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7"/>
  <workbookPr showInkAnnotation="0" codeName="BuÇalışmaKitabı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YAÇIK\TABLO-15\2024\ocak\ebis\"/>
    </mc:Choice>
  </mc:AlternateContent>
  <xr:revisionPtr revIDLastSave="0" documentId="13_ncr:1_{D51B20A4-A06D-48FB-B5D6-EC321057D911}" xr6:coauthVersionLast="36" xr6:coauthVersionMax="36" xr10:uidLastSave="{00000000-0000-0000-0000-000000000000}"/>
  <bookViews>
    <workbookView xWindow="0" yWindow="0" windowWidth="23040" windowHeight="8952" tabRatio="932" firstSheet="1" activeTab="1" xr2:uid="{00000000-000D-0000-FFFF-FFFF00000000}"/>
  </bookViews>
  <sheets>
    <sheet name="TABLO-3" sheetId="372" state="hidden" r:id="rId1"/>
    <sheet name="TÜM BÖLGE" sheetId="8" r:id="rId2"/>
    <sheet name="İZMİR" sheetId="266" r:id="rId3"/>
    <sheet name="MANİSA" sheetId="337" r:id="rId4"/>
    <sheet name="İZMİR-KONAK" sheetId="373" r:id="rId5"/>
    <sheet name="İZMİR-BORNOVA" sheetId="374" r:id="rId6"/>
    <sheet name="İZMİR BUCA" sheetId="375" r:id="rId7"/>
    <sheet name="İZMİR-KARŞIYAKA" sheetId="376" r:id="rId8"/>
    <sheet name="İZMİR - NARLIDERE" sheetId="377" r:id="rId9"/>
    <sheet name="İZMİR - GAZİEMİR" sheetId="378" r:id="rId10"/>
    <sheet name="İZMİR - ÇİĞLİ" sheetId="379" r:id="rId11"/>
    <sheet name="İZMİR - GÜZELBAHÇE" sheetId="380" r:id="rId12"/>
    <sheet name="İZMİR - KARABAĞLAR" sheetId="381" r:id="rId13"/>
    <sheet name="İZMİR - SELÇUK" sheetId="382" r:id="rId14"/>
    <sheet name="İZMİR - SEFERİHİSAR" sheetId="383" r:id="rId15"/>
    <sheet name="İZMİR - ÖDEMİŞ" sheetId="384" r:id="rId16"/>
    <sheet name="İZMİR - BERGAMA" sheetId="385" r:id="rId17"/>
    <sheet name="İZMİR - ALİAĞA" sheetId="386" r:id="rId18"/>
    <sheet name="İZMİR - ÇEŞME" sheetId="387" r:id="rId19"/>
    <sheet name="İZMİR - URLA" sheetId="388" r:id="rId20"/>
    <sheet name="İZMİR - BAYINDIR" sheetId="389" r:id="rId21"/>
    <sheet name="İZMİR - KARABURUN" sheetId="390" r:id="rId22"/>
    <sheet name="İZMİR - MENDERES" sheetId="391" r:id="rId23"/>
    <sheet name="İZMİR - FOÇA" sheetId="392" r:id="rId24"/>
    <sheet name="İZMİR - KINIK" sheetId="393" r:id="rId25"/>
    <sheet name="İZMİR - TORBALI" sheetId="394" r:id="rId26"/>
    <sheet name="İZMİR - KEMALPAŞA" sheetId="395" r:id="rId27"/>
    <sheet name="İZMİR - MENEMEN" sheetId="396" r:id="rId28"/>
    <sheet name="İZMİR - TİRE" sheetId="397" r:id="rId29"/>
    <sheet name="İZMİR - DİKİLİ" sheetId="398" r:id="rId30"/>
    <sheet name="İZMİR - KİRAZ" sheetId="399" r:id="rId31"/>
    <sheet name="İZMİR - BEYDAĞ" sheetId="400" r:id="rId32"/>
    <sheet name="İZMİR - BAYRAKLI" sheetId="401" r:id="rId33"/>
    <sheet name="İZMİR - BALÇOVA" sheetId="402" r:id="rId34"/>
    <sheet name="MANİSA - AKHİSAR" sheetId="403" r:id="rId35"/>
    <sheet name="MANİSA - ALAŞEHİR" sheetId="404" r:id="rId36"/>
    <sheet name="MANİSA - DEMİRCİ" sheetId="405" r:id="rId37"/>
    <sheet name="MANİSA - GÖRDES" sheetId="406" r:id="rId38"/>
    <sheet name="MANİSA - KIRKAĞAÇ" sheetId="407" r:id="rId39"/>
    <sheet name="MANİSA - KULA" sheetId="408" r:id="rId40"/>
    <sheet name="MANİSA - SALİHLİ" sheetId="409" r:id="rId41"/>
    <sheet name="MANİSA - SARIGÖL" sheetId="410" r:id="rId42"/>
    <sheet name="MANİSA - SARUHANLI" sheetId="411" r:id="rId43"/>
    <sheet name="MANİSA - SELENDİ" sheetId="412" r:id="rId44"/>
    <sheet name="MANİSA - SOMA" sheetId="413" r:id="rId45"/>
    <sheet name="MANİSA - TURGUTLU" sheetId="414" r:id="rId46"/>
    <sheet name="MANİSA - AHMETLİ" sheetId="415" r:id="rId47"/>
    <sheet name="MANİSA - GÖLMARMARA" sheetId="416" r:id="rId48"/>
    <sheet name="MANİSA - KÖPRÜBAŞI" sheetId="417" r:id="rId49"/>
    <sheet name="MANİSA - ŞEHZADELER" sheetId="418" r:id="rId50"/>
    <sheet name="MANİSA - YUNUSEMRE" sheetId="419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SAYILARI'!$C$3:$H$34</definedName>
    <definedName name="_xlnm._FilterDatabase" localSheetId="0" hidden="1">'TABLO-3'!$A$1:$AF$9007</definedName>
    <definedName name="ABONE">'ABONE SAYILARI'!$A:$O</definedName>
    <definedName name="ANLASMA">'ANLAŞMA GÜÇLERİ'!$A:$O</definedName>
    <definedName name="BİLDİRİM">'TABLO-3'!$L:$L</definedName>
    <definedName name="İL">'TABLO-3'!$C:$C</definedName>
    <definedName name="İLÇE">'TABLO-3'!$D:$D</definedName>
    <definedName name="KAYNAK">'TABLO-3'!$I:$I</definedName>
    <definedName name="MESKEN">'TABLO-3'!$X:$Y</definedName>
    <definedName name="MESKENAG2">'TABLO-3'!$Y:$Y</definedName>
    <definedName name="MESKENOG2">'TABLO-3'!$X:$X</definedName>
    <definedName name="SANAYI">'TABLO-3'!$AD:$AE</definedName>
    <definedName name="SANAYIAG2">'TABLO-3'!$AE:$AE</definedName>
    <definedName name="SANAYIOG2">'TABLO-3'!$AD:$AD</definedName>
    <definedName name="SEBEP">'TABLO-3'!$K:$K</definedName>
    <definedName name="SÜRE">'TABLO-3'!$J:$J</definedName>
    <definedName name="TARIMSAL">'TABLO-3'!$Z:$AA</definedName>
    <definedName name="TARIMSALAG2">'TABLO-3'!$AA:$AA</definedName>
    <definedName name="TARIMSALOG2">'TABLO-3'!$Z:$Z</definedName>
    <definedName name="TICARETHANE">'TABLO-3'!$AB:$AC</definedName>
    <definedName name="TICARETHANEAG2">'TABLO-3'!$AC:$AC</definedName>
    <definedName name="TICARETHANEOG2">'TABLO-3'!$AB:$AB</definedName>
    <definedName name="TOPLAM">'TABLO-3'!$AF:$AF</definedName>
    <definedName name="TUKETIM">'ORTALAMA TÜKETİM'!$A:$O</definedName>
  </definedNames>
  <calcPr calcId="191029"/>
</workbook>
</file>

<file path=xl/calcChain.xml><?xml version="1.0" encoding="utf-8"?>
<calcChain xmlns="http://schemas.openxmlformats.org/spreadsheetml/2006/main">
  <c r="O52" i="4" l="1"/>
  <c r="O34" i="419" s="1"/>
  <c r="O51" i="4"/>
  <c r="O50" i="4"/>
  <c r="O49" i="4"/>
  <c r="O48" i="4"/>
  <c r="O47" i="4"/>
  <c r="O46" i="4"/>
  <c r="O45" i="4"/>
  <c r="O44" i="4"/>
  <c r="O16" i="408" s="1"/>
  <c r="O43" i="4"/>
  <c r="O28" i="417" s="1"/>
  <c r="O42" i="4"/>
  <c r="O19" i="407" s="1"/>
  <c r="O41" i="4"/>
  <c r="O25" i="406" s="1"/>
  <c r="O40" i="4"/>
  <c r="O39" i="4"/>
  <c r="O38" i="4"/>
  <c r="O37" i="4"/>
  <c r="O36" i="4"/>
  <c r="O35" i="4"/>
  <c r="O34" i="4"/>
  <c r="O33" i="4"/>
  <c r="O32" i="4"/>
  <c r="O34" i="382" s="1"/>
  <c r="O31" i="4"/>
  <c r="O19" i="383" s="1"/>
  <c r="O30" i="4"/>
  <c r="O16" i="384" s="1"/>
  <c r="O29" i="4"/>
  <c r="O28" i="377" s="1"/>
  <c r="O28" i="4"/>
  <c r="O27" i="4"/>
  <c r="O26" i="4"/>
  <c r="O25" i="4"/>
  <c r="O24" i="4"/>
  <c r="O23" i="4"/>
  <c r="O22" i="4"/>
  <c r="O21" i="4"/>
  <c r="O20" i="4"/>
  <c r="O18" i="381" s="1"/>
  <c r="O19" i="4"/>
  <c r="O16" i="380" s="1"/>
  <c r="O18" i="4"/>
  <c r="O25" i="378" s="1"/>
  <c r="O17" i="4"/>
  <c r="O16" i="392" s="1"/>
  <c r="O16" i="4"/>
  <c r="O15" i="4"/>
  <c r="O14" i="4"/>
  <c r="O13" i="4"/>
  <c r="O12" i="4"/>
  <c r="O11" i="4"/>
  <c r="O10" i="4"/>
  <c r="O9" i="4"/>
  <c r="O8" i="4"/>
  <c r="O18" i="389" s="1"/>
  <c r="O7" i="4"/>
  <c r="O25" i="402" s="1"/>
  <c r="O6" i="4"/>
  <c r="O25" i="386" s="1"/>
  <c r="M5" i="4"/>
  <c r="L5" i="4"/>
  <c r="N5" i="4" s="1"/>
  <c r="K5" i="4"/>
  <c r="J5" i="4"/>
  <c r="J3" i="4" s="1"/>
  <c r="I5" i="4"/>
  <c r="G5" i="4"/>
  <c r="F5" i="4"/>
  <c r="D5" i="4"/>
  <c r="C5" i="4"/>
  <c r="E5" i="4" s="1"/>
  <c r="M4" i="4"/>
  <c r="M3" i="4" s="1"/>
  <c r="L4" i="4"/>
  <c r="J4" i="4"/>
  <c r="I4" i="4"/>
  <c r="I3" i="4" s="1"/>
  <c r="G4" i="4"/>
  <c r="G3" i="4" s="1"/>
  <c r="F4" i="4"/>
  <c r="H4" i="4" s="1"/>
  <c r="D4" i="4"/>
  <c r="D3" i="4" s="1"/>
  <c r="C4" i="4"/>
  <c r="C3" i="4" s="1"/>
  <c r="O36" i="419"/>
  <c r="N36" i="419"/>
  <c r="M36" i="419"/>
  <c r="L36" i="419"/>
  <c r="K36" i="419"/>
  <c r="J36" i="419"/>
  <c r="I36" i="419"/>
  <c r="H36" i="419"/>
  <c r="G36" i="419"/>
  <c r="F36" i="419"/>
  <c r="E36" i="419"/>
  <c r="D36" i="419"/>
  <c r="C36" i="419"/>
  <c r="O35" i="419"/>
  <c r="N35" i="419"/>
  <c r="M35" i="419"/>
  <c r="L35" i="419"/>
  <c r="K35" i="419"/>
  <c r="J35" i="419"/>
  <c r="I35" i="419"/>
  <c r="H35" i="419"/>
  <c r="G35" i="419"/>
  <c r="F35" i="419"/>
  <c r="E35" i="419"/>
  <c r="D35" i="419"/>
  <c r="C35" i="419"/>
  <c r="N34" i="419"/>
  <c r="M34" i="419"/>
  <c r="L34" i="419"/>
  <c r="K34" i="419"/>
  <c r="J34" i="419"/>
  <c r="I34" i="419"/>
  <c r="H34" i="419"/>
  <c r="G34" i="419"/>
  <c r="F34" i="419"/>
  <c r="E34" i="419"/>
  <c r="D34" i="419"/>
  <c r="C34" i="419"/>
  <c r="O29" i="419"/>
  <c r="N29" i="419"/>
  <c r="M29" i="419"/>
  <c r="L29" i="419"/>
  <c r="K29" i="419"/>
  <c r="J29" i="419"/>
  <c r="I29" i="419"/>
  <c r="H29" i="419"/>
  <c r="G29" i="419"/>
  <c r="F29" i="419"/>
  <c r="E29" i="419"/>
  <c r="D29" i="419"/>
  <c r="C29" i="419"/>
  <c r="O28" i="419"/>
  <c r="N28" i="419"/>
  <c r="M28" i="419"/>
  <c r="L28" i="419"/>
  <c r="K28" i="419"/>
  <c r="J28" i="419"/>
  <c r="I28" i="419"/>
  <c r="H28" i="419"/>
  <c r="G28" i="419"/>
  <c r="F28" i="419"/>
  <c r="E28" i="419"/>
  <c r="D28" i="419"/>
  <c r="C28" i="419"/>
  <c r="N27" i="419"/>
  <c r="M27" i="419"/>
  <c r="L27" i="419"/>
  <c r="K27" i="419"/>
  <c r="J27" i="419"/>
  <c r="I27" i="419"/>
  <c r="H27" i="419"/>
  <c r="G27" i="419"/>
  <c r="F27" i="419"/>
  <c r="E27" i="419"/>
  <c r="D27" i="419"/>
  <c r="C27" i="419"/>
  <c r="O26" i="419"/>
  <c r="N26" i="419"/>
  <c r="M26" i="419"/>
  <c r="L26" i="419"/>
  <c r="K26" i="419"/>
  <c r="J26" i="419"/>
  <c r="I26" i="419"/>
  <c r="H26" i="419"/>
  <c r="G26" i="419"/>
  <c r="F26" i="419"/>
  <c r="E26" i="419"/>
  <c r="D26" i="419"/>
  <c r="C26" i="419"/>
  <c r="O25" i="419"/>
  <c r="N25" i="419"/>
  <c r="M25" i="419"/>
  <c r="L25" i="419"/>
  <c r="K25" i="419"/>
  <c r="J25" i="419"/>
  <c r="I25" i="419"/>
  <c r="H25" i="419"/>
  <c r="G25" i="419"/>
  <c r="F25" i="419"/>
  <c r="E25" i="419"/>
  <c r="D25" i="419"/>
  <c r="C25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O20" i="419"/>
  <c r="N20" i="419"/>
  <c r="M20" i="419"/>
  <c r="L20" i="419"/>
  <c r="K20" i="419"/>
  <c r="J20" i="419"/>
  <c r="I20" i="419"/>
  <c r="H20" i="419"/>
  <c r="G20" i="419"/>
  <c r="F20" i="419"/>
  <c r="E20" i="419"/>
  <c r="D20" i="419"/>
  <c r="C20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C19" i="419"/>
  <c r="O18" i="419"/>
  <c r="N18" i="419"/>
  <c r="M18" i="419"/>
  <c r="L18" i="419"/>
  <c r="K18" i="419"/>
  <c r="J18" i="419"/>
  <c r="I18" i="419"/>
  <c r="H18" i="419"/>
  <c r="G18" i="419"/>
  <c r="F18" i="419"/>
  <c r="E18" i="419"/>
  <c r="D18" i="419"/>
  <c r="C18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C17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C16" i="419"/>
  <c r="O15" i="419"/>
  <c r="N15" i="419"/>
  <c r="M15" i="419"/>
  <c r="L15" i="419"/>
  <c r="K15" i="419"/>
  <c r="J15" i="419"/>
  <c r="I15" i="419"/>
  <c r="H15" i="419"/>
  <c r="G15" i="419"/>
  <c r="F15" i="419"/>
  <c r="E15" i="419"/>
  <c r="D15" i="419"/>
  <c r="C15" i="419"/>
  <c r="O36" i="418"/>
  <c r="N36" i="418"/>
  <c r="M36" i="418"/>
  <c r="L36" i="418"/>
  <c r="K36" i="418"/>
  <c r="J36" i="418"/>
  <c r="I36" i="418"/>
  <c r="H36" i="418"/>
  <c r="G36" i="418"/>
  <c r="F36" i="418"/>
  <c r="E36" i="418"/>
  <c r="D36" i="418"/>
  <c r="C36" i="418"/>
  <c r="O35" i="418"/>
  <c r="N35" i="418"/>
  <c r="M35" i="418"/>
  <c r="L35" i="418"/>
  <c r="K35" i="418"/>
  <c r="J35" i="418"/>
  <c r="I35" i="418"/>
  <c r="H35" i="418"/>
  <c r="G35" i="418"/>
  <c r="F35" i="418"/>
  <c r="E35" i="418"/>
  <c r="D35" i="418"/>
  <c r="C35" i="418"/>
  <c r="O34" i="418"/>
  <c r="N34" i="418"/>
  <c r="M34" i="418"/>
  <c r="L34" i="418"/>
  <c r="K34" i="418"/>
  <c r="J34" i="418"/>
  <c r="I34" i="418"/>
  <c r="H34" i="418"/>
  <c r="G34" i="418"/>
  <c r="F34" i="418"/>
  <c r="E34" i="418"/>
  <c r="D34" i="418"/>
  <c r="C34" i="418"/>
  <c r="O29" i="418"/>
  <c r="N29" i="418"/>
  <c r="M29" i="418"/>
  <c r="L29" i="418"/>
  <c r="K29" i="418"/>
  <c r="J29" i="418"/>
  <c r="I29" i="418"/>
  <c r="H29" i="418"/>
  <c r="G29" i="418"/>
  <c r="F29" i="418"/>
  <c r="E29" i="418"/>
  <c r="D29" i="418"/>
  <c r="C29" i="418"/>
  <c r="O28" i="418"/>
  <c r="N28" i="418"/>
  <c r="M28" i="418"/>
  <c r="L28" i="418"/>
  <c r="K28" i="418"/>
  <c r="J28" i="418"/>
  <c r="I28" i="418"/>
  <c r="H28" i="418"/>
  <c r="G28" i="418"/>
  <c r="F28" i="418"/>
  <c r="E28" i="418"/>
  <c r="D28" i="418"/>
  <c r="C28" i="418"/>
  <c r="O27" i="418"/>
  <c r="N27" i="418"/>
  <c r="M27" i="418"/>
  <c r="L27" i="418"/>
  <c r="K27" i="418"/>
  <c r="J27" i="418"/>
  <c r="I27" i="418"/>
  <c r="H27" i="418"/>
  <c r="G27" i="418"/>
  <c r="F27" i="418"/>
  <c r="E27" i="418"/>
  <c r="D27" i="418"/>
  <c r="C27" i="418"/>
  <c r="O26" i="418"/>
  <c r="N26" i="418"/>
  <c r="M26" i="418"/>
  <c r="L26" i="418"/>
  <c r="K26" i="418"/>
  <c r="J26" i="418"/>
  <c r="I26" i="418"/>
  <c r="H26" i="418"/>
  <c r="G26" i="418"/>
  <c r="F26" i="418"/>
  <c r="E26" i="418"/>
  <c r="D26" i="418"/>
  <c r="C26" i="418"/>
  <c r="O25" i="418"/>
  <c r="N25" i="418"/>
  <c r="M25" i="418"/>
  <c r="L25" i="418"/>
  <c r="K25" i="418"/>
  <c r="J25" i="418"/>
  <c r="I25" i="418"/>
  <c r="H25" i="418"/>
  <c r="G25" i="418"/>
  <c r="F25" i="418"/>
  <c r="E25" i="418"/>
  <c r="D25" i="418"/>
  <c r="C25" i="418"/>
  <c r="O21" i="418"/>
  <c r="N21" i="418"/>
  <c r="M21" i="418"/>
  <c r="L21" i="418"/>
  <c r="K21" i="418"/>
  <c r="J21" i="418"/>
  <c r="I21" i="418"/>
  <c r="H21" i="418"/>
  <c r="G21" i="418"/>
  <c r="F21" i="418"/>
  <c r="E21" i="418"/>
  <c r="D21" i="418"/>
  <c r="C21" i="418"/>
  <c r="O20" i="418"/>
  <c r="N20" i="418"/>
  <c r="M20" i="418"/>
  <c r="L20" i="418"/>
  <c r="K20" i="418"/>
  <c r="J20" i="418"/>
  <c r="I20" i="418"/>
  <c r="H20" i="418"/>
  <c r="G20" i="418"/>
  <c r="F20" i="418"/>
  <c r="E20" i="418"/>
  <c r="D20" i="418"/>
  <c r="C20" i="418"/>
  <c r="O19" i="418"/>
  <c r="N19" i="418"/>
  <c r="M19" i="418"/>
  <c r="L19" i="418"/>
  <c r="K19" i="418"/>
  <c r="J19" i="418"/>
  <c r="I19" i="418"/>
  <c r="H19" i="418"/>
  <c r="G19" i="418"/>
  <c r="F19" i="418"/>
  <c r="E19" i="418"/>
  <c r="D19" i="418"/>
  <c r="C19" i="418"/>
  <c r="O18" i="418"/>
  <c r="N18" i="418"/>
  <c r="M18" i="418"/>
  <c r="L18" i="418"/>
  <c r="K18" i="418"/>
  <c r="J18" i="418"/>
  <c r="I18" i="418"/>
  <c r="H18" i="418"/>
  <c r="G18" i="418"/>
  <c r="F18" i="418"/>
  <c r="E18" i="418"/>
  <c r="D18" i="418"/>
  <c r="C18" i="418"/>
  <c r="O17" i="418"/>
  <c r="N17" i="418"/>
  <c r="M17" i="418"/>
  <c r="L17" i="418"/>
  <c r="K17" i="418"/>
  <c r="J17" i="418"/>
  <c r="I17" i="418"/>
  <c r="H17" i="418"/>
  <c r="G17" i="418"/>
  <c r="F17" i="418"/>
  <c r="E17" i="418"/>
  <c r="D17" i="418"/>
  <c r="C17" i="418"/>
  <c r="O16" i="418"/>
  <c r="N16" i="418"/>
  <c r="M16" i="418"/>
  <c r="L16" i="418"/>
  <c r="K16" i="418"/>
  <c r="J16" i="418"/>
  <c r="I16" i="418"/>
  <c r="H16" i="418"/>
  <c r="G16" i="418"/>
  <c r="F16" i="418"/>
  <c r="E16" i="418"/>
  <c r="D16" i="418"/>
  <c r="C16" i="418"/>
  <c r="O15" i="418"/>
  <c r="N15" i="418"/>
  <c r="M15" i="418"/>
  <c r="L15" i="418"/>
  <c r="K15" i="418"/>
  <c r="J15" i="418"/>
  <c r="I15" i="418"/>
  <c r="H15" i="418"/>
  <c r="G15" i="418"/>
  <c r="F15" i="418"/>
  <c r="E15" i="418"/>
  <c r="D15" i="418"/>
  <c r="C15" i="418"/>
  <c r="O36" i="417"/>
  <c r="N36" i="417"/>
  <c r="M36" i="417"/>
  <c r="L36" i="417"/>
  <c r="K36" i="417"/>
  <c r="J36" i="417"/>
  <c r="I36" i="417"/>
  <c r="H36" i="417"/>
  <c r="G36" i="417"/>
  <c r="F36" i="417"/>
  <c r="E36" i="417"/>
  <c r="D36" i="417"/>
  <c r="C36" i="417"/>
  <c r="O35" i="417"/>
  <c r="N35" i="417"/>
  <c r="M35" i="417"/>
  <c r="L35" i="417"/>
  <c r="K35" i="417"/>
  <c r="J35" i="417"/>
  <c r="I35" i="417"/>
  <c r="H35" i="417"/>
  <c r="G35" i="417"/>
  <c r="F35" i="417"/>
  <c r="E35" i="417"/>
  <c r="D35" i="417"/>
  <c r="C35" i="417"/>
  <c r="O34" i="417"/>
  <c r="N34" i="417"/>
  <c r="M34" i="417"/>
  <c r="L34" i="417"/>
  <c r="K34" i="417"/>
  <c r="J34" i="417"/>
  <c r="I34" i="417"/>
  <c r="H34" i="417"/>
  <c r="G34" i="417"/>
  <c r="F34" i="417"/>
  <c r="E34" i="417"/>
  <c r="D34" i="417"/>
  <c r="C34" i="417"/>
  <c r="O29" i="417"/>
  <c r="N29" i="417"/>
  <c r="M29" i="417"/>
  <c r="L29" i="417"/>
  <c r="K29" i="417"/>
  <c r="J29" i="417"/>
  <c r="I29" i="417"/>
  <c r="H29" i="417"/>
  <c r="G29" i="417"/>
  <c r="F29" i="417"/>
  <c r="E29" i="417"/>
  <c r="D29" i="417"/>
  <c r="C29" i="417"/>
  <c r="N28" i="417"/>
  <c r="M28" i="417"/>
  <c r="L28" i="417"/>
  <c r="K28" i="417"/>
  <c r="J28" i="417"/>
  <c r="I28" i="417"/>
  <c r="H28" i="417"/>
  <c r="G28" i="417"/>
  <c r="F28" i="417"/>
  <c r="E28" i="417"/>
  <c r="D28" i="417"/>
  <c r="C28" i="417"/>
  <c r="N27" i="417"/>
  <c r="M27" i="417"/>
  <c r="L27" i="417"/>
  <c r="K27" i="417"/>
  <c r="J27" i="417"/>
  <c r="I27" i="417"/>
  <c r="H27" i="417"/>
  <c r="G27" i="417"/>
  <c r="F27" i="417"/>
  <c r="E27" i="417"/>
  <c r="D27" i="417"/>
  <c r="C27" i="417"/>
  <c r="N26" i="417"/>
  <c r="M26" i="417"/>
  <c r="L26" i="417"/>
  <c r="K26" i="417"/>
  <c r="J26" i="417"/>
  <c r="I26" i="417"/>
  <c r="H26" i="417"/>
  <c r="G26" i="417"/>
  <c r="F26" i="417"/>
  <c r="E26" i="417"/>
  <c r="D26" i="417"/>
  <c r="C26" i="417"/>
  <c r="N25" i="417"/>
  <c r="M25" i="417"/>
  <c r="L25" i="417"/>
  <c r="K25" i="417"/>
  <c r="J25" i="417"/>
  <c r="I25" i="417"/>
  <c r="H25" i="417"/>
  <c r="G25" i="417"/>
  <c r="F25" i="417"/>
  <c r="E25" i="417"/>
  <c r="D25" i="417"/>
  <c r="C25" i="417"/>
  <c r="N21" i="417"/>
  <c r="M21" i="417"/>
  <c r="L21" i="417"/>
  <c r="K21" i="417"/>
  <c r="J21" i="417"/>
  <c r="I21" i="417"/>
  <c r="H21" i="417"/>
  <c r="G21" i="417"/>
  <c r="F21" i="417"/>
  <c r="E21" i="417"/>
  <c r="D21" i="417"/>
  <c r="C21" i="417"/>
  <c r="N20" i="417"/>
  <c r="M20" i="417"/>
  <c r="L20" i="417"/>
  <c r="K20" i="417"/>
  <c r="J20" i="417"/>
  <c r="I20" i="417"/>
  <c r="H20" i="417"/>
  <c r="G20" i="417"/>
  <c r="F20" i="417"/>
  <c r="E20" i="417"/>
  <c r="D20" i="417"/>
  <c r="C20" i="417"/>
  <c r="N19" i="417"/>
  <c r="M19" i="417"/>
  <c r="L19" i="417"/>
  <c r="K19" i="417"/>
  <c r="J19" i="417"/>
  <c r="I19" i="417"/>
  <c r="H19" i="417"/>
  <c r="G19" i="417"/>
  <c r="F19" i="417"/>
  <c r="E19" i="417"/>
  <c r="D19" i="417"/>
  <c r="C19" i="417"/>
  <c r="N18" i="417"/>
  <c r="M18" i="417"/>
  <c r="L18" i="417"/>
  <c r="K18" i="417"/>
  <c r="J18" i="417"/>
  <c r="I18" i="417"/>
  <c r="H18" i="417"/>
  <c r="G18" i="417"/>
  <c r="F18" i="417"/>
  <c r="E18" i="417"/>
  <c r="D18" i="417"/>
  <c r="C18" i="417"/>
  <c r="N17" i="417"/>
  <c r="M17" i="417"/>
  <c r="L17" i="417"/>
  <c r="K17" i="417"/>
  <c r="J17" i="417"/>
  <c r="I17" i="417"/>
  <c r="H17" i="417"/>
  <c r="G17" i="417"/>
  <c r="F17" i="417"/>
  <c r="E17" i="417"/>
  <c r="D17" i="417"/>
  <c r="C17" i="417"/>
  <c r="O16" i="417"/>
  <c r="N16" i="417"/>
  <c r="M16" i="417"/>
  <c r="L16" i="417"/>
  <c r="K16" i="417"/>
  <c r="J16" i="417"/>
  <c r="I16" i="417"/>
  <c r="H16" i="417"/>
  <c r="G16" i="417"/>
  <c r="F16" i="417"/>
  <c r="E16" i="417"/>
  <c r="D16" i="417"/>
  <c r="C16" i="417"/>
  <c r="O15" i="417"/>
  <c r="N15" i="417"/>
  <c r="M15" i="417"/>
  <c r="L15" i="417"/>
  <c r="K15" i="417"/>
  <c r="J15" i="417"/>
  <c r="I15" i="417"/>
  <c r="H15" i="417"/>
  <c r="G15" i="417"/>
  <c r="F15" i="417"/>
  <c r="E15" i="417"/>
  <c r="D15" i="417"/>
  <c r="C15" i="417"/>
  <c r="O36" i="416"/>
  <c r="N36" i="416"/>
  <c r="M36" i="416"/>
  <c r="L36" i="416"/>
  <c r="K36" i="416"/>
  <c r="J36" i="416"/>
  <c r="I36" i="416"/>
  <c r="H36" i="416"/>
  <c r="G36" i="416"/>
  <c r="F36" i="416"/>
  <c r="E36" i="416"/>
  <c r="D36" i="416"/>
  <c r="C36" i="416"/>
  <c r="O35" i="416"/>
  <c r="N35" i="416"/>
  <c r="M35" i="416"/>
  <c r="L35" i="416"/>
  <c r="K35" i="416"/>
  <c r="J35" i="416"/>
  <c r="I35" i="416"/>
  <c r="H35" i="416"/>
  <c r="G35" i="416"/>
  <c r="F35" i="416"/>
  <c r="E35" i="416"/>
  <c r="D35" i="416"/>
  <c r="C35" i="416"/>
  <c r="O34" i="416"/>
  <c r="N34" i="416"/>
  <c r="M34" i="416"/>
  <c r="L34" i="416"/>
  <c r="K34" i="416"/>
  <c r="J34" i="416"/>
  <c r="I34" i="416"/>
  <c r="H34" i="416"/>
  <c r="G34" i="416"/>
  <c r="F34" i="416"/>
  <c r="E34" i="416"/>
  <c r="D34" i="416"/>
  <c r="C34" i="416"/>
  <c r="O29" i="416"/>
  <c r="N29" i="416"/>
  <c r="M29" i="416"/>
  <c r="L29" i="416"/>
  <c r="K29" i="416"/>
  <c r="J29" i="416"/>
  <c r="I29" i="416"/>
  <c r="H29" i="416"/>
  <c r="G29" i="416"/>
  <c r="F29" i="416"/>
  <c r="E29" i="416"/>
  <c r="D29" i="416"/>
  <c r="C29" i="416"/>
  <c r="O28" i="416"/>
  <c r="N28" i="416"/>
  <c r="M28" i="416"/>
  <c r="L28" i="416"/>
  <c r="K28" i="416"/>
  <c r="J28" i="416"/>
  <c r="I28" i="416"/>
  <c r="H28" i="416"/>
  <c r="G28" i="416"/>
  <c r="F28" i="416"/>
  <c r="E28" i="416"/>
  <c r="D28" i="416"/>
  <c r="C28" i="416"/>
  <c r="O27" i="416"/>
  <c r="N27" i="416"/>
  <c r="M27" i="416"/>
  <c r="L27" i="416"/>
  <c r="K27" i="416"/>
  <c r="J27" i="416"/>
  <c r="I27" i="416"/>
  <c r="H27" i="416"/>
  <c r="G27" i="416"/>
  <c r="F27" i="416"/>
  <c r="E27" i="416"/>
  <c r="D27" i="416"/>
  <c r="C27" i="416"/>
  <c r="O26" i="416"/>
  <c r="N26" i="416"/>
  <c r="M26" i="416"/>
  <c r="L26" i="416"/>
  <c r="K26" i="416"/>
  <c r="J26" i="416"/>
  <c r="I26" i="416"/>
  <c r="H26" i="416"/>
  <c r="G26" i="416"/>
  <c r="F26" i="416"/>
  <c r="E26" i="416"/>
  <c r="D26" i="416"/>
  <c r="C26" i="416"/>
  <c r="O25" i="416"/>
  <c r="N25" i="416"/>
  <c r="M25" i="416"/>
  <c r="M30" i="416" s="1"/>
  <c r="L25" i="416"/>
  <c r="K25" i="416"/>
  <c r="J25" i="416"/>
  <c r="I25" i="416"/>
  <c r="H25" i="416"/>
  <c r="G25" i="416"/>
  <c r="F25" i="416"/>
  <c r="E25" i="416"/>
  <c r="D25" i="416"/>
  <c r="C25" i="416"/>
  <c r="O21" i="416"/>
  <c r="N21" i="416"/>
  <c r="M21" i="416"/>
  <c r="L21" i="416"/>
  <c r="K21" i="416"/>
  <c r="J21" i="416"/>
  <c r="I21" i="416"/>
  <c r="H21" i="416"/>
  <c r="G21" i="416"/>
  <c r="F21" i="416"/>
  <c r="E21" i="416"/>
  <c r="D21" i="416"/>
  <c r="C21" i="416"/>
  <c r="O20" i="416"/>
  <c r="N20" i="416"/>
  <c r="M20" i="416"/>
  <c r="L20" i="416"/>
  <c r="K20" i="416"/>
  <c r="J20" i="416"/>
  <c r="I20" i="416"/>
  <c r="H20" i="416"/>
  <c r="G20" i="416"/>
  <c r="F20" i="416"/>
  <c r="E20" i="416"/>
  <c r="D20" i="416"/>
  <c r="C20" i="416"/>
  <c r="O19" i="416"/>
  <c r="N19" i="416"/>
  <c r="M19" i="416"/>
  <c r="L19" i="416"/>
  <c r="K19" i="416"/>
  <c r="J19" i="416"/>
  <c r="I19" i="416"/>
  <c r="H19" i="416"/>
  <c r="G19" i="416"/>
  <c r="F19" i="416"/>
  <c r="E19" i="416"/>
  <c r="D19" i="416"/>
  <c r="C19" i="416"/>
  <c r="O18" i="416"/>
  <c r="N18" i="416"/>
  <c r="M18" i="416"/>
  <c r="L18" i="416"/>
  <c r="K18" i="416"/>
  <c r="J18" i="416"/>
  <c r="I18" i="416"/>
  <c r="H18" i="416"/>
  <c r="G18" i="416"/>
  <c r="F18" i="416"/>
  <c r="E18" i="416"/>
  <c r="D18" i="416"/>
  <c r="C18" i="416"/>
  <c r="O17" i="416"/>
  <c r="N17" i="416"/>
  <c r="M17" i="416"/>
  <c r="L17" i="416"/>
  <c r="K17" i="416"/>
  <c r="J17" i="416"/>
  <c r="I17" i="416"/>
  <c r="H17" i="416"/>
  <c r="G17" i="416"/>
  <c r="F17" i="416"/>
  <c r="E17" i="416"/>
  <c r="D17" i="416"/>
  <c r="C17" i="416"/>
  <c r="O16" i="416"/>
  <c r="N16" i="416"/>
  <c r="M16" i="416"/>
  <c r="L16" i="416"/>
  <c r="K16" i="416"/>
  <c r="J16" i="416"/>
  <c r="I16" i="416"/>
  <c r="H16" i="416"/>
  <c r="G16" i="416"/>
  <c r="F16" i="416"/>
  <c r="E16" i="416"/>
  <c r="D16" i="416"/>
  <c r="C16" i="416"/>
  <c r="O15" i="416"/>
  <c r="N15" i="416"/>
  <c r="M15" i="416"/>
  <c r="L15" i="416"/>
  <c r="K15" i="416"/>
  <c r="J15" i="416"/>
  <c r="I15" i="416"/>
  <c r="H15" i="416"/>
  <c r="H22" i="416" s="1"/>
  <c r="G15" i="416"/>
  <c r="F15" i="416"/>
  <c r="E15" i="416"/>
  <c r="D15" i="416"/>
  <c r="C15" i="416"/>
  <c r="O36" i="415"/>
  <c r="N36" i="415"/>
  <c r="M36" i="415"/>
  <c r="L36" i="415"/>
  <c r="K36" i="415"/>
  <c r="J36" i="415"/>
  <c r="I36" i="415"/>
  <c r="H36" i="415"/>
  <c r="G36" i="415"/>
  <c r="F36" i="415"/>
  <c r="E36" i="415"/>
  <c r="D36" i="415"/>
  <c r="C36" i="415"/>
  <c r="O35" i="415"/>
  <c r="N35" i="415"/>
  <c r="M35" i="415"/>
  <c r="L35" i="415"/>
  <c r="K35" i="415"/>
  <c r="J35" i="415"/>
  <c r="I35" i="415"/>
  <c r="H35" i="415"/>
  <c r="G35" i="415"/>
  <c r="F35" i="415"/>
  <c r="E35" i="415"/>
  <c r="D35" i="415"/>
  <c r="C35" i="415"/>
  <c r="O34" i="415"/>
  <c r="N34" i="415"/>
  <c r="M34" i="415"/>
  <c r="L34" i="415"/>
  <c r="K34" i="415"/>
  <c r="J34" i="415"/>
  <c r="I34" i="415"/>
  <c r="H34" i="415"/>
  <c r="G34" i="415"/>
  <c r="F34" i="415"/>
  <c r="E34" i="415"/>
  <c r="D34" i="415"/>
  <c r="C34" i="415"/>
  <c r="O29" i="415"/>
  <c r="N29" i="415"/>
  <c r="M29" i="415"/>
  <c r="L29" i="415"/>
  <c r="K29" i="415"/>
  <c r="J29" i="415"/>
  <c r="I29" i="415"/>
  <c r="H29" i="415"/>
  <c r="G29" i="415"/>
  <c r="F29" i="415"/>
  <c r="E29" i="415"/>
  <c r="D29" i="415"/>
  <c r="C29" i="415"/>
  <c r="O28" i="415"/>
  <c r="N28" i="415"/>
  <c r="M28" i="415"/>
  <c r="L28" i="415"/>
  <c r="K28" i="415"/>
  <c r="J28" i="415"/>
  <c r="I28" i="415"/>
  <c r="H28" i="415"/>
  <c r="G28" i="415"/>
  <c r="F28" i="415"/>
  <c r="E28" i="415"/>
  <c r="D28" i="415"/>
  <c r="C28" i="415"/>
  <c r="O27" i="415"/>
  <c r="N27" i="415"/>
  <c r="M27" i="415"/>
  <c r="L27" i="415"/>
  <c r="K27" i="415"/>
  <c r="J27" i="415"/>
  <c r="I27" i="415"/>
  <c r="H27" i="415"/>
  <c r="G27" i="415"/>
  <c r="F27" i="415"/>
  <c r="E27" i="415"/>
  <c r="D27" i="415"/>
  <c r="C27" i="415"/>
  <c r="O26" i="415"/>
  <c r="N26" i="415"/>
  <c r="M26" i="415"/>
  <c r="L26" i="415"/>
  <c r="K26" i="415"/>
  <c r="J26" i="415"/>
  <c r="I26" i="415"/>
  <c r="H26" i="415"/>
  <c r="G26" i="415"/>
  <c r="F26" i="415"/>
  <c r="E26" i="415"/>
  <c r="D26" i="415"/>
  <c r="C26" i="415"/>
  <c r="O25" i="415"/>
  <c r="N25" i="415"/>
  <c r="M25" i="415"/>
  <c r="L25" i="415"/>
  <c r="K25" i="415"/>
  <c r="J25" i="415"/>
  <c r="I25" i="415"/>
  <c r="H25" i="415"/>
  <c r="G25" i="415"/>
  <c r="F25" i="415"/>
  <c r="E25" i="415"/>
  <c r="D25" i="415"/>
  <c r="C25" i="415"/>
  <c r="O21" i="415"/>
  <c r="N21" i="415"/>
  <c r="M21" i="415"/>
  <c r="L21" i="415"/>
  <c r="K21" i="415"/>
  <c r="J21" i="415"/>
  <c r="I21" i="415"/>
  <c r="H21" i="415"/>
  <c r="G21" i="415"/>
  <c r="F21" i="415"/>
  <c r="E21" i="415"/>
  <c r="D21" i="415"/>
  <c r="C21" i="415"/>
  <c r="O20" i="415"/>
  <c r="N20" i="415"/>
  <c r="M20" i="415"/>
  <c r="L20" i="415"/>
  <c r="K20" i="415"/>
  <c r="J20" i="415"/>
  <c r="I20" i="415"/>
  <c r="H20" i="415"/>
  <c r="G20" i="415"/>
  <c r="F20" i="415"/>
  <c r="E20" i="415"/>
  <c r="D20" i="415"/>
  <c r="C20" i="415"/>
  <c r="O19" i="415"/>
  <c r="N19" i="415"/>
  <c r="M19" i="415"/>
  <c r="L19" i="415"/>
  <c r="K19" i="415"/>
  <c r="J19" i="415"/>
  <c r="I19" i="415"/>
  <c r="H19" i="415"/>
  <c r="G19" i="415"/>
  <c r="F19" i="415"/>
  <c r="E19" i="415"/>
  <c r="D19" i="415"/>
  <c r="C19" i="415"/>
  <c r="O18" i="415"/>
  <c r="N18" i="415"/>
  <c r="M18" i="415"/>
  <c r="L18" i="415"/>
  <c r="K18" i="415"/>
  <c r="J18" i="415"/>
  <c r="I18" i="415"/>
  <c r="H18" i="415"/>
  <c r="G18" i="415"/>
  <c r="F18" i="415"/>
  <c r="E18" i="415"/>
  <c r="D18" i="415"/>
  <c r="C18" i="415"/>
  <c r="O17" i="415"/>
  <c r="N17" i="415"/>
  <c r="M17" i="415"/>
  <c r="L17" i="415"/>
  <c r="K17" i="415"/>
  <c r="J17" i="415"/>
  <c r="I17" i="415"/>
  <c r="H17" i="415"/>
  <c r="G17" i="415"/>
  <c r="F17" i="415"/>
  <c r="E17" i="415"/>
  <c r="D17" i="415"/>
  <c r="C17" i="415"/>
  <c r="O16" i="415"/>
  <c r="N16" i="415"/>
  <c r="M16" i="415"/>
  <c r="L16" i="415"/>
  <c r="K16" i="415"/>
  <c r="J16" i="415"/>
  <c r="I16" i="415"/>
  <c r="H16" i="415"/>
  <c r="G16" i="415"/>
  <c r="F16" i="415"/>
  <c r="E16" i="415"/>
  <c r="D16" i="415"/>
  <c r="C16" i="415"/>
  <c r="O15" i="415"/>
  <c r="N15" i="415"/>
  <c r="M15" i="415"/>
  <c r="L15" i="415"/>
  <c r="K15" i="415"/>
  <c r="J15" i="415"/>
  <c r="I15" i="415"/>
  <c r="H15" i="415"/>
  <c r="G15" i="415"/>
  <c r="F15" i="415"/>
  <c r="E15" i="415"/>
  <c r="D15" i="415"/>
  <c r="C15" i="415"/>
  <c r="O36" i="414"/>
  <c r="N36" i="414"/>
  <c r="M36" i="414"/>
  <c r="L36" i="414"/>
  <c r="K36" i="414"/>
  <c r="J36" i="414"/>
  <c r="I36" i="414"/>
  <c r="H36" i="414"/>
  <c r="G36" i="414"/>
  <c r="F36" i="414"/>
  <c r="E36" i="414"/>
  <c r="D36" i="414"/>
  <c r="C36" i="414"/>
  <c r="O35" i="414"/>
  <c r="N35" i="414"/>
  <c r="M35" i="414"/>
  <c r="L35" i="414"/>
  <c r="K35" i="414"/>
  <c r="J35" i="414"/>
  <c r="I35" i="414"/>
  <c r="H35" i="414"/>
  <c r="G35" i="414"/>
  <c r="F35" i="414"/>
  <c r="E35" i="414"/>
  <c r="D35" i="414"/>
  <c r="C35" i="414"/>
  <c r="O34" i="414"/>
  <c r="N34" i="414"/>
  <c r="M34" i="414"/>
  <c r="L34" i="414"/>
  <c r="K34" i="414"/>
  <c r="J34" i="414"/>
  <c r="I34" i="414"/>
  <c r="H34" i="414"/>
  <c r="G34" i="414"/>
  <c r="F34" i="414"/>
  <c r="E34" i="414"/>
  <c r="D34" i="414"/>
  <c r="C34" i="414"/>
  <c r="O29" i="414"/>
  <c r="N29" i="414"/>
  <c r="M29" i="414"/>
  <c r="L29" i="414"/>
  <c r="K29" i="414"/>
  <c r="J29" i="414"/>
  <c r="I29" i="414"/>
  <c r="H29" i="414"/>
  <c r="G29" i="414"/>
  <c r="F29" i="414"/>
  <c r="E29" i="414"/>
  <c r="D29" i="414"/>
  <c r="C29" i="414"/>
  <c r="O28" i="414"/>
  <c r="N28" i="414"/>
  <c r="M28" i="414"/>
  <c r="L28" i="414"/>
  <c r="K28" i="414"/>
  <c r="J28" i="414"/>
  <c r="I28" i="414"/>
  <c r="H28" i="414"/>
  <c r="G28" i="414"/>
  <c r="F28" i="414"/>
  <c r="E28" i="414"/>
  <c r="D28" i="414"/>
  <c r="C28" i="414"/>
  <c r="O27" i="414"/>
  <c r="N27" i="414"/>
  <c r="M27" i="414"/>
  <c r="L27" i="414"/>
  <c r="K27" i="414"/>
  <c r="J27" i="414"/>
  <c r="I27" i="414"/>
  <c r="H27" i="414"/>
  <c r="G27" i="414"/>
  <c r="F27" i="414"/>
  <c r="E27" i="414"/>
  <c r="D27" i="414"/>
  <c r="C27" i="414"/>
  <c r="O26" i="414"/>
  <c r="N26" i="414"/>
  <c r="M26" i="414"/>
  <c r="L26" i="414"/>
  <c r="K26" i="414"/>
  <c r="J26" i="414"/>
  <c r="I26" i="414"/>
  <c r="H26" i="414"/>
  <c r="G26" i="414"/>
  <c r="F26" i="414"/>
  <c r="E26" i="414"/>
  <c r="D26" i="414"/>
  <c r="C26" i="414"/>
  <c r="O25" i="414"/>
  <c r="N25" i="414"/>
  <c r="M25" i="414"/>
  <c r="L25" i="414"/>
  <c r="K25" i="414"/>
  <c r="J25" i="414"/>
  <c r="I25" i="414"/>
  <c r="H25" i="414"/>
  <c r="G25" i="414"/>
  <c r="F25" i="414"/>
  <c r="E25" i="414"/>
  <c r="D25" i="414"/>
  <c r="C25" i="414"/>
  <c r="O21" i="414"/>
  <c r="N21" i="414"/>
  <c r="M21" i="414"/>
  <c r="L21" i="414"/>
  <c r="K21" i="414"/>
  <c r="J21" i="414"/>
  <c r="I21" i="414"/>
  <c r="H21" i="414"/>
  <c r="G21" i="414"/>
  <c r="F21" i="414"/>
  <c r="E21" i="414"/>
  <c r="D21" i="414"/>
  <c r="C21" i="414"/>
  <c r="O20" i="414"/>
  <c r="N20" i="414"/>
  <c r="M20" i="414"/>
  <c r="L20" i="414"/>
  <c r="K20" i="414"/>
  <c r="J20" i="414"/>
  <c r="I20" i="414"/>
  <c r="H20" i="414"/>
  <c r="G20" i="414"/>
  <c r="F20" i="414"/>
  <c r="E20" i="414"/>
  <c r="D20" i="414"/>
  <c r="C20" i="414"/>
  <c r="O19" i="414"/>
  <c r="N19" i="414"/>
  <c r="M19" i="414"/>
  <c r="L19" i="414"/>
  <c r="K19" i="414"/>
  <c r="J19" i="414"/>
  <c r="I19" i="414"/>
  <c r="H19" i="414"/>
  <c r="G19" i="414"/>
  <c r="F19" i="414"/>
  <c r="E19" i="414"/>
  <c r="D19" i="414"/>
  <c r="C19" i="414"/>
  <c r="O18" i="414"/>
  <c r="N18" i="414"/>
  <c r="M18" i="414"/>
  <c r="L18" i="414"/>
  <c r="K18" i="414"/>
  <c r="J18" i="414"/>
  <c r="I18" i="414"/>
  <c r="H18" i="414"/>
  <c r="G18" i="414"/>
  <c r="F18" i="414"/>
  <c r="E18" i="414"/>
  <c r="D18" i="414"/>
  <c r="C18" i="414"/>
  <c r="O17" i="414"/>
  <c r="N17" i="414"/>
  <c r="M17" i="414"/>
  <c r="L17" i="414"/>
  <c r="K17" i="414"/>
  <c r="J17" i="414"/>
  <c r="I17" i="414"/>
  <c r="H17" i="414"/>
  <c r="G17" i="414"/>
  <c r="F17" i="414"/>
  <c r="E17" i="414"/>
  <c r="D17" i="414"/>
  <c r="C17" i="414"/>
  <c r="O16" i="414"/>
  <c r="N16" i="414"/>
  <c r="M16" i="414"/>
  <c r="L16" i="414"/>
  <c r="K16" i="414"/>
  <c r="J16" i="414"/>
  <c r="I16" i="414"/>
  <c r="H16" i="414"/>
  <c r="G16" i="414"/>
  <c r="F16" i="414"/>
  <c r="E16" i="414"/>
  <c r="D16" i="414"/>
  <c r="C16" i="414"/>
  <c r="O15" i="414"/>
  <c r="N15" i="414"/>
  <c r="M15" i="414"/>
  <c r="L15" i="414"/>
  <c r="K15" i="414"/>
  <c r="J15" i="414"/>
  <c r="I15" i="414"/>
  <c r="H15" i="414"/>
  <c r="G15" i="414"/>
  <c r="F15" i="414"/>
  <c r="E15" i="414"/>
  <c r="D15" i="414"/>
  <c r="C15" i="414"/>
  <c r="O36" i="413"/>
  <c r="N36" i="413"/>
  <c r="M36" i="413"/>
  <c r="L36" i="413"/>
  <c r="K36" i="413"/>
  <c r="J36" i="413"/>
  <c r="I36" i="413"/>
  <c r="H36" i="413"/>
  <c r="G36" i="413"/>
  <c r="F36" i="413"/>
  <c r="E36" i="413"/>
  <c r="D36" i="413"/>
  <c r="C36" i="413"/>
  <c r="O35" i="413"/>
  <c r="N35" i="413"/>
  <c r="M35" i="413"/>
  <c r="L35" i="413"/>
  <c r="K35" i="413"/>
  <c r="J35" i="413"/>
  <c r="I35" i="413"/>
  <c r="H35" i="413"/>
  <c r="G35" i="413"/>
  <c r="F35" i="413"/>
  <c r="E35" i="413"/>
  <c r="D35" i="413"/>
  <c r="C35" i="413"/>
  <c r="O34" i="413"/>
  <c r="N34" i="413"/>
  <c r="M34" i="413"/>
  <c r="L34" i="413"/>
  <c r="K34" i="413"/>
  <c r="J34" i="413"/>
  <c r="I34" i="413"/>
  <c r="H34" i="413"/>
  <c r="G34" i="413"/>
  <c r="F34" i="413"/>
  <c r="E34" i="413"/>
  <c r="D34" i="413"/>
  <c r="C34" i="413"/>
  <c r="O29" i="413"/>
  <c r="N29" i="413"/>
  <c r="M29" i="413"/>
  <c r="L29" i="413"/>
  <c r="K29" i="413"/>
  <c r="J29" i="413"/>
  <c r="I29" i="413"/>
  <c r="H29" i="413"/>
  <c r="G29" i="413"/>
  <c r="F29" i="413"/>
  <c r="E29" i="413"/>
  <c r="D29" i="413"/>
  <c r="C29" i="413"/>
  <c r="O28" i="413"/>
  <c r="N28" i="413"/>
  <c r="M28" i="413"/>
  <c r="L28" i="413"/>
  <c r="K28" i="413"/>
  <c r="J28" i="413"/>
  <c r="I28" i="413"/>
  <c r="H28" i="413"/>
  <c r="G28" i="413"/>
  <c r="F28" i="413"/>
  <c r="E28" i="413"/>
  <c r="D28" i="413"/>
  <c r="C28" i="413"/>
  <c r="O27" i="413"/>
  <c r="N27" i="413"/>
  <c r="M27" i="413"/>
  <c r="L27" i="413"/>
  <c r="K27" i="413"/>
  <c r="J27" i="413"/>
  <c r="I27" i="413"/>
  <c r="H27" i="413"/>
  <c r="G27" i="413"/>
  <c r="F27" i="413"/>
  <c r="E27" i="413"/>
  <c r="D27" i="413"/>
  <c r="C27" i="413"/>
  <c r="O26" i="413"/>
  <c r="N26" i="413"/>
  <c r="M26" i="413"/>
  <c r="L26" i="413"/>
  <c r="K26" i="413"/>
  <c r="J26" i="413"/>
  <c r="I26" i="413"/>
  <c r="H26" i="413"/>
  <c r="G26" i="413"/>
  <c r="F26" i="413"/>
  <c r="E26" i="413"/>
  <c r="D26" i="413"/>
  <c r="C26" i="413"/>
  <c r="O25" i="413"/>
  <c r="N25" i="413"/>
  <c r="M25" i="413"/>
  <c r="L25" i="413"/>
  <c r="K25" i="413"/>
  <c r="J25" i="413"/>
  <c r="I25" i="413"/>
  <c r="H25" i="413"/>
  <c r="G25" i="413"/>
  <c r="F25" i="413"/>
  <c r="E25" i="413"/>
  <c r="D25" i="413"/>
  <c r="C25" i="413"/>
  <c r="O21" i="413"/>
  <c r="N21" i="413"/>
  <c r="M21" i="413"/>
  <c r="L21" i="413"/>
  <c r="K21" i="413"/>
  <c r="J21" i="413"/>
  <c r="I21" i="413"/>
  <c r="H21" i="413"/>
  <c r="G21" i="413"/>
  <c r="F21" i="413"/>
  <c r="E21" i="413"/>
  <c r="D21" i="413"/>
  <c r="C21" i="413"/>
  <c r="O20" i="413"/>
  <c r="N20" i="413"/>
  <c r="M20" i="413"/>
  <c r="L20" i="413"/>
  <c r="K20" i="413"/>
  <c r="J20" i="413"/>
  <c r="I20" i="413"/>
  <c r="H20" i="413"/>
  <c r="G20" i="413"/>
  <c r="F20" i="413"/>
  <c r="E20" i="413"/>
  <c r="D20" i="413"/>
  <c r="C20" i="413"/>
  <c r="O19" i="413"/>
  <c r="N19" i="413"/>
  <c r="M19" i="413"/>
  <c r="L19" i="413"/>
  <c r="K19" i="413"/>
  <c r="J19" i="413"/>
  <c r="I19" i="413"/>
  <c r="H19" i="413"/>
  <c r="G19" i="413"/>
  <c r="F19" i="413"/>
  <c r="E19" i="413"/>
  <c r="D19" i="413"/>
  <c r="C19" i="413"/>
  <c r="O18" i="413"/>
  <c r="N18" i="413"/>
  <c r="M18" i="413"/>
  <c r="L18" i="413"/>
  <c r="K18" i="413"/>
  <c r="J18" i="413"/>
  <c r="I18" i="413"/>
  <c r="H18" i="413"/>
  <c r="G18" i="413"/>
  <c r="F18" i="413"/>
  <c r="E18" i="413"/>
  <c r="D18" i="413"/>
  <c r="C18" i="413"/>
  <c r="O17" i="413"/>
  <c r="N17" i="413"/>
  <c r="M17" i="413"/>
  <c r="L17" i="413"/>
  <c r="K17" i="413"/>
  <c r="J17" i="413"/>
  <c r="I17" i="413"/>
  <c r="H17" i="413"/>
  <c r="G17" i="413"/>
  <c r="F17" i="413"/>
  <c r="E17" i="413"/>
  <c r="D17" i="413"/>
  <c r="C17" i="413"/>
  <c r="O16" i="413"/>
  <c r="N16" i="413"/>
  <c r="M16" i="413"/>
  <c r="L16" i="413"/>
  <c r="K16" i="413"/>
  <c r="J16" i="413"/>
  <c r="I16" i="413"/>
  <c r="H16" i="413"/>
  <c r="G16" i="413"/>
  <c r="F16" i="413"/>
  <c r="E16" i="413"/>
  <c r="D16" i="413"/>
  <c r="C16" i="413"/>
  <c r="O15" i="413"/>
  <c r="N15" i="413"/>
  <c r="M15" i="413"/>
  <c r="L15" i="413"/>
  <c r="K15" i="413"/>
  <c r="J15" i="413"/>
  <c r="I15" i="413"/>
  <c r="H15" i="413"/>
  <c r="G15" i="413"/>
  <c r="F15" i="413"/>
  <c r="E15" i="413"/>
  <c r="D15" i="413"/>
  <c r="C15" i="413"/>
  <c r="O36" i="412"/>
  <c r="N36" i="412"/>
  <c r="M36" i="412"/>
  <c r="L36" i="412"/>
  <c r="K36" i="412"/>
  <c r="J36" i="412"/>
  <c r="I36" i="412"/>
  <c r="H36" i="412"/>
  <c r="G36" i="412"/>
  <c r="F36" i="412"/>
  <c r="E36" i="412"/>
  <c r="D36" i="412"/>
  <c r="C36" i="412"/>
  <c r="O35" i="412"/>
  <c r="N35" i="412"/>
  <c r="M35" i="412"/>
  <c r="L35" i="412"/>
  <c r="K35" i="412"/>
  <c r="J35" i="412"/>
  <c r="I35" i="412"/>
  <c r="H35" i="412"/>
  <c r="G35" i="412"/>
  <c r="F35" i="412"/>
  <c r="E35" i="412"/>
  <c r="D35" i="412"/>
  <c r="C35" i="412"/>
  <c r="O34" i="412"/>
  <c r="N34" i="412"/>
  <c r="M34" i="412"/>
  <c r="L34" i="412"/>
  <c r="K34" i="412"/>
  <c r="J34" i="412"/>
  <c r="I34" i="412"/>
  <c r="H34" i="412"/>
  <c r="G34" i="412"/>
  <c r="F34" i="412"/>
  <c r="E34" i="412"/>
  <c r="D34" i="412"/>
  <c r="C34" i="412"/>
  <c r="O29" i="412"/>
  <c r="N29" i="412"/>
  <c r="M29" i="412"/>
  <c r="L29" i="412"/>
  <c r="K29" i="412"/>
  <c r="J29" i="412"/>
  <c r="I29" i="412"/>
  <c r="H29" i="412"/>
  <c r="G29" i="412"/>
  <c r="F29" i="412"/>
  <c r="E29" i="412"/>
  <c r="D29" i="412"/>
  <c r="C29" i="412"/>
  <c r="O28" i="412"/>
  <c r="N28" i="412"/>
  <c r="M28" i="412"/>
  <c r="L28" i="412"/>
  <c r="K28" i="412"/>
  <c r="J28" i="412"/>
  <c r="I28" i="412"/>
  <c r="H28" i="412"/>
  <c r="G28" i="412"/>
  <c r="F28" i="412"/>
  <c r="E28" i="412"/>
  <c r="D28" i="412"/>
  <c r="C28" i="412"/>
  <c r="O27" i="412"/>
  <c r="N27" i="412"/>
  <c r="M27" i="412"/>
  <c r="L27" i="412"/>
  <c r="K27" i="412"/>
  <c r="J27" i="412"/>
  <c r="I27" i="412"/>
  <c r="H27" i="412"/>
  <c r="G27" i="412"/>
  <c r="F27" i="412"/>
  <c r="E27" i="412"/>
  <c r="D27" i="412"/>
  <c r="C27" i="412"/>
  <c r="O26" i="412"/>
  <c r="N26" i="412"/>
  <c r="M26" i="412"/>
  <c r="L26" i="412"/>
  <c r="K26" i="412"/>
  <c r="J26" i="412"/>
  <c r="I26" i="412"/>
  <c r="H26" i="412"/>
  <c r="G26" i="412"/>
  <c r="F26" i="412"/>
  <c r="E26" i="412"/>
  <c r="D26" i="412"/>
  <c r="C26" i="412"/>
  <c r="O25" i="412"/>
  <c r="N25" i="412"/>
  <c r="M25" i="412"/>
  <c r="L25" i="412"/>
  <c r="K25" i="412"/>
  <c r="J25" i="412"/>
  <c r="I25" i="412"/>
  <c r="H25" i="412"/>
  <c r="G25" i="412"/>
  <c r="F25" i="412"/>
  <c r="E25" i="412"/>
  <c r="D25" i="412"/>
  <c r="C25" i="412"/>
  <c r="O21" i="412"/>
  <c r="N21" i="412"/>
  <c r="M21" i="412"/>
  <c r="L21" i="412"/>
  <c r="K21" i="412"/>
  <c r="J21" i="412"/>
  <c r="I21" i="412"/>
  <c r="H21" i="412"/>
  <c r="G21" i="412"/>
  <c r="F21" i="412"/>
  <c r="E21" i="412"/>
  <c r="D21" i="412"/>
  <c r="C21" i="412"/>
  <c r="O20" i="412"/>
  <c r="N20" i="412"/>
  <c r="M20" i="412"/>
  <c r="L20" i="412"/>
  <c r="K20" i="412"/>
  <c r="J20" i="412"/>
  <c r="I20" i="412"/>
  <c r="H20" i="412"/>
  <c r="G20" i="412"/>
  <c r="F20" i="412"/>
  <c r="E20" i="412"/>
  <c r="D20" i="412"/>
  <c r="C20" i="412"/>
  <c r="O19" i="412"/>
  <c r="N19" i="412"/>
  <c r="M19" i="412"/>
  <c r="L19" i="412"/>
  <c r="K19" i="412"/>
  <c r="J19" i="412"/>
  <c r="I19" i="412"/>
  <c r="H19" i="412"/>
  <c r="G19" i="412"/>
  <c r="F19" i="412"/>
  <c r="E19" i="412"/>
  <c r="D19" i="412"/>
  <c r="C19" i="412"/>
  <c r="O18" i="412"/>
  <c r="N18" i="412"/>
  <c r="M18" i="412"/>
  <c r="L18" i="412"/>
  <c r="K18" i="412"/>
  <c r="J18" i="412"/>
  <c r="I18" i="412"/>
  <c r="H18" i="412"/>
  <c r="G18" i="412"/>
  <c r="F18" i="412"/>
  <c r="E18" i="412"/>
  <c r="D18" i="412"/>
  <c r="C18" i="412"/>
  <c r="O17" i="412"/>
  <c r="N17" i="412"/>
  <c r="M17" i="412"/>
  <c r="L17" i="412"/>
  <c r="K17" i="412"/>
  <c r="J17" i="412"/>
  <c r="I17" i="412"/>
  <c r="H17" i="412"/>
  <c r="G17" i="412"/>
  <c r="F17" i="412"/>
  <c r="E17" i="412"/>
  <c r="D17" i="412"/>
  <c r="C17" i="412"/>
  <c r="O16" i="412"/>
  <c r="N16" i="412"/>
  <c r="M16" i="412"/>
  <c r="L16" i="412"/>
  <c r="K16" i="412"/>
  <c r="J16" i="412"/>
  <c r="I16" i="412"/>
  <c r="H16" i="412"/>
  <c r="G16" i="412"/>
  <c r="F16" i="412"/>
  <c r="E16" i="412"/>
  <c r="D16" i="412"/>
  <c r="C16" i="412"/>
  <c r="O15" i="412"/>
  <c r="N15" i="412"/>
  <c r="M15" i="412"/>
  <c r="L15" i="412"/>
  <c r="K15" i="412"/>
  <c r="J15" i="412"/>
  <c r="I15" i="412"/>
  <c r="H15" i="412"/>
  <c r="G15" i="412"/>
  <c r="F15" i="412"/>
  <c r="E15" i="412"/>
  <c r="D15" i="412"/>
  <c r="C15" i="412"/>
  <c r="O36" i="411"/>
  <c r="N36" i="411"/>
  <c r="M36" i="411"/>
  <c r="L36" i="411"/>
  <c r="K36" i="411"/>
  <c r="J36" i="411"/>
  <c r="I36" i="411"/>
  <c r="H36" i="411"/>
  <c r="G36" i="411"/>
  <c r="F36" i="411"/>
  <c r="E36" i="411"/>
  <c r="D36" i="411"/>
  <c r="C36" i="411"/>
  <c r="O35" i="411"/>
  <c r="N35" i="411"/>
  <c r="M35" i="411"/>
  <c r="L35" i="411"/>
  <c r="K35" i="411"/>
  <c r="J35" i="411"/>
  <c r="I35" i="411"/>
  <c r="H35" i="411"/>
  <c r="G35" i="411"/>
  <c r="F35" i="411"/>
  <c r="E35" i="411"/>
  <c r="D35" i="411"/>
  <c r="C35" i="411"/>
  <c r="O34" i="411"/>
  <c r="N34" i="411"/>
  <c r="M34" i="411"/>
  <c r="L34" i="411"/>
  <c r="K34" i="411"/>
  <c r="J34" i="411"/>
  <c r="I34" i="411"/>
  <c r="H34" i="411"/>
  <c r="G34" i="411"/>
  <c r="F34" i="411"/>
  <c r="E34" i="411"/>
  <c r="D34" i="411"/>
  <c r="C34" i="411"/>
  <c r="O29" i="411"/>
  <c r="N29" i="411"/>
  <c r="M29" i="411"/>
  <c r="L29" i="411"/>
  <c r="K29" i="411"/>
  <c r="J29" i="411"/>
  <c r="I29" i="411"/>
  <c r="H29" i="411"/>
  <c r="G29" i="411"/>
  <c r="F29" i="411"/>
  <c r="E29" i="411"/>
  <c r="D29" i="411"/>
  <c r="C29" i="411"/>
  <c r="O28" i="411"/>
  <c r="N28" i="411"/>
  <c r="M28" i="411"/>
  <c r="L28" i="411"/>
  <c r="K28" i="411"/>
  <c r="J28" i="411"/>
  <c r="I28" i="411"/>
  <c r="H28" i="411"/>
  <c r="G28" i="411"/>
  <c r="F28" i="411"/>
  <c r="E28" i="411"/>
  <c r="D28" i="411"/>
  <c r="C28" i="411"/>
  <c r="O27" i="411"/>
  <c r="N27" i="411"/>
  <c r="M27" i="411"/>
  <c r="L27" i="411"/>
  <c r="K27" i="411"/>
  <c r="J27" i="411"/>
  <c r="I27" i="411"/>
  <c r="H27" i="411"/>
  <c r="G27" i="411"/>
  <c r="F27" i="411"/>
  <c r="E27" i="411"/>
  <c r="D27" i="411"/>
  <c r="C27" i="411"/>
  <c r="O26" i="411"/>
  <c r="N26" i="411"/>
  <c r="M26" i="411"/>
  <c r="L26" i="411"/>
  <c r="K26" i="411"/>
  <c r="J26" i="411"/>
  <c r="I26" i="411"/>
  <c r="H26" i="411"/>
  <c r="G26" i="411"/>
  <c r="F26" i="411"/>
  <c r="E26" i="411"/>
  <c r="D26" i="411"/>
  <c r="C26" i="411"/>
  <c r="O25" i="411"/>
  <c r="N25" i="411"/>
  <c r="M25" i="411"/>
  <c r="L25" i="411"/>
  <c r="K25" i="411"/>
  <c r="J25" i="411"/>
  <c r="I25" i="411"/>
  <c r="H25" i="411"/>
  <c r="G25" i="411"/>
  <c r="F25" i="411"/>
  <c r="E25" i="411"/>
  <c r="D25" i="411"/>
  <c r="C25" i="411"/>
  <c r="O21" i="411"/>
  <c r="N21" i="411"/>
  <c r="M21" i="411"/>
  <c r="L21" i="411"/>
  <c r="K21" i="411"/>
  <c r="J21" i="411"/>
  <c r="I21" i="411"/>
  <c r="H21" i="411"/>
  <c r="G21" i="411"/>
  <c r="F21" i="411"/>
  <c r="E21" i="411"/>
  <c r="D21" i="411"/>
  <c r="C21" i="411"/>
  <c r="O20" i="411"/>
  <c r="N20" i="411"/>
  <c r="M20" i="411"/>
  <c r="L20" i="411"/>
  <c r="K20" i="411"/>
  <c r="J20" i="411"/>
  <c r="I20" i="411"/>
  <c r="H20" i="411"/>
  <c r="G20" i="411"/>
  <c r="F20" i="411"/>
  <c r="E20" i="411"/>
  <c r="D20" i="411"/>
  <c r="C20" i="411"/>
  <c r="O19" i="411"/>
  <c r="N19" i="411"/>
  <c r="M19" i="411"/>
  <c r="L19" i="411"/>
  <c r="K19" i="411"/>
  <c r="J19" i="411"/>
  <c r="I19" i="411"/>
  <c r="H19" i="411"/>
  <c r="G19" i="411"/>
  <c r="F19" i="411"/>
  <c r="E19" i="411"/>
  <c r="D19" i="411"/>
  <c r="C19" i="411"/>
  <c r="O18" i="411"/>
  <c r="N18" i="411"/>
  <c r="M18" i="411"/>
  <c r="L18" i="411"/>
  <c r="K18" i="411"/>
  <c r="J18" i="411"/>
  <c r="I18" i="411"/>
  <c r="H18" i="411"/>
  <c r="G18" i="411"/>
  <c r="F18" i="411"/>
  <c r="E18" i="411"/>
  <c r="D18" i="411"/>
  <c r="C18" i="411"/>
  <c r="O17" i="411"/>
  <c r="N17" i="411"/>
  <c r="M17" i="411"/>
  <c r="L17" i="411"/>
  <c r="K17" i="411"/>
  <c r="J17" i="411"/>
  <c r="I17" i="411"/>
  <c r="H17" i="411"/>
  <c r="G17" i="411"/>
  <c r="F17" i="411"/>
  <c r="E17" i="411"/>
  <c r="D17" i="411"/>
  <c r="C17" i="411"/>
  <c r="O16" i="411"/>
  <c r="N16" i="411"/>
  <c r="M16" i="411"/>
  <c r="L16" i="411"/>
  <c r="K16" i="411"/>
  <c r="J16" i="411"/>
  <c r="I16" i="411"/>
  <c r="H16" i="411"/>
  <c r="G16" i="411"/>
  <c r="F16" i="411"/>
  <c r="E16" i="411"/>
  <c r="D16" i="411"/>
  <c r="C16" i="411"/>
  <c r="O15" i="411"/>
  <c r="N15" i="411"/>
  <c r="M15" i="411"/>
  <c r="L15" i="411"/>
  <c r="K15" i="411"/>
  <c r="J15" i="411"/>
  <c r="I15" i="411"/>
  <c r="H15" i="411"/>
  <c r="G15" i="411"/>
  <c r="F15" i="411"/>
  <c r="E15" i="411"/>
  <c r="D15" i="411"/>
  <c r="C15" i="411"/>
  <c r="O36" i="410"/>
  <c r="N36" i="410"/>
  <c r="M36" i="410"/>
  <c r="L36" i="410"/>
  <c r="K36" i="410"/>
  <c r="J36" i="410"/>
  <c r="I36" i="410"/>
  <c r="H36" i="410"/>
  <c r="G36" i="410"/>
  <c r="F36" i="410"/>
  <c r="E36" i="410"/>
  <c r="D36" i="410"/>
  <c r="C36" i="410"/>
  <c r="O35" i="410"/>
  <c r="N35" i="410"/>
  <c r="M35" i="410"/>
  <c r="L35" i="410"/>
  <c r="K35" i="410"/>
  <c r="J35" i="410"/>
  <c r="I35" i="410"/>
  <c r="H35" i="410"/>
  <c r="G35" i="410"/>
  <c r="F35" i="410"/>
  <c r="E35" i="410"/>
  <c r="D35" i="410"/>
  <c r="C35" i="410"/>
  <c r="O34" i="410"/>
  <c r="N34" i="410"/>
  <c r="M34" i="410"/>
  <c r="L34" i="410"/>
  <c r="K34" i="410"/>
  <c r="J34" i="410"/>
  <c r="I34" i="410"/>
  <c r="H34" i="410"/>
  <c r="G34" i="410"/>
  <c r="F34" i="410"/>
  <c r="E34" i="410"/>
  <c r="D34" i="410"/>
  <c r="C34" i="410"/>
  <c r="O29" i="410"/>
  <c r="N29" i="410"/>
  <c r="M29" i="410"/>
  <c r="L29" i="410"/>
  <c r="K29" i="410"/>
  <c r="J29" i="410"/>
  <c r="I29" i="410"/>
  <c r="H29" i="410"/>
  <c r="G29" i="410"/>
  <c r="F29" i="410"/>
  <c r="E29" i="410"/>
  <c r="D29" i="410"/>
  <c r="C29" i="410"/>
  <c r="O28" i="410"/>
  <c r="N28" i="410"/>
  <c r="M28" i="410"/>
  <c r="L28" i="410"/>
  <c r="K28" i="410"/>
  <c r="J28" i="410"/>
  <c r="I28" i="410"/>
  <c r="H28" i="410"/>
  <c r="G28" i="410"/>
  <c r="F28" i="410"/>
  <c r="E28" i="410"/>
  <c r="D28" i="410"/>
  <c r="C28" i="410"/>
  <c r="O27" i="410"/>
  <c r="N27" i="410"/>
  <c r="M27" i="410"/>
  <c r="L27" i="410"/>
  <c r="K27" i="410"/>
  <c r="J27" i="410"/>
  <c r="I27" i="410"/>
  <c r="H27" i="410"/>
  <c r="G27" i="410"/>
  <c r="F27" i="410"/>
  <c r="E27" i="410"/>
  <c r="D27" i="410"/>
  <c r="C27" i="410"/>
  <c r="O26" i="410"/>
  <c r="N26" i="410"/>
  <c r="M26" i="410"/>
  <c r="L26" i="410"/>
  <c r="K26" i="410"/>
  <c r="J26" i="410"/>
  <c r="I26" i="410"/>
  <c r="H26" i="410"/>
  <c r="G26" i="410"/>
  <c r="F26" i="410"/>
  <c r="E26" i="410"/>
  <c r="D26" i="410"/>
  <c r="C26" i="410"/>
  <c r="O25" i="410"/>
  <c r="N25" i="410"/>
  <c r="M25" i="410"/>
  <c r="L25" i="410"/>
  <c r="K25" i="410"/>
  <c r="J25" i="410"/>
  <c r="I25" i="410"/>
  <c r="H25" i="410"/>
  <c r="G25" i="410"/>
  <c r="G30" i="410" s="1"/>
  <c r="F25" i="410"/>
  <c r="E25" i="410"/>
  <c r="D25" i="410"/>
  <c r="C25" i="410"/>
  <c r="O21" i="410"/>
  <c r="N21" i="410"/>
  <c r="M21" i="410"/>
  <c r="L21" i="410"/>
  <c r="K21" i="410"/>
  <c r="J21" i="410"/>
  <c r="I21" i="410"/>
  <c r="H21" i="410"/>
  <c r="G21" i="410"/>
  <c r="F21" i="410"/>
  <c r="E21" i="410"/>
  <c r="D21" i="410"/>
  <c r="C21" i="410"/>
  <c r="O20" i="410"/>
  <c r="N20" i="410"/>
  <c r="M20" i="410"/>
  <c r="L20" i="410"/>
  <c r="K20" i="410"/>
  <c r="J20" i="410"/>
  <c r="I20" i="410"/>
  <c r="H20" i="410"/>
  <c r="G20" i="410"/>
  <c r="F20" i="410"/>
  <c r="E20" i="410"/>
  <c r="D20" i="410"/>
  <c r="C20" i="410"/>
  <c r="O19" i="410"/>
  <c r="N19" i="410"/>
  <c r="M19" i="410"/>
  <c r="L19" i="410"/>
  <c r="K19" i="410"/>
  <c r="J19" i="410"/>
  <c r="I19" i="410"/>
  <c r="H19" i="410"/>
  <c r="G19" i="410"/>
  <c r="F19" i="410"/>
  <c r="E19" i="410"/>
  <c r="D19" i="410"/>
  <c r="C19" i="410"/>
  <c r="O18" i="410"/>
  <c r="N18" i="410"/>
  <c r="M18" i="410"/>
  <c r="L18" i="410"/>
  <c r="K18" i="410"/>
  <c r="J18" i="410"/>
  <c r="I18" i="410"/>
  <c r="H18" i="410"/>
  <c r="G18" i="410"/>
  <c r="F18" i="410"/>
  <c r="E18" i="410"/>
  <c r="D18" i="410"/>
  <c r="C18" i="410"/>
  <c r="O17" i="410"/>
  <c r="N17" i="410"/>
  <c r="M17" i="410"/>
  <c r="L17" i="410"/>
  <c r="K17" i="410"/>
  <c r="J17" i="410"/>
  <c r="I17" i="410"/>
  <c r="H17" i="410"/>
  <c r="G17" i="410"/>
  <c r="F17" i="410"/>
  <c r="E17" i="410"/>
  <c r="D17" i="410"/>
  <c r="C17" i="410"/>
  <c r="O16" i="410"/>
  <c r="N16" i="410"/>
  <c r="M16" i="410"/>
  <c r="L16" i="410"/>
  <c r="K16" i="410"/>
  <c r="J16" i="410"/>
  <c r="I16" i="410"/>
  <c r="H16" i="410"/>
  <c r="G16" i="410"/>
  <c r="F16" i="410"/>
  <c r="E16" i="410"/>
  <c r="D16" i="410"/>
  <c r="C16" i="410"/>
  <c r="O15" i="410"/>
  <c r="N15" i="410"/>
  <c r="M15" i="410"/>
  <c r="L15" i="410"/>
  <c r="K15" i="410"/>
  <c r="J15" i="410"/>
  <c r="I15" i="410"/>
  <c r="H15" i="410"/>
  <c r="G15" i="410"/>
  <c r="F15" i="410"/>
  <c r="E15" i="410"/>
  <c r="D15" i="410"/>
  <c r="C15" i="410"/>
  <c r="O36" i="409"/>
  <c r="N36" i="409"/>
  <c r="M36" i="409"/>
  <c r="L36" i="409"/>
  <c r="K36" i="409"/>
  <c r="J36" i="409"/>
  <c r="I36" i="409"/>
  <c r="H36" i="409"/>
  <c r="G36" i="409"/>
  <c r="F36" i="409"/>
  <c r="E36" i="409"/>
  <c r="D36" i="409"/>
  <c r="C36" i="409"/>
  <c r="O35" i="409"/>
  <c r="N35" i="409"/>
  <c r="M35" i="409"/>
  <c r="L35" i="409"/>
  <c r="K35" i="409"/>
  <c r="J35" i="409"/>
  <c r="I35" i="409"/>
  <c r="H35" i="409"/>
  <c r="G35" i="409"/>
  <c r="F35" i="409"/>
  <c r="E35" i="409"/>
  <c r="D35" i="409"/>
  <c r="C35" i="409"/>
  <c r="O34" i="409"/>
  <c r="N34" i="409"/>
  <c r="M34" i="409"/>
  <c r="L34" i="409"/>
  <c r="K34" i="409"/>
  <c r="J34" i="409"/>
  <c r="I34" i="409"/>
  <c r="H34" i="409"/>
  <c r="G34" i="409"/>
  <c r="F34" i="409"/>
  <c r="E34" i="409"/>
  <c r="D34" i="409"/>
  <c r="C34" i="409"/>
  <c r="O29" i="409"/>
  <c r="N29" i="409"/>
  <c r="M29" i="409"/>
  <c r="L29" i="409"/>
  <c r="K29" i="409"/>
  <c r="J29" i="409"/>
  <c r="I29" i="409"/>
  <c r="H29" i="409"/>
  <c r="G29" i="409"/>
  <c r="F29" i="409"/>
  <c r="E29" i="409"/>
  <c r="D29" i="409"/>
  <c r="C29" i="409"/>
  <c r="O28" i="409"/>
  <c r="N28" i="409"/>
  <c r="M28" i="409"/>
  <c r="L28" i="409"/>
  <c r="K28" i="409"/>
  <c r="J28" i="409"/>
  <c r="I28" i="409"/>
  <c r="H28" i="409"/>
  <c r="G28" i="409"/>
  <c r="F28" i="409"/>
  <c r="E28" i="409"/>
  <c r="D28" i="409"/>
  <c r="C28" i="409"/>
  <c r="O27" i="409"/>
  <c r="N27" i="409"/>
  <c r="M27" i="409"/>
  <c r="L27" i="409"/>
  <c r="K27" i="409"/>
  <c r="J27" i="409"/>
  <c r="I27" i="409"/>
  <c r="H27" i="409"/>
  <c r="G27" i="409"/>
  <c r="F27" i="409"/>
  <c r="E27" i="409"/>
  <c r="D27" i="409"/>
  <c r="C27" i="409"/>
  <c r="O26" i="409"/>
  <c r="N26" i="409"/>
  <c r="M26" i="409"/>
  <c r="L26" i="409"/>
  <c r="K26" i="409"/>
  <c r="J26" i="409"/>
  <c r="I26" i="409"/>
  <c r="H26" i="409"/>
  <c r="G26" i="409"/>
  <c r="F26" i="409"/>
  <c r="E26" i="409"/>
  <c r="D26" i="409"/>
  <c r="C26" i="409"/>
  <c r="O25" i="409"/>
  <c r="N25" i="409"/>
  <c r="M25" i="409"/>
  <c r="L25" i="409"/>
  <c r="K25" i="409"/>
  <c r="J25" i="409"/>
  <c r="I25" i="409"/>
  <c r="H25" i="409"/>
  <c r="G25" i="409"/>
  <c r="F25" i="409"/>
  <c r="E25" i="409"/>
  <c r="D25" i="409"/>
  <c r="C25" i="409"/>
  <c r="O21" i="409"/>
  <c r="N21" i="409"/>
  <c r="M21" i="409"/>
  <c r="L21" i="409"/>
  <c r="K21" i="409"/>
  <c r="J21" i="409"/>
  <c r="I21" i="409"/>
  <c r="H21" i="409"/>
  <c r="G21" i="409"/>
  <c r="F21" i="409"/>
  <c r="E21" i="409"/>
  <c r="D21" i="409"/>
  <c r="C21" i="409"/>
  <c r="O20" i="409"/>
  <c r="N20" i="409"/>
  <c r="M20" i="409"/>
  <c r="L20" i="409"/>
  <c r="K20" i="409"/>
  <c r="J20" i="409"/>
  <c r="I20" i="409"/>
  <c r="H20" i="409"/>
  <c r="G20" i="409"/>
  <c r="F20" i="409"/>
  <c r="E20" i="409"/>
  <c r="D20" i="409"/>
  <c r="C20" i="409"/>
  <c r="O19" i="409"/>
  <c r="N19" i="409"/>
  <c r="M19" i="409"/>
  <c r="L19" i="409"/>
  <c r="K19" i="409"/>
  <c r="J19" i="409"/>
  <c r="I19" i="409"/>
  <c r="H19" i="409"/>
  <c r="G19" i="409"/>
  <c r="F19" i="409"/>
  <c r="E19" i="409"/>
  <c r="D19" i="409"/>
  <c r="C19" i="409"/>
  <c r="O18" i="409"/>
  <c r="N18" i="409"/>
  <c r="M18" i="409"/>
  <c r="L18" i="409"/>
  <c r="K18" i="409"/>
  <c r="J18" i="409"/>
  <c r="I18" i="409"/>
  <c r="H18" i="409"/>
  <c r="G18" i="409"/>
  <c r="F18" i="409"/>
  <c r="E18" i="409"/>
  <c r="D18" i="409"/>
  <c r="C18" i="409"/>
  <c r="O17" i="409"/>
  <c r="N17" i="409"/>
  <c r="M17" i="409"/>
  <c r="L17" i="409"/>
  <c r="K17" i="409"/>
  <c r="J17" i="409"/>
  <c r="I17" i="409"/>
  <c r="H17" i="409"/>
  <c r="G17" i="409"/>
  <c r="F17" i="409"/>
  <c r="E17" i="409"/>
  <c r="D17" i="409"/>
  <c r="C17" i="409"/>
  <c r="O16" i="409"/>
  <c r="N16" i="409"/>
  <c r="M16" i="409"/>
  <c r="L16" i="409"/>
  <c r="K16" i="409"/>
  <c r="J16" i="409"/>
  <c r="I16" i="409"/>
  <c r="H16" i="409"/>
  <c r="G16" i="409"/>
  <c r="F16" i="409"/>
  <c r="E16" i="409"/>
  <c r="D16" i="409"/>
  <c r="C16" i="409"/>
  <c r="O15" i="409"/>
  <c r="N15" i="409"/>
  <c r="M15" i="409"/>
  <c r="L15" i="409"/>
  <c r="K15" i="409"/>
  <c r="J15" i="409"/>
  <c r="I15" i="409"/>
  <c r="H15" i="409"/>
  <c r="G15" i="409"/>
  <c r="F15" i="409"/>
  <c r="E15" i="409"/>
  <c r="D15" i="409"/>
  <c r="C15" i="409"/>
  <c r="O36" i="408"/>
  <c r="N36" i="408"/>
  <c r="M36" i="408"/>
  <c r="L36" i="408"/>
  <c r="K36" i="408"/>
  <c r="J36" i="408"/>
  <c r="I36" i="408"/>
  <c r="H36" i="408"/>
  <c r="G36" i="408"/>
  <c r="F36" i="408"/>
  <c r="E36" i="408"/>
  <c r="D36" i="408"/>
  <c r="C36" i="408"/>
  <c r="O35" i="408"/>
  <c r="N35" i="408"/>
  <c r="M35" i="408"/>
  <c r="L35" i="408"/>
  <c r="K35" i="408"/>
  <c r="J35" i="408"/>
  <c r="I35" i="408"/>
  <c r="H35" i="408"/>
  <c r="G35" i="408"/>
  <c r="F35" i="408"/>
  <c r="E35" i="408"/>
  <c r="D35" i="408"/>
  <c r="C35" i="408"/>
  <c r="N34" i="408"/>
  <c r="M34" i="408"/>
  <c r="L34" i="408"/>
  <c r="K34" i="408"/>
  <c r="J34" i="408"/>
  <c r="I34" i="408"/>
  <c r="H34" i="408"/>
  <c r="G34" i="408"/>
  <c r="F34" i="408"/>
  <c r="E34" i="408"/>
  <c r="D34" i="408"/>
  <c r="C34" i="408"/>
  <c r="N29" i="408"/>
  <c r="M29" i="408"/>
  <c r="L29" i="408"/>
  <c r="K29" i="408"/>
  <c r="J29" i="408"/>
  <c r="I29" i="408"/>
  <c r="H29" i="408"/>
  <c r="G29" i="408"/>
  <c r="F29" i="408"/>
  <c r="E29" i="408"/>
  <c r="D29" i="408"/>
  <c r="C29" i="408"/>
  <c r="N28" i="408"/>
  <c r="M28" i="408"/>
  <c r="L28" i="408"/>
  <c r="K28" i="408"/>
  <c r="J28" i="408"/>
  <c r="I28" i="408"/>
  <c r="H28" i="408"/>
  <c r="G28" i="408"/>
  <c r="F28" i="408"/>
  <c r="E28" i="408"/>
  <c r="D28" i="408"/>
  <c r="C28" i="408"/>
  <c r="N27" i="408"/>
  <c r="M27" i="408"/>
  <c r="L27" i="408"/>
  <c r="K27" i="408"/>
  <c r="J27" i="408"/>
  <c r="I27" i="408"/>
  <c r="H27" i="408"/>
  <c r="G27" i="408"/>
  <c r="F27" i="408"/>
  <c r="E27" i="408"/>
  <c r="D27" i="408"/>
  <c r="C27" i="408"/>
  <c r="N26" i="408"/>
  <c r="M26" i="408"/>
  <c r="L26" i="408"/>
  <c r="K26" i="408"/>
  <c r="J26" i="408"/>
  <c r="I26" i="408"/>
  <c r="H26" i="408"/>
  <c r="G26" i="408"/>
  <c r="F26" i="408"/>
  <c r="E26" i="408"/>
  <c r="D26" i="408"/>
  <c r="C26" i="408"/>
  <c r="N25" i="408"/>
  <c r="M25" i="408"/>
  <c r="L25" i="408"/>
  <c r="K25" i="408"/>
  <c r="J25" i="408"/>
  <c r="I25" i="408"/>
  <c r="H25" i="408"/>
  <c r="G25" i="408"/>
  <c r="F25" i="408"/>
  <c r="E25" i="408"/>
  <c r="D25" i="408"/>
  <c r="C25" i="408"/>
  <c r="N21" i="408"/>
  <c r="M21" i="408"/>
  <c r="L21" i="408"/>
  <c r="K21" i="408"/>
  <c r="J21" i="408"/>
  <c r="I21" i="408"/>
  <c r="H21" i="408"/>
  <c r="G21" i="408"/>
  <c r="F21" i="408"/>
  <c r="E21" i="408"/>
  <c r="D21" i="408"/>
  <c r="C21" i="408"/>
  <c r="O20" i="408"/>
  <c r="N20" i="408"/>
  <c r="M20" i="408"/>
  <c r="L20" i="408"/>
  <c r="K20" i="408"/>
  <c r="J20" i="408"/>
  <c r="I20" i="408"/>
  <c r="H20" i="408"/>
  <c r="G20" i="408"/>
  <c r="F20" i="408"/>
  <c r="E20" i="408"/>
  <c r="D20" i="408"/>
  <c r="C20" i="408"/>
  <c r="O19" i="408"/>
  <c r="N19" i="408"/>
  <c r="M19" i="408"/>
  <c r="L19" i="408"/>
  <c r="K19" i="408"/>
  <c r="J19" i="408"/>
  <c r="I19" i="408"/>
  <c r="H19" i="408"/>
  <c r="G19" i="408"/>
  <c r="F19" i="408"/>
  <c r="E19" i="408"/>
  <c r="D19" i="408"/>
  <c r="C19" i="408"/>
  <c r="O18" i="408"/>
  <c r="N18" i="408"/>
  <c r="M18" i="408"/>
  <c r="L18" i="408"/>
  <c r="K18" i="408"/>
  <c r="J18" i="408"/>
  <c r="I18" i="408"/>
  <c r="H18" i="408"/>
  <c r="G18" i="408"/>
  <c r="F18" i="408"/>
  <c r="E18" i="408"/>
  <c r="D18" i="408"/>
  <c r="C18" i="408"/>
  <c r="O17" i="408"/>
  <c r="N17" i="408"/>
  <c r="M17" i="408"/>
  <c r="L17" i="408"/>
  <c r="K17" i="408"/>
  <c r="J17" i="408"/>
  <c r="I17" i="408"/>
  <c r="H17" i="408"/>
  <c r="G17" i="408"/>
  <c r="F17" i="408"/>
  <c r="E17" i="408"/>
  <c r="D17" i="408"/>
  <c r="C17" i="408"/>
  <c r="N16" i="408"/>
  <c r="M16" i="408"/>
  <c r="L16" i="408"/>
  <c r="K16" i="408"/>
  <c r="J16" i="408"/>
  <c r="I16" i="408"/>
  <c r="H16" i="408"/>
  <c r="G16" i="408"/>
  <c r="F16" i="408"/>
  <c r="E16" i="408"/>
  <c r="D16" i="408"/>
  <c r="C16" i="408"/>
  <c r="N15" i="408"/>
  <c r="M15" i="408"/>
  <c r="L15" i="408"/>
  <c r="K15" i="408"/>
  <c r="J15" i="408"/>
  <c r="I15" i="408"/>
  <c r="H15" i="408"/>
  <c r="G15" i="408"/>
  <c r="F15" i="408"/>
  <c r="E15" i="408"/>
  <c r="D15" i="408"/>
  <c r="C15" i="408"/>
  <c r="O36" i="407"/>
  <c r="N36" i="407"/>
  <c r="M36" i="407"/>
  <c r="L36" i="407"/>
  <c r="K36" i="407"/>
  <c r="J36" i="407"/>
  <c r="I36" i="407"/>
  <c r="H36" i="407"/>
  <c r="G36" i="407"/>
  <c r="F36" i="407"/>
  <c r="E36" i="407"/>
  <c r="D36" i="407"/>
  <c r="C36" i="407"/>
  <c r="O35" i="407"/>
  <c r="N35" i="407"/>
  <c r="M35" i="407"/>
  <c r="L35" i="407"/>
  <c r="K35" i="407"/>
  <c r="J35" i="407"/>
  <c r="I35" i="407"/>
  <c r="H35" i="407"/>
  <c r="G35" i="407"/>
  <c r="F35" i="407"/>
  <c r="E35" i="407"/>
  <c r="D35" i="407"/>
  <c r="C35" i="407"/>
  <c r="N34" i="407"/>
  <c r="M34" i="407"/>
  <c r="L34" i="407"/>
  <c r="K34" i="407"/>
  <c r="J34" i="407"/>
  <c r="I34" i="407"/>
  <c r="H34" i="407"/>
  <c r="G34" i="407"/>
  <c r="F34" i="407"/>
  <c r="E34" i="407"/>
  <c r="D34" i="407"/>
  <c r="C34" i="407"/>
  <c r="N29" i="407"/>
  <c r="M29" i="407"/>
  <c r="L29" i="407"/>
  <c r="K29" i="407"/>
  <c r="J29" i="407"/>
  <c r="I29" i="407"/>
  <c r="H29" i="407"/>
  <c r="G29" i="407"/>
  <c r="F29" i="407"/>
  <c r="E29" i="407"/>
  <c r="D29" i="407"/>
  <c r="C29" i="407"/>
  <c r="N28" i="407"/>
  <c r="M28" i="407"/>
  <c r="L28" i="407"/>
  <c r="K28" i="407"/>
  <c r="J28" i="407"/>
  <c r="I28" i="407"/>
  <c r="H28" i="407"/>
  <c r="G28" i="407"/>
  <c r="F28" i="407"/>
  <c r="E28" i="407"/>
  <c r="D28" i="407"/>
  <c r="C28" i="407"/>
  <c r="N27" i="407"/>
  <c r="M27" i="407"/>
  <c r="L27" i="407"/>
  <c r="K27" i="407"/>
  <c r="J27" i="407"/>
  <c r="I27" i="407"/>
  <c r="H27" i="407"/>
  <c r="G27" i="407"/>
  <c r="F27" i="407"/>
  <c r="E27" i="407"/>
  <c r="D27" i="407"/>
  <c r="C27" i="407"/>
  <c r="N26" i="407"/>
  <c r="M26" i="407"/>
  <c r="L26" i="407"/>
  <c r="K26" i="407"/>
  <c r="J26" i="407"/>
  <c r="I26" i="407"/>
  <c r="H26" i="407"/>
  <c r="G26" i="407"/>
  <c r="F26" i="407"/>
  <c r="E26" i="407"/>
  <c r="D26" i="407"/>
  <c r="C26" i="407"/>
  <c r="N25" i="407"/>
  <c r="M25" i="407"/>
  <c r="L25" i="407"/>
  <c r="K25" i="407"/>
  <c r="J25" i="407"/>
  <c r="I25" i="407"/>
  <c r="H25" i="407"/>
  <c r="G25" i="407"/>
  <c r="F25" i="407"/>
  <c r="E25" i="407"/>
  <c r="D25" i="407"/>
  <c r="C25" i="407"/>
  <c r="O21" i="407"/>
  <c r="N21" i="407"/>
  <c r="M21" i="407"/>
  <c r="L21" i="407"/>
  <c r="K21" i="407"/>
  <c r="J21" i="407"/>
  <c r="I21" i="407"/>
  <c r="H21" i="407"/>
  <c r="G21" i="407"/>
  <c r="F21" i="407"/>
  <c r="E21" i="407"/>
  <c r="D21" i="407"/>
  <c r="C21" i="407"/>
  <c r="O20" i="407"/>
  <c r="N20" i="407"/>
  <c r="M20" i="407"/>
  <c r="L20" i="407"/>
  <c r="K20" i="407"/>
  <c r="J20" i="407"/>
  <c r="I20" i="407"/>
  <c r="H20" i="407"/>
  <c r="G20" i="407"/>
  <c r="F20" i="407"/>
  <c r="E20" i="407"/>
  <c r="D20" i="407"/>
  <c r="C20" i="407"/>
  <c r="N19" i="407"/>
  <c r="M19" i="407"/>
  <c r="L19" i="407"/>
  <c r="K19" i="407"/>
  <c r="J19" i="407"/>
  <c r="I19" i="407"/>
  <c r="H19" i="407"/>
  <c r="G19" i="407"/>
  <c r="F19" i="407"/>
  <c r="E19" i="407"/>
  <c r="D19" i="407"/>
  <c r="C19" i="407"/>
  <c r="N18" i="407"/>
  <c r="M18" i="407"/>
  <c r="L18" i="407"/>
  <c r="K18" i="407"/>
  <c r="J18" i="407"/>
  <c r="I18" i="407"/>
  <c r="H18" i="407"/>
  <c r="G18" i="407"/>
  <c r="F18" i="407"/>
  <c r="E18" i="407"/>
  <c r="D18" i="407"/>
  <c r="C18" i="407"/>
  <c r="N17" i="407"/>
  <c r="M17" i="407"/>
  <c r="L17" i="407"/>
  <c r="K17" i="407"/>
  <c r="J17" i="407"/>
  <c r="I17" i="407"/>
  <c r="H17" i="407"/>
  <c r="G17" i="407"/>
  <c r="F17" i="407"/>
  <c r="E17" i="407"/>
  <c r="D17" i="407"/>
  <c r="C17" i="407"/>
  <c r="N16" i="407"/>
  <c r="M16" i="407"/>
  <c r="L16" i="407"/>
  <c r="K16" i="407"/>
  <c r="J16" i="407"/>
  <c r="I16" i="407"/>
  <c r="H16" i="407"/>
  <c r="G16" i="407"/>
  <c r="F16" i="407"/>
  <c r="E16" i="407"/>
  <c r="D16" i="407"/>
  <c r="C16" i="407"/>
  <c r="N15" i="407"/>
  <c r="M15" i="407"/>
  <c r="L15" i="407"/>
  <c r="K15" i="407"/>
  <c r="J15" i="407"/>
  <c r="I15" i="407"/>
  <c r="H15" i="407"/>
  <c r="G15" i="407"/>
  <c r="F15" i="407"/>
  <c r="E15" i="407"/>
  <c r="D15" i="407"/>
  <c r="C15" i="407"/>
  <c r="O36" i="406"/>
  <c r="N36" i="406"/>
  <c r="M36" i="406"/>
  <c r="L36" i="406"/>
  <c r="K36" i="406"/>
  <c r="J36" i="406"/>
  <c r="I36" i="406"/>
  <c r="H36" i="406"/>
  <c r="G36" i="406"/>
  <c r="F36" i="406"/>
  <c r="E36" i="406"/>
  <c r="D36" i="406"/>
  <c r="C36" i="406"/>
  <c r="O35" i="406"/>
  <c r="N35" i="406"/>
  <c r="M35" i="406"/>
  <c r="L35" i="406"/>
  <c r="K35" i="406"/>
  <c r="J35" i="406"/>
  <c r="I35" i="406"/>
  <c r="H35" i="406"/>
  <c r="G35" i="406"/>
  <c r="F35" i="406"/>
  <c r="E35" i="406"/>
  <c r="D35" i="406"/>
  <c r="C35" i="406"/>
  <c r="N34" i="406"/>
  <c r="M34" i="406"/>
  <c r="L34" i="406"/>
  <c r="K34" i="406"/>
  <c r="J34" i="406"/>
  <c r="I34" i="406"/>
  <c r="H34" i="406"/>
  <c r="G34" i="406"/>
  <c r="F34" i="406"/>
  <c r="E34" i="406"/>
  <c r="D34" i="406"/>
  <c r="C34" i="406"/>
  <c r="N29" i="406"/>
  <c r="M29" i="406"/>
  <c r="L29" i="406"/>
  <c r="K29" i="406"/>
  <c r="J29" i="406"/>
  <c r="I29" i="406"/>
  <c r="H29" i="406"/>
  <c r="G29" i="406"/>
  <c r="F29" i="406"/>
  <c r="E29" i="406"/>
  <c r="D29" i="406"/>
  <c r="C29" i="406"/>
  <c r="N28" i="406"/>
  <c r="M28" i="406"/>
  <c r="L28" i="406"/>
  <c r="K28" i="406"/>
  <c r="J28" i="406"/>
  <c r="I28" i="406"/>
  <c r="H28" i="406"/>
  <c r="G28" i="406"/>
  <c r="F28" i="406"/>
  <c r="E28" i="406"/>
  <c r="D28" i="406"/>
  <c r="C28" i="406"/>
  <c r="N27" i="406"/>
  <c r="M27" i="406"/>
  <c r="L27" i="406"/>
  <c r="K27" i="406"/>
  <c r="J27" i="406"/>
  <c r="I27" i="406"/>
  <c r="H27" i="406"/>
  <c r="G27" i="406"/>
  <c r="F27" i="406"/>
  <c r="E27" i="406"/>
  <c r="D27" i="406"/>
  <c r="C27" i="406"/>
  <c r="O26" i="406"/>
  <c r="N26" i="406"/>
  <c r="M26" i="406"/>
  <c r="L26" i="406"/>
  <c r="K26" i="406"/>
  <c r="J26" i="406"/>
  <c r="I26" i="406"/>
  <c r="H26" i="406"/>
  <c r="G26" i="406"/>
  <c r="F26" i="406"/>
  <c r="E26" i="406"/>
  <c r="D26" i="406"/>
  <c r="C26" i="406"/>
  <c r="N25" i="406"/>
  <c r="M25" i="406"/>
  <c r="L25" i="406"/>
  <c r="K25" i="406"/>
  <c r="J25" i="406"/>
  <c r="I25" i="406"/>
  <c r="H25" i="406"/>
  <c r="G25" i="406"/>
  <c r="F25" i="406"/>
  <c r="E25" i="406"/>
  <c r="D25" i="406"/>
  <c r="C25" i="406"/>
  <c r="N21" i="406"/>
  <c r="M21" i="406"/>
  <c r="L21" i="406"/>
  <c r="K21" i="406"/>
  <c r="J21" i="406"/>
  <c r="I21" i="406"/>
  <c r="H21" i="406"/>
  <c r="G21" i="406"/>
  <c r="F21" i="406"/>
  <c r="E21" i="406"/>
  <c r="D21" i="406"/>
  <c r="C21" i="406"/>
  <c r="N20" i="406"/>
  <c r="M20" i="406"/>
  <c r="L20" i="406"/>
  <c r="K20" i="406"/>
  <c r="J20" i="406"/>
  <c r="I20" i="406"/>
  <c r="H20" i="406"/>
  <c r="G20" i="406"/>
  <c r="F20" i="406"/>
  <c r="E20" i="406"/>
  <c r="D20" i="406"/>
  <c r="C20" i="406"/>
  <c r="N19" i="406"/>
  <c r="M19" i="406"/>
  <c r="L19" i="406"/>
  <c r="K19" i="406"/>
  <c r="J19" i="406"/>
  <c r="I19" i="406"/>
  <c r="H19" i="406"/>
  <c r="G19" i="406"/>
  <c r="F19" i="406"/>
  <c r="E19" i="406"/>
  <c r="D19" i="406"/>
  <c r="C19" i="406"/>
  <c r="N18" i="406"/>
  <c r="M18" i="406"/>
  <c r="L18" i="406"/>
  <c r="K18" i="406"/>
  <c r="J18" i="406"/>
  <c r="I18" i="406"/>
  <c r="H18" i="406"/>
  <c r="G18" i="406"/>
  <c r="F18" i="406"/>
  <c r="E18" i="406"/>
  <c r="D18" i="406"/>
  <c r="C18" i="406"/>
  <c r="N17" i="406"/>
  <c r="M17" i="406"/>
  <c r="L17" i="406"/>
  <c r="K17" i="406"/>
  <c r="J17" i="406"/>
  <c r="I17" i="406"/>
  <c r="H17" i="406"/>
  <c r="G17" i="406"/>
  <c r="F17" i="406"/>
  <c r="E17" i="406"/>
  <c r="D17" i="406"/>
  <c r="C17" i="406"/>
  <c r="N16" i="406"/>
  <c r="M16" i="406"/>
  <c r="L16" i="406"/>
  <c r="K16" i="406"/>
  <c r="J16" i="406"/>
  <c r="I16" i="406"/>
  <c r="H16" i="406"/>
  <c r="G16" i="406"/>
  <c r="F16" i="406"/>
  <c r="E16" i="406"/>
  <c r="D16" i="406"/>
  <c r="C16" i="406"/>
  <c r="N15" i="406"/>
  <c r="M15" i="406"/>
  <c r="L15" i="406"/>
  <c r="K15" i="406"/>
  <c r="J15" i="406"/>
  <c r="I15" i="406"/>
  <c r="H15" i="406"/>
  <c r="G15" i="406"/>
  <c r="F15" i="406"/>
  <c r="E15" i="406"/>
  <c r="D15" i="406"/>
  <c r="C15" i="406"/>
  <c r="O36" i="405"/>
  <c r="N36" i="405"/>
  <c r="M36" i="405"/>
  <c r="L36" i="405"/>
  <c r="K36" i="405"/>
  <c r="J36" i="405"/>
  <c r="I36" i="405"/>
  <c r="H36" i="405"/>
  <c r="G36" i="405"/>
  <c r="F36" i="405"/>
  <c r="E36" i="405"/>
  <c r="D36" i="405"/>
  <c r="C36" i="405"/>
  <c r="O35" i="405"/>
  <c r="N35" i="405"/>
  <c r="M35" i="405"/>
  <c r="L35" i="405"/>
  <c r="K35" i="405"/>
  <c r="J35" i="405"/>
  <c r="I35" i="405"/>
  <c r="H35" i="405"/>
  <c r="G35" i="405"/>
  <c r="F35" i="405"/>
  <c r="E35" i="405"/>
  <c r="D35" i="405"/>
  <c r="C35" i="405"/>
  <c r="O34" i="405"/>
  <c r="N34" i="405"/>
  <c r="M34" i="405"/>
  <c r="L34" i="405"/>
  <c r="K34" i="405"/>
  <c r="J34" i="405"/>
  <c r="I34" i="405"/>
  <c r="H34" i="405"/>
  <c r="G34" i="405"/>
  <c r="F34" i="405"/>
  <c r="E34" i="405"/>
  <c r="D34" i="405"/>
  <c r="C34" i="405"/>
  <c r="O29" i="405"/>
  <c r="N29" i="405"/>
  <c r="M29" i="405"/>
  <c r="L29" i="405"/>
  <c r="K29" i="405"/>
  <c r="J29" i="405"/>
  <c r="I29" i="405"/>
  <c r="H29" i="405"/>
  <c r="G29" i="405"/>
  <c r="F29" i="405"/>
  <c r="E29" i="405"/>
  <c r="D29" i="405"/>
  <c r="C29" i="405"/>
  <c r="O28" i="405"/>
  <c r="N28" i="405"/>
  <c r="M28" i="405"/>
  <c r="L28" i="405"/>
  <c r="K28" i="405"/>
  <c r="J28" i="405"/>
  <c r="I28" i="405"/>
  <c r="H28" i="405"/>
  <c r="G28" i="405"/>
  <c r="F28" i="405"/>
  <c r="E28" i="405"/>
  <c r="D28" i="405"/>
  <c r="C28" i="405"/>
  <c r="O27" i="405"/>
  <c r="N27" i="405"/>
  <c r="M27" i="405"/>
  <c r="L27" i="405"/>
  <c r="K27" i="405"/>
  <c r="J27" i="405"/>
  <c r="I27" i="405"/>
  <c r="H27" i="405"/>
  <c r="G27" i="405"/>
  <c r="F27" i="405"/>
  <c r="E27" i="405"/>
  <c r="D27" i="405"/>
  <c r="C27" i="405"/>
  <c r="O26" i="405"/>
  <c r="N26" i="405"/>
  <c r="M26" i="405"/>
  <c r="L26" i="405"/>
  <c r="K26" i="405"/>
  <c r="J26" i="405"/>
  <c r="I26" i="405"/>
  <c r="H26" i="405"/>
  <c r="G26" i="405"/>
  <c r="F26" i="405"/>
  <c r="E26" i="405"/>
  <c r="D26" i="405"/>
  <c r="C26" i="405"/>
  <c r="O25" i="405"/>
  <c r="N25" i="405"/>
  <c r="M25" i="405"/>
  <c r="L25" i="405"/>
  <c r="K25" i="405"/>
  <c r="J25" i="405"/>
  <c r="I25" i="405"/>
  <c r="H25" i="405"/>
  <c r="G25" i="405"/>
  <c r="F25" i="405"/>
  <c r="E25" i="405"/>
  <c r="D25" i="405"/>
  <c r="C25" i="405"/>
  <c r="O21" i="405"/>
  <c r="N21" i="405"/>
  <c r="M21" i="405"/>
  <c r="L21" i="405"/>
  <c r="K21" i="405"/>
  <c r="J21" i="405"/>
  <c r="I21" i="405"/>
  <c r="H21" i="405"/>
  <c r="G21" i="405"/>
  <c r="F21" i="405"/>
  <c r="E21" i="405"/>
  <c r="D21" i="405"/>
  <c r="C21" i="405"/>
  <c r="O20" i="405"/>
  <c r="N20" i="405"/>
  <c r="M20" i="405"/>
  <c r="L20" i="405"/>
  <c r="K20" i="405"/>
  <c r="J20" i="405"/>
  <c r="I20" i="405"/>
  <c r="H20" i="405"/>
  <c r="G20" i="405"/>
  <c r="F20" i="405"/>
  <c r="E20" i="405"/>
  <c r="D20" i="405"/>
  <c r="C20" i="405"/>
  <c r="O19" i="405"/>
  <c r="N19" i="405"/>
  <c r="M19" i="405"/>
  <c r="L19" i="405"/>
  <c r="K19" i="405"/>
  <c r="J19" i="405"/>
  <c r="I19" i="405"/>
  <c r="H19" i="405"/>
  <c r="G19" i="405"/>
  <c r="F19" i="405"/>
  <c r="E19" i="405"/>
  <c r="D19" i="405"/>
  <c r="C19" i="405"/>
  <c r="O18" i="405"/>
  <c r="N18" i="405"/>
  <c r="M18" i="405"/>
  <c r="L18" i="405"/>
  <c r="K18" i="405"/>
  <c r="J18" i="405"/>
  <c r="I18" i="405"/>
  <c r="H18" i="405"/>
  <c r="G18" i="405"/>
  <c r="F18" i="405"/>
  <c r="E18" i="405"/>
  <c r="D18" i="405"/>
  <c r="C18" i="405"/>
  <c r="O17" i="405"/>
  <c r="N17" i="405"/>
  <c r="M17" i="405"/>
  <c r="L17" i="405"/>
  <c r="K17" i="405"/>
  <c r="J17" i="405"/>
  <c r="I17" i="405"/>
  <c r="H17" i="405"/>
  <c r="G17" i="405"/>
  <c r="F17" i="405"/>
  <c r="E17" i="405"/>
  <c r="D17" i="405"/>
  <c r="C17" i="405"/>
  <c r="O16" i="405"/>
  <c r="N16" i="405"/>
  <c r="M16" i="405"/>
  <c r="L16" i="405"/>
  <c r="K16" i="405"/>
  <c r="J16" i="405"/>
  <c r="I16" i="405"/>
  <c r="H16" i="405"/>
  <c r="G16" i="405"/>
  <c r="F16" i="405"/>
  <c r="E16" i="405"/>
  <c r="D16" i="405"/>
  <c r="C16" i="405"/>
  <c r="O15" i="405"/>
  <c r="N15" i="405"/>
  <c r="M15" i="405"/>
  <c r="L15" i="405"/>
  <c r="K15" i="405"/>
  <c r="J15" i="405"/>
  <c r="I15" i="405"/>
  <c r="H15" i="405"/>
  <c r="G15" i="405"/>
  <c r="F15" i="405"/>
  <c r="E15" i="405"/>
  <c r="D15" i="405"/>
  <c r="C15" i="405"/>
  <c r="O36" i="404"/>
  <c r="N36" i="404"/>
  <c r="M36" i="404"/>
  <c r="L36" i="404"/>
  <c r="K36" i="404"/>
  <c r="J36" i="404"/>
  <c r="I36" i="404"/>
  <c r="H36" i="404"/>
  <c r="G36" i="404"/>
  <c r="F36" i="404"/>
  <c r="E36" i="404"/>
  <c r="D36" i="404"/>
  <c r="C36" i="404"/>
  <c r="O35" i="404"/>
  <c r="N35" i="404"/>
  <c r="M35" i="404"/>
  <c r="L35" i="404"/>
  <c r="K35" i="404"/>
  <c r="J35" i="404"/>
  <c r="I35" i="404"/>
  <c r="H35" i="404"/>
  <c r="G35" i="404"/>
  <c r="F35" i="404"/>
  <c r="E35" i="404"/>
  <c r="D35" i="404"/>
  <c r="C35" i="404"/>
  <c r="O34" i="404"/>
  <c r="N34" i="404"/>
  <c r="M34" i="404"/>
  <c r="L34" i="404"/>
  <c r="K34" i="404"/>
  <c r="J34" i="404"/>
  <c r="I34" i="404"/>
  <c r="H34" i="404"/>
  <c r="G34" i="404"/>
  <c r="F34" i="404"/>
  <c r="E34" i="404"/>
  <c r="D34" i="404"/>
  <c r="C34" i="404"/>
  <c r="O29" i="404"/>
  <c r="N29" i="404"/>
  <c r="M29" i="404"/>
  <c r="L29" i="404"/>
  <c r="K29" i="404"/>
  <c r="J29" i="404"/>
  <c r="I29" i="404"/>
  <c r="H29" i="404"/>
  <c r="G29" i="404"/>
  <c r="F29" i="404"/>
  <c r="E29" i="404"/>
  <c r="D29" i="404"/>
  <c r="C29" i="404"/>
  <c r="O28" i="404"/>
  <c r="N28" i="404"/>
  <c r="M28" i="404"/>
  <c r="L28" i="404"/>
  <c r="K28" i="404"/>
  <c r="J28" i="404"/>
  <c r="I28" i="404"/>
  <c r="H28" i="404"/>
  <c r="G28" i="404"/>
  <c r="F28" i="404"/>
  <c r="E28" i="404"/>
  <c r="D28" i="404"/>
  <c r="C28" i="404"/>
  <c r="O27" i="404"/>
  <c r="N27" i="404"/>
  <c r="M27" i="404"/>
  <c r="L27" i="404"/>
  <c r="K27" i="404"/>
  <c r="J27" i="404"/>
  <c r="I27" i="404"/>
  <c r="H27" i="404"/>
  <c r="G27" i="404"/>
  <c r="F27" i="404"/>
  <c r="E27" i="404"/>
  <c r="D27" i="404"/>
  <c r="C27" i="404"/>
  <c r="O26" i="404"/>
  <c r="N26" i="404"/>
  <c r="M26" i="404"/>
  <c r="L26" i="404"/>
  <c r="K26" i="404"/>
  <c r="J26" i="404"/>
  <c r="I26" i="404"/>
  <c r="H26" i="404"/>
  <c r="G26" i="404"/>
  <c r="F26" i="404"/>
  <c r="E26" i="404"/>
  <c r="D26" i="404"/>
  <c r="C26" i="404"/>
  <c r="O25" i="404"/>
  <c r="N25" i="404"/>
  <c r="M25" i="404"/>
  <c r="L25" i="404"/>
  <c r="K25" i="404"/>
  <c r="J25" i="404"/>
  <c r="I25" i="404"/>
  <c r="H25" i="404"/>
  <c r="G25" i="404"/>
  <c r="F25" i="404"/>
  <c r="E25" i="404"/>
  <c r="D25" i="404"/>
  <c r="C25" i="404"/>
  <c r="O21" i="404"/>
  <c r="N21" i="404"/>
  <c r="M21" i="404"/>
  <c r="L21" i="404"/>
  <c r="K21" i="404"/>
  <c r="J21" i="404"/>
  <c r="I21" i="404"/>
  <c r="H21" i="404"/>
  <c r="G21" i="404"/>
  <c r="F21" i="404"/>
  <c r="E21" i="404"/>
  <c r="D21" i="404"/>
  <c r="C21" i="404"/>
  <c r="O20" i="404"/>
  <c r="N20" i="404"/>
  <c r="M20" i="404"/>
  <c r="L20" i="404"/>
  <c r="K20" i="404"/>
  <c r="J20" i="404"/>
  <c r="I20" i="404"/>
  <c r="H20" i="404"/>
  <c r="G20" i="404"/>
  <c r="F20" i="404"/>
  <c r="E20" i="404"/>
  <c r="D20" i="404"/>
  <c r="C20" i="404"/>
  <c r="O19" i="404"/>
  <c r="N19" i="404"/>
  <c r="M19" i="404"/>
  <c r="L19" i="404"/>
  <c r="K19" i="404"/>
  <c r="J19" i="404"/>
  <c r="I19" i="404"/>
  <c r="H19" i="404"/>
  <c r="G19" i="404"/>
  <c r="F19" i="404"/>
  <c r="E19" i="404"/>
  <c r="D19" i="404"/>
  <c r="C19" i="404"/>
  <c r="O18" i="404"/>
  <c r="N18" i="404"/>
  <c r="M18" i="404"/>
  <c r="L18" i="404"/>
  <c r="K18" i="404"/>
  <c r="J18" i="404"/>
  <c r="I18" i="404"/>
  <c r="H18" i="404"/>
  <c r="G18" i="404"/>
  <c r="F18" i="404"/>
  <c r="E18" i="404"/>
  <c r="D18" i="404"/>
  <c r="C18" i="404"/>
  <c r="O17" i="404"/>
  <c r="N17" i="404"/>
  <c r="M17" i="404"/>
  <c r="L17" i="404"/>
  <c r="K17" i="404"/>
  <c r="J17" i="404"/>
  <c r="I17" i="404"/>
  <c r="H17" i="404"/>
  <c r="G17" i="404"/>
  <c r="F17" i="404"/>
  <c r="E17" i="404"/>
  <c r="D17" i="404"/>
  <c r="C17" i="404"/>
  <c r="O16" i="404"/>
  <c r="N16" i="404"/>
  <c r="M16" i="404"/>
  <c r="L16" i="404"/>
  <c r="K16" i="404"/>
  <c r="J16" i="404"/>
  <c r="I16" i="404"/>
  <c r="H16" i="404"/>
  <c r="G16" i="404"/>
  <c r="F16" i="404"/>
  <c r="E16" i="404"/>
  <c r="D16" i="404"/>
  <c r="C16" i="404"/>
  <c r="O15" i="404"/>
  <c r="N15" i="404"/>
  <c r="M15" i="404"/>
  <c r="L15" i="404"/>
  <c r="K15" i="404"/>
  <c r="J15" i="404"/>
  <c r="I15" i="404"/>
  <c r="H15" i="404"/>
  <c r="G15" i="404"/>
  <c r="F15" i="404"/>
  <c r="E15" i="404"/>
  <c r="D15" i="404"/>
  <c r="C15" i="404"/>
  <c r="O36" i="403"/>
  <c r="N36" i="403"/>
  <c r="M36" i="403"/>
  <c r="L36" i="403"/>
  <c r="K36" i="403"/>
  <c r="J36" i="403"/>
  <c r="I36" i="403"/>
  <c r="H36" i="403"/>
  <c r="G36" i="403"/>
  <c r="F36" i="403"/>
  <c r="E36" i="403"/>
  <c r="D36" i="403"/>
  <c r="C36" i="403"/>
  <c r="O35" i="403"/>
  <c r="N35" i="403"/>
  <c r="M35" i="403"/>
  <c r="L35" i="403"/>
  <c r="K35" i="403"/>
  <c r="J35" i="403"/>
  <c r="I35" i="403"/>
  <c r="H35" i="403"/>
  <c r="G35" i="403"/>
  <c r="F35" i="403"/>
  <c r="E35" i="403"/>
  <c r="D35" i="403"/>
  <c r="C35" i="403"/>
  <c r="O34" i="403"/>
  <c r="N34" i="403"/>
  <c r="M34" i="403"/>
  <c r="L34" i="403"/>
  <c r="K34" i="403"/>
  <c r="J34" i="403"/>
  <c r="I34" i="403"/>
  <c r="H34" i="403"/>
  <c r="G34" i="403"/>
  <c r="F34" i="403"/>
  <c r="E34" i="403"/>
  <c r="D34" i="403"/>
  <c r="C34" i="403"/>
  <c r="O29" i="403"/>
  <c r="N29" i="403"/>
  <c r="M29" i="403"/>
  <c r="L29" i="403"/>
  <c r="K29" i="403"/>
  <c r="J29" i="403"/>
  <c r="I29" i="403"/>
  <c r="H29" i="403"/>
  <c r="G29" i="403"/>
  <c r="F29" i="403"/>
  <c r="E29" i="403"/>
  <c r="D29" i="403"/>
  <c r="C29" i="403"/>
  <c r="O28" i="403"/>
  <c r="N28" i="403"/>
  <c r="M28" i="403"/>
  <c r="L28" i="403"/>
  <c r="K28" i="403"/>
  <c r="J28" i="403"/>
  <c r="I28" i="403"/>
  <c r="H28" i="403"/>
  <c r="G28" i="403"/>
  <c r="F28" i="403"/>
  <c r="E28" i="403"/>
  <c r="D28" i="403"/>
  <c r="C28" i="403"/>
  <c r="O27" i="403"/>
  <c r="N27" i="403"/>
  <c r="M27" i="403"/>
  <c r="L27" i="403"/>
  <c r="K27" i="403"/>
  <c r="J27" i="403"/>
  <c r="I27" i="403"/>
  <c r="H27" i="403"/>
  <c r="G27" i="403"/>
  <c r="F27" i="403"/>
  <c r="E27" i="403"/>
  <c r="D27" i="403"/>
  <c r="C27" i="403"/>
  <c r="O26" i="403"/>
  <c r="N26" i="403"/>
  <c r="M26" i="403"/>
  <c r="L26" i="403"/>
  <c r="K26" i="403"/>
  <c r="J26" i="403"/>
  <c r="I26" i="403"/>
  <c r="H26" i="403"/>
  <c r="G26" i="403"/>
  <c r="F26" i="403"/>
  <c r="E26" i="403"/>
  <c r="D26" i="403"/>
  <c r="C26" i="403"/>
  <c r="O25" i="403"/>
  <c r="N25" i="403"/>
  <c r="M25" i="403"/>
  <c r="L25" i="403"/>
  <c r="K25" i="403"/>
  <c r="J25" i="403"/>
  <c r="I25" i="403"/>
  <c r="H25" i="403"/>
  <c r="G25" i="403"/>
  <c r="F25" i="403"/>
  <c r="E25" i="403"/>
  <c r="D25" i="403"/>
  <c r="C25" i="403"/>
  <c r="O21" i="403"/>
  <c r="N21" i="403"/>
  <c r="M21" i="403"/>
  <c r="L21" i="403"/>
  <c r="K21" i="403"/>
  <c r="J21" i="403"/>
  <c r="I21" i="403"/>
  <c r="H21" i="403"/>
  <c r="G21" i="403"/>
  <c r="F21" i="403"/>
  <c r="E21" i="403"/>
  <c r="D21" i="403"/>
  <c r="C21" i="403"/>
  <c r="O20" i="403"/>
  <c r="N20" i="403"/>
  <c r="M20" i="403"/>
  <c r="L20" i="403"/>
  <c r="K20" i="403"/>
  <c r="J20" i="403"/>
  <c r="I20" i="403"/>
  <c r="H20" i="403"/>
  <c r="G20" i="403"/>
  <c r="F20" i="403"/>
  <c r="E20" i="403"/>
  <c r="D20" i="403"/>
  <c r="C20" i="403"/>
  <c r="O19" i="403"/>
  <c r="N19" i="403"/>
  <c r="M19" i="403"/>
  <c r="L19" i="403"/>
  <c r="K19" i="403"/>
  <c r="J19" i="403"/>
  <c r="I19" i="403"/>
  <c r="H19" i="403"/>
  <c r="G19" i="403"/>
  <c r="F19" i="403"/>
  <c r="E19" i="403"/>
  <c r="D19" i="403"/>
  <c r="C19" i="403"/>
  <c r="O18" i="403"/>
  <c r="N18" i="403"/>
  <c r="M18" i="403"/>
  <c r="L18" i="403"/>
  <c r="K18" i="403"/>
  <c r="J18" i="403"/>
  <c r="I18" i="403"/>
  <c r="H18" i="403"/>
  <c r="G18" i="403"/>
  <c r="F18" i="403"/>
  <c r="E18" i="403"/>
  <c r="D18" i="403"/>
  <c r="C18" i="403"/>
  <c r="O17" i="403"/>
  <c r="N17" i="403"/>
  <c r="M17" i="403"/>
  <c r="L17" i="403"/>
  <c r="K17" i="403"/>
  <c r="J17" i="403"/>
  <c r="I17" i="403"/>
  <c r="H17" i="403"/>
  <c r="G17" i="403"/>
  <c r="F17" i="403"/>
  <c r="E17" i="403"/>
  <c r="D17" i="403"/>
  <c r="C17" i="403"/>
  <c r="O16" i="403"/>
  <c r="N16" i="403"/>
  <c r="M16" i="403"/>
  <c r="L16" i="403"/>
  <c r="K16" i="403"/>
  <c r="J16" i="403"/>
  <c r="I16" i="403"/>
  <c r="H16" i="403"/>
  <c r="G16" i="403"/>
  <c r="F16" i="403"/>
  <c r="E16" i="403"/>
  <c r="D16" i="403"/>
  <c r="C16" i="403"/>
  <c r="O15" i="403"/>
  <c r="N15" i="403"/>
  <c r="M15" i="403"/>
  <c r="L15" i="403"/>
  <c r="K15" i="403"/>
  <c r="J15" i="403"/>
  <c r="I15" i="403"/>
  <c r="H15" i="403"/>
  <c r="G15" i="403"/>
  <c r="F15" i="403"/>
  <c r="E15" i="403"/>
  <c r="D15" i="403"/>
  <c r="C15" i="403"/>
  <c r="O36" i="402"/>
  <c r="N36" i="402"/>
  <c r="M36" i="402"/>
  <c r="L36" i="402"/>
  <c r="K36" i="402"/>
  <c r="J36" i="402"/>
  <c r="I36" i="402"/>
  <c r="H36" i="402"/>
  <c r="G36" i="402"/>
  <c r="F36" i="402"/>
  <c r="E36" i="402"/>
  <c r="D36" i="402"/>
  <c r="C36" i="402"/>
  <c r="O35" i="402"/>
  <c r="N35" i="402"/>
  <c r="M35" i="402"/>
  <c r="L35" i="402"/>
  <c r="K35" i="402"/>
  <c r="J35" i="402"/>
  <c r="I35" i="402"/>
  <c r="H35" i="402"/>
  <c r="G35" i="402"/>
  <c r="F35" i="402"/>
  <c r="E35" i="402"/>
  <c r="D35" i="402"/>
  <c r="C35" i="402"/>
  <c r="N34" i="402"/>
  <c r="M34" i="402"/>
  <c r="L34" i="402"/>
  <c r="K34" i="402"/>
  <c r="J34" i="402"/>
  <c r="I34" i="402"/>
  <c r="H34" i="402"/>
  <c r="G34" i="402"/>
  <c r="F34" i="402"/>
  <c r="E34" i="402"/>
  <c r="D34" i="402"/>
  <c r="C34" i="402"/>
  <c r="N29" i="402"/>
  <c r="M29" i="402"/>
  <c r="L29" i="402"/>
  <c r="K29" i="402"/>
  <c r="J29" i="402"/>
  <c r="I29" i="402"/>
  <c r="H29" i="402"/>
  <c r="G29" i="402"/>
  <c r="F29" i="402"/>
  <c r="E29" i="402"/>
  <c r="D29" i="402"/>
  <c r="C29" i="402"/>
  <c r="O28" i="402"/>
  <c r="N28" i="402"/>
  <c r="M28" i="402"/>
  <c r="L28" i="402"/>
  <c r="K28" i="402"/>
  <c r="J28" i="402"/>
  <c r="I28" i="402"/>
  <c r="H28" i="402"/>
  <c r="G28" i="402"/>
  <c r="F28" i="402"/>
  <c r="E28" i="402"/>
  <c r="D28" i="402"/>
  <c r="C28" i="402"/>
  <c r="O27" i="402"/>
  <c r="N27" i="402"/>
  <c r="M27" i="402"/>
  <c r="L27" i="402"/>
  <c r="K27" i="402"/>
  <c r="J27" i="402"/>
  <c r="I27" i="402"/>
  <c r="H27" i="402"/>
  <c r="G27" i="402"/>
  <c r="F27" i="402"/>
  <c r="E27" i="402"/>
  <c r="D27" i="402"/>
  <c r="C27" i="402"/>
  <c r="O26" i="402"/>
  <c r="N26" i="402"/>
  <c r="M26" i="402"/>
  <c r="L26" i="402"/>
  <c r="K26" i="402"/>
  <c r="J26" i="402"/>
  <c r="I26" i="402"/>
  <c r="H26" i="402"/>
  <c r="G26" i="402"/>
  <c r="F26" i="402"/>
  <c r="E26" i="402"/>
  <c r="D26" i="402"/>
  <c r="C26" i="402"/>
  <c r="N25" i="402"/>
  <c r="M25" i="402"/>
  <c r="L25" i="402"/>
  <c r="K25" i="402"/>
  <c r="J25" i="402"/>
  <c r="I25" i="402"/>
  <c r="H25" i="402"/>
  <c r="G25" i="402"/>
  <c r="F25" i="402"/>
  <c r="E25" i="402"/>
  <c r="D25" i="402"/>
  <c r="C25" i="402"/>
  <c r="N21" i="402"/>
  <c r="M21" i="402"/>
  <c r="L21" i="402"/>
  <c r="K21" i="402"/>
  <c r="J21" i="402"/>
  <c r="I21" i="402"/>
  <c r="H21" i="402"/>
  <c r="G21" i="402"/>
  <c r="F21" i="402"/>
  <c r="E21" i="402"/>
  <c r="D21" i="402"/>
  <c r="C21" i="402"/>
  <c r="N20" i="402"/>
  <c r="M20" i="402"/>
  <c r="L20" i="402"/>
  <c r="K20" i="402"/>
  <c r="J20" i="402"/>
  <c r="I20" i="402"/>
  <c r="H20" i="402"/>
  <c r="G20" i="402"/>
  <c r="F20" i="402"/>
  <c r="E20" i="402"/>
  <c r="D20" i="402"/>
  <c r="C20" i="402"/>
  <c r="N19" i="402"/>
  <c r="M19" i="402"/>
  <c r="L19" i="402"/>
  <c r="K19" i="402"/>
  <c r="J19" i="402"/>
  <c r="I19" i="402"/>
  <c r="H19" i="402"/>
  <c r="G19" i="402"/>
  <c r="F19" i="402"/>
  <c r="E19" i="402"/>
  <c r="D19" i="402"/>
  <c r="C19" i="402"/>
  <c r="N18" i="402"/>
  <c r="M18" i="402"/>
  <c r="L18" i="402"/>
  <c r="K18" i="402"/>
  <c r="J18" i="402"/>
  <c r="I18" i="402"/>
  <c r="H18" i="402"/>
  <c r="G18" i="402"/>
  <c r="F18" i="402"/>
  <c r="E18" i="402"/>
  <c r="D18" i="402"/>
  <c r="C18" i="402"/>
  <c r="N17" i="402"/>
  <c r="M17" i="402"/>
  <c r="L17" i="402"/>
  <c r="K17" i="402"/>
  <c r="J17" i="402"/>
  <c r="I17" i="402"/>
  <c r="H17" i="402"/>
  <c r="G17" i="402"/>
  <c r="F17" i="402"/>
  <c r="E17" i="402"/>
  <c r="D17" i="402"/>
  <c r="C17" i="402"/>
  <c r="N16" i="402"/>
  <c r="M16" i="402"/>
  <c r="L16" i="402"/>
  <c r="K16" i="402"/>
  <c r="J16" i="402"/>
  <c r="I16" i="402"/>
  <c r="H16" i="402"/>
  <c r="G16" i="402"/>
  <c r="F16" i="402"/>
  <c r="E16" i="402"/>
  <c r="D16" i="402"/>
  <c r="C16" i="402"/>
  <c r="N15" i="402"/>
  <c r="M15" i="402"/>
  <c r="L15" i="402"/>
  <c r="K15" i="402"/>
  <c r="J15" i="402"/>
  <c r="I15" i="402"/>
  <c r="H15" i="402"/>
  <c r="G15" i="402"/>
  <c r="F15" i="402"/>
  <c r="E15" i="402"/>
  <c r="D15" i="402"/>
  <c r="C15" i="402"/>
  <c r="O36" i="401"/>
  <c r="N36" i="401"/>
  <c r="M36" i="401"/>
  <c r="L36" i="401"/>
  <c r="K36" i="401"/>
  <c r="J36" i="401"/>
  <c r="I36" i="401"/>
  <c r="H36" i="401"/>
  <c r="G36" i="401"/>
  <c r="F36" i="401"/>
  <c r="E36" i="401"/>
  <c r="D36" i="401"/>
  <c r="C36" i="401"/>
  <c r="O35" i="401"/>
  <c r="N35" i="401"/>
  <c r="M35" i="401"/>
  <c r="L35" i="401"/>
  <c r="K35" i="401"/>
  <c r="J35" i="401"/>
  <c r="I35" i="401"/>
  <c r="H35" i="401"/>
  <c r="G35" i="401"/>
  <c r="F35" i="401"/>
  <c r="E35" i="401"/>
  <c r="D35" i="401"/>
  <c r="C35" i="401"/>
  <c r="O34" i="401"/>
  <c r="N34" i="401"/>
  <c r="M34" i="401"/>
  <c r="L34" i="401"/>
  <c r="K34" i="401"/>
  <c r="J34" i="401"/>
  <c r="I34" i="401"/>
  <c r="H34" i="401"/>
  <c r="G34" i="401"/>
  <c r="F34" i="401"/>
  <c r="E34" i="401"/>
  <c r="D34" i="401"/>
  <c r="C34" i="401"/>
  <c r="O29" i="401"/>
  <c r="N29" i="401"/>
  <c r="M29" i="401"/>
  <c r="L29" i="401"/>
  <c r="K29" i="401"/>
  <c r="J29" i="401"/>
  <c r="I29" i="401"/>
  <c r="H29" i="401"/>
  <c r="G29" i="401"/>
  <c r="F29" i="401"/>
  <c r="E29" i="401"/>
  <c r="D29" i="401"/>
  <c r="C29" i="401"/>
  <c r="O28" i="401"/>
  <c r="N28" i="401"/>
  <c r="M28" i="401"/>
  <c r="L28" i="401"/>
  <c r="K28" i="401"/>
  <c r="J28" i="401"/>
  <c r="I28" i="401"/>
  <c r="H28" i="401"/>
  <c r="G28" i="401"/>
  <c r="F28" i="401"/>
  <c r="E28" i="401"/>
  <c r="D28" i="401"/>
  <c r="C28" i="401"/>
  <c r="O27" i="401"/>
  <c r="N27" i="401"/>
  <c r="M27" i="401"/>
  <c r="L27" i="401"/>
  <c r="K27" i="401"/>
  <c r="J27" i="401"/>
  <c r="I27" i="401"/>
  <c r="H27" i="401"/>
  <c r="G27" i="401"/>
  <c r="F27" i="401"/>
  <c r="E27" i="401"/>
  <c r="D27" i="401"/>
  <c r="C27" i="401"/>
  <c r="O26" i="401"/>
  <c r="N26" i="401"/>
  <c r="M26" i="401"/>
  <c r="L26" i="401"/>
  <c r="K26" i="401"/>
  <c r="J26" i="401"/>
  <c r="I26" i="401"/>
  <c r="H26" i="401"/>
  <c r="G26" i="401"/>
  <c r="F26" i="401"/>
  <c r="E26" i="401"/>
  <c r="D26" i="401"/>
  <c r="C26" i="401"/>
  <c r="O25" i="401"/>
  <c r="N25" i="401"/>
  <c r="M25" i="401"/>
  <c r="L25" i="401"/>
  <c r="K25" i="401"/>
  <c r="J25" i="401"/>
  <c r="I25" i="401"/>
  <c r="H25" i="401"/>
  <c r="G25" i="401"/>
  <c r="F25" i="401"/>
  <c r="E25" i="401"/>
  <c r="D25" i="401"/>
  <c r="C25" i="401"/>
  <c r="O21" i="401"/>
  <c r="N21" i="401"/>
  <c r="M21" i="401"/>
  <c r="L21" i="401"/>
  <c r="K21" i="401"/>
  <c r="J21" i="401"/>
  <c r="I21" i="401"/>
  <c r="H21" i="401"/>
  <c r="G21" i="401"/>
  <c r="F21" i="401"/>
  <c r="E21" i="401"/>
  <c r="D21" i="401"/>
  <c r="C21" i="401"/>
  <c r="O20" i="401"/>
  <c r="N20" i="401"/>
  <c r="M20" i="401"/>
  <c r="L20" i="401"/>
  <c r="K20" i="401"/>
  <c r="J20" i="401"/>
  <c r="I20" i="401"/>
  <c r="H20" i="401"/>
  <c r="G20" i="401"/>
  <c r="F20" i="401"/>
  <c r="E20" i="401"/>
  <c r="D20" i="401"/>
  <c r="C20" i="401"/>
  <c r="O19" i="401"/>
  <c r="N19" i="401"/>
  <c r="M19" i="401"/>
  <c r="L19" i="401"/>
  <c r="K19" i="401"/>
  <c r="J19" i="401"/>
  <c r="I19" i="401"/>
  <c r="H19" i="401"/>
  <c r="G19" i="401"/>
  <c r="F19" i="401"/>
  <c r="E19" i="401"/>
  <c r="D19" i="401"/>
  <c r="C19" i="401"/>
  <c r="O18" i="401"/>
  <c r="N18" i="401"/>
  <c r="M18" i="401"/>
  <c r="L18" i="401"/>
  <c r="K18" i="401"/>
  <c r="J18" i="401"/>
  <c r="I18" i="401"/>
  <c r="H18" i="401"/>
  <c r="G18" i="401"/>
  <c r="F18" i="401"/>
  <c r="E18" i="401"/>
  <c r="D18" i="401"/>
  <c r="C18" i="401"/>
  <c r="O17" i="401"/>
  <c r="N17" i="401"/>
  <c r="M17" i="401"/>
  <c r="L17" i="401"/>
  <c r="K17" i="401"/>
  <c r="J17" i="401"/>
  <c r="I17" i="401"/>
  <c r="H17" i="401"/>
  <c r="G17" i="401"/>
  <c r="F17" i="401"/>
  <c r="E17" i="401"/>
  <c r="D17" i="401"/>
  <c r="C17" i="401"/>
  <c r="O16" i="401"/>
  <c r="N16" i="401"/>
  <c r="M16" i="401"/>
  <c r="L16" i="401"/>
  <c r="K16" i="401"/>
  <c r="J16" i="401"/>
  <c r="I16" i="401"/>
  <c r="H16" i="401"/>
  <c r="G16" i="401"/>
  <c r="F16" i="401"/>
  <c r="E16" i="401"/>
  <c r="D16" i="401"/>
  <c r="C16" i="401"/>
  <c r="O15" i="401"/>
  <c r="N15" i="401"/>
  <c r="M15" i="401"/>
  <c r="L15" i="401"/>
  <c r="K15" i="401"/>
  <c r="J15" i="401"/>
  <c r="I15" i="401"/>
  <c r="H15" i="401"/>
  <c r="G15" i="401"/>
  <c r="F15" i="401"/>
  <c r="E15" i="401"/>
  <c r="D15" i="401"/>
  <c r="C15" i="401"/>
  <c r="O36" i="400"/>
  <c r="N36" i="400"/>
  <c r="M36" i="400"/>
  <c r="L36" i="400"/>
  <c r="K36" i="400"/>
  <c r="J36" i="400"/>
  <c r="I36" i="400"/>
  <c r="H36" i="400"/>
  <c r="G36" i="400"/>
  <c r="F36" i="400"/>
  <c r="E36" i="400"/>
  <c r="D36" i="400"/>
  <c r="C36" i="400"/>
  <c r="O35" i="400"/>
  <c r="N35" i="400"/>
  <c r="M35" i="400"/>
  <c r="L35" i="400"/>
  <c r="K35" i="400"/>
  <c r="J35" i="400"/>
  <c r="I35" i="400"/>
  <c r="H35" i="400"/>
  <c r="G35" i="400"/>
  <c r="F35" i="400"/>
  <c r="E35" i="400"/>
  <c r="D35" i="400"/>
  <c r="C35" i="400"/>
  <c r="O34" i="400"/>
  <c r="N34" i="400"/>
  <c r="M34" i="400"/>
  <c r="L34" i="400"/>
  <c r="K34" i="400"/>
  <c r="J34" i="400"/>
  <c r="I34" i="400"/>
  <c r="H34" i="400"/>
  <c r="G34" i="400"/>
  <c r="F34" i="400"/>
  <c r="E34" i="400"/>
  <c r="D34" i="400"/>
  <c r="C34" i="400"/>
  <c r="O29" i="400"/>
  <c r="N29" i="400"/>
  <c r="M29" i="400"/>
  <c r="L29" i="400"/>
  <c r="K29" i="400"/>
  <c r="J29" i="400"/>
  <c r="I29" i="400"/>
  <c r="H29" i="400"/>
  <c r="G29" i="400"/>
  <c r="F29" i="400"/>
  <c r="E29" i="400"/>
  <c r="D29" i="400"/>
  <c r="C29" i="400"/>
  <c r="O28" i="400"/>
  <c r="N28" i="400"/>
  <c r="M28" i="400"/>
  <c r="L28" i="400"/>
  <c r="K28" i="400"/>
  <c r="J28" i="400"/>
  <c r="I28" i="400"/>
  <c r="H28" i="400"/>
  <c r="G28" i="400"/>
  <c r="F28" i="400"/>
  <c r="E28" i="400"/>
  <c r="D28" i="400"/>
  <c r="C28" i="400"/>
  <c r="O27" i="400"/>
  <c r="N27" i="400"/>
  <c r="M27" i="400"/>
  <c r="L27" i="400"/>
  <c r="K27" i="400"/>
  <c r="J27" i="400"/>
  <c r="I27" i="400"/>
  <c r="H27" i="400"/>
  <c r="G27" i="400"/>
  <c r="F27" i="400"/>
  <c r="E27" i="400"/>
  <c r="D27" i="400"/>
  <c r="C27" i="400"/>
  <c r="O26" i="400"/>
  <c r="N26" i="400"/>
  <c r="M26" i="400"/>
  <c r="L26" i="400"/>
  <c r="K26" i="400"/>
  <c r="J26" i="400"/>
  <c r="I26" i="400"/>
  <c r="H26" i="400"/>
  <c r="G26" i="400"/>
  <c r="F26" i="400"/>
  <c r="E26" i="400"/>
  <c r="D26" i="400"/>
  <c r="C26" i="400"/>
  <c r="O25" i="400"/>
  <c r="N25" i="400"/>
  <c r="M25" i="400"/>
  <c r="L25" i="400"/>
  <c r="K25" i="400"/>
  <c r="J25" i="400"/>
  <c r="I25" i="400"/>
  <c r="H25" i="400"/>
  <c r="G25" i="400"/>
  <c r="F25" i="400"/>
  <c r="E25" i="400"/>
  <c r="D25" i="400"/>
  <c r="C25" i="400"/>
  <c r="O21" i="400"/>
  <c r="N21" i="400"/>
  <c r="M21" i="400"/>
  <c r="L21" i="400"/>
  <c r="K21" i="400"/>
  <c r="J21" i="400"/>
  <c r="I21" i="400"/>
  <c r="H21" i="400"/>
  <c r="G21" i="400"/>
  <c r="F21" i="400"/>
  <c r="E21" i="400"/>
  <c r="D21" i="400"/>
  <c r="C21" i="400"/>
  <c r="O20" i="400"/>
  <c r="N20" i="400"/>
  <c r="M20" i="400"/>
  <c r="L20" i="400"/>
  <c r="K20" i="400"/>
  <c r="J20" i="400"/>
  <c r="I20" i="400"/>
  <c r="H20" i="400"/>
  <c r="G20" i="400"/>
  <c r="F20" i="400"/>
  <c r="E20" i="400"/>
  <c r="D20" i="400"/>
  <c r="C20" i="400"/>
  <c r="O19" i="400"/>
  <c r="N19" i="400"/>
  <c r="M19" i="400"/>
  <c r="L19" i="400"/>
  <c r="K19" i="400"/>
  <c r="J19" i="400"/>
  <c r="I19" i="400"/>
  <c r="H19" i="400"/>
  <c r="G19" i="400"/>
  <c r="F19" i="400"/>
  <c r="E19" i="400"/>
  <c r="D19" i="400"/>
  <c r="C19" i="400"/>
  <c r="O18" i="400"/>
  <c r="N18" i="400"/>
  <c r="M18" i="400"/>
  <c r="L18" i="400"/>
  <c r="K18" i="400"/>
  <c r="J18" i="400"/>
  <c r="I18" i="400"/>
  <c r="H18" i="400"/>
  <c r="G18" i="400"/>
  <c r="F18" i="400"/>
  <c r="E18" i="400"/>
  <c r="D18" i="400"/>
  <c r="C18" i="400"/>
  <c r="O17" i="400"/>
  <c r="N17" i="400"/>
  <c r="M17" i="400"/>
  <c r="L17" i="400"/>
  <c r="K17" i="400"/>
  <c r="J17" i="400"/>
  <c r="I17" i="400"/>
  <c r="H17" i="400"/>
  <c r="G17" i="400"/>
  <c r="F17" i="400"/>
  <c r="E17" i="400"/>
  <c r="D17" i="400"/>
  <c r="C17" i="400"/>
  <c r="O16" i="400"/>
  <c r="N16" i="400"/>
  <c r="M16" i="400"/>
  <c r="L16" i="400"/>
  <c r="K16" i="400"/>
  <c r="J16" i="400"/>
  <c r="I16" i="400"/>
  <c r="H16" i="400"/>
  <c r="G16" i="400"/>
  <c r="F16" i="400"/>
  <c r="E16" i="400"/>
  <c r="D16" i="400"/>
  <c r="C16" i="400"/>
  <c r="O15" i="400"/>
  <c r="N15" i="400"/>
  <c r="M15" i="400"/>
  <c r="L15" i="400"/>
  <c r="K15" i="400"/>
  <c r="J15" i="400"/>
  <c r="I15" i="400"/>
  <c r="H15" i="400"/>
  <c r="G15" i="400"/>
  <c r="F15" i="400"/>
  <c r="E15" i="400"/>
  <c r="D15" i="400"/>
  <c r="C15" i="400"/>
  <c r="O36" i="399"/>
  <c r="N36" i="399"/>
  <c r="M36" i="399"/>
  <c r="L36" i="399"/>
  <c r="K36" i="399"/>
  <c r="J36" i="399"/>
  <c r="I36" i="399"/>
  <c r="H36" i="399"/>
  <c r="G36" i="399"/>
  <c r="F36" i="399"/>
  <c r="E36" i="399"/>
  <c r="D36" i="399"/>
  <c r="C36" i="399"/>
  <c r="O35" i="399"/>
  <c r="N35" i="399"/>
  <c r="M35" i="399"/>
  <c r="L35" i="399"/>
  <c r="K35" i="399"/>
  <c r="J35" i="399"/>
  <c r="I35" i="399"/>
  <c r="H35" i="399"/>
  <c r="G35" i="399"/>
  <c r="F35" i="399"/>
  <c r="E35" i="399"/>
  <c r="D35" i="399"/>
  <c r="C35" i="399"/>
  <c r="O34" i="399"/>
  <c r="N34" i="399"/>
  <c r="M34" i="399"/>
  <c r="L34" i="399"/>
  <c r="K34" i="399"/>
  <c r="J34" i="399"/>
  <c r="I34" i="399"/>
  <c r="H34" i="399"/>
  <c r="G34" i="399"/>
  <c r="F34" i="399"/>
  <c r="E34" i="399"/>
  <c r="D34" i="399"/>
  <c r="C34" i="399"/>
  <c r="O29" i="399"/>
  <c r="N29" i="399"/>
  <c r="M29" i="399"/>
  <c r="L29" i="399"/>
  <c r="K29" i="399"/>
  <c r="J29" i="399"/>
  <c r="I29" i="399"/>
  <c r="H29" i="399"/>
  <c r="G29" i="399"/>
  <c r="F29" i="399"/>
  <c r="E29" i="399"/>
  <c r="D29" i="399"/>
  <c r="C29" i="399"/>
  <c r="O28" i="399"/>
  <c r="N28" i="399"/>
  <c r="M28" i="399"/>
  <c r="L28" i="399"/>
  <c r="K28" i="399"/>
  <c r="J28" i="399"/>
  <c r="I28" i="399"/>
  <c r="H28" i="399"/>
  <c r="G28" i="399"/>
  <c r="F28" i="399"/>
  <c r="E28" i="399"/>
  <c r="D28" i="399"/>
  <c r="C28" i="399"/>
  <c r="O27" i="399"/>
  <c r="N27" i="399"/>
  <c r="M27" i="399"/>
  <c r="L27" i="399"/>
  <c r="K27" i="399"/>
  <c r="J27" i="399"/>
  <c r="I27" i="399"/>
  <c r="H27" i="399"/>
  <c r="G27" i="399"/>
  <c r="F27" i="399"/>
  <c r="E27" i="399"/>
  <c r="D27" i="399"/>
  <c r="C27" i="399"/>
  <c r="O26" i="399"/>
  <c r="N26" i="399"/>
  <c r="M26" i="399"/>
  <c r="L26" i="399"/>
  <c r="K26" i="399"/>
  <c r="J26" i="399"/>
  <c r="I26" i="399"/>
  <c r="H26" i="399"/>
  <c r="G26" i="399"/>
  <c r="F26" i="399"/>
  <c r="E26" i="399"/>
  <c r="D26" i="399"/>
  <c r="C26" i="399"/>
  <c r="O25" i="399"/>
  <c r="N25" i="399"/>
  <c r="M25" i="399"/>
  <c r="L25" i="399"/>
  <c r="K25" i="399"/>
  <c r="J25" i="399"/>
  <c r="I25" i="399"/>
  <c r="H25" i="399"/>
  <c r="G25" i="399"/>
  <c r="F25" i="399"/>
  <c r="E25" i="399"/>
  <c r="D25" i="399"/>
  <c r="C25" i="399"/>
  <c r="O21" i="399"/>
  <c r="N21" i="399"/>
  <c r="M21" i="399"/>
  <c r="L21" i="399"/>
  <c r="K21" i="399"/>
  <c r="J21" i="399"/>
  <c r="I21" i="399"/>
  <c r="H21" i="399"/>
  <c r="G21" i="399"/>
  <c r="F21" i="399"/>
  <c r="E21" i="399"/>
  <c r="D21" i="399"/>
  <c r="C21" i="399"/>
  <c r="O20" i="399"/>
  <c r="N20" i="399"/>
  <c r="M20" i="399"/>
  <c r="L20" i="399"/>
  <c r="K20" i="399"/>
  <c r="J20" i="399"/>
  <c r="I20" i="399"/>
  <c r="H20" i="399"/>
  <c r="G20" i="399"/>
  <c r="F20" i="399"/>
  <c r="E20" i="399"/>
  <c r="D20" i="399"/>
  <c r="C20" i="399"/>
  <c r="O19" i="399"/>
  <c r="N19" i="399"/>
  <c r="M19" i="399"/>
  <c r="L19" i="399"/>
  <c r="K19" i="399"/>
  <c r="J19" i="399"/>
  <c r="I19" i="399"/>
  <c r="H19" i="399"/>
  <c r="G19" i="399"/>
  <c r="F19" i="399"/>
  <c r="E19" i="399"/>
  <c r="D19" i="399"/>
  <c r="C19" i="399"/>
  <c r="O18" i="399"/>
  <c r="N18" i="399"/>
  <c r="M18" i="399"/>
  <c r="L18" i="399"/>
  <c r="K18" i="399"/>
  <c r="J18" i="399"/>
  <c r="I18" i="399"/>
  <c r="H18" i="399"/>
  <c r="G18" i="399"/>
  <c r="F18" i="399"/>
  <c r="E18" i="399"/>
  <c r="D18" i="399"/>
  <c r="C18" i="399"/>
  <c r="O17" i="399"/>
  <c r="N17" i="399"/>
  <c r="M17" i="399"/>
  <c r="L17" i="399"/>
  <c r="K17" i="399"/>
  <c r="J17" i="399"/>
  <c r="I17" i="399"/>
  <c r="H17" i="399"/>
  <c r="G17" i="399"/>
  <c r="F17" i="399"/>
  <c r="E17" i="399"/>
  <c r="D17" i="399"/>
  <c r="C17" i="399"/>
  <c r="O16" i="399"/>
  <c r="N16" i="399"/>
  <c r="M16" i="399"/>
  <c r="L16" i="399"/>
  <c r="K16" i="399"/>
  <c r="J16" i="399"/>
  <c r="I16" i="399"/>
  <c r="H16" i="399"/>
  <c r="G16" i="399"/>
  <c r="F16" i="399"/>
  <c r="E16" i="399"/>
  <c r="D16" i="399"/>
  <c r="C16" i="399"/>
  <c r="O15" i="399"/>
  <c r="N15" i="399"/>
  <c r="M15" i="399"/>
  <c r="L15" i="399"/>
  <c r="K15" i="399"/>
  <c r="J15" i="399"/>
  <c r="I15" i="399"/>
  <c r="H15" i="399"/>
  <c r="G15" i="399"/>
  <c r="F15" i="399"/>
  <c r="E15" i="399"/>
  <c r="D15" i="399"/>
  <c r="C15" i="399"/>
  <c r="O36" i="398"/>
  <c r="N36" i="398"/>
  <c r="M36" i="398"/>
  <c r="L36" i="398"/>
  <c r="K36" i="398"/>
  <c r="J36" i="398"/>
  <c r="I36" i="398"/>
  <c r="H36" i="398"/>
  <c r="G36" i="398"/>
  <c r="F36" i="398"/>
  <c r="E36" i="398"/>
  <c r="D36" i="398"/>
  <c r="C36" i="398"/>
  <c r="O35" i="398"/>
  <c r="N35" i="398"/>
  <c r="M35" i="398"/>
  <c r="L35" i="398"/>
  <c r="K35" i="398"/>
  <c r="J35" i="398"/>
  <c r="I35" i="398"/>
  <c r="H35" i="398"/>
  <c r="G35" i="398"/>
  <c r="F35" i="398"/>
  <c r="E35" i="398"/>
  <c r="D35" i="398"/>
  <c r="C35" i="398"/>
  <c r="O34" i="398"/>
  <c r="N34" i="398"/>
  <c r="M34" i="398"/>
  <c r="L34" i="398"/>
  <c r="K34" i="398"/>
  <c r="J34" i="398"/>
  <c r="I34" i="398"/>
  <c r="H34" i="398"/>
  <c r="G34" i="398"/>
  <c r="F34" i="398"/>
  <c r="E34" i="398"/>
  <c r="D34" i="398"/>
  <c r="C34" i="398"/>
  <c r="O29" i="398"/>
  <c r="N29" i="398"/>
  <c r="M29" i="398"/>
  <c r="L29" i="398"/>
  <c r="K29" i="398"/>
  <c r="J29" i="398"/>
  <c r="I29" i="398"/>
  <c r="H29" i="398"/>
  <c r="G29" i="398"/>
  <c r="F29" i="398"/>
  <c r="E29" i="398"/>
  <c r="D29" i="398"/>
  <c r="C29" i="398"/>
  <c r="O28" i="398"/>
  <c r="N28" i="398"/>
  <c r="M28" i="398"/>
  <c r="L28" i="398"/>
  <c r="K28" i="398"/>
  <c r="J28" i="398"/>
  <c r="I28" i="398"/>
  <c r="H28" i="398"/>
  <c r="G28" i="398"/>
  <c r="F28" i="398"/>
  <c r="E28" i="398"/>
  <c r="D28" i="398"/>
  <c r="C28" i="398"/>
  <c r="O27" i="398"/>
  <c r="N27" i="398"/>
  <c r="M27" i="398"/>
  <c r="L27" i="398"/>
  <c r="K27" i="398"/>
  <c r="J27" i="398"/>
  <c r="I27" i="398"/>
  <c r="H27" i="398"/>
  <c r="G27" i="398"/>
  <c r="F27" i="398"/>
  <c r="E27" i="398"/>
  <c r="D27" i="398"/>
  <c r="C27" i="398"/>
  <c r="O26" i="398"/>
  <c r="N26" i="398"/>
  <c r="M26" i="398"/>
  <c r="L26" i="398"/>
  <c r="K26" i="398"/>
  <c r="J26" i="398"/>
  <c r="I26" i="398"/>
  <c r="H26" i="398"/>
  <c r="G26" i="398"/>
  <c r="F26" i="398"/>
  <c r="E26" i="398"/>
  <c r="D26" i="398"/>
  <c r="C26" i="398"/>
  <c r="O25" i="398"/>
  <c r="N25" i="398"/>
  <c r="M25" i="398"/>
  <c r="L25" i="398"/>
  <c r="K25" i="398"/>
  <c r="J25" i="398"/>
  <c r="I25" i="398"/>
  <c r="H25" i="398"/>
  <c r="G25" i="398"/>
  <c r="F25" i="398"/>
  <c r="E25" i="398"/>
  <c r="D25" i="398"/>
  <c r="C25" i="398"/>
  <c r="O21" i="398"/>
  <c r="N21" i="398"/>
  <c r="M21" i="398"/>
  <c r="L21" i="398"/>
  <c r="K21" i="398"/>
  <c r="J21" i="398"/>
  <c r="I21" i="398"/>
  <c r="H21" i="398"/>
  <c r="G21" i="398"/>
  <c r="F21" i="398"/>
  <c r="E21" i="398"/>
  <c r="D21" i="398"/>
  <c r="C21" i="398"/>
  <c r="O20" i="398"/>
  <c r="N20" i="398"/>
  <c r="M20" i="398"/>
  <c r="L20" i="398"/>
  <c r="K20" i="398"/>
  <c r="J20" i="398"/>
  <c r="I20" i="398"/>
  <c r="H20" i="398"/>
  <c r="G20" i="398"/>
  <c r="F20" i="398"/>
  <c r="E20" i="398"/>
  <c r="D20" i="398"/>
  <c r="C20" i="398"/>
  <c r="O19" i="398"/>
  <c r="N19" i="398"/>
  <c r="M19" i="398"/>
  <c r="L19" i="398"/>
  <c r="K19" i="398"/>
  <c r="J19" i="398"/>
  <c r="I19" i="398"/>
  <c r="H19" i="398"/>
  <c r="G19" i="398"/>
  <c r="F19" i="398"/>
  <c r="E19" i="398"/>
  <c r="D19" i="398"/>
  <c r="C19" i="398"/>
  <c r="O18" i="398"/>
  <c r="N18" i="398"/>
  <c r="M18" i="398"/>
  <c r="L18" i="398"/>
  <c r="K18" i="398"/>
  <c r="J18" i="398"/>
  <c r="I18" i="398"/>
  <c r="H18" i="398"/>
  <c r="G18" i="398"/>
  <c r="F18" i="398"/>
  <c r="E18" i="398"/>
  <c r="D18" i="398"/>
  <c r="C18" i="398"/>
  <c r="O17" i="398"/>
  <c r="N17" i="398"/>
  <c r="M17" i="398"/>
  <c r="L17" i="398"/>
  <c r="K17" i="398"/>
  <c r="J17" i="398"/>
  <c r="I17" i="398"/>
  <c r="H17" i="398"/>
  <c r="G17" i="398"/>
  <c r="F17" i="398"/>
  <c r="E17" i="398"/>
  <c r="D17" i="398"/>
  <c r="C17" i="398"/>
  <c r="O16" i="398"/>
  <c r="N16" i="398"/>
  <c r="M16" i="398"/>
  <c r="L16" i="398"/>
  <c r="K16" i="398"/>
  <c r="J16" i="398"/>
  <c r="I16" i="398"/>
  <c r="H16" i="398"/>
  <c r="G16" i="398"/>
  <c r="F16" i="398"/>
  <c r="E16" i="398"/>
  <c r="D16" i="398"/>
  <c r="C16" i="398"/>
  <c r="O15" i="398"/>
  <c r="N15" i="398"/>
  <c r="M15" i="398"/>
  <c r="L15" i="398"/>
  <c r="K15" i="398"/>
  <c r="J15" i="398"/>
  <c r="I15" i="398"/>
  <c r="H15" i="398"/>
  <c r="G15" i="398"/>
  <c r="F15" i="398"/>
  <c r="E15" i="398"/>
  <c r="D15" i="398"/>
  <c r="C15" i="398"/>
  <c r="O36" i="397"/>
  <c r="N36" i="397"/>
  <c r="M36" i="397"/>
  <c r="L36" i="397"/>
  <c r="K36" i="397"/>
  <c r="J36" i="397"/>
  <c r="I36" i="397"/>
  <c r="H36" i="397"/>
  <c r="G36" i="397"/>
  <c r="F36" i="397"/>
  <c r="E36" i="397"/>
  <c r="D36" i="397"/>
  <c r="C36" i="397"/>
  <c r="O35" i="397"/>
  <c r="N35" i="397"/>
  <c r="M35" i="397"/>
  <c r="L35" i="397"/>
  <c r="K35" i="397"/>
  <c r="J35" i="397"/>
  <c r="I35" i="397"/>
  <c r="H35" i="397"/>
  <c r="G35" i="397"/>
  <c r="F35" i="397"/>
  <c r="E35" i="397"/>
  <c r="D35" i="397"/>
  <c r="C35" i="397"/>
  <c r="O34" i="397"/>
  <c r="N34" i="397"/>
  <c r="M34" i="397"/>
  <c r="L34" i="397"/>
  <c r="K34" i="397"/>
  <c r="J34" i="397"/>
  <c r="I34" i="397"/>
  <c r="H34" i="397"/>
  <c r="G34" i="397"/>
  <c r="F34" i="397"/>
  <c r="E34" i="397"/>
  <c r="D34" i="397"/>
  <c r="C34" i="397"/>
  <c r="O29" i="397"/>
  <c r="N29" i="397"/>
  <c r="M29" i="397"/>
  <c r="L29" i="397"/>
  <c r="K29" i="397"/>
  <c r="J29" i="397"/>
  <c r="I29" i="397"/>
  <c r="H29" i="397"/>
  <c r="G29" i="397"/>
  <c r="F29" i="397"/>
  <c r="E29" i="397"/>
  <c r="D29" i="397"/>
  <c r="C29" i="397"/>
  <c r="O28" i="397"/>
  <c r="N28" i="397"/>
  <c r="M28" i="397"/>
  <c r="L28" i="397"/>
  <c r="K28" i="397"/>
  <c r="J28" i="397"/>
  <c r="I28" i="397"/>
  <c r="H28" i="397"/>
  <c r="G28" i="397"/>
  <c r="F28" i="397"/>
  <c r="E28" i="397"/>
  <c r="D28" i="397"/>
  <c r="C28" i="397"/>
  <c r="O27" i="397"/>
  <c r="N27" i="397"/>
  <c r="M27" i="397"/>
  <c r="L27" i="397"/>
  <c r="K27" i="397"/>
  <c r="J27" i="397"/>
  <c r="I27" i="397"/>
  <c r="H27" i="397"/>
  <c r="G27" i="397"/>
  <c r="F27" i="397"/>
  <c r="E27" i="397"/>
  <c r="D27" i="397"/>
  <c r="C27" i="397"/>
  <c r="O26" i="397"/>
  <c r="N26" i="397"/>
  <c r="M26" i="397"/>
  <c r="L26" i="397"/>
  <c r="K26" i="397"/>
  <c r="J26" i="397"/>
  <c r="I26" i="397"/>
  <c r="H26" i="397"/>
  <c r="G26" i="397"/>
  <c r="F26" i="397"/>
  <c r="E26" i="397"/>
  <c r="D26" i="397"/>
  <c r="C26" i="397"/>
  <c r="O25" i="397"/>
  <c r="N25" i="397"/>
  <c r="M25" i="397"/>
  <c r="L25" i="397"/>
  <c r="K25" i="397"/>
  <c r="J25" i="397"/>
  <c r="I25" i="397"/>
  <c r="H25" i="397"/>
  <c r="G25" i="397"/>
  <c r="F25" i="397"/>
  <c r="E25" i="397"/>
  <c r="D25" i="397"/>
  <c r="C25" i="397"/>
  <c r="O21" i="397"/>
  <c r="N21" i="397"/>
  <c r="M21" i="397"/>
  <c r="L21" i="397"/>
  <c r="K21" i="397"/>
  <c r="J21" i="397"/>
  <c r="I21" i="397"/>
  <c r="H21" i="397"/>
  <c r="G21" i="397"/>
  <c r="F21" i="397"/>
  <c r="E21" i="397"/>
  <c r="D21" i="397"/>
  <c r="C21" i="397"/>
  <c r="O20" i="397"/>
  <c r="N20" i="397"/>
  <c r="M20" i="397"/>
  <c r="L20" i="397"/>
  <c r="K20" i="397"/>
  <c r="J20" i="397"/>
  <c r="I20" i="397"/>
  <c r="H20" i="397"/>
  <c r="G20" i="397"/>
  <c r="F20" i="397"/>
  <c r="E20" i="397"/>
  <c r="D20" i="397"/>
  <c r="C20" i="397"/>
  <c r="O19" i="397"/>
  <c r="N19" i="397"/>
  <c r="M19" i="397"/>
  <c r="L19" i="397"/>
  <c r="K19" i="397"/>
  <c r="J19" i="397"/>
  <c r="I19" i="397"/>
  <c r="H19" i="397"/>
  <c r="G19" i="397"/>
  <c r="F19" i="397"/>
  <c r="E19" i="397"/>
  <c r="D19" i="397"/>
  <c r="C19" i="397"/>
  <c r="O18" i="397"/>
  <c r="N18" i="397"/>
  <c r="M18" i="397"/>
  <c r="L18" i="397"/>
  <c r="K18" i="397"/>
  <c r="J18" i="397"/>
  <c r="I18" i="397"/>
  <c r="H18" i="397"/>
  <c r="G18" i="397"/>
  <c r="F18" i="397"/>
  <c r="E18" i="397"/>
  <c r="D18" i="397"/>
  <c r="C18" i="397"/>
  <c r="O17" i="397"/>
  <c r="N17" i="397"/>
  <c r="M17" i="397"/>
  <c r="L17" i="397"/>
  <c r="K17" i="397"/>
  <c r="J17" i="397"/>
  <c r="I17" i="397"/>
  <c r="H17" i="397"/>
  <c r="G17" i="397"/>
  <c r="F17" i="397"/>
  <c r="E17" i="397"/>
  <c r="D17" i="397"/>
  <c r="C17" i="397"/>
  <c r="O16" i="397"/>
  <c r="N16" i="397"/>
  <c r="M16" i="397"/>
  <c r="L16" i="397"/>
  <c r="K16" i="397"/>
  <c r="J16" i="397"/>
  <c r="I16" i="397"/>
  <c r="H16" i="397"/>
  <c r="G16" i="397"/>
  <c r="F16" i="397"/>
  <c r="E16" i="397"/>
  <c r="D16" i="397"/>
  <c r="C16" i="397"/>
  <c r="O15" i="397"/>
  <c r="N15" i="397"/>
  <c r="M15" i="397"/>
  <c r="L15" i="397"/>
  <c r="K15" i="397"/>
  <c r="J15" i="397"/>
  <c r="I15" i="397"/>
  <c r="H15" i="397"/>
  <c r="G15" i="397"/>
  <c r="F15" i="397"/>
  <c r="E15" i="397"/>
  <c r="D15" i="397"/>
  <c r="C15" i="397"/>
  <c r="O36" i="396"/>
  <c r="N36" i="396"/>
  <c r="M36" i="396"/>
  <c r="L36" i="396"/>
  <c r="K36" i="396"/>
  <c r="J36" i="396"/>
  <c r="I36" i="396"/>
  <c r="H36" i="396"/>
  <c r="G36" i="396"/>
  <c r="F36" i="396"/>
  <c r="E36" i="396"/>
  <c r="D36" i="396"/>
  <c r="C36" i="396"/>
  <c r="O35" i="396"/>
  <c r="N35" i="396"/>
  <c r="M35" i="396"/>
  <c r="L35" i="396"/>
  <c r="K35" i="396"/>
  <c r="J35" i="396"/>
  <c r="I35" i="396"/>
  <c r="H35" i="396"/>
  <c r="G35" i="396"/>
  <c r="F35" i="396"/>
  <c r="E35" i="396"/>
  <c r="D35" i="396"/>
  <c r="C35" i="396"/>
  <c r="O34" i="396"/>
  <c r="N34" i="396"/>
  <c r="M34" i="396"/>
  <c r="L34" i="396"/>
  <c r="K34" i="396"/>
  <c r="J34" i="396"/>
  <c r="I34" i="396"/>
  <c r="H34" i="396"/>
  <c r="G34" i="396"/>
  <c r="F34" i="396"/>
  <c r="E34" i="396"/>
  <c r="D34" i="396"/>
  <c r="C34" i="396"/>
  <c r="O29" i="396"/>
  <c r="N29" i="396"/>
  <c r="M29" i="396"/>
  <c r="L29" i="396"/>
  <c r="K29" i="396"/>
  <c r="J29" i="396"/>
  <c r="I29" i="396"/>
  <c r="H29" i="396"/>
  <c r="G29" i="396"/>
  <c r="F29" i="396"/>
  <c r="E29" i="396"/>
  <c r="D29" i="396"/>
  <c r="C29" i="396"/>
  <c r="O28" i="396"/>
  <c r="N28" i="396"/>
  <c r="M28" i="396"/>
  <c r="L28" i="396"/>
  <c r="K28" i="396"/>
  <c r="J28" i="396"/>
  <c r="I28" i="396"/>
  <c r="H28" i="396"/>
  <c r="G28" i="396"/>
  <c r="F28" i="396"/>
  <c r="E28" i="396"/>
  <c r="D28" i="396"/>
  <c r="C28" i="396"/>
  <c r="O27" i="396"/>
  <c r="N27" i="396"/>
  <c r="M27" i="396"/>
  <c r="L27" i="396"/>
  <c r="K27" i="396"/>
  <c r="J27" i="396"/>
  <c r="I27" i="396"/>
  <c r="H27" i="396"/>
  <c r="G27" i="396"/>
  <c r="F27" i="396"/>
  <c r="E27" i="396"/>
  <c r="D27" i="396"/>
  <c r="C27" i="396"/>
  <c r="O26" i="396"/>
  <c r="N26" i="396"/>
  <c r="M26" i="396"/>
  <c r="L26" i="396"/>
  <c r="K26" i="396"/>
  <c r="J26" i="396"/>
  <c r="I26" i="396"/>
  <c r="H26" i="396"/>
  <c r="G26" i="396"/>
  <c r="F26" i="396"/>
  <c r="E26" i="396"/>
  <c r="D26" i="396"/>
  <c r="C26" i="396"/>
  <c r="O25" i="396"/>
  <c r="N25" i="396"/>
  <c r="M25" i="396"/>
  <c r="L25" i="396"/>
  <c r="K25" i="396"/>
  <c r="J25" i="396"/>
  <c r="I25" i="396"/>
  <c r="H25" i="396"/>
  <c r="G25" i="396"/>
  <c r="F25" i="396"/>
  <c r="E25" i="396"/>
  <c r="D25" i="396"/>
  <c r="C25" i="396"/>
  <c r="O21" i="396"/>
  <c r="N21" i="396"/>
  <c r="M21" i="396"/>
  <c r="L21" i="396"/>
  <c r="K21" i="396"/>
  <c r="J21" i="396"/>
  <c r="I21" i="396"/>
  <c r="H21" i="396"/>
  <c r="G21" i="396"/>
  <c r="F21" i="396"/>
  <c r="E21" i="396"/>
  <c r="D21" i="396"/>
  <c r="C21" i="396"/>
  <c r="O20" i="396"/>
  <c r="N20" i="396"/>
  <c r="M20" i="396"/>
  <c r="L20" i="396"/>
  <c r="K20" i="396"/>
  <c r="J20" i="396"/>
  <c r="I20" i="396"/>
  <c r="H20" i="396"/>
  <c r="G20" i="396"/>
  <c r="F20" i="396"/>
  <c r="E20" i="396"/>
  <c r="D20" i="396"/>
  <c r="C20" i="396"/>
  <c r="O19" i="396"/>
  <c r="N19" i="396"/>
  <c r="M19" i="396"/>
  <c r="L19" i="396"/>
  <c r="K19" i="396"/>
  <c r="J19" i="396"/>
  <c r="I19" i="396"/>
  <c r="H19" i="396"/>
  <c r="G19" i="396"/>
  <c r="F19" i="396"/>
  <c r="E19" i="396"/>
  <c r="D19" i="396"/>
  <c r="C19" i="396"/>
  <c r="O18" i="396"/>
  <c r="N18" i="396"/>
  <c r="M18" i="396"/>
  <c r="L18" i="396"/>
  <c r="K18" i="396"/>
  <c r="J18" i="396"/>
  <c r="I18" i="396"/>
  <c r="H18" i="396"/>
  <c r="G18" i="396"/>
  <c r="F18" i="396"/>
  <c r="E18" i="396"/>
  <c r="D18" i="396"/>
  <c r="C18" i="396"/>
  <c r="O17" i="396"/>
  <c r="N17" i="396"/>
  <c r="M17" i="396"/>
  <c r="L17" i="396"/>
  <c r="K17" i="396"/>
  <c r="J17" i="396"/>
  <c r="I17" i="396"/>
  <c r="H17" i="396"/>
  <c r="G17" i="396"/>
  <c r="F17" i="396"/>
  <c r="E17" i="396"/>
  <c r="D17" i="396"/>
  <c r="C17" i="396"/>
  <c r="O16" i="396"/>
  <c r="N16" i="396"/>
  <c r="M16" i="396"/>
  <c r="L16" i="396"/>
  <c r="K16" i="396"/>
  <c r="J16" i="396"/>
  <c r="I16" i="396"/>
  <c r="H16" i="396"/>
  <c r="G16" i="396"/>
  <c r="F16" i="396"/>
  <c r="E16" i="396"/>
  <c r="D16" i="396"/>
  <c r="C16" i="396"/>
  <c r="O15" i="396"/>
  <c r="N15" i="396"/>
  <c r="M15" i="396"/>
  <c r="L15" i="396"/>
  <c r="K15" i="396"/>
  <c r="J15" i="396"/>
  <c r="I15" i="396"/>
  <c r="H15" i="396"/>
  <c r="G15" i="396"/>
  <c r="F15" i="396"/>
  <c r="E15" i="396"/>
  <c r="D15" i="396"/>
  <c r="C15" i="396"/>
  <c r="O36" i="395"/>
  <c r="N36" i="395"/>
  <c r="M36" i="395"/>
  <c r="L36" i="395"/>
  <c r="K36" i="395"/>
  <c r="J36" i="395"/>
  <c r="I36" i="395"/>
  <c r="H36" i="395"/>
  <c r="G36" i="395"/>
  <c r="F36" i="395"/>
  <c r="E36" i="395"/>
  <c r="D36" i="395"/>
  <c r="C36" i="395"/>
  <c r="O35" i="395"/>
  <c r="N35" i="395"/>
  <c r="M35" i="395"/>
  <c r="L35" i="395"/>
  <c r="K35" i="395"/>
  <c r="J35" i="395"/>
  <c r="I35" i="395"/>
  <c r="H35" i="395"/>
  <c r="G35" i="395"/>
  <c r="F35" i="395"/>
  <c r="E35" i="395"/>
  <c r="D35" i="395"/>
  <c r="C35" i="395"/>
  <c r="O34" i="395"/>
  <c r="N34" i="395"/>
  <c r="M34" i="395"/>
  <c r="L34" i="395"/>
  <c r="K34" i="395"/>
  <c r="J34" i="395"/>
  <c r="I34" i="395"/>
  <c r="H34" i="395"/>
  <c r="G34" i="395"/>
  <c r="F34" i="395"/>
  <c r="E34" i="395"/>
  <c r="D34" i="395"/>
  <c r="C34" i="395"/>
  <c r="O29" i="395"/>
  <c r="N29" i="395"/>
  <c r="M29" i="395"/>
  <c r="L29" i="395"/>
  <c r="K29" i="395"/>
  <c r="J29" i="395"/>
  <c r="I29" i="395"/>
  <c r="H29" i="395"/>
  <c r="G29" i="395"/>
  <c r="F29" i="395"/>
  <c r="E29" i="395"/>
  <c r="D29" i="395"/>
  <c r="C29" i="395"/>
  <c r="O28" i="395"/>
  <c r="N28" i="395"/>
  <c r="M28" i="395"/>
  <c r="L28" i="395"/>
  <c r="K28" i="395"/>
  <c r="J28" i="395"/>
  <c r="I28" i="395"/>
  <c r="H28" i="395"/>
  <c r="G28" i="395"/>
  <c r="F28" i="395"/>
  <c r="E28" i="395"/>
  <c r="D28" i="395"/>
  <c r="C28" i="395"/>
  <c r="O27" i="395"/>
  <c r="N27" i="395"/>
  <c r="M27" i="395"/>
  <c r="L27" i="395"/>
  <c r="K27" i="395"/>
  <c r="J27" i="395"/>
  <c r="I27" i="395"/>
  <c r="H27" i="395"/>
  <c r="G27" i="395"/>
  <c r="F27" i="395"/>
  <c r="E27" i="395"/>
  <c r="D27" i="395"/>
  <c r="C27" i="395"/>
  <c r="O26" i="395"/>
  <c r="N26" i="395"/>
  <c r="M26" i="395"/>
  <c r="L26" i="395"/>
  <c r="K26" i="395"/>
  <c r="J26" i="395"/>
  <c r="I26" i="395"/>
  <c r="H26" i="395"/>
  <c r="G26" i="395"/>
  <c r="F26" i="395"/>
  <c r="E26" i="395"/>
  <c r="D26" i="395"/>
  <c r="C26" i="395"/>
  <c r="O25" i="395"/>
  <c r="N25" i="395"/>
  <c r="M25" i="395"/>
  <c r="L25" i="395"/>
  <c r="K25" i="395"/>
  <c r="J25" i="395"/>
  <c r="I25" i="395"/>
  <c r="H25" i="395"/>
  <c r="G25" i="395"/>
  <c r="F25" i="395"/>
  <c r="E25" i="395"/>
  <c r="D25" i="395"/>
  <c r="C25" i="395"/>
  <c r="O21" i="395"/>
  <c r="N21" i="395"/>
  <c r="M21" i="395"/>
  <c r="L21" i="395"/>
  <c r="K21" i="395"/>
  <c r="J21" i="395"/>
  <c r="I21" i="395"/>
  <c r="H21" i="395"/>
  <c r="G21" i="395"/>
  <c r="F21" i="395"/>
  <c r="E21" i="395"/>
  <c r="D21" i="395"/>
  <c r="C21" i="395"/>
  <c r="O20" i="395"/>
  <c r="N20" i="395"/>
  <c r="M20" i="395"/>
  <c r="L20" i="395"/>
  <c r="K20" i="395"/>
  <c r="J20" i="395"/>
  <c r="I20" i="395"/>
  <c r="H20" i="395"/>
  <c r="G20" i="395"/>
  <c r="F20" i="395"/>
  <c r="E20" i="395"/>
  <c r="D20" i="395"/>
  <c r="C20" i="395"/>
  <c r="O19" i="395"/>
  <c r="N19" i="395"/>
  <c r="M19" i="395"/>
  <c r="L19" i="395"/>
  <c r="K19" i="395"/>
  <c r="J19" i="395"/>
  <c r="I19" i="395"/>
  <c r="H19" i="395"/>
  <c r="G19" i="395"/>
  <c r="F19" i="395"/>
  <c r="E19" i="395"/>
  <c r="D19" i="395"/>
  <c r="C19" i="395"/>
  <c r="O18" i="395"/>
  <c r="N18" i="395"/>
  <c r="M18" i="395"/>
  <c r="L18" i="395"/>
  <c r="K18" i="395"/>
  <c r="J18" i="395"/>
  <c r="I18" i="395"/>
  <c r="H18" i="395"/>
  <c r="G18" i="395"/>
  <c r="F18" i="395"/>
  <c r="E18" i="395"/>
  <c r="D18" i="395"/>
  <c r="C18" i="395"/>
  <c r="O17" i="395"/>
  <c r="N17" i="395"/>
  <c r="M17" i="395"/>
  <c r="L17" i="395"/>
  <c r="K17" i="395"/>
  <c r="J17" i="395"/>
  <c r="I17" i="395"/>
  <c r="H17" i="395"/>
  <c r="G17" i="395"/>
  <c r="F17" i="395"/>
  <c r="E17" i="395"/>
  <c r="D17" i="395"/>
  <c r="C17" i="395"/>
  <c r="O16" i="395"/>
  <c r="N16" i="395"/>
  <c r="M16" i="395"/>
  <c r="L16" i="395"/>
  <c r="K16" i="395"/>
  <c r="J16" i="395"/>
  <c r="I16" i="395"/>
  <c r="H16" i="395"/>
  <c r="G16" i="395"/>
  <c r="F16" i="395"/>
  <c r="E16" i="395"/>
  <c r="D16" i="395"/>
  <c r="C16" i="395"/>
  <c r="O15" i="395"/>
  <c r="N15" i="395"/>
  <c r="M15" i="395"/>
  <c r="L15" i="395"/>
  <c r="K15" i="395"/>
  <c r="J15" i="395"/>
  <c r="I15" i="395"/>
  <c r="H15" i="395"/>
  <c r="G15" i="395"/>
  <c r="F15" i="395"/>
  <c r="E15" i="395"/>
  <c r="D15" i="395"/>
  <c r="C15" i="395"/>
  <c r="O36" i="394"/>
  <c r="N36" i="394"/>
  <c r="M36" i="394"/>
  <c r="L36" i="394"/>
  <c r="K36" i="394"/>
  <c r="J36" i="394"/>
  <c r="I36" i="394"/>
  <c r="H36" i="394"/>
  <c r="G36" i="394"/>
  <c r="F36" i="394"/>
  <c r="E36" i="394"/>
  <c r="D36" i="394"/>
  <c r="C36" i="394"/>
  <c r="O35" i="394"/>
  <c r="N35" i="394"/>
  <c r="M35" i="394"/>
  <c r="L35" i="394"/>
  <c r="K35" i="394"/>
  <c r="J35" i="394"/>
  <c r="I35" i="394"/>
  <c r="H35" i="394"/>
  <c r="G35" i="394"/>
  <c r="F35" i="394"/>
  <c r="E35" i="394"/>
  <c r="D35" i="394"/>
  <c r="C35" i="394"/>
  <c r="O34" i="394"/>
  <c r="N34" i="394"/>
  <c r="M34" i="394"/>
  <c r="L34" i="394"/>
  <c r="K34" i="394"/>
  <c r="J34" i="394"/>
  <c r="I34" i="394"/>
  <c r="H34" i="394"/>
  <c r="G34" i="394"/>
  <c r="F34" i="394"/>
  <c r="E34" i="394"/>
  <c r="D34" i="394"/>
  <c r="C34" i="394"/>
  <c r="O29" i="394"/>
  <c r="N29" i="394"/>
  <c r="M29" i="394"/>
  <c r="L29" i="394"/>
  <c r="K29" i="394"/>
  <c r="J29" i="394"/>
  <c r="I29" i="394"/>
  <c r="H29" i="394"/>
  <c r="G29" i="394"/>
  <c r="F29" i="394"/>
  <c r="E29" i="394"/>
  <c r="D29" i="394"/>
  <c r="C29" i="394"/>
  <c r="O28" i="394"/>
  <c r="N28" i="394"/>
  <c r="M28" i="394"/>
  <c r="L28" i="394"/>
  <c r="K28" i="394"/>
  <c r="J28" i="394"/>
  <c r="I28" i="394"/>
  <c r="H28" i="394"/>
  <c r="G28" i="394"/>
  <c r="F28" i="394"/>
  <c r="E28" i="394"/>
  <c r="D28" i="394"/>
  <c r="C28" i="394"/>
  <c r="O27" i="394"/>
  <c r="N27" i="394"/>
  <c r="M27" i="394"/>
  <c r="L27" i="394"/>
  <c r="K27" i="394"/>
  <c r="J27" i="394"/>
  <c r="I27" i="394"/>
  <c r="H27" i="394"/>
  <c r="G27" i="394"/>
  <c r="F27" i="394"/>
  <c r="E27" i="394"/>
  <c r="D27" i="394"/>
  <c r="C27" i="394"/>
  <c r="O26" i="394"/>
  <c r="N26" i="394"/>
  <c r="M26" i="394"/>
  <c r="L26" i="394"/>
  <c r="K26" i="394"/>
  <c r="J26" i="394"/>
  <c r="I26" i="394"/>
  <c r="H26" i="394"/>
  <c r="G26" i="394"/>
  <c r="F26" i="394"/>
  <c r="E26" i="394"/>
  <c r="D26" i="394"/>
  <c r="C26" i="394"/>
  <c r="O25" i="394"/>
  <c r="N25" i="394"/>
  <c r="M25" i="394"/>
  <c r="L25" i="394"/>
  <c r="K25" i="394"/>
  <c r="J25" i="394"/>
  <c r="I25" i="394"/>
  <c r="H25" i="394"/>
  <c r="G25" i="394"/>
  <c r="F25" i="394"/>
  <c r="E25" i="394"/>
  <c r="D25" i="394"/>
  <c r="C25" i="394"/>
  <c r="O21" i="394"/>
  <c r="N21" i="394"/>
  <c r="M21" i="394"/>
  <c r="L21" i="394"/>
  <c r="K21" i="394"/>
  <c r="J21" i="394"/>
  <c r="I21" i="394"/>
  <c r="H21" i="394"/>
  <c r="G21" i="394"/>
  <c r="F21" i="394"/>
  <c r="E21" i="394"/>
  <c r="D21" i="394"/>
  <c r="C21" i="394"/>
  <c r="O20" i="394"/>
  <c r="N20" i="394"/>
  <c r="M20" i="394"/>
  <c r="L20" i="394"/>
  <c r="K20" i="394"/>
  <c r="J20" i="394"/>
  <c r="I20" i="394"/>
  <c r="H20" i="394"/>
  <c r="G20" i="394"/>
  <c r="F20" i="394"/>
  <c r="E20" i="394"/>
  <c r="D20" i="394"/>
  <c r="C20" i="394"/>
  <c r="O19" i="394"/>
  <c r="N19" i="394"/>
  <c r="M19" i="394"/>
  <c r="L19" i="394"/>
  <c r="K19" i="394"/>
  <c r="J19" i="394"/>
  <c r="I19" i="394"/>
  <c r="H19" i="394"/>
  <c r="G19" i="394"/>
  <c r="F19" i="394"/>
  <c r="E19" i="394"/>
  <c r="D19" i="394"/>
  <c r="C19" i="394"/>
  <c r="O18" i="394"/>
  <c r="N18" i="394"/>
  <c r="M18" i="394"/>
  <c r="L18" i="394"/>
  <c r="K18" i="394"/>
  <c r="J18" i="394"/>
  <c r="I18" i="394"/>
  <c r="H18" i="394"/>
  <c r="G18" i="394"/>
  <c r="F18" i="394"/>
  <c r="E18" i="394"/>
  <c r="D18" i="394"/>
  <c r="C18" i="394"/>
  <c r="O17" i="394"/>
  <c r="N17" i="394"/>
  <c r="M17" i="394"/>
  <c r="L17" i="394"/>
  <c r="K17" i="394"/>
  <c r="J17" i="394"/>
  <c r="I17" i="394"/>
  <c r="H17" i="394"/>
  <c r="G17" i="394"/>
  <c r="F17" i="394"/>
  <c r="E17" i="394"/>
  <c r="D17" i="394"/>
  <c r="C17" i="394"/>
  <c r="O16" i="394"/>
  <c r="N16" i="394"/>
  <c r="M16" i="394"/>
  <c r="L16" i="394"/>
  <c r="K16" i="394"/>
  <c r="J16" i="394"/>
  <c r="I16" i="394"/>
  <c r="H16" i="394"/>
  <c r="G16" i="394"/>
  <c r="F16" i="394"/>
  <c r="E16" i="394"/>
  <c r="D16" i="394"/>
  <c r="C16" i="394"/>
  <c r="O15" i="394"/>
  <c r="N15" i="394"/>
  <c r="M15" i="394"/>
  <c r="L15" i="394"/>
  <c r="K15" i="394"/>
  <c r="J15" i="394"/>
  <c r="I15" i="394"/>
  <c r="H15" i="394"/>
  <c r="G15" i="394"/>
  <c r="F15" i="394"/>
  <c r="E15" i="394"/>
  <c r="D15" i="394"/>
  <c r="C15" i="394"/>
  <c r="O36" i="393"/>
  <c r="N36" i="393"/>
  <c r="M36" i="393"/>
  <c r="L36" i="393"/>
  <c r="K36" i="393"/>
  <c r="J36" i="393"/>
  <c r="I36" i="393"/>
  <c r="H36" i="393"/>
  <c r="G36" i="393"/>
  <c r="F36" i="393"/>
  <c r="E36" i="393"/>
  <c r="D36" i="393"/>
  <c r="C36" i="393"/>
  <c r="O35" i="393"/>
  <c r="N35" i="393"/>
  <c r="M35" i="393"/>
  <c r="L35" i="393"/>
  <c r="K35" i="393"/>
  <c r="J35" i="393"/>
  <c r="I35" i="393"/>
  <c r="H35" i="393"/>
  <c r="G35" i="393"/>
  <c r="F35" i="393"/>
  <c r="E35" i="393"/>
  <c r="D35" i="393"/>
  <c r="C35" i="393"/>
  <c r="O34" i="393"/>
  <c r="N34" i="393"/>
  <c r="M34" i="393"/>
  <c r="L34" i="393"/>
  <c r="K34" i="393"/>
  <c r="J34" i="393"/>
  <c r="I34" i="393"/>
  <c r="H34" i="393"/>
  <c r="G34" i="393"/>
  <c r="F34" i="393"/>
  <c r="E34" i="393"/>
  <c r="D34" i="393"/>
  <c r="C34" i="393"/>
  <c r="O29" i="393"/>
  <c r="N29" i="393"/>
  <c r="M29" i="393"/>
  <c r="L29" i="393"/>
  <c r="K29" i="393"/>
  <c r="J29" i="393"/>
  <c r="I29" i="393"/>
  <c r="H29" i="393"/>
  <c r="G29" i="393"/>
  <c r="F29" i="393"/>
  <c r="E29" i="393"/>
  <c r="D29" i="393"/>
  <c r="C29" i="393"/>
  <c r="O28" i="393"/>
  <c r="N28" i="393"/>
  <c r="M28" i="393"/>
  <c r="L28" i="393"/>
  <c r="K28" i="393"/>
  <c r="J28" i="393"/>
  <c r="I28" i="393"/>
  <c r="H28" i="393"/>
  <c r="G28" i="393"/>
  <c r="F28" i="393"/>
  <c r="E28" i="393"/>
  <c r="D28" i="393"/>
  <c r="C28" i="393"/>
  <c r="O27" i="393"/>
  <c r="N27" i="393"/>
  <c r="M27" i="393"/>
  <c r="L27" i="393"/>
  <c r="K27" i="393"/>
  <c r="J27" i="393"/>
  <c r="I27" i="393"/>
  <c r="H27" i="393"/>
  <c r="G27" i="393"/>
  <c r="F27" i="393"/>
  <c r="E27" i="393"/>
  <c r="D27" i="393"/>
  <c r="C27" i="393"/>
  <c r="O26" i="393"/>
  <c r="N26" i="393"/>
  <c r="M26" i="393"/>
  <c r="L26" i="393"/>
  <c r="K26" i="393"/>
  <c r="J26" i="393"/>
  <c r="I26" i="393"/>
  <c r="H26" i="393"/>
  <c r="G26" i="393"/>
  <c r="F26" i="393"/>
  <c r="E26" i="393"/>
  <c r="D26" i="393"/>
  <c r="C26" i="393"/>
  <c r="O25" i="393"/>
  <c r="N25" i="393"/>
  <c r="M25" i="393"/>
  <c r="L25" i="393"/>
  <c r="K25" i="393"/>
  <c r="J25" i="393"/>
  <c r="I25" i="393"/>
  <c r="H25" i="393"/>
  <c r="G25" i="393"/>
  <c r="F25" i="393"/>
  <c r="E25" i="393"/>
  <c r="D25" i="393"/>
  <c r="C25" i="393"/>
  <c r="O21" i="393"/>
  <c r="N21" i="393"/>
  <c r="M21" i="393"/>
  <c r="L21" i="393"/>
  <c r="K21" i="393"/>
  <c r="J21" i="393"/>
  <c r="I21" i="393"/>
  <c r="H21" i="393"/>
  <c r="G21" i="393"/>
  <c r="F21" i="393"/>
  <c r="E21" i="393"/>
  <c r="D21" i="393"/>
  <c r="C21" i="393"/>
  <c r="O20" i="393"/>
  <c r="N20" i="393"/>
  <c r="M20" i="393"/>
  <c r="L20" i="393"/>
  <c r="K20" i="393"/>
  <c r="J20" i="393"/>
  <c r="I20" i="393"/>
  <c r="H20" i="393"/>
  <c r="G20" i="393"/>
  <c r="F20" i="393"/>
  <c r="E20" i="393"/>
  <c r="D20" i="393"/>
  <c r="C20" i="393"/>
  <c r="O19" i="393"/>
  <c r="N19" i="393"/>
  <c r="M19" i="393"/>
  <c r="L19" i="393"/>
  <c r="K19" i="393"/>
  <c r="J19" i="393"/>
  <c r="I19" i="393"/>
  <c r="H19" i="393"/>
  <c r="G19" i="393"/>
  <c r="F19" i="393"/>
  <c r="E19" i="393"/>
  <c r="D19" i="393"/>
  <c r="C19" i="393"/>
  <c r="O18" i="393"/>
  <c r="N18" i="393"/>
  <c r="M18" i="393"/>
  <c r="L18" i="393"/>
  <c r="K18" i="393"/>
  <c r="J18" i="393"/>
  <c r="I18" i="393"/>
  <c r="H18" i="393"/>
  <c r="G18" i="393"/>
  <c r="F18" i="393"/>
  <c r="E18" i="393"/>
  <c r="D18" i="393"/>
  <c r="C18" i="393"/>
  <c r="O17" i="393"/>
  <c r="N17" i="393"/>
  <c r="M17" i="393"/>
  <c r="L17" i="393"/>
  <c r="K17" i="393"/>
  <c r="J17" i="393"/>
  <c r="I17" i="393"/>
  <c r="H17" i="393"/>
  <c r="G17" i="393"/>
  <c r="F17" i="393"/>
  <c r="E17" i="393"/>
  <c r="D17" i="393"/>
  <c r="C17" i="393"/>
  <c r="O16" i="393"/>
  <c r="N16" i="393"/>
  <c r="M16" i="393"/>
  <c r="L16" i="393"/>
  <c r="K16" i="393"/>
  <c r="J16" i="393"/>
  <c r="I16" i="393"/>
  <c r="H16" i="393"/>
  <c r="G16" i="393"/>
  <c r="F16" i="393"/>
  <c r="E16" i="393"/>
  <c r="D16" i="393"/>
  <c r="C16" i="393"/>
  <c r="O15" i="393"/>
  <c r="N15" i="393"/>
  <c r="M15" i="393"/>
  <c r="L15" i="393"/>
  <c r="K15" i="393"/>
  <c r="J15" i="393"/>
  <c r="I15" i="393"/>
  <c r="H15" i="393"/>
  <c r="G15" i="393"/>
  <c r="F15" i="393"/>
  <c r="E15" i="393"/>
  <c r="D15" i="393"/>
  <c r="C15" i="393"/>
  <c r="O36" i="392"/>
  <c r="N36" i="392"/>
  <c r="M36" i="392"/>
  <c r="L36" i="392"/>
  <c r="K36" i="392"/>
  <c r="J36" i="392"/>
  <c r="I36" i="392"/>
  <c r="H36" i="392"/>
  <c r="G36" i="392"/>
  <c r="F36" i="392"/>
  <c r="E36" i="392"/>
  <c r="D36" i="392"/>
  <c r="C36" i="392"/>
  <c r="O35" i="392"/>
  <c r="N35" i="392"/>
  <c r="M35" i="392"/>
  <c r="L35" i="392"/>
  <c r="K35" i="392"/>
  <c r="J35" i="392"/>
  <c r="I35" i="392"/>
  <c r="H35" i="392"/>
  <c r="G35" i="392"/>
  <c r="F35" i="392"/>
  <c r="E35" i="392"/>
  <c r="D35" i="392"/>
  <c r="C35" i="392"/>
  <c r="N34" i="392"/>
  <c r="M34" i="392"/>
  <c r="L34" i="392"/>
  <c r="K34" i="392"/>
  <c r="J34" i="392"/>
  <c r="I34" i="392"/>
  <c r="H34" i="392"/>
  <c r="G34" i="392"/>
  <c r="F34" i="392"/>
  <c r="E34" i="392"/>
  <c r="D34" i="392"/>
  <c r="C34" i="392"/>
  <c r="N29" i="392"/>
  <c r="M29" i="392"/>
  <c r="L29" i="392"/>
  <c r="K29" i="392"/>
  <c r="J29" i="392"/>
  <c r="I29" i="392"/>
  <c r="H29" i="392"/>
  <c r="G29" i="392"/>
  <c r="F29" i="392"/>
  <c r="E29" i="392"/>
  <c r="D29" i="392"/>
  <c r="C29" i="392"/>
  <c r="N28" i="392"/>
  <c r="M28" i="392"/>
  <c r="L28" i="392"/>
  <c r="K28" i="392"/>
  <c r="J28" i="392"/>
  <c r="I28" i="392"/>
  <c r="H28" i="392"/>
  <c r="G28" i="392"/>
  <c r="F28" i="392"/>
  <c r="E28" i="392"/>
  <c r="D28" i="392"/>
  <c r="C28" i="392"/>
  <c r="N27" i="392"/>
  <c r="M27" i="392"/>
  <c r="L27" i="392"/>
  <c r="K27" i="392"/>
  <c r="J27" i="392"/>
  <c r="I27" i="392"/>
  <c r="H27" i="392"/>
  <c r="G27" i="392"/>
  <c r="F27" i="392"/>
  <c r="E27" i="392"/>
  <c r="D27" i="392"/>
  <c r="C27" i="392"/>
  <c r="N26" i="392"/>
  <c r="M26" i="392"/>
  <c r="L26" i="392"/>
  <c r="K26" i="392"/>
  <c r="J26" i="392"/>
  <c r="I26" i="392"/>
  <c r="H26" i="392"/>
  <c r="G26" i="392"/>
  <c r="F26" i="392"/>
  <c r="E26" i="392"/>
  <c r="D26" i="392"/>
  <c r="C26" i="392"/>
  <c r="N25" i="392"/>
  <c r="M25" i="392"/>
  <c r="L25" i="392"/>
  <c r="K25" i="392"/>
  <c r="J25" i="392"/>
  <c r="I25" i="392"/>
  <c r="H25" i="392"/>
  <c r="G25" i="392"/>
  <c r="F25" i="392"/>
  <c r="E25" i="392"/>
  <c r="D25" i="392"/>
  <c r="C25" i="392"/>
  <c r="N21" i="392"/>
  <c r="M21" i="392"/>
  <c r="L21" i="392"/>
  <c r="K21" i="392"/>
  <c r="J21" i="392"/>
  <c r="I21" i="392"/>
  <c r="H21" i="392"/>
  <c r="G21" i="392"/>
  <c r="F21" i="392"/>
  <c r="E21" i="392"/>
  <c r="D21" i="392"/>
  <c r="C21" i="392"/>
  <c r="N20" i="392"/>
  <c r="M20" i="392"/>
  <c r="L20" i="392"/>
  <c r="K20" i="392"/>
  <c r="J20" i="392"/>
  <c r="I20" i="392"/>
  <c r="H20" i="392"/>
  <c r="G20" i="392"/>
  <c r="F20" i="392"/>
  <c r="E20" i="392"/>
  <c r="D20" i="392"/>
  <c r="C20" i="392"/>
  <c r="N19" i="392"/>
  <c r="M19" i="392"/>
  <c r="L19" i="392"/>
  <c r="K19" i="392"/>
  <c r="J19" i="392"/>
  <c r="I19" i="392"/>
  <c r="H19" i="392"/>
  <c r="G19" i="392"/>
  <c r="F19" i="392"/>
  <c r="E19" i="392"/>
  <c r="D19" i="392"/>
  <c r="C19" i="392"/>
  <c r="N18" i="392"/>
  <c r="M18" i="392"/>
  <c r="L18" i="392"/>
  <c r="K18" i="392"/>
  <c r="J18" i="392"/>
  <c r="I18" i="392"/>
  <c r="H18" i="392"/>
  <c r="G18" i="392"/>
  <c r="F18" i="392"/>
  <c r="E18" i="392"/>
  <c r="D18" i="392"/>
  <c r="C18" i="392"/>
  <c r="O17" i="392"/>
  <c r="N17" i="392"/>
  <c r="M17" i="392"/>
  <c r="L17" i="392"/>
  <c r="K17" i="392"/>
  <c r="J17" i="392"/>
  <c r="I17" i="392"/>
  <c r="H17" i="392"/>
  <c r="G17" i="392"/>
  <c r="F17" i="392"/>
  <c r="E17" i="392"/>
  <c r="D17" i="392"/>
  <c r="C17" i="392"/>
  <c r="N16" i="392"/>
  <c r="M16" i="392"/>
  <c r="L16" i="392"/>
  <c r="K16" i="392"/>
  <c r="J16" i="392"/>
  <c r="I16" i="392"/>
  <c r="H16" i="392"/>
  <c r="G16" i="392"/>
  <c r="F16" i="392"/>
  <c r="E16" i="392"/>
  <c r="D16" i="392"/>
  <c r="C16" i="392"/>
  <c r="N15" i="392"/>
  <c r="M15" i="392"/>
  <c r="L15" i="392"/>
  <c r="K15" i="392"/>
  <c r="J15" i="392"/>
  <c r="I15" i="392"/>
  <c r="H15" i="392"/>
  <c r="G15" i="392"/>
  <c r="F15" i="392"/>
  <c r="E15" i="392"/>
  <c r="D15" i="392"/>
  <c r="C15" i="392"/>
  <c r="O36" i="391"/>
  <c r="N36" i="391"/>
  <c r="M36" i="391"/>
  <c r="L36" i="391"/>
  <c r="K36" i="391"/>
  <c r="J36" i="391"/>
  <c r="I36" i="391"/>
  <c r="H36" i="391"/>
  <c r="G36" i="391"/>
  <c r="F36" i="391"/>
  <c r="E36" i="391"/>
  <c r="D36" i="391"/>
  <c r="C36" i="391"/>
  <c r="O35" i="391"/>
  <c r="N35" i="391"/>
  <c r="M35" i="391"/>
  <c r="L35" i="391"/>
  <c r="K35" i="391"/>
  <c r="J35" i="391"/>
  <c r="I35" i="391"/>
  <c r="H35" i="391"/>
  <c r="G35" i="391"/>
  <c r="F35" i="391"/>
  <c r="E35" i="391"/>
  <c r="D35" i="391"/>
  <c r="C35" i="391"/>
  <c r="O34" i="391"/>
  <c r="N34" i="391"/>
  <c r="M34" i="391"/>
  <c r="L34" i="391"/>
  <c r="K34" i="391"/>
  <c r="J34" i="391"/>
  <c r="I34" i="391"/>
  <c r="H34" i="391"/>
  <c r="G34" i="391"/>
  <c r="F34" i="391"/>
  <c r="E34" i="391"/>
  <c r="D34" i="391"/>
  <c r="C34" i="391"/>
  <c r="O29" i="391"/>
  <c r="N29" i="391"/>
  <c r="M29" i="391"/>
  <c r="L29" i="391"/>
  <c r="K29" i="391"/>
  <c r="J29" i="391"/>
  <c r="I29" i="391"/>
  <c r="H29" i="391"/>
  <c r="G29" i="391"/>
  <c r="F29" i="391"/>
  <c r="E29" i="391"/>
  <c r="D29" i="391"/>
  <c r="C29" i="391"/>
  <c r="O28" i="391"/>
  <c r="N28" i="391"/>
  <c r="M28" i="391"/>
  <c r="L28" i="391"/>
  <c r="K28" i="391"/>
  <c r="J28" i="391"/>
  <c r="I28" i="391"/>
  <c r="H28" i="391"/>
  <c r="G28" i="391"/>
  <c r="F28" i="391"/>
  <c r="E28" i="391"/>
  <c r="D28" i="391"/>
  <c r="C28" i="391"/>
  <c r="O27" i="391"/>
  <c r="N27" i="391"/>
  <c r="M27" i="391"/>
  <c r="L27" i="391"/>
  <c r="K27" i="391"/>
  <c r="J27" i="391"/>
  <c r="I27" i="391"/>
  <c r="H27" i="391"/>
  <c r="G27" i="391"/>
  <c r="F27" i="391"/>
  <c r="E27" i="391"/>
  <c r="D27" i="391"/>
  <c r="C27" i="391"/>
  <c r="O26" i="391"/>
  <c r="N26" i="391"/>
  <c r="M26" i="391"/>
  <c r="L26" i="391"/>
  <c r="K26" i="391"/>
  <c r="J26" i="391"/>
  <c r="I26" i="391"/>
  <c r="H26" i="391"/>
  <c r="G26" i="391"/>
  <c r="F26" i="391"/>
  <c r="E26" i="391"/>
  <c r="D26" i="391"/>
  <c r="C26" i="391"/>
  <c r="O25" i="391"/>
  <c r="N25" i="391"/>
  <c r="M25" i="391"/>
  <c r="L25" i="391"/>
  <c r="K25" i="391"/>
  <c r="J25" i="391"/>
  <c r="I25" i="391"/>
  <c r="H25" i="391"/>
  <c r="G25" i="391"/>
  <c r="F25" i="391"/>
  <c r="E25" i="391"/>
  <c r="D25" i="391"/>
  <c r="C25" i="391"/>
  <c r="O21" i="391"/>
  <c r="N21" i="391"/>
  <c r="M21" i="391"/>
  <c r="L21" i="391"/>
  <c r="K21" i="391"/>
  <c r="J21" i="391"/>
  <c r="I21" i="391"/>
  <c r="H21" i="391"/>
  <c r="G21" i="391"/>
  <c r="F21" i="391"/>
  <c r="E21" i="391"/>
  <c r="D21" i="391"/>
  <c r="C21" i="391"/>
  <c r="O20" i="391"/>
  <c r="N20" i="391"/>
  <c r="M20" i="391"/>
  <c r="L20" i="391"/>
  <c r="K20" i="391"/>
  <c r="J20" i="391"/>
  <c r="I20" i="391"/>
  <c r="H20" i="391"/>
  <c r="G20" i="391"/>
  <c r="F20" i="391"/>
  <c r="E20" i="391"/>
  <c r="D20" i="391"/>
  <c r="C20" i="391"/>
  <c r="O19" i="391"/>
  <c r="N19" i="391"/>
  <c r="M19" i="391"/>
  <c r="L19" i="391"/>
  <c r="K19" i="391"/>
  <c r="J19" i="391"/>
  <c r="I19" i="391"/>
  <c r="H19" i="391"/>
  <c r="G19" i="391"/>
  <c r="F19" i="391"/>
  <c r="E19" i="391"/>
  <c r="D19" i="391"/>
  <c r="C19" i="391"/>
  <c r="O18" i="391"/>
  <c r="N18" i="391"/>
  <c r="M18" i="391"/>
  <c r="L18" i="391"/>
  <c r="K18" i="391"/>
  <c r="J18" i="391"/>
  <c r="I18" i="391"/>
  <c r="H18" i="391"/>
  <c r="G18" i="391"/>
  <c r="F18" i="391"/>
  <c r="E18" i="391"/>
  <c r="D18" i="391"/>
  <c r="C18" i="391"/>
  <c r="O17" i="391"/>
  <c r="N17" i="391"/>
  <c r="M17" i="391"/>
  <c r="L17" i="391"/>
  <c r="K17" i="391"/>
  <c r="J17" i="391"/>
  <c r="I17" i="391"/>
  <c r="H17" i="391"/>
  <c r="G17" i="391"/>
  <c r="F17" i="391"/>
  <c r="E17" i="391"/>
  <c r="D17" i="391"/>
  <c r="C17" i="391"/>
  <c r="O16" i="391"/>
  <c r="N16" i="391"/>
  <c r="M16" i="391"/>
  <c r="L16" i="391"/>
  <c r="K16" i="391"/>
  <c r="J16" i="391"/>
  <c r="I16" i="391"/>
  <c r="H16" i="391"/>
  <c r="G16" i="391"/>
  <c r="F16" i="391"/>
  <c r="E16" i="391"/>
  <c r="D16" i="391"/>
  <c r="C16" i="391"/>
  <c r="O15" i="391"/>
  <c r="N15" i="391"/>
  <c r="M15" i="391"/>
  <c r="L15" i="391"/>
  <c r="K15" i="391"/>
  <c r="J15" i="391"/>
  <c r="I15" i="391"/>
  <c r="H15" i="391"/>
  <c r="G15" i="391"/>
  <c r="F15" i="391"/>
  <c r="E15" i="391"/>
  <c r="D15" i="391"/>
  <c r="C15" i="391"/>
  <c r="O36" i="390"/>
  <c r="N36" i="390"/>
  <c r="M36" i="390"/>
  <c r="L36" i="390"/>
  <c r="K36" i="390"/>
  <c r="J36" i="390"/>
  <c r="I36" i="390"/>
  <c r="H36" i="390"/>
  <c r="G36" i="390"/>
  <c r="F36" i="390"/>
  <c r="E36" i="390"/>
  <c r="D36" i="390"/>
  <c r="C36" i="390"/>
  <c r="O35" i="390"/>
  <c r="N35" i="390"/>
  <c r="M35" i="390"/>
  <c r="L35" i="390"/>
  <c r="K35" i="390"/>
  <c r="J35" i="390"/>
  <c r="I35" i="390"/>
  <c r="H35" i="390"/>
  <c r="G35" i="390"/>
  <c r="F35" i="390"/>
  <c r="E35" i="390"/>
  <c r="D35" i="390"/>
  <c r="C35" i="390"/>
  <c r="O34" i="390"/>
  <c r="N34" i="390"/>
  <c r="M34" i="390"/>
  <c r="L34" i="390"/>
  <c r="K34" i="390"/>
  <c r="J34" i="390"/>
  <c r="I34" i="390"/>
  <c r="H34" i="390"/>
  <c r="G34" i="390"/>
  <c r="F34" i="390"/>
  <c r="E34" i="390"/>
  <c r="D34" i="390"/>
  <c r="C34" i="390"/>
  <c r="O29" i="390"/>
  <c r="N29" i="390"/>
  <c r="M29" i="390"/>
  <c r="L29" i="390"/>
  <c r="K29" i="390"/>
  <c r="J29" i="390"/>
  <c r="I29" i="390"/>
  <c r="H29" i="390"/>
  <c r="G29" i="390"/>
  <c r="F29" i="390"/>
  <c r="E29" i="390"/>
  <c r="D29" i="390"/>
  <c r="C29" i="390"/>
  <c r="O28" i="390"/>
  <c r="N28" i="390"/>
  <c r="M28" i="390"/>
  <c r="L28" i="390"/>
  <c r="K28" i="390"/>
  <c r="J28" i="390"/>
  <c r="I28" i="390"/>
  <c r="H28" i="390"/>
  <c r="G28" i="390"/>
  <c r="F28" i="390"/>
  <c r="E28" i="390"/>
  <c r="D28" i="390"/>
  <c r="C28" i="390"/>
  <c r="O27" i="390"/>
  <c r="N27" i="390"/>
  <c r="M27" i="390"/>
  <c r="L27" i="390"/>
  <c r="K27" i="390"/>
  <c r="J27" i="390"/>
  <c r="I27" i="390"/>
  <c r="H27" i="390"/>
  <c r="G27" i="390"/>
  <c r="F27" i="390"/>
  <c r="E27" i="390"/>
  <c r="D27" i="390"/>
  <c r="C27" i="390"/>
  <c r="O26" i="390"/>
  <c r="N26" i="390"/>
  <c r="M26" i="390"/>
  <c r="L26" i="390"/>
  <c r="K26" i="390"/>
  <c r="J26" i="390"/>
  <c r="I26" i="390"/>
  <c r="H26" i="390"/>
  <c r="G26" i="390"/>
  <c r="F26" i="390"/>
  <c r="E26" i="390"/>
  <c r="D26" i="390"/>
  <c r="C26" i="390"/>
  <c r="O25" i="390"/>
  <c r="N25" i="390"/>
  <c r="M25" i="390"/>
  <c r="L25" i="390"/>
  <c r="K25" i="390"/>
  <c r="J25" i="390"/>
  <c r="I25" i="390"/>
  <c r="H25" i="390"/>
  <c r="G25" i="390"/>
  <c r="F25" i="390"/>
  <c r="E25" i="390"/>
  <c r="D25" i="390"/>
  <c r="C25" i="390"/>
  <c r="O21" i="390"/>
  <c r="N21" i="390"/>
  <c r="M21" i="390"/>
  <c r="L21" i="390"/>
  <c r="K21" i="390"/>
  <c r="J21" i="390"/>
  <c r="I21" i="390"/>
  <c r="H21" i="390"/>
  <c r="G21" i="390"/>
  <c r="F21" i="390"/>
  <c r="E21" i="390"/>
  <c r="D21" i="390"/>
  <c r="C21" i="390"/>
  <c r="O20" i="390"/>
  <c r="N20" i="390"/>
  <c r="M20" i="390"/>
  <c r="L20" i="390"/>
  <c r="K20" i="390"/>
  <c r="J20" i="390"/>
  <c r="I20" i="390"/>
  <c r="H20" i="390"/>
  <c r="G20" i="390"/>
  <c r="F20" i="390"/>
  <c r="E20" i="390"/>
  <c r="D20" i="390"/>
  <c r="C20" i="390"/>
  <c r="O19" i="390"/>
  <c r="N19" i="390"/>
  <c r="M19" i="390"/>
  <c r="L19" i="390"/>
  <c r="K19" i="390"/>
  <c r="J19" i="390"/>
  <c r="I19" i="390"/>
  <c r="H19" i="390"/>
  <c r="G19" i="390"/>
  <c r="F19" i="390"/>
  <c r="E19" i="390"/>
  <c r="D19" i="390"/>
  <c r="C19" i="390"/>
  <c r="O18" i="390"/>
  <c r="N18" i="390"/>
  <c r="M18" i="390"/>
  <c r="L18" i="390"/>
  <c r="K18" i="390"/>
  <c r="J18" i="390"/>
  <c r="I18" i="390"/>
  <c r="H18" i="390"/>
  <c r="G18" i="390"/>
  <c r="F18" i="390"/>
  <c r="E18" i="390"/>
  <c r="D18" i="390"/>
  <c r="C18" i="390"/>
  <c r="O17" i="390"/>
  <c r="N17" i="390"/>
  <c r="M17" i="390"/>
  <c r="L17" i="390"/>
  <c r="K17" i="390"/>
  <c r="J17" i="390"/>
  <c r="I17" i="390"/>
  <c r="H17" i="390"/>
  <c r="G17" i="390"/>
  <c r="F17" i="390"/>
  <c r="E17" i="390"/>
  <c r="D17" i="390"/>
  <c r="C17" i="390"/>
  <c r="O16" i="390"/>
  <c r="N16" i="390"/>
  <c r="M16" i="390"/>
  <c r="L16" i="390"/>
  <c r="K16" i="390"/>
  <c r="J16" i="390"/>
  <c r="I16" i="390"/>
  <c r="H16" i="390"/>
  <c r="G16" i="390"/>
  <c r="F16" i="390"/>
  <c r="E16" i="390"/>
  <c r="D16" i="390"/>
  <c r="C16" i="390"/>
  <c r="O15" i="390"/>
  <c r="N15" i="390"/>
  <c r="M15" i="390"/>
  <c r="L15" i="390"/>
  <c r="K15" i="390"/>
  <c r="J15" i="390"/>
  <c r="I15" i="390"/>
  <c r="H15" i="390"/>
  <c r="G15" i="390"/>
  <c r="F15" i="390"/>
  <c r="E15" i="390"/>
  <c r="D15" i="390"/>
  <c r="C15" i="390"/>
  <c r="O36" i="389"/>
  <c r="N36" i="389"/>
  <c r="M36" i="389"/>
  <c r="L36" i="389"/>
  <c r="K36" i="389"/>
  <c r="J36" i="389"/>
  <c r="I36" i="389"/>
  <c r="H36" i="389"/>
  <c r="G36" i="389"/>
  <c r="F36" i="389"/>
  <c r="E36" i="389"/>
  <c r="D36" i="389"/>
  <c r="C36" i="389"/>
  <c r="O35" i="389"/>
  <c r="N35" i="389"/>
  <c r="M35" i="389"/>
  <c r="L35" i="389"/>
  <c r="K35" i="389"/>
  <c r="J35" i="389"/>
  <c r="I35" i="389"/>
  <c r="H35" i="389"/>
  <c r="G35" i="389"/>
  <c r="F35" i="389"/>
  <c r="E35" i="389"/>
  <c r="D35" i="389"/>
  <c r="C35" i="389"/>
  <c r="O34" i="389"/>
  <c r="N34" i="389"/>
  <c r="M34" i="389"/>
  <c r="L34" i="389"/>
  <c r="K34" i="389"/>
  <c r="J34" i="389"/>
  <c r="I34" i="389"/>
  <c r="H34" i="389"/>
  <c r="G34" i="389"/>
  <c r="F34" i="389"/>
  <c r="E34" i="389"/>
  <c r="D34" i="389"/>
  <c r="C34" i="389"/>
  <c r="O29" i="389"/>
  <c r="N29" i="389"/>
  <c r="M29" i="389"/>
  <c r="L29" i="389"/>
  <c r="K29" i="389"/>
  <c r="J29" i="389"/>
  <c r="I29" i="389"/>
  <c r="H29" i="389"/>
  <c r="G29" i="389"/>
  <c r="F29" i="389"/>
  <c r="E29" i="389"/>
  <c r="D29" i="389"/>
  <c r="C29" i="389"/>
  <c r="O28" i="389"/>
  <c r="N28" i="389"/>
  <c r="M28" i="389"/>
  <c r="L28" i="389"/>
  <c r="K28" i="389"/>
  <c r="J28" i="389"/>
  <c r="I28" i="389"/>
  <c r="H28" i="389"/>
  <c r="G28" i="389"/>
  <c r="F28" i="389"/>
  <c r="E28" i="389"/>
  <c r="D28" i="389"/>
  <c r="C28" i="389"/>
  <c r="O27" i="389"/>
  <c r="N27" i="389"/>
  <c r="M27" i="389"/>
  <c r="L27" i="389"/>
  <c r="K27" i="389"/>
  <c r="J27" i="389"/>
  <c r="I27" i="389"/>
  <c r="H27" i="389"/>
  <c r="G27" i="389"/>
  <c r="F27" i="389"/>
  <c r="E27" i="389"/>
  <c r="D27" i="389"/>
  <c r="C27" i="389"/>
  <c r="O26" i="389"/>
  <c r="N26" i="389"/>
  <c r="M26" i="389"/>
  <c r="L26" i="389"/>
  <c r="K26" i="389"/>
  <c r="J26" i="389"/>
  <c r="I26" i="389"/>
  <c r="H26" i="389"/>
  <c r="G26" i="389"/>
  <c r="F26" i="389"/>
  <c r="E26" i="389"/>
  <c r="D26" i="389"/>
  <c r="C26" i="389"/>
  <c r="O25" i="389"/>
  <c r="N25" i="389"/>
  <c r="M25" i="389"/>
  <c r="L25" i="389"/>
  <c r="K25" i="389"/>
  <c r="J25" i="389"/>
  <c r="I25" i="389"/>
  <c r="H25" i="389"/>
  <c r="G25" i="389"/>
  <c r="F25" i="389"/>
  <c r="E25" i="389"/>
  <c r="D25" i="389"/>
  <c r="C25" i="389"/>
  <c r="O21" i="389"/>
  <c r="N21" i="389"/>
  <c r="M21" i="389"/>
  <c r="L21" i="389"/>
  <c r="K21" i="389"/>
  <c r="J21" i="389"/>
  <c r="I21" i="389"/>
  <c r="H21" i="389"/>
  <c r="G21" i="389"/>
  <c r="F21" i="389"/>
  <c r="E21" i="389"/>
  <c r="D21" i="389"/>
  <c r="C21" i="389"/>
  <c r="O20" i="389"/>
  <c r="N20" i="389"/>
  <c r="M20" i="389"/>
  <c r="L20" i="389"/>
  <c r="K20" i="389"/>
  <c r="J20" i="389"/>
  <c r="I20" i="389"/>
  <c r="H20" i="389"/>
  <c r="G20" i="389"/>
  <c r="F20" i="389"/>
  <c r="E20" i="389"/>
  <c r="D20" i="389"/>
  <c r="C20" i="389"/>
  <c r="O19" i="389"/>
  <c r="N19" i="389"/>
  <c r="M19" i="389"/>
  <c r="L19" i="389"/>
  <c r="K19" i="389"/>
  <c r="J19" i="389"/>
  <c r="I19" i="389"/>
  <c r="H19" i="389"/>
  <c r="G19" i="389"/>
  <c r="F19" i="389"/>
  <c r="E19" i="389"/>
  <c r="D19" i="389"/>
  <c r="C19" i="389"/>
  <c r="N18" i="389"/>
  <c r="M18" i="389"/>
  <c r="L18" i="389"/>
  <c r="K18" i="389"/>
  <c r="J18" i="389"/>
  <c r="I18" i="389"/>
  <c r="H18" i="389"/>
  <c r="G18" i="389"/>
  <c r="F18" i="389"/>
  <c r="E18" i="389"/>
  <c r="D18" i="389"/>
  <c r="C18" i="389"/>
  <c r="O17" i="389"/>
  <c r="N17" i="389"/>
  <c r="M17" i="389"/>
  <c r="L17" i="389"/>
  <c r="K17" i="389"/>
  <c r="J17" i="389"/>
  <c r="I17" i="389"/>
  <c r="H17" i="389"/>
  <c r="G17" i="389"/>
  <c r="F17" i="389"/>
  <c r="E17" i="389"/>
  <c r="D17" i="389"/>
  <c r="C17" i="389"/>
  <c r="O16" i="389"/>
  <c r="N16" i="389"/>
  <c r="M16" i="389"/>
  <c r="L16" i="389"/>
  <c r="K16" i="389"/>
  <c r="J16" i="389"/>
  <c r="I16" i="389"/>
  <c r="H16" i="389"/>
  <c r="G16" i="389"/>
  <c r="F16" i="389"/>
  <c r="E16" i="389"/>
  <c r="D16" i="389"/>
  <c r="C16" i="389"/>
  <c r="O15" i="389"/>
  <c r="N15" i="389"/>
  <c r="M15" i="389"/>
  <c r="L15" i="389"/>
  <c r="K15" i="389"/>
  <c r="J15" i="389"/>
  <c r="I15" i="389"/>
  <c r="H15" i="389"/>
  <c r="G15" i="389"/>
  <c r="F15" i="389"/>
  <c r="E15" i="389"/>
  <c r="D15" i="389"/>
  <c r="C15" i="389"/>
  <c r="O36" i="388"/>
  <c r="N36" i="388"/>
  <c r="M36" i="388"/>
  <c r="L36" i="388"/>
  <c r="K36" i="388"/>
  <c r="J36" i="388"/>
  <c r="I36" i="388"/>
  <c r="H36" i="388"/>
  <c r="G36" i="388"/>
  <c r="F36" i="388"/>
  <c r="E36" i="388"/>
  <c r="D36" i="388"/>
  <c r="C36" i="388"/>
  <c r="O35" i="388"/>
  <c r="N35" i="388"/>
  <c r="M35" i="388"/>
  <c r="L35" i="388"/>
  <c r="K35" i="388"/>
  <c r="J35" i="388"/>
  <c r="I35" i="388"/>
  <c r="H35" i="388"/>
  <c r="G35" i="388"/>
  <c r="F35" i="388"/>
  <c r="E35" i="388"/>
  <c r="D35" i="388"/>
  <c r="C35" i="388"/>
  <c r="O34" i="388"/>
  <c r="N34" i="388"/>
  <c r="M34" i="388"/>
  <c r="L34" i="388"/>
  <c r="K34" i="388"/>
  <c r="J34" i="388"/>
  <c r="I34" i="388"/>
  <c r="H34" i="388"/>
  <c r="G34" i="388"/>
  <c r="F34" i="388"/>
  <c r="E34" i="388"/>
  <c r="D34" i="388"/>
  <c r="C34" i="388"/>
  <c r="O29" i="388"/>
  <c r="N29" i="388"/>
  <c r="M29" i="388"/>
  <c r="L29" i="388"/>
  <c r="K29" i="388"/>
  <c r="J29" i="388"/>
  <c r="I29" i="388"/>
  <c r="H29" i="388"/>
  <c r="G29" i="388"/>
  <c r="F29" i="388"/>
  <c r="E29" i="388"/>
  <c r="D29" i="388"/>
  <c r="C29" i="388"/>
  <c r="O28" i="388"/>
  <c r="N28" i="388"/>
  <c r="M28" i="388"/>
  <c r="L28" i="388"/>
  <c r="K28" i="388"/>
  <c r="J28" i="388"/>
  <c r="I28" i="388"/>
  <c r="H28" i="388"/>
  <c r="G28" i="388"/>
  <c r="F28" i="388"/>
  <c r="E28" i="388"/>
  <c r="D28" i="388"/>
  <c r="C28" i="388"/>
  <c r="O27" i="388"/>
  <c r="N27" i="388"/>
  <c r="M27" i="388"/>
  <c r="L27" i="388"/>
  <c r="K27" i="388"/>
  <c r="J27" i="388"/>
  <c r="I27" i="388"/>
  <c r="H27" i="388"/>
  <c r="G27" i="388"/>
  <c r="F27" i="388"/>
  <c r="E27" i="388"/>
  <c r="D27" i="388"/>
  <c r="C27" i="388"/>
  <c r="O26" i="388"/>
  <c r="N26" i="388"/>
  <c r="M26" i="388"/>
  <c r="L26" i="388"/>
  <c r="K26" i="388"/>
  <c r="J26" i="388"/>
  <c r="I26" i="388"/>
  <c r="H26" i="388"/>
  <c r="G26" i="388"/>
  <c r="F26" i="388"/>
  <c r="E26" i="388"/>
  <c r="D26" i="388"/>
  <c r="C26" i="388"/>
  <c r="O25" i="388"/>
  <c r="N25" i="388"/>
  <c r="M25" i="388"/>
  <c r="L25" i="388"/>
  <c r="K25" i="388"/>
  <c r="J25" i="388"/>
  <c r="I25" i="388"/>
  <c r="H25" i="388"/>
  <c r="G25" i="388"/>
  <c r="F25" i="388"/>
  <c r="E25" i="388"/>
  <c r="D25" i="388"/>
  <c r="C25" i="388"/>
  <c r="O21" i="388"/>
  <c r="N21" i="388"/>
  <c r="M21" i="388"/>
  <c r="L21" i="388"/>
  <c r="K21" i="388"/>
  <c r="J21" i="388"/>
  <c r="I21" i="388"/>
  <c r="H21" i="388"/>
  <c r="G21" i="388"/>
  <c r="F21" i="388"/>
  <c r="E21" i="388"/>
  <c r="D21" i="388"/>
  <c r="C21" i="388"/>
  <c r="O20" i="388"/>
  <c r="N20" i="388"/>
  <c r="M20" i="388"/>
  <c r="L20" i="388"/>
  <c r="K20" i="388"/>
  <c r="J20" i="388"/>
  <c r="I20" i="388"/>
  <c r="H20" i="388"/>
  <c r="G20" i="388"/>
  <c r="F20" i="388"/>
  <c r="E20" i="388"/>
  <c r="D20" i="388"/>
  <c r="C20" i="388"/>
  <c r="O19" i="388"/>
  <c r="N19" i="388"/>
  <c r="M19" i="388"/>
  <c r="L19" i="388"/>
  <c r="K19" i="388"/>
  <c r="J19" i="388"/>
  <c r="I19" i="388"/>
  <c r="H19" i="388"/>
  <c r="G19" i="388"/>
  <c r="F19" i="388"/>
  <c r="E19" i="388"/>
  <c r="D19" i="388"/>
  <c r="C19" i="388"/>
  <c r="O18" i="388"/>
  <c r="N18" i="388"/>
  <c r="M18" i="388"/>
  <c r="L18" i="388"/>
  <c r="K18" i="388"/>
  <c r="J18" i="388"/>
  <c r="I18" i="388"/>
  <c r="H18" i="388"/>
  <c r="G18" i="388"/>
  <c r="F18" i="388"/>
  <c r="E18" i="388"/>
  <c r="D18" i="388"/>
  <c r="C18" i="388"/>
  <c r="O17" i="388"/>
  <c r="N17" i="388"/>
  <c r="M17" i="388"/>
  <c r="L17" i="388"/>
  <c r="K17" i="388"/>
  <c r="J17" i="388"/>
  <c r="I17" i="388"/>
  <c r="H17" i="388"/>
  <c r="G17" i="388"/>
  <c r="F17" i="388"/>
  <c r="E17" i="388"/>
  <c r="D17" i="388"/>
  <c r="C17" i="388"/>
  <c r="O16" i="388"/>
  <c r="N16" i="388"/>
  <c r="M16" i="388"/>
  <c r="L16" i="388"/>
  <c r="K16" i="388"/>
  <c r="J16" i="388"/>
  <c r="I16" i="388"/>
  <c r="H16" i="388"/>
  <c r="G16" i="388"/>
  <c r="F16" i="388"/>
  <c r="E16" i="388"/>
  <c r="D16" i="388"/>
  <c r="C16" i="388"/>
  <c r="O15" i="388"/>
  <c r="N15" i="388"/>
  <c r="M15" i="388"/>
  <c r="L15" i="388"/>
  <c r="K15" i="388"/>
  <c r="J15" i="388"/>
  <c r="I15" i="388"/>
  <c r="H15" i="388"/>
  <c r="G15" i="388"/>
  <c r="F15" i="388"/>
  <c r="E15" i="388"/>
  <c r="D15" i="388"/>
  <c r="C15" i="388"/>
  <c r="O36" i="387"/>
  <c r="N36" i="387"/>
  <c r="M36" i="387"/>
  <c r="L36" i="387"/>
  <c r="K36" i="387"/>
  <c r="J36" i="387"/>
  <c r="I36" i="387"/>
  <c r="H36" i="387"/>
  <c r="G36" i="387"/>
  <c r="F36" i="387"/>
  <c r="E36" i="387"/>
  <c r="D36" i="387"/>
  <c r="C36" i="387"/>
  <c r="O35" i="387"/>
  <c r="N35" i="387"/>
  <c r="M35" i="387"/>
  <c r="L35" i="387"/>
  <c r="K35" i="387"/>
  <c r="J35" i="387"/>
  <c r="I35" i="387"/>
  <c r="H35" i="387"/>
  <c r="G35" i="387"/>
  <c r="F35" i="387"/>
  <c r="E35" i="387"/>
  <c r="D35" i="387"/>
  <c r="C35" i="387"/>
  <c r="O34" i="387"/>
  <c r="N34" i="387"/>
  <c r="M34" i="387"/>
  <c r="L34" i="387"/>
  <c r="K34" i="387"/>
  <c r="J34" i="387"/>
  <c r="I34" i="387"/>
  <c r="H34" i="387"/>
  <c r="G34" i="387"/>
  <c r="F34" i="387"/>
  <c r="E34" i="387"/>
  <c r="D34" i="387"/>
  <c r="C34" i="387"/>
  <c r="O29" i="387"/>
  <c r="N29" i="387"/>
  <c r="M29" i="387"/>
  <c r="L29" i="387"/>
  <c r="K29" i="387"/>
  <c r="J29" i="387"/>
  <c r="I29" i="387"/>
  <c r="H29" i="387"/>
  <c r="G29" i="387"/>
  <c r="F29" i="387"/>
  <c r="E29" i="387"/>
  <c r="D29" i="387"/>
  <c r="C29" i="387"/>
  <c r="O28" i="387"/>
  <c r="N28" i="387"/>
  <c r="M28" i="387"/>
  <c r="L28" i="387"/>
  <c r="K28" i="387"/>
  <c r="J28" i="387"/>
  <c r="I28" i="387"/>
  <c r="H28" i="387"/>
  <c r="G28" i="387"/>
  <c r="F28" i="387"/>
  <c r="E28" i="387"/>
  <c r="D28" i="387"/>
  <c r="C28" i="387"/>
  <c r="O27" i="387"/>
  <c r="N27" i="387"/>
  <c r="M27" i="387"/>
  <c r="L27" i="387"/>
  <c r="K27" i="387"/>
  <c r="J27" i="387"/>
  <c r="I27" i="387"/>
  <c r="H27" i="387"/>
  <c r="G27" i="387"/>
  <c r="F27" i="387"/>
  <c r="E27" i="387"/>
  <c r="D27" i="387"/>
  <c r="C27" i="387"/>
  <c r="O26" i="387"/>
  <c r="N26" i="387"/>
  <c r="M26" i="387"/>
  <c r="L26" i="387"/>
  <c r="K26" i="387"/>
  <c r="J26" i="387"/>
  <c r="I26" i="387"/>
  <c r="H26" i="387"/>
  <c r="G26" i="387"/>
  <c r="F26" i="387"/>
  <c r="E26" i="387"/>
  <c r="D26" i="387"/>
  <c r="C26" i="387"/>
  <c r="O25" i="387"/>
  <c r="N25" i="387"/>
  <c r="M25" i="387"/>
  <c r="L25" i="387"/>
  <c r="K25" i="387"/>
  <c r="J25" i="387"/>
  <c r="I25" i="387"/>
  <c r="H25" i="387"/>
  <c r="G25" i="387"/>
  <c r="F25" i="387"/>
  <c r="E25" i="387"/>
  <c r="D25" i="387"/>
  <c r="C25" i="387"/>
  <c r="O21" i="387"/>
  <c r="N21" i="387"/>
  <c r="M21" i="387"/>
  <c r="L21" i="387"/>
  <c r="K21" i="387"/>
  <c r="J21" i="387"/>
  <c r="I21" i="387"/>
  <c r="H21" i="387"/>
  <c r="G21" i="387"/>
  <c r="F21" i="387"/>
  <c r="E21" i="387"/>
  <c r="D21" i="387"/>
  <c r="C21" i="387"/>
  <c r="O20" i="387"/>
  <c r="N20" i="387"/>
  <c r="M20" i="387"/>
  <c r="L20" i="387"/>
  <c r="K20" i="387"/>
  <c r="J20" i="387"/>
  <c r="I20" i="387"/>
  <c r="H20" i="387"/>
  <c r="G20" i="387"/>
  <c r="F20" i="387"/>
  <c r="E20" i="387"/>
  <c r="D20" i="387"/>
  <c r="C20" i="387"/>
  <c r="O19" i="387"/>
  <c r="N19" i="387"/>
  <c r="M19" i="387"/>
  <c r="L19" i="387"/>
  <c r="K19" i="387"/>
  <c r="J19" i="387"/>
  <c r="I19" i="387"/>
  <c r="H19" i="387"/>
  <c r="G19" i="387"/>
  <c r="F19" i="387"/>
  <c r="E19" i="387"/>
  <c r="D19" i="387"/>
  <c r="C19" i="387"/>
  <c r="O18" i="387"/>
  <c r="N18" i="387"/>
  <c r="M18" i="387"/>
  <c r="L18" i="387"/>
  <c r="K18" i="387"/>
  <c r="J18" i="387"/>
  <c r="I18" i="387"/>
  <c r="H18" i="387"/>
  <c r="G18" i="387"/>
  <c r="F18" i="387"/>
  <c r="E18" i="387"/>
  <c r="D18" i="387"/>
  <c r="C18" i="387"/>
  <c r="O17" i="387"/>
  <c r="N17" i="387"/>
  <c r="M17" i="387"/>
  <c r="L17" i="387"/>
  <c r="K17" i="387"/>
  <c r="J17" i="387"/>
  <c r="I17" i="387"/>
  <c r="H17" i="387"/>
  <c r="G17" i="387"/>
  <c r="F17" i="387"/>
  <c r="E17" i="387"/>
  <c r="D17" i="387"/>
  <c r="C17" i="387"/>
  <c r="O16" i="387"/>
  <c r="N16" i="387"/>
  <c r="M16" i="387"/>
  <c r="L16" i="387"/>
  <c r="K16" i="387"/>
  <c r="J16" i="387"/>
  <c r="I16" i="387"/>
  <c r="H16" i="387"/>
  <c r="G16" i="387"/>
  <c r="F16" i="387"/>
  <c r="E16" i="387"/>
  <c r="D16" i="387"/>
  <c r="C16" i="387"/>
  <c r="O15" i="387"/>
  <c r="N15" i="387"/>
  <c r="M15" i="387"/>
  <c r="L15" i="387"/>
  <c r="K15" i="387"/>
  <c r="J15" i="387"/>
  <c r="I15" i="387"/>
  <c r="H15" i="387"/>
  <c r="G15" i="387"/>
  <c r="F15" i="387"/>
  <c r="E15" i="387"/>
  <c r="D15" i="387"/>
  <c r="C15" i="387"/>
  <c r="O36" i="386"/>
  <c r="N36" i="386"/>
  <c r="M36" i="386"/>
  <c r="L36" i="386"/>
  <c r="K36" i="386"/>
  <c r="J36" i="386"/>
  <c r="I36" i="386"/>
  <c r="H36" i="386"/>
  <c r="G36" i="386"/>
  <c r="F36" i="386"/>
  <c r="E36" i="386"/>
  <c r="D36" i="386"/>
  <c r="C36" i="386"/>
  <c r="O35" i="386"/>
  <c r="N35" i="386"/>
  <c r="M35" i="386"/>
  <c r="L35" i="386"/>
  <c r="K35" i="386"/>
  <c r="J35" i="386"/>
  <c r="I35" i="386"/>
  <c r="H35" i="386"/>
  <c r="G35" i="386"/>
  <c r="F35" i="386"/>
  <c r="E35" i="386"/>
  <c r="D35" i="386"/>
  <c r="C35" i="386"/>
  <c r="N34" i="386"/>
  <c r="M34" i="386"/>
  <c r="L34" i="386"/>
  <c r="K34" i="386"/>
  <c r="J34" i="386"/>
  <c r="I34" i="386"/>
  <c r="H34" i="386"/>
  <c r="G34" i="386"/>
  <c r="F34" i="386"/>
  <c r="E34" i="386"/>
  <c r="D34" i="386"/>
  <c r="C34" i="386"/>
  <c r="N29" i="386"/>
  <c r="M29" i="386"/>
  <c r="L29" i="386"/>
  <c r="K29" i="386"/>
  <c r="J29" i="386"/>
  <c r="I29" i="386"/>
  <c r="H29" i="386"/>
  <c r="G29" i="386"/>
  <c r="F29" i="386"/>
  <c r="E29" i="386"/>
  <c r="D29" i="386"/>
  <c r="C29" i="386"/>
  <c r="N28" i="386"/>
  <c r="M28" i="386"/>
  <c r="L28" i="386"/>
  <c r="K28" i="386"/>
  <c r="J28" i="386"/>
  <c r="I28" i="386"/>
  <c r="H28" i="386"/>
  <c r="G28" i="386"/>
  <c r="F28" i="386"/>
  <c r="E28" i="386"/>
  <c r="D28" i="386"/>
  <c r="C28" i="386"/>
  <c r="O27" i="386"/>
  <c r="N27" i="386"/>
  <c r="M27" i="386"/>
  <c r="L27" i="386"/>
  <c r="K27" i="386"/>
  <c r="J27" i="386"/>
  <c r="I27" i="386"/>
  <c r="H27" i="386"/>
  <c r="G27" i="386"/>
  <c r="F27" i="386"/>
  <c r="E27" i="386"/>
  <c r="D27" i="386"/>
  <c r="C27" i="386"/>
  <c r="O26" i="386"/>
  <c r="N26" i="386"/>
  <c r="M26" i="386"/>
  <c r="L26" i="386"/>
  <c r="K26" i="386"/>
  <c r="J26" i="386"/>
  <c r="I26" i="386"/>
  <c r="H26" i="386"/>
  <c r="G26" i="386"/>
  <c r="F26" i="386"/>
  <c r="E26" i="386"/>
  <c r="D26" i="386"/>
  <c r="C26" i="386"/>
  <c r="N25" i="386"/>
  <c r="M25" i="386"/>
  <c r="L25" i="386"/>
  <c r="K25" i="386"/>
  <c r="J25" i="386"/>
  <c r="I25" i="386"/>
  <c r="H25" i="386"/>
  <c r="G25" i="386"/>
  <c r="F25" i="386"/>
  <c r="E25" i="386"/>
  <c r="D25" i="386"/>
  <c r="C25" i="386"/>
  <c r="N21" i="386"/>
  <c r="M21" i="386"/>
  <c r="L21" i="386"/>
  <c r="K21" i="386"/>
  <c r="J21" i="386"/>
  <c r="I21" i="386"/>
  <c r="H21" i="386"/>
  <c r="G21" i="386"/>
  <c r="F21" i="386"/>
  <c r="E21" i="386"/>
  <c r="D21" i="386"/>
  <c r="C21" i="386"/>
  <c r="N20" i="386"/>
  <c r="M20" i="386"/>
  <c r="L20" i="386"/>
  <c r="K20" i="386"/>
  <c r="J20" i="386"/>
  <c r="I20" i="386"/>
  <c r="H20" i="386"/>
  <c r="G20" i="386"/>
  <c r="F20" i="386"/>
  <c r="E20" i="386"/>
  <c r="D20" i="386"/>
  <c r="C20" i="386"/>
  <c r="N19" i="386"/>
  <c r="M19" i="386"/>
  <c r="L19" i="386"/>
  <c r="K19" i="386"/>
  <c r="J19" i="386"/>
  <c r="I19" i="386"/>
  <c r="H19" i="386"/>
  <c r="G19" i="386"/>
  <c r="F19" i="386"/>
  <c r="E19" i="386"/>
  <c r="D19" i="386"/>
  <c r="C19" i="386"/>
  <c r="N18" i="386"/>
  <c r="M18" i="386"/>
  <c r="L18" i="386"/>
  <c r="K18" i="386"/>
  <c r="J18" i="386"/>
  <c r="I18" i="386"/>
  <c r="H18" i="386"/>
  <c r="G18" i="386"/>
  <c r="F18" i="386"/>
  <c r="E18" i="386"/>
  <c r="D18" i="386"/>
  <c r="C18" i="386"/>
  <c r="N17" i="386"/>
  <c r="M17" i="386"/>
  <c r="L17" i="386"/>
  <c r="K17" i="386"/>
  <c r="J17" i="386"/>
  <c r="I17" i="386"/>
  <c r="H17" i="386"/>
  <c r="G17" i="386"/>
  <c r="F17" i="386"/>
  <c r="E17" i="386"/>
  <c r="D17" i="386"/>
  <c r="C17" i="386"/>
  <c r="N16" i="386"/>
  <c r="M16" i="386"/>
  <c r="L16" i="386"/>
  <c r="K16" i="386"/>
  <c r="J16" i="386"/>
  <c r="I16" i="386"/>
  <c r="H16" i="386"/>
  <c r="G16" i="386"/>
  <c r="F16" i="386"/>
  <c r="E16" i="386"/>
  <c r="D16" i="386"/>
  <c r="C16" i="386"/>
  <c r="N15" i="386"/>
  <c r="M15" i="386"/>
  <c r="L15" i="386"/>
  <c r="K15" i="386"/>
  <c r="J15" i="386"/>
  <c r="I15" i="386"/>
  <c r="H15" i="386"/>
  <c r="G15" i="386"/>
  <c r="F15" i="386"/>
  <c r="E15" i="386"/>
  <c r="D15" i="386"/>
  <c r="C15" i="386"/>
  <c r="O36" i="385"/>
  <c r="N36" i="385"/>
  <c r="M36" i="385"/>
  <c r="L36" i="385"/>
  <c r="K36" i="385"/>
  <c r="J36" i="385"/>
  <c r="I36" i="385"/>
  <c r="H36" i="385"/>
  <c r="G36" i="385"/>
  <c r="F36" i="385"/>
  <c r="E36" i="385"/>
  <c r="D36" i="385"/>
  <c r="C36" i="385"/>
  <c r="O35" i="385"/>
  <c r="N35" i="385"/>
  <c r="M35" i="385"/>
  <c r="L35" i="385"/>
  <c r="K35" i="385"/>
  <c r="J35" i="385"/>
  <c r="I35" i="385"/>
  <c r="H35" i="385"/>
  <c r="G35" i="385"/>
  <c r="F35" i="385"/>
  <c r="E35" i="385"/>
  <c r="D35" i="385"/>
  <c r="C35" i="385"/>
  <c r="O34" i="385"/>
  <c r="N34" i="385"/>
  <c r="M34" i="385"/>
  <c r="L34" i="385"/>
  <c r="K34" i="385"/>
  <c r="J34" i="385"/>
  <c r="I34" i="385"/>
  <c r="H34" i="385"/>
  <c r="G34" i="385"/>
  <c r="F34" i="385"/>
  <c r="E34" i="385"/>
  <c r="D34" i="385"/>
  <c r="C34" i="385"/>
  <c r="O29" i="385"/>
  <c r="N29" i="385"/>
  <c r="M29" i="385"/>
  <c r="L29" i="385"/>
  <c r="K29" i="385"/>
  <c r="J29" i="385"/>
  <c r="I29" i="385"/>
  <c r="H29" i="385"/>
  <c r="G29" i="385"/>
  <c r="F29" i="385"/>
  <c r="E29" i="385"/>
  <c r="D29" i="385"/>
  <c r="C29" i="385"/>
  <c r="O28" i="385"/>
  <c r="N28" i="385"/>
  <c r="M28" i="385"/>
  <c r="L28" i="385"/>
  <c r="K28" i="385"/>
  <c r="J28" i="385"/>
  <c r="I28" i="385"/>
  <c r="H28" i="385"/>
  <c r="G28" i="385"/>
  <c r="F28" i="385"/>
  <c r="E28" i="385"/>
  <c r="D28" i="385"/>
  <c r="C28" i="385"/>
  <c r="O27" i="385"/>
  <c r="N27" i="385"/>
  <c r="M27" i="385"/>
  <c r="L27" i="385"/>
  <c r="K27" i="385"/>
  <c r="J27" i="385"/>
  <c r="I27" i="385"/>
  <c r="H27" i="385"/>
  <c r="G27" i="385"/>
  <c r="F27" i="385"/>
  <c r="E27" i="385"/>
  <c r="D27" i="385"/>
  <c r="C27" i="385"/>
  <c r="O26" i="385"/>
  <c r="N26" i="385"/>
  <c r="M26" i="385"/>
  <c r="L26" i="385"/>
  <c r="K26" i="385"/>
  <c r="J26" i="385"/>
  <c r="I26" i="385"/>
  <c r="H26" i="385"/>
  <c r="G26" i="385"/>
  <c r="F26" i="385"/>
  <c r="E26" i="385"/>
  <c r="D26" i="385"/>
  <c r="C26" i="385"/>
  <c r="O25" i="385"/>
  <c r="N25" i="385"/>
  <c r="M25" i="385"/>
  <c r="L25" i="385"/>
  <c r="K25" i="385"/>
  <c r="J25" i="385"/>
  <c r="I25" i="385"/>
  <c r="H25" i="385"/>
  <c r="G25" i="385"/>
  <c r="F25" i="385"/>
  <c r="E25" i="385"/>
  <c r="D25" i="385"/>
  <c r="C25" i="385"/>
  <c r="O21" i="385"/>
  <c r="N21" i="385"/>
  <c r="M21" i="385"/>
  <c r="L21" i="385"/>
  <c r="K21" i="385"/>
  <c r="J21" i="385"/>
  <c r="I21" i="385"/>
  <c r="H21" i="385"/>
  <c r="G21" i="385"/>
  <c r="F21" i="385"/>
  <c r="E21" i="385"/>
  <c r="D21" i="385"/>
  <c r="C21" i="385"/>
  <c r="O20" i="385"/>
  <c r="N20" i="385"/>
  <c r="M20" i="385"/>
  <c r="L20" i="385"/>
  <c r="K20" i="385"/>
  <c r="J20" i="385"/>
  <c r="I20" i="385"/>
  <c r="H20" i="385"/>
  <c r="G20" i="385"/>
  <c r="F20" i="385"/>
  <c r="E20" i="385"/>
  <c r="D20" i="385"/>
  <c r="C20" i="385"/>
  <c r="O19" i="385"/>
  <c r="N19" i="385"/>
  <c r="M19" i="385"/>
  <c r="L19" i="385"/>
  <c r="K19" i="385"/>
  <c r="J19" i="385"/>
  <c r="I19" i="385"/>
  <c r="H19" i="385"/>
  <c r="G19" i="385"/>
  <c r="F19" i="385"/>
  <c r="E19" i="385"/>
  <c r="D19" i="385"/>
  <c r="C19" i="385"/>
  <c r="O18" i="385"/>
  <c r="N18" i="385"/>
  <c r="M18" i="385"/>
  <c r="L18" i="385"/>
  <c r="K18" i="385"/>
  <c r="J18" i="385"/>
  <c r="I18" i="385"/>
  <c r="H18" i="385"/>
  <c r="G18" i="385"/>
  <c r="F18" i="385"/>
  <c r="E18" i="385"/>
  <c r="D18" i="385"/>
  <c r="C18" i="385"/>
  <c r="O17" i="385"/>
  <c r="N17" i="385"/>
  <c r="M17" i="385"/>
  <c r="L17" i="385"/>
  <c r="K17" i="385"/>
  <c r="J17" i="385"/>
  <c r="I17" i="385"/>
  <c r="H17" i="385"/>
  <c r="G17" i="385"/>
  <c r="F17" i="385"/>
  <c r="E17" i="385"/>
  <c r="D17" i="385"/>
  <c r="C17" i="385"/>
  <c r="O16" i="385"/>
  <c r="N16" i="385"/>
  <c r="M16" i="385"/>
  <c r="L16" i="385"/>
  <c r="K16" i="385"/>
  <c r="J16" i="385"/>
  <c r="I16" i="385"/>
  <c r="H16" i="385"/>
  <c r="G16" i="385"/>
  <c r="F16" i="385"/>
  <c r="E16" i="385"/>
  <c r="D16" i="385"/>
  <c r="C16" i="385"/>
  <c r="O15" i="385"/>
  <c r="N15" i="385"/>
  <c r="M15" i="385"/>
  <c r="L15" i="385"/>
  <c r="K15" i="385"/>
  <c r="J15" i="385"/>
  <c r="I15" i="385"/>
  <c r="H15" i="385"/>
  <c r="G15" i="385"/>
  <c r="F15" i="385"/>
  <c r="E15" i="385"/>
  <c r="D15" i="385"/>
  <c r="C15" i="385"/>
  <c r="O36" i="384"/>
  <c r="N36" i="384"/>
  <c r="M36" i="384"/>
  <c r="L36" i="384"/>
  <c r="K36" i="384"/>
  <c r="J36" i="384"/>
  <c r="I36" i="384"/>
  <c r="H36" i="384"/>
  <c r="G36" i="384"/>
  <c r="F36" i="384"/>
  <c r="E36" i="384"/>
  <c r="D36" i="384"/>
  <c r="C36" i="384"/>
  <c r="O35" i="384"/>
  <c r="N35" i="384"/>
  <c r="M35" i="384"/>
  <c r="L35" i="384"/>
  <c r="K35" i="384"/>
  <c r="J35" i="384"/>
  <c r="I35" i="384"/>
  <c r="H35" i="384"/>
  <c r="G35" i="384"/>
  <c r="F35" i="384"/>
  <c r="E35" i="384"/>
  <c r="D35" i="384"/>
  <c r="C35" i="384"/>
  <c r="N34" i="384"/>
  <c r="M34" i="384"/>
  <c r="L34" i="384"/>
  <c r="K34" i="384"/>
  <c r="J34" i="384"/>
  <c r="I34" i="384"/>
  <c r="H34" i="384"/>
  <c r="G34" i="384"/>
  <c r="F34" i="384"/>
  <c r="E34" i="384"/>
  <c r="D34" i="384"/>
  <c r="C34" i="384"/>
  <c r="N29" i="384"/>
  <c r="M29" i="384"/>
  <c r="L29" i="384"/>
  <c r="K29" i="384"/>
  <c r="J29" i="384"/>
  <c r="I29" i="384"/>
  <c r="H29" i="384"/>
  <c r="G29" i="384"/>
  <c r="F29" i="384"/>
  <c r="E29" i="384"/>
  <c r="D29" i="384"/>
  <c r="C29" i="384"/>
  <c r="N28" i="384"/>
  <c r="M28" i="384"/>
  <c r="L28" i="384"/>
  <c r="K28" i="384"/>
  <c r="J28" i="384"/>
  <c r="I28" i="384"/>
  <c r="H28" i="384"/>
  <c r="G28" i="384"/>
  <c r="F28" i="384"/>
  <c r="E28" i="384"/>
  <c r="D28" i="384"/>
  <c r="C28" i="384"/>
  <c r="N27" i="384"/>
  <c r="M27" i="384"/>
  <c r="L27" i="384"/>
  <c r="K27" i="384"/>
  <c r="J27" i="384"/>
  <c r="I27" i="384"/>
  <c r="H27" i="384"/>
  <c r="G27" i="384"/>
  <c r="F27" i="384"/>
  <c r="E27" i="384"/>
  <c r="D27" i="384"/>
  <c r="C27" i="384"/>
  <c r="N26" i="384"/>
  <c r="M26" i="384"/>
  <c r="L26" i="384"/>
  <c r="K26" i="384"/>
  <c r="J26" i="384"/>
  <c r="I26" i="384"/>
  <c r="H26" i="384"/>
  <c r="G26" i="384"/>
  <c r="F26" i="384"/>
  <c r="E26" i="384"/>
  <c r="D26" i="384"/>
  <c r="C26" i="384"/>
  <c r="N25" i="384"/>
  <c r="M25" i="384"/>
  <c r="L25" i="384"/>
  <c r="K25" i="384"/>
  <c r="J25" i="384"/>
  <c r="I25" i="384"/>
  <c r="H25" i="384"/>
  <c r="G25" i="384"/>
  <c r="F25" i="384"/>
  <c r="E25" i="384"/>
  <c r="D25" i="384"/>
  <c r="C25" i="384"/>
  <c r="N21" i="384"/>
  <c r="M21" i="384"/>
  <c r="L21" i="384"/>
  <c r="K21" i="384"/>
  <c r="J21" i="384"/>
  <c r="I21" i="384"/>
  <c r="H21" i="384"/>
  <c r="G21" i="384"/>
  <c r="F21" i="384"/>
  <c r="E21" i="384"/>
  <c r="D21" i="384"/>
  <c r="C21" i="384"/>
  <c r="N20" i="384"/>
  <c r="M20" i="384"/>
  <c r="L20" i="384"/>
  <c r="K20" i="384"/>
  <c r="J20" i="384"/>
  <c r="I20" i="384"/>
  <c r="H20" i="384"/>
  <c r="G20" i="384"/>
  <c r="F20" i="384"/>
  <c r="E20" i="384"/>
  <c r="D20" i="384"/>
  <c r="C20" i="384"/>
  <c r="N19" i="384"/>
  <c r="M19" i="384"/>
  <c r="L19" i="384"/>
  <c r="K19" i="384"/>
  <c r="J19" i="384"/>
  <c r="I19" i="384"/>
  <c r="H19" i="384"/>
  <c r="G19" i="384"/>
  <c r="F19" i="384"/>
  <c r="E19" i="384"/>
  <c r="D19" i="384"/>
  <c r="C19" i="384"/>
  <c r="O18" i="384"/>
  <c r="N18" i="384"/>
  <c r="M18" i="384"/>
  <c r="L18" i="384"/>
  <c r="K18" i="384"/>
  <c r="J18" i="384"/>
  <c r="I18" i="384"/>
  <c r="H18" i="384"/>
  <c r="G18" i="384"/>
  <c r="F18" i="384"/>
  <c r="E18" i="384"/>
  <c r="D18" i="384"/>
  <c r="C18" i="384"/>
  <c r="O17" i="384"/>
  <c r="N17" i="384"/>
  <c r="M17" i="384"/>
  <c r="L17" i="384"/>
  <c r="K17" i="384"/>
  <c r="J17" i="384"/>
  <c r="I17" i="384"/>
  <c r="H17" i="384"/>
  <c r="G17" i="384"/>
  <c r="F17" i="384"/>
  <c r="E17" i="384"/>
  <c r="D17" i="384"/>
  <c r="C17" i="384"/>
  <c r="N16" i="384"/>
  <c r="M16" i="384"/>
  <c r="L16" i="384"/>
  <c r="K16" i="384"/>
  <c r="J16" i="384"/>
  <c r="I16" i="384"/>
  <c r="H16" i="384"/>
  <c r="G16" i="384"/>
  <c r="F16" i="384"/>
  <c r="E16" i="384"/>
  <c r="D16" i="384"/>
  <c r="C16" i="384"/>
  <c r="N15" i="384"/>
  <c r="M15" i="384"/>
  <c r="L15" i="384"/>
  <c r="K15" i="384"/>
  <c r="J15" i="384"/>
  <c r="I15" i="384"/>
  <c r="H15" i="384"/>
  <c r="G15" i="384"/>
  <c r="F15" i="384"/>
  <c r="E15" i="384"/>
  <c r="D15" i="384"/>
  <c r="C15" i="384"/>
  <c r="O36" i="383"/>
  <c r="N36" i="383"/>
  <c r="M36" i="383"/>
  <c r="L36" i="383"/>
  <c r="K36" i="383"/>
  <c r="J36" i="383"/>
  <c r="I36" i="383"/>
  <c r="H36" i="383"/>
  <c r="G36" i="383"/>
  <c r="F36" i="383"/>
  <c r="E36" i="383"/>
  <c r="D36" i="383"/>
  <c r="C36" i="383"/>
  <c r="O35" i="383"/>
  <c r="N35" i="383"/>
  <c r="M35" i="383"/>
  <c r="L35" i="383"/>
  <c r="K35" i="383"/>
  <c r="J35" i="383"/>
  <c r="I35" i="383"/>
  <c r="H35" i="383"/>
  <c r="G35" i="383"/>
  <c r="F35" i="383"/>
  <c r="E35" i="383"/>
  <c r="D35" i="383"/>
  <c r="C35" i="383"/>
  <c r="N34" i="383"/>
  <c r="M34" i="383"/>
  <c r="L34" i="383"/>
  <c r="K34" i="383"/>
  <c r="J34" i="383"/>
  <c r="I34" i="383"/>
  <c r="H34" i="383"/>
  <c r="G34" i="383"/>
  <c r="F34" i="383"/>
  <c r="E34" i="383"/>
  <c r="D34" i="383"/>
  <c r="C34" i="383"/>
  <c r="N29" i="383"/>
  <c r="M29" i="383"/>
  <c r="L29" i="383"/>
  <c r="K29" i="383"/>
  <c r="J29" i="383"/>
  <c r="I29" i="383"/>
  <c r="H29" i="383"/>
  <c r="G29" i="383"/>
  <c r="F29" i="383"/>
  <c r="E29" i="383"/>
  <c r="D29" i="383"/>
  <c r="C29" i="383"/>
  <c r="N28" i="383"/>
  <c r="M28" i="383"/>
  <c r="L28" i="383"/>
  <c r="K28" i="383"/>
  <c r="J28" i="383"/>
  <c r="I28" i="383"/>
  <c r="H28" i="383"/>
  <c r="G28" i="383"/>
  <c r="F28" i="383"/>
  <c r="E28" i="383"/>
  <c r="D28" i="383"/>
  <c r="C28" i="383"/>
  <c r="N27" i="383"/>
  <c r="M27" i="383"/>
  <c r="L27" i="383"/>
  <c r="K27" i="383"/>
  <c r="J27" i="383"/>
  <c r="I27" i="383"/>
  <c r="H27" i="383"/>
  <c r="G27" i="383"/>
  <c r="F27" i="383"/>
  <c r="E27" i="383"/>
  <c r="D27" i="383"/>
  <c r="C27" i="383"/>
  <c r="N26" i="383"/>
  <c r="M26" i="383"/>
  <c r="L26" i="383"/>
  <c r="K26" i="383"/>
  <c r="J26" i="383"/>
  <c r="I26" i="383"/>
  <c r="H26" i="383"/>
  <c r="G26" i="383"/>
  <c r="F26" i="383"/>
  <c r="E26" i="383"/>
  <c r="D26" i="383"/>
  <c r="C26" i="383"/>
  <c r="O25" i="383"/>
  <c r="N25" i="383"/>
  <c r="M25" i="383"/>
  <c r="L25" i="383"/>
  <c r="K25" i="383"/>
  <c r="J25" i="383"/>
  <c r="I25" i="383"/>
  <c r="H25" i="383"/>
  <c r="G25" i="383"/>
  <c r="F25" i="383"/>
  <c r="E25" i="383"/>
  <c r="D25" i="383"/>
  <c r="C25" i="383"/>
  <c r="O21" i="383"/>
  <c r="N21" i="383"/>
  <c r="M21" i="383"/>
  <c r="L21" i="383"/>
  <c r="K21" i="383"/>
  <c r="J21" i="383"/>
  <c r="I21" i="383"/>
  <c r="H21" i="383"/>
  <c r="G21" i="383"/>
  <c r="F21" i="383"/>
  <c r="E21" i="383"/>
  <c r="D21" i="383"/>
  <c r="C21" i="383"/>
  <c r="O20" i="383"/>
  <c r="N20" i="383"/>
  <c r="M20" i="383"/>
  <c r="L20" i="383"/>
  <c r="K20" i="383"/>
  <c r="J20" i="383"/>
  <c r="I20" i="383"/>
  <c r="H20" i="383"/>
  <c r="G20" i="383"/>
  <c r="F20" i="383"/>
  <c r="E20" i="383"/>
  <c r="D20" i="383"/>
  <c r="C20" i="383"/>
  <c r="N19" i="383"/>
  <c r="M19" i="383"/>
  <c r="L19" i="383"/>
  <c r="K19" i="383"/>
  <c r="J19" i="383"/>
  <c r="I19" i="383"/>
  <c r="H19" i="383"/>
  <c r="G19" i="383"/>
  <c r="F19" i="383"/>
  <c r="E19" i="383"/>
  <c r="D19" i="383"/>
  <c r="C19" i="383"/>
  <c r="N18" i="383"/>
  <c r="M18" i="383"/>
  <c r="L18" i="383"/>
  <c r="K18" i="383"/>
  <c r="J18" i="383"/>
  <c r="I18" i="383"/>
  <c r="H18" i="383"/>
  <c r="G18" i="383"/>
  <c r="F18" i="383"/>
  <c r="E18" i="383"/>
  <c r="D18" i="383"/>
  <c r="C18" i="383"/>
  <c r="N17" i="383"/>
  <c r="M17" i="383"/>
  <c r="L17" i="383"/>
  <c r="K17" i="383"/>
  <c r="J17" i="383"/>
  <c r="I17" i="383"/>
  <c r="H17" i="383"/>
  <c r="G17" i="383"/>
  <c r="F17" i="383"/>
  <c r="E17" i="383"/>
  <c r="D17" i="383"/>
  <c r="C17" i="383"/>
  <c r="N16" i="383"/>
  <c r="M16" i="383"/>
  <c r="L16" i="383"/>
  <c r="K16" i="383"/>
  <c r="J16" i="383"/>
  <c r="I16" i="383"/>
  <c r="H16" i="383"/>
  <c r="G16" i="383"/>
  <c r="F16" i="383"/>
  <c r="E16" i="383"/>
  <c r="D16" i="383"/>
  <c r="C16" i="383"/>
  <c r="N15" i="383"/>
  <c r="M15" i="383"/>
  <c r="L15" i="383"/>
  <c r="K15" i="383"/>
  <c r="J15" i="383"/>
  <c r="I15" i="383"/>
  <c r="H15" i="383"/>
  <c r="G15" i="383"/>
  <c r="F15" i="383"/>
  <c r="E15" i="383"/>
  <c r="D15" i="383"/>
  <c r="C15" i="383"/>
  <c r="O36" i="382"/>
  <c r="N36" i="382"/>
  <c r="M36" i="382"/>
  <c r="L36" i="382"/>
  <c r="K36" i="382"/>
  <c r="J36" i="382"/>
  <c r="I36" i="382"/>
  <c r="H36" i="382"/>
  <c r="G36" i="382"/>
  <c r="F36" i="382"/>
  <c r="E36" i="382"/>
  <c r="D36" i="382"/>
  <c r="C36" i="382"/>
  <c r="O35" i="382"/>
  <c r="N35" i="382"/>
  <c r="M35" i="382"/>
  <c r="L35" i="382"/>
  <c r="K35" i="382"/>
  <c r="J35" i="382"/>
  <c r="I35" i="382"/>
  <c r="H35" i="382"/>
  <c r="G35" i="382"/>
  <c r="F35" i="382"/>
  <c r="E35" i="382"/>
  <c r="D35" i="382"/>
  <c r="C35" i="382"/>
  <c r="N34" i="382"/>
  <c r="M34" i="382"/>
  <c r="L34" i="382"/>
  <c r="K34" i="382"/>
  <c r="J34" i="382"/>
  <c r="I34" i="382"/>
  <c r="H34" i="382"/>
  <c r="G34" i="382"/>
  <c r="F34" i="382"/>
  <c r="E34" i="382"/>
  <c r="D34" i="382"/>
  <c r="C34" i="382"/>
  <c r="O29" i="382"/>
  <c r="N29" i="382"/>
  <c r="M29" i="382"/>
  <c r="L29" i="382"/>
  <c r="K29" i="382"/>
  <c r="J29" i="382"/>
  <c r="I29" i="382"/>
  <c r="H29" i="382"/>
  <c r="G29" i="382"/>
  <c r="F29" i="382"/>
  <c r="E29" i="382"/>
  <c r="D29" i="382"/>
  <c r="C29" i="382"/>
  <c r="O28" i="382"/>
  <c r="N28" i="382"/>
  <c r="M28" i="382"/>
  <c r="L28" i="382"/>
  <c r="K28" i="382"/>
  <c r="J28" i="382"/>
  <c r="I28" i="382"/>
  <c r="H28" i="382"/>
  <c r="G28" i="382"/>
  <c r="F28" i="382"/>
  <c r="E28" i="382"/>
  <c r="D28" i="382"/>
  <c r="C28" i="382"/>
  <c r="O27" i="382"/>
  <c r="N27" i="382"/>
  <c r="M27" i="382"/>
  <c r="L27" i="382"/>
  <c r="K27" i="382"/>
  <c r="J27" i="382"/>
  <c r="I27" i="382"/>
  <c r="H27" i="382"/>
  <c r="G27" i="382"/>
  <c r="F27" i="382"/>
  <c r="E27" i="382"/>
  <c r="D27" i="382"/>
  <c r="C27" i="382"/>
  <c r="O26" i="382"/>
  <c r="N26" i="382"/>
  <c r="M26" i="382"/>
  <c r="L26" i="382"/>
  <c r="K26" i="382"/>
  <c r="J26" i="382"/>
  <c r="I26" i="382"/>
  <c r="H26" i="382"/>
  <c r="G26" i="382"/>
  <c r="F26" i="382"/>
  <c r="E26" i="382"/>
  <c r="D26" i="382"/>
  <c r="C26" i="382"/>
  <c r="O25" i="382"/>
  <c r="N25" i="382"/>
  <c r="M25" i="382"/>
  <c r="L25" i="382"/>
  <c r="K25" i="382"/>
  <c r="J25" i="382"/>
  <c r="I25" i="382"/>
  <c r="H25" i="382"/>
  <c r="G25" i="382"/>
  <c r="F25" i="382"/>
  <c r="E25" i="382"/>
  <c r="D25" i="382"/>
  <c r="C25" i="382"/>
  <c r="O21" i="382"/>
  <c r="N21" i="382"/>
  <c r="M21" i="382"/>
  <c r="L21" i="382"/>
  <c r="K21" i="382"/>
  <c r="J21" i="382"/>
  <c r="I21" i="382"/>
  <c r="H21" i="382"/>
  <c r="G21" i="382"/>
  <c r="F21" i="382"/>
  <c r="E21" i="382"/>
  <c r="D21" i="382"/>
  <c r="C21" i="382"/>
  <c r="O20" i="382"/>
  <c r="N20" i="382"/>
  <c r="M20" i="382"/>
  <c r="L20" i="382"/>
  <c r="K20" i="382"/>
  <c r="J20" i="382"/>
  <c r="I20" i="382"/>
  <c r="H20" i="382"/>
  <c r="G20" i="382"/>
  <c r="F20" i="382"/>
  <c r="E20" i="382"/>
  <c r="D20" i="382"/>
  <c r="C20" i="382"/>
  <c r="O19" i="382"/>
  <c r="N19" i="382"/>
  <c r="M19" i="382"/>
  <c r="L19" i="382"/>
  <c r="K19" i="382"/>
  <c r="J19" i="382"/>
  <c r="I19" i="382"/>
  <c r="H19" i="382"/>
  <c r="G19" i="382"/>
  <c r="F19" i="382"/>
  <c r="E19" i="382"/>
  <c r="D19" i="382"/>
  <c r="C19" i="382"/>
  <c r="O18" i="382"/>
  <c r="N18" i="382"/>
  <c r="M18" i="382"/>
  <c r="L18" i="382"/>
  <c r="K18" i="382"/>
  <c r="J18" i="382"/>
  <c r="I18" i="382"/>
  <c r="H18" i="382"/>
  <c r="G18" i="382"/>
  <c r="F18" i="382"/>
  <c r="E18" i="382"/>
  <c r="D18" i="382"/>
  <c r="C18" i="382"/>
  <c r="O17" i="382"/>
  <c r="N17" i="382"/>
  <c r="M17" i="382"/>
  <c r="L17" i="382"/>
  <c r="K17" i="382"/>
  <c r="J17" i="382"/>
  <c r="I17" i="382"/>
  <c r="H17" i="382"/>
  <c r="G17" i="382"/>
  <c r="F17" i="382"/>
  <c r="E17" i="382"/>
  <c r="D17" i="382"/>
  <c r="C17" i="382"/>
  <c r="O16" i="382"/>
  <c r="N16" i="382"/>
  <c r="M16" i="382"/>
  <c r="L16" i="382"/>
  <c r="K16" i="382"/>
  <c r="J16" i="382"/>
  <c r="I16" i="382"/>
  <c r="H16" i="382"/>
  <c r="G16" i="382"/>
  <c r="F16" i="382"/>
  <c r="E16" i="382"/>
  <c r="D16" i="382"/>
  <c r="C16" i="382"/>
  <c r="N15" i="382"/>
  <c r="M15" i="382"/>
  <c r="L15" i="382"/>
  <c r="K15" i="382"/>
  <c r="J15" i="382"/>
  <c r="I15" i="382"/>
  <c r="H15" i="382"/>
  <c r="G15" i="382"/>
  <c r="F15" i="382"/>
  <c r="E15" i="382"/>
  <c r="D15" i="382"/>
  <c r="C15" i="382"/>
  <c r="O36" i="381"/>
  <c r="N36" i="381"/>
  <c r="M36" i="381"/>
  <c r="L36" i="381"/>
  <c r="K36" i="381"/>
  <c r="J36" i="381"/>
  <c r="I36" i="381"/>
  <c r="H36" i="381"/>
  <c r="G36" i="381"/>
  <c r="F36" i="381"/>
  <c r="E36" i="381"/>
  <c r="D36" i="381"/>
  <c r="C36" i="381"/>
  <c r="O35" i="381"/>
  <c r="N35" i="381"/>
  <c r="M35" i="381"/>
  <c r="L35" i="381"/>
  <c r="K35" i="381"/>
  <c r="J35" i="381"/>
  <c r="I35" i="381"/>
  <c r="H35" i="381"/>
  <c r="G35" i="381"/>
  <c r="F35" i="381"/>
  <c r="E35" i="381"/>
  <c r="D35" i="381"/>
  <c r="C35" i="381"/>
  <c r="O34" i="381"/>
  <c r="N34" i="381"/>
  <c r="M34" i="381"/>
  <c r="L34" i="381"/>
  <c r="K34" i="381"/>
  <c r="J34" i="381"/>
  <c r="I34" i="381"/>
  <c r="H34" i="381"/>
  <c r="G34" i="381"/>
  <c r="F34" i="381"/>
  <c r="E34" i="381"/>
  <c r="D34" i="381"/>
  <c r="C34" i="381"/>
  <c r="O29" i="381"/>
  <c r="N29" i="381"/>
  <c r="M29" i="381"/>
  <c r="L29" i="381"/>
  <c r="K29" i="381"/>
  <c r="J29" i="381"/>
  <c r="I29" i="381"/>
  <c r="H29" i="381"/>
  <c r="G29" i="381"/>
  <c r="F29" i="381"/>
  <c r="E29" i="381"/>
  <c r="D29" i="381"/>
  <c r="C29" i="381"/>
  <c r="O28" i="381"/>
  <c r="N28" i="381"/>
  <c r="M28" i="381"/>
  <c r="L28" i="381"/>
  <c r="K28" i="381"/>
  <c r="J28" i="381"/>
  <c r="I28" i="381"/>
  <c r="H28" i="381"/>
  <c r="G28" i="381"/>
  <c r="F28" i="381"/>
  <c r="E28" i="381"/>
  <c r="D28" i="381"/>
  <c r="C28" i="381"/>
  <c r="O27" i="381"/>
  <c r="N27" i="381"/>
  <c r="M27" i="381"/>
  <c r="L27" i="381"/>
  <c r="K27" i="381"/>
  <c r="J27" i="381"/>
  <c r="I27" i="381"/>
  <c r="H27" i="381"/>
  <c r="G27" i="381"/>
  <c r="F27" i="381"/>
  <c r="E27" i="381"/>
  <c r="D27" i="381"/>
  <c r="C27" i="381"/>
  <c r="O26" i="381"/>
  <c r="N26" i="381"/>
  <c r="M26" i="381"/>
  <c r="L26" i="381"/>
  <c r="K26" i="381"/>
  <c r="J26" i="381"/>
  <c r="I26" i="381"/>
  <c r="H26" i="381"/>
  <c r="G26" i="381"/>
  <c r="F26" i="381"/>
  <c r="E26" i="381"/>
  <c r="D26" i="381"/>
  <c r="C26" i="381"/>
  <c r="O25" i="381"/>
  <c r="N25" i="381"/>
  <c r="M25" i="381"/>
  <c r="L25" i="381"/>
  <c r="K25" i="381"/>
  <c r="J25" i="381"/>
  <c r="I25" i="381"/>
  <c r="H25" i="381"/>
  <c r="G25" i="381"/>
  <c r="F25" i="381"/>
  <c r="E25" i="381"/>
  <c r="D25" i="381"/>
  <c r="C25" i="381"/>
  <c r="O21" i="381"/>
  <c r="N21" i="381"/>
  <c r="M21" i="381"/>
  <c r="L21" i="381"/>
  <c r="K21" i="381"/>
  <c r="J21" i="381"/>
  <c r="I21" i="381"/>
  <c r="H21" i="381"/>
  <c r="G21" i="381"/>
  <c r="F21" i="381"/>
  <c r="E21" i="381"/>
  <c r="D21" i="381"/>
  <c r="C21" i="381"/>
  <c r="O20" i="381"/>
  <c r="N20" i="381"/>
  <c r="M20" i="381"/>
  <c r="L20" i="381"/>
  <c r="K20" i="381"/>
  <c r="J20" i="381"/>
  <c r="I20" i="381"/>
  <c r="H20" i="381"/>
  <c r="G20" i="381"/>
  <c r="F20" i="381"/>
  <c r="E20" i="381"/>
  <c r="D20" i="381"/>
  <c r="C20" i="381"/>
  <c r="O19" i="381"/>
  <c r="N19" i="381"/>
  <c r="M19" i="381"/>
  <c r="L19" i="381"/>
  <c r="K19" i="381"/>
  <c r="J19" i="381"/>
  <c r="I19" i="381"/>
  <c r="H19" i="381"/>
  <c r="G19" i="381"/>
  <c r="F19" i="381"/>
  <c r="E19" i="381"/>
  <c r="D19" i="381"/>
  <c r="C19" i="381"/>
  <c r="N18" i="381"/>
  <c r="M18" i="381"/>
  <c r="L18" i="381"/>
  <c r="K18" i="381"/>
  <c r="J18" i="381"/>
  <c r="I18" i="381"/>
  <c r="H18" i="381"/>
  <c r="G18" i="381"/>
  <c r="F18" i="381"/>
  <c r="E18" i="381"/>
  <c r="D18" i="381"/>
  <c r="C18" i="381"/>
  <c r="O17" i="381"/>
  <c r="N17" i="381"/>
  <c r="M17" i="381"/>
  <c r="L17" i="381"/>
  <c r="K17" i="381"/>
  <c r="J17" i="381"/>
  <c r="I17" i="381"/>
  <c r="H17" i="381"/>
  <c r="G17" i="381"/>
  <c r="F17" i="381"/>
  <c r="E17" i="381"/>
  <c r="D17" i="381"/>
  <c r="C17" i="381"/>
  <c r="O16" i="381"/>
  <c r="N16" i="381"/>
  <c r="M16" i="381"/>
  <c r="L16" i="381"/>
  <c r="K16" i="381"/>
  <c r="J16" i="381"/>
  <c r="I16" i="381"/>
  <c r="H16" i="381"/>
  <c r="G16" i="381"/>
  <c r="F16" i="381"/>
  <c r="E16" i="381"/>
  <c r="D16" i="381"/>
  <c r="C16" i="381"/>
  <c r="O15" i="381"/>
  <c r="N15" i="381"/>
  <c r="M15" i="381"/>
  <c r="L15" i="381"/>
  <c r="K15" i="381"/>
  <c r="J15" i="381"/>
  <c r="I15" i="381"/>
  <c r="H15" i="381"/>
  <c r="G15" i="381"/>
  <c r="F15" i="381"/>
  <c r="E15" i="381"/>
  <c r="D15" i="381"/>
  <c r="C15" i="381"/>
  <c r="O36" i="380"/>
  <c r="N36" i="380"/>
  <c r="M36" i="380"/>
  <c r="L36" i="380"/>
  <c r="K36" i="380"/>
  <c r="J36" i="380"/>
  <c r="I36" i="380"/>
  <c r="H36" i="380"/>
  <c r="G36" i="380"/>
  <c r="F36" i="380"/>
  <c r="E36" i="380"/>
  <c r="D36" i="380"/>
  <c r="C36" i="380"/>
  <c r="O35" i="380"/>
  <c r="N35" i="380"/>
  <c r="M35" i="380"/>
  <c r="L35" i="380"/>
  <c r="K35" i="380"/>
  <c r="J35" i="380"/>
  <c r="I35" i="380"/>
  <c r="H35" i="380"/>
  <c r="G35" i="380"/>
  <c r="F35" i="380"/>
  <c r="E35" i="380"/>
  <c r="D35" i="380"/>
  <c r="C35" i="380"/>
  <c r="N34" i="380"/>
  <c r="M34" i="380"/>
  <c r="L34" i="380"/>
  <c r="K34" i="380"/>
  <c r="J34" i="380"/>
  <c r="I34" i="380"/>
  <c r="H34" i="380"/>
  <c r="G34" i="380"/>
  <c r="F34" i="380"/>
  <c r="E34" i="380"/>
  <c r="D34" i="380"/>
  <c r="C34" i="380"/>
  <c r="N29" i="380"/>
  <c r="M29" i="380"/>
  <c r="L29" i="380"/>
  <c r="K29" i="380"/>
  <c r="J29" i="380"/>
  <c r="I29" i="380"/>
  <c r="H29" i="380"/>
  <c r="G29" i="380"/>
  <c r="F29" i="380"/>
  <c r="E29" i="380"/>
  <c r="D29" i="380"/>
  <c r="C29" i="380"/>
  <c r="N28" i="380"/>
  <c r="M28" i="380"/>
  <c r="L28" i="380"/>
  <c r="K28" i="380"/>
  <c r="J28" i="380"/>
  <c r="I28" i="380"/>
  <c r="H28" i="380"/>
  <c r="G28" i="380"/>
  <c r="F28" i="380"/>
  <c r="E28" i="380"/>
  <c r="D28" i="380"/>
  <c r="C28" i="380"/>
  <c r="N27" i="380"/>
  <c r="M27" i="380"/>
  <c r="L27" i="380"/>
  <c r="K27" i="380"/>
  <c r="J27" i="380"/>
  <c r="I27" i="380"/>
  <c r="H27" i="380"/>
  <c r="G27" i="380"/>
  <c r="F27" i="380"/>
  <c r="E27" i="380"/>
  <c r="D27" i="380"/>
  <c r="C27" i="380"/>
  <c r="N26" i="380"/>
  <c r="M26" i="380"/>
  <c r="L26" i="380"/>
  <c r="K26" i="380"/>
  <c r="J26" i="380"/>
  <c r="I26" i="380"/>
  <c r="H26" i="380"/>
  <c r="G26" i="380"/>
  <c r="F26" i="380"/>
  <c r="E26" i="380"/>
  <c r="D26" i="380"/>
  <c r="C26" i="380"/>
  <c r="N25" i="380"/>
  <c r="M25" i="380"/>
  <c r="L25" i="380"/>
  <c r="K25" i="380"/>
  <c r="J25" i="380"/>
  <c r="I25" i="380"/>
  <c r="H25" i="380"/>
  <c r="G25" i="380"/>
  <c r="F25" i="380"/>
  <c r="E25" i="380"/>
  <c r="D25" i="380"/>
  <c r="C25" i="380"/>
  <c r="N21" i="380"/>
  <c r="M21" i="380"/>
  <c r="L21" i="380"/>
  <c r="K21" i="380"/>
  <c r="J21" i="380"/>
  <c r="I21" i="380"/>
  <c r="H21" i="380"/>
  <c r="G21" i="380"/>
  <c r="F21" i="380"/>
  <c r="E21" i="380"/>
  <c r="D21" i="380"/>
  <c r="C21" i="380"/>
  <c r="N20" i="380"/>
  <c r="M20" i="380"/>
  <c r="L20" i="380"/>
  <c r="K20" i="380"/>
  <c r="J20" i="380"/>
  <c r="I20" i="380"/>
  <c r="H20" i="380"/>
  <c r="G20" i="380"/>
  <c r="F20" i="380"/>
  <c r="E20" i="380"/>
  <c r="D20" i="380"/>
  <c r="C20" i="380"/>
  <c r="O19" i="380"/>
  <c r="N19" i="380"/>
  <c r="M19" i="380"/>
  <c r="L19" i="380"/>
  <c r="K19" i="380"/>
  <c r="J19" i="380"/>
  <c r="I19" i="380"/>
  <c r="H19" i="380"/>
  <c r="G19" i="380"/>
  <c r="F19" i="380"/>
  <c r="E19" i="380"/>
  <c r="D19" i="380"/>
  <c r="C19" i="380"/>
  <c r="O18" i="380"/>
  <c r="N18" i="380"/>
  <c r="M18" i="380"/>
  <c r="L18" i="380"/>
  <c r="K18" i="380"/>
  <c r="J18" i="380"/>
  <c r="I18" i="380"/>
  <c r="H18" i="380"/>
  <c r="G18" i="380"/>
  <c r="F18" i="380"/>
  <c r="E18" i="380"/>
  <c r="D18" i="380"/>
  <c r="C18" i="380"/>
  <c r="O17" i="380"/>
  <c r="N17" i="380"/>
  <c r="M17" i="380"/>
  <c r="L17" i="380"/>
  <c r="K17" i="380"/>
  <c r="J17" i="380"/>
  <c r="I17" i="380"/>
  <c r="H17" i="380"/>
  <c r="G17" i="380"/>
  <c r="F17" i="380"/>
  <c r="E17" i="380"/>
  <c r="D17" i="380"/>
  <c r="C17" i="380"/>
  <c r="N16" i="380"/>
  <c r="M16" i="380"/>
  <c r="L16" i="380"/>
  <c r="K16" i="380"/>
  <c r="J16" i="380"/>
  <c r="I16" i="380"/>
  <c r="H16" i="380"/>
  <c r="G16" i="380"/>
  <c r="F16" i="380"/>
  <c r="E16" i="380"/>
  <c r="D16" i="380"/>
  <c r="C16" i="380"/>
  <c r="N15" i="380"/>
  <c r="M15" i="380"/>
  <c r="L15" i="380"/>
  <c r="K15" i="380"/>
  <c r="J15" i="380"/>
  <c r="I15" i="380"/>
  <c r="H15" i="380"/>
  <c r="G15" i="380"/>
  <c r="F15" i="380"/>
  <c r="E15" i="380"/>
  <c r="D15" i="380"/>
  <c r="C15" i="380"/>
  <c r="O36" i="379"/>
  <c r="N36" i="379"/>
  <c r="M36" i="379"/>
  <c r="L36" i="379"/>
  <c r="K36" i="379"/>
  <c r="J36" i="379"/>
  <c r="I36" i="379"/>
  <c r="H36" i="379"/>
  <c r="G36" i="379"/>
  <c r="F36" i="379"/>
  <c r="E36" i="379"/>
  <c r="D36" i="379"/>
  <c r="C36" i="379"/>
  <c r="O35" i="379"/>
  <c r="N35" i="379"/>
  <c r="M35" i="379"/>
  <c r="L35" i="379"/>
  <c r="K35" i="379"/>
  <c r="J35" i="379"/>
  <c r="I35" i="379"/>
  <c r="H35" i="379"/>
  <c r="G35" i="379"/>
  <c r="F35" i="379"/>
  <c r="E35" i="379"/>
  <c r="D35" i="379"/>
  <c r="C35" i="379"/>
  <c r="O34" i="379"/>
  <c r="N34" i="379"/>
  <c r="M34" i="379"/>
  <c r="L34" i="379"/>
  <c r="K34" i="379"/>
  <c r="J34" i="379"/>
  <c r="I34" i="379"/>
  <c r="H34" i="379"/>
  <c r="G34" i="379"/>
  <c r="F34" i="379"/>
  <c r="E34" i="379"/>
  <c r="D34" i="379"/>
  <c r="C34" i="379"/>
  <c r="O29" i="379"/>
  <c r="N29" i="379"/>
  <c r="M29" i="379"/>
  <c r="L29" i="379"/>
  <c r="K29" i="379"/>
  <c r="J29" i="379"/>
  <c r="I29" i="379"/>
  <c r="H29" i="379"/>
  <c r="G29" i="379"/>
  <c r="F29" i="379"/>
  <c r="E29" i="379"/>
  <c r="D29" i="379"/>
  <c r="C29" i="379"/>
  <c r="O28" i="379"/>
  <c r="N28" i="379"/>
  <c r="M28" i="379"/>
  <c r="L28" i="379"/>
  <c r="K28" i="379"/>
  <c r="J28" i="379"/>
  <c r="I28" i="379"/>
  <c r="H28" i="379"/>
  <c r="G28" i="379"/>
  <c r="F28" i="379"/>
  <c r="E28" i="379"/>
  <c r="D28" i="379"/>
  <c r="C28" i="379"/>
  <c r="O27" i="379"/>
  <c r="N27" i="379"/>
  <c r="M27" i="379"/>
  <c r="L27" i="379"/>
  <c r="K27" i="379"/>
  <c r="J27" i="379"/>
  <c r="I27" i="379"/>
  <c r="H27" i="379"/>
  <c r="G27" i="379"/>
  <c r="F27" i="379"/>
  <c r="E27" i="379"/>
  <c r="D27" i="379"/>
  <c r="C27" i="379"/>
  <c r="O26" i="379"/>
  <c r="N26" i="379"/>
  <c r="M26" i="379"/>
  <c r="L26" i="379"/>
  <c r="K26" i="379"/>
  <c r="J26" i="379"/>
  <c r="I26" i="379"/>
  <c r="H26" i="379"/>
  <c r="G26" i="379"/>
  <c r="F26" i="379"/>
  <c r="E26" i="379"/>
  <c r="D26" i="379"/>
  <c r="C26" i="379"/>
  <c r="O25" i="379"/>
  <c r="N25" i="379"/>
  <c r="M25" i="379"/>
  <c r="L25" i="379"/>
  <c r="K25" i="379"/>
  <c r="J25" i="379"/>
  <c r="I25" i="379"/>
  <c r="H25" i="379"/>
  <c r="G25" i="379"/>
  <c r="F25" i="379"/>
  <c r="E25" i="379"/>
  <c r="D25" i="379"/>
  <c r="C25" i="379"/>
  <c r="O21" i="379"/>
  <c r="N21" i="379"/>
  <c r="M21" i="379"/>
  <c r="L21" i="379"/>
  <c r="K21" i="379"/>
  <c r="J21" i="379"/>
  <c r="I21" i="379"/>
  <c r="H21" i="379"/>
  <c r="G21" i="379"/>
  <c r="F21" i="379"/>
  <c r="E21" i="379"/>
  <c r="D21" i="379"/>
  <c r="C21" i="379"/>
  <c r="O20" i="379"/>
  <c r="N20" i="379"/>
  <c r="M20" i="379"/>
  <c r="L20" i="379"/>
  <c r="K20" i="379"/>
  <c r="J20" i="379"/>
  <c r="I20" i="379"/>
  <c r="H20" i="379"/>
  <c r="G20" i="379"/>
  <c r="F20" i="379"/>
  <c r="E20" i="379"/>
  <c r="D20" i="379"/>
  <c r="C20" i="379"/>
  <c r="O19" i="379"/>
  <c r="N19" i="379"/>
  <c r="M19" i="379"/>
  <c r="L19" i="379"/>
  <c r="K19" i="379"/>
  <c r="J19" i="379"/>
  <c r="I19" i="379"/>
  <c r="H19" i="379"/>
  <c r="G19" i="379"/>
  <c r="F19" i="379"/>
  <c r="E19" i="379"/>
  <c r="D19" i="379"/>
  <c r="C19" i="379"/>
  <c r="O18" i="379"/>
  <c r="N18" i="379"/>
  <c r="M18" i="379"/>
  <c r="L18" i="379"/>
  <c r="K18" i="379"/>
  <c r="J18" i="379"/>
  <c r="I18" i="379"/>
  <c r="H18" i="379"/>
  <c r="G18" i="379"/>
  <c r="F18" i="379"/>
  <c r="E18" i="379"/>
  <c r="D18" i="379"/>
  <c r="C18" i="379"/>
  <c r="O17" i="379"/>
  <c r="N17" i="379"/>
  <c r="M17" i="379"/>
  <c r="L17" i="379"/>
  <c r="K17" i="379"/>
  <c r="J17" i="379"/>
  <c r="I17" i="379"/>
  <c r="H17" i="379"/>
  <c r="G17" i="379"/>
  <c r="F17" i="379"/>
  <c r="E17" i="379"/>
  <c r="D17" i="379"/>
  <c r="C17" i="379"/>
  <c r="O16" i="379"/>
  <c r="N16" i="379"/>
  <c r="M16" i="379"/>
  <c r="L16" i="379"/>
  <c r="K16" i="379"/>
  <c r="J16" i="379"/>
  <c r="I16" i="379"/>
  <c r="H16" i="379"/>
  <c r="G16" i="379"/>
  <c r="F16" i="379"/>
  <c r="E16" i="379"/>
  <c r="D16" i="379"/>
  <c r="C16" i="379"/>
  <c r="O15" i="379"/>
  <c r="N15" i="379"/>
  <c r="M15" i="379"/>
  <c r="L15" i="379"/>
  <c r="K15" i="379"/>
  <c r="J15" i="379"/>
  <c r="I15" i="379"/>
  <c r="H15" i="379"/>
  <c r="G15" i="379"/>
  <c r="F15" i="379"/>
  <c r="E15" i="379"/>
  <c r="D15" i="379"/>
  <c r="C15" i="379"/>
  <c r="O36" i="378"/>
  <c r="N36" i="378"/>
  <c r="M36" i="378"/>
  <c r="L36" i="378"/>
  <c r="K36" i="378"/>
  <c r="J36" i="378"/>
  <c r="I36" i="378"/>
  <c r="H36" i="378"/>
  <c r="G36" i="378"/>
  <c r="F36" i="378"/>
  <c r="E36" i="378"/>
  <c r="D36" i="378"/>
  <c r="C36" i="378"/>
  <c r="O35" i="378"/>
  <c r="N35" i="378"/>
  <c r="M35" i="378"/>
  <c r="L35" i="378"/>
  <c r="K35" i="378"/>
  <c r="J35" i="378"/>
  <c r="I35" i="378"/>
  <c r="H35" i="378"/>
  <c r="G35" i="378"/>
  <c r="F35" i="378"/>
  <c r="E35" i="378"/>
  <c r="D35" i="378"/>
  <c r="C35" i="378"/>
  <c r="N34" i="378"/>
  <c r="M34" i="378"/>
  <c r="L34" i="378"/>
  <c r="K34" i="378"/>
  <c r="J34" i="378"/>
  <c r="I34" i="378"/>
  <c r="H34" i="378"/>
  <c r="G34" i="378"/>
  <c r="F34" i="378"/>
  <c r="E34" i="378"/>
  <c r="D34" i="378"/>
  <c r="C34" i="378"/>
  <c r="N29" i="378"/>
  <c r="M29" i="378"/>
  <c r="L29" i="378"/>
  <c r="K29" i="378"/>
  <c r="J29" i="378"/>
  <c r="I29" i="378"/>
  <c r="H29" i="378"/>
  <c r="G29" i="378"/>
  <c r="F29" i="378"/>
  <c r="E29" i="378"/>
  <c r="D29" i="378"/>
  <c r="C29" i="378"/>
  <c r="N28" i="378"/>
  <c r="M28" i="378"/>
  <c r="L28" i="378"/>
  <c r="K28" i="378"/>
  <c r="J28" i="378"/>
  <c r="I28" i="378"/>
  <c r="H28" i="378"/>
  <c r="G28" i="378"/>
  <c r="F28" i="378"/>
  <c r="E28" i="378"/>
  <c r="D28" i="378"/>
  <c r="C28" i="378"/>
  <c r="O27" i="378"/>
  <c r="N27" i="378"/>
  <c r="M27" i="378"/>
  <c r="L27" i="378"/>
  <c r="K27" i="378"/>
  <c r="J27" i="378"/>
  <c r="I27" i="378"/>
  <c r="H27" i="378"/>
  <c r="G27" i="378"/>
  <c r="F27" i="378"/>
  <c r="E27" i="378"/>
  <c r="D27" i="378"/>
  <c r="C27" i="378"/>
  <c r="O26" i="378"/>
  <c r="N26" i="378"/>
  <c r="M26" i="378"/>
  <c r="L26" i="378"/>
  <c r="K26" i="378"/>
  <c r="J26" i="378"/>
  <c r="I26" i="378"/>
  <c r="H26" i="378"/>
  <c r="G26" i="378"/>
  <c r="F26" i="378"/>
  <c r="E26" i="378"/>
  <c r="D26" i="378"/>
  <c r="C26" i="378"/>
  <c r="N25" i="378"/>
  <c r="M25" i="378"/>
  <c r="L25" i="378"/>
  <c r="K25" i="378"/>
  <c r="J25" i="378"/>
  <c r="I25" i="378"/>
  <c r="H25" i="378"/>
  <c r="G25" i="378"/>
  <c r="F25" i="378"/>
  <c r="E25" i="378"/>
  <c r="D25" i="378"/>
  <c r="C25" i="378"/>
  <c r="N21" i="378"/>
  <c r="M21" i="378"/>
  <c r="L21" i="378"/>
  <c r="K21" i="378"/>
  <c r="J21" i="378"/>
  <c r="I21" i="378"/>
  <c r="H21" i="378"/>
  <c r="G21" i="378"/>
  <c r="F21" i="378"/>
  <c r="E21" i="378"/>
  <c r="D21" i="378"/>
  <c r="C21" i="378"/>
  <c r="N20" i="378"/>
  <c r="M20" i="378"/>
  <c r="L20" i="378"/>
  <c r="K20" i="378"/>
  <c r="J20" i="378"/>
  <c r="I20" i="378"/>
  <c r="H20" i="378"/>
  <c r="G20" i="378"/>
  <c r="F20" i="378"/>
  <c r="E20" i="378"/>
  <c r="D20" i="378"/>
  <c r="C20" i="378"/>
  <c r="N19" i="378"/>
  <c r="M19" i="378"/>
  <c r="L19" i="378"/>
  <c r="K19" i="378"/>
  <c r="J19" i="378"/>
  <c r="I19" i="378"/>
  <c r="H19" i="378"/>
  <c r="G19" i="378"/>
  <c r="F19" i="378"/>
  <c r="E19" i="378"/>
  <c r="D19" i="378"/>
  <c r="C19" i="378"/>
  <c r="N18" i="378"/>
  <c r="M18" i="378"/>
  <c r="L18" i="378"/>
  <c r="K18" i="378"/>
  <c r="J18" i="378"/>
  <c r="I18" i="378"/>
  <c r="H18" i="378"/>
  <c r="G18" i="378"/>
  <c r="F18" i="378"/>
  <c r="E18" i="378"/>
  <c r="D18" i="378"/>
  <c r="C18" i="378"/>
  <c r="N17" i="378"/>
  <c r="M17" i="378"/>
  <c r="L17" i="378"/>
  <c r="K17" i="378"/>
  <c r="J17" i="378"/>
  <c r="I17" i="378"/>
  <c r="H17" i="378"/>
  <c r="G17" i="378"/>
  <c r="F17" i="378"/>
  <c r="E17" i="378"/>
  <c r="D17" i="378"/>
  <c r="C17" i="378"/>
  <c r="N16" i="378"/>
  <c r="M16" i="378"/>
  <c r="L16" i="378"/>
  <c r="K16" i="378"/>
  <c r="J16" i="378"/>
  <c r="I16" i="378"/>
  <c r="H16" i="378"/>
  <c r="G16" i="378"/>
  <c r="F16" i="378"/>
  <c r="E16" i="378"/>
  <c r="D16" i="378"/>
  <c r="C16" i="378"/>
  <c r="N15" i="378"/>
  <c r="M15" i="378"/>
  <c r="L15" i="378"/>
  <c r="L22" i="378" s="1"/>
  <c r="K15" i="378"/>
  <c r="J15" i="378"/>
  <c r="I15" i="378"/>
  <c r="H15" i="378"/>
  <c r="G15" i="378"/>
  <c r="F15" i="378"/>
  <c r="E15" i="378"/>
  <c r="D15" i="378"/>
  <c r="C15" i="378"/>
  <c r="O36" i="377"/>
  <c r="N36" i="377"/>
  <c r="M36" i="377"/>
  <c r="L36" i="377"/>
  <c r="K36" i="377"/>
  <c r="J36" i="377"/>
  <c r="I36" i="377"/>
  <c r="H36" i="377"/>
  <c r="G36" i="377"/>
  <c r="F36" i="377"/>
  <c r="E36" i="377"/>
  <c r="D36" i="377"/>
  <c r="C36" i="377"/>
  <c r="O35" i="377"/>
  <c r="N35" i="377"/>
  <c r="M35" i="377"/>
  <c r="L35" i="377"/>
  <c r="K35" i="377"/>
  <c r="J35" i="377"/>
  <c r="I35" i="377"/>
  <c r="H35" i="377"/>
  <c r="G35" i="377"/>
  <c r="F35" i="377"/>
  <c r="E35" i="377"/>
  <c r="D35" i="377"/>
  <c r="C35" i="377"/>
  <c r="N34" i="377"/>
  <c r="M34" i="377"/>
  <c r="L34" i="377"/>
  <c r="K34" i="377"/>
  <c r="J34" i="377"/>
  <c r="I34" i="377"/>
  <c r="H34" i="377"/>
  <c r="G34" i="377"/>
  <c r="F34" i="377"/>
  <c r="E34" i="377"/>
  <c r="D34" i="377"/>
  <c r="C34" i="377"/>
  <c r="O29" i="377"/>
  <c r="N29" i="377"/>
  <c r="M29" i="377"/>
  <c r="L29" i="377"/>
  <c r="K29" i="377"/>
  <c r="J29" i="377"/>
  <c r="I29" i="377"/>
  <c r="H29" i="377"/>
  <c r="G29" i="377"/>
  <c r="F29" i="377"/>
  <c r="E29" i="377"/>
  <c r="D29" i="377"/>
  <c r="C29" i="377"/>
  <c r="N28" i="377"/>
  <c r="M28" i="377"/>
  <c r="L28" i="377"/>
  <c r="K28" i="377"/>
  <c r="J28" i="377"/>
  <c r="I28" i="377"/>
  <c r="H28" i="377"/>
  <c r="G28" i="377"/>
  <c r="F28" i="377"/>
  <c r="E28" i="377"/>
  <c r="D28" i="377"/>
  <c r="C28" i="377"/>
  <c r="N27" i="377"/>
  <c r="M27" i="377"/>
  <c r="L27" i="377"/>
  <c r="K27" i="377"/>
  <c r="J27" i="377"/>
  <c r="I27" i="377"/>
  <c r="H27" i="377"/>
  <c r="G27" i="377"/>
  <c r="F27" i="377"/>
  <c r="E27" i="377"/>
  <c r="D27" i="377"/>
  <c r="C27" i="377"/>
  <c r="N26" i="377"/>
  <c r="M26" i="377"/>
  <c r="L26" i="377"/>
  <c r="K26" i="377"/>
  <c r="J26" i="377"/>
  <c r="I26" i="377"/>
  <c r="H26" i="377"/>
  <c r="G26" i="377"/>
  <c r="F26" i="377"/>
  <c r="E26" i="377"/>
  <c r="D26" i="377"/>
  <c r="C26" i="377"/>
  <c r="N25" i="377"/>
  <c r="M25" i="377"/>
  <c r="L25" i="377"/>
  <c r="K25" i="377"/>
  <c r="J25" i="377"/>
  <c r="I25" i="377"/>
  <c r="H25" i="377"/>
  <c r="G25" i="377"/>
  <c r="F25" i="377"/>
  <c r="E25" i="377"/>
  <c r="D25" i="377"/>
  <c r="C25" i="377"/>
  <c r="N21" i="377"/>
  <c r="M21" i="377"/>
  <c r="L21" i="377"/>
  <c r="K21" i="377"/>
  <c r="J21" i="377"/>
  <c r="I21" i="377"/>
  <c r="H21" i="377"/>
  <c r="G21" i="377"/>
  <c r="F21" i="377"/>
  <c r="E21" i="377"/>
  <c r="D21" i="377"/>
  <c r="C21" i="377"/>
  <c r="N20" i="377"/>
  <c r="M20" i="377"/>
  <c r="L20" i="377"/>
  <c r="K20" i="377"/>
  <c r="J20" i="377"/>
  <c r="I20" i="377"/>
  <c r="H20" i="377"/>
  <c r="G20" i="377"/>
  <c r="F20" i="377"/>
  <c r="E20" i="377"/>
  <c r="D20" i="377"/>
  <c r="C20" i="377"/>
  <c r="N19" i="377"/>
  <c r="M19" i="377"/>
  <c r="L19" i="377"/>
  <c r="K19" i="377"/>
  <c r="J19" i="377"/>
  <c r="I19" i="377"/>
  <c r="H19" i="377"/>
  <c r="G19" i="377"/>
  <c r="F19" i="377"/>
  <c r="E19" i="377"/>
  <c r="D19" i="377"/>
  <c r="C19" i="377"/>
  <c r="N18" i="377"/>
  <c r="M18" i="377"/>
  <c r="L18" i="377"/>
  <c r="K18" i="377"/>
  <c r="J18" i="377"/>
  <c r="I18" i="377"/>
  <c r="H18" i="377"/>
  <c r="G18" i="377"/>
  <c r="F18" i="377"/>
  <c r="E18" i="377"/>
  <c r="D18" i="377"/>
  <c r="C18" i="377"/>
  <c r="N17" i="377"/>
  <c r="M17" i="377"/>
  <c r="L17" i="377"/>
  <c r="K17" i="377"/>
  <c r="J17" i="377"/>
  <c r="I17" i="377"/>
  <c r="H17" i="377"/>
  <c r="G17" i="377"/>
  <c r="F17" i="377"/>
  <c r="E17" i="377"/>
  <c r="D17" i="377"/>
  <c r="C17" i="377"/>
  <c r="N16" i="377"/>
  <c r="M16" i="377"/>
  <c r="L16" i="377"/>
  <c r="K16" i="377"/>
  <c r="J16" i="377"/>
  <c r="I16" i="377"/>
  <c r="H16" i="377"/>
  <c r="G16" i="377"/>
  <c r="F16" i="377"/>
  <c r="E16" i="377"/>
  <c r="D16" i="377"/>
  <c r="C16" i="377"/>
  <c r="N15" i="377"/>
  <c r="M15" i="377"/>
  <c r="L15" i="377"/>
  <c r="K15" i="377"/>
  <c r="J15" i="377"/>
  <c r="I15" i="377"/>
  <c r="H15" i="377"/>
  <c r="G15" i="377"/>
  <c r="F15" i="377"/>
  <c r="E15" i="377"/>
  <c r="D15" i="377"/>
  <c r="C15" i="377"/>
  <c r="O36" i="376"/>
  <c r="N36" i="376"/>
  <c r="M36" i="376"/>
  <c r="L36" i="376"/>
  <c r="K36" i="376"/>
  <c r="J36" i="376"/>
  <c r="I36" i="376"/>
  <c r="H36" i="376"/>
  <c r="G36" i="376"/>
  <c r="F36" i="376"/>
  <c r="E36" i="376"/>
  <c r="D36" i="376"/>
  <c r="C36" i="376"/>
  <c r="O35" i="376"/>
  <c r="N35" i="376"/>
  <c r="M35" i="376"/>
  <c r="L35" i="376"/>
  <c r="K35" i="376"/>
  <c r="J35" i="376"/>
  <c r="I35" i="376"/>
  <c r="H35" i="376"/>
  <c r="G35" i="376"/>
  <c r="F35" i="376"/>
  <c r="E35" i="376"/>
  <c r="D35" i="376"/>
  <c r="C35" i="376"/>
  <c r="O34" i="376"/>
  <c r="N34" i="376"/>
  <c r="M34" i="376"/>
  <c r="L34" i="376"/>
  <c r="K34" i="376"/>
  <c r="J34" i="376"/>
  <c r="I34" i="376"/>
  <c r="H34" i="376"/>
  <c r="G34" i="376"/>
  <c r="F34" i="376"/>
  <c r="E34" i="376"/>
  <c r="D34" i="376"/>
  <c r="C34" i="376"/>
  <c r="O29" i="376"/>
  <c r="N29" i="376"/>
  <c r="M29" i="376"/>
  <c r="L29" i="376"/>
  <c r="K29" i="376"/>
  <c r="J29" i="376"/>
  <c r="I29" i="376"/>
  <c r="H29" i="376"/>
  <c r="G29" i="376"/>
  <c r="F29" i="376"/>
  <c r="E29" i="376"/>
  <c r="D29" i="376"/>
  <c r="C29" i="376"/>
  <c r="O28" i="376"/>
  <c r="N28" i="376"/>
  <c r="M28" i="376"/>
  <c r="L28" i="376"/>
  <c r="K28" i="376"/>
  <c r="J28" i="376"/>
  <c r="I28" i="376"/>
  <c r="H28" i="376"/>
  <c r="G28" i="376"/>
  <c r="F28" i="376"/>
  <c r="E28" i="376"/>
  <c r="D28" i="376"/>
  <c r="C28" i="376"/>
  <c r="O27" i="376"/>
  <c r="N27" i="376"/>
  <c r="M27" i="376"/>
  <c r="L27" i="376"/>
  <c r="K27" i="376"/>
  <c r="J27" i="376"/>
  <c r="I27" i="376"/>
  <c r="H27" i="376"/>
  <c r="G27" i="376"/>
  <c r="F27" i="376"/>
  <c r="E27" i="376"/>
  <c r="D27" i="376"/>
  <c r="C27" i="376"/>
  <c r="O26" i="376"/>
  <c r="N26" i="376"/>
  <c r="M26" i="376"/>
  <c r="L26" i="376"/>
  <c r="K26" i="376"/>
  <c r="J26" i="376"/>
  <c r="I26" i="376"/>
  <c r="H26" i="376"/>
  <c r="G26" i="376"/>
  <c r="F26" i="376"/>
  <c r="E26" i="376"/>
  <c r="D26" i="376"/>
  <c r="C26" i="376"/>
  <c r="O25" i="376"/>
  <c r="N25" i="376"/>
  <c r="M25" i="376"/>
  <c r="L25" i="376"/>
  <c r="K25" i="376"/>
  <c r="J25" i="376"/>
  <c r="I25" i="376"/>
  <c r="H25" i="376"/>
  <c r="G25" i="376"/>
  <c r="F25" i="376"/>
  <c r="E25" i="376"/>
  <c r="D25" i="376"/>
  <c r="C25" i="376"/>
  <c r="O21" i="376"/>
  <c r="N21" i="376"/>
  <c r="M21" i="376"/>
  <c r="L21" i="376"/>
  <c r="K21" i="376"/>
  <c r="J21" i="376"/>
  <c r="I21" i="376"/>
  <c r="H21" i="376"/>
  <c r="G21" i="376"/>
  <c r="F21" i="376"/>
  <c r="E21" i="376"/>
  <c r="D21" i="376"/>
  <c r="C21" i="376"/>
  <c r="O20" i="376"/>
  <c r="N20" i="376"/>
  <c r="M20" i="376"/>
  <c r="L20" i="376"/>
  <c r="K20" i="376"/>
  <c r="J20" i="376"/>
  <c r="I20" i="376"/>
  <c r="H20" i="376"/>
  <c r="G20" i="376"/>
  <c r="F20" i="376"/>
  <c r="E20" i="376"/>
  <c r="D20" i="376"/>
  <c r="C20" i="376"/>
  <c r="O19" i="376"/>
  <c r="N19" i="376"/>
  <c r="M19" i="376"/>
  <c r="L19" i="376"/>
  <c r="K19" i="376"/>
  <c r="J19" i="376"/>
  <c r="I19" i="376"/>
  <c r="H19" i="376"/>
  <c r="G19" i="376"/>
  <c r="F19" i="376"/>
  <c r="E19" i="376"/>
  <c r="D19" i="376"/>
  <c r="C19" i="376"/>
  <c r="O18" i="376"/>
  <c r="N18" i="376"/>
  <c r="M18" i="376"/>
  <c r="L18" i="376"/>
  <c r="K18" i="376"/>
  <c r="J18" i="376"/>
  <c r="I18" i="376"/>
  <c r="H18" i="376"/>
  <c r="G18" i="376"/>
  <c r="F18" i="376"/>
  <c r="E18" i="376"/>
  <c r="D18" i="376"/>
  <c r="C18" i="376"/>
  <c r="O17" i="376"/>
  <c r="N17" i="376"/>
  <c r="M17" i="376"/>
  <c r="L17" i="376"/>
  <c r="K17" i="376"/>
  <c r="J17" i="376"/>
  <c r="I17" i="376"/>
  <c r="H17" i="376"/>
  <c r="G17" i="376"/>
  <c r="F17" i="376"/>
  <c r="E17" i="376"/>
  <c r="D17" i="376"/>
  <c r="C17" i="376"/>
  <c r="O16" i="376"/>
  <c r="N16" i="376"/>
  <c r="M16" i="376"/>
  <c r="L16" i="376"/>
  <c r="K16" i="376"/>
  <c r="J16" i="376"/>
  <c r="I16" i="376"/>
  <c r="H16" i="376"/>
  <c r="G16" i="376"/>
  <c r="F16" i="376"/>
  <c r="E16" i="376"/>
  <c r="D16" i="376"/>
  <c r="C16" i="376"/>
  <c r="O15" i="376"/>
  <c r="N15" i="376"/>
  <c r="M15" i="376"/>
  <c r="L15" i="376"/>
  <c r="K15" i="376"/>
  <c r="J15" i="376"/>
  <c r="I15" i="376"/>
  <c r="H15" i="376"/>
  <c r="G15" i="376"/>
  <c r="F15" i="376"/>
  <c r="E15" i="376"/>
  <c r="D15" i="376"/>
  <c r="C15" i="376"/>
  <c r="O36" i="375"/>
  <c r="N36" i="375"/>
  <c r="M36" i="375"/>
  <c r="L36" i="375"/>
  <c r="K36" i="375"/>
  <c r="J36" i="375"/>
  <c r="I36" i="375"/>
  <c r="H36" i="375"/>
  <c r="G36" i="375"/>
  <c r="F36" i="375"/>
  <c r="E36" i="375"/>
  <c r="D36" i="375"/>
  <c r="C36" i="375"/>
  <c r="O35" i="375"/>
  <c r="N35" i="375"/>
  <c r="M35" i="375"/>
  <c r="L35" i="375"/>
  <c r="K35" i="375"/>
  <c r="J35" i="375"/>
  <c r="I35" i="375"/>
  <c r="H35" i="375"/>
  <c r="G35" i="375"/>
  <c r="F35" i="375"/>
  <c r="E35" i="375"/>
  <c r="D35" i="375"/>
  <c r="C35" i="375"/>
  <c r="O34" i="375"/>
  <c r="N34" i="375"/>
  <c r="M34" i="375"/>
  <c r="L34" i="375"/>
  <c r="K34" i="375"/>
  <c r="J34" i="375"/>
  <c r="I34" i="375"/>
  <c r="H34" i="375"/>
  <c r="G34" i="375"/>
  <c r="F34" i="375"/>
  <c r="E34" i="375"/>
  <c r="D34" i="375"/>
  <c r="C34" i="375"/>
  <c r="O29" i="375"/>
  <c r="N29" i="375"/>
  <c r="M29" i="375"/>
  <c r="L29" i="375"/>
  <c r="K29" i="375"/>
  <c r="J29" i="375"/>
  <c r="I29" i="375"/>
  <c r="H29" i="375"/>
  <c r="G29" i="375"/>
  <c r="F29" i="375"/>
  <c r="E29" i="375"/>
  <c r="D29" i="375"/>
  <c r="C29" i="375"/>
  <c r="O28" i="375"/>
  <c r="N28" i="375"/>
  <c r="M28" i="375"/>
  <c r="L28" i="375"/>
  <c r="K28" i="375"/>
  <c r="J28" i="375"/>
  <c r="I28" i="375"/>
  <c r="H28" i="375"/>
  <c r="G28" i="375"/>
  <c r="F28" i="375"/>
  <c r="E28" i="375"/>
  <c r="D28" i="375"/>
  <c r="C28" i="375"/>
  <c r="O27" i="375"/>
  <c r="N27" i="375"/>
  <c r="M27" i="375"/>
  <c r="L27" i="375"/>
  <c r="K27" i="375"/>
  <c r="J27" i="375"/>
  <c r="I27" i="375"/>
  <c r="H27" i="375"/>
  <c r="G27" i="375"/>
  <c r="F27" i="375"/>
  <c r="E27" i="375"/>
  <c r="D27" i="375"/>
  <c r="C27" i="375"/>
  <c r="O26" i="375"/>
  <c r="N26" i="375"/>
  <c r="M26" i="375"/>
  <c r="L26" i="375"/>
  <c r="K26" i="375"/>
  <c r="J26" i="375"/>
  <c r="I26" i="375"/>
  <c r="H26" i="375"/>
  <c r="G26" i="375"/>
  <c r="F26" i="375"/>
  <c r="E26" i="375"/>
  <c r="D26" i="375"/>
  <c r="C26" i="375"/>
  <c r="O25" i="375"/>
  <c r="N25" i="375"/>
  <c r="M25" i="375"/>
  <c r="L25" i="375"/>
  <c r="K25" i="375"/>
  <c r="J25" i="375"/>
  <c r="I25" i="375"/>
  <c r="H25" i="375"/>
  <c r="G25" i="375"/>
  <c r="F25" i="375"/>
  <c r="E25" i="375"/>
  <c r="D25" i="375"/>
  <c r="C25" i="375"/>
  <c r="O21" i="375"/>
  <c r="N21" i="375"/>
  <c r="M21" i="375"/>
  <c r="L21" i="375"/>
  <c r="K21" i="375"/>
  <c r="J21" i="375"/>
  <c r="I21" i="375"/>
  <c r="H21" i="375"/>
  <c r="G21" i="375"/>
  <c r="F21" i="375"/>
  <c r="E21" i="375"/>
  <c r="D21" i="375"/>
  <c r="C21" i="375"/>
  <c r="O20" i="375"/>
  <c r="N20" i="375"/>
  <c r="M20" i="375"/>
  <c r="L20" i="375"/>
  <c r="K20" i="375"/>
  <c r="J20" i="375"/>
  <c r="I20" i="375"/>
  <c r="H20" i="375"/>
  <c r="G20" i="375"/>
  <c r="F20" i="375"/>
  <c r="E20" i="375"/>
  <c r="D20" i="375"/>
  <c r="C20" i="375"/>
  <c r="O19" i="375"/>
  <c r="N19" i="375"/>
  <c r="M19" i="375"/>
  <c r="L19" i="375"/>
  <c r="K19" i="375"/>
  <c r="J19" i="375"/>
  <c r="I19" i="375"/>
  <c r="H19" i="375"/>
  <c r="G19" i="375"/>
  <c r="F19" i="375"/>
  <c r="E19" i="375"/>
  <c r="D19" i="375"/>
  <c r="C19" i="375"/>
  <c r="O18" i="375"/>
  <c r="N18" i="375"/>
  <c r="M18" i="375"/>
  <c r="L18" i="375"/>
  <c r="K18" i="375"/>
  <c r="J18" i="375"/>
  <c r="I18" i="375"/>
  <c r="H18" i="375"/>
  <c r="G18" i="375"/>
  <c r="F18" i="375"/>
  <c r="E18" i="375"/>
  <c r="D18" i="375"/>
  <c r="C18" i="375"/>
  <c r="O17" i="375"/>
  <c r="N17" i="375"/>
  <c r="M17" i="375"/>
  <c r="L17" i="375"/>
  <c r="K17" i="375"/>
  <c r="J17" i="375"/>
  <c r="I17" i="375"/>
  <c r="H17" i="375"/>
  <c r="G17" i="375"/>
  <c r="F17" i="375"/>
  <c r="E17" i="375"/>
  <c r="D17" i="375"/>
  <c r="C17" i="375"/>
  <c r="O16" i="375"/>
  <c r="N16" i="375"/>
  <c r="M16" i="375"/>
  <c r="L16" i="375"/>
  <c r="K16" i="375"/>
  <c r="J16" i="375"/>
  <c r="I16" i="375"/>
  <c r="H16" i="375"/>
  <c r="G16" i="375"/>
  <c r="F16" i="375"/>
  <c r="E16" i="375"/>
  <c r="D16" i="375"/>
  <c r="C16" i="375"/>
  <c r="O15" i="375"/>
  <c r="N15" i="375"/>
  <c r="M15" i="375"/>
  <c r="L15" i="375"/>
  <c r="K15" i="375"/>
  <c r="J15" i="375"/>
  <c r="I15" i="375"/>
  <c r="H15" i="375"/>
  <c r="G15" i="375"/>
  <c r="F15" i="375"/>
  <c r="E15" i="375"/>
  <c r="D15" i="375"/>
  <c r="C15" i="375"/>
  <c r="O36" i="374"/>
  <c r="N36" i="374"/>
  <c r="M36" i="374"/>
  <c r="L36" i="374"/>
  <c r="K36" i="374"/>
  <c r="J36" i="374"/>
  <c r="I36" i="374"/>
  <c r="H36" i="374"/>
  <c r="G36" i="374"/>
  <c r="F36" i="374"/>
  <c r="E36" i="374"/>
  <c r="D36" i="374"/>
  <c r="C36" i="374"/>
  <c r="O35" i="374"/>
  <c r="N35" i="374"/>
  <c r="M35" i="374"/>
  <c r="L35" i="374"/>
  <c r="K35" i="374"/>
  <c r="J35" i="374"/>
  <c r="I35" i="374"/>
  <c r="H35" i="374"/>
  <c r="G35" i="374"/>
  <c r="F35" i="374"/>
  <c r="E35" i="374"/>
  <c r="D35" i="374"/>
  <c r="C35" i="374"/>
  <c r="O34" i="374"/>
  <c r="N34" i="374"/>
  <c r="M34" i="374"/>
  <c r="L34" i="374"/>
  <c r="K34" i="374"/>
  <c r="J34" i="374"/>
  <c r="I34" i="374"/>
  <c r="H34" i="374"/>
  <c r="G34" i="374"/>
  <c r="F34" i="374"/>
  <c r="E34" i="374"/>
  <c r="D34" i="374"/>
  <c r="C34" i="374"/>
  <c r="O29" i="374"/>
  <c r="N29" i="374"/>
  <c r="M29" i="374"/>
  <c r="L29" i="374"/>
  <c r="K29" i="374"/>
  <c r="J29" i="374"/>
  <c r="I29" i="374"/>
  <c r="H29" i="374"/>
  <c r="G29" i="374"/>
  <c r="F29" i="374"/>
  <c r="E29" i="374"/>
  <c r="D29" i="374"/>
  <c r="C29" i="374"/>
  <c r="O28" i="374"/>
  <c r="N28" i="374"/>
  <c r="M28" i="374"/>
  <c r="L28" i="374"/>
  <c r="K28" i="374"/>
  <c r="J28" i="374"/>
  <c r="I28" i="374"/>
  <c r="H28" i="374"/>
  <c r="G28" i="374"/>
  <c r="F28" i="374"/>
  <c r="E28" i="374"/>
  <c r="D28" i="374"/>
  <c r="C28" i="374"/>
  <c r="O27" i="374"/>
  <c r="N27" i="374"/>
  <c r="M27" i="374"/>
  <c r="L27" i="374"/>
  <c r="K27" i="374"/>
  <c r="J27" i="374"/>
  <c r="I27" i="374"/>
  <c r="H27" i="374"/>
  <c r="G27" i="374"/>
  <c r="F27" i="374"/>
  <c r="E27" i="374"/>
  <c r="D27" i="374"/>
  <c r="C27" i="374"/>
  <c r="O26" i="374"/>
  <c r="N26" i="374"/>
  <c r="M26" i="374"/>
  <c r="L26" i="374"/>
  <c r="K26" i="374"/>
  <c r="J26" i="374"/>
  <c r="I26" i="374"/>
  <c r="H26" i="374"/>
  <c r="G26" i="374"/>
  <c r="F26" i="374"/>
  <c r="E26" i="374"/>
  <c r="D26" i="374"/>
  <c r="C26" i="374"/>
  <c r="O25" i="374"/>
  <c r="N25" i="374"/>
  <c r="M25" i="374"/>
  <c r="L25" i="374"/>
  <c r="K25" i="374"/>
  <c r="J25" i="374"/>
  <c r="I25" i="374"/>
  <c r="H25" i="374"/>
  <c r="G25" i="374"/>
  <c r="F25" i="374"/>
  <c r="E25" i="374"/>
  <c r="D25" i="374"/>
  <c r="C25" i="374"/>
  <c r="O21" i="374"/>
  <c r="N21" i="374"/>
  <c r="M21" i="374"/>
  <c r="L21" i="374"/>
  <c r="K21" i="374"/>
  <c r="J21" i="374"/>
  <c r="I21" i="374"/>
  <c r="H21" i="374"/>
  <c r="G21" i="374"/>
  <c r="F21" i="374"/>
  <c r="E21" i="374"/>
  <c r="D21" i="374"/>
  <c r="C21" i="374"/>
  <c r="O20" i="374"/>
  <c r="N20" i="374"/>
  <c r="M20" i="374"/>
  <c r="L20" i="374"/>
  <c r="K20" i="374"/>
  <c r="J20" i="374"/>
  <c r="I20" i="374"/>
  <c r="H20" i="374"/>
  <c r="G20" i="374"/>
  <c r="F20" i="374"/>
  <c r="E20" i="374"/>
  <c r="D20" i="374"/>
  <c r="C20" i="374"/>
  <c r="O19" i="374"/>
  <c r="N19" i="374"/>
  <c r="M19" i="374"/>
  <c r="L19" i="374"/>
  <c r="K19" i="374"/>
  <c r="J19" i="374"/>
  <c r="I19" i="374"/>
  <c r="H19" i="374"/>
  <c r="G19" i="374"/>
  <c r="F19" i="374"/>
  <c r="E19" i="374"/>
  <c r="D19" i="374"/>
  <c r="C19" i="374"/>
  <c r="O18" i="374"/>
  <c r="N18" i="374"/>
  <c r="M18" i="374"/>
  <c r="L18" i="374"/>
  <c r="K18" i="374"/>
  <c r="J18" i="374"/>
  <c r="I18" i="374"/>
  <c r="H18" i="374"/>
  <c r="G18" i="374"/>
  <c r="F18" i="374"/>
  <c r="E18" i="374"/>
  <c r="D18" i="374"/>
  <c r="C18" i="374"/>
  <c r="O17" i="374"/>
  <c r="N17" i="374"/>
  <c r="M17" i="374"/>
  <c r="L17" i="374"/>
  <c r="K17" i="374"/>
  <c r="J17" i="374"/>
  <c r="I17" i="374"/>
  <c r="H17" i="374"/>
  <c r="G17" i="374"/>
  <c r="F17" i="374"/>
  <c r="E17" i="374"/>
  <c r="D17" i="374"/>
  <c r="C17" i="374"/>
  <c r="O16" i="374"/>
  <c r="N16" i="374"/>
  <c r="M16" i="374"/>
  <c r="L16" i="374"/>
  <c r="K16" i="374"/>
  <c r="J16" i="374"/>
  <c r="I16" i="374"/>
  <c r="H16" i="374"/>
  <c r="G16" i="374"/>
  <c r="F16" i="374"/>
  <c r="E16" i="374"/>
  <c r="D16" i="374"/>
  <c r="C16" i="374"/>
  <c r="O15" i="374"/>
  <c r="N15" i="374"/>
  <c r="M15" i="374"/>
  <c r="L15" i="374"/>
  <c r="K15" i="374"/>
  <c r="J15" i="374"/>
  <c r="I15" i="374"/>
  <c r="H15" i="374"/>
  <c r="G15" i="374"/>
  <c r="F15" i="374"/>
  <c r="E15" i="374"/>
  <c r="D15" i="374"/>
  <c r="C15" i="374"/>
  <c r="O36" i="373"/>
  <c r="O35" i="373"/>
  <c r="O34" i="373"/>
  <c r="N36" i="373"/>
  <c r="N35" i="373"/>
  <c r="N34" i="373"/>
  <c r="M36" i="373"/>
  <c r="M35" i="373"/>
  <c r="M34" i="373"/>
  <c r="L36" i="373"/>
  <c r="L35" i="373"/>
  <c r="L34" i="373"/>
  <c r="K36" i="373"/>
  <c r="K35" i="373"/>
  <c r="K34" i="373"/>
  <c r="J36" i="373"/>
  <c r="J35" i="373"/>
  <c r="J34" i="373"/>
  <c r="I36" i="373"/>
  <c r="I35" i="373"/>
  <c r="I34" i="373"/>
  <c r="H36" i="373"/>
  <c r="H35" i="373"/>
  <c r="H34" i="373"/>
  <c r="G36" i="373"/>
  <c r="G35" i="373"/>
  <c r="G34" i="373"/>
  <c r="F36" i="373"/>
  <c r="F35" i="373"/>
  <c r="F34" i="373"/>
  <c r="E36" i="373"/>
  <c r="E35" i="373"/>
  <c r="E34" i="373"/>
  <c r="D36" i="373"/>
  <c r="D35" i="373"/>
  <c r="D34" i="373"/>
  <c r="C36" i="373"/>
  <c r="C35" i="373"/>
  <c r="C34" i="373"/>
  <c r="O29" i="373"/>
  <c r="O26" i="373"/>
  <c r="O27" i="373"/>
  <c r="O28" i="373"/>
  <c r="O25" i="373"/>
  <c r="L26" i="373"/>
  <c r="M26" i="373"/>
  <c r="N26" i="373"/>
  <c r="L27" i="373"/>
  <c r="M27" i="373"/>
  <c r="N27" i="373"/>
  <c r="L28" i="373"/>
  <c r="M28" i="373"/>
  <c r="N28" i="373"/>
  <c r="L29" i="373"/>
  <c r="M29" i="373"/>
  <c r="N29" i="373"/>
  <c r="N25" i="373"/>
  <c r="M25" i="373"/>
  <c r="L25" i="373"/>
  <c r="I26" i="373"/>
  <c r="J26" i="373"/>
  <c r="K26" i="373"/>
  <c r="I27" i="373"/>
  <c r="J27" i="373"/>
  <c r="K27" i="373"/>
  <c r="I28" i="373"/>
  <c r="J28" i="373"/>
  <c r="K28" i="373"/>
  <c r="I29" i="373"/>
  <c r="J29" i="373"/>
  <c r="K29" i="373"/>
  <c r="K25" i="373"/>
  <c r="J25" i="373"/>
  <c r="I25" i="373"/>
  <c r="F26" i="373"/>
  <c r="G26" i="373"/>
  <c r="H26" i="373"/>
  <c r="F27" i="373"/>
  <c r="G27" i="373"/>
  <c r="H27" i="373"/>
  <c r="F28" i="373"/>
  <c r="G28" i="373"/>
  <c r="H28" i="373"/>
  <c r="F29" i="373"/>
  <c r="G29" i="373"/>
  <c r="H29" i="373"/>
  <c r="H25" i="373"/>
  <c r="G25" i="373"/>
  <c r="F25" i="373"/>
  <c r="C26" i="373"/>
  <c r="D26" i="373"/>
  <c r="E26" i="373"/>
  <c r="C27" i="373"/>
  <c r="D27" i="373"/>
  <c r="E27" i="373"/>
  <c r="C28" i="373"/>
  <c r="D28" i="373"/>
  <c r="E28" i="373"/>
  <c r="C29" i="373"/>
  <c r="D29" i="373"/>
  <c r="E29" i="373"/>
  <c r="E25" i="373"/>
  <c r="D25" i="373"/>
  <c r="C25" i="373"/>
  <c r="O16" i="373"/>
  <c r="O17" i="373"/>
  <c r="O18" i="373"/>
  <c r="O19" i="373"/>
  <c r="O20" i="373"/>
  <c r="O21" i="373"/>
  <c r="L16" i="373"/>
  <c r="M16" i="373"/>
  <c r="N16" i="373"/>
  <c r="L17" i="373"/>
  <c r="M17" i="373"/>
  <c r="N17" i="373"/>
  <c r="L18" i="373"/>
  <c r="M18" i="373"/>
  <c r="N18" i="373"/>
  <c r="L19" i="373"/>
  <c r="M19" i="373"/>
  <c r="N19" i="373"/>
  <c r="L20" i="373"/>
  <c r="M20" i="373"/>
  <c r="N20" i="373"/>
  <c r="L21" i="373"/>
  <c r="M21" i="373"/>
  <c r="N21" i="373"/>
  <c r="I16" i="373"/>
  <c r="J16" i="373"/>
  <c r="K16" i="373"/>
  <c r="I17" i="373"/>
  <c r="J17" i="373"/>
  <c r="K17" i="373"/>
  <c r="I18" i="373"/>
  <c r="J18" i="373"/>
  <c r="K18" i="373"/>
  <c r="I19" i="373"/>
  <c r="J19" i="373"/>
  <c r="K19" i="373"/>
  <c r="I20" i="373"/>
  <c r="J20" i="373"/>
  <c r="K20" i="373"/>
  <c r="I21" i="373"/>
  <c r="J21" i="373"/>
  <c r="K21" i="373"/>
  <c r="F16" i="373"/>
  <c r="G16" i="373"/>
  <c r="H16" i="373"/>
  <c r="F17" i="373"/>
  <c r="G17" i="373"/>
  <c r="H17" i="373"/>
  <c r="F18" i="373"/>
  <c r="G18" i="373"/>
  <c r="H18" i="373"/>
  <c r="F19" i="373"/>
  <c r="G19" i="373"/>
  <c r="H19" i="373"/>
  <c r="F20" i="373"/>
  <c r="G20" i="373"/>
  <c r="H20" i="373"/>
  <c r="F21" i="373"/>
  <c r="G21" i="373"/>
  <c r="H21" i="373"/>
  <c r="E16" i="373"/>
  <c r="E17" i="373"/>
  <c r="E18" i="373"/>
  <c r="E19" i="373"/>
  <c r="E20" i="373"/>
  <c r="E21" i="373"/>
  <c r="D16" i="373"/>
  <c r="D17" i="373"/>
  <c r="D18" i="373"/>
  <c r="D19" i="373"/>
  <c r="D20" i="373"/>
  <c r="D21" i="373"/>
  <c r="C16" i="373"/>
  <c r="C17" i="373"/>
  <c r="C18" i="373"/>
  <c r="C19" i="373"/>
  <c r="C20" i="373"/>
  <c r="C21" i="373"/>
  <c r="O15" i="373"/>
  <c r="N15" i="373"/>
  <c r="M15" i="373"/>
  <c r="L15" i="373"/>
  <c r="K15" i="373"/>
  <c r="J15" i="373"/>
  <c r="I15" i="373"/>
  <c r="H15" i="373"/>
  <c r="G15" i="373"/>
  <c r="F15" i="373"/>
  <c r="E15" i="373"/>
  <c r="D15" i="373"/>
  <c r="C15" i="373"/>
  <c r="H30" i="382" l="1"/>
  <c r="F30" i="390"/>
  <c r="G30" i="405"/>
  <c r="H22" i="411"/>
  <c r="M30" i="411"/>
  <c r="O30" i="387"/>
  <c r="D30" i="406"/>
  <c r="H5" i="4"/>
  <c r="O5" i="4" s="1"/>
  <c r="F30" i="382"/>
  <c r="N30" i="393"/>
  <c r="G30" i="397"/>
  <c r="D30" i="398"/>
  <c r="J30" i="398"/>
  <c r="N30" i="401"/>
  <c r="I22" i="395"/>
  <c r="E30" i="398"/>
  <c r="L22" i="402"/>
  <c r="F3" i="4"/>
  <c r="H3" i="4" s="1"/>
  <c r="E30" i="374"/>
  <c r="M22" i="386"/>
  <c r="K4" i="4"/>
  <c r="C30" i="419"/>
  <c r="N4" i="4"/>
  <c r="C22" i="391"/>
  <c r="E3" i="4"/>
  <c r="K3" i="4"/>
  <c r="H30" i="388"/>
  <c r="G30" i="374"/>
  <c r="D30" i="375"/>
  <c r="O17" i="377"/>
  <c r="O29" i="378"/>
  <c r="K22" i="379"/>
  <c r="H22" i="380"/>
  <c r="O20" i="380"/>
  <c r="O26" i="383"/>
  <c r="O20" i="384"/>
  <c r="O29" i="386"/>
  <c r="O20" i="392"/>
  <c r="O29" i="402"/>
  <c r="O29" i="406"/>
  <c r="O26" i="407"/>
  <c r="D22" i="416"/>
  <c r="O17" i="417"/>
  <c r="O18" i="377"/>
  <c r="O15" i="378"/>
  <c r="O34" i="378"/>
  <c r="O21" i="380"/>
  <c r="O15" i="382"/>
  <c r="O27" i="383"/>
  <c r="O21" i="384"/>
  <c r="O15" i="386"/>
  <c r="O34" i="386"/>
  <c r="O21" i="392"/>
  <c r="E30" i="395"/>
  <c r="O15" i="402"/>
  <c r="H30" i="402"/>
  <c r="O34" i="402"/>
  <c r="O15" i="406"/>
  <c r="O34" i="406"/>
  <c r="O27" i="407"/>
  <c r="O21" i="408"/>
  <c r="O18" i="417"/>
  <c r="O27" i="419"/>
  <c r="O15" i="377"/>
  <c r="M22" i="404"/>
  <c r="O28" i="378"/>
  <c r="O30" i="376"/>
  <c r="O19" i="377"/>
  <c r="L30" i="377"/>
  <c r="J30" i="377"/>
  <c r="H30" i="377"/>
  <c r="O16" i="378"/>
  <c r="F30" i="379"/>
  <c r="O25" i="380"/>
  <c r="O28" i="383"/>
  <c r="O25" i="384"/>
  <c r="J30" i="385"/>
  <c r="O16" i="386"/>
  <c r="O25" i="392"/>
  <c r="F30" i="395"/>
  <c r="C30" i="396"/>
  <c r="M22" i="399"/>
  <c r="O30" i="400"/>
  <c r="O16" i="402"/>
  <c r="F30" i="403"/>
  <c r="O16" i="406"/>
  <c r="O28" i="407"/>
  <c r="O25" i="408"/>
  <c r="O19" i="417"/>
  <c r="O28" i="406"/>
  <c r="M22" i="375"/>
  <c r="O20" i="377"/>
  <c r="O17" i="378"/>
  <c r="O26" i="380"/>
  <c r="N22" i="383"/>
  <c r="O29" i="383"/>
  <c r="O26" i="384"/>
  <c r="H22" i="385"/>
  <c r="F22" i="385"/>
  <c r="D22" i="385"/>
  <c r="O17" i="386"/>
  <c r="G30" i="387"/>
  <c r="D30" i="388"/>
  <c r="C22" i="389"/>
  <c r="O26" i="392"/>
  <c r="O17" i="402"/>
  <c r="O17" i="406"/>
  <c r="O29" i="407"/>
  <c r="O26" i="408"/>
  <c r="O20" i="417"/>
  <c r="O18" i="392"/>
  <c r="O16" i="377"/>
  <c r="O19" i="392"/>
  <c r="C22" i="373"/>
  <c r="I22" i="377"/>
  <c r="O21" i="377"/>
  <c r="N30" i="377"/>
  <c r="O18" i="378"/>
  <c r="E30" i="380"/>
  <c r="O27" i="380"/>
  <c r="O15" i="383"/>
  <c r="O34" i="383"/>
  <c r="O27" i="384"/>
  <c r="O18" i="386"/>
  <c r="O27" i="392"/>
  <c r="O18" i="402"/>
  <c r="O18" i="406"/>
  <c r="O15" i="407"/>
  <c r="O34" i="407"/>
  <c r="E30" i="408"/>
  <c r="O27" i="408"/>
  <c r="L22" i="412"/>
  <c r="F22" i="414"/>
  <c r="M22" i="414"/>
  <c r="E30" i="416"/>
  <c r="O21" i="417"/>
  <c r="N30" i="417"/>
  <c r="F22" i="418"/>
  <c r="K30" i="418"/>
  <c r="L3" i="4"/>
  <c r="N3" i="4" s="1"/>
  <c r="O3" i="4" s="1"/>
  <c r="O34" i="377"/>
  <c r="O19" i="378"/>
  <c r="O28" i="380"/>
  <c r="O16" i="383"/>
  <c r="O28" i="384"/>
  <c r="O30" i="384" s="1"/>
  <c r="O19" i="386"/>
  <c r="F30" i="392"/>
  <c r="O28" i="392"/>
  <c r="C30" i="393"/>
  <c r="O30" i="397"/>
  <c r="F30" i="400"/>
  <c r="C30" i="401"/>
  <c r="O19" i="402"/>
  <c r="O19" i="406"/>
  <c r="O16" i="407"/>
  <c r="F30" i="408"/>
  <c r="O28" i="408"/>
  <c r="C30" i="409"/>
  <c r="J22" i="417"/>
  <c r="O25" i="417"/>
  <c r="O19" i="384"/>
  <c r="O22" i="384" s="1"/>
  <c r="J30" i="388"/>
  <c r="O25" i="407"/>
  <c r="O30" i="407" s="1"/>
  <c r="O25" i="377"/>
  <c r="H22" i="374"/>
  <c r="M30" i="374"/>
  <c r="J30" i="375"/>
  <c r="O26" i="377"/>
  <c r="C22" i="378"/>
  <c r="O20" i="378"/>
  <c r="O29" i="380"/>
  <c r="O17" i="383"/>
  <c r="O29" i="384"/>
  <c r="O20" i="386"/>
  <c r="G30" i="392"/>
  <c r="O29" i="392"/>
  <c r="D30" i="393"/>
  <c r="K22" i="397"/>
  <c r="D22" i="398"/>
  <c r="O22" i="398"/>
  <c r="G30" i="400"/>
  <c r="D30" i="401"/>
  <c r="O20" i="402"/>
  <c r="O20" i="406"/>
  <c r="O17" i="407"/>
  <c r="O22" i="407" s="1"/>
  <c r="O29" i="408"/>
  <c r="O26" i="417"/>
  <c r="O27" i="406"/>
  <c r="O30" i="406" s="1"/>
  <c r="E4" i="4"/>
  <c r="O4" i="4" s="1"/>
  <c r="J30" i="380"/>
  <c r="O28" i="386"/>
  <c r="O30" i="386" s="1"/>
  <c r="O27" i="377"/>
  <c r="O21" i="378"/>
  <c r="O22" i="378" s="1"/>
  <c r="O15" i="380"/>
  <c r="O22" i="380" s="1"/>
  <c r="O34" i="380"/>
  <c r="I22" i="382"/>
  <c r="O18" i="383"/>
  <c r="O15" i="384"/>
  <c r="O34" i="384"/>
  <c r="E30" i="385"/>
  <c r="O21" i="386"/>
  <c r="I22" i="390"/>
  <c r="M22" i="391"/>
  <c r="O15" i="392"/>
  <c r="O22" i="392" s="1"/>
  <c r="O34" i="392"/>
  <c r="O21" i="402"/>
  <c r="O21" i="406"/>
  <c r="O18" i="407"/>
  <c r="O15" i="408"/>
  <c r="O22" i="408" s="1"/>
  <c r="O34" i="408"/>
  <c r="H30" i="412"/>
  <c r="O27" i="417"/>
  <c r="F30" i="377"/>
  <c r="C30" i="378"/>
  <c r="M22" i="381"/>
  <c r="L30" i="411"/>
  <c r="J30" i="411"/>
  <c r="F30" i="413"/>
  <c r="C30" i="414"/>
  <c r="M22" i="417"/>
  <c r="D22" i="380"/>
  <c r="K22" i="374"/>
  <c r="H30" i="374"/>
  <c r="E30" i="375"/>
  <c r="J22" i="377"/>
  <c r="M22" i="377"/>
  <c r="G30" i="377"/>
  <c r="D30" i="378"/>
  <c r="L30" i="378"/>
  <c r="J30" i="378"/>
  <c r="H30" i="378"/>
  <c r="L22" i="379"/>
  <c r="F30" i="380"/>
  <c r="G30" i="382"/>
  <c r="O30" i="382"/>
  <c r="D30" i="383"/>
  <c r="L22" i="384"/>
  <c r="F30" i="385"/>
  <c r="K22" i="387"/>
  <c r="K30" i="387"/>
  <c r="D22" i="388"/>
  <c r="O22" i="388"/>
  <c r="E30" i="388"/>
  <c r="M22" i="389"/>
  <c r="J22" i="390"/>
  <c r="G30" i="390"/>
  <c r="O30" i="390"/>
  <c r="C30" i="391"/>
  <c r="K22" i="392"/>
  <c r="K30" i="392"/>
  <c r="H22" i="393"/>
  <c r="E30" i="393"/>
  <c r="G30" i="395"/>
  <c r="O22" i="396"/>
  <c r="D30" i="396"/>
  <c r="L22" i="397"/>
  <c r="F30" i="398"/>
  <c r="N22" i="399"/>
  <c r="C30" i="399"/>
  <c r="N30" i="399"/>
  <c r="K22" i="400"/>
  <c r="I30" i="400"/>
  <c r="E30" i="401"/>
  <c r="D22" i="402"/>
  <c r="J30" i="402"/>
  <c r="O30" i="403"/>
  <c r="I30" i="405"/>
  <c r="M22" i="407"/>
  <c r="G30" i="408"/>
  <c r="D30" i="409"/>
  <c r="J30" i="409"/>
  <c r="H30" i="409"/>
  <c r="L22" i="410"/>
  <c r="I22" i="411"/>
  <c r="N30" i="411"/>
  <c r="M22" i="412"/>
  <c r="J30" i="412"/>
  <c r="G30" i="413"/>
  <c r="O30" i="413"/>
  <c r="D30" i="414"/>
  <c r="D22" i="415"/>
  <c r="D30" i="415"/>
  <c r="O30" i="415"/>
  <c r="I22" i="416"/>
  <c r="L22" i="416"/>
  <c r="F30" i="416"/>
  <c r="N30" i="416"/>
  <c r="D30" i="419"/>
  <c r="L30" i="419"/>
  <c r="J30" i="419"/>
  <c r="H30" i="419"/>
  <c r="F30" i="375"/>
  <c r="C30" i="376"/>
  <c r="I30" i="377"/>
  <c r="H22" i="378"/>
  <c r="D22" i="378"/>
  <c r="E30" i="378"/>
  <c r="M22" i="379"/>
  <c r="G30" i="380"/>
  <c r="O30" i="380"/>
  <c r="C30" i="381"/>
  <c r="K22" i="382"/>
  <c r="K30" i="382"/>
  <c r="E30" i="383"/>
  <c r="M22" i="384"/>
  <c r="J30" i="384"/>
  <c r="G30" i="385"/>
  <c r="O30" i="385"/>
  <c r="L30" i="386"/>
  <c r="J30" i="386"/>
  <c r="H30" i="386"/>
  <c r="L22" i="387"/>
  <c r="E22" i="387"/>
  <c r="N22" i="387"/>
  <c r="F30" i="388"/>
  <c r="C30" i="389"/>
  <c r="K22" i="390"/>
  <c r="H22" i="391"/>
  <c r="F22" i="391"/>
  <c r="O22" i="391"/>
  <c r="D30" i="391"/>
  <c r="L30" i="391"/>
  <c r="J30" i="391"/>
  <c r="H30" i="391"/>
  <c r="L22" i="392"/>
  <c r="G22" i="392"/>
  <c r="E22" i="392"/>
  <c r="F30" i="393"/>
  <c r="C30" i="394"/>
  <c r="I30" i="395"/>
  <c r="E30" i="396"/>
  <c r="J30" i="397"/>
  <c r="G30" i="398"/>
  <c r="O30" i="398"/>
  <c r="D30" i="399"/>
  <c r="J30" i="399"/>
  <c r="H30" i="399"/>
  <c r="L22" i="400"/>
  <c r="C22" i="400"/>
  <c r="N22" i="400"/>
  <c r="N22" i="402"/>
  <c r="C30" i="402"/>
  <c r="K22" i="403"/>
  <c r="H22" i="404"/>
  <c r="D22" i="404"/>
  <c r="L30" i="404"/>
  <c r="J30" i="404"/>
  <c r="H30" i="404"/>
  <c r="C22" i="405"/>
  <c r="N22" i="405"/>
  <c r="F30" i="406"/>
  <c r="K22" i="408"/>
  <c r="I30" i="408"/>
  <c r="D22" i="409"/>
  <c r="E30" i="409"/>
  <c r="M22" i="410"/>
  <c r="G30" i="411"/>
  <c r="N22" i="412"/>
  <c r="C22" i="413"/>
  <c r="K22" i="413"/>
  <c r="E30" i="414"/>
  <c r="M30" i="414"/>
  <c r="E22" i="415"/>
  <c r="M22" i="415"/>
  <c r="K22" i="415"/>
  <c r="J30" i="415"/>
  <c r="G30" i="416"/>
  <c r="C30" i="417"/>
  <c r="H22" i="419"/>
  <c r="D22" i="419"/>
  <c r="E30" i="419"/>
  <c r="N22" i="373"/>
  <c r="G30" i="375"/>
  <c r="O30" i="375"/>
  <c r="M30" i="375"/>
  <c r="L30" i="376"/>
  <c r="C22" i="377"/>
  <c r="N22" i="377"/>
  <c r="F30" i="378"/>
  <c r="C30" i="379"/>
  <c r="K22" i="380"/>
  <c r="K30" i="380"/>
  <c r="I30" i="380"/>
  <c r="H22" i="381"/>
  <c r="L30" i="381"/>
  <c r="H30" i="381"/>
  <c r="L22" i="382"/>
  <c r="E22" i="382"/>
  <c r="N22" i="382"/>
  <c r="F30" i="383"/>
  <c r="N22" i="384"/>
  <c r="K22" i="385"/>
  <c r="K30" i="385"/>
  <c r="H22" i="386"/>
  <c r="F22" i="386"/>
  <c r="D22" i="386"/>
  <c r="E30" i="386"/>
  <c r="M30" i="386"/>
  <c r="M22" i="387"/>
  <c r="G30" i="388"/>
  <c r="O30" i="388"/>
  <c r="J30" i="389"/>
  <c r="H30" i="389"/>
  <c r="L22" i="390"/>
  <c r="I22" i="391"/>
  <c r="E30" i="391"/>
  <c r="M30" i="391"/>
  <c r="M22" i="392"/>
  <c r="G30" i="393"/>
  <c r="O30" i="393"/>
  <c r="M30" i="393"/>
  <c r="D30" i="394"/>
  <c r="L30" i="394"/>
  <c r="N22" i="395"/>
  <c r="F30" i="396"/>
  <c r="C30" i="397"/>
  <c r="K22" i="398"/>
  <c r="I30" i="398"/>
  <c r="D22" i="399"/>
  <c r="E30" i="399"/>
  <c r="M22" i="400"/>
  <c r="G30" i="401"/>
  <c r="O30" i="401"/>
  <c r="M30" i="401"/>
  <c r="D30" i="402"/>
  <c r="I22" i="404"/>
  <c r="E30" i="404"/>
  <c r="M30" i="404"/>
  <c r="M22" i="405"/>
  <c r="G30" i="406"/>
  <c r="H30" i="407"/>
  <c r="L22" i="408"/>
  <c r="C22" i="408"/>
  <c r="F30" i="409"/>
  <c r="H30" i="411"/>
  <c r="O22" i="412"/>
  <c r="D30" i="412"/>
  <c r="D22" i="413"/>
  <c r="I30" i="413"/>
  <c r="I22" i="414"/>
  <c r="N30" i="414"/>
  <c r="F22" i="415"/>
  <c r="K30" i="415"/>
  <c r="D30" i="417"/>
  <c r="D22" i="418"/>
  <c r="F30" i="419"/>
  <c r="H30" i="373"/>
  <c r="F30" i="374"/>
  <c r="K22" i="375"/>
  <c r="I22" i="375"/>
  <c r="E30" i="376"/>
  <c r="G30" i="378"/>
  <c r="D30" i="379"/>
  <c r="J30" i="379"/>
  <c r="H30" i="379"/>
  <c r="L22" i="380"/>
  <c r="C22" i="380"/>
  <c r="N22" i="380"/>
  <c r="I22" i="381"/>
  <c r="E30" i="381"/>
  <c r="M30" i="381"/>
  <c r="M22" i="382"/>
  <c r="J22" i="383"/>
  <c r="D22" i="383"/>
  <c r="G30" i="383"/>
  <c r="D30" i="384"/>
  <c r="L22" i="385"/>
  <c r="G22" i="385"/>
  <c r="E22" i="385"/>
  <c r="N22" i="385"/>
  <c r="I22" i="386"/>
  <c r="F30" i="386"/>
  <c r="N30" i="386"/>
  <c r="C30" i="387"/>
  <c r="K22" i="388"/>
  <c r="I30" i="388"/>
  <c r="O22" i="389"/>
  <c r="E30" i="389"/>
  <c r="M22" i="390"/>
  <c r="D22" i="390"/>
  <c r="J30" i="390"/>
  <c r="J22" i="391"/>
  <c r="N30" i="391"/>
  <c r="C30" i="392"/>
  <c r="N30" i="392"/>
  <c r="K22" i="393"/>
  <c r="H22" i="394"/>
  <c r="M30" i="394"/>
  <c r="M22" i="395"/>
  <c r="G30" i="396"/>
  <c r="O30" i="396"/>
  <c r="D30" i="397"/>
  <c r="L22" i="398"/>
  <c r="C22" i="398"/>
  <c r="F30" i="399"/>
  <c r="C30" i="400"/>
  <c r="K22" i="401"/>
  <c r="M30" i="402"/>
  <c r="J22" i="404"/>
  <c r="F30" i="404"/>
  <c r="N30" i="404"/>
  <c r="C22" i="406"/>
  <c r="H30" i="406"/>
  <c r="E30" i="407"/>
  <c r="M22" i="408"/>
  <c r="G30" i="409"/>
  <c r="O30" i="409"/>
  <c r="D30" i="410"/>
  <c r="D22" i="411"/>
  <c r="I30" i="411"/>
  <c r="E30" i="412"/>
  <c r="M22" i="413"/>
  <c r="E30" i="413"/>
  <c r="G30" i="414"/>
  <c r="O30" i="414"/>
  <c r="L30" i="415"/>
  <c r="G30" i="415"/>
  <c r="N22" i="416"/>
  <c r="I22" i="417"/>
  <c r="E30" i="417"/>
  <c r="M30" i="417"/>
  <c r="E22" i="418"/>
  <c r="M22" i="418"/>
  <c r="J30" i="418"/>
  <c r="G30" i="419"/>
  <c r="O30" i="419"/>
  <c r="L22" i="374"/>
  <c r="D30" i="374"/>
  <c r="J30" i="374"/>
  <c r="D22" i="375"/>
  <c r="L22" i="375"/>
  <c r="I22" i="376"/>
  <c r="F30" i="376"/>
  <c r="C30" i="377"/>
  <c r="K22" i="378"/>
  <c r="K30" i="378"/>
  <c r="I30" i="378"/>
  <c r="D22" i="379"/>
  <c r="E30" i="379"/>
  <c r="M22" i="380"/>
  <c r="J22" i="381"/>
  <c r="F30" i="381"/>
  <c r="N30" i="381"/>
  <c r="C30" i="382"/>
  <c r="C22" i="383"/>
  <c r="E30" i="384"/>
  <c r="M22" i="385"/>
  <c r="G30" i="386"/>
  <c r="J22" i="387"/>
  <c r="D30" i="387"/>
  <c r="L30" i="387"/>
  <c r="J30" i="387"/>
  <c r="H30" i="387"/>
  <c r="L22" i="388"/>
  <c r="C22" i="388"/>
  <c r="F30" i="389"/>
  <c r="N22" i="390"/>
  <c r="C30" i="390"/>
  <c r="K22" i="391"/>
  <c r="G30" i="391"/>
  <c r="O30" i="391"/>
  <c r="D30" i="392"/>
  <c r="L30" i="392"/>
  <c r="J30" i="392"/>
  <c r="H30" i="392"/>
  <c r="D22" i="393"/>
  <c r="L22" i="393"/>
  <c r="G22" i="393"/>
  <c r="I22" i="394"/>
  <c r="N30" i="394"/>
  <c r="C22" i="396"/>
  <c r="K22" i="396"/>
  <c r="E30" i="397"/>
  <c r="M22" i="398"/>
  <c r="G30" i="399"/>
  <c r="O30" i="399"/>
  <c r="D30" i="400"/>
  <c r="L30" i="400"/>
  <c r="J30" i="400"/>
  <c r="H30" i="400"/>
  <c r="D22" i="401"/>
  <c r="L22" i="401"/>
  <c r="I22" i="402"/>
  <c r="F30" i="402"/>
  <c r="N30" i="402"/>
  <c r="C30" i="403"/>
  <c r="G30" i="404"/>
  <c r="D30" i="405"/>
  <c r="L30" i="405"/>
  <c r="H30" i="405"/>
  <c r="L22" i="406"/>
  <c r="F30" i="407"/>
  <c r="C30" i="408"/>
  <c r="K22" i="409"/>
  <c r="E30" i="410"/>
  <c r="M30" i="410"/>
  <c r="M22" i="411"/>
  <c r="F30" i="412"/>
  <c r="C30" i="413"/>
  <c r="K22" i="414"/>
  <c r="E30" i="415"/>
  <c r="C30" i="415"/>
  <c r="M22" i="416"/>
  <c r="K22" i="419"/>
  <c r="N22" i="378"/>
  <c r="C30" i="380"/>
  <c r="K22" i="381"/>
  <c r="G30" i="381"/>
  <c r="O30" i="381"/>
  <c r="D30" i="382"/>
  <c r="L30" i="382"/>
  <c r="J30" i="382"/>
  <c r="I22" i="384"/>
  <c r="F30" i="384"/>
  <c r="C30" i="385"/>
  <c r="K30" i="386"/>
  <c r="H22" i="387"/>
  <c r="D22" i="387"/>
  <c r="E30" i="387"/>
  <c r="M22" i="388"/>
  <c r="G30" i="389"/>
  <c r="O30" i="389"/>
  <c r="D30" i="390"/>
  <c r="L22" i="391"/>
  <c r="G22" i="391"/>
  <c r="N22" i="391"/>
  <c r="I30" i="391"/>
  <c r="H22" i="392"/>
  <c r="D22" i="392"/>
  <c r="E30" i="392"/>
  <c r="M22" i="393"/>
  <c r="J30" i="393"/>
  <c r="J22" i="394"/>
  <c r="G30" i="394"/>
  <c r="O30" i="394"/>
  <c r="D30" i="395"/>
  <c r="L30" i="395"/>
  <c r="H30" i="395"/>
  <c r="I30" i="396"/>
  <c r="C30" i="398"/>
  <c r="K22" i="399"/>
  <c r="H22" i="400"/>
  <c r="O22" i="400"/>
  <c r="M22" i="401"/>
  <c r="J30" i="401"/>
  <c r="J22" i="402"/>
  <c r="G30" i="402"/>
  <c r="O30" i="402"/>
  <c r="D30" i="403"/>
  <c r="N22" i="404"/>
  <c r="H22" i="405"/>
  <c r="O22" i="405"/>
  <c r="E30" i="405"/>
  <c r="M22" i="406"/>
  <c r="J30" i="406"/>
  <c r="G30" i="407"/>
  <c r="D30" i="408"/>
  <c r="H30" i="408"/>
  <c r="L22" i="409"/>
  <c r="N22" i="409"/>
  <c r="I22" i="410"/>
  <c r="F30" i="410"/>
  <c r="F22" i="411"/>
  <c r="G30" i="412"/>
  <c r="O22" i="413"/>
  <c r="L22" i="415"/>
  <c r="K22" i="417"/>
  <c r="G30" i="417"/>
  <c r="L30" i="418"/>
  <c r="G30" i="418"/>
  <c r="L22" i="419"/>
  <c r="N22" i="419"/>
  <c r="I30" i="373"/>
  <c r="I22" i="374"/>
  <c r="C30" i="375"/>
  <c r="N30" i="375"/>
  <c r="H22" i="377"/>
  <c r="M30" i="377"/>
  <c r="M22" i="378"/>
  <c r="G30" i="379"/>
  <c r="O30" i="379"/>
  <c r="D30" i="380"/>
  <c r="L30" i="380"/>
  <c r="H30" i="380"/>
  <c r="N22" i="381"/>
  <c r="I30" i="381"/>
  <c r="H22" i="382"/>
  <c r="F22" i="382"/>
  <c r="D22" i="382"/>
  <c r="E30" i="382"/>
  <c r="M22" i="383"/>
  <c r="J30" i="383"/>
  <c r="G30" i="384"/>
  <c r="D30" i="385"/>
  <c r="L30" i="385"/>
  <c r="H30" i="385"/>
  <c r="E22" i="386"/>
  <c r="N22" i="386"/>
  <c r="F30" i="387"/>
  <c r="C30" i="388"/>
  <c r="K22" i="389"/>
  <c r="I30" i="389"/>
  <c r="E30" i="390"/>
  <c r="H22" i="395"/>
  <c r="M22" i="396"/>
  <c r="H30" i="398"/>
  <c r="L22" i="399"/>
  <c r="K22" i="402"/>
  <c r="N22" i="406"/>
  <c r="I30" i="407"/>
  <c r="M22" i="409"/>
  <c r="G22" i="411"/>
  <c r="L30" i="416"/>
  <c r="J30" i="416"/>
  <c r="H30" i="416"/>
  <c r="L22" i="417"/>
  <c r="M22" i="419"/>
  <c r="I22" i="419"/>
  <c r="M30" i="419"/>
  <c r="J22" i="419"/>
  <c r="N30" i="419"/>
  <c r="C22" i="419"/>
  <c r="O22" i="419"/>
  <c r="E22" i="419"/>
  <c r="I30" i="419"/>
  <c r="F22" i="419"/>
  <c r="G22" i="419"/>
  <c r="K30" i="419"/>
  <c r="E30" i="418"/>
  <c r="F30" i="418"/>
  <c r="C22" i="418"/>
  <c r="O22" i="418"/>
  <c r="N22" i="418"/>
  <c r="I30" i="418"/>
  <c r="H30" i="418"/>
  <c r="H22" i="418"/>
  <c r="I22" i="418"/>
  <c r="M30" i="418"/>
  <c r="J22" i="418"/>
  <c r="N30" i="418"/>
  <c r="K22" i="418"/>
  <c r="C30" i="418"/>
  <c r="O30" i="418"/>
  <c r="G22" i="418"/>
  <c r="L22" i="418"/>
  <c r="D30" i="418"/>
  <c r="G22" i="417"/>
  <c r="H22" i="417"/>
  <c r="F22" i="417"/>
  <c r="E22" i="417"/>
  <c r="D22" i="417"/>
  <c r="N22" i="417"/>
  <c r="L30" i="417"/>
  <c r="K30" i="417"/>
  <c r="J30" i="417"/>
  <c r="H30" i="417"/>
  <c r="F30" i="417"/>
  <c r="C22" i="417"/>
  <c r="I30" i="417"/>
  <c r="K22" i="416"/>
  <c r="J22" i="416"/>
  <c r="C30" i="416"/>
  <c r="O30" i="416"/>
  <c r="D30" i="416"/>
  <c r="C22" i="416"/>
  <c r="O22" i="416"/>
  <c r="E22" i="416"/>
  <c r="I30" i="416"/>
  <c r="F22" i="416"/>
  <c r="G22" i="416"/>
  <c r="K30" i="416"/>
  <c r="F30" i="415"/>
  <c r="C22" i="415"/>
  <c r="O22" i="415"/>
  <c r="G22" i="415"/>
  <c r="H22" i="415"/>
  <c r="N22" i="415"/>
  <c r="I30" i="415"/>
  <c r="H30" i="415"/>
  <c r="I22" i="415"/>
  <c r="M30" i="415"/>
  <c r="J22" i="415"/>
  <c r="N30" i="415"/>
  <c r="G22" i="414"/>
  <c r="H22" i="414"/>
  <c r="E22" i="414"/>
  <c r="D22" i="414"/>
  <c r="N22" i="414"/>
  <c r="L30" i="414"/>
  <c r="K30" i="414"/>
  <c r="J30" i="414"/>
  <c r="H30" i="414"/>
  <c r="L22" i="414"/>
  <c r="J22" i="414"/>
  <c r="F30" i="414"/>
  <c r="C22" i="414"/>
  <c r="O22" i="414"/>
  <c r="I30" i="414"/>
  <c r="L22" i="413"/>
  <c r="D30" i="413"/>
  <c r="E22" i="413"/>
  <c r="F22" i="413"/>
  <c r="G22" i="413"/>
  <c r="K30" i="413"/>
  <c r="H22" i="413"/>
  <c r="N22" i="413"/>
  <c r="L30" i="413"/>
  <c r="J30" i="413"/>
  <c r="H30" i="413"/>
  <c r="I22" i="413"/>
  <c r="M30" i="413"/>
  <c r="J22" i="413"/>
  <c r="N30" i="413"/>
  <c r="J22" i="412"/>
  <c r="N30" i="412"/>
  <c r="I22" i="412"/>
  <c r="M30" i="412"/>
  <c r="K22" i="412"/>
  <c r="C30" i="412"/>
  <c r="O30" i="412"/>
  <c r="I30" i="412"/>
  <c r="C22" i="412"/>
  <c r="F22" i="412"/>
  <c r="G22" i="412"/>
  <c r="H22" i="412"/>
  <c r="E22" i="412"/>
  <c r="D22" i="412"/>
  <c r="L30" i="412"/>
  <c r="K30" i="412"/>
  <c r="K30" i="411"/>
  <c r="J22" i="411"/>
  <c r="K22" i="411"/>
  <c r="L22" i="411"/>
  <c r="C30" i="411"/>
  <c r="O30" i="411"/>
  <c r="D30" i="411"/>
  <c r="E22" i="411"/>
  <c r="N22" i="411"/>
  <c r="E30" i="411"/>
  <c r="C22" i="411"/>
  <c r="O22" i="411"/>
  <c r="F30" i="411"/>
  <c r="J22" i="410"/>
  <c r="N30" i="410"/>
  <c r="K22" i="410"/>
  <c r="C30" i="410"/>
  <c r="O30" i="410"/>
  <c r="E22" i="410"/>
  <c r="F22" i="410"/>
  <c r="G22" i="410"/>
  <c r="K30" i="410"/>
  <c r="H22" i="410"/>
  <c r="D22" i="410"/>
  <c r="C22" i="410"/>
  <c r="O22" i="410"/>
  <c r="N22" i="410"/>
  <c r="L30" i="410"/>
  <c r="J30" i="410"/>
  <c r="I30" i="410"/>
  <c r="H30" i="410"/>
  <c r="H22" i="409"/>
  <c r="L30" i="409"/>
  <c r="I22" i="409"/>
  <c r="M30" i="409"/>
  <c r="E22" i="409"/>
  <c r="K30" i="409"/>
  <c r="J22" i="409"/>
  <c r="N30" i="409"/>
  <c r="C22" i="409"/>
  <c r="O22" i="409"/>
  <c r="I30" i="409"/>
  <c r="F22" i="409"/>
  <c r="G22" i="409"/>
  <c r="H22" i="408"/>
  <c r="L30" i="408"/>
  <c r="M30" i="408"/>
  <c r="N22" i="408"/>
  <c r="I22" i="408"/>
  <c r="J22" i="408"/>
  <c r="N30" i="408"/>
  <c r="D22" i="408"/>
  <c r="E22" i="408"/>
  <c r="F22" i="408"/>
  <c r="J30" i="408"/>
  <c r="G22" i="408"/>
  <c r="K30" i="408"/>
  <c r="K22" i="407"/>
  <c r="H22" i="407"/>
  <c r="F22" i="407"/>
  <c r="L30" i="407"/>
  <c r="I22" i="407"/>
  <c r="M30" i="407"/>
  <c r="G22" i="407"/>
  <c r="N22" i="407"/>
  <c r="J22" i="407"/>
  <c r="N30" i="407"/>
  <c r="D30" i="407"/>
  <c r="C22" i="407"/>
  <c r="D22" i="407"/>
  <c r="L22" i="407"/>
  <c r="E22" i="407"/>
  <c r="J30" i="407"/>
  <c r="C30" i="407"/>
  <c r="K30" i="407"/>
  <c r="M30" i="406"/>
  <c r="J22" i="406"/>
  <c r="N30" i="406"/>
  <c r="I22" i="406"/>
  <c r="K22" i="406"/>
  <c r="C30" i="406"/>
  <c r="I30" i="406"/>
  <c r="F22" i="406"/>
  <c r="G22" i="406"/>
  <c r="E30" i="406"/>
  <c r="H22" i="406"/>
  <c r="E22" i="406"/>
  <c r="D22" i="406"/>
  <c r="L30" i="406"/>
  <c r="K30" i="406"/>
  <c r="I22" i="405"/>
  <c r="M30" i="405"/>
  <c r="J22" i="405"/>
  <c r="N30" i="405"/>
  <c r="F30" i="405"/>
  <c r="K22" i="405"/>
  <c r="D22" i="405"/>
  <c r="L22" i="405"/>
  <c r="E22" i="405"/>
  <c r="O30" i="405"/>
  <c r="F22" i="405"/>
  <c r="J30" i="405"/>
  <c r="C30" i="405"/>
  <c r="G22" i="405"/>
  <c r="K30" i="405"/>
  <c r="K22" i="404"/>
  <c r="C30" i="404"/>
  <c r="O30" i="404"/>
  <c r="L22" i="404"/>
  <c r="D30" i="404"/>
  <c r="O22" i="404"/>
  <c r="E22" i="404"/>
  <c r="I30" i="404"/>
  <c r="C22" i="404"/>
  <c r="F22" i="404"/>
  <c r="G22" i="404"/>
  <c r="K30" i="404"/>
  <c r="J30" i="403"/>
  <c r="H30" i="403"/>
  <c r="D22" i="403"/>
  <c r="N30" i="403"/>
  <c r="M22" i="403"/>
  <c r="G30" i="403"/>
  <c r="L22" i="403"/>
  <c r="H22" i="403"/>
  <c r="E22" i="403"/>
  <c r="N22" i="403"/>
  <c r="L30" i="403"/>
  <c r="M30" i="403"/>
  <c r="G22" i="403"/>
  <c r="K30" i="403"/>
  <c r="I22" i="403"/>
  <c r="J22" i="403"/>
  <c r="E30" i="403"/>
  <c r="C22" i="403"/>
  <c r="O22" i="403"/>
  <c r="I30" i="403"/>
  <c r="F22" i="403"/>
  <c r="E22" i="402"/>
  <c r="M22" i="402"/>
  <c r="E30" i="402"/>
  <c r="I30" i="402"/>
  <c r="C22" i="402"/>
  <c r="G22" i="402"/>
  <c r="K30" i="402"/>
  <c r="H22" i="402"/>
  <c r="F22" i="402"/>
  <c r="L30" i="402"/>
  <c r="I22" i="401"/>
  <c r="J22" i="401"/>
  <c r="E22" i="401"/>
  <c r="L30" i="401"/>
  <c r="N22" i="401"/>
  <c r="F30" i="401"/>
  <c r="H22" i="401"/>
  <c r="K30" i="401"/>
  <c r="O22" i="401"/>
  <c r="C22" i="401"/>
  <c r="H30" i="401"/>
  <c r="G22" i="401"/>
  <c r="I30" i="401"/>
  <c r="F22" i="401"/>
  <c r="I22" i="400"/>
  <c r="M30" i="400"/>
  <c r="J22" i="400"/>
  <c r="N30" i="400"/>
  <c r="E30" i="400"/>
  <c r="E22" i="400"/>
  <c r="D22" i="400"/>
  <c r="F22" i="400"/>
  <c r="G22" i="400"/>
  <c r="K30" i="400"/>
  <c r="G22" i="399"/>
  <c r="L30" i="399"/>
  <c r="M30" i="399"/>
  <c r="H22" i="399"/>
  <c r="F22" i="399"/>
  <c r="I22" i="399"/>
  <c r="J22" i="399"/>
  <c r="O22" i="399"/>
  <c r="C22" i="399"/>
  <c r="E22" i="399"/>
  <c r="I30" i="399"/>
  <c r="K30" i="399"/>
  <c r="G22" i="398"/>
  <c r="N22" i="398"/>
  <c r="L30" i="398"/>
  <c r="I22" i="398"/>
  <c r="M30" i="398"/>
  <c r="H22" i="398"/>
  <c r="F22" i="398"/>
  <c r="J22" i="398"/>
  <c r="N30" i="398"/>
  <c r="E22" i="398"/>
  <c r="K30" i="398"/>
  <c r="G22" i="397"/>
  <c r="H22" i="397"/>
  <c r="M30" i="397"/>
  <c r="L30" i="397"/>
  <c r="I22" i="397"/>
  <c r="N30" i="397"/>
  <c r="M22" i="397"/>
  <c r="N22" i="397"/>
  <c r="J22" i="397"/>
  <c r="C22" i="397"/>
  <c r="O22" i="397"/>
  <c r="H30" i="397"/>
  <c r="I30" i="397"/>
  <c r="F30" i="397"/>
  <c r="E22" i="397"/>
  <c r="D22" i="397"/>
  <c r="F22" i="397"/>
  <c r="K30" i="397"/>
  <c r="H22" i="396"/>
  <c r="D22" i="396"/>
  <c r="N22" i="396"/>
  <c r="L30" i="396"/>
  <c r="J30" i="396"/>
  <c r="H30" i="396"/>
  <c r="L22" i="396"/>
  <c r="I22" i="396"/>
  <c r="M30" i="396"/>
  <c r="J22" i="396"/>
  <c r="N30" i="396"/>
  <c r="E22" i="396"/>
  <c r="F22" i="396"/>
  <c r="G22" i="396"/>
  <c r="K30" i="396"/>
  <c r="M30" i="395"/>
  <c r="J22" i="395"/>
  <c r="N30" i="395"/>
  <c r="O30" i="395"/>
  <c r="O22" i="395"/>
  <c r="C30" i="395"/>
  <c r="C22" i="395"/>
  <c r="D22" i="395"/>
  <c r="L22" i="395"/>
  <c r="E22" i="395"/>
  <c r="F22" i="395"/>
  <c r="J30" i="395"/>
  <c r="K22" i="395"/>
  <c r="G22" i="395"/>
  <c r="K30" i="395"/>
  <c r="M22" i="394"/>
  <c r="N22" i="394"/>
  <c r="O22" i="394"/>
  <c r="C22" i="394"/>
  <c r="H30" i="394"/>
  <c r="E22" i="394"/>
  <c r="D22" i="394"/>
  <c r="L22" i="394"/>
  <c r="K22" i="394"/>
  <c r="I30" i="394"/>
  <c r="F30" i="394"/>
  <c r="E30" i="394"/>
  <c r="F22" i="394"/>
  <c r="J30" i="394"/>
  <c r="G22" i="394"/>
  <c r="K30" i="394"/>
  <c r="I22" i="393"/>
  <c r="J22" i="393"/>
  <c r="F22" i="393"/>
  <c r="L30" i="393"/>
  <c r="N22" i="393"/>
  <c r="K30" i="393"/>
  <c r="O22" i="393"/>
  <c r="E22" i="393"/>
  <c r="C22" i="393"/>
  <c r="H30" i="393"/>
  <c r="I30" i="393"/>
  <c r="I22" i="392"/>
  <c r="M30" i="392"/>
  <c r="J22" i="392"/>
  <c r="N22" i="392"/>
  <c r="C22" i="392"/>
  <c r="I30" i="392"/>
  <c r="F22" i="392"/>
  <c r="F30" i="391"/>
  <c r="D22" i="391"/>
  <c r="E22" i="391"/>
  <c r="K30" i="391"/>
  <c r="O22" i="390"/>
  <c r="K30" i="390"/>
  <c r="C22" i="390"/>
  <c r="I30" i="390"/>
  <c r="M30" i="390"/>
  <c r="N30" i="390"/>
  <c r="H22" i="390"/>
  <c r="G22" i="390"/>
  <c r="F22" i="390"/>
  <c r="E22" i="390"/>
  <c r="L30" i="390"/>
  <c r="H30" i="390"/>
  <c r="L22" i="389"/>
  <c r="H22" i="389"/>
  <c r="N22" i="389"/>
  <c r="L30" i="389"/>
  <c r="M30" i="389"/>
  <c r="I22" i="389"/>
  <c r="J22" i="389"/>
  <c r="N30" i="389"/>
  <c r="D22" i="389"/>
  <c r="D30" i="389"/>
  <c r="E22" i="389"/>
  <c r="F22" i="389"/>
  <c r="G22" i="389"/>
  <c r="K30" i="389"/>
  <c r="N22" i="388"/>
  <c r="I22" i="388"/>
  <c r="M30" i="388"/>
  <c r="H22" i="388"/>
  <c r="L30" i="388"/>
  <c r="J22" i="388"/>
  <c r="N30" i="388"/>
  <c r="E22" i="388"/>
  <c r="F22" i="388"/>
  <c r="G22" i="388"/>
  <c r="K30" i="388"/>
  <c r="I22" i="387"/>
  <c r="M30" i="387"/>
  <c r="N30" i="387"/>
  <c r="O22" i="387"/>
  <c r="C22" i="387"/>
  <c r="I30" i="387"/>
  <c r="F22" i="387"/>
  <c r="G22" i="387"/>
  <c r="J22" i="386"/>
  <c r="K22" i="386"/>
  <c r="C30" i="386"/>
  <c r="L22" i="386"/>
  <c r="D30" i="386"/>
  <c r="I30" i="386"/>
  <c r="C22" i="386"/>
  <c r="G22" i="386"/>
  <c r="I22" i="385"/>
  <c r="M30" i="385"/>
  <c r="J22" i="385"/>
  <c r="N30" i="385"/>
  <c r="O22" i="385"/>
  <c r="C22" i="385"/>
  <c r="I30" i="385"/>
  <c r="M30" i="384"/>
  <c r="J22" i="384"/>
  <c r="K22" i="384"/>
  <c r="C30" i="384"/>
  <c r="N30" i="384"/>
  <c r="C22" i="384"/>
  <c r="I30" i="384"/>
  <c r="G22" i="384"/>
  <c r="H22" i="384"/>
  <c r="F22" i="384"/>
  <c r="E22" i="384"/>
  <c r="D22" i="384"/>
  <c r="L30" i="384"/>
  <c r="K30" i="384"/>
  <c r="H30" i="384"/>
  <c r="K22" i="383"/>
  <c r="N30" i="383"/>
  <c r="L22" i="383"/>
  <c r="C30" i="383"/>
  <c r="O30" i="383"/>
  <c r="M30" i="383"/>
  <c r="K30" i="383"/>
  <c r="I30" i="383"/>
  <c r="H22" i="383"/>
  <c r="G22" i="383"/>
  <c r="F22" i="383"/>
  <c r="E22" i="383"/>
  <c r="I22" i="383"/>
  <c r="L30" i="383"/>
  <c r="H30" i="383"/>
  <c r="M30" i="382"/>
  <c r="J22" i="382"/>
  <c r="N30" i="382"/>
  <c r="O22" i="382"/>
  <c r="C22" i="382"/>
  <c r="I30" i="382"/>
  <c r="G22" i="382"/>
  <c r="L22" i="381"/>
  <c r="D30" i="381"/>
  <c r="O22" i="381"/>
  <c r="C22" i="381"/>
  <c r="D22" i="381"/>
  <c r="E22" i="381"/>
  <c r="F22" i="381"/>
  <c r="J30" i="381"/>
  <c r="G22" i="381"/>
  <c r="K30" i="381"/>
  <c r="I22" i="380"/>
  <c r="M30" i="380"/>
  <c r="J22" i="380"/>
  <c r="N30" i="380"/>
  <c r="E22" i="380"/>
  <c r="F22" i="380"/>
  <c r="G22" i="380"/>
  <c r="H22" i="379"/>
  <c r="F22" i="379"/>
  <c r="E22" i="379"/>
  <c r="N22" i="379"/>
  <c r="L30" i="379"/>
  <c r="I22" i="379"/>
  <c r="M30" i="379"/>
  <c r="K30" i="379"/>
  <c r="J22" i="379"/>
  <c r="N30" i="379"/>
  <c r="O22" i="379"/>
  <c r="C22" i="379"/>
  <c r="I30" i="379"/>
  <c r="G22" i="379"/>
  <c r="I22" i="378"/>
  <c r="M30" i="378"/>
  <c r="J22" i="378"/>
  <c r="N30" i="378"/>
  <c r="E22" i="378"/>
  <c r="F22" i="378"/>
  <c r="G22" i="378"/>
  <c r="K22" i="377"/>
  <c r="D30" i="377"/>
  <c r="L22" i="377"/>
  <c r="E30" i="377"/>
  <c r="O22" i="377"/>
  <c r="D22" i="377"/>
  <c r="E22" i="377"/>
  <c r="F22" i="377"/>
  <c r="G22" i="377"/>
  <c r="K30" i="377"/>
  <c r="I30" i="376"/>
  <c r="H30" i="376"/>
  <c r="H22" i="376"/>
  <c r="N22" i="376"/>
  <c r="M30" i="376"/>
  <c r="K22" i="376"/>
  <c r="D30" i="376"/>
  <c r="M22" i="376"/>
  <c r="G30" i="376"/>
  <c r="L22" i="376"/>
  <c r="J22" i="376"/>
  <c r="N30" i="376"/>
  <c r="D22" i="376"/>
  <c r="C22" i="376"/>
  <c r="O22" i="376"/>
  <c r="E22" i="376"/>
  <c r="J30" i="376"/>
  <c r="F22" i="376"/>
  <c r="G22" i="376"/>
  <c r="K30" i="376"/>
  <c r="J22" i="375"/>
  <c r="N22" i="375"/>
  <c r="C22" i="375"/>
  <c r="G22" i="375"/>
  <c r="L30" i="375"/>
  <c r="H30" i="375"/>
  <c r="H22" i="375"/>
  <c r="I30" i="375"/>
  <c r="F22" i="375"/>
  <c r="K30" i="375"/>
  <c r="O22" i="375"/>
  <c r="E22" i="375"/>
  <c r="N30" i="374"/>
  <c r="J22" i="374"/>
  <c r="C30" i="374"/>
  <c r="O30" i="374"/>
  <c r="M22" i="374"/>
  <c r="C22" i="374"/>
  <c r="O22" i="374"/>
  <c r="I30" i="374"/>
  <c r="E22" i="374"/>
  <c r="N22" i="374"/>
  <c r="F22" i="374"/>
  <c r="K30" i="374"/>
  <c r="G22" i="374"/>
  <c r="D22" i="374"/>
  <c r="L30" i="374"/>
  <c r="O30" i="373"/>
  <c r="L30" i="373"/>
  <c r="K30" i="373"/>
  <c r="J30" i="373"/>
  <c r="F30" i="373"/>
  <c r="G30" i="373"/>
  <c r="C30" i="373"/>
  <c r="D30" i="373"/>
  <c r="E30" i="373"/>
  <c r="L22" i="373"/>
  <c r="M22" i="373"/>
  <c r="K22" i="373"/>
  <c r="H22" i="373"/>
  <c r="O22" i="373"/>
  <c r="E22" i="373"/>
  <c r="D22" i="373"/>
  <c r="I22" i="373"/>
  <c r="M30" i="373"/>
  <c r="J22" i="373"/>
  <c r="N30" i="373"/>
  <c r="F22" i="373"/>
  <c r="G22" i="373"/>
  <c r="O22" i="402" l="1"/>
  <c r="O30" i="378"/>
  <c r="O22" i="386"/>
  <c r="O30" i="377"/>
  <c r="O22" i="417"/>
  <c r="O30" i="417"/>
  <c r="O22" i="383"/>
  <c r="O30" i="408"/>
  <c r="O30" i="392"/>
  <c r="O22" i="406"/>
  <c r="N27" i="337"/>
  <c r="K26" i="337"/>
  <c r="O35" i="337"/>
  <c r="N35" i="337"/>
  <c r="M35" i="337"/>
  <c r="L35" i="337"/>
  <c r="K35" i="337"/>
  <c r="J35" i="337"/>
  <c r="I35" i="337"/>
  <c r="H35" i="337"/>
  <c r="G35" i="337"/>
  <c r="F35" i="337"/>
  <c r="E35" i="337"/>
  <c r="D35" i="337"/>
  <c r="C35" i="337"/>
  <c r="O34" i="337"/>
  <c r="N34" i="337"/>
  <c r="M34" i="337"/>
  <c r="L34" i="337"/>
  <c r="K34" i="337"/>
  <c r="J34" i="337"/>
  <c r="I34" i="337"/>
  <c r="H34" i="337"/>
  <c r="G34" i="337"/>
  <c r="F34" i="337"/>
  <c r="E34" i="337"/>
  <c r="D34" i="337"/>
  <c r="C34" i="337"/>
  <c r="O33" i="337"/>
  <c r="N33" i="337"/>
  <c r="M33" i="337"/>
  <c r="L33" i="337"/>
  <c r="J33" i="337"/>
  <c r="I33" i="337"/>
  <c r="H33" i="337"/>
  <c r="G33" i="337"/>
  <c r="F33" i="337"/>
  <c r="E33" i="337"/>
  <c r="D33" i="337"/>
  <c r="C33" i="337"/>
  <c r="O28" i="337"/>
  <c r="M28" i="337"/>
  <c r="L28" i="337"/>
  <c r="J28" i="337"/>
  <c r="I28" i="337"/>
  <c r="H28" i="337"/>
  <c r="G28" i="337"/>
  <c r="F28" i="337"/>
  <c r="E28" i="337"/>
  <c r="D28" i="337"/>
  <c r="C28" i="337"/>
  <c r="O27" i="337"/>
  <c r="M27" i="337"/>
  <c r="L27" i="337"/>
  <c r="J27" i="337"/>
  <c r="I27" i="337"/>
  <c r="H27" i="337"/>
  <c r="G27" i="337"/>
  <c r="F27" i="337"/>
  <c r="E27" i="337"/>
  <c r="D27" i="337"/>
  <c r="C27" i="337"/>
  <c r="O26" i="337"/>
  <c r="M26" i="337"/>
  <c r="L26" i="337"/>
  <c r="J26" i="337"/>
  <c r="I26" i="337"/>
  <c r="H26" i="337"/>
  <c r="G26" i="337"/>
  <c r="F26" i="337"/>
  <c r="E26" i="337"/>
  <c r="D26" i="337"/>
  <c r="C26" i="337"/>
  <c r="O25" i="337"/>
  <c r="M25" i="337"/>
  <c r="L25" i="337"/>
  <c r="J25" i="337"/>
  <c r="I25" i="337"/>
  <c r="H25" i="337"/>
  <c r="G25" i="337"/>
  <c r="F25" i="337"/>
  <c r="E25" i="337"/>
  <c r="D25" i="337"/>
  <c r="C25" i="337"/>
  <c r="O24" i="337"/>
  <c r="N24" i="337"/>
  <c r="M24" i="337"/>
  <c r="L24" i="337"/>
  <c r="J24" i="337"/>
  <c r="I24" i="337"/>
  <c r="H24" i="337"/>
  <c r="G24" i="337"/>
  <c r="F24" i="337"/>
  <c r="E24" i="337"/>
  <c r="D24" i="337"/>
  <c r="C24" i="337"/>
  <c r="O20" i="337"/>
  <c r="M20" i="337"/>
  <c r="L20" i="337"/>
  <c r="J20" i="337"/>
  <c r="I20" i="337"/>
  <c r="H20" i="337"/>
  <c r="G20" i="337"/>
  <c r="F20" i="337"/>
  <c r="E20" i="337"/>
  <c r="D20" i="337"/>
  <c r="C20" i="337"/>
  <c r="O19" i="337"/>
  <c r="N19" i="337"/>
  <c r="M19" i="337"/>
  <c r="L19" i="337"/>
  <c r="J19" i="337"/>
  <c r="I19" i="337"/>
  <c r="H19" i="337"/>
  <c r="G19" i="337"/>
  <c r="F19" i="337"/>
  <c r="E19" i="337"/>
  <c r="D19" i="337"/>
  <c r="C19" i="337"/>
  <c r="O18" i="337"/>
  <c r="M18" i="337"/>
  <c r="L18" i="337"/>
  <c r="J18" i="337"/>
  <c r="I18" i="337"/>
  <c r="H18" i="337"/>
  <c r="G18" i="337"/>
  <c r="F18" i="337"/>
  <c r="E18" i="337"/>
  <c r="D18" i="337"/>
  <c r="C18" i="337"/>
  <c r="O17" i="337"/>
  <c r="N17" i="337"/>
  <c r="M17" i="337"/>
  <c r="L17" i="337"/>
  <c r="J17" i="337"/>
  <c r="I17" i="337"/>
  <c r="H17" i="337"/>
  <c r="G17" i="337"/>
  <c r="F17" i="337"/>
  <c r="E17" i="337"/>
  <c r="D17" i="337"/>
  <c r="C17" i="337"/>
  <c r="O16" i="337"/>
  <c r="M16" i="337"/>
  <c r="L16" i="337"/>
  <c r="J16" i="337"/>
  <c r="I16" i="337"/>
  <c r="H16" i="337"/>
  <c r="G16" i="337"/>
  <c r="F16" i="337"/>
  <c r="E16" i="337"/>
  <c r="D16" i="337"/>
  <c r="C16" i="337"/>
  <c r="O15" i="337"/>
  <c r="N15" i="337"/>
  <c r="M15" i="337"/>
  <c r="L15" i="337"/>
  <c r="J15" i="337"/>
  <c r="I15" i="337"/>
  <c r="H15" i="337"/>
  <c r="G15" i="337"/>
  <c r="F15" i="337"/>
  <c r="E15" i="337"/>
  <c r="D15" i="337"/>
  <c r="C15" i="337"/>
  <c r="O14" i="337"/>
  <c r="M14" i="337"/>
  <c r="L14" i="337"/>
  <c r="J14" i="337"/>
  <c r="I14" i="337"/>
  <c r="H14" i="337"/>
  <c r="G14" i="337"/>
  <c r="F14" i="337"/>
  <c r="E14" i="337"/>
  <c r="D14" i="337"/>
  <c r="C14" i="337"/>
  <c r="K28" i="337" l="1"/>
  <c r="K14" i="337"/>
  <c r="K20" i="337"/>
  <c r="N14" i="337"/>
  <c r="K25" i="337"/>
  <c r="N28" i="337"/>
  <c r="N18" i="337"/>
  <c r="K17" i="337"/>
  <c r="N20" i="337"/>
  <c r="N26" i="337"/>
  <c r="N16" i="337"/>
  <c r="N25" i="337"/>
  <c r="K19" i="337"/>
  <c r="K16" i="337"/>
  <c r="K24" i="337"/>
  <c r="K27" i="337"/>
  <c r="K18" i="337"/>
  <c r="K33" i="337"/>
  <c r="K15" i="337"/>
  <c r="G29" i="337"/>
  <c r="H29" i="337"/>
  <c r="C21" i="337"/>
  <c r="I21" i="337"/>
  <c r="I29" i="337"/>
  <c r="D21" i="337"/>
  <c r="L21" i="337"/>
  <c r="J29" i="337"/>
  <c r="C29" i="337"/>
  <c r="D29" i="337"/>
  <c r="L29" i="337"/>
  <c r="O21" i="337"/>
  <c r="E29" i="337"/>
  <c r="M29" i="337"/>
  <c r="H21" i="337"/>
  <c r="F29" i="337"/>
  <c r="F21" i="337"/>
  <c r="O29" i="337"/>
  <c r="E21" i="337"/>
  <c r="M21" i="337"/>
  <c r="G21" i="337"/>
  <c r="J21" i="337"/>
  <c r="N29" i="337" l="1"/>
  <c r="N21" i="337"/>
  <c r="K29" i="337"/>
  <c r="K21" i="337"/>
  <c r="C25" i="266" l="1"/>
  <c r="D25" i="266"/>
  <c r="E25" i="266"/>
  <c r="F25" i="266"/>
  <c r="G25" i="266"/>
  <c r="H25" i="266"/>
  <c r="I25" i="266"/>
  <c r="J25" i="266"/>
  <c r="K25" i="266"/>
  <c r="L25" i="266"/>
  <c r="M25" i="266"/>
  <c r="N25" i="266"/>
  <c r="C26" i="266"/>
  <c r="D26" i="266"/>
  <c r="E26" i="266"/>
  <c r="F26" i="266"/>
  <c r="G26" i="266"/>
  <c r="H26" i="266"/>
  <c r="I26" i="266"/>
  <c r="J26" i="266"/>
  <c r="K26" i="266"/>
  <c r="L26" i="266"/>
  <c r="M26" i="266"/>
  <c r="N26" i="266"/>
  <c r="C27" i="266"/>
  <c r="D27" i="266"/>
  <c r="E27" i="266"/>
  <c r="F27" i="266"/>
  <c r="G27" i="266"/>
  <c r="H27" i="266"/>
  <c r="I27" i="266"/>
  <c r="J27" i="266"/>
  <c r="K27" i="266"/>
  <c r="L27" i="266"/>
  <c r="M27" i="266"/>
  <c r="N27" i="266"/>
  <c r="C28" i="266"/>
  <c r="D28" i="266"/>
  <c r="E28" i="266"/>
  <c r="F28" i="266"/>
  <c r="G28" i="266"/>
  <c r="H28" i="266"/>
  <c r="I28" i="266"/>
  <c r="J28" i="266"/>
  <c r="K28" i="266"/>
  <c r="L28" i="266"/>
  <c r="M28" i="266"/>
  <c r="N28" i="266"/>
  <c r="N24" i="266"/>
  <c r="M24" i="266"/>
  <c r="L24" i="266"/>
  <c r="K24" i="266"/>
  <c r="J24" i="266"/>
  <c r="I24" i="266"/>
  <c r="H24" i="266"/>
  <c r="G24" i="266"/>
  <c r="F24" i="266"/>
  <c r="E24" i="266"/>
  <c r="D24" i="266"/>
  <c r="C24" i="266"/>
  <c r="C15" i="266"/>
  <c r="D15" i="266"/>
  <c r="E15" i="266"/>
  <c r="F15" i="266"/>
  <c r="G15" i="266"/>
  <c r="H15" i="266"/>
  <c r="I15" i="266"/>
  <c r="J15" i="266"/>
  <c r="K15" i="266"/>
  <c r="L15" i="266"/>
  <c r="M15" i="266"/>
  <c r="N15" i="266"/>
  <c r="C16" i="266"/>
  <c r="D16" i="266"/>
  <c r="E16" i="266"/>
  <c r="F16" i="266"/>
  <c r="G16" i="266"/>
  <c r="H16" i="266"/>
  <c r="I16" i="266"/>
  <c r="J16" i="266"/>
  <c r="K16" i="266"/>
  <c r="L16" i="266"/>
  <c r="M16" i="266"/>
  <c r="N16" i="266"/>
  <c r="C17" i="266"/>
  <c r="D17" i="266"/>
  <c r="E17" i="266"/>
  <c r="F17" i="266"/>
  <c r="G17" i="266"/>
  <c r="H17" i="266"/>
  <c r="I17" i="266"/>
  <c r="J17" i="266"/>
  <c r="K17" i="266"/>
  <c r="L17" i="266"/>
  <c r="M17" i="266"/>
  <c r="N17" i="266"/>
  <c r="C18" i="266"/>
  <c r="D18" i="266"/>
  <c r="E18" i="266"/>
  <c r="F18" i="266"/>
  <c r="G18" i="266"/>
  <c r="H18" i="266"/>
  <c r="I18" i="266"/>
  <c r="J18" i="266"/>
  <c r="K18" i="266"/>
  <c r="L18" i="266"/>
  <c r="M18" i="266"/>
  <c r="N18" i="266"/>
  <c r="C19" i="266"/>
  <c r="D19" i="266"/>
  <c r="E19" i="266"/>
  <c r="F19" i="266"/>
  <c r="G19" i="266"/>
  <c r="H19" i="266"/>
  <c r="I19" i="266"/>
  <c r="J19" i="266"/>
  <c r="K19" i="266"/>
  <c r="L19" i="266"/>
  <c r="M19" i="266"/>
  <c r="N19" i="266"/>
  <c r="C20" i="266"/>
  <c r="D20" i="266"/>
  <c r="E20" i="266"/>
  <c r="F20" i="266"/>
  <c r="G20" i="266"/>
  <c r="H20" i="266"/>
  <c r="I20" i="266"/>
  <c r="J20" i="266"/>
  <c r="K20" i="266"/>
  <c r="L20" i="266"/>
  <c r="M20" i="266"/>
  <c r="N20" i="266"/>
  <c r="N14" i="266"/>
  <c r="K14" i="266"/>
  <c r="H14" i="266"/>
  <c r="E14" i="266"/>
  <c r="C25" i="8"/>
  <c r="D25" i="8"/>
  <c r="E25" i="8"/>
  <c r="F25" i="8"/>
  <c r="G25" i="8"/>
  <c r="H25" i="8"/>
  <c r="I25" i="8"/>
  <c r="J25" i="8"/>
  <c r="K25" i="8"/>
  <c r="L25" i="8"/>
  <c r="M25" i="8"/>
  <c r="N25" i="8"/>
  <c r="C26" i="8"/>
  <c r="D26" i="8"/>
  <c r="E26" i="8"/>
  <c r="F26" i="8"/>
  <c r="G26" i="8"/>
  <c r="H26" i="8"/>
  <c r="I26" i="8"/>
  <c r="J26" i="8"/>
  <c r="K26" i="8"/>
  <c r="L26" i="8"/>
  <c r="M26" i="8"/>
  <c r="N26" i="8"/>
  <c r="C27" i="8"/>
  <c r="D27" i="8"/>
  <c r="E27" i="8"/>
  <c r="F27" i="8"/>
  <c r="G27" i="8"/>
  <c r="H27" i="8"/>
  <c r="I27" i="8"/>
  <c r="J27" i="8"/>
  <c r="K27" i="8"/>
  <c r="L27" i="8"/>
  <c r="M27" i="8"/>
  <c r="N27" i="8"/>
  <c r="C28" i="8"/>
  <c r="D28" i="8"/>
  <c r="E28" i="8"/>
  <c r="F28" i="8"/>
  <c r="G28" i="8"/>
  <c r="H28" i="8"/>
  <c r="I28" i="8"/>
  <c r="J28" i="8"/>
  <c r="K28" i="8"/>
  <c r="L28" i="8"/>
  <c r="M28" i="8"/>
  <c r="N28" i="8"/>
  <c r="N24" i="8"/>
  <c r="M24" i="8"/>
  <c r="L24" i="8"/>
  <c r="K24" i="8"/>
  <c r="J24" i="8"/>
  <c r="I24" i="8"/>
  <c r="H24" i="8"/>
  <c r="G24" i="8"/>
  <c r="F24" i="8"/>
  <c r="E24" i="8"/>
  <c r="D24" i="8"/>
  <c r="C24" i="8"/>
  <c r="C15" i="8"/>
  <c r="D15" i="8"/>
  <c r="E15" i="8"/>
  <c r="F15" i="8"/>
  <c r="G15" i="8"/>
  <c r="H15" i="8"/>
  <c r="I15" i="8"/>
  <c r="J15" i="8"/>
  <c r="K15" i="8"/>
  <c r="L15" i="8"/>
  <c r="M15" i="8"/>
  <c r="N15" i="8"/>
  <c r="C16" i="8"/>
  <c r="D16" i="8"/>
  <c r="E16" i="8"/>
  <c r="F16" i="8"/>
  <c r="G16" i="8"/>
  <c r="H16" i="8"/>
  <c r="I16" i="8"/>
  <c r="J16" i="8"/>
  <c r="K16" i="8"/>
  <c r="L16" i="8"/>
  <c r="M16" i="8"/>
  <c r="N16" i="8"/>
  <c r="C17" i="8"/>
  <c r="D17" i="8"/>
  <c r="E17" i="8"/>
  <c r="F17" i="8"/>
  <c r="G17" i="8"/>
  <c r="H17" i="8"/>
  <c r="I17" i="8"/>
  <c r="J17" i="8"/>
  <c r="K17" i="8"/>
  <c r="L17" i="8"/>
  <c r="M17" i="8"/>
  <c r="N17" i="8"/>
  <c r="C18" i="8"/>
  <c r="D18" i="8"/>
  <c r="E18" i="8"/>
  <c r="F18" i="8"/>
  <c r="G18" i="8"/>
  <c r="H18" i="8"/>
  <c r="I18" i="8"/>
  <c r="J18" i="8"/>
  <c r="K18" i="8"/>
  <c r="L18" i="8"/>
  <c r="M18" i="8"/>
  <c r="N18" i="8"/>
  <c r="C19" i="8"/>
  <c r="D19" i="8"/>
  <c r="E19" i="8"/>
  <c r="F19" i="8"/>
  <c r="G19" i="8"/>
  <c r="H19" i="8"/>
  <c r="I19" i="8"/>
  <c r="J19" i="8"/>
  <c r="K19" i="8"/>
  <c r="L19" i="8"/>
  <c r="M19" i="8"/>
  <c r="N19" i="8"/>
  <c r="C20" i="8"/>
  <c r="D20" i="8"/>
  <c r="E20" i="8"/>
  <c r="F20" i="8"/>
  <c r="G20" i="8"/>
  <c r="H20" i="8"/>
  <c r="I20" i="8"/>
  <c r="J20" i="8"/>
  <c r="K20" i="8"/>
  <c r="L20" i="8"/>
  <c r="M20" i="8"/>
  <c r="N20" i="8"/>
  <c r="N14" i="8"/>
  <c r="K14" i="8"/>
  <c r="H14" i="8"/>
  <c r="E14" i="8"/>
  <c r="N35" i="266" l="1"/>
  <c r="L14" i="8"/>
  <c r="F14" i="8"/>
  <c r="L14" i="266"/>
  <c r="F14" i="266"/>
  <c r="M14" i="266"/>
  <c r="J14" i="266"/>
  <c r="I14" i="266"/>
  <c r="G14" i="266"/>
  <c r="D14" i="266"/>
  <c r="C14" i="266"/>
  <c r="N33" i="266"/>
  <c r="M35" i="266"/>
  <c r="L35" i="266"/>
  <c r="K35" i="266"/>
  <c r="J35" i="266"/>
  <c r="I35" i="266"/>
  <c r="H35" i="266"/>
  <c r="G35" i="266"/>
  <c r="F35" i="266"/>
  <c r="E35" i="266"/>
  <c r="D35" i="266"/>
  <c r="C35" i="266"/>
  <c r="O34" i="266"/>
  <c r="N34" i="266"/>
  <c r="M34" i="266"/>
  <c r="L34" i="266"/>
  <c r="K34" i="266"/>
  <c r="J34" i="266"/>
  <c r="I34" i="266"/>
  <c r="H34" i="266"/>
  <c r="G34" i="266"/>
  <c r="F34" i="266"/>
  <c r="E34" i="266"/>
  <c r="D34" i="266"/>
  <c r="C34" i="266"/>
  <c r="M33" i="266"/>
  <c r="L33" i="266"/>
  <c r="J33" i="266"/>
  <c r="I33" i="266"/>
  <c r="H33" i="266"/>
  <c r="G33" i="266"/>
  <c r="F33" i="266"/>
  <c r="E33" i="266"/>
  <c r="D33" i="266"/>
  <c r="C33" i="266"/>
  <c r="O15" i="8" l="1"/>
  <c r="O28" i="8"/>
  <c r="O19" i="8"/>
  <c r="O25" i="8"/>
  <c r="O24" i="8"/>
  <c r="O20" i="8"/>
  <c r="O14" i="8"/>
  <c r="O27" i="8"/>
  <c r="O16" i="8"/>
  <c r="O18" i="8"/>
  <c r="O26" i="8"/>
  <c r="O17" i="8"/>
  <c r="O35" i="266"/>
  <c r="O20" i="266"/>
  <c r="O27" i="266"/>
  <c r="O18" i="266"/>
  <c r="O14" i="266"/>
  <c r="O16" i="266"/>
  <c r="O26" i="266"/>
  <c r="O17" i="266"/>
  <c r="O15" i="266"/>
  <c r="O28" i="266"/>
  <c r="O19" i="266"/>
  <c r="O25" i="266"/>
  <c r="O24" i="266"/>
  <c r="G29" i="266"/>
  <c r="J21" i="266"/>
  <c r="D29" i="266"/>
  <c r="E29" i="266"/>
  <c r="C21" i="266"/>
  <c r="K33" i="266"/>
  <c r="H29" i="266"/>
  <c r="I29" i="266"/>
  <c r="H21" i="266"/>
  <c r="C29" i="266"/>
  <c r="J29" i="266"/>
  <c r="D21" i="266"/>
  <c r="E21" i="266"/>
  <c r="F21" i="266"/>
  <c r="M21" i="266"/>
  <c r="G21" i="266"/>
  <c r="M29" i="266"/>
  <c r="I21" i="266"/>
  <c r="F29" i="266"/>
  <c r="L21" i="266"/>
  <c r="L29" i="266"/>
  <c r="N21" i="266" l="1"/>
  <c r="N29" i="266"/>
  <c r="K21" i="266"/>
  <c r="K29" i="266"/>
  <c r="O33" i="266"/>
  <c r="O21" i="266" l="1"/>
  <c r="O29" i="266"/>
  <c r="O35" i="8" l="1"/>
  <c r="N35" i="8"/>
  <c r="M35" i="8"/>
  <c r="L35" i="8"/>
  <c r="K35" i="8"/>
  <c r="J35" i="8"/>
  <c r="I35" i="8"/>
  <c r="H35" i="8"/>
  <c r="G35" i="8"/>
  <c r="F35" i="8"/>
  <c r="E35" i="8"/>
  <c r="O34" i="8"/>
  <c r="N34" i="8"/>
  <c r="M34" i="8"/>
  <c r="L34" i="8"/>
  <c r="K34" i="8"/>
  <c r="J34" i="8"/>
  <c r="I34" i="8"/>
  <c r="H34" i="8"/>
  <c r="G34" i="8"/>
  <c r="F34" i="8"/>
  <c r="E34" i="8"/>
  <c r="O33" i="8"/>
  <c r="N33" i="8"/>
  <c r="M33" i="8"/>
  <c r="L33" i="8"/>
  <c r="K33" i="8"/>
  <c r="J33" i="8"/>
  <c r="I33" i="8"/>
  <c r="H33" i="8"/>
  <c r="G33" i="8"/>
  <c r="F33" i="8"/>
  <c r="E33" i="8"/>
  <c r="M14" i="8"/>
  <c r="J14" i="8"/>
  <c r="I14" i="8"/>
  <c r="G14" i="8"/>
  <c r="D14" i="8"/>
  <c r="C14" i="8"/>
  <c r="D33" i="8"/>
  <c r="C33" i="8"/>
  <c r="D35" i="8" l="1"/>
  <c r="C35" i="8"/>
  <c r="D34" i="8"/>
  <c r="C34" i="8"/>
  <c r="G29" i="8" l="1"/>
  <c r="H21" i="8"/>
  <c r="O29" i="8"/>
  <c r="J29" i="8"/>
  <c r="I29" i="8"/>
  <c r="C21" i="8"/>
  <c r="K21" i="8"/>
  <c r="C29" i="8"/>
  <c r="K29" i="8"/>
  <c r="F29" i="8"/>
  <c r="N29" i="8"/>
  <c r="J21" i="8"/>
  <c r="H29" i="8"/>
  <c r="L21" i="8"/>
  <c r="N21" i="8"/>
  <c r="D21" i="8"/>
  <c r="F21" i="8"/>
  <c r="M21" i="8"/>
  <c r="D29" i="8"/>
  <c r="L29" i="8"/>
  <c r="E21" i="8"/>
  <c r="G21" i="8"/>
  <c r="O21" i="8"/>
  <c r="E29" i="8"/>
  <c r="M29" i="8"/>
  <c r="I21" i="8"/>
</calcChain>
</file>

<file path=xl/sharedStrings.xml><?xml version="1.0" encoding="utf-8"?>
<sst xmlns="http://schemas.openxmlformats.org/spreadsheetml/2006/main" count="113799" uniqueCount="31553">
  <si>
    <t>KADEME</t>
  </si>
  <si>
    <t>AG</t>
  </si>
  <si>
    <t>OG</t>
  </si>
  <si>
    <t>Dışsal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</si>
  <si>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</si>
  <si>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</si>
  <si>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</si>
  <si>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</si>
  <si>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</si>
  <si>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</si>
  <si>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</si>
  <si>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</si>
  <si>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</si>
  <si>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</si>
  <si>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</si>
  <si>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</si>
  <si>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</si>
  <si>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</si>
  <si>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</si>
  <si>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</si>
  <si>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</si>
  <si>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 xml:space="preserve">TOPLAM 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</si>
  <si>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</si>
  <si>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</si>
  <si>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</si>
  <si>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</si>
  <si>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</si>
  <si>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</si>
  <si>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</si>
  <si>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</si>
  <si>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</si>
  <si>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</si>
  <si>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</si>
  <si>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</si>
  <si>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</si>
  <si>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</si>
  <si>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</si>
  <si>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</si>
  <si>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</si>
  <si>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</si>
  <si>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</si>
  <si>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</si>
  <si>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</si>
  <si>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</si>
  <si>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</si>
  <si>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</si>
  <si>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</si>
  <si>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</si>
  <si>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</si>
  <si>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</si>
  <si>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</si>
  <si>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</si>
  <si>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</si>
  <si>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</si>
  <si>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</si>
  <si>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</si>
  <si>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</si>
  <si>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</si>
  <si>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</si>
  <si>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</si>
  <si>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</si>
  <si>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</si>
  <si>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</si>
  <si>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</si>
  <si>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</si>
  <si>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</si>
  <si>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</si>
  <si>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</si>
  <si>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</si>
  <si>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</si>
  <si>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</si>
  <si>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</si>
  <si>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</si>
  <si>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</si>
  <si>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</si>
  <si>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İL-1</t>
  </si>
  <si>
    <t>İL-2</t>
  </si>
  <si>
    <t>Sanayi</t>
  </si>
  <si>
    <t>Dağıtım-AG</t>
  </si>
  <si>
    <t>Dağıtım-OG</t>
  </si>
  <si>
    <t>İletim</t>
  </si>
  <si>
    <t>SEBEKE_UNSURU_TIPI</t>
  </si>
  <si>
    <t>İZMİR</t>
  </si>
  <si>
    <t>MANİSA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</si>
  <si>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</si>
  <si>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</si>
  <si>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</si>
  <si>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</si>
  <si>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</si>
  <si>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</si>
  <si>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</si>
  <si>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</si>
  <si>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ÇEŞME</t>
  </si>
  <si>
    <t>ÇİĞLİ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</si>
  <si>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</si>
  <si>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</si>
  <si>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</si>
  <si>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</si>
  <si>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</si>
  <si>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</si>
  <si>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</si>
  <si>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</si>
  <si>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</si>
  <si>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KİRAZ</t>
  </si>
  <si>
    <t>KONAK</t>
  </si>
  <si>
    <t>MENDERES</t>
  </si>
  <si>
    <t>MENEMEN</t>
  </si>
  <si>
    <t>NARLIDERE</t>
  </si>
  <si>
    <t>ÖDEMİŞ</t>
  </si>
  <si>
    <t>SEFERİHİSAR</t>
  </si>
  <si>
    <t>SELÇUK</t>
  </si>
  <si>
    <t>TİRE</t>
  </si>
  <si>
    <t>TORBALI</t>
  </si>
  <si>
    <t>URLA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</si>
  <si>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</si>
  <si>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</si>
  <si>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</si>
  <si>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</si>
  <si>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</si>
  <si>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</si>
  <si>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</si>
  <si>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KÖPRÜBAŞI</t>
  </si>
  <si>
    <t>KULA</t>
  </si>
  <si>
    <t>SALİHLİ</t>
  </si>
  <si>
    <t>SARIGÖL</t>
  </si>
  <si>
    <t>SARUHANLI</t>
  </si>
  <si>
    <t>SELENDİ</t>
  </si>
  <si>
    <t>SOMA</t>
  </si>
  <si>
    <t>ŞEHZADELER</t>
  </si>
  <si>
    <t>TURGUTLU</t>
  </si>
  <si>
    <t>YUNUSEMRE</t>
  </si>
  <si>
    <t>İlçesi</t>
  </si>
  <si>
    <t>KESİKKÖY DM 35-28-M00309_BURUNCUK M14_96738829</t>
  </si>
  <si>
    <t>96738829</t>
  </si>
  <si>
    <t>OG Fider Açması</t>
  </si>
  <si>
    <t>Uzun</t>
  </si>
  <si>
    <t>Bildirimsiz</t>
  </si>
  <si>
    <t>2024-01-07 09:55:20</t>
  </si>
  <si>
    <t>2024-01-07 10:59:56</t>
  </si>
  <si>
    <t>SARUHANLI DM 45-80-M00001_BEYDERE M08_2086502</t>
  </si>
  <si>
    <t>2086502</t>
  </si>
  <si>
    <t>2024-01-07 14:08:04</t>
  </si>
  <si>
    <t>2024-01-07 14:17:39</t>
  </si>
  <si>
    <t>GERMİYAN İM 35-18-A00004_ILDIR-1 L02_2064606</t>
  </si>
  <si>
    <t>2064606</t>
  </si>
  <si>
    <t>Plansız Kesinti Müdahale</t>
  </si>
  <si>
    <t>2024-01-08 18:12:54</t>
  </si>
  <si>
    <t>2024-01-08 18:29:49</t>
  </si>
  <si>
    <t>TR-32 35-30-L00032_C_56397996_56397996</t>
  </si>
  <si>
    <t>56397996</t>
  </si>
  <si>
    <t>Yangın</t>
  </si>
  <si>
    <t>2024-01-14 23:04:31</t>
  </si>
  <si>
    <t>2024-01-15 00:04:32</t>
  </si>
  <si>
    <t>MORDOĞAN İM 35-21-A00002_TRAFO-A M06_2061838</t>
  </si>
  <si>
    <t>2061838</t>
  </si>
  <si>
    <t>2024-01-16 07:56:09</t>
  </si>
  <si>
    <t>2024-01-16 09:23:00</t>
  </si>
  <si>
    <t>SOMA B SANTRALİ TM 45-82-A00004_IŞIKLAR-2 (1H04) M010_66326700</t>
  </si>
  <si>
    <t>66326700</t>
  </si>
  <si>
    <t>2024-01-16 09:13:32</t>
  </si>
  <si>
    <t>2024-01-16 10:32:23</t>
  </si>
  <si>
    <t>L-293 YENİ MECİDİYE 35-18-L00293_950448432_950448432</t>
  </si>
  <si>
    <t>950448432</t>
  </si>
  <si>
    <t>AG Nötr İletken Kopması</t>
  </si>
  <si>
    <t>2024-01-30 15:16:52</t>
  </si>
  <si>
    <t>2024-01-30 18:56:57</t>
  </si>
  <si>
    <t>KARABURUN TR-1/9 35-21-L00024_953368332_953368332</t>
  </si>
  <si>
    <t>953368332</t>
  </si>
  <si>
    <t>2024-01-30 16:05:14</t>
  </si>
  <si>
    <t>2024-01-30 20:53:26</t>
  </si>
  <si>
    <t>YANIKKÖY TR-2 35-28-M00214_B_56358371_56358371</t>
  </si>
  <si>
    <t>56358371</t>
  </si>
  <si>
    <t>İletken Kopması</t>
  </si>
  <si>
    <t>2024-01-30 18:46:52</t>
  </si>
  <si>
    <t>2024-01-30 21:39:00</t>
  </si>
  <si>
    <t>ÜRKMEZ DM-2 (ÜRKMEZ M-1) 35-25-M00137_ÜRKMEZ M-2/ÜRKMEZ M-3/ÜRKMEZ M-4 M03_72079417</t>
  </si>
  <si>
    <t>72079417</t>
  </si>
  <si>
    <t>2024-01-03 10:31:00</t>
  </si>
  <si>
    <t>2024-01-03 10:44:00</t>
  </si>
  <si>
    <t>HALİLBEYLİ DM 35-27-M00620_KARMEZ-2 M09_2065292</t>
  </si>
  <si>
    <t>2065292</t>
  </si>
  <si>
    <t>2024-01-06 22:58:00</t>
  </si>
  <si>
    <t>2024-01-07 00:23:00</t>
  </si>
  <si>
    <t>ÜNİVERSİTE TM 35-02-A00008_ÜNİVERSİTE-6 K36_2310278</t>
  </si>
  <si>
    <t>2310278</t>
  </si>
  <si>
    <t>Manevra</t>
  </si>
  <si>
    <t>Bildirimli</t>
  </si>
  <si>
    <t>2024-01-13 03:06:19</t>
  </si>
  <si>
    <t>2024-01-13 03:16:04</t>
  </si>
  <si>
    <t>TİRE İM-DM-1 35-29-A00001_AKÇAŞEHİR L19_2060156</t>
  </si>
  <si>
    <t>2060156</t>
  </si>
  <si>
    <t>2024-01-16 17:53:22</t>
  </si>
  <si>
    <t>2024-01-16 18:03:25</t>
  </si>
  <si>
    <t>HARMANDALI DM-3 (M-211) 35-09-M00211_DM-2(M-200) M11_45384036</t>
  </si>
  <si>
    <t>45384036</t>
  </si>
  <si>
    <t>2024-01-29 19:44:56</t>
  </si>
  <si>
    <t>2024-01-29 20:50:29</t>
  </si>
  <si>
    <t>HARMANDALI DM-2 (M-200) 35-09-M00200_DM-2/16 (M-205) M05_45385842</t>
  </si>
  <si>
    <t>45385842</t>
  </si>
  <si>
    <t>2024-01-29 22:15:07</t>
  </si>
  <si>
    <t>SİYEKLİ KÖK 45-71-M00185_OSMANCALI M04_72256923</t>
  </si>
  <si>
    <t>72256923</t>
  </si>
  <si>
    <t>2024-01-29 21:25:40</t>
  </si>
  <si>
    <t>2024-01-30 00:13:38</t>
  </si>
  <si>
    <t>TR-36 35-15-M00036_C c2b_48898211</t>
  </si>
  <si>
    <t>48898211</t>
  </si>
  <si>
    <t>2024-01-30 08:46:35</t>
  </si>
  <si>
    <t>2024-01-30 09:25:02</t>
  </si>
  <si>
    <t>DM-14/3_D_d3b</t>
  </si>
  <si>
    <t>45081283</t>
  </si>
  <si>
    <t>Yeraltı Kablo Arızası</t>
  </si>
  <si>
    <t>2024-01-30 16:44:50</t>
  </si>
  <si>
    <t>2024-01-30 18:59:37</t>
  </si>
  <si>
    <t>ALAÇATI TM 35-18-A00005_ÇEŞME-2 M10_2311011</t>
  </si>
  <si>
    <t>2311011</t>
  </si>
  <si>
    <t>2024-01-02 07:40:44</t>
  </si>
  <si>
    <t>2024-01-02 08:01:23</t>
  </si>
  <si>
    <t>EGE İM 35-02-A00003_KIZILAY K04_2051560</t>
  </si>
  <si>
    <t>2051560</t>
  </si>
  <si>
    <t>2024-01-13 11:33:00</t>
  </si>
  <si>
    <t>2024-01-13 11:41:01</t>
  </si>
  <si>
    <t>L-336 REİSDERE 35-18-L00336_12264379_56355162_56355162</t>
  </si>
  <si>
    <t>56355162</t>
  </si>
  <si>
    <t>AG Pano Kol Sigorta Atığı</t>
  </si>
  <si>
    <t>2024-01-30 16:18:56</t>
  </si>
  <si>
    <t>2024-01-30 20:05:44</t>
  </si>
  <si>
    <t>TR-136 TORASAN_A_A</t>
  </si>
  <si>
    <t>91303387</t>
  </si>
  <si>
    <t>2024-01-30 19:23:20</t>
  </si>
  <si>
    <t>2024-01-30 20:55:00</t>
  </si>
  <si>
    <t>35-21-L00233_DENİZGİREN KÖK_DENİZGİREN_L03_97424578</t>
  </si>
  <si>
    <t>97424578</t>
  </si>
  <si>
    <t>2024-01-07 08:38:00</t>
  </si>
  <si>
    <t>2024-01-07 22:11:00</t>
  </si>
  <si>
    <t>35-30-M00219_GÜLKENT KÖK-3_GÜLKENT_M02_2099589</t>
  </si>
  <si>
    <t>2099589</t>
  </si>
  <si>
    <t>2024-01-16 04:17:12</t>
  </si>
  <si>
    <t>2024-01-16 04:28:33</t>
  </si>
  <si>
    <t>35-01-K00290_K-290_A_A_60984145</t>
  </si>
  <si>
    <t>60984145</t>
  </si>
  <si>
    <t>2024-01-31 23:12:53</t>
  </si>
  <si>
    <t>2024-02-01 01:29:54</t>
  </si>
  <si>
    <t>35-04-K00848_K-848_B_B_56382405</t>
  </si>
  <si>
    <t>56382405</t>
  </si>
  <si>
    <t>2024-01-31 22:50:32</t>
  </si>
  <si>
    <t>2024-02-01 02:47:10</t>
  </si>
  <si>
    <t>K-849_35-04-K00849_K-1220_K02_2113986</t>
  </si>
  <si>
    <t>2113986</t>
  </si>
  <si>
    <t>Kısa</t>
  </si>
  <si>
    <t>2024-01-04 08:52:32</t>
  </si>
  <si>
    <t>2024-01-04 08:54:41</t>
  </si>
  <si>
    <t>35-01-K04412_K-4412_B_B_56373915</t>
  </si>
  <si>
    <t>56373915</t>
  </si>
  <si>
    <t>2024-01-31 18:54:06</t>
  </si>
  <si>
    <t>2024-01-31 20:45:34</t>
  </si>
  <si>
    <t>45-71-M00537_DM-03/15_C_C_91462464</t>
  </si>
  <si>
    <t>91462464</t>
  </si>
  <si>
    <t>2024-01-31 23:58:37</t>
  </si>
  <si>
    <t>2024-02-01 00:37:18</t>
  </si>
  <si>
    <t>45-72-M00258_DAĞDERE TR-3_DAĞDERE TR-3_45-72-M00258_66325038</t>
  </si>
  <si>
    <t>66325038</t>
  </si>
  <si>
    <t>TMS Açması</t>
  </si>
  <si>
    <t>2024-01-31 22:28:42</t>
  </si>
  <si>
    <t>2024-01-31 23:30:32</t>
  </si>
  <si>
    <t>45-71-M00309_DM-16_DM-16/14_M06_92909710</t>
  </si>
  <si>
    <t>92909710</t>
  </si>
  <si>
    <t>OG Sigorta Atığı</t>
  </si>
  <si>
    <t>2024-01-31 22:25:53</t>
  </si>
  <si>
    <t>2024-01-31 23:33:05</t>
  </si>
  <si>
    <t>35-01-K04784_K-4784_K-4784_35-01-K04784_2360370</t>
  </si>
  <si>
    <t>2360370</t>
  </si>
  <si>
    <t>2024-01-31 22:36:21</t>
  </si>
  <si>
    <t>2024-02-01 00:58:21</t>
  </si>
  <si>
    <t>35-30-L00054_TR-54_43004959_43004959_56362636</t>
  </si>
  <si>
    <t>56362636</t>
  </si>
  <si>
    <t>2024-01-31 21:36:33</t>
  </si>
  <si>
    <t>2024-01-31 23:23:10</t>
  </si>
  <si>
    <t>45-71-M00999_GÖKÇELER (YAYLACIK MAH.) TR-1_GÖKÇELER (YAYLACIK MAH.) TR-1_45-71-M00999_2357089</t>
  </si>
  <si>
    <t>2357089</t>
  </si>
  <si>
    <t>2024-01-31 22:00:09</t>
  </si>
  <si>
    <t>2024-02-01 02:00:44</t>
  </si>
  <si>
    <t>35-01-K01162_K-1162_B_B_56366042</t>
  </si>
  <si>
    <t>56366042</t>
  </si>
  <si>
    <t>2024-01-31 21:37:40</t>
  </si>
  <si>
    <t>2024-01-31 21:56:38</t>
  </si>
  <si>
    <t>35-21-L00014_KARABURUN TR-2_B_B_91074433</t>
  </si>
  <si>
    <t>91074433</t>
  </si>
  <si>
    <t>2024-01-31 20:41:14</t>
  </si>
  <si>
    <t>2024-01-31 23:24:42</t>
  </si>
  <si>
    <t>35-18-L00313_L-313 ESKİ DOSTLAR SİTESİ_A_A_91009696</t>
  </si>
  <si>
    <t>91009696</t>
  </si>
  <si>
    <t>2024-01-31 20:54:58</t>
  </si>
  <si>
    <t>2024-01-31 22:57:49</t>
  </si>
  <si>
    <t>35-03-M00994_M-994_A_A_56372159</t>
  </si>
  <si>
    <t>56372159</t>
  </si>
  <si>
    <t>2024-01-31 21:07:38</t>
  </si>
  <si>
    <t>2024-02-01 00:48:33</t>
  </si>
  <si>
    <t>45-78-L00114_TR-114_TR-114_45-78-L00114_2354142</t>
  </si>
  <si>
    <t>2354142</t>
  </si>
  <si>
    <t>2024-01-31 20:54:47</t>
  </si>
  <si>
    <t>2024-01-31 21:14:59</t>
  </si>
  <si>
    <t>35-18-L00095_L-95_C_C_90950129</t>
  </si>
  <si>
    <t>90950129</t>
  </si>
  <si>
    <t>2024-01-31 21:04:18</t>
  </si>
  <si>
    <t>2024-01-31 23:59:51</t>
  </si>
  <si>
    <t>35-19-L00296_BADEMLER TR-6_B_B_91148111</t>
  </si>
  <si>
    <t>91148111</t>
  </si>
  <si>
    <t>2024-01-31 20:51:05</t>
  </si>
  <si>
    <t>2024-01-31 21:30:47</t>
  </si>
  <si>
    <t>35-17-M00022_TR-22_B_B02_5772257</t>
  </si>
  <si>
    <t>5772257</t>
  </si>
  <si>
    <t>AG Box SDK Abone Çıkış Sigorta Atığı</t>
  </si>
  <si>
    <t>2024-01-31 20:58:34</t>
  </si>
  <si>
    <t>2024-01-31 22:03:53</t>
  </si>
  <si>
    <t>35-01-M01535_M-1535_A_A_56375941</t>
  </si>
  <si>
    <t>56375941</t>
  </si>
  <si>
    <t>2024-01-31 20:53:48</t>
  </si>
  <si>
    <t>2024-01-31 21:39:16</t>
  </si>
  <si>
    <t>35-31-L00307_YUKARI AKPINAR TR-2_ _956573362_ _956573362</t>
  </si>
  <si>
    <t>956573362</t>
  </si>
  <si>
    <t>AG Yeraltı Branşman Kablo Arızası</t>
  </si>
  <si>
    <t>2024-01-31 20:31:17</t>
  </si>
  <si>
    <t>2024-01-31 22:18:37</t>
  </si>
  <si>
    <t>35-04-K00848_K-848_A_A_56372922</t>
  </si>
  <si>
    <t>56372922</t>
  </si>
  <si>
    <t>2024-01-31 20:40:47</t>
  </si>
  <si>
    <t>2024-01-31 22:27:34</t>
  </si>
  <si>
    <t>35-02-K01192_K-1192_Özkanlar Murat_99990937_ _99990937</t>
  </si>
  <si>
    <t>99990937</t>
  </si>
  <si>
    <t>2024-01-31 19:54:09</t>
  </si>
  <si>
    <t>2024-02-01 01:35:23</t>
  </si>
  <si>
    <t>35-26-L00406_ASLANLAR TR-5_ _965842605_ _965842605</t>
  </si>
  <si>
    <t>965842605</t>
  </si>
  <si>
    <t>AG Havai Branşman Arızası</t>
  </si>
  <si>
    <t>2024-01-31 19:43:57</t>
  </si>
  <si>
    <t>2024-01-31 21:26:28</t>
  </si>
  <si>
    <t>35-22-M00072_DM-3/TR-29_DIREK TIPI TRAFO HUCRESI_H01_2035136</t>
  </si>
  <si>
    <t>2035136</t>
  </si>
  <si>
    <t>OG Trafo Arızası</t>
  </si>
  <si>
    <t>2024-01-31 20:33:43</t>
  </si>
  <si>
    <t>2024-01-31 23:16:27</t>
  </si>
  <si>
    <t>35-02-K03888_K-3888_K-3888_35-02-K03888_2367448</t>
  </si>
  <si>
    <t>2367448</t>
  </si>
  <si>
    <t>2024-01-31 20:16:23</t>
  </si>
  <si>
    <t>2024-01-31 21:30:19</t>
  </si>
  <si>
    <t>35-16-M00092_TOPALLAR TR-1_B_B_56399337</t>
  </si>
  <si>
    <t>56399337</t>
  </si>
  <si>
    <t>2024-01-31 19:26:56</t>
  </si>
  <si>
    <t>2024-01-31 22:02:40</t>
  </si>
  <si>
    <t>35-28-M00497_YAHŞELLİ TR-5_C_C_91339064</t>
  </si>
  <si>
    <t>91339064</t>
  </si>
  <si>
    <t>2024-01-31 22:44:58</t>
  </si>
  <si>
    <t>2024-02-01 00:51:44</t>
  </si>
  <si>
    <t>35-01-M02916_M-2916___83870569</t>
  </si>
  <si>
    <t>83870569</t>
  </si>
  <si>
    <t>2024-01-31 23:21:07</t>
  </si>
  <si>
    <t>2024-02-01 01:23:37</t>
  </si>
  <si>
    <t>35-17-M00369_HELVACI TR-9_A_A_91162829</t>
  </si>
  <si>
    <t>91162829</t>
  </si>
  <si>
    <t>NH Altlık Arızası</t>
  </si>
  <si>
    <t>2024-01-31 21:25:25</t>
  </si>
  <si>
    <t>2024-01-31 23:05:20</t>
  </si>
  <si>
    <t>35-01-M01535_M-1535_D_D_56377314</t>
  </si>
  <si>
    <t>56377314</t>
  </si>
  <si>
    <t>2024-01-31 21:29:33</t>
  </si>
  <si>
    <t>2024-01-31 21:51:26</t>
  </si>
  <si>
    <t>45-71-M02376_DM-18/10_ _953216995_ _953216995</t>
  </si>
  <si>
    <t>953216995</t>
  </si>
  <si>
    <t>2024-01-31 19:56:22</t>
  </si>
  <si>
    <t>2024-01-31 20:52:41</t>
  </si>
  <si>
    <t>35-02-K01103_K-1103_A_A_56380295</t>
  </si>
  <si>
    <t>56380295</t>
  </si>
  <si>
    <t>2024-01-31 19:43:55</t>
  </si>
  <si>
    <t>2024-01-31 22:49:38</t>
  </si>
  <si>
    <t>35-02-K00175_K-175_A_A3B_5811020</t>
  </si>
  <si>
    <t>5811020</t>
  </si>
  <si>
    <t>2024-01-31 19:38:28</t>
  </si>
  <si>
    <t>2024-01-31 21:28:45</t>
  </si>
  <si>
    <t>35-30-M00017_ÇANDARLI TR-17_F_f1_42961424</t>
  </si>
  <si>
    <t>42961424</t>
  </si>
  <si>
    <t>AG Box SDK Giriş Sigorta Atığı</t>
  </si>
  <si>
    <t>2024-01-31 19:43:51</t>
  </si>
  <si>
    <t>2024-01-31 20:35:54</t>
  </si>
  <si>
    <t>35-02-M03450_K-1561_C_C_56381102</t>
  </si>
  <si>
    <t>56381102</t>
  </si>
  <si>
    <t>2024-01-31 19:31:40</t>
  </si>
  <si>
    <t>2024-01-31 20:27:08</t>
  </si>
  <si>
    <t>35-02-M02538_M-2538___81571297</t>
  </si>
  <si>
    <t>81571297</t>
  </si>
  <si>
    <t>2024-01-31 19:43:58</t>
  </si>
  <si>
    <t>2024-01-31 21:34:13</t>
  </si>
  <si>
    <t>35-16-M00048_KARAHIDIRLI TR-1_KARAHIDIRLI TR-1_35-16-M00048_2357414</t>
  </si>
  <si>
    <t>2357414</t>
  </si>
  <si>
    <t>2024-01-31 18:28:25</t>
  </si>
  <si>
    <t>2024-01-31 19:40:54</t>
  </si>
  <si>
    <t>45-71-M00053_DM-25/14_ _953215665_ _953215665</t>
  </si>
  <si>
    <t>953215665</t>
  </si>
  <si>
    <t>2024-01-31 19:02:42</t>
  </si>
  <si>
    <t>2024-01-31 19:59:46</t>
  </si>
  <si>
    <t>35-01-K04412_K-4412_D_D_56373877</t>
  </si>
  <si>
    <t>56373877</t>
  </si>
  <si>
    <t>2024-01-31 19:23:21</t>
  </si>
  <si>
    <t>2024-01-31 21:12:05</t>
  </si>
  <si>
    <t>35-01-K00732_K-732_A_A_56364109</t>
  </si>
  <si>
    <t>56364109</t>
  </si>
  <si>
    <t>2024-01-31 18:14:19</t>
  </si>
  <si>
    <t>2024-01-31 19:07:39</t>
  </si>
  <si>
    <t>35-28-M00463_TÜRKELLİ TR-2_ _95001258346_ _95001258346</t>
  </si>
  <si>
    <t>95001258346</t>
  </si>
  <si>
    <t>Üçüncü Şahısların Vermiş Olduğu Hasarlar</t>
  </si>
  <si>
    <t>2024-01-31 17:21:21</t>
  </si>
  <si>
    <t>2024-01-31 19:43:16</t>
  </si>
  <si>
    <t>45-77-L00477_ÇARIKBALLI PAMUCAK TR-2_ÇARIKBALLI PAMUCAK TR-2_45-77-L00477_83814006</t>
  </si>
  <si>
    <t>83814006</t>
  </si>
  <si>
    <t>2024-01-31 17:25:01</t>
  </si>
  <si>
    <t>2024-01-31 18:30:21</t>
  </si>
  <si>
    <t>35-17-M00184_YÜKSEKKÖY TR-1_ _950300013_ _950300013</t>
  </si>
  <si>
    <t>950300013</t>
  </si>
  <si>
    <t>2024-01-31 17:23:44</t>
  </si>
  <si>
    <t>2024-01-31 20:35:18</t>
  </si>
  <si>
    <t>35-02-M03454_M-3454(YATIRIM REZERVE)_M-3454(YATIRIM REZERVE)_35-02-M03454_100981701</t>
  </si>
  <si>
    <t>100981701</t>
  </si>
  <si>
    <t>2024-01-31 17:21:40</t>
  </si>
  <si>
    <t>2024-01-31 20:02:59</t>
  </si>
  <si>
    <t>35-28-L00052_MENEMEN TR-52_C_C_56362446</t>
  </si>
  <si>
    <t>56362446</t>
  </si>
  <si>
    <t>2024-01-31 16:01:59</t>
  </si>
  <si>
    <t>2024-01-31 20:33:05</t>
  </si>
  <si>
    <t>45-81-M00255_SELENDİ TR-20/A_ _945633898_ _945633898</t>
  </si>
  <si>
    <t>945633898</t>
  </si>
  <si>
    <t>2024-01-31 16:27:50</t>
  </si>
  <si>
    <t>2024-01-31 18:25:28</t>
  </si>
  <si>
    <t>35-02-K01081_K-1081_F_F1B_5853968</t>
  </si>
  <si>
    <t>5853968</t>
  </si>
  <si>
    <t>2024-01-31 15:27:56</t>
  </si>
  <si>
    <t>2024-01-31 16:38:45</t>
  </si>
  <si>
    <t>35-21-A00002_MORDOĞAN İM_GÜLBAHÇE_L04_2065973</t>
  </si>
  <si>
    <t>2065973</t>
  </si>
  <si>
    <t>2024-01-31 14:57:57</t>
  </si>
  <si>
    <t>2024-01-31 17:36:32</t>
  </si>
  <si>
    <t>35-02-M01826_M-1826_G_G_56382803</t>
  </si>
  <si>
    <t>56382803</t>
  </si>
  <si>
    <t>2024-01-31 13:28:52</t>
  </si>
  <si>
    <t>2024-01-31 14:27:13</t>
  </si>
  <si>
    <t>35-04-K00893_K-893_Benli_99019463_ _99019463</t>
  </si>
  <si>
    <t>99019463</t>
  </si>
  <si>
    <t>2024-01-31 12:37:14</t>
  </si>
  <si>
    <t>2024-01-31 13:41:40</t>
  </si>
  <si>
    <t>35-29-M00125_YENİOBA KÖK_YENİOBA_M013_72190947</t>
  </si>
  <si>
    <t>72190947</t>
  </si>
  <si>
    <t>2024-01-31 13:09:03</t>
  </si>
  <si>
    <t>2024-01-31 14:07:36</t>
  </si>
  <si>
    <t>45-80-M02954_MÜTEVELLİ TR-8_TR-85_M02_84970626</t>
  </si>
  <si>
    <t>84970626</t>
  </si>
  <si>
    <t>2024-01-31 13:19:29</t>
  </si>
  <si>
    <t>2024-01-31 15:52:58</t>
  </si>
  <si>
    <t>45-73-M00808_SUBAŞI TR-1_C_C_56391167</t>
  </si>
  <si>
    <t>56391167</t>
  </si>
  <si>
    <t>2024-01-31 13:07:49</t>
  </si>
  <si>
    <t>2024-01-31 14:11:08</t>
  </si>
  <si>
    <t>45-71-M00621_DM-16/14_DM-16/14_45-71-M00621_2371892</t>
  </si>
  <si>
    <t>2371892</t>
  </si>
  <si>
    <t>2024-01-31 12:18:56</t>
  </si>
  <si>
    <t>2024-01-31 13:36:45</t>
  </si>
  <si>
    <t>35-27-L00259_SİNANCILAR KÖYÜ TR-1_SİNANCILAR KÖYÜ TR-1_35-27-L00259_2348020</t>
  </si>
  <si>
    <t>2348020</t>
  </si>
  <si>
    <t>AG Pano Arızası</t>
  </si>
  <si>
    <t>2024-01-31 12:14:54</t>
  </si>
  <si>
    <t>2024-01-31 14:47:45</t>
  </si>
  <si>
    <t>45-71-M00387_DM-14/3_ _966489253_ _966489253</t>
  </si>
  <si>
    <t>966489253</t>
  </si>
  <si>
    <t>2024-01-31 13:14:41</t>
  </si>
  <si>
    <t>2024-01-31 20:11:04</t>
  </si>
  <si>
    <t>35-02-M01965_M-1965_B_B_91023406</t>
  </si>
  <si>
    <t>91023406</t>
  </si>
  <si>
    <t>2024-01-31 12:07:26</t>
  </si>
  <si>
    <t>2024-01-31 13:36:35</t>
  </si>
  <si>
    <t>35-29-L00483_KÜRE TR-1_ _950376083_ _950376083</t>
  </si>
  <si>
    <t>950376083</t>
  </si>
  <si>
    <t>AG Direkten Kesme Açma</t>
  </si>
  <si>
    <t>2024-01-31 11:33:36</t>
  </si>
  <si>
    <t>2024-01-31 14:56:30</t>
  </si>
  <si>
    <t>2024-01-31 11:25:29</t>
  </si>
  <si>
    <t>2024-01-31 11:58:00</t>
  </si>
  <si>
    <t>45-82-M00344_KARACAKAŞ TR-1_C_C_91076812</t>
  </si>
  <si>
    <t>91076812</t>
  </si>
  <si>
    <t>2024-01-31 11:05:41</t>
  </si>
  <si>
    <t>2024-01-31 12:53:08</t>
  </si>
  <si>
    <t>35-02-M01826_M-1826_D_D_56382802</t>
  </si>
  <si>
    <t>56382802</t>
  </si>
  <si>
    <t>2024-01-31 10:27:14</t>
  </si>
  <si>
    <t>2024-01-31 11:00:54</t>
  </si>
  <si>
    <t>45-72-L00008_TR-2/8_TR-2/8_45-72-L00008_66444764</t>
  </si>
  <si>
    <t>66444764</t>
  </si>
  <si>
    <t>2024-01-31 10:58:23</t>
  </si>
  <si>
    <t>2024-01-31 16:49:28</t>
  </si>
  <si>
    <t>35-09-K01320_K-1320_K-1320_35-09-K01320_47238874</t>
  </si>
  <si>
    <t>47238874</t>
  </si>
  <si>
    <t>2024-01-31 11:07:57</t>
  </si>
  <si>
    <t>2024-01-31 11:37:26</t>
  </si>
  <si>
    <t>35-16-L00255_KAPIKAYA TR-1_KAPIKAYA TR-1_35-16-L00255_2362425</t>
  </si>
  <si>
    <t>2362425</t>
  </si>
  <si>
    <t>2024-01-31 11:07:58</t>
  </si>
  <si>
    <t>2024-01-31 12:05:30</t>
  </si>
  <si>
    <t>35-26-A00002_SUBAŞI İM_SUBAŞI 15.8 ŞEHİR_L02_2304033</t>
  </si>
  <si>
    <t>2304033</t>
  </si>
  <si>
    <t>2024-01-31 10:56:44</t>
  </si>
  <si>
    <t>2024-01-31 12:32:35</t>
  </si>
  <si>
    <t>35-27-M00545_VEZİR YILDIZ SLM GRB TR_A_A_56355501_56355501</t>
  </si>
  <si>
    <t>56355501</t>
  </si>
  <si>
    <t>2024-01-31 06:42:49</t>
  </si>
  <si>
    <t>2024-01-31 09:16:44</t>
  </si>
  <si>
    <t>2024-01-31 21:55:21</t>
  </si>
  <si>
    <t>2024-01-31 22:52:55</t>
  </si>
  <si>
    <t>35-28-M00027_ULUKENT DM-4/6_ULUKENT DM-4/6_35-28-M00027_66516779</t>
  </si>
  <si>
    <t>66516779</t>
  </si>
  <si>
    <t>2024-01-31 21:40:27</t>
  </si>
  <si>
    <t>2024-02-01 01:29:48</t>
  </si>
  <si>
    <t>35-01-K00463_K-463_K-463_35-01-K00463_2357557</t>
  </si>
  <si>
    <t>2357557</t>
  </si>
  <si>
    <t>2024-01-31 21:39:49</t>
  </si>
  <si>
    <t>2024-01-31 23:07:25</t>
  </si>
  <si>
    <t>35-16-L00140_TR-140_A_A_90958722</t>
  </si>
  <si>
    <t>90958722</t>
  </si>
  <si>
    <t>2024-01-31 19:28:33</t>
  </si>
  <si>
    <t>2024-01-31 23:52:02</t>
  </si>
  <si>
    <t>45-83-L00351_AVŞAR TR-3_C_C_56399759</t>
  </si>
  <si>
    <t>56399759</t>
  </si>
  <si>
    <t>2024-01-31 19:28:43</t>
  </si>
  <si>
    <t>2024-01-31 20:42:18</t>
  </si>
  <si>
    <t>35-21-L00024_KARABURUN TR-1/9_C_C_56357949</t>
  </si>
  <si>
    <t>56357949</t>
  </si>
  <si>
    <t>2024-01-31 19:30:22</t>
  </si>
  <si>
    <t>2024-01-31 23:57:19</t>
  </si>
  <si>
    <t>35-26-L00392_PAMUKYAZI-5_0_956602075_ _956602075</t>
  </si>
  <si>
    <t>956602075</t>
  </si>
  <si>
    <t>2024-01-31 18:11:10</t>
  </si>
  <si>
    <t>2024-01-31 20:23:41</t>
  </si>
  <si>
    <t>35-31-L00349_KARABULU TR-2_A_A_91359871</t>
  </si>
  <si>
    <t>91359871</t>
  </si>
  <si>
    <t>2024-01-31 16:22:38</t>
  </si>
  <si>
    <t>2024-01-31 20:42:07</t>
  </si>
  <si>
    <t>35-24-M00091_TAŞTEPE TR-1_TAŞTEPE TR-1_35-24-M00091_2347193</t>
  </si>
  <si>
    <t>2347193</t>
  </si>
  <si>
    <t>2024-01-31 16:57:20</t>
  </si>
  <si>
    <t>2024-01-31 18:03:24</t>
  </si>
  <si>
    <t>45-77-L00190_BATTAL MUSTAFA İMAMLAR TR_B_B_56384740</t>
  </si>
  <si>
    <t>56384740</t>
  </si>
  <si>
    <t>2024-01-31 15:59:00</t>
  </si>
  <si>
    <t>2024-01-31 17:13:57</t>
  </si>
  <si>
    <t>45-78-M00067_TR-67_49415101_tr67/a1_49409078</t>
  </si>
  <si>
    <t>49409078</t>
  </si>
  <si>
    <t>2024-01-31 15:03:00</t>
  </si>
  <si>
    <t>2024-01-31 17:58:26</t>
  </si>
  <si>
    <t>35-04-K03969_K-3969_C_C_56368686</t>
  </si>
  <si>
    <t>56368686</t>
  </si>
  <si>
    <t>2024-01-31 15:03:21</t>
  </si>
  <si>
    <t>2024-01-31 17:08:27</t>
  </si>
  <si>
    <t>35-03-M01264_M-1264_M-1264_35-03-M01264_41932543</t>
  </si>
  <si>
    <t>41932543</t>
  </si>
  <si>
    <t>2024-01-31 14:31:35</t>
  </si>
  <si>
    <t>2024-01-31 16:18:35</t>
  </si>
  <si>
    <t>35-31-L00341_TAŞLIYATAK TR-7_B_B_91355309</t>
  </si>
  <si>
    <t>91355309</t>
  </si>
  <si>
    <t>2024-01-31 13:56:24</t>
  </si>
  <si>
    <t>2024-01-31 14:25:38</t>
  </si>
  <si>
    <t>35-26-A00002_SUBAŞI İM_SUBAŞI 15.8 ŞEHİR_L02_2035586</t>
  </si>
  <si>
    <t>2035586</t>
  </si>
  <si>
    <t>2024-01-31 15:06:02</t>
  </si>
  <si>
    <t>2024-01-31 16:33:17</t>
  </si>
  <si>
    <t>35-04-M01802_M-1802_B_A1B_5774615</t>
  </si>
  <si>
    <t>5774615</t>
  </si>
  <si>
    <t>2024-01-31 12:19:54</t>
  </si>
  <si>
    <t>2024-01-31 13:05:56</t>
  </si>
  <si>
    <t>35-21-L00014_KARABURUN TR-2_KARABURUN TR-2_35-21-L00014_2354570</t>
  </si>
  <si>
    <t>2354570</t>
  </si>
  <si>
    <t>2024-01-31 13:09:25</t>
  </si>
  <si>
    <t>2024-01-31 18:14:45</t>
  </si>
  <si>
    <t>35-03-M01303_M-1303_M-1303_35-03-M01303_2356562</t>
  </si>
  <si>
    <t>2356562</t>
  </si>
  <si>
    <t>Yük Aktarımı</t>
  </si>
  <si>
    <t>2024-01-31 12:18:55</t>
  </si>
  <si>
    <t>2024-01-31 13:15:44</t>
  </si>
  <si>
    <t>35-18-L00126_L-126_6497245_6497245_60982883</t>
  </si>
  <si>
    <t>60982883</t>
  </si>
  <si>
    <t>2024-01-31 10:58:47</t>
  </si>
  <si>
    <t>2024-01-31 15:32:37</t>
  </si>
  <si>
    <t>35-30-M00229_GÜLKENT TR-6_42904837_42904837_56405065</t>
  </si>
  <si>
    <t>56405065</t>
  </si>
  <si>
    <t>2024-01-31 11:16:47</t>
  </si>
  <si>
    <t>2024-01-31 13:51:53</t>
  </si>
  <si>
    <t>35-31-L00202_SIRIMLI AVCILAR TR_B_B_91366398</t>
  </si>
  <si>
    <t>91366398</t>
  </si>
  <si>
    <t>2024-01-31 08:57:57</t>
  </si>
  <si>
    <t>2024-01-31 14:26:13</t>
  </si>
  <si>
    <t>35-01-M03198_M-3198 (YATIRIM REZERVE)_E_E_56381839</t>
  </si>
  <si>
    <t>56381839</t>
  </si>
  <si>
    <t>2024-01-31 08:45:59</t>
  </si>
  <si>
    <t>2024-01-31 13:42:38</t>
  </si>
  <si>
    <t>35-16-M00448_AŞAĞIKIRIKLAR DM_TOPÇAM_M05_2115968</t>
  </si>
  <si>
    <t>2115968</t>
  </si>
  <si>
    <t>2024-01-31 04:57:25</t>
  </si>
  <si>
    <t>2024-01-31 06:23:28</t>
  </si>
  <si>
    <t>35-17-R00041_PINARCIK TR-1_PINARCIK TR-1_35-17-R00041_2361413</t>
  </si>
  <si>
    <t>2361413</t>
  </si>
  <si>
    <t>2024-01-31 07:27:13</t>
  </si>
  <si>
    <t>2024-01-31 12:10:09</t>
  </si>
  <si>
    <t>35-02-K00332_K-332_E_E_56374413</t>
  </si>
  <si>
    <t>56374413</t>
  </si>
  <si>
    <t>2024-01-31 05:50:59</t>
  </si>
  <si>
    <t>2024-01-31 08:20:03</t>
  </si>
  <si>
    <t>35-23-M00030_YENİ FOÇA TR-30_YENİ FOÇA TR-30_35-23-M00030_76459361</t>
  </si>
  <si>
    <t>76459361</t>
  </si>
  <si>
    <t>Atlama Kopuğu</t>
  </si>
  <si>
    <t>2024-01-31 02:38:02</t>
  </si>
  <si>
    <t>2024-01-31 04:24:58</t>
  </si>
  <si>
    <t>2024-01-31 01:46:41</t>
  </si>
  <si>
    <t>2024-01-31 04:13:06</t>
  </si>
  <si>
    <t>45-77-L00158_BAŞIBÜYÜK KÖK_TATLIÇEŞME ÇIKIŞI_L04_61353396</t>
  </si>
  <si>
    <t>61353396</t>
  </si>
  <si>
    <t>2024-01-30 23:29:02</t>
  </si>
  <si>
    <t>2024-01-30 23:31:10</t>
  </si>
  <si>
    <t>35-18-L00470_L-470 KÖK_L-310_L03_72090132</t>
  </si>
  <si>
    <t>72090132</t>
  </si>
  <si>
    <t>OG Ayırıcı Arızası</t>
  </si>
  <si>
    <t>2024-01-31 02:15:13</t>
  </si>
  <si>
    <t>2024-01-31 02:45:00</t>
  </si>
  <si>
    <t>35-31-L00138_EMENLER TR-2_EMENLER TR-2_35-31-L00138_2364260</t>
  </si>
  <si>
    <t>2364260</t>
  </si>
  <si>
    <t>2024-01-30 23:51:42</t>
  </si>
  <si>
    <t>2024-01-31 03:55:49</t>
  </si>
  <si>
    <t>35-04-K01482_K-1482_D_D_56368802</t>
  </si>
  <si>
    <t>56368802</t>
  </si>
  <si>
    <t>2024-01-30 23:40:25</t>
  </si>
  <si>
    <t>2024-01-31 01:30:32</t>
  </si>
  <si>
    <t>2024-01-30 22:40:11</t>
  </si>
  <si>
    <t>2024-01-31 02:30:42</t>
  </si>
  <si>
    <t>35-04-A00003_ŞEMİKLER TM_ŞEMİKLER-13_K43_2053429</t>
  </si>
  <si>
    <t>2053429</t>
  </si>
  <si>
    <t>2024-01-31 02:19:40</t>
  </si>
  <si>
    <t>2024-01-31 02:22:49</t>
  </si>
  <si>
    <t>35-16-M00036_SEKLİK TR-1_C_C_90935766</t>
  </si>
  <si>
    <t>90935766</t>
  </si>
  <si>
    <t>Şebeke Yenileme ve Kapasite Artışı Çalışması</t>
  </si>
  <si>
    <t>2024-01-31 09:09:41</t>
  </si>
  <si>
    <t>2024-01-31 15:00:00</t>
  </si>
  <si>
    <t>35-13-A00004_SELÇUK İM/DM_ŞİRİNCE_L04_65986070</t>
  </si>
  <si>
    <t>65986070</t>
  </si>
  <si>
    <t>Şebeke Bakım Çalışması</t>
  </si>
  <si>
    <t>2024-01-31 09:25:52</t>
  </si>
  <si>
    <t>2024-01-31 15:39:15</t>
  </si>
  <si>
    <t>45-71-M00183_ÜÇPINAR DM_GÖKBEL_M09_72249227</t>
  </si>
  <si>
    <t>72249227</t>
  </si>
  <si>
    <t>2024-01-31 10:07:54</t>
  </si>
  <si>
    <t>2024-01-31 15:28:50</t>
  </si>
  <si>
    <t>35-13-A00004_SELÇUK İM/DM_KÖYLER-ÇAMLIK_L14_65986057</t>
  </si>
  <si>
    <t>65986057</t>
  </si>
  <si>
    <t>2024-01-31 09:17:32</t>
  </si>
  <si>
    <t>2024-01-31 13:45:50</t>
  </si>
  <si>
    <t>TR-2 35-16-L00002_47591027_56353638_56353638</t>
  </si>
  <si>
    <t>56353638</t>
  </si>
  <si>
    <t>2024-01-30 20:03:03</t>
  </si>
  <si>
    <t>2024-01-30 21:46:00</t>
  </si>
  <si>
    <t>BAĞARASI TR-13 35-23-M00360_35-23-M00360_79385539</t>
  </si>
  <si>
    <t>79385539</t>
  </si>
  <si>
    <t>AG Termik Açması</t>
  </si>
  <si>
    <t>2024-01-30 19:44:32</t>
  </si>
  <si>
    <t>2024-01-30 20:32:58</t>
  </si>
  <si>
    <t>CAFERBEY KÖK 45-78-L00231_KURŞUNLU L03_2327777</t>
  </si>
  <si>
    <t>2327777</t>
  </si>
  <si>
    <t>2024-01-30 19:31:10</t>
  </si>
  <si>
    <t>2024-01-30 19:52:00</t>
  </si>
  <si>
    <t>OG Sigorta Atması</t>
  </si>
  <si>
    <t>2024-01-30 19:29:14</t>
  </si>
  <si>
    <t>2024-01-30 20:22:34</t>
  </si>
  <si>
    <t>SARIGÖL TR-32 45-79-M00032_945556859_945556859</t>
  </si>
  <si>
    <t>945556859</t>
  </si>
  <si>
    <t>2024-01-30 19:15:41</t>
  </si>
  <si>
    <t>2024-01-30 20:29:28</t>
  </si>
  <si>
    <t>M-2747_A_A_56354560</t>
  </si>
  <si>
    <t>56354560</t>
  </si>
  <si>
    <t>2024-01-30 19:19:17</t>
  </si>
  <si>
    <t>2024-01-30 19:33:44</t>
  </si>
  <si>
    <t>MORDOĞAN İM 35-21-A00002_GÜLBAHÇE L04_2065973</t>
  </si>
  <si>
    <t>2024-01-30 19:04:45</t>
  </si>
  <si>
    <t>2024-01-30 19:07:36</t>
  </si>
  <si>
    <t>K-4567 35-02-K04567_35-02-K04567_2367222</t>
  </si>
  <si>
    <t>2367222</t>
  </si>
  <si>
    <t>2024-01-30 19:16:09</t>
  </si>
  <si>
    <t>2024-01-30 20:18:08</t>
  </si>
  <si>
    <t>KAYNARPINAR TR-2 35-21-L00115_35-21-L00115_2374546</t>
  </si>
  <si>
    <t>2374546</t>
  </si>
  <si>
    <t>2024-01-30 18:40:08</t>
  </si>
  <si>
    <t>2024-01-30 21:56:50</t>
  </si>
  <si>
    <t>SOMA TR-26/2 45-82-M00119_45-82-M00119_2369950</t>
  </si>
  <si>
    <t>2369950</t>
  </si>
  <si>
    <t>2024-01-30 19:13:29</t>
  </si>
  <si>
    <t>2024-01-30 19:46:04</t>
  </si>
  <si>
    <t>M-3198 (YATIRIM REZERVE) 35-01-M03198_B_56378742_56378742</t>
  </si>
  <si>
    <t>56378742</t>
  </si>
  <si>
    <t>2024-01-30 18:38:59</t>
  </si>
  <si>
    <t>2024-01-30 19:31:26</t>
  </si>
  <si>
    <t>ÇUKURALTI M-37 35-25-M00078_955284682_955284682</t>
  </si>
  <si>
    <t>955284682</t>
  </si>
  <si>
    <t>2024-01-30 16:05:11</t>
  </si>
  <si>
    <t>2024-01-30 17:51:48</t>
  </si>
  <si>
    <t>GÖKÇELER (YAYLACIK MAH.) TR-1 45-71-M00999_45-71-M00999_2357089</t>
  </si>
  <si>
    <t>2024-01-30 16:26:27</t>
  </si>
  <si>
    <t>2024-01-30 20:23:37</t>
  </si>
  <si>
    <t>K-3453 35-08-K03453_912215960_912215960</t>
  </si>
  <si>
    <t>912215960</t>
  </si>
  <si>
    <t>2024-01-30 16:20:50</t>
  </si>
  <si>
    <t>2024-01-30 20:04:01</t>
  </si>
  <si>
    <t>KAPIKAYA TR-1 35-17-M00185_B_56355976_56355976</t>
  </si>
  <si>
    <t>56355976</t>
  </si>
  <si>
    <t>2024-01-30 16:01:05</t>
  </si>
  <si>
    <t>2024-01-30 18:43:35</t>
  </si>
  <si>
    <t>35-17-M00445_HACIÖMERLİ YUKARI TR_B_B_91436088</t>
  </si>
  <si>
    <t>91436088</t>
  </si>
  <si>
    <t>2024-01-31 22:43:18</t>
  </si>
  <si>
    <t>2024-01-31 23:45:47</t>
  </si>
  <si>
    <t>35-24-L00005_KINIK TR-5_B_B_60982779</t>
  </si>
  <si>
    <t>60982779</t>
  </si>
  <si>
    <t>2024-01-31 20:52:20</t>
  </si>
  <si>
    <t>2024-01-31 21:59:19</t>
  </si>
  <si>
    <t>45-82-M00251_CENKYERİ TR-3_A_A_91177732</t>
  </si>
  <si>
    <t>91177732</t>
  </si>
  <si>
    <t>2024-01-31 21:41:44</t>
  </si>
  <si>
    <t>2024-01-31 22:06:33</t>
  </si>
  <si>
    <t>35-02-K04567_K-4567_A_A_91274156_91274156</t>
  </si>
  <si>
    <t>91274156</t>
  </si>
  <si>
    <t>2024-01-31 19:58:30</t>
  </si>
  <si>
    <t>2024-01-31 21:41:08</t>
  </si>
  <si>
    <t>35-26-M00538_KUŞÇUBURUN-3_KUŞÇUBURUN-3_35-26-M00538_2359656</t>
  </si>
  <si>
    <t>2359656</t>
  </si>
  <si>
    <t>2024-01-31 19:45:39</t>
  </si>
  <si>
    <t>2024-01-31 21:15:17</t>
  </si>
  <si>
    <t>35-01-K00002_K-2_N_N_56376368</t>
  </si>
  <si>
    <t>56376368</t>
  </si>
  <si>
    <t>2024-01-31 18:47:31</t>
  </si>
  <si>
    <t>2024-01-31 19:32:46</t>
  </si>
  <si>
    <t>35-03-K03816_K-3816___100800149</t>
  </si>
  <si>
    <t>100800149</t>
  </si>
  <si>
    <t>2024-01-31 18:06:11</t>
  </si>
  <si>
    <t>2024-01-31 20:59:30</t>
  </si>
  <si>
    <t>35-02-M02624_M-2624_M-2624_35-02-M02624_80136610</t>
  </si>
  <si>
    <t>80136610</t>
  </si>
  <si>
    <t>2024-01-31 18:44:37</t>
  </si>
  <si>
    <t>2024-01-31 21:27:08</t>
  </si>
  <si>
    <t>45-81-M00255_SELENDİ TR-20/A_ _945633900_ _945633900</t>
  </si>
  <si>
    <t>945633900</t>
  </si>
  <si>
    <t>2024-01-31 17:54:47</t>
  </si>
  <si>
    <t>2024-01-31 19:18:36</t>
  </si>
  <si>
    <t>45-79-M00077_TIRAZLAR TR-2_B_B_56396606</t>
  </si>
  <si>
    <t>56396606</t>
  </si>
  <si>
    <t>2024-01-31 17:18:18</t>
  </si>
  <si>
    <t>2024-01-31 18:13:47</t>
  </si>
  <si>
    <t>45-71-M02217_DM-14/24-A_ _953195837_ _953195837</t>
  </si>
  <si>
    <t>953195837</t>
  </si>
  <si>
    <t>2024-01-31 17:19:18</t>
  </si>
  <si>
    <t>2024-01-31 23:36:52</t>
  </si>
  <si>
    <t>45-78-M01393_YEŞİLOVA KÖK_YEŞİLOVA TARIMSAL_M03_83810706</t>
  </si>
  <si>
    <t>83810706</t>
  </si>
  <si>
    <t>2024-01-31 17:27:06</t>
  </si>
  <si>
    <t>2024-01-31 17:42:29</t>
  </si>
  <si>
    <t>35-31-L00202_SIRIMLI AVCILAR TR_SIRIMLI AVCILAR TR_35-31-L00202_2365090</t>
  </si>
  <si>
    <t>2365090</t>
  </si>
  <si>
    <t>2024-01-31 18:36:20</t>
  </si>
  <si>
    <t>2024-01-31 19:17:28</t>
  </si>
  <si>
    <t>35-09-K01956_K-1956_K-3484_K01_2068501</t>
  </si>
  <si>
    <t>2068501</t>
  </si>
  <si>
    <t>2024-01-31 16:52:11</t>
  </si>
  <si>
    <t>2024-01-31 16:59:11</t>
  </si>
  <si>
    <t>2024-01-31 15:15:28</t>
  </si>
  <si>
    <t>2024-01-31 16:37:28</t>
  </si>
  <si>
    <t>35-18-L00528_KAREL KÖK__L03_72061139</t>
  </si>
  <si>
    <t>72061139</t>
  </si>
  <si>
    <t>2024-01-31 16:16:32</t>
  </si>
  <si>
    <t>2024-01-31 17:48:31</t>
  </si>
  <si>
    <t>35-16-A00003_SAĞANCI İM_HatBaşıAyırıcı_53139269_L03_53139269</t>
  </si>
  <si>
    <t>53139269</t>
  </si>
  <si>
    <t>2024-01-31 15:17:28</t>
  </si>
  <si>
    <t>2024-01-31 16:29:43</t>
  </si>
  <si>
    <t>35-17-M00173_ÇAMLIK DM_ŞAKRAN GİRİŞ_M10_66328134</t>
  </si>
  <si>
    <t>66328134</t>
  </si>
  <si>
    <t>2024-01-31 15:32:45</t>
  </si>
  <si>
    <t>2024-01-31 16:27:59</t>
  </si>
  <si>
    <t>35-04-K03969_K-3969_ _99618044_ _99618044</t>
  </si>
  <si>
    <t>99618044</t>
  </si>
  <si>
    <t>2024-01-31 13:50:07</t>
  </si>
  <si>
    <t>2024-01-31 19:59:04</t>
  </si>
  <si>
    <t>45-78-M01114_DURASILLI TR-1 KÖK_TR-2_M04_2106814</t>
  </si>
  <si>
    <t>2106814</t>
  </si>
  <si>
    <t>2024-01-31 14:52:49</t>
  </si>
  <si>
    <t>2024-01-31 18:59:55</t>
  </si>
  <si>
    <t>35-01-K01296_K-1296_Sözübek_913599904_ _913599904</t>
  </si>
  <si>
    <t>913599904</t>
  </si>
  <si>
    <t>2024-01-31 11:55:56</t>
  </si>
  <si>
    <t>2024-01-31 13:43:22</t>
  </si>
  <si>
    <t>2024-01-31 11:31:24</t>
  </si>
  <si>
    <t>2024-01-31 12:48:45</t>
  </si>
  <si>
    <t>35-21-L00033_KARABURUN TR-7_D_D_56357084</t>
  </si>
  <si>
    <t>56357084</t>
  </si>
  <si>
    <t>2024-01-31 11:49:26</t>
  </si>
  <si>
    <t>2024-01-31 18:33:50</t>
  </si>
  <si>
    <t>35-24-M00136_HAMZALI TOPRAK SULAMA_HAMZALI TOPRAK SULAMA_35-24-M00136_2346995</t>
  </si>
  <si>
    <t>2346995</t>
  </si>
  <si>
    <t>2024-01-31 09:56:10</t>
  </si>
  <si>
    <t>2024-01-31 11:44:30</t>
  </si>
  <si>
    <t>35-18-L00400_L-400_ _950459368_ _950459368</t>
  </si>
  <si>
    <t>950459368</t>
  </si>
  <si>
    <t>2024-01-31 09:06:53</t>
  </si>
  <si>
    <t>2024-01-31 10:44:46</t>
  </si>
  <si>
    <t>35-03-M03412_M-3412(YATIRIM REZERVE)_C_C_56366054</t>
  </si>
  <si>
    <t>56366054</t>
  </si>
  <si>
    <t>2024-01-31 08:49:29</t>
  </si>
  <si>
    <t>2024-01-31 12:21:39</t>
  </si>
  <si>
    <t>35-27-L00232_BAĞYURDU TR-5_A_A_56363163</t>
  </si>
  <si>
    <t>56363163</t>
  </si>
  <si>
    <t>2024-01-31 08:39:42</t>
  </si>
  <si>
    <t>2024-01-31 10:02:57</t>
  </si>
  <si>
    <t>35-21-L00098_EĞRİLİMAN TR-1_PANO_953369008_ _953369008</t>
  </si>
  <si>
    <t>953369008</t>
  </si>
  <si>
    <t>2024-01-31 08:39:24</t>
  </si>
  <si>
    <t>2024-01-31 12:00:23</t>
  </si>
  <si>
    <t>35-03-M02638_M-2638_M-2638_35-03-M02638_56438342</t>
  </si>
  <si>
    <t>56438342</t>
  </si>
  <si>
    <t>2024-01-31 08:42:28</t>
  </si>
  <si>
    <t>2024-01-31 09:01:31</t>
  </si>
  <si>
    <t>45-82-M00125_SOMA KÖYLER DM-2_HatBaşıAyırıcı_90091592_M09_90091592</t>
  </si>
  <si>
    <t>90091592</t>
  </si>
  <si>
    <t>2024-01-31 08:35:18</t>
  </si>
  <si>
    <t>2024-01-31 09:59:09</t>
  </si>
  <si>
    <t>35-31-L00369_TUMBULLAR TR-2_B_B_91440697</t>
  </si>
  <si>
    <t>91440697</t>
  </si>
  <si>
    <t>2024-01-31 05:55:17</t>
  </si>
  <si>
    <t>2024-01-31 06:56:21</t>
  </si>
  <si>
    <t>35-31-L00116_VELİLER KÖK_UZUNKÖY_L02_2119146</t>
  </si>
  <si>
    <t>2119146</t>
  </si>
  <si>
    <t>2024-01-31 06:30:59</t>
  </si>
  <si>
    <t>2024-01-31 07:47:52</t>
  </si>
  <si>
    <t>35-21-A00001_KARABURUN İM_KÜÇÜKBAHÇE_L05_2063035</t>
  </si>
  <si>
    <t>2063035</t>
  </si>
  <si>
    <t>2024-01-31 05:01:58</t>
  </si>
  <si>
    <t>2024-01-31 05:08:30</t>
  </si>
  <si>
    <t>2024-01-31 05:19:53</t>
  </si>
  <si>
    <t>2024-01-31 05:47:47</t>
  </si>
  <si>
    <t>35-01-A00004_GÖZTEPE İM_HAVACILAR_K28_2046479</t>
  </si>
  <si>
    <t>2046479</t>
  </si>
  <si>
    <t>2024-01-31 06:44:11</t>
  </si>
  <si>
    <t>2024-01-31 07:09:50</t>
  </si>
  <si>
    <t>35-02-K03182_K-3182_K-3182_35-02-K03182_2372984</t>
  </si>
  <si>
    <t>2372984</t>
  </si>
  <si>
    <t>2024-01-30 22:21:43</t>
  </si>
  <si>
    <t>2024-01-31 02:27:37</t>
  </si>
  <si>
    <t>2024-01-31 01:24:39</t>
  </si>
  <si>
    <t>2024-01-31 04:27:37</t>
  </si>
  <si>
    <t>35-15-M00399_BOZCAYAKA DM_BALABANLI_M01_58047707</t>
  </si>
  <si>
    <t>58047707</t>
  </si>
  <si>
    <t>2024-01-31 01:07:23</t>
  </si>
  <si>
    <t>2024-01-31 03:32:22</t>
  </si>
  <si>
    <t>35-02-M01123_M-1123_A_a3b_5851643</t>
  </si>
  <si>
    <t>5851643</t>
  </si>
  <si>
    <t>2024-01-31 00:50:00</t>
  </si>
  <si>
    <t>2024-01-31 01:18:59</t>
  </si>
  <si>
    <t>2024-01-30 22:28:50</t>
  </si>
  <si>
    <t>2024-01-31 02:53:37</t>
  </si>
  <si>
    <t>35-31-L00301_İĞDELİ TR-2_D_D_91227479</t>
  </si>
  <si>
    <t>91227479</t>
  </si>
  <si>
    <t>2024-01-30 22:27:01</t>
  </si>
  <si>
    <t>2024-01-31 06:13:38</t>
  </si>
  <si>
    <t>45-82-M00125_SOMA KÖYLER DM-2_SAVAŞTEPE 34.5_M10_2035839</t>
  </si>
  <si>
    <t>2035839</t>
  </si>
  <si>
    <t>2024-01-31 00:26:13</t>
  </si>
  <si>
    <t>2024-01-31 00:39:03</t>
  </si>
  <si>
    <t>35-27-M00900_SÜTÇÜLER DM_ÇAMBEL-2_M10_92758024</t>
  </si>
  <si>
    <t>92758024</t>
  </si>
  <si>
    <t>2024-01-30 22:47:11</t>
  </si>
  <si>
    <t>2024-01-31 03:56:52</t>
  </si>
  <si>
    <t>35-28-M00200_HAYKIRAN TR-1_B_B_91439235</t>
  </si>
  <si>
    <t>91439235</t>
  </si>
  <si>
    <t>2024-01-31 09:13:32</t>
  </si>
  <si>
    <t>2024-01-31 17:06:29</t>
  </si>
  <si>
    <t>45-71-M00187_ÜÇPINAR TR-2_ÜÇPINAR TR-7_M01_72250645</t>
  </si>
  <si>
    <t>72250645</t>
  </si>
  <si>
    <t>2024-01-31 09:28:43</t>
  </si>
  <si>
    <t>2024-01-31 18:18:13</t>
  </si>
  <si>
    <t>35-15-L01010_BADEMLİ TR-1 DM_BIÇAKÇI-OVACIK_L09_67544256</t>
  </si>
  <si>
    <t>67544256</t>
  </si>
  <si>
    <t>2024-01-31 13:40:08</t>
  </si>
  <si>
    <t>2024-01-31 16:32:52</t>
  </si>
  <si>
    <t>M-1638 35-01-M01638_911630883_911630883</t>
  </si>
  <si>
    <t>911630883</t>
  </si>
  <si>
    <t>AG Branşman Yeraltı Kablo Arızası</t>
  </si>
  <si>
    <t>2024-01-30 20:16:22</t>
  </si>
  <si>
    <t>2024-01-30 21:34:41</t>
  </si>
  <si>
    <t>35-21-L00115_KAYNARPINAR TR-2_DIREK TIPI TRAFO HUCRESI_H01_2085502</t>
  </si>
  <si>
    <t>2085502</t>
  </si>
  <si>
    <t>2024-01-30 20:06:04</t>
  </si>
  <si>
    <t>2024-01-30 22:31:00</t>
  </si>
  <si>
    <t>YUKARI MİNNETLER TR-1 45-74-M00128_C_56400851_56400851</t>
  </si>
  <si>
    <t>56400851</t>
  </si>
  <si>
    <t>2024-01-30 20:18:34</t>
  </si>
  <si>
    <t>2024-01-30 21:48:19</t>
  </si>
  <si>
    <t>İĞDELİ TR-2 35-31-L00301_B_91227483_91227483</t>
  </si>
  <si>
    <t>91227483</t>
  </si>
  <si>
    <t>2024-01-30 20:14:50</t>
  </si>
  <si>
    <t>2024-01-31 00:48:00</t>
  </si>
  <si>
    <t>DM-2 45-71-M00002_TR-94 ÇIKIŞI ŞEHİTLER KAB M23_2048818</t>
  </si>
  <si>
    <t>2048818</t>
  </si>
  <si>
    <t>2024-01-30 20:07:25</t>
  </si>
  <si>
    <t>2024-01-30 21:31:25</t>
  </si>
  <si>
    <t>TR-28 45-77-L00028_45-77-L00028_72205026</t>
  </si>
  <si>
    <t>72205026</t>
  </si>
  <si>
    <t>2024-01-30 19:35:42</t>
  </si>
  <si>
    <t>2024-01-30 20:36:34</t>
  </si>
  <si>
    <t>TAŞLIYATAK TR-7 35-31-L00341_35-31-L00341_2365270</t>
  </si>
  <si>
    <t>2365270</t>
  </si>
  <si>
    <t>2024-01-30 19:33:14</t>
  </si>
  <si>
    <t>2024-01-30 19:37:54</t>
  </si>
  <si>
    <t>K-1074 35-01-K01074_911742317_911742317</t>
  </si>
  <si>
    <t>911742317</t>
  </si>
  <si>
    <t>2024-01-30 19:00:10</t>
  </si>
  <si>
    <t>2024-01-30 21:27:56</t>
  </si>
  <si>
    <t>YAVAŞLAR TR-1 45-74-M00148_945578817_945578817</t>
  </si>
  <si>
    <t>945578817</t>
  </si>
  <si>
    <t>2024-01-30 18:45:06</t>
  </si>
  <si>
    <t>2024-01-30 20:08:34</t>
  </si>
  <si>
    <t>TAŞLIYATAK TR-7 35-31-L00341_A_91355308_91355308</t>
  </si>
  <si>
    <t>91355308</t>
  </si>
  <si>
    <t>2024-01-30 18:40:41</t>
  </si>
  <si>
    <t>2024-01-30 19:34:41</t>
  </si>
  <si>
    <t>ÇAPAKLI KÖK 45-78-M01161_İKİZTEPE M04_78225837</t>
  </si>
  <si>
    <t>78225837</t>
  </si>
  <si>
    <t>2024-01-30 18:30:55</t>
  </si>
  <si>
    <t>2024-01-30 19:07:50</t>
  </si>
  <si>
    <t>45-78-M01393_YEŞİLOVA KÖK_YEŞİLOVA KÖYİÇİ_M01_83810700</t>
  </si>
  <si>
    <t>83810700</t>
  </si>
  <si>
    <t>2024-01-31 17:26:43</t>
  </si>
  <si>
    <t>2024-01-31 17:36:13</t>
  </si>
  <si>
    <t>35-02-K00259_K-259_B_B_56362306</t>
  </si>
  <si>
    <t>56362306</t>
  </si>
  <si>
    <t>2024-01-31 17:56:43</t>
  </si>
  <si>
    <t>2024-01-31 20:06:15</t>
  </si>
  <si>
    <t>2024-01-31 16:40:03</t>
  </si>
  <si>
    <t>2024-01-31 19:13:47</t>
  </si>
  <si>
    <t>35-15-A00003_OVAKENT İM_ÇATALARMUT _L04_100777366</t>
  </si>
  <si>
    <t>100777366</t>
  </si>
  <si>
    <t>2024-01-31 15:08:23</t>
  </si>
  <si>
    <t>2024-01-31 18:31:39</t>
  </si>
  <si>
    <t>2024-01-31 14:46:46</t>
  </si>
  <si>
    <t>2024-01-31 19:24:27</t>
  </si>
  <si>
    <t>45-75-M00153_DALGIR ÖRENCİK TR-1_DIREK TIPI TRAFO HUCRESI_H01_2085461</t>
  </si>
  <si>
    <t>2085461</t>
  </si>
  <si>
    <t>2024-01-31 13:49:14</t>
  </si>
  <si>
    <t>2024-01-31 15:11:47</t>
  </si>
  <si>
    <t>35-29-L00326_ÇERİKÖZÜ TR-1_B_B_56399850</t>
  </si>
  <si>
    <t>56399850</t>
  </si>
  <si>
    <t>2024-01-31 11:08:09</t>
  </si>
  <si>
    <t>45-73-M00150_KEMALİYE DM (TR-1)_İSMETİYE_M02_66715937</t>
  </si>
  <si>
    <t>66715937</t>
  </si>
  <si>
    <t>2024-01-31 11:34:29</t>
  </si>
  <si>
    <t>2024-01-31 12:23:00</t>
  </si>
  <si>
    <t>35-31-L00299_İĞDELİ TR-3_A_A_91227368</t>
  </si>
  <si>
    <t>91227368</t>
  </si>
  <si>
    <t>2024-01-31 10:07:19</t>
  </si>
  <si>
    <t>2024-01-31 12:39:24</t>
  </si>
  <si>
    <t>35-30-M00034_PİRİ REİS TR-1_A_A_56381606</t>
  </si>
  <si>
    <t>56381606</t>
  </si>
  <si>
    <t>2024-01-31 10:33:16</t>
  </si>
  <si>
    <t>2024-01-31 14:30:38</t>
  </si>
  <si>
    <t>35-28-M00740_ULUKENT DM-2_GÖÇMEN KONUTLARI_M03_2100434</t>
  </si>
  <si>
    <t>2100434</t>
  </si>
  <si>
    <t>2024-01-31 10:39:28</t>
  </si>
  <si>
    <t>2024-01-31 11:09:32</t>
  </si>
  <si>
    <t>35-03-M01189_M-1189_M-1189_35-03-M01189_2369645</t>
  </si>
  <si>
    <t>2369645</t>
  </si>
  <si>
    <t>Ağaç Kesimi</t>
  </si>
  <si>
    <t>2024-01-31 10:21:53</t>
  </si>
  <si>
    <t>2024-01-31 10:51:47</t>
  </si>
  <si>
    <t>45-83-L00153_IRLAMAZ KÖK_IRLAMAZ_L03_72158527</t>
  </si>
  <si>
    <t>72158527</t>
  </si>
  <si>
    <t>2024-01-31 10:37:10</t>
  </si>
  <si>
    <t>2024-01-31 11:10:36</t>
  </si>
  <si>
    <t>35-03-M02353_M-2353_M-2353_35-03-M02353_55019299</t>
  </si>
  <si>
    <t>55019299</t>
  </si>
  <si>
    <t>2024-01-31 09:38:02</t>
  </si>
  <si>
    <t>2024-01-31 13:06:50</t>
  </si>
  <si>
    <t>35-16-M00010_YUNTDAĞ KÖK_YUNTDAĞ_M01_72050935</t>
  </si>
  <si>
    <t>72050935</t>
  </si>
  <si>
    <t>2024-01-31 10:12:01</t>
  </si>
  <si>
    <t>2024-01-31 11:50:58</t>
  </si>
  <si>
    <t>45-71-M00006_MURADİYE DM_KENT ENERJİ_M17_72258321</t>
  </si>
  <si>
    <t>72258321</t>
  </si>
  <si>
    <t>2024-01-31 08:57:00</t>
  </si>
  <si>
    <t>2024-01-31 09:12:51</t>
  </si>
  <si>
    <t>35-29-L00051_BOYNUYOĞUN KÖK_HatBaşıAyırıcı_72130739_L03_72130739</t>
  </si>
  <si>
    <t>72130739</t>
  </si>
  <si>
    <t>2024-01-31 07:37:24</t>
  </si>
  <si>
    <t>2024-01-31 08:23:09</t>
  </si>
  <si>
    <t>35-19-L00296_BADEMLER TR-6_0_956666942_ _956666942</t>
  </si>
  <si>
    <t>956666942</t>
  </si>
  <si>
    <t>2024-01-31 07:45:52</t>
  </si>
  <si>
    <t>2024-01-31 11:43:55</t>
  </si>
  <si>
    <t>35-02-K00332_K-332_K-332_35-02-K00332_2376283</t>
  </si>
  <si>
    <t>2376283</t>
  </si>
  <si>
    <t>2024-01-31 09:12:45</t>
  </si>
  <si>
    <t>35-25-M00026_GÜMÜLDÜR M-26_0_955261861_ _955261861</t>
  </si>
  <si>
    <t>955261861</t>
  </si>
  <si>
    <t>Aşırı Yük</t>
  </si>
  <si>
    <t>2024-01-31 04:10:57</t>
  </si>
  <si>
    <t>2024-01-31 04:54:56</t>
  </si>
  <si>
    <t>35-02-K00471_K-471_A_A_56374067</t>
  </si>
  <si>
    <t>56374067</t>
  </si>
  <si>
    <t>2024-01-31 03:41:50</t>
  </si>
  <si>
    <t>2024-01-31 10:03:09</t>
  </si>
  <si>
    <t>35-17-M00024_TR-24_TR-24_35-17-M00024_72301488</t>
  </si>
  <si>
    <t>72301488</t>
  </si>
  <si>
    <t>2024-01-31 03:03:34</t>
  </si>
  <si>
    <t>2024-01-31 08:10:35</t>
  </si>
  <si>
    <t>45-78-M00183_SART TR-10_ _953251922_ _953251922</t>
  </si>
  <si>
    <t>953251922</t>
  </si>
  <si>
    <t>2024-01-31 02:03:08</t>
  </si>
  <si>
    <t>2024-01-31 05:10:00</t>
  </si>
  <si>
    <t>45-82-M00342_TEKELİ IŞIKLAR TR-1_C_C_56404131</t>
  </si>
  <si>
    <t>56404131</t>
  </si>
  <si>
    <t>2024-01-30 22:55:05</t>
  </si>
  <si>
    <t>2024-01-31 05:06:00</t>
  </si>
  <si>
    <t>45-77-M00024_GÖKÇEÖREN KÖK_TEPE RESTORAN_M02_72216583</t>
  </si>
  <si>
    <t>72216583</t>
  </si>
  <si>
    <t>2024-01-30 22:54:24</t>
  </si>
  <si>
    <t>2024-01-31 03:43:08</t>
  </si>
  <si>
    <t>2024-01-30 22:22:05</t>
  </si>
  <si>
    <t>2024-01-31 00:44:00</t>
  </si>
  <si>
    <t>35-27-L00232_BAĞYURDU TR-5_BAĞYURDU TR-5_35-27-L00232_72159448</t>
  </si>
  <si>
    <t>72159448</t>
  </si>
  <si>
    <t>2024-01-30 22:23:35</t>
  </si>
  <si>
    <t>2024-01-31 04:54:45</t>
  </si>
  <si>
    <t>45-77-M00024_GÖKÇEÖREN KÖK_GÖKÇEÖREN TR-1_M01_72216582</t>
  </si>
  <si>
    <t>72216582</t>
  </si>
  <si>
    <t>2024-01-30 22:22:20</t>
  </si>
  <si>
    <t>2024-01-31 03:43:41</t>
  </si>
  <si>
    <t>K-429 35-01-K00429_A_60984769_60984769</t>
  </si>
  <si>
    <t>60984769</t>
  </si>
  <si>
    <t>2024-01-30 20:39:25</t>
  </si>
  <si>
    <t>2024-01-30 21:03:41</t>
  </si>
  <si>
    <t>M-3048 35-04-M03048__95236095_95236095</t>
  </si>
  <si>
    <t>95236095</t>
  </si>
  <si>
    <t>2024-01-30 20:36:56</t>
  </si>
  <si>
    <t>2024-01-30 21:23:45</t>
  </si>
  <si>
    <t>K-4795 35-02-K04795_35-02-K04795_55021668</t>
  </si>
  <si>
    <t>55021668</t>
  </si>
  <si>
    <t>2024-01-30 20:24:07</t>
  </si>
  <si>
    <t>2024-01-30 21:24:19</t>
  </si>
  <si>
    <t>M-993 35-03-M00993_F_56380486_56380486</t>
  </si>
  <si>
    <t>56380486</t>
  </si>
  <si>
    <t>2024-01-30 20:31:24</t>
  </si>
  <si>
    <t>2024-01-30 21:48:00</t>
  </si>
  <si>
    <t>K-548 35-01-K00548_35-01-K00548_2364234</t>
  </si>
  <si>
    <t>2364234</t>
  </si>
  <si>
    <t>2024-01-30 20:26:11</t>
  </si>
  <si>
    <t>2024-01-30 20:57:51</t>
  </si>
  <si>
    <t>SARIKAYA KÖK 35-31-L00284_ALTINOLUK L05_2337274</t>
  </si>
  <si>
    <t>2337274</t>
  </si>
  <si>
    <t>2024-01-30 20:35:12</t>
  </si>
  <si>
    <t>2024-01-30 21:27:00</t>
  </si>
  <si>
    <t>K-3182 35-02-K03182_35-02-K03182_2372984</t>
  </si>
  <si>
    <t>2024-01-30 20:17:42</t>
  </si>
  <si>
    <t>2024-01-30 21:02:02</t>
  </si>
  <si>
    <t>M-2518 35-02-M02518_35-02-M02518_81680815</t>
  </si>
  <si>
    <t>81680815</t>
  </si>
  <si>
    <t>2024-01-30 20:24:09</t>
  </si>
  <si>
    <t>2024-01-30 22:33:00</t>
  </si>
  <si>
    <t>KIRANLI 35-16-M00128_953326138_953326138</t>
  </si>
  <si>
    <t>953326138</t>
  </si>
  <si>
    <t>2024-01-30 17:59:50</t>
  </si>
  <si>
    <t>2024-01-30 21:00:13</t>
  </si>
  <si>
    <t>EYKO TR-3 35-30-M00029_C_56380193_56380193</t>
  </si>
  <si>
    <t>56380193</t>
  </si>
  <si>
    <t>2024-01-30 19:36:39</t>
  </si>
  <si>
    <t>2024-01-30 19:54:14</t>
  </si>
  <si>
    <t>TR-138 35-16-L00138_35-16-L00138_2347417</t>
  </si>
  <si>
    <t>2347417</t>
  </si>
  <si>
    <t>2024-01-30 19:08:12</t>
  </si>
  <si>
    <t>2024-01-30 20:51:28</t>
  </si>
  <si>
    <t>45-71-M00171_DM-2/23-A (İSTİKLAL OKULU ÖNÜ)_B_B_91078852</t>
  </si>
  <si>
    <t>91078852</t>
  </si>
  <si>
    <t>2024-01-31 19:15:19</t>
  </si>
  <si>
    <t>2024-01-31 20:27:22</t>
  </si>
  <si>
    <t>45-79-M00117_GÜNEYDAMLARI TR-1_A_A_56387130</t>
  </si>
  <si>
    <t>56387130</t>
  </si>
  <si>
    <t>2024-01-31 17:02:02</t>
  </si>
  <si>
    <t>2024-01-31 19:00:20</t>
  </si>
  <si>
    <t>35-09-K01867_K-1867_E_E_56373572</t>
  </si>
  <si>
    <t>56373572</t>
  </si>
  <si>
    <t>2024-01-31 14:02:38</t>
  </si>
  <si>
    <t>2024-01-31 15:11:00</t>
  </si>
  <si>
    <t>35-16-M00137_TEKKEDERE DM_ZEYTİNDAĞ İÇME SUYU-DÖNMEZ ÇIRÇIR_M04_2118714</t>
  </si>
  <si>
    <t>2118714</t>
  </si>
  <si>
    <t>2024-01-31 13:38:27</t>
  </si>
  <si>
    <t>2024-01-31 15:03:19</t>
  </si>
  <si>
    <t>35-01-K01517_K-1517_C_C1_5872956</t>
  </si>
  <si>
    <t>5872956</t>
  </si>
  <si>
    <t>AG Box SDK Çıkış Sigorta Atığı</t>
  </si>
  <si>
    <t>2024-01-31 13:08:29</t>
  </si>
  <si>
    <t>2024-01-31 14:39:19</t>
  </si>
  <si>
    <t>45-73-M01228_DAĞHACIYUSUF TR-4_ _945652887_ _945652887</t>
  </si>
  <si>
    <t>945652887</t>
  </si>
  <si>
    <t>2024-01-31 11:34:36</t>
  </si>
  <si>
    <t>2024-01-31 15:36:47</t>
  </si>
  <si>
    <t>45-80-M00022_SARUHANLI TR-22_0_956560413_ _956560413</t>
  </si>
  <si>
    <t>956560413</t>
  </si>
  <si>
    <t>2024-01-31 11:34:22</t>
  </si>
  <si>
    <t>2024-01-31 15:17:37</t>
  </si>
  <si>
    <t>35-29-A00001_TİRE İM-DM-1_DEREBAŞI_M25_2059028</t>
  </si>
  <si>
    <t>2059028</t>
  </si>
  <si>
    <t>2024-01-31 11:32:38</t>
  </si>
  <si>
    <t>2024-01-31 11:45:06</t>
  </si>
  <si>
    <t>35-19-L00296_BADEMLER TR-6_BADEMLER TR-6_35-19-L00296_2357961</t>
  </si>
  <si>
    <t>2357961</t>
  </si>
  <si>
    <t>2024-01-31 11:41:16</t>
  </si>
  <si>
    <t>2024-01-31 12:46:35</t>
  </si>
  <si>
    <t>35-02-M02736_M-2736_B_B_79552509</t>
  </si>
  <si>
    <t>79552509</t>
  </si>
  <si>
    <t>2024-01-31 10:51:33</t>
  </si>
  <si>
    <t>2024-01-31 11:58:09</t>
  </si>
  <si>
    <t>35-16-M00103_AŞAĞICUMA DM_HatBaşıAyırıcı_53140744_M03_53140744</t>
  </si>
  <si>
    <t>53140744</t>
  </si>
  <si>
    <t>2024-01-31 07:59:04</t>
  </si>
  <si>
    <t>2024-01-31 14:23:50</t>
  </si>
  <si>
    <t>35-19-L00136_TR-136 TORASAN_PANO_956700174_ _956700174</t>
  </si>
  <si>
    <t>956700174</t>
  </si>
  <si>
    <t>2024-01-31 08:02:45</t>
  </si>
  <si>
    <t>2024-01-31 10:53:33</t>
  </si>
  <si>
    <t>45-77-L00203_BATTALMUSTAFA PEHLİVANLAR TR-1_A_A_56356301</t>
  </si>
  <si>
    <t>56356301</t>
  </si>
  <si>
    <t>2024-01-31 07:45:29</t>
  </si>
  <si>
    <t>2024-01-31 14:41:47</t>
  </si>
  <si>
    <t>35-21-L00233_DENİZGİREN KÖK_KÜÇÜKBAHÇE KÖY_L04_97424579</t>
  </si>
  <si>
    <t>97424579</t>
  </si>
  <si>
    <t>2024-01-31 08:23:03</t>
  </si>
  <si>
    <t>2024-01-31 10:16:39</t>
  </si>
  <si>
    <t>35-15-L01039_BADEMLİ ÜÇCEVİZLER ÇIKIŞI YOL KENARI TR-25_B_B_56361104</t>
  </si>
  <si>
    <t>56361104</t>
  </si>
  <si>
    <t>2024-01-31 07:34:10</t>
  </si>
  <si>
    <t>2024-01-31 11:51:03</t>
  </si>
  <si>
    <t>35-31-L00167_DOKUZLAR TR-2_C_C_91210414_91210414</t>
  </si>
  <si>
    <t>91210414</t>
  </si>
  <si>
    <t>2024-01-31 08:35:32</t>
  </si>
  <si>
    <t>2024-01-31 14:10:38</t>
  </si>
  <si>
    <t>35-16-M00123_ÇAMAVLU TR-1_ÇAMAVLU TR-1_35-16-M00123_2351668</t>
  </si>
  <si>
    <t>2351668</t>
  </si>
  <si>
    <t>2024-01-31 05:30:44</t>
  </si>
  <si>
    <t>2024-01-31 13:52:00</t>
  </si>
  <si>
    <t>35-17-A00006_ALOSBİ TM_ADALET-1_M09_2054694</t>
  </si>
  <si>
    <t>2054694</t>
  </si>
  <si>
    <t>2024-01-31 03:23:46</t>
  </si>
  <si>
    <t>2024-01-31 04:49:06</t>
  </si>
  <si>
    <t>2024-01-31 04:45:49</t>
  </si>
  <si>
    <t>2024-01-31 06:02:52</t>
  </si>
  <si>
    <t>45-79-M00118_GÜNEYDAMLARI TR-2_B_B_91284310</t>
  </si>
  <si>
    <t>91284310</t>
  </si>
  <si>
    <t>2024-01-31 00:58:30</t>
  </si>
  <si>
    <t>2024-01-31 02:14:00</t>
  </si>
  <si>
    <t>35-31-L00445_ÇAYAĞZI TR-19_ÇAYAĞZI TR-19_35-31-L00445_47777644</t>
  </si>
  <si>
    <t>47777644</t>
  </si>
  <si>
    <t>2024-01-31 01:06:03</t>
  </si>
  <si>
    <t>2024-01-31 04:49:29</t>
  </si>
  <si>
    <t>35-17-M00225_MAVİKÖŞE TR-2_MAVİKÖŞE TR-2_35-17-M00225_2375596</t>
  </si>
  <si>
    <t>2375596</t>
  </si>
  <si>
    <t>2024-01-30 22:28:03</t>
  </si>
  <si>
    <t>2024-01-31 01:18:30</t>
  </si>
  <si>
    <t>35-04-A00002_KARŞIYAKA GIS TM_TR-2_K12_2053758</t>
  </si>
  <si>
    <t>2053758</t>
  </si>
  <si>
    <t>2024-01-31 03:01:23</t>
  </si>
  <si>
    <t>2024-01-31 03:09:26</t>
  </si>
  <si>
    <t>45-72-L00275_KARAKÖY TR-1_KARAKÖY TR-1_45-72-L00275_61417749</t>
  </si>
  <si>
    <t>61417749</t>
  </si>
  <si>
    <t>2024-01-31 10:06:16</t>
  </si>
  <si>
    <t>2024-01-31 15:51:50</t>
  </si>
  <si>
    <t>35-18-A00002_ALAÇATI İM_L-300_L17_2307548</t>
  </si>
  <si>
    <t>2307548</t>
  </si>
  <si>
    <t>2024-01-31 09:01:10</t>
  </si>
  <si>
    <t>2024-01-31 18:44:03</t>
  </si>
  <si>
    <t>35-03-K03735_K-3735_K-3735_35-03-K03735_41948546</t>
  </si>
  <si>
    <t>41948546</t>
  </si>
  <si>
    <t>Trafo Bakım Çalışması</t>
  </si>
  <si>
    <t>2024-01-31 10:05:54</t>
  </si>
  <si>
    <t>2024-01-31 16:43:59</t>
  </si>
  <si>
    <t>35-16-L00105_TR-105_ _95002642382_ _95002642382</t>
  </si>
  <si>
    <t>95002642382</t>
  </si>
  <si>
    <t>2024-01-30 21:32:05</t>
  </si>
  <si>
    <t>2024-01-30 22:39:00</t>
  </si>
  <si>
    <t>35-10-M02013_M-2013_M-2013_35-10-M02013_57832191</t>
  </si>
  <si>
    <t>57832191</t>
  </si>
  <si>
    <t>2024-01-31 10:52:32</t>
  </si>
  <si>
    <t>2024-01-31 17:58:06</t>
  </si>
  <si>
    <t>M-1844 35-02-M01844_D_56377417_56377417</t>
  </si>
  <si>
    <t>56377417</t>
  </si>
  <si>
    <t>2024-01-30 20:39:34</t>
  </si>
  <si>
    <t>2024-01-30 21:34:23</t>
  </si>
  <si>
    <t>TR-26 35-16-L00026_35-16-L00026_2347352</t>
  </si>
  <si>
    <t>2347352</t>
  </si>
  <si>
    <t>2024-01-30 21:08:32</t>
  </si>
  <si>
    <t>2024-01-30 21:23:08</t>
  </si>
  <si>
    <t>2024-01-30 20:49:31</t>
  </si>
  <si>
    <t>2024-01-30 21:53:05</t>
  </si>
  <si>
    <t>SOMA KÖYLER DM-2 45-82-M00125_HatBaşıAyırıcı_89955579 M08_89955579</t>
  </si>
  <si>
    <t>89955579</t>
  </si>
  <si>
    <t>OG İletken Kopması</t>
  </si>
  <si>
    <t>2024-01-30 20:48:10</t>
  </si>
  <si>
    <t>2024-01-30 20:53:33</t>
  </si>
  <si>
    <t>K-618 35-04-K00618_B_56355996_56355996</t>
  </si>
  <si>
    <t>56355996</t>
  </si>
  <si>
    <t>2024-01-30 20:16:49</t>
  </si>
  <si>
    <t>2024-01-30 20:59:30</t>
  </si>
  <si>
    <t>K-526 35-02-K00526_B_56383405_56383405</t>
  </si>
  <si>
    <t>56383405</t>
  </si>
  <si>
    <t>2024-01-30 19:26:51</t>
  </si>
  <si>
    <t>2024-01-30 21:14:11</t>
  </si>
  <si>
    <t>TR-24 35-17-M00024_95000069755_95000069755</t>
  </si>
  <si>
    <t>95000069755</t>
  </si>
  <si>
    <t>2024-01-30 19:18:42</t>
  </si>
  <si>
    <t>2024-01-30 20:25:32</t>
  </si>
  <si>
    <t>K-816 35-04-K00816_A_56383058_56383058</t>
  </si>
  <si>
    <t>56383058</t>
  </si>
  <si>
    <t>2024-01-30 19:20:03</t>
  </si>
  <si>
    <t>2024-01-30 19:56:23</t>
  </si>
  <si>
    <t>K-4784 35-01-K04784_35-01-K04784_2360370</t>
  </si>
  <si>
    <t>2024-01-30 19:21:34</t>
  </si>
  <si>
    <t>2024-01-30 20:11:31</t>
  </si>
  <si>
    <t>SARIKAYA KÖK 35-31-L00284_ALTINOLUK L05_2113768</t>
  </si>
  <si>
    <t>2113768</t>
  </si>
  <si>
    <t>2024-01-30 19:28:45</t>
  </si>
  <si>
    <t>2024-01-30 20:11:07</t>
  </si>
  <si>
    <t>DM-2/41-A (VAKVAK ÇEŞMESİ) 45-71-M00514_DIREK TIPI TRAFO HUCRESI H01_2076727</t>
  </si>
  <si>
    <t>2076727</t>
  </si>
  <si>
    <t>OG Kablo Başlığı Arızası</t>
  </si>
  <si>
    <t>2024-01-30 18:46:47</t>
  </si>
  <si>
    <t>2024-01-30 20:04:00</t>
  </si>
  <si>
    <t>M-2708 35-02-M02708_35-02-M02708_77269677</t>
  </si>
  <si>
    <t>77269677</t>
  </si>
  <si>
    <t>2024-01-30 18:53:59</t>
  </si>
  <si>
    <t>2024-01-30 20:02:07</t>
  </si>
  <si>
    <t>K-1361 35-02-K01361_35-02-K01361_2360907</t>
  </si>
  <si>
    <t>2360907</t>
  </si>
  <si>
    <t>2024-01-30 18:58:13</t>
  </si>
  <si>
    <t>2024-01-30 19:47:25</t>
  </si>
  <si>
    <t>K-231_D_D_56375626</t>
  </si>
  <si>
    <t>56375626</t>
  </si>
  <si>
    <t>2024-01-30 18:13:49</t>
  </si>
  <si>
    <t>2024-01-30 20:43:25</t>
  </si>
  <si>
    <t>45-83-M00780_TR-2/98_48125308_48125308_65510000</t>
  </si>
  <si>
    <t>65510000</t>
  </si>
  <si>
    <t>2024-01-31 09:46:45</t>
  </si>
  <si>
    <t>2024-01-31 10:53:06</t>
  </si>
  <si>
    <t>35-29-M00061_DM-1/61_DM-1/61_35-29-M00061_2363564</t>
  </si>
  <si>
    <t>2363564</t>
  </si>
  <si>
    <t>2024-01-31 09:16:34</t>
  </si>
  <si>
    <t>2024-01-31 10:17:58</t>
  </si>
  <si>
    <t>K-2519_K-405_K03</t>
  </si>
  <si>
    <t>42299568</t>
  </si>
  <si>
    <t>2024-01-31 09:52:40</t>
  </si>
  <si>
    <t>2024-01-31 09:59:00</t>
  </si>
  <si>
    <t>2024-01-31 01:37:15</t>
  </si>
  <si>
    <t>2024-01-31 02:21:00</t>
  </si>
  <si>
    <t>35-15-M00399_BOZCAYAKA DM_OVAKENT_M02_58047708</t>
  </si>
  <si>
    <t>58047708</t>
  </si>
  <si>
    <t>2024-01-30 23:40:49</t>
  </si>
  <si>
    <t>2024-01-31 00:44:34</t>
  </si>
  <si>
    <t>35-18-L00111_L-111 OVACIK_D_D_91417158</t>
  </si>
  <si>
    <t>91417158</t>
  </si>
  <si>
    <t>2024-01-30 22:35:33</t>
  </si>
  <si>
    <t>2024-01-31 00:41:10</t>
  </si>
  <si>
    <t>35-02-K04795_K-4795_K-4795_35-02-K04795_55021668</t>
  </si>
  <si>
    <t>2024-01-30 22:23:49</t>
  </si>
  <si>
    <t>2024-01-31 00:30:00</t>
  </si>
  <si>
    <t>35-01-K00290_K-290_C_C_60983929</t>
  </si>
  <si>
    <t>60983929</t>
  </si>
  <si>
    <t>2024-01-30 23:29:13</t>
  </si>
  <si>
    <t>2024-01-31 01:26:17</t>
  </si>
  <si>
    <t>35-01-K00786_K-786_D_D_91009918</t>
  </si>
  <si>
    <t>91009918</t>
  </si>
  <si>
    <t>2024-01-30 22:21:49</t>
  </si>
  <si>
    <t>2024-01-31 00:32:47</t>
  </si>
  <si>
    <t>35-01-K00421_K-421_K-421_35-01-K00421_2363781</t>
  </si>
  <si>
    <t>2363781</t>
  </si>
  <si>
    <t>2024-01-30 22:24:28</t>
  </si>
  <si>
    <t>2024-01-31 00:31:42</t>
  </si>
  <si>
    <t>35-03-K03550_K-3550_K-3550_35-03-K03550_41951752</t>
  </si>
  <si>
    <t>41951752</t>
  </si>
  <si>
    <t>2024-01-31 09:06:49</t>
  </si>
  <si>
    <t>2024-01-31 16:46:27</t>
  </si>
  <si>
    <t>2024-01-30 19:12:35</t>
  </si>
  <si>
    <t>2024-01-30 19:40:43</t>
  </si>
  <si>
    <t>SÜLEYMANLI TR-2 45-72-L00300_45-72-L00300_2374628</t>
  </si>
  <si>
    <t>2374628</t>
  </si>
  <si>
    <t>AG Tel Kopuğu</t>
  </si>
  <si>
    <t>2024-01-30 19:09:28</t>
  </si>
  <si>
    <t>2024-01-30 20:20:26</t>
  </si>
  <si>
    <t>GÖÇBEYLİ DM_GÖÇBEYLİ TARIMSAL SULAMA_M02</t>
  </si>
  <si>
    <t>72044622</t>
  </si>
  <si>
    <t>2024-01-30 18:43:49</t>
  </si>
  <si>
    <t>2024-01-30 20:29:51</t>
  </si>
  <si>
    <t>K-1561 35-02-K01561_C_56381102_56381102</t>
  </si>
  <si>
    <t>2024-01-30 18:52:31</t>
  </si>
  <si>
    <t>2024-01-30 20:44:29</t>
  </si>
  <si>
    <t>BAĞARASI TR-3 35-23-M00172_950424412_950424412</t>
  </si>
  <si>
    <t>950424412</t>
  </si>
  <si>
    <t>2024-01-30 18:22:19</t>
  </si>
  <si>
    <t>2024-01-30 21:09:43</t>
  </si>
  <si>
    <t>K-463 35-01-K00463_35-01-K00463_2357557</t>
  </si>
  <si>
    <t>2024-01-30 18:42:20</t>
  </si>
  <si>
    <t>2024-01-30 19:29:26</t>
  </si>
  <si>
    <t>SOMA TR-11 45-82-M00011_D D01b_93901923</t>
  </si>
  <si>
    <t>93901923</t>
  </si>
  <si>
    <t>2024-01-30 17:36:03</t>
  </si>
  <si>
    <t>2024-01-30 19:20:20</t>
  </si>
  <si>
    <t>K-316 35-01-K00316_A_56373825_56373825</t>
  </si>
  <si>
    <t>56373825</t>
  </si>
  <si>
    <t>2024-01-30 17:03:42</t>
  </si>
  <si>
    <t>2024-01-30 18:28:25</t>
  </si>
  <si>
    <t>HACIKARACALAR TR-1 45-81-M00102_45-81-M00102_2358792</t>
  </si>
  <si>
    <t>2358792</t>
  </si>
  <si>
    <t>2024-01-30 17:02:45</t>
  </si>
  <si>
    <t>2024-01-30 19:24:23</t>
  </si>
  <si>
    <t>TAŞLIYATAK TR-7 35-31-L00341_B_91355309_91355309</t>
  </si>
  <si>
    <t>2024-01-30 17:04:35</t>
  </si>
  <si>
    <t>2024-01-30 18:25:14</t>
  </si>
  <si>
    <t>K-4624 35-03-K04624_910549497_910549497</t>
  </si>
  <si>
    <t>910549497</t>
  </si>
  <si>
    <t>2024-01-30 16:25:53</t>
  </si>
  <si>
    <t>2024-01-30 20:24:05</t>
  </si>
  <si>
    <t>TR-26 35-16-L00026_A_56397115_56397115</t>
  </si>
  <si>
    <t>56397115</t>
  </si>
  <si>
    <t>2024-01-30 16:25:40</t>
  </si>
  <si>
    <t>TR-55 KÖK_C_C04</t>
  </si>
  <si>
    <t>50032165</t>
  </si>
  <si>
    <t>2024-01-30 16:10:43</t>
  </si>
  <si>
    <t>2024-01-30 20:41:16</t>
  </si>
  <si>
    <t>K-4246 35-04-K04246_C C01b_5777765</t>
  </si>
  <si>
    <t>5777765</t>
  </si>
  <si>
    <t>2024-01-30 16:18:07</t>
  </si>
  <si>
    <t>2024-01-30 17:13:08</t>
  </si>
  <si>
    <t>KARAAHMETLİ TR-1 45-71-M01704_A_91422280_91422280</t>
  </si>
  <si>
    <t>91422280</t>
  </si>
  <si>
    <t>2024-01-30 16:19:43</t>
  </si>
  <si>
    <t>2024-01-30 19:01:59</t>
  </si>
  <si>
    <t>35-28-M00047_ULUKENT DM-4/5_ULUKENT DM-4/4_M02_66516331</t>
  </si>
  <si>
    <t>66516331</t>
  </si>
  <si>
    <t>2024-01-30 16:19:59</t>
  </si>
  <si>
    <t>2024-01-30 18:27:39</t>
  </si>
  <si>
    <t>ÜÇPINAR DM 45-71-M00183_GÖKBEL M09_72249134</t>
  </si>
  <si>
    <t>72249134</t>
  </si>
  <si>
    <t>2024-01-30 16:21:25</t>
  </si>
  <si>
    <t>2024-01-30 16:24:00</t>
  </si>
  <si>
    <t>VELİLER KÖK 35-31-L00116_UZUNKÖY L02_2337022</t>
  </si>
  <si>
    <t>2337022</t>
  </si>
  <si>
    <t>OG Atlama Arızası</t>
  </si>
  <si>
    <t>2024-01-30 13:00:41</t>
  </si>
  <si>
    <t>2024-01-30 14:15:12</t>
  </si>
  <si>
    <t>SELENDİ TR-33 (KASAP HÜSEYİN) 45-81-M00033_A_56387554_56387554</t>
  </si>
  <si>
    <t>56387554</t>
  </si>
  <si>
    <t>2024-01-30 13:54:22</t>
  </si>
  <si>
    <t>2024-01-30 17:56:02</t>
  </si>
  <si>
    <t>K-4778 35-04-K04778_99587411_99587411</t>
  </si>
  <si>
    <t>99587411</t>
  </si>
  <si>
    <t>2024-01-30 13:49:50</t>
  </si>
  <si>
    <t>2024-01-30 14:58:37</t>
  </si>
  <si>
    <t>M-2353 35-03-M02353_35-03-M02353_55019299</t>
  </si>
  <si>
    <t>2024-01-30 14:03:51</t>
  </si>
  <si>
    <t>2024-01-30 15:57:35</t>
  </si>
  <si>
    <t>K-4763 35-01-K04763_C_91133674_91133674</t>
  </si>
  <si>
    <t>91133674</t>
  </si>
  <si>
    <t>2024-01-30 14:00:20</t>
  </si>
  <si>
    <t>2024-01-30 16:35:13</t>
  </si>
  <si>
    <t>M-1951 35-09-M01951_M-2552 M04_64537280</t>
  </si>
  <si>
    <t>64537280</t>
  </si>
  <si>
    <t>2024-01-30 14:54:22</t>
  </si>
  <si>
    <t>2024-01-30 15:00:00</t>
  </si>
  <si>
    <t>MIDIKLI TR-1 45-81-M00147_45-81-M00147_2376221</t>
  </si>
  <si>
    <t>2376221</t>
  </si>
  <si>
    <t>2024-01-30 13:57:31</t>
  </si>
  <si>
    <t>2024-01-30 18:54:32</t>
  </si>
  <si>
    <t>KURUCUOVA TR-10 35-15-L01097_35-15-L01097_48480908</t>
  </si>
  <si>
    <t>48480908</t>
  </si>
  <si>
    <t>2024-01-30 13:42:45</t>
  </si>
  <si>
    <t>2024-01-30 14:05:42</t>
  </si>
  <si>
    <t>DM-1/61 35-29-M00061_48366428_56362150_56362150</t>
  </si>
  <si>
    <t>56362150</t>
  </si>
  <si>
    <t>2024-01-30 12:58:00</t>
  </si>
  <si>
    <t>2024-01-30 14:41:44</t>
  </si>
  <si>
    <t>RAHMANLAR HACILAR TR-1 45-81-M00300_45-81-M00300_82758897</t>
  </si>
  <si>
    <t>82758897</t>
  </si>
  <si>
    <t>2024-01-30 13:10:51</t>
  </si>
  <si>
    <t>2024-01-30 16:51:04</t>
  </si>
  <si>
    <t>TR-31 35-26-M00031__56359664_56359664</t>
  </si>
  <si>
    <t>56359664</t>
  </si>
  <si>
    <t>2024-01-30 12:51:46</t>
  </si>
  <si>
    <t>2024-01-30 13:31:36</t>
  </si>
  <si>
    <t>ARMUTLU TR-23 35-27-L00023_35-27-L00023_2357714</t>
  </si>
  <si>
    <t>2357714</t>
  </si>
  <si>
    <t>2024-01-30 12:55:21</t>
  </si>
  <si>
    <t>2024-01-30 13:29:11</t>
  </si>
  <si>
    <t>SOMA KÖYLER DM-2 45-82-M00125_Recloser M08_100958017</t>
  </si>
  <si>
    <t>100958017</t>
  </si>
  <si>
    <t>2024-01-30 11:53:04</t>
  </si>
  <si>
    <t>2024-01-30 12:03:31</t>
  </si>
  <si>
    <t>K-1103 35-02-K01103_35-02-K01103_2353249</t>
  </si>
  <si>
    <t>2353249</t>
  </si>
  <si>
    <t>2024-01-30 12:56:31</t>
  </si>
  <si>
    <t>2024-01-30 13:09:51</t>
  </si>
  <si>
    <t>GÖZTEPE İM 35-01-A00004_TANSAŞ K15_2047129</t>
  </si>
  <si>
    <t>2047129</t>
  </si>
  <si>
    <t>2024-01-30 12:58:30</t>
  </si>
  <si>
    <t>2024-01-30 13:00:53</t>
  </si>
  <si>
    <t>2024-01-30 11:40:49</t>
  </si>
  <si>
    <t>2024-01-30 13:10:28</t>
  </si>
  <si>
    <t>TR-74 35-16-M00074_35-16-M00074_47347488</t>
  </si>
  <si>
    <t>47347488</t>
  </si>
  <si>
    <t>2024-01-30 11:37:24</t>
  </si>
  <si>
    <t>2024-01-30 12:50:06</t>
  </si>
  <si>
    <t>BAHÇEARASI TR-3 35-31-L00498_C_80833080_80833080</t>
  </si>
  <si>
    <t>80833080</t>
  </si>
  <si>
    <t>2024-01-30 11:35:51</t>
  </si>
  <si>
    <t>2024-01-30 15:29:20</t>
  </si>
  <si>
    <t>ÇAPAKLI KÖK 45-78-M01161_YAĞBASAN M07_78225762</t>
  </si>
  <si>
    <t>78225762</t>
  </si>
  <si>
    <t>2024-01-30 11:42:14</t>
  </si>
  <si>
    <t>2024-01-30 11:42:42</t>
  </si>
  <si>
    <t>L-6 35-18-L00006_10345518 b1_5959259</t>
  </si>
  <si>
    <t>5959259</t>
  </si>
  <si>
    <t>AG Yeraltı Kablo Arızası</t>
  </si>
  <si>
    <t>2024-01-30 11:42:54</t>
  </si>
  <si>
    <t>2024-01-30 12:48:20</t>
  </si>
  <si>
    <t>KÖSELER DAMDERESİ TR-1 45-75-M00173_B_91062001_91062001</t>
  </si>
  <si>
    <t>91062001</t>
  </si>
  <si>
    <t>2024-01-30 11:27:46</t>
  </si>
  <si>
    <t>2024-01-30 12:57:21</t>
  </si>
  <si>
    <t>SEKİ KÖY TR-4 35-15-L00134_B_56399084_56399084</t>
  </si>
  <si>
    <t>56399084</t>
  </si>
  <si>
    <t>2024-01-30 11:29:51</t>
  </si>
  <si>
    <t>2024-01-30 15:30:03</t>
  </si>
  <si>
    <t>OVACIK TR-1 35-16-L00262_35-16-L00262_2361854</t>
  </si>
  <si>
    <t>2361854</t>
  </si>
  <si>
    <t>2024-01-30 10:27:19</t>
  </si>
  <si>
    <t>2024-01-30 18:44:10</t>
  </si>
  <si>
    <t>TR-11 35-31-L00011_47995934_56398012_56398012</t>
  </si>
  <si>
    <t>56398012</t>
  </si>
  <si>
    <t>2024-01-30 10:30:48</t>
  </si>
  <si>
    <t>2024-01-30 12:02:59</t>
  </si>
  <si>
    <t>VELİLER KÖK 35-31-L00116_UZUNKÖY L02_2119147</t>
  </si>
  <si>
    <t>2119147</t>
  </si>
  <si>
    <t>2024-01-30 10:37:04</t>
  </si>
  <si>
    <t>2024-01-30 11:03:35</t>
  </si>
  <si>
    <t>ASARLIK TR-7 35-28-M00181_DIREK TIPI TRAFO HUCRESI H01_2097027</t>
  </si>
  <si>
    <t>2097027</t>
  </si>
  <si>
    <t>2024-01-30 10:16:31</t>
  </si>
  <si>
    <t>2024-01-30 16:07:37</t>
  </si>
  <si>
    <t>SELENDİ DM 45-81-M00001_ESKİ SELENDİ M16_2079218</t>
  </si>
  <si>
    <t>2079218</t>
  </si>
  <si>
    <t>2024-01-30 10:32:01</t>
  </si>
  <si>
    <t>2024-01-30 10:47:11</t>
  </si>
  <si>
    <t>YUKARI ILGINDERE TR-1 35-16-M00150_35-16-M00150_2347289</t>
  </si>
  <si>
    <t>2347289</t>
  </si>
  <si>
    <t>2024-01-30 09:45:32</t>
  </si>
  <si>
    <t>2024-01-30 12:30:30</t>
  </si>
  <si>
    <t>TR-3 35-13-L00003__83464041_83464041</t>
  </si>
  <si>
    <t>83464041</t>
  </si>
  <si>
    <t>2024-01-30 09:44:18</t>
  </si>
  <si>
    <t>2024-01-30 13:47:01</t>
  </si>
  <si>
    <t>KARAHALİLLİ KÖK 35-20-L00087_HatBaşıAyırıcı_94862261 L02_94862261</t>
  </si>
  <si>
    <t>94862261</t>
  </si>
  <si>
    <t>2024-01-30 09:53:27</t>
  </si>
  <si>
    <t>2024-01-30 17:16:47</t>
  </si>
  <si>
    <t>K-1285 35-04-K01285_35-04-K01285_2359966</t>
  </si>
  <si>
    <t>2359966</t>
  </si>
  <si>
    <t>2024-01-30 09:40:45</t>
  </si>
  <si>
    <t>2024-01-30 11:18:08</t>
  </si>
  <si>
    <t>ÇAKALLAR TR-1 35-22-M00854_95002423515_95002423515</t>
  </si>
  <si>
    <t>95002423515</t>
  </si>
  <si>
    <t>2024-01-30 09:21:58</t>
  </si>
  <si>
    <t>2024-01-30 11:23:29</t>
  </si>
  <si>
    <t>M-1259 GEÇİT 35-02-M01259_M-373 M03_66684799</t>
  </si>
  <si>
    <t>66684799</t>
  </si>
  <si>
    <t>2024-01-30 09:26:23</t>
  </si>
  <si>
    <t>2024-01-30 13:36:15</t>
  </si>
  <si>
    <t>ARSLANLAR TM 35-26-A00004_BAYINDIR M01_2056536</t>
  </si>
  <si>
    <t>2056536</t>
  </si>
  <si>
    <t>2024-01-30 09:22:21</t>
  </si>
  <si>
    <t>2024-01-30 15:46:16</t>
  </si>
  <si>
    <t>ARMUTLU TR-23 35-27-L00023_B_91139718_91139718</t>
  </si>
  <si>
    <t>91139718</t>
  </si>
  <si>
    <t>2024-01-30 09:06:30</t>
  </si>
  <si>
    <t>35-01-K00646_K-646_ _98048477_ _98048477</t>
  </si>
  <si>
    <t>98048477</t>
  </si>
  <si>
    <t>2024-01-31 10:03:40</t>
  </si>
  <si>
    <t>2024-01-31 11:56:24</t>
  </si>
  <si>
    <t>35-18-L00218_L-218 SANAYİ SİTESİ_D_D_91126102</t>
  </si>
  <si>
    <t>91126102</t>
  </si>
  <si>
    <t>2024-01-31 09:16:25</t>
  </si>
  <si>
    <t>2024-01-31 13:42:59</t>
  </si>
  <si>
    <t>45-80-M00162_ÇALTEPE TR-1_B_B_56384548</t>
  </si>
  <si>
    <t>56384548</t>
  </si>
  <si>
    <t>2024-01-31 09:56:35</t>
  </si>
  <si>
    <t>2024-01-31 13:44:53</t>
  </si>
  <si>
    <t>2024-01-31 09:39:39</t>
  </si>
  <si>
    <t>2024-01-31 10:29:13</t>
  </si>
  <si>
    <t>35-04-K01758_K-1758_C_K1758C1B_5823356</t>
  </si>
  <si>
    <t>5823356</t>
  </si>
  <si>
    <t>2024-01-31 00:58:56</t>
  </si>
  <si>
    <t>2024-01-31 02:11:59</t>
  </si>
  <si>
    <t>35-09-M01608_M-1608_M-1608_35-09-M01608_47230550</t>
  </si>
  <si>
    <t>47230550</t>
  </si>
  <si>
    <t>2024-01-31 01:03:48</t>
  </si>
  <si>
    <t>2024-01-31 02:40:12</t>
  </si>
  <si>
    <t>35-03-M02632_M-2632__H_79463976</t>
  </si>
  <si>
    <t>79463976</t>
  </si>
  <si>
    <t>2024-01-30 22:58:55</t>
  </si>
  <si>
    <t>2024-01-31 01:32:29</t>
  </si>
  <si>
    <t>K-278 35-01-K00278_F_56376157_56376157</t>
  </si>
  <si>
    <t>56376157</t>
  </si>
  <si>
    <t>2024-01-30 20:18:15</t>
  </si>
  <si>
    <t>2024-01-30 21:13:53</t>
  </si>
  <si>
    <t>K-4024 35-01-K04024_35-01-K04024_2351140</t>
  </si>
  <si>
    <t>2351140</t>
  </si>
  <si>
    <t>2024-01-30 19:44:41</t>
  </si>
  <si>
    <t>2024-01-30 20:23:52</t>
  </si>
  <si>
    <t>2024-01-30 18:59:27</t>
  </si>
  <si>
    <t>2024-01-30 19:32:45</t>
  </si>
  <si>
    <t>MAVİKÖŞE TR-2 35-17-M00225_35-17-M00225_2375596</t>
  </si>
  <si>
    <t>2024-01-30 18:48:12</t>
  </si>
  <si>
    <t>2024-01-30 19:09:47</t>
  </si>
  <si>
    <t>ALİAĞA TR-43 DM 35-17-M00043_GÜZELHİSAR ÇIKIŞI M12_2315083</t>
  </si>
  <si>
    <t>2315083</t>
  </si>
  <si>
    <t>2024-01-30 17:17:30</t>
  </si>
  <si>
    <t>2024-01-30 18:45:00</t>
  </si>
  <si>
    <t>ÇİFTLİK TR-1 35-24-M00105_35-24-M00105_2356730</t>
  </si>
  <si>
    <t>2356730</t>
  </si>
  <si>
    <t>2024-01-30 18:10:21</t>
  </si>
  <si>
    <t>2024-01-30 18:38:57</t>
  </si>
  <si>
    <t>KARAVELİLER TR-2 35-16-M00127_47470056_56399673_56399673</t>
  </si>
  <si>
    <t>56399673</t>
  </si>
  <si>
    <t>2024-01-30 17:58:05</t>
  </si>
  <si>
    <t>2024-01-30 20:00:43</t>
  </si>
  <si>
    <t>2024-01-30 17:46:21</t>
  </si>
  <si>
    <t>2024-01-30 19:58:09</t>
  </si>
  <si>
    <t>AZİZ ÇELİKDOĞAN TARIMSAL SULAMA TR-1 45-83-M00345_45-83-M00345_2347591</t>
  </si>
  <si>
    <t>2347591</t>
  </si>
  <si>
    <t>2024-01-30 18:01:22</t>
  </si>
  <si>
    <t>2024-01-30 18:56:29</t>
  </si>
  <si>
    <t>KULA İM 45-77-A00001_DEMİRKÖPRÜ M03_2049496</t>
  </si>
  <si>
    <t>2049496</t>
  </si>
  <si>
    <t>2024-01-30 18:12:42</t>
  </si>
  <si>
    <t>2024-01-30 19:53:00</t>
  </si>
  <si>
    <t>YUKARIBEY TR-1 35-16-M00120_35-16-M00120_48534699</t>
  </si>
  <si>
    <t>48534699</t>
  </si>
  <si>
    <t>AG Şebeke Bozukluğu</t>
  </si>
  <si>
    <t>2024-01-30 17:47:12</t>
  </si>
  <si>
    <t>2024-01-30 19:06:08</t>
  </si>
  <si>
    <t>K-4412 35-01-K04412_A_56373916_56373916</t>
  </si>
  <si>
    <t>56373916</t>
  </si>
  <si>
    <t>2024-01-30 17:18:44</t>
  </si>
  <si>
    <t>2024-01-30 18:27:05</t>
  </si>
  <si>
    <t>35-30-L00143_SALİHLERALTI BENZİNLİK TR_PANO_955325257_ _955325257</t>
  </si>
  <si>
    <t>955325257</t>
  </si>
  <si>
    <t>2024-01-30 16:16:20</t>
  </si>
  <si>
    <t>2024-01-30 17:38:13</t>
  </si>
  <si>
    <t>HALİLAĞALAR TR-1 35-16-M00088_35-16-M00088_2352448</t>
  </si>
  <si>
    <t>2352448</t>
  </si>
  <si>
    <t>2024-01-30 15:48:00</t>
  </si>
  <si>
    <t>2024-01-30 20:19:23</t>
  </si>
  <si>
    <t>KIRATLI TR-1 35-30-L00141_35-30-L00141_2356713</t>
  </si>
  <si>
    <t>2356713</t>
  </si>
  <si>
    <t>2024-01-30 14:55:55</t>
  </si>
  <si>
    <t>2024-01-30 15:55:46</t>
  </si>
  <si>
    <t>SELENDİ TR-10 45-81-M00010_C_56362078_56362078</t>
  </si>
  <si>
    <t>56362078</t>
  </si>
  <si>
    <t>2024-01-30 14:42:16</t>
  </si>
  <si>
    <t>2024-01-30 17:36:11</t>
  </si>
  <si>
    <t>TR-2/37 45-72-L00037_45-72-L00037_2346865</t>
  </si>
  <si>
    <t>2346865</t>
  </si>
  <si>
    <t>2024-01-30 14:39:48</t>
  </si>
  <si>
    <t>2024-01-30 15:38:52</t>
  </si>
  <si>
    <t>GÜZELKÖY KÖK 45-71-M00123_HAŞİM AKCURA ENH M03_50218077</t>
  </si>
  <si>
    <t>50218077</t>
  </si>
  <si>
    <t>2024-01-30 14:49:02</t>
  </si>
  <si>
    <t>2024-01-30 15:36:00</t>
  </si>
  <si>
    <t>ÖRÜCÜLER KÖK 45-74-M00355_HatBaşıAyırıcı_53134817 M04_53134817</t>
  </si>
  <si>
    <t>53134817</t>
  </si>
  <si>
    <t>2024-01-30 13:41:01</t>
  </si>
  <si>
    <t>2024-01-30 14:26:21</t>
  </si>
  <si>
    <t>ARMUTLU DM-2/TR-26 35-27-L00349_DM-2/TR-25 L02_61218316</t>
  </si>
  <si>
    <t>61218316</t>
  </si>
  <si>
    <t>2024-01-30 13:15:21</t>
  </si>
  <si>
    <t>2024-01-30 13:19:42</t>
  </si>
  <si>
    <t>TR-338 35-19-L00372_ H_74094339</t>
  </si>
  <si>
    <t>74094339</t>
  </si>
  <si>
    <t>2024-01-30 12:32:24</t>
  </si>
  <si>
    <t>2024-01-30 14:12:40</t>
  </si>
  <si>
    <t>BAYAT TR-1 45-82-L00059_45-82-L00059_57993913</t>
  </si>
  <si>
    <t>57993913</t>
  </si>
  <si>
    <t>2024-01-30 12:47:39</t>
  </si>
  <si>
    <t>2024-01-30 15:53:08</t>
  </si>
  <si>
    <t>K-938 35-02-K00938_35-02-K00938_2356857</t>
  </si>
  <si>
    <t>2356857</t>
  </si>
  <si>
    <t>2024-01-30 12:35:31</t>
  </si>
  <si>
    <t>2024-01-30 14:58:45</t>
  </si>
  <si>
    <t>2024-01-30 12:40:15</t>
  </si>
  <si>
    <t>2024-01-30 13:37:03</t>
  </si>
  <si>
    <t>TR-36 35-15-M00036_48891383_56406664_56406664</t>
  </si>
  <si>
    <t>56406664</t>
  </si>
  <si>
    <t>2024-01-30 12:26:57</t>
  </si>
  <si>
    <t>2024-01-30 17:25:38</t>
  </si>
  <si>
    <t>BALLICA İM 45-72-A00005_YENİ ZEYTİNLİOVA L03_2095872</t>
  </si>
  <si>
    <t>2095872</t>
  </si>
  <si>
    <t>2024-01-30 12:42:59</t>
  </si>
  <si>
    <t>2024-01-30 12:48:09</t>
  </si>
  <si>
    <t>KARAKUYU KÖK 35-26-M00437_KÖYLER KORUCUK M06_66057122</t>
  </si>
  <si>
    <t>66057122</t>
  </si>
  <si>
    <t>2024-01-30 12:51:41</t>
  </si>
  <si>
    <t>2024-01-30 12:56:24</t>
  </si>
  <si>
    <t>CAFER BAĞCI 35-26-L00083_956613588_956613588</t>
  </si>
  <si>
    <t>956613588</t>
  </si>
  <si>
    <t>2024-01-30 10:44:45</t>
  </si>
  <si>
    <t>2024-01-30 13:45:14</t>
  </si>
  <si>
    <t>K-2398 35-02-K02398_C_56371261_56371261</t>
  </si>
  <si>
    <t>56371261</t>
  </si>
  <si>
    <t>2024-01-30 10:35:06</t>
  </si>
  <si>
    <t>2024-01-30 16:18:36</t>
  </si>
  <si>
    <t>ESKİ KARAKÖY TR 35-17-M00447_35-17-M00447_2372686</t>
  </si>
  <si>
    <t>2372686</t>
  </si>
  <si>
    <t>2024-01-30 10:28:35</t>
  </si>
  <si>
    <t>2024-01-30 12:10:38</t>
  </si>
  <si>
    <t>TR-2/93 45-83-L00093_955149369_955149369</t>
  </si>
  <si>
    <t>955149369</t>
  </si>
  <si>
    <t>2024-01-30 10:30:45</t>
  </si>
  <si>
    <t>2024-01-30 13:30:50</t>
  </si>
  <si>
    <t>KUŞLAR TR-1 45-83-L00283_A_83780779_83780779</t>
  </si>
  <si>
    <t>83780779</t>
  </si>
  <si>
    <t>2024-01-30 10:24:58</t>
  </si>
  <si>
    <t>2024-01-30 14:13:28</t>
  </si>
  <si>
    <t>AKKEÇİLİ TR-4 45-73-M00424_945668160_945668160</t>
  </si>
  <si>
    <t>945668160</t>
  </si>
  <si>
    <t>2024-01-30 08:47:34</t>
  </si>
  <si>
    <t>2024-01-30 10:36:54</t>
  </si>
  <si>
    <t>TR-104 ZEYTİNALANI 35-19-L00104_A_56373260_56373260</t>
  </si>
  <si>
    <t>56373260</t>
  </si>
  <si>
    <t>2024-01-30 09:05:46</t>
  </si>
  <si>
    <t>2024-01-30 11:06:50</t>
  </si>
  <si>
    <t>M-1361 35-03-M01361_910756520_910756520</t>
  </si>
  <si>
    <t>910756520</t>
  </si>
  <si>
    <t>2024-01-30 01:39:00</t>
  </si>
  <si>
    <t>2024-01-30 05:26:05</t>
  </si>
  <si>
    <t>KARŞIYAKA GIS TM 35-04-A00002_Karşıyaka-18 K32_2309959</t>
  </si>
  <si>
    <t>2309959</t>
  </si>
  <si>
    <t>TEİAŞ Hat Bakım Çalışması</t>
  </si>
  <si>
    <t>2024-01-30 03:01:19</t>
  </si>
  <si>
    <t>2024-01-30 03:45:29</t>
  </si>
  <si>
    <t>K-2921 35-02-K02921_913626695_913626695</t>
  </si>
  <si>
    <t>913626695</t>
  </si>
  <si>
    <t>2024-01-29 22:47:46</t>
  </si>
  <si>
    <t>2024-01-30 03:25:44</t>
  </si>
  <si>
    <t>HALİLBEYLİ DM 35-27-M00620_HatBaşıAyırıcı_79916158 M09_79916158</t>
  </si>
  <si>
    <t>79916158</t>
  </si>
  <si>
    <t>2024-01-29 23:30:26</t>
  </si>
  <si>
    <t>2024-01-30 01:49:11</t>
  </si>
  <si>
    <t>VELİLER KÖK 35-31-L00116_YEŞİLDERE L01_2337020</t>
  </si>
  <si>
    <t>2337020</t>
  </si>
  <si>
    <t>2024-01-30 01:34:11</t>
  </si>
  <si>
    <t>2024-01-30 02:08:01</t>
  </si>
  <si>
    <t>PİYALE TM 35-02-A00007_PİYALE-26 K37_2063610</t>
  </si>
  <si>
    <t>2063610</t>
  </si>
  <si>
    <t>2024-01-29 23:11:14</t>
  </si>
  <si>
    <t>2024-01-30 00:30:43</t>
  </si>
  <si>
    <t>ORTAKÖY SİCİMDAMLARI TR-1 45-78-M00794_45-78-M00794_2372348</t>
  </si>
  <si>
    <t>2372348</t>
  </si>
  <si>
    <t>2024-01-29 22:48:31</t>
  </si>
  <si>
    <t>2024-01-29 22:56:42</t>
  </si>
  <si>
    <t>K-231 35-01-K00231_C_56375627_56375627</t>
  </si>
  <si>
    <t>56375627</t>
  </si>
  <si>
    <t>2024-01-29 20:50:15</t>
  </si>
  <si>
    <t>2024-01-29 23:57:00</t>
  </si>
  <si>
    <t>2024-01-29 20:43:38</t>
  </si>
  <si>
    <t>2024-01-29 21:53:39</t>
  </si>
  <si>
    <t>M-850 KARAÇAM KÖK 35-02-M00850_EĞRİDERE M05_49919463</t>
  </si>
  <si>
    <t>49919463</t>
  </si>
  <si>
    <t>2024-01-29 20:38:37</t>
  </si>
  <si>
    <t>2024-01-29 22:13:15</t>
  </si>
  <si>
    <t>2024-01-29 20:33:00</t>
  </si>
  <si>
    <t>2024-01-30 01:11:00</t>
  </si>
  <si>
    <t>TR-75 (M-775) 35-30-M00775_955297056_955297056</t>
  </si>
  <si>
    <t>955297056</t>
  </si>
  <si>
    <t>2024-01-29 19:01:22</t>
  </si>
  <si>
    <t>2024-01-30 01:53:09</t>
  </si>
  <si>
    <t>ÇAPAKLI KÖK 45-78-M01161_HatBaşıAyırıcı_53140251 M04_53140251</t>
  </si>
  <si>
    <t>53140251</t>
  </si>
  <si>
    <t>2024-01-29 19:15:01</t>
  </si>
  <si>
    <t>2024-01-29 19:15:31</t>
  </si>
  <si>
    <t>TR-54 YILDIZTEPE 35-19-L00054_A_90991515_90991515</t>
  </si>
  <si>
    <t>90991515</t>
  </si>
  <si>
    <t>2024-01-29 18:01:52</t>
  </si>
  <si>
    <t>2024-01-29 20:07:59</t>
  </si>
  <si>
    <t>TR-110 45-78-L00110_953260296_953260296</t>
  </si>
  <si>
    <t>953260296</t>
  </si>
  <si>
    <t>2024-01-29 17:43:59</t>
  </si>
  <si>
    <t>2024-01-29 19:55:49</t>
  </si>
  <si>
    <t>K-1996 35-01-K01996_911317144_911317144</t>
  </si>
  <si>
    <t>911317144</t>
  </si>
  <si>
    <t>2024-01-29 14:44:10</t>
  </si>
  <si>
    <t>2024-01-29 16:48:42</t>
  </si>
  <si>
    <t>POYRACIK TR-3 35-24-L00026_C_56369442_56369442</t>
  </si>
  <si>
    <t>56369442</t>
  </si>
  <si>
    <t>2024-01-29 14:31:36</t>
  </si>
  <si>
    <t>2024-01-29 15:33:50</t>
  </si>
  <si>
    <t>TR-123 35-16-L00123_TR-112 L01_91625657</t>
  </si>
  <si>
    <t>91625657</t>
  </si>
  <si>
    <t>2024-01-29 14:17:34</t>
  </si>
  <si>
    <t>2024-01-29 14:56:24</t>
  </si>
  <si>
    <t>2024-01-29 14:22:01</t>
  </si>
  <si>
    <t>2024-01-29 14:33:41</t>
  </si>
  <si>
    <t>M-639 OLDURUK KÖK 35-03-M00639_M-1810 M02_42868455</t>
  </si>
  <si>
    <t>42868455</t>
  </si>
  <si>
    <t>2024-01-29 14:30:46</t>
  </si>
  <si>
    <t>2024-01-29 16:48:09</t>
  </si>
  <si>
    <t>DM-05/02 45-71-M00048_HatBaşıAyırıcı_53139084 M03_53139084</t>
  </si>
  <si>
    <t>53139084</t>
  </si>
  <si>
    <t>2024-01-29 12:55:06</t>
  </si>
  <si>
    <t>2024-01-29 18:07:33</t>
  </si>
  <si>
    <t>K-3103 35-10-K03103_97936710_97936710</t>
  </si>
  <si>
    <t>97936710</t>
  </si>
  <si>
    <t>2024-01-29 12:23:41</t>
  </si>
  <si>
    <t>2024-01-29 17:51:13</t>
  </si>
  <si>
    <t>35-08-K03997_K-3997_K-3997_35-08-K03997_42029983</t>
  </si>
  <si>
    <t>42029983</t>
  </si>
  <si>
    <t>2024-01-31 15:29:39</t>
  </si>
  <si>
    <t>2024-01-31 17:43:39</t>
  </si>
  <si>
    <t>35-04-K00244_K-244_D_D_56363857</t>
  </si>
  <si>
    <t>56363857</t>
  </si>
  <si>
    <t>2024-01-31 16:11:10</t>
  </si>
  <si>
    <t>2024-01-31 20:18:01</t>
  </si>
  <si>
    <t>35-01-K00859_K-859_B_B_56354502</t>
  </si>
  <si>
    <t>56354502</t>
  </si>
  <si>
    <t>2024-01-31 09:49:52</t>
  </si>
  <si>
    <t>2024-01-31 10:25:54</t>
  </si>
  <si>
    <t>35-16-L00257_TEPEKÖY TR-1_TEPEKÖY TR-1_35-16-L00257_2348094</t>
  </si>
  <si>
    <t>2348094</t>
  </si>
  <si>
    <t>2024-01-30 23:24:37</t>
  </si>
  <si>
    <t>2024-01-31 02:10:23</t>
  </si>
  <si>
    <t>45-82-M00119_SOMA TR-26/2_C_C_91423110</t>
  </si>
  <si>
    <t>91423110</t>
  </si>
  <si>
    <t>2024-01-30 22:56:16</t>
  </si>
  <si>
    <t>2024-01-31 01:44:57</t>
  </si>
  <si>
    <t>45-77-L00158_BAŞIBÜYÜK KÖK_HatBaşıAyırıcı_76441441_L04_76441441</t>
  </si>
  <si>
    <t>76441441</t>
  </si>
  <si>
    <t>2024-01-30 23:28:47</t>
  </si>
  <si>
    <t>2024-01-31 01:05:00</t>
  </si>
  <si>
    <t>35-02-K00345_K-345_K-345_35-02-K00345_2367444</t>
  </si>
  <si>
    <t>2367444</t>
  </si>
  <si>
    <t>2024-01-30 23:23:19</t>
  </si>
  <si>
    <t>2024-01-31 01:30:06</t>
  </si>
  <si>
    <t>35-01-K04950_K-4950___92458281</t>
  </si>
  <si>
    <t>92458281</t>
  </si>
  <si>
    <t>2024-01-30 22:32:02</t>
  </si>
  <si>
    <t>2024-01-31 02:39:09</t>
  </si>
  <si>
    <t>35-02-M02517_M-2517_M-2517_35-02-M02517_66108550</t>
  </si>
  <si>
    <t>66108550</t>
  </si>
  <si>
    <t>2024-01-30 22:28:52</t>
  </si>
  <si>
    <t>2024-01-31 01:22:52</t>
  </si>
  <si>
    <t>35-15-L00903_LOKMANKUYU KÖK_ERKEKLİ_L05_67112629</t>
  </si>
  <si>
    <t>67112629</t>
  </si>
  <si>
    <t>2024-01-31 09:50:00</t>
  </si>
  <si>
    <t>2024-01-31 16:36:08</t>
  </si>
  <si>
    <t>35-04-K04013_K-4013_K-4013_35-04-K04013_64733795</t>
  </si>
  <si>
    <t>64733795</t>
  </si>
  <si>
    <t>2024-01-31 14:59:24</t>
  </si>
  <si>
    <t>2024-01-31 18:42:43</t>
  </si>
  <si>
    <t>ÇERİKÖZÜ TR-1 35-29-L00326_C_56400186_56400186</t>
  </si>
  <si>
    <t>56400186</t>
  </si>
  <si>
    <t>2024-01-30 16:42:16</t>
  </si>
  <si>
    <t>2024-01-30 21:36:06</t>
  </si>
  <si>
    <t>KARAYENİCE KÖK (YATIRIM REZERVE) 45-71-M02611_KARAYENİCE KÖYÜ M04_97585743</t>
  </si>
  <si>
    <t>97585743</t>
  </si>
  <si>
    <t>2024-01-30 16:35:16</t>
  </si>
  <si>
    <t>2024-01-30 18:29:02</t>
  </si>
  <si>
    <t>PAYAMLI M-24 35-25-M00191_956651341_956651341</t>
  </si>
  <si>
    <t>956651341</t>
  </si>
  <si>
    <t>2024-01-30 14:51:56</t>
  </si>
  <si>
    <t>2024-01-30 15:59:35</t>
  </si>
  <si>
    <t>TOPARLAR KARŞI MAH.TR-2 35-29-L00324_D_56395290_56395290</t>
  </si>
  <si>
    <t>56395290</t>
  </si>
  <si>
    <t>2024-01-30 14:49:49</t>
  </si>
  <si>
    <t>2024-01-30 17:37:22</t>
  </si>
  <si>
    <t>M-1540 35-01-M01540_911322789_911322789</t>
  </si>
  <si>
    <t>911322789</t>
  </si>
  <si>
    <t>2024-01-30 13:04:21</t>
  </si>
  <si>
    <t>2024-01-30 14:48:51</t>
  </si>
  <si>
    <t>M-865 ÇAMİÇİ KÖYÜ 35-02-M00865_95002473628_95002473628</t>
  </si>
  <si>
    <t>95002473628</t>
  </si>
  <si>
    <t>2024-01-30 12:53:58</t>
  </si>
  <si>
    <t>2024-01-30 18:11:33</t>
  </si>
  <si>
    <t>SARIGÖL TR-25 45-79-M00025_945559003_945559003</t>
  </si>
  <si>
    <t>945559003</t>
  </si>
  <si>
    <t>2024-01-30 13:37:34</t>
  </si>
  <si>
    <t>2024-01-30 14:01:55</t>
  </si>
  <si>
    <t>K-938 35-02-K00938_A_56366278_56366278</t>
  </si>
  <si>
    <t>56366278</t>
  </si>
  <si>
    <t>2024-01-30 12:02:57</t>
  </si>
  <si>
    <t>SART TR-1 KÖK 45-78-M00168_953252984_953252984</t>
  </si>
  <si>
    <t>953252984</t>
  </si>
  <si>
    <t>2024-01-30 12:24:19</t>
  </si>
  <si>
    <t>2024-01-30 14:02:09</t>
  </si>
  <si>
    <t>VELİLER KÖK 35-31-L00116_HatBaşıAyırıcı_97441042 L02_97441042</t>
  </si>
  <si>
    <t>97441042</t>
  </si>
  <si>
    <t>2024-01-30 12:15:48</t>
  </si>
  <si>
    <t>45-82-M00110_SOMA TR-17/2_ _945524862_ _945524862</t>
  </si>
  <si>
    <t>945524862</t>
  </si>
  <si>
    <t>2024-01-30 10:39:21</t>
  </si>
  <si>
    <t>2024-01-30 12:43:48</t>
  </si>
  <si>
    <t>M-1208 35-02-M01208_F_56372641_56372641</t>
  </si>
  <si>
    <t>56372641</t>
  </si>
  <si>
    <t>2024-01-30 10:26:35</t>
  </si>
  <si>
    <t>2024-01-30 11:05:11</t>
  </si>
  <si>
    <t>OLGUNLAR TR-7 35-31-L00222_B_91175284_91175284</t>
  </si>
  <si>
    <t>91175284</t>
  </si>
  <si>
    <t>2024-01-30 09:50:33</t>
  </si>
  <si>
    <t>2024-01-30 15:31:44</t>
  </si>
  <si>
    <t>TR-3 35-13-L00003_ŞİRİNCE YOLU TR-45 L02_100716632</t>
  </si>
  <si>
    <t>100716632</t>
  </si>
  <si>
    <t>2024-01-30 09:45:58</t>
  </si>
  <si>
    <t>2024-01-30 13:47:26</t>
  </si>
  <si>
    <t>M-1608 35-09-M01608_962748016_962748016</t>
  </si>
  <si>
    <t>962748016</t>
  </si>
  <si>
    <t>2024-01-30 09:43:18</t>
  </si>
  <si>
    <t>2024-01-30 13:45:02</t>
  </si>
  <si>
    <t>TR-71 35-17-M00071_942027818_942027818</t>
  </si>
  <si>
    <t>942027818</t>
  </si>
  <si>
    <t>2024-01-30 09:36:38</t>
  </si>
  <si>
    <t>2024-01-30 13:39:59</t>
  </si>
  <si>
    <t>K-463 35-01-K00463_R_56355145_56355145</t>
  </si>
  <si>
    <t>56355145</t>
  </si>
  <si>
    <t>2024-01-30 09:33:22</t>
  </si>
  <si>
    <t>2024-01-30 11:35:20</t>
  </si>
  <si>
    <t>KARAHALİLLİ KÖK 35-20-L00087_SÖĞÜTÖREN DAĞLAR GRUBU L02_66504270</t>
  </si>
  <si>
    <t>66504270</t>
  </si>
  <si>
    <t>2024-01-30 09:35:38</t>
  </si>
  <si>
    <t>2024-01-30 09:59:32</t>
  </si>
  <si>
    <t>TR-68 35-16-L00068_953335065_953335065</t>
  </si>
  <si>
    <t>953335065</t>
  </si>
  <si>
    <t>2024-01-30 09:13:03</t>
  </si>
  <si>
    <t>2024-01-30 10:38:00</t>
  </si>
  <si>
    <t>M-210(DM-2/23) 35-09-M00210_35-09-M00210_42946173</t>
  </si>
  <si>
    <t>42946173</t>
  </si>
  <si>
    <t>AG Yük Ayırıcı Arızası</t>
  </si>
  <si>
    <t>2024-01-30 04:00:26</t>
  </si>
  <si>
    <t>2024-01-30 04:43:55</t>
  </si>
  <si>
    <t>KARŞIYAKA GIS TM 35-04-A00002_Karşıyaka-19 K33_2053602</t>
  </si>
  <si>
    <t>2053602</t>
  </si>
  <si>
    <t>2024-01-30 03:01:11</t>
  </si>
  <si>
    <t>2024-01-30 03:44:16</t>
  </si>
  <si>
    <t>DEMİRKÖPRÜ TM 45-78-A00005_KULA M05_2329518</t>
  </si>
  <si>
    <t>2329518</t>
  </si>
  <si>
    <t>2024-01-30 03:32:22</t>
  </si>
  <si>
    <t>2024-01-30 03:33:31</t>
  </si>
  <si>
    <t>KUŞÇUBURUN-3 35-26-M00538_35-26-M00538_2359656</t>
  </si>
  <si>
    <t>2024-01-29 23:06:00</t>
  </si>
  <si>
    <t>2024-01-29 23:50:09</t>
  </si>
  <si>
    <t>TR-144 35-16-L00144_C_65513150_65513150</t>
  </si>
  <si>
    <t>65513150</t>
  </si>
  <si>
    <t>2024-01-29 21:08:17</t>
  </si>
  <si>
    <t>2024-01-29 22:55:50</t>
  </si>
  <si>
    <t>M-2744 35-02-M02744_C_56364455_56364455</t>
  </si>
  <si>
    <t>56364455</t>
  </si>
  <si>
    <t>2024-01-29 22:43:32</t>
  </si>
  <si>
    <t>2024-01-30 01:53:16</t>
  </si>
  <si>
    <t>L-366 ILDIR KÖY 35-18-L00366_9910871_56375057_56375057</t>
  </si>
  <si>
    <t>56375057</t>
  </si>
  <si>
    <t>2024-01-29 22:18:24</t>
  </si>
  <si>
    <t>2024-01-30 02:41:36</t>
  </si>
  <si>
    <t>K-1103 35-02-K01103_DAĞITIM TRAFO K-1103 K01_2319968</t>
  </si>
  <si>
    <t>2319968</t>
  </si>
  <si>
    <t>2024-01-29 22:54:07</t>
  </si>
  <si>
    <t>2024-01-30 08:44:46</t>
  </si>
  <si>
    <t>ALÇUK TM_KESİKKÖY_M29</t>
  </si>
  <si>
    <t>2055289</t>
  </si>
  <si>
    <t>2024-01-29 22:25:33</t>
  </si>
  <si>
    <t>2024-01-30 03:26:00</t>
  </si>
  <si>
    <t>K-2550 35-01-K02550__79863911_79863911</t>
  </si>
  <si>
    <t>79863911</t>
  </si>
  <si>
    <t>2024-01-29 20:53:35</t>
  </si>
  <si>
    <t>2024-01-29 21:05:10</t>
  </si>
  <si>
    <t>L-308 35-18-L00308_950447581_950447581</t>
  </si>
  <si>
    <t>950447581</t>
  </si>
  <si>
    <t>2024-01-29 19:08:38</t>
  </si>
  <si>
    <t>2024-01-30 01:36:10</t>
  </si>
  <si>
    <t>HAYKIRAN TR-2 35-28-M00201_35-28-M00201_2368727</t>
  </si>
  <si>
    <t>2368727</t>
  </si>
  <si>
    <t>2024-01-29 19:02:40</t>
  </si>
  <si>
    <t>2024-01-29 19:59:07</t>
  </si>
  <si>
    <t>TÜRKELLİ TR-1 35-28-M00462_D_56374020_56374020</t>
  </si>
  <si>
    <t>56374020</t>
  </si>
  <si>
    <t>2024-01-29 11:57:25</t>
  </si>
  <si>
    <t>2024-01-29 21:45:37</t>
  </si>
  <si>
    <t>YAHŞELLİ TR-8 35-28-M00731_35-28-M00731_2351355</t>
  </si>
  <si>
    <t>2351355</t>
  </si>
  <si>
    <t>2024-01-29 18:27:30</t>
  </si>
  <si>
    <t>2024-01-30 00:19:08</t>
  </si>
  <si>
    <t>DEĞİRMENDERE DM 35-22-M00085_ÇAMÖNÜ - ATAKÖY M09_50066612</t>
  </si>
  <si>
    <t>50066612</t>
  </si>
  <si>
    <t>2024-01-29 19:18:20</t>
  </si>
  <si>
    <t>2024-01-29 19:26:43</t>
  </si>
  <si>
    <t>TR-14 35-17-M00014_11901737_56378400_56378400</t>
  </si>
  <si>
    <t>56378400</t>
  </si>
  <si>
    <t>2024-01-29 17:18:36</t>
  </si>
  <si>
    <t>2024-01-29 18:40:52</t>
  </si>
  <si>
    <t>TR-17 45-78-L00017_A_56384650_56384650</t>
  </si>
  <si>
    <t>56384650</t>
  </si>
  <si>
    <t>2024-01-29 17:20:08</t>
  </si>
  <si>
    <t>2024-01-29 17:50:25</t>
  </si>
  <si>
    <t>YENİŞEHİR TR-1 35-31-L00377_956585127_956585127</t>
  </si>
  <si>
    <t>956585127</t>
  </si>
  <si>
    <t>2024-01-29 14:54:07</t>
  </si>
  <si>
    <t>2024-01-29 18:16:11</t>
  </si>
  <si>
    <t>YUKARI GÜLLÜCE TR-1 45-81-M00167_ H_91843438</t>
  </si>
  <si>
    <t>91843438</t>
  </si>
  <si>
    <t>2024-01-29 14:54:34</t>
  </si>
  <si>
    <t>2024-01-29 18:12:00</t>
  </si>
  <si>
    <t>K-4845 35-01-K04845_35-01-K04845_2369436</t>
  </si>
  <si>
    <t>2369436</t>
  </si>
  <si>
    <t>2024-01-29 14:42:05</t>
  </si>
  <si>
    <t>2024-01-29 16:28:29</t>
  </si>
  <si>
    <t>YEŞİLYURT DM 45-73-M00476_GÜMÜŞÇAY M01_2318333</t>
  </si>
  <si>
    <t>2318333</t>
  </si>
  <si>
    <t>2024-01-29 15:04:22</t>
  </si>
  <si>
    <t>2024-01-29 17:02:49</t>
  </si>
  <si>
    <t>K-228 35-07-K00228_967125150_967125150</t>
  </si>
  <si>
    <t>967125150</t>
  </si>
  <si>
    <t>2024-01-29 12:21:55</t>
  </si>
  <si>
    <t>2024-01-29 14:05:19</t>
  </si>
  <si>
    <t>BALCIOĞLU MAHALLESİ TR-1 45-78-M00211_B_91003881_91003881</t>
  </si>
  <si>
    <t>91003881</t>
  </si>
  <si>
    <t>2024-01-29 12:31:55</t>
  </si>
  <si>
    <t>2024-01-29 13:19:45</t>
  </si>
  <si>
    <t>KOCAÖMERLİ TR-1 35-24-M00074_35-24-M00074_2359401</t>
  </si>
  <si>
    <t>2359401</t>
  </si>
  <si>
    <t>2024-01-29 12:21:11</t>
  </si>
  <si>
    <t>2024-01-29 12:52:11</t>
  </si>
  <si>
    <t>ÇIRPI İM 35-20-A00002_HASKÖY L13_2307622</t>
  </si>
  <si>
    <t>2307622</t>
  </si>
  <si>
    <t>2024-01-29 12:21:31</t>
  </si>
  <si>
    <t>2024-01-29 13:02:53</t>
  </si>
  <si>
    <t>HELVACI DM-2 35-17-M00359_HELVACI M04_66476613</t>
  </si>
  <si>
    <t>66476613</t>
  </si>
  <si>
    <t>2024-01-29 12:32:33</t>
  </si>
  <si>
    <t>2024-01-29 12:56:24</t>
  </si>
  <si>
    <t>M-2118 35-03-M02118_M-2700 M02_2065137</t>
  </si>
  <si>
    <t>2065137</t>
  </si>
  <si>
    <t>2024-01-15 22:49:52</t>
  </si>
  <si>
    <t>2024-01-15 23:47:04</t>
  </si>
  <si>
    <t>YEŞİLKÖY TR-1 45-71-M01821_DIREK TIPI TRAFO HUCRESI H01_2092741</t>
  </si>
  <si>
    <t>2092741</t>
  </si>
  <si>
    <t>2024-01-29 11:00:43</t>
  </si>
  <si>
    <t>2024-01-29 14:05:35</t>
  </si>
  <si>
    <t>KARAHALİLLİ KÖK 35-20-L00087_TOKATBAŞI L05_66504217</t>
  </si>
  <si>
    <t>66504217</t>
  </si>
  <si>
    <t>2024-01-29 11:14:21</t>
  </si>
  <si>
    <t>2024-01-29 12:36:00</t>
  </si>
  <si>
    <t>2024-01-29 11:10:51</t>
  </si>
  <si>
    <t>2024-01-29 11:34:41</t>
  </si>
  <si>
    <t>BADINCA KÖK 45-73-M00341_EVRENLİ KÖK M03_75913003</t>
  </si>
  <si>
    <t>75913003</t>
  </si>
  <si>
    <t>2024-01-29 10:56:37</t>
  </si>
  <si>
    <t>2024-01-29 14:55:15</t>
  </si>
  <si>
    <t>2024-01-29 10:59:24</t>
  </si>
  <si>
    <t>2024-01-29 12:39:48</t>
  </si>
  <si>
    <t>KEPENEKLİ TR-1 45-80-M00036_956539837_956539837</t>
  </si>
  <si>
    <t>956539837</t>
  </si>
  <si>
    <t>2024-01-29 09:25:48</t>
  </si>
  <si>
    <t>2024-01-29 11:03:28</t>
  </si>
  <si>
    <t>YAKACIK TR-2 35-20-L00233_95000498608_95000498608</t>
  </si>
  <si>
    <t>95000498608</t>
  </si>
  <si>
    <t>2024-01-29 09:11:52</t>
  </si>
  <si>
    <t>2024-01-29 13:55:47</t>
  </si>
  <si>
    <t>OVAKENT İM 35-15-A00003_ÇATALARMUT L04_100777366</t>
  </si>
  <si>
    <t>2024-01-29 09:32:42</t>
  </si>
  <si>
    <t>2024-01-29 17:12:59</t>
  </si>
  <si>
    <t>BAKIR KÖK 45-76-M00047_BAKIR KASABA M07_72212578</t>
  </si>
  <si>
    <t>72212578</t>
  </si>
  <si>
    <t>2024-01-29 09:03:21</t>
  </si>
  <si>
    <t>2024-01-29 09:22:21</t>
  </si>
  <si>
    <t>K-405 35-02-K00405_K-2519 K01_65676695</t>
  </si>
  <si>
    <t>65676695</t>
  </si>
  <si>
    <t>2024-01-29 09:11:41</t>
  </si>
  <si>
    <t>2024-01-29 09:12:21</t>
  </si>
  <si>
    <t>2024-01-28 20:19:51</t>
  </si>
  <si>
    <t>2024-01-28 22:06:27</t>
  </si>
  <si>
    <t>L-10 KARADAĞ DM 35-18-L00010_L-105 L02_72054835</t>
  </si>
  <si>
    <t>72054835</t>
  </si>
  <si>
    <t>2024-01-28 20:49:40</t>
  </si>
  <si>
    <t>2024-01-28 21:06:54</t>
  </si>
  <si>
    <t>BAHÇECİK KOCAYATAK TR-9 45-78-L00776_ H_81386600</t>
  </si>
  <si>
    <t>81386600</t>
  </si>
  <si>
    <t>2024-01-28 13:04:00</t>
  </si>
  <si>
    <t>2024-01-28 15:49:51</t>
  </si>
  <si>
    <t>ORMANKÖY 35-26-M00465_10981964_56357270_56357270</t>
  </si>
  <si>
    <t>56357270</t>
  </si>
  <si>
    <t>2024-01-28 11:36:24</t>
  </si>
  <si>
    <t>2024-01-28 13:00:14</t>
  </si>
  <si>
    <t>K-4007 35-10-K04007_913633491_913633491</t>
  </si>
  <si>
    <t>913633491</t>
  </si>
  <si>
    <t>2024-01-28 10:42:24</t>
  </si>
  <si>
    <t>2024-01-28 12:23:24</t>
  </si>
  <si>
    <t>TR-175 45-78-L00175_B_91319351_91319351</t>
  </si>
  <si>
    <t>91319351</t>
  </si>
  <si>
    <t>2024-01-28 11:27:26</t>
  </si>
  <si>
    <t>2024-01-28 12:16:38</t>
  </si>
  <si>
    <t>DURASILLI TR-8 45-78-M01119_DAĞITIM TRAFOSU TR-8 - TR-20 M04_66108920</t>
  </si>
  <si>
    <t>66108920</t>
  </si>
  <si>
    <t>2024-01-28 10:10:54</t>
  </si>
  <si>
    <t>2024-01-28 10:56:34</t>
  </si>
  <si>
    <t>MAVİ KÖY SİTESİ TR 35-30-M00320_35-30-M00320_2347656</t>
  </si>
  <si>
    <t>2347656</t>
  </si>
  <si>
    <t>2024-01-28 10:01:52</t>
  </si>
  <si>
    <t>2024-01-28 12:00:56</t>
  </si>
  <si>
    <t>M-650 35-02-M00650_M-652 M02_2103541</t>
  </si>
  <si>
    <t>2103541</t>
  </si>
  <si>
    <t>2024-01-28 08:50:49</t>
  </si>
  <si>
    <t>2024-01-28 11:55:24</t>
  </si>
  <si>
    <t>GİRELLİ TR-1 45-73-M00758_45-73-M00758_2355697</t>
  </si>
  <si>
    <t>2355697</t>
  </si>
  <si>
    <t>2024-01-26 17:09:43</t>
  </si>
  <si>
    <t>2024-01-26 17:51:43</t>
  </si>
  <si>
    <t>AKÇAPINAR KÖK 45-83-L00131_AKÇAPINAR L06_72176518</t>
  </si>
  <si>
    <t>72176518</t>
  </si>
  <si>
    <t>2024-01-26 10:02:08</t>
  </si>
  <si>
    <t>2024-01-26 10:35:00</t>
  </si>
  <si>
    <t>SOMA DM-1 45-82-M00050_TR-41 M06_60207431</t>
  </si>
  <si>
    <t>60207431</t>
  </si>
  <si>
    <t>2024-01-26 08:30:23</t>
  </si>
  <si>
    <t>2024-01-26 08:36:34</t>
  </si>
  <si>
    <t>SOMA TR-12/2 45-82-M00087_A_56404252_56404252</t>
  </si>
  <si>
    <t>56404252</t>
  </si>
  <si>
    <t>2024-01-25 20:47:36</t>
  </si>
  <si>
    <t>2024-01-26 02:44:32</t>
  </si>
  <si>
    <t>İSTASYONALTI KÖK 45-83-M00131_CELALETTİN AŞKIN M08_2101366</t>
  </si>
  <si>
    <t>2101366</t>
  </si>
  <si>
    <t>2024-01-25 21:13:24</t>
  </si>
  <si>
    <t>2024-01-25 22:14:18</t>
  </si>
  <si>
    <t>M-1844 35-02-M01844_910008381_910008381</t>
  </si>
  <si>
    <t>910008381</t>
  </si>
  <si>
    <t>2024-01-25 19:18:39</t>
  </si>
  <si>
    <t>2024-01-25 20:27:22</t>
  </si>
  <si>
    <t>35-31-L00365_TAŞLIYATAK TR-2_B_B_91440505</t>
  </si>
  <si>
    <t>91440505</t>
  </si>
  <si>
    <t>2024-01-31 13:55:31</t>
  </si>
  <si>
    <t>2024-01-31 16:24:28</t>
  </si>
  <si>
    <t>45-72-M00064_TR-1/64 DM_0_956497452_ _956497452</t>
  </si>
  <si>
    <t>956497452</t>
  </si>
  <si>
    <t>2024-01-31 13:53:06</t>
  </si>
  <si>
    <t>2024-01-31 17:42:12</t>
  </si>
  <si>
    <t>35-29-L00480_ÇAMLICA TR-1_A_A_56373091</t>
  </si>
  <si>
    <t>56373091</t>
  </si>
  <si>
    <t>2024-01-31 09:59:49</t>
  </si>
  <si>
    <t>2024-01-31 13:14:24</t>
  </si>
  <si>
    <t>35-02-K02759_K-2759_A_A1B_5820789</t>
  </si>
  <si>
    <t>5820789</t>
  </si>
  <si>
    <t>2024-01-31 03:44:28</t>
  </si>
  <si>
    <t>2024-01-31 04:30:41</t>
  </si>
  <si>
    <t>2024-01-31 03:02:16</t>
  </si>
  <si>
    <t>2024-01-31 03:08:41</t>
  </si>
  <si>
    <t>K-3969 35-04-K03969_99618044_99618044</t>
  </si>
  <si>
    <t>2024-01-30 18:18:34</t>
  </si>
  <si>
    <t>2024-01-30 20:36:41</t>
  </si>
  <si>
    <t>ALİBEYLİ TARIMSAL SULAMA TR-5 35-16-M00243_A_91199923_91199923</t>
  </si>
  <si>
    <t>91199923</t>
  </si>
  <si>
    <t>2024-01-30 17:34:20</t>
  </si>
  <si>
    <t>2024-01-30 19:15:54</t>
  </si>
  <si>
    <t>2024-01-30 17:40:28</t>
  </si>
  <si>
    <t>2024-01-30 20:18:20</t>
  </si>
  <si>
    <t>ULUDERBENT TR-2 45-73-M00492_B_80738823_80738823</t>
  </si>
  <si>
    <t>80738823</t>
  </si>
  <si>
    <t>2024-01-30 16:55:50</t>
  </si>
  <si>
    <t>2024-01-30 17:53:45</t>
  </si>
  <si>
    <t>DM-3/27 (KÜTÜPHANE) 45-71-M00078_C_56398006_56398006</t>
  </si>
  <si>
    <t>56398006</t>
  </si>
  <si>
    <t>2024-01-30 16:49:50</t>
  </si>
  <si>
    <t>2024-01-30 18:54:11</t>
  </si>
  <si>
    <t>KARAHALİLLİ KÖK 35-20-L00087_SÖĞÜTÖREN DAĞLAR GRUBU L02_66504213</t>
  </si>
  <si>
    <t>66504213</t>
  </si>
  <si>
    <t>2024-01-30 17:02:52</t>
  </si>
  <si>
    <t>2024-01-30 17:24:05</t>
  </si>
  <si>
    <t>GELENBE İM 45-76-A00001_ÇALTICAK(KARAKURT-İLYASLAR) L03_2092597</t>
  </si>
  <si>
    <t>2092597</t>
  </si>
  <si>
    <t>2024-01-30 17:03:46</t>
  </si>
  <si>
    <t>2024-01-30 17:10:00</t>
  </si>
  <si>
    <t>SOMA TR-16/3 45-82-M00102_C_91421098_91421098</t>
  </si>
  <si>
    <t>91421098</t>
  </si>
  <si>
    <t>2024-01-30 15:40:18</t>
  </si>
  <si>
    <t>2024-01-30 17:22:35</t>
  </si>
  <si>
    <t>KÖSEALİ TR-1 45-78-M00781_953294481_953294481</t>
  </si>
  <si>
    <t>953294481</t>
  </si>
  <si>
    <t>2024-01-30 15:15:12</t>
  </si>
  <si>
    <t>2024-01-30 17:59:57</t>
  </si>
  <si>
    <t>KÖSELER DAMDERESİ TR-1 45-75-M00173_45-75-M00173_2352045</t>
  </si>
  <si>
    <t>2352045</t>
  </si>
  <si>
    <t>2024-01-30 13:54:07</t>
  </si>
  <si>
    <t>DM02/TR18 BELEDİYE ÖNÜ 45-73-M00012_A a6_45157225</t>
  </si>
  <si>
    <t>45157225</t>
  </si>
  <si>
    <t>2024-01-30 13:41:27</t>
  </si>
  <si>
    <t>2024-01-30 14:28:51</t>
  </si>
  <si>
    <t>K-2875 35-04-K02875_D_56367891_56367891</t>
  </si>
  <si>
    <t>56367891</t>
  </si>
  <si>
    <t>2024-01-30 13:43:32</t>
  </si>
  <si>
    <t>2024-01-30 14:31:13</t>
  </si>
  <si>
    <t>M-1536 35-01-M01536_A_60982798_60982798</t>
  </si>
  <si>
    <t>60982798</t>
  </si>
  <si>
    <t>2024-01-30 13:43:17</t>
  </si>
  <si>
    <t>2024-01-30 15:50:18</t>
  </si>
  <si>
    <t>BAŞARAN TR-6 35-31-L00075_A_91006588_91006588</t>
  </si>
  <si>
    <t>91006588</t>
  </si>
  <si>
    <t>2024-01-30 11:28:32</t>
  </si>
  <si>
    <t>2024-01-30 12:46:48</t>
  </si>
  <si>
    <t>ILIPINAR TR-2 35-23-M00082_C_92271047_92271047</t>
  </si>
  <si>
    <t>92271047</t>
  </si>
  <si>
    <t>2024-01-30 10:21:17</t>
  </si>
  <si>
    <t>2024-01-30 11:45:13</t>
  </si>
  <si>
    <t>BİRGİ TR-7 35-15-L00264_C_91243009_91243009</t>
  </si>
  <si>
    <t>91243009</t>
  </si>
  <si>
    <t>2024-01-30 10:06:50</t>
  </si>
  <si>
    <t>2024-01-30 11:42:35</t>
  </si>
  <si>
    <t>ÖRÜCÜLER KÖK 45-74-M00355_ÖRÜCÜLER M05_84530633</t>
  </si>
  <si>
    <t>84530633</t>
  </si>
  <si>
    <t>2024-01-30 10:10:31</t>
  </si>
  <si>
    <t>2024-01-30 10:30:01</t>
  </si>
  <si>
    <t>ÇANDARLI DM-TR-20 35-30-M00020_A_56365505_56365505</t>
  </si>
  <si>
    <t>56365505</t>
  </si>
  <si>
    <t>2024-01-30 10:16:28</t>
  </si>
  <si>
    <t>2024-01-30 10:58:20</t>
  </si>
  <si>
    <t>HATAY TM 35-01-A00009_HATAY-7 K14_2313673</t>
  </si>
  <si>
    <t>2313673</t>
  </si>
  <si>
    <t>2024-01-30 10:21:01</t>
  </si>
  <si>
    <t>2024-01-30 16:54:28</t>
  </si>
  <si>
    <t>TR-63 45-77-L00063__91270743_91270743</t>
  </si>
  <si>
    <t>91270743</t>
  </si>
  <si>
    <t>2024-01-30 08:21:05</t>
  </si>
  <si>
    <t>2024-01-30 09:52:42</t>
  </si>
  <si>
    <t>2024-01-30 09:13:41</t>
  </si>
  <si>
    <t>2024-01-30 09:45:01</t>
  </si>
  <si>
    <t>HAYKIRAN TR-1 35-28-M00200_C_56357561_56357561</t>
  </si>
  <si>
    <t>56357561</t>
  </si>
  <si>
    <t>2024-01-30 08:58:26</t>
  </si>
  <si>
    <t>2024-01-30 17:52:33</t>
  </si>
  <si>
    <t>K-2759 35-02-K02759_35-02-K02759_2373321</t>
  </si>
  <si>
    <t>2373321</t>
  </si>
  <si>
    <t>2024-01-30 08:41:21</t>
  </si>
  <si>
    <t>2024-01-30 08:46:32</t>
  </si>
  <si>
    <t>KİRAZ İM 35-31-A00001_VELİLER L12_2094982</t>
  </si>
  <si>
    <t>2094982</t>
  </si>
  <si>
    <t>2024-01-30 08:39:05</t>
  </si>
  <si>
    <t>2024-01-30 08:44:54</t>
  </si>
  <si>
    <t>AYDOĞDU TR-3 35-31-L00087_35-31-L00087_2363543</t>
  </si>
  <si>
    <t>2363543</t>
  </si>
  <si>
    <t>2024-01-30 04:52:18</t>
  </si>
  <si>
    <t>2024-01-30 05:51:14</t>
  </si>
  <si>
    <t>K-4155 35-02-K04155_C_56382520_56382520</t>
  </si>
  <si>
    <t>56382520</t>
  </si>
  <si>
    <t>2024-01-30 06:36:59</t>
  </si>
  <si>
    <t>2024-01-30 09:09:43</t>
  </si>
  <si>
    <t>BOYNUYOĞUN KÖK 35-29-L00051_DALLIK L03_72215450</t>
  </si>
  <si>
    <t>72215450</t>
  </si>
  <si>
    <t>2024-01-30 06:37:54</t>
  </si>
  <si>
    <t>2024-01-30 07:02:11</t>
  </si>
  <si>
    <t>M-210(DM-2/23) 35-09-M00210_A a1b_5883009</t>
  </si>
  <si>
    <t>5883009</t>
  </si>
  <si>
    <t>2024-01-30 02:23:37</t>
  </si>
  <si>
    <t>M-206(DM-2/17) 35-09-M00206_TRAFO M04_42964365</t>
  </si>
  <si>
    <t>42964365</t>
  </si>
  <si>
    <t>2024-01-29 22:21:51</t>
  </si>
  <si>
    <t>2024-01-30 00:01:11</t>
  </si>
  <si>
    <t>PINARCIK TR-1 35-17-R00041_35-17-R00041_2361413</t>
  </si>
  <si>
    <t>2024-01-29 22:03:39</t>
  </si>
  <si>
    <t>2024-01-29 23:28:21</t>
  </si>
  <si>
    <t>L-499 35-18-L00499_950444884_950444884</t>
  </si>
  <si>
    <t>950444884</t>
  </si>
  <si>
    <t>2024-01-29 19:02:18</t>
  </si>
  <si>
    <t>2024-01-30 00:11:18</t>
  </si>
  <si>
    <t>ÇAMLI KÖYÜ TR-1 35-10-L00024_B_91005694_91005694</t>
  </si>
  <si>
    <t>91005694</t>
  </si>
  <si>
    <t>2024-01-29 19:12:50</t>
  </si>
  <si>
    <t>2024-01-29 21:57:24</t>
  </si>
  <si>
    <t>MUSACALI TR-1 45-83-M00402_A_91092050_91092050</t>
  </si>
  <si>
    <t>91092050</t>
  </si>
  <si>
    <t>2024-01-29 18:47:26</t>
  </si>
  <si>
    <t>2024-01-29 20:12:51</t>
  </si>
  <si>
    <t>EĞERCİ TR-1 35-26-L00167_956632219_956632219</t>
  </si>
  <si>
    <t>956632219</t>
  </si>
  <si>
    <t>2024-01-29 17:56:59</t>
  </si>
  <si>
    <t>2024-01-29 20:26:16</t>
  </si>
  <si>
    <t>TR-17 (M-717) 35-30-M00717_955297092_955297092</t>
  </si>
  <si>
    <t>955297092</t>
  </si>
  <si>
    <t>2024-01-29 18:07:15</t>
  </si>
  <si>
    <t>2024-01-30 01:25:27</t>
  </si>
  <si>
    <t>ESKİ KARAKÖY TR 35-17-M00447_950303515_950303515</t>
  </si>
  <si>
    <t>950303515</t>
  </si>
  <si>
    <t>2024-01-29 18:02:02</t>
  </si>
  <si>
    <t>2024-01-29 18:35:43</t>
  </si>
  <si>
    <t>M-2957 35-04-M02957_912722917_912722917</t>
  </si>
  <si>
    <t>912722917</t>
  </si>
  <si>
    <t>2024-01-29 17:58:49</t>
  </si>
  <si>
    <t>2024-01-29 20:42:24</t>
  </si>
  <si>
    <t>L-99 DÜZCE TR-1 35-14-L00099__81660202_81660202</t>
  </si>
  <si>
    <t>81660202</t>
  </si>
  <si>
    <t>AG Atlama Kopuğu</t>
  </si>
  <si>
    <t>2024-01-29 17:16:25</t>
  </si>
  <si>
    <t>2024-01-29 19:17:07</t>
  </si>
  <si>
    <t>K-1086 35-01-K01086_35-01-K01086_2375103</t>
  </si>
  <si>
    <t>2375103</t>
  </si>
  <si>
    <t>2024-01-29 15:47:21</t>
  </si>
  <si>
    <t>2024-01-29 16:16:18</t>
  </si>
  <si>
    <t>TR-110 45-78-L00110_45-78-L00110_2354589</t>
  </si>
  <si>
    <t>2354589</t>
  </si>
  <si>
    <t>2024-01-29 15:20:21</t>
  </si>
  <si>
    <t>2024-01-29 15:44:24</t>
  </si>
  <si>
    <t>K-593 35-01-K00593_912010947_912010947</t>
  </si>
  <si>
    <t>912010947</t>
  </si>
  <si>
    <t>2024-01-29 14:14:02</t>
  </si>
  <si>
    <t>2024-01-29 18:57:43</t>
  </si>
  <si>
    <t>TR-5 35-31-L00005_C_65513963_65513963</t>
  </si>
  <si>
    <t>65513963</t>
  </si>
  <si>
    <t>AG Klemens Arızası</t>
  </si>
  <si>
    <t>2024-01-29 14:01:29</t>
  </si>
  <si>
    <t>2024-01-29 17:17:03</t>
  </si>
  <si>
    <t>BOZDAĞ TR-5 35-15-L00312_C_60982772_60982772</t>
  </si>
  <si>
    <t>60982772</t>
  </si>
  <si>
    <t>2024-01-29 12:06:20</t>
  </si>
  <si>
    <t>2024-01-29 15:49:10</t>
  </si>
  <si>
    <t>M-1057 35-02-M01057_M_56372005_56372005</t>
  </si>
  <si>
    <t>56372005</t>
  </si>
  <si>
    <t>2024-01-29 12:09:52</t>
  </si>
  <si>
    <t>2024-01-29 15:55:13</t>
  </si>
  <si>
    <t>MORDOĞAN TR-3 35-21-L00141_B_56375590_56375590</t>
  </si>
  <si>
    <t>56375590</t>
  </si>
  <si>
    <t>AG Pano Faz Sigorta Atığı</t>
  </si>
  <si>
    <t>2024-01-29 10:38:57</t>
  </si>
  <si>
    <t>2024-01-29 14:25:13</t>
  </si>
  <si>
    <t>L-193 ESENEVLER 35-18-L00193_C_56368413_56368413</t>
  </si>
  <si>
    <t>56368413</t>
  </si>
  <si>
    <t>2024-01-29 10:28:37</t>
  </si>
  <si>
    <t>2024-01-29 11:01:42</t>
  </si>
  <si>
    <t>TAN GÜBRE ÖZEL TR 35-23-M00230Ö_DIREK TIPI TRAFO HUCRESI H01_2038830</t>
  </si>
  <si>
    <t>2038830</t>
  </si>
  <si>
    <t>2024-01-29 00:00:25</t>
  </si>
  <si>
    <t>2024-01-29 01:41:28</t>
  </si>
  <si>
    <t>K-4061 35-07-K04061_35-07-K04061_48322922</t>
  </si>
  <si>
    <t>48322922</t>
  </si>
  <si>
    <t>2024-01-28 22:36:25</t>
  </si>
  <si>
    <t>2024-01-29 00:39:55</t>
  </si>
  <si>
    <t>2024-01-28 23:11:21</t>
  </si>
  <si>
    <t>2024-01-29 00:05:40</t>
  </si>
  <si>
    <t>2024-01-28 22:25:12</t>
  </si>
  <si>
    <t>2024-01-28 22:42:15</t>
  </si>
  <si>
    <t>K-782 35-01-K00782_912419706_912419706</t>
  </si>
  <si>
    <t>912419706</t>
  </si>
  <si>
    <t>2024-01-28 14:34:30</t>
  </si>
  <si>
    <t>2024-01-28 17:06:25</t>
  </si>
  <si>
    <t>KARAAHMETLİ TR-1 45-71-M01704_45-71-M01704_2369389</t>
  </si>
  <si>
    <t>2369389</t>
  </si>
  <si>
    <t>2024-01-28 14:42:20</t>
  </si>
  <si>
    <t>2024-01-28 16:07:46</t>
  </si>
  <si>
    <t>YUKARI ÇAMKÖY TR-1 45-71-M01487_953194656_953194656</t>
  </si>
  <si>
    <t>953194656</t>
  </si>
  <si>
    <t>2024-01-28 14:09:18</t>
  </si>
  <si>
    <t>2024-01-28 19:53:02</t>
  </si>
  <si>
    <t>GÖLMARMARA İM 45-85-A00001_ESKİ GÖLMARMARA L01_100832296</t>
  </si>
  <si>
    <t>100832296</t>
  </si>
  <si>
    <t>2024-01-27 22:52:45</t>
  </si>
  <si>
    <t>2024-01-27 23:42:04</t>
  </si>
  <si>
    <t>K-498 35-02-K00498_910011108_910011108</t>
  </si>
  <si>
    <t>910011108</t>
  </si>
  <si>
    <t>2024-01-27 21:31:21</t>
  </si>
  <si>
    <t>2024-01-27 22:07:43</t>
  </si>
  <si>
    <t>DM-1/38 45-71-M00050_953243657_953243657</t>
  </si>
  <si>
    <t>953243657</t>
  </si>
  <si>
    <t>2024-01-27 21:12:50</t>
  </si>
  <si>
    <t>2024-01-27 22:25:22</t>
  </si>
  <si>
    <t>ASARLIK TR-9 35-28-M00590_A_91326873_91326873</t>
  </si>
  <si>
    <t>91326873</t>
  </si>
  <si>
    <t>2024-01-27 21:28:20</t>
  </si>
  <si>
    <t>2024-01-28 04:12:12</t>
  </si>
  <si>
    <t>2024-01-27 20:55:14</t>
  </si>
  <si>
    <t>2024-01-27 21:52:36</t>
  </si>
  <si>
    <t>M-163 35-18-M00163_950444266_950444266</t>
  </si>
  <si>
    <t>950444266</t>
  </si>
  <si>
    <t>2024-01-27 17:31:52</t>
  </si>
  <si>
    <t>2024-01-27 20:54:28</t>
  </si>
  <si>
    <t>ARPALIK TARIMSAL SULAMA TR-6 45-83-M00344_45-83-M00344_2356839</t>
  </si>
  <si>
    <t>2356839</t>
  </si>
  <si>
    <t>2024-01-27 17:30:42</t>
  </si>
  <si>
    <t>2024-01-27 18:27:19</t>
  </si>
  <si>
    <t>DEMİRKÖPRÜ TM 45-78-A00005_HatBaşıAyırıcı_53139701 M05_53139701</t>
  </si>
  <si>
    <t>53139701</t>
  </si>
  <si>
    <t>2024-01-27 17:41:34</t>
  </si>
  <si>
    <t>2024-01-27 19:44:59</t>
  </si>
  <si>
    <t>SANCAKLI BOZKÖY KÖK 45-71-M00087_SULAMA M02_61320832</t>
  </si>
  <si>
    <t>61320832</t>
  </si>
  <si>
    <t>2024-01-27 17:27:56</t>
  </si>
  <si>
    <t>2024-01-27 18:46:12</t>
  </si>
  <si>
    <t>GÜLBAHÇE TR-278 35-19-L00278_35-19-L00278_49159357</t>
  </si>
  <si>
    <t>49159357</t>
  </si>
  <si>
    <t>2024-01-27 17:37:08</t>
  </si>
  <si>
    <t>2024-01-27 18:15:16</t>
  </si>
  <si>
    <t>TİRE İM-DM-1 35-29-A00001_YENİÇİFTLİK M18_2059040</t>
  </si>
  <si>
    <t>2059040</t>
  </si>
  <si>
    <t>2024-01-27 17:37:07</t>
  </si>
  <si>
    <t>2024-01-27 17:39:44</t>
  </si>
  <si>
    <t>TR-2/86 45-83-L00086_955142582_955142582</t>
  </si>
  <si>
    <t>955142582</t>
  </si>
  <si>
    <t>2024-01-27 10:57:14</t>
  </si>
  <si>
    <t>2024-01-27 12:09:34</t>
  </si>
  <si>
    <t>M-1056 35-02-M01056_A_56365200_56365200</t>
  </si>
  <si>
    <t>56365200</t>
  </si>
  <si>
    <t>2024-01-27 10:58:23</t>
  </si>
  <si>
    <t>2024-01-27 12:14:59</t>
  </si>
  <si>
    <t>M-3476(YATIRIM REZERVE) 35-02-M03476_35-02-M03476_97208942</t>
  </si>
  <si>
    <t>97208942</t>
  </si>
  <si>
    <t>2024-01-27 10:46:10</t>
  </si>
  <si>
    <t>2024-01-27 13:24:46</t>
  </si>
  <si>
    <t>2024-01-27 09:31:38</t>
  </si>
  <si>
    <t>2024-01-27 17:55:17</t>
  </si>
  <si>
    <t>DM-2/TR-12 (ESKİ TR-6) 35-13-L00006_A_91388536_91388536</t>
  </si>
  <si>
    <t>91388536</t>
  </si>
  <si>
    <t>2024-01-27 09:21:47</t>
  </si>
  <si>
    <t>2024-01-27 17:50:52</t>
  </si>
  <si>
    <t>M-1426 35-04-M01426_913310196_913310196</t>
  </si>
  <si>
    <t>913310196</t>
  </si>
  <si>
    <t>2024-01-26 19:44:27</t>
  </si>
  <si>
    <t>2024-01-26 22:07:16</t>
  </si>
  <si>
    <t>K-259 35-02-K00259_B_56362306_56362306</t>
  </si>
  <si>
    <t>2024-01-26 19:06:03</t>
  </si>
  <si>
    <t>2024-01-26 20:26:50</t>
  </si>
  <si>
    <t>SOMA TR-11 45-82-M00011__95442807_95442807</t>
  </si>
  <si>
    <t>95442807</t>
  </si>
  <si>
    <t>2024-01-26 19:07:49</t>
  </si>
  <si>
    <t>2024-01-26 22:47:06</t>
  </si>
  <si>
    <t>45-82-M00119_SOMA TR-26/2_C_C_56388272</t>
  </si>
  <si>
    <t>56388272</t>
  </si>
  <si>
    <t>2024-01-31 12:05:25</t>
  </si>
  <si>
    <t>2024-01-31 12:57:43</t>
  </si>
  <si>
    <t>35-19-L00062_TR-62_TR-74_L03_72126597</t>
  </si>
  <si>
    <t>72126597</t>
  </si>
  <si>
    <t>2024-01-31 12:14:39</t>
  </si>
  <si>
    <t>2024-01-31 15:02:20</t>
  </si>
  <si>
    <t>35-19-L00005_TR-5_İÇMELER_L03_72124010</t>
  </si>
  <si>
    <t>72124010</t>
  </si>
  <si>
    <t>2024-01-31 11:52:32</t>
  </si>
  <si>
    <t>2024-01-31 14:01:50</t>
  </si>
  <si>
    <t>SOMA TR-26/2 45-82-M00119_B_91423115_91423115</t>
  </si>
  <si>
    <t>91423115</t>
  </si>
  <si>
    <t>2024-01-30 20:02:39</t>
  </si>
  <si>
    <t>2024-01-30 21:48:46</t>
  </si>
  <si>
    <t>2024-01-30 18:28:05</t>
  </si>
  <si>
    <t>AVLAŞA FİRDANLARI TR-1 45-81-M00164_B_91083159_91083159</t>
  </si>
  <si>
    <t>91083159</t>
  </si>
  <si>
    <t>2024-01-30 18:33:22</t>
  </si>
  <si>
    <t>2024-01-30 20:47:19</t>
  </si>
  <si>
    <t>TOPARLAR KARŞI MAH.TR-2 35-29-L00324_35-29-L00324_2375083</t>
  </si>
  <si>
    <t>2375083</t>
  </si>
  <si>
    <t>2024-01-30 17:44:30</t>
  </si>
  <si>
    <t>EMENLER TR-2 35-31-L00138_956587511_956587511</t>
  </si>
  <si>
    <t>956587511</t>
  </si>
  <si>
    <t>2024-01-30 17:31:40</t>
  </si>
  <si>
    <t>2024-01-30 20:00:30</t>
  </si>
  <si>
    <t>KEMİKLİDERE KÖK 45-80-M00108_KEMİKLİDERE KÖY M02_2086361</t>
  </si>
  <si>
    <t>2086361</t>
  </si>
  <si>
    <t>2024-01-30 17:39:12</t>
  </si>
  <si>
    <t>2024-01-30 18:03:51</t>
  </si>
  <si>
    <t>M-1992 35-09-M01992_965400843_965400843</t>
  </si>
  <si>
    <t>965400843</t>
  </si>
  <si>
    <t>2024-01-30 17:04:07</t>
  </si>
  <si>
    <t>2024-01-30 18:51:37</t>
  </si>
  <si>
    <t>M-3021(YATIRIM REZERVE) 35-01-M03021_911747537_911747537</t>
  </si>
  <si>
    <t>911747537</t>
  </si>
  <si>
    <t>2024-01-30 17:11:10</t>
  </si>
  <si>
    <t>2024-01-30 19:46:20</t>
  </si>
  <si>
    <t>KAPAKLI İM 45-72-A00003_ESKİ MECİDİYE L04_2107704</t>
  </si>
  <si>
    <t>2107704</t>
  </si>
  <si>
    <t>2024-01-30 17:10:31</t>
  </si>
  <si>
    <t>2024-01-30 17:19:00</t>
  </si>
  <si>
    <t>ÜÇPINAR DM 45-71-M00183_ÜÇPINAR M08_72249133</t>
  </si>
  <si>
    <t>72249133</t>
  </si>
  <si>
    <t>2024-01-30 17:17:44</t>
  </si>
  <si>
    <t>2024-01-30 17:23:00</t>
  </si>
  <si>
    <t>ÇİFTLİK TR-1 35-24-M00105_955222218_955222218</t>
  </si>
  <si>
    <t>955222218</t>
  </si>
  <si>
    <t>2024-01-30 16:44:33</t>
  </si>
  <si>
    <t>İĞDELİ TR-3 35-31-L00299_A_91227368_91227368</t>
  </si>
  <si>
    <t>2024-01-30 16:34:51</t>
  </si>
  <si>
    <t>2024-01-30 17:48:03</t>
  </si>
  <si>
    <t>KARABAŞLAR TR-1 45-81-M00212_45-81-M00212_2357650</t>
  </si>
  <si>
    <t>2357650</t>
  </si>
  <si>
    <t>2024-01-30 16:45:19</t>
  </si>
  <si>
    <t>2024-01-30 21:53:03</t>
  </si>
  <si>
    <t>ASARLIK TR-8 35-28-M00182_A_91231159_91231159</t>
  </si>
  <si>
    <t>91231159</t>
  </si>
  <si>
    <t>2024-01-30 16:52:24</t>
  </si>
  <si>
    <t>2024-01-30 20:38:43</t>
  </si>
  <si>
    <t>KAYNARPINAR TR-2 35-21-L00115_A_56376249_56376249</t>
  </si>
  <si>
    <t>56376249</t>
  </si>
  <si>
    <t>2024-01-30 16:43:36</t>
  </si>
  <si>
    <t>2024-01-30 21:11:27</t>
  </si>
  <si>
    <t>SOMA KÖYLER DM-2 45-82-M00125_SAVAŞTEPE 34.5 M09_2304041</t>
  </si>
  <si>
    <t>2304041</t>
  </si>
  <si>
    <t>2024-01-30 14:55:32</t>
  </si>
  <si>
    <t>2024-01-30 19:04:00</t>
  </si>
  <si>
    <t>2024-01-30 16:35:45</t>
  </si>
  <si>
    <t>2024-01-30 18:40:35</t>
  </si>
  <si>
    <t>MENDERES DM-4/TR-1 35-22-M00004_DM-4/TR-12 M14_2330245</t>
  </si>
  <si>
    <t>2330245</t>
  </si>
  <si>
    <t>2024-01-30 16:42:22</t>
  </si>
  <si>
    <t>2024-01-30 16:59:00</t>
  </si>
  <si>
    <t>K-3287 35-01-K03287_K-3134 K01_2118156</t>
  </si>
  <si>
    <t>2118156</t>
  </si>
  <si>
    <t>2024-01-30 16:59:52</t>
  </si>
  <si>
    <t>2024-01-30 17:20:32</t>
  </si>
  <si>
    <t>2024-01-30 15:32:33</t>
  </si>
  <si>
    <t>2024-01-30 15:46:56</t>
  </si>
  <si>
    <t>YUKARIBEY TR-1 35-16-M00120_A_90942867_90942867</t>
  </si>
  <si>
    <t>90942867</t>
  </si>
  <si>
    <t>2024-01-30 15:49:51</t>
  </si>
  <si>
    <t>SEYREK TR-7 KÖK 35-28-M00379_SÜZBEYLİ-TUZCULU M04_2093194</t>
  </si>
  <si>
    <t>2093194</t>
  </si>
  <si>
    <t>2024-01-30 15:24:52</t>
  </si>
  <si>
    <t>SOĞANLI TR-1 45-73-M01034_45-73-M01034_2358384</t>
  </si>
  <si>
    <t>2358384</t>
  </si>
  <si>
    <t>2024-01-30 16:03:40</t>
  </si>
  <si>
    <t>2024-01-30 17:15:54</t>
  </si>
  <si>
    <t>TR-128 35-16-L00128_TR-129 L02_72034353</t>
  </si>
  <si>
    <t>72034353</t>
  </si>
  <si>
    <t>2024-01-30 15:55:52</t>
  </si>
  <si>
    <t>2024-01-30 20:09:00</t>
  </si>
  <si>
    <t>M-2600 35-01-M02600_C 2C_5863894</t>
  </si>
  <si>
    <t>5863894</t>
  </si>
  <si>
    <t>2024-01-30 14:20:53</t>
  </si>
  <si>
    <t>2024-01-30 17:18:41</t>
  </si>
  <si>
    <t>M-328 35-03-M00328_A_56383939_56383939</t>
  </si>
  <si>
    <t>56383939</t>
  </si>
  <si>
    <t>2024-01-30 14:17:00</t>
  </si>
  <si>
    <t>2024-01-30 18:34:03</t>
  </si>
  <si>
    <t>BOYALI ÇAYBAŞI TR-1 45-75-M00267_DIREK TIPI TRAFO HUCRESI H01_2088902</t>
  </si>
  <si>
    <t>2088902</t>
  </si>
  <si>
    <t>2024-01-30 14:13:04</t>
  </si>
  <si>
    <t>2024-01-30 18:13:24</t>
  </si>
  <si>
    <t>K-1060 35-01-K01060_A_56380380_56380380</t>
  </si>
  <si>
    <t>56380380</t>
  </si>
  <si>
    <t>2024-01-30 14:34:29</t>
  </si>
  <si>
    <t>2024-01-30 16:02:13</t>
  </si>
  <si>
    <t>BİRGİ TR-13 35-15-L00268_35-15-L00268_2352528</t>
  </si>
  <si>
    <t>2352528</t>
  </si>
  <si>
    <t>2024-01-30 14:41:01</t>
  </si>
  <si>
    <t>2024-01-30 16:00:02</t>
  </si>
  <si>
    <t>2024-01-30 14:37:34</t>
  </si>
  <si>
    <t>2024-01-30 15:12:17</t>
  </si>
  <si>
    <t>YENİCEKÖY TR-5 35-15-L00423_35-15-L00423_2365586</t>
  </si>
  <si>
    <t>2365586</t>
  </si>
  <si>
    <t>2024-01-30 14:07:17</t>
  </si>
  <si>
    <t>2024-01-30 14:32:21</t>
  </si>
  <si>
    <t>AKGEDİK KÖK-3 45-71-M00164_AKGEDİK M02_55994694</t>
  </si>
  <si>
    <t>55994694</t>
  </si>
  <si>
    <t>2024-01-30 14:06:44</t>
  </si>
  <si>
    <t>2024-01-30 15:07:55</t>
  </si>
  <si>
    <t>İDRİS KEPEZ TR 35-30-M00231_DIREK TIPI TRAFO HUCRESI H01_2041808</t>
  </si>
  <si>
    <t>2041808</t>
  </si>
  <si>
    <t>2024-01-30 13:06:52</t>
  </si>
  <si>
    <t>2024-01-30 14:06:24</t>
  </si>
  <si>
    <t>ÇANAKÇI TR-1 45-74-M00168_A_56354347_56354347</t>
  </si>
  <si>
    <t>56354347</t>
  </si>
  <si>
    <t>2024-01-30 11:56:58</t>
  </si>
  <si>
    <t>2024-01-30 14:20:00</t>
  </si>
  <si>
    <t>TABAKLAR TR-1 45-75-M00336_45-75-M00336_2364569</t>
  </si>
  <si>
    <t>2364569</t>
  </si>
  <si>
    <t>2024-01-30 11:47:29</t>
  </si>
  <si>
    <t>2024-01-30 15:09:52</t>
  </si>
  <si>
    <t>M-2356 35-01-M02356_B_56373896_56373896</t>
  </si>
  <si>
    <t>56373896</t>
  </si>
  <si>
    <t>2024-01-30 11:54:09</t>
  </si>
  <si>
    <t>2024-01-30 14:05:31</t>
  </si>
  <si>
    <t>BAĞYURDU TR-5 35-27-L00232_B_56363881_56363881</t>
  </si>
  <si>
    <t>56363881</t>
  </si>
  <si>
    <t>2024-01-30 11:44:25</t>
  </si>
  <si>
    <t>2024-01-30 17:17:22</t>
  </si>
  <si>
    <t>SOMA KÖYLER DM-2 45-82-M00125_HatBaşıAyırıcı_53136198 M08_53136198</t>
  </si>
  <si>
    <t>53136198</t>
  </si>
  <si>
    <t>2024-01-30 11:20:17</t>
  </si>
  <si>
    <t>2024-01-30 11:47:31</t>
  </si>
  <si>
    <t>2024-01-30 12:53:46</t>
  </si>
  <si>
    <t>M-172 35-02-M00172_35-02-M00172_2360310</t>
  </si>
  <si>
    <t>2360310</t>
  </si>
  <si>
    <t>AG Hatta Yabancı Cisim</t>
  </si>
  <si>
    <t>2024-01-30 11:09:45</t>
  </si>
  <si>
    <t>2024-01-30 11:58:42</t>
  </si>
  <si>
    <t>2024-01-30 10:35:00</t>
  </si>
  <si>
    <t>2024-01-30 10:37:00</t>
  </si>
  <si>
    <t>KARŞIYAKA GIS TM 35-04-A00002_Karşıyaka-20 K34_2311898</t>
  </si>
  <si>
    <t>2311898</t>
  </si>
  <si>
    <t>ÇETMEN DM 35-26-M00924_SELAMPEN M03_2307170</t>
  </si>
  <si>
    <t>2307170</t>
  </si>
  <si>
    <t>2024-01-30 11:27:51</t>
  </si>
  <si>
    <t>2024-01-30 11:29:44</t>
  </si>
  <si>
    <t>M-172 35-02-M00172_A_56373937_56373937</t>
  </si>
  <si>
    <t>56373937</t>
  </si>
  <si>
    <t>2024-01-30 10:01:10</t>
  </si>
  <si>
    <t>TR-5 35-27-M00005_99061701_99061701</t>
  </si>
  <si>
    <t>99061701</t>
  </si>
  <si>
    <t>2024-01-30 09:08:15</t>
  </si>
  <si>
    <t>2024-01-30 11:01:14</t>
  </si>
  <si>
    <t>KESKİNLER TR-2 45-78-L00785_A_81493777_81493777</t>
  </si>
  <si>
    <t>81493777</t>
  </si>
  <si>
    <t>2024-01-30 09:04:16</t>
  </si>
  <si>
    <t>2024-01-30 09:42:51</t>
  </si>
  <si>
    <t>K-1296 35-01-K01296_913599904_913599904</t>
  </si>
  <si>
    <t>2024-01-30 08:13:54</t>
  </si>
  <si>
    <t>2024-01-30 09:50:17</t>
  </si>
  <si>
    <t>K-231 35-01-K00231_M_56374216_56374216</t>
  </si>
  <si>
    <t>56374216</t>
  </si>
  <si>
    <t>2024-01-30 01:52:34</t>
  </si>
  <si>
    <t>2024-01-30 04:27:50</t>
  </si>
  <si>
    <t>ESKİ KARAKÖY TR 35-17-M00447_B_91249736_91249736</t>
  </si>
  <si>
    <t>91249736</t>
  </si>
  <si>
    <t>2024-01-30 00:07:55</t>
  </si>
  <si>
    <t>2024-01-30 00:19:16</t>
  </si>
  <si>
    <t>M-1298 35-03-M01298_C_56363282_56363282</t>
  </si>
  <si>
    <t>56363282</t>
  </si>
  <si>
    <t>2024-01-30 01:32:17</t>
  </si>
  <si>
    <t>K-1424 35-04-K01424_912495543_912495543</t>
  </si>
  <si>
    <t>912495543</t>
  </si>
  <si>
    <t>2024-01-29 21:36:34</t>
  </si>
  <si>
    <t>2024-01-30 00:20:06</t>
  </si>
  <si>
    <t>TR-75 45-78-M00075_95002708065_95002708065</t>
  </si>
  <si>
    <t>95002708065</t>
  </si>
  <si>
    <t>2024-01-29 20:58:29</t>
  </si>
  <si>
    <t>2024-01-29 22:08:33</t>
  </si>
  <si>
    <t>BEYLİKLİ TR-1 45-78-M00727_B_91094468_91094468</t>
  </si>
  <si>
    <t>91094468</t>
  </si>
  <si>
    <t>2024-01-29 21:04:43</t>
  </si>
  <si>
    <t>2024-01-29 21:42:40</t>
  </si>
  <si>
    <t>2024-01-29 21:18:23</t>
  </si>
  <si>
    <t>2024-01-29 22:37:37</t>
  </si>
  <si>
    <t>YENMİŞ KÖK 35-27-M00366_YUKARI YENMİŞ M05_72163708</t>
  </si>
  <si>
    <t>72163708</t>
  </si>
  <si>
    <t>2024-01-29 21:13:21</t>
  </si>
  <si>
    <t>2024-01-29 21:36:48</t>
  </si>
  <si>
    <t>K-2416 35-07-K02416_35-07-K02416_2368141</t>
  </si>
  <si>
    <t>2368141</t>
  </si>
  <si>
    <t>2024-01-29 21:24:01</t>
  </si>
  <si>
    <t>2024-01-29 23:45:48</t>
  </si>
  <si>
    <t>TR-150 45-78-M00150_953263417_953263417</t>
  </si>
  <si>
    <t>953263417</t>
  </si>
  <si>
    <t>2024-01-29 20:26:27</t>
  </si>
  <si>
    <t>2024-01-29 21:09:39</t>
  </si>
  <si>
    <t>2024-01-29 20:00:51</t>
  </si>
  <si>
    <t>2024-01-29 20:01:24</t>
  </si>
  <si>
    <t>M-2241 BELENBAŞI TR-1 35-03-M02241__79465667_79465667</t>
  </si>
  <si>
    <t>79465667</t>
  </si>
  <si>
    <t>2024-01-29 20:28:56</t>
  </si>
  <si>
    <t>2024-01-29 23:19:41</t>
  </si>
  <si>
    <t>TR-27 35-17-M00027__56353325_56353325</t>
  </si>
  <si>
    <t>56353325</t>
  </si>
  <si>
    <t>2024-01-29 19:57:41</t>
  </si>
  <si>
    <t>2024-01-29 20:21:41</t>
  </si>
  <si>
    <t>2024-01-29 19:59:31</t>
  </si>
  <si>
    <t>2024-01-29 22:14:22</t>
  </si>
  <si>
    <t>ZEYTİNKÖY TR-5 DÖŞEME MAH. 35-13-L00069_35-13-L00069_2350654</t>
  </si>
  <si>
    <t>2350654</t>
  </si>
  <si>
    <t>2024-01-29 19:35:24</t>
  </si>
  <si>
    <t>2024-01-29 20:31:57</t>
  </si>
  <si>
    <t>2024-01-29 19:39:07</t>
  </si>
  <si>
    <t>2024-01-29 20:18:15</t>
  </si>
  <si>
    <t>2024-01-29 19:47:12</t>
  </si>
  <si>
    <t>2024-01-29 21:07:44</t>
  </si>
  <si>
    <t>DM-2/6 (DM-10) 45-71-M00276_953187680_953187680</t>
  </si>
  <si>
    <t>953187680</t>
  </si>
  <si>
    <t>2024-01-29 19:03:02</t>
  </si>
  <si>
    <t>2024-01-29 19:34:09</t>
  </si>
  <si>
    <t>GEDİK TR-5 35-31-L00559_B_95773036_95773036</t>
  </si>
  <si>
    <t>95773036</t>
  </si>
  <si>
    <t>2024-01-30 17:37:54</t>
  </si>
  <si>
    <t>2024-01-30 21:43:04</t>
  </si>
  <si>
    <t>35-26-M00278Ö_MUSTAFA YATAR_MUSTAFA YATAR_93536448_35-26-M00278Ö_93536448</t>
  </si>
  <si>
    <t>93536448</t>
  </si>
  <si>
    <t>2024-01-30 17:12:57</t>
  </si>
  <si>
    <t>2024-01-30 20:13:57</t>
  </si>
  <si>
    <t>MORALILAR İM 45-72-A00002_MORALILAR TARIMSAL SULAMA L04_2097902</t>
  </si>
  <si>
    <t>2097902</t>
  </si>
  <si>
    <t>2024-01-30 16:28:41</t>
  </si>
  <si>
    <t>2024-01-30 18:21:05</t>
  </si>
  <si>
    <t>M-329 35-03-M00329_B_91265312_91265312</t>
  </si>
  <si>
    <t>91265312</t>
  </si>
  <si>
    <t>2024-01-30 16:51:03</t>
  </si>
  <si>
    <t>2024-01-30 17:36:19</t>
  </si>
  <si>
    <t>K-2 35-01-K00002_A_56376348_56376348</t>
  </si>
  <si>
    <t>56376348</t>
  </si>
  <si>
    <t>2024-01-30 15:25:02</t>
  </si>
  <si>
    <t>2024-01-30 16:21:54</t>
  </si>
  <si>
    <t>M-1826 35-02-M01826_G_56382803_56382803</t>
  </si>
  <si>
    <t>2024-01-30 13:37:35</t>
  </si>
  <si>
    <t>2024-01-30 16:39:38</t>
  </si>
  <si>
    <t>M-249 35-02-M00249_35-02-M00249_2355337</t>
  </si>
  <si>
    <t>2355337</t>
  </si>
  <si>
    <t>2024-01-30 12:16:10</t>
  </si>
  <si>
    <t>2024-01-30 15:09:06</t>
  </si>
  <si>
    <t>K-1027 35-01-K01027_35-01-K01027_2375923</t>
  </si>
  <si>
    <t>2375923</t>
  </si>
  <si>
    <t>2024-01-30 12:23:42</t>
  </si>
  <si>
    <t>2024-01-30 13:50:25</t>
  </si>
  <si>
    <t>K-1103 35-02-K01103_A_56380295_56380295</t>
  </si>
  <si>
    <t>2024-01-30 12:06:21</t>
  </si>
  <si>
    <t>M-1826 35-02-M01826_D_56382802_56382802</t>
  </si>
  <si>
    <t>2024-01-30 11:10:26</t>
  </si>
  <si>
    <t>2024-01-30 12:49:47</t>
  </si>
  <si>
    <t>M-36 GÖKÇE ÇİÇEK SİTESİ 35-18-M00036_ M02_2322883</t>
  </si>
  <si>
    <t>2322883</t>
  </si>
  <si>
    <t>2024-01-30 11:12:55</t>
  </si>
  <si>
    <t>2024-01-30 11:38:05</t>
  </si>
  <si>
    <t>TR-7/B 45-77-L00353_D d3b_42438043</t>
  </si>
  <si>
    <t>42438043</t>
  </si>
  <si>
    <t>AG Kablo Başlığı Arızası</t>
  </si>
  <si>
    <t>2024-01-30 11:06:28</t>
  </si>
  <si>
    <t>2024-01-30 13:54:18</t>
  </si>
  <si>
    <t>ORMANKÖY 35-26-M00465_A_91212976_91212976</t>
  </si>
  <si>
    <t>91212976</t>
  </si>
  <si>
    <t>2024-01-30 11:00:01</t>
  </si>
  <si>
    <t>2024-01-30 11:31:17</t>
  </si>
  <si>
    <t>YENİCEKÖY TR-5 35-15-L00423_B_56381588_56381588</t>
  </si>
  <si>
    <t>56381588</t>
  </si>
  <si>
    <t>2024-01-30 10:06:29</t>
  </si>
  <si>
    <t>ÖZBEY İM 35-26-A00005_HatBaşıAyırıcı_92603907 L09_92603907</t>
  </si>
  <si>
    <t>92603907</t>
  </si>
  <si>
    <t>2024-01-30 10:27:11</t>
  </si>
  <si>
    <t>2024-01-30 10:36:41</t>
  </si>
  <si>
    <t>KEMALİYE TR-5 45-73-M00153_945656770_945656770</t>
  </si>
  <si>
    <t>945656770</t>
  </si>
  <si>
    <t>2024-01-30 09:30:50</t>
  </si>
  <si>
    <t>2024-01-30 13:41:37</t>
  </si>
  <si>
    <t>M-1951 35-09-M01951_TRAFO M03_45348084</t>
  </si>
  <si>
    <t>45348084</t>
  </si>
  <si>
    <t>2024-01-30 09:30:01</t>
  </si>
  <si>
    <t>2024-01-30 14:46:55</t>
  </si>
  <si>
    <t>DUMANLAR KÖK 45-81-M00044_RAHMANLAR DM M04_72038347</t>
  </si>
  <si>
    <t>72038347</t>
  </si>
  <si>
    <t>2024-01-30 09:16:04</t>
  </si>
  <si>
    <t>2024-01-30 09:57:03</t>
  </si>
  <si>
    <t>DEMİRKÖPRÜ TM 45-78-A00005_HatBaşıAyırıcı_53139439 M05_53139439</t>
  </si>
  <si>
    <t>53139439</t>
  </si>
  <si>
    <t>2024-01-30 08:46:11</t>
  </si>
  <si>
    <t>2024-01-30 12:39:53</t>
  </si>
  <si>
    <t>GÜLKENT TR-3 35-30-M00226_35-30-M00226_2356364</t>
  </si>
  <si>
    <t>2356364</t>
  </si>
  <si>
    <t>2024-01-30 08:25:52</t>
  </si>
  <si>
    <t>2024-01-30 14:30:39</t>
  </si>
  <si>
    <t>M-850 KARAÇAM KÖK 35-02-M00850_HatBaşıAyırıcı_53137457 M05_53137457</t>
  </si>
  <si>
    <t>53137457</t>
  </si>
  <si>
    <t>2024-01-30 06:18:58</t>
  </si>
  <si>
    <t>2024-01-30 11:47:21</t>
  </si>
  <si>
    <t>M-1335 KAYADİBİ KÖK 35-02-M01335_M-1157 KARAÇAM M05_2319919</t>
  </si>
  <si>
    <t>2319919</t>
  </si>
  <si>
    <t>2024-01-30 04:55:01</t>
  </si>
  <si>
    <t>2024-01-30 05:12:33</t>
  </si>
  <si>
    <t>K-848 35-04-K00848_A_56372922_56372922</t>
  </si>
  <si>
    <t>2024-01-30 05:58:12</t>
  </si>
  <si>
    <t>2024-01-30 11:37:15</t>
  </si>
  <si>
    <t>GÜRÇEŞME TR-1 45-74-M00143_45-74-M00143_2352597</t>
  </si>
  <si>
    <t>2352597</t>
  </si>
  <si>
    <t>2024-01-30 04:11:31</t>
  </si>
  <si>
    <t>2024-01-30 05:51:37</t>
  </si>
  <si>
    <t>2024-01-29 20:54:20</t>
  </si>
  <si>
    <t>2024-01-29 22:15:51</t>
  </si>
  <si>
    <t>DERBENT TR-3 45-83-L00323_B_56400083_56400083</t>
  </si>
  <si>
    <t>56400083</t>
  </si>
  <si>
    <t>2024-01-29 19:36:50</t>
  </si>
  <si>
    <t>2024-01-29 21:58:32</t>
  </si>
  <si>
    <t>2024-01-29 19:45:05</t>
  </si>
  <si>
    <t>2024-01-29 22:32:28</t>
  </si>
  <si>
    <t>TR-146 35-26-M00146_956617112_956617112</t>
  </si>
  <si>
    <t>956617112</t>
  </si>
  <si>
    <t>2024-01-29 17:55:50</t>
  </si>
  <si>
    <t>2024-01-29 19:51:06</t>
  </si>
  <si>
    <t>2024-01-29 18:13:21</t>
  </si>
  <si>
    <t>2024-01-29 21:20:37</t>
  </si>
  <si>
    <t>TR-137 TORASAN MAH. 35-19-L00137_956695022_956695022</t>
  </si>
  <si>
    <t>956695022</t>
  </si>
  <si>
    <t>2024-01-29 17:32:01</t>
  </si>
  <si>
    <t>2024-01-29 18:54:52</t>
  </si>
  <si>
    <t>SELENDİ DM 45-81-M00001_ESKİ SELENDİ M16_2321602</t>
  </si>
  <si>
    <t>2321602</t>
  </si>
  <si>
    <t>2024-01-29 18:12:04</t>
  </si>
  <si>
    <t>2024-01-29 19:02:51</t>
  </si>
  <si>
    <t>2024-01-29 18:14:04</t>
  </si>
  <si>
    <t>2024-01-29 18:47:00</t>
  </si>
  <si>
    <t>ÇAYBAŞI DM-1/TR-9 35-26-L00211_6712315_56358043_56358043</t>
  </si>
  <si>
    <t>56358043</t>
  </si>
  <si>
    <t>2024-01-29 16:13:05</t>
  </si>
  <si>
    <t>2024-01-29 17:06:09</t>
  </si>
  <si>
    <t>K-231/A 35-01-K04858_911157731_911157731</t>
  </si>
  <si>
    <t>911157731</t>
  </si>
  <si>
    <t>2024-01-29 16:27:35</t>
  </si>
  <si>
    <t>2024-01-29 19:31:31</t>
  </si>
  <si>
    <t>LOKMANKUYU KÖK 35-15-L00903_ÖZEL MÜŞTERİLER L03_67112627</t>
  </si>
  <si>
    <t>67112627</t>
  </si>
  <si>
    <t>2024-01-29 16:31:11</t>
  </si>
  <si>
    <t>2024-01-29 17:29:10</t>
  </si>
  <si>
    <t>YAHŞELLİ TR-8 35-28-M00731_C_56354175_56354175</t>
  </si>
  <si>
    <t>56354175</t>
  </si>
  <si>
    <t>2024-01-29 16:04:07</t>
  </si>
  <si>
    <t>2024-01-29 18:21:38</t>
  </si>
  <si>
    <t>L-278 35-18-L00278_957823982_957823982</t>
  </si>
  <si>
    <t>957823982</t>
  </si>
  <si>
    <t>2024-01-29 14:30:36</t>
  </si>
  <si>
    <t>2024-01-29 22:54:14</t>
  </si>
  <si>
    <t>KAYNARPINAR TR-1 35-21-L00116_953360682_953360682</t>
  </si>
  <si>
    <t>953360682</t>
  </si>
  <si>
    <t>2024-01-29 14:16:33</t>
  </si>
  <si>
    <t>2024-01-29 17:58:29</t>
  </si>
  <si>
    <t>SARIGÖL TR-16 45-79-M00016_E E02_65956794</t>
  </si>
  <si>
    <t>65956794</t>
  </si>
  <si>
    <t>2024-01-29 12:00:58</t>
  </si>
  <si>
    <t>2024-01-29 12:39:36</t>
  </si>
  <si>
    <t>DM-2/5 RADİSSON OTEL ÖNÜ 35-18-L00582_966121168_966121168</t>
  </si>
  <si>
    <t>966121168</t>
  </si>
  <si>
    <t>2024-01-29 11:56:14</t>
  </si>
  <si>
    <t>2024-01-29 13:00:51</t>
  </si>
  <si>
    <t>2024-01-29 12:08:54</t>
  </si>
  <si>
    <t>2024-01-29 13:14:35</t>
  </si>
  <si>
    <t>ÇEŞME İM 35-18-A00001_OVACIK L08_2053078</t>
  </si>
  <si>
    <t>2053078</t>
  </si>
  <si>
    <t>2024-01-10 19:03:49</t>
  </si>
  <si>
    <t>2024-01-10 20:53:49</t>
  </si>
  <si>
    <t>TR-10 ( ALİ ÇOK SULAMA GRUBU ) 35-27-M00010_A_56370650_56370650</t>
  </si>
  <si>
    <t>56370650</t>
  </si>
  <si>
    <t>2024-01-29 09:59:37</t>
  </si>
  <si>
    <t>2024-01-29 14:04:24</t>
  </si>
  <si>
    <t>M-1199 35-10-M01199_95002739780_95002739780</t>
  </si>
  <si>
    <t>95002739780</t>
  </si>
  <si>
    <t>2024-01-29 10:01:34</t>
  </si>
  <si>
    <t>2024-01-29 19:33:01</t>
  </si>
  <si>
    <t>TAYTAN TR-1 KÖK 45-78-M00305__72373414_72373414</t>
  </si>
  <si>
    <t>72373414</t>
  </si>
  <si>
    <t>2024-01-29 01:13:25</t>
  </si>
  <si>
    <t>2024-01-29 02:01:14</t>
  </si>
  <si>
    <t>AVŞAR TR-1 45-83-L00340_C_56399781_56399781</t>
  </si>
  <si>
    <t>56399781</t>
  </si>
  <si>
    <t>2024-01-28 22:47:24</t>
  </si>
  <si>
    <t>2024-01-28 23:20:40</t>
  </si>
  <si>
    <t>2024-01-28 23:01:35</t>
  </si>
  <si>
    <t>2024-01-28 23:55:53</t>
  </si>
  <si>
    <t>YAHŞELLİ TR-8 35-28-M00731_A_91007254_91007254</t>
  </si>
  <si>
    <t>91007254</t>
  </si>
  <si>
    <t>2024-01-29 00:25:42</t>
  </si>
  <si>
    <t>2024-01-29 01:39:08</t>
  </si>
  <si>
    <t>ÖMER ÖNER TR-7 35-30-M00239_A_56405410_56405410</t>
  </si>
  <si>
    <t>56405410</t>
  </si>
  <si>
    <t>2024-01-28 13:59:54</t>
  </si>
  <si>
    <t>2024-01-28 14:51:03</t>
  </si>
  <si>
    <t>MURADİYE TR 2/A 45-71-M00201_953243024_953243024</t>
  </si>
  <si>
    <t>953243024</t>
  </si>
  <si>
    <t>2024-01-28 13:38:20</t>
  </si>
  <si>
    <t>2024-01-28 17:04:34</t>
  </si>
  <si>
    <t>TR-5 35-31-L00005_KIRKÖY MAH ÇIKIŞ L02_61244129</t>
  </si>
  <si>
    <t>61244129</t>
  </si>
  <si>
    <t>2024-01-28 11:57:53</t>
  </si>
  <si>
    <t>2024-01-28 12:43:10</t>
  </si>
  <si>
    <t>L-336 REİSDERE 35-18-L00336_B_91355189_91355189</t>
  </si>
  <si>
    <t>91355189</t>
  </si>
  <si>
    <t>2024-01-28 11:52:56</t>
  </si>
  <si>
    <t>2024-01-28 14:23:24</t>
  </si>
  <si>
    <t>K-3023 35-01-K03023_35-01-K03023_61255509</t>
  </si>
  <si>
    <t>61255509</t>
  </si>
  <si>
    <t>2024-01-28 12:35:01</t>
  </si>
  <si>
    <t>2024-01-28 13:05:14</t>
  </si>
  <si>
    <t>HAYKIRAN TR-1 35-28-M00200_35-28-M00200_2362917</t>
  </si>
  <si>
    <t>2362917</t>
  </si>
  <si>
    <t>2024-01-27 10:08:49</t>
  </si>
  <si>
    <t>2024-01-27 10:09:23</t>
  </si>
  <si>
    <t>2024-01-27 21:35:18</t>
  </si>
  <si>
    <t>2024-01-27 23:59:50</t>
  </si>
  <si>
    <t>M-2643 35-03-M02643_35-03-M02643_57755292</t>
  </si>
  <si>
    <t>57755292</t>
  </si>
  <si>
    <t>2024-01-27 12:52:34</t>
  </si>
  <si>
    <t>2024-01-27 15:17:55</t>
  </si>
  <si>
    <t>ÇAKALTEPE TR-1 35-22-M00183_955270787_955270787</t>
  </si>
  <si>
    <t>955270787</t>
  </si>
  <si>
    <t>2024-01-27 13:44:38</t>
  </si>
  <si>
    <t>2024-01-27 17:24:16</t>
  </si>
  <si>
    <t>YENİ HARMANDALI TR-1 45-71-M00893_A_91113850_91113850</t>
  </si>
  <si>
    <t>91113850</t>
  </si>
  <si>
    <t>2024-01-27 10:04:29</t>
  </si>
  <si>
    <t>2024-01-27 16:45:32</t>
  </si>
  <si>
    <t>M-2957 35-04-M02957_99356041_99356041</t>
  </si>
  <si>
    <t>99356041</t>
  </si>
  <si>
    <t>2024-01-27 09:19:15</t>
  </si>
  <si>
    <t>2024-01-27 11:04:55</t>
  </si>
  <si>
    <t>L-426 ESKİ GARAJ 35-18-L00426_E e1_5945308</t>
  </si>
  <si>
    <t>5945308</t>
  </si>
  <si>
    <t>2024-01-27 09:08:06</t>
  </si>
  <si>
    <t>2024-01-27 12:03:59</t>
  </si>
  <si>
    <t>M-3088(YATIRIM REZERVE) 35-03-M03088_E_56377158_56377158</t>
  </si>
  <si>
    <t>56377158</t>
  </si>
  <si>
    <t>2024-01-27 05:34:39</t>
  </si>
  <si>
    <t>2024-01-27 10:08:36</t>
  </si>
  <si>
    <t>KARAHIDIRLI TR-1 35-16-M00048_C_56395705_56395705</t>
  </si>
  <si>
    <t>56395705</t>
  </si>
  <si>
    <t>2024-01-26 19:16:07</t>
  </si>
  <si>
    <t>2024-01-26 21:01:08</t>
  </si>
  <si>
    <t>DURASILLI TR-23 45-78-M01137_953262355_953262355</t>
  </si>
  <si>
    <t>953262355</t>
  </si>
  <si>
    <t>2024-01-26 16:29:44</t>
  </si>
  <si>
    <t>2024-01-26 23:34:35</t>
  </si>
  <si>
    <t>KARAKÖY TR-1 45-72-L00275_45-72-L00275_61417749</t>
  </si>
  <si>
    <t>2024-01-26 10:40:04</t>
  </si>
  <si>
    <t>2024-01-26 17:38:27</t>
  </si>
  <si>
    <t>LİMANLAR DM 35-17-M00718_EGELİM LOJİSTİK M03_93835823</t>
  </si>
  <si>
    <t>93835823</t>
  </si>
  <si>
    <t>2024-01-25 23:06:19</t>
  </si>
  <si>
    <t>2024-01-25 23:30:02</t>
  </si>
  <si>
    <t>YENİ ŞAKRAN TR-2 35-17-M00202_D_91200695_91200695</t>
  </si>
  <si>
    <t>91200695</t>
  </si>
  <si>
    <t>2024-01-25 19:33:18</t>
  </si>
  <si>
    <t>2024-01-26 00:07:03</t>
  </si>
  <si>
    <t>AYVACIK TR-2 35-28-M00812_C_65513168_65513168</t>
  </si>
  <si>
    <t>65513168</t>
  </si>
  <si>
    <t>2024-01-25 19:11:55</t>
  </si>
  <si>
    <t>2024-01-25 20:10:20</t>
  </si>
  <si>
    <t>K-2974 35-02-K02974_910007466_910007466</t>
  </si>
  <si>
    <t>910007466</t>
  </si>
  <si>
    <t>2024-01-25 19:09:14</t>
  </si>
  <si>
    <t>2024-01-25 20:25:00</t>
  </si>
  <si>
    <t>L-132 35-18-L00132_950460586_950460586</t>
  </si>
  <si>
    <t>950460586</t>
  </si>
  <si>
    <t>2024-01-25 17:02:28</t>
  </si>
  <si>
    <t>2024-01-25 19:10:28</t>
  </si>
  <si>
    <t>2024-01-25 19:35:11</t>
  </si>
  <si>
    <t>2024-01-25 20:36:17</t>
  </si>
  <si>
    <t>DELEMENLER KÖK 45-73-M00490_HatBaşıAyırıcı_100775860 M03_100775860</t>
  </si>
  <si>
    <t>100775860</t>
  </si>
  <si>
    <t>2024-01-25 19:16:00</t>
  </si>
  <si>
    <t>2024-01-25 20:02:28</t>
  </si>
  <si>
    <t>DERİCİ KÖK 45-84-M00003_HatBaşıAyırıcı_53136989 M07_53136989</t>
  </si>
  <si>
    <t>53136989</t>
  </si>
  <si>
    <t>2024-01-25 18:03:34</t>
  </si>
  <si>
    <t>2024-01-25 18:09:24</t>
  </si>
  <si>
    <t>DM-3/TR-32 35-22-M00074_35-22-M00074_72136002</t>
  </si>
  <si>
    <t>72136002</t>
  </si>
  <si>
    <t>2024-01-25 19:34:13</t>
  </si>
  <si>
    <t>2024-01-25 19:50:14</t>
  </si>
  <si>
    <t>BADEMLER TR-1 35-19-L00298_11903262_56390731_56390731</t>
  </si>
  <si>
    <t>56390731</t>
  </si>
  <si>
    <t>2024-01-25 14:49:59</t>
  </si>
  <si>
    <t>2024-01-25 17:53:04</t>
  </si>
  <si>
    <t>TR-16 ( M-716) 35-30-M00716_35-30-M00716_79435259</t>
  </si>
  <si>
    <t>79435259</t>
  </si>
  <si>
    <t>2024-01-25 14:19:10</t>
  </si>
  <si>
    <t>2024-01-25 16:07:41</t>
  </si>
  <si>
    <t>YUNTDAĞYENİCE KÖYÜ TR-1 45-71-M01699_45-71-M01699_2369391</t>
  </si>
  <si>
    <t>2369391</t>
  </si>
  <si>
    <t>2024-01-30 17:23:24</t>
  </si>
  <si>
    <t>2024-01-30 19:11:05</t>
  </si>
  <si>
    <t>TR-63 45-77-L00063_A_56395857_56395857</t>
  </si>
  <si>
    <t>56395857</t>
  </si>
  <si>
    <t>2024-01-30 17:09:35</t>
  </si>
  <si>
    <t>2024-01-30 18:00:50</t>
  </si>
  <si>
    <t>BAĞLICA TR-7 45-79-M00292_45-79-M00292_2366783</t>
  </si>
  <si>
    <t>2366783</t>
  </si>
  <si>
    <t>2024-01-30 17:07:41</t>
  </si>
  <si>
    <t>2024-01-30 20:02:34</t>
  </si>
  <si>
    <t>2024-01-30 17:17:54</t>
  </si>
  <si>
    <t>2024-01-30 18:27:10</t>
  </si>
  <si>
    <t>SOMA KÖYLER DM-2 45-82-M00125_HatBaşıAyırıcı_90091592 M08_90091592</t>
  </si>
  <si>
    <t>2024-01-30 16:02:00</t>
  </si>
  <si>
    <t>2024-01-30 20:45:00</t>
  </si>
  <si>
    <t>K-1756 35-04-K01756_35-04-K01756_2373713</t>
  </si>
  <si>
    <t>2373713</t>
  </si>
  <si>
    <t>2024-01-30 15:02:08</t>
  </si>
  <si>
    <t>2024-01-30 15:33:41</t>
  </si>
  <si>
    <t>AHMETAĞA TR-4_ _945571677_</t>
  </si>
  <si>
    <t>945571677</t>
  </si>
  <si>
    <t>2024-01-30 15:10:34</t>
  </si>
  <si>
    <t>2024-01-30 17:48:37</t>
  </si>
  <si>
    <t>PANAZTEPE DM 35-28-M00732_KESİKKÖY-1 GİRİŞ M07_2114179</t>
  </si>
  <si>
    <t>2114179</t>
  </si>
  <si>
    <t>2024-01-30 15:38:03</t>
  </si>
  <si>
    <t>M-456Ö 35-02-M00456Ö_ M01_2309486</t>
  </si>
  <si>
    <t>2309486</t>
  </si>
  <si>
    <t>2024-01-30 14:39:22</t>
  </si>
  <si>
    <t>2024-01-30 18:47:29</t>
  </si>
  <si>
    <t>TIRAZLI KÖK 45-79-M00079_BAHARLAR M06_72036238</t>
  </si>
  <si>
    <t>72036238</t>
  </si>
  <si>
    <t>2024-01-30 15:02:03</t>
  </si>
  <si>
    <t>2024-01-30 15:34:19</t>
  </si>
  <si>
    <t>M-1950 35-09-M01950_M-1608 M02_47230869</t>
  </si>
  <si>
    <t>47230869</t>
  </si>
  <si>
    <t>2024-01-30 14:55:02</t>
  </si>
  <si>
    <t>TR-67 45-78-M00067_953265079_953265079</t>
  </si>
  <si>
    <t>953265079</t>
  </si>
  <si>
    <t>2024-01-30 12:57:12</t>
  </si>
  <si>
    <t>2024-01-30 14:03:06</t>
  </si>
  <si>
    <t>2024-01-30 14:58:06</t>
  </si>
  <si>
    <t>2024-01-30 15:08:50</t>
  </si>
  <si>
    <t>BİRGİ TR-13 35-15-L00268_B_91053461_91053461</t>
  </si>
  <si>
    <t>91053461</t>
  </si>
  <si>
    <t>2024-01-30 12:56:36</t>
  </si>
  <si>
    <t>VEZİR YILDIZ SLM GRB TR 35-27-M00545_A_56355501_56355501</t>
  </si>
  <si>
    <t>2024-01-30 08:03:20</t>
  </si>
  <si>
    <t>2024-01-30 09:03:33</t>
  </si>
  <si>
    <t>2024-01-30 08:07:56</t>
  </si>
  <si>
    <t>2024-01-30 14:39:37</t>
  </si>
  <si>
    <t>2024-01-30 08:13:05</t>
  </si>
  <si>
    <t>2024-01-30 08:58:42</t>
  </si>
  <si>
    <t>PINARKÖY TR-2 35-16-L00266_B_91188385_91188385</t>
  </si>
  <si>
    <t>91188385</t>
  </si>
  <si>
    <t>2024-01-29 21:32:57</t>
  </si>
  <si>
    <t>2024-01-30 00:51:08</t>
  </si>
  <si>
    <t>KEMALİYE DM (TR-1) 45-73-M00150_AKKEÇİLİ ÇIKIŞ M01_66715918</t>
  </si>
  <si>
    <t>66715918</t>
  </si>
  <si>
    <t>2024-01-29 21:30:31</t>
  </si>
  <si>
    <t>2024-01-29 22:09:00</t>
  </si>
  <si>
    <t>KARŞIYAKA GIS TM 35-04-A00002_TR-1 K06_2310431</t>
  </si>
  <si>
    <t>2310431</t>
  </si>
  <si>
    <t>2024-01-30 02:58:44</t>
  </si>
  <si>
    <t>2024-01-30 03:45:02</t>
  </si>
  <si>
    <t>GÜLKENT KÖK-4 35-30-M00223_SAHİLLERARASI TANSAŞ KÖK M03_72112399</t>
  </si>
  <si>
    <t>72112399</t>
  </si>
  <si>
    <t>OG Yeraltı Kablo Arızası</t>
  </si>
  <si>
    <t>2024-01-29 19:31:01</t>
  </si>
  <si>
    <t>2024-01-29 23:55:01</t>
  </si>
  <si>
    <t>K-1996 35-01-K01996_C C2_5922982</t>
  </si>
  <si>
    <t>5922982</t>
  </si>
  <si>
    <t>2024-01-29 18:44:31</t>
  </si>
  <si>
    <t>2024-01-29 19:54:30</t>
  </si>
  <si>
    <t>TR-63/1 35-26-M00119_956613616_956613616</t>
  </si>
  <si>
    <t>956613616</t>
  </si>
  <si>
    <t>2024-01-29 16:54:21</t>
  </si>
  <si>
    <t>2024-01-29 21:46:48</t>
  </si>
  <si>
    <t>DERBENT TR-1 45-78-M00947_C_91086683_91086683</t>
  </si>
  <si>
    <t>91086683</t>
  </si>
  <si>
    <t>2024-01-29 16:52:08</t>
  </si>
  <si>
    <t>2024-01-29 17:24:03</t>
  </si>
  <si>
    <t>K-765 35-01-K00765_35-01-K00765_61213184</t>
  </si>
  <si>
    <t>61213184</t>
  </si>
  <si>
    <t>2024-01-29 16:52:01</t>
  </si>
  <si>
    <t>2024-01-29 17:12:51</t>
  </si>
  <si>
    <t>K-924 35-02-K00924_35-02-K00924_2374462</t>
  </si>
  <si>
    <t>2374462</t>
  </si>
  <si>
    <t>AG Hatta Ağaç Kesimi</t>
  </si>
  <si>
    <t>2024-01-29 12:32:19</t>
  </si>
  <si>
    <t>2024-01-29 13:05:44</t>
  </si>
  <si>
    <t>GÜNKENT TR-1 35-18-M00096_ILDIR KÖK M03_72091719</t>
  </si>
  <si>
    <t>72091719</t>
  </si>
  <si>
    <t>2024-01-29 12:30:31</t>
  </si>
  <si>
    <t>2024-01-29 18:50:18</t>
  </si>
  <si>
    <t>M-639 OLDURUK KÖK 35-03-M00639_M-1810 M02_42868422</t>
  </si>
  <si>
    <t>42868422</t>
  </si>
  <si>
    <t>2024-01-29 12:10:35</t>
  </si>
  <si>
    <t>2024-01-29 13:41:47</t>
  </si>
  <si>
    <t>DM-3/15 (ESKİ TR-2/71) 45-83-L00071_955144465_955144465</t>
  </si>
  <si>
    <t>955144465</t>
  </si>
  <si>
    <t>2024-01-29 10:56:47</t>
  </si>
  <si>
    <t>2024-01-29 15:55:21</t>
  </si>
  <si>
    <t>TR-1-5/9 35-20-L00053_A_91073520_91073520</t>
  </si>
  <si>
    <t>91073520</t>
  </si>
  <si>
    <t>2024-01-28 20:09:24</t>
  </si>
  <si>
    <t>2024-01-28 21:02:13</t>
  </si>
  <si>
    <t>ÇİFTLİK İM 35-18-A00003_SAĞLIKÇILAR L06_2054614</t>
  </si>
  <si>
    <t>2054614</t>
  </si>
  <si>
    <t>2024-01-28 12:51:11</t>
  </si>
  <si>
    <t>2024-01-28 13:20:12</t>
  </si>
  <si>
    <t>KOZBEYLİ TR-4 35-23-M00073_A_56363687_56363687</t>
  </si>
  <si>
    <t>56363687</t>
  </si>
  <si>
    <t>2024-01-28 10:10:06</t>
  </si>
  <si>
    <t>2024-01-28 10:51:48</t>
  </si>
  <si>
    <t>2024-01-28 10:23:12</t>
  </si>
  <si>
    <t>2024-01-28 10:41:14</t>
  </si>
  <si>
    <t>ÖREN TR-1 KÖK 35-27-L00213_ÖREN ŞEHİR L010_100961803</t>
  </si>
  <si>
    <t>100961803</t>
  </si>
  <si>
    <t>2024-01-28 10:02:18</t>
  </si>
  <si>
    <t>2024-01-28 10:04:14</t>
  </si>
  <si>
    <t>KINIK TR-27 35-24-L00216_A_56372761_56372761</t>
  </si>
  <si>
    <t>56372761</t>
  </si>
  <si>
    <t>2024-01-25 10:58:21</t>
  </si>
  <si>
    <t>2024-01-25 14:57:58</t>
  </si>
  <si>
    <t>DM-3/03 (YİĞİTBAŞ CAMİİ) 45-71-M00069_953203151_953203151</t>
  </si>
  <si>
    <t>953203151</t>
  </si>
  <si>
    <t>2024-01-25 10:54:12</t>
  </si>
  <si>
    <t>2024-01-25 13:34:44</t>
  </si>
  <si>
    <t>TR-57 35-16-L00057_A_56352825_56352825</t>
  </si>
  <si>
    <t>56352825</t>
  </si>
  <si>
    <t>2024-01-25 09:55:00</t>
  </si>
  <si>
    <t>2024-01-25 12:44:21</t>
  </si>
  <si>
    <t>KÜÇÜKBELEN KÖYÜ TR-1 45-71-M01677_45-71-M01677_2369342</t>
  </si>
  <si>
    <t>2369342</t>
  </si>
  <si>
    <t>2024-01-25 09:59:01</t>
  </si>
  <si>
    <t>2024-01-25 16:34:04</t>
  </si>
  <si>
    <t>MURADİYE TR-3 KÖPRÜYANI 45-71-M00254_953239299_953239299</t>
  </si>
  <si>
    <t>953239299</t>
  </si>
  <si>
    <t>2024-01-24 20:30:33</t>
  </si>
  <si>
    <t>2024-01-24 21:51:41</t>
  </si>
  <si>
    <t>L-279 ERDİL SİTESİ 35-18-L00279_7392422_56370867_56370867</t>
  </si>
  <si>
    <t>56370867</t>
  </si>
  <si>
    <t>2024-01-24 13:52:54</t>
  </si>
  <si>
    <t>2024-01-24 21:40:49</t>
  </si>
  <si>
    <t>AKÖREN TR-19 KÖK 45-78-M00974_HatBaşıAyırıcı_53139338 M04_53139338</t>
  </si>
  <si>
    <t>53139338</t>
  </si>
  <si>
    <t>2024-01-24 12:36:32</t>
  </si>
  <si>
    <t>2024-01-24 13:53:31</t>
  </si>
  <si>
    <t>K-3419 35-08-K03419_D_56379271_56379271</t>
  </si>
  <si>
    <t>56379271</t>
  </si>
  <si>
    <t>2024-01-23 23:17:50</t>
  </si>
  <si>
    <t>2024-01-24 02:03:57</t>
  </si>
  <si>
    <t>K-2572 35-01-K02572_910693729_910693729</t>
  </si>
  <si>
    <t>910693729</t>
  </si>
  <si>
    <t>2024-01-23 23:00:16</t>
  </si>
  <si>
    <t>2024-01-24 03:49:37</t>
  </si>
  <si>
    <t>DM08/TR01 45-73-M00017_A a1_45157595</t>
  </si>
  <si>
    <t>45157595</t>
  </si>
  <si>
    <t>2024-01-23 22:38:34</t>
  </si>
  <si>
    <t>2024-01-23 23:31:38</t>
  </si>
  <si>
    <t>MENEMEN TR-55 35-28-L00055_9148862_56390107_56390107</t>
  </si>
  <si>
    <t>56390107</t>
  </si>
  <si>
    <t>2024-01-23 23:02:07</t>
  </si>
  <si>
    <t>2024-01-23 23:29:13</t>
  </si>
  <si>
    <t>MENEMEN DM-5/10 35-28-M00892_OKUL M02_72074161</t>
  </si>
  <si>
    <t>72074161</t>
  </si>
  <si>
    <t>2024-01-23 18:11:29</t>
  </si>
  <si>
    <t>2024-01-23 20:40:19</t>
  </si>
  <si>
    <t>K-288 35-04-K00288_99296317_99296317</t>
  </si>
  <si>
    <t>99296317</t>
  </si>
  <si>
    <t>2024-01-23 18:08:24</t>
  </si>
  <si>
    <t>2024-01-23 21:12:06</t>
  </si>
  <si>
    <t>ÜÇYOL KÖK 45-82-M00128_UZUNAHIRLI-MENTEŞE M04_2090479</t>
  </si>
  <si>
    <t>2090479</t>
  </si>
  <si>
    <t>2024-01-23 17:28:28</t>
  </si>
  <si>
    <t>2024-01-23 21:48:06</t>
  </si>
  <si>
    <t>ASARLIK TR-8 35-28-M00182_35-28-M00182_2366130</t>
  </si>
  <si>
    <t>2366130</t>
  </si>
  <si>
    <t>2024-01-23 17:23:13</t>
  </si>
  <si>
    <t>2024-01-23 22:49:08</t>
  </si>
  <si>
    <t>TAŞDELEN TR-336 35-19-M00181_95000497098_95000497098</t>
  </si>
  <si>
    <t>95000497098</t>
  </si>
  <si>
    <t>2024-01-23 14:39:14</t>
  </si>
  <si>
    <t>2024-01-23 17:28:12</t>
  </si>
  <si>
    <t>K-744 35-02-K00744_99289286_99289286</t>
  </si>
  <si>
    <t>99289286</t>
  </si>
  <si>
    <t>2024-01-23 14:28:36</t>
  </si>
  <si>
    <t>2024-01-23 16:21:04</t>
  </si>
  <si>
    <t>SOLAKLAR TR-8 (RECEPLER) 35-31-L00464_A_91455263_91455263</t>
  </si>
  <si>
    <t>91455263</t>
  </si>
  <si>
    <t>2024-01-23 08:13:43</t>
  </si>
  <si>
    <t>2024-01-23 10:18:34</t>
  </si>
  <si>
    <t>TUMBULLAR TR-2 35-31-L00369_47788459_56352277_56352277</t>
  </si>
  <si>
    <t>56352277</t>
  </si>
  <si>
    <t>2024-01-23 08:06:40</t>
  </si>
  <si>
    <t>2024-01-23 14:04:47</t>
  </si>
  <si>
    <t>K-3735 35-03-K03735_35-03-K03735_41948546</t>
  </si>
  <si>
    <t>2024-01-23 08:41:27</t>
  </si>
  <si>
    <t>2024-01-23 08:52:31</t>
  </si>
  <si>
    <t>SOMA KÖYLER DM-2 45-82-M00125_KÖYLER 34.5 M08_2304026</t>
  </si>
  <si>
    <t>2304026</t>
  </si>
  <si>
    <t>2024-01-23 08:31:20</t>
  </si>
  <si>
    <t>2024-01-23 09:19:19</t>
  </si>
  <si>
    <t>KARAKUYU TR-11 35-26-M00447_DIREK TIPI TRAFO HUCRESI H01_2037268</t>
  </si>
  <si>
    <t>2037268</t>
  </si>
  <si>
    <t>2024-01-23 07:38:30</t>
  </si>
  <si>
    <t>2024-01-23 12:40:53</t>
  </si>
  <si>
    <t>M-3476(YATIRIM REZERVE) 35-02-M03476_99034565_99034565</t>
  </si>
  <si>
    <t>99034565</t>
  </si>
  <si>
    <t>2024-01-23 07:30:45</t>
  </si>
  <si>
    <t>2024-01-23 09:31:05</t>
  </si>
  <si>
    <t>ZEYTİNLİOVA TR-1 KÖK 45-72-L00389_TR-14 ÇIKIŞI L07_2102915</t>
  </si>
  <si>
    <t>2102915</t>
  </si>
  <si>
    <t>2024-01-23 04:07:11</t>
  </si>
  <si>
    <t>2024-01-23 04:57:17</t>
  </si>
  <si>
    <t>KARABULU TR-6 35-31-L00354_A_91360805_91360805</t>
  </si>
  <si>
    <t>91360805</t>
  </si>
  <si>
    <t>2024-01-23 01:00:58</t>
  </si>
  <si>
    <t>2024-01-23 03:40:43</t>
  </si>
  <si>
    <t>MENEMEN İM 35-28-A00001_DM-4/12 M23_2100439</t>
  </si>
  <si>
    <t>2100439</t>
  </si>
  <si>
    <t>2024-01-23 06:46:15</t>
  </si>
  <si>
    <t>2024-01-23 07:26:30</t>
  </si>
  <si>
    <t>KALEMOĞLU KÖK 45-75-M00069_HatBaşıAyırıcı_53134975 M04_53134975</t>
  </si>
  <si>
    <t>53134975</t>
  </si>
  <si>
    <t>2024-01-22 20:55:42</t>
  </si>
  <si>
    <t>2024-01-22 23:22:10</t>
  </si>
  <si>
    <t>PAŞAKÖY TR-3 45-80-M00058_45-80-M00058_72199648</t>
  </si>
  <si>
    <t>72199648</t>
  </si>
  <si>
    <t>2024-01-22 19:21:04</t>
  </si>
  <si>
    <t>2024-01-22 21:09:16</t>
  </si>
  <si>
    <t>HAYKIRAN TR-2 35-28-M00201_A_56357555_56357555</t>
  </si>
  <si>
    <t>56357555</t>
  </si>
  <si>
    <t>2024-01-22 19:23:22</t>
  </si>
  <si>
    <t>2024-01-23 02:47:26</t>
  </si>
  <si>
    <t>2024-01-22 19:29:07</t>
  </si>
  <si>
    <t>2024-01-22 19:30:29</t>
  </si>
  <si>
    <t>2024-01-22 19:08:06</t>
  </si>
  <si>
    <t>2024-01-23 00:44:15</t>
  </si>
  <si>
    <t>KARAKUYU KÖK 35-26-M00437_HatBaşıAyırıcı_66322241 M06_66322241</t>
  </si>
  <si>
    <t>66322241</t>
  </si>
  <si>
    <t>OG Atlama Jumper Arızası</t>
  </si>
  <si>
    <t>2024-01-22 18:56:56</t>
  </si>
  <si>
    <t>2024-01-22 21:37:36</t>
  </si>
  <si>
    <t>BAŞARAN TR-1 35-31-L00070_956582802_956582802</t>
  </si>
  <si>
    <t>956582802</t>
  </si>
  <si>
    <t>2024-01-22 18:44:55</t>
  </si>
  <si>
    <t>2024-01-22 20:47:54</t>
  </si>
  <si>
    <t>K-1074 35-01-K01074_911784991_911784991</t>
  </si>
  <si>
    <t>911784991</t>
  </si>
  <si>
    <t>2024-01-22 16:00:52</t>
  </si>
  <si>
    <t>2024-01-22 21:31:23</t>
  </si>
  <si>
    <t>BEYDERE KÖK 45-71-M00128_ESKİ KARAAĞAÇLI M07_50217231</t>
  </si>
  <si>
    <t>50217231</t>
  </si>
  <si>
    <t>2024-01-22 19:22:25</t>
  </si>
  <si>
    <t>2024-01-22 20:04:29</t>
  </si>
  <si>
    <t>TR-2/114 45-83-L00114_H H02_65870467</t>
  </si>
  <si>
    <t>65870467</t>
  </si>
  <si>
    <t>2024-01-22 18:05:41</t>
  </si>
  <si>
    <t>2024-01-22 19:48:49</t>
  </si>
  <si>
    <t>DELİÇOBAN TR-2 45-75-M00370_C_90953493_90953493</t>
  </si>
  <si>
    <t>90953493</t>
  </si>
  <si>
    <t>AG İzolatör Arızası</t>
  </si>
  <si>
    <t>2024-01-22 17:59:48</t>
  </si>
  <si>
    <t>2024-01-22 18:53:09</t>
  </si>
  <si>
    <t>TEKELİ IŞIKLAR TR-1 45-82-M00342_B_56387777_56387777</t>
  </si>
  <si>
    <t>56387777</t>
  </si>
  <si>
    <t>2024-01-22 17:47:52</t>
  </si>
  <si>
    <t>2024-01-22 23:32:38</t>
  </si>
  <si>
    <t>ARSLANLAR TM 35-26-A00004_DAĞKIZILCA-2 M07_2306547</t>
  </si>
  <si>
    <t>2306547</t>
  </si>
  <si>
    <t>2024-01-22 17:59:34</t>
  </si>
  <si>
    <t>2024-01-22 18:01:01</t>
  </si>
  <si>
    <t>PAYAMLI M-6 35-25-M00162_956637199_956637199</t>
  </si>
  <si>
    <t>956637199</t>
  </si>
  <si>
    <t>2024-01-22 17:12:11</t>
  </si>
  <si>
    <t>2024-01-22 18:50:12</t>
  </si>
  <si>
    <t>İĞDELİ DAMLAR SOKAK TR-4 35-31-L00344_B_91355453_91355453</t>
  </si>
  <si>
    <t>91355453</t>
  </si>
  <si>
    <t>2024-01-22 17:10:19</t>
  </si>
  <si>
    <t>2024-01-22 20:05:11</t>
  </si>
  <si>
    <t>TR-45 35-16-L00045_35-16-L00045_71976587</t>
  </si>
  <si>
    <t>71976587</t>
  </si>
  <si>
    <t>2024-01-22 16:55:29</t>
  </si>
  <si>
    <t>2024-01-22 17:33:51</t>
  </si>
  <si>
    <t>M-1020 35-03-M01020_M-3418 M02_41973319</t>
  </si>
  <si>
    <t>41973319</t>
  </si>
  <si>
    <t>2024-01-22 13:27:10</t>
  </si>
  <si>
    <t>2024-01-22 16:51:19</t>
  </si>
  <si>
    <t>AKÖREN TR-19 KÖK 45-78-M00974_YENİKENT ÇIKIŞI    KAPASİTÖR M05_66245557</t>
  </si>
  <si>
    <t>66245557</t>
  </si>
  <si>
    <t>2024-01-22 15:52:16</t>
  </si>
  <si>
    <t>2024-01-22 17:39:03</t>
  </si>
  <si>
    <t>KARŞIYAKA MAHALLESİ TR-1 35-17-R00008_35-17-R00008_2376373</t>
  </si>
  <si>
    <t>2376373</t>
  </si>
  <si>
    <t>2024-01-22 15:55:59</t>
  </si>
  <si>
    <t>2024-01-22 20:57:02</t>
  </si>
  <si>
    <t>SALİHLİ İM 45-78-A00001_ŞEHİR-4 L15_48928862</t>
  </si>
  <si>
    <t>48928862</t>
  </si>
  <si>
    <t>2024-01-30 18:59:02</t>
  </si>
  <si>
    <t>2024-01-30 19:20:00</t>
  </si>
  <si>
    <t>GÜZELKÖY KÖK 45-71-M00123_HAŞİM AKCURA ENH M03_50218012</t>
  </si>
  <si>
    <t>50218012</t>
  </si>
  <si>
    <t>2024-01-30 16:06:02</t>
  </si>
  <si>
    <t>2024-01-30 19:16:00</t>
  </si>
  <si>
    <t>K-106 35-01-K00106_911977263_911977263</t>
  </si>
  <si>
    <t>911977263</t>
  </si>
  <si>
    <t>2024-01-30 15:07:41</t>
  </si>
  <si>
    <t>2024-01-30 16:21:59</t>
  </si>
  <si>
    <t>2024-01-30 15:07:52</t>
  </si>
  <si>
    <t>2024-01-30 16:46:51</t>
  </si>
  <si>
    <t>HACIÖMERLİ KARAKUYULAR TR 35-17-M00444_35-17-M00444_2362951</t>
  </si>
  <si>
    <t>2362951</t>
  </si>
  <si>
    <t>2024-01-30 14:51:44</t>
  </si>
  <si>
    <t>2024-01-30 15:30:25</t>
  </si>
  <si>
    <t>K-210 35-07-K00210_97518113_97518113</t>
  </si>
  <si>
    <t>97518113</t>
  </si>
  <si>
    <t>2024-01-30 14:28:15</t>
  </si>
  <si>
    <t>2024-01-30 16:54:26</t>
  </si>
  <si>
    <t>ÇAMYAYLA TR-1 45-81-M00181_45-81-M00181_2375149</t>
  </si>
  <si>
    <t>2375149</t>
  </si>
  <si>
    <t>2024-01-30 14:16:11</t>
  </si>
  <si>
    <t>2024-01-30 20:39:00</t>
  </si>
  <si>
    <t>TR-42 45-77-L00042_C_56403902_56403902</t>
  </si>
  <si>
    <t>56403902</t>
  </si>
  <si>
    <t>2024-01-30 14:06:33</t>
  </si>
  <si>
    <t>2024-01-30 16:56:15</t>
  </si>
  <si>
    <t>BADEMLER İM-DM 35-19-A00003_TR-338 L05_100971067</t>
  </si>
  <si>
    <t>100971067</t>
  </si>
  <si>
    <t>2024-01-30 14:53:53</t>
  </si>
  <si>
    <t>2024-01-30 14:03:14</t>
  </si>
  <si>
    <t>2024-01-30 15:20:00</t>
  </si>
  <si>
    <t>K-2875 35-04-K02875_C_56367890_56367890</t>
  </si>
  <si>
    <t>56367890</t>
  </si>
  <si>
    <t>2024-01-30 13:46:56</t>
  </si>
  <si>
    <t>2024-01-30 14:40:28</t>
  </si>
  <si>
    <t>SARUHANLI TR-28/1 45-80-M00177_A_75584900_75584900</t>
  </si>
  <si>
    <t>75584900</t>
  </si>
  <si>
    <t>2024-01-30 13:52:06</t>
  </si>
  <si>
    <t>2024-01-30 15:20:46</t>
  </si>
  <si>
    <t>M-2624 35-02-M02624_35-02-M02624_80136610</t>
  </si>
  <si>
    <t>2024-01-30 13:13:25</t>
  </si>
  <si>
    <t>2024-01-30 17:08:49</t>
  </si>
  <si>
    <t>KESİKKÖY DM 35-28-M00309_HatBaşıAyırıcı_53133554 M14_53133554</t>
  </si>
  <si>
    <t>53133554</t>
  </si>
  <si>
    <t>2024-01-30 12:48:29</t>
  </si>
  <si>
    <t>ÇİÇEKLİ KÖK 45-75-M00070_HatBaşıAyırıcı_53135616 M03_53135616</t>
  </si>
  <si>
    <t>53135616</t>
  </si>
  <si>
    <t>2024-01-30 12:33:01</t>
  </si>
  <si>
    <t>2024-01-30 15:45:25</t>
  </si>
  <si>
    <t>K-1238 35-07-K01238_35-07-K01238_48424359</t>
  </si>
  <si>
    <t>48424359</t>
  </si>
  <si>
    <t>2024-01-30 12:34:30</t>
  </si>
  <si>
    <t>2024-01-30 14:17:42</t>
  </si>
  <si>
    <t>ORTAKÖY TR-2 45-77-L00307_B_56385733_56385733</t>
  </si>
  <si>
    <t>56385733</t>
  </si>
  <si>
    <t>2024-01-30 11:54:13</t>
  </si>
  <si>
    <t>2024-01-30 15:56:08</t>
  </si>
  <si>
    <t>BAĞCILAR KÖK 35-28-M00603_HatBaşıAyırıcı_76159845 M02_76159845</t>
  </si>
  <si>
    <t>76159845</t>
  </si>
  <si>
    <t>2024-01-30 12:07:41</t>
  </si>
  <si>
    <t>2024-01-30 13:05:14</t>
  </si>
  <si>
    <t>K-859 35-01-K00859_E_56354476_56354476</t>
  </si>
  <si>
    <t>56354476</t>
  </si>
  <si>
    <t>2024-01-30 11:37:23</t>
  </si>
  <si>
    <t>2024-01-30 12:37:04</t>
  </si>
  <si>
    <t>L-121 ESENEVLER 35-14-L00121_A A01_81594697</t>
  </si>
  <si>
    <t>81594697</t>
  </si>
  <si>
    <t>2024-01-30 11:24:38</t>
  </si>
  <si>
    <t>2024-01-30 13:24:27</t>
  </si>
  <si>
    <t>K-848 35-04-K00848_35-04-K00848_2376416</t>
  </si>
  <si>
    <t>2376416</t>
  </si>
  <si>
    <t>2024-01-30 12:59:31</t>
  </si>
  <si>
    <t>ALEMŞAHLI TR-5 ÇÖLDERE 45-79-M00457_945569730_945569730</t>
  </si>
  <si>
    <t>945569730</t>
  </si>
  <si>
    <t>2024-01-30 10:41:31</t>
  </si>
  <si>
    <t>2024-01-30 12:31:19</t>
  </si>
  <si>
    <t>TR-30 GÖLCÜKLER İZBAN İSTASYONU 35-22-M00030_35-22-M00030_2358623</t>
  </si>
  <si>
    <t>2358623</t>
  </si>
  <si>
    <t>2024-01-30 11:06:01</t>
  </si>
  <si>
    <t>2024-01-30 11:42:22</t>
  </si>
  <si>
    <t>BADEMLER TR-6 35-19-L00296_95002472923_95002472923</t>
  </si>
  <si>
    <t>95002472923</t>
  </si>
  <si>
    <t>2024-01-30 10:54:49</t>
  </si>
  <si>
    <t>2024-01-30 13:04:51</t>
  </si>
  <si>
    <t>M-1208 35-02-M01208_35-02-M01208_2367174</t>
  </si>
  <si>
    <t>2367174</t>
  </si>
  <si>
    <t>2024-01-30 11:54:18</t>
  </si>
  <si>
    <t>İCİKLER TR-6 45-74-M00251_İCİKLER TR-1 M02_72233935</t>
  </si>
  <si>
    <t>72233935</t>
  </si>
  <si>
    <t>2024-01-30 10:32:26</t>
  </si>
  <si>
    <t>2024-01-30 14:48:07</t>
  </si>
  <si>
    <t>ASARLIK DM-2 35-28-M00169_ASARLIK TR-20(DM-2/16) M04_2312331</t>
  </si>
  <si>
    <t>2312331</t>
  </si>
  <si>
    <t>2024-01-30 10:35:51</t>
  </si>
  <si>
    <t>2024-01-30 15:57:14</t>
  </si>
  <si>
    <t>ASARLIK TR-8 35-28-M00182_DIREK TIPI TRAFO HUCRESI H01_2110296</t>
  </si>
  <si>
    <t>2110296</t>
  </si>
  <si>
    <t>2024-01-30 16:11:00</t>
  </si>
  <si>
    <t>2024-01-30 11:12:43</t>
  </si>
  <si>
    <t>2024-01-30 11:28:38</t>
  </si>
  <si>
    <t>TR-38 35-27-M00038_A_56371339_56371339</t>
  </si>
  <si>
    <t>56371339</t>
  </si>
  <si>
    <t>2024-01-30 10:32:24</t>
  </si>
  <si>
    <t>2024-01-30 11:52:59</t>
  </si>
  <si>
    <t>KIRKAĞAÇ TR-14 45-76-M00014_45-76-M00014_2353957</t>
  </si>
  <si>
    <t>2353957</t>
  </si>
  <si>
    <t>2024-01-30 10:07:24</t>
  </si>
  <si>
    <t>2024-01-30 11:56:09</t>
  </si>
  <si>
    <t>K-3134 35-01-K03134_35-01-K03134_2364064</t>
  </si>
  <si>
    <t>2364064</t>
  </si>
  <si>
    <t>2024-01-30 10:07:58</t>
  </si>
  <si>
    <t>2024-01-30 11:55:26</t>
  </si>
  <si>
    <t>MURADİYE TR-5 (ESKİ MEZARLIK YANI) 45-71-M00204_D_56400620_56400620</t>
  </si>
  <si>
    <t>56400620</t>
  </si>
  <si>
    <t>2024-01-30 10:25:38</t>
  </si>
  <si>
    <t>2024-01-30 11:23:23</t>
  </si>
  <si>
    <t>GERENKÖY TR-2 35-23-M00148_950415026_950415026</t>
  </si>
  <si>
    <t>950415026</t>
  </si>
  <si>
    <t>2024-01-30 10:02:52</t>
  </si>
  <si>
    <t>2024-01-30 12:45:42</t>
  </si>
  <si>
    <t>KÜÇÜKAVULCUK DM 35-15-L00727_İSMAİL BAYSAL L04_72098460</t>
  </si>
  <si>
    <t>72098460</t>
  </si>
  <si>
    <t>2024-01-30 10:07:41</t>
  </si>
  <si>
    <t>2024-01-30 10:48:01</t>
  </si>
  <si>
    <t>TEKKE TR-3 35-15-L00125_A_91359299_91359299</t>
  </si>
  <si>
    <t>91359299</t>
  </si>
  <si>
    <t>2024-01-30 09:54:14</t>
  </si>
  <si>
    <t>2024-01-30 11:44:54</t>
  </si>
  <si>
    <t>TAHTALIÇAY KÖK (M-751) 35-22-M00145_M-1548 TÜFEKÇİOĞLU M02_2112935</t>
  </si>
  <si>
    <t>2112935</t>
  </si>
  <si>
    <t>2024-01-30 09:56:16</t>
  </si>
  <si>
    <t>2024-01-30 10:13:26</t>
  </si>
  <si>
    <t>2024-01-30 09:55:01</t>
  </si>
  <si>
    <t>2024-01-30 10:50:04</t>
  </si>
  <si>
    <t>GÜNEŞLİ KÖK 45-75-M00056_HatBaşıAyırıcı_53135569 M01_53135569</t>
  </si>
  <si>
    <t>53135569</t>
  </si>
  <si>
    <t>2024-01-30 14:43:09</t>
  </si>
  <si>
    <t>2024-01-30 20:49:37</t>
  </si>
  <si>
    <t>KABAKLAR TR-1 45-81-M00224_45-81-M00224_2358625</t>
  </si>
  <si>
    <t>2358625</t>
  </si>
  <si>
    <t>2024-01-30 14:44:19</t>
  </si>
  <si>
    <t>2024-01-30 21:28:37</t>
  </si>
  <si>
    <t>2024-01-30 09:58:49</t>
  </si>
  <si>
    <t>2024-01-30 17:11:25</t>
  </si>
  <si>
    <t>ÜÇPINAR TR-2 45-71-M00187_ÜÇPINAR TR-7 M01_72250645</t>
  </si>
  <si>
    <t>2024-01-30 09:56:18</t>
  </si>
  <si>
    <t>2024-01-30 17:29:06</t>
  </si>
  <si>
    <t>DUMANLAR KÖK 45-81-M00044_DUMANLAR M03_72038297</t>
  </si>
  <si>
    <t>72038297</t>
  </si>
  <si>
    <t>2024-01-30 10:08:11</t>
  </si>
  <si>
    <t>2024-01-30 10:17:38</t>
  </si>
  <si>
    <t>M-969 35-03-M00969_35-03-M00969_41951153</t>
  </si>
  <si>
    <t>41951153</t>
  </si>
  <si>
    <t>2024-01-30 10:03:05</t>
  </si>
  <si>
    <t>2024-01-30 14:41:03</t>
  </si>
  <si>
    <t>SEKLİK TR-1 35-16-M00036_B_90935765_90935765</t>
  </si>
  <si>
    <t>90935765</t>
  </si>
  <si>
    <t>2024-01-30 09:08:28</t>
  </si>
  <si>
    <t>2024-01-30 15:08:13</t>
  </si>
  <si>
    <t>2024-01-30 03:01:28</t>
  </si>
  <si>
    <t>2024-01-30 03:45:41</t>
  </si>
  <si>
    <t>TR-112 ZEYTİNALANI 35-19-L00112_35-19-L00112_2376173</t>
  </si>
  <si>
    <t>2376173</t>
  </si>
  <si>
    <t>2024-01-29 21:02:29</t>
  </si>
  <si>
    <t>2024-01-29 22:56:00</t>
  </si>
  <si>
    <t>2024-01-29 22:32:04</t>
  </si>
  <si>
    <t>2024-01-30 00:50:22</t>
  </si>
  <si>
    <t>HALİLBEYLİ DM 35-27-M00620_Recloser M09_2336562</t>
  </si>
  <si>
    <t>2336562</t>
  </si>
  <si>
    <t>2024-01-29 21:10:21</t>
  </si>
  <si>
    <t>2024-01-29 21:10:44</t>
  </si>
  <si>
    <t>ZEYTİNALAN İM 35-19-A00002_KEKLİKTEPE M10_2308024</t>
  </si>
  <si>
    <t>2308024</t>
  </si>
  <si>
    <t>2024-01-29 21:23:22</t>
  </si>
  <si>
    <t>2024-01-29 22:17:06</t>
  </si>
  <si>
    <t>K-152 35-02-K00152_35-02-K00152_2376968</t>
  </si>
  <si>
    <t>2376968</t>
  </si>
  <si>
    <t>2024-01-29 21:37:51</t>
  </si>
  <si>
    <t>2024-01-29 22:07:24</t>
  </si>
  <si>
    <t>2024-01-29 21:13:22</t>
  </si>
  <si>
    <t>2024-01-29 21:45:44</t>
  </si>
  <si>
    <t>2024-01-29 21:52:21</t>
  </si>
  <si>
    <t>K-2007 35-01-K02007_911379593_911379593</t>
  </si>
  <si>
    <t>911379593</t>
  </si>
  <si>
    <t>2024-01-29 19:29:27</t>
  </si>
  <si>
    <t>2024-01-29 20:50:09</t>
  </si>
  <si>
    <t>DEĞİRMENDERE DM 35-22-M00085_HatBaşıAyırıcı_53132470 M09_53132470</t>
  </si>
  <si>
    <t>53132470</t>
  </si>
  <si>
    <t>2024-01-29 18:59:06</t>
  </si>
  <si>
    <t>K-210 35-07-K00210_B_56376229_56376229</t>
  </si>
  <si>
    <t>56376229</t>
  </si>
  <si>
    <t>2024-01-29 18:53:52</t>
  </si>
  <si>
    <t>2024-01-29 19:58:44</t>
  </si>
  <si>
    <t>K-3169 35-04-K03169_99407646_99407646</t>
  </si>
  <si>
    <t>99407646</t>
  </si>
  <si>
    <t>2024-01-29 18:37:20</t>
  </si>
  <si>
    <t>2024-01-29 22:20:54</t>
  </si>
  <si>
    <t>YUKARIKEMER TR-1 45-78-M00621_953288628_953288628</t>
  </si>
  <si>
    <t>953288628</t>
  </si>
  <si>
    <t>2024-01-29 17:37:44</t>
  </si>
  <si>
    <t>2024-01-29 19:04:16</t>
  </si>
  <si>
    <t>DM-05/02 45-71-M00048_FABRİKALAR M03_66503130</t>
  </si>
  <si>
    <t>66503130</t>
  </si>
  <si>
    <t>2024-01-29 17:23:24</t>
  </si>
  <si>
    <t>2024-01-29 18:10:13</t>
  </si>
  <si>
    <t>K-273 35-01-K00273_98309403_98309403</t>
  </si>
  <si>
    <t>98309403</t>
  </si>
  <si>
    <t>2024-01-29 14:53:26</t>
  </si>
  <si>
    <t>2024-01-29 18:26:00</t>
  </si>
  <si>
    <t>DM-16/14 45-71-M00621_45-71-M00621_2371892</t>
  </si>
  <si>
    <t>2024-01-29 11:41:31</t>
  </si>
  <si>
    <t>2024-01-29 12:54:34</t>
  </si>
  <si>
    <t>K-18 35-04-K00018_B B2B_5824882</t>
  </si>
  <si>
    <t>5824882</t>
  </si>
  <si>
    <t>2024-01-29 02:14:54</t>
  </si>
  <si>
    <t>2024-01-29 03:11:27</t>
  </si>
  <si>
    <t>HACIRAHMANLAR TARIMSAL SULAMA ÖZEL KÖK 45-80-M02000Ö_HACIRAHMANLI TST-1 M02_2323505</t>
  </si>
  <si>
    <t>2323505</t>
  </si>
  <si>
    <t>2024-01-28 18:03:52</t>
  </si>
  <si>
    <t>2024-01-28 18:56:36</t>
  </si>
  <si>
    <t>M-538 35-09-M00538_95002606864_95002606864</t>
  </si>
  <si>
    <t>95002606864</t>
  </si>
  <si>
    <t>2024-01-28 18:23:27</t>
  </si>
  <si>
    <t>2024-01-28 19:11:26</t>
  </si>
  <si>
    <t>K-3948 35-07-K03948_98919450_98919450</t>
  </si>
  <si>
    <t>98919450</t>
  </si>
  <si>
    <t>2024-01-28 18:49:11</t>
  </si>
  <si>
    <t>2024-01-28 20:14:53</t>
  </si>
  <si>
    <t>DM-2/TR-16 35-16-M00835__79530037_79530037</t>
  </si>
  <si>
    <t>79530037</t>
  </si>
  <si>
    <t>2024-01-28 17:57:11</t>
  </si>
  <si>
    <t>2024-01-28 19:59:43</t>
  </si>
  <si>
    <t>K-379 35-01-K00379__79812642_79812642</t>
  </si>
  <si>
    <t>79812642</t>
  </si>
  <si>
    <t>2024-01-28 18:34:34</t>
  </si>
  <si>
    <t>2024-01-28 19:26:20</t>
  </si>
  <si>
    <t>BERGAMA TM 35-16-A00004_HatBaşıAyırıcı_53139940 M07_53139940</t>
  </si>
  <si>
    <t>53139940</t>
  </si>
  <si>
    <t>2024-01-28 09:32:21</t>
  </si>
  <si>
    <t>2024-01-28 11:53:32</t>
  </si>
  <si>
    <t>ALİAĞA GIS TM 35-17-A00014_EGE GÜBRE-1 (2H06) M019_66128139</t>
  </si>
  <si>
    <t>66128139</t>
  </si>
  <si>
    <t>2024-01-28 09:36:15</t>
  </si>
  <si>
    <t>2024-01-28 09:38:55</t>
  </si>
  <si>
    <t>AKSELENDİ İM 45-72-A00004_MORALILAR L09_100808540</t>
  </si>
  <si>
    <t>100808540</t>
  </si>
  <si>
    <t>2024-01-28 09:39:30</t>
  </si>
  <si>
    <t>2024-01-28 17:27:22</t>
  </si>
  <si>
    <t>ARSLANLAR TM 35-26-A00004_KUTLUTAŞ M29_2307568</t>
  </si>
  <si>
    <t>2307568</t>
  </si>
  <si>
    <t>2024-01-28 09:25:56</t>
  </si>
  <si>
    <t>2024-01-28 16:04:57</t>
  </si>
  <si>
    <t>SOMA TR-40/3 45-82-M00075_A_56391265_56391265</t>
  </si>
  <si>
    <t>56391265</t>
  </si>
  <si>
    <t>2024-01-27 21:02:55</t>
  </si>
  <si>
    <t>2024-01-27 21:40:44</t>
  </si>
  <si>
    <t>M-2014 35-01-M02014_L 4L_5867606</t>
  </si>
  <si>
    <t>5867606</t>
  </si>
  <si>
    <t>2024-01-27 20:37:21</t>
  </si>
  <si>
    <t>2024-01-27 21:46:28</t>
  </si>
  <si>
    <t>K-290 35-01-K00290_A_60984145_60984145</t>
  </si>
  <si>
    <t>2024-01-27 19:40:44</t>
  </si>
  <si>
    <t>2024-01-27 20:44:48</t>
  </si>
  <si>
    <t>M-2506 35-01-M02506_D_56366002_56366002</t>
  </si>
  <si>
    <t>56366002</t>
  </si>
  <si>
    <t>2024-01-27 20:07:31</t>
  </si>
  <si>
    <t>2024-01-27 21:13:01</t>
  </si>
  <si>
    <t>M-1024 35-02-M01024__79574011_79574011</t>
  </si>
  <si>
    <t>79574011</t>
  </si>
  <si>
    <t>2024-01-27 20:23:11</t>
  </si>
  <si>
    <t>2024-01-28 05:48:47</t>
  </si>
  <si>
    <t>MENEMEN DM-3/13 35-28-M00722_953376007_953376007</t>
  </si>
  <si>
    <t>953376007</t>
  </si>
  <si>
    <t>2024-01-27 14:07:26</t>
  </si>
  <si>
    <t>2024-01-27 15:55:50</t>
  </si>
  <si>
    <t>M-2705 35-01-M02705_E e1_5895625</t>
  </si>
  <si>
    <t>5895625</t>
  </si>
  <si>
    <t>2024-01-27 13:51:04</t>
  </si>
  <si>
    <t>2024-01-27 23:21:54</t>
  </si>
  <si>
    <t>M-2796 35-02-M02796_M-2037 M02_66550655</t>
  </si>
  <si>
    <t>66550655</t>
  </si>
  <si>
    <t>2024-01-27 13:57:24</t>
  </si>
  <si>
    <t>2024-01-27 14:40:04</t>
  </si>
  <si>
    <t>M-531 KAVAKLIDERE KÖK 35-02-M00531_M-528 M10_72200150</t>
  </si>
  <si>
    <t>72200150</t>
  </si>
  <si>
    <t>2024-01-27 14:01:59</t>
  </si>
  <si>
    <t>2024-01-27 18:53:09</t>
  </si>
  <si>
    <t>M-2625 35-02-M02625_95000603966_95000603966</t>
  </si>
  <si>
    <t>95000603966</t>
  </si>
  <si>
    <t>2024-01-27 10:28:46</t>
  </si>
  <si>
    <t>2024-01-27 17:24:26</t>
  </si>
  <si>
    <t>ÇIRPI İM 35-20-A00002_ÇIPPI TİRE SULAMA M10_2056273</t>
  </si>
  <si>
    <t>2056273</t>
  </si>
  <si>
    <t>2024-01-27 10:55:06</t>
  </si>
  <si>
    <t>2024-01-27 11:03:54</t>
  </si>
  <si>
    <t>K-1746 35-04-K01746_L L1B_5832038</t>
  </si>
  <si>
    <t>5832038</t>
  </si>
  <si>
    <t>2024-01-27 10:41:37</t>
  </si>
  <si>
    <t>2024-01-27 13:06:20</t>
  </si>
  <si>
    <t>ALÇUK TM 35-17-A00001_DERSAN-2 M27_2307837</t>
  </si>
  <si>
    <t>2307837</t>
  </si>
  <si>
    <t>2024-01-27 10:52:44</t>
  </si>
  <si>
    <t>2024-01-27 11:00:21</t>
  </si>
  <si>
    <t>K-2888 35-10-K02888_D_56378212_56378212</t>
  </si>
  <si>
    <t>56378212</t>
  </si>
  <si>
    <t>2024-01-27 09:47:25</t>
  </si>
  <si>
    <t>2024-01-27 10:54:16</t>
  </si>
  <si>
    <t>İBRAHİMKUYU DM 35-15-M00286_ARITMA M10_67554489</t>
  </si>
  <si>
    <t>67554489</t>
  </si>
  <si>
    <t>2024-01-27 09:15:16</t>
  </si>
  <si>
    <t>2024-01-27 09:20:13</t>
  </si>
  <si>
    <t>2024-01-27 09:20:33</t>
  </si>
  <si>
    <t>2024-01-27 17:42:19</t>
  </si>
  <si>
    <t>DELEMENLER KÖK 45-73-M00490_HACIALİLER M03_2317059</t>
  </si>
  <si>
    <t>2317059</t>
  </si>
  <si>
    <t>2024-01-27 09:29:39</t>
  </si>
  <si>
    <t>2024-01-27 12:53:52</t>
  </si>
  <si>
    <t>K-4542 35-01-K04542_911345523_911345523</t>
  </si>
  <si>
    <t>911345523</t>
  </si>
  <si>
    <t>2024-01-26 23:21:10</t>
  </si>
  <si>
    <t>2024-01-27 02:49:12</t>
  </si>
  <si>
    <t>SOMA TR-11 45-82-M00011__95442806_95442806</t>
  </si>
  <si>
    <t>95442806</t>
  </si>
  <si>
    <t>2024-01-26 23:45:25</t>
  </si>
  <si>
    <t>2024-01-27 01:12:17</t>
  </si>
  <si>
    <t>FUAR İM 35-01-A00003_ALTINPARK K09_53069107</t>
  </si>
  <si>
    <t>53069107</t>
  </si>
  <si>
    <t>2024-01-27 01:15:24</t>
  </si>
  <si>
    <t>2024-01-27 01:43:54</t>
  </si>
  <si>
    <t>GÖÇBEYLİ TR-5 35-16-M00020_A_90935316_90935316</t>
  </si>
  <si>
    <t>90935316</t>
  </si>
  <si>
    <t>2024-01-26 19:27:16</t>
  </si>
  <si>
    <t>2024-01-26 21:34:42</t>
  </si>
  <si>
    <t>KOCAKORU TR-1 45-71-M01490_45-71-M01490_2369767</t>
  </si>
  <si>
    <t>2369767</t>
  </si>
  <si>
    <t>2024-01-26 15:13:22</t>
  </si>
  <si>
    <t>2024-01-26 16:14:18</t>
  </si>
  <si>
    <t>2024-01-26 14:42:54</t>
  </si>
  <si>
    <t>2024-01-26 15:30:17</t>
  </si>
  <si>
    <t>SARIGÖL DM 45-79-M00069_ULUDERBENT FİDERİ M16_2076610</t>
  </si>
  <si>
    <t>2076610</t>
  </si>
  <si>
    <t>2024-01-26 15:08:18</t>
  </si>
  <si>
    <t>2024-01-26 15:13:59</t>
  </si>
  <si>
    <t>M-580 (DM-6/18) 35-17-M00580__72410856_72410856</t>
  </si>
  <si>
    <t>72410856</t>
  </si>
  <si>
    <t>2024-01-26 10:38:18</t>
  </si>
  <si>
    <t>2024-01-26 14:14:22</t>
  </si>
  <si>
    <t>K-3194 35-03-K03194_35-03-K03194_2367943</t>
  </si>
  <si>
    <t>2367943</t>
  </si>
  <si>
    <t>2024-01-26 10:46:06</t>
  </si>
  <si>
    <t>2024-01-26 16:05:52</t>
  </si>
  <si>
    <t>MORDOĞAN İM 35-21-A00002_İSKELE L03_2065975</t>
  </si>
  <si>
    <t>2065975</t>
  </si>
  <si>
    <t>2024-01-26 10:49:53</t>
  </si>
  <si>
    <t>2024-01-26 11:06:40</t>
  </si>
  <si>
    <t>DM-12/TR-1 45-73-M00067_KEMALİYE-1 GİRİŞ M04_65918030</t>
  </si>
  <si>
    <t>65918030</t>
  </si>
  <si>
    <t>2024-01-26 10:38:07</t>
  </si>
  <si>
    <t>2024-01-26 15:47:37</t>
  </si>
  <si>
    <t>SOMA TR-12 45-82-M00012_D_65510174_65510174</t>
  </si>
  <si>
    <t>65510174</t>
  </si>
  <si>
    <t>2024-01-25 19:28:21</t>
  </si>
  <si>
    <t>2024-01-26 01:09:53</t>
  </si>
  <si>
    <t>GÜLBAHÇE İM 35-19-A00006_GÜLBAHÇE L02_72213955</t>
  </si>
  <si>
    <t>72213955</t>
  </si>
  <si>
    <t>2024-01-25 21:08:58</t>
  </si>
  <si>
    <t>2024-01-25 21:10:23</t>
  </si>
  <si>
    <t>KURUDERE OVA TR-2 35-32-L00051_A_90944707_90944707</t>
  </si>
  <si>
    <t>90944707</t>
  </si>
  <si>
    <t>2024-01-25 17:57:40</t>
  </si>
  <si>
    <t>2024-01-25 20:19:38</t>
  </si>
  <si>
    <t>M-36 DOĞALKENT 35-23-M00036_950426962_950426962</t>
  </si>
  <si>
    <t>950426962</t>
  </si>
  <si>
    <t>2024-01-25 15:00:01</t>
  </si>
  <si>
    <t>2024-01-25 17:53:29</t>
  </si>
  <si>
    <t>MENEMEN TR-74 35-28-L00074_C_56377537_56377537</t>
  </si>
  <si>
    <t>56377537</t>
  </si>
  <si>
    <t>2024-01-25 09:30:03</t>
  </si>
  <si>
    <t>2024-01-25 12:31:47</t>
  </si>
  <si>
    <t>AŞAĞIKIRIKLAR DM 35-16-M00448_YENİKENT SULAMA M11_2115986</t>
  </si>
  <si>
    <t>2115986</t>
  </si>
  <si>
    <t>2024-01-25 09:22:05</t>
  </si>
  <si>
    <t>2024-01-25 09:35:46</t>
  </si>
  <si>
    <t>TR-13 35-19-L00013_C_90965003_90965003</t>
  </si>
  <si>
    <t>90965003</t>
  </si>
  <si>
    <t>2024-01-25 09:23:30</t>
  </si>
  <si>
    <t>2024-01-25 16:49:51</t>
  </si>
  <si>
    <t>M-3121 35-10-M03121_98140156_98140156</t>
  </si>
  <si>
    <t>98140156</t>
  </si>
  <si>
    <t>2024-01-24 22:49:24</t>
  </si>
  <si>
    <t>2024-01-25 00:42:29</t>
  </si>
  <si>
    <t>M-1723 35-02-M01723_910353290_910353290</t>
  </si>
  <si>
    <t>910353290</t>
  </si>
  <si>
    <t>2024-01-24 15:00:04</t>
  </si>
  <si>
    <t>2024-01-24 16:36:00</t>
  </si>
  <si>
    <t>UĞURLU KÖK 45-86-M00045_GÜNDOĞDU UĞURLU M02_72226051</t>
  </si>
  <si>
    <t>72226051</t>
  </si>
  <si>
    <t>2024-01-24 15:23:19</t>
  </si>
  <si>
    <t>2024-01-24 15:40:22</t>
  </si>
  <si>
    <t>SÜLEYMANLI TR-3 35-28-M00726_D_56352399_56352399</t>
  </si>
  <si>
    <t>56352399</t>
  </si>
  <si>
    <t>2024-01-24 11:07:09</t>
  </si>
  <si>
    <t>2024-01-24 17:36:00</t>
  </si>
  <si>
    <t>KARAKOVA TR-1 35-24-M00031_A_56353231_56353231</t>
  </si>
  <si>
    <t>56353231</t>
  </si>
  <si>
    <t>2024-01-24 11:33:06</t>
  </si>
  <si>
    <t>2024-01-24 14:54:31</t>
  </si>
  <si>
    <t>2024-01-24 11:09:27</t>
  </si>
  <si>
    <t>2024-01-24 12:44:15</t>
  </si>
  <si>
    <t>BOZKÖY-1 35-26-M00480_956611031_956611031</t>
  </si>
  <si>
    <t>956611031</t>
  </si>
  <si>
    <t>2024-01-24 11:13:28</t>
  </si>
  <si>
    <t>2024-01-24 12:05:45</t>
  </si>
  <si>
    <t>M-2813 35-03-M02813_35-03-M02813_66950678</t>
  </si>
  <si>
    <t>66950678</t>
  </si>
  <si>
    <t>2024-01-24 11:15:22</t>
  </si>
  <si>
    <t>2024-01-24 11:44:39</t>
  </si>
  <si>
    <t>DM02/TR28 MİLLİ EGEMENLİK 45-73-M00013_B b1_45157221</t>
  </si>
  <si>
    <t>45157221</t>
  </si>
  <si>
    <t>2024-01-24 11:36:38</t>
  </si>
  <si>
    <t>2024-01-24 15:24:49</t>
  </si>
  <si>
    <t>K-510 35-01-K00510_F 1F_5859423</t>
  </si>
  <si>
    <t>5859423</t>
  </si>
  <si>
    <t>2024-01-24 11:30:00</t>
  </si>
  <si>
    <t>2024-01-24 14:06:23</t>
  </si>
  <si>
    <t>TAVAK TR-1 45-81-M00076_45-81-M00076_2377019</t>
  </si>
  <si>
    <t>2377019</t>
  </si>
  <si>
    <t>2024-01-24 11:27:39</t>
  </si>
  <si>
    <t>2024-01-24 11:58:29</t>
  </si>
  <si>
    <t>K-77 35-01-K00077_911952299_911952299</t>
  </si>
  <si>
    <t>911952299</t>
  </si>
  <si>
    <t>2024-01-24 09:55:08</t>
  </si>
  <si>
    <t>2024-01-24 11:29:17</t>
  </si>
  <si>
    <t>HALIKÖY OVACIK MAH. TR-4 35-32-L00125_B_56368021_56368021</t>
  </si>
  <si>
    <t>56368021</t>
  </si>
  <si>
    <t>2024-01-24 10:30:50</t>
  </si>
  <si>
    <t>2024-01-24 12:41:57</t>
  </si>
  <si>
    <t>TR-131 35-19-L00131_A_56391416_56391416</t>
  </si>
  <si>
    <t>56391416</t>
  </si>
  <si>
    <t>2024-01-24 10:37:28</t>
  </si>
  <si>
    <t>2024-01-24 12:57:09</t>
  </si>
  <si>
    <t>SOMAK TR-2 35-29-L00785__66119452_66119452</t>
  </si>
  <si>
    <t>66119452</t>
  </si>
  <si>
    <t>2024-01-24 10:41:41</t>
  </si>
  <si>
    <t>2024-01-24 18:39:41</t>
  </si>
  <si>
    <t>K-1283 35-07-K01283_95001442059_95001442059</t>
  </si>
  <si>
    <t>95001442059</t>
  </si>
  <si>
    <t>2024-01-30 09:29:32</t>
  </si>
  <si>
    <t>2024-01-30 10:52:28</t>
  </si>
  <si>
    <t>GELENBE TR-3 45-76-L00062_C_91113274_91113274</t>
  </si>
  <si>
    <t>91113274</t>
  </si>
  <si>
    <t>2024-01-30 09:07:32</t>
  </si>
  <si>
    <t>2024-01-30 11:07:51</t>
  </si>
  <si>
    <t>K-1561 35-02-K01561_TRAFO K04_2070622</t>
  </si>
  <si>
    <t>2070622</t>
  </si>
  <si>
    <t>2024-01-30 09:04:26</t>
  </si>
  <si>
    <t>2024-01-30 18:07:14</t>
  </si>
  <si>
    <t>2024-01-30 09:13:47</t>
  </si>
  <si>
    <t>2024-01-30 09:57:54</t>
  </si>
  <si>
    <t>HALİLBEYLİ DM 35-27-M00620_Recloser M09_2313231</t>
  </si>
  <si>
    <t>2313231</t>
  </si>
  <si>
    <t>2024-01-30 00:40:40</t>
  </si>
  <si>
    <t>2024-01-30 02:33:31</t>
  </si>
  <si>
    <t>YENİŞAKRAN TR-5 35-17-M00205_35-17-M00205_92152535</t>
  </si>
  <si>
    <t>92152535</t>
  </si>
  <si>
    <t>2024-01-30 02:06:09</t>
  </si>
  <si>
    <t>2024-01-30 03:41:49</t>
  </si>
  <si>
    <t>KARŞIYAKA GIS TM 35-04-A00002_Karşıyaka-17 K31_2053606</t>
  </si>
  <si>
    <t>2053606</t>
  </si>
  <si>
    <t>2024-01-30 03:00:52</t>
  </si>
  <si>
    <t>2024-01-30 03:44:23</t>
  </si>
  <si>
    <t>K-777 35-02-K00777_K-1189 K02_2114482</t>
  </si>
  <si>
    <t>2114482</t>
  </si>
  <si>
    <t>2024-01-30 02:44:21</t>
  </si>
  <si>
    <t>2024-01-30 02:46:35</t>
  </si>
  <si>
    <t>K-3109 35-04-K03109_K H01b_83783980</t>
  </si>
  <si>
    <t>83783980</t>
  </si>
  <si>
    <t>2024-01-29 22:58:58</t>
  </si>
  <si>
    <t>2024-01-30 01:33:54</t>
  </si>
  <si>
    <t>2024-01-29 19:23:50</t>
  </si>
  <si>
    <t>2024-01-30 00:44:53</t>
  </si>
  <si>
    <t>K-3011 35-01-K03011_E_56362422_56362422</t>
  </si>
  <si>
    <t>56362422</t>
  </si>
  <si>
    <t>2024-01-29 19:25:26</t>
  </si>
  <si>
    <t>2024-01-29 20:05:55</t>
  </si>
  <si>
    <t>GÖÇBEYLİ DM 35-16-M00139_HatBaşıAyırıcı_90912768 M07_90912768</t>
  </si>
  <si>
    <t>90912768</t>
  </si>
  <si>
    <t>2024-01-29 18:45:12</t>
  </si>
  <si>
    <t>2024-01-29 22:54:05</t>
  </si>
  <si>
    <t>BAĞARASI TR-2 35-23-M00171_A_91004402_91004402</t>
  </si>
  <si>
    <t>91004402</t>
  </si>
  <si>
    <t>2024-01-29 18:47:33</t>
  </si>
  <si>
    <t>2024-01-29 19:15:41</t>
  </si>
  <si>
    <t>2024-01-29 17:34:51</t>
  </si>
  <si>
    <t>2024-01-29 19:56:04</t>
  </si>
  <si>
    <t>K-1210 35-01-K01210_913580267_913580267</t>
  </si>
  <si>
    <t>913580267</t>
  </si>
  <si>
    <t>2024-01-29 17:07:36</t>
  </si>
  <si>
    <t>2024-01-29 18:15:40</t>
  </si>
  <si>
    <t>TR-131 35-19-L00131_956668890_956668890</t>
  </si>
  <si>
    <t>956668890</t>
  </si>
  <si>
    <t>2024-01-29 15:10:15</t>
  </si>
  <si>
    <t>2024-01-29 17:15:35</t>
  </si>
  <si>
    <t>ÇAYBAŞI DM-1/TR-9 35-26-L00211_35-26-L00211_2354489</t>
  </si>
  <si>
    <t>2354489</t>
  </si>
  <si>
    <t>2024-01-29 14:42:41</t>
  </si>
  <si>
    <t>2024-01-29 15:55:49</t>
  </si>
  <si>
    <t>TEPEBAŞI TR-2 45-75-L00003_B_91382312_91382312</t>
  </si>
  <si>
    <t>91382312</t>
  </si>
  <si>
    <t>2024-01-29 14:01:59</t>
  </si>
  <si>
    <t>2024-01-29 19:09:14</t>
  </si>
  <si>
    <t>BOZDAĞ TR-9 35-15-L00293_A_91362935_91362935</t>
  </si>
  <si>
    <t>91362935</t>
  </si>
  <si>
    <t>2024-01-29 11:30:03</t>
  </si>
  <si>
    <t>2024-01-29 14:55:30</t>
  </si>
  <si>
    <t>2024-01-29 11:33:41</t>
  </si>
  <si>
    <t>2024-01-29 12:01:51</t>
  </si>
  <si>
    <t>AKÇAPINAR TR-3 45-83-L00441_45-83-L00441_2371747</t>
  </si>
  <si>
    <t>2371747</t>
  </si>
  <si>
    <t>2024-01-28 21:33:50</t>
  </si>
  <si>
    <t>2024-01-28 22:39:59</t>
  </si>
  <si>
    <t>M-3251 35-04-M03251_98951682_98951682</t>
  </si>
  <si>
    <t>98951682</t>
  </si>
  <si>
    <t>2024-01-28 06:53:01</t>
  </si>
  <si>
    <t>2024-01-28 12:59:51</t>
  </si>
  <si>
    <t>2024-01-28 02:56:30</t>
  </si>
  <si>
    <t>2024-01-28 03:39:54</t>
  </si>
  <si>
    <t>KAPANCI KÖK 45-78-L00229_HatBaşıAyırıcı_53140495 L02_53140495</t>
  </si>
  <si>
    <t>53140495</t>
  </si>
  <si>
    <t>2024-01-27 16:46:53</t>
  </si>
  <si>
    <t>2024-01-27 17:59:25</t>
  </si>
  <si>
    <t>K-488 35-04-K00488_912294022_912294022</t>
  </si>
  <si>
    <t>912294022</t>
  </si>
  <si>
    <t>2024-01-27 16:18:29</t>
  </si>
  <si>
    <t>2024-01-27 20:02:27</t>
  </si>
  <si>
    <t>EVRENLİ KÖK 45-73-M00139_HatBaşıAyırıcı_100773004 M03_100773004</t>
  </si>
  <si>
    <t>100773004</t>
  </si>
  <si>
    <t>2024-01-27 17:02:44</t>
  </si>
  <si>
    <t>2024-01-27 17:07:59</t>
  </si>
  <si>
    <t>TR-140 35-19-L00140_6526693_56390701_56390701</t>
  </si>
  <si>
    <t>56390701</t>
  </si>
  <si>
    <t>AG Kademe Ayarı</t>
  </si>
  <si>
    <t>2024-01-27 16:37:05</t>
  </si>
  <si>
    <t>2024-01-27 17:15:21</t>
  </si>
  <si>
    <t>TR-140 35-19-L00140_35-19-L00140_2350427</t>
  </si>
  <si>
    <t>2350427</t>
  </si>
  <si>
    <t>2024-01-27 18:11:42</t>
  </si>
  <si>
    <t>K-3628 35-01-K03628_35-01-K03628_2348599</t>
  </si>
  <si>
    <t>2348599</t>
  </si>
  <si>
    <t>2024-01-27 16:26:54</t>
  </si>
  <si>
    <t>2024-01-27 18:21:02</t>
  </si>
  <si>
    <t>YEŞİLOVA TR-1 45-78-M01058_A_91287902_91287902</t>
  </si>
  <si>
    <t>91287902</t>
  </si>
  <si>
    <t>2024-01-27 11:40:08</t>
  </si>
  <si>
    <t>2024-01-27 14:30:49</t>
  </si>
  <si>
    <t>BÖLCEK DM 35-16-M00153_MEZARLIKALTI M06_82962827</t>
  </si>
  <si>
    <t>82962827</t>
  </si>
  <si>
    <t>2024-01-27 11:37:30</t>
  </si>
  <si>
    <t>2024-01-27 14:51:26</t>
  </si>
  <si>
    <t>DM-2/4 35-18-L00590_950454052_950454052</t>
  </si>
  <si>
    <t>950454052</t>
  </si>
  <si>
    <t>2024-01-27 11:04:07</t>
  </si>
  <si>
    <t>2024-01-27 13:27:54</t>
  </si>
  <si>
    <t>AŞAĞIÇOBANİSA SANAYİ 45-71-M00108_TR-24 M01_89025610</t>
  </si>
  <si>
    <t>89025610</t>
  </si>
  <si>
    <t>Üçüncü Şahıs Talebiyle Planlı Çalışma</t>
  </si>
  <si>
    <t>2024-01-27 11:13:25</t>
  </si>
  <si>
    <t>2024-01-27 14:12:24</t>
  </si>
  <si>
    <t>TR-2/73-A 45-83-L00151_IRLAMAZ KÖK L03_72157763</t>
  </si>
  <si>
    <t>72157763</t>
  </si>
  <si>
    <t>2024-01-27 11:11:44</t>
  </si>
  <si>
    <t>2024-01-27 12:19:44</t>
  </si>
  <si>
    <t>TR-2/23 45-83-L00023_957960280_957960280</t>
  </si>
  <si>
    <t>957960280</t>
  </si>
  <si>
    <t>2024-01-27 08:15:39</t>
  </si>
  <si>
    <t>2024-01-27 11:10:41</t>
  </si>
  <si>
    <t>DM-09/12 (KÖMÜRCÜLER SİTESİ) 45-71-M00378_CEZAEVİ M03_66152436</t>
  </si>
  <si>
    <t>66152436</t>
  </si>
  <si>
    <t>2024-01-26 21:21:54</t>
  </si>
  <si>
    <t>2024-01-26 22:02:14</t>
  </si>
  <si>
    <t>TR-33 35-17-M00033_M-433 M03_66314618</t>
  </si>
  <si>
    <t>66314618</t>
  </si>
  <si>
    <t>2024-01-26 20:14:02</t>
  </si>
  <si>
    <t>2024-01-26 20:22:35</t>
  </si>
  <si>
    <t>K-429 35-01-K00429_35-01-K00429_2358116</t>
  </si>
  <si>
    <t>2358116</t>
  </si>
  <si>
    <t>2024-01-26 20:06:49</t>
  </si>
  <si>
    <t>2024-01-26 20:12:11</t>
  </si>
  <si>
    <t>ASARLIK TR-9 35-28-M00590_35-28-M00590_2377264</t>
  </si>
  <si>
    <t>2377264</t>
  </si>
  <si>
    <t>2024-01-26 20:18:04</t>
  </si>
  <si>
    <t>2024-01-26 20:55:27</t>
  </si>
  <si>
    <t>M-1426 35-04-M01426_95002813858_95002813858</t>
  </si>
  <si>
    <t>95002813858</t>
  </si>
  <si>
    <t>2024-01-26 13:21:45</t>
  </si>
  <si>
    <t>2024-01-26 16:50:39</t>
  </si>
  <si>
    <t>TÖYKO TR-2 35-30-M00214_955302184_955302184</t>
  </si>
  <si>
    <t>955302184</t>
  </si>
  <si>
    <t>2024-01-26 13:29:07</t>
  </si>
  <si>
    <t>2024-01-26 15:26:44</t>
  </si>
  <si>
    <t>K-253 35-01-K00253_910714350_910714350</t>
  </si>
  <si>
    <t>910714350</t>
  </si>
  <si>
    <t>2024-01-26 14:03:32</t>
  </si>
  <si>
    <t>2024-01-26 16:49:03</t>
  </si>
  <si>
    <t>ALAÇATI TM 35-18-A00005_ARES M24_2308556</t>
  </si>
  <si>
    <t>2308556</t>
  </si>
  <si>
    <t>2024-01-26 13:40:27</t>
  </si>
  <si>
    <t>2024-01-26 14:55:22</t>
  </si>
  <si>
    <t>2024-01-26 13:36:14</t>
  </si>
  <si>
    <t>2024-01-26 16:48:33</t>
  </si>
  <si>
    <t>ÇAKALLAR TR-1 35-22-M00854_35-22-M00854_66065930</t>
  </si>
  <si>
    <t>66065930</t>
  </si>
  <si>
    <t>2024-01-26 10:25:24</t>
  </si>
  <si>
    <t>2024-01-26 11:11:24</t>
  </si>
  <si>
    <t>TR-2/104 45-83-L00104_955140312_955140312</t>
  </si>
  <si>
    <t>955140312</t>
  </si>
  <si>
    <t>2024-01-26 09:34:41</t>
  </si>
  <si>
    <t>2024-01-26 10:49:18</t>
  </si>
  <si>
    <t>TR-255(DM-2/2) 35-19-L00255_956663763_956663763</t>
  </si>
  <si>
    <t>956663763</t>
  </si>
  <si>
    <t>2024-01-26 08:48:39</t>
  </si>
  <si>
    <t>2024-01-26 12:14:40</t>
  </si>
  <si>
    <t>ÖREN TOPRAK SU KÖK 35-27-M00760_ÖREN TOPRAK SULAMA KOOP. M01_80023994</t>
  </si>
  <si>
    <t>80023994</t>
  </si>
  <si>
    <t>2024-01-26 09:01:14</t>
  </si>
  <si>
    <t>2024-01-26 09:28:28</t>
  </si>
  <si>
    <t>KAZANLI KÖK 35-15-L00951_BALABANLI KÖYÜ L07_66954452</t>
  </si>
  <si>
    <t>66954452</t>
  </si>
  <si>
    <t>2024-01-26 09:01:54</t>
  </si>
  <si>
    <t>2024-01-26 09:18:54</t>
  </si>
  <si>
    <t>M-1414 35-01-M01414_TRAFO M03_2096821</t>
  </si>
  <si>
    <t>2096821</t>
  </si>
  <si>
    <t>2024-01-26 09:12:21</t>
  </si>
  <si>
    <t>2024-01-26 13:51:40</t>
  </si>
  <si>
    <t>K-3569 35-02-K03569_TRAFO K02_2113293</t>
  </si>
  <si>
    <t>2113293</t>
  </si>
  <si>
    <t>2024-01-26 08:58:58</t>
  </si>
  <si>
    <t>2024-01-26 10:12:39</t>
  </si>
  <si>
    <t>YILMAZ İM 45-78-A00003_YILMAZ TR-2 L03_2331487</t>
  </si>
  <si>
    <t>2331487</t>
  </si>
  <si>
    <t>2024-01-26 09:10:00</t>
  </si>
  <si>
    <t>2024-01-26 19:27:39</t>
  </si>
  <si>
    <t>2024-01-26 00:20:00</t>
  </si>
  <si>
    <t>2024-01-26 01:35:41</t>
  </si>
  <si>
    <t>PAZARKÖY YENİ MAH TR-4 45-78-L00655_49253338_56391420_56391420</t>
  </si>
  <si>
    <t>56391420</t>
  </si>
  <si>
    <t>2024-01-25 18:57:29</t>
  </si>
  <si>
    <t>2024-01-25 20:41:18</t>
  </si>
  <si>
    <t>DURASILLI TR-4 45-78-M01146_B_91056334_91056334</t>
  </si>
  <si>
    <t>91056334</t>
  </si>
  <si>
    <t>2024-01-25 18:55:30</t>
  </si>
  <si>
    <t>2024-01-25 19:24:24</t>
  </si>
  <si>
    <t>UZUNKÖY TR-2 35-31-L00143_47827448_56389535_56389535</t>
  </si>
  <si>
    <t>56389535</t>
  </si>
  <si>
    <t>2024-01-25 18:30:29</t>
  </si>
  <si>
    <t>2024-01-25 20:41:34</t>
  </si>
  <si>
    <t>K-4027 35-01-K04027_D D01b_95193878</t>
  </si>
  <si>
    <t>95193878</t>
  </si>
  <si>
    <t>2024-01-25 13:37:09</t>
  </si>
  <si>
    <t>2024-01-25 16:23:53</t>
  </si>
  <si>
    <t>M-229 35-14-M00229_B_76711278_76711278</t>
  </si>
  <si>
    <t>76711278</t>
  </si>
  <si>
    <t>2024-01-25 11:29:22</t>
  </si>
  <si>
    <t>2024-01-25 14:01:12</t>
  </si>
  <si>
    <t>TR-2/30 45-72-L00030_956500833_956500833</t>
  </si>
  <si>
    <t>956500833</t>
  </si>
  <si>
    <t>2024-01-25 09:40:32</t>
  </si>
  <si>
    <t>2024-01-25 10:51:37</t>
  </si>
  <si>
    <t>2024-01-25 09:44:00</t>
  </si>
  <si>
    <t>2024-01-25 16:59:50</t>
  </si>
  <si>
    <t>HAYKIRAN TR-1 35-28-M00200_DIREK TIPI TRAFO HUCRESI H01_2108807</t>
  </si>
  <si>
    <t>2108807</t>
  </si>
  <si>
    <t>2024-01-25 09:39:07</t>
  </si>
  <si>
    <t>2024-01-25 18:04:17</t>
  </si>
  <si>
    <t>TR-1-6/1 YAĞCI KAVAĞI 35-20-L00033_GENCER FİDERİ L02_66512522</t>
  </si>
  <si>
    <t>66512522</t>
  </si>
  <si>
    <t>2024-01-25 09:31:45</t>
  </si>
  <si>
    <t>2024-01-25 15:35:05</t>
  </si>
  <si>
    <t>TIRAZLI KÖK 45-79-M00079_HatBaşıAyırıcı_64146837 M06_64146837</t>
  </si>
  <si>
    <t>64146837</t>
  </si>
  <si>
    <t>2024-01-25 09:10:23</t>
  </si>
  <si>
    <t>2024-01-25 12:35:26</t>
  </si>
  <si>
    <t>M-3308(YATIRIM REZERVE) 35-07-M03308__100847796_100847796</t>
  </si>
  <si>
    <t>100847796</t>
  </si>
  <si>
    <t>2024-01-25 01:30:36</t>
  </si>
  <si>
    <t>2024-01-25 03:36:16</t>
  </si>
  <si>
    <t>DM08/TR01 45-73-M00017_A a2_45157552</t>
  </si>
  <si>
    <t>45157552</t>
  </si>
  <si>
    <t>2024-01-24 22:07:25</t>
  </si>
  <si>
    <t>2024-01-24 22:26:29</t>
  </si>
  <si>
    <t>TR-130 35-26-M00130_DAĞITIM TRAFO TR-130 M04_66032240</t>
  </si>
  <si>
    <t>66032240</t>
  </si>
  <si>
    <t>OG Kesici Arızası</t>
  </si>
  <si>
    <t>2024-01-25 01:14:44</t>
  </si>
  <si>
    <t>2024-01-25 01:56:57</t>
  </si>
  <si>
    <t>BOSTANLI GIS TM 35-04-A00001_Bostanlı-1 K01_2311154</t>
  </si>
  <si>
    <t>2311154</t>
  </si>
  <si>
    <t>2024-01-25 01:44:19</t>
  </si>
  <si>
    <t>2024-01-25 03:12:24</t>
  </si>
  <si>
    <t>TR-57 35-16-L00057_35-16-L00057_2349577</t>
  </si>
  <si>
    <t>2349577</t>
  </si>
  <si>
    <t>2024-01-24 20:13:14</t>
  </si>
  <si>
    <t>2024-01-24 21:22:55</t>
  </si>
  <si>
    <t>SARIGÖL TR-41 45-79-M00041_945557859_945557859</t>
  </si>
  <si>
    <t>945557859</t>
  </si>
  <si>
    <t>2024-01-24 18:16:40</t>
  </si>
  <si>
    <t>2024-01-24 18:46:44</t>
  </si>
  <si>
    <t>TR-174/A 45-78-L00736__72371984_72371984</t>
  </si>
  <si>
    <t>72371984</t>
  </si>
  <si>
    <t>2024-01-24 16:57:34</t>
  </si>
  <si>
    <t>2024-01-24 18:25:48</t>
  </si>
  <si>
    <t>HALİLBEYLİ DM 35-27-M00620_HALİLBEYLİ İÇME SUYU M11_2306340</t>
  </si>
  <si>
    <t>2306340</t>
  </si>
  <si>
    <t>2024-01-24 17:44:53</t>
  </si>
  <si>
    <t>2024-01-24 18:16:00</t>
  </si>
  <si>
    <t>AVDAN TR-3 45-82-M00228_D_56405038_56405038</t>
  </si>
  <si>
    <t>56405038</t>
  </si>
  <si>
    <t>2024-01-24 18:06:39</t>
  </si>
  <si>
    <t>2024-01-24 19:19:39</t>
  </si>
  <si>
    <t>GÖKÇEN DM 35-29-M00123_SEYREKLİ M03_2104368</t>
  </si>
  <si>
    <t>2104368</t>
  </si>
  <si>
    <t>2024-01-24 15:37:52</t>
  </si>
  <si>
    <t>2024-01-24 15:47:09</t>
  </si>
  <si>
    <t>LÜTFİYE KÖK 45-80-M02970_KUMKUYUCAK    TST-1 M03_84270457</t>
  </si>
  <si>
    <t>84270457</t>
  </si>
  <si>
    <t>2024-01-24 15:25:52</t>
  </si>
  <si>
    <t>2024-01-24 15:49:58</t>
  </si>
  <si>
    <t>ESKİ KARAKÖY TR_ESKİ KARAKÖY TR_35-17-M00447</t>
  </si>
  <si>
    <t>2024-01-24 14:49:30</t>
  </si>
  <si>
    <t>2024-01-24 15:08:15</t>
  </si>
  <si>
    <t>K-122 35-01-K00122_D_56375662_56375662</t>
  </si>
  <si>
    <t>56375662</t>
  </si>
  <si>
    <t>2024-01-24 10:20:12</t>
  </si>
  <si>
    <t>2024-01-24 17:11:00</t>
  </si>
  <si>
    <t>K-4770 35-02-K04770__72410777_72410777</t>
  </si>
  <si>
    <t>72410777</t>
  </si>
  <si>
    <t>2024-01-24 09:44:03</t>
  </si>
  <si>
    <t>2024-01-24 12:18:09</t>
  </si>
  <si>
    <t>YENİFOÇA TR-3 35-23-M00003_C_56406873_56406873</t>
  </si>
  <si>
    <t>56406873</t>
  </si>
  <si>
    <t>2024-01-24 09:45:29</t>
  </si>
  <si>
    <t>2024-01-24 10:57:20</t>
  </si>
  <si>
    <t>YEŞİLYURT TR-18 45-73-M00489_45-73-M00489_2352770</t>
  </si>
  <si>
    <t>2352770</t>
  </si>
  <si>
    <t>2024-01-23 21:23:36</t>
  </si>
  <si>
    <t>2024-01-23 21:56:11</t>
  </si>
  <si>
    <t>KIZILAVLU KÖK 45-78-M00837_HatBaşıAyırıcı_53139616 M02_53139616</t>
  </si>
  <si>
    <t>53139616</t>
  </si>
  <si>
    <t>2024-01-23 18:50:17</t>
  </si>
  <si>
    <t>2024-01-23 22:53:25</t>
  </si>
  <si>
    <t>SART TR-5 45-78-M00174_49315394_56389973_56389973</t>
  </si>
  <si>
    <t>56389973</t>
  </si>
  <si>
    <t>2024-01-23 18:34:43</t>
  </si>
  <si>
    <t>2024-01-23 20:16:46</t>
  </si>
  <si>
    <t>ÇİNİLİKÖY TR-4 35-27-L00334_914001670_914001670</t>
  </si>
  <si>
    <t>914001670</t>
  </si>
  <si>
    <t>2024-01-23 15:57:21</t>
  </si>
  <si>
    <t>2024-01-23 17:03:48</t>
  </si>
  <si>
    <t>K-3866 35-01-K03866_913524214_913524214</t>
  </si>
  <si>
    <t>913524214</t>
  </si>
  <si>
    <t>2024-01-23 15:41:35</t>
  </si>
  <si>
    <t>2024-01-23 16:45:34</t>
  </si>
  <si>
    <t>KIZILAVLU KÖK 45-78-M00837_DELİBAŞLI GRUBU M02_66247833</t>
  </si>
  <si>
    <t>66247833</t>
  </si>
  <si>
    <t>2024-01-23 15:42:09</t>
  </si>
  <si>
    <t>2024-01-23 15:42:19</t>
  </si>
  <si>
    <t>BARAJ KÖK 35-17-M00461_HatBaşıAyırıcı_65631794 M04_65631794</t>
  </si>
  <si>
    <t>65631794</t>
  </si>
  <si>
    <t>2024-01-23 15:40:34</t>
  </si>
  <si>
    <t>2024-01-23 16:20:14</t>
  </si>
  <si>
    <t>TR-2/31 45-72-L00031_A A02_65855815</t>
  </si>
  <si>
    <t>65855815</t>
  </si>
  <si>
    <t>2024-01-23 12:11:17</t>
  </si>
  <si>
    <t>2024-01-23 17:32:37</t>
  </si>
  <si>
    <t>ÇANDARLI DM-TR-20 35-30-M00020_ŞEHİR-2 M02_72352922</t>
  </si>
  <si>
    <t>72352922</t>
  </si>
  <si>
    <t>2024-01-23 14:08:29</t>
  </si>
  <si>
    <t>2024-01-23 17:59:49</t>
  </si>
  <si>
    <t>L-100 BELKENT 35-18-L00100_950463827_950463827</t>
  </si>
  <si>
    <t>950463827</t>
  </si>
  <si>
    <t>2024-01-23 12:47:20</t>
  </si>
  <si>
    <t>2024-01-23 18:55:42</t>
  </si>
  <si>
    <t>KOLDERE TR-11 45-80-M00056_TR-92 TST M03_84186843</t>
  </si>
  <si>
    <t>84186843</t>
  </si>
  <si>
    <t>2024-01-23 12:35:51</t>
  </si>
  <si>
    <t>2024-01-23 13:24:59</t>
  </si>
  <si>
    <t>HARMANDALI KÖK 45-71-M00061_NURİ SORMAN M11_72231093</t>
  </si>
  <si>
    <t>72231093</t>
  </si>
  <si>
    <t>2024-01-23 12:00:49</t>
  </si>
  <si>
    <t>2024-01-23 13:10:33</t>
  </si>
  <si>
    <t>GÜNEŞLİ KÖK 45-75-M00056_HatBaşıAyırıcı_53135488 M01_53135488</t>
  </si>
  <si>
    <t>53135488</t>
  </si>
  <si>
    <t>2024-01-23 12:11:36</t>
  </si>
  <si>
    <t>2024-01-23 17:15:39</t>
  </si>
  <si>
    <t>GÖLCÜK DM 35-15-L01153_SUBATAN L04_67177011</t>
  </si>
  <si>
    <t>67177011</t>
  </si>
  <si>
    <t>2024-01-23 12:26:19</t>
  </si>
  <si>
    <t>2024-01-23 12:45:00</t>
  </si>
  <si>
    <t>2024-01-30 09:32:21</t>
  </si>
  <si>
    <t>2024-01-30 10:21:49</t>
  </si>
  <si>
    <t>K-3287 35-01-K03287_TRAFO K03_2333947</t>
  </si>
  <si>
    <t>2333947</t>
  </si>
  <si>
    <t>2024-01-30 03:24:01</t>
  </si>
  <si>
    <t>2024-01-30 03:37:05</t>
  </si>
  <si>
    <t>M-860 35-02-M00860_DIREK TIPI TRAFO HUCRESI H01_2061797</t>
  </si>
  <si>
    <t>2061797</t>
  </si>
  <si>
    <t>2024-01-29 23:41:33</t>
  </si>
  <si>
    <t>K-152 35-02-K00152_B_56370586_56370586</t>
  </si>
  <si>
    <t>56370586</t>
  </si>
  <si>
    <t>2024-01-29 21:20:40</t>
  </si>
  <si>
    <t>2024-01-30 03:00:42</t>
  </si>
  <si>
    <t>2024-01-29 20:53:32</t>
  </si>
  <si>
    <t>2024-01-29 21:53:26</t>
  </si>
  <si>
    <t>2024-01-29 15:57:18</t>
  </si>
  <si>
    <t>2024-01-29 16:07:00</t>
  </si>
  <si>
    <t>MUSTAFA DAMLA SULAMA GRUBU 35-29-M00393_35-29-M00393_2363104</t>
  </si>
  <si>
    <t>2363104</t>
  </si>
  <si>
    <t>2024-01-29 08:34:17</t>
  </si>
  <si>
    <t>2024-01-29 12:12:44</t>
  </si>
  <si>
    <t>45-73-M00040_ALAŞEHİR PTT TRAFO_ALAŞEHİR ESNAF VE SANATKARLAR ODASI_945674612_ _945674612</t>
  </si>
  <si>
    <t>945674612</t>
  </si>
  <si>
    <t>2024-01-29 11:30:21</t>
  </si>
  <si>
    <t>2024-01-29 13:25:50</t>
  </si>
  <si>
    <t>SOMA A SANTRALİ İM/DM 45-82-A00001_DENİŞ-1 M11_2324953</t>
  </si>
  <si>
    <t>2324953</t>
  </si>
  <si>
    <t>2024-01-29 09:02:30</t>
  </si>
  <si>
    <t>2024-01-29 11:06:41</t>
  </si>
  <si>
    <t>M-2014 35-01-M02014_F F1_5867630</t>
  </si>
  <si>
    <t>5867630</t>
  </si>
  <si>
    <t>2024-01-29 08:11:28</t>
  </si>
  <si>
    <t>2024-01-29 08:39:55</t>
  </si>
  <si>
    <t>SEKLİK TR-1 35-16-M00036_C_90935766_90935766</t>
  </si>
  <si>
    <t>2024-01-29 09:05:24</t>
  </si>
  <si>
    <t>2024-01-29 17:10:48</t>
  </si>
  <si>
    <t>IŞIKLAR KÖK 45-73-M00467_BAKLACI M06_83813233</t>
  </si>
  <si>
    <t>83813233</t>
  </si>
  <si>
    <t>2024-01-29 07:59:24</t>
  </si>
  <si>
    <t>2024-01-29 08:00:01</t>
  </si>
  <si>
    <t>M-217 35-09-M00217__95325702_95325702</t>
  </si>
  <si>
    <t>95325702</t>
  </si>
  <si>
    <t>2024-01-30 07:35:19</t>
  </si>
  <si>
    <t>2024-01-30 10:58:40</t>
  </si>
  <si>
    <t>DM-2/2 ESKİ KUYUYANI 35-18-L00583_950454622_950454622</t>
  </si>
  <si>
    <t>950454622</t>
  </si>
  <si>
    <t>2024-01-28 09:08:52</t>
  </si>
  <si>
    <t>2024-01-28 09:57:31</t>
  </si>
  <si>
    <t>SOMA TR-8/1 45-82-M00085_45-82-M00085_72185518</t>
  </si>
  <si>
    <t>72185518</t>
  </si>
  <si>
    <t>2024-01-28 00:32:47</t>
  </si>
  <si>
    <t>2024-01-28 01:38:33</t>
  </si>
  <si>
    <t>SULUDERE TR-3 35-31-L00063_956595150_956595150</t>
  </si>
  <si>
    <t>956595150</t>
  </si>
  <si>
    <t>2024-01-27 13:13:27</t>
  </si>
  <si>
    <t>2024-01-27 17:44:03</t>
  </si>
  <si>
    <t>M-2705 35-01-M02705_911860808_911860808</t>
  </si>
  <si>
    <t>911860808</t>
  </si>
  <si>
    <t>2024-01-27 12:20:35</t>
  </si>
  <si>
    <t>2024-01-27 13:47:04</t>
  </si>
  <si>
    <t>TATAR DM 35-19-M00256_MORDOĞAN-1 ÇIKIŞ M13_2053776</t>
  </si>
  <si>
    <t>2053776</t>
  </si>
  <si>
    <t>2024-01-27 13:05:47</t>
  </si>
  <si>
    <t>2024-01-27 13:13:10</t>
  </si>
  <si>
    <t>M-1149 35-09-M01149_M-344 M03_47615662</t>
  </si>
  <si>
    <t>47615662</t>
  </si>
  <si>
    <t>2024-01-27 11:50:25</t>
  </si>
  <si>
    <t>2024-01-27 12:52:08</t>
  </si>
  <si>
    <t>KINIK TR-7 35-24-L00007_964791308_964791308</t>
  </si>
  <si>
    <t>964791308</t>
  </si>
  <si>
    <t>2024-01-27 11:31:35</t>
  </si>
  <si>
    <t>2024-01-27 13:29:04</t>
  </si>
  <si>
    <t>L-134 AYARASANDA 35-18-L00134_A_91289927_91289927</t>
  </si>
  <si>
    <t>91289927</t>
  </si>
  <si>
    <t>2024-01-27 11:38:45</t>
  </si>
  <si>
    <t>2024-01-27 14:10:10</t>
  </si>
  <si>
    <t>K-1768 35-01-K01768_35-01-K01768_48413585</t>
  </si>
  <si>
    <t>48413585</t>
  </si>
  <si>
    <t>2024-01-27 11:37:49</t>
  </si>
  <si>
    <t>2024-01-27 11:43:17</t>
  </si>
  <si>
    <t>K-1768 35-01-K01768_915141282_915141282</t>
  </si>
  <si>
    <t>915141282</t>
  </si>
  <si>
    <t>2024-01-27 10:53:15</t>
  </si>
  <si>
    <t>POYRAZDAMLARI TR-14 45-78-M00579_953254915_953254915</t>
  </si>
  <si>
    <t>953254915</t>
  </si>
  <si>
    <t>2024-01-27 11:12:52</t>
  </si>
  <si>
    <t>2024-01-27 13:45:40</t>
  </si>
  <si>
    <t>K-1083 35-04-K01083__72373060_72373060</t>
  </si>
  <si>
    <t>72373060</t>
  </si>
  <si>
    <t>2024-01-27 10:12:32</t>
  </si>
  <si>
    <t>2024-01-27 13:31:22</t>
  </si>
  <si>
    <t>ÇOBANLAR SUBATAN TR-2 35-15-L00357_35-15-L00357_96075511</t>
  </si>
  <si>
    <t>96075511</t>
  </si>
  <si>
    <t>2024-01-27 10:24:19</t>
  </si>
  <si>
    <t>2024-01-27 17:33:00</t>
  </si>
  <si>
    <t>KARAYENİCE KÖK (YATIRIM REZERVE) 45-71-M02611_SULAMA TRAFOLARI M03_97585783</t>
  </si>
  <si>
    <t>97585783</t>
  </si>
  <si>
    <t>2024-01-27 02:01:20</t>
  </si>
  <si>
    <t>2024-01-27 02:57:20</t>
  </si>
  <si>
    <t>KARAYENİCE TR-3 45-71-M02286_ H_75566383</t>
  </si>
  <si>
    <t>75566383</t>
  </si>
  <si>
    <t>2024-01-26 21:24:28</t>
  </si>
  <si>
    <t>K-494 35-01-K00494_911411720_911411720</t>
  </si>
  <si>
    <t>911411720</t>
  </si>
  <si>
    <t>2024-01-26 11:25:22</t>
  </si>
  <si>
    <t>2024-01-26 13:25:29</t>
  </si>
  <si>
    <t>M-1981 35-09-M01981_B_56382255_56382255</t>
  </si>
  <si>
    <t>56382255</t>
  </si>
  <si>
    <t>2024-01-26 11:13:04</t>
  </si>
  <si>
    <t>2024-01-26 12:21:11</t>
  </si>
  <si>
    <t>2024-01-26 11:24:46</t>
  </si>
  <si>
    <t>2024-01-26 13:00:15</t>
  </si>
  <si>
    <t>2024-01-26 09:03:14</t>
  </si>
  <si>
    <t>2024-01-26 15:41:08</t>
  </si>
  <si>
    <t>BOĞAZİÇİ İM 35-01-A00001_TR-2 K09_2043027</t>
  </si>
  <si>
    <t>2043027</t>
  </si>
  <si>
    <t>2024-01-26 02:16:35</t>
  </si>
  <si>
    <t>2024-01-26 03:05:21</t>
  </si>
  <si>
    <t>KALEMOĞLU FINDIKOĞLU TR-1 45-75-M00306_B_91299867_91299867</t>
  </si>
  <si>
    <t>91299867</t>
  </si>
  <si>
    <t>2024-01-25 13:31:16</t>
  </si>
  <si>
    <t>2024-01-25 15:19:15</t>
  </si>
  <si>
    <t>E.L.İ. AZOT SİTESİ ÖZEL KÖK 45-82-M00146Ö_ M03_2090832</t>
  </si>
  <si>
    <t>2090832</t>
  </si>
  <si>
    <t>2024-01-25 13:24:34</t>
  </si>
  <si>
    <t>2024-01-25 13:24:53</t>
  </si>
  <si>
    <t>TR-33 TOKİ 35-24-L00226_TR-21 L02_87043458</t>
  </si>
  <si>
    <t>87043458</t>
  </si>
  <si>
    <t>2024-01-25 09:10:02</t>
  </si>
  <si>
    <t>2024-01-25 13:53:32</t>
  </si>
  <si>
    <t>SEKLİK TR-1 35-16-M00036_35-16-M00036_2347181</t>
  </si>
  <si>
    <t>2347181</t>
  </si>
  <si>
    <t>2024-01-25 09:12:58</t>
  </si>
  <si>
    <t>2024-01-25 15:13:42</t>
  </si>
  <si>
    <t>M-1425 35-04-M01425_M-1426 M02_2069448</t>
  </si>
  <si>
    <t>2069448</t>
  </si>
  <si>
    <t>2024-01-25 09:10:48</t>
  </si>
  <si>
    <t>2024-01-25 14:00:44</t>
  </si>
  <si>
    <t>K-592 35-03-K00592_35-03-K00592_41922221</t>
  </si>
  <si>
    <t>41922221</t>
  </si>
  <si>
    <t>2024-01-25 09:16:40</t>
  </si>
  <si>
    <t>2024-01-25 10:21:56</t>
  </si>
  <si>
    <t>HALİLLER KÖK 35-31-L00228_HatBaşıAyırıcı_97422132 L02_97422132</t>
  </si>
  <si>
    <t>97422132</t>
  </si>
  <si>
    <t>2024-01-25 09:16:44</t>
  </si>
  <si>
    <t>2024-01-25 17:53:14</t>
  </si>
  <si>
    <t>2024-01-25 09:01:47</t>
  </si>
  <si>
    <t>2024-01-25 17:21:57</t>
  </si>
  <si>
    <t>TR-37/A 45-77-L00095_945487087_945487087</t>
  </si>
  <si>
    <t>945487087</t>
  </si>
  <si>
    <t>2024-01-24 19:57:47</t>
  </si>
  <si>
    <t>2024-01-24 20:39:37</t>
  </si>
  <si>
    <t>K-162 35-01-K00162_B_56380865_56380865</t>
  </si>
  <si>
    <t>56380865</t>
  </si>
  <si>
    <t>2024-01-24 20:06:22</t>
  </si>
  <si>
    <t>2024-01-24 20:46:16</t>
  </si>
  <si>
    <t>K-1361 35-02-K01361_A_56378733_56378733</t>
  </si>
  <si>
    <t>56378733</t>
  </si>
  <si>
    <t>2024-01-24 20:24:00</t>
  </si>
  <si>
    <t>2024-01-24 21:02:17</t>
  </si>
  <si>
    <t>YAĞMURLU TR-2 45-76-L00170_955231886_955231886</t>
  </si>
  <si>
    <t>955231886</t>
  </si>
  <si>
    <t>2024-01-24 18:00:13</t>
  </si>
  <si>
    <t>2024-01-24 20:18:17</t>
  </si>
  <si>
    <t>TR-47 35-16-L00047__75446124_75446124</t>
  </si>
  <si>
    <t>75446124</t>
  </si>
  <si>
    <t>2024-01-24 18:03:03</t>
  </si>
  <si>
    <t>2024-01-24 18:18:59</t>
  </si>
  <si>
    <t>ULUKENT DM-4/10 35-28-M00032_A_60984339_60984339</t>
  </si>
  <si>
    <t>60984339</t>
  </si>
  <si>
    <t>2024-01-24 15:52:11</t>
  </si>
  <si>
    <t>2024-01-24 19:46:00</t>
  </si>
  <si>
    <t>DM02/TR28 MİLLİ EGEMENLİK 45-73-M00013_45-73-M00013_66890609</t>
  </si>
  <si>
    <t>66890609</t>
  </si>
  <si>
    <t>2024-01-24 16:03:18</t>
  </si>
  <si>
    <t>K-270 35-01-K00270_911144305_911144305</t>
  </si>
  <si>
    <t>911144305</t>
  </si>
  <si>
    <t>2024-01-24 15:44:42</t>
  </si>
  <si>
    <t>2024-01-24 17:57:30</t>
  </si>
  <si>
    <t>M-3305(YATIRIM REZERVE) 35-07-M03305_99081444_99081444</t>
  </si>
  <si>
    <t>99081444</t>
  </si>
  <si>
    <t>2024-01-24 15:47:20</t>
  </si>
  <si>
    <t>2024-01-25 00:49:08</t>
  </si>
  <si>
    <t>2024-01-24 15:25:00</t>
  </si>
  <si>
    <t>2024-01-24 18:40:03</t>
  </si>
  <si>
    <t>TR-78 45-73-M01204_945681900_945681900</t>
  </si>
  <si>
    <t>945681900</t>
  </si>
  <si>
    <t>2024-01-24 14:25:59</t>
  </si>
  <si>
    <t>2024-01-24 17:07:26</t>
  </si>
  <si>
    <t>TR-71 ÖZYURT 35-19-L00071_956674796_956674796</t>
  </si>
  <si>
    <t>956674796</t>
  </si>
  <si>
    <t>2024-01-24 14:46:44</t>
  </si>
  <si>
    <t>2024-01-24 17:45:08</t>
  </si>
  <si>
    <t>DM-11/TR-11 45-72-L01002_962917719_962917719</t>
  </si>
  <si>
    <t>962917719</t>
  </si>
  <si>
    <t>2024-01-24 11:38:05</t>
  </si>
  <si>
    <t>2024-01-24 12:58:34</t>
  </si>
  <si>
    <t>HALİL ÜZMEZ SULMA GRUBU 35-29-L00478_35-29-L00478_2373623</t>
  </si>
  <si>
    <t>2373623</t>
  </si>
  <si>
    <t>2024-01-24 11:44:10</t>
  </si>
  <si>
    <t>2024-01-24 18:47:29</t>
  </si>
  <si>
    <t>K-4440 35-02-K04440_B_56376122_56376122</t>
  </si>
  <si>
    <t>56376122</t>
  </si>
  <si>
    <t>2024-01-24 12:20:30</t>
  </si>
  <si>
    <t>2024-01-24 13:38:32</t>
  </si>
  <si>
    <t>TR-56 35-16-L00056_B_56352673_56352673</t>
  </si>
  <si>
    <t>56352673</t>
  </si>
  <si>
    <t>2024-01-24 12:11:41</t>
  </si>
  <si>
    <t>2024-01-24 13:01:50</t>
  </si>
  <si>
    <t>K-3169 35-04-K03169_35-04-K03169_2373952</t>
  </si>
  <si>
    <t>2373952</t>
  </si>
  <si>
    <t>2024-01-24 12:04:29</t>
  </si>
  <si>
    <t>2024-01-24 12:42:32</t>
  </si>
  <si>
    <t>2024-01-24 11:59:49</t>
  </si>
  <si>
    <t>2024-01-24 14:20:10</t>
  </si>
  <si>
    <t>M-180 DALYAN ARITMA DM 35-18-M00180__56372852_56372852</t>
  </si>
  <si>
    <t>56372852</t>
  </si>
  <si>
    <t>2024-01-24 10:51:53</t>
  </si>
  <si>
    <t>2024-01-24 19:17:57</t>
  </si>
  <si>
    <t>YİĞİTLER TR-1 35-27-L00225_C_56370285_56370285</t>
  </si>
  <si>
    <t>56370285</t>
  </si>
  <si>
    <t>2024-01-24 10:50:41</t>
  </si>
  <si>
    <t>2024-01-24 13:53:04</t>
  </si>
  <si>
    <t>K-122 35-01-K00122_F_56375661_56375661</t>
  </si>
  <si>
    <t>56375661</t>
  </si>
  <si>
    <t>2024-01-24 10:29:48</t>
  </si>
  <si>
    <t>2024-01-24 17:05:00</t>
  </si>
  <si>
    <t>GÜMÜŞÇAY KÖK 45-73-M00477_HatBaşıAyırıcı_53135725 M05_53135725</t>
  </si>
  <si>
    <t>53135725</t>
  </si>
  <si>
    <t>2024-01-24 10:09:32</t>
  </si>
  <si>
    <t>2024-01-24 12:41:19</t>
  </si>
  <si>
    <t>ERDEM KIRIM VE MUHARREM YILDIRIM ÖZEL TR 35-27-M00845Ö_DIREK TIPI TRAFO HUCRESI H01_2092618</t>
  </si>
  <si>
    <t>2092618</t>
  </si>
  <si>
    <t>2024-01-24 09:47:29</t>
  </si>
  <si>
    <t>2024-01-24 16:34:00</t>
  </si>
  <si>
    <t>ULUKENT DM-1/11 35-28-M00569_35-28-M00569_66555263</t>
  </si>
  <si>
    <t>66555263</t>
  </si>
  <si>
    <t>2024-01-24 10:02:09</t>
  </si>
  <si>
    <t>2024-01-24 13:02:12</t>
  </si>
  <si>
    <t>KARABURUN BOZKÖY 35-21-L00053_953361290_953361290</t>
  </si>
  <si>
    <t>953361290</t>
  </si>
  <si>
    <t>2024-01-23 22:07:36</t>
  </si>
  <si>
    <t>2024-01-23 23:50:41</t>
  </si>
  <si>
    <t>YENİ ŞAKRAN TR-2 35-17-M00202_950308403_950308403</t>
  </si>
  <si>
    <t>950308403</t>
  </si>
  <si>
    <t>2024-01-23 21:52:35</t>
  </si>
  <si>
    <t>2024-01-24 00:04:38</t>
  </si>
  <si>
    <t>2024-01-23 22:13:30</t>
  </si>
  <si>
    <t>2024-01-23 22:34:50</t>
  </si>
  <si>
    <t>M-1494 35-02-M01494_M-585 M01_2311306</t>
  </si>
  <si>
    <t>2311306</t>
  </si>
  <si>
    <t>2024-01-23 19:33:19</t>
  </si>
  <si>
    <t>2024-01-23 20:16:39</t>
  </si>
  <si>
    <t>PİREVELİLER TR-1 35-16-M00081_35-16-M00081_2360630</t>
  </si>
  <si>
    <t>2360630</t>
  </si>
  <si>
    <t>2024-01-23 19:36:26</t>
  </si>
  <si>
    <t>2024-01-23 19:56:43</t>
  </si>
  <si>
    <t>M-195 35-02-M00195_99922008_99922008</t>
  </si>
  <si>
    <t>99922008</t>
  </si>
  <si>
    <t>2024-01-23 18:45:42</t>
  </si>
  <si>
    <t>2024-01-23 20:12:46</t>
  </si>
  <si>
    <t>ASARLIK TR-3 35-28-M00183__91417939_91417939</t>
  </si>
  <si>
    <t>91417939</t>
  </si>
  <si>
    <t>2024-01-23 19:25:36</t>
  </si>
  <si>
    <t>2024-01-23 20:42:24</t>
  </si>
  <si>
    <t>TR-2/30 45-72-L00030_A A02_65856402</t>
  </si>
  <si>
    <t>65856402</t>
  </si>
  <si>
    <t>2024-01-23 18:58:16</t>
  </si>
  <si>
    <t>2024-01-23 20:00:49</t>
  </si>
  <si>
    <t>TR-2 GÖLCÜKLER 35-22-M00002_A_90963468_90963468</t>
  </si>
  <si>
    <t>90963468</t>
  </si>
  <si>
    <t>2024-01-23 19:54:26</t>
  </si>
  <si>
    <t>2024-01-23 20:20:01</t>
  </si>
  <si>
    <t>İĞDELİ DAMLAR SOKAK TR-4 35-31-L00344_35-31-L00344_2365273</t>
  </si>
  <si>
    <t>2365273</t>
  </si>
  <si>
    <t>2024-01-23 19:19:42</t>
  </si>
  <si>
    <t>2024-01-23 19:20:21</t>
  </si>
  <si>
    <t>SELİMŞAHLAR TR-2 45-71-M00137_TOKİ M03_2080336</t>
  </si>
  <si>
    <t>2080336</t>
  </si>
  <si>
    <t>2024-01-23 20:07:50</t>
  </si>
  <si>
    <t>2024-01-23 20:31:21</t>
  </si>
  <si>
    <t>ŞEYHDAVUTLAR TR-7 (TR-3) 45-79-M00504__91373796_91373796</t>
  </si>
  <si>
    <t>91373796</t>
  </si>
  <si>
    <t>2024-01-23 17:13:04</t>
  </si>
  <si>
    <t>2024-01-23 19:59:05</t>
  </si>
  <si>
    <t>K-4982 35-04-K04982_K-4561 K06_95325358</t>
  </si>
  <si>
    <t>95325358</t>
  </si>
  <si>
    <t>2024-01-23 16:59:01</t>
  </si>
  <si>
    <t>2024-01-23 17:00:30</t>
  </si>
  <si>
    <t>K-1283 35-07-K01283_97581329_97581329</t>
  </si>
  <si>
    <t>97581329</t>
  </si>
  <si>
    <t>2024-01-23 15:32:47</t>
  </si>
  <si>
    <t>2024-01-23 17:54:02</t>
  </si>
  <si>
    <t>TR-69 35-16-L00069_95000539329_95000539329</t>
  </si>
  <si>
    <t>95000539329</t>
  </si>
  <si>
    <t>2024-01-23 15:38:27</t>
  </si>
  <si>
    <t>2024-01-23 20:00:26</t>
  </si>
  <si>
    <t>PELİTALAN TR-3 45-71-M02218_45-71-M02218_73315672</t>
  </si>
  <si>
    <t>73315672</t>
  </si>
  <si>
    <t>2024-01-23 13:59:13</t>
  </si>
  <si>
    <t>2024-01-23 14:46:27</t>
  </si>
  <si>
    <t>K-4689 35-04-K04689_97996129_97996129</t>
  </si>
  <si>
    <t>97996129</t>
  </si>
  <si>
    <t>2024-01-23 13:50:17</t>
  </si>
  <si>
    <t>2024-01-23 14:42:32</t>
  </si>
  <si>
    <t>M-2088 35-09-M02088_M-250 M04_75653674</t>
  </si>
  <si>
    <t>75653674</t>
  </si>
  <si>
    <t>2024-01-23 13:46:24</t>
  </si>
  <si>
    <t>2024-01-23 14:40:09</t>
  </si>
  <si>
    <t>2024-01-23 13:23:31</t>
  </si>
  <si>
    <t>HALİLBEYLİ DM 35-27-M00620_HALİLBEYLİ İÇME SUYU M11_2051349</t>
  </si>
  <si>
    <t>2051349</t>
  </si>
  <si>
    <t>2024-01-23 12:29:51</t>
  </si>
  <si>
    <t>2024-01-23 12:39:39</t>
  </si>
  <si>
    <t>BOZÇATLI TR-1 45-74-M00248_DIREK TIPI TRAFO HUCRESI H01_2054732</t>
  </si>
  <si>
    <t>2054732</t>
  </si>
  <si>
    <t>2024-01-23 12:04:15</t>
  </si>
  <si>
    <t>2024-01-23 14:14:00</t>
  </si>
  <si>
    <t>ÇEVİRCEK KÖYÜ TR-1 45-82-M00347_45-82-M00347_92710012</t>
  </si>
  <si>
    <t>92710012</t>
  </si>
  <si>
    <t>2024-01-23 11:35:12</t>
  </si>
  <si>
    <t>2024-01-23 13:12:12</t>
  </si>
  <si>
    <t>BADEMLİ TR-1 45-76-M00147_955240865_955240865</t>
  </si>
  <si>
    <t>955240865</t>
  </si>
  <si>
    <t>2024-01-23 10:50:52</t>
  </si>
  <si>
    <t>2024-01-23 12:30:04</t>
  </si>
  <si>
    <t>K-612 35-02-K00612_910171300_910171300</t>
  </si>
  <si>
    <t>910171300</t>
  </si>
  <si>
    <t>2024-01-23 10:47:20</t>
  </si>
  <si>
    <t>2024-01-23 13:05:47</t>
  </si>
  <si>
    <t>UÇAK KARDEŞLER KÖK 45-73-M00296_UÇAK KARDEŞLER M04_66733882</t>
  </si>
  <si>
    <t>66733882</t>
  </si>
  <si>
    <t>2024-01-23 10:46:39</t>
  </si>
  <si>
    <t>2024-01-23 13:32:38</t>
  </si>
  <si>
    <t>M-1178 35-04-M01178_99681702_99681702</t>
  </si>
  <si>
    <t>99681702</t>
  </si>
  <si>
    <t>2024-01-23 10:37:21</t>
  </si>
  <si>
    <t>2024-01-23 11:33:09</t>
  </si>
  <si>
    <t>HALİTPAŞA DM 45-80-M00060_DEVELİ-ÇAMLIYURT M03_72188716</t>
  </si>
  <si>
    <t>72188716</t>
  </si>
  <si>
    <t>2024-01-23 10:40:39</t>
  </si>
  <si>
    <t>2024-01-23 11:40:49</t>
  </si>
  <si>
    <t>DM-2/44 35-26-M00841_956626974_956626974</t>
  </si>
  <si>
    <t>956626974</t>
  </si>
  <si>
    <t>2024-01-23 10:14:54</t>
  </si>
  <si>
    <t>2024-01-23 17:00:39</t>
  </si>
  <si>
    <t>YAHŞELLİ TR-9 35-28-M00830_DAĞITIM TRAFO YAHŞELLİ TR-9 M03_58172279</t>
  </si>
  <si>
    <t>58172279</t>
  </si>
  <si>
    <t>2024-01-23 09:31:38</t>
  </si>
  <si>
    <t>2024-01-23 15:03:36</t>
  </si>
  <si>
    <t>K-883 35-01-K00883_D_56367716_56367716</t>
  </si>
  <si>
    <t>56367716</t>
  </si>
  <si>
    <t>2024-01-23 10:16:05</t>
  </si>
  <si>
    <t>2024-01-23 11:55:59</t>
  </si>
  <si>
    <t>K-2730 35-09-K02730_A_56378923_56378923</t>
  </si>
  <si>
    <t>56378923</t>
  </si>
  <si>
    <t>2024-01-23 10:17:00</t>
  </si>
  <si>
    <t>2024-01-23 14:33:31</t>
  </si>
  <si>
    <t>M-3312(YATIRIM REZERVE) 35-07-M03312_967138391_967138391</t>
  </si>
  <si>
    <t>967138391</t>
  </si>
  <si>
    <t>2024-01-30 08:42:58</t>
  </si>
  <si>
    <t>2024-01-30 09:39:24</t>
  </si>
  <si>
    <t>M-1815 KISIK DM-2 35-22-M00096_AĞAÇ İŞLERİ TR-3 M10_72100662</t>
  </si>
  <si>
    <t>72100662</t>
  </si>
  <si>
    <t>2024-01-30 06:28:25</t>
  </si>
  <si>
    <t>2024-01-30 06:41:51</t>
  </si>
  <si>
    <t>2024-01-30 05:18:31</t>
  </si>
  <si>
    <t>2024-01-30 05:46:31</t>
  </si>
  <si>
    <t>2024-01-29 22:06:04</t>
  </si>
  <si>
    <t>2024-01-29 22:54:37</t>
  </si>
  <si>
    <t>BATTALMUSTAFA PEHLİVANLAR TR-1 45-77-L00203_45-77-L00203_2375067</t>
  </si>
  <si>
    <t>2375067</t>
  </si>
  <si>
    <t>2024-01-29 19:47:34</t>
  </si>
  <si>
    <t>2024-01-29 22:05:27</t>
  </si>
  <si>
    <t>K-1371 35-04-K01371_35-04-K01371_2347577</t>
  </si>
  <si>
    <t>2347577</t>
  </si>
  <si>
    <t>2024-01-29 19:57:34</t>
  </si>
  <si>
    <t>TR-54 YILDIZTEPE 35-19-L00054_35-19-L00054_2349042</t>
  </si>
  <si>
    <t>2349042</t>
  </si>
  <si>
    <t>2024-01-29 17:57:31</t>
  </si>
  <si>
    <t>2024-01-29 19:27:14</t>
  </si>
  <si>
    <t>BİRGİ TR-13 35-15-L00268_950406921_950406921</t>
  </si>
  <si>
    <t>950406921</t>
  </si>
  <si>
    <t>2024-01-29 15:42:09</t>
  </si>
  <si>
    <t>2024-01-29 17:41:17</t>
  </si>
  <si>
    <t>TURPÇU TR-1 45-81-M00179_ H_61300477</t>
  </si>
  <si>
    <t>61300477</t>
  </si>
  <si>
    <t>2024-01-29 15:49:01</t>
  </si>
  <si>
    <t>2024-01-29 20:58:42</t>
  </si>
  <si>
    <t>SOMA A SANTRALİ İM/DM 45-82-A00001_MADEN L16_2091661</t>
  </si>
  <si>
    <t>2091661</t>
  </si>
  <si>
    <t>2024-01-29 14:34:04</t>
  </si>
  <si>
    <t>2024-01-29 16:06:48</t>
  </si>
  <si>
    <t>M-1608 35-09-M01608_35-09-M01608_47230550</t>
  </si>
  <si>
    <t>2024-01-29 11:23:51</t>
  </si>
  <si>
    <t>2024-01-29 11:28:42</t>
  </si>
  <si>
    <t>YURTBAŞI TR-2 45-77-L00314_A_91019403_91019403</t>
  </si>
  <si>
    <t>91019403</t>
  </si>
  <si>
    <t>2024-01-28 21:28:00</t>
  </si>
  <si>
    <t>2024-01-28 22:36:45</t>
  </si>
  <si>
    <t>K-3857 35-04-K03857_B_56368424_56368424</t>
  </si>
  <si>
    <t>56368424</t>
  </si>
  <si>
    <t>2024-01-28 21:26:40</t>
  </si>
  <si>
    <t>2024-01-28 23:00:17</t>
  </si>
  <si>
    <t>MENEMEN KÖK-20 35-28-M00020_YAHŞELLİ TR-3 M04_83590319</t>
  </si>
  <si>
    <t>83590319</t>
  </si>
  <si>
    <t>2024-01-28 21:27:10</t>
  </si>
  <si>
    <t>2024-01-28 22:03:00</t>
  </si>
  <si>
    <t>M-531 KAVAKLIDERE KÖK 35-02-M00531_M-528 M10_72200022</t>
  </si>
  <si>
    <t>72200022</t>
  </si>
  <si>
    <t>2024-01-27 19:20:07</t>
  </si>
  <si>
    <t>2024-01-27 19:46:18</t>
  </si>
  <si>
    <t>K-4701 35-01-K04701_35-01-K04701_49885464</t>
  </si>
  <si>
    <t>49885464</t>
  </si>
  <si>
    <t>2024-01-27 17:19:59</t>
  </si>
  <si>
    <t>2024-01-27 17:56:31</t>
  </si>
  <si>
    <t>ESKİ FOÇA İM 35-23-A00001_FOTAŞ-2 M02_2050292</t>
  </si>
  <si>
    <t>2050292</t>
  </si>
  <si>
    <t>2024-01-27 15:11:38</t>
  </si>
  <si>
    <t>2024-01-27 15:21:03</t>
  </si>
  <si>
    <t>2024-01-27 15:12:42</t>
  </si>
  <si>
    <t>2024-01-27 15:15:54</t>
  </si>
  <si>
    <t>YENİFOÇA TR-43 35-23-M00043_950423642_950423642</t>
  </si>
  <si>
    <t>950423642</t>
  </si>
  <si>
    <t>2024-01-27 12:47:45</t>
  </si>
  <si>
    <t>2024-01-27 13:58:57</t>
  </si>
  <si>
    <t>MAHMUTLAR KÖK 45-74-M00354_HatBaşıAyırıcı_77952827 M09_77952827</t>
  </si>
  <si>
    <t>77952827</t>
  </si>
  <si>
    <t>2024-01-27 13:01:14</t>
  </si>
  <si>
    <t>2024-01-27 13:48:47</t>
  </si>
  <si>
    <t>M-1056 35-02-M01056_35-02-M01056_2376284</t>
  </si>
  <si>
    <t>2376284</t>
  </si>
  <si>
    <t>2024-01-27 12:27:50</t>
  </si>
  <si>
    <t>BİRGİ KÖK 35-19-M00041_KÖYLER M03_72152106</t>
  </si>
  <si>
    <t>72152106</t>
  </si>
  <si>
    <t>2024-01-27 13:06:33</t>
  </si>
  <si>
    <t>2024-01-27 14:29:42</t>
  </si>
  <si>
    <t>KUŞÇULAR DM-2 35-19-M00515_KUŞÇULAR DM M02_80470363</t>
  </si>
  <si>
    <t>80470363</t>
  </si>
  <si>
    <t>2024-01-27 13:07:17</t>
  </si>
  <si>
    <t>2024-01-27 14:13:14</t>
  </si>
  <si>
    <t>L-256 (18 KABİN) 35-18-L00256_950450616_950450616</t>
  </si>
  <si>
    <t>950450616</t>
  </si>
  <si>
    <t>2024-01-27 10:12:52</t>
  </si>
  <si>
    <t>2024-01-27 14:37:48</t>
  </si>
  <si>
    <t>L-143 35-18-L00143_950461180_950461180</t>
  </si>
  <si>
    <t>950461180</t>
  </si>
  <si>
    <t>2024-01-26 20:10:38</t>
  </si>
  <si>
    <t>2024-01-26 23:56:09</t>
  </si>
  <si>
    <t>2024-01-26 15:38:18</t>
  </si>
  <si>
    <t>2024-01-26 15:47:49</t>
  </si>
  <si>
    <t>2024-01-26 16:06:52</t>
  </si>
  <si>
    <t>2024-01-26 17:37:32</t>
  </si>
  <si>
    <t>ALMAK TM 35-17-A00003_HatBaşıAyırıcı_65314110 M28_65314110</t>
  </si>
  <si>
    <t>65314110</t>
  </si>
  <si>
    <t>2024-01-26 15:26:59</t>
  </si>
  <si>
    <t>2024-01-26 19:21:11</t>
  </si>
  <si>
    <t>TR-4/A 45-77-L00005_45-77-L00005_2371769</t>
  </si>
  <si>
    <t>2371769</t>
  </si>
  <si>
    <t>2024-01-26 10:17:43</t>
  </si>
  <si>
    <t>2024-01-26 16:03:41</t>
  </si>
  <si>
    <t>TURGUTALP TR-4/7 45-82-M00064_945531039_945531039</t>
  </si>
  <si>
    <t>945531039</t>
  </si>
  <si>
    <t>2024-01-26 09:37:23</t>
  </si>
  <si>
    <t>2024-01-26 12:11:57</t>
  </si>
  <si>
    <t>DM-12/TR-1 45-73-M00067_DM-8 ÇIKIŞI M015_65918038</t>
  </si>
  <si>
    <t>65918038</t>
  </si>
  <si>
    <t>2024-01-26 00:58:45</t>
  </si>
  <si>
    <t>2024-01-26 01:06:43</t>
  </si>
  <si>
    <t>35-02-A00007_PİYALE TM_ÇİÇEK_M05_2061258</t>
  </si>
  <si>
    <t>2061258</t>
  </si>
  <si>
    <t>2024-01-26 00:22:19</t>
  </si>
  <si>
    <t>2024-01-26 01:38:04</t>
  </si>
  <si>
    <t>YENİ ŞAKRAN TR-13 35-17-M00213_35-17-M00213_66301847</t>
  </si>
  <si>
    <t>66301847</t>
  </si>
  <si>
    <t>2024-01-25 10:46:00</t>
  </si>
  <si>
    <t>2024-01-25 13:39:34</t>
  </si>
  <si>
    <t>SUDELİĞİ KÖK 45-72-L00111_YENİÇEKÖY ÇIKIŞI L01_66544652</t>
  </si>
  <si>
    <t>66544652</t>
  </si>
  <si>
    <t>2024-01-25 10:25:22</t>
  </si>
  <si>
    <t>2024-01-25 14:49:37</t>
  </si>
  <si>
    <t>K-1687 GEÇİT 35-04-K01687_K-2790 K02_73160447</t>
  </si>
  <si>
    <t>73160447</t>
  </si>
  <si>
    <t>2024-01-25 03:37:07</t>
  </si>
  <si>
    <t>KINIK TR 22 35-24-L00022_955216932_955216932</t>
  </si>
  <si>
    <t>955216932</t>
  </si>
  <si>
    <t>2024-01-24 15:49:01</t>
  </si>
  <si>
    <t>2024-01-24 13:04:19</t>
  </si>
  <si>
    <t>2024-01-24 14:07:24</t>
  </si>
  <si>
    <t>SARIGÖL TR-15 KÖK 45-79-M00015_TR-22 M014_61362372</t>
  </si>
  <si>
    <t>61362372</t>
  </si>
  <si>
    <t>2024-01-24 13:23:45</t>
  </si>
  <si>
    <t>2024-01-24 17:30:00</t>
  </si>
  <si>
    <t>2024-01-24 13:05:05</t>
  </si>
  <si>
    <t>2024-01-24 13:13:19</t>
  </si>
  <si>
    <t>L-103 35-18-L00103_L-105 L02_72055989</t>
  </si>
  <si>
    <t>72055989</t>
  </si>
  <si>
    <t>2024-01-24 13:15:16</t>
  </si>
  <si>
    <t>2024-01-24 15:04:31</t>
  </si>
  <si>
    <t>DM-14/16-A 45-71-M00552_E E03b_42995150</t>
  </si>
  <si>
    <t>42995150</t>
  </si>
  <si>
    <t>2024-01-24 11:10:08</t>
  </si>
  <si>
    <t>2024-01-24 14:43:20</t>
  </si>
  <si>
    <t>GÜNERLİ TR-1 35-28-M00408_B_65497977_65497977</t>
  </si>
  <si>
    <t>65497977</t>
  </si>
  <si>
    <t>2024-01-24 10:51:00</t>
  </si>
  <si>
    <t>2024-01-24 11:21:30</t>
  </si>
  <si>
    <t>MENEMEN TR-74 35-28-L00074_35-28-L00074_66759824</t>
  </si>
  <si>
    <t>66759824</t>
  </si>
  <si>
    <t>2024-01-24 10:59:02</t>
  </si>
  <si>
    <t>2024-01-24 14:59:33</t>
  </si>
  <si>
    <t>TR-35 35-30-L00035_35-30-L00035_2348849</t>
  </si>
  <si>
    <t>2348849</t>
  </si>
  <si>
    <t>2024-01-24 10:17:36</t>
  </si>
  <si>
    <t>2024-01-24 11:51:52</t>
  </si>
  <si>
    <t>TR-24 35-27-M00024__56355863_56355863</t>
  </si>
  <si>
    <t>56355863</t>
  </si>
  <si>
    <t>2024-01-24 09:44:49</t>
  </si>
  <si>
    <t>2024-01-24 10:49:39</t>
  </si>
  <si>
    <t>KIRKAĞAÇ DM 45-76-M00043_ŞEHİR-2(GARAJ TARAFI) M09_72247564</t>
  </si>
  <si>
    <t>72247564</t>
  </si>
  <si>
    <t>2024-01-24 09:58:29</t>
  </si>
  <si>
    <t>2024-01-24 12:47:39</t>
  </si>
  <si>
    <t>K-4152 35-01-K04152_912855968_912855968</t>
  </si>
  <si>
    <t>912855968</t>
  </si>
  <si>
    <t>2024-01-23 19:24:33</t>
  </si>
  <si>
    <t>2024-01-24 00:20:24</t>
  </si>
  <si>
    <t>AŞAĞI KAYAPINAR TR-1 45-71-M01004_C_56399558_56399558</t>
  </si>
  <si>
    <t>56399558</t>
  </si>
  <si>
    <t>2024-01-23 20:11:29</t>
  </si>
  <si>
    <t>2024-01-23 21:45:40</t>
  </si>
  <si>
    <t>K-703 35-08-K00703__72410676_72410676</t>
  </si>
  <si>
    <t>72410676</t>
  </si>
  <si>
    <t>2024-01-23 19:57:44</t>
  </si>
  <si>
    <t>2024-01-23 23:35:37</t>
  </si>
  <si>
    <t>M-542 (DM-3/7) 35-17-M00542_SB D04_60817460</t>
  </si>
  <si>
    <t>60817460</t>
  </si>
  <si>
    <t>2024-01-23 18:13:57</t>
  </si>
  <si>
    <t>2024-01-23 21:15:46</t>
  </si>
  <si>
    <t>ULUDERBENT UZUNALAN MAH. TR 45-73-M00561_945653112_945653112</t>
  </si>
  <si>
    <t>945653112</t>
  </si>
  <si>
    <t>2024-01-23 18:39:18</t>
  </si>
  <si>
    <t>2024-01-23 19:47:33</t>
  </si>
  <si>
    <t>M-3308(YATIRIM REZERVE) 35-07-M03308__100847795_100847795</t>
  </si>
  <si>
    <t>100847795</t>
  </si>
  <si>
    <t>2024-01-23 18:18:52</t>
  </si>
  <si>
    <t>2024-01-23 19:27:38</t>
  </si>
  <si>
    <t>DURHASAN KÖK 45-74-M00373_MEZİTLER M02_83945260</t>
  </si>
  <si>
    <t>83945260</t>
  </si>
  <si>
    <t>2024-01-23 18:28:11</t>
  </si>
  <si>
    <t>2024-01-23 19:33:49</t>
  </si>
  <si>
    <t>L-62 İSTUR 35-14-L00062_956639379_956639379</t>
  </si>
  <si>
    <t>956639379</t>
  </si>
  <si>
    <t>2024-01-23 16:21:03</t>
  </si>
  <si>
    <t>2024-01-23 17:53:32</t>
  </si>
  <si>
    <t>YAKACIK TR-5 35-20-L00243_955211719_955211719</t>
  </si>
  <si>
    <t>955211719</t>
  </si>
  <si>
    <t>2024-01-23 16:22:47</t>
  </si>
  <si>
    <t>2024-01-23 18:38:51</t>
  </si>
  <si>
    <t>M-1266 35-02-M01266_B b1b_5844838</t>
  </si>
  <si>
    <t>5844838</t>
  </si>
  <si>
    <t>2024-01-23 16:11:19</t>
  </si>
  <si>
    <t>2024-01-23 17:35:59</t>
  </si>
  <si>
    <t>POYRAZ KÖK 45-78-M00651_HACIHIDIR M02_2307303</t>
  </si>
  <si>
    <t>2307303</t>
  </si>
  <si>
    <t>2024-01-23 16:26:59</t>
  </si>
  <si>
    <t>2024-01-23 18:04:05</t>
  </si>
  <si>
    <t>HALİLBEYLİ DM 35-27-M00620_HALİLBEYLİ İÇME SUYU M11_2051340</t>
  </si>
  <si>
    <t>2051340</t>
  </si>
  <si>
    <t>2024-01-23 16:30:36</t>
  </si>
  <si>
    <t>2024-01-23 16:54:42</t>
  </si>
  <si>
    <t>YAHŞELLİ TR-8 35-28-M00731_DIREK TIPI TRAFO HUCRESI H01_2113783</t>
  </si>
  <si>
    <t>2113783</t>
  </si>
  <si>
    <t>2024-01-23 15:49:04</t>
  </si>
  <si>
    <t>K-1433 35-04-K01433_913745297_913745297</t>
  </si>
  <si>
    <t>913745297</t>
  </si>
  <si>
    <t>2024-01-23 15:17:42</t>
  </si>
  <si>
    <t>2024-01-23 16:16:01</t>
  </si>
  <si>
    <t>KABAZLI KÖK 45-78-M00675_KORDON KÖSEALİ ÇIKIŞ M02_65971404</t>
  </si>
  <si>
    <t>65971404</t>
  </si>
  <si>
    <t>2024-01-23 13:28:21</t>
  </si>
  <si>
    <t>2024-01-23 14:25:48</t>
  </si>
  <si>
    <t>OTOYOL DM 45-80-M02917_APPAK M01_72022596</t>
  </si>
  <si>
    <t>72022596</t>
  </si>
  <si>
    <t>2024-01-23 14:22:37</t>
  </si>
  <si>
    <t>2024-01-23 14:59:29</t>
  </si>
  <si>
    <t>METAL İŞLERİ TR-2 35-22-M00102_955257200_955257200</t>
  </si>
  <si>
    <t>955257200</t>
  </si>
  <si>
    <t>2024-01-23 13:33:22</t>
  </si>
  <si>
    <t>2024-01-23 14:32:19</t>
  </si>
  <si>
    <t>K-289 35-04-K00289_99571100_99571100</t>
  </si>
  <si>
    <t>99571100</t>
  </si>
  <si>
    <t>2024-01-23 12:56:31</t>
  </si>
  <si>
    <t>2024-01-23 13:43:43</t>
  </si>
  <si>
    <t>OSMANCALI KÖYÜ TR-3 45-71-M01722_45-71-M01722_2367213</t>
  </si>
  <si>
    <t>2367213</t>
  </si>
  <si>
    <t>2024-01-23 11:19:39</t>
  </si>
  <si>
    <t>2024-01-23 12:16:00</t>
  </si>
  <si>
    <t>2024-01-23 09:36:07</t>
  </si>
  <si>
    <t>2024-01-23 17:24:17</t>
  </si>
  <si>
    <t>ÇIRPI İM 35-20-A00002_HASKÖY L13_2056287</t>
  </si>
  <si>
    <t>2056287</t>
  </si>
  <si>
    <t>2024-01-23 09:41:37</t>
  </si>
  <si>
    <t>2024-01-23 15:52:56</t>
  </si>
  <si>
    <t>ASARLIK TR-9 35-28-M00590_DIREK TIPI TRAFO HUCRESI H01_2106331</t>
  </si>
  <si>
    <t>2106331</t>
  </si>
  <si>
    <t>2024-01-23 09:19:03</t>
  </si>
  <si>
    <t>2024-01-23 13:48:19</t>
  </si>
  <si>
    <t>BAĞYURDU KÖK 35-27-L00239_HALİLBEYLİ TR-1 KÖK L04_72157253</t>
  </si>
  <si>
    <t>72157253</t>
  </si>
  <si>
    <t>2024-01-23 09:40:09</t>
  </si>
  <si>
    <t>2024-01-23 10:43:59</t>
  </si>
  <si>
    <t>K-3895 TUĞBA DOĞANYER-İLYAZ TAŞTAN ÖZEL TR 35-04-K03895Ö_DIREK TIPI TRAFO HUCRESI H01_2065371</t>
  </si>
  <si>
    <t>2065371</t>
  </si>
  <si>
    <t>2024-01-23 09:19:15</t>
  </si>
  <si>
    <t>2024-01-23 17:10:29</t>
  </si>
  <si>
    <t>UZUNKÖY TR-1 35-31-L00144_35-31-L00144_72255937</t>
  </si>
  <si>
    <t>72255937</t>
  </si>
  <si>
    <t>2024-01-23 09:18:49</t>
  </si>
  <si>
    <t>2024-01-23 17:18:07</t>
  </si>
  <si>
    <t>K-3735 35-03-K03735_A_56364967_56364967</t>
  </si>
  <si>
    <t>56364967</t>
  </si>
  <si>
    <t>2024-01-23 07:07:53</t>
  </si>
  <si>
    <t>SELENDİ TR-33 (KASAP HÜSEYİN) 45-81-M00033_B_56387191_56387191</t>
  </si>
  <si>
    <t>56387191</t>
  </si>
  <si>
    <t>2024-01-22 23:51:04</t>
  </si>
  <si>
    <t>2024-01-23 00:20:50</t>
  </si>
  <si>
    <t>KARAKÖY ÜÇYOL TR-1 45-72-L00193_B_56392874_56392874</t>
  </si>
  <si>
    <t>56392874</t>
  </si>
  <si>
    <t>2024-01-23 00:41:01</t>
  </si>
  <si>
    <t>2024-01-23 01:51:17</t>
  </si>
  <si>
    <t>SIRIMLI AVCILAR TR 35-31-L00202_35-31-L00202_2365090</t>
  </si>
  <si>
    <t>2024-01-22 21:37:49</t>
  </si>
  <si>
    <t>2024-01-23 02:14:33</t>
  </si>
  <si>
    <t>K-1338 35-03-K01338_35-03-K01338_41958842</t>
  </si>
  <si>
    <t>41958842</t>
  </si>
  <si>
    <t>2024-01-22 20:10:49</t>
  </si>
  <si>
    <t>2024-01-22 21:31:56</t>
  </si>
  <si>
    <t>DM-1/35 GÖL KONAKLARI 35-28-M00822_35-28-M00822_54889411</t>
  </si>
  <si>
    <t>54889411</t>
  </si>
  <si>
    <t>2024-01-22 21:17:13</t>
  </si>
  <si>
    <t>2024-01-22 21:30:51</t>
  </si>
  <si>
    <t>TR-47 45-78-L00047_953251010_953251010</t>
  </si>
  <si>
    <t>953251010</t>
  </si>
  <si>
    <t>2024-01-22 19:49:03</t>
  </si>
  <si>
    <t>2024-01-22 20:44:03</t>
  </si>
  <si>
    <t>M-2735 35-02-M02735_35-02-M02735_79552616</t>
  </si>
  <si>
    <t>79552616</t>
  </si>
  <si>
    <t>2024-01-22 19:46:11</t>
  </si>
  <si>
    <t>2024-01-22 20:16:09</t>
  </si>
  <si>
    <t>SEYREK TR-5/2 35-28-M00911_35-28-M00911_78088170</t>
  </si>
  <si>
    <t>78088170</t>
  </si>
  <si>
    <t>2024-01-22 19:27:05</t>
  </si>
  <si>
    <t>2024-01-23 00:37:34</t>
  </si>
  <si>
    <t>İLYASLAR TR-1 45-76-M00099_955247264_955247264</t>
  </si>
  <si>
    <t>955247264</t>
  </si>
  <si>
    <t>2024-01-22 18:27:13</t>
  </si>
  <si>
    <t>2024-01-22 21:59:16</t>
  </si>
  <si>
    <t>2024-01-22 17:55:13</t>
  </si>
  <si>
    <t>2024-01-22 18:12:08</t>
  </si>
  <si>
    <t>2024-01-22 17:14:35</t>
  </si>
  <si>
    <t>2024-01-22 18:27:07</t>
  </si>
  <si>
    <t>ÇIRPI İM 35-20-A00002_ÇIRPI SULAMA M09_2056271</t>
  </si>
  <si>
    <t>2056271</t>
  </si>
  <si>
    <t>2024-01-22 17:22:40</t>
  </si>
  <si>
    <t>2024-01-22 18:21:29</t>
  </si>
  <si>
    <t>M-3432(YATIRIM REZERVE) 35-03-M03432_35-03-M03432_88207694</t>
  </si>
  <si>
    <t>88207694</t>
  </si>
  <si>
    <t>2024-01-22 16:38:22</t>
  </si>
  <si>
    <t>2024-01-22 17:08:54</t>
  </si>
  <si>
    <t>YAYAKENT DM 35-24-M00209_HatBaşıAyırıcı_97458097 M05_97458097</t>
  </si>
  <si>
    <t>97458097</t>
  </si>
  <si>
    <t>2024-01-22 16:32:11</t>
  </si>
  <si>
    <t>2024-01-22 17:38:49</t>
  </si>
  <si>
    <t>ALAŞEHİR TM 45-73-A00001_KAVAKLIDERE M21_2058709</t>
  </si>
  <si>
    <t>2058709</t>
  </si>
  <si>
    <t>2024-01-22 16:49:59</t>
  </si>
  <si>
    <t>2024-01-22 17:33:18</t>
  </si>
  <si>
    <t>KAVAKLIDERE TR-6 45-73-M00310_45-73-M00310_2368897</t>
  </si>
  <si>
    <t>2368897</t>
  </si>
  <si>
    <t>2024-01-22 12:12:01</t>
  </si>
  <si>
    <t>2024-01-22 12:56:19</t>
  </si>
  <si>
    <t>CENNET MAHALLESİ TR-2 35-16-M00135_47492200_56396444_56396444</t>
  </si>
  <si>
    <t>56396444</t>
  </si>
  <si>
    <t>2024-01-22 11:39:43</t>
  </si>
  <si>
    <t>2024-01-22 18:26:12</t>
  </si>
  <si>
    <t>TEOMAN AVCIOĞLU SLM GRB TR 35-27-M00549_A_56363844_56363844</t>
  </si>
  <si>
    <t>56363844</t>
  </si>
  <si>
    <t>2024-01-22 11:03:38</t>
  </si>
  <si>
    <t>2024-01-22 12:22:26</t>
  </si>
  <si>
    <t>M-3440(YATIRIM REZERVE) 35-03-M03440_35-03-M03440_88208343</t>
  </si>
  <si>
    <t>88208343</t>
  </si>
  <si>
    <t>2024-01-22 10:49:54</t>
  </si>
  <si>
    <t>2024-01-22 11:15:03</t>
  </si>
  <si>
    <t>PANCAR OSB DM-1 35-26-M00869_YAZIBAŞI-2 M26_2122350</t>
  </si>
  <si>
    <t>2122350</t>
  </si>
  <si>
    <t>2024-01-22 10:40:17</t>
  </si>
  <si>
    <t>2024-01-22 10:55:12</t>
  </si>
  <si>
    <t>TR-32 35-17-M00032_950310302_950310302</t>
  </si>
  <si>
    <t>950310302</t>
  </si>
  <si>
    <t>2024-01-22 10:33:07</t>
  </si>
  <si>
    <t>2024-01-22 10:48:29</t>
  </si>
  <si>
    <t>2024-01-30 09:06:01</t>
  </si>
  <si>
    <t>2024-01-30 09:34:07</t>
  </si>
  <si>
    <t>DM-16 45-71-M00309_B_56395219_56395219</t>
  </si>
  <si>
    <t>56395219</t>
  </si>
  <si>
    <t>2024-01-30 08:11:05</t>
  </si>
  <si>
    <t>2024-01-30 09:29:18</t>
  </si>
  <si>
    <t>YENİFOÇA TR-43 35-23-M00043_42097656_56377993_56377993</t>
  </si>
  <si>
    <t>56377993</t>
  </si>
  <si>
    <t>2024-01-30 08:11:33</t>
  </si>
  <si>
    <t>2024-01-30 09:06:02</t>
  </si>
  <si>
    <t>FUNDACIK KÖK 45-75-M00068_FUNDACIK M03_67108814</t>
  </si>
  <si>
    <t>67108814</t>
  </si>
  <si>
    <t>2024-01-30 07:07:21</t>
  </si>
  <si>
    <t>2024-01-30 07:35:04</t>
  </si>
  <si>
    <t>KİLLİK TR-2 KÖK 45-73-M00343_SALAMURA  FABRİKASI ÇIKIŞ M03_2056939</t>
  </si>
  <si>
    <t>2056939</t>
  </si>
  <si>
    <t>2024-01-29 20:18:56</t>
  </si>
  <si>
    <t>2024-01-29 20:57:00</t>
  </si>
  <si>
    <t>TERZİLER MAH TR-1 45-74-M00218_A_56352167_56352167</t>
  </si>
  <si>
    <t>56352167</t>
  </si>
  <si>
    <t>2024-01-29 20:12:17</t>
  </si>
  <si>
    <t>2024-01-29 21:28:35</t>
  </si>
  <si>
    <t>2024-01-29 20:58:00</t>
  </si>
  <si>
    <t>2024-01-29 19:58:15</t>
  </si>
  <si>
    <t>2024-01-29 20:37:46</t>
  </si>
  <si>
    <t>AŞAĞIÇOBANİSA TR-12 45-71-M00097_C_60984804_60984804</t>
  </si>
  <si>
    <t>60984804</t>
  </si>
  <si>
    <t>2024-01-29 18:32:43</t>
  </si>
  <si>
    <t>2024-01-29 19:20:21</t>
  </si>
  <si>
    <t>TR-1-5/8 (SABRİNİN KAHVE) 35-20-L00052_955212888_955212888</t>
  </si>
  <si>
    <t>955212888</t>
  </si>
  <si>
    <t>2024-01-29 15:17:33</t>
  </si>
  <si>
    <t>2024-01-29 18:22:32</t>
  </si>
  <si>
    <t>TOKATBAŞI TR-1 35-20-L00101_35-20-L00101_2351800</t>
  </si>
  <si>
    <t>2351800</t>
  </si>
  <si>
    <t>2024-01-29 15:13:19</t>
  </si>
  <si>
    <t>2024-01-29 16:05:33</t>
  </si>
  <si>
    <t>MAHMUTLAR KÖK 45-74-M00354_HatBaşıAyırıcı_77952968 M09_77952968</t>
  </si>
  <si>
    <t>77952968</t>
  </si>
  <si>
    <t>2024-01-29 15:09:44</t>
  </si>
  <si>
    <t>2024-01-29 15:11:00</t>
  </si>
  <si>
    <t>TR-49 45-78-L00049__56384669_56384669</t>
  </si>
  <si>
    <t>56384669</t>
  </si>
  <si>
    <t>2024-01-29 13:58:43</t>
  </si>
  <si>
    <t>2024-01-29 14:48:17</t>
  </si>
  <si>
    <t>2024-01-29 14:05:43</t>
  </si>
  <si>
    <t>2024-01-29 16:06:39</t>
  </si>
  <si>
    <t>2024-01-29 11:31:19</t>
  </si>
  <si>
    <t>2024-01-29 12:16:46</t>
  </si>
  <si>
    <t>TR-2/115-1 45-83-L00313_955148783_955148783</t>
  </si>
  <si>
    <t>955148783</t>
  </si>
  <si>
    <t>2024-01-28 21:41:11</t>
  </si>
  <si>
    <t>2024-01-28 23:27:15</t>
  </si>
  <si>
    <t>TR-1-7/1 BEKLEME KABİN 35-20-L00032_9750509_56360075_56360075</t>
  </si>
  <si>
    <t>56360075</t>
  </si>
  <si>
    <t>2024-01-28 21:42:48</t>
  </si>
  <si>
    <t>2024-01-29 00:20:13</t>
  </si>
  <si>
    <t>M-2506 35-01-M02506_B B3_5859455</t>
  </si>
  <si>
    <t>5859455</t>
  </si>
  <si>
    <t>2024-01-28 21:31:24</t>
  </si>
  <si>
    <t>2024-01-28 22:44:49</t>
  </si>
  <si>
    <t>2024-01-28 22:02:43</t>
  </si>
  <si>
    <t>BADEMLER TR-6 35-19-L00296_DIREK TIPI TRAFO HUCRESI H01_2078291</t>
  </si>
  <si>
    <t>2078291</t>
  </si>
  <si>
    <t>2024-01-28 21:37:52</t>
  </si>
  <si>
    <t>2024-01-28 23:15:00</t>
  </si>
  <si>
    <t>AHMETLİ DM 45-77-M00187_HatBaşıAyırıcı_80386657 M08_80386657</t>
  </si>
  <si>
    <t>80386657</t>
  </si>
  <si>
    <t>2024-01-28 21:20:33</t>
  </si>
  <si>
    <t>2024-01-28 21:20:40</t>
  </si>
  <si>
    <t>DM-16/21 45-71-M00587_953200083_953200083</t>
  </si>
  <si>
    <t>953200083</t>
  </si>
  <si>
    <t>2024-01-28 16:07:45</t>
  </si>
  <si>
    <t>2024-01-28 19:24:00</t>
  </si>
  <si>
    <t>DM-5/18 35-26-M00809__56368727_56368727</t>
  </si>
  <si>
    <t>56368727</t>
  </si>
  <si>
    <t>2024-01-28 15:10:21</t>
  </si>
  <si>
    <t>2024-01-28 18:14:08</t>
  </si>
  <si>
    <t>DM-2/34 (MEVLANA YOLU) 45-71-M00532_A_91417714_91417714</t>
  </si>
  <si>
    <t>91417714</t>
  </si>
  <si>
    <t>2024-01-28 15:28:57</t>
  </si>
  <si>
    <t>2024-01-28 17:36:06</t>
  </si>
  <si>
    <t>2024-01-28 15:17:40</t>
  </si>
  <si>
    <t>2024-01-28 15:29:30</t>
  </si>
  <si>
    <t>MERİNOS KÖK 35-26-M00392_HEPAR M05_65971231</t>
  </si>
  <si>
    <t>65971231</t>
  </si>
  <si>
    <t>2024-01-28 09:09:24</t>
  </si>
  <si>
    <t>2024-01-28 14:37:09</t>
  </si>
  <si>
    <t>TR-141 35-15-M00141_A_56366805_56366805</t>
  </si>
  <si>
    <t>56366805</t>
  </si>
  <si>
    <t>2024-01-27 18:29:45</t>
  </si>
  <si>
    <t>2024-01-27 21:36:49</t>
  </si>
  <si>
    <t>K-1809 35-01-K01809_F F1_5868086</t>
  </si>
  <si>
    <t>5868086</t>
  </si>
  <si>
    <t>2024-01-27 18:49:16</t>
  </si>
  <si>
    <t>2024-01-27 21:20:23</t>
  </si>
  <si>
    <t>K-1303 35-08-K01303_F_56380966_56380966</t>
  </si>
  <si>
    <t>56380966</t>
  </si>
  <si>
    <t>2024-01-27 18:41:37</t>
  </si>
  <si>
    <t>2024-01-27 20:01:31</t>
  </si>
  <si>
    <t>TR-24 35-17-M00024__72374170_72374170</t>
  </si>
  <si>
    <t>72374170</t>
  </si>
  <si>
    <t>2024-01-27 10:23:02</t>
  </si>
  <si>
    <t>2024-01-27 12:13:10</t>
  </si>
  <si>
    <t>2024-01-26 21:34:10</t>
  </si>
  <si>
    <t>2024-01-26 22:24:44</t>
  </si>
  <si>
    <t>K-273 35-01-K00273_R 1R_5856705</t>
  </si>
  <si>
    <t>5856705</t>
  </si>
  <si>
    <t>2024-01-26 20:33:38</t>
  </si>
  <si>
    <t>2024-01-26 20:53:09</t>
  </si>
  <si>
    <t>KARABURUN TR-1/15 35-21-L00019_50121031_56357536_56357536</t>
  </si>
  <si>
    <t>56357536</t>
  </si>
  <si>
    <t>2024-01-26 13:57:21</t>
  </si>
  <si>
    <t>2024-01-26 15:35:07</t>
  </si>
  <si>
    <t>ARPALIK KÖK 45-83-M00137_ÇAMPINAR TARIMSAL SULAMA - TR-6 M06_72124446</t>
  </si>
  <si>
    <t>72124446</t>
  </si>
  <si>
    <t>2024-01-26 13:33:14</t>
  </si>
  <si>
    <t>2024-01-26 14:46:19</t>
  </si>
  <si>
    <t>AHMETLİ İM 45-84-A00001_KÖY GRUBU L05_2314527</t>
  </si>
  <si>
    <t>2314527</t>
  </si>
  <si>
    <t>2024-01-26 13:36:04</t>
  </si>
  <si>
    <t>2024-01-26 14:04:44</t>
  </si>
  <si>
    <t>2024-01-26 10:32:18</t>
  </si>
  <si>
    <t>2024-01-26 11:06:25</t>
  </si>
  <si>
    <t>KIZILCAAVLU KÖK 35-29-L00056_KAZANLI ENH (CUMHURİYET KÖK) L07_72209693</t>
  </si>
  <si>
    <t>72209693</t>
  </si>
  <si>
    <t>2024-01-26 10:17:34</t>
  </si>
  <si>
    <t>2024-01-26 11:41:54</t>
  </si>
  <si>
    <t>M-2057 35-02-M02057_M-1887 M02_66020446</t>
  </si>
  <si>
    <t>66020446</t>
  </si>
  <si>
    <t>2024-01-25 15:09:54</t>
  </si>
  <si>
    <t>2024-01-25 19:30:06</t>
  </si>
  <si>
    <t>FİKRİ ÖNAL SULAMA GRUBU 35-29-M00271_A_91030690_91030690</t>
  </si>
  <si>
    <t>91030690</t>
  </si>
  <si>
    <t>2024-01-25 15:21:26</t>
  </si>
  <si>
    <t>2024-01-25 16:57:42</t>
  </si>
  <si>
    <t>K-49 35-01-K00049_B 3B_5865790</t>
  </si>
  <si>
    <t>5865790</t>
  </si>
  <si>
    <t>2024-01-25 15:19:22</t>
  </si>
  <si>
    <t>2024-01-25 17:33:28</t>
  </si>
  <si>
    <t>2024-01-25 15:24:09</t>
  </si>
  <si>
    <t>2024-01-25 16:45:14</t>
  </si>
  <si>
    <t>M-3278(YATIRIM REZERVE) 35-03-M03278_912448141_912448141</t>
  </si>
  <si>
    <t>912448141</t>
  </si>
  <si>
    <t>2024-01-25 11:21:16</t>
  </si>
  <si>
    <t>2024-01-25 14:44:30</t>
  </si>
  <si>
    <t>2024-01-25 11:19:29</t>
  </si>
  <si>
    <t>2024-01-25 13:43:59</t>
  </si>
  <si>
    <t>2024-01-25 10:03:12</t>
  </si>
  <si>
    <t>2024-01-25 16:20:34</t>
  </si>
  <si>
    <t>2024-01-25 09:32:14</t>
  </si>
  <si>
    <t>2024-01-25 17:41:25</t>
  </si>
  <si>
    <t>FOÇA TR-52 35-23-L00052_950412488_950412488</t>
  </si>
  <si>
    <t>950412488</t>
  </si>
  <si>
    <t>2024-01-25 00:11:49</t>
  </si>
  <si>
    <t>2024-01-25 01:32:31</t>
  </si>
  <si>
    <t>YENİ ŞAKRAN TR-2 35-17-M00202_35-17-M00202_2362606</t>
  </si>
  <si>
    <t>2362606</t>
  </si>
  <si>
    <t>2024-01-25 01:55:03</t>
  </si>
  <si>
    <t>2024-01-25 02:14:27</t>
  </si>
  <si>
    <t>GÖÇBEYLİ TR-3 35-16-M00018_35-16-M00018_2347112</t>
  </si>
  <si>
    <t>2347112</t>
  </si>
  <si>
    <t>2024-01-24 18:42:49</t>
  </si>
  <si>
    <t>2024-01-24 18:53:33</t>
  </si>
  <si>
    <t>K-2450 35-01-K02450_D_56375260_56375260</t>
  </si>
  <si>
    <t>56375260</t>
  </si>
  <si>
    <t>2024-01-24 18:38:10</t>
  </si>
  <si>
    <t>2024-01-24 21:55:24</t>
  </si>
  <si>
    <t>CAMBAZLI KÖK 45-84-M00005_MADEN KÖK M03_50241503</t>
  </si>
  <si>
    <t>50241503</t>
  </si>
  <si>
    <t>2024-01-24 18:49:09</t>
  </si>
  <si>
    <t>2024-01-24 19:30:55</t>
  </si>
  <si>
    <t>DM02/TR28 MİLLİ EGEMENLİK 45-73-M00013_A a5_45157214</t>
  </si>
  <si>
    <t>45157214</t>
  </si>
  <si>
    <t>2024-01-24 18:33:35</t>
  </si>
  <si>
    <t>2024-01-24 20:00:12</t>
  </si>
  <si>
    <t>ÇOBANKÖY KÖK 35-29-L00066_HAMAMKÖY FİDERİ L05_72212415</t>
  </si>
  <si>
    <t>72212415</t>
  </si>
  <si>
    <t>2024-01-24 18:31:29</t>
  </si>
  <si>
    <t>2024-01-24 18:34:59</t>
  </si>
  <si>
    <t>K-1034 35-04-K01034_915177797_915177797</t>
  </si>
  <si>
    <t>915177797</t>
  </si>
  <si>
    <t>2024-01-24 15:46:29</t>
  </si>
  <si>
    <t>2024-01-24 19:25:17</t>
  </si>
  <si>
    <t>TR-61 35-27-M01103_913831095_913831095</t>
  </si>
  <si>
    <t>913831095</t>
  </si>
  <si>
    <t>2024-01-24 14:13:39</t>
  </si>
  <si>
    <t>2024-01-24 17:48:17</t>
  </si>
  <si>
    <t>2024-01-24 10:10:56</t>
  </si>
  <si>
    <t>2024-01-24 10:37:02</t>
  </si>
  <si>
    <t>K-3628 35-01-K03628_A_56375712_56375712</t>
  </si>
  <si>
    <t>56375712</t>
  </si>
  <si>
    <t>2024-01-24 01:34:25</t>
  </si>
  <si>
    <t>M-220 KOCAMEHMETLER TR-3 35-23-M00220_35-23-M00220_83291090</t>
  </si>
  <si>
    <t>83291090</t>
  </si>
  <si>
    <t>2024-01-24 02:53:39</t>
  </si>
  <si>
    <t>2024-01-24 04:02:43</t>
  </si>
  <si>
    <t>2024-01-23 22:19:40</t>
  </si>
  <si>
    <t>2024-01-24 03:38:56</t>
  </si>
  <si>
    <t>SARIGÖL TR-52 45-79-M00052_A_56396206_56396206</t>
  </si>
  <si>
    <t>56396206</t>
  </si>
  <si>
    <t>2024-01-24 01:29:40</t>
  </si>
  <si>
    <t>2024-01-24 02:31:23</t>
  </si>
  <si>
    <t>K-3584 35-01-K03584_DIREK TIPI TRAFO HUCRESI H01_2069773</t>
  </si>
  <si>
    <t>2069773</t>
  </si>
  <si>
    <t>2024-01-23 21:20:09</t>
  </si>
  <si>
    <t>2024-01-23 22:44:09</t>
  </si>
  <si>
    <t>2024-01-23 22:48:56</t>
  </si>
  <si>
    <t>2024-01-24 00:58:25</t>
  </si>
  <si>
    <t>2024-01-23 21:27:53</t>
  </si>
  <si>
    <t>TR-140 35-16-L00140_35-16-L00140_2347419</t>
  </si>
  <si>
    <t>2347419</t>
  </si>
  <si>
    <t>2024-01-24 05:38:07</t>
  </si>
  <si>
    <t>2024-01-24 05:47:52</t>
  </si>
  <si>
    <t>K-290 35-01-K00290_H_60984243_60984243</t>
  </si>
  <si>
    <t>60984243</t>
  </si>
  <si>
    <t>2024-01-23 19:56:25</t>
  </si>
  <si>
    <t>2024-01-23 23:51:16</t>
  </si>
  <si>
    <t>SIRIMLI AVCILAR TR 35-31-L00202_B_91366398_91366398</t>
  </si>
  <si>
    <t>2024-01-23 19:56:00</t>
  </si>
  <si>
    <t>2024-01-23 21:29:28</t>
  </si>
  <si>
    <t>ATAKÖY TR-2 45-84-L00033_955181572_955181572</t>
  </si>
  <si>
    <t>955181572</t>
  </si>
  <si>
    <t>2024-01-23 19:41:50</t>
  </si>
  <si>
    <t>2024-01-23 21:49:52</t>
  </si>
  <si>
    <t>PİRAHMET TR-1 45-82-M00177_45-82-M00177_2353501</t>
  </si>
  <si>
    <t>2353501</t>
  </si>
  <si>
    <t>2024-01-23 17:10:33</t>
  </si>
  <si>
    <t>2024-01-23 18:49:55</t>
  </si>
  <si>
    <t>TİRE TR-8 35-29-L00008_35-29-L00008_2358484</t>
  </si>
  <si>
    <t>2358484</t>
  </si>
  <si>
    <t>2024-01-23 17:07:21</t>
  </si>
  <si>
    <t>2024-01-23 17:48:53</t>
  </si>
  <si>
    <t>TR-29 TARİŞ YANI 35-15-M00029_950351068_950351068</t>
  </si>
  <si>
    <t>950351068</t>
  </si>
  <si>
    <t>2024-01-23 16:43:18</t>
  </si>
  <si>
    <t>2024-01-23 18:54:03</t>
  </si>
  <si>
    <t>KASAR KÖYÜ TR-1 45-86-M00098_DIREK TIPI TRAFO HUCRESI H01_2082502</t>
  </si>
  <si>
    <t>2082502</t>
  </si>
  <si>
    <t>2024-01-23 14:25:23</t>
  </si>
  <si>
    <t>2024-01-23 15:22:48</t>
  </si>
  <si>
    <t>M-2759 35-03-M02759_B_79439437_79439437</t>
  </si>
  <si>
    <t>79439437</t>
  </si>
  <si>
    <t>2024-01-23 13:56:37</t>
  </si>
  <si>
    <t>2024-01-23 18:08:22</t>
  </si>
  <si>
    <t>L-425 BELLONA KABİN 35-18-L00425_95000567653_95000567653</t>
  </si>
  <si>
    <t>95000567653</t>
  </si>
  <si>
    <t>2024-01-23 12:54:06</t>
  </si>
  <si>
    <t>2024-01-23 21:20:18</t>
  </si>
  <si>
    <t>GÖÇBEYLİ TR-3 35-16-M00018_47430352_56399320_56399320</t>
  </si>
  <si>
    <t>56399320</t>
  </si>
  <si>
    <t>2024-01-23 10:14:51</t>
  </si>
  <si>
    <t>2024-01-23 13:12:42</t>
  </si>
  <si>
    <t>ASARLIK TR-2 35-28-M00184_E_56377651_56377651</t>
  </si>
  <si>
    <t>56377651</t>
  </si>
  <si>
    <t>2024-01-23 10:35:58</t>
  </si>
  <si>
    <t>2024-01-23 17:13:46</t>
  </si>
  <si>
    <t>2024-01-23 10:37:55</t>
  </si>
  <si>
    <t>2024-01-23 16:54:53</t>
  </si>
  <si>
    <t>SIRIMLI AVCILAR TR 35-31-L00202_47892124_56380920_56380920</t>
  </si>
  <si>
    <t>56380920</t>
  </si>
  <si>
    <t>2024-01-23 10:28:14</t>
  </si>
  <si>
    <t>2024-01-23 12:34:37</t>
  </si>
  <si>
    <t>K-122 35-01-K00122_C_56374869_56374869</t>
  </si>
  <si>
    <t>56374869</t>
  </si>
  <si>
    <t>2024-01-23 10:39:59</t>
  </si>
  <si>
    <t>2024-01-23 16:57:09</t>
  </si>
  <si>
    <t>K-122 35-01-K00122__72410526_72410526</t>
  </si>
  <si>
    <t>72410526</t>
  </si>
  <si>
    <t>2024-01-23 10:38:58</t>
  </si>
  <si>
    <t>2024-01-23 16:55:16</t>
  </si>
  <si>
    <t>TR-2 45-78-L00002_A_65513581_65513581</t>
  </si>
  <si>
    <t>65513581</t>
  </si>
  <si>
    <t>2024-01-23 10:08:09</t>
  </si>
  <si>
    <t>2024-01-23 11:24:26</t>
  </si>
  <si>
    <t>K-2377 35-08-K02377_35-08-K02377_41984556</t>
  </si>
  <si>
    <t>41984556</t>
  </si>
  <si>
    <t>2024-01-23 10:23:34</t>
  </si>
  <si>
    <t>2024-01-23 11:11:52</t>
  </si>
  <si>
    <t>TR-1 45-77-L00001_TR-2 L04_72202882</t>
  </si>
  <si>
    <t>72202882</t>
  </si>
  <si>
    <t>2024-01-23 10:39:46</t>
  </si>
  <si>
    <t>2024-01-23 17:02:41</t>
  </si>
  <si>
    <t>M-997 35-03-M00997_910661306_910661306</t>
  </si>
  <si>
    <t>910661306</t>
  </si>
  <si>
    <t>2024-01-23 09:26:04</t>
  </si>
  <si>
    <t>2024-01-23 11:47:00</t>
  </si>
  <si>
    <t>HAYKIRAN TR-2 35-28-M00201_B_56357556_56357556</t>
  </si>
  <si>
    <t>56357556</t>
  </si>
  <si>
    <t>2024-01-23 09:22:52</t>
  </si>
  <si>
    <t>2024-01-23 09:33:37</t>
  </si>
  <si>
    <t>K-3451 35-08-K03451_914587141_914587141</t>
  </si>
  <si>
    <t>914587141</t>
  </si>
  <si>
    <t>2024-01-23 06:31:24</t>
  </si>
  <si>
    <t>2024-01-23 08:59:35</t>
  </si>
  <si>
    <t>TR-20 AYI BALIĞI 35-21-L00207_C_56377811_56377811</t>
  </si>
  <si>
    <t>56377811</t>
  </si>
  <si>
    <t>2024-01-23 00:05:48</t>
  </si>
  <si>
    <t>2024-01-23 04:39:18</t>
  </si>
  <si>
    <t>TUMBULLAR TR-2 35-31-L00369_B_91440697_91440697</t>
  </si>
  <si>
    <t>2024-01-22 21:56:51</t>
  </si>
  <si>
    <t>2024-01-22 23:56:27</t>
  </si>
  <si>
    <t>2024-01-22 21:48:29</t>
  </si>
  <si>
    <t>2024-01-23 03:18:46</t>
  </si>
  <si>
    <t>YELKİ TR-6 (M-2343) 35-10-M02343_C_56406054_56406054</t>
  </si>
  <si>
    <t>56406054</t>
  </si>
  <si>
    <t>2024-01-22 19:09:35</t>
  </si>
  <si>
    <t>2024-01-22 21:58:31</t>
  </si>
  <si>
    <t>İCİKLER TR-6 45-74-M00251_945583015_945583015</t>
  </si>
  <si>
    <t>945583015</t>
  </si>
  <si>
    <t>2024-01-22 18:49:07</t>
  </si>
  <si>
    <t>2024-01-22 21:44:04</t>
  </si>
  <si>
    <t>M-1433 35-02-M01433_YILMAZ DÖKÜM M01_2311487</t>
  </si>
  <si>
    <t>2311487</t>
  </si>
  <si>
    <t>2024-01-22 18:57:42</t>
  </si>
  <si>
    <t>2024-01-22 22:25:51</t>
  </si>
  <si>
    <t>ÖDEMİŞ İM 35-15-A00001_YENİ KENT L16_2310687</t>
  </si>
  <si>
    <t>2310687</t>
  </si>
  <si>
    <t>2024-01-22 18:49:15</t>
  </si>
  <si>
    <t>2024-01-22 19:23:19</t>
  </si>
  <si>
    <t>KARABURÇ PALA EVİ YANI TR-9 35-31-L00258_B_91230504_91230504</t>
  </si>
  <si>
    <t>91230504</t>
  </si>
  <si>
    <t>2024-01-22 18:13:10</t>
  </si>
  <si>
    <t>2024-01-22 19:16:28</t>
  </si>
  <si>
    <t>M-2014 35-01-M02014_L L1_5868534</t>
  </si>
  <si>
    <t>5868534</t>
  </si>
  <si>
    <t>2024-01-22 17:30:00</t>
  </si>
  <si>
    <t>2024-01-22 21:11:45</t>
  </si>
  <si>
    <t>TR-32 45-77-L00032_945506876_945506876</t>
  </si>
  <si>
    <t>945506876</t>
  </si>
  <si>
    <t>2024-01-22 17:17:15</t>
  </si>
  <si>
    <t>2024-01-22 23:41:50</t>
  </si>
  <si>
    <t>2024-01-30 07:59:02</t>
  </si>
  <si>
    <t>2024-01-30 09:04:04</t>
  </si>
  <si>
    <t>2024-01-30 07:29:17</t>
  </si>
  <si>
    <t>2024-01-30 08:13:42</t>
  </si>
  <si>
    <t>SULUDERE KÖK 35-31-L00057_SARISU L03_2113668</t>
  </si>
  <si>
    <t>2113668</t>
  </si>
  <si>
    <t>2024-01-30 06:39:11</t>
  </si>
  <si>
    <t>2024-01-30 10:13:15</t>
  </si>
  <si>
    <t>M-326 35-03-M00326_910430486_910430486</t>
  </si>
  <si>
    <t>910430486</t>
  </si>
  <si>
    <t>2024-01-29 19:48:14</t>
  </si>
  <si>
    <t>2024-01-29 22:50:09</t>
  </si>
  <si>
    <t>2024-01-29 18:40:37</t>
  </si>
  <si>
    <t>K-1222 35-01-K01222_911726461_911726461</t>
  </si>
  <si>
    <t>911726461</t>
  </si>
  <si>
    <t>2024-01-29 17:01:23</t>
  </si>
  <si>
    <t>2024-01-29 18:01:13</t>
  </si>
  <si>
    <t>SANDAL TR-1 KÖK 45-77-M00007_945503172_945503172</t>
  </si>
  <si>
    <t>945503172</t>
  </si>
  <si>
    <t>2024-01-29 11:04:46</t>
  </si>
  <si>
    <t>2024-01-29 12:30:38</t>
  </si>
  <si>
    <t>K-493 35-01-K00493_911764097_911764097</t>
  </si>
  <si>
    <t>911764097</t>
  </si>
  <si>
    <t>2024-01-28 12:52:13</t>
  </si>
  <si>
    <t>2024-01-28 15:45:06</t>
  </si>
  <si>
    <t>MORDOĞAN TR-27 35-21-L00154_953365182_953365182</t>
  </si>
  <si>
    <t>953365182</t>
  </si>
  <si>
    <t>2024-01-28 11:36:13</t>
  </si>
  <si>
    <t>2024-01-28 12:34:37</t>
  </si>
  <si>
    <t>GÖRDES TR-36 45-75-M00036_C c1_42660189</t>
  </si>
  <si>
    <t>42660189</t>
  </si>
  <si>
    <t>2024-01-28 10:15:08</t>
  </si>
  <si>
    <t>2024-01-28 14:20:44</t>
  </si>
  <si>
    <t>2024-01-28 06:57:11</t>
  </si>
  <si>
    <t>2024-01-28 08:31:13</t>
  </si>
  <si>
    <t>BAĞARASI TR-15 35-23-M00362_950423587_950423587</t>
  </si>
  <si>
    <t>950423587</t>
  </si>
  <si>
    <t>2024-01-23 14:24:19</t>
  </si>
  <si>
    <t>2024-01-23 19:01:57</t>
  </si>
  <si>
    <t>2024-01-23 10:51:31</t>
  </si>
  <si>
    <t>2024-01-23 11:22:38</t>
  </si>
  <si>
    <t>TR-106 45-78-L00106_D_91423910_91423910</t>
  </si>
  <si>
    <t>91423910</t>
  </si>
  <si>
    <t>2024-01-23 10:59:11</t>
  </si>
  <si>
    <t>2024-01-23 12:45:27</t>
  </si>
  <si>
    <t>BAĞARASI TR-12 35-23-M00181_35-23-M00181_2367833</t>
  </si>
  <si>
    <t>2367833</t>
  </si>
  <si>
    <t>2024-01-23 11:04:42</t>
  </si>
  <si>
    <t>2024-01-23 11:43:15</t>
  </si>
  <si>
    <t>TR-67 35-19-L00067_B_56377041_56377041</t>
  </si>
  <si>
    <t>56377041</t>
  </si>
  <si>
    <t>2024-01-23 07:19:33</t>
  </si>
  <si>
    <t>2024-01-23 09:11:07</t>
  </si>
  <si>
    <t>K-1214 35-01-K01214_D 1D_5927557</t>
  </si>
  <si>
    <t>5927557</t>
  </si>
  <si>
    <t>2024-01-23 00:10:33</t>
  </si>
  <si>
    <t>2024-01-23 06:30:41</t>
  </si>
  <si>
    <t>M-1702 35-01-M01702_B B1_5919537</t>
  </si>
  <si>
    <t>5919537</t>
  </si>
  <si>
    <t>2024-01-22 23:58:45</t>
  </si>
  <si>
    <t>2024-01-23 06:37:26</t>
  </si>
  <si>
    <t>2024-01-22 21:29:49</t>
  </si>
  <si>
    <t>2024-01-22 21:31:49</t>
  </si>
  <si>
    <t>2024-01-22 21:34:49</t>
  </si>
  <si>
    <t>2024-01-22 23:32:35</t>
  </si>
  <si>
    <t>HALİLAĞALAR TR-1 35-16-M00088_953326704_953326704</t>
  </si>
  <si>
    <t>953326704</t>
  </si>
  <si>
    <t>2024-01-22 19:08:15</t>
  </si>
  <si>
    <t>2024-01-22 22:41:50</t>
  </si>
  <si>
    <t>TR-36 35-17-M00036_950307764_950307764</t>
  </si>
  <si>
    <t>950307764</t>
  </si>
  <si>
    <t>2024-01-22 17:08:56</t>
  </si>
  <si>
    <t>2024-01-22 21:56:58</t>
  </si>
  <si>
    <t>BULGURCA TR-3 35-22-M00253_955271485_955271485</t>
  </si>
  <si>
    <t>955271485</t>
  </si>
  <si>
    <t>2024-01-22 16:49:57</t>
  </si>
  <si>
    <t>2024-01-22 19:24:10</t>
  </si>
  <si>
    <t>K-1497 35-02-K01497_913420901_913420901</t>
  </si>
  <si>
    <t>913420901</t>
  </si>
  <si>
    <t>2024-01-22 13:33:42</t>
  </si>
  <si>
    <t>2024-01-22 16:32:30</t>
  </si>
  <si>
    <t>M-2013 35-10-M02013_HatBaşıAyırıcı_95442553 M01_95442553</t>
  </si>
  <si>
    <t>95442553</t>
  </si>
  <si>
    <t>2024-01-22 13:28:00</t>
  </si>
  <si>
    <t>2024-01-22 17:03:52</t>
  </si>
  <si>
    <t>GÖKEYÜP TR-1 KÖK 45-78-M00798_DEMİRKÖPRÜ TM M05_2106979</t>
  </si>
  <si>
    <t>2106979</t>
  </si>
  <si>
    <t>2024-01-22 14:19:50</t>
  </si>
  <si>
    <t>2024-01-22 14:20:10</t>
  </si>
  <si>
    <t>M-2614 35-03-M02614_M-3756 M02_79302138</t>
  </si>
  <si>
    <t>79302138</t>
  </si>
  <si>
    <t>2024-01-22 11:58:05</t>
  </si>
  <si>
    <t>KİRAZ İM 35-31-A00001_KELLETEPE L04_2328560</t>
  </si>
  <si>
    <t>2328560</t>
  </si>
  <si>
    <t>2024-01-22 13:59:09</t>
  </si>
  <si>
    <t>2024-01-22 14:24:00</t>
  </si>
  <si>
    <t>2024-01-22 12:07:43</t>
  </si>
  <si>
    <t>2024-01-22 13:40:00</t>
  </si>
  <si>
    <t>ESENDERE TR-1 35-21-L00108_B_82668929_82668929</t>
  </si>
  <si>
    <t>82668929</t>
  </si>
  <si>
    <t>2024-01-22 11:27:50</t>
  </si>
  <si>
    <t>2024-01-22 19:48:23</t>
  </si>
  <si>
    <t>YAYAKENT DM 35-24-M00209_BALABAN M05_72093612</t>
  </si>
  <si>
    <t>72093612</t>
  </si>
  <si>
    <t>2024-01-22 11:55:10</t>
  </si>
  <si>
    <t>2024-01-22 12:01:20</t>
  </si>
  <si>
    <t>M-624 35-02-M00624_95000662703_95000662703</t>
  </si>
  <si>
    <t>95000662703</t>
  </si>
  <si>
    <t>2024-01-22 10:42:31</t>
  </si>
  <si>
    <t>2024-01-22 11:55:32</t>
  </si>
  <si>
    <t>M-1021 35-03-M01021_M-1788 M02_41973164</t>
  </si>
  <si>
    <t>41973164</t>
  </si>
  <si>
    <t>2024-01-22 11:55:01</t>
  </si>
  <si>
    <t>KARAKUZU TR-1 35-17-M00466_DIREK TIPI TRAFO HUCRESI H01_2048767</t>
  </si>
  <si>
    <t>2048767</t>
  </si>
  <si>
    <t>2024-01-22 10:37:42</t>
  </si>
  <si>
    <t>2024-01-22 14:15:05</t>
  </si>
  <si>
    <t>MENEMEN TR-11 35-28-L00011_MENEMEN TR-14 L05_66579835</t>
  </si>
  <si>
    <t>66579835</t>
  </si>
  <si>
    <t>2024-01-22 11:45:00</t>
  </si>
  <si>
    <t>2024-01-22 12:16:12</t>
  </si>
  <si>
    <t>PAŞAKÖY TR-2 45-80-M00059_HatBaşıAyırıcı_53136720 M03_53136720</t>
  </si>
  <si>
    <t>53136720</t>
  </si>
  <si>
    <t>2024-01-22 10:25:20</t>
  </si>
  <si>
    <t>2024-01-22 11:49:33</t>
  </si>
  <si>
    <t>TR-17 45-77-L00017_A_56403924_56403924</t>
  </si>
  <si>
    <t>56403924</t>
  </si>
  <si>
    <t>2024-01-22 10:13:14</t>
  </si>
  <si>
    <t>2024-01-22 12:41:05</t>
  </si>
  <si>
    <t>İNECİK TR-1 35-21-L00121_A_90988555_90988555</t>
  </si>
  <si>
    <t>90988555</t>
  </si>
  <si>
    <t>2024-01-22 09:36:52</t>
  </si>
  <si>
    <t>2024-01-22 18:52:46</t>
  </si>
  <si>
    <t>K-278 35-01-K00278_D_56375439_56375439</t>
  </si>
  <si>
    <t>56375439</t>
  </si>
  <si>
    <t>2024-01-22 09:35:45</t>
  </si>
  <si>
    <t>2024-01-22 12:37:49</t>
  </si>
  <si>
    <t>BAŞARAN TR-4 35-31-L00073_A_91025655_91025655</t>
  </si>
  <si>
    <t>91025655</t>
  </si>
  <si>
    <t>2024-01-22 09:08:52</t>
  </si>
  <si>
    <t>2024-01-22 12:40:41</t>
  </si>
  <si>
    <t>2024-01-22 08:24:44</t>
  </si>
  <si>
    <t>2024-01-22 12:13:00</t>
  </si>
  <si>
    <t>M-403 35-09-M00403_B_83759628_83759628</t>
  </si>
  <si>
    <t>83759628</t>
  </si>
  <si>
    <t>2024-01-22 08:43:32</t>
  </si>
  <si>
    <t>2024-01-22 13:00:40</t>
  </si>
  <si>
    <t>BATTALMUSTAFA PEHLİVANLAR TR-1 45-77-L00203_B_56355944_56355944</t>
  </si>
  <si>
    <t>56355944</t>
  </si>
  <si>
    <t>2024-01-22 08:48:50</t>
  </si>
  <si>
    <t>2024-01-22 13:53:08</t>
  </si>
  <si>
    <t>ÇÖMLEKÇİ TR-6 SERGİYERİ 35-31-L00092_A_91302809_91302809</t>
  </si>
  <si>
    <t>91302809</t>
  </si>
  <si>
    <t>2024-01-22 08:09:30</t>
  </si>
  <si>
    <t>2024-01-22 10:51:45</t>
  </si>
  <si>
    <t>SIRIMLI AVCILAR TR 35-31-L00202_A_91366397_91366397</t>
  </si>
  <si>
    <t>91366397</t>
  </si>
  <si>
    <t>2024-01-22 08:23:38</t>
  </si>
  <si>
    <t>2024-01-22 12:47:59</t>
  </si>
  <si>
    <t>TR-87 MENTEŞ KAVŞAĞI 35-19-L00087_5848562_56394183_56394183</t>
  </si>
  <si>
    <t>56394183</t>
  </si>
  <si>
    <t>2024-01-22 08:26:41</t>
  </si>
  <si>
    <t>2024-01-22 12:06:23</t>
  </si>
  <si>
    <t>M-1116 35-02-M01116_C_56367864_56367864</t>
  </si>
  <si>
    <t>56367864</t>
  </si>
  <si>
    <t>2024-01-22 08:37:52</t>
  </si>
  <si>
    <t>2024-01-22 09:30:53</t>
  </si>
  <si>
    <t>TR-23 35-31-L00023_956592856_956592856</t>
  </si>
  <si>
    <t>956592856</t>
  </si>
  <si>
    <t>2024-01-22 08:01:42</t>
  </si>
  <si>
    <t>2024-01-22 09:45:06</t>
  </si>
  <si>
    <t>YEŞİLOVA KÖK 45-78-M01393_YEŞİLOVA KÖYİÇİ M01_83810704</t>
  </si>
  <si>
    <t>83810704</t>
  </si>
  <si>
    <t>2024-01-22 07:53:30</t>
  </si>
  <si>
    <t>2024-01-22 08:37:26</t>
  </si>
  <si>
    <t>2024-01-22 07:20:27</t>
  </si>
  <si>
    <t>2024-01-22 08:46:22</t>
  </si>
  <si>
    <t>TR-39 35-16-L00039_953318796_953318796</t>
  </si>
  <si>
    <t>953318796</t>
  </si>
  <si>
    <t>2024-01-22 06:48:40</t>
  </si>
  <si>
    <t>2024-01-22 09:53:12</t>
  </si>
  <si>
    <t>ARMAK KÖK 35-26-M00558_BAL-ET M02_65935534</t>
  </si>
  <si>
    <t>65935534</t>
  </si>
  <si>
    <t>2024-01-22 07:05:20</t>
  </si>
  <si>
    <t>2024-01-22 07:55:00</t>
  </si>
  <si>
    <t>ÇÖMLEKÇİ TR-6/A 35-31-L00466_35-31-L00466_61232349</t>
  </si>
  <si>
    <t>61232349</t>
  </si>
  <si>
    <t>2024-01-22 07:04:53</t>
  </si>
  <si>
    <t>2024-01-22 07:27:29</t>
  </si>
  <si>
    <t>SAĞANCI İM 35-16-A00003_HatBaşıAyırıcı_53140372 L05_53140372</t>
  </si>
  <si>
    <t>53140372</t>
  </si>
  <si>
    <t>OG Klemens Arızası</t>
  </si>
  <si>
    <t>2024-01-22 07:17:32</t>
  </si>
  <si>
    <t>2024-01-22 13:04:52</t>
  </si>
  <si>
    <t>K-4785 35-02-K04785_B_90956318_90956318</t>
  </si>
  <si>
    <t>90956318</t>
  </si>
  <si>
    <t>2024-01-22 07:08:47</t>
  </si>
  <si>
    <t>2024-01-22 11:32:52</t>
  </si>
  <si>
    <t>FUNDACIK KÖK 45-75-M00068_HatBaşıAyırıcı_53135520 M03_53135520</t>
  </si>
  <si>
    <t>53135520</t>
  </si>
  <si>
    <t>2024-01-22 07:05:25</t>
  </si>
  <si>
    <t>2024-01-22 13:21:46</t>
  </si>
  <si>
    <t>KARŞIYAKA MAHALLESİ TR-1 35-17-R00008_950313906_950313906</t>
  </si>
  <si>
    <t>950313906</t>
  </si>
  <si>
    <t>2024-01-22 05:44:18</t>
  </si>
  <si>
    <t>2024-01-22 09:56:58</t>
  </si>
  <si>
    <t>K-259 35-02-K00259_910358481_910358481</t>
  </si>
  <si>
    <t>910358481</t>
  </si>
  <si>
    <t>2024-01-22 06:18:01</t>
  </si>
  <si>
    <t>2024-01-22 06:55:46</t>
  </si>
  <si>
    <t>ÇÖMLEKÇİ TR-6/A 35-31-L00466_B_91302746_91302746</t>
  </si>
  <si>
    <t>91302746</t>
  </si>
  <si>
    <t>2024-01-22 06:06:35</t>
  </si>
  <si>
    <t>MAVİDERE TR-3 35-31-L00212_47875407_56390645_56390645</t>
  </si>
  <si>
    <t>56390645</t>
  </si>
  <si>
    <t>2024-01-22 06:41:30</t>
  </si>
  <si>
    <t>2024-01-22 12:03:19</t>
  </si>
  <si>
    <t>TÜRKELLİ TR-6 35-28-M00459_B_56375391_56375391</t>
  </si>
  <si>
    <t>56375391</t>
  </si>
  <si>
    <t>2024-01-22 06:24:50</t>
  </si>
  <si>
    <t>2024-01-22 13:19:29</t>
  </si>
  <si>
    <t>BAĞLICA TR-6 45-79-M00291_45-79-M00291_2366712</t>
  </si>
  <si>
    <t>2366712</t>
  </si>
  <si>
    <t>2024-01-22 06:25:00</t>
  </si>
  <si>
    <t>2024-01-22 07:36:25</t>
  </si>
  <si>
    <t>MECİDİYE TR-4 45-72-L00577_B_91173678_91173678</t>
  </si>
  <si>
    <t>91173678</t>
  </si>
  <si>
    <t>2024-01-22 06:51:21</t>
  </si>
  <si>
    <t>2024-01-22 08:04:08</t>
  </si>
  <si>
    <t>K-3488 35-04-K03488_C_56355422_56355422</t>
  </si>
  <si>
    <t>56355422</t>
  </si>
  <si>
    <t>2024-01-22 06:29:33</t>
  </si>
  <si>
    <t>2024-01-22 08:41:22</t>
  </si>
  <si>
    <t>MURADİYE DM 45-71-M00006_DM-02 ÜÇTEPELER RİNG M09_2322532</t>
  </si>
  <si>
    <t>2322532</t>
  </si>
  <si>
    <t>2024-01-22 09:41:59</t>
  </si>
  <si>
    <t>2024-01-22 16:22:26</t>
  </si>
  <si>
    <t>YUSUFLU KÖK 35-20-L00077_ERGENLİ L01_66527928</t>
  </si>
  <si>
    <t>66527928</t>
  </si>
  <si>
    <t>2024-01-22 07:09:20</t>
  </si>
  <si>
    <t>2024-01-22 07:16:10</t>
  </si>
  <si>
    <t>EGE GÜBRE DM 35-17-M00326_LİMANLAR ENH M08_66450189</t>
  </si>
  <si>
    <t>66450189</t>
  </si>
  <si>
    <t>2024-01-22 04:19:51</t>
  </si>
  <si>
    <t>2024-01-22 07:47:00</t>
  </si>
  <si>
    <t>K-405 35-02-K00405_99619873_99619873</t>
  </si>
  <si>
    <t>99619873</t>
  </si>
  <si>
    <t>2024-01-22 04:29:09</t>
  </si>
  <si>
    <t>2024-01-22 05:25:00</t>
  </si>
  <si>
    <t>M-1335 KAYADİBİ KÖK 35-02-M01335_M-1157 KARAÇAM M05_2053136</t>
  </si>
  <si>
    <t>2053136</t>
  </si>
  <si>
    <t>2024-01-22 06:42:27</t>
  </si>
  <si>
    <t>2024-01-22 06:48:53</t>
  </si>
  <si>
    <t>K-941 35-02-K00941_913591312_913591312</t>
  </si>
  <si>
    <t>913591312</t>
  </si>
  <si>
    <t>2024-01-22 02:41:08</t>
  </si>
  <si>
    <t>2024-01-22 03:19:30</t>
  </si>
  <si>
    <t>KARABURUN TR-7 35-21-L00033_953359572_953359572</t>
  </si>
  <si>
    <t>953359572</t>
  </si>
  <si>
    <t>2024-01-22 04:53:18</t>
  </si>
  <si>
    <t>2024-01-22 06:15:25</t>
  </si>
  <si>
    <t>TR-14 35-17-M00014_11902843_56373330_56373330</t>
  </si>
  <si>
    <t>56373330</t>
  </si>
  <si>
    <t>2024-01-22 03:11:13</t>
  </si>
  <si>
    <t>2024-01-22 05:21:19</t>
  </si>
  <si>
    <t>2024-01-22 03:23:53</t>
  </si>
  <si>
    <t>2024-01-22 04:55:28</t>
  </si>
  <si>
    <t>TR-40 35-17-M00040__56390051_56390051</t>
  </si>
  <si>
    <t>56390051</t>
  </si>
  <si>
    <t>2024-01-22 02:09:54</t>
  </si>
  <si>
    <t>2024-01-22 04:06:11</t>
  </si>
  <si>
    <t>M-403 35-09-M00403_35-09-M00403_2360480</t>
  </si>
  <si>
    <t>2360480</t>
  </si>
  <si>
    <t>2024-01-22 02:32:30</t>
  </si>
  <si>
    <t>2024-01-22 03:42:31</t>
  </si>
  <si>
    <t>AKSAZ KÖK (OSMANGAZİ EDAŞ) 45-74-M00305Ö_HatBaşıAyırıcı_53135339 M04_53135339</t>
  </si>
  <si>
    <t>53135339</t>
  </si>
  <si>
    <t>2024-01-22 03:52:30</t>
  </si>
  <si>
    <t>2024-01-22 03:53:50</t>
  </si>
  <si>
    <t>2024-01-22 02:37:43</t>
  </si>
  <si>
    <t>2024-01-22 05:12:44</t>
  </si>
  <si>
    <t>K-4785 35-02-K04785_35-02-K04785_47274857</t>
  </si>
  <si>
    <t>47274857</t>
  </si>
  <si>
    <t>2024-01-22 04:16:07</t>
  </si>
  <si>
    <t>2024-01-22 06:24:43</t>
  </si>
  <si>
    <t>2024-01-22 04:28:06</t>
  </si>
  <si>
    <t>2024-01-22 04:36:18</t>
  </si>
  <si>
    <t>TR-24 35-17-M00024_35-17-M00024_72301488</t>
  </si>
  <si>
    <t>2024-01-22 04:41:10</t>
  </si>
  <si>
    <t>2024-01-22 09:32:13</t>
  </si>
  <si>
    <t>AŞAĞIKIRIKLAR DM 35-16-M00448_TOPÇAM M05_2115968</t>
  </si>
  <si>
    <t>2024-01-22 05:35:51</t>
  </si>
  <si>
    <t>2024-01-22 06:58:00</t>
  </si>
  <si>
    <t>FUNDACIK KÖK 45-75-M00068_FUNDACIK M03_67108855</t>
  </si>
  <si>
    <t>67108855</t>
  </si>
  <si>
    <t>2024-01-22 05:49:30</t>
  </si>
  <si>
    <t>2024-01-22 06:03:00</t>
  </si>
  <si>
    <t>AŞAĞICUMA DM 35-16-M00103_TERZİHALİLLER M03_72040415</t>
  </si>
  <si>
    <t>72040415</t>
  </si>
  <si>
    <t>2024-01-22 01:57:20</t>
  </si>
  <si>
    <t>2024-01-22 04:22:21</t>
  </si>
  <si>
    <t>2024-01-22 02:35:10</t>
  </si>
  <si>
    <t>2024-01-22 04:38:04</t>
  </si>
  <si>
    <t>KARAREİS KÖK 35-19-M00442_KARAREİS M02_72153235</t>
  </si>
  <si>
    <t>72153235</t>
  </si>
  <si>
    <t>2024-01-22 06:07:40</t>
  </si>
  <si>
    <t>2024-01-22 06:13:40</t>
  </si>
  <si>
    <t>KARABULU KÖK 35-31-L00227_OLGUNLAR L03_2337016</t>
  </si>
  <si>
    <t>2337016</t>
  </si>
  <si>
    <t>2024-01-22 05:41:10</t>
  </si>
  <si>
    <t>2024-01-22 05:42:00</t>
  </si>
  <si>
    <t>SEYREK TR-2/1 35-28-M00378_953393279_953393279</t>
  </si>
  <si>
    <t>953393279</t>
  </si>
  <si>
    <t>2024-01-22 01:02:25</t>
  </si>
  <si>
    <t>2024-01-22 03:04:00</t>
  </si>
  <si>
    <t>KARABULU KÖK 35-31-L00227_KARABULU KÖK L06_2119140</t>
  </si>
  <si>
    <t>2119140</t>
  </si>
  <si>
    <t>2024-01-22 05:35:01</t>
  </si>
  <si>
    <t>2024-01-22 05:46:38</t>
  </si>
  <si>
    <t>2024-01-22 01:55:43</t>
  </si>
  <si>
    <t>GAZİEMİR GIS TM 35-08-A00006_HAVALİMANI-1 M08_2317308</t>
  </si>
  <si>
    <t>2317308</t>
  </si>
  <si>
    <t>2024-01-22 01:40:48</t>
  </si>
  <si>
    <t>2024-01-22 03:19:34</t>
  </si>
  <si>
    <t>TÜRKELLİ TR-6 35-28-M00459_35-28-M00459_2372080</t>
  </si>
  <si>
    <t>2372080</t>
  </si>
  <si>
    <t>2024-01-22 01:17:20</t>
  </si>
  <si>
    <t>2024-01-22 02:12:27</t>
  </si>
  <si>
    <t>TR-31 35-17-M00031_M-30(TR-30) M01_66317848</t>
  </si>
  <si>
    <t>66317848</t>
  </si>
  <si>
    <t>2024-01-22 00:54:10</t>
  </si>
  <si>
    <t>2024-01-22 01:49:54</t>
  </si>
  <si>
    <t>2024-01-22 00:38:10</t>
  </si>
  <si>
    <t>2024-01-22 03:33:27</t>
  </si>
  <si>
    <t>TİRE İM-DM-1 35-29-A00001_BOYNUYOĞUN L04_2312348</t>
  </si>
  <si>
    <t>2312348</t>
  </si>
  <si>
    <t>2024-01-30 09:24:52</t>
  </si>
  <si>
    <t>2024-01-30 14:47:59</t>
  </si>
  <si>
    <t>2024-01-30 00:55:54</t>
  </si>
  <si>
    <t>K-3901 35-08-K03901_97625682_97625682</t>
  </si>
  <si>
    <t>97625682</t>
  </si>
  <si>
    <t>2024-01-29 22:36:14</t>
  </si>
  <si>
    <t>2024-01-29 23:52:41</t>
  </si>
  <si>
    <t>K-429 35-01-K00429_911142371_911142371</t>
  </si>
  <si>
    <t>911142371</t>
  </si>
  <si>
    <t>2024-01-29 17:26:08</t>
  </si>
  <si>
    <t>2024-01-29 18:51:12</t>
  </si>
  <si>
    <t>KUŞÇULAR DM-2 35-19-M00515_KUŞÇULAR ÖZEL TRAFOLAR M04_80470368</t>
  </si>
  <si>
    <t>80470368</t>
  </si>
  <si>
    <t>2024-01-29 14:58:21</t>
  </si>
  <si>
    <t>2024-01-29 15:37:00</t>
  </si>
  <si>
    <t>45-77-L00040_TR-40_ _945490338_ _945490338</t>
  </si>
  <si>
    <t>945490338</t>
  </si>
  <si>
    <t>2024-01-29 10:50:53</t>
  </si>
  <si>
    <t>2024-01-29 11:33:45</t>
  </si>
  <si>
    <t>GÖKBEL TR-1 45-71-M01659_A_56400921_56400921</t>
  </si>
  <si>
    <t>56400921</t>
  </si>
  <si>
    <t>2024-01-29 10:37:34</t>
  </si>
  <si>
    <t>2024-01-29 13:56:28</t>
  </si>
  <si>
    <t>SUBAŞI-4 35-26-L00331_956611808_956611808</t>
  </si>
  <si>
    <t>956611808</t>
  </si>
  <si>
    <t>2024-01-29 10:34:55</t>
  </si>
  <si>
    <t>2024-01-29 11:55:27</t>
  </si>
  <si>
    <t>M-2308 REYSAŞ DEPOLARI TR 35-22-M00813_955291267_955291267</t>
  </si>
  <si>
    <t>955291267</t>
  </si>
  <si>
    <t>2024-01-29 10:09:53</t>
  </si>
  <si>
    <t>2024-01-29 13:39:23</t>
  </si>
  <si>
    <t>M-2735 35-02-M02735_ H_79552613</t>
  </si>
  <si>
    <t>79552613</t>
  </si>
  <si>
    <t>2024-01-29 10:06:32</t>
  </si>
  <si>
    <t>2024-01-29 13:02:42</t>
  </si>
  <si>
    <t>TR-89 MAVİ PLAJ 35-19-L00089_TR-295 ŞOFÖRLER ODASI / DAĞITIM TRAFOSU L04_72132933</t>
  </si>
  <si>
    <t>72132933</t>
  </si>
  <si>
    <t>2024-01-29 10:08:30</t>
  </si>
  <si>
    <t>2024-01-29 11:55:57</t>
  </si>
  <si>
    <t>TR-27 35-19-L00027_A_56371794_56371794</t>
  </si>
  <si>
    <t>56371794</t>
  </si>
  <si>
    <t>2024-01-29 09:44:10</t>
  </si>
  <si>
    <t>2024-01-29 16:49:15</t>
  </si>
  <si>
    <t>SÜTÇÜLER DM 35-27-M00900_ÇAMBEL-2 M10_92758024</t>
  </si>
  <si>
    <t>2024-01-29 09:38:43</t>
  </si>
  <si>
    <t>2024-01-29 09:48:30</t>
  </si>
  <si>
    <t>M-2014 35-01-M02014_35-01-M02014_84909315</t>
  </si>
  <si>
    <t>84909315</t>
  </si>
  <si>
    <t>2024-01-29 10:15:41</t>
  </si>
  <si>
    <t>2024-01-29 14:07:36</t>
  </si>
  <si>
    <t>MENEMEN TR-57 35-28-L00057_5845543_60983835_60983835</t>
  </si>
  <si>
    <t>60983835</t>
  </si>
  <si>
    <t>2024-01-29 09:45:57</t>
  </si>
  <si>
    <t>2024-01-29 11:15:34</t>
  </si>
  <si>
    <t>2024-01-29 09:39:13</t>
  </si>
  <si>
    <t>2024-01-29 14:19:32</t>
  </si>
  <si>
    <t>K-289 35-04-K00289_99509538_99509538</t>
  </si>
  <si>
    <t>99509538</t>
  </si>
  <si>
    <t>2024-01-29 09:07:52</t>
  </si>
  <si>
    <t>2024-01-29 10:14:41</t>
  </si>
  <si>
    <t>SEKİ KÖY TR-4 35-15-L00134_35-15-L00134_2365070</t>
  </si>
  <si>
    <t>2365070</t>
  </si>
  <si>
    <t>2024-01-29 09:25:02</t>
  </si>
  <si>
    <t>2024-01-29 10:59:41</t>
  </si>
  <si>
    <t>2024-01-29 09:17:48</t>
  </si>
  <si>
    <t>2024-01-29 17:52:58</t>
  </si>
  <si>
    <t>M-1829 35-02-M01829_35-02-M01829_2369776</t>
  </si>
  <si>
    <t>2369776</t>
  </si>
  <si>
    <t>2024-01-29 09:09:51</t>
  </si>
  <si>
    <t>2024-01-29 13:33:01</t>
  </si>
  <si>
    <t>K-3134 35-01-K03134_K-3287 K01_2118154</t>
  </si>
  <si>
    <t>2118154</t>
  </si>
  <si>
    <t>2024-01-29 09:59:24</t>
  </si>
  <si>
    <t>2024-01-29 16:32:50</t>
  </si>
  <si>
    <t>K-4441 35-10-K04441_912143468_912143468</t>
  </si>
  <si>
    <t>912143468</t>
  </si>
  <si>
    <t>2024-01-29 09:10:09</t>
  </si>
  <si>
    <t>2024-01-29 10:01:31</t>
  </si>
  <si>
    <t>K-692 35-04-K00692_99104369_99104369</t>
  </si>
  <si>
    <t>99104369</t>
  </si>
  <si>
    <t>2024-01-29 01:21:59</t>
  </si>
  <si>
    <t>2024-01-29 05:03:35</t>
  </si>
  <si>
    <t>KULA İM 45-77-A00001_HatBaşıAyırıcı_53134826 M07_53134826</t>
  </si>
  <si>
    <t>53134826</t>
  </si>
  <si>
    <t>2024-01-28 20:10:20</t>
  </si>
  <si>
    <t>2024-01-28 21:20:30</t>
  </si>
  <si>
    <t>M-3406(YATIRIM REZERVE) 35-03-M03406_A_56373859_56373859</t>
  </si>
  <si>
    <t>56373859</t>
  </si>
  <si>
    <t>2024-01-28 20:48:02</t>
  </si>
  <si>
    <t>2024-01-28 22:41:24</t>
  </si>
  <si>
    <t>HARMANDALI KÖK 45-71-M00061_HatBaşıAyırıcı_53134444 M10_53134444</t>
  </si>
  <si>
    <t>53134444</t>
  </si>
  <si>
    <t>2024-01-28 20:11:34</t>
  </si>
  <si>
    <t>2024-01-28 23:11:19</t>
  </si>
  <si>
    <t>BEĞENLER SUBAŞI TR-2 45-75-M00177_45-75-M00177_2371991</t>
  </si>
  <si>
    <t>2371991</t>
  </si>
  <si>
    <t>2024-01-28 20:23:00</t>
  </si>
  <si>
    <t>2024-01-28 20:49:54</t>
  </si>
  <si>
    <t>K-3929 35-10-K03929_962603632_962603632</t>
  </si>
  <si>
    <t>962603632</t>
  </si>
  <si>
    <t>2024-01-28 18:42:24</t>
  </si>
  <si>
    <t>2024-01-28 21:30:05</t>
  </si>
  <si>
    <t>BEĞENLER SUBAŞI TR-2 45-75-M00177_B_91263228_91263228</t>
  </si>
  <si>
    <t>91263228</t>
  </si>
  <si>
    <t>2024-01-28 18:42:50</t>
  </si>
  <si>
    <t>KAYAPINAR KÖK 45-71-M02146_ M05_60777327</t>
  </si>
  <si>
    <t>60777327</t>
  </si>
  <si>
    <t>2024-01-28 17:59:00</t>
  </si>
  <si>
    <t>2024-01-28 18:45:41</t>
  </si>
  <si>
    <t>2024-01-28 16:52:58</t>
  </si>
  <si>
    <t>2024-01-28 17:49:46</t>
  </si>
  <si>
    <t>K-4130 35-04-K04130_99669111_99669111</t>
  </si>
  <si>
    <t>99669111</t>
  </si>
  <si>
    <t>2024-01-28 17:46:02</t>
  </si>
  <si>
    <t>2024-01-28 19:31:14</t>
  </si>
  <si>
    <t>ALİAĞA TR-43 DM 35-17-M00043_GÜZELHİSAR ÇIKIŞI M12_2122091</t>
  </si>
  <si>
    <t>2122091</t>
  </si>
  <si>
    <t>2024-01-28 17:03:19</t>
  </si>
  <si>
    <t>2024-01-28 17:57:15</t>
  </si>
  <si>
    <t>TIRAZLI KÖK 45-79-M00079_BAHARLAR M06_72036291</t>
  </si>
  <si>
    <t>72036291</t>
  </si>
  <si>
    <t>2024-01-28 18:12:15</t>
  </si>
  <si>
    <t>2024-01-28 18:25:25</t>
  </si>
  <si>
    <t>KAYACIK DEREMAHALLE TR-1 45-75-M00214_B_56387765_56387765</t>
  </si>
  <si>
    <t>56387765</t>
  </si>
  <si>
    <t>2024-01-28 14:21:24</t>
  </si>
  <si>
    <t>2024-01-28 17:19:04</t>
  </si>
  <si>
    <t>KORDON KÖK 45-78-M00730_KABAZLI M01_2105504</t>
  </si>
  <si>
    <t>2105504</t>
  </si>
  <si>
    <t>2024-01-28 16:58:30</t>
  </si>
  <si>
    <t>2024-01-28 17:18:56</t>
  </si>
  <si>
    <t>TR-2/38 45-72-L00038_C_56406880_56406880</t>
  </si>
  <si>
    <t>56406880</t>
  </si>
  <si>
    <t>2024-01-28 13:37:06</t>
  </si>
  <si>
    <t>2024-01-28 17:00:30</t>
  </si>
  <si>
    <t>TIRAZLI KÖK 45-79-M00079_HatBaşıAyırıcı_53134409 M06_53134409</t>
  </si>
  <si>
    <t>53134409</t>
  </si>
  <si>
    <t>2024-01-28 13:44:18</t>
  </si>
  <si>
    <t>2024-01-28 18:28:45</t>
  </si>
  <si>
    <t>HECİZ KÖK 45-82-M00485_ENİ TAŞ OCAĞI M04_66191058</t>
  </si>
  <si>
    <t>66191058</t>
  </si>
  <si>
    <t>2024-01-28 13:03:00</t>
  </si>
  <si>
    <t>2024-01-28 13:38:47</t>
  </si>
  <si>
    <t>M-1615 35-02-M01615_35-02-M01615_2362180</t>
  </si>
  <si>
    <t>2362180</t>
  </si>
  <si>
    <t>2024-01-28 13:01:35</t>
  </si>
  <si>
    <t>2024-01-28 15:37:35</t>
  </si>
  <si>
    <t>AHMETLİ DM 45-77-M00187_ESKİ SELENDİ M08_80367321</t>
  </si>
  <si>
    <t>80367321</t>
  </si>
  <si>
    <t>2024-01-28 13:15:14</t>
  </si>
  <si>
    <t>2024-01-28 13:15:41</t>
  </si>
  <si>
    <t>K-3734 35-04-K03734_99267638_99267638</t>
  </si>
  <si>
    <t>99267638</t>
  </si>
  <si>
    <t>2024-01-28 11:10:26</t>
  </si>
  <si>
    <t>2024-01-28 13:06:58</t>
  </si>
  <si>
    <t>2024-01-28 13:13:30</t>
  </si>
  <si>
    <t>2024-01-28 13:26:29</t>
  </si>
  <si>
    <t>SARIGÖL DM 45-79-M00069_TIRAZLAR M09_2318423</t>
  </si>
  <si>
    <t>2318423</t>
  </si>
  <si>
    <t>2024-01-28 13:42:04</t>
  </si>
  <si>
    <t>2024-01-28 13:54:28</t>
  </si>
  <si>
    <t>ÇEBİTAŞ DM 35-17-M00266_ÖZKAN-1 ÇIKIŞ M10_66424898</t>
  </si>
  <si>
    <t>66424898</t>
  </si>
  <si>
    <t>2024-01-28 12:25:10</t>
  </si>
  <si>
    <t>2024-01-28 12:56:11</t>
  </si>
  <si>
    <t>AŞAĞIÇOBANİSA TR-3 45-71-M00103_A_56393426_56393426</t>
  </si>
  <si>
    <t>56393426</t>
  </si>
  <si>
    <t>2024-01-28 12:03:08</t>
  </si>
  <si>
    <t>2024-01-28 17:32:57</t>
  </si>
  <si>
    <t>M-516 METAŞ KÖK 35-02-M00516_M-1151 M04_72046138</t>
  </si>
  <si>
    <t>72046138</t>
  </si>
  <si>
    <t>2024-01-27 09:27:56</t>
  </si>
  <si>
    <t>2024-01-27 09:33:35</t>
  </si>
  <si>
    <t>2024-01-28 11:34:25</t>
  </si>
  <si>
    <t>2024-01-28 16:01:29</t>
  </si>
  <si>
    <t>2024-01-28 11:36:36</t>
  </si>
  <si>
    <t>2024-01-28 12:30:11</t>
  </si>
  <si>
    <t>SAMURLU TR-1 35-17-M00318_35-17-M00318_2361922</t>
  </si>
  <si>
    <t>2361922</t>
  </si>
  <si>
    <t>2024-01-28 11:42:01</t>
  </si>
  <si>
    <t>2024-01-28 12:00:20</t>
  </si>
  <si>
    <t>2024-01-28 10:15:29</t>
  </si>
  <si>
    <t>2024-01-28 13:54:56</t>
  </si>
  <si>
    <t>K-1266 35-07-K01266_98781691_98781691</t>
  </si>
  <si>
    <t>98781691</t>
  </si>
  <si>
    <t>2024-01-28 09:46:05</t>
  </si>
  <si>
    <t>2024-01-28 13:32:26</t>
  </si>
  <si>
    <t>SELENDİ DM 45-81-M00001_HatBaşıAyırıcı_53135450 M16_53135450</t>
  </si>
  <si>
    <t>53135450</t>
  </si>
  <si>
    <t>2024-01-28 10:51:18</t>
  </si>
  <si>
    <t>2024-01-28 11:36:17</t>
  </si>
  <si>
    <t>M-2013 35-10-M02013_962603710_962603710</t>
  </si>
  <si>
    <t>962603710</t>
  </si>
  <si>
    <t>2024-01-28 10:13:34</t>
  </si>
  <si>
    <t>2024-01-28 11:44:39</t>
  </si>
  <si>
    <t>2024-01-28 09:30:20</t>
  </si>
  <si>
    <t>2024-01-28 11:09:26</t>
  </si>
  <si>
    <t>KOLDERE KÖK 45-80-M00051_ÇAVUŞOĞLU TST M06_73403234</t>
  </si>
  <si>
    <t>73403234</t>
  </si>
  <si>
    <t>2024-01-28 09:58:15</t>
  </si>
  <si>
    <t>2024-01-28 11:00:44</t>
  </si>
  <si>
    <t>ÇAMBEL KÖK 35-27-M00619_YENMİŞ-2 M04_72166068</t>
  </si>
  <si>
    <t>72166068</t>
  </si>
  <si>
    <t>2024-01-28 09:45:42</t>
  </si>
  <si>
    <t>2024-01-28 12:29:07</t>
  </si>
  <si>
    <t>KIRKAĞAÇ TR-20 45-76-M00020_A A01_60881488</t>
  </si>
  <si>
    <t>60881488</t>
  </si>
  <si>
    <t>2024-01-28 09:05:14</t>
  </si>
  <si>
    <t>2024-01-28 14:21:03</t>
  </si>
  <si>
    <t>TR-54 35-16-L00054_953335696_953335696</t>
  </si>
  <si>
    <t>953335696</t>
  </si>
  <si>
    <t>2024-01-28 07:35:25</t>
  </si>
  <si>
    <t>2024-01-28 09:10:52</t>
  </si>
  <si>
    <t>MURADİYE DM-4/20 45-71-M00854_DOĞANPAK M01_72088375</t>
  </si>
  <si>
    <t>72088375</t>
  </si>
  <si>
    <t>2024-01-28 08:34:49</t>
  </si>
  <si>
    <t>2024-01-28 12:04:40</t>
  </si>
  <si>
    <t>ÖREN TR7 35-27-L00216_99136557_99136557</t>
  </si>
  <si>
    <t>99136557</t>
  </si>
  <si>
    <t>2024-01-28 07:43:22</t>
  </si>
  <si>
    <t>2024-01-28 08:59:21</t>
  </si>
  <si>
    <t>K-10 35-01-K00010_C_56363924_56363924</t>
  </si>
  <si>
    <t>56363924</t>
  </si>
  <si>
    <t>2024-01-28 07:38:46</t>
  </si>
  <si>
    <t>2024-01-28 09:36:31</t>
  </si>
  <si>
    <t>SARIGÖL TR-4 45-79-M00004_TR-5-6-7 - TIRAZLAR M01_67097328</t>
  </si>
  <si>
    <t>67097328</t>
  </si>
  <si>
    <t>2024-01-28 09:01:31</t>
  </si>
  <si>
    <t>2024-01-28 13:20:34</t>
  </si>
  <si>
    <t>KÖPRÜBAŞI TR-25 (SANAYİ) 45-86-M00025_KÖPRÜBAŞI TR-26 M01_72219312</t>
  </si>
  <si>
    <t>72219312</t>
  </si>
  <si>
    <t>2024-01-28 08:51:10</t>
  </si>
  <si>
    <t>2024-01-28 09:01:44</t>
  </si>
  <si>
    <t>ALİAĞA GIS TM 35-17-A00014_EGE GÜBRE-2 (1H07) M07_66128142</t>
  </si>
  <si>
    <t>66128142</t>
  </si>
  <si>
    <t>TİRE TR-6 35-29-L00006_35-29-L00006_72207681</t>
  </si>
  <si>
    <t>72207681</t>
  </si>
  <si>
    <t>2024-01-28 00:06:22</t>
  </si>
  <si>
    <t>2024-01-28 00:55:58</t>
  </si>
  <si>
    <t>K-231 35-01-K00231_A_56374215_56374215</t>
  </si>
  <si>
    <t>56374215</t>
  </si>
  <si>
    <t>2024-01-27 21:36:08</t>
  </si>
  <si>
    <t>2024-01-27 22:36:29</t>
  </si>
  <si>
    <t>DAZYURT TR-1 45-71-M01738_45-71-M01738_2371335</t>
  </si>
  <si>
    <t>2371335</t>
  </si>
  <si>
    <t>2024-01-27 23:46:20</t>
  </si>
  <si>
    <t>2024-01-28 00:28:00</t>
  </si>
  <si>
    <t>M-3757 BAHRİBABA DM 35-01-M03757_BAHRİBABA-15/BAHRİBABA-4 K07_60323564</t>
  </si>
  <si>
    <t>60323564</t>
  </si>
  <si>
    <t>2024-01-28 00:58:37</t>
  </si>
  <si>
    <t>2024-01-28 01:09:39</t>
  </si>
  <si>
    <t>K-498 35-02-K00498_35-02-K00498_2377080</t>
  </si>
  <si>
    <t>2377080</t>
  </si>
  <si>
    <t>2024-01-27 21:51:49</t>
  </si>
  <si>
    <t>2024-01-27 22:01:01</t>
  </si>
  <si>
    <t>M-2773 35-07-M02773_M-2038 M10_81657071</t>
  </si>
  <si>
    <t>81657071</t>
  </si>
  <si>
    <t>2024-01-27 22:25:09</t>
  </si>
  <si>
    <t>2024-01-27 22:34:44</t>
  </si>
  <si>
    <t>EĞLENHOCA DM 35-21-M00013_ALAÇATI-3 (KARABURUN GIS TM) M09_72178840</t>
  </si>
  <si>
    <t>72178840</t>
  </si>
  <si>
    <t>2024-01-28 01:17:21</t>
  </si>
  <si>
    <t>2024-01-28 01:30:38</t>
  </si>
  <si>
    <t>M-3438(YATIRIM REZERVE) 35-03-M03438_E e6b_5783396</t>
  </si>
  <si>
    <t>5783396</t>
  </si>
  <si>
    <t>2024-01-27 19:07:42</t>
  </si>
  <si>
    <t>2024-01-27 22:53:06</t>
  </si>
  <si>
    <t>K-4577 35-01-K04577_911873996_911873996</t>
  </si>
  <si>
    <t>911873996</t>
  </si>
  <si>
    <t>2024-01-27 18:44:13</t>
  </si>
  <si>
    <t>2024-01-27 19:45:22</t>
  </si>
  <si>
    <t>ASARLIK TR-9 35-28-M00590_C_91326875_91326875</t>
  </si>
  <si>
    <t>91326875</t>
  </si>
  <si>
    <t>2024-01-27 19:33:27</t>
  </si>
  <si>
    <t>2024-01-27 20:12:46</t>
  </si>
  <si>
    <t>FERİZLER TR-1 35-16-M00072_A_72337190_72337190</t>
  </si>
  <si>
    <t>72337190</t>
  </si>
  <si>
    <t>2024-01-27 17:45:40</t>
  </si>
  <si>
    <t>2024-01-27 22:36:20</t>
  </si>
  <si>
    <t>ÇANDARLI TR-4 35-30-M00004_C_56365154_56365154</t>
  </si>
  <si>
    <t>56365154</t>
  </si>
  <si>
    <t>2024-01-27 19:18:43</t>
  </si>
  <si>
    <t>2024-01-27 20:12:00</t>
  </si>
  <si>
    <t>YEŞİLKÖY-3 35-26-M00792_C_91295913_91295913</t>
  </si>
  <si>
    <t>91295913</t>
  </si>
  <si>
    <t>2024-01-27 17:50:43</t>
  </si>
  <si>
    <t>2024-01-27 22:18:01</t>
  </si>
  <si>
    <t>EVRENLİ KÖK 45-73-M00139_HatBaşıAyırıcı_62933091 M03_62933091</t>
  </si>
  <si>
    <t>62933091</t>
  </si>
  <si>
    <t>2024-01-27 17:26:44</t>
  </si>
  <si>
    <t>2024-01-27 17:44:35</t>
  </si>
  <si>
    <t>TİRE İM-DM-1 35-29-A00001_ÇIRPI SULAMA 34.5 M04_2059514</t>
  </si>
  <si>
    <t>2059514</t>
  </si>
  <si>
    <t>2024-01-27 17:37:01</t>
  </si>
  <si>
    <t>2024-01-27 18:10:54</t>
  </si>
  <si>
    <t>MAVİKENT TR-2 35-30-M00136_95000490184_95000490184</t>
  </si>
  <si>
    <t>95000490184</t>
  </si>
  <si>
    <t>2024-01-27 14:40:19</t>
  </si>
  <si>
    <t>2024-01-27 18:41:54</t>
  </si>
  <si>
    <t>ALAŞEHİR TR-49 45-73-M00049_945677159_945677159</t>
  </si>
  <si>
    <t>945677159</t>
  </si>
  <si>
    <t>2024-01-27 14:24:02</t>
  </si>
  <si>
    <t>2024-01-27 16:09:17</t>
  </si>
  <si>
    <t>2024-01-27 14:29:24</t>
  </si>
  <si>
    <t>2024-01-27 14:45:41</t>
  </si>
  <si>
    <t>2024-01-27 14:07:41</t>
  </si>
  <si>
    <t>2024-01-27 14:13:42</t>
  </si>
  <si>
    <t>ASARLIK TR-2 35-28-M00184_35-28-M00184_2377213</t>
  </si>
  <si>
    <t>2377213</t>
  </si>
  <si>
    <t>2024-01-27 14:03:07</t>
  </si>
  <si>
    <t>2024-01-27 15:28:27</t>
  </si>
  <si>
    <t>M-531 KAVAKLIDERE KÖK 35-02-M00531_B_83759646_83759646</t>
  </si>
  <si>
    <t>83759646</t>
  </si>
  <si>
    <t>2024-01-27 11:03:09</t>
  </si>
  <si>
    <t>2024-01-27 13:00:06</t>
  </si>
  <si>
    <t>ÜRKMEZ M-19 35-25-M00152_5861440_56377046_56377046</t>
  </si>
  <si>
    <t>56377046</t>
  </si>
  <si>
    <t>2024-01-27 09:36:17</t>
  </si>
  <si>
    <t>2024-01-27 14:31:39</t>
  </si>
  <si>
    <t>KARAAĞAÇ TR-1 45-78-L00503_45-78-L00503_2360573</t>
  </si>
  <si>
    <t>2360573</t>
  </si>
  <si>
    <t>2024-01-27 09:31:03</t>
  </si>
  <si>
    <t>2024-01-27 10:44:37</t>
  </si>
  <si>
    <t>AHMETBEYLER TR-1 35-16-M00061_35-16-M00061_2360815</t>
  </si>
  <si>
    <t>2360815</t>
  </si>
  <si>
    <t>2024-01-27 09:09:07</t>
  </si>
  <si>
    <t>2024-01-27 09:59:08</t>
  </si>
  <si>
    <t>YAĞLAR YAYLA TR-3 35-31-L00040_35-31-L00040_2366010</t>
  </si>
  <si>
    <t>2366010</t>
  </si>
  <si>
    <t>2024-01-27 09:00:09</t>
  </si>
  <si>
    <t>2024-01-27 15:50:43</t>
  </si>
  <si>
    <t>KAPANCI KÖK 45-78-L00229_HatBaşıAyırıcı_53140422 L02_53140422</t>
  </si>
  <si>
    <t>53140422</t>
  </si>
  <si>
    <t>2024-01-27 09:09:31</t>
  </si>
  <si>
    <t>2024-01-27 14:52:27</t>
  </si>
  <si>
    <t>2024-01-27 09:04:41</t>
  </si>
  <si>
    <t>2024-01-27 15:18:34</t>
  </si>
  <si>
    <t>2024-01-27 09:08:18</t>
  </si>
  <si>
    <t>2024-01-27 14:16:59</t>
  </si>
  <si>
    <t>2024-01-27 08:10:24</t>
  </si>
  <si>
    <t>2024-01-27 12:28:54</t>
  </si>
  <si>
    <t>K-3881 35-01-K03881_35-01-K03881_65818547</t>
  </si>
  <si>
    <t>65818547</t>
  </si>
  <si>
    <t>2024-01-30 01:42:15</t>
  </si>
  <si>
    <t>2024-01-30 02:29:00</t>
  </si>
  <si>
    <t>BİRGİ TR-7 GEÇİT 35-15-L01064_ L03_67558507</t>
  </si>
  <si>
    <t>67558507</t>
  </si>
  <si>
    <t>2024-01-30 02:23:54</t>
  </si>
  <si>
    <t>2024-01-30 02:39:01</t>
  </si>
  <si>
    <t>2024-01-29 21:42:36</t>
  </si>
  <si>
    <t>2024-01-30 00:33:06</t>
  </si>
  <si>
    <t>2024-01-29 21:28:27</t>
  </si>
  <si>
    <t>2024-01-29 22:29:57</t>
  </si>
  <si>
    <t>ULUKENT DM-2 35-28-M00740_GÖÇMEN KONUTLARI M03_2100434</t>
  </si>
  <si>
    <t>2024-01-29 19:50:20</t>
  </si>
  <si>
    <t>2024-01-29 19:59:09</t>
  </si>
  <si>
    <t>L-111 OVACIK 35-18-L00111_962630465_962630465</t>
  </si>
  <si>
    <t>962630465</t>
  </si>
  <si>
    <t>2024-01-29 19:22:15</t>
  </si>
  <si>
    <t>2024-01-29 22:30:55</t>
  </si>
  <si>
    <t>SANCAKLI BOZKÖY TR-8 45-71-M00501_43130615_56401304_56401304</t>
  </si>
  <si>
    <t>56401304</t>
  </si>
  <si>
    <t>2024-01-29 18:59:08</t>
  </si>
  <si>
    <t>2024-01-29 20:24:48</t>
  </si>
  <si>
    <t>İBRAHİM ÇOBAN SULAMA GRUBU 35-29-M00386_B_56407186_56407186</t>
  </si>
  <si>
    <t>56407186</t>
  </si>
  <si>
    <t>2024-01-29 18:29:35</t>
  </si>
  <si>
    <t>2024-01-29 19:33:25</t>
  </si>
  <si>
    <t>2024-01-29 17:17:24</t>
  </si>
  <si>
    <t>2024-01-29 17:32:40</t>
  </si>
  <si>
    <t>M-2353 35-03-M02353_ H_55019296</t>
  </si>
  <si>
    <t>55019296</t>
  </si>
  <si>
    <t>2024-01-29 16:35:51</t>
  </si>
  <si>
    <t>2024-01-29 16:46:16</t>
  </si>
  <si>
    <t>K-4034 35-01-K04034_35-01-K04034_65790179</t>
  </si>
  <si>
    <t>65790179</t>
  </si>
  <si>
    <t>2024-01-29 16:50:14</t>
  </si>
  <si>
    <t>2024-01-29 18:01:32</t>
  </si>
  <si>
    <t>M-1023 35-03-M01023_910947388_910947388</t>
  </si>
  <si>
    <t>910947388</t>
  </si>
  <si>
    <t>2024-01-29 15:26:43</t>
  </si>
  <si>
    <t>2024-01-29 20:01:41</t>
  </si>
  <si>
    <t>KULA İM 45-77-A00001_HatBaşıAyırıcı_80022022 M07_80022022</t>
  </si>
  <si>
    <t>80022022</t>
  </si>
  <si>
    <t>2024-01-29 15:39:44</t>
  </si>
  <si>
    <t>2024-01-29 20:35:09</t>
  </si>
  <si>
    <t>M-3049(YATIRIM REZERVE) 35-03-M03049_ M02_80786116</t>
  </si>
  <si>
    <t>80786116</t>
  </si>
  <si>
    <t>2024-01-29 17:32:21</t>
  </si>
  <si>
    <t>ÇANDARLI TR-2 35-30-M00002_E e3_42961518</t>
  </si>
  <si>
    <t>42961518</t>
  </si>
  <si>
    <t>2024-01-29 15:17:00</t>
  </si>
  <si>
    <t>2024-01-29 17:51:05</t>
  </si>
  <si>
    <t>TR-79 35-17-M00079__56389502_56389502</t>
  </si>
  <si>
    <t>56389502</t>
  </si>
  <si>
    <t>2024-01-29 15:53:54</t>
  </si>
  <si>
    <t>2024-01-29 16:50:45</t>
  </si>
  <si>
    <t>DM-3/25 (MUTLU MAH. MUHTARLIK) 45-71-M00076_953207416_953207416</t>
  </si>
  <si>
    <t>953207416</t>
  </si>
  <si>
    <t>2024-01-29 15:03:19</t>
  </si>
  <si>
    <t>2024-01-29 16:51:14</t>
  </si>
  <si>
    <t>YASEMİN DM 35-19-M00002_HatBaşıAyırıcı_53137351 M02_53137351</t>
  </si>
  <si>
    <t>53137351</t>
  </si>
  <si>
    <t>2024-01-29 14:27:12</t>
  </si>
  <si>
    <t>2024-01-29 15:40:47</t>
  </si>
  <si>
    <t>MAVİKENT TR-6 35-30-M00390_A_72044103_72044103</t>
  </si>
  <si>
    <t>72044103</t>
  </si>
  <si>
    <t>2024-01-29 10:41:53</t>
  </si>
  <si>
    <t>2024-01-29 15:59:37</t>
  </si>
  <si>
    <t>CABBAR FAKILI TR-3 45-73-M00631_945667269_945667269</t>
  </si>
  <si>
    <t>945667269</t>
  </si>
  <si>
    <t>2024-01-29 10:21:50</t>
  </si>
  <si>
    <t>2024-01-29 14:16:08</t>
  </si>
  <si>
    <t>K-3641 35-01-K03641_C_56374358_56374358</t>
  </si>
  <si>
    <t>56374358</t>
  </si>
  <si>
    <t>2024-01-29 10:44:53</t>
  </si>
  <si>
    <t>2024-01-29 12:09:55</t>
  </si>
  <si>
    <t>2024-01-29 06:33:51</t>
  </si>
  <si>
    <t>2024-01-29 10:07:14</t>
  </si>
  <si>
    <t>M-530 35-02-M00530_99740309_99740309</t>
  </si>
  <si>
    <t>99740309</t>
  </si>
  <si>
    <t>2024-01-28 23:52:29</t>
  </si>
  <si>
    <t>2024-01-29 01:12:58</t>
  </si>
  <si>
    <t>L-181 TAN SİTESİ 35-18-L00181_950437544_950437544</t>
  </si>
  <si>
    <t>950437544</t>
  </si>
  <si>
    <t>2024-01-28 22:22:05</t>
  </si>
  <si>
    <t>2024-01-28 23:51:09</t>
  </si>
  <si>
    <t>2024-01-28 22:47:55</t>
  </si>
  <si>
    <t>2024-01-29 00:40:51</t>
  </si>
  <si>
    <t>2024-01-28 19:21:26</t>
  </si>
  <si>
    <t>2024-01-28 20:26:51</t>
  </si>
  <si>
    <t>ASARLIK TR-10 35-28-M00593_C_91398876_91398876</t>
  </si>
  <si>
    <t>91398876</t>
  </si>
  <si>
    <t>2024-01-28 20:06:05</t>
  </si>
  <si>
    <t>2024-01-29 02:18:59</t>
  </si>
  <si>
    <t>2024-01-28 19:02:15</t>
  </si>
  <si>
    <t>2024-01-28 19:26:02</t>
  </si>
  <si>
    <t>YENİ BAĞARASI TR-4 35-23-M00210_C_91182142_91182142</t>
  </si>
  <si>
    <t>91182142</t>
  </si>
  <si>
    <t>2024-01-28 19:08:43</t>
  </si>
  <si>
    <t>2024-01-28 19:50:54</t>
  </si>
  <si>
    <t>ALİAĞA TR-43 DM 35-17-M00043_HatBaşıAyırıcı_72823475 M13_72823475</t>
  </si>
  <si>
    <t>72823475</t>
  </si>
  <si>
    <t>2024-01-28 14:50:59</t>
  </si>
  <si>
    <t>2024-01-28 18:36:35</t>
  </si>
  <si>
    <t>FUAR İM 35-01-A00003_BORSA K20_2311618</t>
  </si>
  <si>
    <t>2311618</t>
  </si>
  <si>
    <t>2024-01-28 15:58:21</t>
  </si>
  <si>
    <t>2024-01-28 18:00:54</t>
  </si>
  <si>
    <t>2024-01-28 16:12:24</t>
  </si>
  <si>
    <t>2024-01-28 16:15:50</t>
  </si>
  <si>
    <t>MURADİYE DM 45-71-M00006_ORMAN FİDANLIĞI M12_2077013</t>
  </si>
  <si>
    <t>2077013</t>
  </si>
  <si>
    <t>2024-01-28 09:04:28</t>
  </si>
  <si>
    <t>2024-01-28 09:31:54</t>
  </si>
  <si>
    <t>M-2761 35-02-M02761_A_79914440_79914440</t>
  </si>
  <si>
    <t>79914440</t>
  </si>
  <si>
    <t>2024-01-28 09:23:11</t>
  </si>
  <si>
    <t>2024-01-28 14:22:58</t>
  </si>
  <si>
    <t>ÇANDARLI DM-TR-20 35-30-M00020_YAYLAYURT M06_72352818</t>
  </si>
  <si>
    <t>72352818</t>
  </si>
  <si>
    <t>2024-01-28 09:16:25</t>
  </si>
  <si>
    <t>2024-01-28 09:27:47</t>
  </si>
  <si>
    <t>2024-01-27 21:56:15</t>
  </si>
  <si>
    <t>2024-01-27 22:35:30</t>
  </si>
  <si>
    <t>HAMZABEYLİ TR-1 45-71-M01771_953189459_953189459</t>
  </si>
  <si>
    <t>953189459</t>
  </si>
  <si>
    <t>2024-01-27 18:51:19</t>
  </si>
  <si>
    <t>2024-01-27 20:09:04</t>
  </si>
  <si>
    <t>TR-58 35-19-L00058_SA C02b_78936867</t>
  </si>
  <si>
    <t>78936867</t>
  </si>
  <si>
    <t>2024-01-22 09:31:12</t>
  </si>
  <si>
    <t>2024-01-22 13:01:22</t>
  </si>
  <si>
    <t>2024-01-27 17:57:43</t>
  </si>
  <si>
    <t>2024-01-27 19:51:55</t>
  </si>
  <si>
    <t>ÜÇPINAR TR-5 45-71-M01536_45-71-M01536_2366428</t>
  </si>
  <si>
    <t>2366428</t>
  </si>
  <si>
    <t>2024-01-27 17:44:04</t>
  </si>
  <si>
    <t>2024-01-27 18:03:19</t>
  </si>
  <si>
    <t>CICIKLI KÖYÜ TR-1 45-86-M00084_45-86-M00084_2372351</t>
  </si>
  <si>
    <t>2372351</t>
  </si>
  <si>
    <t>2024-01-27 14:02:05</t>
  </si>
  <si>
    <t>2024-01-27 15:47:27</t>
  </si>
  <si>
    <t>ZEYTİNALAN İM 35-19-A00002_KEKLİKTEPE M10_2052153</t>
  </si>
  <si>
    <t>2052153</t>
  </si>
  <si>
    <t>2024-01-27 14:00:22</t>
  </si>
  <si>
    <t>2024-01-27 16:45:45</t>
  </si>
  <si>
    <t>PANAZTEPE DM 35-28-M00732_DERSAN-1 GİRİŞ M09_2315525</t>
  </si>
  <si>
    <t>2315525</t>
  </si>
  <si>
    <t>2024-01-27 15:15:44</t>
  </si>
  <si>
    <t>MENEMEN İM 35-28-A00001_ULUCAK-1 M03_2311530</t>
  </si>
  <si>
    <t>2311530</t>
  </si>
  <si>
    <t>2024-01-27 15:20:14</t>
  </si>
  <si>
    <t>KINIK TR-14 KÖK 35-24-L00014_955220612_955220612</t>
  </si>
  <si>
    <t>955220612</t>
  </si>
  <si>
    <t>2024-01-27 11:39:35</t>
  </si>
  <si>
    <t>2024-01-27 15:10:05</t>
  </si>
  <si>
    <t>KARABURUN TR-7 35-21-L00033_D_56357084_56357084</t>
  </si>
  <si>
    <t>2024-01-27 11:38:31</t>
  </si>
  <si>
    <t>2024-01-27 15:47:32</t>
  </si>
  <si>
    <t>TR-34 35-30-L00034_955331561_955331561</t>
  </si>
  <si>
    <t>955331561</t>
  </si>
  <si>
    <t>2024-01-27 11:43:20</t>
  </si>
  <si>
    <t>2024-01-27 14:37:19</t>
  </si>
  <si>
    <t>M-421 35-02-M00421_C C1B_5806778</t>
  </si>
  <si>
    <t>5806778</t>
  </si>
  <si>
    <t>2024-01-27 10:42:25</t>
  </si>
  <si>
    <t>2024-01-27 15:00:04</t>
  </si>
  <si>
    <t>2024-01-27 08:46:18</t>
  </si>
  <si>
    <t>2024-01-27 09:33:13</t>
  </si>
  <si>
    <t>KOZBEYLİ TR-4 35-23-M00073_B_56363688_56363688</t>
  </si>
  <si>
    <t>56363688</t>
  </si>
  <si>
    <t>2024-01-26 18:34:14</t>
  </si>
  <si>
    <t>2024-01-27 01:49:22</t>
  </si>
  <si>
    <t>K-1086 35-01-K01086_TRAFO K04_2332405</t>
  </si>
  <si>
    <t>2332405</t>
  </si>
  <si>
    <t>2024-01-27 08:51:33</t>
  </si>
  <si>
    <t>2024-01-27 12:27:06</t>
  </si>
  <si>
    <t>SOMA TR-11/1 45-82-M00034_45-82-M00034_2369178</t>
  </si>
  <si>
    <t>2369178</t>
  </si>
  <si>
    <t>2024-01-26 23:22:53</t>
  </si>
  <si>
    <t>2024-01-27 03:27:11</t>
  </si>
  <si>
    <t>K-510 35-01-K00510_F 3F_5868654</t>
  </si>
  <si>
    <t>5868654</t>
  </si>
  <si>
    <t>2024-01-26 17:57:11</t>
  </si>
  <si>
    <t>2024-01-26 20:16:57</t>
  </si>
  <si>
    <t>M-1676 35-04-M01676_B_60984878_60984878</t>
  </si>
  <si>
    <t>60984878</t>
  </si>
  <si>
    <t>2024-01-26 17:37:40</t>
  </si>
  <si>
    <t>2024-01-26 17:55:39</t>
  </si>
  <si>
    <t>2024-01-26 16:39:48</t>
  </si>
  <si>
    <t>2024-01-26 18:33:00</t>
  </si>
  <si>
    <t>DM-2/2 ESKİ KUYUYANI 35-18-L00583_950463916_950463916</t>
  </si>
  <si>
    <t>950463916</t>
  </si>
  <si>
    <t>2024-01-26 16:58:44</t>
  </si>
  <si>
    <t>2024-01-26 21:06:15</t>
  </si>
  <si>
    <t>2024-01-26 17:03:54</t>
  </si>
  <si>
    <t>2024-01-26 17:05:34</t>
  </si>
  <si>
    <t>TURGUTALP TR-2 45-82-M00052_DIREK TIPI TRAFO HUCRESI H01_2092811</t>
  </si>
  <si>
    <t>2092811</t>
  </si>
  <si>
    <t>2024-01-26 16:21:24</t>
  </si>
  <si>
    <t>2024-01-26 19:45:28</t>
  </si>
  <si>
    <t>2024-01-26 14:43:44</t>
  </si>
  <si>
    <t>2024-01-26 21:20:42</t>
  </si>
  <si>
    <t>BEYDERE KÖK 45-71-M00128_ÜÇPINAR M03_50217152</t>
  </si>
  <si>
    <t>50217152</t>
  </si>
  <si>
    <t>2024-01-26 14:59:42</t>
  </si>
  <si>
    <t>2024-01-26 16:20:18</t>
  </si>
  <si>
    <t>BAKIR TR-6 45-76-M00072_955248692_955248692</t>
  </si>
  <si>
    <t>955248692</t>
  </si>
  <si>
    <t>2024-01-26 12:59:36</t>
  </si>
  <si>
    <t>2024-01-26 13:55:39</t>
  </si>
  <si>
    <t>2024-01-26 10:58:28</t>
  </si>
  <si>
    <t>2024-01-26 13:49:08</t>
  </si>
  <si>
    <t>PAŞAKÖY KÖK 45-80-M00052_AYDINLAR ÇIKIŞI M06_72063857</t>
  </si>
  <si>
    <t>72063857</t>
  </si>
  <si>
    <t>2024-01-26 10:53:02</t>
  </si>
  <si>
    <t>2024-01-26 10:53:17</t>
  </si>
  <si>
    <t>KALEMOĞLU TR-1 45-75-M00318_945614892_945614892</t>
  </si>
  <si>
    <t>945614892</t>
  </si>
  <si>
    <t>2024-01-26 10:26:36</t>
  </si>
  <si>
    <t>2024-01-26 11:53:40</t>
  </si>
  <si>
    <t>TR-81 35-19-L00081_DAĞITIM TRAFOSU L04_72133519</t>
  </si>
  <si>
    <t>72133519</t>
  </si>
  <si>
    <t>2024-01-26 10:19:21</t>
  </si>
  <si>
    <t>2024-01-26 15:25:24</t>
  </si>
  <si>
    <t>DM-3/TR-29 35-22-M00072_35-22-M00072_2352151</t>
  </si>
  <si>
    <t>2352151</t>
  </si>
  <si>
    <t>2024-01-26 10:22:59</t>
  </si>
  <si>
    <t>2024-01-26 11:09:18</t>
  </si>
  <si>
    <t>ÖZBEY İM 35-26-A00005_AHMETLİ L09_2066118</t>
  </si>
  <si>
    <t>2066118</t>
  </si>
  <si>
    <t>2024-01-26 10:24:37</t>
  </si>
  <si>
    <t>2024-01-26 10:29:13</t>
  </si>
  <si>
    <t>BOZCAYAKA DM 35-15-M00399_OVAKENT M02_58047744</t>
  </si>
  <si>
    <t>58047744</t>
  </si>
  <si>
    <t>2024-01-26 10:21:04</t>
  </si>
  <si>
    <t>2024-01-26 17:28:22</t>
  </si>
  <si>
    <t>K-132 35-01-K00132_97823303_97823303</t>
  </si>
  <si>
    <t>97823303</t>
  </si>
  <si>
    <t>2024-01-26 09:00:40</t>
  </si>
  <si>
    <t>2024-01-26 10:05:25</t>
  </si>
  <si>
    <t>K-703 35-08-K00703_35-08-K00703_42458485</t>
  </si>
  <si>
    <t>42458485</t>
  </si>
  <si>
    <t>2024-01-26 08:57:30</t>
  </si>
  <si>
    <t>2024-01-26 09:40:28</t>
  </si>
  <si>
    <t>K-2759 35-02-K02759_A A2B_5809599</t>
  </si>
  <si>
    <t>5809599</t>
  </si>
  <si>
    <t>2024-01-26 03:48:29</t>
  </si>
  <si>
    <t>2024-01-26 05:00:32</t>
  </si>
  <si>
    <t>2024-01-26 04:04:48</t>
  </si>
  <si>
    <t>2024-01-26 04:41:25</t>
  </si>
  <si>
    <t>KOLDERE KÖK 45-80-M00051_GÜMÜLCELİ M011_73403320</t>
  </si>
  <si>
    <t>73403320</t>
  </si>
  <si>
    <t>2024-01-26 04:05:14</t>
  </si>
  <si>
    <t>2024-01-26 04:35:05</t>
  </si>
  <si>
    <t>SOMA TR-10/3 45-82-M00535_E E02b_93805650</t>
  </si>
  <si>
    <t>93805650</t>
  </si>
  <si>
    <t>2024-01-25 21:14:00</t>
  </si>
  <si>
    <t>2024-01-26 00:47:33</t>
  </si>
  <si>
    <t>YENİ HARMANDALI TR-1 45-71-M00893_45-71-M00893_2356815</t>
  </si>
  <si>
    <t>2356815</t>
  </si>
  <si>
    <t>2024-01-25 22:55:19</t>
  </si>
  <si>
    <t>2024-01-25 23:01:11</t>
  </si>
  <si>
    <t>TR-27 35-16-L00027_953351985_953351985</t>
  </si>
  <si>
    <t>953351985</t>
  </si>
  <si>
    <t>2024-01-25 20:53:50</t>
  </si>
  <si>
    <t>2024-01-25 22:34:25</t>
  </si>
  <si>
    <t>K-3338 35-02-K03338_B_56382487_56382487</t>
  </si>
  <si>
    <t>56382487</t>
  </si>
  <si>
    <t>2024-01-25 20:18:17</t>
  </si>
  <si>
    <t>2024-01-25 20:53:25</t>
  </si>
  <si>
    <t>YAHŞELLİ TR-8 35-28-M00731_B_56354174_56354174</t>
  </si>
  <si>
    <t>56354174</t>
  </si>
  <si>
    <t>2024-01-25 20:35:10</t>
  </si>
  <si>
    <t>2024-01-25 21:32:46</t>
  </si>
  <si>
    <t>M-180 DALYAN ARITMA DM 35-18-M00180_M-147 SAKIZLIKOY M04_66030465</t>
  </si>
  <si>
    <t>66030465</t>
  </si>
  <si>
    <t>2024-01-25 20:55:12</t>
  </si>
  <si>
    <t>2024-01-25 21:39:58</t>
  </si>
  <si>
    <t>K-49 35-01-K00049_35-01-K00049_42446532</t>
  </si>
  <si>
    <t>42446532</t>
  </si>
  <si>
    <t>2024-01-25 20:25:22</t>
  </si>
  <si>
    <t>2024-01-25 21:00:25</t>
  </si>
  <si>
    <t>L-145 DALYAN DM 35-18-L00145_L-140 L01_72052140</t>
  </si>
  <si>
    <t>72052140</t>
  </si>
  <si>
    <t>2024-01-25 20:14:57</t>
  </si>
  <si>
    <t>2024-01-25 21:08:25</t>
  </si>
  <si>
    <t>K-1534 35-01-K01534_912290761_912290761</t>
  </si>
  <si>
    <t>912290761</t>
  </si>
  <si>
    <t>2024-01-25 15:27:38</t>
  </si>
  <si>
    <t>2024-01-25 16:39:47</t>
  </si>
  <si>
    <t>2024-01-25 15:46:44</t>
  </si>
  <si>
    <t>2024-01-25 16:52:34</t>
  </si>
  <si>
    <t>2024-01-25 15:26:03</t>
  </si>
  <si>
    <t>2024-01-25 17:01:55</t>
  </si>
  <si>
    <t>K-2965 35-10-K02965_913487636_913487636</t>
  </si>
  <si>
    <t>913487636</t>
  </si>
  <si>
    <t>2024-01-25 15:28:39</t>
  </si>
  <si>
    <t>2024-01-25 16:53:24</t>
  </si>
  <si>
    <t>K-3 35-01-K00003_V V1_5860335</t>
  </si>
  <si>
    <t>5860335</t>
  </si>
  <si>
    <t>2024-01-22 23:25:39</t>
  </si>
  <si>
    <t>2024-01-23 06:38:50</t>
  </si>
  <si>
    <t>2024-01-25 15:40:47</t>
  </si>
  <si>
    <t>2024-01-25 15:49:12</t>
  </si>
  <si>
    <t>K-3023 35-01-K03023_C_56380577_56380577</t>
  </si>
  <si>
    <t>56380577</t>
  </si>
  <si>
    <t>2024-01-25 15:17:36</t>
  </si>
  <si>
    <t>2024-01-25 18:38:14</t>
  </si>
  <si>
    <t>ALAÇATI TM 35-18-A00005_HatBaşıAyırıcı_53138278 M09_53138278</t>
  </si>
  <si>
    <t>53138278</t>
  </si>
  <si>
    <t>2024-01-25 14:42:45</t>
  </si>
  <si>
    <t>2024-01-25 15:01:20</t>
  </si>
  <si>
    <t>K-1672 35-01-K01672_B_56357524_56357524</t>
  </si>
  <si>
    <t>56357524</t>
  </si>
  <si>
    <t>2024-01-25 14:50:40</t>
  </si>
  <si>
    <t>2024-01-25 17:41:16</t>
  </si>
  <si>
    <t>K-4778 35-04-K04778_99479184_99479184</t>
  </si>
  <si>
    <t>99479184</t>
  </si>
  <si>
    <t>2024-01-25 13:42:31</t>
  </si>
  <si>
    <t>2024-01-25 15:41:52</t>
  </si>
  <si>
    <t>K-953 35-02-K00953_A_56370162_56370162</t>
  </si>
  <si>
    <t>56370162</t>
  </si>
  <si>
    <t>2024-01-25 13:22:48</t>
  </si>
  <si>
    <t>2024-01-25 14:20:54</t>
  </si>
  <si>
    <t>K-1020 35-01-K01020_912439170_912439170</t>
  </si>
  <si>
    <t>912439170</t>
  </si>
  <si>
    <t>2024-01-25 11:14:04</t>
  </si>
  <si>
    <t>2024-01-25 12:34:09</t>
  </si>
  <si>
    <t>DM-22/09 45-71-M00652_45-71-M00652_72252443</t>
  </si>
  <si>
    <t>72252443</t>
  </si>
  <si>
    <t>2024-01-25 12:12:08</t>
  </si>
  <si>
    <t>L-379 35-18-L00379__97479680_97479680</t>
  </si>
  <si>
    <t>97479680</t>
  </si>
  <si>
    <t>2024-01-25 10:49:46</t>
  </si>
  <si>
    <t>2024-01-25 11:51:54</t>
  </si>
  <si>
    <t>HALİL TAŞPINAR VE ARK. T-SULAMA GRB. 35-13-L00092_DIREK TIPI TRAFO HUCRESI H01_2042168</t>
  </si>
  <si>
    <t>2042168</t>
  </si>
  <si>
    <t>2024-01-25 09:11:34</t>
  </si>
  <si>
    <t>2024-01-25 16:37:53</t>
  </si>
  <si>
    <t>TR-52 35-19-L00052_DIREK TIPI TRAFO HUCRESI H01_2057437</t>
  </si>
  <si>
    <t>2057437</t>
  </si>
  <si>
    <t>2024-01-25 09:07:06</t>
  </si>
  <si>
    <t>2024-01-25 10:07:55</t>
  </si>
  <si>
    <t>UÇAK KARDEŞLER KÖK 45-73-M00296_MODERN BETON M03_66733879</t>
  </si>
  <si>
    <t>66733879</t>
  </si>
  <si>
    <t>2024-01-25 04:46:13</t>
  </si>
  <si>
    <t>2024-01-25 05:24:34</t>
  </si>
  <si>
    <t>K-525 35-04-K00525_TRAFO K01_2113387</t>
  </si>
  <si>
    <t>2113387</t>
  </si>
  <si>
    <t>2024-01-25 04:18:06</t>
  </si>
  <si>
    <t>TEKELİ TR-5 35-22-M00235_955255668_955255668</t>
  </si>
  <si>
    <t>955255668</t>
  </si>
  <si>
    <t>2024-01-29 18:53:18</t>
  </si>
  <si>
    <t>2024-01-29 21:52:01</t>
  </si>
  <si>
    <t>M-906 35-03-M00906_914603162_914603162</t>
  </si>
  <si>
    <t>914603162</t>
  </si>
  <si>
    <t>2024-01-29 19:06:55</t>
  </si>
  <si>
    <t>2024-01-29 22:06:14</t>
  </si>
  <si>
    <t>GÖKEYÜP İKİOLUK MAH.TR-1 45-78-M00818_45-78-M00818_2374377</t>
  </si>
  <si>
    <t>2374377</t>
  </si>
  <si>
    <t>2024-01-29 18:32:56</t>
  </si>
  <si>
    <t>2024-01-29 20:17:28</t>
  </si>
  <si>
    <t>K-2550 35-01-K02550_A_56365477_56365477</t>
  </si>
  <si>
    <t>56365477</t>
  </si>
  <si>
    <t>2024-01-29 18:51:25</t>
  </si>
  <si>
    <t>2024-01-29 20:46:26</t>
  </si>
  <si>
    <t>TİRE İM-DM-1 35-29-A00001_ÇIRPI SULAMA 34.5 M04_2312230</t>
  </si>
  <si>
    <t>2312230</t>
  </si>
  <si>
    <t>2024-01-27 08:56:42</t>
  </si>
  <si>
    <t>2024-01-27 14:12:04</t>
  </si>
  <si>
    <t>2024-01-26 20:25:46</t>
  </si>
  <si>
    <t>2024-01-27 00:19:29</t>
  </si>
  <si>
    <t>K-1162 35-01-K01162_B_56366042_56366042</t>
  </si>
  <si>
    <t>2024-01-26 19:48:02</t>
  </si>
  <si>
    <t>2024-01-26 21:21:51</t>
  </si>
  <si>
    <t>FOÇA M-258 35-23-M00258_942584789_942584789</t>
  </si>
  <si>
    <t>942584789</t>
  </si>
  <si>
    <t>2024-01-26 13:40:00</t>
  </si>
  <si>
    <t>2024-01-26 14:45:27</t>
  </si>
  <si>
    <t>TR-2/25 45-83-L00025_A_81591174_81591174</t>
  </si>
  <si>
    <t>81591174</t>
  </si>
  <si>
    <t>2024-01-26 13:46:14</t>
  </si>
  <si>
    <t>2024-01-26 15:41:39</t>
  </si>
  <si>
    <t>KARABURUN İM 35-21-A00001_MORDOĞAN KÖYLER L02_2062911</t>
  </si>
  <si>
    <t>2062911</t>
  </si>
  <si>
    <t>2024-01-26 02:16:24</t>
  </si>
  <si>
    <t>2024-01-26 02:55:46</t>
  </si>
  <si>
    <t>PANCAR TR-7 35-26-M00904_956607172_956607172</t>
  </si>
  <si>
    <t>956607172</t>
  </si>
  <si>
    <t>2024-01-25 13:32:11</t>
  </si>
  <si>
    <t>2024-01-25 14:12:03</t>
  </si>
  <si>
    <t>K-4499 35-02-K04499_912928862_912928862</t>
  </si>
  <si>
    <t>912928862</t>
  </si>
  <si>
    <t>2024-01-25 10:07:37</t>
  </si>
  <si>
    <t>2024-01-25 11:14:48</t>
  </si>
  <si>
    <t>MENEMEN TR-55 35-28-L00055_953385750_953385750</t>
  </si>
  <si>
    <t>953385750</t>
  </si>
  <si>
    <t>2024-01-25 10:31:15</t>
  </si>
  <si>
    <t>2024-01-25 13:31:26</t>
  </si>
  <si>
    <t>L-121 35-18-L00121_DIREK TIPI TRAFO HUCRESI H01_2050027</t>
  </si>
  <si>
    <t>2050027</t>
  </si>
  <si>
    <t>2024-01-25 10:45:33</t>
  </si>
  <si>
    <t>2024-01-25 17:44:41</t>
  </si>
  <si>
    <t>K-4757 35-04-K04757_D D02b_5788911</t>
  </si>
  <si>
    <t>5788911</t>
  </si>
  <si>
    <t>2024-01-25 09:02:16</t>
  </si>
  <si>
    <t>2024-01-25 15:43:34</t>
  </si>
  <si>
    <t>TR-84 35-16-L00084_47565549_56398138_56398138</t>
  </si>
  <si>
    <t>56398138</t>
  </si>
  <si>
    <t>2024-01-24 15:30:50</t>
  </si>
  <si>
    <t>2024-01-24 15:42:49</t>
  </si>
  <si>
    <t>DM-8/10 45-71-M00287_DİREK TİPİ ÇIKIŞLAR M05_2334471</t>
  </si>
  <si>
    <t>2334471</t>
  </si>
  <si>
    <t>2024-01-24 15:36:02</t>
  </si>
  <si>
    <t>2024-01-24 16:48:00</t>
  </si>
  <si>
    <t>45-73-M00034_ALAŞEHİR TR-34_ _945687419_ _945687419</t>
  </si>
  <si>
    <t>945687419</t>
  </si>
  <si>
    <t>2024-01-24 14:34:49</t>
  </si>
  <si>
    <t>2024-01-24 17:59:32</t>
  </si>
  <si>
    <t>K-273 35-01-K00273_911278296_911278296</t>
  </si>
  <si>
    <t>911278296</t>
  </si>
  <si>
    <t>2024-01-23 16:32:22</t>
  </si>
  <si>
    <t>2024-01-23 18:37:20</t>
  </si>
  <si>
    <t>KABAZLI TR-1 45-78-M00677_953292092_953292092</t>
  </si>
  <si>
    <t>953292092</t>
  </si>
  <si>
    <t>2024-01-23 16:52:16</t>
  </si>
  <si>
    <t>2024-01-23 20:33:51</t>
  </si>
  <si>
    <t>KINIK TR 20 35-24-L00020_35-24-L00020_2377335</t>
  </si>
  <si>
    <t>2377335</t>
  </si>
  <si>
    <t>2024-01-23 16:57:04</t>
  </si>
  <si>
    <t>2024-01-23 18:09:54</t>
  </si>
  <si>
    <t>EMCELLİ TR-1 45-79-M00303_945555855_945555855</t>
  </si>
  <si>
    <t>945555855</t>
  </si>
  <si>
    <t>2024-01-23 17:05:20</t>
  </si>
  <si>
    <t>2024-01-23 18:30:03</t>
  </si>
  <si>
    <t>M-423 35-02-M00423_914617625_914617625</t>
  </si>
  <si>
    <t>914617625</t>
  </si>
  <si>
    <t>2024-01-23 15:42:25</t>
  </si>
  <si>
    <t>2024-01-23 18:05:58</t>
  </si>
  <si>
    <t>2024-01-23 15:58:00</t>
  </si>
  <si>
    <t>2024-01-23 17:56:00</t>
  </si>
  <si>
    <t>ULUKENT DM-4/1 35-28-M00043_35-28-M00043_66515891</t>
  </si>
  <si>
    <t>66515891</t>
  </si>
  <si>
    <t>2024-01-23 15:41:46</t>
  </si>
  <si>
    <t>2024-01-23 22:13:17</t>
  </si>
  <si>
    <t>2024-01-23 11:56:41</t>
  </si>
  <si>
    <t>ASARLIK HAYVANAT BAHÇESİ GEÇİT 35-28-M00588_ASARLIK TR-10/TOKİ M02_66839851</t>
  </si>
  <si>
    <t>66839851</t>
  </si>
  <si>
    <t>2024-01-23 14:48:10</t>
  </si>
  <si>
    <t>DM-3/28(ALAN SK. TR) 45-71-M00082_B B1_45134558</t>
  </si>
  <si>
    <t>45134558</t>
  </si>
  <si>
    <t>2024-01-23 12:31:24</t>
  </si>
  <si>
    <t>2024-01-23 15:20:45</t>
  </si>
  <si>
    <t>2024-01-23 12:21:01</t>
  </si>
  <si>
    <t>2024-01-23 15:57:15</t>
  </si>
  <si>
    <t>GÜLBAHÇE İM 35-19-A00006_GÜLBAHÇE L02_72213962</t>
  </si>
  <si>
    <t>72213962</t>
  </si>
  <si>
    <t>2024-01-23 12:43:19</t>
  </si>
  <si>
    <t>2024-01-23 12:44:14</t>
  </si>
  <si>
    <t>2024-01-23 10:08:39</t>
  </si>
  <si>
    <t>2024-01-23 14:25:12</t>
  </si>
  <si>
    <t>M-2742 35-10-M02742_C D1_66172781</t>
  </si>
  <si>
    <t>66172781</t>
  </si>
  <si>
    <t>2024-01-23 10:08:28</t>
  </si>
  <si>
    <t>2024-01-23 16:14:14</t>
  </si>
  <si>
    <t>UZUNKÖY TR-2 35-31-L00143_35-31-L00143_2364097</t>
  </si>
  <si>
    <t>2364097</t>
  </si>
  <si>
    <t>2024-01-23 10:10:51</t>
  </si>
  <si>
    <t>2024-01-23 17:46:42</t>
  </si>
  <si>
    <t>L-332 SERKANKENT 35-18-L00332_12269839_56358032_56358032</t>
  </si>
  <si>
    <t>56358032</t>
  </si>
  <si>
    <t>2024-01-23 10:19:27</t>
  </si>
  <si>
    <t>2024-01-23 17:59:24</t>
  </si>
  <si>
    <t>DEĞİRMENDERE DM 35-22-M00085_ÇAMÖNÜ - ATAKÖY M09_50066534</t>
  </si>
  <si>
    <t>50066534</t>
  </si>
  <si>
    <t>2024-01-23 10:19:25</t>
  </si>
  <si>
    <t>2024-01-23 12:16:30</t>
  </si>
  <si>
    <t>K-1867 35-09-K01867_E_56373572_56373572</t>
  </si>
  <si>
    <t>2024-01-23 09:26:39</t>
  </si>
  <si>
    <t>2024-01-23 10:48:39</t>
  </si>
  <si>
    <t>M-21 HAMAM ALANI 35-14-M00021__78985463_78985463</t>
  </si>
  <si>
    <t>78985463</t>
  </si>
  <si>
    <t>2024-01-23 09:21:32</t>
  </si>
  <si>
    <t>2024-01-23 11:40:32</t>
  </si>
  <si>
    <t>2024-01-23 09:36:04</t>
  </si>
  <si>
    <t>2024-01-23 09:42:50</t>
  </si>
  <si>
    <t>K-122 35-01-K00122_912839835_912839835</t>
  </si>
  <si>
    <t>912839835</t>
  </si>
  <si>
    <t>2024-01-23 09:32:48</t>
  </si>
  <si>
    <t>2024-01-23 10:29:27</t>
  </si>
  <si>
    <t>YILMAZ İM 45-78-A00003_YILMAZ TR-12 L04_2331486</t>
  </si>
  <si>
    <t>2331486</t>
  </si>
  <si>
    <t>2024-01-23 09:29:17</t>
  </si>
  <si>
    <t>2024-01-23 18:04:49</t>
  </si>
  <si>
    <t>K-2730 35-09-K02730_35-09-K02730_45406050</t>
  </si>
  <si>
    <t>45406050</t>
  </si>
  <si>
    <t>2024-01-23 09:45:34</t>
  </si>
  <si>
    <t>2024-01-23 09:49:19</t>
  </si>
  <si>
    <t>K-4767 35-04-K04767_99298977_99298977</t>
  </si>
  <si>
    <t>99298977</t>
  </si>
  <si>
    <t>2024-01-23 07:25:02</t>
  </si>
  <si>
    <t>2024-01-23 09:15:57</t>
  </si>
  <si>
    <t>TAŞLIYATAK TR-3 35-31-L00363_35-31-L00363_2365633</t>
  </si>
  <si>
    <t>2365633</t>
  </si>
  <si>
    <t>2024-01-22 17:52:59</t>
  </si>
  <si>
    <t>2024-01-22 21:02:57</t>
  </si>
  <si>
    <t>2024-01-22 21:52:19</t>
  </si>
  <si>
    <t>2024-01-22 22:58:00</t>
  </si>
  <si>
    <t>M-1497 35-03-M01497_B_56365647_56365647</t>
  </si>
  <si>
    <t>56365647</t>
  </si>
  <si>
    <t>2024-01-22 22:09:32</t>
  </si>
  <si>
    <t>2024-01-22 23:57:49</t>
  </si>
  <si>
    <t>2024-01-22 17:21:10</t>
  </si>
  <si>
    <t>2024-01-22 19:50:46</t>
  </si>
  <si>
    <t>K-612 35-02-K00612_910278379_910278379</t>
  </si>
  <si>
    <t>910278379</t>
  </si>
  <si>
    <t>2024-01-22 16:50:42</t>
  </si>
  <si>
    <t>2024-01-22 19:19:08</t>
  </si>
  <si>
    <t>M-2910(YATIRIM REZERVE) 35-02-M02910_913343638_913343638</t>
  </si>
  <si>
    <t>913343638</t>
  </si>
  <si>
    <t>2024-01-22 16:17:00</t>
  </si>
  <si>
    <t>2024-01-22 18:16:49</t>
  </si>
  <si>
    <t>TİYELTİ TR-1 35-16-L00251_47540351_56397101_56397101</t>
  </si>
  <si>
    <t>56397101</t>
  </si>
  <si>
    <t>2024-01-22 16:43:10</t>
  </si>
  <si>
    <t>2024-01-22 19:47:23</t>
  </si>
  <si>
    <t>DM-3/03 (TOZKOPARAN) 45-71-M00115_953218541_953218541</t>
  </si>
  <si>
    <t>953218541</t>
  </si>
  <si>
    <t>2024-01-22 15:23:56</t>
  </si>
  <si>
    <t>2024-01-22 23:38:44</t>
  </si>
  <si>
    <t>2024-01-22 15:38:33</t>
  </si>
  <si>
    <t>2024-01-22 17:10:49</t>
  </si>
  <si>
    <t>M-3434(YATIRIM REZERVE) 35-03-M03434_35-03-M03434_88207857</t>
  </si>
  <si>
    <t>88207857</t>
  </si>
  <si>
    <t>2024-01-22 15:42:32</t>
  </si>
  <si>
    <t>2024-01-22 16:10:07</t>
  </si>
  <si>
    <t>KARABURUN İM 35-21-A00001_HatBaşıAyırıcı_53138018 L02_53138018</t>
  </si>
  <si>
    <t>53138018</t>
  </si>
  <si>
    <t>2024-01-08 03:26:00</t>
  </si>
  <si>
    <t>2024-01-08 04:28:00</t>
  </si>
  <si>
    <t>SAKARLI KÖK 45-76-M00046_KOCAİSKAN M03_72214504</t>
  </si>
  <si>
    <t>72214504</t>
  </si>
  <si>
    <t>2024-01-22 15:33:41</t>
  </si>
  <si>
    <t>2024-01-22 15:38:51</t>
  </si>
  <si>
    <t>M-1106 35-01-M01106_911436965_911436965</t>
  </si>
  <si>
    <t>911436965</t>
  </si>
  <si>
    <t>2024-01-22 13:34:53</t>
  </si>
  <si>
    <t>2024-01-22 17:56:31</t>
  </si>
  <si>
    <t>AŞAĞIŞAKRAN TR-1 35-17-M00223_950315000_950315000</t>
  </si>
  <si>
    <t>950315000</t>
  </si>
  <si>
    <t>2024-01-22 13:00:27</t>
  </si>
  <si>
    <t>2024-01-22 17:28:35</t>
  </si>
  <si>
    <t>K-407 35-02-K00407_913078380_913078380</t>
  </si>
  <si>
    <t>913078380</t>
  </si>
  <si>
    <t>2024-01-22 13:36:21</t>
  </si>
  <si>
    <t>2024-01-22 14:44:44</t>
  </si>
  <si>
    <t>TAŞLIYATAK TR-3 35-31-L00363_A_91439532_91439532</t>
  </si>
  <si>
    <t>91439532</t>
  </si>
  <si>
    <t>2024-01-22 13:23:30</t>
  </si>
  <si>
    <t>M-3436(YATIRIM REZERVE) 35-03-M03436_35-03-M03436_88208004</t>
  </si>
  <si>
    <t>88208004</t>
  </si>
  <si>
    <t>2024-01-22 13:54:10</t>
  </si>
  <si>
    <t>2024-01-22 14:23:06</t>
  </si>
  <si>
    <t>AŞAĞIKIRIKLAR TR-1 35-16-M00057_60309354_60984585_60984585</t>
  </si>
  <si>
    <t>60984585</t>
  </si>
  <si>
    <t>2024-01-22 13:48:43</t>
  </si>
  <si>
    <t>2024-01-22 14:18:24</t>
  </si>
  <si>
    <t>2024-01-22 12:23:12</t>
  </si>
  <si>
    <t>2024-01-22 13:55:21</t>
  </si>
  <si>
    <t>YUKARIBEY DM (TR-3) 35-16-M00866_ÇAMAVLU M05_79464826</t>
  </si>
  <si>
    <t>79464826</t>
  </si>
  <si>
    <t>Hatta Yabancı Cisim</t>
  </si>
  <si>
    <t>2024-01-22 12:36:38</t>
  </si>
  <si>
    <t>2024-01-22 14:02:59</t>
  </si>
  <si>
    <t>DM-18/12 45-71-M02274_95000540646_95000540646</t>
  </si>
  <si>
    <t>95000540646</t>
  </si>
  <si>
    <t>2024-01-22 12:50:09</t>
  </si>
  <si>
    <t>2024-01-22 14:04:21</t>
  </si>
  <si>
    <t>DİKİLİ İM 35-30-A00001_KOCAOBA L12_72356773</t>
  </si>
  <si>
    <t>72356773</t>
  </si>
  <si>
    <t>2024-01-22 12:48:09</t>
  </si>
  <si>
    <t>2024-01-22 16:58:51</t>
  </si>
  <si>
    <t>M-3438(YATIRIM REZERVE) 35-03-M03438_35-03-M03438_88208215</t>
  </si>
  <si>
    <t>88208215</t>
  </si>
  <si>
    <t>2024-01-22 12:54:44</t>
  </si>
  <si>
    <t>2024-01-22 13:19:00</t>
  </si>
  <si>
    <t>BEYDERE KÖK 45-71-M00128_HatBaşıAyırıcı_93515960 M07_93515960</t>
  </si>
  <si>
    <t>93515960</t>
  </si>
  <si>
    <t>2024-01-22 11:59:43</t>
  </si>
  <si>
    <t>KARGIN KÖK 45-71-M00095_AYTEKİNLER ESKİ HARMANDALI M07_2321769</t>
  </si>
  <si>
    <t>2321769</t>
  </si>
  <si>
    <t>2024-01-22 12:20:00</t>
  </si>
  <si>
    <t>2024-01-22 14:01:30</t>
  </si>
  <si>
    <t>M-3407(YATIRIM REZERVE) 35-03-M03407_ M01_88064063</t>
  </si>
  <si>
    <t>88064063</t>
  </si>
  <si>
    <t>2024-01-22 12:49:06</t>
  </si>
  <si>
    <t>2024-01-22 13:03:31</t>
  </si>
  <si>
    <t>YAĞCILAR KÖK 45-71-M00179_YAĞCILAR KÖK GİRİŞ M01_72258024</t>
  </si>
  <si>
    <t>72258024</t>
  </si>
  <si>
    <t>2024-01-22 12:30:22</t>
  </si>
  <si>
    <t>2024-01-22 16:20:13</t>
  </si>
  <si>
    <t>M-538 35-09-M00538_912776811_912776811</t>
  </si>
  <si>
    <t>912776811</t>
  </si>
  <si>
    <t>2024-01-22 10:41:06</t>
  </si>
  <si>
    <t>2024-01-22 13:49:54</t>
  </si>
  <si>
    <t>KAVAKLIDERE TR-6 45-73-M00310_C_91387996_91387996</t>
  </si>
  <si>
    <t>91387996</t>
  </si>
  <si>
    <t>2024-01-22 10:52:13</t>
  </si>
  <si>
    <t>2024-01-22 11:00:16</t>
  </si>
  <si>
    <t>2024-01-22 12:10:48</t>
  </si>
  <si>
    <t>KAHRAMANDERE İM 35-10-A00002_GÖNEN M09_2096980</t>
  </si>
  <si>
    <t>2096980</t>
  </si>
  <si>
    <t>2024-01-22 11:12:49</t>
  </si>
  <si>
    <t>2024-01-22 12:51:53</t>
  </si>
  <si>
    <t>KARABURUN TR-1/9 35-21-L00024_B_56357252_56357252</t>
  </si>
  <si>
    <t>56357252</t>
  </si>
  <si>
    <t>2024-01-22 10:36:59</t>
  </si>
  <si>
    <t>2024-01-22 19:13:03</t>
  </si>
  <si>
    <t>L-416 KAPALI SPOR SALONU 35-18-L00416_950451231_950451231</t>
  </si>
  <si>
    <t>950451231</t>
  </si>
  <si>
    <t>2024-01-22 10:38:38</t>
  </si>
  <si>
    <t>2024-01-22 15:11:40</t>
  </si>
  <si>
    <t>ZEYTİNALANI TR-118 35-19-L00118_DAĞITIM TRF TR-118 L04_66026938</t>
  </si>
  <si>
    <t>66026938</t>
  </si>
  <si>
    <t>2024-01-22 10:13:00</t>
  </si>
  <si>
    <t>2024-01-22 11:00:59</t>
  </si>
  <si>
    <t>K-1322 35-02-K01322_966549013_966549013</t>
  </si>
  <si>
    <t>966549013</t>
  </si>
  <si>
    <t>2024-01-22 09:50:41</t>
  </si>
  <si>
    <t>2024-01-22 11:58:20</t>
  </si>
  <si>
    <t>YAĞCILAR TR-1 35-19-M00226_35-19-M00226_2351577</t>
  </si>
  <si>
    <t>2351577</t>
  </si>
  <si>
    <t>2024-01-22 09:51:41</t>
  </si>
  <si>
    <t>2024-01-22 10:30:29</t>
  </si>
  <si>
    <t>ESKİ KARAKÖY TR 35-17-M00447_95000591105_95000591105</t>
  </si>
  <si>
    <t>95000591105</t>
  </si>
  <si>
    <t>2024-01-22 09:45:54</t>
  </si>
  <si>
    <t>2024-01-22 17:24:24</t>
  </si>
  <si>
    <t>M-1540 35-01-M01540_35-01-M01540_2366627</t>
  </si>
  <si>
    <t>2366627</t>
  </si>
  <si>
    <t>2024-01-22 09:35:26</t>
  </si>
  <si>
    <t>2024-01-22 12:41:25</t>
  </si>
  <si>
    <t>FOÇA TR-45 35-23-L00045_FOÇA TR-48 L02_72150614</t>
  </si>
  <si>
    <t>72150614</t>
  </si>
  <si>
    <t>2024-01-22 07:19:18</t>
  </si>
  <si>
    <t>2024-01-22 10:18:00</t>
  </si>
  <si>
    <t>MENEMEN TR-73 35-28-L00073_E_56376191_56376191</t>
  </si>
  <si>
    <t>56376191</t>
  </si>
  <si>
    <t>2024-01-22 08:59:08</t>
  </si>
  <si>
    <t>2024-01-22 11:19:37</t>
  </si>
  <si>
    <t>SARICALAR TR-1 35-16-M00161_47436217_56367487_56367487</t>
  </si>
  <si>
    <t>56367487</t>
  </si>
  <si>
    <t>2024-01-22 09:15:03</t>
  </si>
  <si>
    <t>2024-01-22 11:42:13</t>
  </si>
  <si>
    <t>DM-21 45-71-M00446_DM-21/20 M10_72100062</t>
  </si>
  <si>
    <t>72100062</t>
  </si>
  <si>
    <t>2024-01-22 09:29:14</t>
  </si>
  <si>
    <t>2024-01-22 10:09:50</t>
  </si>
  <si>
    <t>M-3444(YATIRIM REZERVE) 35-03-M03444_35-03-M03444_88208688</t>
  </si>
  <si>
    <t>88208688</t>
  </si>
  <si>
    <t>2024-01-22 09:10:31</t>
  </si>
  <si>
    <t>2024-01-22 09:48:31</t>
  </si>
  <si>
    <t>ÖDEMİŞ İM 35-15-A00001_YENİCEKÖY L04_83647136</t>
  </si>
  <si>
    <t>83647136</t>
  </si>
  <si>
    <t>2024-01-22 09:16:38</t>
  </si>
  <si>
    <t>2024-01-22 15:56:12</t>
  </si>
  <si>
    <t>YAYAKENT DM 35-24-M00209_HatBaşıAyırıcı_97479747 M05_97479747</t>
  </si>
  <si>
    <t>97479747</t>
  </si>
  <si>
    <t>2024-01-22 09:01:10</t>
  </si>
  <si>
    <t>2024-01-22 09:45:35</t>
  </si>
  <si>
    <t>KEÇİLİKÖY DM-17/4 45-71-M02259_95002808406_95002808406</t>
  </si>
  <si>
    <t>95002808406</t>
  </si>
  <si>
    <t>2024-01-22 08:50:16</t>
  </si>
  <si>
    <t>2024-01-22 09:16:21</t>
  </si>
  <si>
    <t>K-3488 35-04-K03488_B_56355475_56355475</t>
  </si>
  <si>
    <t>56355475</t>
  </si>
  <si>
    <t>2024-01-22 08:52:11</t>
  </si>
  <si>
    <t>2024-01-22 11:10:22</t>
  </si>
  <si>
    <t>FOÇA TR-28 35-23-L00028_42133458_56398903_56398903</t>
  </si>
  <si>
    <t>56398903</t>
  </si>
  <si>
    <t>2024-01-22 08:42:22</t>
  </si>
  <si>
    <t>2024-01-22 10:40:07</t>
  </si>
  <si>
    <t>2024-01-22 08:44:41</t>
  </si>
  <si>
    <t>2024-01-22 14:23:51</t>
  </si>
  <si>
    <t>L-218 SANAYİ SİTESİ 35-18-L00218__72372656_72372656</t>
  </si>
  <si>
    <t>72372656</t>
  </si>
  <si>
    <t>2024-01-22 08:04:24</t>
  </si>
  <si>
    <t>2024-01-22 10:27:27</t>
  </si>
  <si>
    <t>MALDAN KÖYÜ TR-1 45-71-M01666_45-71-M01666_2370365</t>
  </si>
  <si>
    <t>2370365</t>
  </si>
  <si>
    <t>2024-01-22 08:16:12</t>
  </si>
  <si>
    <t>2024-01-22 11:46:47</t>
  </si>
  <si>
    <t>M-669 KÖK 35-17-M00669_YENİ KARAKÖY M05_72390611</t>
  </si>
  <si>
    <t>72390611</t>
  </si>
  <si>
    <t>2024-01-22 08:26:20</t>
  </si>
  <si>
    <t>2024-01-22 09:37:40</t>
  </si>
  <si>
    <t>2024-01-22 07:27:00</t>
  </si>
  <si>
    <t>2024-01-22 09:10:51</t>
  </si>
  <si>
    <t>YAYAKENT DM 35-24-M00209_BALABAN M05_72093570</t>
  </si>
  <si>
    <t>72093570</t>
  </si>
  <si>
    <t>2024-01-29 19:47:11</t>
  </si>
  <si>
    <t>2024-01-29 20:08:00</t>
  </si>
  <si>
    <t>K-4441 35-10-K04441_912394422_912394422</t>
  </si>
  <si>
    <t>912394422</t>
  </si>
  <si>
    <t>2024-01-29 15:39:45</t>
  </si>
  <si>
    <t>2024-01-29 20:50:12</t>
  </si>
  <si>
    <t>K-1809 35-01-K01809_F 2F_5868118</t>
  </si>
  <si>
    <t>5868118</t>
  </si>
  <si>
    <t>2024-01-29 15:45:51</t>
  </si>
  <si>
    <t>2024-01-29 18:10:31</t>
  </si>
  <si>
    <t>K-3591 35-01-K03591_A_56373234_56373234</t>
  </si>
  <si>
    <t>56373234</t>
  </si>
  <si>
    <t>2024-01-29 14:28:46</t>
  </si>
  <si>
    <t>2024-01-29 15:52:13</t>
  </si>
  <si>
    <t>PINARKÖY TR-1 35-16-L00265_35-16-L00265_2362169</t>
  </si>
  <si>
    <t>2362169</t>
  </si>
  <si>
    <t>2024-01-29 13:59:11</t>
  </si>
  <si>
    <t>2024-01-29 15:26:19</t>
  </si>
  <si>
    <t>DM-2/19 35-27-M01091__72388748_72388748</t>
  </si>
  <si>
    <t>72388748</t>
  </si>
  <si>
    <t>2024-01-29 14:14:45</t>
  </si>
  <si>
    <t>2024-01-29 15:31:29</t>
  </si>
  <si>
    <t>MEDAR TR-3 45-72-L00286_45-72-L00286_66526025</t>
  </si>
  <si>
    <t>66526025</t>
  </si>
  <si>
    <t>2024-01-29 11:06:11</t>
  </si>
  <si>
    <t>2024-01-29 11:37:26</t>
  </si>
  <si>
    <t>KEPENEKLİ TR-1 45-80-M00036_45-80-M00036_76265073</t>
  </si>
  <si>
    <t>76265073</t>
  </si>
  <si>
    <t>2024-01-29 11:31:32</t>
  </si>
  <si>
    <t>SARAÇLAR KÖK 45-77-L00104_İNCESU L02_72240032</t>
  </si>
  <si>
    <t>72240032</t>
  </si>
  <si>
    <t>2024-01-28 20:50:50</t>
  </si>
  <si>
    <t>2024-01-28 21:22:23</t>
  </si>
  <si>
    <t>GÜLBAHÇE TR-8 35-19-L00268_956694034_956694034</t>
  </si>
  <si>
    <t>956694034</t>
  </si>
  <si>
    <t>2024-01-28 16:51:20</t>
  </si>
  <si>
    <t>2024-01-28 17:54:15</t>
  </si>
  <si>
    <t>M-1222 35-01-M01222_911889325_911889325</t>
  </si>
  <si>
    <t>911889325</t>
  </si>
  <si>
    <t>2024-01-28 16:39:24</t>
  </si>
  <si>
    <t>2024-01-28 19:18:15</t>
  </si>
  <si>
    <t>M-2987 35-02-M02987__95167104_95167104</t>
  </si>
  <si>
    <t>95167104</t>
  </si>
  <si>
    <t>2024-01-28 16:07:56</t>
  </si>
  <si>
    <t>2024-01-28 18:03:37</t>
  </si>
  <si>
    <t>TR-145 35-19-L00145_956674719_956674719</t>
  </si>
  <si>
    <t>956674719</t>
  </si>
  <si>
    <t>2024-01-28 12:47:00</t>
  </si>
  <si>
    <t>2024-01-28 15:00:03</t>
  </si>
  <si>
    <t>DM-4/6 35-26-M00799__56359889_56359889</t>
  </si>
  <si>
    <t>56359889</t>
  </si>
  <si>
    <t>2024-01-28 10:46:00</t>
  </si>
  <si>
    <t>2024-01-28 12:43:15</t>
  </si>
  <si>
    <t>SELİMİYE TR-1 45-79-M00315_C_56400506_56400506</t>
  </si>
  <si>
    <t>56400506</t>
  </si>
  <si>
    <t>2024-01-26 17:32:51</t>
  </si>
  <si>
    <t>2024-01-26 19:06:29</t>
  </si>
  <si>
    <t>SARUHANLI TR-2 45-80-M00002_956563789_956563789</t>
  </si>
  <si>
    <t>956563789</t>
  </si>
  <si>
    <t>2024-01-26 17:15:52</t>
  </si>
  <si>
    <t>2024-01-26 18:30:59</t>
  </si>
  <si>
    <t>L-444 35-18-L00444_DIREK TIPI TRAFO HUCRESI H01_2099782</t>
  </si>
  <si>
    <t>2099782</t>
  </si>
  <si>
    <t>2024-01-26 17:28:39</t>
  </si>
  <si>
    <t>2024-01-26 18:09:18</t>
  </si>
  <si>
    <t>MURADİYE TR-10 45-71-M02143_948298976_948298976</t>
  </si>
  <si>
    <t>948298976</t>
  </si>
  <si>
    <t>2024-01-26 12:03:45</t>
  </si>
  <si>
    <t>2024-01-26 15:50:54</t>
  </si>
  <si>
    <t>OVACIK TR-3 35-31-L00152_B_91215581_91215581</t>
  </si>
  <si>
    <t>91215581</t>
  </si>
  <si>
    <t>2024-01-26 12:38:35</t>
  </si>
  <si>
    <t>2024-01-26 14:42:25</t>
  </si>
  <si>
    <t>DM-16 45-71-M00309_DM-16/14 M06_93671576</t>
  </si>
  <si>
    <t>93671576</t>
  </si>
  <si>
    <t>2024-01-26 12:02:44</t>
  </si>
  <si>
    <t>2024-01-26 12:53:48</t>
  </si>
  <si>
    <t>2024-01-26 12:32:21</t>
  </si>
  <si>
    <t>2024-01-26 12:40:24</t>
  </si>
  <si>
    <t>K-4757 35-04-K04757_D D01b_5788876</t>
  </si>
  <si>
    <t>5788876</t>
  </si>
  <si>
    <t>2024-01-26 09:10:48</t>
  </si>
  <si>
    <t>2024-01-26 11:12:19</t>
  </si>
  <si>
    <t>EYKO TR-5 35-30-M00031_B_91399301_91399301</t>
  </si>
  <si>
    <t>91399301</t>
  </si>
  <si>
    <t>2024-01-26 09:12:10</t>
  </si>
  <si>
    <t>2024-01-26 12:03:30</t>
  </si>
  <si>
    <t>L-218 SANAYİ SİTESİ 35-18-L00218_950458267_950458267</t>
  </si>
  <si>
    <t>950458267</t>
  </si>
  <si>
    <t>2024-01-26 08:10:52</t>
  </si>
  <si>
    <t>2024-01-26 09:03:28</t>
  </si>
  <si>
    <t>ALİAĞA TR-30 35-17-M00030_TR-32 ÇIKIŞI M04_2318457</t>
  </si>
  <si>
    <t>2318457</t>
  </si>
  <si>
    <t>2024-01-26 08:51:04</t>
  </si>
  <si>
    <t>2024-01-26 09:32:44</t>
  </si>
  <si>
    <t>HAYKIRAN TR-1 35-28-M00200_B_91439235_91439235</t>
  </si>
  <si>
    <t>2024-01-26 08:50:42</t>
  </si>
  <si>
    <t>2024-01-26 17:09:20</t>
  </si>
  <si>
    <t>TR-1/6 45-72-M00006_956475598_956475598</t>
  </si>
  <si>
    <t>956475598</t>
  </si>
  <si>
    <t>2024-01-25 12:37:13</t>
  </si>
  <si>
    <t>2024-01-25 13:28:49</t>
  </si>
  <si>
    <t>ALİBEYLİ TR-2 45-80-M00065_45-80-M00065_72191468</t>
  </si>
  <si>
    <t>72191468</t>
  </si>
  <si>
    <t>2024-01-25 12:34:08</t>
  </si>
  <si>
    <t>2024-01-25 13:33:22</t>
  </si>
  <si>
    <t>K-3513 35-02-K03513_TRAFO K03_2070119</t>
  </si>
  <si>
    <t>2070119</t>
  </si>
  <si>
    <t>2024-01-25 12:24:24</t>
  </si>
  <si>
    <t>2024-01-25 12:25:03</t>
  </si>
  <si>
    <t>YENİ KARAKÖY TR-1 35-17-M00730_950303566_950303566</t>
  </si>
  <si>
    <t>950303566</t>
  </si>
  <si>
    <t>2024-01-24 20:27:19</t>
  </si>
  <si>
    <t>2024-01-24 23:04:08</t>
  </si>
  <si>
    <t>DM-7/27 35-26-M00661_956615339_956615339</t>
  </si>
  <si>
    <t>956615339</t>
  </si>
  <si>
    <t>2024-01-24 16:00:04</t>
  </si>
  <si>
    <t>2024-01-24 17:06:04</t>
  </si>
  <si>
    <t>TR-1/81 45-72-M00081_A_56393625_56393625</t>
  </si>
  <si>
    <t>56393625</t>
  </si>
  <si>
    <t>2024-01-24 15:58:23</t>
  </si>
  <si>
    <t>2024-01-24 17:24:12</t>
  </si>
  <si>
    <t>ADİLOBA TR-3 45-80-M00179_45-80-M00179_76141144</t>
  </si>
  <si>
    <t>76141144</t>
  </si>
  <si>
    <t>2024-01-24 16:43:22</t>
  </si>
  <si>
    <t>2024-01-24 19:06:39</t>
  </si>
  <si>
    <t>K-1281 35-01-K01281_35-01-K01281_61133947</t>
  </si>
  <si>
    <t>61133947</t>
  </si>
  <si>
    <t>2024-01-24 17:23:39</t>
  </si>
  <si>
    <t>2024-01-24 18:08:53</t>
  </si>
  <si>
    <t>K-929 35-02-K00929_35-02-K00929_2359434</t>
  </si>
  <si>
    <t>2359434</t>
  </si>
  <si>
    <t>2024-01-24 17:45:10</t>
  </si>
  <si>
    <t>2024-01-24 19:24:28</t>
  </si>
  <si>
    <t>TAYTAN OFİS KÖK 45-78-M00314_TAYTAN TR-1 ÇIKIŞI M012_60669727</t>
  </si>
  <si>
    <t>60669727</t>
  </si>
  <si>
    <t>2024-01-24 18:01:09</t>
  </si>
  <si>
    <t>KÖPRÜBAŞI TR-3 DAMLAR MAH. 45-86-M00003_TR-31 M02_84596481</t>
  </si>
  <si>
    <t>84596481</t>
  </si>
  <si>
    <t>2024-01-21 12:27:40</t>
  </si>
  <si>
    <t>2024-01-21 13:03:07</t>
  </si>
  <si>
    <t>AHMETLİ TR-35 DEMİRYOLU 45-84-L00035_C_56384576_56384576</t>
  </si>
  <si>
    <t>56384576</t>
  </si>
  <si>
    <t>2024-01-24 12:57:48</t>
  </si>
  <si>
    <t>2024-01-24 15:11:44</t>
  </si>
  <si>
    <t>L-295 35-18-L00295_950462473_950462473</t>
  </si>
  <si>
    <t>950462473</t>
  </si>
  <si>
    <t>2024-01-24 09:22:12</t>
  </si>
  <si>
    <t>2024-01-24 14:21:03</t>
  </si>
  <si>
    <t>TR-27 35-19-L00027_E_56394771_56394771</t>
  </si>
  <si>
    <t>56394771</t>
  </si>
  <si>
    <t>2024-01-24 09:32:40</t>
  </si>
  <si>
    <t>2024-01-24 16:02:20</t>
  </si>
  <si>
    <t>GÜNERLİ TR-1 35-28-M00408_95000022457_95000022457</t>
  </si>
  <si>
    <t>95000022457</t>
  </si>
  <si>
    <t>2024-01-24 09:24:07</t>
  </si>
  <si>
    <t>2024-01-24 08:51:52</t>
  </si>
  <si>
    <t>2024-01-24 09:17:39</t>
  </si>
  <si>
    <t>K-3184 35-04-K03184_954705233_954705233</t>
  </si>
  <si>
    <t>954705233</t>
  </si>
  <si>
    <t>2024-01-23 20:50:30</t>
  </si>
  <si>
    <t>2024-01-23 22:43:43</t>
  </si>
  <si>
    <t>SARIGÖL TR-50 45-79-M00050_945559931_945559931</t>
  </si>
  <si>
    <t>945559931</t>
  </si>
  <si>
    <t>2024-01-23 20:58:35</t>
  </si>
  <si>
    <t>2024-01-23 21:49:54</t>
  </si>
  <si>
    <t>L-105 35-18-L00105_OVACIK KÖYÜ AZMAK MEVKİ L03_2324753</t>
  </si>
  <si>
    <t>2324753</t>
  </si>
  <si>
    <t>2024-01-23 20:35:49</t>
  </si>
  <si>
    <t>2024-01-23 21:01:59</t>
  </si>
  <si>
    <t>K-2730 35-09-K02730_D d1b_5886861</t>
  </si>
  <si>
    <t>5886861</t>
  </si>
  <si>
    <t>2024-01-23 09:58:02</t>
  </si>
  <si>
    <t>2024-01-23 14:26:50</t>
  </si>
  <si>
    <t>YEŞİLYURT TR-18 45-73-M00489_DAĞITIM TRAFOSU TR-18 M06_2081973</t>
  </si>
  <si>
    <t>2081973</t>
  </si>
  <si>
    <t>2024-01-23 09:03:14</t>
  </si>
  <si>
    <t>2024-01-23 13:11:19</t>
  </si>
  <si>
    <t>DOĞANÇAY İM 35-04-A00004_SANCAKLI K12_77533387</t>
  </si>
  <si>
    <t>77533387</t>
  </si>
  <si>
    <t>2024-01-23 09:07:47</t>
  </si>
  <si>
    <t>2024-01-23 09:11:01</t>
  </si>
  <si>
    <t>ÇANDARLI DM-TR-20 35-30-M00020_BERGAMA-1 M11_72352932</t>
  </si>
  <si>
    <t>72352932</t>
  </si>
  <si>
    <t>2024-01-23 09:14:53</t>
  </si>
  <si>
    <t>2024-01-23 14:06:39</t>
  </si>
  <si>
    <t>CAFERBEY KÖK 45-78-L00231_YILMAZ İM L05_2105183</t>
  </si>
  <si>
    <t>2105183</t>
  </si>
  <si>
    <t>2024-01-23 04:11:39</t>
  </si>
  <si>
    <t>2024-01-23 04:55:08</t>
  </si>
  <si>
    <t>TR-59 35-27-M01108_B B01b_66363237</t>
  </si>
  <si>
    <t>66363237</t>
  </si>
  <si>
    <t>2024-01-22 22:19:22</t>
  </si>
  <si>
    <t>2024-01-22 23:58:47</t>
  </si>
  <si>
    <t>2024-01-22 15:03:59</t>
  </si>
  <si>
    <t>2024-01-22 17:37:04</t>
  </si>
  <si>
    <t>2024-01-23 00:42:25</t>
  </si>
  <si>
    <t>MURADİYE TR-5 (ESKİ MEZARLIK YANI) 45-71-M00204_BELEDİYE M10_89325513</t>
  </si>
  <si>
    <t>89325513</t>
  </si>
  <si>
    <t>2024-01-22 17:14:07</t>
  </si>
  <si>
    <t>2024-01-22 18:38:51</t>
  </si>
  <si>
    <t>ULUKENT DM-2/7 35-28-M00578_95001305291_95001305291</t>
  </si>
  <si>
    <t>95001305291</t>
  </si>
  <si>
    <t>2024-01-22 16:39:43</t>
  </si>
  <si>
    <t>2024-01-22 18:17:21</t>
  </si>
  <si>
    <t>M-2014 35-01-M02014_E 1E_5868526</t>
  </si>
  <si>
    <t>5868526</t>
  </si>
  <si>
    <t>2024-01-22 15:03:11</t>
  </si>
  <si>
    <t>2024-01-22 17:09:23</t>
  </si>
  <si>
    <t>VİKİNG TM 35-17-A00007_VİKİNG KÖYLER R08_2314259</t>
  </si>
  <si>
    <t>2314259</t>
  </si>
  <si>
    <t>2024-01-22 15:10:50</t>
  </si>
  <si>
    <t>2024-01-22 15:19:59</t>
  </si>
  <si>
    <t>DEREBAŞI TR-8 35-29-L00253_C_56368048_56368048</t>
  </si>
  <si>
    <t>56368048</t>
  </si>
  <si>
    <t>2024-01-22 13:58:00</t>
  </si>
  <si>
    <t>2024-01-22 20:16:00</t>
  </si>
  <si>
    <t>SARIPINAR KÖK 45-73-M01357_ALAÇATI M04_95477868</t>
  </si>
  <si>
    <t>95477868</t>
  </si>
  <si>
    <t>2024-01-22 13:39:30</t>
  </si>
  <si>
    <t>2024-01-22 14:59:00</t>
  </si>
  <si>
    <t>MURADİYE DM-4/5 KÖK 45-71-M00823_UĞUR BETON M02_72129530</t>
  </si>
  <si>
    <t>72129530</t>
  </si>
  <si>
    <t>2024-01-22 13:20:01</t>
  </si>
  <si>
    <t>2024-01-22 14:48:56</t>
  </si>
  <si>
    <t>2024-01-22 12:57:30</t>
  </si>
  <si>
    <t>2024-01-22 13:40:59</t>
  </si>
  <si>
    <t>KARABURUN TR-4/18 35-21-L00012_A_56357362_56357362</t>
  </si>
  <si>
    <t>56357362</t>
  </si>
  <si>
    <t>2024-01-22 11:26:50</t>
  </si>
  <si>
    <t>2024-01-22 18:55:46</t>
  </si>
  <si>
    <t>KARABULU TR-6 35-31-L00354_47897520_56391366_56391366</t>
  </si>
  <si>
    <t>56391366</t>
  </si>
  <si>
    <t>2024-01-22 11:25:49</t>
  </si>
  <si>
    <t>2024-01-22 15:11:38</t>
  </si>
  <si>
    <t>YELKİ TR-11 35-10-L00011_K K-1_66153085</t>
  </si>
  <si>
    <t>66153085</t>
  </si>
  <si>
    <t>2024-01-22 11:07:41</t>
  </si>
  <si>
    <t>2024-01-22 17:13:24</t>
  </si>
  <si>
    <t>TR-126 35-19-L00126_A_91164176_91164176</t>
  </si>
  <si>
    <t>91164176</t>
  </si>
  <si>
    <t>2024-01-22 10:41:43</t>
  </si>
  <si>
    <t>2024-01-22 19:02:02</t>
  </si>
  <si>
    <t>M-3439(YATIRIM REZERVE) 35-03-M03439_35-03-M03439_88208277</t>
  </si>
  <si>
    <t>88208277</t>
  </si>
  <si>
    <t>2024-01-22 11:29:53</t>
  </si>
  <si>
    <t>2024-01-22 11:53:33</t>
  </si>
  <si>
    <t>YENİ ŞAKRAN TR-10 35-17-M00210_35-17-M00210_2364644</t>
  </si>
  <si>
    <t>2364644</t>
  </si>
  <si>
    <t>2024-01-22 10:36:10</t>
  </si>
  <si>
    <t>2024-01-22 16:17:33</t>
  </si>
  <si>
    <t>M-3401(YATIRIM REZERVE) 35-03-M03401_ M02_88063537</t>
  </si>
  <si>
    <t>88063537</t>
  </si>
  <si>
    <t>2024-01-22 11:34:46</t>
  </si>
  <si>
    <t>TR-17 45-77-L00017_TR-18 L03_2330218</t>
  </si>
  <si>
    <t>2330218</t>
  </si>
  <si>
    <t>2024-01-22 10:46:10</t>
  </si>
  <si>
    <t>2024-01-22 12:40:45</t>
  </si>
  <si>
    <t>YAYAKENT DM 35-24-M00209_BALABAN M05_72093559</t>
  </si>
  <si>
    <t>72093559</t>
  </si>
  <si>
    <t>2024-01-22 10:38:50</t>
  </si>
  <si>
    <t>2024-01-22 11:02:09</t>
  </si>
  <si>
    <t>BUCA TM_Kozağaç_M32</t>
  </si>
  <si>
    <t>2311291</t>
  </si>
  <si>
    <t>2024-01-22 10:42:39</t>
  </si>
  <si>
    <t>TR-17 45-77-L00017_TR-21 L01_2107677</t>
  </si>
  <si>
    <t>2107677</t>
  </si>
  <si>
    <t>2024-01-22 10:21:26</t>
  </si>
  <si>
    <t>2024-01-22 12:40:27</t>
  </si>
  <si>
    <t>TR-24 45-74-M00024_D_56352982_56352982</t>
  </si>
  <si>
    <t>56352982</t>
  </si>
  <si>
    <t>2024-01-22 10:13:37</t>
  </si>
  <si>
    <t>2024-01-22 15:24:59</t>
  </si>
  <si>
    <t>L-277 35-18-L00277_A A8/2_5951861</t>
  </si>
  <si>
    <t>5951861</t>
  </si>
  <si>
    <t>2024-01-22 10:07:05</t>
  </si>
  <si>
    <t>2024-01-22 15:37:09</t>
  </si>
  <si>
    <t>2024-01-22 09:24:40</t>
  </si>
  <si>
    <t>MURADİYE TR-10 45-71-M02143_MURADİYE TR-1 GİRİŞ M01_60700768</t>
  </si>
  <si>
    <t>60700768</t>
  </si>
  <si>
    <t>2024-01-22 10:19:30</t>
  </si>
  <si>
    <t>2024-01-22 10:24:40</t>
  </si>
  <si>
    <t>TR-17 45-77-L00017_D_56363388_56363388</t>
  </si>
  <si>
    <t>56363388</t>
  </si>
  <si>
    <t>2024-01-22 10:03:36</t>
  </si>
  <si>
    <t>2024-01-22 17:25:31</t>
  </si>
  <si>
    <t>ÜRKMEZ DM-2 (ÜRKMEZ M-1) 35-25-M00137_DAĞITIM TRAFO ÜRKMEZ DM-2 (ÜRKMEZ M-1) M04_72079418</t>
  </si>
  <si>
    <t>72079418</t>
  </si>
  <si>
    <t>2024-01-22 10:08:12</t>
  </si>
  <si>
    <t>2024-01-22 10:43:20</t>
  </si>
  <si>
    <t>KARABURUN TR-8 35-21-L00015_A_56357682_56357682</t>
  </si>
  <si>
    <t>56357682</t>
  </si>
  <si>
    <t>2024-01-22 09:58:31</t>
  </si>
  <si>
    <t>2024-01-22 18:48:45</t>
  </si>
  <si>
    <t>MAVİ FOTAŞ TATİL SİTESİ 35-23-M00056_35-23-M00056_2347016</t>
  </si>
  <si>
    <t>2347016</t>
  </si>
  <si>
    <t>2024-01-22 09:51:40</t>
  </si>
  <si>
    <t>2024-01-22 15:33:53</t>
  </si>
  <si>
    <t>OSMANGAZİ İM 35-02-A00004_BAYRAKLI M04_2087805</t>
  </si>
  <si>
    <t>2087805</t>
  </si>
  <si>
    <t>2024-01-22 10:02:54</t>
  </si>
  <si>
    <t>2024-01-22 16:32:15</t>
  </si>
  <si>
    <t>M-3400(YATIRIM REZERVE) 35-03-M03400_ M03_88063476</t>
  </si>
  <si>
    <t>88063476</t>
  </si>
  <si>
    <t>2024-01-22 11:20:16</t>
  </si>
  <si>
    <t>BUCA TM_BUCA KOOP._M07</t>
  </si>
  <si>
    <t>96572981</t>
  </si>
  <si>
    <t>2024-01-22 09:12:30</t>
  </si>
  <si>
    <t>KARABURUN BOZKÖY 35-21-L00053_A_56358260_56358260</t>
  </si>
  <si>
    <t>56358260</t>
  </si>
  <si>
    <t>2024-01-22 09:09:10</t>
  </si>
  <si>
    <t>2024-01-22 15:47:53</t>
  </si>
  <si>
    <t>TR-140 35-16-L00140_D_56397818_56397818</t>
  </si>
  <si>
    <t>56397818</t>
  </si>
  <si>
    <t>2024-01-22 09:21:26</t>
  </si>
  <si>
    <t>2024-01-22 18:34:37</t>
  </si>
  <si>
    <t>YOLÜSTÜ İM 35-15-A00002_KAVAKKUYU M04_2314563</t>
  </si>
  <si>
    <t>2314563</t>
  </si>
  <si>
    <t>2024-01-22 09:21:48</t>
  </si>
  <si>
    <t>2024-01-22 14:18:00</t>
  </si>
  <si>
    <t>YAHŞELLİ KÖK 35-28-M00293_HatBaşıAyırıcı_53133933 M01_53133933</t>
  </si>
  <si>
    <t>53133933</t>
  </si>
  <si>
    <t>2024-01-22 09:23:10</t>
  </si>
  <si>
    <t>2024-01-22 18:53:54</t>
  </si>
  <si>
    <t>KULA TM 45-77-A00002_FİDER A6 M20_2334804</t>
  </si>
  <si>
    <t>2334804</t>
  </si>
  <si>
    <t>2024-01-22 09:08:22</t>
  </si>
  <si>
    <t>2024-01-22 12:03:32</t>
  </si>
  <si>
    <t>YAHŞELLİ KÖK 35-28-M00293_HAYKIRAN M01_66582309</t>
  </si>
  <si>
    <t>66582309</t>
  </si>
  <si>
    <t>2024-01-22 09:15:55</t>
  </si>
  <si>
    <t>2024-01-22 09:42:30</t>
  </si>
  <si>
    <t>AHMETLİ İM 45-84-A00001_HatBaşıAyırıcı_53134499 L15_53134499</t>
  </si>
  <si>
    <t>53134499</t>
  </si>
  <si>
    <t>2024-01-22 09:05:07</t>
  </si>
  <si>
    <t>2024-01-22 12:11:29</t>
  </si>
  <si>
    <t>DELEMENLER KÖK 45-73-M00490_HACIALİLER M03_2081976</t>
  </si>
  <si>
    <t>2081976</t>
  </si>
  <si>
    <t>2024-01-22 09:01:26</t>
  </si>
  <si>
    <t>2024-01-22 15:13:38</t>
  </si>
  <si>
    <t>YAYLA KÖYÜ TR-1 35-21-L00093_A_56369474_56369474</t>
  </si>
  <si>
    <t>56369474</t>
  </si>
  <si>
    <t>2024-01-22 08:36:14</t>
  </si>
  <si>
    <t>2024-01-22 13:14:40</t>
  </si>
  <si>
    <t>K-360 ANADOLU FRANA TÜTÜN 35-02-K00360Ö_ K01_2314221</t>
  </si>
  <si>
    <t>2314221</t>
  </si>
  <si>
    <t>2024-01-22 08:28:04</t>
  </si>
  <si>
    <t>2024-01-22 14:17:25</t>
  </si>
  <si>
    <t>M-869 EĞRİDERE KÖYÜ 35-02-M00869_95000663690_95000663690</t>
  </si>
  <si>
    <t>95000663690</t>
  </si>
  <si>
    <t>2024-01-22 08:26:06</t>
  </si>
  <si>
    <t>2024-01-22 12:38:27</t>
  </si>
  <si>
    <t>UZUNKÖY TR-1 35-31-L00144_B_72255944_72255944</t>
  </si>
  <si>
    <t>72255944</t>
  </si>
  <si>
    <t>2024-01-29 18:23:23</t>
  </si>
  <si>
    <t>2024-01-29 18:51:10</t>
  </si>
  <si>
    <t>KİRAZ İM 35-31-A00001_ATERMİT M09_2095003</t>
  </si>
  <si>
    <t>2095003</t>
  </si>
  <si>
    <t>2024-01-29 15:22:28</t>
  </si>
  <si>
    <t>2024-01-29 15:28:23</t>
  </si>
  <si>
    <t>M-292 OĞLANANASI HAVUZ TR 35-22-M00643_D_56356845_56356845</t>
  </si>
  <si>
    <t>56356845</t>
  </si>
  <si>
    <t>2024-01-29 14:58:59</t>
  </si>
  <si>
    <t>2024-01-29 17:40:26</t>
  </si>
  <si>
    <t>L-336 REİSDERE 35-18-L00336_11477674_56355320_56355320</t>
  </si>
  <si>
    <t>56355320</t>
  </si>
  <si>
    <t>2024-01-29 14:59:32</t>
  </si>
  <si>
    <t>2024-01-29 20:20:27</t>
  </si>
  <si>
    <t>2024-01-29 15:14:11</t>
  </si>
  <si>
    <t>2024-01-29 17:06:11</t>
  </si>
  <si>
    <t>2024-01-29 15:19:34</t>
  </si>
  <si>
    <t>2024-01-29 15:53:00</t>
  </si>
  <si>
    <t>MEDAR DM 45-72-L00079_AKHİSAR TM GİRİŞ L01_66588721</t>
  </si>
  <si>
    <t>66588721</t>
  </si>
  <si>
    <t>2024-01-29 15:17:21</t>
  </si>
  <si>
    <t>2024-01-29 15:18:54</t>
  </si>
  <si>
    <t>KOLDERE KÖK 45-80-M00051_HatBaşıAyırıcı_53135235 M011_53135235</t>
  </si>
  <si>
    <t>53135235</t>
  </si>
  <si>
    <t>2024-01-29 14:33:31</t>
  </si>
  <si>
    <t>M-1386 35-03-M01386_35-03-M01386_41970025</t>
  </si>
  <si>
    <t>41970025</t>
  </si>
  <si>
    <t>2024-01-29 14:02:51</t>
  </si>
  <si>
    <t>2024-01-29 16:08:45</t>
  </si>
  <si>
    <t>K-1141 35-04-K01141_B_65544712_65544712</t>
  </si>
  <si>
    <t>65544712</t>
  </si>
  <si>
    <t>2024-01-28 21:13:28</t>
  </si>
  <si>
    <t>2024-01-28 22:31:03</t>
  </si>
  <si>
    <t>K-231 35-01-K00231_35-01-K00231_2347738</t>
  </si>
  <si>
    <t>2347738</t>
  </si>
  <si>
    <t>2024-01-28 16:55:11</t>
  </si>
  <si>
    <t>2024-01-28 18:04:20</t>
  </si>
  <si>
    <t>FUAR İM 35-01-A00003_KADİFEKALE K19_2311621</t>
  </si>
  <si>
    <t>2311621</t>
  </si>
  <si>
    <t>2024-01-28 17:18:14</t>
  </si>
  <si>
    <t>2024-01-28 17:22:07</t>
  </si>
  <si>
    <t>K-4555 35-02-K04555_99878876_99878876</t>
  </si>
  <si>
    <t>99878876</t>
  </si>
  <si>
    <t>2024-01-28 11:31:20</t>
  </si>
  <si>
    <t>2024-01-28 13:38:19</t>
  </si>
  <si>
    <t>ÖREN TR7 35-27-L00216_35-27-L00216_2367830</t>
  </si>
  <si>
    <t>2367830</t>
  </si>
  <si>
    <t>2024-01-28 10:12:23</t>
  </si>
  <si>
    <t>TR-27 35-16-L00027_B B4b_47561534</t>
  </si>
  <si>
    <t>47561534</t>
  </si>
  <si>
    <t>2024-01-26 20:35:11</t>
  </si>
  <si>
    <t>2024-01-27 00:49:17</t>
  </si>
  <si>
    <t>ALAŞEHİR DM-12/5 45-73-M01127_945676643_945676643</t>
  </si>
  <si>
    <t>945676643</t>
  </si>
  <si>
    <t>2024-01-26 22:31:56</t>
  </si>
  <si>
    <t>2024-01-27 00:27:28</t>
  </si>
  <si>
    <t>M-1536 35-01-M01536__79812626_79812626</t>
  </si>
  <si>
    <t>79812626</t>
  </si>
  <si>
    <t>2024-01-26 20:48:23</t>
  </si>
  <si>
    <t>2024-01-26 22:30:35</t>
  </si>
  <si>
    <t>TR-30 45-78-L00764_45-78-L00764_81430703</t>
  </si>
  <si>
    <t>81430703</t>
  </si>
  <si>
    <t>2024-01-26 20:34:11</t>
  </si>
  <si>
    <t>2024-01-26 20:37:08</t>
  </si>
  <si>
    <t>SOMA DM-4/TR10 45-82-M00010_B_56402496_56402496</t>
  </si>
  <si>
    <t>56402496</t>
  </si>
  <si>
    <t>2024-01-26 20:42:17</t>
  </si>
  <si>
    <t>2024-01-27 01:14:15</t>
  </si>
  <si>
    <t>M-1361_A_A_56355406</t>
  </si>
  <si>
    <t>56355406</t>
  </si>
  <si>
    <t>2024-01-26 18:50:47</t>
  </si>
  <si>
    <t>2024-01-26 20:37:59</t>
  </si>
  <si>
    <t>DM-1/TR-18 (TR-47) 35-26-M00047__60982679_60982679</t>
  </si>
  <si>
    <t>60982679</t>
  </si>
  <si>
    <t>AG Direk Değişimi</t>
  </si>
  <si>
    <t>2024-01-26 14:37:03</t>
  </si>
  <si>
    <t>2024-01-26 15:14:12</t>
  </si>
  <si>
    <t>İM-1/TR-2 (TR-64) 35-14-M00308_95001168215_95001168215</t>
  </si>
  <si>
    <t>95001168215</t>
  </si>
  <si>
    <t>2024-01-26 09:58:53</t>
  </si>
  <si>
    <t>2024-01-26 10:44:36</t>
  </si>
  <si>
    <t>K-4512 35-03-K04512_910595356_910595356</t>
  </si>
  <si>
    <t>910595356</t>
  </si>
  <si>
    <t>2024-01-26 10:12:51</t>
  </si>
  <si>
    <t>2024-01-26 11:45:47</t>
  </si>
  <si>
    <t>2024-01-26 10:15:10</t>
  </si>
  <si>
    <t>2024-01-26 11:55:26</t>
  </si>
  <si>
    <t>KULALI KÖYÜ TR-1 45-86-M00167_DIREK TIPI TRAFO HUCRESI H01_2093246</t>
  </si>
  <si>
    <t>2093246</t>
  </si>
  <si>
    <t>2024-01-26 10:04:02</t>
  </si>
  <si>
    <t>2024-01-26 12:30:18</t>
  </si>
  <si>
    <t>2024-01-26 01:45:21</t>
  </si>
  <si>
    <t>2024-01-26 02:56:08</t>
  </si>
  <si>
    <t>M-1914 35-01-M01914_98536153_98536153</t>
  </si>
  <si>
    <t>98536153</t>
  </si>
  <si>
    <t>2024-01-26 08:19:35</t>
  </si>
  <si>
    <t>2024-01-26 09:45:16</t>
  </si>
  <si>
    <t>ŞAŞAL TR-1 35-22-M00283_35-22-M00283_2374220</t>
  </si>
  <si>
    <t>2374220</t>
  </si>
  <si>
    <t>2024-01-25 21:15:27</t>
  </si>
  <si>
    <t>2024-01-25 23:07:45</t>
  </si>
  <si>
    <t>PINAR KÖYÜ TR-1 45-71-M01686_45-71-M01686_2369340</t>
  </si>
  <si>
    <t>2369340</t>
  </si>
  <si>
    <t>2024-01-25 13:06:34</t>
  </si>
  <si>
    <t>2024-01-25 13:45:00</t>
  </si>
  <si>
    <t>L-379 35-18-L00379_35-18-L00379_72073017</t>
  </si>
  <si>
    <t>72073017</t>
  </si>
  <si>
    <t>2024-01-25 12:58:27</t>
  </si>
  <si>
    <t>DURASILLI TR-1 KÖK 45-78-M01114_TR-2 M04_2328783</t>
  </si>
  <si>
    <t>2328783</t>
  </si>
  <si>
    <t>2024-01-25 12:34:44</t>
  </si>
  <si>
    <t>2024-01-25 13:29:33</t>
  </si>
  <si>
    <t>KOYUNDERE DM 35-28-M00165_KOYUNDERE TR-13 M03_66524382</t>
  </si>
  <si>
    <t>66524382</t>
  </si>
  <si>
    <t>2024-01-25 12:43:58</t>
  </si>
  <si>
    <t>2024-01-25 14:36:28</t>
  </si>
  <si>
    <t>ARSLANLAR TM 35-26-A00004_TAMSA M09_2306546</t>
  </si>
  <si>
    <t>2306546</t>
  </si>
  <si>
    <t>2024-01-25 11:13:08</t>
  </si>
  <si>
    <t>2024-01-25 12:27:31</t>
  </si>
  <si>
    <t>K-2431 35-08-K02431_913212428_913212428</t>
  </si>
  <si>
    <t>913212428</t>
  </si>
  <si>
    <t>2024-01-25 10:53:14</t>
  </si>
  <si>
    <t>2024-01-25 11:37:22</t>
  </si>
  <si>
    <t>ÇATALOLUK DM 45-74-M00227_HatBaşıAyırıcı_77952944 M05_77952944</t>
  </si>
  <si>
    <t>77952944</t>
  </si>
  <si>
    <t>2024-01-24 21:29:54</t>
  </si>
  <si>
    <t>2024-01-24 21:44:14</t>
  </si>
  <si>
    <t>TAYTAN BEZİRGANLI TR-3 45-78-M01388_A_83592048_83592048</t>
  </si>
  <si>
    <t>83592048</t>
  </si>
  <si>
    <t>2024-01-24 20:31:14</t>
  </si>
  <si>
    <t>2024-01-24 20:44:42</t>
  </si>
  <si>
    <t>2024-01-24 18:42:40</t>
  </si>
  <si>
    <t>2024-01-24 21:37:48</t>
  </si>
  <si>
    <t>K-4440 35-02-K04440_35-02-K04440_2357823</t>
  </si>
  <si>
    <t>2357823</t>
  </si>
  <si>
    <t>2024-01-24 13:46:02</t>
  </si>
  <si>
    <t>2024-01-24 13:29:59</t>
  </si>
  <si>
    <t>2024-01-24 15:31:39</t>
  </si>
  <si>
    <t>L-28 35-14-L00028_956653550_956653550</t>
  </si>
  <si>
    <t>956653550</t>
  </si>
  <si>
    <t>2024-01-24 12:46:39</t>
  </si>
  <si>
    <t>2024-01-24 14:06:54</t>
  </si>
  <si>
    <t>2024-01-24 09:08:22</t>
  </si>
  <si>
    <t>2024-01-24 14:01:09</t>
  </si>
  <si>
    <t>2024-01-23 14:47:32</t>
  </si>
  <si>
    <t>2024-01-23 16:11:50</t>
  </si>
  <si>
    <t>ORUÇLAR TR-1 35-16-M00093_35-16-M00093_2361498</t>
  </si>
  <si>
    <t>2361498</t>
  </si>
  <si>
    <t>2024-01-23 14:39:39</t>
  </si>
  <si>
    <t>2024-01-23 17:03:20</t>
  </si>
  <si>
    <t>K-371 35-07-K00371_35-07-K00371_2349188</t>
  </si>
  <si>
    <t>2349188</t>
  </si>
  <si>
    <t>2024-01-23 10:53:31</t>
  </si>
  <si>
    <t>2024-01-23 12:11:58</t>
  </si>
  <si>
    <t>İNCECİKLER TR-1 35-16-L00256_953326520_953326520</t>
  </si>
  <si>
    <t>953326520</t>
  </si>
  <si>
    <t>2024-01-23 10:31:29</t>
  </si>
  <si>
    <t>2024-01-23 12:26:55</t>
  </si>
  <si>
    <t>DM06-TR10 45-73-M01269_945674277_945674277</t>
  </si>
  <si>
    <t>945674277</t>
  </si>
  <si>
    <t>2024-01-23 11:04:01</t>
  </si>
  <si>
    <t>2024-01-23 12:52:06</t>
  </si>
  <si>
    <t>UZUNKÖY TR-3 35-31-L00145_35-31-L00145_2364099</t>
  </si>
  <si>
    <t>2364099</t>
  </si>
  <si>
    <t>2024-01-23 09:51:11</t>
  </si>
  <si>
    <t>2024-01-23 17:28:46</t>
  </si>
  <si>
    <t>BAĞARASI TR-12 35-23-M00181_D_91357737_91357737</t>
  </si>
  <si>
    <t>91357737</t>
  </si>
  <si>
    <t>2024-01-23 09:53:31</t>
  </si>
  <si>
    <t>2024-01-23 10:53:08</t>
  </si>
  <si>
    <t>PARLAK TR-1 35-21-L00074_A_76841157_76841157</t>
  </si>
  <si>
    <t>76841157</t>
  </si>
  <si>
    <t>2024-01-23 01:22:22</t>
  </si>
  <si>
    <t>2024-01-23 03:50:14</t>
  </si>
  <si>
    <t>2024-01-22 23:22:39</t>
  </si>
  <si>
    <t>2024-01-22 23:32:49</t>
  </si>
  <si>
    <t>SUBAŞI-4 35-26-L00331_956611961_956611961</t>
  </si>
  <si>
    <t>956611961</t>
  </si>
  <si>
    <t>2024-01-22 16:17:35</t>
  </si>
  <si>
    <t>2024-01-22 22:55:10</t>
  </si>
  <si>
    <t>K-77 35-01-K00077_911342101_911342101</t>
  </si>
  <si>
    <t>911342101</t>
  </si>
  <si>
    <t>2024-01-22 16:00:00</t>
  </si>
  <si>
    <t>2024-01-22 17:08:19</t>
  </si>
  <si>
    <t>TR-10 35-17-M00010_35-17-M00010_66368651</t>
  </si>
  <si>
    <t>66368651</t>
  </si>
  <si>
    <t>2024-01-22 15:45:25</t>
  </si>
  <si>
    <t>2024-01-22 16:19:19</t>
  </si>
  <si>
    <t>K-1338 35-03-K01338_C_56374148_56374148</t>
  </si>
  <si>
    <t>56374148</t>
  </si>
  <si>
    <t>2024-01-22 16:08:30</t>
  </si>
  <si>
    <t>YENİ LİMAN TR-2 35-21-L00051_B_56407063_56407063</t>
  </si>
  <si>
    <t>56407063</t>
  </si>
  <si>
    <t>2024-01-22 14:48:18</t>
  </si>
  <si>
    <t>2024-01-22 21:38:09</t>
  </si>
  <si>
    <t>TR-16 ( M-716) 35-30-M00716_955296857_955296857</t>
  </si>
  <si>
    <t>955296857</t>
  </si>
  <si>
    <t>2024-01-22 14:59:24</t>
  </si>
  <si>
    <t>2024-01-22 18:20:43</t>
  </si>
  <si>
    <t>FOÇAKÖY TR-2 35-23-M00223_95001413464_95001413464</t>
  </si>
  <si>
    <t>95001413464</t>
  </si>
  <si>
    <t>2024-01-22 14:23:48</t>
  </si>
  <si>
    <t>2024-01-22 18:10:35</t>
  </si>
  <si>
    <t>2024-01-22 15:15:45</t>
  </si>
  <si>
    <t>2024-01-22 17:01:22</t>
  </si>
  <si>
    <t>K-2679 35-08-K02679_F_56384036_56384036</t>
  </si>
  <si>
    <t>56384036</t>
  </si>
  <si>
    <t>2024-01-22 14:52:43</t>
  </si>
  <si>
    <t>2024-01-22 16:08:21</t>
  </si>
  <si>
    <t>SEYREK TR-7 KÖK 35-28-M00379_GÜNERLİ M05_2093192</t>
  </si>
  <si>
    <t>2093192</t>
  </si>
  <si>
    <t>2024-01-22 14:02:55</t>
  </si>
  <si>
    <t>2024-01-22 15:34:20</t>
  </si>
  <si>
    <t>PINARKÖY TR-1 35-16-L00265_B_56398095_56398095</t>
  </si>
  <si>
    <t>56398095</t>
  </si>
  <si>
    <t>2024-01-22 14:04:07</t>
  </si>
  <si>
    <t>2024-01-22 14:55:29</t>
  </si>
  <si>
    <t>TÜRKELLİ TR-6 35-28-M00459_A_91248335_91248335</t>
  </si>
  <si>
    <t>91248335</t>
  </si>
  <si>
    <t>2024-01-22 13:23:57</t>
  </si>
  <si>
    <t>2024-01-22 17:19:59</t>
  </si>
  <si>
    <t>K-1433 35-04-K01433_99204626_99204626</t>
  </si>
  <si>
    <t>99204626</t>
  </si>
  <si>
    <t>2024-01-22 13:00:28</t>
  </si>
  <si>
    <t>2024-01-22 15:18:55</t>
  </si>
  <si>
    <t>DM-13/02 45-71-M00330_A A7_44925030</t>
  </si>
  <si>
    <t>44925030</t>
  </si>
  <si>
    <t>2024-01-22 16:08:48</t>
  </si>
  <si>
    <t>KAVŞAK DM TR-154 35-16-L00154_BENZİNLİK ÇIKIŞI/ETÇİLER L03_66050251</t>
  </si>
  <si>
    <t>66050251</t>
  </si>
  <si>
    <t>2024-01-22 11:10:32</t>
  </si>
  <si>
    <t>2024-01-22 12:26:38</t>
  </si>
  <si>
    <t>L-455 35-18-L00455_950447432_950447432</t>
  </si>
  <si>
    <t>950447432</t>
  </si>
  <si>
    <t>2024-01-22 11:13:48</t>
  </si>
  <si>
    <t>2024-01-22 19:40:12</t>
  </si>
  <si>
    <t>YILMAZ İM 45-78-A00003_49329518_56392072_56392072</t>
  </si>
  <si>
    <t>56392072</t>
  </si>
  <si>
    <t>2024-01-22 10:33:10</t>
  </si>
  <si>
    <t>2024-01-22 13:29:31</t>
  </si>
  <si>
    <t>M-874 BEŞYOL 35-02-M00874_965434510_965434510</t>
  </si>
  <si>
    <t>965434510</t>
  </si>
  <si>
    <t>2024-01-22 10:24:13</t>
  </si>
  <si>
    <t>2024-01-22 11:22:17</t>
  </si>
  <si>
    <t>DM-2/9 KENAN CENGİZ 35-28-M00826_DAĞITIM TRAFOSU M03_57831786</t>
  </si>
  <si>
    <t>57831786</t>
  </si>
  <si>
    <t>2024-01-22 10:31:16</t>
  </si>
  <si>
    <t>2024-01-22 12:09:41</t>
  </si>
  <si>
    <t>GÖÇBEYLİ DM 35-16-M00139_HatBaşıAyırıcı_53140543 M07_53140543</t>
  </si>
  <si>
    <t>53140543</t>
  </si>
  <si>
    <t>2024-01-22 10:14:01</t>
  </si>
  <si>
    <t>2024-01-22 15:41:34</t>
  </si>
  <si>
    <t>M-3441(YATIRIM REZERVE) 35-03-M03441_35-03-M03441_88208416</t>
  </si>
  <si>
    <t>88208416</t>
  </si>
  <si>
    <t>2024-01-22 10:22:38</t>
  </si>
  <si>
    <t>2024-01-22 10:48:36</t>
  </si>
  <si>
    <t>M-3305(YATIRIM REZERVE) 35-07-M03305_97534523_97534523</t>
  </si>
  <si>
    <t>97534523</t>
  </si>
  <si>
    <t>2024-01-22 09:47:34</t>
  </si>
  <si>
    <t>2024-01-22 13:41:24</t>
  </si>
  <si>
    <t>M-3443(YATIRIM REZERVE) 35-03-M03443_35-03-M03443_88208625</t>
  </si>
  <si>
    <t>88208625</t>
  </si>
  <si>
    <t>2024-01-22 09:49:44</t>
  </si>
  <si>
    <t>2024-01-22 10:21:05</t>
  </si>
  <si>
    <t>M-3288 35-03-M03288_35-03-M03288_85894982</t>
  </si>
  <si>
    <t>85894982</t>
  </si>
  <si>
    <t>2024-01-22 09:51:49</t>
  </si>
  <si>
    <t>2024-01-22 10:47:05</t>
  </si>
  <si>
    <t>K-278 35-01-K00278_C_56375842_56375842</t>
  </si>
  <si>
    <t>56375842</t>
  </si>
  <si>
    <t>2024-01-22 09:35:41</t>
  </si>
  <si>
    <t>2024-01-22 12:31:13</t>
  </si>
  <si>
    <t>2024-01-22 09:38:46</t>
  </si>
  <si>
    <t>2024-01-22 16:57:06</t>
  </si>
  <si>
    <t>2024-01-22 09:38:50</t>
  </si>
  <si>
    <t>UĞURLU KÖK 45-86-M00045_GÜNDOĞDU UĞURLU M02_72226020</t>
  </si>
  <si>
    <t>72226020</t>
  </si>
  <si>
    <t>2024-01-22 09:41:30</t>
  </si>
  <si>
    <t>2024-01-22 10:14:50</t>
  </si>
  <si>
    <t>KARABURUN İM 35-21-A00001_KÜÇÜKBAHÇE L05_2063035</t>
  </si>
  <si>
    <t>2024-01-22 09:50:25</t>
  </si>
  <si>
    <t>2024-01-22 16:56:23</t>
  </si>
  <si>
    <t>M-1320 35-03-M01320_961077313_961077313</t>
  </si>
  <si>
    <t>961077313</t>
  </si>
  <si>
    <t>2024-01-22 08:55:56</t>
  </si>
  <si>
    <t>2024-01-22 17:49:24</t>
  </si>
  <si>
    <t>SOMA A SANTRALİ İM/DM 45-82-A00001_HatBaşıAyırıcı_53136076 L14_53136076</t>
  </si>
  <si>
    <t>53136076</t>
  </si>
  <si>
    <t>2024-01-22 09:03:16</t>
  </si>
  <si>
    <t>SEFERİHİSAR İM 35-14-A00002_GÖZSÜZLER L11_72378549</t>
  </si>
  <si>
    <t>72378549</t>
  </si>
  <si>
    <t>2024-01-22 09:09:42</t>
  </si>
  <si>
    <t>2024-01-22 11:35:49</t>
  </si>
  <si>
    <t>KAPANCI KÖK 45-78-L00229_HatBaşıAyırıcı_53139900 L02_53139900</t>
  </si>
  <si>
    <t>53139900</t>
  </si>
  <si>
    <t>2024-01-22 08:44:00</t>
  </si>
  <si>
    <t>2024-01-22 08:48:00</t>
  </si>
  <si>
    <t>YAĞCILAR TR-1 35-19-M00226_B_56376715_56376715</t>
  </si>
  <si>
    <t>56376715</t>
  </si>
  <si>
    <t>2024-01-22 08:27:29</t>
  </si>
  <si>
    <t>SARIPINAR TR-9 45-73-M00584_45-73-M00584_2356060</t>
  </si>
  <si>
    <t>2356060</t>
  </si>
  <si>
    <t>2024-01-22 07:52:00</t>
  </si>
  <si>
    <t>2024-01-22 09:38:16</t>
  </si>
  <si>
    <t>SELENDİ DM 45-81-M00001_SELENDİ ŞEHİR-1 M02_2321594</t>
  </si>
  <si>
    <t>2321594</t>
  </si>
  <si>
    <t>2024-01-22 08:29:40</t>
  </si>
  <si>
    <t>2024-01-22 08:48:21</t>
  </si>
  <si>
    <t>SULUDERE KÖK 35-31-L00057_SULUDERE OVA L06_2113340</t>
  </si>
  <si>
    <t>2113340</t>
  </si>
  <si>
    <t>2024-01-22 07:55:40</t>
  </si>
  <si>
    <t>2024-01-22 11:13:59</t>
  </si>
  <si>
    <t>GÜLBAHÇE TR-13 (KARAPINAR) 35-19-L00143_10777647_56376665_56376665</t>
  </si>
  <si>
    <t>56376665</t>
  </si>
  <si>
    <t>2024-01-22 07:38:45</t>
  </si>
  <si>
    <t>2024-01-22 11:40:18</t>
  </si>
  <si>
    <t>2024-01-22 07:37:49</t>
  </si>
  <si>
    <t>2024-01-22 08:47:44</t>
  </si>
  <si>
    <t>2024-01-22 08:03:27</t>
  </si>
  <si>
    <t>2024-01-22 08:41:30</t>
  </si>
  <si>
    <t>2024-01-22 07:25:30</t>
  </si>
  <si>
    <t>GÜNEŞLİ TR-1 35-16-M00125_35-16-M00125_2363192</t>
  </si>
  <si>
    <t>2363192</t>
  </si>
  <si>
    <t>2024-01-22 07:15:05</t>
  </si>
  <si>
    <t>2024-01-22 14:29:25</t>
  </si>
  <si>
    <t>2024-01-22 07:15:46</t>
  </si>
  <si>
    <t>2024-01-22 09:46:55</t>
  </si>
  <si>
    <t>2024-01-22 07:12:13</t>
  </si>
  <si>
    <t>2024-01-22 07:20:19</t>
  </si>
  <si>
    <t>K-3946 35-10-K03946_98201762_98201762</t>
  </si>
  <si>
    <t>98201762</t>
  </si>
  <si>
    <t>2024-01-29 16:38:38</t>
  </si>
  <si>
    <t>2024-01-29 20:25:06</t>
  </si>
  <si>
    <t>L-393 YENİ OKUL 35-18-L00393_950466671_950466671</t>
  </si>
  <si>
    <t>950466671</t>
  </si>
  <si>
    <t>AG Box SDK Abone Çıkış Faz Sigorta Atığı</t>
  </si>
  <si>
    <t>2024-01-29 16:13:13</t>
  </si>
  <si>
    <t>2024-01-29 19:08:47</t>
  </si>
  <si>
    <t>MÜTEVELLİ TR-4 45-80-M00103_45-80-M00103_2376623</t>
  </si>
  <si>
    <t>2376623</t>
  </si>
  <si>
    <t>2024-01-29 16:39:01</t>
  </si>
  <si>
    <t>2024-01-29 17:16:24</t>
  </si>
  <si>
    <t>K-376 35-01-K00376_35-01-K00376_2348526</t>
  </si>
  <si>
    <t>2348526</t>
  </si>
  <si>
    <t>2024-01-29 16:07:26</t>
  </si>
  <si>
    <t>KINIK İM 35-24-A00001_YAYA KENT M09_2058920</t>
  </si>
  <si>
    <t>2058920</t>
  </si>
  <si>
    <t>2024-01-29 16:10:18</t>
  </si>
  <si>
    <t>2024-01-29 16:13:00</t>
  </si>
  <si>
    <t>YENMİŞ KÖK 35-27-M00366_HatBaşıAyırıcı_86167677 M01_86167677</t>
  </si>
  <si>
    <t>86167677</t>
  </si>
  <si>
    <t>2024-01-29 13:54:16</t>
  </si>
  <si>
    <t>2024-01-29 18:59:23</t>
  </si>
  <si>
    <t>M-1974 35-09-M01974_M-1975 M02_54997744</t>
  </si>
  <si>
    <t>54997744</t>
  </si>
  <si>
    <t>2024-01-29 13:59:57</t>
  </si>
  <si>
    <t>2024-01-29 18:30:42</t>
  </si>
  <si>
    <t>DİBEKDERE TR-1 45-84-L00034_45-84-L00034_2368701</t>
  </si>
  <si>
    <t>2368701</t>
  </si>
  <si>
    <t>2024-01-29 09:50:28</t>
  </si>
  <si>
    <t>2024-01-29 11:47:31</t>
  </si>
  <si>
    <t>2024-01-29 09:38:01</t>
  </si>
  <si>
    <t>2024-01-29 18:10:41</t>
  </si>
  <si>
    <t>K-3124 LAKA TR-1 35-02-K03124_35-02-K03124_2348091</t>
  </si>
  <si>
    <t>2348091</t>
  </si>
  <si>
    <t>2024-01-29 09:40:25</t>
  </si>
  <si>
    <t>2024-01-29 10:20:13</t>
  </si>
  <si>
    <t>ÜÇPINAR DM 45-71-M00183_HatBaşıAyırıcı_93901699 M09_93901699</t>
  </si>
  <si>
    <t>93901699</t>
  </si>
  <si>
    <t>2024-01-29 09:40:57</t>
  </si>
  <si>
    <t>2024-01-29 09:49:51</t>
  </si>
  <si>
    <t>2024-01-29 10:02:04</t>
  </si>
  <si>
    <t>2024-01-29 09:57:56</t>
  </si>
  <si>
    <t>2024-01-29 14:00:31</t>
  </si>
  <si>
    <t>FOÇA TR-32 35-23-L00032_C_56398198_56398198</t>
  </si>
  <si>
    <t>56398198</t>
  </si>
  <si>
    <t>2024-01-28 20:09:29</t>
  </si>
  <si>
    <t>2024-01-28 21:01:58</t>
  </si>
  <si>
    <t>YUKARI GÜLLÜCE TR-1 45-81-M00167_45-81-M00167_91843441</t>
  </si>
  <si>
    <t>91843441</t>
  </si>
  <si>
    <t>2024-01-28 17:23:20</t>
  </si>
  <si>
    <t>2024-01-28 17:38:37</t>
  </si>
  <si>
    <t>TR-75 35-16-L00075_C_56398101_56398101</t>
  </si>
  <si>
    <t>56398101</t>
  </si>
  <si>
    <t>2024-01-28 12:57:23</t>
  </si>
  <si>
    <t>2024-01-28 14:53:47</t>
  </si>
  <si>
    <t>KARAAHMETLİ TR-1 45-71-M01704_953213025_953213025</t>
  </si>
  <si>
    <t>953213025</t>
  </si>
  <si>
    <t>2024-01-28 12:25:56</t>
  </si>
  <si>
    <t>KOZBEYLİ TR-1 35-23-M00070_42095124_56364439_56364439</t>
  </si>
  <si>
    <t>56364439</t>
  </si>
  <si>
    <t>2024-01-28 11:27:13</t>
  </si>
  <si>
    <t>2024-01-28 12:08:28</t>
  </si>
  <si>
    <t>M-3097 35-02-M03097_95002835713_95002835713</t>
  </si>
  <si>
    <t>95002835713</t>
  </si>
  <si>
    <t>2024-01-26 22:32:41</t>
  </si>
  <si>
    <t>2024-01-27 01:19:06</t>
  </si>
  <si>
    <t>2024-01-26 23:08:46</t>
  </si>
  <si>
    <t>2024-01-26 23:46:37</t>
  </si>
  <si>
    <t>L-111 OVACIK 35-18-L00111_9741589_56355166_56355166</t>
  </si>
  <si>
    <t>56355166</t>
  </si>
  <si>
    <t>2024-01-26 23:12:47</t>
  </si>
  <si>
    <t>2024-01-27 00:34:44</t>
  </si>
  <si>
    <t>2024-01-26 22:32:22</t>
  </si>
  <si>
    <t>2024-01-27 00:06:59</t>
  </si>
  <si>
    <t>2024-01-26 22:23:23</t>
  </si>
  <si>
    <t>2024-01-27 00:39:09</t>
  </si>
  <si>
    <t>TR-41 KÖK 45-78-L00041_TR-44 L01_65890244</t>
  </si>
  <si>
    <t>65890244</t>
  </si>
  <si>
    <t>2024-01-26 22:12:46</t>
  </si>
  <si>
    <t>2024-01-26 23:10:03</t>
  </si>
  <si>
    <t>TR-99 45-78-L00099_45-78-L00099_2357273</t>
  </si>
  <si>
    <t>2357273</t>
  </si>
  <si>
    <t>2024-01-26 22:36:54</t>
  </si>
  <si>
    <t>2024-01-26 23:37:18</t>
  </si>
  <si>
    <t>2024-01-26 22:54:52</t>
  </si>
  <si>
    <t>2024-01-27 00:36:19</t>
  </si>
  <si>
    <t>TR-1 35-31-L00001__72410914_72410914</t>
  </si>
  <si>
    <t>72410914</t>
  </si>
  <si>
    <t>2024-01-26 20:49:16</t>
  </si>
  <si>
    <t>2024-01-26 21:11:16</t>
  </si>
  <si>
    <t>K-429 35-01-K00429__95666183_95666183</t>
  </si>
  <si>
    <t>95666183</t>
  </si>
  <si>
    <t>2024-01-26 18:47:02</t>
  </si>
  <si>
    <t>2024-01-26 14:26:04</t>
  </si>
  <si>
    <t>2024-01-26 18:58:34</t>
  </si>
  <si>
    <t>TR-1/39 45-72-M00039_45-72-M00039_2355480</t>
  </si>
  <si>
    <t>2355480</t>
  </si>
  <si>
    <t>2024-01-26 11:52:58</t>
  </si>
  <si>
    <t>2024-01-26 12:39:44</t>
  </si>
  <si>
    <t>ORTA MAHALLE M-3 35-25-M00110_D_56355792_56355792</t>
  </si>
  <si>
    <t>56355792</t>
  </si>
  <si>
    <t>2024-01-26 08:40:50</t>
  </si>
  <si>
    <t>2024-01-26 10:10:47</t>
  </si>
  <si>
    <t>M-1921 35-02-M01921_B B1b_5765048</t>
  </si>
  <si>
    <t>5765048</t>
  </si>
  <si>
    <t>2024-01-26 08:23:07</t>
  </si>
  <si>
    <t>2024-01-26 09:48:59</t>
  </si>
  <si>
    <t>POYRAZ KÖK 45-78-M00651_HACIHIDIR M02_2057457</t>
  </si>
  <si>
    <t>2057457</t>
  </si>
  <si>
    <t>2024-01-25 12:31:24</t>
  </si>
  <si>
    <t>2024-01-25 13:45:38</t>
  </si>
  <si>
    <t>2024-01-25 12:04:57</t>
  </si>
  <si>
    <t>2024-01-25 13:44:00</t>
  </si>
  <si>
    <t>RECEPLİ KÖYÜ TR-1 45-71-M01694_45-71-M01694_2354660</t>
  </si>
  <si>
    <t>2354660</t>
  </si>
  <si>
    <t>2024-01-25 11:43:14</t>
  </si>
  <si>
    <t>2024-01-25 12:31:29</t>
  </si>
  <si>
    <t>2024-01-25 10:34:38</t>
  </si>
  <si>
    <t>2024-01-25 10:51:34</t>
  </si>
  <si>
    <t>M-1430 35-02-M01430_99646363_99646363</t>
  </si>
  <si>
    <t>99646363</t>
  </si>
  <si>
    <t>2024-01-25 10:17:39</t>
  </si>
  <si>
    <t>2024-01-25 12:53:18</t>
  </si>
  <si>
    <t>2024-01-25 09:53:55</t>
  </si>
  <si>
    <t>2024-01-25 10:37:03</t>
  </si>
  <si>
    <t>K-2861 35-03-K02861_915032504_915032504</t>
  </si>
  <si>
    <t>915032504</t>
  </si>
  <si>
    <t>2024-01-25 08:45:12</t>
  </si>
  <si>
    <t>TR-57 (YATIRIM REZERVE) 35-27-M00990_913629827_913629827</t>
  </si>
  <si>
    <t>913629827</t>
  </si>
  <si>
    <t>2024-01-25 08:27:35</t>
  </si>
  <si>
    <t>2024-01-25 12:57:11</t>
  </si>
  <si>
    <t>İNECİK TR-1 35-21-L00121_35-21-L00121_2349072</t>
  </si>
  <si>
    <t>2349072</t>
  </si>
  <si>
    <t>2024-01-25 09:06:53</t>
  </si>
  <si>
    <t>2024-01-25 16:40:39</t>
  </si>
  <si>
    <t>K-3338 35-02-K03338_TRAFO K01_2070624</t>
  </si>
  <si>
    <t>2070624</t>
  </si>
  <si>
    <t>2024-01-25 09:00:26</t>
  </si>
  <si>
    <t>2024-01-25 18:55:45</t>
  </si>
  <si>
    <t>2024-01-25 08:57:03</t>
  </si>
  <si>
    <t>2024-01-25 17:41:08</t>
  </si>
  <si>
    <t>L-97 35-18-L00097_D d1_5959307</t>
  </si>
  <si>
    <t>5959307</t>
  </si>
  <si>
    <t>2024-01-24 19:41:00</t>
  </si>
  <si>
    <t>2024-01-24 21:46:44</t>
  </si>
  <si>
    <t>TUMBULLAR TR-2 35-31-L00369_35-31-L00369_2365639</t>
  </si>
  <si>
    <t>2365639</t>
  </si>
  <si>
    <t>2024-01-24 19:07:34</t>
  </si>
  <si>
    <t>2024-01-24 19:55:18</t>
  </si>
  <si>
    <t>K-1744 35-01-K01744_A_56365741_56365741</t>
  </si>
  <si>
    <t>56365741</t>
  </si>
  <si>
    <t>2024-01-24 19:49:03</t>
  </si>
  <si>
    <t>2024-01-25 00:00:54</t>
  </si>
  <si>
    <t>AKGEDİK KÖK-1 45-71-M00162_EMLAKDERE M03_56219223</t>
  </si>
  <si>
    <t>56219223</t>
  </si>
  <si>
    <t>2024-01-24 19:47:08</t>
  </si>
  <si>
    <t>2024-01-24 20:08:17</t>
  </si>
  <si>
    <t>EYKO TR-5 35-30-M00031_35-30-M00031_2371479</t>
  </si>
  <si>
    <t>2371479</t>
  </si>
  <si>
    <t>2024-01-24 13:36:19</t>
  </si>
  <si>
    <t>2024-01-24 14:13:54</t>
  </si>
  <si>
    <t>KARAHALİLLİ TR-2 35-20-L00089_955202683_955202683</t>
  </si>
  <si>
    <t>955202683</t>
  </si>
  <si>
    <t>2024-01-24 12:43:26</t>
  </si>
  <si>
    <t>2024-01-24 17:52:37</t>
  </si>
  <si>
    <t>DM06/TR02 45-73-M00052_945674007_945674007</t>
  </si>
  <si>
    <t>945674007</t>
  </si>
  <si>
    <t>2024-01-24 09:39:49</t>
  </si>
  <si>
    <t>2024-01-24 14:09:14</t>
  </si>
  <si>
    <t>DEMİRKÖPRÜ TM 45-78-A00005_HatBaşıAyırıcı_53139461 M05_53139461</t>
  </si>
  <si>
    <t>53139461</t>
  </si>
  <si>
    <t>2024-01-24 09:44:14</t>
  </si>
  <si>
    <t>2024-01-24 11:34:33</t>
  </si>
  <si>
    <t>TURGUTALP KÖK 45-71-M00260_TURGUTALP M02_72233804</t>
  </si>
  <si>
    <t>72233804</t>
  </si>
  <si>
    <t>2024-01-24 09:23:38</t>
  </si>
  <si>
    <t>2024-01-24 13:47:59</t>
  </si>
  <si>
    <t>KURUDERE OVA TR-2 35-32-L00051_A_56391069_56391069</t>
  </si>
  <si>
    <t>56391069</t>
  </si>
  <si>
    <t>2024-01-24 08:45:08</t>
  </si>
  <si>
    <t>2024-01-24 09:25:38</t>
  </si>
  <si>
    <t>MAVİKÖŞE TR-2 35-17-M00225_DIREK TIPI TRAFO HUCRESI H01_2041948</t>
  </si>
  <si>
    <t>2041948</t>
  </si>
  <si>
    <t>2024-01-23 14:16:30</t>
  </si>
  <si>
    <t>2024-01-23 19:08:27</t>
  </si>
  <si>
    <t>ALİAĞA TR-43 DM 35-17-M00043_HatBaşıAyırıcı_72727542 M13_72727542</t>
  </si>
  <si>
    <t>72727542</t>
  </si>
  <si>
    <t>2024-01-23 14:25:03</t>
  </si>
  <si>
    <t>2024-01-23 15:35:42</t>
  </si>
  <si>
    <t>KAVŞAK DM TR-154 35-16-L00154_TR-111 ÇIKIŞI L05_66050249</t>
  </si>
  <si>
    <t>66050249</t>
  </si>
  <si>
    <t>2024-01-23 10:56:42</t>
  </si>
  <si>
    <t>2024-01-23 11:02:36</t>
  </si>
  <si>
    <t>M-3308(YATIRIM REZERVE) 35-07-M03308_A_56383148_56383148</t>
  </si>
  <si>
    <t>56383148</t>
  </si>
  <si>
    <t>2024-01-23 10:01:13</t>
  </si>
  <si>
    <t>2024-01-23 14:03:15</t>
  </si>
  <si>
    <t>KABAKUM KÖK-9 35-30-L00126_İSLAMLAR L02_72067139</t>
  </si>
  <si>
    <t>72067139</t>
  </si>
  <si>
    <t>2024-01-23 09:51:59</t>
  </si>
  <si>
    <t>2024-01-23 10:41:39</t>
  </si>
  <si>
    <t>AKHİSAR İM 45-72-A00001_OVAKÖY L04_2058309</t>
  </si>
  <si>
    <t>2058309</t>
  </si>
  <si>
    <t>2024-01-23 10:03:33</t>
  </si>
  <si>
    <t>2024-01-23 10:13:48</t>
  </si>
  <si>
    <t>2024-01-23 09:57:32</t>
  </si>
  <si>
    <t>2024-01-23 17:13:44</t>
  </si>
  <si>
    <t>M-2900 35-03-M02900_35-03-M02900_73146870</t>
  </si>
  <si>
    <t>73146870</t>
  </si>
  <si>
    <t>2024-01-23 09:09:58</t>
  </si>
  <si>
    <t>2024-01-23 15:08:29</t>
  </si>
  <si>
    <t>BAĞARASI TR-14 35-23-M00361_C_79385435_79385435</t>
  </si>
  <si>
    <t>79385435</t>
  </si>
  <si>
    <t>2024-01-23 09:13:15</t>
  </si>
  <si>
    <t>2024-01-23 10:03:21</t>
  </si>
  <si>
    <t>2024-01-23 10:42:29</t>
  </si>
  <si>
    <t>2024-01-23 15:33:05</t>
  </si>
  <si>
    <t>2024-01-23 09:09:48</t>
  </si>
  <si>
    <t>2024-01-23 16:46:11</t>
  </si>
  <si>
    <t>DM-13/02 45-71-M00330_B b1_44922215</t>
  </si>
  <si>
    <t>44922215</t>
  </si>
  <si>
    <t>2024-01-23 08:58:48</t>
  </si>
  <si>
    <t>2024-01-23 12:18:58</t>
  </si>
  <si>
    <t>2024-01-22 19:59:37</t>
  </si>
  <si>
    <t>2024-01-22 22:03:57</t>
  </si>
  <si>
    <t>2024-01-22 22:44:32</t>
  </si>
  <si>
    <t>2024-01-23 00:21:21</t>
  </si>
  <si>
    <t>2024-01-22 20:29:03</t>
  </si>
  <si>
    <t>2024-01-22 20:51:42</t>
  </si>
  <si>
    <t>AKÇAKİLİSE TR-2 35-21-L00045_A a1_5826902</t>
  </si>
  <si>
    <t>5826902</t>
  </si>
  <si>
    <t>2024-01-22 17:32:04</t>
  </si>
  <si>
    <t>2024-01-22 22:14:22</t>
  </si>
  <si>
    <t>L-277 35-18-L00277__72372639_72372639</t>
  </si>
  <si>
    <t>72372639</t>
  </si>
  <si>
    <t>2024-01-22 17:08:30</t>
  </si>
  <si>
    <t>2024-01-22 23:11:52</t>
  </si>
  <si>
    <t>ORTAKÖY ESKİMALAKLAR TR 45-77-L00306_A_91096532_91096532</t>
  </si>
  <si>
    <t>91096532</t>
  </si>
  <si>
    <t>2024-01-22 16:22:48</t>
  </si>
  <si>
    <t>2024-01-22 17:54:29</t>
  </si>
  <si>
    <t>2024-01-22 16:49:29</t>
  </si>
  <si>
    <t>2024-01-22 17:19:49</t>
  </si>
  <si>
    <t>ILDIR KÖK 35-18-M00069_M-30 TERMAL KENT M03_72093136</t>
  </si>
  <si>
    <t>72093136</t>
  </si>
  <si>
    <t>2024-01-22 16:21:19</t>
  </si>
  <si>
    <t>2024-01-22 17:36:39</t>
  </si>
  <si>
    <t>2024-01-22 15:18:15</t>
  </si>
  <si>
    <t>2024-01-22 22:10:07</t>
  </si>
  <si>
    <t>L-416 KAPALI SPOR SALONU 35-18-L00416__81637347_81637347</t>
  </si>
  <si>
    <t>81637347</t>
  </si>
  <si>
    <t>2024-01-22 15:26:52</t>
  </si>
  <si>
    <t>2024-01-22 15:02:16</t>
  </si>
  <si>
    <t>2024-01-22 16:16:21</t>
  </si>
  <si>
    <t>DM-14/3C 45-71-M02285__73560691_73560691</t>
  </si>
  <si>
    <t>73560691</t>
  </si>
  <si>
    <t>2024-01-22 14:50:47</t>
  </si>
  <si>
    <t>2024-01-22 21:00:54</t>
  </si>
  <si>
    <t>2024-01-22 15:00:08</t>
  </si>
  <si>
    <t>ÇINAROBA KÖYÜ TR-1 45-80-M00077_45-80-M00077_2350763</t>
  </si>
  <si>
    <t>2350763</t>
  </si>
  <si>
    <t>2024-01-22 14:43:29</t>
  </si>
  <si>
    <t>2024-01-22 15:25:33</t>
  </si>
  <si>
    <t>HACI HALİLLER DM 45-71-M00065_HACIHALİLLER M04_72237341</t>
  </si>
  <si>
    <t>72237341</t>
  </si>
  <si>
    <t>2024-01-22 14:23:29</t>
  </si>
  <si>
    <t>2024-01-22 16:19:42</t>
  </si>
  <si>
    <t>2024-01-22 14:44:08</t>
  </si>
  <si>
    <t>2024-01-22 14:58:20</t>
  </si>
  <si>
    <t>2024-01-22 11:03:17</t>
  </si>
  <si>
    <t>2024-01-22 12:39:54</t>
  </si>
  <si>
    <t>URGANLI TR-3 45-83-M00571_45-83-M00571_2356430</t>
  </si>
  <si>
    <t>2356430</t>
  </si>
  <si>
    <t>2024-01-22 11:01:29</t>
  </si>
  <si>
    <t>2024-01-22 11:53:01</t>
  </si>
  <si>
    <t>GÜMÜLDÜR DM-4 35-25-M00053_966929621_966929621</t>
  </si>
  <si>
    <t>966929621</t>
  </si>
  <si>
    <t>2024-01-22 10:41:39</t>
  </si>
  <si>
    <t>2024-01-22 12:00:06</t>
  </si>
  <si>
    <t>ASARLIK TR-10 35-28-M00593_953396285_953396285</t>
  </si>
  <si>
    <t>953396285</t>
  </si>
  <si>
    <t>2024-01-22 10:13:26</t>
  </si>
  <si>
    <t>2024-01-22 16:14:26</t>
  </si>
  <si>
    <t>DAĞDERE TR-1 35-29-L00320_35-29-L00320_2376500</t>
  </si>
  <si>
    <t>2376500</t>
  </si>
  <si>
    <t>2024-01-22 10:19:32</t>
  </si>
  <si>
    <t>2024-01-22 15:57:37</t>
  </si>
  <si>
    <t>PINARCIK TR-1 35-17-R00041_DIREK TIPI TRAFO HUCRESI H01_2048775</t>
  </si>
  <si>
    <t>2048775</t>
  </si>
  <si>
    <t>2024-01-22 10:01:49</t>
  </si>
  <si>
    <t>2024-01-22 15:38:34</t>
  </si>
  <si>
    <t>M-2538 35-02-M02538_F_56363124_56363124</t>
  </si>
  <si>
    <t>56363124</t>
  </si>
  <si>
    <t>2024-01-22 09:54:57</t>
  </si>
  <si>
    <t>2024-01-22 12:36:16</t>
  </si>
  <si>
    <t>SÖĞÜTÖREN TR-3 35-20-L00349_35-20-L00349_2359209</t>
  </si>
  <si>
    <t>2359209</t>
  </si>
  <si>
    <t>2024-01-22 09:55:21</t>
  </si>
  <si>
    <t>2024-01-22 16:48:51</t>
  </si>
  <si>
    <t>MENEMEN İM 35-28-A00001_DM-4/12 M23_2103936</t>
  </si>
  <si>
    <t>2103936</t>
  </si>
  <si>
    <t>2024-01-22 22:29:51</t>
  </si>
  <si>
    <t>2024-01-23 00:16:36</t>
  </si>
  <si>
    <t>AYDOĞDU TR-3 35-31-L00087_47967613_56399446_56399446</t>
  </si>
  <si>
    <t>56399446</t>
  </si>
  <si>
    <t>2024-01-22 09:38:22</t>
  </si>
  <si>
    <t>2024-01-22 11:13:32</t>
  </si>
  <si>
    <t>KIRANLI 35-16-M00128_A_91031260_91031260</t>
  </si>
  <si>
    <t>91031260</t>
  </si>
  <si>
    <t>2024-01-22 09:31:34</t>
  </si>
  <si>
    <t>2024-01-22 15:22:16</t>
  </si>
  <si>
    <t>DÜNDARLI KÖK 35-29-L00053_DİBEKÇİ L01_72215894</t>
  </si>
  <si>
    <t>72215894</t>
  </si>
  <si>
    <t>2024-01-22 09:35:25</t>
  </si>
  <si>
    <t>2024-01-22 13:40:39</t>
  </si>
  <si>
    <t>M-347 35-09-M00347_M-1391 M03_47620367</t>
  </si>
  <si>
    <t>47620367</t>
  </si>
  <si>
    <t>2024-01-22 09:02:28</t>
  </si>
  <si>
    <t>2024-01-22 17:21:05</t>
  </si>
  <si>
    <t>DM-5/TR-22 35-26-M01405_C C01b_66390426</t>
  </si>
  <si>
    <t>66390426</t>
  </si>
  <si>
    <t>2024-01-22 09:00:14</t>
  </si>
  <si>
    <t>2024-01-22 11:14:44</t>
  </si>
  <si>
    <t>KALEMOĞLU TR-2 45-75-M00319_945615003_945615003</t>
  </si>
  <si>
    <t>945615003</t>
  </si>
  <si>
    <t>2024-01-29 13:41:26</t>
  </si>
  <si>
    <t>2024-01-29 20:58:11</t>
  </si>
  <si>
    <t>ALÇUK TM 35-17-A00001_MENEMEN-1 M30_2307955</t>
  </si>
  <si>
    <t>2307955</t>
  </si>
  <si>
    <t>2024-01-29 13:44:04</t>
  </si>
  <si>
    <t>2024-01-29 14:28:36</t>
  </si>
  <si>
    <t>K-1924 35-10-K01924_962603752_962603752</t>
  </si>
  <si>
    <t>962603752</t>
  </si>
  <si>
    <t>2024-01-29 13:28:35</t>
  </si>
  <si>
    <t>2024-01-29 18:36:45</t>
  </si>
  <si>
    <t>K-2726 35-02-K02726_35-02-K02726_2372290</t>
  </si>
  <si>
    <t>2372290</t>
  </si>
  <si>
    <t>2024-01-29 13:41:00</t>
  </si>
  <si>
    <t>2024-01-29 14:32:44</t>
  </si>
  <si>
    <t>DM02/TR13 45-73-M00041_H h1_45157514</t>
  </si>
  <si>
    <t>45157514</t>
  </si>
  <si>
    <t>2024-01-29 11:51:46</t>
  </si>
  <si>
    <t>2024-01-29 13:52:35</t>
  </si>
  <si>
    <t>2024-01-29 02:45:46</t>
  </si>
  <si>
    <t>2024-01-29 03:45:29</t>
  </si>
  <si>
    <t>TR-7/B 45-77-L00353_945488113_945488113</t>
  </si>
  <si>
    <t>945488113</t>
  </si>
  <si>
    <t>2024-01-29 04:30:48</t>
  </si>
  <si>
    <t>2024-01-29 06:05:59</t>
  </si>
  <si>
    <t>K-1580 35-01-K01580_911843528_911843528</t>
  </si>
  <si>
    <t>911843528</t>
  </si>
  <si>
    <t>2024-01-29 07:56:12</t>
  </si>
  <si>
    <t>2024-01-29 09:01:30</t>
  </si>
  <si>
    <t>TR-12 (M-712) 35-30-M00712_955297027_955297027</t>
  </si>
  <si>
    <t>955297027</t>
  </si>
  <si>
    <t>2024-01-28 13:53:19</t>
  </si>
  <si>
    <t>2024-01-28 17:30:39</t>
  </si>
  <si>
    <t>L-217 35-18-L00217_11387643_56374197_56374197</t>
  </si>
  <si>
    <t>56374197</t>
  </si>
  <si>
    <t>2024-01-28 13:50:58</t>
  </si>
  <si>
    <t>2024-01-28 15:24:44</t>
  </si>
  <si>
    <t>M-1151 35-02-M01151_TRAFO M03_2113020</t>
  </si>
  <si>
    <t>2113020</t>
  </si>
  <si>
    <t>2024-01-27 16:37:22</t>
  </si>
  <si>
    <t>2024-01-27 22:15:46</t>
  </si>
  <si>
    <t>2024-01-28 01:34:08</t>
  </si>
  <si>
    <t>DM-1/13 45-71-M00034_A a2_45143030</t>
  </si>
  <si>
    <t>45143030</t>
  </si>
  <si>
    <t>2024-01-27 19:35:34</t>
  </si>
  <si>
    <t>2024-01-27 20:53:12</t>
  </si>
  <si>
    <t>2024-01-27 20:07:01</t>
  </si>
  <si>
    <t>2024-01-27 22:27:46</t>
  </si>
  <si>
    <t>SUBATAN TR-7 35-15-L00342__91356178_91356178</t>
  </si>
  <si>
    <t>91356178</t>
  </si>
  <si>
    <t>2024-01-27 16:03:26</t>
  </si>
  <si>
    <t>2024-01-27 18:52:48</t>
  </si>
  <si>
    <t>M-1541 35-01-M01541_910998765_910998765</t>
  </si>
  <si>
    <t>910998765</t>
  </si>
  <si>
    <t>2024-01-27 15:14:12</t>
  </si>
  <si>
    <t>2024-01-27 18:00:12</t>
  </si>
  <si>
    <t>AKSELENDİ İM 45-72-A00004_MORALILAR L09_100808382</t>
  </si>
  <si>
    <t>100808382</t>
  </si>
  <si>
    <t>2024-01-27 09:44:56</t>
  </si>
  <si>
    <t>2024-01-27 18:40:02</t>
  </si>
  <si>
    <t>45-73-M00067_DM-12/TR-1_E_e1_45119883</t>
  </si>
  <si>
    <t>45119883</t>
  </si>
  <si>
    <t>2024-01-27 09:42:33</t>
  </si>
  <si>
    <t>2024-01-27 16:25:19</t>
  </si>
  <si>
    <t>SÖĞÜTÖREN TR-2 35-20-L00348_35-20-L00348_2360690</t>
  </si>
  <si>
    <t>2360690</t>
  </si>
  <si>
    <t>2024-01-27 09:38:48</t>
  </si>
  <si>
    <t>2024-01-27 16:47:17</t>
  </si>
  <si>
    <t>KARABAĞLAR TM 35-01-A00012_KARABAĞLAR-22 K47_2310630</t>
  </si>
  <si>
    <t>2310630</t>
  </si>
  <si>
    <t>2024-01-27 10:05:34</t>
  </si>
  <si>
    <t>2024-01-27 17:09:47</t>
  </si>
  <si>
    <t>BİBERCİ SULAMA TR 35-16-M00173_B_83917625_83917625</t>
  </si>
  <si>
    <t>83917625</t>
  </si>
  <si>
    <t>2024-01-27 09:06:51</t>
  </si>
  <si>
    <t>2024-01-27 12:10:09</t>
  </si>
  <si>
    <t>2024-01-27 09:04:22</t>
  </si>
  <si>
    <t>2024-01-27 18:08:24</t>
  </si>
  <si>
    <t>TR-2/103 45-83-L00103_955143267_955143267</t>
  </si>
  <si>
    <t>955143267</t>
  </si>
  <si>
    <t>2024-01-26 20:45:19</t>
  </si>
  <si>
    <t>2024-01-26 21:40:37</t>
  </si>
  <si>
    <t>TR-32 35-17-M00032_M-35(TR-35) M02_66315295</t>
  </si>
  <si>
    <t>66315295</t>
  </si>
  <si>
    <t>2024-01-26 18:04:13</t>
  </si>
  <si>
    <t>2024-01-26 19:24:24</t>
  </si>
  <si>
    <t>2024-01-26 14:13:22</t>
  </si>
  <si>
    <t>2024-01-26 15:58:15</t>
  </si>
  <si>
    <t>TR-58 (SERAY SÜT) 45-81-M00152_45-81-M00152_2375298</t>
  </si>
  <si>
    <t>2375298</t>
  </si>
  <si>
    <t>2024-01-26 15:02:51</t>
  </si>
  <si>
    <t>2024-01-26 15:41:23</t>
  </si>
  <si>
    <t>L-133 35-18-L00133_9872082_56368065_56368065</t>
  </si>
  <si>
    <t>56368065</t>
  </si>
  <si>
    <t>2024-01-26 13:31:33</t>
  </si>
  <si>
    <t>2024-01-26 15:12:55</t>
  </si>
  <si>
    <t>DERBENT TM 45-83-A00003_TURGUTLU-3 M02_2312529</t>
  </si>
  <si>
    <t>2312529</t>
  </si>
  <si>
    <t>2024-01-26 13:06:06</t>
  </si>
  <si>
    <t>2024-01-26 13:22:34</t>
  </si>
  <si>
    <t>TR-12 45-74-M00012_C C01_47702789</t>
  </si>
  <si>
    <t>47702789</t>
  </si>
  <si>
    <t>2024-01-26 13:10:02</t>
  </si>
  <si>
    <t>2024-01-26 13:38:16</t>
  </si>
  <si>
    <t>2024-01-26 13:13:54</t>
  </si>
  <si>
    <t>2024-01-26 14:27:20</t>
  </si>
  <si>
    <t>MEDAR TR-10 45-72-L00292_45-72-L00292_2373885</t>
  </si>
  <si>
    <t>2373885</t>
  </si>
  <si>
    <t>2024-01-26 13:02:05</t>
  </si>
  <si>
    <t>2024-01-26 14:02:50</t>
  </si>
  <si>
    <t>DERBENT İM-DM 45-83-A00004_FABRİKALAR L06_2331775</t>
  </si>
  <si>
    <t>2331775</t>
  </si>
  <si>
    <t>2024-01-26 13:09:10</t>
  </si>
  <si>
    <t>2024-01-26 14:48:00</t>
  </si>
  <si>
    <t>2024-01-26 09:28:54</t>
  </si>
  <si>
    <t>2024-01-26 16:56:05</t>
  </si>
  <si>
    <t>2024-01-26 09:14:53</t>
  </si>
  <si>
    <t>2024-01-26 09:22:48</t>
  </si>
  <si>
    <t>ALİAĞA TR-43 DM 35-17-M00043_HatBaşıAyırıcı_72823546 M13_72823546</t>
  </si>
  <si>
    <t>72823546</t>
  </si>
  <si>
    <t>2024-01-26 09:07:24</t>
  </si>
  <si>
    <t>2024-01-26 17:46:48</t>
  </si>
  <si>
    <t>K-1078 35-02-K01078_99321298_99321298</t>
  </si>
  <si>
    <t>99321298</t>
  </si>
  <si>
    <t>2024-01-26 08:53:54</t>
  </si>
  <si>
    <t>2024-01-26 10:24:46</t>
  </si>
  <si>
    <t>BORNOVA TM 35-02-A00005_AKÇA K21_2308099</t>
  </si>
  <si>
    <t>2308099</t>
  </si>
  <si>
    <t>2024-01-26 07:06:13</t>
  </si>
  <si>
    <t>2024-01-26 08:20:01</t>
  </si>
  <si>
    <t>BERGAMA TM 35-16-A00004_AŞAĞIKIRIKLAR-1 M06_2314062</t>
  </si>
  <si>
    <t>2314062</t>
  </si>
  <si>
    <t>2024-01-26 07:32:34</t>
  </si>
  <si>
    <t>2024-01-26 07:41:24</t>
  </si>
  <si>
    <t>ÇEŞME İM 35-18-A00001_VAKIFLAR L06_2053080</t>
  </si>
  <si>
    <t>2053080</t>
  </si>
  <si>
    <t>2024-01-26 04:03:40</t>
  </si>
  <si>
    <t>2024-01-26 04:39:35</t>
  </si>
  <si>
    <t>KUŞÇULAR DM-2 35-19-M00515_TR-319 M05_80470430</t>
  </si>
  <si>
    <t>80470430</t>
  </si>
  <si>
    <t>2024-01-26 02:32:24</t>
  </si>
  <si>
    <t>2024-01-26 03:07:56</t>
  </si>
  <si>
    <t>BOĞAZİÇİ İM 35-01-A00001_TR-3 K10_2047903</t>
  </si>
  <si>
    <t>2047903</t>
  </si>
  <si>
    <t>2024-01-26 02:17:34</t>
  </si>
  <si>
    <t>2024-01-26 03:02:44</t>
  </si>
  <si>
    <t>DM-5/9 35-28-M00714_C C01_92538933</t>
  </si>
  <si>
    <t>92538933</t>
  </si>
  <si>
    <t>2024-01-25 22:34:59</t>
  </si>
  <si>
    <t>2024-01-26 01:14:22</t>
  </si>
  <si>
    <t>ÖZBEY İM 35-26-A00005_KAPLANCIK L03_2314109</t>
  </si>
  <si>
    <t>2314109</t>
  </si>
  <si>
    <t>2024-01-25 23:28:54</t>
  </si>
  <si>
    <t>2024-01-25 23:50:51</t>
  </si>
  <si>
    <t>2024-01-25 23:58:12</t>
  </si>
  <si>
    <t>2024-01-26 02:55:57</t>
  </si>
  <si>
    <t>2024-01-25 21:58:12</t>
  </si>
  <si>
    <t>2024-01-25 22:22:48</t>
  </si>
  <si>
    <t>BANKSİS TR-2 35-14-M00362_E E1b_5953189</t>
  </si>
  <si>
    <t>5953189</t>
  </si>
  <si>
    <t>2024-01-25 21:47:46</t>
  </si>
  <si>
    <t>2024-01-25 23:30:56</t>
  </si>
  <si>
    <t>YENİ HARMANDALI TR-1 45-71-M00893_C_91113852_91113852</t>
  </si>
  <si>
    <t>91113852</t>
  </si>
  <si>
    <t>2024-01-25 21:40:33</t>
  </si>
  <si>
    <t>2024-01-25 22:54:00</t>
  </si>
  <si>
    <t>SEYREK TR-6 35-28-M00910_95002680481_95002680481</t>
  </si>
  <si>
    <t>95002680481</t>
  </si>
  <si>
    <t>2024-01-25 21:14:31</t>
  </si>
  <si>
    <t>2024-01-25 23:49:30</t>
  </si>
  <si>
    <t>M-1224 35-01-M01224_912219642_912219642</t>
  </si>
  <si>
    <t>912219642</t>
  </si>
  <si>
    <t>2024-01-25 19:45:36</t>
  </si>
  <si>
    <t>2024-01-25 21:29:52</t>
  </si>
  <si>
    <t>2024-01-25 20:08:29</t>
  </si>
  <si>
    <t>2024-01-25 20:13:48</t>
  </si>
  <si>
    <t>L-111 OVACIK 35-18-L00111_A_91417162_91417162</t>
  </si>
  <si>
    <t>91417162</t>
  </si>
  <si>
    <t>2024-01-25 19:59:45</t>
  </si>
  <si>
    <t>2024-01-26 00:11:39</t>
  </si>
  <si>
    <t>2024-01-25 19:59:36</t>
  </si>
  <si>
    <t>2024-01-25 20:39:56</t>
  </si>
  <si>
    <t>ÇELTİKÇİ TR-1 35-16-M00076_35-16-M00076_2352231</t>
  </si>
  <si>
    <t>2352231</t>
  </si>
  <si>
    <t>2024-01-25 17:07:08</t>
  </si>
  <si>
    <t>2024-01-25 17:39:34</t>
  </si>
  <si>
    <t>M-70 BELEDİYE PARK 35-14-M00070_956642977_956642977</t>
  </si>
  <si>
    <t>956642977</t>
  </si>
  <si>
    <t>2024-01-25 17:36:17</t>
  </si>
  <si>
    <t>2024-01-25 18:43:35</t>
  </si>
  <si>
    <t>TR-77 35-16-L00077_35-16-L00077_2347377</t>
  </si>
  <si>
    <t>2347377</t>
  </si>
  <si>
    <t>2024-01-25 17:17:38</t>
  </si>
  <si>
    <t>2024-01-25 17:55:49</t>
  </si>
  <si>
    <t>2024-01-25 16:03:12</t>
  </si>
  <si>
    <t>2024-01-25 20:45:31</t>
  </si>
  <si>
    <t>2024-01-25 16:01:14</t>
  </si>
  <si>
    <t>2024-01-25 16:01:54</t>
  </si>
  <si>
    <t>ÖREN TR-2 35-27-L00217_A_56365616_56365616</t>
  </si>
  <si>
    <t>56365616</t>
  </si>
  <si>
    <t>2024-01-25 15:52:55</t>
  </si>
  <si>
    <t>2024-01-25 17:38:24</t>
  </si>
  <si>
    <t>TR-170 35-26-M01191__90388228_90388228</t>
  </si>
  <si>
    <t>90388228</t>
  </si>
  <si>
    <t>2024-01-25 15:50:43</t>
  </si>
  <si>
    <t>2024-01-25 17:11:15</t>
  </si>
  <si>
    <t>2024-01-25 10:03:00</t>
  </si>
  <si>
    <t>K-4027 35-01-K04027_35-01-K04027_2360449</t>
  </si>
  <si>
    <t>2360449</t>
  </si>
  <si>
    <t>2024-01-25 17:22:34</t>
  </si>
  <si>
    <t>K-1764 35-01-K01764_911139867_911139867</t>
  </si>
  <si>
    <t>911139867</t>
  </si>
  <si>
    <t>2024-01-25 14:14:02</t>
  </si>
  <si>
    <t>2024-01-25 19:34:42</t>
  </si>
  <si>
    <t>TR-53 35-19-L00053_A_91185981_91185981</t>
  </si>
  <si>
    <t>91185981</t>
  </si>
  <si>
    <t>2024-01-25 14:02:32</t>
  </si>
  <si>
    <t>2024-01-25 17:09:42</t>
  </si>
  <si>
    <t>DURASILLI TR-8 45-78-M01119_DAĞITIM TRAFOSU TR-8 - TR-20 M04_66108887</t>
  </si>
  <si>
    <t>66108887</t>
  </si>
  <si>
    <t>2024-01-25 14:09:46</t>
  </si>
  <si>
    <t>2024-01-25 15:33:44</t>
  </si>
  <si>
    <t>M-2991 35-02-M02991_B_91416197_91416197</t>
  </si>
  <si>
    <t>91416197</t>
  </si>
  <si>
    <t>2024-01-25 14:27:16</t>
  </si>
  <si>
    <t>2024-01-25 16:30:32</t>
  </si>
  <si>
    <t>FOÇA TR-52 35-23-L00052_950427312_950427312</t>
  </si>
  <si>
    <t>950427312</t>
  </si>
  <si>
    <t>2024-01-25 12:16:31</t>
  </si>
  <si>
    <t>2024-01-25 20:40:06</t>
  </si>
  <si>
    <t>M-1826 35-02-M01826_E_56373983_56373983</t>
  </si>
  <si>
    <t>56373983</t>
  </si>
  <si>
    <t>2024-01-25 11:53:11</t>
  </si>
  <si>
    <t>2024-01-25 13:58:04</t>
  </si>
  <si>
    <t>K-1020 35-01-K01020_B B1_5919505</t>
  </si>
  <si>
    <t>5919505</t>
  </si>
  <si>
    <t>2024-01-25 08:59:52</t>
  </si>
  <si>
    <t>2024-01-25 10:32:34</t>
  </si>
  <si>
    <t>M-2142 35-07-M02142_E e1b_5847995</t>
  </si>
  <si>
    <t>5847995</t>
  </si>
  <si>
    <t>2024-01-25 09:22:46</t>
  </si>
  <si>
    <t>2024-01-25 10:08:18</t>
  </si>
  <si>
    <t>2024-01-25 09:19:07</t>
  </si>
  <si>
    <t>2024-01-25 10:43:19</t>
  </si>
  <si>
    <t>K-1723 35-08-K01723_35-08-K01723_42017891</t>
  </si>
  <si>
    <t>42017891</t>
  </si>
  <si>
    <t>2024-01-25 09:09:37</t>
  </si>
  <si>
    <t>2024-01-25 10:57:36</t>
  </si>
  <si>
    <t>ÇATALOLUK DM 45-74-M00227_GÜVELİ M05_2115043</t>
  </si>
  <si>
    <t>2115043</t>
  </si>
  <si>
    <t>2024-01-25 09:22:20</t>
  </si>
  <si>
    <t>2024-01-25 08:53:48</t>
  </si>
  <si>
    <t>2024-01-25 12:44:41</t>
  </si>
  <si>
    <t>2024-01-25 08:45:23</t>
  </si>
  <si>
    <t>2024-01-25 09:15:04</t>
  </si>
  <si>
    <t>K-4566 35-02-K04566_TRAFO K03_2307663</t>
  </si>
  <si>
    <t>2307663</t>
  </si>
  <si>
    <t>2024-01-25 08:59:34</t>
  </si>
  <si>
    <t>2024-01-25 18:39:38</t>
  </si>
  <si>
    <t>M-3412(YATIRIM REZERVE) 35-03-M03412_ M02_88064703</t>
  </si>
  <si>
    <t>88064703</t>
  </si>
  <si>
    <t>2024-01-25 09:00:17</t>
  </si>
  <si>
    <t>2024-01-25 15:07:51</t>
  </si>
  <si>
    <t>TURGUTALP TR-1 45-82-M00051_945546205_945546205</t>
  </si>
  <si>
    <t>945546205</t>
  </si>
  <si>
    <t>2024-01-24 22:37:10</t>
  </si>
  <si>
    <t>2024-01-24 23:31:09</t>
  </si>
  <si>
    <t>K-4068 35-08-K04068__72374533_72374533</t>
  </si>
  <si>
    <t>72374533</t>
  </si>
  <si>
    <t>2024-01-24 19:43:56</t>
  </si>
  <si>
    <t>2024-01-24 21:41:17</t>
  </si>
  <si>
    <t>TR-2/9 45-83-L00009__84843369_84843369</t>
  </si>
  <si>
    <t>84843369</t>
  </si>
  <si>
    <t>2024-01-24 20:20:11</t>
  </si>
  <si>
    <t>2024-01-24 21:47:03</t>
  </si>
  <si>
    <t>K-1904 35-10-K01904_35-10-K01904_47797617</t>
  </si>
  <si>
    <t>47797617</t>
  </si>
  <si>
    <t>2024-01-24 19:26:47</t>
  </si>
  <si>
    <t>2024-01-24 20:14:35</t>
  </si>
  <si>
    <t>M-205(DM-2/16) 35-09-M00205_912501723_912501723</t>
  </si>
  <si>
    <t>912501723</t>
  </si>
  <si>
    <t>2024-01-24 13:27:35</t>
  </si>
  <si>
    <t>2024-01-24 19:24:40</t>
  </si>
  <si>
    <t>DERBENT İM-DM 45-83-A00004_DSİ-2 M04_2099897</t>
  </si>
  <si>
    <t>2099897</t>
  </si>
  <si>
    <t>2024-01-24 12:26:02</t>
  </si>
  <si>
    <t>2024-01-24 12:34:02</t>
  </si>
  <si>
    <t>DADAĞLI TR-3 OVA 45-79-M00402_A_56386160_56386160</t>
  </si>
  <si>
    <t>56386160</t>
  </si>
  <si>
    <t>2024-01-24 11:57:15</t>
  </si>
  <si>
    <t>2024-01-24 15:16:02</t>
  </si>
  <si>
    <t>L-20 DÖRT YOL KAVŞAĞI 35-14-L00020_AKARCA L05_82817174</t>
  </si>
  <si>
    <t>82817174</t>
  </si>
  <si>
    <t>2024-01-24 12:50:25</t>
  </si>
  <si>
    <t>2024-01-24 18:05:55</t>
  </si>
  <si>
    <t>DAVUTLAR TR-1 45-71-M01557_45-71-M01557_2370757</t>
  </si>
  <si>
    <t>2370757</t>
  </si>
  <si>
    <t>2024-01-24 09:38:37</t>
  </si>
  <si>
    <t>2024-01-24 15:48:46</t>
  </si>
  <si>
    <t>2024-01-24 09:31:21</t>
  </si>
  <si>
    <t>2024-01-24 17:12:00</t>
  </si>
  <si>
    <t>L-379 35-18-L00379_950460554_950460554</t>
  </si>
  <si>
    <t>950460554</t>
  </si>
  <si>
    <t>2024-01-24 08:10:53</t>
  </si>
  <si>
    <t>2024-01-24 11:25:10</t>
  </si>
  <si>
    <t>DM-14/16-A 45-71-M00552_953242715_953242715</t>
  </si>
  <si>
    <t>953242715</t>
  </si>
  <si>
    <t>2024-01-24 08:41:52</t>
  </si>
  <si>
    <t>2024-01-24 10:45:00</t>
  </si>
  <si>
    <t>MIDIKLI KÖK 45-81-M00043_KINIK M03_2328723</t>
  </si>
  <si>
    <t>2328723</t>
  </si>
  <si>
    <t>2024-01-24 08:58:19</t>
  </si>
  <si>
    <t>2024-01-24 09:25:49</t>
  </si>
  <si>
    <t>2024-01-24 08:48:50</t>
  </si>
  <si>
    <t>2024-01-24 09:13:13</t>
  </si>
  <si>
    <t>MENEMEN TR-17 35-28-L00017_953370009_953370009</t>
  </si>
  <si>
    <t>953370009</t>
  </si>
  <si>
    <t>2024-01-24 02:19:29</t>
  </si>
  <si>
    <t>2024-01-24 03:22:22</t>
  </si>
  <si>
    <t>K-2 35-01-K00002_910567932_910567932</t>
  </si>
  <si>
    <t>910567932</t>
  </si>
  <si>
    <t>2024-01-24 00:00:17</t>
  </si>
  <si>
    <t>2024-01-24 01:59:43</t>
  </si>
  <si>
    <t>MENEMEN TR-55 35-28-L00055_953386291_953386291</t>
  </si>
  <si>
    <t>953386291</t>
  </si>
  <si>
    <t>2024-01-24 04:56:28</t>
  </si>
  <si>
    <t>2024-01-24 06:52:22</t>
  </si>
  <si>
    <t>K-595 35-01-K00595_959840732_959840732</t>
  </si>
  <si>
    <t>959840732</t>
  </si>
  <si>
    <t>2024-01-24 06:34:46</t>
  </si>
  <si>
    <t>2024-01-24 14:26:37</t>
  </si>
  <si>
    <t>TR-2/11-A 45-83-L00156_955149084_955149084</t>
  </si>
  <si>
    <t>955149084</t>
  </si>
  <si>
    <t>2024-01-29 13:15:13</t>
  </si>
  <si>
    <t>2024-01-29 21:17:47</t>
  </si>
  <si>
    <t>K-1800 35-08-K01800_A_56383707_56383707</t>
  </si>
  <si>
    <t>56383707</t>
  </si>
  <si>
    <t>2024-01-29 12:56:49</t>
  </si>
  <si>
    <t>2024-01-29 13:47:04</t>
  </si>
  <si>
    <t>K-376 35-01-K00376_E_56363183_56363183</t>
  </si>
  <si>
    <t>56363183</t>
  </si>
  <si>
    <t>2024-01-29 12:57:12</t>
  </si>
  <si>
    <t>SEKİ KÖY TR-4 35-15-L00134_B_91362432_91362432</t>
  </si>
  <si>
    <t>91362432</t>
  </si>
  <si>
    <t>2024-01-29 08:30:30</t>
  </si>
  <si>
    <t>DM-3/TR-26 35-22-M00070_955260537_955260537</t>
  </si>
  <si>
    <t>955260537</t>
  </si>
  <si>
    <t>2024-01-29 08:49:44</t>
  </si>
  <si>
    <t>2024-01-29 10:36:41</t>
  </si>
  <si>
    <t>M-3037 35-09-M03037_DAĞITIM TRAFOSU M02_79571974</t>
  </si>
  <si>
    <t>79571974</t>
  </si>
  <si>
    <t>2024-01-29 09:04:00</t>
  </si>
  <si>
    <t>2024-01-29 13:18:14</t>
  </si>
  <si>
    <t>K-2519 35-02-K02519_TRAFO K01_42299582</t>
  </si>
  <si>
    <t>42299582</t>
  </si>
  <si>
    <t>2024-01-29 09:08:03</t>
  </si>
  <si>
    <t>2024-01-29 18:38:18</t>
  </si>
  <si>
    <t>M-326 35-03-M00326_965434158_965434158</t>
  </si>
  <si>
    <t>965434158</t>
  </si>
  <si>
    <t>2024-01-27 23:54:08</t>
  </si>
  <si>
    <t>2024-01-28 03:01:44</t>
  </si>
  <si>
    <t>2024-01-27 15:26:25</t>
  </si>
  <si>
    <t>2024-01-27 17:17:29</t>
  </si>
  <si>
    <t>KOZLUCA TR-2 (KAPLAN ÇUKURU) 45-73-M01111_ H_61291137</t>
  </si>
  <si>
    <t>61291137</t>
  </si>
  <si>
    <t>2024-01-27 15:17:06</t>
  </si>
  <si>
    <t>L-225 35-18-L00225_956339875_956339875</t>
  </si>
  <si>
    <t>956339875</t>
  </si>
  <si>
    <t>2024-01-27 12:59:28</t>
  </si>
  <si>
    <t>2024-01-27 16:25:13</t>
  </si>
  <si>
    <t>2024-01-27 13:33:59</t>
  </si>
  <si>
    <t>ÇANDARLI TR-7 35-30-M00007_955321674_955321674</t>
  </si>
  <si>
    <t>955321674</t>
  </si>
  <si>
    <t>2024-01-27 10:12:51</t>
  </si>
  <si>
    <t>2024-01-27 12:29:30</t>
  </si>
  <si>
    <t>SOMA TR-12/2 45-82-M00087_C_56402211_56402211</t>
  </si>
  <si>
    <t>56402211</t>
  </si>
  <si>
    <t>2024-01-26 22:14:34</t>
  </si>
  <si>
    <t>2024-01-27 00:23:46</t>
  </si>
  <si>
    <t>TR-30 45-78-L00764_DAHİLİ TRAFO L03_81430701</t>
  </si>
  <si>
    <t>81430701</t>
  </si>
  <si>
    <t>2024-01-26 21:56:47</t>
  </si>
  <si>
    <t>2024-01-26 23:16:22</t>
  </si>
  <si>
    <t>2024-01-26 21:32:05</t>
  </si>
  <si>
    <t>2024-01-26 21:34:30</t>
  </si>
  <si>
    <t>TEPEKÖY TR-1 35-16-L00257_B_90948217_90948217</t>
  </si>
  <si>
    <t>90948217</t>
  </si>
  <si>
    <t>2024-01-26 20:33:02</t>
  </si>
  <si>
    <t>2024-01-26 21:38:31</t>
  </si>
  <si>
    <t>ULUKENT DM-4/12 35-28-M00030_95002779765_95002779765</t>
  </si>
  <si>
    <t>95002779765</t>
  </si>
  <si>
    <t>2024-01-26 19:56:37</t>
  </si>
  <si>
    <t>2024-01-27 01:13:26</t>
  </si>
  <si>
    <t>DM-3/TR-21 (ESKİ TR-29) 35-26-M01364_G G01_57783121</t>
  </si>
  <si>
    <t>57783121</t>
  </si>
  <si>
    <t>2024-01-26 19:31:27</t>
  </si>
  <si>
    <t>2024-01-27 01:07:28</t>
  </si>
  <si>
    <t>BADEMLER TR-6 35-19-L00296_35-19-L00296_2357961</t>
  </si>
  <si>
    <t>2024-01-26 20:47:16</t>
  </si>
  <si>
    <t>2024-01-26 21:54:38</t>
  </si>
  <si>
    <t>SOMA TR-12 45-82-M00012_A_65510175_65510175</t>
  </si>
  <si>
    <t>65510175</t>
  </si>
  <si>
    <t>2024-01-26 18:40:42</t>
  </si>
  <si>
    <t>2024-01-26 23:07:59</t>
  </si>
  <si>
    <t>DM-14/05 (TR-14/19) 45-71-M00547_45089899_56402411_56402411</t>
  </si>
  <si>
    <t>56402411</t>
  </si>
  <si>
    <t>2024-01-26 17:22:30</t>
  </si>
  <si>
    <t>2024-01-26 18:28:31</t>
  </si>
  <si>
    <t>2024-01-26 17:05:41</t>
  </si>
  <si>
    <t>2024-01-26 20:03:45</t>
  </si>
  <si>
    <t>M-1250 35-01-M01250_35-01-M01250_2371970</t>
  </si>
  <si>
    <t>2371970</t>
  </si>
  <si>
    <t>2024-01-26 17:27:26</t>
  </si>
  <si>
    <t>2024-01-26 18:09:32</t>
  </si>
  <si>
    <t>POYRAZ KÖK 45-78-M00651_HatBaşıAyırıcı_82000372 M02_82000372</t>
  </si>
  <si>
    <t>82000372</t>
  </si>
  <si>
    <t>2024-01-26 17:12:39</t>
  </si>
  <si>
    <t>2024-01-26 17:24:49</t>
  </si>
  <si>
    <t>ÇEŞNELİ PALAMUT MEVKİİ TR-1 45-73-M00453_945684646_945684646</t>
  </si>
  <si>
    <t>945684646</t>
  </si>
  <si>
    <t>2024-01-26 17:16:41</t>
  </si>
  <si>
    <t>2024-01-26 18:31:27</t>
  </si>
  <si>
    <t>MURADİYE TR-2 SU DEPOSU 45-71-M00199_953243019_953243019</t>
  </si>
  <si>
    <t>953243019</t>
  </si>
  <si>
    <t>2024-01-26 22:49:54</t>
  </si>
  <si>
    <t>KAZANLI KÖK 35-15-L00951_BALABANLI KÖYÜ L07_66954510</t>
  </si>
  <si>
    <t>66954510</t>
  </si>
  <si>
    <t>2024-01-26 15:22:04</t>
  </si>
  <si>
    <t>2024-01-26 16:12:14</t>
  </si>
  <si>
    <t>ALABAŞ TR-6 35-15-L00511_35-15-L00511_2365941</t>
  </si>
  <si>
    <t>2365941</t>
  </si>
  <si>
    <t>2024-01-26 13:00:41</t>
  </si>
  <si>
    <t>2024-01-26 13:04:09</t>
  </si>
  <si>
    <t>EYKO TR-6 35-30-M00032_915956498_915956498</t>
  </si>
  <si>
    <t>915956498</t>
  </si>
  <si>
    <t>2024-01-26 12:23:09</t>
  </si>
  <si>
    <t>2024-01-26 12:56:46</t>
  </si>
  <si>
    <t>TR-89 35-16-L00089_DIREK TIPI TRAFO HUCRESI H01_2040600</t>
  </si>
  <si>
    <t>2040600</t>
  </si>
  <si>
    <t>2024-01-26 12:54:39</t>
  </si>
  <si>
    <t>2024-01-26 14:38:38</t>
  </si>
  <si>
    <t>AŞAĞI KAYAPINAR TR-1 45-71-M01004_B_56388135_56388135</t>
  </si>
  <si>
    <t>56388135</t>
  </si>
  <si>
    <t>2024-01-26 11:13:30</t>
  </si>
  <si>
    <t>2024-01-26 14:21:03</t>
  </si>
  <si>
    <t>TR-104 45-78-L00104_953266039_953266039</t>
  </si>
  <si>
    <t>953266039</t>
  </si>
  <si>
    <t>2024-01-26 11:31:44</t>
  </si>
  <si>
    <t>2024-01-26 16:16:23</t>
  </si>
  <si>
    <t>2024-01-26 11:05:05</t>
  </si>
  <si>
    <t>M-580 (DM-6/18) 35-17-M00580_35-17-M00580_42286632</t>
  </si>
  <si>
    <t>42286632</t>
  </si>
  <si>
    <t>2024-01-26 09:56:46</t>
  </si>
  <si>
    <t>2024-01-26 10:35:23</t>
  </si>
  <si>
    <t>DM-2/2 ESKİ KUYUYANI 35-18-L00583_950454424_950454424</t>
  </si>
  <si>
    <t>950454424</t>
  </si>
  <si>
    <t>2024-01-26 00:20:09</t>
  </si>
  <si>
    <t>2024-01-26 01:25:08</t>
  </si>
  <si>
    <t>TR-12 (M-712) 35-30-M00712_955297022_955297022</t>
  </si>
  <si>
    <t>955297022</t>
  </si>
  <si>
    <t>2024-01-25 18:06:45</t>
  </si>
  <si>
    <t>2024-01-25 21:30:45</t>
  </si>
  <si>
    <t>TR-2/38 45-72-L00038_956497174_956497174</t>
  </si>
  <si>
    <t>956497174</t>
  </si>
  <si>
    <t>2024-01-25 18:53:36</t>
  </si>
  <si>
    <t>2024-01-25 19:26:06</t>
  </si>
  <si>
    <t>K-273 35-01-K00273_D 1D_5873931</t>
  </si>
  <si>
    <t>5873931</t>
  </si>
  <si>
    <t>2024-01-25 18:19:55</t>
  </si>
  <si>
    <t>2024-01-25 20:01:52</t>
  </si>
  <si>
    <t>2024-01-25 16:36:15</t>
  </si>
  <si>
    <t>2024-01-25 17:47:13</t>
  </si>
  <si>
    <t>DM02/TR13 45-73-M00041_A a2_45157850</t>
  </si>
  <si>
    <t>45157850</t>
  </si>
  <si>
    <t>2024-01-25 15:05:18</t>
  </si>
  <si>
    <t>2024-01-25 16:33:32</t>
  </si>
  <si>
    <t>M-1826 35-02-M01826_B_56373984_56373984</t>
  </si>
  <si>
    <t>56373984</t>
  </si>
  <si>
    <t>2024-01-25 16:04:42</t>
  </si>
  <si>
    <t>2024-01-25 19:14:51</t>
  </si>
  <si>
    <t>KARABULU TR-1 35-31-L00348_47897788_56392327_56392327</t>
  </si>
  <si>
    <t>56392327</t>
  </si>
  <si>
    <t>2024-01-25 16:15:23</t>
  </si>
  <si>
    <t>2024-01-25 19:01:44</t>
  </si>
  <si>
    <t>TR-18 45-78-L00018_49380918_56407713_56407713</t>
  </si>
  <si>
    <t>56407713</t>
  </si>
  <si>
    <t>2024-01-25 15:01:10</t>
  </si>
  <si>
    <t>2024-01-25 17:13:37</t>
  </si>
  <si>
    <t>ÇİFTLİK İM 35-18-A00003_GOLF-1 L12_2054623</t>
  </si>
  <si>
    <t>2054623</t>
  </si>
  <si>
    <t>2024-01-25 15:15:24</t>
  </si>
  <si>
    <t>2024-01-25 15:30:18</t>
  </si>
  <si>
    <t>L-105 35-18-L00105_OVACIK KÖYÜ AZMAK MEVKİ L03_2095908</t>
  </si>
  <si>
    <t>2095908</t>
  </si>
  <si>
    <t>2024-01-25 16:56:58</t>
  </si>
  <si>
    <t>DM-4/18 35-26-M00803__56360972_56360972</t>
  </si>
  <si>
    <t>56360972</t>
  </si>
  <si>
    <t>2024-01-25 15:17:12</t>
  </si>
  <si>
    <t>2024-01-25 18:21:36</t>
  </si>
  <si>
    <t>ÜÇPINAR DM 45-71-M00183_ESKİ ÜÇPINAR M11_72249561</t>
  </si>
  <si>
    <t>72249561</t>
  </si>
  <si>
    <t>2024-01-25 15:25:29</t>
  </si>
  <si>
    <t>2024-01-25 16:42:24</t>
  </si>
  <si>
    <t>KOYUNDERE TR-6 35-28-M00158_TR-12 M05_78958291</t>
  </si>
  <si>
    <t>78958291</t>
  </si>
  <si>
    <t>2024-01-25 15:05:48</t>
  </si>
  <si>
    <t>2024-01-25 18:07:06</t>
  </si>
  <si>
    <t>2024-01-25 14:17:03</t>
  </si>
  <si>
    <t>2024-01-25 16:37:13</t>
  </si>
  <si>
    <t>SULTAN DM 35-25-M00121_HatBaşıAyırıcı_81191050 M05_81191050</t>
  </si>
  <si>
    <t>81191050</t>
  </si>
  <si>
    <t>2024-01-25 14:45:54</t>
  </si>
  <si>
    <t>2024-01-25 15:59:24</t>
  </si>
  <si>
    <t>M-1887 GEÇİT 35-02-M01887_M-2099 M05_66580065</t>
  </si>
  <si>
    <t>66580065</t>
  </si>
  <si>
    <t>2024-01-25 14:39:14</t>
  </si>
  <si>
    <t>2024-01-25 15:21:54</t>
  </si>
  <si>
    <t>K-81 35-01-K00081_915135376_915135376</t>
  </si>
  <si>
    <t>915135376</t>
  </si>
  <si>
    <t>2024-01-25 12:23:52</t>
  </si>
  <si>
    <t>2024-01-25 15:01:43</t>
  </si>
  <si>
    <t>KOYUNDERE DM 35-28-M00165_TR-5 M02_66524412</t>
  </si>
  <si>
    <t>66524412</t>
  </si>
  <si>
    <t>2024-01-25 12:13:43</t>
  </si>
  <si>
    <t>2024-01-25 12:43:54</t>
  </si>
  <si>
    <t>DM-2/8 BAŞKENT TR 35-18-L00588_11056145_56377459_56377459</t>
  </si>
  <si>
    <t>56377459</t>
  </si>
  <si>
    <t>2024-01-25 11:59:03</t>
  </si>
  <si>
    <t>2024-01-25 13:07:17</t>
  </si>
  <si>
    <t>TR-97/A(GÜMÜŞÇAY) 45-78-L00740_TR-97 DEN GİRİŞ L01_64742233</t>
  </si>
  <si>
    <t>64742233</t>
  </si>
  <si>
    <t>2024-01-25 11:50:34</t>
  </si>
  <si>
    <t>2024-01-25 12:19:43</t>
  </si>
  <si>
    <t>2024-01-25 10:18:27</t>
  </si>
  <si>
    <t>2024-01-25 11:01:31</t>
  </si>
  <si>
    <t>2024-01-22 00:22:10</t>
  </si>
  <si>
    <t>2024-01-22 01:15:05</t>
  </si>
  <si>
    <t>YENİ ŞAKRAN KÖK 35-17-M00174_KÖYLER M02_66296526</t>
  </si>
  <si>
    <t>66296526</t>
  </si>
  <si>
    <t>2024-01-25 10:00:37</t>
  </si>
  <si>
    <t>2024-01-25 14:07:18</t>
  </si>
  <si>
    <t>2024-01-25 09:34:51</t>
  </si>
  <si>
    <t>2024-01-25 10:49:10</t>
  </si>
  <si>
    <t>FOÇAKÖY TR-3 35-23-M00224_A_56357414_56357414</t>
  </si>
  <si>
    <t>56357414</t>
  </si>
  <si>
    <t>2024-01-25 09:49:58</t>
  </si>
  <si>
    <t>2024-01-25 11:33:34</t>
  </si>
  <si>
    <t>M-1298 35-03-M01298_910465628_910465628</t>
  </si>
  <si>
    <t>910465628</t>
  </si>
  <si>
    <t>2024-01-25 03:11:13</t>
  </si>
  <si>
    <t>2024-01-25 09:27:15</t>
  </si>
  <si>
    <t>FOÇAKÖY TR-3 35-23-M00224_35-23-M00224_2363642</t>
  </si>
  <si>
    <t>2363642</t>
  </si>
  <si>
    <t>2024-01-25 02:00:34</t>
  </si>
  <si>
    <t>2024-01-25 02:55:32</t>
  </si>
  <si>
    <t>TR-50 35-15-M00050_950402685_950402685</t>
  </si>
  <si>
    <t>950402685</t>
  </si>
  <si>
    <t>2024-01-24 21:24:32</t>
  </si>
  <si>
    <t>2024-01-24 22:21:13</t>
  </si>
  <si>
    <t>2024-01-24 19:13:07</t>
  </si>
  <si>
    <t>2024-01-24 19:46:01</t>
  </si>
  <si>
    <t>2024-01-24 18:15:31</t>
  </si>
  <si>
    <t>2024-01-24 20:05:51</t>
  </si>
  <si>
    <t>2024-01-24 19:15:06</t>
  </si>
  <si>
    <t>2024-01-24 19:41:45</t>
  </si>
  <si>
    <t>K-843 35-03-K00843_B_56373556_56373556</t>
  </si>
  <si>
    <t>56373556</t>
  </si>
  <si>
    <t>2024-01-24 14:36:37</t>
  </si>
  <si>
    <t>2024-01-24 17:59:06</t>
  </si>
  <si>
    <t>2024-01-24 13:47:16</t>
  </si>
  <si>
    <t>2024-01-24 17:57:42</t>
  </si>
  <si>
    <t>TR-2/102 45-83-L00102_A_91114496_91114496</t>
  </si>
  <si>
    <t>91114496</t>
  </si>
  <si>
    <t>2024-01-24 12:31:41</t>
  </si>
  <si>
    <t>2024-01-24 15:59:01</t>
  </si>
  <si>
    <t>DM-25/18 45-71-M00366_953196038_953196038</t>
  </si>
  <si>
    <t>953196038</t>
  </si>
  <si>
    <t>2024-01-24 10:24:51</t>
  </si>
  <si>
    <t>2024-01-24 12:30:27</t>
  </si>
  <si>
    <t>K-4827 35-02-K04827_35-02-K04827_57840291</t>
  </si>
  <si>
    <t>57840291</t>
  </si>
  <si>
    <t>2024-01-24 10:18:38</t>
  </si>
  <si>
    <t>2024-01-24 12:35:19</t>
  </si>
  <si>
    <t>ÇEBİTAŞ DM 35-17-M00266_ÖZKAN-1 ÇIKIŞ M10_66424800</t>
  </si>
  <si>
    <t>66424800</t>
  </si>
  <si>
    <t>2024-01-24 10:17:30</t>
  </si>
  <si>
    <t>2024-01-24 10:39:23</t>
  </si>
  <si>
    <t>TR-2/121 45-83-M00715_45-83-M00715_61195393</t>
  </si>
  <si>
    <t>61195393</t>
  </si>
  <si>
    <t>2024-01-24 10:25:08</t>
  </si>
  <si>
    <t>2024-01-24 10:34:52</t>
  </si>
  <si>
    <t>2024-01-24 09:43:01</t>
  </si>
  <si>
    <t>2024-01-24 12:38:52</t>
  </si>
  <si>
    <t>2024-01-24 09:43:16</t>
  </si>
  <si>
    <t>2024-01-24 16:56:00</t>
  </si>
  <si>
    <t>HABAŞ TM 35-17-A00008_ÖZKAN-1 M17_2333332</t>
  </si>
  <si>
    <t>2333332</t>
  </si>
  <si>
    <t>2024-01-24 10:19:05</t>
  </si>
  <si>
    <t>2024-01-24 10:26:50</t>
  </si>
  <si>
    <t>DM08/TR02 45-73-M00003_945669252_945669252</t>
  </si>
  <si>
    <t>945669252</t>
  </si>
  <si>
    <t>2024-01-24 09:10:15</t>
  </si>
  <si>
    <t>2024-01-24 13:54:37</t>
  </si>
  <si>
    <t>K-2815 35-04-K02815_95000536672_95000536672</t>
  </si>
  <si>
    <t>95000536672</t>
  </si>
  <si>
    <t>2024-01-24 09:04:27</t>
  </si>
  <si>
    <t>2024-01-24 11:16:21</t>
  </si>
  <si>
    <t>KAZANLI TR-1 35-15-L00964_A_56368291_56368291</t>
  </si>
  <si>
    <t>56368291</t>
  </si>
  <si>
    <t>2024-01-24 09:15:52</t>
  </si>
  <si>
    <t>2024-01-24 12:06:23</t>
  </si>
  <si>
    <t>YUNTDAĞ KÖK 35-16-M00010_EĞRİGÖL-BOZKÖY M03_72050958</t>
  </si>
  <si>
    <t>72050958</t>
  </si>
  <si>
    <t>2024-01-24 09:02:54</t>
  </si>
  <si>
    <t>2024-01-24 14:52:59</t>
  </si>
  <si>
    <t>TR-81 35-16-L00081_35-16-L00081_71997482</t>
  </si>
  <si>
    <t>71997482</t>
  </si>
  <si>
    <t>2024-01-24 09:00:52</t>
  </si>
  <si>
    <t>2024-01-24 09:33:28</t>
  </si>
  <si>
    <t>K-4096 GEÇİT 35-02-K04096_K-929 K01_66578738</t>
  </si>
  <si>
    <t>66578738</t>
  </si>
  <si>
    <t>2024-01-24 09:04:56</t>
  </si>
  <si>
    <t>2024-01-24 18:14:06</t>
  </si>
  <si>
    <t>KIRKAĞAÇ TR-11 45-76-M00011_KIRKAĞAÇ TR-26 M02_72217129</t>
  </si>
  <si>
    <t>72217129</t>
  </si>
  <si>
    <t>2024-01-24 08:59:51</t>
  </si>
  <si>
    <t>2024-01-24 09:34:04</t>
  </si>
  <si>
    <t>2024-01-23 23:58:00</t>
  </si>
  <si>
    <t>2024-01-24 04:04:00</t>
  </si>
  <si>
    <t>2024-01-23 23:00:49</t>
  </si>
  <si>
    <t>2024-01-24 01:34:41</t>
  </si>
  <si>
    <t>ULUKENT DM-4/1 35-28-M00043_95002615540_95002615540</t>
  </si>
  <si>
    <t>95002615540</t>
  </si>
  <si>
    <t>2024-01-23 23:08:32</t>
  </si>
  <si>
    <t>2024-01-24 01:03:02</t>
  </si>
  <si>
    <t>YAHŞELLİ TR-8 35-28-M00731_B_91007253_91007253</t>
  </si>
  <si>
    <t>91007253</t>
  </si>
  <si>
    <t>2024-01-23 22:46:24</t>
  </si>
  <si>
    <t>2024-01-24 00:00:49</t>
  </si>
  <si>
    <t>TR-2/31 45-72-L00031_956500863_956500863</t>
  </si>
  <si>
    <t>956500863</t>
  </si>
  <si>
    <t>2024-01-23 20:22:45</t>
  </si>
  <si>
    <t>2024-01-23 21:34:06</t>
  </si>
  <si>
    <t>2024-01-23 20:41:51</t>
  </si>
  <si>
    <t>2024-01-23 22:29:11</t>
  </si>
  <si>
    <t>AKDERE TR-1 45-74-M00161_DIREK TIPI TRAFO HUCRESI H01_2054878</t>
  </si>
  <si>
    <t>2054878</t>
  </si>
  <si>
    <t>2024-01-23 20:43:05</t>
  </si>
  <si>
    <t>2024-01-23 21:48:59</t>
  </si>
  <si>
    <t>ALAŞEHİR TR-82 45-73-M00082_945672184_945672184</t>
  </si>
  <si>
    <t>945672184</t>
  </si>
  <si>
    <t>2024-01-23 20:54:45</t>
  </si>
  <si>
    <t>2024-01-24 00:56:11</t>
  </si>
  <si>
    <t>KINIK TR-18 35-24-L00018_35-24-L00018_72095613</t>
  </si>
  <si>
    <t>72095613</t>
  </si>
  <si>
    <t>2024-01-23 21:18:06</t>
  </si>
  <si>
    <t>2024-01-23 22:06:12</t>
  </si>
  <si>
    <t>2024-01-23 21:21:52</t>
  </si>
  <si>
    <t>2024-01-23 22:42:58</t>
  </si>
  <si>
    <t>2024-01-23 20:31:04</t>
  </si>
  <si>
    <t>2024-01-23 22:08:56</t>
  </si>
  <si>
    <t>TR-41 35-30-L00041_43003784_56367273_56367273</t>
  </si>
  <si>
    <t>56367273</t>
  </si>
  <si>
    <t>2024-01-29 12:57:32</t>
  </si>
  <si>
    <t>2024-01-29 14:21:24</t>
  </si>
  <si>
    <t>TİRE İM-DM-1 35-29-A00001_MAHMUTLAR L13_2312356</t>
  </si>
  <si>
    <t>2312356</t>
  </si>
  <si>
    <t>2024-01-29 13:24:54</t>
  </si>
  <si>
    <t>2024-01-29 14:58:27</t>
  </si>
  <si>
    <t>M-2981 35-02-M02981_99871024_99871024</t>
  </si>
  <si>
    <t>99871024</t>
  </si>
  <si>
    <t>2024-01-29 11:18:50</t>
  </si>
  <si>
    <t>2024-01-29 13:38:09</t>
  </si>
  <si>
    <t>2024-01-29 11:30:41</t>
  </si>
  <si>
    <t>2024-01-29 12:38:21</t>
  </si>
  <si>
    <t>YUKARI GÜLLÜCE TR-1 45-81-M00167_B_91843443_91843443</t>
  </si>
  <si>
    <t>91843443</t>
  </si>
  <si>
    <t>2024-01-28 14:54:36</t>
  </si>
  <si>
    <t>2024-01-28 17:23:00</t>
  </si>
  <si>
    <t>2024-01-28 14:36:01</t>
  </si>
  <si>
    <t>2024-01-28 16:05:16</t>
  </si>
  <si>
    <t>EMİRLİ TR-7 35-15-L00636_953118965_953118965</t>
  </si>
  <si>
    <t>953118965</t>
  </si>
  <si>
    <t>2024-01-28 16:09:01</t>
  </si>
  <si>
    <t>2024-01-28 17:48:18</t>
  </si>
  <si>
    <t>K-1809 35-01-K01809_E 1E_5868078</t>
  </si>
  <si>
    <t>5868078</t>
  </si>
  <si>
    <t>2024-01-28 15:14:22</t>
  </si>
  <si>
    <t>2024-01-28 18:37:11</t>
  </si>
  <si>
    <t>SÜTÇÜLER DM 35-27-M00900_ÇAMBEL-1 M20_92758193</t>
  </si>
  <si>
    <t>92758193</t>
  </si>
  <si>
    <t>2024-01-28 09:19:52</t>
  </si>
  <si>
    <t>2024-01-28 12:16:47</t>
  </si>
  <si>
    <t>TR-54 35-16-L00054_35-16-L00054_2367501</t>
  </si>
  <si>
    <t>2367501</t>
  </si>
  <si>
    <t>2024-01-28 10:04:35</t>
  </si>
  <si>
    <t>ŞEMSİOĞLU KÖK 35-26-M00306_ÖZKAN-HAVAI HAT M03_65913808</t>
  </si>
  <si>
    <t>65913808</t>
  </si>
  <si>
    <t>2024-01-27 14:49:31</t>
  </si>
  <si>
    <t>2024-01-27 15:43:36</t>
  </si>
  <si>
    <t>SIRIMLI AVCILAR TR 35-31-L00202_C_91366399_91366399</t>
  </si>
  <si>
    <t>91366399</t>
  </si>
  <si>
    <t>2024-01-27 14:46:00</t>
  </si>
  <si>
    <t>2024-01-27 17:26:38</t>
  </si>
  <si>
    <t>L-143 35-18-L00143_11328953_56372526_56372526</t>
  </si>
  <si>
    <t>56372526</t>
  </si>
  <si>
    <t>2024-01-27 10:13:13</t>
  </si>
  <si>
    <t>2024-01-27 12:06:47</t>
  </si>
  <si>
    <t>TR-42 35-17-M00042_A A01_5765454</t>
  </si>
  <si>
    <t>5765454</t>
  </si>
  <si>
    <t>2024-01-27 10:22:08</t>
  </si>
  <si>
    <t>2024-01-27 11:56:02</t>
  </si>
  <si>
    <t>K-1332 35-03-K01332_910735005_910735005</t>
  </si>
  <si>
    <t>910735005</t>
  </si>
  <si>
    <t>2024-01-27 07:40:24</t>
  </si>
  <si>
    <t>2024-01-27 09:02:34</t>
  </si>
  <si>
    <t>M-1599 35-02-M01599_TRF-1 M02_2036158</t>
  </si>
  <si>
    <t>2036158</t>
  </si>
  <si>
    <t>2024-01-27 06:29:09</t>
  </si>
  <si>
    <t>2024-01-27 08:24:54</t>
  </si>
  <si>
    <t>DM-2 45-71-M00002_HATUNİYE M03_2048798</t>
  </si>
  <si>
    <t>2048798</t>
  </si>
  <si>
    <t>2024-01-27 03:37:54</t>
  </si>
  <si>
    <t>2024-01-27 05:02:10</t>
  </si>
  <si>
    <t>DM-2/TR-18 45-72-M00678_956508875_956508875</t>
  </si>
  <si>
    <t>956508875</t>
  </si>
  <si>
    <t>2024-01-26 22:07:04</t>
  </si>
  <si>
    <t>2024-01-26 23:19:39</t>
  </si>
  <si>
    <t>DOĞANKAYA TR-1 45-72-L00187_956527024_956527024</t>
  </si>
  <si>
    <t>956527024</t>
  </si>
  <si>
    <t>2024-01-26 19:03:55</t>
  </si>
  <si>
    <t>2024-01-26 21:19:14</t>
  </si>
  <si>
    <t>2024-01-26 19:08:34</t>
  </si>
  <si>
    <t>2024-01-26 22:31:03</t>
  </si>
  <si>
    <t>TR-37 45-78-L00037_TR-41 L04_65896285</t>
  </si>
  <si>
    <t>65896285</t>
  </si>
  <si>
    <t>2024-01-26 20:40:11</t>
  </si>
  <si>
    <t>2024-01-26 22:19:11</t>
  </si>
  <si>
    <t>2024-01-26 17:58:00</t>
  </si>
  <si>
    <t>2024-01-26 20:39:53</t>
  </si>
  <si>
    <t>POYRAZDAMLARI TR-11 45-78-M00576_KURTTUTAN GES M02_2106465</t>
  </si>
  <si>
    <t>2106465</t>
  </si>
  <si>
    <t>2024-01-26 16:39:17</t>
  </si>
  <si>
    <t>2024-01-26 18:09:47</t>
  </si>
  <si>
    <t>ÇAMPINAR TR-1 45-83-M00428_45-83-M00428_2376024</t>
  </si>
  <si>
    <t>2376024</t>
  </si>
  <si>
    <t>2024-01-26 16:17:34</t>
  </si>
  <si>
    <t>2024-01-26 19:56:12</t>
  </si>
  <si>
    <t>LÜTUFLAR TR-1 35-20-L00291_95002496947_95002496947</t>
  </si>
  <si>
    <t>95002496947</t>
  </si>
  <si>
    <t>2024-01-26 14:49:09</t>
  </si>
  <si>
    <t>2024-01-26 19:40:55</t>
  </si>
  <si>
    <t>DM-12/TR-1 45-73-M00067_ALACİTY ÇIKIŞ M014_65918039</t>
  </si>
  <si>
    <t>65918039</t>
  </si>
  <si>
    <t>2024-01-26 10:50:49</t>
  </si>
  <si>
    <t>2024-01-26 15:53:09</t>
  </si>
  <si>
    <t>MURADİYE DM-5/11 45-71-M00232_DM-4/02 M03_72091347</t>
  </si>
  <si>
    <t>72091347</t>
  </si>
  <si>
    <t>2024-01-26 09:46:15</t>
  </si>
  <si>
    <t>2024-01-26 10:24:59</t>
  </si>
  <si>
    <t>KINIK TR-10 35-24-L00010_B_56376543_56376543</t>
  </si>
  <si>
    <t>56376543</t>
  </si>
  <si>
    <t>2024-01-26 09:51:55</t>
  </si>
  <si>
    <t>2024-01-26 11:15:12</t>
  </si>
  <si>
    <t>K-1320 35-09-K01320_35-09-K01320_47238874</t>
  </si>
  <si>
    <t>2024-01-26 09:47:54</t>
  </si>
  <si>
    <t>2024-01-26 10:41:32</t>
  </si>
  <si>
    <t>IŞIKLAR KÖK-2 45-82-M00140_IŞIKLAR-1 M03_72198349</t>
  </si>
  <si>
    <t>72198349</t>
  </si>
  <si>
    <t>2024-01-26 09:35:23</t>
  </si>
  <si>
    <t>2024-01-26 18:29:27</t>
  </si>
  <si>
    <t>TAYTAN OFİS KÖK 45-78-M00314_SALİHLİ DM-2 GİRİŞİ (DEMİRKÖPRÜ-2) M07_60669743</t>
  </si>
  <si>
    <t>60669743</t>
  </si>
  <si>
    <t>2024-01-26 09:49:08</t>
  </si>
  <si>
    <t>2024-01-26 10:11:04</t>
  </si>
  <si>
    <t>BEYDAĞ İM 35-32-A00001_ŞEHİR-1 L02_2308130</t>
  </si>
  <si>
    <t>2308130</t>
  </si>
  <si>
    <t>2024-01-26 09:51:04</t>
  </si>
  <si>
    <t>2024-01-26 10:04:48</t>
  </si>
  <si>
    <t>GÜLBAHÇE TR-15 35-19-L00150_TR-6 L01_72134026</t>
  </si>
  <si>
    <t>72134026</t>
  </si>
  <si>
    <t>2024-01-25 20:39:46</t>
  </si>
  <si>
    <t>2024-01-25 22:00:31</t>
  </si>
  <si>
    <t>ÇANAKÇI TR-2 45-79-M00186_945565305_945565305</t>
  </si>
  <si>
    <t>945565305</t>
  </si>
  <si>
    <t>2024-01-25 19:53:49</t>
  </si>
  <si>
    <t>2024-01-25 21:43:26</t>
  </si>
  <si>
    <t>AHMETAĞA TR-3 45-79-M00320_C_91154571_91154571</t>
  </si>
  <si>
    <t>91154571</t>
  </si>
  <si>
    <t>2024-01-25 20:02:58</t>
  </si>
  <si>
    <t>2024-01-25 22:15:05</t>
  </si>
  <si>
    <t>L-336 REİSDERE 35-18-L00336_A_91355190_91355190</t>
  </si>
  <si>
    <t>91355190</t>
  </si>
  <si>
    <t>2024-01-25 19:41:44</t>
  </si>
  <si>
    <t>2024-01-26 00:14:13</t>
  </si>
  <si>
    <t>BÖRTLÜCE TR-1 45-77-M00115_45-77-M00115_2366776</t>
  </si>
  <si>
    <t>2366776</t>
  </si>
  <si>
    <t>2024-01-25 17:25:34</t>
  </si>
  <si>
    <t>2024-01-25 18:05:01</t>
  </si>
  <si>
    <t>2024-01-25 17:50:43</t>
  </si>
  <si>
    <t>2024-01-25 18:40:48</t>
  </si>
  <si>
    <t>ÇİLE TR-4 35-22-M00189_949926502_949926502</t>
  </si>
  <si>
    <t>949926502</t>
  </si>
  <si>
    <t>2024-01-25 11:22:58</t>
  </si>
  <si>
    <t>2024-01-25 14:55:13</t>
  </si>
  <si>
    <t>SOMA A SANTRALİ İM/DM 45-82-A00001_DENİŞ-2 M12_2324964</t>
  </si>
  <si>
    <t>2324964</t>
  </si>
  <si>
    <t>2024-01-25 11:34:58</t>
  </si>
  <si>
    <t>2024-01-25 12:39:51</t>
  </si>
  <si>
    <t>SELÇİKLİ TR-2 45-72-L00164__72373608_72373608</t>
  </si>
  <si>
    <t>72373608</t>
  </si>
  <si>
    <t>2024-01-25 10:28:20</t>
  </si>
  <si>
    <t>2024-01-25 12:02:57</t>
  </si>
  <si>
    <t>2024-01-25 10:19:45</t>
  </si>
  <si>
    <t>2024-01-25 11:38:09</t>
  </si>
  <si>
    <t>EVRENOS TR-3 45-71-M01411_C_91407724_91407724</t>
  </si>
  <si>
    <t>91407724</t>
  </si>
  <si>
    <t>2024-01-25 00:54:16</t>
  </si>
  <si>
    <t>2024-01-25 02:16:54</t>
  </si>
  <si>
    <t>YENİ BAĞARASI TR-4 35-23-M00210_B_91182147_91182147</t>
  </si>
  <si>
    <t>91182147</t>
  </si>
  <si>
    <t>2024-01-25 02:06:23</t>
  </si>
  <si>
    <t>2024-01-25 03:19:53</t>
  </si>
  <si>
    <t>K-1215 35-01-K01215_911483392_911483392</t>
  </si>
  <si>
    <t>911483392</t>
  </si>
  <si>
    <t>2024-01-24 23:15:34</t>
  </si>
  <si>
    <t>2024-01-25 00:27:20</t>
  </si>
  <si>
    <t>DM-2/2 35-28-M00128__83737126_83737126</t>
  </si>
  <si>
    <t>83737126</t>
  </si>
  <si>
    <t>2024-01-24 19:53:13</t>
  </si>
  <si>
    <t>2024-01-24 21:19:30</t>
  </si>
  <si>
    <t>2024-01-24 18:21:01</t>
  </si>
  <si>
    <t>2024-01-24 20:38:19</t>
  </si>
  <si>
    <t>L-105 35-18-L00105_OVACIK KÖYÜ VE VERİCİLER L02_2324754</t>
  </si>
  <si>
    <t>2324754</t>
  </si>
  <si>
    <t>2024-01-24 19:57:06</t>
  </si>
  <si>
    <t>2024-01-24 20:52:04</t>
  </si>
  <si>
    <t>KARABULU TR-6 35-31-L00354_35-31-L00354_2365352</t>
  </si>
  <si>
    <t>2365352</t>
  </si>
  <si>
    <t>2024-01-24 18:18:39</t>
  </si>
  <si>
    <t>K-925 35-01-K00925_913429082_913429082</t>
  </si>
  <si>
    <t>913429082</t>
  </si>
  <si>
    <t>2024-01-24 17:54:21</t>
  </si>
  <si>
    <t>2024-01-24 18:47:52</t>
  </si>
  <si>
    <t>2024-01-24 17:56:00</t>
  </si>
  <si>
    <t>2024-01-24 18:37:05</t>
  </si>
  <si>
    <t>DM-3/TR-21 (ESKİ TR-29) 35-26-M01364_SB F01_57783111</t>
  </si>
  <si>
    <t>57783111</t>
  </si>
  <si>
    <t>2024-01-24 15:40:27</t>
  </si>
  <si>
    <t>2024-01-24 19:26:13</t>
  </si>
  <si>
    <t>L-400 35-18-L00400_YASSI ADA  L-252 L11_2324804</t>
  </si>
  <si>
    <t>2324804</t>
  </si>
  <si>
    <t>2024-01-24 13:56:37</t>
  </si>
  <si>
    <t>2024-01-24 15:23:36</t>
  </si>
  <si>
    <t>YARBASAN KÖK 45-74-M00119_ELEK M04_72246698</t>
  </si>
  <si>
    <t>72246698</t>
  </si>
  <si>
    <t>2024-01-24 14:33:00</t>
  </si>
  <si>
    <t>2024-01-24 15:02:09</t>
  </si>
  <si>
    <t>2024-01-24 10:49:23</t>
  </si>
  <si>
    <t>2024-01-24 17:08:00</t>
  </si>
  <si>
    <t>FOÇA L-69 35-23-L00069__91231519_91231519</t>
  </si>
  <si>
    <t>91231519</t>
  </si>
  <si>
    <t>2024-01-21 14:33:59</t>
  </si>
  <si>
    <t>2024-01-21 22:49:22</t>
  </si>
  <si>
    <t>MIDIKLI KÖK 45-81-M00043_HatBaşıAyırıcı_53135418 M03_53135418</t>
  </si>
  <si>
    <t>53135418</t>
  </si>
  <si>
    <t>2024-01-24 11:02:41</t>
  </si>
  <si>
    <t>2024-01-24 14:41:02</t>
  </si>
  <si>
    <t>K-3594 35-01-K03594_A_56375733_56375733</t>
  </si>
  <si>
    <t>56375733</t>
  </si>
  <si>
    <t>2024-01-24 10:41:33</t>
  </si>
  <si>
    <t>TAVAK TR-1 45-81-M00076_945627699_945627699</t>
  </si>
  <si>
    <t>945627699</t>
  </si>
  <si>
    <t>2024-01-24 09:50:16</t>
  </si>
  <si>
    <t>TR-2/121 45-83-M00715_48122541_56388330_56388330</t>
  </si>
  <si>
    <t>56388330</t>
  </si>
  <si>
    <t>2024-01-24 10:05:44</t>
  </si>
  <si>
    <t>K-1214 35-01-K01214_98562368_98562368</t>
  </si>
  <si>
    <t>98562368</t>
  </si>
  <si>
    <t>2024-01-24 07:03:13</t>
  </si>
  <si>
    <t>2024-01-24 08:53:00</t>
  </si>
  <si>
    <t>ÜÇYOL KÖK 45-82-M00128_UZUNAHIRLI-MENTEŞE M04_2090480</t>
  </si>
  <si>
    <t>2090480</t>
  </si>
  <si>
    <t>2024-01-24 00:29:52</t>
  </si>
  <si>
    <t>2024-01-24 00:58:50</t>
  </si>
  <si>
    <t>ALAŞEHİR TR-61 YILANLI 45-73-M00061_945670723_945670723</t>
  </si>
  <si>
    <t>945670723</t>
  </si>
  <si>
    <t>2024-01-23 20:18:58</t>
  </si>
  <si>
    <t>2024-01-23 23:12:05</t>
  </si>
  <si>
    <t>TÜRKELLİ TR-6 35-28-M00459_A_56375392_56375392</t>
  </si>
  <si>
    <t>56375392</t>
  </si>
  <si>
    <t>2024-01-23 14:08:37</t>
  </si>
  <si>
    <t>2024-01-23 19:45:07</t>
  </si>
  <si>
    <t>K-2759 35-02-K02759_913361855_913361855</t>
  </si>
  <si>
    <t>913361855</t>
  </si>
  <si>
    <t>2024-01-23 14:09:04</t>
  </si>
  <si>
    <t>2024-01-23 16:04:58</t>
  </si>
  <si>
    <t>L-286 35-18-L00286_950452598_950452598</t>
  </si>
  <si>
    <t>950452598</t>
  </si>
  <si>
    <t>2024-01-23 14:12:13</t>
  </si>
  <si>
    <t>2024-01-23 22:06:00</t>
  </si>
  <si>
    <t>SELİMŞAHLAR TR-2 45-71-M00137_HatBaşıAyırıcı_53134791 M03_53134791</t>
  </si>
  <si>
    <t>53134791</t>
  </si>
  <si>
    <t>2024-01-23 12:55:52</t>
  </si>
  <si>
    <t>DM-3/27 (KÜTÜPHANE) 45-71-M00078_E E3b_45134579</t>
  </si>
  <si>
    <t>45134579</t>
  </si>
  <si>
    <t>2024-01-23 11:16:06</t>
  </si>
  <si>
    <t>2024-01-23 11:47:40</t>
  </si>
  <si>
    <t>AŞAĞIŞAKRAN TR-1 35-17-M00223_B_60984369_60984369</t>
  </si>
  <si>
    <t>60984369</t>
  </si>
  <si>
    <t>2024-01-23 11:30:17</t>
  </si>
  <si>
    <t>2024-01-23 13:19:49</t>
  </si>
  <si>
    <t>TR-153 (DM-2/43) 35-16-L00153_HatBaşıAyırıcı_90226968 L01_90226968</t>
  </si>
  <si>
    <t>90226968</t>
  </si>
  <si>
    <t>2024-01-23 11:17:11</t>
  </si>
  <si>
    <t>2024-01-23 17:47:21</t>
  </si>
  <si>
    <t>ÇAMLIK DM 35-17-M00173_ŞAKRAN GİRİŞ M10_66328134</t>
  </si>
  <si>
    <t>2024-01-23 08:15:43</t>
  </si>
  <si>
    <t>2024-01-23 13:33:43</t>
  </si>
  <si>
    <t>K-371 35-07-K00371_C_56377970_56377970</t>
  </si>
  <si>
    <t>56377970</t>
  </si>
  <si>
    <t>2024-01-23 09:26:00</t>
  </si>
  <si>
    <t>L-336 REİSDERE 35-18-L00336_950439130_950439130</t>
  </si>
  <si>
    <t>950439130</t>
  </si>
  <si>
    <t>2024-01-23 02:44:15</t>
  </si>
  <si>
    <t>2024-01-23 04:40:16</t>
  </si>
  <si>
    <t>SARIPINAR TR-6 45-73-M00573_945655131_945655131</t>
  </si>
  <si>
    <t>945655131</t>
  </si>
  <si>
    <t>2024-01-22 22:35:32</t>
  </si>
  <si>
    <t>2024-01-22 23:57:41</t>
  </si>
  <si>
    <t>2024-01-22 23:11:32</t>
  </si>
  <si>
    <t>2024-01-23 00:14:59</t>
  </si>
  <si>
    <t>ALÇUK TM 35-17-A00001_FOÇA-2 M33_2055145</t>
  </si>
  <si>
    <t>2055145</t>
  </si>
  <si>
    <t>2024-01-22 22:29:39</t>
  </si>
  <si>
    <t>2024-01-22 23:08:25</t>
  </si>
  <si>
    <t>ANDAK KÖK 35-23-M00312_FOÇA-2 M02_41958337</t>
  </si>
  <si>
    <t>41958337</t>
  </si>
  <si>
    <t>2024-01-22 23:03:07</t>
  </si>
  <si>
    <t>2024-01-23 00:16:18</t>
  </si>
  <si>
    <t>KARAKUYU KÖK 35-26-M00437_KÖYLER KORUCUK M06_66057229</t>
  </si>
  <si>
    <t>66057229</t>
  </si>
  <si>
    <t>2024-01-22 19:53:29</t>
  </si>
  <si>
    <t>2024-01-22 19:54:46</t>
  </si>
  <si>
    <t>YENİFOÇA TR-53 35-23-M00053_YENİFOÇA TR-51 M01_72156625</t>
  </si>
  <si>
    <t>72156625</t>
  </si>
  <si>
    <t>2024-01-22 19:41:22</t>
  </si>
  <si>
    <t>2024-01-22 23:25:55</t>
  </si>
  <si>
    <t>ULUCAK TM 35-28-A00002_ULUKENT-2 M17_2313763</t>
  </si>
  <si>
    <t>2313763</t>
  </si>
  <si>
    <t>2024-01-22 19:59:14</t>
  </si>
  <si>
    <t>2024-01-22 20:03:21</t>
  </si>
  <si>
    <t>KARABURUN TR-5 35-21-L00021_B_56357251_56357251</t>
  </si>
  <si>
    <t>56357251</t>
  </si>
  <si>
    <t>2024-01-22 09:37:23</t>
  </si>
  <si>
    <t>2024-01-22 19:32:50</t>
  </si>
  <si>
    <t>TR-25 BARIŞ YAPI KÖK 35-26-M00025__56360441_56360441</t>
  </si>
  <si>
    <t>56360441</t>
  </si>
  <si>
    <t>2024-01-22 16:14:16</t>
  </si>
  <si>
    <t>2024-01-22 17:10:04</t>
  </si>
  <si>
    <t>DEREKÖY KÖK 45-77-L00290_HatBaşıAyırıcı_73229584 L04_73229584</t>
  </si>
  <si>
    <t>73229584</t>
  </si>
  <si>
    <t>2024-01-22 16:12:11</t>
  </si>
  <si>
    <t>2024-01-22 17:21:59</t>
  </si>
  <si>
    <t>M-3433(YATIRIM REZERVE) 35-03-M03433_35-03-M03433_88207806</t>
  </si>
  <si>
    <t>88207806</t>
  </si>
  <si>
    <t>2024-01-22 16:14:58</t>
  </si>
  <si>
    <t>2024-01-22 16:36:53</t>
  </si>
  <si>
    <t>GÜZELKÖY KÖK 45-71-M00123_HatBaşıAyırıcı_53134539 M03_53134539</t>
  </si>
  <si>
    <t>53134539</t>
  </si>
  <si>
    <t>2024-01-22 15:34:13</t>
  </si>
  <si>
    <t>M-2207 DOĞANCILAR TR-3 35-03-M02207_B_56363665_56363665</t>
  </si>
  <si>
    <t>56363665</t>
  </si>
  <si>
    <t>2024-01-22 15:20:45</t>
  </si>
  <si>
    <t>2024-01-22 18:36:00</t>
  </si>
  <si>
    <t>M-180 DALYAN ARITMA DM 35-18-M00180__56372851_56372851</t>
  </si>
  <si>
    <t>56372851</t>
  </si>
  <si>
    <t>2024-01-22 15:39:06</t>
  </si>
  <si>
    <t>2024-01-22 21:16:01</t>
  </si>
  <si>
    <t>EĞLENHOCA DM 35-21-M00013_EĞLENHOCA-1  (KARAREİS KÖK) M06_72178730</t>
  </si>
  <si>
    <t>72178730</t>
  </si>
  <si>
    <t>2024-01-22 14:41:27</t>
  </si>
  <si>
    <t>2024-01-22 16:07:22</t>
  </si>
  <si>
    <t>DM-2/28 45-71-M00536_A a3_45193425</t>
  </si>
  <si>
    <t>45193425</t>
  </si>
  <si>
    <t>2024-01-22 13:15:36</t>
  </si>
  <si>
    <t>2024-01-22 18:46:31</t>
  </si>
  <si>
    <t>KÖPRÜBAŞI TR-23/A 45-86-M00352_A A02b_84597872</t>
  </si>
  <si>
    <t>84597872</t>
  </si>
  <si>
    <t>2024-01-22 13:01:57</t>
  </si>
  <si>
    <t>2024-01-22 16:15:46</t>
  </si>
  <si>
    <t>SARUHANLI TR-27 45-80-M00027_45-80-M00027_2371904</t>
  </si>
  <si>
    <t>2371904</t>
  </si>
  <si>
    <t>2024-01-22 11:09:11</t>
  </si>
  <si>
    <t>2024-01-22 12:52:24</t>
  </si>
  <si>
    <t>TR-124 35-26-M00124_956618708_956618708</t>
  </si>
  <si>
    <t>956618708</t>
  </si>
  <si>
    <t>2024-01-29 13:42:01</t>
  </si>
  <si>
    <t>2024-01-29 14:19:03</t>
  </si>
  <si>
    <t>AHMET DİRİK SULAMA GRUBU TR 35-27-M00266_C_56356742_56356742</t>
  </si>
  <si>
    <t>56356742</t>
  </si>
  <si>
    <t>2024-01-29 17:25:10</t>
  </si>
  <si>
    <t>M-2484 DADAŞKENT KÖK 35-10-M02484_A_56379744_56379744</t>
  </si>
  <si>
    <t>56379744</t>
  </si>
  <si>
    <t>2024-01-29 12:12:25</t>
  </si>
  <si>
    <t>2024-01-29 17:36:46</t>
  </si>
  <si>
    <t>K-18 35-04-K00018_D K18D1B_5808390</t>
  </si>
  <si>
    <t>5808390</t>
  </si>
  <si>
    <t>2024-01-29 00:56:13</t>
  </si>
  <si>
    <t>2024-01-29 01:26:34</t>
  </si>
  <si>
    <t>L-427 35-18-L00427_L-428 L02_72111918</t>
  </si>
  <si>
    <t>72111918</t>
  </si>
  <si>
    <t>2024-01-29 06:33:14</t>
  </si>
  <si>
    <t>2024-01-29 12:15:41</t>
  </si>
  <si>
    <t>K-18 35-04-K00018_35-04-K00018_2363306</t>
  </si>
  <si>
    <t>2363306</t>
  </si>
  <si>
    <t>2024-01-29 01:32:03</t>
  </si>
  <si>
    <t>ÇIKRIKÇI TR-1 45-81-M00206_95002689308_95002689308</t>
  </si>
  <si>
    <t>95002689308</t>
  </si>
  <si>
    <t>2024-01-28 14:39:17</t>
  </si>
  <si>
    <t>2024-01-28 16:03:22</t>
  </si>
  <si>
    <t>DM-12/TR-1 45-73-M00067_945675543_945675543</t>
  </si>
  <si>
    <t>945675543</t>
  </si>
  <si>
    <t>2024-01-28 13:15:50</t>
  </si>
  <si>
    <t>2024-01-28 18:51:49</t>
  </si>
  <si>
    <t>POYRAZDAMLARI TR-16 45-78-M00638_49221559_56407704_56407704</t>
  </si>
  <si>
    <t>56407704</t>
  </si>
  <si>
    <t>2024-01-28 13:07:36</t>
  </si>
  <si>
    <t>2024-01-28 14:15:27</t>
  </si>
  <si>
    <t>TR-31 45-78-L00031_49381090_56407516_56407516</t>
  </si>
  <si>
    <t>56407516</t>
  </si>
  <si>
    <t>2024-01-27 20:49:08</t>
  </si>
  <si>
    <t>2024-01-27 23:27:27</t>
  </si>
  <si>
    <t>2024-01-27 20:38:23</t>
  </si>
  <si>
    <t>2024-01-27 23:40:54</t>
  </si>
  <si>
    <t>M-326 35-03-M00326__72410745_72410745</t>
  </si>
  <si>
    <t>72410745</t>
  </si>
  <si>
    <t>2024-01-27 20:26:16</t>
  </si>
  <si>
    <t>2024-01-27 21:54:39</t>
  </si>
  <si>
    <t>TR-142 YAĞCILAR KÖK 35-19-M00142_956696709_956696709</t>
  </si>
  <si>
    <t>956696709</t>
  </si>
  <si>
    <t>2024-01-27 20:13:48</t>
  </si>
  <si>
    <t>2024-01-27 22:24:27</t>
  </si>
  <si>
    <t>RADAR KÖK 35-21-M00006_RADAR M02_72199828</t>
  </si>
  <si>
    <t>72199828</t>
  </si>
  <si>
    <t>2024-01-27 19:45:23</t>
  </si>
  <si>
    <t>2024-01-28 00:50:15</t>
  </si>
  <si>
    <t>K-4306 35-09-K04306_B b2_5874827</t>
  </si>
  <si>
    <t>5874827</t>
  </si>
  <si>
    <t>2024-01-27 20:16:08</t>
  </si>
  <si>
    <t>2024-01-27 22:29:40</t>
  </si>
  <si>
    <t>DM-9 45-71-M00386_HASTANE DM M04_66185014</t>
  </si>
  <si>
    <t>66185014</t>
  </si>
  <si>
    <t>2024-01-27 15:52:14</t>
  </si>
  <si>
    <t>2024-01-27 16:34:54</t>
  </si>
  <si>
    <t>TR-90 35-15-M00359_950360717_950360717</t>
  </si>
  <si>
    <t>950360717</t>
  </si>
  <si>
    <t>2024-01-27 16:18:37</t>
  </si>
  <si>
    <t>2024-01-27 19:17:53</t>
  </si>
  <si>
    <t>2024-01-27 16:20:52</t>
  </si>
  <si>
    <t>2024-01-27 18:14:30</t>
  </si>
  <si>
    <t>2024-01-27 15:57:17</t>
  </si>
  <si>
    <t>2024-01-27 16:33:57</t>
  </si>
  <si>
    <t>2024-01-27 15:57:23</t>
  </si>
  <si>
    <t>2024-01-27 16:03:32</t>
  </si>
  <si>
    <t>DM-1 45-71-M00001_NARLIBAHÇE M04_2050187</t>
  </si>
  <si>
    <t>2050187</t>
  </si>
  <si>
    <t>2024-01-27 15:51:04</t>
  </si>
  <si>
    <t>2024-01-27 16:32:55</t>
  </si>
  <si>
    <t>2024-01-27 12:53:09</t>
  </si>
  <si>
    <t>2024-01-27 15:24:06</t>
  </si>
  <si>
    <t>ULUKENT DM-3/5 35-28-M00895_DAĞITIM TRAFO ULUKENT DM-3/5 M02_72019142</t>
  </si>
  <si>
    <t>72019142</t>
  </si>
  <si>
    <t>2024-01-27 13:45:29</t>
  </si>
  <si>
    <t>2024-01-27 14:49:29</t>
  </si>
  <si>
    <t>L-376 PAZARYERİ 35-18-L00376_A a1_5955301</t>
  </si>
  <si>
    <t>5955301</t>
  </si>
  <si>
    <t>2024-01-27 09:09:01</t>
  </si>
  <si>
    <t>2024-01-27 09:45:07</t>
  </si>
  <si>
    <t>K-2009 35-01-K02009_911501872_911501872</t>
  </si>
  <si>
    <t>911501872</t>
  </si>
  <si>
    <t>2024-01-26 19:41:15</t>
  </si>
  <si>
    <t>2024-01-26 21:09:54</t>
  </si>
  <si>
    <t>M-3088(YATIRIM REZERVE) 35-03-M03088_35-03-M03088_80897791</t>
  </si>
  <si>
    <t>80897791</t>
  </si>
  <si>
    <t>2024-01-26 21:06:48</t>
  </si>
  <si>
    <t>2024-01-27 02:03:54</t>
  </si>
  <si>
    <t>2024-01-26 20:32:39</t>
  </si>
  <si>
    <t>2024-01-26 21:29:35</t>
  </si>
  <si>
    <t>M-1322 35-02-M01322_912744745_912744745</t>
  </si>
  <si>
    <t>912744745</t>
  </si>
  <si>
    <t>2024-01-26 18:46:09</t>
  </si>
  <si>
    <t>2024-01-26 23:09:24</t>
  </si>
  <si>
    <t>TR-48 45-78-L00048_953266761_953266761</t>
  </si>
  <si>
    <t>953266761</t>
  </si>
  <si>
    <t>2024-01-26 17:34:15</t>
  </si>
  <si>
    <t>2024-01-26 23:59:07</t>
  </si>
  <si>
    <t>45-82-M00087_SOMA TR-12/2_DIREK TIPI TRAFO HUCRESI_H01_2094727</t>
  </si>
  <si>
    <t>2094727</t>
  </si>
  <si>
    <t>2024-01-26 18:08:28</t>
  </si>
  <si>
    <t>2024-01-26 20:07:37</t>
  </si>
  <si>
    <t>SOMA TR-12/2 45-82-M00087__91423726_91423726</t>
  </si>
  <si>
    <t>91423726</t>
  </si>
  <si>
    <t>2024-01-26 19:07:29</t>
  </si>
  <si>
    <t>2024-01-26 21:21:02</t>
  </si>
  <si>
    <t>2024-01-26 15:00:21</t>
  </si>
  <si>
    <t>2024-01-26 17:29:53</t>
  </si>
  <si>
    <t>M-2760 35-10-M02760_TCK M02_81656679</t>
  </si>
  <si>
    <t>81656679</t>
  </si>
  <si>
    <t>2024-01-26 14:15:11</t>
  </si>
  <si>
    <t>2024-01-26 15:09:38</t>
  </si>
  <si>
    <t>PELİTALAN TR-1 45-71-M01570_C_56388126_56388126</t>
  </si>
  <si>
    <t>56388126</t>
  </si>
  <si>
    <t>2024-01-26 12:41:08</t>
  </si>
  <si>
    <t>2024-01-26 17:42:46</t>
  </si>
  <si>
    <t>K-4512 35-03-K04512_A_65514232_65514232</t>
  </si>
  <si>
    <t>65514232</t>
  </si>
  <si>
    <t>2024-01-26 12:57:42</t>
  </si>
  <si>
    <t>2024-01-26 14:53:53</t>
  </si>
  <si>
    <t>2024-01-26 12:02:50</t>
  </si>
  <si>
    <t>2024-01-26 12:29:14</t>
  </si>
  <si>
    <t>SOMA TR-12/2 45-82-M00087_45-82-M00087_2369184</t>
  </si>
  <si>
    <t>2369184</t>
  </si>
  <si>
    <t>2024-01-26 12:02:56</t>
  </si>
  <si>
    <t>2024-01-26 13:03:14</t>
  </si>
  <si>
    <t>K-4161 35-02-K04161_K-904 K01_42302223</t>
  </si>
  <si>
    <t>42302223</t>
  </si>
  <si>
    <t>2024-01-26 11:37:01</t>
  </si>
  <si>
    <t>2024-01-26 11:37:14</t>
  </si>
  <si>
    <t>MURADİYE DM-5/6 KÖK 45-71-M00245_TELAS M05_72097659</t>
  </si>
  <si>
    <t>72097659</t>
  </si>
  <si>
    <t>2024-01-26 09:54:09</t>
  </si>
  <si>
    <t>2024-01-26 14:32:54</t>
  </si>
  <si>
    <t>2024-01-26 09:47:15</t>
  </si>
  <si>
    <t>2024-01-26 10:06:34</t>
  </si>
  <si>
    <t>2024-01-25 23:13:17</t>
  </si>
  <si>
    <t>2024-01-26 00:38:41</t>
  </si>
  <si>
    <t>2024-01-25 22:39:45</t>
  </si>
  <si>
    <t>2024-01-26 01:45:18</t>
  </si>
  <si>
    <t>L-158 ONTUR 35-18-L00158_M-163 L05_2305724</t>
  </si>
  <si>
    <t>2305724</t>
  </si>
  <si>
    <t>2024-01-25 21:13:09</t>
  </si>
  <si>
    <t>2024-01-25 23:09:04</t>
  </si>
  <si>
    <t>2024-01-25 23:51:44</t>
  </si>
  <si>
    <t>2024-01-26 00:27:33</t>
  </si>
  <si>
    <t>K-1397 GÖRECE 35-22-K01397_A_56371831_56371831</t>
  </si>
  <si>
    <t>56371831</t>
  </si>
  <si>
    <t>2024-01-25 21:01:52</t>
  </si>
  <si>
    <t>2024-01-25 21:56:18</t>
  </si>
  <si>
    <t>TİRE TR-16 35-29-L00016_950329123_950329123</t>
  </si>
  <si>
    <t>950329123</t>
  </si>
  <si>
    <t>2024-01-25 17:02:56</t>
  </si>
  <si>
    <t>2024-01-25 17:57:10</t>
  </si>
  <si>
    <t>K-1534 35-01-K01534_K 1K_5869262</t>
  </si>
  <si>
    <t>5869262</t>
  </si>
  <si>
    <t>2024-01-25 17:44:34</t>
  </si>
  <si>
    <t>DENİŞ 1-2 MOD5A 45-82-M00377_DENİŞ-2 ÇIKIŞ M10_2115036</t>
  </si>
  <si>
    <t>2115036</t>
  </si>
  <si>
    <t>2024-01-25 16:07:01</t>
  </si>
  <si>
    <t>2024-01-25 16:31:33</t>
  </si>
  <si>
    <t>K-925 35-01-K00925_A 2A_5869670</t>
  </si>
  <si>
    <t>5869670</t>
  </si>
  <si>
    <t>2024-01-25 16:12:36</t>
  </si>
  <si>
    <t>2024-01-25 18:03:04</t>
  </si>
  <si>
    <t>M-2515 35-02-M02515_C_56365522_56365522</t>
  </si>
  <si>
    <t>56365522</t>
  </si>
  <si>
    <t>2024-01-25 16:40:05</t>
  </si>
  <si>
    <t>2024-01-25 20:31:55</t>
  </si>
  <si>
    <t>MEDAR TR-10 45-72-L00292_967185213_967185213</t>
  </si>
  <si>
    <t>967185213</t>
  </si>
  <si>
    <t>2024-01-25 10:40:46</t>
  </si>
  <si>
    <t>2024-01-25 12:40:19</t>
  </si>
  <si>
    <t>M-2892 35-10-M02892_95002764140_95002764140</t>
  </si>
  <si>
    <t>95002764140</t>
  </si>
  <si>
    <t>2024-01-25 11:08:54</t>
  </si>
  <si>
    <t>2024-01-25 12:26:05</t>
  </si>
  <si>
    <t>ASARLIK TR-14 KÖK 35-28-M00168_ASARLIK DM-2 M02_66531980</t>
  </si>
  <si>
    <t>66531980</t>
  </si>
  <si>
    <t>2024-01-25 10:01:33</t>
  </si>
  <si>
    <t>2024-01-25 16:09:58</t>
  </si>
  <si>
    <t>UÇAK KARDEŞLER KÖK 45-73-M00296_UÇAK KARDEŞLER M04_66733919</t>
  </si>
  <si>
    <t>66733919</t>
  </si>
  <si>
    <t>2024-01-25 06:27:20</t>
  </si>
  <si>
    <t>TR-58 45-78-M00058_A tr154/a21b_49409464</t>
  </si>
  <si>
    <t>49409464</t>
  </si>
  <si>
    <t>2024-01-24 22:45:58</t>
  </si>
  <si>
    <t>2024-01-24 23:39:48</t>
  </si>
  <si>
    <t>2024-01-24 22:28:15</t>
  </si>
  <si>
    <t>2024-01-24 23:48:07</t>
  </si>
  <si>
    <t>K-1744 35-01-K01744_35-01-K01744_84744350</t>
  </si>
  <si>
    <t>84744350</t>
  </si>
  <si>
    <t>2024-01-25 03:42:19</t>
  </si>
  <si>
    <t>2024-01-24 20:11:39</t>
  </si>
  <si>
    <t>2024-01-24 21:00:43</t>
  </si>
  <si>
    <t>DİKİLİ İM 35-30-A00001_ALTINOVA-2 M15_72357038</t>
  </si>
  <si>
    <t>72357038</t>
  </si>
  <si>
    <t>2024-01-24 15:21:32</t>
  </si>
  <si>
    <t>2024-01-24 19:49:28</t>
  </si>
  <si>
    <t>KISIK TR-1 (M-135) 35-22-M00135__90013253_90013253</t>
  </si>
  <si>
    <t>90013253</t>
  </si>
  <si>
    <t>2024-01-24 15:07:12</t>
  </si>
  <si>
    <t>2024-01-24 18:01:50</t>
  </si>
  <si>
    <t>2024-01-24 15:13:27</t>
  </si>
  <si>
    <t>2024-01-24 16:43:00</t>
  </si>
  <si>
    <t>GAZİLER TR-1 35-20-L00282_955209399_955209399</t>
  </si>
  <si>
    <t>955209399</t>
  </si>
  <si>
    <t>2024-01-24 13:31:12</t>
  </si>
  <si>
    <t>2024-01-24 15:49:05</t>
  </si>
  <si>
    <t>2024-01-24 12:48:07</t>
  </si>
  <si>
    <t>2024-01-24 14:09:07</t>
  </si>
  <si>
    <t>2024-01-24 09:27:20</t>
  </si>
  <si>
    <t>2024-01-24 11:39:54</t>
  </si>
  <si>
    <t>ILGIN HATBAŞI KÖK 45-73-M01292_HatBaşıAyırıcı_98603721 M01_98603721</t>
  </si>
  <si>
    <t>98603721</t>
  </si>
  <si>
    <t>2024-01-24 09:34:32</t>
  </si>
  <si>
    <t>2024-01-24 11:26:34</t>
  </si>
  <si>
    <t>KOYUNDERE DM-3/5 35-28-M00142_9670170 a1_5822824</t>
  </si>
  <si>
    <t>5822824</t>
  </si>
  <si>
    <t>2024-01-24 07:59:04</t>
  </si>
  <si>
    <t>2024-01-24 11:51:51</t>
  </si>
  <si>
    <t>PİREVELİLER TR-1 35-16-M00081_47453608_56394988_56394988</t>
  </si>
  <si>
    <t>56394988</t>
  </si>
  <si>
    <t>2024-01-23 18:14:01</t>
  </si>
  <si>
    <t>TR-1/126-1 (KEMALPAŞA SOKAK TRF) 45-83-M00270_955154904_955154904</t>
  </si>
  <si>
    <t>955154904</t>
  </si>
  <si>
    <t>2024-01-23 18:13:27</t>
  </si>
  <si>
    <t>2024-01-23 19:49:03</t>
  </si>
  <si>
    <t>POYRAZ YAZLA MAHALLESİ TR-1 45-78-M00635_45-78-M00635_2352556</t>
  </si>
  <si>
    <t>2352556</t>
  </si>
  <si>
    <t>2024-01-23 18:43:19</t>
  </si>
  <si>
    <t>2024-01-23 19:14:46</t>
  </si>
  <si>
    <t>M-1732 35-09-M01732_35-09-M01732_42941372</t>
  </si>
  <si>
    <t>42941372</t>
  </si>
  <si>
    <t>2024-01-23 17:39:41</t>
  </si>
  <si>
    <t>2024-01-23 18:43:46</t>
  </si>
  <si>
    <t>SÖĞÜTÖREN TR-1 35-20-L00347_95000532721_95000532721</t>
  </si>
  <si>
    <t>95000532721</t>
  </si>
  <si>
    <t>2024-01-23 18:48:34</t>
  </si>
  <si>
    <t>2024-01-23 20:35:41</t>
  </si>
  <si>
    <t>TR-12 HÜKÜMET KONAĞI 35-19-M00012_11743311_56375349_56375349</t>
  </si>
  <si>
    <t>56375349</t>
  </si>
  <si>
    <t>2024-01-23 18:31:10</t>
  </si>
  <si>
    <t>2024-01-23 19:41:23</t>
  </si>
  <si>
    <t>UZUNKUYU TR-2 35-19-M00204_B_91219772_91219772</t>
  </si>
  <si>
    <t>91219772</t>
  </si>
  <si>
    <t>2024-01-23 17:57:21</t>
  </si>
  <si>
    <t>2024-01-23 18:43:10</t>
  </si>
  <si>
    <t>POYRACIK TR-1 35-24-L00024_A_60983552_60983552</t>
  </si>
  <si>
    <t>60983552</t>
  </si>
  <si>
    <t>2024-01-23 18:40:08</t>
  </si>
  <si>
    <t>2024-01-23 19:59:54</t>
  </si>
  <si>
    <t>TEKELİ ARITMA KÖK 35-22-M00090_İTOP M04_2328483</t>
  </si>
  <si>
    <t>2328483</t>
  </si>
  <si>
    <t>2024-01-23 16:00:29</t>
  </si>
  <si>
    <t>2024-01-23 19:08:57</t>
  </si>
  <si>
    <t>K-1717 35-03-K01717_D_56366488_56366488</t>
  </si>
  <si>
    <t>56366488</t>
  </si>
  <si>
    <t>2024-01-23 14:26:05</t>
  </si>
  <si>
    <t>2024-01-23 16:36:39</t>
  </si>
  <si>
    <t>DEĞİRMENDERE DM 35-22-M00085_DEĞİRMENDERE-2 M06_50066609</t>
  </si>
  <si>
    <t>50066609</t>
  </si>
  <si>
    <t>2024-01-23 11:58:21</t>
  </si>
  <si>
    <t>2024-01-23 12:56:02</t>
  </si>
  <si>
    <t>TR-37 45-74-M00037_DIREK TIPI TRAFO HUCRESI H01_2053555</t>
  </si>
  <si>
    <t>2053555</t>
  </si>
  <si>
    <t>2024-01-23 10:40:06</t>
  </si>
  <si>
    <t>2024-01-23 16:11:52</t>
  </si>
  <si>
    <t>SOMA TR-19 45-82-M00019_D_56404913_56404913</t>
  </si>
  <si>
    <t>56404913</t>
  </si>
  <si>
    <t>2024-01-23 10:32:31</t>
  </si>
  <si>
    <t>2024-01-23 14:31:48</t>
  </si>
  <si>
    <t>K-3103 35-10-K03103_35-10-K03103_47780908</t>
  </si>
  <si>
    <t>47780908</t>
  </si>
  <si>
    <t>2024-01-23 09:23:16</t>
  </si>
  <si>
    <t>2024-01-23 15:27:13</t>
  </si>
  <si>
    <t>M-3430(YATIRIM REZERVE) 35-03-M03430_35-03-M03430_88207468</t>
  </si>
  <si>
    <t>88207468</t>
  </si>
  <si>
    <t>2024-01-23 09:26:03</t>
  </si>
  <si>
    <t>2024-01-23 10:03:29</t>
  </si>
  <si>
    <t>2024-01-23 09:28:12</t>
  </si>
  <si>
    <t>2024-01-23 17:27:29</t>
  </si>
  <si>
    <t>2024-01-23 08:45:07</t>
  </si>
  <si>
    <t>2024-01-23 11:20:45</t>
  </si>
  <si>
    <t>TR-2/31 45-72-L00031_E E05_65855816</t>
  </si>
  <si>
    <t>65855816</t>
  </si>
  <si>
    <t>2024-01-23 07:47:42</t>
  </si>
  <si>
    <t>2024-01-23 09:56:49</t>
  </si>
  <si>
    <t>AŞAĞIŞAKRAN TR-1 35-17-M00223_35-17-M00223_58006356</t>
  </si>
  <si>
    <t>58006356</t>
  </si>
  <si>
    <t>2024-01-23 02:13:29</t>
  </si>
  <si>
    <t>2024-01-23 11:23:52</t>
  </si>
  <si>
    <t>MAVİDERE TR-2 35-31-L00211_C_91201370_91201370</t>
  </si>
  <si>
    <t>91201370</t>
  </si>
  <si>
    <t>2024-01-22 23:01:47</t>
  </si>
  <si>
    <t>2024-01-23 02:46:08</t>
  </si>
  <si>
    <t>DM-1/TR-19 (TR-46) 35-26-M00046_H H05b_91647687</t>
  </si>
  <si>
    <t>91647687</t>
  </si>
  <si>
    <t>2024-01-22 22:51:35</t>
  </si>
  <si>
    <t>2024-01-22 23:47:41</t>
  </si>
  <si>
    <t>TR-144 35-16-L00144_A_90936436_90936436</t>
  </si>
  <si>
    <t>90936436</t>
  </si>
  <si>
    <t>2024-01-22 21:08:15</t>
  </si>
  <si>
    <t>2024-01-22 22:11:20</t>
  </si>
  <si>
    <t>DEMİRKÖPRÜ TM 45-78-A00005_HatBaşıAyırıcı_53139700 M05_53139700</t>
  </si>
  <si>
    <t>53139700</t>
  </si>
  <si>
    <t>2024-01-22 20:01:32</t>
  </si>
  <si>
    <t>2024-01-22 21:12:38</t>
  </si>
  <si>
    <t>MAVİKENT TR-1 35-30-M00132_95000508412_95000508412</t>
  </si>
  <si>
    <t>95000508412</t>
  </si>
  <si>
    <t>2024-01-22 19:43:38</t>
  </si>
  <si>
    <t>2024-01-22 21:11:57</t>
  </si>
  <si>
    <t>DM-4/2 45-72-M00614_956532067_956532067</t>
  </si>
  <si>
    <t>956532067</t>
  </si>
  <si>
    <t>2024-01-22 19:33:56</t>
  </si>
  <si>
    <t>2024-01-22 22:57:05</t>
  </si>
  <si>
    <t>CUMALAR TR-1 45-81-M00132_45-81-M00132_2376219</t>
  </si>
  <si>
    <t>2376219</t>
  </si>
  <si>
    <t>2024-01-22 19:07:12</t>
  </si>
  <si>
    <t>2024-01-22 19:51:51</t>
  </si>
  <si>
    <t>EĞLENHOCA TR-1 35-21-L00118_A_56376289_56376289</t>
  </si>
  <si>
    <t>56376289</t>
  </si>
  <si>
    <t>2024-01-22 18:56:43</t>
  </si>
  <si>
    <t>2024-01-22 22:07:35</t>
  </si>
  <si>
    <t>TR-58 35-19-L00058_956677642_956677642</t>
  </si>
  <si>
    <t>956677642</t>
  </si>
  <si>
    <t>2024-01-22 15:07:13</t>
  </si>
  <si>
    <t>2024-01-22 19:00:20</t>
  </si>
  <si>
    <t>K-766 35-04-K00766_912473663_912473663</t>
  </si>
  <si>
    <t>912473663</t>
  </si>
  <si>
    <t>2024-01-29 13:04:41</t>
  </si>
  <si>
    <t>2024-01-29 15:59:48</t>
  </si>
  <si>
    <t>SOĞANLI TR-1 45-73-M01034_C_91138942_91138942</t>
  </si>
  <si>
    <t>91138942</t>
  </si>
  <si>
    <t>2024-01-28 19:40:30</t>
  </si>
  <si>
    <t>2024-01-28 21:07:46</t>
  </si>
  <si>
    <t>TEPEBAŞI TR-2 45-75-L00003_A_91382311_91382311</t>
  </si>
  <si>
    <t>91382311</t>
  </si>
  <si>
    <t>2024-01-28 19:49:27</t>
  </si>
  <si>
    <t>2024-01-28 22:33:45</t>
  </si>
  <si>
    <t>2024-01-28 18:55:49</t>
  </si>
  <si>
    <t>2024-01-28 21:35:24</t>
  </si>
  <si>
    <t>2024-01-28 20:07:54</t>
  </si>
  <si>
    <t>2024-01-28 20:30:42</t>
  </si>
  <si>
    <t>FUNDACIK KÖK 45-75-M00068_HatBaşıAyırıcı_53135613 M03_53135613</t>
  </si>
  <si>
    <t>53135613</t>
  </si>
  <si>
    <t>2024-01-28 02:10:20</t>
  </si>
  <si>
    <t>2024-01-28 03:35:54</t>
  </si>
  <si>
    <t>ÇAMBEL KÖK 35-27-M00619_ÇAMBEL KÖYÜ M03_72166025</t>
  </si>
  <si>
    <t>72166025</t>
  </si>
  <si>
    <t>2024-01-27 17:23:14</t>
  </si>
  <si>
    <t>2024-01-27 17:53:09</t>
  </si>
  <si>
    <t>2024-01-27 16:48:25</t>
  </si>
  <si>
    <t>2024-01-27 19:20:54</t>
  </si>
  <si>
    <t>2024-01-27 10:46:27</t>
  </si>
  <si>
    <t>2024-01-27 12:30:31</t>
  </si>
  <si>
    <t>ULUDERBENT DM 45-73-M00491_HatBaşıAyırıcı_53136715 M03_53136715</t>
  </si>
  <si>
    <t>53136715</t>
  </si>
  <si>
    <t>2024-01-27 11:01:26</t>
  </si>
  <si>
    <t>2024-01-27 15:30:29</t>
  </si>
  <si>
    <t>DM-14/3 45-71-M00387_A A05b_42994833</t>
  </si>
  <si>
    <t>42994833</t>
  </si>
  <si>
    <t>2024-01-27 11:26:00</t>
  </si>
  <si>
    <t>2024-01-27 13:16:42</t>
  </si>
  <si>
    <t>M-1531 35-09-M01531_35-09-M01531_2349668</t>
  </si>
  <si>
    <t>2349668</t>
  </si>
  <si>
    <t>2024-01-27 10:13:09</t>
  </si>
  <si>
    <t>2024-01-27 11:20:26</t>
  </si>
  <si>
    <t>YILMAZ TR-5 45-78-L00205_D_56407971_56407971</t>
  </si>
  <si>
    <t>56407971</t>
  </si>
  <si>
    <t>2024-01-26 21:55:21</t>
  </si>
  <si>
    <t>2024-01-27 00:48:03</t>
  </si>
  <si>
    <t>2024-01-26 18:17:00</t>
  </si>
  <si>
    <t>2024-01-26 18:26:41</t>
  </si>
  <si>
    <t>KETENDERESİ TR-14 35-15-L01067_B_91314894_91314894</t>
  </si>
  <si>
    <t>91314894</t>
  </si>
  <si>
    <t>2024-01-26 18:37:57</t>
  </si>
  <si>
    <t>2024-01-26 20:18:23</t>
  </si>
  <si>
    <t>SAMURLU TR-1 35-17-M00318_950313588_950313588</t>
  </si>
  <si>
    <t>950313588</t>
  </si>
  <si>
    <t>2024-01-26 16:17:42</t>
  </si>
  <si>
    <t>2024-01-26 23:40:31</t>
  </si>
  <si>
    <t>DM-9/12-A 45-71-M01919_DIREK TIPI TRAFO HUCRESI H01_2116718</t>
  </si>
  <si>
    <t>2116718</t>
  </si>
  <si>
    <t>2024-01-26 14:23:14</t>
  </si>
  <si>
    <t>2024-01-26 22:05:35</t>
  </si>
  <si>
    <t>2024-01-26 11:43:14</t>
  </si>
  <si>
    <t>2024-01-26 13:11:04</t>
  </si>
  <si>
    <t>PROJECTZ GAYRİMENKUL YATIRIM DANIŞMANLIK A.Ş. TR 35-18-L00609_35-18-L00609_50080945</t>
  </si>
  <si>
    <t>50080945</t>
  </si>
  <si>
    <t>2024-01-26 12:01:41</t>
  </si>
  <si>
    <t>2024-01-26 16:00:36</t>
  </si>
  <si>
    <t>L-110 OVACIK 35-18-L00110_A_91231703_91231703</t>
  </si>
  <si>
    <t>91231703</t>
  </si>
  <si>
    <t>2024-01-26 11:05:58</t>
  </si>
  <si>
    <t>2024-01-26 15:41:42</t>
  </si>
  <si>
    <t>M-2353 35-03-M02353_D_91464321_91464321</t>
  </si>
  <si>
    <t>91464321</t>
  </si>
  <si>
    <t>2024-01-26 11:51:10</t>
  </si>
  <si>
    <t>2024-01-26 12:12:09</t>
  </si>
  <si>
    <t>2024-01-26 11:07:28</t>
  </si>
  <si>
    <t>2024-01-26 11:39:43</t>
  </si>
  <si>
    <t>2024-01-26 12:16:32</t>
  </si>
  <si>
    <t>TR-140 35-19-L00140_DIREK TIPI TRAFO HUCRESI H01_2057083</t>
  </si>
  <si>
    <t>2057083</t>
  </si>
  <si>
    <t>2024-01-26 11:20:33</t>
  </si>
  <si>
    <t>2024-01-26 14:28:14</t>
  </si>
  <si>
    <t>2024-01-26 09:37:04</t>
  </si>
  <si>
    <t>2024-01-26 17:01:02</t>
  </si>
  <si>
    <t>ALABAŞ TR-6 35-15-L00511_A_56398718_56398718</t>
  </si>
  <si>
    <t>56398718</t>
  </si>
  <si>
    <t>2024-01-26 09:46:45</t>
  </si>
  <si>
    <t>2024-01-26 09:09:38</t>
  </si>
  <si>
    <t>2024-01-26 09:12:28</t>
  </si>
  <si>
    <t>K-554 35-01-K00554_TRAFO K04_42396826</t>
  </si>
  <si>
    <t>42396826</t>
  </si>
  <si>
    <t>2024-01-26 09:41:10</t>
  </si>
  <si>
    <t>2024-01-26 10:18:56</t>
  </si>
  <si>
    <t>K-196 35-01-K00196_35-01-K00196_2374506</t>
  </si>
  <si>
    <t>2374506</t>
  </si>
  <si>
    <t>2024-01-26 09:19:00</t>
  </si>
  <si>
    <t>2024-01-26 13:15:14</t>
  </si>
  <si>
    <t>KARAAĞAÇLI TR-13 45-71-M01075_FABRİKALAR M05_2320972</t>
  </si>
  <si>
    <t>2320972</t>
  </si>
  <si>
    <t>2024-01-26 09:14:03</t>
  </si>
  <si>
    <t>2024-01-26 10:15:24</t>
  </si>
  <si>
    <t>TEPECİK KÖPRÜ DM 35-14-M00332_TEPECİK ÇIKIŞI (M-78) M04_49833964</t>
  </si>
  <si>
    <t>49833964</t>
  </si>
  <si>
    <t>2024-01-26 09:35:01</t>
  </si>
  <si>
    <t>2024-01-26 15:38:21</t>
  </si>
  <si>
    <t>YENİ ŞAKRAN TR-11 35-17-M00211_950312777_950312777</t>
  </si>
  <si>
    <t>950312777</t>
  </si>
  <si>
    <t>2024-01-26 00:40:07</t>
  </si>
  <si>
    <t>2024-01-26 05:21:50</t>
  </si>
  <si>
    <t>SALİHLİ TR-30/A 45-78-L00727_B_91333788_91333788</t>
  </si>
  <si>
    <t>91333788</t>
  </si>
  <si>
    <t>2024-01-25 21:15:54</t>
  </si>
  <si>
    <t>2024-01-25 22:04:16</t>
  </si>
  <si>
    <t>M-2794 35-01-M02794_B_82187333_82187333</t>
  </si>
  <si>
    <t>82187333</t>
  </si>
  <si>
    <t>2024-01-25 21:25:04</t>
  </si>
  <si>
    <t>2024-01-25 22:28:13</t>
  </si>
  <si>
    <t>2024-01-25 18:09:10</t>
  </si>
  <si>
    <t>2024-01-25 19:38:49</t>
  </si>
  <si>
    <t>TR-18 (M-718) 35-30-M00718_955298106_955298106</t>
  </si>
  <si>
    <t>955298106</t>
  </si>
  <si>
    <t>2024-01-25 18:21:49</t>
  </si>
  <si>
    <t>2024-01-25 21:28:28</t>
  </si>
  <si>
    <t>2024-01-25 19:24:26</t>
  </si>
  <si>
    <t>2024-01-25 14:07:39</t>
  </si>
  <si>
    <t>2024-01-25 15:14:01</t>
  </si>
  <si>
    <t>2024-01-25 14:17:25</t>
  </si>
  <si>
    <t>2024-01-25 15:44:04</t>
  </si>
  <si>
    <t>K-1368 35-08-K01368_35-08-K01368_42013231</t>
  </si>
  <si>
    <t>42013231</t>
  </si>
  <si>
    <t>2024-01-25 13:56:04</t>
  </si>
  <si>
    <t>2024-01-25 14:32:35</t>
  </si>
  <si>
    <t>2024-01-25 12:58:02</t>
  </si>
  <si>
    <t>2024-01-25 15:44:59</t>
  </si>
  <si>
    <t>FOÇA TR-41 35-23-L00041_C_56398532_56398532</t>
  </si>
  <si>
    <t>56398532</t>
  </si>
  <si>
    <t>2024-01-25 13:00:25</t>
  </si>
  <si>
    <t>2024-01-25 16:22:27</t>
  </si>
  <si>
    <t>GÜVENDİK TR-1 45-76-L00086_955237290_955237290</t>
  </si>
  <si>
    <t>955237290</t>
  </si>
  <si>
    <t>2024-01-25 10:08:00</t>
  </si>
  <si>
    <t>2024-01-25 13:26:01</t>
  </si>
  <si>
    <t>GÖLCÜK DM 35-15-L01153_SUBATAN L04_67177075</t>
  </si>
  <si>
    <t>67177075</t>
  </si>
  <si>
    <t>2024-01-25 10:00:44</t>
  </si>
  <si>
    <t>2024-01-25 17:01:54</t>
  </si>
  <si>
    <t>İSKELE KÖK 35-19-L00275_ÇAYIR L03_72119386</t>
  </si>
  <si>
    <t>72119386</t>
  </si>
  <si>
    <t>2024-01-25 10:55:46</t>
  </si>
  <si>
    <t>2024-01-24 20:56:31</t>
  </si>
  <si>
    <t>2024-01-24 21:49:58</t>
  </si>
  <si>
    <t>2024-01-24 21:35:22</t>
  </si>
  <si>
    <t>2024-01-24 22:39:08</t>
  </si>
  <si>
    <t>2024-01-24 21:10:49</t>
  </si>
  <si>
    <t>ALİAĞA GIS TM 35-17-A00014_HatBaşıAyırıcı_65632267 M020_65632267</t>
  </si>
  <si>
    <t>65632267</t>
  </si>
  <si>
    <t>2024-01-24 17:23:19</t>
  </si>
  <si>
    <t>2024-01-24 18:22:26</t>
  </si>
  <si>
    <t>L-111 OVACIK 35-18-L00111_ H_49092720</t>
  </si>
  <si>
    <t>49092720</t>
  </si>
  <si>
    <t>2024-01-24 15:45:00</t>
  </si>
  <si>
    <t>2024-01-24 16:23:19</t>
  </si>
  <si>
    <t>PANCAR TR-4 35-26-M00896__72373328_72373328</t>
  </si>
  <si>
    <t>72373328</t>
  </si>
  <si>
    <t>2024-01-24 15:52:36</t>
  </si>
  <si>
    <t>2024-01-24 18:03:58</t>
  </si>
  <si>
    <t>K-4827 35-02-K04827_99380893_99380893</t>
  </si>
  <si>
    <t>99380893</t>
  </si>
  <si>
    <t>2024-01-24 14:47:46</t>
  </si>
  <si>
    <t>2024-01-24 16:06:00</t>
  </si>
  <si>
    <t>HALİTPAŞA TR-10 45-80-M00081_A_56385460_56385460</t>
  </si>
  <si>
    <t>56385460</t>
  </si>
  <si>
    <t>2024-01-24 13:57:59</t>
  </si>
  <si>
    <t>2024-01-24 18:02:52</t>
  </si>
  <si>
    <t>2024-01-24 13:09:31</t>
  </si>
  <si>
    <t>2024-01-24 17:29:00</t>
  </si>
  <si>
    <t>TR-99 45-78-L00099_B_56402395_56402395</t>
  </si>
  <si>
    <t>56402395</t>
  </si>
  <si>
    <t>2024-01-24 13:14:18</t>
  </si>
  <si>
    <t>2024-01-24 14:45:45</t>
  </si>
  <si>
    <t>2024-01-24 13:12:06</t>
  </si>
  <si>
    <t>2024-01-24 13:22:36</t>
  </si>
  <si>
    <t>KARABURUN İM 35-21-A00001_YENİ LİMAN L03_2062912</t>
  </si>
  <si>
    <t>2062912</t>
  </si>
  <si>
    <t>2024-01-24 13:23:28</t>
  </si>
  <si>
    <t>2024-01-24 17:44:59</t>
  </si>
  <si>
    <t>M-3199 (YATIRIM REZERVE) 35-01-M03199_D_56394170_56394170</t>
  </si>
  <si>
    <t>56394170</t>
  </si>
  <si>
    <t>2024-01-24 10:55:19</t>
  </si>
  <si>
    <t>2024-01-24 12:08:09</t>
  </si>
  <si>
    <t>M-2121 35-03-M02121_95001356154_95001356154</t>
  </si>
  <si>
    <t>95001356154</t>
  </si>
  <si>
    <t>2024-01-24 09:40:54</t>
  </si>
  <si>
    <t>2024-01-24 12:27:01</t>
  </si>
  <si>
    <t>2024-01-24 09:21:31</t>
  </si>
  <si>
    <t>2024-01-24 16:22:00</t>
  </si>
  <si>
    <t>K-1020 35-01-K01020_912310151_912310151</t>
  </si>
  <si>
    <t>912310151</t>
  </si>
  <si>
    <t>2024-01-24 08:57:21</t>
  </si>
  <si>
    <t>2024-01-24 11:29:04</t>
  </si>
  <si>
    <t>METAL İŞLERİ TR-16 35-22-M00116_9587466 TR16e1_5923933</t>
  </si>
  <si>
    <t>5923933</t>
  </si>
  <si>
    <t>2024-01-24 09:14:56</t>
  </si>
  <si>
    <t>2024-01-24 10:06:12</t>
  </si>
  <si>
    <t>K-3169 35-04-K03169_D_56370935_56370935</t>
  </si>
  <si>
    <t>56370935</t>
  </si>
  <si>
    <t>2024-01-24 09:12:15</t>
  </si>
  <si>
    <t>2024-01-24 10:35:52</t>
  </si>
  <si>
    <t>KARABURUN İM 35-21-A00001_KÜÇÜKBAHÇE L05_2314244</t>
  </si>
  <si>
    <t>2314244</t>
  </si>
  <si>
    <t>2024-01-24 09:21:50</t>
  </si>
  <si>
    <t>2024-01-24 17:23:49</t>
  </si>
  <si>
    <t>M-1268 35-04-M01268_35-04-M01268_66570907</t>
  </si>
  <si>
    <t>66570907</t>
  </si>
  <si>
    <t>2024-01-24 09:16:34</t>
  </si>
  <si>
    <t>2024-01-24 10:11:33</t>
  </si>
  <si>
    <t>M-3305(YATIRIM REZERVE) 35-07-M03305_97526911_97526911</t>
  </si>
  <si>
    <t>97526911</t>
  </si>
  <si>
    <t>2024-01-24 08:52:34</t>
  </si>
  <si>
    <t>2024-01-24 09:42:18</t>
  </si>
  <si>
    <t>M. TELLİ TARIMSAL GRUP SULAMA 35-32-L00032_A_56377007_56377007</t>
  </si>
  <si>
    <t>56377007</t>
  </si>
  <si>
    <t>2024-01-23 15:09:22</t>
  </si>
  <si>
    <t>2024-01-23 16:39:34</t>
  </si>
  <si>
    <t>M-1147 35-09-M01147_M-910 M03_47553621</t>
  </si>
  <si>
    <t>47553621</t>
  </si>
  <si>
    <t>2024-01-23 13:41:47</t>
  </si>
  <si>
    <t>2024-01-23 13:44:30</t>
  </si>
  <si>
    <t>YAYAKIRILDIK TR-2 45-72-M00507_B_56406219_56406219</t>
  </si>
  <si>
    <t>56406219</t>
  </si>
  <si>
    <t>2024-01-23 13:29:01</t>
  </si>
  <si>
    <t>2024-01-23 15:29:55</t>
  </si>
  <si>
    <t>K-1038 35-01-K01038_97446210_97446210</t>
  </si>
  <si>
    <t>97446210</t>
  </si>
  <si>
    <t>2024-01-23 10:36:47</t>
  </si>
  <si>
    <t>2024-01-23 14:36:46</t>
  </si>
  <si>
    <t>YENİKÖY-3 35-26-L00142_956623373_956623373</t>
  </si>
  <si>
    <t>956623373</t>
  </si>
  <si>
    <t>2024-01-23 10:41:45</t>
  </si>
  <si>
    <t>2024-01-23 13:19:58</t>
  </si>
  <si>
    <t>2024-01-23 10:40:16</t>
  </si>
  <si>
    <t>2024-01-23 12:32:33</t>
  </si>
  <si>
    <t>K-1867 35-09-K01867_35-09-K01867_45352960</t>
  </si>
  <si>
    <t>45352960</t>
  </si>
  <si>
    <t>2024-01-23 11:24:39</t>
  </si>
  <si>
    <t>PİRAHMET KÖK 45-82-M00580_ M03_96593249</t>
  </si>
  <si>
    <t>96593249</t>
  </si>
  <si>
    <t>2024-01-23 10:49:01</t>
  </si>
  <si>
    <t>2024-01-23 11:28:58</t>
  </si>
  <si>
    <t>2024-01-23 10:45:09</t>
  </si>
  <si>
    <t>2024-01-23 10:50:09</t>
  </si>
  <si>
    <t>ULUKENT DM-4/3 35-28-M00045_A a3b_5771248</t>
  </si>
  <si>
    <t>5771248</t>
  </si>
  <si>
    <t>2024-01-23 09:13:59</t>
  </si>
  <si>
    <t>2024-01-23 12:07:10</t>
  </si>
  <si>
    <t>2024-01-23 08:40:33</t>
  </si>
  <si>
    <t>2024-01-23 10:04:48</t>
  </si>
  <si>
    <t>2024-01-23 08:46:34</t>
  </si>
  <si>
    <t>2024-01-23 11:05:42</t>
  </si>
  <si>
    <t>UÇAK KARDEŞLER KÖK 45-73-M00296_UÇAK KARDEŞLER M04_66733881</t>
  </si>
  <si>
    <t>66733881</t>
  </si>
  <si>
    <t>2024-01-23 02:15:58</t>
  </si>
  <si>
    <t>2024-01-23 05:34:30</t>
  </si>
  <si>
    <t>SEYREK TR-3 35-28-M00372__78540087_78540087</t>
  </si>
  <si>
    <t>78540087</t>
  </si>
  <si>
    <t>2024-01-22 19:50:12</t>
  </si>
  <si>
    <t>2024-01-23 02:33:34</t>
  </si>
  <si>
    <t>KİLLİK KÖK (TR-1) 45-73-M00342_TR-2 KİLLİK KÖK M01_67018346</t>
  </si>
  <si>
    <t>67018346</t>
  </si>
  <si>
    <t>2024-01-23 01:53:00</t>
  </si>
  <si>
    <t>2024-01-23 03:41:06</t>
  </si>
  <si>
    <t>ASARLIK HAYVANAT BAHÇESİ GEÇİT 35-28-M00588_ASARLIK TR-10/TOKİ M02_66839890</t>
  </si>
  <si>
    <t>66839890</t>
  </si>
  <si>
    <t>2024-01-22 22:19:50</t>
  </si>
  <si>
    <t>2024-01-23 06:37:59</t>
  </si>
  <si>
    <t>L-255 YENİCEKIYIKENT SİTESİ 35-18-L00255_950441696_950441696</t>
  </si>
  <si>
    <t>950441696</t>
  </si>
  <si>
    <t>2024-01-22 19:09:25</t>
  </si>
  <si>
    <t>2024-01-22 21:49:54</t>
  </si>
  <si>
    <t>GÖKÇEYURT TR-1 35-16-M00065_953313819_953313819</t>
  </si>
  <si>
    <t>953313819</t>
  </si>
  <si>
    <t>2024-01-22 18:49:33</t>
  </si>
  <si>
    <t>2024-01-23 00:18:21</t>
  </si>
  <si>
    <t>ALAÇATI TR-3 (DÜDÜKÇÜ GEDİĞİ) 45-73-M01125_A_91230987_91230987</t>
  </si>
  <si>
    <t>91230987</t>
  </si>
  <si>
    <t>2024-01-22 18:36:36</t>
  </si>
  <si>
    <t>2024-01-22 22:11:54</t>
  </si>
  <si>
    <t>YENİFOÇA TR-24 35-23-M00024_950418780_950418780</t>
  </si>
  <si>
    <t>950418780</t>
  </si>
  <si>
    <t>2024-01-22 18:53:48</t>
  </si>
  <si>
    <t>2024-01-22 19:56:07</t>
  </si>
  <si>
    <t>DUALAR KÖK 45-82-M00126_DUALAR M02_72193854</t>
  </si>
  <si>
    <t>72193854</t>
  </si>
  <si>
    <t>2024-01-22 18:52:49</t>
  </si>
  <si>
    <t>2024-01-22 18:57:29</t>
  </si>
  <si>
    <t>ÇATALOLUK TR 1 45-74-M00230_945594991_945594991</t>
  </si>
  <si>
    <t>945594991</t>
  </si>
  <si>
    <t>2024-01-22 18:19:33</t>
  </si>
  <si>
    <t>2024-01-22 19:02:48</t>
  </si>
  <si>
    <t>YAHŞELLİ KÖK 35-28-M00293_HAYKIRAN M01_66582619</t>
  </si>
  <si>
    <t>66582619</t>
  </si>
  <si>
    <t>2024-01-22 18:42:09</t>
  </si>
  <si>
    <t>2024-01-22 18:51:29</t>
  </si>
  <si>
    <t>PİREVELİLER TR-1 35-16-M00081_953324979_953324979</t>
  </si>
  <si>
    <t>953324979</t>
  </si>
  <si>
    <t>2024-01-22 17:05:39</t>
  </si>
  <si>
    <t>BAŞARAN TR-1 35-31-L00070_47943139_56369071_56369071</t>
  </si>
  <si>
    <t>56369071</t>
  </si>
  <si>
    <t>2024-01-22 16:10:29</t>
  </si>
  <si>
    <t>2024-01-22 19:09:51</t>
  </si>
  <si>
    <t>ZEYTİNDAĞ TR-2 35-16-M00004_A_56395401_56395401</t>
  </si>
  <si>
    <t>56395401</t>
  </si>
  <si>
    <t>2024-01-22 16:09:33</t>
  </si>
  <si>
    <t>2024-01-22 19:45:16</t>
  </si>
  <si>
    <t>TR-44 (DM-6/21) 35-17-M00044_B_60984579_60984579</t>
  </si>
  <si>
    <t>60984579</t>
  </si>
  <si>
    <t>2024-01-29 12:57:40</t>
  </si>
  <si>
    <t>2024-01-29 13:12:39</t>
  </si>
  <si>
    <t>2024-01-18 10:51:27</t>
  </si>
  <si>
    <t>2024-01-18 12:15:27</t>
  </si>
  <si>
    <t>2024-01-29 12:58:05</t>
  </si>
  <si>
    <t>2024-01-29 13:17:51</t>
  </si>
  <si>
    <t>SEFERİHİSAR İM 35-14-A00002_DM1/TR3 ŞEHİR-3 M05_72378361</t>
  </si>
  <si>
    <t>72378361</t>
  </si>
  <si>
    <t>2024-01-18 10:57:37</t>
  </si>
  <si>
    <t>2024-01-29 11:23:54</t>
  </si>
  <si>
    <t>2024-01-29 11:36:17</t>
  </si>
  <si>
    <t>ÇEŞME İM 35-18-A00001_ALTINYUNUS L10_2308111</t>
  </si>
  <si>
    <t>2308111</t>
  </si>
  <si>
    <t>2024-01-10 18:50:35</t>
  </si>
  <si>
    <t>2024-01-10 20:13:35</t>
  </si>
  <si>
    <t>2024-01-29 08:21:10</t>
  </si>
  <si>
    <t>2024-01-29 09:22:42</t>
  </si>
  <si>
    <t>YURTBAŞI TR-2 45-77-L00314_B_56387342_56387342</t>
  </si>
  <si>
    <t>56387342</t>
  </si>
  <si>
    <t>2024-01-28 20:05:45</t>
  </si>
  <si>
    <t>2024-01-28 20:57:15</t>
  </si>
  <si>
    <t>2024-01-28 18:52:34</t>
  </si>
  <si>
    <t>2024-01-28 19:36:18</t>
  </si>
  <si>
    <t>2024-01-28 09:10:22</t>
  </si>
  <si>
    <t>2024-01-28 13:49:36</t>
  </si>
  <si>
    <t>TAYTAN TR-1 KÖK 45-78-M00305_TAYTAN MERKEZ ÇIKIŞ M01_65651002</t>
  </si>
  <si>
    <t>65651002</t>
  </si>
  <si>
    <t>2024-01-28 09:09:11</t>
  </si>
  <si>
    <t>2024-01-28 11:35:25</t>
  </si>
  <si>
    <t>TR-2/62 45-83-L00062_955178225_955178225</t>
  </si>
  <si>
    <t>955178225</t>
  </si>
  <si>
    <t>2024-01-28 06:34:33</t>
  </si>
  <si>
    <t>2024-01-28 10:01:01</t>
  </si>
  <si>
    <t>2024-01-27 22:33:39</t>
  </si>
  <si>
    <t>2024-01-27 23:09:04</t>
  </si>
  <si>
    <t>KARABURUN GIS TM 35-19-A00008_KARAREİS M05_2317316</t>
  </si>
  <si>
    <t>2317316</t>
  </si>
  <si>
    <t>2024-01-27 10:10:24</t>
  </si>
  <si>
    <t>2024-01-27 15:33:29</t>
  </si>
  <si>
    <t>KARABURUN GIS TM 35-19-A00008_EĞLENHOCA M04_2317315</t>
  </si>
  <si>
    <t>2317315</t>
  </si>
  <si>
    <t>2024-01-27 10:12:17</t>
  </si>
  <si>
    <t>2024-01-27 15:51:57</t>
  </si>
  <si>
    <t>2024-01-27 08:49:17</t>
  </si>
  <si>
    <t>2024-01-27 16:46:31</t>
  </si>
  <si>
    <t>K-1768 35-01-K01768_911216482_911216482</t>
  </si>
  <si>
    <t>911216482</t>
  </si>
  <si>
    <t>2024-01-26 22:01:21</t>
  </si>
  <si>
    <t>2024-01-26 22:57:03</t>
  </si>
  <si>
    <t>BADEMLER TR-6 35-19-L00296_B_56389737_56389737</t>
  </si>
  <si>
    <t>56389737</t>
  </si>
  <si>
    <t>2024-01-26 21:55:25</t>
  </si>
  <si>
    <t>2024-01-27 00:05:49</t>
  </si>
  <si>
    <t>MAMURBABA KÖK 35-18-L00534_ L03_72186094</t>
  </si>
  <si>
    <t>72186094</t>
  </si>
  <si>
    <t>2024-01-10 11:33:58</t>
  </si>
  <si>
    <t>2024-01-10 14:16:00</t>
  </si>
  <si>
    <t>2024-01-26 14:02:02</t>
  </si>
  <si>
    <t>2024-01-26 14:34:44</t>
  </si>
  <si>
    <t>M-2954 35-01-M02954_DAĞITIM TRAFOSU M03_95085651</t>
  </si>
  <si>
    <t>95085651</t>
  </si>
  <si>
    <t>2024-01-26 14:14:04</t>
  </si>
  <si>
    <t>2024-01-26 17:58:17</t>
  </si>
  <si>
    <t>TR-82 35-16-L00082_TR-86/TR-87/TR-88/TR-89/TR-93 L04_72000047</t>
  </si>
  <si>
    <t>72000047</t>
  </si>
  <si>
    <t>2024-01-26 15:03:18</t>
  </si>
  <si>
    <t>TR-5 35-19-L00005_İÇMELER L03_72124031</t>
  </si>
  <si>
    <t>72124031</t>
  </si>
  <si>
    <t>2024-01-26 14:08:04</t>
  </si>
  <si>
    <t>2024-01-26 14:21:24</t>
  </si>
  <si>
    <t>2024-01-26 12:01:54</t>
  </si>
  <si>
    <t>2024-01-26 18:00:42</t>
  </si>
  <si>
    <t>2024-01-26 11:54:08</t>
  </si>
  <si>
    <t>2024-01-26 13:15:11</t>
  </si>
  <si>
    <t>K-913 35-01-K00913_35-01-K00913_65674265</t>
  </si>
  <si>
    <t>65674265</t>
  </si>
  <si>
    <t>2024-01-26 10:57:28</t>
  </si>
  <si>
    <t>2024-01-26 12:48:44</t>
  </si>
  <si>
    <t>K-1760 35-04-K01760_99399085_99399085</t>
  </si>
  <si>
    <t>99399085</t>
  </si>
  <si>
    <t>2024-01-26 10:27:01</t>
  </si>
  <si>
    <t>2024-01-26 11:49:48</t>
  </si>
  <si>
    <t>K-210 35-07-K00210_B B1_66164731</t>
  </si>
  <si>
    <t>66164731</t>
  </si>
  <si>
    <t>2024-01-26 10:11:33</t>
  </si>
  <si>
    <t>2024-01-26 12:36:04</t>
  </si>
  <si>
    <t>YELKİ TR-6 (M-2343) 35-10-M02343_97920307_97920307</t>
  </si>
  <si>
    <t>97920307</t>
  </si>
  <si>
    <t>2024-01-26 10:05:33</t>
  </si>
  <si>
    <t>2024-01-26 10:44:04</t>
  </si>
  <si>
    <t>BOYACIK TR-1 45-74-M00377_ H_86397289</t>
  </si>
  <si>
    <t>86397289</t>
  </si>
  <si>
    <t>2024-01-26 10:05:01</t>
  </si>
  <si>
    <t>2024-01-26 16:19:54</t>
  </si>
  <si>
    <t>SALİHLİ TR-44/A 45-78-L00767_953281219_953281219</t>
  </si>
  <si>
    <t>953281219</t>
  </si>
  <si>
    <t>2024-01-26 08:57:53</t>
  </si>
  <si>
    <t>2024-01-26 10:35:35</t>
  </si>
  <si>
    <t>BEYLER KÖK 45-85-L00034_TAŞKUYUCAK L03_85678555</t>
  </si>
  <si>
    <t>85678555</t>
  </si>
  <si>
    <t>2024-01-26 08:56:38</t>
  </si>
  <si>
    <t>2024-01-26 08:58:18</t>
  </si>
  <si>
    <t>2024-01-26 07:47:24</t>
  </si>
  <si>
    <t>2024-01-26 08:40:54</t>
  </si>
  <si>
    <t>KRAL KÖK 35-26-M00345_PEHLİNAOĞLU M01_66236445</t>
  </si>
  <si>
    <t>66236445</t>
  </si>
  <si>
    <t>2024-01-26 01:44:14</t>
  </si>
  <si>
    <t>2024-01-26 02:22:18</t>
  </si>
  <si>
    <t>DURASILLI TR-4 45-78-M01146_45-78-M01146_2351936</t>
  </si>
  <si>
    <t>2351936</t>
  </si>
  <si>
    <t>2024-01-25 19:48:34</t>
  </si>
  <si>
    <t>2024-01-25 19:03:14</t>
  </si>
  <si>
    <t>2024-01-25 20:36:14</t>
  </si>
  <si>
    <t>KARABULU TR-1 35-31-L00348_35-31-L00348_2365277</t>
  </si>
  <si>
    <t>2365277</t>
  </si>
  <si>
    <t>2024-01-25 19:20:08</t>
  </si>
  <si>
    <t>OSMANİYE TR-1 45-73-M00503_945688791_945688791</t>
  </si>
  <si>
    <t>945688791</t>
  </si>
  <si>
    <t>2024-01-25 18:12:21</t>
  </si>
  <si>
    <t>2024-01-25 19:41:39</t>
  </si>
  <si>
    <t>M-1599 35-02-M01599_915147746_915147746</t>
  </si>
  <si>
    <t>915147746</t>
  </si>
  <si>
    <t>2024-01-25 14:22:53</t>
  </si>
  <si>
    <t>2024-01-25 18:06:44</t>
  </si>
  <si>
    <t>TR-58 45-78-M00058__72374191_72374191</t>
  </si>
  <si>
    <t>72374191</t>
  </si>
  <si>
    <t>2024-01-25 13:30:59</t>
  </si>
  <si>
    <t>2024-01-25 16:41:01</t>
  </si>
  <si>
    <t>2024-01-25 13:38:00</t>
  </si>
  <si>
    <t>2024-01-25 15:54:06</t>
  </si>
  <si>
    <t>ARMUTLU İM 35-27-A00001_TR-1 34.5 M02_100963261</t>
  </si>
  <si>
    <t>100963261</t>
  </si>
  <si>
    <t>2024-01-25 13:27:29</t>
  </si>
  <si>
    <t>2024-01-25 15:09:48</t>
  </si>
  <si>
    <t>K-3 35-01-K00003_Z 1Z_5860303</t>
  </si>
  <si>
    <t>5860303</t>
  </si>
  <si>
    <t>2024-01-10 07:55:52</t>
  </si>
  <si>
    <t>2024-01-10 09:23:03</t>
  </si>
  <si>
    <t>K-793 35-01-K00793_911011951_911011951</t>
  </si>
  <si>
    <t>911011951</t>
  </si>
  <si>
    <t>2024-01-25 11:14:26</t>
  </si>
  <si>
    <t>2024-01-25 13:47:35</t>
  </si>
  <si>
    <t>2024-01-25 11:23:48</t>
  </si>
  <si>
    <t>2024-01-25 14:34:09</t>
  </si>
  <si>
    <t>YENİFOÇA TR-51 35-23-M00051_95002633381_95002633381</t>
  </si>
  <si>
    <t>95002633381</t>
  </si>
  <si>
    <t>2024-01-25 10:29:45</t>
  </si>
  <si>
    <t>2024-01-25 14:45:36</t>
  </si>
  <si>
    <t>2024-01-25 09:57:06</t>
  </si>
  <si>
    <t>2024-01-25 10:50:50</t>
  </si>
  <si>
    <t>M-1407 35-01-M01407_B_56382933_56382933</t>
  </si>
  <si>
    <t>56382933</t>
  </si>
  <si>
    <t>2024-01-25 10:11:11</t>
  </si>
  <si>
    <t>2024-01-25 13:02:55</t>
  </si>
  <si>
    <t>AĞAÇ İŞLERİ TR-9 35-22-M00109_6522716 TR9/D1_5928100</t>
  </si>
  <si>
    <t>5928100</t>
  </si>
  <si>
    <t>2024-01-25 09:37:27</t>
  </si>
  <si>
    <t>2024-01-25 10:36:28</t>
  </si>
  <si>
    <t>TR-26 35-27-M00026_B_56364579_56364579</t>
  </si>
  <si>
    <t>56364579</t>
  </si>
  <si>
    <t>2024-01-25 09:47:41</t>
  </si>
  <si>
    <t>2024-01-25 13:07:13</t>
  </si>
  <si>
    <t>HAYKIRAN TR-2 35-28-M00201_DIREK TIPI TRAFO HUCRESI H01_2071382</t>
  </si>
  <si>
    <t>2071382</t>
  </si>
  <si>
    <t>2024-01-25 09:44:04</t>
  </si>
  <si>
    <t>2024-01-25 18:01:16</t>
  </si>
  <si>
    <t>PAYAMLI M-23 35-25-M00190_956646249_956646249</t>
  </si>
  <si>
    <t>956646249</t>
  </si>
  <si>
    <t>2024-01-24 21:47:35</t>
  </si>
  <si>
    <t>2024-01-24 23:58:58</t>
  </si>
  <si>
    <t>HASKÖY TR-3 45-72-L00250_45-72-L00250_2349506</t>
  </si>
  <si>
    <t>2349506</t>
  </si>
  <si>
    <t>2024-01-24 16:14:56</t>
  </si>
  <si>
    <t>2024-01-24 18:31:33</t>
  </si>
  <si>
    <t>35-17-M00267Ö_EFE DEMİRÇELİK ÖZEL TR_EFE DEMİRÇELİK ÖZEL TR_93542373_35-17-M00267Ö_93542373</t>
  </si>
  <si>
    <t>93542373</t>
  </si>
  <si>
    <t>2024-01-24 14:30:29</t>
  </si>
  <si>
    <t>2024-01-24 15:17:16</t>
  </si>
  <si>
    <t>TEPEKÖY TR-2 35-16-L00258_35-16-L00258_2347432</t>
  </si>
  <si>
    <t>2347432</t>
  </si>
  <si>
    <t>2024-01-24 13:29:13</t>
  </si>
  <si>
    <t>2024-01-24 14:22:00</t>
  </si>
  <si>
    <t>2024-01-24 13:06:14</t>
  </si>
  <si>
    <t>2024-01-24 18:06:11</t>
  </si>
  <si>
    <t>K-3 35-01-K00003_912248593_912248593</t>
  </si>
  <si>
    <t>912248593</t>
  </si>
  <si>
    <t>2024-01-24 12:43:31</t>
  </si>
  <si>
    <t>2024-01-24 19:04:42</t>
  </si>
  <si>
    <t>2024-01-24 10:54:23</t>
  </si>
  <si>
    <t>2024-01-24 12:23:12</t>
  </si>
  <si>
    <t>2024-01-24 10:52:05</t>
  </si>
  <si>
    <t>ALİAĞA GIS TM 35-17-A00014_KARDEMİR-2 (2H07) M020_66128137</t>
  </si>
  <si>
    <t>66128137</t>
  </si>
  <si>
    <t>2024-01-24 10:53:49</t>
  </si>
  <si>
    <t>2024-01-24 12:21:59</t>
  </si>
  <si>
    <t>2024-01-24 11:08:12</t>
  </si>
  <si>
    <t>2024-01-24 11:29:59</t>
  </si>
  <si>
    <t>L-255 YENİCEKIYIKENT SİTESİ 35-18-L00255_950441697_950441697</t>
  </si>
  <si>
    <t>950441697</t>
  </si>
  <si>
    <t>2024-01-24 10:18:51</t>
  </si>
  <si>
    <t>2024-01-24 13:04:37</t>
  </si>
  <si>
    <t>M-2486 DADAŞKENT TR-2 35-10-M02486_35-10-M02486_50112829</t>
  </si>
  <si>
    <t>50112829</t>
  </si>
  <si>
    <t>2024-01-24 09:41:43</t>
  </si>
  <si>
    <t>2024-01-24 14:10:25</t>
  </si>
  <si>
    <t>DİNDARLI KÖK TR-3 KAKLIK 45-79-M00395_HatBaşıAyırıcı_53134208 M05_53134208</t>
  </si>
  <si>
    <t>53134208</t>
  </si>
  <si>
    <t>2024-01-24 09:34:12</t>
  </si>
  <si>
    <t>2024-01-24 12:50:37</t>
  </si>
  <si>
    <t>SAKARLI KÖK 45-76-M00046_HACET M04_72214505</t>
  </si>
  <si>
    <t>72214505</t>
  </si>
  <si>
    <t>2024-01-24 09:23:56</t>
  </si>
  <si>
    <t>2024-01-24 09:28:42</t>
  </si>
  <si>
    <t>2024-01-23 22:52:06</t>
  </si>
  <si>
    <t>2024-01-24 00:23:05</t>
  </si>
  <si>
    <t>K-1020 35-01-K01020_D 1D_5919465</t>
  </si>
  <si>
    <t>5919465</t>
  </si>
  <si>
    <t>2024-01-23 23:57:35</t>
  </si>
  <si>
    <t>2024-01-24 03:55:48</t>
  </si>
  <si>
    <t>MAHMUTLAR KÖK 45-74-M00354_HatBaşıAyırıcı_84164058 M04_84164058</t>
  </si>
  <si>
    <t>84164058</t>
  </si>
  <si>
    <t>2024-01-23 22:34:23</t>
  </si>
  <si>
    <t>K-2730 35-09-K02730_915146570_915146570</t>
  </si>
  <si>
    <t>915146570</t>
  </si>
  <si>
    <t>2024-01-23 17:32:57</t>
  </si>
  <si>
    <t>2024-01-23 20:00:21</t>
  </si>
  <si>
    <t>2024-01-23 12:30:57</t>
  </si>
  <si>
    <t>2024-01-23 15:53:22</t>
  </si>
  <si>
    <t>M-3409(YATIRIM REZERVE) 35-03-M03409_95001252015_95001252015</t>
  </si>
  <si>
    <t>95001252015</t>
  </si>
  <si>
    <t>2024-01-23 11:50:43</t>
  </si>
  <si>
    <t>2024-01-23 16:11:54</t>
  </si>
  <si>
    <t>FOÇA TR-15 35-23-L00015_950425410_950425410</t>
  </si>
  <si>
    <t>950425410</t>
  </si>
  <si>
    <t>2024-01-23 10:58:26</t>
  </si>
  <si>
    <t>2024-01-23 15:14:58</t>
  </si>
  <si>
    <t>2024-01-23 06:47:05</t>
  </si>
  <si>
    <t>2024-01-23 19:08:21</t>
  </si>
  <si>
    <t>M-2014 35-01-M02014_G G01_80022966</t>
  </si>
  <si>
    <t>80022966</t>
  </si>
  <si>
    <t>2024-01-23 11:18:36</t>
  </si>
  <si>
    <t>2024-01-23 12:27:01</t>
  </si>
  <si>
    <t>YAHŞELLİ KÖK 35-28-M00293_MENEMEN DM-4/12 (KÖK-16)-GERİLİM M05_66582258</t>
  </si>
  <si>
    <t>66582258</t>
  </si>
  <si>
    <t>2024-01-23 07:45:57</t>
  </si>
  <si>
    <t>2024-01-23 08:31:21</t>
  </si>
  <si>
    <t>TR-30 35-16-L00030_B_56397450_56397450</t>
  </si>
  <si>
    <t>56397450</t>
  </si>
  <si>
    <t>2024-01-22 20:58:47</t>
  </si>
  <si>
    <t>2024-01-23 01:56:49</t>
  </si>
  <si>
    <t>K-608 35-02-K00608_99740509_99740509</t>
  </si>
  <si>
    <t>99740509</t>
  </si>
  <si>
    <t>2024-01-22 19:59:26</t>
  </si>
  <si>
    <t>2024-01-22 21:41:16</t>
  </si>
  <si>
    <t>K-112 35-01-K00112_F 2R_5851203</t>
  </si>
  <si>
    <t>5851203</t>
  </si>
  <si>
    <t>2024-01-22 20:11:13</t>
  </si>
  <si>
    <t>2024-01-22 23:15:15</t>
  </si>
  <si>
    <t>M-1024 35-02-M01024_DIREK TIPI TRAFO HUCRESI H01_2059007</t>
  </si>
  <si>
    <t>2059007</t>
  </si>
  <si>
    <t>2024-01-22 20:08:54</t>
  </si>
  <si>
    <t>2024-01-22 21:51:44</t>
  </si>
  <si>
    <t>MENDERES DM-4/TR-1 35-22-M00004_DM-4/TR-12 M14_2104463</t>
  </si>
  <si>
    <t>2104463</t>
  </si>
  <si>
    <t>2024-01-22 20:08:02</t>
  </si>
  <si>
    <t>2024-01-22 20:31:16</t>
  </si>
  <si>
    <t>HACILI TR-1 45-73-M01028_A_56385962_56385962</t>
  </si>
  <si>
    <t>56385962</t>
  </si>
  <si>
    <t>2024-01-22 18:28:37</t>
  </si>
  <si>
    <t>2024-01-22 19:50:00</t>
  </si>
  <si>
    <t>2024-01-22 18:37:24</t>
  </si>
  <si>
    <t>2024-01-22 20:01:41</t>
  </si>
  <si>
    <t>BEYAZITLAR TR-1 35-15-L00792_ H_83026727</t>
  </si>
  <si>
    <t>83026727</t>
  </si>
  <si>
    <t>2024-01-22 16:56:59</t>
  </si>
  <si>
    <t>2024-01-22 19:24:53</t>
  </si>
  <si>
    <t>KARABURUN GIS TM 35-19-A00008_KARAREİS M05_2072607</t>
  </si>
  <si>
    <t>2072607</t>
  </si>
  <si>
    <t>2024-01-22 16:54:39</t>
  </si>
  <si>
    <t>2024-01-22 17:27:09</t>
  </si>
  <si>
    <t>2024-01-22 16:59:09</t>
  </si>
  <si>
    <t>2024-01-22 17:09:37</t>
  </si>
  <si>
    <t>SEYREK TR-7 KÖK 35-28-M00379_KÖK-24 GİRİŞ M10_2312930</t>
  </si>
  <si>
    <t>2312930</t>
  </si>
  <si>
    <t>2024-01-22 17:09:29</t>
  </si>
  <si>
    <t>2024-01-22 17:14:45</t>
  </si>
  <si>
    <t>GÜLPINAR TR-1 45-73-M01041_945656543_945656543</t>
  </si>
  <si>
    <t>945656543</t>
  </si>
  <si>
    <t>2024-01-22 15:49:48</t>
  </si>
  <si>
    <t>2024-01-22 18:31:31</t>
  </si>
  <si>
    <t>M-1702 35-01-M01702_911592927_911592927</t>
  </si>
  <si>
    <t>911592927</t>
  </si>
  <si>
    <t>2024-01-22 14:58:24</t>
  </si>
  <si>
    <t>2024-01-22 18:34:08</t>
  </si>
  <si>
    <t>GÖRDES DM 45-75-M00050_GÜNEŞLİ M13_2322183</t>
  </si>
  <si>
    <t>2322183</t>
  </si>
  <si>
    <t>2024-01-22 16:00:20</t>
  </si>
  <si>
    <t>2024-01-22 16:05:49</t>
  </si>
  <si>
    <t>DM-16 45-71-M00309_D_56395221_56395221</t>
  </si>
  <si>
    <t>56395221</t>
  </si>
  <si>
    <t>2024-01-22 14:50:54</t>
  </si>
  <si>
    <t>2024-01-22 20:16:57</t>
  </si>
  <si>
    <t>M-1057 35-02-M01057_913111273_913111273</t>
  </si>
  <si>
    <t>913111273</t>
  </si>
  <si>
    <t>2024-01-22 14:41:46</t>
  </si>
  <si>
    <t>2024-01-22 17:06:29</t>
  </si>
  <si>
    <t>2024-01-22 14:14:03</t>
  </si>
  <si>
    <t>2024-01-22 14:24:30</t>
  </si>
  <si>
    <t>K-840 35-01-K00840_E E1_5919681</t>
  </si>
  <si>
    <t>5919681</t>
  </si>
  <si>
    <t>2024-01-22 13:17:55</t>
  </si>
  <si>
    <t>2024-01-22 14:25:26</t>
  </si>
  <si>
    <t>GÜLBAHÇER TR-9 ÖĞRETMENLER SİTESİ 35-19-L00169_50043904_56376718_56376718</t>
  </si>
  <si>
    <t>56376718</t>
  </si>
  <si>
    <t>2024-01-22 13:16:07</t>
  </si>
  <si>
    <t>2024-01-22 15:12:58</t>
  </si>
  <si>
    <t>M-3437(YATIRIM REZERVE) 35-03-M03437_35-03-M03437_88208126</t>
  </si>
  <si>
    <t>88208126</t>
  </si>
  <si>
    <t>2024-01-22 13:19:50</t>
  </si>
  <si>
    <t>2024-01-22 13:45:47</t>
  </si>
  <si>
    <t>DEMİRCİLİ DM 35-15-L00895_HatBaşıAyırıcı_95016096 L012_95016096</t>
  </si>
  <si>
    <t>95016096</t>
  </si>
  <si>
    <t>2024-01-22 13:02:47</t>
  </si>
  <si>
    <t>2024-01-22 17:46:34</t>
  </si>
  <si>
    <t>L-470 KÖK 35-18-L00470_A_56357366_56357366</t>
  </si>
  <si>
    <t>56357366</t>
  </si>
  <si>
    <t>2024-01-22 11:53:25</t>
  </si>
  <si>
    <t>2024-01-22 19:08:38</t>
  </si>
  <si>
    <t>TOKATBAŞI TR-1 35-20-L00101_C_91003316_91003316</t>
  </si>
  <si>
    <t>91003316</t>
  </si>
  <si>
    <t>2024-01-29 13:39:14</t>
  </si>
  <si>
    <t>2024-01-29 13:47:00</t>
  </si>
  <si>
    <t>2024-01-29 17:34:33</t>
  </si>
  <si>
    <t>M-639 OLDURUK KÖK 35-03-M00639_HatBaşıAyırıcı_53132449 M02_53132449</t>
  </si>
  <si>
    <t>53132449</t>
  </si>
  <si>
    <t>2024-01-29 12:09:10</t>
  </si>
  <si>
    <t>2024-01-29 15:03:43</t>
  </si>
  <si>
    <t>2024-01-29 10:49:37</t>
  </si>
  <si>
    <t>2024-01-29 11:44:34</t>
  </si>
  <si>
    <t>2024-01-29 10:20:43</t>
  </si>
  <si>
    <t>M-1436 35-02-M01436_M-564 M04_2038466</t>
  </si>
  <si>
    <t>2038466</t>
  </si>
  <si>
    <t>2024-01-28 14:01:58</t>
  </si>
  <si>
    <t>2024-01-28 18:42:17</t>
  </si>
  <si>
    <t>YENİFOÇA TR-20 35-23-M00020_945388514_945388514</t>
  </si>
  <si>
    <t>945388514</t>
  </si>
  <si>
    <t>2024-01-28 13:10:18</t>
  </si>
  <si>
    <t>2024-01-28 15:26:43</t>
  </si>
  <si>
    <t>DM-4/2 45-72-M00614_956508312_956508312</t>
  </si>
  <si>
    <t>956508312</t>
  </si>
  <si>
    <t>2024-01-27 23:10:15</t>
  </si>
  <si>
    <t>2024-01-27 23:55:35</t>
  </si>
  <si>
    <t>K-3 35-01-K00003_A 1A_5860367</t>
  </si>
  <si>
    <t>5860367</t>
  </si>
  <si>
    <t>2024-01-27 20:46:07</t>
  </si>
  <si>
    <t>2024-01-27 22:42:45</t>
  </si>
  <si>
    <t>ULUPINAR TR-1 45-72-L00259_956521261_956521261</t>
  </si>
  <si>
    <t>956521261</t>
  </si>
  <si>
    <t>2024-01-27 16:06:33</t>
  </si>
  <si>
    <t>2024-01-27 21:20:55</t>
  </si>
  <si>
    <t>2024-01-27 13:43:48</t>
  </si>
  <si>
    <t>2024-01-27 15:49:33</t>
  </si>
  <si>
    <t>2024-01-27 13:18:55</t>
  </si>
  <si>
    <t>2024-01-27 14:48:51</t>
  </si>
  <si>
    <t>M-1531 35-09-M01531_A_56372793_56372793</t>
  </si>
  <si>
    <t>56372793</t>
  </si>
  <si>
    <t>2024-01-27 09:36:38</t>
  </si>
  <si>
    <t>K-2485 35-01-K02485_K-1443 K01_2068549</t>
  </si>
  <si>
    <t>2068549</t>
  </si>
  <si>
    <t>2024-01-27 00:47:39</t>
  </si>
  <si>
    <t>2024-01-27 00:50:34</t>
  </si>
  <si>
    <t>L-393 YENİ OKUL 35-18-L00393_950449026_950449026</t>
  </si>
  <si>
    <t>950449026</t>
  </si>
  <si>
    <t>2024-01-26 17:47:01</t>
  </si>
  <si>
    <t>2024-01-26 19:09:09</t>
  </si>
  <si>
    <t>DM-13/15 45-71-M00322_953191625_953191625</t>
  </si>
  <si>
    <t>953191625</t>
  </si>
  <si>
    <t>2024-01-26 17:42:12</t>
  </si>
  <si>
    <t>2024-01-26 23:54:10</t>
  </si>
  <si>
    <t>CAMBAZLI KÖK 45-84-M00005_HatBaşıAyırıcı_53137149 M03_53137149</t>
  </si>
  <si>
    <t>53137149</t>
  </si>
  <si>
    <t>2024-01-26 18:05:34</t>
  </si>
  <si>
    <t>2024-01-26 18:57:24</t>
  </si>
  <si>
    <t>M-500 (DM-3/2) 35-17-M00500_DM-3/1 M01_58060377</t>
  </si>
  <si>
    <t>58060377</t>
  </si>
  <si>
    <t>2024-01-26 17:37:42</t>
  </si>
  <si>
    <t>2024-01-26 18:03:27</t>
  </si>
  <si>
    <t>EĞLENHOCA TR-3 35-21-L00120_953360885_953360885</t>
  </si>
  <si>
    <t>953360885</t>
  </si>
  <si>
    <t>2024-01-26 16:40:26</t>
  </si>
  <si>
    <t>2024-01-26 20:40:39</t>
  </si>
  <si>
    <t>TR-1/8 45-72-M00008_45-72-M00008_2366529</t>
  </si>
  <si>
    <t>2366529</t>
  </si>
  <si>
    <t>2024-01-26 16:47:24</t>
  </si>
  <si>
    <t>2024-01-26 17:46:36</t>
  </si>
  <si>
    <t>K-765 35-01-K00765_911917107_911917107</t>
  </si>
  <si>
    <t>911917107</t>
  </si>
  <si>
    <t>2024-01-26 16:27:49</t>
  </si>
  <si>
    <t>2024-01-26 16:28:16</t>
  </si>
  <si>
    <t>2024-01-26 17:44:31</t>
  </si>
  <si>
    <t>2024-01-26 14:54:34</t>
  </si>
  <si>
    <t>2024-01-26 17:00:13</t>
  </si>
  <si>
    <t>KIRANKÖY ALANYAKA TR-1 45-75-M00189_A_56385923_56385923</t>
  </si>
  <si>
    <t>56385923</t>
  </si>
  <si>
    <t>2024-01-26 15:48:32</t>
  </si>
  <si>
    <t>2024-01-26 13:15:32</t>
  </si>
  <si>
    <t>2024-01-26 13:49:31</t>
  </si>
  <si>
    <t>2024-01-26 11:29:01</t>
  </si>
  <si>
    <t>2024-01-26 14:36:02</t>
  </si>
  <si>
    <t>TR-2/104 45-83-L00104_D D01_65893877</t>
  </si>
  <si>
    <t>65893877</t>
  </si>
  <si>
    <t>2024-01-26 10:49:57</t>
  </si>
  <si>
    <t>2024-01-26 11:36:02</t>
  </si>
  <si>
    <t>K-1024 35-01-K01024_912446997_912446997</t>
  </si>
  <si>
    <t>912446997</t>
  </si>
  <si>
    <t>2024-01-26 09:53:25</t>
  </si>
  <si>
    <t>2024-01-26 16:56:37</t>
  </si>
  <si>
    <t>SOMA TR-44 45-82-M00044_SOMA TR-44/2 M03_2091596</t>
  </si>
  <si>
    <t>2091596</t>
  </si>
  <si>
    <t>2024-01-26 09:54:03</t>
  </si>
  <si>
    <t>2024-01-26 10:12:04</t>
  </si>
  <si>
    <t>2024-01-26 07:14:25</t>
  </si>
  <si>
    <t>2024-01-26 08:13:25</t>
  </si>
  <si>
    <t>BAHADIRLAR TR-1 45-79-M00126_945551825_945551825</t>
  </si>
  <si>
    <t>945551825</t>
  </si>
  <si>
    <t>2024-01-25 19:43:52</t>
  </si>
  <si>
    <t>2024-01-25 20:38:46</t>
  </si>
  <si>
    <t>SOMA TR-12 45-82-M00012__95978885_95978885</t>
  </si>
  <si>
    <t>95978885</t>
  </si>
  <si>
    <t>2024-01-25 19:07:52</t>
  </si>
  <si>
    <t>2024-01-25 20:24:57</t>
  </si>
  <si>
    <t>ÜÇPINAR TR-2 45-71-M00187_ÜÇPINAR TR-7 M01_72250574</t>
  </si>
  <si>
    <t>72250574</t>
  </si>
  <si>
    <t>OG İzolatör Arızası</t>
  </si>
  <si>
    <t>2024-01-25 19:48:18</t>
  </si>
  <si>
    <t>2024-01-25 21:35:24</t>
  </si>
  <si>
    <t>EĞRECİ TR-2 35-26-L00168_B_90996015_90996015</t>
  </si>
  <si>
    <t>90996015</t>
  </si>
  <si>
    <t>2024-01-25 14:59:42</t>
  </si>
  <si>
    <t>2024-01-25 15:30:44</t>
  </si>
  <si>
    <t>2024-01-25 15:02:44</t>
  </si>
  <si>
    <t>2024-01-25 15:19:08</t>
  </si>
  <si>
    <t>CENKYERİ TR-5 45-82-M00253_45-82-M00253_2372060</t>
  </si>
  <si>
    <t>2372060</t>
  </si>
  <si>
    <t>2024-01-25 14:37:13</t>
  </si>
  <si>
    <t>2024-01-25 16:37:36</t>
  </si>
  <si>
    <t>ARMUTLU İM 35-27-A00001_TR-2 34.5 M09_100963256</t>
  </si>
  <si>
    <t>100963256</t>
  </si>
  <si>
    <t>2024-01-25 13:06:00</t>
  </si>
  <si>
    <t>2024-01-25 15:10:24</t>
  </si>
  <si>
    <t>2024-01-25 03:58:05</t>
  </si>
  <si>
    <t>2024-01-25 05:34:41</t>
  </si>
  <si>
    <t>2024-01-25 03:57:14</t>
  </si>
  <si>
    <t>2024-01-25 04:16:19</t>
  </si>
  <si>
    <t>DEREKÖY KÖK 45-82-M00153_IŞIKLAR-1 GİRİŞ M03_72197871</t>
  </si>
  <si>
    <t>72197871</t>
  </si>
  <si>
    <t>2024-01-25 03:58:24</t>
  </si>
  <si>
    <t>2024-01-25 08:08:55</t>
  </si>
  <si>
    <t>TR-150 45-78-M00150_C_56385375_56385375</t>
  </si>
  <si>
    <t>56385375</t>
  </si>
  <si>
    <t>2024-01-25 06:33:57</t>
  </si>
  <si>
    <t>2024-01-25 06:56:44</t>
  </si>
  <si>
    <t>DM-8 45-71-M00295_953202816_953202816</t>
  </si>
  <si>
    <t>953202816</t>
  </si>
  <si>
    <t>2024-01-24 22:51:43</t>
  </si>
  <si>
    <t>2024-01-24 23:44:41</t>
  </si>
  <si>
    <t>K-3501 35-01-K03501_910862083_910862083</t>
  </si>
  <si>
    <t>910862083</t>
  </si>
  <si>
    <t>2024-01-25 00:00:57</t>
  </si>
  <si>
    <t>2024-01-25 01:49:42</t>
  </si>
  <si>
    <t>PAŞAKÖY KÖK 45-80-M00052_HatBaşıAyırıcı_93584439 M02_93584439</t>
  </si>
  <si>
    <t>93584439</t>
  </si>
  <si>
    <t>2024-01-24 15:10:34</t>
  </si>
  <si>
    <t>2024-01-24 15:34:03</t>
  </si>
  <si>
    <t>DİKİLİ İM 35-30-A00001_ALTINOVA-1 M08_72357026</t>
  </si>
  <si>
    <t>72357026</t>
  </si>
  <si>
    <t>2024-01-24 15:03:55</t>
  </si>
  <si>
    <t>2024-01-24 19:29:24</t>
  </si>
  <si>
    <t>KAZANLI TR-1 35-15-L00964_35-15-L00964_2362485</t>
  </si>
  <si>
    <t>2362485</t>
  </si>
  <si>
    <t>2024-01-24 12:12:06</t>
  </si>
  <si>
    <t>K-1483 35-04-K01483_35-04-K01483_2356288</t>
  </si>
  <si>
    <t>2356288</t>
  </si>
  <si>
    <t>2024-01-24 10:47:26</t>
  </si>
  <si>
    <t>2024-01-24 14:36:28</t>
  </si>
  <si>
    <t>K-4406 35-04-K04406_99364293_99364293</t>
  </si>
  <si>
    <t>99364293</t>
  </si>
  <si>
    <t>2024-01-24 09:47:07</t>
  </si>
  <si>
    <t>2024-01-24 13:24:15</t>
  </si>
  <si>
    <t>DM-1/4 35-18-L00579_5845319_56393493_56393493</t>
  </si>
  <si>
    <t>56393493</t>
  </si>
  <si>
    <t>2024-01-24 10:06:00</t>
  </si>
  <si>
    <t>2024-01-24 15:43:30</t>
  </si>
  <si>
    <t>TİYENLİ TR-1 45-85-M00009_95000138793_95000138793</t>
  </si>
  <si>
    <t>95000138793</t>
  </si>
  <si>
    <t>2024-01-23 19:36:27</t>
  </si>
  <si>
    <t>2024-01-23 20:44:39</t>
  </si>
  <si>
    <t>K-1162 35-01-K01162_C_56364688_56364688</t>
  </si>
  <si>
    <t>56364688</t>
  </si>
  <si>
    <t>2024-01-23 18:55:21</t>
  </si>
  <si>
    <t>2024-01-23 20:00:39</t>
  </si>
  <si>
    <t>TR-24 35-30-L00024_955323086_955323086</t>
  </si>
  <si>
    <t>955323086</t>
  </si>
  <si>
    <t>2024-01-23 16:20:53</t>
  </si>
  <si>
    <t>2024-01-23 19:44:43</t>
  </si>
  <si>
    <t>K-122 35-01-K00122_35-01-K00122_42881107</t>
  </si>
  <si>
    <t>42881107</t>
  </si>
  <si>
    <t>2024-01-23 16:34:20</t>
  </si>
  <si>
    <t>2024-01-23 16:51:29</t>
  </si>
  <si>
    <t>GÖRDES DM 45-75-M00050_HatBaşıAyırıcı_53135653 M11_53135653</t>
  </si>
  <si>
    <t>53135653</t>
  </si>
  <si>
    <t>2024-01-23 16:08:08</t>
  </si>
  <si>
    <t>2024-01-23 19:45:36</t>
  </si>
  <si>
    <t>TR-113 ZEYTİNALANI 35-19-L00113_B_56372540_56372540</t>
  </si>
  <si>
    <t>56372540</t>
  </si>
  <si>
    <t>2024-01-23 14:10:06</t>
  </si>
  <si>
    <t>2024-01-23 14:39:19</t>
  </si>
  <si>
    <t>2024-01-23 14:51:17</t>
  </si>
  <si>
    <t>MEDAR TR-5 45-72-L00288_956528508_956528508</t>
  </si>
  <si>
    <t>956528508</t>
  </si>
  <si>
    <t>2024-01-23 13:06:29</t>
  </si>
  <si>
    <t>2024-01-23 17:10:13</t>
  </si>
  <si>
    <t>ÇAMÖNÜ TR-8 35-22-M00173_955284978_955284978</t>
  </si>
  <si>
    <t>955284978</t>
  </si>
  <si>
    <t>2024-01-23 13:07:25</t>
  </si>
  <si>
    <t>2024-01-23 14:22:34</t>
  </si>
  <si>
    <t>M-3424 35-03-M03424_35-03-M03424_100797330</t>
  </si>
  <si>
    <t>100797330</t>
  </si>
  <si>
    <t>2024-01-23 13:32:20</t>
  </si>
  <si>
    <t>2024-01-23 14:04:33</t>
  </si>
  <si>
    <t>2024-01-23 12:49:17</t>
  </si>
  <si>
    <t>2024-01-23 14:19:37</t>
  </si>
  <si>
    <t>SARIGÖL DM 45-79-M00069_ESKİ KÖYLER FİDERİ M05_2318419</t>
  </si>
  <si>
    <t>2318419</t>
  </si>
  <si>
    <t>2024-01-23 13:24:25</t>
  </si>
  <si>
    <t>2024-01-23 16:24:01</t>
  </si>
  <si>
    <t>GÖKÇEÖREN TR-3 45-77-M00032_945516621_945516621</t>
  </si>
  <si>
    <t>945516621</t>
  </si>
  <si>
    <t>2024-01-23 11:59:08</t>
  </si>
  <si>
    <t>2024-01-23 13:55:35</t>
  </si>
  <si>
    <t>2024-01-23 11:37:25</t>
  </si>
  <si>
    <t>2024-01-23 11:55:47</t>
  </si>
  <si>
    <t>TR-1/5 45-72-M00005_I I02b_83592805</t>
  </si>
  <si>
    <t>83592805</t>
  </si>
  <si>
    <t>2024-01-23 11:50:01</t>
  </si>
  <si>
    <t>2024-01-23 16:11:11</t>
  </si>
  <si>
    <t>2024-01-23 11:42:05</t>
  </si>
  <si>
    <t>2024-01-23 14:29:27</t>
  </si>
  <si>
    <t>M-1147 35-09-M01147_M-1073 M01_47553533</t>
  </si>
  <si>
    <t>47553533</t>
  </si>
  <si>
    <t>2024-01-23 12:10:27</t>
  </si>
  <si>
    <t>M-3425(YATIRIM REZERVE) 35-03-M03425_35-03-M03425_88207036</t>
  </si>
  <si>
    <t>88207036</t>
  </si>
  <si>
    <t>2024-01-23 11:41:09</t>
  </si>
  <si>
    <t>2024-01-23 12:08:20</t>
  </si>
  <si>
    <t>2024-01-23 11:39:31</t>
  </si>
  <si>
    <t>2024-01-23 11:58:28</t>
  </si>
  <si>
    <t>TERZİHALİLLER-1 35-16-M00105_953354156_953354156</t>
  </si>
  <si>
    <t>953354156</t>
  </si>
  <si>
    <t>2024-01-23 09:31:43</t>
  </si>
  <si>
    <t>2024-01-23 15:16:56</t>
  </si>
  <si>
    <t>SEYREK TR-5/2 35-28-M00911_953393155_953393155</t>
  </si>
  <si>
    <t>953393155</t>
  </si>
  <si>
    <t>2024-01-23 09:17:46</t>
  </si>
  <si>
    <t>2024-01-23 14:54:24</t>
  </si>
  <si>
    <t>AMBARSEKİ KÖYÜ TR-1 35-21-L00105_95002449336_95002449336</t>
  </si>
  <si>
    <t>95002449336</t>
  </si>
  <si>
    <t>2024-01-22 23:45:33</t>
  </si>
  <si>
    <t>2024-01-23 01:30:04</t>
  </si>
  <si>
    <t>BEŞPINARLAR KÖYÜ TR-1 35-27-M00413_A_56356027_56356027</t>
  </si>
  <si>
    <t>56356027</t>
  </si>
  <si>
    <t>2024-01-23 00:00:59</t>
  </si>
  <si>
    <t>2024-01-23 01:54:14</t>
  </si>
  <si>
    <t>ŞEVKİ DİRİK GRB. 35-20-M00018_35-20-M00018_2367267</t>
  </si>
  <si>
    <t>2367267</t>
  </si>
  <si>
    <t>2024-01-22 21:24:36</t>
  </si>
  <si>
    <t>2024-01-22 23:54:15</t>
  </si>
  <si>
    <t>EYKO TR-3 35-30-M00029_C_91399360_91399360</t>
  </si>
  <si>
    <t>91399360</t>
  </si>
  <si>
    <t>2024-01-22 19:35:22</t>
  </si>
  <si>
    <t>2024-01-22 21:00:34</t>
  </si>
  <si>
    <t>AŞAĞIŞAKRAN TR-1 35-17-M00223_B_91231392_91231392</t>
  </si>
  <si>
    <t>91231392</t>
  </si>
  <si>
    <t>2024-01-22 18:57:51</t>
  </si>
  <si>
    <t>2024-01-22 21:55:36</t>
  </si>
  <si>
    <t>BALIKLIOVA TR-2 35-19-L00272_956683721_956683721</t>
  </si>
  <si>
    <t>956683721</t>
  </si>
  <si>
    <t>2024-01-22 18:52:33</t>
  </si>
  <si>
    <t>2024-01-22 20:07:01</t>
  </si>
  <si>
    <t>DM-2/TR-7 35-22-M00007_955280135_955280135</t>
  </si>
  <si>
    <t>955280135</t>
  </si>
  <si>
    <t>2024-01-22 18:38:33</t>
  </si>
  <si>
    <t>2024-01-22 23:35:00</t>
  </si>
  <si>
    <t>DM-2/TR-33 45-73-M01277_945680878_945680878</t>
  </si>
  <si>
    <t>945680878</t>
  </si>
  <si>
    <t>2024-01-22 18:49:12</t>
  </si>
  <si>
    <t>2024-01-22 20:11:28</t>
  </si>
  <si>
    <t>URGANLI TR-1 KÖK 45-83-M00129_48025230_56395056_56395056</t>
  </si>
  <si>
    <t>56395056</t>
  </si>
  <si>
    <t>2024-01-22 18:31:16</t>
  </si>
  <si>
    <t>2024-01-22 20:04:21</t>
  </si>
  <si>
    <t>YENİ BAĞARASI TR-3 35-23-M00209_C_91286475_91286475</t>
  </si>
  <si>
    <t>91286475</t>
  </si>
  <si>
    <t>2024-01-22 18:29:17</t>
  </si>
  <si>
    <t>2024-01-22 19:16:59</t>
  </si>
  <si>
    <t>2024-01-22 17:14:00</t>
  </si>
  <si>
    <t>2024-01-22 18:54:59</t>
  </si>
  <si>
    <t>YALNIZDAM TR-1 35-16-M00152_DIREK TIPI TRAFO HUCRESI H01_2042992</t>
  </si>
  <si>
    <t>2042992</t>
  </si>
  <si>
    <t>2024-01-22 15:48:41</t>
  </si>
  <si>
    <t>YUKARIBEY DM (TR-3) 35-16-M00866_HatBaşıAyırıcı_53140753 M05_53140753</t>
  </si>
  <si>
    <t>53140753</t>
  </si>
  <si>
    <t>2024-01-22 14:58:32</t>
  </si>
  <si>
    <t>2024-01-22 17:08:09</t>
  </si>
  <si>
    <t>TR-117 RIFAT ÇOĞALMIŞ GRB. 35-15-M00117_35-15-M00117_2364928</t>
  </si>
  <si>
    <t>2364928</t>
  </si>
  <si>
    <t>2024-01-22 12:28:49</t>
  </si>
  <si>
    <t>2024-01-22 14:34:46</t>
  </si>
  <si>
    <t>ÇEBİTAŞ DM 35-17-M00266_G.ÖZDEMİR/EFE DEMİR ÇELİK M03_66424786</t>
  </si>
  <si>
    <t>66424786</t>
  </si>
  <si>
    <t>2024-01-22 12:45:18</t>
  </si>
  <si>
    <t>2024-01-22 13:01:54</t>
  </si>
  <si>
    <t>KARABURUN TR-1 35-21-L00001_953360227_953360227</t>
  </si>
  <si>
    <t>953360227</t>
  </si>
  <si>
    <t>2024-01-22 12:12:48</t>
  </si>
  <si>
    <t>2024-01-22 20:41:18</t>
  </si>
  <si>
    <t>2024-01-22 12:05:15</t>
  </si>
  <si>
    <t>2024-01-22 13:30:19</t>
  </si>
  <si>
    <t>DM-1/38 45-71-M00050_953195589_953195589</t>
  </si>
  <si>
    <t>953195589</t>
  </si>
  <si>
    <t>2024-01-22 12:04:11</t>
  </si>
  <si>
    <t>2024-01-22 19:41:32</t>
  </si>
  <si>
    <t>DM-2/36 45-71-M00168_953244507_953244507</t>
  </si>
  <si>
    <t>953244507</t>
  </si>
  <si>
    <t>2024-01-22 11:50:21</t>
  </si>
  <si>
    <t>2024-01-22 18:24:44</t>
  </si>
  <si>
    <t>KARABURUN TR-10 35-21-L00020__72374647_72374647</t>
  </si>
  <si>
    <t>72374647</t>
  </si>
  <si>
    <t>2024-01-22 10:36:16</t>
  </si>
  <si>
    <t>2024-01-22 19:19:51</t>
  </si>
  <si>
    <t>M-2991 35-02-M02991_35-02-M02991_77287684</t>
  </si>
  <si>
    <t>77287684</t>
  </si>
  <si>
    <t>2024-01-29 13:25:11</t>
  </si>
  <si>
    <t>2024-01-29 14:15:48</t>
  </si>
  <si>
    <t>PARLAK TR-1 35-21-L00074_953358226_953358226</t>
  </si>
  <si>
    <t>953358226</t>
  </si>
  <si>
    <t>2024-01-29 09:58:16</t>
  </si>
  <si>
    <t>2024-01-29 13:02:03</t>
  </si>
  <si>
    <t>YENİ ANADOLU MAD. VE TEKNOLOJİLERİ ÖZEL KÖK 45-82-M00519Ö_E.L.İ. EYNEZ DM ÖZEL M01_88511527</t>
  </si>
  <si>
    <t>88511527</t>
  </si>
  <si>
    <t>2024-01-29 09:42:01</t>
  </si>
  <si>
    <t>2024-01-29 11:00:22</t>
  </si>
  <si>
    <t>ÖREN TOPRAK SU KÖK 35-27-M00760_ÖREN TOPRAK SULAMA-2 M02_80024021</t>
  </si>
  <si>
    <t>80024021</t>
  </si>
  <si>
    <t>2024-01-29 10:14:14</t>
  </si>
  <si>
    <t>2024-01-29 12:40:04</t>
  </si>
  <si>
    <t>YUKARI ÇAMKÖY TR-1 45-71-M01487_45-71-M01487_2369772</t>
  </si>
  <si>
    <t>2369772</t>
  </si>
  <si>
    <t>2024-01-28 18:34:44</t>
  </si>
  <si>
    <t>2024-01-28 19:55:55</t>
  </si>
  <si>
    <t>TR-113 ZEYTİNALANI 35-19-L00113_B_65499809_65499809</t>
  </si>
  <si>
    <t>65499809</t>
  </si>
  <si>
    <t>2024-01-28 14:00:22</t>
  </si>
  <si>
    <t>2024-01-28 16:01:57</t>
  </si>
  <si>
    <t>DM-2/34 (MEVLANA YOLU) 45-71-M00532_953187770_953187770</t>
  </si>
  <si>
    <t>953187770</t>
  </si>
  <si>
    <t>2024-01-28 12:14:59</t>
  </si>
  <si>
    <t>2024-01-28 14:39:06</t>
  </si>
  <si>
    <t>TR-5 35-31-L00005_HatBaşıAyırıcı_72312135 L02_72312135</t>
  </si>
  <si>
    <t>72312135</t>
  </si>
  <si>
    <t>2024-01-28 12:09:18</t>
  </si>
  <si>
    <t>2024-01-28 17:39:27</t>
  </si>
  <si>
    <t>TR-83 35-30-L00083_955293739_955293739</t>
  </si>
  <si>
    <t>955293739</t>
  </si>
  <si>
    <t>2024-01-28 11:59:20</t>
  </si>
  <si>
    <t>2024-01-28 13:01:45</t>
  </si>
  <si>
    <t>M-1901 OĞLANANASI TR-11 35-22-M00644_C_56357092_56357092</t>
  </si>
  <si>
    <t>56357092</t>
  </si>
  <si>
    <t>2024-01-28 11:58:35</t>
  </si>
  <si>
    <t>2024-01-28 14:23:22</t>
  </si>
  <si>
    <t>L-132 35-18-L00132_950438958_950438958</t>
  </si>
  <si>
    <t>950438958</t>
  </si>
  <si>
    <t>2024-01-28 09:45:10</t>
  </si>
  <si>
    <t>2024-01-28 11:28:24</t>
  </si>
  <si>
    <t>TAYTAN OFİS KÖK 45-78-M00314_ÜLKÜ FABRİKALAR M014_60669844</t>
  </si>
  <si>
    <t>60669844</t>
  </si>
  <si>
    <t>2024-01-28 09:59:20</t>
  </si>
  <si>
    <t>2024-01-28 10:18:50</t>
  </si>
  <si>
    <t>MENEMEN TR-87 (DM-5/31) 35-28-M00687_953385527_953385527</t>
  </si>
  <si>
    <t>953385527</t>
  </si>
  <si>
    <t>2024-01-27 23:19:03</t>
  </si>
  <si>
    <t>2024-01-28 05:11:43</t>
  </si>
  <si>
    <t>K-1027 35-01-K01027_910747849_910747849</t>
  </si>
  <si>
    <t>910747849</t>
  </si>
  <si>
    <t>2024-01-27 17:40:47</t>
  </si>
  <si>
    <t>2024-01-27 19:41:23</t>
  </si>
  <si>
    <t>DM-2/2 35-28-M00128_TR-90 M01_83507415</t>
  </si>
  <si>
    <t>83507415</t>
  </si>
  <si>
    <t>2024-01-27 16:13:04</t>
  </si>
  <si>
    <t>2024-01-27 17:08:34</t>
  </si>
  <si>
    <t>TR-96 35-16-L00096_953346781_953346781</t>
  </si>
  <si>
    <t>953346781</t>
  </si>
  <si>
    <t>2024-01-27 10:48:00</t>
  </si>
  <si>
    <t>2024-01-27 13:32:16</t>
  </si>
  <si>
    <t>2024-01-27 10:31:33</t>
  </si>
  <si>
    <t>2024-01-27 16:58:08</t>
  </si>
  <si>
    <t>2024-01-27 10:04:13</t>
  </si>
  <si>
    <t>2024-01-27 16:45:37</t>
  </si>
  <si>
    <t>DM-3/TR-21 (ESKİ TR-29) 35-26-M01364_G G03_57783100</t>
  </si>
  <si>
    <t>57783100</t>
  </si>
  <si>
    <t>2024-01-27 09:41:23</t>
  </si>
  <si>
    <t>2024-01-27 13:47:33</t>
  </si>
  <si>
    <t>2024-01-27 10:01:56</t>
  </si>
  <si>
    <t>2024-01-27 17:19:29</t>
  </si>
  <si>
    <t>M-1335 KAYADİBİ KÖK 35-02-M01335_M-676 GİRİŞ M04_2333769</t>
  </si>
  <si>
    <t>2333769</t>
  </si>
  <si>
    <t>2024-01-27 08:58:37</t>
  </si>
  <si>
    <t>2024-01-27 13:43:15</t>
  </si>
  <si>
    <t>K-3480 35-02-K03480_TRAFO K02_2114477</t>
  </si>
  <si>
    <t>2114477</t>
  </si>
  <si>
    <t>2024-01-27 08:57:50</t>
  </si>
  <si>
    <t>2024-01-27 17:38:44</t>
  </si>
  <si>
    <t>2024-01-26 19:03:02</t>
  </si>
  <si>
    <t>2024-01-26 19:27:45</t>
  </si>
  <si>
    <t>2024-01-26 20:03:47</t>
  </si>
  <si>
    <t>BANKSİS TR-1 35-14-M00363_956648125_956648125</t>
  </si>
  <si>
    <t>956648125</t>
  </si>
  <si>
    <t>2024-01-26 17:54:32</t>
  </si>
  <si>
    <t>2024-01-26 20:22:29</t>
  </si>
  <si>
    <t>DENİŞ 1-2 MOD5A 45-82-M00377_DENİŞ-2 ÇIKIŞ M10_2334387</t>
  </si>
  <si>
    <t>2334387</t>
  </si>
  <si>
    <t>2024-01-25 08:26:58</t>
  </si>
  <si>
    <t>2024-01-25 09:21:49</t>
  </si>
  <si>
    <t>KARABURUN TR-4/18 35-21-L00012_35-21-L00012_72178045</t>
  </si>
  <si>
    <t>72178045</t>
  </si>
  <si>
    <t>2024-01-26 18:47:44</t>
  </si>
  <si>
    <t>2024-01-26 19:19:14</t>
  </si>
  <si>
    <t>YAĞCILLI TR-3 45-82-M00329_45-82-M00329_2373185</t>
  </si>
  <si>
    <t>2373185</t>
  </si>
  <si>
    <t>2024-01-26 16:18:44</t>
  </si>
  <si>
    <t>2024-01-26 20:20:30</t>
  </si>
  <si>
    <t>2024-01-26 17:28:17</t>
  </si>
  <si>
    <t>2024-01-26 17:29:11</t>
  </si>
  <si>
    <t>SARIGÖL TR-47 45-79-M00047_945557978_945557978</t>
  </si>
  <si>
    <t>945557978</t>
  </si>
  <si>
    <t>2024-01-26 15:05:16</t>
  </si>
  <si>
    <t>2024-01-26 16:53:12</t>
  </si>
  <si>
    <t>K-4756 35-04-K04756_A A03b_5773063</t>
  </si>
  <si>
    <t>5773063</t>
  </si>
  <si>
    <t>2024-01-26 14:09:17</t>
  </si>
  <si>
    <t>2024-01-26 16:22:54</t>
  </si>
  <si>
    <t>K-3676 35-04-K03676_99854412_99854412</t>
  </si>
  <si>
    <t>99854412</t>
  </si>
  <si>
    <t>2024-01-26 10:59:50</t>
  </si>
  <si>
    <t>2024-01-26 12:37:50</t>
  </si>
  <si>
    <t>AYRANCILAR DM-3 35-26-M00795_DM-2/20 M13_2115905</t>
  </si>
  <si>
    <t>2115905</t>
  </si>
  <si>
    <t>2024-01-26 10:15:14</t>
  </si>
  <si>
    <t>2024-01-26 10:23:34</t>
  </si>
  <si>
    <t>M-991 35-03-M00991_910698098_910698098</t>
  </si>
  <si>
    <t>910698098</t>
  </si>
  <si>
    <t>2024-01-26 09:18:08</t>
  </si>
  <si>
    <t>2024-01-26 11:49:34</t>
  </si>
  <si>
    <t>TR-34 35-13-M00052_FABERCE EFES L05_76785428</t>
  </si>
  <si>
    <t>76785428</t>
  </si>
  <si>
    <t>2024-01-26 09:25:45</t>
  </si>
  <si>
    <t>2024-01-26 10:49:14</t>
  </si>
  <si>
    <t>EYNEZ KÖK 45-82-M00158_EYNEZ M04_72199497</t>
  </si>
  <si>
    <t>72199497</t>
  </si>
  <si>
    <t>2024-01-26 09:17:37</t>
  </si>
  <si>
    <t>2024-01-26 10:29:47</t>
  </si>
  <si>
    <t>MORDOĞAN TR-3 35-21-L00141_35-21-L00141_72179417</t>
  </si>
  <si>
    <t>72179417</t>
  </si>
  <si>
    <t>2024-01-26 09:11:15</t>
  </si>
  <si>
    <t>2024-01-26 11:26:11</t>
  </si>
  <si>
    <t>VEZİRKÖPRÜ İM 35-03-A00002_SAFFET ÖZSAN K03_2053163</t>
  </si>
  <si>
    <t>2053163</t>
  </si>
  <si>
    <t>2024-01-25 21:55:15</t>
  </si>
  <si>
    <t>2024-01-25 22:45:00</t>
  </si>
  <si>
    <t>DİKİLİ İM 35-30-A00001_ALTINOVA-1 M08_72356787</t>
  </si>
  <si>
    <t>72356787</t>
  </si>
  <si>
    <t>2024-01-25 21:09:45</t>
  </si>
  <si>
    <t>2024-01-25 21:16:57</t>
  </si>
  <si>
    <t>2024-01-25 17:35:44</t>
  </si>
  <si>
    <t>2024-01-25 18:20:50</t>
  </si>
  <si>
    <t>YENİKÖY İSMAİL AFACAN SULAMA GRUBU 35-31-L00185_956584569_956584569</t>
  </si>
  <si>
    <t>956584569</t>
  </si>
  <si>
    <t>2024-01-25 14:55:50</t>
  </si>
  <si>
    <t>2024-01-25 18:25:05</t>
  </si>
  <si>
    <t>K-4871 35-01-K04871_911423143_911423143</t>
  </si>
  <si>
    <t>911423143</t>
  </si>
  <si>
    <t>2024-01-25 11:08:34</t>
  </si>
  <si>
    <t>2024-01-25 16:50:10</t>
  </si>
  <si>
    <t>ÇETMEN DM 35-26-M00924_KRAL YÖNÜ M04_2058197</t>
  </si>
  <si>
    <t>2058197</t>
  </si>
  <si>
    <t>2024-01-25 10:53:28</t>
  </si>
  <si>
    <t>2024-01-25 11:03:58</t>
  </si>
  <si>
    <t>2024-01-25 11:01:08</t>
  </si>
  <si>
    <t>2024-01-25 13:40:07</t>
  </si>
  <si>
    <t>SÖĞÜTÖREN TR-3 35-20-L00349_DIREK TIPI TRAFO HUCRESI H01_2045630</t>
  </si>
  <si>
    <t>2045630</t>
  </si>
  <si>
    <t>2024-01-25 09:31:18</t>
  </si>
  <si>
    <t>2024-01-25 17:08:41</t>
  </si>
  <si>
    <t>SART TR-2 45-78-M00171_45-78-M00171_65980331</t>
  </si>
  <si>
    <t>65980331</t>
  </si>
  <si>
    <t>2024-01-25 07:00:54</t>
  </si>
  <si>
    <t>2024-01-25 07:25:20</t>
  </si>
  <si>
    <t>DM-22/09 45-71-M00652_B B1_44626334</t>
  </si>
  <si>
    <t>44626334</t>
  </si>
  <si>
    <t>2024-01-25 08:19:35</t>
  </si>
  <si>
    <t>GÜMELE TR-1 45-74-M00247_DIREK TIPI TRAFO HUCRESI H01_2110178</t>
  </si>
  <si>
    <t>2110178</t>
  </si>
  <si>
    <t>2024-01-24 20:24:17</t>
  </si>
  <si>
    <t>2024-01-24 19:17:04</t>
  </si>
  <si>
    <t>2024-01-24 19:31:41</t>
  </si>
  <si>
    <t>2024-01-24 19:54:36</t>
  </si>
  <si>
    <t>GÜNERLİ TR-1 35-28-M00408_953395955_953395955</t>
  </si>
  <si>
    <t>953395955</t>
  </si>
  <si>
    <t>2024-01-24 15:09:58</t>
  </si>
  <si>
    <t>2024-01-24 16:55:00</t>
  </si>
  <si>
    <t>TR-84 35-17-M00084_7287331_56353485_56353485</t>
  </si>
  <si>
    <t>56353485</t>
  </si>
  <si>
    <t>2024-01-24 12:35:22</t>
  </si>
  <si>
    <t>2024-01-24 13:58:21</t>
  </si>
  <si>
    <t>K-421 35-01-K00421_910382797_910382797</t>
  </si>
  <si>
    <t>910382797</t>
  </si>
  <si>
    <t>2024-01-24 13:36:11</t>
  </si>
  <si>
    <t>K-388 35-02-K00388_913927012_913927012</t>
  </si>
  <si>
    <t>913927012</t>
  </si>
  <si>
    <t>2024-01-24 11:16:36</t>
  </si>
  <si>
    <t>2024-01-24 13:43:13</t>
  </si>
  <si>
    <t>ALAŞEHİR TR-82 45-73-M00082_945672181_945672181</t>
  </si>
  <si>
    <t>945672181</t>
  </si>
  <si>
    <t>2024-01-24 09:00:20</t>
  </si>
  <si>
    <t>2024-01-24 14:49:03</t>
  </si>
  <si>
    <t>ALAŞEHİR TR-81/A 45-73-M01295_945669608_945669608</t>
  </si>
  <si>
    <t>945669608</t>
  </si>
  <si>
    <t>2024-01-24 08:46:19</t>
  </si>
  <si>
    <t>2024-01-24 11:06:21</t>
  </si>
  <si>
    <t>K-3203 35-04-K03203_B K3203B6B_5816354</t>
  </si>
  <si>
    <t>5816354</t>
  </si>
  <si>
    <t>2024-01-24 08:40:53</t>
  </si>
  <si>
    <t>2024-01-24 09:05:16</t>
  </si>
  <si>
    <t>AŞAĞI YENMİŞ KÖYÜ TR1 35-27-M00383_B_56378726_56378726</t>
  </si>
  <si>
    <t>56378726</t>
  </si>
  <si>
    <t>2024-01-23 19:30:21</t>
  </si>
  <si>
    <t>2024-01-23 20:02:48</t>
  </si>
  <si>
    <t>K-3735 35-03-K03735_K_56365047_56365047</t>
  </si>
  <si>
    <t>56365047</t>
  </si>
  <si>
    <t>2024-01-23 19:24:19</t>
  </si>
  <si>
    <t>2024-01-23 20:39:45</t>
  </si>
  <si>
    <t>GÜMÜLDÜR DM 35-25-M00100_TAHTALI-4 M18_2309325</t>
  </si>
  <si>
    <t>2309325</t>
  </si>
  <si>
    <t>2024-01-23 14:24:59</t>
  </si>
  <si>
    <t>2024-01-23 14:26:00</t>
  </si>
  <si>
    <t>DM-7/27 35-26-M00661_956615757_956615757</t>
  </si>
  <si>
    <t>956615757</t>
  </si>
  <si>
    <t>2024-01-23 10:01:10</t>
  </si>
  <si>
    <t>2024-01-23 12:22:27</t>
  </si>
  <si>
    <t>SÖĞÜTÖREN TR-1 35-20-L00347_DIREK TIPI TRAFO HUCRESI H01_2045628</t>
  </si>
  <si>
    <t>2045628</t>
  </si>
  <si>
    <t>2024-01-23 09:10:06</t>
  </si>
  <si>
    <t>2024-01-23 17:43:18</t>
  </si>
  <si>
    <t>TR-27 35-19-L00027_C_65499713_65499713</t>
  </si>
  <si>
    <t>65499713</t>
  </si>
  <si>
    <t>2024-01-23 09:05:21</t>
  </si>
  <si>
    <t>2024-01-23 16:54:08</t>
  </si>
  <si>
    <t>K-4982 35-04-K04982_K-4561 K06_95325411</t>
  </si>
  <si>
    <t>95325411</t>
  </si>
  <si>
    <t>2024-01-23 09:00:18</t>
  </si>
  <si>
    <t>2024-01-23 09:08:50</t>
  </si>
  <si>
    <t>TR-9(M-709) 35-30-M00709_955297718_955297718</t>
  </si>
  <si>
    <t>955297718</t>
  </si>
  <si>
    <t>2024-01-23 08:35:51</t>
  </si>
  <si>
    <t>2024-01-23 10:15:00</t>
  </si>
  <si>
    <t>KARABURUN TR-1 35-21-L00001_D_56357365_56357365</t>
  </si>
  <si>
    <t>56357365</t>
  </si>
  <si>
    <t>2024-01-23 00:37:59</t>
  </si>
  <si>
    <t>2024-01-23 01:52:23</t>
  </si>
  <si>
    <t>M-2207 DOĞANCILAR TR-3 35-03-M02207_35-03-M02207_2352524</t>
  </si>
  <si>
    <t>2352524</t>
  </si>
  <si>
    <t>2024-01-22 18:49:53</t>
  </si>
  <si>
    <t>M-2142 35-07-M02142_A B1_61173738</t>
  </si>
  <si>
    <t>61173738</t>
  </si>
  <si>
    <t>2024-01-22 18:24:25</t>
  </si>
  <si>
    <t>2024-01-22 19:35:47</t>
  </si>
  <si>
    <t>EYNEZ TR-1 45-82-M00295_45-82-M00295_2374092</t>
  </si>
  <si>
    <t>2374092</t>
  </si>
  <si>
    <t>AG Direk Kırılması</t>
  </si>
  <si>
    <t>2024-01-22 18:10:25</t>
  </si>
  <si>
    <t>2024-01-22 21:58:30</t>
  </si>
  <si>
    <t>2024-01-22 18:16:19</t>
  </si>
  <si>
    <t>2024-01-22 22:32:51</t>
  </si>
  <si>
    <t>2024-01-22 17:35:49</t>
  </si>
  <si>
    <t>2024-01-22 20:42:45</t>
  </si>
  <si>
    <t>K-3224 35-04-K03224_99077871_99077871</t>
  </si>
  <si>
    <t>99077871</t>
  </si>
  <si>
    <t>2024-01-22 18:21:48</t>
  </si>
  <si>
    <t>2024-01-22 22:52:20</t>
  </si>
  <si>
    <t>2024-01-22 17:57:59</t>
  </si>
  <si>
    <t>2024-01-22 23:43:44</t>
  </si>
  <si>
    <t>ALAŞEHİR TR-27 45-73-M00027_945683332_945683332</t>
  </si>
  <si>
    <t>945683332</t>
  </si>
  <si>
    <t>2024-01-22 15:44:33</t>
  </si>
  <si>
    <t>2024-01-22 17:11:45</t>
  </si>
  <si>
    <t>TR-5 35-31-L00005_95000028308_95000028308</t>
  </si>
  <si>
    <t>95000028308</t>
  </si>
  <si>
    <t>2024-01-22 15:41:25</t>
  </si>
  <si>
    <t>2024-01-22 17:32:16</t>
  </si>
  <si>
    <t>SIRIMLI AVCILAR TR 35-31-L00202_47892125_56380921_56380921</t>
  </si>
  <si>
    <t>56380921</t>
  </si>
  <si>
    <t>2024-01-22 15:46:39</t>
  </si>
  <si>
    <t>2024-01-22 18:43:22</t>
  </si>
  <si>
    <t>2024-01-22 14:18:37</t>
  </si>
  <si>
    <t>2024-01-22 17:59:00</t>
  </si>
  <si>
    <t>DM-13/02 45-71-M00330_A A3_44925035</t>
  </si>
  <si>
    <t>44925035</t>
  </si>
  <si>
    <t>2024-01-22 12:45:29</t>
  </si>
  <si>
    <t>2024-01-22 19:51:06</t>
  </si>
  <si>
    <t>M-3435(YATIRIM REZERVE) 35-03-M03435_35-03-M03435_88207914</t>
  </si>
  <si>
    <t>88207914</t>
  </si>
  <si>
    <t>2024-01-22 14:24:46</t>
  </si>
  <si>
    <t>2024-01-22 15:41:27</t>
  </si>
  <si>
    <t>2024-01-22 12:28:17</t>
  </si>
  <si>
    <t>TR-24 45-74-M00024_DAĞITIM TRAFO TR-24 M05_72244774</t>
  </si>
  <si>
    <t>72244774</t>
  </si>
  <si>
    <t>2024-01-22 12:05:09</t>
  </si>
  <si>
    <t>2024-01-22 13:08:45</t>
  </si>
  <si>
    <t>SARMA KÖYÜ TR-1 45-71-M01526_45-71-M01526_2367907</t>
  </si>
  <si>
    <t>2367907</t>
  </si>
  <si>
    <t>2024-01-22 12:13:40</t>
  </si>
  <si>
    <t>2024-01-22 15:57:17</t>
  </si>
  <si>
    <t>SARICALAR TR-1 35-16-M00161_35-16-M00161_2361952</t>
  </si>
  <si>
    <t>2361952</t>
  </si>
  <si>
    <t>2024-01-22 12:15:32</t>
  </si>
  <si>
    <t>2024-01-22 11:50:18</t>
  </si>
  <si>
    <t>2024-01-22 12:35:56</t>
  </si>
  <si>
    <t>MURADİYE DM 45-71-M00006_DM-4 KÜÇÜK ÖLÇEKLİ SAN. SİTESİ M03_2322413</t>
  </si>
  <si>
    <t>2322413</t>
  </si>
  <si>
    <t>2024-01-22 10:27:35</t>
  </si>
  <si>
    <t>2024-01-22 16:20:25</t>
  </si>
  <si>
    <t>2024-01-21 20:11:20</t>
  </si>
  <si>
    <t>2024-01-21 21:49:18</t>
  </si>
  <si>
    <t>TR-128 35-19-L00128_A_91021635_91021635</t>
  </si>
  <si>
    <t>91021635</t>
  </si>
  <si>
    <t>2024-01-21 19:45:21</t>
  </si>
  <si>
    <t>2024-01-21 22:35:54</t>
  </si>
  <si>
    <t>2024-01-21 17:38:30</t>
  </si>
  <si>
    <t>2024-01-21 19:28:59</t>
  </si>
  <si>
    <t>M-875 35-02-M00875_914550122_914550122</t>
  </si>
  <si>
    <t>914550122</t>
  </si>
  <si>
    <t>2024-01-21 16:24:00</t>
  </si>
  <si>
    <t>2024-01-21 18:33:30</t>
  </si>
  <si>
    <t>ÇUKURALTI M-26 35-25-M00074_955265084_955265084</t>
  </si>
  <si>
    <t>955265084</t>
  </si>
  <si>
    <t>2024-01-21 16:48:53</t>
  </si>
  <si>
    <t>2024-01-21 18:38:09</t>
  </si>
  <si>
    <t>AKGEDİK KÖK-3 45-71-M00164_AKGEDİK M02_55994733</t>
  </si>
  <si>
    <t>55994733</t>
  </si>
  <si>
    <t>2024-01-21 16:40:30</t>
  </si>
  <si>
    <t>2024-01-21 17:27:10</t>
  </si>
  <si>
    <t>2024-01-21 16:41:15</t>
  </si>
  <si>
    <t>2024-01-21 17:43:14</t>
  </si>
  <si>
    <t>2024-01-21 09:44:25</t>
  </si>
  <si>
    <t>2024-01-21 11:59:00</t>
  </si>
  <si>
    <t>SÜLEYMANLI KÖK 35-28-M00606_BOZALAN M04_66870926</t>
  </si>
  <si>
    <t>66870926</t>
  </si>
  <si>
    <t>2024-01-21 09:11:01</t>
  </si>
  <si>
    <t>2024-01-21 09:32:01</t>
  </si>
  <si>
    <t>KEMİKLİDERE KÖK 45-80-M00108_HatBaşıAyırıcı_53136300 M02_53136300</t>
  </si>
  <si>
    <t>53136300</t>
  </si>
  <si>
    <t>2024-01-21 00:37:52</t>
  </si>
  <si>
    <t>2024-01-21 02:07:32</t>
  </si>
  <si>
    <t>ALAÇATI İM 35-18-A00002_ALAÇATI-2 M08_2307698</t>
  </si>
  <si>
    <t>2307698</t>
  </si>
  <si>
    <t>2024-01-21 01:47:19</t>
  </si>
  <si>
    <t>2024-01-21 02:31:29</t>
  </si>
  <si>
    <t>AŞAĞIKIRIKLAR DM 35-16-M00448_ÇİFTLİK SULAMA M03_2115965</t>
  </si>
  <si>
    <t>2115965</t>
  </si>
  <si>
    <t>2024-01-20 17:08:46</t>
  </si>
  <si>
    <t>2024-01-20 17:56:35</t>
  </si>
  <si>
    <t>M-2625 35-02-M02625_95002575456_95002575456</t>
  </si>
  <si>
    <t>95002575456</t>
  </si>
  <si>
    <t>2024-01-20 17:05:40</t>
  </si>
  <si>
    <t>2024-01-20 20:28:01</t>
  </si>
  <si>
    <t>K-3889 35-02-K03889_950199492_950199492</t>
  </si>
  <si>
    <t>950199492</t>
  </si>
  <si>
    <t>2024-01-20 08:52:53</t>
  </si>
  <si>
    <t>2024-01-20 09:41:11</t>
  </si>
  <si>
    <t>2024-01-20 09:13:30</t>
  </si>
  <si>
    <t>2024-01-20 15:49:30</t>
  </si>
  <si>
    <t>OĞLANANASI TR-5 KÖK 35-22-M00092_OĞLANANASI TR-3 M06_89600569</t>
  </si>
  <si>
    <t>89600569</t>
  </si>
  <si>
    <t>2024-01-20 09:19:49</t>
  </si>
  <si>
    <t>2024-01-20 09:44:39</t>
  </si>
  <si>
    <t>TİRE ESKİ HASTANE TR 35-29-L00021_TR-12 L02_72182408</t>
  </si>
  <si>
    <t>72182408</t>
  </si>
  <si>
    <t>2024-01-20 09:02:29</t>
  </si>
  <si>
    <t>2024-01-20 13:08:52</t>
  </si>
  <si>
    <t>KIRKAĞAÇ DM 45-76-M00043_GELENBE M03_72247570</t>
  </si>
  <si>
    <t>72247570</t>
  </si>
  <si>
    <t>2024-01-20 08:55:41</t>
  </si>
  <si>
    <t>2024-01-20 12:54:56</t>
  </si>
  <si>
    <t>KÖSEDERE TR-2 35-21-L00125_A_56376251_56376251</t>
  </si>
  <si>
    <t>56376251</t>
  </si>
  <si>
    <t>2024-01-19 08:07:04</t>
  </si>
  <si>
    <t>2024-01-19 09:24:18</t>
  </si>
  <si>
    <t>ÇEŞME İM 35-18-A00001_GERİLİM-ÖLÇÜ   TR-1 L12_2053070</t>
  </si>
  <si>
    <t>2053070</t>
  </si>
  <si>
    <t>2024-01-10 18:24:53</t>
  </si>
  <si>
    <t>2024-01-10 18:49:58</t>
  </si>
  <si>
    <t>K-997 35-07-K00997_99065474_99065474</t>
  </si>
  <si>
    <t>99065474</t>
  </si>
  <si>
    <t>2024-01-10 11:10:50</t>
  </si>
  <si>
    <t>2024-01-10 14:01:58</t>
  </si>
  <si>
    <t>M-3069(YATIRIM REZERVE) 35-01-M03069_911568416_911568416</t>
  </si>
  <si>
    <t>911568416</t>
  </si>
  <si>
    <t>2024-01-10 11:11:28</t>
  </si>
  <si>
    <t>2024-01-10 12:36:11</t>
  </si>
  <si>
    <t>TÜRKELLİ TR-6 35-28-M00459_95001410931_95001410931</t>
  </si>
  <si>
    <t>95001410931</t>
  </si>
  <si>
    <t>2024-01-10 10:11:11</t>
  </si>
  <si>
    <t>2024-01-10 13:02:55</t>
  </si>
  <si>
    <t>HECİZ KÖK 45-82-M00485_SAVAŞTEPE 34.5 ÇIKIŞ M03_66191057</t>
  </si>
  <si>
    <t>66191057</t>
  </si>
  <si>
    <t>2024-01-10 01:27:22</t>
  </si>
  <si>
    <t>2024-01-10 01:29:14</t>
  </si>
  <si>
    <t>BAHÇEDERE TR-1 35-17-M00183_35-17-M00183_2376444</t>
  </si>
  <si>
    <t>2376444</t>
  </si>
  <si>
    <t>2024-01-09 18:09:28</t>
  </si>
  <si>
    <t>2024-01-09 21:16:12</t>
  </si>
  <si>
    <t>TR-67 45-77-L00067_45-77-L00067_72215703</t>
  </si>
  <si>
    <t>72215703</t>
  </si>
  <si>
    <t>2024-01-09 18:24:40</t>
  </si>
  <si>
    <t>2024-01-09 19:17:53</t>
  </si>
  <si>
    <t>TR-93 35-15-M00093_950380905_950380905</t>
  </si>
  <si>
    <t>950380905</t>
  </si>
  <si>
    <t>2024-01-09 17:02:03</t>
  </si>
  <si>
    <t>2024-01-09 18:35:49</t>
  </si>
  <si>
    <t>2024-01-09 15:40:32</t>
  </si>
  <si>
    <t>2024-01-09 17:53:51</t>
  </si>
  <si>
    <t>K-4624 35-03-K04624_A_56367114_56367114</t>
  </si>
  <si>
    <t>56367114</t>
  </si>
  <si>
    <t>2024-01-09 15:51:27</t>
  </si>
  <si>
    <t>2024-01-09 17:30:01</t>
  </si>
  <si>
    <t>İM-1/TR-8 35-14-M00301_95001356336_95001356336</t>
  </si>
  <si>
    <t>95001356336</t>
  </si>
  <si>
    <t>2024-01-09 14:13:46</t>
  </si>
  <si>
    <t>2024-01-09 17:56:49</t>
  </si>
  <si>
    <t>DEMİRKÖPRÜ TM 45-78-A00005_SALİHLİ ŞEHİR ( DEMİRKÖPRÜ-1) M04_2329519</t>
  </si>
  <si>
    <t>2329519</t>
  </si>
  <si>
    <t>2024-01-09 14:01:44</t>
  </si>
  <si>
    <t>2024-01-09 15:32:17</t>
  </si>
  <si>
    <t>ULUKENT DM-1/11 35-28-M00569_10481548 d1b_5885256</t>
  </si>
  <si>
    <t>5885256</t>
  </si>
  <si>
    <t>2024-01-09 13:11:31</t>
  </si>
  <si>
    <t>2024-01-09 16:38:24</t>
  </si>
  <si>
    <t>M-2916 35-01-M02916__72372781_72372781</t>
  </si>
  <si>
    <t>72372781</t>
  </si>
  <si>
    <t>2024-01-09 12:44:15</t>
  </si>
  <si>
    <t>2024-01-09 14:32:37</t>
  </si>
  <si>
    <t>ÇİFTLİK İM 35-18-A00003_GOLF-1 L12_2054622</t>
  </si>
  <si>
    <t>2054622</t>
  </si>
  <si>
    <t>2024-01-09 12:43:02</t>
  </si>
  <si>
    <t>2024-01-09 12:47:35</t>
  </si>
  <si>
    <t>GÖKEYÜP KÖK 45-86-M00334_GÖKEYÜP M04_81494878</t>
  </si>
  <si>
    <t>81494878</t>
  </si>
  <si>
    <t>2024-01-09 12:52:18</t>
  </si>
  <si>
    <t>2024-01-09 12:53:08</t>
  </si>
  <si>
    <t>TR-19 35-30-M00019_955321963_955321963</t>
  </si>
  <si>
    <t>955321963</t>
  </si>
  <si>
    <t>2024-01-09 07:54:12</t>
  </si>
  <si>
    <t>2024-01-09 11:28:29</t>
  </si>
  <si>
    <t>M-10 35-02-M00010_910598018_910598018</t>
  </si>
  <si>
    <t>910598018</t>
  </si>
  <si>
    <t>2024-01-09 00:21:01</t>
  </si>
  <si>
    <t>2024-01-09 01:31:26</t>
  </si>
  <si>
    <t>KÜRDÜLLÜ EKİNLİK TR-1 35-29-L00459_35-29-L00459_2371933</t>
  </si>
  <si>
    <t>2371933</t>
  </si>
  <si>
    <t>2024-01-08 23:42:05</t>
  </si>
  <si>
    <t>2024-01-09 01:40:02</t>
  </si>
  <si>
    <t>2024-01-08 23:47:40</t>
  </si>
  <si>
    <t>2024-01-09 01:27:05</t>
  </si>
  <si>
    <t>SEFERİHİSAR İM 35-14-A00002_LİMAN M13_72378547</t>
  </si>
  <si>
    <t>72378547</t>
  </si>
  <si>
    <t>2024-01-09 00:52:15</t>
  </si>
  <si>
    <t>2024-01-09 01:09:49</t>
  </si>
  <si>
    <t>DM-1/11A 35-19-M00011_DM-3/1 M05_2333600</t>
  </si>
  <si>
    <t>2333600</t>
  </si>
  <si>
    <t>2024-01-09 00:52:05</t>
  </si>
  <si>
    <t>2024-01-09 01:15:57</t>
  </si>
  <si>
    <t>TİRE İM-DM-1 35-29-A00001_DEREBAŞI M25_2059028</t>
  </si>
  <si>
    <t>2024-01-08 13:57:14</t>
  </si>
  <si>
    <t>2024-01-08 14:32:41</t>
  </si>
  <si>
    <t>2024-01-08 11:46:34</t>
  </si>
  <si>
    <t>2024-01-08 17:19:55</t>
  </si>
  <si>
    <t>ÖREN TR-2 35-31-L00315_956571743_956571743</t>
  </si>
  <si>
    <t>956571743</t>
  </si>
  <si>
    <t>2024-01-08 09:36:26</t>
  </si>
  <si>
    <t>2024-01-08 15:31:15</t>
  </si>
  <si>
    <t>DM-2/TR-20 35-22-M00853_TR-51 (ALTINTEPE) M01_66057502</t>
  </si>
  <si>
    <t>66057502</t>
  </si>
  <si>
    <t>2024-01-08 09:57:47</t>
  </si>
  <si>
    <t>2024-01-08 10:57:15</t>
  </si>
  <si>
    <t>TR-70 35-17-M00070_F f3_5800865</t>
  </si>
  <si>
    <t>5800865</t>
  </si>
  <si>
    <t>2024-01-08 08:40:00</t>
  </si>
  <si>
    <t>2024-01-08 09:57:25</t>
  </si>
  <si>
    <t>M-2484 DADAŞKENT KÖK 35-10-M02484_B_56379745_56379745</t>
  </si>
  <si>
    <t>56379745</t>
  </si>
  <si>
    <t>2024-01-08 08:42:09</t>
  </si>
  <si>
    <t>2024-01-08 15:02:57</t>
  </si>
  <si>
    <t>L-68 EROL UĞUR SİTESİ 35-14-L00068_95001267660_95001267660</t>
  </si>
  <si>
    <t>95001267660</t>
  </si>
  <si>
    <t>2024-01-08 07:17:16</t>
  </si>
  <si>
    <t>2024-01-08 09:45:53</t>
  </si>
  <si>
    <t>KÖSEDERE TR-2 35-21-L00125_35-21-L00125_2349148</t>
  </si>
  <si>
    <t>2349148</t>
  </si>
  <si>
    <t>2024-01-08 07:07:19</t>
  </si>
  <si>
    <t>2024-01-08 15:24:28</t>
  </si>
  <si>
    <t>AMBARSEKİ KÖYÜ TR-1 35-21-L00105_35-21-L00105_2349245</t>
  </si>
  <si>
    <t>2349245</t>
  </si>
  <si>
    <t>2024-01-08 01:38:24</t>
  </si>
  <si>
    <t>2024-01-08 02:24:25</t>
  </si>
  <si>
    <t>AVDAN TR-3 45-82-M00228_C_56404442_56404442</t>
  </si>
  <si>
    <t>56404442</t>
  </si>
  <si>
    <t>2024-01-07 21:50:29</t>
  </si>
  <si>
    <t>2024-01-07 22:39:11</t>
  </si>
  <si>
    <t>SUBAŞI İM 35-26-A00002_KIRBAŞ L01_2035575</t>
  </si>
  <si>
    <t>2035575</t>
  </si>
  <si>
    <t>2024-01-07 13:50:44</t>
  </si>
  <si>
    <t>2024-01-07 15:05:50</t>
  </si>
  <si>
    <t>DM-14/3 45-71-M00387_953197431_953197431</t>
  </si>
  <si>
    <t>953197431</t>
  </si>
  <si>
    <t>2024-01-07 22:05:25</t>
  </si>
  <si>
    <t>2024-01-08 00:09:20</t>
  </si>
  <si>
    <t>ULUKENT DM-1/16 35-28-M00069_ESKİ KARŞIYAKA M06_66552881</t>
  </si>
  <si>
    <t>66552881</t>
  </si>
  <si>
    <t>2024-01-07 22:14:44</t>
  </si>
  <si>
    <t>2024-01-07 22:14:54</t>
  </si>
  <si>
    <t>ARMUTLU İM 35-27-A00001_BAĞYURDU L02_100963262</t>
  </si>
  <si>
    <t>100963262</t>
  </si>
  <si>
    <t>2024-01-07 21:39:04</t>
  </si>
  <si>
    <t>2024-01-07 23:48:30</t>
  </si>
  <si>
    <t>2024-01-07 17:11:14</t>
  </si>
  <si>
    <t>2024-01-07 17:33:54</t>
  </si>
  <si>
    <t>KULA TM 45-77-A00002_SELENDİ M24_2334807</t>
  </si>
  <si>
    <t>2334807</t>
  </si>
  <si>
    <t>2024-01-07 17:38:47</t>
  </si>
  <si>
    <t>2024-01-07 17:53:44</t>
  </si>
  <si>
    <t>AKHİSAR İM 45-72-A00001_TR-1/47 ŞEHİR-1 M24_92312127</t>
  </si>
  <si>
    <t>92312127</t>
  </si>
  <si>
    <t>2024-01-07 17:46:19</t>
  </si>
  <si>
    <t>2024-01-07 19:24:51</t>
  </si>
  <si>
    <t>KABAÇINAR TR-2 45-83-L00286_A_56400128_56400128</t>
  </si>
  <si>
    <t>56400128</t>
  </si>
  <si>
    <t>2024-01-07 15:53:12</t>
  </si>
  <si>
    <t>2024-01-07 18:06:17</t>
  </si>
  <si>
    <t>YEŞİLKÖY-3 35-26-M00792_64988719_65514278_65514278</t>
  </si>
  <si>
    <t>65514278</t>
  </si>
  <si>
    <t>2024-01-07 13:53:24</t>
  </si>
  <si>
    <t>2024-01-07 18:42:37</t>
  </si>
  <si>
    <t>SALİHLERALTI TANSAŞ KÖK 35-30-M00670_HatBaşıAyırıcı_85952454 M02_85952454</t>
  </si>
  <si>
    <t>85952454</t>
  </si>
  <si>
    <t>2024-01-07 13:59:02</t>
  </si>
  <si>
    <t>2024-01-07 17:34:57</t>
  </si>
  <si>
    <t>TİRE İM-DM-1 35-29-A00001_MAHMUTLAR L13_2060147</t>
  </si>
  <si>
    <t>2060147</t>
  </si>
  <si>
    <t>2024-01-07 13:51:03</t>
  </si>
  <si>
    <t>2024-01-07 15:12:34</t>
  </si>
  <si>
    <t>TEKELİ TR-1 35-22-M00231_C_56355364_56355364</t>
  </si>
  <si>
    <t>56355364</t>
  </si>
  <si>
    <t>2024-01-07 12:18:40</t>
  </si>
  <si>
    <t>2024-01-07 15:34:48</t>
  </si>
  <si>
    <t>ULUKENT KÖK-15 35-28-M00070_HatBaşıAyırıcı_53133656 M04_53133656</t>
  </si>
  <si>
    <t>53133656</t>
  </si>
  <si>
    <t>2024-01-07 12:42:10</t>
  </si>
  <si>
    <t>2024-01-07 22:41:19</t>
  </si>
  <si>
    <t>K-3773 35-04-K03773_35-04-K03773_2352917</t>
  </si>
  <si>
    <t>2352917</t>
  </si>
  <si>
    <t>2024-01-07 12:42:44</t>
  </si>
  <si>
    <t>2024-01-07 14:53:38</t>
  </si>
  <si>
    <t>L-45 JANDARMA SİTESİ 35-14-L00045_5836733_56375182_56375182</t>
  </si>
  <si>
    <t>56375182</t>
  </si>
  <si>
    <t>2024-01-07 11:44:37</t>
  </si>
  <si>
    <t>2024-01-07 17:23:09</t>
  </si>
  <si>
    <t>ZEYTİNALANI TR-118 35-19-L00118_C C01b_66035311</t>
  </si>
  <si>
    <t>66035311</t>
  </si>
  <si>
    <t>2024-01-22 00:41:12</t>
  </si>
  <si>
    <t>2024-01-22 02:26:55</t>
  </si>
  <si>
    <t>TURGUTALP TR-2 45-82-M00052_945529190_945529190</t>
  </si>
  <si>
    <t>945529190</t>
  </si>
  <si>
    <t>2024-01-21 19:36:43</t>
  </si>
  <si>
    <t>2024-01-21 21:42:24</t>
  </si>
  <si>
    <t>ÜRKMEZ DM-4 (ÜRKMEZ M-21) 35-25-M00155_HatBaşıAyırıcı_72065278 M03_72065278</t>
  </si>
  <si>
    <t>72065278</t>
  </si>
  <si>
    <t>2024-01-21 19:39:20</t>
  </si>
  <si>
    <t>2024-01-21 20:05:50</t>
  </si>
  <si>
    <t>MENEMEN DM-3/22 (TR-61) 35-28-M00734_953375807_953375807</t>
  </si>
  <si>
    <t>953375807</t>
  </si>
  <si>
    <t>2024-01-21 16:09:35</t>
  </si>
  <si>
    <t>2024-01-21 21:34:18</t>
  </si>
  <si>
    <t>2024-01-21 16:15:12</t>
  </si>
  <si>
    <t>2024-01-21 17:53:57</t>
  </si>
  <si>
    <t>M-2700 35-03-M02700__79415072_79415072</t>
  </si>
  <si>
    <t>79415072</t>
  </si>
  <si>
    <t>2024-01-21 11:54:34</t>
  </si>
  <si>
    <t>2024-01-21 13:11:32</t>
  </si>
  <si>
    <t>2024-01-21 09:03:54</t>
  </si>
  <si>
    <t>2024-01-21 09:19:29</t>
  </si>
  <si>
    <t>M-1570 35-02-M01570_M-1054 M04_88751031</t>
  </si>
  <si>
    <t>88751031</t>
  </si>
  <si>
    <t>2024-01-21 08:54:18</t>
  </si>
  <si>
    <t>2024-01-21 12:41:48</t>
  </si>
  <si>
    <t>2024-01-21 09:01:59</t>
  </si>
  <si>
    <t>2024-01-21 09:22:00</t>
  </si>
  <si>
    <t>YUSUFLU KÖK 35-20-L00077_YUSUFLU ÇAYIR L02_66527972</t>
  </si>
  <si>
    <t>66527972</t>
  </si>
  <si>
    <t>2024-01-21 08:48:19</t>
  </si>
  <si>
    <t>2024-01-21 10:14:20</t>
  </si>
  <si>
    <t>2024-01-21 08:59:48</t>
  </si>
  <si>
    <t>2024-01-21 09:29:21</t>
  </si>
  <si>
    <t>M-1320 35-03-M01320_961076658_961076658</t>
  </si>
  <si>
    <t>961076658</t>
  </si>
  <si>
    <t>2024-01-20 22:35:28</t>
  </si>
  <si>
    <t>2024-01-21 02:35:03</t>
  </si>
  <si>
    <t>ÇANDARLI TR-25 35-30-M00025_C _42966515</t>
  </si>
  <si>
    <t>42966515</t>
  </si>
  <si>
    <t>2024-01-20 23:06:58</t>
  </si>
  <si>
    <t>2024-01-21 02:28:30</t>
  </si>
  <si>
    <t>ARKACILAR TR-4 35-31-M00003_B_81977293_81977293</t>
  </si>
  <si>
    <t>81977293</t>
  </si>
  <si>
    <t>2024-01-20 22:32:27</t>
  </si>
  <si>
    <t>2024-01-20 23:36:43</t>
  </si>
  <si>
    <t>ULUCAK TM 35-28-A00002_KOYUNDERE M13_2313760</t>
  </si>
  <si>
    <t>2313760</t>
  </si>
  <si>
    <t>2024-01-20 19:14:59</t>
  </si>
  <si>
    <t>2024-01-20 19:59:53</t>
  </si>
  <si>
    <t>TR-175 45-78-L00175_C_91319347_91319347</t>
  </si>
  <si>
    <t>91319347</t>
  </si>
  <si>
    <t>2024-01-20 19:12:44</t>
  </si>
  <si>
    <t>2024-01-20 20:15:46</t>
  </si>
  <si>
    <t>KARGIN KÖK 45-71-M00095_ŞİRVAN M04_2321772</t>
  </si>
  <si>
    <t>2321772</t>
  </si>
  <si>
    <t>2024-01-20 15:28:31</t>
  </si>
  <si>
    <t>2024-01-20 18:50:43</t>
  </si>
  <si>
    <t>TR-107 35-26-M00107_35-26-M00107_65976163</t>
  </si>
  <si>
    <t>65976163</t>
  </si>
  <si>
    <t>2024-01-20 10:31:19</t>
  </si>
  <si>
    <t>2024-01-20 13:15:50</t>
  </si>
  <si>
    <t>HÜSEYİN ÇETİNKAYA SULAMA GRUBU 35-29-M00368_DIREK TIPI TRAFO HUCRESI H01_2101794</t>
  </si>
  <si>
    <t>2101794</t>
  </si>
  <si>
    <t>Hırsızlık</t>
  </si>
  <si>
    <t>2024-01-19 08:03:04</t>
  </si>
  <si>
    <t>2024-01-19 10:50:29</t>
  </si>
  <si>
    <t>ARKACILAR TR-3 35-31-L00100_956596234_956596234</t>
  </si>
  <si>
    <t>956596234</t>
  </si>
  <si>
    <t>2024-01-10 14:31:12</t>
  </si>
  <si>
    <t>2024-01-10 17:44:59</t>
  </si>
  <si>
    <t>DM-2/2 ESKİ KUYUYANI 35-18-L00583_950454731_950454731</t>
  </si>
  <si>
    <t>950454731</t>
  </si>
  <si>
    <t>2024-01-10 14:43:47</t>
  </si>
  <si>
    <t>2024-01-10 15:06:58</t>
  </si>
  <si>
    <t>M-3284 (YATIRIM REZERVE) 35-02-M03284_915139425_915139425</t>
  </si>
  <si>
    <t>915139425</t>
  </si>
  <si>
    <t>2024-01-10 12:39:35</t>
  </si>
  <si>
    <t>2024-01-10 14:11:36</t>
  </si>
  <si>
    <t>TR-19 35-19-L00019_956673915_956673915</t>
  </si>
  <si>
    <t>956673915</t>
  </si>
  <si>
    <t>2024-01-10 10:05:47</t>
  </si>
  <si>
    <t>2024-01-10 11:32:30</t>
  </si>
  <si>
    <t>M-2313Ö DSİ SÜZBEYLİ ÖZEL KÖK 35-09-M02313Ö_HatBaşıAyırıcı_53133632 M01_53133632</t>
  </si>
  <si>
    <t>53133632</t>
  </si>
  <si>
    <t>2024-01-10 10:06:07</t>
  </si>
  <si>
    <t>2024-01-10 12:47:46</t>
  </si>
  <si>
    <t>EYKO TR-6 35-30-M00032_95001410747_95001410747</t>
  </si>
  <si>
    <t>95001410747</t>
  </si>
  <si>
    <t>2024-01-10 04:02:27</t>
  </si>
  <si>
    <t>2024-01-10 14:18:55</t>
  </si>
  <si>
    <t>YENİFOÇA TR-44 35-23-M00044_950420609_950420609</t>
  </si>
  <si>
    <t>950420609</t>
  </si>
  <si>
    <t>2024-01-10 08:50:51</t>
  </si>
  <si>
    <t>2024-01-10 10:17:39</t>
  </si>
  <si>
    <t>2024-01-10 08:49:18</t>
  </si>
  <si>
    <t>2024-01-10 08:49:48</t>
  </si>
  <si>
    <t>K-963 35-02-K00963_913150367_913150367</t>
  </si>
  <si>
    <t>913150367</t>
  </si>
  <si>
    <t>2024-01-09 22:13:28</t>
  </si>
  <si>
    <t>2024-01-10 00:17:49</t>
  </si>
  <si>
    <t>KOYUNDERE TR-14 35-28-M00153_7053552 TR14-K3_5822803</t>
  </si>
  <si>
    <t>5822803</t>
  </si>
  <si>
    <t>2024-01-09 23:30:29</t>
  </si>
  <si>
    <t>2024-01-09 23:51:26</t>
  </si>
  <si>
    <t>TR-1-2/2 35-20-L00008_A A01_83865994</t>
  </si>
  <si>
    <t>83865994</t>
  </si>
  <si>
    <t>2024-01-09 22:16:47</t>
  </si>
  <si>
    <t>2024-01-09 23:46:25</t>
  </si>
  <si>
    <t>2024-01-09 23:28:34</t>
  </si>
  <si>
    <t>2024-01-10 01:31:20</t>
  </si>
  <si>
    <t>BAŞKÖY MAŞAT TR-1 35-29-L00192_35-29-L00192_2347751</t>
  </si>
  <si>
    <t>2347751</t>
  </si>
  <si>
    <t>2024-01-09 17:57:48</t>
  </si>
  <si>
    <t>2024-01-09 19:21:10</t>
  </si>
  <si>
    <t>TOYGAR KÖK 45-73-M00166_TOYGAR ÇIKIŞ M01_66715044</t>
  </si>
  <si>
    <t>66715044</t>
  </si>
  <si>
    <t>2024-01-09 17:35:08</t>
  </si>
  <si>
    <t>2024-01-09 18:03:18</t>
  </si>
  <si>
    <t>DM-25/17 45-71-M00049_A A23b_60413920</t>
  </si>
  <si>
    <t>60413920</t>
  </si>
  <si>
    <t>2024-01-09 11:13:12</t>
  </si>
  <si>
    <t>2024-01-09 18:29:46</t>
  </si>
  <si>
    <t>BÖLCEK DM 35-16-M00153_SARICALAR M07_82962828</t>
  </si>
  <si>
    <t>82962828</t>
  </si>
  <si>
    <t>2024-01-09 10:29:37</t>
  </si>
  <si>
    <t>2024-01-09 11:09:25</t>
  </si>
  <si>
    <t>UMURLU TR-5 35-31-L00358_35-31-L00358_2365356</t>
  </si>
  <si>
    <t>2365356</t>
  </si>
  <si>
    <t>2024-01-08 21:27:15</t>
  </si>
  <si>
    <t>2024-01-08 21:41:32</t>
  </si>
  <si>
    <t>_910238271_910238271</t>
  </si>
  <si>
    <t>910238271</t>
  </si>
  <si>
    <t>2024-01-08 21:13:43</t>
  </si>
  <si>
    <t>2024-01-08 23:59:00</t>
  </si>
  <si>
    <t>2024-01-08 17:01:26</t>
  </si>
  <si>
    <t>2024-01-08 22:40:14</t>
  </si>
  <si>
    <t>DM-25/17-A 45-71-M00054_953243651_953243651</t>
  </si>
  <si>
    <t>953243651</t>
  </si>
  <si>
    <t>2024-01-08 16:49:53</t>
  </si>
  <si>
    <t>2024-01-08 21:28:59</t>
  </si>
  <si>
    <t>GÜZELKÖY KÖK_HatBaşıAyırıcı_100974560_M07</t>
  </si>
  <si>
    <t>100974560</t>
  </si>
  <si>
    <t>2024-01-08 11:32:55</t>
  </si>
  <si>
    <t>2024-01-08 18:23:57</t>
  </si>
  <si>
    <t>SANAYİ SİTESİ TR-1 35-17-M00295_10774074 a3b_5936381</t>
  </si>
  <si>
    <t>5936381</t>
  </si>
  <si>
    <t>2024-01-08 07:49:32</t>
  </si>
  <si>
    <t>2024-01-08 12:58:03</t>
  </si>
  <si>
    <t>BAHÇELİ TR-2 45-73-M00433_45-73-M00433_2354551</t>
  </si>
  <si>
    <t>2354551</t>
  </si>
  <si>
    <t>2024-01-08 03:51:34</t>
  </si>
  <si>
    <t>2024-01-08 04:49:19</t>
  </si>
  <si>
    <t>TR-79 İ.EKİNCİOĞLU GRB. 35-15-M00079_35-15-M00079_2365994</t>
  </si>
  <si>
    <t>2365994</t>
  </si>
  <si>
    <t>2024-01-08 03:24:54</t>
  </si>
  <si>
    <t>2024-01-08 10:30:21</t>
  </si>
  <si>
    <t>2024-01-08 00:08:24</t>
  </si>
  <si>
    <t>2024-01-08 03:09:32</t>
  </si>
  <si>
    <t>L-510 REİSDERE 35-18-L00510_C_91231449_91231449</t>
  </si>
  <si>
    <t>91231449</t>
  </si>
  <si>
    <t>2024-01-07 15:52:03</t>
  </si>
  <si>
    <t>2024-01-07 21:53:32</t>
  </si>
  <si>
    <t>SARIGÖL TR-17 45-79-M00017_45-79-M00017_2348023</t>
  </si>
  <si>
    <t>2348023</t>
  </si>
  <si>
    <t>2024-01-07 17:42:24</t>
  </si>
  <si>
    <t>2024-01-07 21:23:05</t>
  </si>
  <si>
    <t>GÜNEYDAMLARI TR-2 45-79-M00118_B_56403587_56403587</t>
  </si>
  <si>
    <t>56403587</t>
  </si>
  <si>
    <t>2024-01-07 18:51:03</t>
  </si>
  <si>
    <t>2024-01-07 20:13:55</t>
  </si>
  <si>
    <t>GÜLPINAR TR-1 45-73-M01041_B_56394369_56394369</t>
  </si>
  <si>
    <t>56394369</t>
  </si>
  <si>
    <t>2024-01-07 18:55:48</t>
  </si>
  <si>
    <t>2024-01-08 02:52:01</t>
  </si>
  <si>
    <t>KUMKUYUCAK KÖK 45-80-M00093_ÇİFTLİK M04_72193246</t>
  </si>
  <si>
    <t>72193246</t>
  </si>
  <si>
    <t>2024-01-07 19:11:22</t>
  </si>
  <si>
    <t>2024-01-07 20:55:29</t>
  </si>
  <si>
    <t>ULUKENT DM-1/16 35-28-M00069_ESKİ KARŞIYAKA M06_66552813</t>
  </si>
  <si>
    <t>66552813</t>
  </si>
  <si>
    <t>2024-01-07 18:23:49</t>
  </si>
  <si>
    <t>2024-01-07 18:49:52</t>
  </si>
  <si>
    <t>K-3540 35-01-K03540_910539180_910539180</t>
  </si>
  <si>
    <t>910539180</t>
  </si>
  <si>
    <t>2024-01-07 16:58:09</t>
  </si>
  <si>
    <t>2024-01-07 19:50:32</t>
  </si>
  <si>
    <t>TR-4 45-78-L00004_45-78-L00004_2355582</t>
  </si>
  <si>
    <t>2355582</t>
  </si>
  <si>
    <t>2024-01-07 16:54:08</t>
  </si>
  <si>
    <t>2024-01-07 19:58:26</t>
  </si>
  <si>
    <t>BELEVİ İM 35-13-A00002_BELEVİ OTOBAN SULAMA L01_2064124</t>
  </si>
  <si>
    <t>2064124</t>
  </si>
  <si>
    <t>2024-01-07 16:58:24</t>
  </si>
  <si>
    <t>2024-01-07 16:58:44</t>
  </si>
  <si>
    <t>BEYDERE KÖK 45-71-M00128_ESKİ YENİKÖY M09_50217160</t>
  </si>
  <si>
    <t>50217160</t>
  </si>
  <si>
    <t>2024-01-07 14:35:55</t>
  </si>
  <si>
    <t>2024-01-07 18:36:52</t>
  </si>
  <si>
    <t>TIRAZLAR TR-3 45-79-M00078_45-79-M00078_2367053</t>
  </si>
  <si>
    <t>2367053</t>
  </si>
  <si>
    <t>2024-01-07 17:00:22</t>
  </si>
  <si>
    <t>2024-01-07 17:51:58</t>
  </si>
  <si>
    <t>ATAKÖY TR-6 35-22-M00176_DIREK TIPI TRAFO HUCRESI H01_2126255</t>
  </si>
  <si>
    <t>2126255</t>
  </si>
  <si>
    <t>2024-01-07 11:29:04</t>
  </si>
  <si>
    <t>2024-01-07 18:15:36</t>
  </si>
  <si>
    <t>MAHMUTLAR KÖK 45-74-M00354_HatBaşıAyırıcı_77952824 M09_77952824</t>
  </si>
  <si>
    <t>77952824</t>
  </si>
  <si>
    <t>2024-01-07 14:04:07</t>
  </si>
  <si>
    <t>2024-01-07 19:42:58</t>
  </si>
  <si>
    <t>DERBENT İM-DM 45-83-A00004_MANİSA-2 M12_2097148</t>
  </si>
  <si>
    <t>2097148</t>
  </si>
  <si>
    <t>2024-01-07 16:51:03</t>
  </si>
  <si>
    <t>TR-18 35-32-L00018_C_56376095_56376095</t>
  </si>
  <si>
    <t>56376095</t>
  </si>
  <si>
    <t>2024-01-07 16:37:39</t>
  </si>
  <si>
    <t>2024-01-07 18:07:18</t>
  </si>
  <si>
    <t>TR-1/91 45-72-M00091_B_56390617_56390617</t>
  </si>
  <si>
    <t>56390617</t>
  </si>
  <si>
    <t>2024-01-07 16:34:39</t>
  </si>
  <si>
    <t>2024-01-07 17:31:19</t>
  </si>
  <si>
    <t>M-1644 35-02-M01644_M-2272 M04_76914696</t>
  </si>
  <si>
    <t>76914696</t>
  </si>
  <si>
    <t>2024-01-07 16:37:30</t>
  </si>
  <si>
    <t>2024-01-07 17:43:54</t>
  </si>
  <si>
    <t>ARSLANLAR TM 35-26-A00004_HatBaşıAyırıcı_74816312 M07_74816312</t>
  </si>
  <si>
    <t>74816312</t>
  </si>
  <si>
    <t>2024-01-07 16:41:24</t>
  </si>
  <si>
    <t>2024-01-07 17:49:00</t>
  </si>
  <si>
    <t>M-331 35-02-M00331_M-1644 M04_2083548</t>
  </si>
  <si>
    <t>2083548</t>
  </si>
  <si>
    <t>2024-01-07 16:35:14</t>
  </si>
  <si>
    <t>K-1608 35-04-K01608_A_56363902_56363902</t>
  </si>
  <si>
    <t>56363902</t>
  </si>
  <si>
    <t>2024-01-07 15:17:44</t>
  </si>
  <si>
    <t>2024-01-07 18:51:38</t>
  </si>
  <si>
    <t>TR-88 35-19-L00088_A_60983823_60983823</t>
  </si>
  <si>
    <t>60983823</t>
  </si>
  <si>
    <t>2024-01-07 15:13:52</t>
  </si>
  <si>
    <t>2024-01-07 18:20:41</t>
  </si>
  <si>
    <t>GÜZELKÖY TR 45-71-M00984_45-71-M00984_2370300</t>
  </si>
  <si>
    <t>2370300</t>
  </si>
  <si>
    <t>2024-01-07 14:52:45</t>
  </si>
  <si>
    <t>2024-01-07 21:58:00</t>
  </si>
  <si>
    <t>KARABULU KÖK 35-31-L00227_UMURLU L05_2119139</t>
  </si>
  <si>
    <t>2119139</t>
  </si>
  <si>
    <t>2024-01-07 14:52:14</t>
  </si>
  <si>
    <t>2024-01-07 14:57:07</t>
  </si>
  <si>
    <t>ÖRÜCÜLER KÖK 45-74-M00355_BARDAKÇI M04_79409449</t>
  </si>
  <si>
    <t>79409449</t>
  </si>
  <si>
    <t>2024-01-07 12:52:07</t>
  </si>
  <si>
    <t>2024-01-07 13:29:05</t>
  </si>
  <si>
    <t>ÜRKMEZ M-4 35-25-M00140_DAĞITIM TRAFO ÜRKMEZ M-4 M04_72078807</t>
  </si>
  <si>
    <t>72078807</t>
  </si>
  <si>
    <t>2024-01-07 11:01:41</t>
  </si>
  <si>
    <t>2024-01-07 15:05:20</t>
  </si>
  <si>
    <t>2024-01-07 12:44:25</t>
  </si>
  <si>
    <t>2024-01-07 13:42:27</t>
  </si>
  <si>
    <t>DM08/TR18 45-73-M00001_945679447_945679447</t>
  </si>
  <si>
    <t>945679447</t>
  </si>
  <si>
    <t>2024-01-21 23:32:45</t>
  </si>
  <si>
    <t>2024-01-22 03:16:01</t>
  </si>
  <si>
    <t>K-3082 35-04-K03082_99487266_99487266</t>
  </si>
  <si>
    <t>99487266</t>
  </si>
  <si>
    <t>2024-01-21 20:29:25</t>
  </si>
  <si>
    <t>2024-01-22 01:59:11</t>
  </si>
  <si>
    <t>KARAKUYU TR-4 35-26-M00441_35-26-M00441_2362897</t>
  </si>
  <si>
    <t>2362897</t>
  </si>
  <si>
    <t>2024-01-21 19:55:10</t>
  </si>
  <si>
    <t>2024-01-21 20:18:45</t>
  </si>
  <si>
    <t>SAKARLI KÖK 45-76-M00046_BADEMLİ M02_72214503</t>
  </si>
  <si>
    <t>72214503</t>
  </si>
  <si>
    <t>2024-01-21 18:09:55</t>
  </si>
  <si>
    <t>2024-01-21 20:50:27</t>
  </si>
  <si>
    <t>BAŞPINAR KÖK 45-76-L00001_HatBaşıAyırıcı_53136444 L04_53136444</t>
  </si>
  <si>
    <t>53136444</t>
  </si>
  <si>
    <t>2024-01-21 14:10:00</t>
  </si>
  <si>
    <t>2024-01-21 14:11:00</t>
  </si>
  <si>
    <t>2024-01-21 14:05:30</t>
  </si>
  <si>
    <t>2024-01-21 14:05:33</t>
  </si>
  <si>
    <t>ÖMÜR BELDESİ TR 35-14-M00120_M-42 M01_80640503</t>
  </si>
  <si>
    <t>80640503</t>
  </si>
  <si>
    <t>2024-01-21 08:33:43</t>
  </si>
  <si>
    <t>2024-01-21 08:45:06</t>
  </si>
  <si>
    <t>BİMEYKO KÖK-10 35-30-M00048_BİMEYKO TR-4 M03_2328034</t>
  </si>
  <si>
    <t>2328034</t>
  </si>
  <si>
    <t>2024-01-21 01:30:39</t>
  </si>
  <si>
    <t>2024-01-21 02:36:39</t>
  </si>
  <si>
    <t>K-1027 35-01-K01027_B 1B_5873788</t>
  </si>
  <si>
    <t>5873788</t>
  </si>
  <si>
    <t>2024-01-20 23:35:47</t>
  </si>
  <si>
    <t>2024-01-21 01:14:01</t>
  </si>
  <si>
    <t>PİYALE TM 35-02-A00007_PİYALE-21 K27_2310403</t>
  </si>
  <si>
    <t>2310403</t>
  </si>
  <si>
    <t>2024-01-20 23:27:15</t>
  </si>
  <si>
    <t>2024-01-21 00:16:39</t>
  </si>
  <si>
    <t>TR-18 35-17-M00018_A_91313689_91313689</t>
  </si>
  <si>
    <t>91313689</t>
  </si>
  <si>
    <t>2024-01-20 15:37:58</t>
  </si>
  <si>
    <t>2024-01-20 16:20:10</t>
  </si>
  <si>
    <t>GÜLBAHÇE TR-4 45-71-M02431_D_91131242_91131242</t>
  </si>
  <si>
    <t>91131242</t>
  </si>
  <si>
    <t>2024-01-20 13:54:33</t>
  </si>
  <si>
    <t>2024-01-20 14:07:49</t>
  </si>
  <si>
    <t>KINIK TR 15 35-24-L00015_A_56374999_56374999</t>
  </si>
  <si>
    <t>56374999</t>
  </si>
  <si>
    <t>2024-01-20 13:53:43</t>
  </si>
  <si>
    <t>2024-01-20 15:51:59</t>
  </si>
  <si>
    <t>GÜZELKÖY KÖK 45-71-M00123_HatBaşıAyırıcı_53135206 M03_53135206</t>
  </si>
  <si>
    <t>53135206</t>
  </si>
  <si>
    <t>2024-01-20 10:22:49</t>
  </si>
  <si>
    <t>2024-01-20 10:57:38</t>
  </si>
  <si>
    <t>K-1361 35-02-K01361_99319498_99319498</t>
  </si>
  <si>
    <t>99319498</t>
  </si>
  <si>
    <t>2024-01-10 13:46:01</t>
  </si>
  <si>
    <t>2024-01-10 14:43:09</t>
  </si>
  <si>
    <t>HABAŞ TM 35-17-A00008_ÖZKAN-2 M18_2117522</t>
  </si>
  <si>
    <t>2117522</t>
  </si>
  <si>
    <t>2024-01-20 10:20:49</t>
  </si>
  <si>
    <t>2024-01-20 11:46:30</t>
  </si>
  <si>
    <t>ULUKENT DM-3/4 35-28-M00063_DAĞITIM TRAFO ULUKENT DM-3/4 M04_66552364</t>
  </si>
  <si>
    <t>66552364</t>
  </si>
  <si>
    <t>2024-01-20 10:29:48</t>
  </si>
  <si>
    <t>2024-01-20 15:16:19</t>
  </si>
  <si>
    <t>K-1561 35-02-K01561_D_56381087_56381087</t>
  </si>
  <si>
    <t>56381087</t>
  </si>
  <si>
    <t>2024-01-20 08:58:46</t>
  </si>
  <si>
    <t>2024-01-20 10:10:48</t>
  </si>
  <si>
    <t>2024-01-20 09:05:01</t>
  </si>
  <si>
    <t>2024-01-20 10:28:59</t>
  </si>
  <si>
    <t>K-1446 35-01-K01446_K-4030 K01_2046326</t>
  </si>
  <si>
    <t>2046326</t>
  </si>
  <si>
    <t>2024-01-20 09:01:49</t>
  </si>
  <si>
    <t>2024-01-20 18:13:10</t>
  </si>
  <si>
    <t>2024-01-20 07:16:03</t>
  </si>
  <si>
    <t>2024-01-20 11:55:42</t>
  </si>
  <si>
    <t>K-3465 35-04-K03465_KARŞIYAKA GİS K01_2088040</t>
  </si>
  <si>
    <t>2088040</t>
  </si>
  <si>
    <t>2024-01-20 03:03:59</t>
  </si>
  <si>
    <t>2024-01-20 03:07:50</t>
  </si>
  <si>
    <t>PAŞAKÖY TR-1 35-16-M00073_35-16-M00073_2374439</t>
  </si>
  <si>
    <t>2374439</t>
  </si>
  <si>
    <t>2024-01-20 05:34:40</t>
  </si>
  <si>
    <t>2024-01-20 05:56:44</t>
  </si>
  <si>
    <t>2024-01-20 03:55:00</t>
  </si>
  <si>
    <t>2024-01-20 04:25:28</t>
  </si>
  <si>
    <t>KARŞIYAKA GIS TM 35-04-A00002_Karşıyaka-4 K04_2310433</t>
  </si>
  <si>
    <t>2310433</t>
  </si>
  <si>
    <t>2024-01-20 04:55:19</t>
  </si>
  <si>
    <t>2024-01-20 05:24:36</t>
  </si>
  <si>
    <t>2024-01-19 17:40:22</t>
  </si>
  <si>
    <t>2024-01-19 19:48:30</t>
  </si>
  <si>
    <t>TR-69 35-16-L00069_B_83626839_83626839</t>
  </si>
  <si>
    <t>83626839</t>
  </si>
  <si>
    <t>2024-01-19 17:58:40</t>
  </si>
  <si>
    <t>2024-01-19 18:53:11</t>
  </si>
  <si>
    <t>KUŞÇUBURUN-3 35-26-M00538_B_91176843_91176843</t>
  </si>
  <si>
    <t>91176843</t>
  </si>
  <si>
    <t>2024-01-19 17:49:55</t>
  </si>
  <si>
    <t>2024-01-19 19:35:51</t>
  </si>
  <si>
    <t>TR-69 35-16-L00069__89146459_89146459</t>
  </si>
  <si>
    <t>89146459</t>
  </si>
  <si>
    <t>2024-01-19 17:59:26</t>
  </si>
  <si>
    <t>2024-01-19 18:49:40</t>
  </si>
  <si>
    <t>TR-33 35-19-M00033_956683077_956683077</t>
  </si>
  <si>
    <t>956683077</t>
  </si>
  <si>
    <t>2024-01-19 10:09:53</t>
  </si>
  <si>
    <t>2024-01-19 14:37:46</t>
  </si>
  <si>
    <t>K-837 35-01-K00837_911854140_911854140</t>
  </si>
  <si>
    <t>911854140</t>
  </si>
  <si>
    <t>2024-01-19 10:08:05</t>
  </si>
  <si>
    <t>2024-01-19 13:19:51</t>
  </si>
  <si>
    <t>DM-11/9 45-71-M00290_953220044_953220044</t>
  </si>
  <si>
    <t>953220044</t>
  </si>
  <si>
    <t>2024-01-19 10:11:50</t>
  </si>
  <si>
    <t>2024-01-19 11:18:24</t>
  </si>
  <si>
    <t>KARABULU KÖK 35-31-L00227_DEMİRAYAKLAR L02_2337014</t>
  </si>
  <si>
    <t>2337014</t>
  </si>
  <si>
    <t>2024-01-19 10:05:35</t>
  </si>
  <si>
    <t>2024-01-19 12:47:38</t>
  </si>
  <si>
    <t>2024-01-19 08:00:17</t>
  </si>
  <si>
    <t>2024-01-19 10:02:14</t>
  </si>
  <si>
    <t>K-16 35-04-K00016_10872539 a22b_5884673</t>
  </si>
  <si>
    <t>5884673</t>
  </si>
  <si>
    <t>2024-01-10 14:11:28</t>
  </si>
  <si>
    <t>2024-01-10 18:45:40</t>
  </si>
  <si>
    <t>KARAAHMETLİ TR-1 45-71-M01704_43171458_56399559_56399559</t>
  </si>
  <si>
    <t>56399559</t>
  </si>
  <si>
    <t>2024-01-10 11:34:18</t>
  </si>
  <si>
    <t>2024-01-10 21:21:45</t>
  </si>
  <si>
    <t>L-379 35-18-L00379_12292546_56368440_56368440</t>
  </si>
  <si>
    <t>56368440</t>
  </si>
  <si>
    <t>2024-01-10 11:28:00</t>
  </si>
  <si>
    <t>2024-01-10 17:22:10</t>
  </si>
  <si>
    <t>2024-01-10 11:02:05</t>
  </si>
  <si>
    <t>2024-01-10 13:24:02</t>
  </si>
  <si>
    <t>TR-50 35-16-L00050_35-16-L00050_2346609</t>
  </si>
  <si>
    <t>2346609</t>
  </si>
  <si>
    <t>2024-01-10 09:36:48</t>
  </si>
  <si>
    <t>2024-01-10 10:10:16</t>
  </si>
  <si>
    <t>OMURLAR TR-1 45-81-M00074_45-81-M00074_2377017</t>
  </si>
  <si>
    <t>2377017</t>
  </si>
  <si>
    <t>2024-01-10 07:46:38</t>
  </si>
  <si>
    <t>2024-01-10 09:55:10</t>
  </si>
  <si>
    <t>L-401 ALTINYUNUS DM 35-18-L00401_SAĞLIKÇILAR L-477 L15_2092223</t>
  </si>
  <si>
    <t>2092223</t>
  </si>
  <si>
    <t>2024-01-10 04:57:56</t>
  </si>
  <si>
    <t>2024-01-10 07:28:57</t>
  </si>
  <si>
    <t>YAYKIN TR-1 45-72-L00672_45-72-L00672_2366460</t>
  </si>
  <si>
    <t>2366460</t>
  </si>
  <si>
    <t>2024-01-09 11:13:49</t>
  </si>
  <si>
    <t>2024-01-09 15:06:28</t>
  </si>
  <si>
    <t>K-3997 35-08-K03997_TR-1 K02_42029949</t>
  </si>
  <si>
    <t>42029949</t>
  </si>
  <si>
    <t>2024-01-09 10:31:11</t>
  </si>
  <si>
    <t>2024-01-09 12:29:37</t>
  </si>
  <si>
    <t>YILMAZ TR-29 45-78-M00189__72373217_72373217</t>
  </si>
  <si>
    <t>72373217</t>
  </si>
  <si>
    <t>2024-01-09 10:26:44</t>
  </si>
  <si>
    <t>2024-01-09 11:42:26</t>
  </si>
  <si>
    <t>ÇANAKÇI KÖK 45-79-M00194_HatBaşıAyırıcı_64260302 M01_64260302</t>
  </si>
  <si>
    <t>64260302</t>
  </si>
  <si>
    <t>2024-01-09 10:12:07</t>
  </si>
  <si>
    <t>2024-01-09 13:56:00</t>
  </si>
  <si>
    <t>2024-01-09 10:21:25</t>
  </si>
  <si>
    <t>2024-01-09 10:27:15</t>
  </si>
  <si>
    <t>GÜMÜLDÜR DM 35-25-M00100_BARAJ M01_2309330</t>
  </si>
  <si>
    <t>2309330</t>
  </si>
  <si>
    <t>2024-01-09 10:26:39</t>
  </si>
  <si>
    <t>2024-01-09 12:22:28</t>
  </si>
  <si>
    <t>TR-54 YILDIZTEPE 35-19-L00054_C_90991517_90991517</t>
  </si>
  <si>
    <t>90991517</t>
  </si>
  <si>
    <t>2024-01-09 04:06:11</t>
  </si>
  <si>
    <t>2024-01-09 10:49:46</t>
  </si>
  <si>
    <t>K-1735 35-04-K01735_B_56371222_56371222</t>
  </si>
  <si>
    <t>56371222</t>
  </si>
  <si>
    <t>2024-01-09 04:11:48</t>
  </si>
  <si>
    <t>2024-01-09 04:38:25</t>
  </si>
  <si>
    <t>MURADİYE TR-5(BELEDİYE KABİN) 45-71-M00194_A_56394011_56394011</t>
  </si>
  <si>
    <t>56394011</t>
  </si>
  <si>
    <t>2024-01-09 02:50:57</t>
  </si>
  <si>
    <t>2024-01-09 05:24:24</t>
  </si>
  <si>
    <t>TR-92 35-15-L00092_A a1_48898369</t>
  </si>
  <si>
    <t>48898369</t>
  </si>
  <si>
    <t>2024-01-08 21:48:45</t>
  </si>
  <si>
    <t>2024-01-08 23:31:29</t>
  </si>
  <si>
    <t>M-1544 35-01-M01544_911149495_911149495</t>
  </si>
  <si>
    <t>911149495</t>
  </si>
  <si>
    <t>2024-01-08 21:27:40</t>
  </si>
  <si>
    <t>2024-01-08 22:24:01</t>
  </si>
  <si>
    <t>ÖREN TR-4 35-27-L00219_97500864_97500864</t>
  </si>
  <si>
    <t>97500864</t>
  </si>
  <si>
    <t>2024-01-08 17:34:08</t>
  </si>
  <si>
    <t>2024-01-08 23:03:15</t>
  </si>
  <si>
    <t>DENİZGİREN KÖK 35-21-L00233_KÜÇÜKBAHÇE L01_97424581</t>
  </si>
  <si>
    <t>97424581</t>
  </si>
  <si>
    <t>2024-01-08 17:25:47</t>
  </si>
  <si>
    <t>2024-01-08 22:14:44</t>
  </si>
  <si>
    <t>İĞDECİK KÖK 45-71-M00077_HatBaşıAyırıcı_53134181 M05_53134181</t>
  </si>
  <si>
    <t>53134181</t>
  </si>
  <si>
    <t>2024-01-08 14:36:45</t>
  </si>
  <si>
    <t>2024-01-08 14:55:00</t>
  </si>
  <si>
    <t>2024-01-08 14:32:25</t>
  </si>
  <si>
    <t>2024-01-08 14:38:46</t>
  </si>
  <si>
    <t>2024-01-08 12:48:48</t>
  </si>
  <si>
    <t>2024-01-08 14:58:58</t>
  </si>
  <si>
    <t>2024-01-08 11:23:27</t>
  </si>
  <si>
    <t>2024-01-08 11:43:17</t>
  </si>
  <si>
    <t>DM-01/06 45-71-M00023_95000494918_95000494918</t>
  </si>
  <si>
    <t>95000494918</t>
  </si>
  <si>
    <t>2024-01-08 09:18:24</t>
  </si>
  <si>
    <t>2024-01-08 18:14:27</t>
  </si>
  <si>
    <t>TR-113 45-78-L00113_C_56388402_56388402</t>
  </si>
  <si>
    <t>56388402</t>
  </si>
  <si>
    <t>2024-01-08 09:19:55</t>
  </si>
  <si>
    <t>2024-01-08 09:56:45</t>
  </si>
  <si>
    <t>BÜYÜKBELEN TR-2 45-80-M00067_45-80-M00067_72192183</t>
  </si>
  <si>
    <t>72192183</t>
  </si>
  <si>
    <t>2024-01-08 09:12:53</t>
  </si>
  <si>
    <t>2024-01-08 09:40:11</t>
  </si>
  <si>
    <t>2024-01-08 09:30:38</t>
  </si>
  <si>
    <t>2024-01-08 10:14:57</t>
  </si>
  <si>
    <t>ÇİFTLİK İM 35-18-A00003_SAĞLIKÇILAR L06_2307805</t>
  </si>
  <si>
    <t>2307805</t>
  </si>
  <si>
    <t>2024-01-08 09:06:05</t>
  </si>
  <si>
    <t>2024-01-08 18:42:25</t>
  </si>
  <si>
    <t>TR-42 35-15-M00042_950373955_950373955</t>
  </si>
  <si>
    <t>950373955</t>
  </si>
  <si>
    <t>2024-01-08 03:16:36</t>
  </si>
  <si>
    <t>2024-01-08 05:21:42</t>
  </si>
  <si>
    <t>DEMİRCİLİ DM 35-15-L00895_YENİKÖY TOPRAK SU L08_85268581</t>
  </si>
  <si>
    <t>85268581</t>
  </si>
  <si>
    <t>2024-01-08 01:12:24</t>
  </si>
  <si>
    <t>2024-01-08 01:13:00</t>
  </si>
  <si>
    <t>KÖPRÜBAŞI TR-18 45-86-M00018_C_56405268_56405268</t>
  </si>
  <si>
    <t>56405268</t>
  </si>
  <si>
    <t>2024-01-07 19:12:44</t>
  </si>
  <si>
    <t>2024-01-07 20:32:48</t>
  </si>
  <si>
    <t>M-2484 DADAŞKENT KÖK 35-10-M02484_A_56379746_56379746</t>
  </si>
  <si>
    <t>56379746</t>
  </si>
  <si>
    <t>2024-01-07 19:18:18</t>
  </si>
  <si>
    <t>2024-01-08 01:53:32</t>
  </si>
  <si>
    <t>2024-01-07 19:23:09</t>
  </si>
  <si>
    <t>2024-01-08 03:52:34</t>
  </si>
  <si>
    <t>TR-34 35-26-M00034__56360810_56360810</t>
  </si>
  <si>
    <t>56360810</t>
  </si>
  <si>
    <t>2024-01-07 16:00:43</t>
  </si>
  <si>
    <t>2024-01-07 20:20:06</t>
  </si>
  <si>
    <t>2024-01-07 19:13:38</t>
  </si>
  <si>
    <t>2024-01-07 19:53:22</t>
  </si>
  <si>
    <t>EVRENLİ TR-1 45-73-M00494_45-73-M00494_2352760</t>
  </si>
  <si>
    <t>2352760</t>
  </si>
  <si>
    <t>2024-01-07 18:40:13</t>
  </si>
  <si>
    <t>2024-01-08 02:04:10</t>
  </si>
  <si>
    <t>K-554 35-01-K00554_D_56354338_56354338</t>
  </si>
  <si>
    <t>56354338</t>
  </si>
  <si>
    <t>2024-01-07 18:40:24</t>
  </si>
  <si>
    <t>2024-01-07 19:24:26</t>
  </si>
  <si>
    <t>M-67 ELMASTAŞ 35-14-M00067_7064536_56376535_56376535</t>
  </si>
  <si>
    <t>56376535</t>
  </si>
  <si>
    <t>2024-01-07 15:52:02</t>
  </si>
  <si>
    <t>2024-01-07 21:41:02</t>
  </si>
  <si>
    <t>KÜÇÜKAVULCUK DM 35-15-L00727_KÜÇÜKAVLUCUK SULAMA GRB L05_72098462</t>
  </si>
  <si>
    <t>72098462</t>
  </si>
  <si>
    <t>2024-01-07 17:08:09</t>
  </si>
  <si>
    <t>2024-01-07 18:43:24</t>
  </si>
  <si>
    <t>TR-126 35-15-M00126_950369021_950369021</t>
  </si>
  <si>
    <t>950369021</t>
  </si>
  <si>
    <t>2024-01-07 16:42:39</t>
  </si>
  <si>
    <t>2024-01-08 00:40:52</t>
  </si>
  <si>
    <t>2024-01-07 16:07:20</t>
  </si>
  <si>
    <t>2024-01-07 16:09:01</t>
  </si>
  <si>
    <t>ASARLIK TR-10 35-28-M00593_A_56376098_56376098</t>
  </si>
  <si>
    <t>56376098</t>
  </si>
  <si>
    <t>2024-01-07 15:19:48</t>
  </si>
  <si>
    <t>2024-01-07 21:13:46</t>
  </si>
  <si>
    <t>YEŞİLTEPE TR-1 45-79-M00110_C_56386182_56386182</t>
  </si>
  <si>
    <t>56386182</t>
  </si>
  <si>
    <t>2024-01-07 14:47:59</t>
  </si>
  <si>
    <t>2024-01-07 20:30:18</t>
  </si>
  <si>
    <t>İLKKURŞUN MERKEZ TR-1 35-15-L00489_35-15-L00489_2365935</t>
  </si>
  <si>
    <t>2365935</t>
  </si>
  <si>
    <t>2024-01-07 14:02:14</t>
  </si>
  <si>
    <t>2024-01-07 17:54:37</t>
  </si>
  <si>
    <t>2024-01-07 12:02:07</t>
  </si>
  <si>
    <t>2024-01-07 13:27:56</t>
  </si>
  <si>
    <t>2024-01-07 11:32:45</t>
  </si>
  <si>
    <t>2024-01-07 16:14:08</t>
  </si>
  <si>
    <t>DM-2 35-17-M00002_35-17-M00002_2361106</t>
  </si>
  <si>
    <t>2361106</t>
  </si>
  <si>
    <t>2024-01-22 00:03:59</t>
  </si>
  <si>
    <t>2024-01-22 01:28:01</t>
  </si>
  <si>
    <t>2024-01-21 23:48:27</t>
  </si>
  <si>
    <t>2024-01-22 01:54:55</t>
  </si>
  <si>
    <t>K-657 35-01-K00657_ K01_65790054</t>
  </si>
  <si>
    <t>65790054</t>
  </si>
  <si>
    <t>2024-01-21 20:14:51</t>
  </si>
  <si>
    <t>2024-01-21 20:45:40</t>
  </si>
  <si>
    <t>2024-01-21 20:30:23</t>
  </si>
  <si>
    <t>2024-01-21 21:27:27</t>
  </si>
  <si>
    <t>2024-01-21 19:29:28</t>
  </si>
  <si>
    <t>2024-01-21 20:34:24</t>
  </si>
  <si>
    <t>K-278 35-01-K00278_35-01-K00278_2375625</t>
  </si>
  <si>
    <t>2375625</t>
  </si>
  <si>
    <t>2024-01-21 19:36:16</t>
  </si>
  <si>
    <t>2024-01-21 19:55:59</t>
  </si>
  <si>
    <t>K-3328 35-01-K03328_K-3876 K01_42334317</t>
  </si>
  <si>
    <t>42334317</t>
  </si>
  <si>
    <t>2024-01-21 19:48:57</t>
  </si>
  <si>
    <t>2024-01-21 20:05:08</t>
  </si>
  <si>
    <t>K-3798 35-01-K03798_K-657 K03_2046362</t>
  </si>
  <si>
    <t>2046362</t>
  </si>
  <si>
    <t>2024-01-21 19:21:03</t>
  </si>
  <si>
    <t>2024-01-21 18:26:17</t>
  </si>
  <si>
    <t>2024-01-21 19:43:54</t>
  </si>
  <si>
    <t>2024-01-21 16:41:20</t>
  </si>
  <si>
    <t>2024-01-21 18:30:16</t>
  </si>
  <si>
    <t>MURADİYE AKARLAR DM KÖK 45-71-M00233_DM-4/5-1 M06_72095428</t>
  </si>
  <si>
    <t>72095428</t>
  </si>
  <si>
    <t>2024-01-21 15:57:55</t>
  </si>
  <si>
    <t>2024-01-21 16:37:24</t>
  </si>
  <si>
    <t>2024-01-21 15:57:10</t>
  </si>
  <si>
    <t>2024-01-21 17:34:40</t>
  </si>
  <si>
    <t>2024-01-21 16:06:30</t>
  </si>
  <si>
    <t>2024-01-21 18:36:50</t>
  </si>
  <si>
    <t>2024-01-21 16:01:50</t>
  </si>
  <si>
    <t>2024-01-21 16:08:43</t>
  </si>
  <si>
    <t>TR-104 ZEYTİNALANI 35-19-L00104_ L03_2334676</t>
  </si>
  <si>
    <t>2334676</t>
  </si>
  <si>
    <t>2024-01-21 15:50:50</t>
  </si>
  <si>
    <t>2024-01-21 16:12:30</t>
  </si>
  <si>
    <t>MALDAN KÖYÜ TR-1 45-71-M01666_C_56384090_56384090</t>
  </si>
  <si>
    <t>56384090</t>
  </si>
  <si>
    <t>2024-01-21 13:56:44</t>
  </si>
  <si>
    <t>2024-01-21 17:21:42</t>
  </si>
  <si>
    <t>YENİ ŞAKRAN TR-9 35-17-M00209_A_91183242_91183242</t>
  </si>
  <si>
    <t>91183242</t>
  </si>
  <si>
    <t>2024-01-21 11:05:35</t>
  </si>
  <si>
    <t>2024-01-21 15:54:29</t>
  </si>
  <si>
    <t>TR-52 35-17-M00052_950307779_950307779</t>
  </si>
  <si>
    <t>950307779</t>
  </si>
  <si>
    <t>2024-01-21 01:52:58</t>
  </si>
  <si>
    <t>2024-01-21 02:49:36</t>
  </si>
  <si>
    <t>M-1824 35-01-M01824_910907195_910907195</t>
  </si>
  <si>
    <t>910907195</t>
  </si>
  <si>
    <t>2024-01-20 23:49:12</t>
  </si>
  <si>
    <t>2024-01-21 00:43:38</t>
  </si>
  <si>
    <t>K-1291 35-04-K01291_C_56369585_56369585</t>
  </si>
  <si>
    <t>56369585</t>
  </si>
  <si>
    <t>2024-01-20 22:21:32</t>
  </si>
  <si>
    <t>2024-01-21 00:16:37</t>
  </si>
  <si>
    <t>2024-01-20 22:15:33</t>
  </si>
  <si>
    <t>2024-01-20 23:05:16</t>
  </si>
  <si>
    <t>KEÇİLİKÖY DM-17/4 45-71-M02259_953244586_953244586</t>
  </si>
  <si>
    <t>953244586</t>
  </si>
  <si>
    <t>2024-01-20 17:13:58</t>
  </si>
  <si>
    <t>2024-01-20 17:35:20</t>
  </si>
  <si>
    <t>OĞLANANASI TR-5 KÖK 35-22-M00092_PANCAR KÖK M013_89600655</t>
  </si>
  <si>
    <t>89600655</t>
  </si>
  <si>
    <t>2024-01-20 17:22:49</t>
  </si>
  <si>
    <t>2024-01-20 17:58:48</t>
  </si>
  <si>
    <t>DM-7/21 35-28-M00966_35-28-M00966_66571005</t>
  </si>
  <si>
    <t>66571005</t>
  </si>
  <si>
    <t>2024-01-20 17:06:50</t>
  </si>
  <si>
    <t>2024-01-20 17:19:46</t>
  </si>
  <si>
    <t>TR-130 35-26-M00130_TR-129 M02_66032209</t>
  </si>
  <si>
    <t>66032209</t>
  </si>
  <si>
    <t>2024-01-20 14:46:14</t>
  </si>
  <si>
    <t>2024-01-20 17:18:04</t>
  </si>
  <si>
    <t>GÖRDES DM 45-75-M00050_KAYACIK M06_2083588</t>
  </si>
  <si>
    <t>2083588</t>
  </si>
  <si>
    <t>2024-01-20 17:09:07</t>
  </si>
  <si>
    <t>2024-01-20 17:17:33</t>
  </si>
  <si>
    <t>2024-01-20 13:45:28</t>
  </si>
  <si>
    <t>2024-01-20 18:27:51</t>
  </si>
  <si>
    <t>TR-15 ( M-715) 35-30-M00715_B B01_92030498</t>
  </si>
  <si>
    <t>92030498</t>
  </si>
  <si>
    <t>2024-01-20 13:57:13</t>
  </si>
  <si>
    <t>2024-01-20 14:38:24</t>
  </si>
  <si>
    <t>K-1483 35-04-K01483_A_56362468_56362468</t>
  </si>
  <si>
    <t>56362468</t>
  </si>
  <si>
    <t>2024-01-20 12:16:12</t>
  </si>
  <si>
    <t>2024-01-20 14:34:30</t>
  </si>
  <si>
    <t>ÜÇPINAR TR-2 45-71-M00187_TR-7(ESKİ TR-9) M03_72250581</t>
  </si>
  <si>
    <t>72250581</t>
  </si>
  <si>
    <t>2024-01-20 09:21:38</t>
  </si>
  <si>
    <t>2024-01-20 17:40:26</t>
  </si>
  <si>
    <t>MORALILAR İM 45-72-A00002_MORALILAR TARIMSAL SULAMA L04_2330484</t>
  </si>
  <si>
    <t>2330484</t>
  </si>
  <si>
    <t>2024-01-19 14:01:58</t>
  </si>
  <si>
    <t>2024-01-19 14:43:16</t>
  </si>
  <si>
    <t>GÜNEŞLİ KÖK 45-75-M00056_SALUR M03_67577911</t>
  </si>
  <si>
    <t>67577911</t>
  </si>
  <si>
    <t>2024-01-19 13:46:08</t>
  </si>
  <si>
    <t>2024-01-19 14:37:58</t>
  </si>
  <si>
    <t>K-732 35-01-K00732_35-01-K00732_2374456</t>
  </si>
  <si>
    <t>2374456</t>
  </si>
  <si>
    <t>2024-01-19 13:55:48</t>
  </si>
  <si>
    <t>2024-01-19 15:55:08</t>
  </si>
  <si>
    <t>TR-1/21 45-72-M00021_TR-1/17 M01_61377487</t>
  </si>
  <si>
    <t>61377487</t>
  </si>
  <si>
    <t>2024-01-19 13:59:48</t>
  </si>
  <si>
    <t>2024-01-19 14:43:03</t>
  </si>
  <si>
    <t>2024-01-10 14:36:58</t>
  </si>
  <si>
    <t>2024-01-10 14:37:18</t>
  </si>
  <si>
    <t>2024-01-10 14:25:58</t>
  </si>
  <si>
    <t>2024-01-10 18:17:43</t>
  </si>
  <si>
    <t>2024-01-10 17:48:25</t>
  </si>
  <si>
    <t>YELKİ TR-1 DM-2/7  (M-2341) 35-10-M02341_98023269_98023269</t>
  </si>
  <si>
    <t>98023269</t>
  </si>
  <si>
    <t>2024-01-10 11:31:18</t>
  </si>
  <si>
    <t>2024-01-10 16:24:43</t>
  </si>
  <si>
    <t>TR-5 35-16-L00005_D_56353569_56353569</t>
  </si>
  <si>
    <t>56353569</t>
  </si>
  <si>
    <t>2024-01-10 09:17:22</t>
  </si>
  <si>
    <t>2024-01-10 13:13:35</t>
  </si>
  <si>
    <t>IRLAMAZ KÖK 45-83-L00153_ÇEPİNDERE TR-1 L02_72158565</t>
  </si>
  <si>
    <t>72158565</t>
  </si>
  <si>
    <t>2024-01-10 09:17:28</t>
  </si>
  <si>
    <t>2024-01-10 09:49:28</t>
  </si>
  <si>
    <t>İZCİ TARIMSAL SULAMA TR-2 45-71-M01121_45-71-M01121_74719649</t>
  </si>
  <si>
    <t>74719649</t>
  </si>
  <si>
    <t>2024-01-10 08:36:25</t>
  </si>
  <si>
    <t>2024-01-10 17:40:09</t>
  </si>
  <si>
    <t>M-1212 35-02-M01212_913478401_913478401</t>
  </si>
  <si>
    <t>913478401</t>
  </si>
  <si>
    <t>2024-01-09 20:46:42</t>
  </si>
  <si>
    <t>2024-01-09 21:51:15</t>
  </si>
  <si>
    <t>SOMA TR-14/2 45-82-M00091_945531343_945531343</t>
  </si>
  <si>
    <t>945531343</t>
  </si>
  <si>
    <t>2024-01-09 10:59:17</t>
  </si>
  <si>
    <t>2024-01-09 12:40:07</t>
  </si>
  <si>
    <t>YAĞCILAR TR-3 45-71-M01442_C_56401671_56401671</t>
  </si>
  <si>
    <t>56401671</t>
  </si>
  <si>
    <t>2024-01-09 09:10:51</t>
  </si>
  <si>
    <t>2024-01-09 12:56:49</t>
  </si>
  <si>
    <t>BADEMLİ TR-9 35-15-L01046_A_91229515_91229515</t>
  </si>
  <si>
    <t>91229515</t>
  </si>
  <si>
    <t>AG Box Arızası</t>
  </si>
  <si>
    <t>2024-01-09 13:03:49</t>
  </si>
  <si>
    <t>2024-01-09 13:44:24</t>
  </si>
  <si>
    <t>KIZILÇUKUR TR-1 45-79-M00470_45-79-M00470_2358807</t>
  </si>
  <si>
    <t>2358807</t>
  </si>
  <si>
    <t>2024-01-09 03:36:45</t>
  </si>
  <si>
    <t>2024-01-09 03:58:37</t>
  </si>
  <si>
    <t>K-1735 35-04-K01735_99351381_99351381</t>
  </si>
  <si>
    <t>99351381</t>
  </si>
  <si>
    <t>2024-01-08 21:11:00</t>
  </si>
  <si>
    <t>2024-01-09 00:49:58</t>
  </si>
  <si>
    <t>VEZİROĞLU TR-1 45-71-M01034_A_56400295_56400295</t>
  </si>
  <si>
    <t>56400295</t>
  </si>
  <si>
    <t>2024-01-08 21:48:53</t>
  </si>
  <si>
    <t>2024-01-09 04:08:41</t>
  </si>
  <si>
    <t>SUBAŞI İM 35-26-A00002_NAİME L03_2035579</t>
  </si>
  <si>
    <t>2035579</t>
  </si>
  <si>
    <t>2024-01-08 21:56:05</t>
  </si>
  <si>
    <t>2024-01-08 22:33:00</t>
  </si>
  <si>
    <t>K-3593 35-01-K03593_35-01-K03593_2359777</t>
  </si>
  <si>
    <t>2359777</t>
  </si>
  <si>
    <t>2024-01-08 22:15:33</t>
  </si>
  <si>
    <t>2024-01-08 22:40:48</t>
  </si>
  <si>
    <t>TEKKE TR-3 35-15-L00125_35-15-L00125_2365062</t>
  </si>
  <si>
    <t>2365062</t>
  </si>
  <si>
    <t>2024-01-08 19:31:05</t>
  </si>
  <si>
    <t>2024-01-08 20:03:30</t>
  </si>
  <si>
    <t>TURGUTALP KÖK 45-71-M00260_SULTANYAYLASI M03_72233756</t>
  </si>
  <si>
    <t>72233756</t>
  </si>
  <si>
    <t>2024-01-08 20:36:40</t>
  </si>
  <si>
    <t>2024-01-08 21:08:42</t>
  </si>
  <si>
    <t>TR-2/49 45-72-L00049_45-72-L00049_2346861</t>
  </si>
  <si>
    <t>2346861</t>
  </si>
  <si>
    <t>2024-01-08 20:32:36</t>
  </si>
  <si>
    <t>2024-01-08 21:37:35</t>
  </si>
  <si>
    <t>POYRAZDAMLARI TR-11 45-78-M00576_KEMERDAMLARI YUKARIKEMER M05_2328103</t>
  </si>
  <si>
    <t>2328103</t>
  </si>
  <si>
    <t>2024-01-08 19:53:00</t>
  </si>
  <si>
    <t>2024-01-08 20:19:25</t>
  </si>
  <si>
    <t>KUŞÇULAR TR-9 35-19-M00221_8729228_56354899_56354899</t>
  </si>
  <si>
    <t>56354899</t>
  </si>
  <si>
    <t>2024-01-08 17:10:46</t>
  </si>
  <si>
    <t>2024-01-09 01:56:03</t>
  </si>
  <si>
    <t>MEDİ KÖK 35-27-M00425_AKALAN M01_72165947</t>
  </si>
  <si>
    <t>72165947</t>
  </si>
  <si>
    <t>2024-01-08 17:23:27</t>
  </si>
  <si>
    <t>2024-01-08 18:05:00</t>
  </si>
  <si>
    <t>TR-81 35-16-L00081_47591134_56353467_56353467</t>
  </si>
  <si>
    <t>56353467</t>
  </si>
  <si>
    <t>2024-01-08 17:36:02</t>
  </si>
  <si>
    <t>2024-01-08 19:12:57</t>
  </si>
  <si>
    <t>KAYACIK YANIKDAĞ TR-3 45-75-M00200_45-75-M00200_2359378</t>
  </si>
  <si>
    <t>2359378</t>
  </si>
  <si>
    <t>2024-01-08 16:31:05</t>
  </si>
  <si>
    <t>2024-01-08 20:46:58</t>
  </si>
  <si>
    <t>DİNDARLI TR-4 YILDIRIMLAR 45-79-M00420_A_91201512_91201512</t>
  </si>
  <si>
    <t>91201512</t>
  </si>
  <si>
    <t>2024-01-08 14:45:38</t>
  </si>
  <si>
    <t>2024-01-08 22:50:05</t>
  </si>
  <si>
    <t>HACIHALİLLER TR-1 KÖK 45-71-M00066_HACIHALİLLER TR-3 M01_72238428</t>
  </si>
  <si>
    <t>72238428</t>
  </si>
  <si>
    <t>2024-01-08 14:43:51</t>
  </si>
  <si>
    <t>2024-01-08 15:37:47</t>
  </si>
  <si>
    <t>ÇAMURHAMAMI TR-1 45-78-L00271_953279371_953279371</t>
  </si>
  <si>
    <t>953279371</t>
  </si>
  <si>
    <t>2024-01-08 10:57:05</t>
  </si>
  <si>
    <t>2024-01-08 12:37:05</t>
  </si>
  <si>
    <t>TR-42 35-15-M00042_950373995_950373995</t>
  </si>
  <si>
    <t>950373995</t>
  </si>
  <si>
    <t>2024-01-08 09:23:57</t>
  </si>
  <si>
    <t>2024-01-08 11:33:07</t>
  </si>
  <si>
    <t>K-273 35-01-K00273_913599265_913599265</t>
  </si>
  <si>
    <t>913599265</t>
  </si>
  <si>
    <t>2024-01-08 09:24:20</t>
  </si>
  <si>
    <t>2024-01-08 13:02:40</t>
  </si>
  <si>
    <t>ALAŞEHİR TR-49 45-73-M00049_45-73-M00049_66704688</t>
  </si>
  <si>
    <t>66704688</t>
  </si>
  <si>
    <t>2024-01-08 09:10:29</t>
  </si>
  <si>
    <t>2024-01-08 11:52:42</t>
  </si>
  <si>
    <t>2024-01-08 08:20:51</t>
  </si>
  <si>
    <t>2024-01-08 13:26:26</t>
  </si>
  <si>
    <t>MEKO METAL KÖK 35-26-M00394_TENERLER KÖK M04_72164824</t>
  </si>
  <si>
    <t>72164824</t>
  </si>
  <si>
    <t>2024-01-08 08:08:08</t>
  </si>
  <si>
    <t>2024-01-08 09:01:37</t>
  </si>
  <si>
    <t>DEMİRCİLİ DM 35-15-L00895_YENİKÖY TOPRAK SU L08_85268686</t>
  </si>
  <si>
    <t>85268686</t>
  </si>
  <si>
    <t>2024-01-08 05:47:00</t>
  </si>
  <si>
    <t>2024-01-08 09:22:00</t>
  </si>
  <si>
    <t>SEYREK TR-7 KÖK 35-28-M00379_HatBaşıAyırıcı_53133802 M05_53133802</t>
  </si>
  <si>
    <t>53133802</t>
  </si>
  <si>
    <t>2024-01-07 22:19:53</t>
  </si>
  <si>
    <t>2024-01-08 03:31:15</t>
  </si>
  <si>
    <t>M-3127 35-10-M03127_M-3121 M02_93494025</t>
  </si>
  <si>
    <t>93494025</t>
  </si>
  <si>
    <t>2024-01-08 00:46:16</t>
  </si>
  <si>
    <t>2024-01-08 03:14:06</t>
  </si>
  <si>
    <t>GÜZELBAHÇE İM 35-10-A00001_ZEYTİNALANI M03_77678691</t>
  </si>
  <si>
    <t>77678691</t>
  </si>
  <si>
    <t>2024-01-08 01:01:56</t>
  </si>
  <si>
    <t>2024-01-08 01:24:30</t>
  </si>
  <si>
    <t>M-2038 35-07-M02038_M-2877 M02_60557081</t>
  </si>
  <si>
    <t>60557081</t>
  </si>
  <si>
    <t>2024-01-08 00:55:04</t>
  </si>
  <si>
    <t>2024-01-08 01:00:24</t>
  </si>
  <si>
    <t>TR-114 35-26-M00114_ARSLANLAR SANAYİ-2/TR-106 M03_65974716</t>
  </si>
  <si>
    <t>65974716</t>
  </si>
  <si>
    <t>2024-01-07 12:31:29</t>
  </si>
  <si>
    <t>2024-01-07 22:41:29</t>
  </si>
  <si>
    <t>ULUKENT DM-3/6 35-28-M00068_ULUKENT DM-3/7 M03_66552222</t>
  </si>
  <si>
    <t>66552222</t>
  </si>
  <si>
    <t>2024-01-07 19:51:50</t>
  </si>
  <si>
    <t>2024-01-07 21:10:32</t>
  </si>
  <si>
    <t>2024-01-07 15:16:40</t>
  </si>
  <si>
    <t>2024-01-07 20:57:55</t>
  </si>
  <si>
    <t>BAĞARASI TR-16 35-23-M00143_35-23-M00143_92270755</t>
  </si>
  <si>
    <t>92270755</t>
  </si>
  <si>
    <t>2024-01-07 17:18:16</t>
  </si>
  <si>
    <t>2024-01-07 23:50:49</t>
  </si>
  <si>
    <t>ÇATAK TR-1 35-31-L00165_A_65512451_65512451</t>
  </si>
  <si>
    <t>65512451</t>
  </si>
  <si>
    <t>2024-01-07 15:54:55</t>
  </si>
  <si>
    <t>2024-01-07 18:01:48</t>
  </si>
  <si>
    <t>2024-01-07 16:20:14</t>
  </si>
  <si>
    <t>2024-01-07 16:45:34</t>
  </si>
  <si>
    <t>ALİBEYLİ DM 45-80-M00064__72410639_72410639</t>
  </si>
  <si>
    <t>72410639</t>
  </si>
  <si>
    <t>2024-01-07 14:37:39</t>
  </si>
  <si>
    <t>2024-01-07 15:31:44</t>
  </si>
  <si>
    <t>TR-97 MENTEŞ YOLU 35-19-L00097_A_91164230_91164230</t>
  </si>
  <si>
    <t>91164230</t>
  </si>
  <si>
    <t>2024-01-07 13:54:27</t>
  </si>
  <si>
    <t>2024-01-07 19:24:43</t>
  </si>
  <si>
    <t>M-3088(YATIRIM REZERVE) 35-03-M03088_910757222_910757222</t>
  </si>
  <si>
    <t>910757222</t>
  </si>
  <si>
    <t>2024-01-07 12:58:29</t>
  </si>
  <si>
    <t>2024-01-07 18:06:08</t>
  </si>
  <si>
    <t>ALAŞEHİR TR-86 ILGINKÖY 45-73-M00086_B_91089516_91089516</t>
  </si>
  <si>
    <t>91089516</t>
  </si>
  <si>
    <t>2024-01-07 12:08:53</t>
  </si>
  <si>
    <t>M-67 ELMASTAŞ 35-14-M00067__79282730_79282730</t>
  </si>
  <si>
    <t>79282730</t>
  </si>
  <si>
    <t>2024-01-07 12:55:05</t>
  </si>
  <si>
    <t>2024-01-07 15:45:03</t>
  </si>
  <si>
    <t>K-4283 GÖRECE 35-22-K04283_35-22-K04283_2346784</t>
  </si>
  <si>
    <t>2346784</t>
  </si>
  <si>
    <t>2024-01-07 10:13:44</t>
  </si>
  <si>
    <t>2024-01-07 17:52:51</t>
  </si>
  <si>
    <t>2024-01-07 12:11:43</t>
  </si>
  <si>
    <t>2024-01-07 15:28:14</t>
  </si>
  <si>
    <t>DİNDARLI KÖK TR-3 KAKLIK 45-79-M00395_KIZILÇUKUR GÜNYAKA KARACAALİ BEYHARMAN M06_72035371</t>
  </si>
  <si>
    <t>72035371</t>
  </si>
  <si>
    <t>2024-01-07 13:07:44</t>
  </si>
  <si>
    <t>2024-01-07 14:06:12</t>
  </si>
  <si>
    <t>M-1854 YAKAKÖY TR-3 35-02-M01854_C_56366534_56366534</t>
  </si>
  <si>
    <t>56366534</t>
  </si>
  <si>
    <t>2024-01-07 12:49:35</t>
  </si>
  <si>
    <t>2024-01-07 15:19:33</t>
  </si>
  <si>
    <t>ORTA MAHALLE M-55 (ARTIMA) KÖK 35-25-M00055_ÖZDERE HAVACILAR KAMPI ÖZEL M04_72124311</t>
  </si>
  <si>
    <t>72124311</t>
  </si>
  <si>
    <t>2024-01-07 11:36:06</t>
  </si>
  <si>
    <t>2024-01-07 13:15:12</t>
  </si>
  <si>
    <t>TR-69 35-19-L00069_B_65508675_65508675</t>
  </si>
  <si>
    <t>65508675</t>
  </si>
  <si>
    <t>2024-01-07 11:33:38</t>
  </si>
  <si>
    <t>2024-01-07 15:16:23</t>
  </si>
  <si>
    <t>M-2706 35-02-M02706_99594234_99594234</t>
  </si>
  <si>
    <t>99594234</t>
  </si>
  <si>
    <t>2024-01-22 00:04:02</t>
  </si>
  <si>
    <t>2024-01-22 02:19:58</t>
  </si>
  <si>
    <t>SAĞANCI İM 35-16-A00003_HatBaşıAyırıcı_53140368 L05_53140368</t>
  </si>
  <si>
    <t>53140368</t>
  </si>
  <si>
    <t>2024-01-22 00:07:00</t>
  </si>
  <si>
    <t>2024-01-22 00:49:24</t>
  </si>
  <si>
    <t>KAPANCI KÖK 45-78-L00229_HASALAN L02_2108489</t>
  </si>
  <si>
    <t>2108489</t>
  </si>
  <si>
    <t>2024-01-22 00:05:40</t>
  </si>
  <si>
    <t>2024-01-22 01:07:03</t>
  </si>
  <si>
    <t>ÖRSELLİ KÖYÜ TR-1 45-71-M01685_953206505_953206505</t>
  </si>
  <si>
    <t>953206505</t>
  </si>
  <si>
    <t>2024-01-21 17:42:37</t>
  </si>
  <si>
    <t>2024-01-21 21:08:49</t>
  </si>
  <si>
    <t>MENEMEN DM-4/9 35-28-L00119_MENEMEN TR-73 L02_66745086</t>
  </si>
  <si>
    <t>66745086</t>
  </si>
  <si>
    <t>2024-01-21 17:33:17</t>
  </si>
  <si>
    <t>2024-01-21 20:12:55</t>
  </si>
  <si>
    <t>M-1053 35-02-M01053_912743185_912743185</t>
  </si>
  <si>
    <t>912743185</t>
  </si>
  <si>
    <t>2024-01-21 16:25:52</t>
  </si>
  <si>
    <t>2024-01-21 18:17:21</t>
  </si>
  <si>
    <t>2024-01-21 13:57:30</t>
  </si>
  <si>
    <t>2024-01-21 14:41:28</t>
  </si>
  <si>
    <t>KEMHALLI KÖK 45-86-M00044_UĞURLU KÖK M03_72224733</t>
  </si>
  <si>
    <t>72224733</t>
  </si>
  <si>
    <t>2024-01-21 14:18:10</t>
  </si>
  <si>
    <t>2024-01-21 14:35:40</t>
  </si>
  <si>
    <t>MENEMEN İM 35-28-A00001_KESİKKÖY-2 M02_2054311</t>
  </si>
  <si>
    <t>2054311</t>
  </si>
  <si>
    <t>2024-01-21 13:54:00</t>
  </si>
  <si>
    <t>2024-01-21 15:40:22</t>
  </si>
  <si>
    <t>KARABURUN TR-2 35-21-L00014_C_56357699_56357699</t>
  </si>
  <si>
    <t>56357699</t>
  </si>
  <si>
    <t>2024-01-21 01:35:21</t>
  </si>
  <si>
    <t>2024-01-21 03:31:31</t>
  </si>
  <si>
    <t>KEMİKLİDERE KÖK 45-80-M00108_KEMİKLİDERE KÖY M02_2322669</t>
  </si>
  <si>
    <t>2322669</t>
  </si>
  <si>
    <t>2024-01-21 01:40:39</t>
  </si>
  <si>
    <t>2024-01-21 01:58:49</t>
  </si>
  <si>
    <t>TR-2/80-A 45-83-L00306_955147913_955147913</t>
  </si>
  <si>
    <t>955147913</t>
  </si>
  <si>
    <t>2024-01-20 19:13:58</t>
  </si>
  <si>
    <t>2024-01-20 22:02:00</t>
  </si>
  <si>
    <t>K-3022 35-04-K03022_958041095_958041095</t>
  </si>
  <si>
    <t>958041095</t>
  </si>
  <si>
    <t>2024-01-20 20:08:25</t>
  </si>
  <si>
    <t>2024-01-20 22:43:35</t>
  </si>
  <si>
    <t>TR-32 35-30-L00032_955330304_955330304</t>
  </si>
  <si>
    <t>955330304</t>
  </si>
  <si>
    <t>2024-01-20 19:53:08</t>
  </si>
  <si>
    <t>2024-01-20 22:02:07</t>
  </si>
  <si>
    <t>M-487 35-17-M00487__92435798_92435798</t>
  </si>
  <si>
    <t>92435798</t>
  </si>
  <si>
    <t>2024-01-20 09:38:33</t>
  </si>
  <si>
    <t>2024-01-20 12:37:23</t>
  </si>
  <si>
    <t>KIRBAŞI TR-1 35-26-L00319_35-26-L00319_81235506</t>
  </si>
  <si>
    <t>81235506</t>
  </si>
  <si>
    <t>2024-01-19 17:59:48</t>
  </si>
  <si>
    <t>2024-01-19 18:18:54</t>
  </si>
  <si>
    <t>L-310 35-18-L00310_9109203_56369862_56369862</t>
  </si>
  <si>
    <t>56369862</t>
  </si>
  <si>
    <t>2024-01-19 18:23:39</t>
  </si>
  <si>
    <t>2024-01-19 23:30:32</t>
  </si>
  <si>
    <t>BUCA TM 35-03-A00003_Buca-9 K12_2311890</t>
  </si>
  <si>
    <t>2311890</t>
  </si>
  <si>
    <t>2024-01-19 18:40:38</t>
  </si>
  <si>
    <t>2024-01-19 18:41:58</t>
  </si>
  <si>
    <t>KINIK ORGANİZE DM 35-24-M00208_KINIK OSB M02_83158598</t>
  </si>
  <si>
    <t>83158598</t>
  </si>
  <si>
    <t>2024-01-19 14:37:28</t>
  </si>
  <si>
    <t>2024-01-19 14:45:17</t>
  </si>
  <si>
    <t>TR-32 35-30-L00032_955304611_955304611</t>
  </si>
  <si>
    <t>955304611</t>
  </si>
  <si>
    <t>2024-01-19 14:57:30</t>
  </si>
  <si>
    <t>2024-01-19 18:39:24</t>
  </si>
  <si>
    <t>KARGIN KÖK 45-71-M00095_HatBaşıAyırıcı_53135001 M05_53135001</t>
  </si>
  <si>
    <t>53135001</t>
  </si>
  <si>
    <t>2024-01-19 07:14:01</t>
  </si>
  <si>
    <t>2024-01-19 13:40:00</t>
  </si>
  <si>
    <t>GÜMÜLDÜR M-41 35-25-M00041_35-25-M00041_2373202</t>
  </si>
  <si>
    <t>2373202</t>
  </si>
  <si>
    <t>2024-01-10 14:31:37</t>
  </si>
  <si>
    <t>2024-01-10 15:56:41</t>
  </si>
  <si>
    <t>MEDAR TR-7 45-72-L00277_956518281_956518281</t>
  </si>
  <si>
    <t>956518281</t>
  </si>
  <si>
    <t>2024-01-10 12:51:25</t>
  </si>
  <si>
    <t>2024-01-10 14:32:56</t>
  </si>
  <si>
    <t>2024-01-10 12:54:34</t>
  </si>
  <si>
    <t>2024-01-10 14:26:39</t>
  </si>
  <si>
    <t>ÇAMLIK DM 35-17-M00173_HatBaşıAyırıcı_65358276 M08_65358276</t>
  </si>
  <si>
    <t>65358276</t>
  </si>
  <si>
    <t>2024-01-10 12:45:57</t>
  </si>
  <si>
    <t>2024-01-10 15:27:01</t>
  </si>
  <si>
    <t>2024-01-10 12:48:54</t>
  </si>
  <si>
    <t>2024-01-10 12:55:28</t>
  </si>
  <si>
    <t>TR-324 35-19-M00523_C_80494617_80494617</t>
  </si>
  <si>
    <t>80494617</t>
  </si>
  <si>
    <t>2024-01-10 11:26:27</t>
  </si>
  <si>
    <t>2024-01-10 12:22:19</t>
  </si>
  <si>
    <t>DM-2/44 35-26-M00841_KÖYTÜR-EGE TAV M01_66235364</t>
  </si>
  <si>
    <t>66235364</t>
  </si>
  <si>
    <t>2024-01-10 11:47:58</t>
  </si>
  <si>
    <t>2024-01-10 13:40:08</t>
  </si>
  <si>
    <t>KAYAKÖY DM 35-15-L00866_İLKKURŞUN L05_72307054</t>
  </si>
  <si>
    <t>72307054</t>
  </si>
  <si>
    <t>2024-01-10 11:30:38</t>
  </si>
  <si>
    <t>2024-01-10 11:45:08</t>
  </si>
  <si>
    <t>M-1129 35-02-M01129_95001330202_95001330202</t>
  </si>
  <si>
    <t>95001330202</t>
  </si>
  <si>
    <t>2024-01-10 10:49:43</t>
  </si>
  <si>
    <t>2024-01-10 12:20:35</t>
  </si>
  <si>
    <t>TR-324 35-19-M00523_956668739_956668739</t>
  </si>
  <si>
    <t>956668739</t>
  </si>
  <si>
    <t>2024-01-10 10:05:25</t>
  </si>
  <si>
    <t>ESKİ KARAKÖY TR 35-17-M00447_C_91249730_91249730</t>
  </si>
  <si>
    <t>91249730</t>
  </si>
  <si>
    <t>2024-01-10 09:59:38</t>
  </si>
  <si>
    <t>2024-01-10 18:05:03</t>
  </si>
  <si>
    <t>M-1265 35-04-M01265_35-04-M01265_2358525</t>
  </si>
  <si>
    <t>2358525</t>
  </si>
  <si>
    <t>2024-01-10 10:00:50</t>
  </si>
  <si>
    <t>2024-01-10 11:11:33</t>
  </si>
  <si>
    <t>YILMAZ İM 45-78-A00003_CAFERBEY L05_2331485</t>
  </si>
  <si>
    <t>2331485</t>
  </si>
  <si>
    <t>2024-01-10 10:08:35</t>
  </si>
  <si>
    <t>2024-01-10 17:44:28</t>
  </si>
  <si>
    <t>SAĞLIKÇILAR DM 35-18-L00544_L-71 YUVAMKENT - L-72 OVAKENT L06_2095728</t>
  </si>
  <si>
    <t>2095728</t>
  </si>
  <si>
    <t>2024-01-10 10:04:36</t>
  </si>
  <si>
    <t>2024-01-10 18:20:08</t>
  </si>
  <si>
    <t>YILMAZ İM 45-78-A00003_KAPANCI (YARAŞLI) L10_2331483</t>
  </si>
  <si>
    <t>2331483</t>
  </si>
  <si>
    <t>2024-01-10 10:01:02</t>
  </si>
  <si>
    <t>2024-01-10 17:52:02</t>
  </si>
  <si>
    <t>YILMAZ İM 45-78-A00003_ÇAMURHAMAMI L09_2331484</t>
  </si>
  <si>
    <t>2331484</t>
  </si>
  <si>
    <t>2024-01-10 10:06:23</t>
  </si>
  <si>
    <t>2024-01-10 17:48:48</t>
  </si>
  <si>
    <t>PEŞREFLİ TÜRK YURDU 35-29-L00448_35-29-L00448_2349999</t>
  </si>
  <si>
    <t>2349999</t>
  </si>
  <si>
    <t>2024-01-10 09:11:40</t>
  </si>
  <si>
    <t>2024-01-10 09:54:49</t>
  </si>
  <si>
    <t>L-367 ERBAY SİTESİ 35-18-L00367_6148102_56374658_56374658</t>
  </si>
  <si>
    <t>56374658</t>
  </si>
  <si>
    <t>2024-01-10 09:16:09</t>
  </si>
  <si>
    <t>2024-01-10 17:56:28</t>
  </si>
  <si>
    <t>2024-01-10 09:13:47</t>
  </si>
  <si>
    <t>2024-01-10 14:42:40</t>
  </si>
  <si>
    <t>PEŞREFLİ TÜRK YURDU 35-29-L00448_B_56393993_56393993</t>
  </si>
  <si>
    <t>56393993</t>
  </si>
  <si>
    <t>2024-01-10 08:40:02</t>
  </si>
  <si>
    <t>2024-01-10 08:52:04</t>
  </si>
  <si>
    <t>2024-01-10 11:14:00</t>
  </si>
  <si>
    <t>ÖDEMİŞ TM-2 35-15-A00005_KAYAKÖY M11_2119683</t>
  </si>
  <si>
    <t>2119683</t>
  </si>
  <si>
    <t>2024-01-10 08:47:18</t>
  </si>
  <si>
    <t>2024-01-10 09:05:58</t>
  </si>
  <si>
    <t>KARABURUN İM 35-21-A00001_HatBaşıAyırıcı_82610889 L05_82610889</t>
  </si>
  <si>
    <t>82610889</t>
  </si>
  <si>
    <t>2024-01-09 23:25:01</t>
  </si>
  <si>
    <t>2024-01-10 03:56:29</t>
  </si>
  <si>
    <t>GÖKEYÜP TR-3 45-78-M00816_45-78-M00816_2375665</t>
  </si>
  <si>
    <t>2375665</t>
  </si>
  <si>
    <t>2024-01-09 22:36:31</t>
  </si>
  <si>
    <t>2024-01-09 23:25:32</t>
  </si>
  <si>
    <t>M-1222 35-01-M01222_B_56353988_56353988</t>
  </si>
  <si>
    <t>56353988</t>
  </si>
  <si>
    <t>2024-01-09 23:11:50</t>
  </si>
  <si>
    <t>2024-01-10 00:30:42</t>
  </si>
  <si>
    <t>SİYEKLİ KÖK 45-71-M00185_DAĞYENİCE M07_72256926</t>
  </si>
  <si>
    <t>72256926</t>
  </si>
  <si>
    <t>2024-01-09 22:04:38</t>
  </si>
  <si>
    <t>2024-01-09 22:16:35</t>
  </si>
  <si>
    <t>YAĞCILI TR-1 45-82-M00331_45-82-M00331_2353949</t>
  </si>
  <si>
    <t>2353949</t>
  </si>
  <si>
    <t>2024-01-09 22:58:39</t>
  </si>
  <si>
    <t>2024-01-10 04:48:04</t>
  </si>
  <si>
    <t>TR-2/119 45-83-M00716_955152842_955152842</t>
  </si>
  <si>
    <t>955152842</t>
  </si>
  <si>
    <t>2024-01-09 15:38:47</t>
  </si>
  <si>
    <t>2024-01-09 19:16:30</t>
  </si>
  <si>
    <t>YENİÇİFTLİK KÖK 35-20-L00373_ASIM HASKÖY-HÜSAMETTİN AKARÇAY SULAMA L02_92839179</t>
  </si>
  <si>
    <t>92839179</t>
  </si>
  <si>
    <t>2024-01-09 15:06:26</t>
  </si>
  <si>
    <t>2024-01-09 17:07:45</t>
  </si>
  <si>
    <t>KAYAKÖY İM 35-15-A00006_KAYAKÖY ÇIKIŞ L02_66921421</t>
  </si>
  <si>
    <t>66921421</t>
  </si>
  <si>
    <t>2024-01-09 15:32:08</t>
  </si>
  <si>
    <t>2024-01-09 15:58:08</t>
  </si>
  <si>
    <t>TURGUTALP TR-1 45-71-M01762_45-71-M01762_2349726</t>
  </si>
  <si>
    <t>2349726</t>
  </si>
  <si>
    <t>2024-01-09 09:22:25</t>
  </si>
  <si>
    <t>2024-01-09 13:24:54</t>
  </si>
  <si>
    <t>KARABURUN TR-56 35-21-L00217_A_77288362_77288362</t>
  </si>
  <si>
    <t>77288362</t>
  </si>
  <si>
    <t>2024-01-08 14:41:07</t>
  </si>
  <si>
    <t>2024-01-08 19:43:29</t>
  </si>
  <si>
    <t>L-95 ULAMIŞ OVA SULAMA 35-14-L00095_A_91302465_91302465</t>
  </si>
  <si>
    <t>91302465</t>
  </si>
  <si>
    <t>2024-01-08 11:25:36</t>
  </si>
  <si>
    <t>2024-01-08 12:20:40</t>
  </si>
  <si>
    <t>KURUDERE TR-1 45-73-M00264_C_91452262_91452262</t>
  </si>
  <si>
    <t>91452262</t>
  </si>
  <si>
    <t>2024-01-08 09:16:44</t>
  </si>
  <si>
    <t>2024-01-08 13:32:33</t>
  </si>
  <si>
    <t>KÜNER TR-11 35-22-M00293_DIREK TIPI TRAFO HUCRESI H01_2102566</t>
  </si>
  <si>
    <t>2102566</t>
  </si>
  <si>
    <t>2024-01-08 09:35:44</t>
  </si>
  <si>
    <t>2024-01-08 14:49:01</t>
  </si>
  <si>
    <t>L-96 TURGUT KÖYÜ 35-14-L00096_95001315647_95001315647</t>
  </si>
  <si>
    <t>95001315647</t>
  </si>
  <si>
    <t>2024-01-08 09:30:10</t>
  </si>
  <si>
    <t>2024-01-08 11:26:19</t>
  </si>
  <si>
    <t>TR-22 45-78-L00022_B_91108419_91108419</t>
  </si>
  <si>
    <t>91108419</t>
  </si>
  <si>
    <t>2024-01-08 09:37:17</t>
  </si>
  <si>
    <t>2024-01-08 10:43:11</t>
  </si>
  <si>
    <t>YENİ HARMANDALI TR-1 45-71-M00893_B_91113851_91113851</t>
  </si>
  <si>
    <t>91113851</t>
  </si>
  <si>
    <t>2024-01-08 07:46:07</t>
  </si>
  <si>
    <t>2024-01-08 11:47:15</t>
  </si>
  <si>
    <t>YENİCEKÖY BEYLER TR-1 45-72-L00274_45-72-L00274_2367317</t>
  </si>
  <si>
    <t>2367317</t>
  </si>
  <si>
    <t>2024-01-08 00:21:10</t>
  </si>
  <si>
    <t>2024-01-08 01:43:37</t>
  </si>
  <si>
    <t>EVRENLİ KÖK 45-73-M00139_HatBaşıAyırıcı_100773000 M03_100773000</t>
  </si>
  <si>
    <t>100773000</t>
  </si>
  <si>
    <t>2024-01-08 01:15:45</t>
  </si>
  <si>
    <t>2024-01-08 01:22:00</t>
  </si>
  <si>
    <t>DM-2/35 (VERİCİLER) 45-71-M00531_45-71-M00531_2369472</t>
  </si>
  <si>
    <t>2369472</t>
  </si>
  <si>
    <t>2024-01-07 18:18:07</t>
  </si>
  <si>
    <t>2024-01-07 21:45:19</t>
  </si>
  <si>
    <t>TR-4 35-16-L00004_953354366_953354366</t>
  </si>
  <si>
    <t>953354366</t>
  </si>
  <si>
    <t>2024-01-07 15:47:47</t>
  </si>
  <si>
    <t>2024-01-07 20:11:17</t>
  </si>
  <si>
    <t>SELİMİYE TR-7 DUTLUKUYU 45-79-M00363_45-79-M00363_2349397</t>
  </si>
  <si>
    <t>2349397</t>
  </si>
  <si>
    <t>2024-01-07 14:18:44</t>
  </si>
  <si>
    <t>2024-01-07 16:12:48</t>
  </si>
  <si>
    <t>ELMABAĞ DM 35-15-L00317_ELMABAĞ L02_66822278</t>
  </si>
  <si>
    <t>66822278</t>
  </si>
  <si>
    <t>2024-01-07 14:26:07</t>
  </si>
  <si>
    <t>2024-01-07 17:53:26</t>
  </si>
  <si>
    <t>K-278 35-01-K00278_910814822_910814822</t>
  </si>
  <si>
    <t>910814822</t>
  </si>
  <si>
    <t>2024-01-07 13:45:38</t>
  </si>
  <si>
    <t>2024-01-07 17:00:33</t>
  </si>
  <si>
    <t>M-1251 35-01-M01251_B 1B_5846475</t>
  </si>
  <si>
    <t>5846475</t>
  </si>
  <si>
    <t>2024-01-07 13:05:41</t>
  </si>
  <si>
    <t>2024-01-07 13:20:55</t>
  </si>
  <si>
    <t>BELEVİ İM 35-13-A00002_İL FİDANLIĞI - SULAMA-2 L08_2313342</t>
  </si>
  <si>
    <t>2313342</t>
  </si>
  <si>
    <t>2024-01-07 13:07:05</t>
  </si>
  <si>
    <t>2024-01-07 13:32:35</t>
  </si>
  <si>
    <t>K-4039 35-03-K04039_35-03-K04039_41951040</t>
  </si>
  <si>
    <t>41951040</t>
  </si>
  <si>
    <t>2024-01-07 12:57:15</t>
  </si>
  <si>
    <t>2024-01-07 13:39:42</t>
  </si>
  <si>
    <t>DEREKÖY MANAKLAR TR 45-77-L00305_B_91096475_91096475</t>
  </si>
  <si>
    <t>91096475</t>
  </si>
  <si>
    <t>2024-01-07 12:08:44</t>
  </si>
  <si>
    <t>2024-01-07 16:00:39</t>
  </si>
  <si>
    <t>HORZUM ALAYAKA DEDEKAVAK TR-2 45-73-M00292_45-73-M00292_2368609</t>
  </si>
  <si>
    <t>2368609</t>
  </si>
  <si>
    <t>2024-01-07 11:43:39</t>
  </si>
  <si>
    <t>2024-01-07 22:36:28</t>
  </si>
  <si>
    <t>PEYNİRÇUKURU TR-1 45-73-M00280_45-73-M00280_2368533</t>
  </si>
  <si>
    <t>2368533</t>
  </si>
  <si>
    <t>2024-01-07 11:48:39</t>
  </si>
  <si>
    <t>2024-01-07 20:54:46</t>
  </si>
  <si>
    <t>K-4039 35-03-K04039_B_56364347_56364347</t>
  </si>
  <si>
    <t>56364347</t>
  </si>
  <si>
    <t>2024-01-07 11:11:10</t>
  </si>
  <si>
    <t>İĞDECİK KÖK 45-71-M00077_ŞEHİR-2 (TR-5) M04_72234122</t>
  </si>
  <si>
    <t>72234122</t>
  </si>
  <si>
    <t>2024-01-07 12:02:32</t>
  </si>
  <si>
    <t>2024-01-07 13:11:24</t>
  </si>
  <si>
    <t>BİRGİ DM 35-15-L01013_KEMER L06_67562277</t>
  </si>
  <si>
    <t>67562277</t>
  </si>
  <si>
    <t>2024-01-07 11:58:37</t>
  </si>
  <si>
    <t>2024-01-07 12:11:11</t>
  </si>
  <si>
    <t>BİMEYKO KÖK-10 35-30-M00048_BİMEYKO TR-3 M04_2107749</t>
  </si>
  <si>
    <t>2107749</t>
  </si>
  <si>
    <t>2024-01-22 01:15:50</t>
  </si>
  <si>
    <t>2024-01-22 02:37:26</t>
  </si>
  <si>
    <t>DM-1/53-A 45-71-M00941_953178008_953178008</t>
  </si>
  <si>
    <t>953178008</t>
  </si>
  <si>
    <t>2024-01-21 19:15:25</t>
  </si>
  <si>
    <t>2024-01-21 19:36:33</t>
  </si>
  <si>
    <t>KOYUNDERE DM-3/5 35-28-M00142_953381099_953381099</t>
  </si>
  <si>
    <t>953381099</t>
  </si>
  <si>
    <t>2024-01-21 18:56:07</t>
  </si>
  <si>
    <t>2024-01-22 01:33:18</t>
  </si>
  <si>
    <t>2024-01-21 19:11:38</t>
  </si>
  <si>
    <t>2024-01-21 20:11:48</t>
  </si>
  <si>
    <t>K-222 35-01-K00222_K-1385 K011_42346241</t>
  </si>
  <si>
    <t>42346241</t>
  </si>
  <si>
    <t>2024-01-21 19:17:40</t>
  </si>
  <si>
    <t>ÇANŞA KÖK 45-81-M00047_ M04_2097356</t>
  </si>
  <si>
    <t>2097356</t>
  </si>
  <si>
    <t>2024-01-21 14:51:42</t>
  </si>
  <si>
    <t>2024-01-21 15:12:00</t>
  </si>
  <si>
    <t>TR-104 ZEYTİNALANI 35-19-L00104_HatBaşıAyırıcı_53137684 L03_53137684</t>
  </si>
  <si>
    <t>53137684</t>
  </si>
  <si>
    <t>2024-01-21 14:40:20</t>
  </si>
  <si>
    <t>2024-01-21 12:56:50</t>
  </si>
  <si>
    <t>2024-01-21 13:00:00</t>
  </si>
  <si>
    <t>2024-01-21 09:43:33</t>
  </si>
  <si>
    <t>2024-01-21 12:00:41</t>
  </si>
  <si>
    <t>KOYUNDERE DM 35-28-M00165_KOYUNDERE TR-13 M03_66524413</t>
  </si>
  <si>
    <t>66524413</t>
  </si>
  <si>
    <t>2024-01-21 09:05:07</t>
  </si>
  <si>
    <t>2024-01-21 11:09:30</t>
  </si>
  <si>
    <t>TR-142 35-15-L00142_DAĞITIM TRAFO TR-142 L03_66563713</t>
  </si>
  <si>
    <t>66563713</t>
  </si>
  <si>
    <t>2024-01-21 09:16:20</t>
  </si>
  <si>
    <t>2024-01-21 10:48:53</t>
  </si>
  <si>
    <t>2024-01-21 09:48:36</t>
  </si>
  <si>
    <t>2024-01-21 17:23:20</t>
  </si>
  <si>
    <t>M-3090 35-09-M03090_97820805_97820805</t>
  </si>
  <si>
    <t>97820805</t>
  </si>
  <si>
    <t>2024-01-21 05:44:16</t>
  </si>
  <si>
    <t>2024-01-21 09:08:10</t>
  </si>
  <si>
    <t>DALLIK TR-1 35-29-L00305_C_56402124_56402124</t>
  </si>
  <si>
    <t>56402124</t>
  </si>
  <si>
    <t>2024-01-20 16:21:43</t>
  </si>
  <si>
    <t>2024-01-20 17:34:40</t>
  </si>
  <si>
    <t>AŞAĞIŞAKRAN TR-1 35-17-M00223_D_91231389_91231389</t>
  </si>
  <si>
    <t>91231389</t>
  </si>
  <si>
    <t>2024-01-19 19:13:29</t>
  </si>
  <si>
    <t>2024-01-19 20:06:43</t>
  </si>
  <si>
    <t>ÇUKURALTI M-28 35-25-M00076_955269418_955269418</t>
  </si>
  <si>
    <t>955269418</t>
  </si>
  <si>
    <t>2024-01-19 17:29:50</t>
  </si>
  <si>
    <t>2024-01-19 18:24:54</t>
  </si>
  <si>
    <t>K-997 35-07-K00997_98919032_98919032</t>
  </si>
  <si>
    <t>98919032</t>
  </si>
  <si>
    <t>2024-01-10 14:07:22</t>
  </si>
  <si>
    <t>2024-01-10 14:33:50</t>
  </si>
  <si>
    <t>TİRE İM-DM-1 35-29-A00001_YENİÇİFTLİK M18_2059041</t>
  </si>
  <si>
    <t>2059041</t>
  </si>
  <si>
    <t>2024-01-10 14:21:38</t>
  </si>
  <si>
    <t>2024-01-10 14:29:38</t>
  </si>
  <si>
    <t>TR-8 35-27-M00008_TAŞLI YOL M04_82864465</t>
  </si>
  <si>
    <t>82864465</t>
  </si>
  <si>
    <t>2024-01-10 14:13:38</t>
  </si>
  <si>
    <t>2024-01-10 14:17:58</t>
  </si>
  <si>
    <t>YENİFOÇA TR-52 35-23-M00052_950420854_950420854</t>
  </si>
  <si>
    <t>950420854</t>
  </si>
  <si>
    <t>2024-01-10 13:16:35</t>
  </si>
  <si>
    <t>2024-01-10 14:18:37</t>
  </si>
  <si>
    <t>DM-1/52 45-71-M00325_SA_60984624_60984624</t>
  </si>
  <si>
    <t>60984624</t>
  </si>
  <si>
    <t>2024-01-10 13:09:43</t>
  </si>
  <si>
    <t>2024-01-10 17:46:25</t>
  </si>
  <si>
    <t>M-850 KARAÇAM KÖK 35-02-M00850_BEŞYOL M04_49919444</t>
  </si>
  <si>
    <t>49919444</t>
  </si>
  <si>
    <t>2024-01-10 13:48:18</t>
  </si>
  <si>
    <t>2024-01-10 14:03:34</t>
  </si>
  <si>
    <t>ALAÇATI İM 35-18-A00002_L-289 KANTAR L14_2307545</t>
  </si>
  <si>
    <t>2307545</t>
  </si>
  <si>
    <t>2024-01-10 13:20:44</t>
  </si>
  <si>
    <t>2024-01-10 20:05:49</t>
  </si>
  <si>
    <t>BULGURCA TR-1 35-22-M00252_C_56389486_56389486</t>
  </si>
  <si>
    <t>56389486</t>
  </si>
  <si>
    <t>2024-01-10 09:07:51</t>
  </si>
  <si>
    <t>2024-01-10 16:08:01</t>
  </si>
  <si>
    <t>TR-1/43 45-83-M00043_TR-1/44 M02_2330144</t>
  </si>
  <si>
    <t>2330144</t>
  </si>
  <si>
    <t>2024-01-10 08:46:38</t>
  </si>
  <si>
    <t>2024-01-10 09:32:29</t>
  </si>
  <si>
    <t>KARABURUN TR-18 35-21-L00026_A_91304515_91304515</t>
  </si>
  <si>
    <t>91304515</t>
  </si>
  <si>
    <t>2024-01-09 15:26:44</t>
  </si>
  <si>
    <t>2024-01-10 00:21:33</t>
  </si>
  <si>
    <t>TOKİ TR-7 35-27-M00817_TOKİ TR-5 M02_79725721</t>
  </si>
  <si>
    <t>79725721</t>
  </si>
  <si>
    <t>2024-01-09 15:03:38</t>
  </si>
  <si>
    <t>2024-01-09 17:41:15</t>
  </si>
  <si>
    <t>2024-01-09 12:31:57</t>
  </si>
  <si>
    <t>2024-01-09 13:06:29</t>
  </si>
  <si>
    <t>2024-01-09 12:34:40</t>
  </si>
  <si>
    <t>2024-01-09 18:03:53</t>
  </si>
  <si>
    <t>TR-125 35-16-L00125_35-16-L00125_72038159</t>
  </si>
  <si>
    <t>72038159</t>
  </si>
  <si>
    <t>2024-01-09 12:08:45</t>
  </si>
  <si>
    <t>2024-01-09 12:45:49</t>
  </si>
  <si>
    <t>2024-01-09 12:11:35</t>
  </si>
  <si>
    <t>BAŞPINAR KÖK 45-76-L00001_ALİ FAKI-BOSTANCI L02_72214044</t>
  </si>
  <si>
    <t>72214044</t>
  </si>
  <si>
    <t>2024-01-09 12:14:55</t>
  </si>
  <si>
    <t>2024-01-09 12:32:57</t>
  </si>
  <si>
    <t>SÜTÇÜLER DM 35-27-M00900_TOKİ-1 M18_92758019</t>
  </si>
  <si>
    <t>92758019</t>
  </si>
  <si>
    <t>2024-01-09 12:34:56</t>
  </si>
  <si>
    <t>2024-01-09 13:46:26</t>
  </si>
  <si>
    <t>TR-2/106 45-83-L00106_45-83-L00106_72116470</t>
  </si>
  <si>
    <t>72116470</t>
  </si>
  <si>
    <t>2024-01-09 12:19:45</t>
  </si>
  <si>
    <t>2024-01-09 13:51:44</t>
  </si>
  <si>
    <t>TR-32 MEZBAHA YANI 35-15-M00032_TR-146 M02_66728500</t>
  </si>
  <si>
    <t>66728500</t>
  </si>
  <si>
    <t>2024-01-09 12:23:05</t>
  </si>
  <si>
    <t>2024-01-09 12:38:35</t>
  </si>
  <si>
    <t>SAİPALTI TR-1 35-21-L00101_953363987_953363987</t>
  </si>
  <si>
    <t>953363987</t>
  </si>
  <si>
    <t>2024-01-09 10:58:00</t>
  </si>
  <si>
    <t>2024-01-09 20:26:03</t>
  </si>
  <si>
    <t>35-02-M00234_M-234_ _99921843_ _99921843</t>
  </si>
  <si>
    <t>99921843</t>
  </si>
  <si>
    <t>2024-01-09 09:01:33</t>
  </si>
  <si>
    <t>2024-01-09 09:56:29</t>
  </si>
  <si>
    <t>K-273 35-01-K00273_K K1_5873923</t>
  </si>
  <si>
    <t>5873923</t>
  </si>
  <si>
    <t>2024-01-09 09:17:07</t>
  </si>
  <si>
    <t>2024-01-09 11:12:39</t>
  </si>
  <si>
    <t>TAŞLIYATAK TR-2 35-31-L00365_A_91440504_91440504</t>
  </si>
  <si>
    <t>91440504</t>
  </si>
  <si>
    <t>2024-01-08 16:27:06</t>
  </si>
  <si>
    <t>2024-01-08 19:17:37</t>
  </si>
  <si>
    <t>M-78 FULYA EVLERİ 35-14-M00078_35-14-M00078_2357588</t>
  </si>
  <si>
    <t>2357588</t>
  </si>
  <si>
    <t>2024-01-08 14:29:45</t>
  </si>
  <si>
    <t>2024-01-08 15:21:02</t>
  </si>
  <si>
    <t>2024-01-08 14:38:05</t>
  </si>
  <si>
    <t>2024-01-08 15:06:37</t>
  </si>
  <si>
    <t>TAHSİN GÜLEÇ SULAMA GRUBU 35-29-L00669_35-29-L00669_2371789</t>
  </si>
  <si>
    <t>2371789</t>
  </si>
  <si>
    <t>2024-01-08 13:39:27</t>
  </si>
  <si>
    <t>2024-01-08 15:28:47</t>
  </si>
  <si>
    <t>POYRAZ YAZLA MAHALLESİ TR-1 45-78-M00635_953293939_953293939</t>
  </si>
  <si>
    <t>953293939</t>
  </si>
  <si>
    <t>2024-01-08 11:23:07</t>
  </si>
  <si>
    <t>2024-01-08 17:38:40</t>
  </si>
  <si>
    <t>2024-01-08 09:24:07</t>
  </si>
  <si>
    <t>HÜSEYİN ÇETİNKAYA SULAMA GRUBU 35-29-M00368_B_56371602_56371602</t>
  </si>
  <si>
    <t>56371602</t>
  </si>
  <si>
    <t>2024-01-08 08:07:06</t>
  </si>
  <si>
    <t>2024-01-08 10:56:01</t>
  </si>
  <si>
    <t>DM-18/07 45-71-M02377_TURGUTALP M03_83785548</t>
  </si>
  <si>
    <t>83785548</t>
  </si>
  <si>
    <t>2024-01-08 04:23:14</t>
  </si>
  <si>
    <t>2024-01-08 08:48:24</t>
  </si>
  <si>
    <t>M-2928 35-01-M02928_913376345_913376345</t>
  </si>
  <si>
    <t>913376345</t>
  </si>
  <si>
    <t>2024-01-08 01:25:43</t>
  </si>
  <si>
    <t>2024-01-08 02:36:23</t>
  </si>
  <si>
    <t>M-612 (DM-4/22) 35-17-M00612__92665564_92665564</t>
  </si>
  <si>
    <t>92665564</t>
  </si>
  <si>
    <t>2024-01-07 16:24:04</t>
  </si>
  <si>
    <t>2024-01-07 20:09:05</t>
  </si>
  <si>
    <t>K-3848 35-04-K03848_99596034_99596034</t>
  </si>
  <si>
    <t>99596034</t>
  </si>
  <si>
    <t>2024-01-07 16:12:13</t>
  </si>
  <si>
    <t>2024-01-07 20:12:04</t>
  </si>
  <si>
    <t>ALAHIDIR TR-2 45-84-L00021_955183944_955183944</t>
  </si>
  <si>
    <t>955183944</t>
  </si>
  <si>
    <t>2024-01-07 15:22:49</t>
  </si>
  <si>
    <t>2024-01-07 17:28:55</t>
  </si>
  <si>
    <t>MUSACALI TR-2 45-83-M00403_A_83787756_83787756</t>
  </si>
  <si>
    <t>83787756</t>
  </si>
  <si>
    <t>2024-01-07 15:30:00</t>
  </si>
  <si>
    <t>2024-01-07 17:02:24</t>
  </si>
  <si>
    <t>BALABANLI DM 35-15-M00280_OTURAKKUYU M04_72306326</t>
  </si>
  <si>
    <t>72306326</t>
  </si>
  <si>
    <t>2024-01-07 15:27:25</t>
  </si>
  <si>
    <t>2024-01-07 15:33:14</t>
  </si>
  <si>
    <t>M-1470 35-02-M01470_D_56364847_56364847</t>
  </si>
  <si>
    <t>56364847</t>
  </si>
  <si>
    <t>2024-01-07 15:31:08</t>
  </si>
  <si>
    <t>2024-01-07 17:38:17</t>
  </si>
  <si>
    <t>KÜÇÜKKALE KÖK 35-29-L00036_BÜYÜKKALE L07_2327049</t>
  </si>
  <si>
    <t>2327049</t>
  </si>
  <si>
    <t>2024-01-07 14:39:23</t>
  </si>
  <si>
    <t>2024-01-07 22:02:04</t>
  </si>
  <si>
    <t>DEMİRCİLİ DM 35-15-L00895_HatBaşıAyırıcı_53138861 L06_53138861</t>
  </si>
  <si>
    <t>53138861</t>
  </si>
  <si>
    <t>2024-01-07 14:55:44</t>
  </si>
  <si>
    <t>2024-01-07 14:56:14</t>
  </si>
  <si>
    <t>M-1638 35-01-M01638_913315513_913315513</t>
  </si>
  <si>
    <t>913315513</t>
  </si>
  <si>
    <t>2024-01-07 13:37:53</t>
  </si>
  <si>
    <t>2024-01-07 17:36:37</t>
  </si>
  <si>
    <t>MENEMEN TR-4 35-28-L00004_D_56359498_56359498</t>
  </si>
  <si>
    <t>56359498</t>
  </si>
  <si>
    <t>2024-01-07 13:20:05</t>
  </si>
  <si>
    <t>2024-01-07 20:11:46</t>
  </si>
  <si>
    <t>EMİR HACILI-1 TARIMSAL SULAMA 45-78-L00634_45-78-L00634_2355754</t>
  </si>
  <si>
    <t>2355754</t>
  </si>
  <si>
    <t>2024-01-07 12:15:18</t>
  </si>
  <si>
    <t>2024-01-07 15:30:44</t>
  </si>
  <si>
    <t>M-263 35-09-M00263_M-251 M01_47547813</t>
  </si>
  <si>
    <t>47547813</t>
  </si>
  <si>
    <t>2024-01-07 13:29:46</t>
  </si>
  <si>
    <t>2024-01-07 13:52:45</t>
  </si>
  <si>
    <t>AKÇAŞEHİR KÖK 35-29-L00035_AKYURT ENH L03_72208757</t>
  </si>
  <si>
    <t>72208757</t>
  </si>
  <si>
    <t>2024-01-07 13:19:52</t>
  </si>
  <si>
    <t>2024-01-07 13:41:22</t>
  </si>
  <si>
    <t>ÇOBANKÖY KÖK 35-29-L00066_EĞRİDERE FİDERİ L04_72212365</t>
  </si>
  <si>
    <t>72212365</t>
  </si>
  <si>
    <t>2024-01-07 13:20:25</t>
  </si>
  <si>
    <t>2024-01-07 16:25:22</t>
  </si>
  <si>
    <t>K-627 35-04-K00627_TRAFO K04_2332394</t>
  </si>
  <si>
    <t>2332394</t>
  </si>
  <si>
    <t>2024-01-21 22:44:02</t>
  </si>
  <si>
    <t>2024-01-22 00:36:02</t>
  </si>
  <si>
    <t>2024-01-21 18:59:32</t>
  </si>
  <si>
    <t>2024-01-21 22:13:27</t>
  </si>
  <si>
    <t>2024-01-21 17:25:02</t>
  </si>
  <si>
    <t>2024-01-21 19:08:01</t>
  </si>
  <si>
    <t>ÇANDARLI DM-TR-20 35-30-M00020_B_56363055_56363055</t>
  </si>
  <si>
    <t>56363055</t>
  </si>
  <si>
    <t>2024-01-21 17:26:36</t>
  </si>
  <si>
    <t>2024-01-21 17:54:44</t>
  </si>
  <si>
    <t>L-287 SCOTCH PARK 35-18-L00287_5715506_56369471_56369471</t>
  </si>
  <si>
    <t>56369471</t>
  </si>
  <si>
    <t>2024-01-21 15:00:06</t>
  </si>
  <si>
    <t>2024-01-21 15:27:49</t>
  </si>
  <si>
    <t>2024-01-21 14:18:12</t>
  </si>
  <si>
    <t>2024-01-21 16:23:55</t>
  </si>
  <si>
    <t>AHMETLİ İM 45-84-A00001_KÖY GRUBU L05_2067789</t>
  </si>
  <si>
    <t>2067789</t>
  </si>
  <si>
    <t>2024-01-21 14:40:37</t>
  </si>
  <si>
    <t>2024-01-21 14:54:00</t>
  </si>
  <si>
    <t>AHMETBEYLER DM 35-16-M00154_TIRMANLAR M04_82985658</t>
  </si>
  <si>
    <t>82985658</t>
  </si>
  <si>
    <t>2024-01-21 14:32:26</t>
  </si>
  <si>
    <t>2024-01-21 14:39:43</t>
  </si>
  <si>
    <t>DM-5/19 35-26-M00815_95001209844_95001209844</t>
  </si>
  <si>
    <t>95001209844</t>
  </si>
  <si>
    <t>2024-01-21 12:21:38</t>
  </si>
  <si>
    <t>2024-01-21 14:26:52</t>
  </si>
  <si>
    <t>M-2792 35-01-M02792_912857332_912857332</t>
  </si>
  <si>
    <t>912857332</t>
  </si>
  <si>
    <t>2024-01-21 10:23:34</t>
  </si>
  <si>
    <t>2024-01-21 12:15:12</t>
  </si>
  <si>
    <t>K-379 35-01-K00379_912745237_912745237</t>
  </si>
  <si>
    <t>912745237</t>
  </si>
  <si>
    <t>2024-01-21 10:45:02</t>
  </si>
  <si>
    <t>2024-01-21 16:53:39</t>
  </si>
  <si>
    <t>ZİRAATÇİLER SİTESİ TR 35-30-M00293__91066408_91066408</t>
  </si>
  <si>
    <t>91066408</t>
  </si>
  <si>
    <t>2024-01-21 10:35:35</t>
  </si>
  <si>
    <t>2024-01-21 11:45:44</t>
  </si>
  <si>
    <t>2024-01-21 09:18:49</t>
  </si>
  <si>
    <t>2024-01-21 11:05:11</t>
  </si>
  <si>
    <t>KARDEMİR DM 35-17-M00242_HABAŞ-2 M15_2084421</t>
  </si>
  <si>
    <t>2084421</t>
  </si>
  <si>
    <t>2024-01-20 16:45:39</t>
  </si>
  <si>
    <t>2024-01-20 17:55:34</t>
  </si>
  <si>
    <t>K-646 35-01-K00646_965258505_965258505</t>
  </si>
  <si>
    <t>965258505</t>
  </si>
  <si>
    <t>2024-01-20 13:18:18</t>
  </si>
  <si>
    <t>2024-01-20 15:08:04</t>
  </si>
  <si>
    <t>M-3401(YATIRIM REZERVE) 35-03-M03401_A_56363647_56363647</t>
  </si>
  <si>
    <t>56363647</t>
  </si>
  <si>
    <t>2024-01-20 11:12:52</t>
  </si>
  <si>
    <t>2024-01-20 13:29:15</t>
  </si>
  <si>
    <t>GÖRECE M-356 35-22-M00356_955270028_955270028</t>
  </si>
  <si>
    <t>955270028</t>
  </si>
  <si>
    <t>2024-01-20 09:00:58</t>
  </si>
  <si>
    <t>2024-01-20 10:54:35</t>
  </si>
  <si>
    <t>SELİMŞAHLAR TR-2 45-71-M00137_HatBaşıAyırıcı_53135221 M03_53135221</t>
  </si>
  <si>
    <t>53135221</t>
  </si>
  <si>
    <t>2024-01-20 09:21:56</t>
  </si>
  <si>
    <t>2024-01-20 12:57:19</t>
  </si>
  <si>
    <t>YENİLER TR-1 35-16-M00158_A_91036406_91036406</t>
  </si>
  <si>
    <t>91036406</t>
  </si>
  <si>
    <t>2024-01-19 20:17:07</t>
  </si>
  <si>
    <t>2024-01-19 22:29:12</t>
  </si>
  <si>
    <t>K-2576 35-01-K02576_913042684_913042684</t>
  </si>
  <si>
    <t>913042684</t>
  </si>
  <si>
    <t>2024-01-19 18:50:41</t>
  </si>
  <si>
    <t>2024-01-19 23:07:27</t>
  </si>
  <si>
    <t>ARPALIK KÖK 45-83-M00137_ÇAMPINAR TARIMSAL SULAMA - TR-6 M06_2096501</t>
  </si>
  <si>
    <t>2096501</t>
  </si>
  <si>
    <t>2024-01-19 19:11:42</t>
  </si>
  <si>
    <t>2024-01-19 20:47:44</t>
  </si>
  <si>
    <t>GÜZELKÖY TR 45-71-M00984_44426536_56399214_56399214</t>
  </si>
  <si>
    <t>56399214</t>
  </si>
  <si>
    <t>2024-01-19 18:59:33</t>
  </si>
  <si>
    <t>2024-01-20 00:38:29</t>
  </si>
  <si>
    <t>TR-162 45-78-L00162_953248311_953248311</t>
  </si>
  <si>
    <t>953248311</t>
  </si>
  <si>
    <t>2024-01-19 14:29:18</t>
  </si>
  <si>
    <t>2024-01-19 15:20:08</t>
  </si>
  <si>
    <t>KOYUNDERE TR-10 35-28-M00156_10602702_56383951_56383951</t>
  </si>
  <si>
    <t>56383951</t>
  </si>
  <si>
    <t>2024-01-19 14:34:52</t>
  </si>
  <si>
    <t>2024-01-19 18:29:30</t>
  </si>
  <si>
    <t>BAHÇELİ  AR ÇİFTLİĞİ TR2 35-30-L00146_35-30-L00146_79769196</t>
  </si>
  <si>
    <t>79769196</t>
  </si>
  <si>
    <t>2024-01-19 14:10:37</t>
  </si>
  <si>
    <t>2024-01-19 14:32:00</t>
  </si>
  <si>
    <t>M-3049(YATIRIM REZERVE) 35-03-M03049_M-3 M03_80786115</t>
  </si>
  <si>
    <t>80786115</t>
  </si>
  <si>
    <t>2024-01-19 14:24:25</t>
  </si>
  <si>
    <t>2024-01-19 15:32:33</t>
  </si>
  <si>
    <t>YELKİ TR-20 35-10-L00020_ KÖYLER L03_50105713</t>
  </si>
  <si>
    <t>50105713</t>
  </si>
  <si>
    <t>2024-01-19 14:27:08</t>
  </si>
  <si>
    <t>2024-01-19 15:36:19</t>
  </si>
  <si>
    <t>BEYDERE KÖK 45-71-M00128_YENİ KARAAĞAÇLI M08_50217161</t>
  </si>
  <si>
    <t>50217161</t>
  </si>
  <si>
    <t>2024-01-19 14:26:58</t>
  </si>
  <si>
    <t>2024-01-19 14:31:57</t>
  </si>
  <si>
    <t>TURGUTALP TR-1 45-82-M00051_TURGUTALP TOKİ AŞAĞI TR-1 M02_85188554</t>
  </si>
  <si>
    <t>85188554</t>
  </si>
  <si>
    <t>2024-01-19 14:33:37</t>
  </si>
  <si>
    <t>2024-01-19 16:01:48</t>
  </si>
  <si>
    <t>K-3676 35-04-K03676_99297127_99297127</t>
  </si>
  <si>
    <t>99297127</t>
  </si>
  <si>
    <t>2024-01-19 10:57:03</t>
  </si>
  <si>
    <t>2024-01-19 16:23:00</t>
  </si>
  <si>
    <t>K-3038 35-04-K03038_913331724_913331724</t>
  </si>
  <si>
    <t>913331724</t>
  </si>
  <si>
    <t>2024-01-19 10:31:25</t>
  </si>
  <si>
    <t>2024-01-19 13:55:07</t>
  </si>
  <si>
    <t>MUSACALI TR-1 45-83-M00402_DIREK TIPI TRAFO HUCRESI H01_2104883</t>
  </si>
  <si>
    <t>2104883</t>
  </si>
  <si>
    <t>2024-01-19 10:48:26</t>
  </si>
  <si>
    <t>2024-01-19 11:29:11</t>
  </si>
  <si>
    <t>İM-1/TR-7 (MİMOZA) 35-14-M00311_956661219_956661219</t>
  </si>
  <si>
    <t>956661219</t>
  </si>
  <si>
    <t>2024-01-19 09:02:58</t>
  </si>
  <si>
    <t>2024-01-19 10:41:11</t>
  </si>
  <si>
    <t>MENEMEN DM-3/10 35-28-L00096_95000629522_95000629522</t>
  </si>
  <si>
    <t>95000629522</t>
  </si>
  <si>
    <t>2024-01-19 08:43:51</t>
  </si>
  <si>
    <t>2024-01-19 17:56:27</t>
  </si>
  <si>
    <t>IŞIKLAR TR-1 45-73-M00789_45-73-M00789_2360882</t>
  </si>
  <si>
    <t>2360882</t>
  </si>
  <si>
    <t>2024-01-19 08:53:45</t>
  </si>
  <si>
    <t>2024-01-19 13:42:38</t>
  </si>
  <si>
    <t>HARMANDALI KÖK 45-71-M00061_AHMET KURUT M011_72230853</t>
  </si>
  <si>
    <t>72230853</t>
  </si>
  <si>
    <t>2024-01-19 08:52:39</t>
  </si>
  <si>
    <t>2024-01-19 17:58:55</t>
  </si>
  <si>
    <t>GÜZELKÖY KÖK 45-71-M00123_HAŞİM AKCURA ENH M03_50218017</t>
  </si>
  <si>
    <t>50218017</t>
  </si>
  <si>
    <t>2024-01-19 09:04:00</t>
  </si>
  <si>
    <t>2024-01-19 18:19:08</t>
  </si>
  <si>
    <t>DM-2/14 (MURADİYE CAMİİ) 45-71-M00075_45-71-M00075_66476107</t>
  </si>
  <si>
    <t>66476107</t>
  </si>
  <si>
    <t>2024-01-19 09:00:12</t>
  </si>
  <si>
    <t>2024-01-19 12:22:12</t>
  </si>
  <si>
    <t>2024-01-19 09:00:56</t>
  </si>
  <si>
    <t>2024-01-19 15:00:30</t>
  </si>
  <si>
    <t>HACIÖMERLİ YUKARI TR 35-17-M00445_A_91436087_91436087</t>
  </si>
  <si>
    <t>91436087</t>
  </si>
  <si>
    <t>2024-01-10 13:47:53</t>
  </si>
  <si>
    <t>2024-01-10 17:09:53</t>
  </si>
  <si>
    <t>HALİLAĞALAR TR-1 35-16-M00088_47460367_56399020_56399020</t>
  </si>
  <si>
    <t>56399020</t>
  </si>
  <si>
    <t>2024-01-10 13:49:01</t>
  </si>
  <si>
    <t>2024-01-10 18:58:41</t>
  </si>
  <si>
    <t>NAİME KÖY-2 35-26-L00341_35-26-L00341_2358329</t>
  </si>
  <si>
    <t>2358329</t>
  </si>
  <si>
    <t>2024-01-10 13:53:18</t>
  </si>
  <si>
    <t>2024-01-10 16:41:36</t>
  </si>
  <si>
    <t>2024-01-10 14:05:38</t>
  </si>
  <si>
    <t>2024-01-10 14:08:38</t>
  </si>
  <si>
    <t>ÜÇPINAR DM 45-71-M00183_ESKİ ÜÇPINAR M11_72249517</t>
  </si>
  <si>
    <t>72249517</t>
  </si>
  <si>
    <t>2024-01-10 13:57:06</t>
  </si>
  <si>
    <t>2024-01-10 15:58:58</t>
  </si>
  <si>
    <t>GÜNEŞLİ TR-1 35-16-M00125_C_91439676_91439676</t>
  </si>
  <si>
    <t>91439676</t>
  </si>
  <si>
    <t>2024-01-10 11:54:19</t>
  </si>
  <si>
    <t>2024-01-10 15:01:06</t>
  </si>
  <si>
    <t>TR-56 35-16-L00056_953338613_953338613</t>
  </si>
  <si>
    <t>953338613</t>
  </si>
  <si>
    <t>2024-01-10 11:16:51</t>
  </si>
  <si>
    <t>2024-01-10 16:01:42</t>
  </si>
  <si>
    <t>TR-2/37 45-72-L00037_956496913_956496913</t>
  </si>
  <si>
    <t>956496913</t>
  </si>
  <si>
    <t>2024-01-10 09:24:40</t>
  </si>
  <si>
    <t>2024-01-10 10:28:22</t>
  </si>
  <si>
    <t>HASAN UYSAL SULAMA GRUBU 35-29-L00670_A_56402796_56402796</t>
  </si>
  <si>
    <t>56402796</t>
  </si>
  <si>
    <t>2024-01-10 09:16:19</t>
  </si>
  <si>
    <t>2024-01-10 10:42:13</t>
  </si>
  <si>
    <t>PAYAMLI M-28 35-25-M00195_11968229_56354795_56354795</t>
  </si>
  <si>
    <t>56354795</t>
  </si>
  <si>
    <t>2024-01-10 08:24:28</t>
  </si>
  <si>
    <t>2024-01-10 13:15:55</t>
  </si>
  <si>
    <t>L-336 REİSDERE 35-18-L00336_10831629_56355163_56355163</t>
  </si>
  <si>
    <t>56355163</t>
  </si>
  <si>
    <t>2024-01-10 08:26:02</t>
  </si>
  <si>
    <t>2024-01-10 15:45:45</t>
  </si>
  <si>
    <t>MENEMEN TR-81 35-28-M00681_35-28-M00681_92369232</t>
  </si>
  <si>
    <t>92369232</t>
  </si>
  <si>
    <t>2024-01-10 08:26:49</t>
  </si>
  <si>
    <t>2024-01-10 10:52:12</t>
  </si>
  <si>
    <t>K-3081 35-03-K03081_910467869_910467869</t>
  </si>
  <si>
    <t>910467869</t>
  </si>
  <si>
    <t>2024-01-09 18:37:02</t>
  </si>
  <si>
    <t>2024-01-09 20:32:42</t>
  </si>
  <si>
    <t>TR-26 35-22-M00026_955278478_955278478</t>
  </si>
  <si>
    <t>955278478</t>
  </si>
  <si>
    <t>2024-01-09 18:12:59</t>
  </si>
  <si>
    <t>2024-01-09 19:07:08</t>
  </si>
  <si>
    <t>TR-24 35-22-M00024_955266474_955266474</t>
  </si>
  <si>
    <t>955266474</t>
  </si>
  <si>
    <t>2024-01-09 16:21:34</t>
  </si>
  <si>
    <t>2024-01-09 17:12:27</t>
  </si>
  <si>
    <t>VİLLAKENT TR-5 35-28-M00382_7230628_56360134_56360134</t>
  </si>
  <si>
    <t>56360134</t>
  </si>
  <si>
    <t>2024-01-09 14:19:00</t>
  </si>
  <si>
    <t>2024-01-09 19:41:39</t>
  </si>
  <si>
    <t>DOĞUCA TR-2 45-72-L01059_45-72-L01059_92662792</t>
  </si>
  <si>
    <t>92662792</t>
  </si>
  <si>
    <t>2024-01-09 11:42:30</t>
  </si>
  <si>
    <t>2024-01-09 18:00:31</t>
  </si>
  <si>
    <t>GÖRDES TR-28 45-75-M00028_945603892_945603892</t>
  </si>
  <si>
    <t>945603892</t>
  </si>
  <si>
    <t>2024-01-09 00:29:05</t>
  </si>
  <si>
    <t>2024-01-09 01:24:55</t>
  </si>
  <si>
    <t>K-3758 35-02-K03758_99917301_99917301</t>
  </si>
  <si>
    <t>99917301</t>
  </si>
  <si>
    <t>2024-01-08 19:10:08</t>
  </si>
  <si>
    <t>2024-01-08 20:46:23</t>
  </si>
  <si>
    <t>L-108 (AKARCA TR-1) 35-18-L00108_950440431_950440431</t>
  </si>
  <si>
    <t>950440431</t>
  </si>
  <si>
    <t>2024-01-08 18:55:32</t>
  </si>
  <si>
    <t>2024-01-08 21:41:02</t>
  </si>
  <si>
    <t>DM-4/8 (YENİ MALİYE) 45-71-M00279_D d2b_45125341</t>
  </si>
  <si>
    <t>45125341</t>
  </si>
  <si>
    <t>2024-01-08 15:40:02</t>
  </si>
  <si>
    <t>2024-01-08 21:14:57</t>
  </si>
  <si>
    <t>TR-43 35-16-L00043_953334526_953334526</t>
  </si>
  <si>
    <t>953334526</t>
  </si>
  <si>
    <t>2024-01-08 13:46:32</t>
  </si>
  <si>
    <t>2024-01-08 15:01:35</t>
  </si>
  <si>
    <t>DM 1-2/5 35-29-L00062_48309828 DM1/A1B_48316328</t>
  </si>
  <si>
    <t>48316328</t>
  </si>
  <si>
    <t>2024-01-08 11:42:40</t>
  </si>
  <si>
    <t>2024-01-08 16:07:03</t>
  </si>
  <si>
    <t>M-2916 35-01-M02916_912956036_912956036</t>
  </si>
  <si>
    <t>912956036</t>
  </si>
  <si>
    <t>2024-01-08 10:52:13</t>
  </si>
  <si>
    <t>2024-01-08 17:29:43</t>
  </si>
  <si>
    <t>MENEMEN TR-55 35-28-L00055_7638876_56390108_56390108</t>
  </si>
  <si>
    <t>56390108</t>
  </si>
  <si>
    <t>2024-01-08 07:29:29</t>
  </si>
  <si>
    <t>2024-01-08 08:59:46</t>
  </si>
  <si>
    <t>M-283 35-14-M00283_95001217580_95001217580</t>
  </si>
  <si>
    <t>95001217580</t>
  </si>
  <si>
    <t>2024-01-08 07:07:04</t>
  </si>
  <si>
    <t>2024-01-08 10:08:06</t>
  </si>
  <si>
    <t>M-251 35-09-M00251_M-252 M03_47547415</t>
  </si>
  <si>
    <t>47547415</t>
  </si>
  <si>
    <t>2024-01-08 07:32:24</t>
  </si>
  <si>
    <t>2024-01-08 09:33:48</t>
  </si>
  <si>
    <t>ULUKENT KÖK-15 35-28-M00070_ULUKENT-6/7 M04_66524931</t>
  </si>
  <si>
    <t>66524931</t>
  </si>
  <si>
    <t>2024-01-08 01:30:07</t>
  </si>
  <si>
    <t>2024-01-08 02:49:00</t>
  </si>
  <si>
    <t>TROPİKAL DM 35-27-L00056_HatBaşıAyırıcı_84993574 L04_84993574</t>
  </si>
  <si>
    <t>84993574</t>
  </si>
  <si>
    <t>2024-01-07 19:00:58</t>
  </si>
  <si>
    <t>2024-01-08 01:54:00</t>
  </si>
  <si>
    <t>HAMAM TR-5 35-29-L00753_B_56392864_56392864</t>
  </si>
  <si>
    <t>56392864</t>
  </si>
  <si>
    <t>2024-01-07 15:58:50</t>
  </si>
  <si>
    <t>2024-01-07 21:25:54</t>
  </si>
  <si>
    <t>M-30 35-02-M00030_M-33 M05_2117927</t>
  </si>
  <si>
    <t>2117927</t>
  </si>
  <si>
    <t>2024-01-07 16:23:40</t>
  </si>
  <si>
    <t>2024-01-07 16:27:55</t>
  </si>
  <si>
    <t>K-1468 35-03-K01468_35-03-K01468_41921602</t>
  </si>
  <si>
    <t>41921602</t>
  </si>
  <si>
    <t>2024-01-07 16:23:44</t>
  </si>
  <si>
    <t>2024-01-07 18:17:17</t>
  </si>
  <si>
    <t>K-4698 35-01-K04698_35-01-K04698_2375176</t>
  </si>
  <si>
    <t>2375176</t>
  </si>
  <si>
    <t>2024-01-07 15:59:41</t>
  </si>
  <si>
    <t>2024-01-07 16:48:55</t>
  </si>
  <si>
    <t>SOMA A SANTRALİ İM/DM 45-82-A00001_SAVAŞTEPE 15.8 L14_2091658</t>
  </si>
  <si>
    <t>2091658</t>
  </si>
  <si>
    <t>2024-01-22 01:08:40</t>
  </si>
  <si>
    <t>2024-01-22 01:31:47</t>
  </si>
  <si>
    <t>GÖRECE M-352 35-22-M00352_ M01_2110503</t>
  </si>
  <si>
    <t>2110503</t>
  </si>
  <si>
    <t>2024-01-22 01:07:50</t>
  </si>
  <si>
    <t>2024-01-22 03:26:18</t>
  </si>
  <si>
    <t>FOÇA TR-41 35-23-L00041_FOÇA TR-37 L02_72151425</t>
  </si>
  <si>
    <t>72151425</t>
  </si>
  <si>
    <t>2024-01-22 01:33:30</t>
  </si>
  <si>
    <t>2024-01-22 04:53:21</t>
  </si>
  <si>
    <t>2024-01-21 20:47:19</t>
  </si>
  <si>
    <t>2024-01-21 21:43:40</t>
  </si>
  <si>
    <t>K-1880 35-09-K01880_97745184_97745184</t>
  </si>
  <si>
    <t>97745184</t>
  </si>
  <si>
    <t>2024-01-21 18:55:22</t>
  </si>
  <si>
    <t>2024-01-21 22:36:56</t>
  </si>
  <si>
    <t>TR-19 35-27-M00019_913260192_913260192</t>
  </si>
  <si>
    <t>913260192</t>
  </si>
  <si>
    <t>2024-01-21 17:00:34</t>
  </si>
  <si>
    <t>2024-01-21 17:33:26</t>
  </si>
  <si>
    <t>KAPIKAYA TR-1 35-17-M00185_950303637_950303637</t>
  </si>
  <si>
    <t>950303637</t>
  </si>
  <si>
    <t>2024-01-21 15:51:16</t>
  </si>
  <si>
    <t>2024-01-21 23:15:35</t>
  </si>
  <si>
    <t>EYKO TR-5 35-30-M00031_D_56380185_56380185</t>
  </si>
  <si>
    <t>56380185</t>
  </si>
  <si>
    <t>2024-01-21 14:39:57</t>
  </si>
  <si>
    <t>2024-01-21 16:36:25</t>
  </si>
  <si>
    <t>DM-1/TR-9 35-28-M00880_HatBaşıAyırıcı_77855726 M01_77855726</t>
  </si>
  <si>
    <t>77855726</t>
  </si>
  <si>
    <t>2024-01-21 14:35:32</t>
  </si>
  <si>
    <t>2024-01-21 15:39:30</t>
  </si>
  <si>
    <t>KRAL KÖK 35-26-M00345_PEHLİNAOĞLU M01_66236438</t>
  </si>
  <si>
    <t>66236438</t>
  </si>
  <si>
    <t>2024-01-21 12:39:38</t>
  </si>
  <si>
    <t>2024-01-21 13:18:37</t>
  </si>
  <si>
    <t>2024-01-21 12:27:43</t>
  </si>
  <si>
    <t>2024-01-21 12:40:31</t>
  </si>
  <si>
    <t>DM-13/02 45-71-M00330_D tr2.16 d1_44925038</t>
  </si>
  <si>
    <t>44925038</t>
  </si>
  <si>
    <t>2024-01-21 12:16:18</t>
  </si>
  <si>
    <t>2024-01-21 14:04:07</t>
  </si>
  <si>
    <t>GÖKEYÜP KÖK 45-86-M00334_GÖKEYÜP M04_81494918</t>
  </si>
  <si>
    <t>81494918</t>
  </si>
  <si>
    <t>2024-01-21 12:28:10</t>
  </si>
  <si>
    <t>TR-68 ÇAYIRÇEŞME 35-19-L00068_35-19-L00068_2347660</t>
  </si>
  <si>
    <t>2347660</t>
  </si>
  <si>
    <t>2024-01-21 10:58:20</t>
  </si>
  <si>
    <t>2024-01-21 12:03:32</t>
  </si>
  <si>
    <t>EVRENLİ KAYADİBİ TR-1 45-73-M00497_45-73-M00497_2352088</t>
  </si>
  <si>
    <t>2352088</t>
  </si>
  <si>
    <t>2024-01-21 09:16:26</t>
  </si>
  <si>
    <t>2024-01-21 13:54:11</t>
  </si>
  <si>
    <t>DENİZGİREN TR-3 35-21-L00206_D_56355468_56355468</t>
  </si>
  <si>
    <t>56355468</t>
  </si>
  <si>
    <t>2024-01-21 06:05:04</t>
  </si>
  <si>
    <t>2024-01-21 08:01:07</t>
  </si>
  <si>
    <t>YEŞİLYURT TR-18 45-73-M00489_945640598_945640598</t>
  </si>
  <si>
    <t>945640598</t>
  </si>
  <si>
    <t>2024-01-20 13:28:04</t>
  </si>
  <si>
    <t>2024-01-20 20:34:33</t>
  </si>
  <si>
    <t>M-2013 35-10-M02013_A A01b_79887051</t>
  </si>
  <si>
    <t>79887051</t>
  </si>
  <si>
    <t>2024-01-20 13:11:38</t>
  </si>
  <si>
    <t>2024-01-20 16:37:45</t>
  </si>
  <si>
    <t>K-4778 35-04-K04778_99540438_99540438</t>
  </si>
  <si>
    <t>99540438</t>
  </si>
  <si>
    <t>2024-01-20 13:10:24</t>
  </si>
  <si>
    <t>2024-01-20 17:23:01</t>
  </si>
  <si>
    <t>KERPİÇLİK TR-1 45-74-M00103__72372352_72372352</t>
  </si>
  <si>
    <t>72372352</t>
  </si>
  <si>
    <t>2024-01-19 18:48:32</t>
  </si>
  <si>
    <t>2024-01-19 21:26:00</t>
  </si>
  <si>
    <t>K-1444 35-04-K01444_99636135_99636135</t>
  </si>
  <si>
    <t>99636135</t>
  </si>
  <si>
    <t>2024-01-19 18:59:10</t>
  </si>
  <si>
    <t>2024-01-19 20:39:41</t>
  </si>
  <si>
    <t>K-3 35-01-K00003_M 3-M3_5869334</t>
  </si>
  <si>
    <t>5869334</t>
  </si>
  <si>
    <t>2024-01-19 09:52:24</t>
  </si>
  <si>
    <t>2024-01-19 14:17:11</t>
  </si>
  <si>
    <t>SÖĞÜTÖREN TR-1 35-20-L00347_35-20-L00347_2360688</t>
  </si>
  <si>
    <t>2360688</t>
  </si>
  <si>
    <t>2024-01-19 09:49:33</t>
  </si>
  <si>
    <t>2024-01-19 17:45:00</t>
  </si>
  <si>
    <t>GÜNEŞLİ TR-1 35-16-M00125_47470213_56394924_56394924</t>
  </si>
  <si>
    <t>56394924</t>
  </si>
  <si>
    <t>2024-01-10 02:57:35</t>
  </si>
  <si>
    <t>2024-01-10 04:10:25</t>
  </si>
  <si>
    <t>MURADİYE TR-5 (ESKİ MEZARLIK YANI) 45-71-M00204_948662304_948662304</t>
  </si>
  <si>
    <t>948662304</t>
  </si>
  <si>
    <t>2024-01-19 08:47:14</t>
  </si>
  <si>
    <t>2024-01-19 15:44:57</t>
  </si>
  <si>
    <t>FIRDANLAR KÖK 45-76-M00257_DEMİRTAŞ M03_96531659</t>
  </si>
  <si>
    <t>96531659</t>
  </si>
  <si>
    <t>2024-01-19 09:01:55</t>
  </si>
  <si>
    <t>2024-01-19 10:06:52</t>
  </si>
  <si>
    <t>KIZILAVLU KÖK 45-78-M00837_DELİBAŞLI GRUBU M02_66247846</t>
  </si>
  <si>
    <t>66247846</t>
  </si>
  <si>
    <t>2024-01-19 08:56:37</t>
  </si>
  <si>
    <t>2024-01-19 08:57:15</t>
  </si>
  <si>
    <t>TÜRKALİ KISACIKLAR TR-1 45-82-M00194_DIREK TIPI TRAFO HUCRESI H01_2091793</t>
  </si>
  <si>
    <t>2091793</t>
  </si>
  <si>
    <t>2024-01-10 14:03:21</t>
  </si>
  <si>
    <t>2024-01-10 21:15:13</t>
  </si>
  <si>
    <t>TAYTAN GEDİZ MAH. TR-1 45-78-M00355_45-78-M00355_2372227</t>
  </si>
  <si>
    <t>2372227</t>
  </si>
  <si>
    <t>2024-01-10 14:31:21</t>
  </si>
  <si>
    <t>SOMA A SANTRALİ İM/DM 45-82-A00001_HatBaşıAyırıcı_53135901 L16_53135901</t>
  </si>
  <si>
    <t>53135901</t>
  </si>
  <si>
    <t>2024-01-10 14:08:08</t>
  </si>
  <si>
    <t>2024-01-10 14:49:18</t>
  </si>
  <si>
    <t>2024-01-10 13:10:17</t>
  </si>
  <si>
    <t>2024-01-10 18:55:35</t>
  </si>
  <si>
    <t>2024-01-10 13:16:00</t>
  </si>
  <si>
    <t>2024-01-10 13:20:46</t>
  </si>
  <si>
    <t>ÇAPAK TR-2 35-26-M00426_ H_42461604</t>
  </si>
  <si>
    <t>42461604</t>
  </si>
  <si>
    <t>2024-01-10 12:58:16</t>
  </si>
  <si>
    <t>2024-01-10 17:47:56</t>
  </si>
  <si>
    <t>PAYAMLI M-4 35-25-M00178_956662022_956662022</t>
  </si>
  <si>
    <t>956662022</t>
  </si>
  <si>
    <t>2024-01-10 11:54:32</t>
  </si>
  <si>
    <t>2024-01-10 12:37:29</t>
  </si>
  <si>
    <t>SALİHLİ TM 45-78-A00004_HatBaşıAyırıcı_53140292 M08_53140292</t>
  </si>
  <si>
    <t>53140292</t>
  </si>
  <si>
    <t>2024-01-10 12:01:01</t>
  </si>
  <si>
    <t>2024-01-10 13:52:49</t>
  </si>
  <si>
    <t>L-76 DEPREM KONUTLARI-1 35-14-L00076__95519656_95519656</t>
  </si>
  <si>
    <t>95519656</t>
  </si>
  <si>
    <t>2024-01-10 11:52:21</t>
  </si>
  <si>
    <t>2024-01-10 14:31:19</t>
  </si>
  <si>
    <t>2024-01-10 11:55:18</t>
  </si>
  <si>
    <t>2024-01-10 12:03:18</t>
  </si>
  <si>
    <t>ILICA GIS TM 35-07-A00002_ILICA-2 K02_2056195</t>
  </si>
  <si>
    <t>2056195</t>
  </si>
  <si>
    <t>2024-01-10 12:00:23</t>
  </si>
  <si>
    <t>2024-01-10 12:29:02</t>
  </si>
  <si>
    <t>KÖSEALİ TR-1 45-78-M00781_953286952_953286952</t>
  </si>
  <si>
    <t>953286952</t>
  </si>
  <si>
    <t>2024-01-10 10:11:01</t>
  </si>
  <si>
    <t>2024-01-10 11:16:04</t>
  </si>
  <si>
    <t>HAMİTLİ TR-1 45-76-L00148_45-76-L00148_2368432</t>
  </si>
  <si>
    <t>2368432</t>
  </si>
  <si>
    <t>2024-01-10 10:14:34</t>
  </si>
  <si>
    <t>2024-01-10 16:04:50</t>
  </si>
  <si>
    <t>BOĞAZİÇİ İM 35-01-A00001_TR-2 GİRİŞ M06_2307523</t>
  </si>
  <si>
    <t>2307523</t>
  </si>
  <si>
    <t>2024-01-10 10:23:41</t>
  </si>
  <si>
    <t>2024-01-10 10:30:27</t>
  </si>
  <si>
    <t>SAZOBA DM 45-72-M00413_BEYOBA ÇIKIŞ M05_2102714</t>
  </si>
  <si>
    <t>2102714</t>
  </si>
  <si>
    <t>2024-01-10 10:20:38</t>
  </si>
  <si>
    <t>2024-01-10 17:04:08</t>
  </si>
  <si>
    <t>DM-13/14 45-71-M00321_DİREK TİPİ M05_67549949</t>
  </si>
  <si>
    <t>67549949</t>
  </si>
  <si>
    <t>2024-01-10 10:07:35</t>
  </si>
  <si>
    <t>2024-01-10 11:51:48</t>
  </si>
  <si>
    <t>YILMAZ İM 45-78-A00003_AHMETLİ DSİ M09_2331191</t>
  </si>
  <si>
    <t>2331191</t>
  </si>
  <si>
    <t>2024-01-10 10:11:14</t>
  </si>
  <si>
    <t>2024-01-10 17:49:50</t>
  </si>
  <si>
    <t>SOMA TR-21/2 45-82-M00116_C_91419708_91419708</t>
  </si>
  <si>
    <t>91419708</t>
  </si>
  <si>
    <t>2024-01-10 07:55:41</t>
  </si>
  <si>
    <t>2024-01-10 09:46:08</t>
  </si>
  <si>
    <t>ÜÇAVLU TR-1 45-72-L00435_C_79414872_79414872</t>
  </si>
  <si>
    <t>79414872</t>
  </si>
  <si>
    <t>2024-01-10 17:06:56</t>
  </si>
  <si>
    <t>KARABURUN İM 35-21-A00001_HatBaşıAyırıcı_53138036 L05_53138036</t>
  </si>
  <si>
    <t>53138036</t>
  </si>
  <si>
    <t>2024-01-10 03:42:43</t>
  </si>
  <si>
    <t>2024-01-10 05:47:29</t>
  </si>
  <si>
    <t>2024-01-10 00:54:34</t>
  </si>
  <si>
    <t>2024-01-10 01:32:17</t>
  </si>
  <si>
    <t>K-123 35-01-K00123_35-01-K00123_2375634</t>
  </si>
  <si>
    <t>2375634</t>
  </si>
  <si>
    <t>2024-01-10 02:47:13</t>
  </si>
  <si>
    <t>2024-01-10 04:25:05</t>
  </si>
  <si>
    <t>2024-01-09 19:14:47</t>
  </si>
  <si>
    <t>2024-01-09 20:09:46</t>
  </si>
  <si>
    <t>GÜLPERİ YÖNEYER VE ARK.TARIMSAL SULAMA GRUBU 45-71-M01653_DIREK TIPI TRAFO HUCRESI H01_2090875</t>
  </si>
  <si>
    <t>2090875</t>
  </si>
  <si>
    <t>2024-01-09 18:53:17</t>
  </si>
  <si>
    <t>2024-01-10 00:32:44</t>
  </si>
  <si>
    <t>M-2778 35-02-M02778__81571335_81571335</t>
  </si>
  <si>
    <t>81571335</t>
  </si>
  <si>
    <t>2024-01-09 19:25:27</t>
  </si>
  <si>
    <t>2024-01-09 20:56:38</t>
  </si>
  <si>
    <t>2024-01-09 17:02:18</t>
  </si>
  <si>
    <t>2024-01-09 19:46:38</t>
  </si>
  <si>
    <t>K-34 35-01-K00034_911223062_911223062</t>
  </si>
  <si>
    <t>911223062</t>
  </si>
  <si>
    <t>2024-01-09 16:09:16</t>
  </si>
  <si>
    <t>2024-01-09 19:00:38</t>
  </si>
  <si>
    <t>2024-01-09 15:59:38</t>
  </si>
  <si>
    <t>2024-01-09 16:58:57</t>
  </si>
  <si>
    <t>2024-01-09 14:30:09</t>
  </si>
  <si>
    <t>2024-01-09 18:13:24</t>
  </si>
  <si>
    <t>K-1722 35-01-K01722_911480638_911480638</t>
  </si>
  <si>
    <t>911480638</t>
  </si>
  <si>
    <t>2024-01-09 14:17:59</t>
  </si>
  <si>
    <t>2024-01-09 21:38:45</t>
  </si>
  <si>
    <t>SÜTÇÜLER DM 35-27-M00900_TOKİ-1 M18_92758184</t>
  </si>
  <si>
    <t>92758184</t>
  </si>
  <si>
    <t>2024-01-09 14:23:28</t>
  </si>
  <si>
    <t>2024-01-09 14:37:18</t>
  </si>
  <si>
    <t>K-2537 35-09-K02537_913162610_913162610</t>
  </si>
  <si>
    <t>913162610</t>
  </si>
  <si>
    <t>2024-01-09 14:20:59</t>
  </si>
  <si>
    <t>2024-01-09 16:32:42</t>
  </si>
  <si>
    <t>K-1768 35-01-K01768_911410870_911410870</t>
  </si>
  <si>
    <t>911410870</t>
  </si>
  <si>
    <t>2024-01-09 14:13:34</t>
  </si>
  <si>
    <t>2024-01-09 18:03:44</t>
  </si>
  <si>
    <t>SİNDEL TR-1 45-75-M00331_C_56389895_56389895</t>
  </si>
  <si>
    <t>56389895</t>
  </si>
  <si>
    <t>2024-01-09 13:57:31</t>
  </si>
  <si>
    <t>2024-01-09 17:02:44</t>
  </si>
  <si>
    <t>DM-13/15 45-71-M00322_DAĞITIM TRAFOSU M01_72100455</t>
  </si>
  <si>
    <t>72100455</t>
  </si>
  <si>
    <t>2024-01-09 13:45:38</t>
  </si>
  <si>
    <t>2024-01-09 17:09:48</t>
  </si>
  <si>
    <t>ALİBEYLİ DM 45-80-M00064_ALİBEYLİ TARIMSAL SULAMA M02_72190764</t>
  </si>
  <si>
    <t>72190764</t>
  </si>
  <si>
    <t>2024-01-09 13:50:07</t>
  </si>
  <si>
    <t>2024-01-09 17:14:42</t>
  </si>
  <si>
    <t>2024-01-09 14:20:58</t>
  </si>
  <si>
    <t>2024-01-09 14:28:38</t>
  </si>
  <si>
    <t>K-3592 35-01-K03592_911859926_911859926</t>
  </si>
  <si>
    <t>911859926</t>
  </si>
  <si>
    <t>2024-01-09 13:07:44</t>
  </si>
  <si>
    <t>2024-01-09 17:41:36</t>
  </si>
  <si>
    <t>L-277 35-18-L00277_35-18-L00277_2358644</t>
  </si>
  <si>
    <t>2358644</t>
  </si>
  <si>
    <t>2024-01-09 13:50:22</t>
  </si>
  <si>
    <t>ÖZBEY İM 35-26-A00005_KAPLANCIK L03_2064117</t>
  </si>
  <si>
    <t>2064117</t>
  </si>
  <si>
    <t>2024-01-09 12:45:15</t>
  </si>
  <si>
    <t>2024-01-09 13:48:18</t>
  </si>
  <si>
    <t>KARABURUN İM 35-21-A00001_YENİ LİMAN L03_2314242</t>
  </si>
  <si>
    <t>2314242</t>
  </si>
  <si>
    <t>2024-01-09 12:49:48</t>
  </si>
  <si>
    <t>2024-01-09 17:21:08</t>
  </si>
  <si>
    <t>GÜMÜLDÜR M-22 35-25-M00022_955280168_955280168</t>
  </si>
  <si>
    <t>955280168</t>
  </si>
  <si>
    <t>2024-01-09 11:39:40</t>
  </si>
  <si>
    <t>2024-01-09 13:58:58</t>
  </si>
  <si>
    <t>L-43 AKARCA 35-14-L00043_956635399_956635399</t>
  </si>
  <si>
    <t>956635399</t>
  </si>
  <si>
    <t>2024-01-09 11:30:18</t>
  </si>
  <si>
    <t>2024-01-09 18:14:45</t>
  </si>
  <si>
    <t>2024-01-09 11:42:15</t>
  </si>
  <si>
    <t>2024-01-09 12:03:25</t>
  </si>
  <si>
    <t>2024-01-09 11:21:01</t>
  </si>
  <si>
    <t>2024-01-09 12:18:06</t>
  </si>
  <si>
    <t>ÇANDARLI DM-TR-20 35-30-M00020_BAKIRÇAY-2-(DİKİLİ TM) M10_72352828</t>
  </si>
  <si>
    <t>72352828</t>
  </si>
  <si>
    <t>2024-01-09 11:43:45</t>
  </si>
  <si>
    <t>2024-01-09 11:45:05</t>
  </si>
  <si>
    <t>PAYAMLI M-21 35-25-M00171_956641872_956641872</t>
  </si>
  <si>
    <t>956641872</t>
  </si>
  <si>
    <t>2024-01-08 11:11:39</t>
  </si>
  <si>
    <t>2024-01-08 15:11:09</t>
  </si>
  <si>
    <t>DEĞİRMENDERE TR-1 45-73-M00298_945666102_945666102</t>
  </si>
  <si>
    <t>945666102</t>
  </si>
  <si>
    <t>2024-01-08 10:45:45</t>
  </si>
  <si>
    <t>2024-01-08 12:40:48</t>
  </si>
  <si>
    <t>TR-114 45-78-L00114__72373044_72373044</t>
  </si>
  <si>
    <t>72373044</t>
  </si>
  <si>
    <t>2024-01-08 09:01:23</t>
  </si>
  <si>
    <t>2024-01-08 11:39:45</t>
  </si>
  <si>
    <t>2024-01-08 09:04:55</t>
  </si>
  <si>
    <t>2024-01-08 10:53:58</t>
  </si>
  <si>
    <t>DENİZGİREN TR-3 35-21-L00206_35-21-L00206_49091398</t>
  </si>
  <si>
    <t>49091398</t>
  </si>
  <si>
    <t>2024-01-08 09:01:55</t>
  </si>
  <si>
    <t>2024-01-08 12:38:54</t>
  </si>
  <si>
    <t>ÇEŞNELİ TR-3 45-73-M00456_C_56395569_56395569</t>
  </si>
  <si>
    <t>56395569</t>
  </si>
  <si>
    <t>2024-01-08 07:24:50</t>
  </si>
  <si>
    <t>2024-01-08 08:15:02</t>
  </si>
  <si>
    <t>2024-01-08 07:08:19</t>
  </si>
  <si>
    <t>2024-01-08 10:56:11</t>
  </si>
  <si>
    <t>MAVİ KUM SİTESİ  TR 35-30-M00061_42975961_60984992_60984992</t>
  </si>
  <si>
    <t>60984992</t>
  </si>
  <si>
    <t>2024-01-08 01:34:10</t>
  </si>
  <si>
    <t>2024-01-08 03:39:29</t>
  </si>
  <si>
    <t>BAHÇELİ TR-2 45-73-M00433_B_56403637_56403637</t>
  </si>
  <si>
    <t>56403637</t>
  </si>
  <si>
    <t>2024-01-07 23:18:41</t>
  </si>
  <si>
    <t>KARABURUN TR-18 35-21-L00026_35-21-L00026_2376241</t>
  </si>
  <si>
    <t>2376241</t>
  </si>
  <si>
    <t>2024-01-07 23:22:54</t>
  </si>
  <si>
    <t>2024-01-08 07:27:22</t>
  </si>
  <si>
    <t>AVŞAR TR-5 45-83-L00353_A_56399809_56399809</t>
  </si>
  <si>
    <t>56399809</t>
  </si>
  <si>
    <t>2024-01-07 20:58:06</t>
  </si>
  <si>
    <t>2024-01-07 22:20:48</t>
  </si>
  <si>
    <t>ŞEYHDAVUTLAR TR-4 KEMİKLİ 45-79-M00121_C_56387153_56387153</t>
  </si>
  <si>
    <t>56387153</t>
  </si>
  <si>
    <t>2024-01-07 21:03:32</t>
  </si>
  <si>
    <t>2024-01-08 04:58:13</t>
  </si>
  <si>
    <t>2024-01-07 20:44:47</t>
  </si>
  <si>
    <t>2024-01-07 20:57:24</t>
  </si>
  <si>
    <t>TR-68 35-17-M00068__56389412_56389412</t>
  </si>
  <si>
    <t>56389412</t>
  </si>
  <si>
    <t>2024-01-07 20:39:25</t>
  </si>
  <si>
    <t>2024-01-07 22:20:33</t>
  </si>
  <si>
    <t>DM-14/11 45-71-M00561_C_56397626_56397626</t>
  </si>
  <si>
    <t>56397626</t>
  </si>
  <si>
    <t>2024-01-07 09:52:49</t>
  </si>
  <si>
    <t>2024-01-07 21:06:56</t>
  </si>
  <si>
    <t>NARINCALISÜLEYMAN KERİMLİ MAH. TR 45-77-L00211_45-77-L00211_2375236</t>
  </si>
  <si>
    <t>2375236</t>
  </si>
  <si>
    <t>2024-01-07 15:47:26</t>
  </si>
  <si>
    <t>2024-01-07 20:50:39</t>
  </si>
  <si>
    <t>ÖRENCİK TR-4 35-31-L00456_A_91445133_91445133</t>
  </si>
  <si>
    <t>91445133</t>
  </si>
  <si>
    <t>2024-01-07 15:45:07</t>
  </si>
  <si>
    <t>2024-01-07 19:51:13</t>
  </si>
  <si>
    <t>BAŞARAN TR-5 35-31-L00074_47942817_56370820_56370820</t>
  </si>
  <si>
    <t>56370820</t>
  </si>
  <si>
    <t>2024-01-07 15:33:34</t>
  </si>
  <si>
    <t>2024-01-07 16:59:12</t>
  </si>
  <si>
    <t>2024-01-07 15:45:39</t>
  </si>
  <si>
    <t>2024-01-07 21:16:21</t>
  </si>
  <si>
    <t>BOYNUYOĞUN KÖK 35-29-L00051_DÜNDARLI L01_72215452</t>
  </si>
  <si>
    <t>72215452</t>
  </si>
  <si>
    <t>2024-01-07 14:12:21</t>
  </si>
  <si>
    <t>2024-01-07 16:37:16</t>
  </si>
  <si>
    <t>ULUDERBENT DM 45-73-M00491_HatBaşıAyırıcı_81540842 M05_81540842</t>
  </si>
  <si>
    <t>81540842</t>
  </si>
  <si>
    <t>2024-01-07 15:11:04</t>
  </si>
  <si>
    <t>2024-01-07 20:38:37</t>
  </si>
  <si>
    <t>L-335 35-18-L00335_L-512 L-513 L02_61233854</t>
  </si>
  <si>
    <t>61233854</t>
  </si>
  <si>
    <t>2024-01-07 14:41:07</t>
  </si>
  <si>
    <t>2024-01-07 15:29:25</t>
  </si>
  <si>
    <t>2024-01-21 23:43:43</t>
  </si>
  <si>
    <t>2024-01-22 03:01:53</t>
  </si>
  <si>
    <t>ÇAMAVLU TR-2 35-16-M00124_35-16-M00124_2351670</t>
  </si>
  <si>
    <t>2351670</t>
  </si>
  <si>
    <t>2024-01-21 22:52:40</t>
  </si>
  <si>
    <t>2024-01-21 22:56:01</t>
  </si>
  <si>
    <t>2024-01-21 23:11:14</t>
  </si>
  <si>
    <t>2024-01-22 00:08:23</t>
  </si>
  <si>
    <t>2024-01-21 23:05:19</t>
  </si>
  <si>
    <t>2024-01-22 00:58:54</t>
  </si>
  <si>
    <t>2024-01-21 22:51:49</t>
  </si>
  <si>
    <t>2024-01-22 01:54:34</t>
  </si>
  <si>
    <t>EŞREFPAŞA İM 35-01-A00002_SSK K07_2045906</t>
  </si>
  <si>
    <t>2045906</t>
  </si>
  <si>
    <t>2024-01-21 18:14:32</t>
  </si>
  <si>
    <t>CABBAR KAMARA TR-1 45-73-M00857_945639599_945639599</t>
  </si>
  <si>
    <t>945639599</t>
  </si>
  <si>
    <t>2024-01-21 13:33:01</t>
  </si>
  <si>
    <t>2024-01-21 14:57:39</t>
  </si>
  <si>
    <t>DM-23/03 45-71-M01853_A A1B_44558329</t>
  </si>
  <si>
    <t>44558329</t>
  </si>
  <si>
    <t>2024-01-21 13:19:01</t>
  </si>
  <si>
    <t>2024-01-21 21:25:23</t>
  </si>
  <si>
    <t>IŞIKLAR KÖK 45-73-M00467_HatBaşıAyırıcı_53136409 M06_53136409</t>
  </si>
  <si>
    <t>53136409</t>
  </si>
  <si>
    <t>2024-01-21 11:17:18</t>
  </si>
  <si>
    <t>2024-01-21 12:25:47</t>
  </si>
  <si>
    <t>K-4171 35-04-K04171_913663947_913663947</t>
  </si>
  <si>
    <t>913663947</t>
  </si>
  <si>
    <t>2024-01-21 09:53:01</t>
  </si>
  <si>
    <t>2024-01-21 10:46:43</t>
  </si>
  <si>
    <t>K-162 35-01-K00162_910990829_910990829</t>
  </si>
  <si>
    <t>910990829</t>
  </si>
  <si>
    <t>2024-01-20 15:59:30</t>
  </si>
  <si>
    <t>2024-01-20 19:48:54</t>
  </si>
  <si>
    <t>M-1010 35-03-M01010_C_72410885_72410885</t>
  </si>
  <si>
    <t>72410885</t>
  </si>
  <si>
    <t>2024-01-20 15:45:42</t>
  </si>
  <si>
    <t>2024-01-20 16:03:41</t>
  </si>
  <si>
    <t>AHMET ALİ BALKAN VE ARK.ÖZEL TR 45-71-M01220Ö_DIREK TIPI TRAFO HUCRESI H01_2096252</t>
  </si>
  <si>
    <t>2096252</t>
  </si>
  <si>
    <t>2024-01-20 12:59:37</t>
  </si>
  <si>
    <t>2024-01-20 22:44:30</t>
  </si>
  <si>
    <t>ÇUKURALTI M-18 35-25-M00066_955269211_955269211</t>
  </si>
  <si>
    <t>955269211</t>
  </si>
  <si>
    <t>2024-01-20 12:13:41</t>
  </si>
  <si>
    <t>2024-01-20 15:49:17</t>
  </si>
  <si>
    <t>GÜMÜŞÇAY TR-2 45-73-M00905_95001308056_95001308056</t>
  </si>
  <si>
    <t>95001308056</t>
  </si>
  <si>
    <t>2024-01-20 11:03:35</t>
  </si>
  <si>
    <t>2024-01-20 19:42:50</t>
  </si>
  <si>
    <t>ALİAĞA TR-43 DM 35-17-M00043_HatBaşıAyırıcı_72823517 M13_72823517</t>
  </si>
  <si>
    <t>72823517</t>
  </si>
  <si>
    <t>2024-01-20 10:37:36</t>
  </si>
  <si>
    <t>2024-01-20 13:46:18</t>
  </si>
  <si>
    <t>DM-13/07 45-71-M00347_45-71-M00347_72093355</t>
  </si>
  <si>
    <t>72093355</t>
  </si>
  <si>
    <t>2024-01-20 11:03:23</t>
  </si>
  <si>
    <t>2024-01-20 11:37:14</t>
  </si>
  <si>
    <t>ULUKENT DM-1/5 35-28-M00575_DAĞITIM TRAFO ULUKENT DM-1/5 M04_66550069</t>
  </si>
  <si>
    <t>66550069</t>
  </si>
  <si>
    <t>2024-01-20 10:49:27</t>
  </si>
  <si>
    <t>2024-01-20 15:27:41</t>
  </si>
  <si>
    <t>ŞAŞAL TR-1 35-22-M00283_B_56375341_56375341</t>
  </si>
  <si>
    <t>56375341</t>
  </si>
  <si>
    <t>2024-01-20 07:53:34</t>
  </si>
  <si>
    <t>2024-01-20 09:40:16</t>
  </si>
  <si>
    <t>EBSO TM 35-09-A00001_BALATCIK M16_2314254</t>
  </si>
  <si>
    <t>2314254</t>
  </si>
  <si>
    <t>2024-01-20 02:10:49</t>
  </si>
  <si>
    <t>2024-01-20 02:19:59</t>
  </si>
  <si>
    <t>ÜNİVERSİTE TM 35-02-A00008_ÜNİVERSİTE-5 K35_2310276</t>
  </si>
  <si>
    <t>2310276</t>
  </si>
  <si>
    <t>2024-01-20 01:18:19</t>
  </si>
  <si>
    <t>2024-01-20 01:19:49</t>
  </si>
  <si>
    <t>2024-01-19 21:53:57</t>
  </si>
  <si>
    <t>2024-01-19 22:21:25</t>
  </si>
  <si>
    <t>ULUKENT DM-3/34 35-28-M00034_35-28-M00034_66495387</t>
  </si>
  <si>
    <t>66495387</t>
  </si>
  <si>
    <t>2024-01-19 21:15:58</t>
  </si>
  <si>
    <t>2024-01-19 22:00:38</t>
  </si>
  <si>
    <t>TR-168 35-26-M00168_35-26-M00168_65984579</t>
  </si>
  <si>
    <t>65984579</t>
  </si>
  <si>
    <t>2024-01-19 21:34:48</t>
  </si>
  <si>
    <t>2024-01-19 22:50:18</t>
  </si>
  <si>
    <t>GÖLMARMARA TR-25 45-85-L00025_İM GİRİŞ L01_61351325</t>
  </si>
  <si>
    <t>61351325</t>
  </si>
  <si>
    <t>2024-01-19 21:35:18</t>
  </si>
  <si>
    <t>2024-01-19 22:14:48</t>
  </si>
  <si>
    <t>BAĞLICA TR-7 45-79-M00292_B_56389542_56389542</t>
  </si>
  <si>
    <t>56389542</t>
  </si>
  <si>
    <t>2024-01-19 15:44:09</t>
  </si>
  <si>
    <t>2024-01-19 18:34:28</t>
  </si>
  <si>
    <t>2024-01-19 13:25:27</t>
  </si>
  <si>
    <t>2024-01-19 14:31:34</t>
  </si>
  <si>
    <t>DAĞDERE TR-5 45-72-M00209_C_56402442_56402442</t>
  </si>
  <si>
    <t>56402442</t>
  </si>
  <si>
    <t>2024-01-19 13:14:01</t>
  </si>
  <si>
    <t>2024-01-19 15:53:57</t>
  </si>
  <si>
    <t>MEHMET TURAN VE ARK. T-SULAMA GRB. 35-13-L00111_35-13-L00111_2363786</t>
  </si>
  <si>
    <t>2363786</t>
  </si>
  <si>
    <t>2024-01-19 10:33:29</t>
  </si>
  <si>
    <t>2024-01-19 11:27:18</t>
  </si>
  <si>
    <t>HALIKÖY OVACIK MAH. TR-4 35-32-L00125_35-32-L00125_2351165</t>
  </si>
  <si>
    <t>2351165</t>
  </si>
  <si>
    <t>2024-01-10 13:57:08</t>
  </si>
  <si>
    <t>2024-01-10 14:34:36</t>
  </si>
  <si>
    <t>YOLÜSTÜ TR-3 35-15-L00917_35-15-L00917_2365525</t>
  </si>
  <si>
    <t>2365525</t>
  </si>
  <si>
    <t>2024-01-10 13:56:44</t>
  </si>
  <si>
    <t>2024-01-10 17:25:22</t>
  </si>
  <si>
    <t>2024-01-09 19:58:49</t>
  </si>
  <si>
    <t>2024-01-09 22:06:12</t>
  </si>
  <si>
    <t>SOMA KÖYLER DM-2 45-82-M00125_SAVAŞTEPE 34.5 M09_2035839</t>
  </si>
  <si>
    <t>2024-01-09 19:49:38</t>
  </si>
  <si>
    <t>2024-01-09 20:04:08</t>
  </si>
  <si>
    <t>SOMA KÖYLER DM-2 45-82-M00125_KÖYLER 34.5 M08_2035837</t>
  </si>
  <si>
    <t>2035837</t>
  </si>
  <si>
    <t>2024-01-09 19:49:28</t>
  </si>
  <si>
    <t>2024-01-09 22:54:48</t>
  </si>
  <si>
    <t>2024-01-09 16:09:40</t>
  </si>
  <si>
    <t>2024-01-09 19:43:30</t>
  </si>
  <si>
    <t>KOLDERE KÖK 45-80-M00051_ÇAVUŞOĞLU TST M06_73403245</t>
  </si>
  <si>
    <t>73403245</t>
  </si>
  <si>
    <t>2024-01-09 08:21:27</t>
  </si>
  <si>
    <t>2024-01-09 08:56:15</t>
  </si>
  <si>
    <t>DM-2/35 (VERİCİLER) 45-71-M00531_DIREK TIPI TRAFO HUCRESI H01_2076730</t>
  </si>
  <si>
    <t>2076730</t>
  </si>
  <si>
    <t>2024-01-09 07:43:45</t>
  </si>
  <si>
    <t>2024-01-09 11:41:03</t>
  </si>
  <si>
    <t>TR-91/A 45-78-L00721_953256833_953256833</t>
  </si>
  <si>
    <t>953256833</t>
  </si>
  <si>
    <t>2024-01-08 23:59:41</t>
  </si>
  <si>
    <t>2024-01-09 07:41:37</t>
  </si>
  <si>
    <t>K-231 35-01-K00231_911550625_911550625</t>
  </si>
  <si>
    <t>911550625</t>
  </si>
  <si>
    <t>2024-01-08 19:22:43</t>
  </si>
  <si>
    <t>2024-01-08 21:33:42</t>
  </si>
  <si>
    <t>TR-91 35-19-L00091_35-19-L00091_2351724</t>
  </si>
  <si>
    <t>2351724</t>
  </si>
  <si>
    <t>2024-01-08 19:14:15</t>
  </si>
  <si>
    <t>2024-01-08 21:18:45</t>
  </si>
  <si>
    <t>2024-01-08 13:56:35</t>
  </si>
  <si>
    <t>2024-01-08 17:40:16</t>
  </si>
  <si>
    <t>ÖRENCİK TR-4 35-31-L00456_B_91445134_91445134</t>
  </si>
  <si>
    <t>91445134</t>
  </si>
  <si>
    <t>2024-01-08 13:55:58</t>
  </si>
  <si>
    <t>2024-01-08 15:43:21</t>
  </si>
  <si>
    <t>ÇAMURHAMAMI KÖK 45-78-L00230_YENİKÖY L03_2327767</t>
  </si>
  <si>
    <t>2327767</t>
  </si>
  <si>
    <t>2024-01-08 13:43:39</t>
  </si>
  <si>
    <t>2024-01-08 14:18:01</t>
  </si>
  <si>
    <t>PANAZTEPE DM 35-28-M00732_DERSAN-1 GİRİŞ M09_2114183</t>
  </si>
  <si>
    <t>2114183</t>
  </si>
  <si>
    <t>2024-01-08 13:55:17</t>
  </si>
  <si>
    <t>2024-01-08 14:08:05</t>
  </si>
  <si>
    <t>TR-1/26 45-72-M00026_B_56394652_56394652</t>
  </si>
  <si>
    <t>56394652</t>
  </si>
  <si>
    <t>2024-01-08 10:59:43</t>
  </si>
  <si>
    <t>2024-01-08 11:49:14</t>
  </si>
  <si>
    <t>M-3309(YATIRIM REZERVE) 35-07-M03309_99414056_99414056</t>
  </si>
  <si>
    <t>99414056</t>
  </si>
  <si>
    <t>2024-01-08 09:48:37</t>
  </si>
  <si>
    <t>2024-01-08 13:36:01</t>
  </si>
  <si>
    <t>YENİCEKÖY TR-5 35-15-L00423_B_91228518_91228518</t>
  </si>
  <si>
    <t>91228518</t>
  </si>
  <si>
    <t>2024-01-08 08:35:01</t>
  </si>
  <si>
    <t>KUŞÇULAR TR-7 35-19-M00219_A_90965222_90965222</t>
  </si>
  <si>
    <t>90965222</t>
  </si>
  <si>
    <t>2024-01-08 08:28:43</t>
  </si>
  <si>
    <t>2024-01-08 09:40:41</t>
  </si>
  <si>
    <t>M-1127 ERKOÇ KIRMA TAŞ 35-02-M01127Ö_ M01_48480529</t>
  </si>
  <si>
    <t>48480529</t>
  </si>
  <si>
    <t>2024-01-08 01:34:17</t>
  </si>
  <si>
    <t>2024-01-08 01:38:56</t>
  </si>
  <si>
    <t>2024-01-08 01:40:14</t>
  </si>
  <si>
    <t>2024-01-08 02:58:34</t>
  </si>
  <si>
    <t>TR-11 35-31-L00011_956592250_956592250</t>
  </si>
  <si>
    <t>956592250</t>
  </si>
  <si>
    <t>2024-01-07 23:24:28</t>
  </si>
  <si>
    <t>2024-01-08 01:31:41</t>
  </si>
  <si>
    <t>SULUDERE KÖK 35-31-L00057_HatBaşıAyırıcı_100709399 L04_100709399</t>
  </si>
  <si>
    <t>100709399</t>
  </si>
  <si>
    <t>2024-01-07 23:13:19</t>
  </si>
  <si>
    <t>2024-01-08 01:52:24</t>
  </si>
  <si>
    <t>OVACIK TR-1 35-31-L00151_47821995_56352577_56352577</t>
  </si>
  <si>
    <t>56352577</t>
  </si>
  <si>
    <t>2024-01-07 23:23:02</t>
  </si>
  <si>
    <t>2024-01-08 06:18:42</t>
  </si>
  <si>
    <t>TÖYKO TR-2 35-30-M00214_955302463_955302463</t>
  </si>
  <si>
    <t>955302463</t>
  </si>
  <si>
    <t>2024-01-07 21:26:26</t>
  </si>
  <si>
    <t>2024-01-08 02:34:53</t>
  </si>
  <si>
    <t>SELÇUK İM/DM 35-13-A00004_OTELLER M03_65986040</t>
  </si>
  <si>
    <t>65986040</t>
  </si>
  <si>
    <t>2024-01-07 22:00:05</t>
  </si>
  <si>
    <t>2024-01-07 22:11:54</t>
  </si>
  <si>
    <t>HACIALİLER TR-1 45-73-M00732_A_91457259_91457259</t>
  </si>
  <si>
    <t>91457259</t>
  </si>
  <si>
    <t>2024-01-07 21:17:45</t>
  </si>
  <si>
    <t>2024-01-08 03:08:22</t>
  </si>
  <si>
    <t>ŞEHİT KEMAL KÖK 35-17-M00449_E_56355742_56355742</t>
  </si>
  <si>
    <t>56355742</t>
  </si>
  <si>
    <t>2024-01-07 13:55:28</t>
  </si>
  <si>
    <t>2024-01-07 16:12:43</t>
  </si>
  <si>
    <t>BOZCAYAKA DM 35-15-M00399_BALABANLI M01_58047707</t>
  </si>
  <si>
    <t>2024-01-07 14:05:11</t>
  </si>
  <si>
    <t>2024-01-07 15:37:28</t>
  </si>
  <si>
    <t>ALAŞEHİR TR-77 BAKLACI KÖYÜ 45-73-M00077_45-73-M00077_2354328</t>
  </si>
  <si>
    <t>2354328</t>
  </si>
  <si>
    <t>2024-01-07 12:35:24</t>
  </si>
  <si>
    <t>PAYAMLI M-22 35-25-M00192_35-25-M00192_2376789</t>
  </si>
  <si>
    <t>2376789</t>
  </si>
  <si>
    <t>2024-01-07 12:33:34</t>
  </si>
  <si>
    <t>2024-01-07 20:23:13</t>
  </si>
  <si>
    <t>UĞURLU KÖK 45-86-M00045_ALANYOLU KIRANŞEYH M04_72226023</t>
  </si>
  <si>
    <t>72226023</t>
  </si>
  <si>
    <t>2024-01-07 12:46:35</t>
  </si>
  <si>
    <t>2024-01-07 13:23:03</t>
  </si>
  <si>
    <t>K-1190 35-02-K01190_TRAFO K03_2317524</t>
  </si>
  <si>
    <t>2317524</t>
  </si>
  <si>
    <t>2024-01-07 12:46:13</t>
  </si>
  <si>
    <t>2024-01-07 15:18:17</t>
  </si>
  <si>
    <t>KARABULU TR-2 35-31-L00349_47897557_56394077_56394077</t>
  </si>
  <si>
    <t>56394077</t>
  </si>
  <si>
    <t>2024-01-07 11:38:18</t>
  </si>
  <si>
    <t>2024-01-07 12:44:28</t>
  </si>
  <si>
    <t>KARABURUN TR-2 35-21-L00014_D_56357679_56357679</t>
  </si>
  <si>
    <t>56357679</t>
  </si>
  <si>
    <t>2024-01-21 23:41:34</t>
  </si>
  <si>
    <t>2024-01-22 03:06:40</t>
  </si>
  <si>
    <t>K-1183 35-04-K01183__91098020_91098020</t>
  </si>
  <si>
    <t>91098020</t>
  </si>
  <si>
    <t>2024-01-21 23:10:21</t>
  </si>
  <si>
    <t>2024-01-22 00:58:49</t>
  </si>
  <si>
    <t>2024-01-21 22:43:40</t>
  </si>
  <si>
    <t>2024-01-21 23:20:28</t>
  </si>
  <si>
    <t>2024-01-21 18:48:06</t>
  </si>
  <si>
    <t>2024-01-21 20:01:49</t>
  </si>
  <si>
    <t>2024-01-21 12:38:04</t>
  </si>
  <si>
    <t>ATÇILAR TR-1 35-16-M00037_35-16-M00037_2347121</t>
  </si>
  <si>
    <t>2347121</t>
  </si>
  <si>
    <t>2024-01-21 10:40:16</t>
  </si>
  <si>
    <t>2024-01-21 14:08:27</t>
  </si>
  <si>
    <t>TR-2/45 45-72-L00045_TR-2/48 L04_66517418</t>
  </si>
  <si>
    <t>66517418</t>
  </si>
  <si>
    <t>2024-01-21 10:00:41</t>
  </si>
  <si>
    <t>2024-01-21 12:01:37</t>
  </si>
  <si>
    <t>FOÇA TR-15 35-23-L00015_950426126_950426126</t>
  </si>
  <si>
    <t>950426126</t>
  </si>
  <si>
    <t>2024-01-21 07:22:46</t>
  </si>
  <si>
    <t>2024-01-21 11:23:00</t>
  </si>
  <si>
    <t>TR-112 35-16-L00112_95001246036_95001246036</t>
  </si>
  <si>
    <t>95001246036</t>
  </si>
  <si>
    <t>2024-01-20 20:14:49</t>
  </si>
  <si>
    <t>2024-01-20 21:25:54</t>
  </si>
  <si>
    <t>YAĞCILI TR-2 45-82-M00367_45-82-M00367_72200410</t>
  </si>
  <si>
    <t>72200410</t>
  </si>
  <si>
    <t>2024-01-20 20:50:20</t>
  </si>
  <si>
    <t>2024-01-21 02:42:53</t>
  </si>
  <si>
    <t>TR-32 35-30-L00032_H_56365529_56365529</t>
  </si>
  <si>
    <t>56365529</t>
  </si>
  <si>
    <t>2024-01-20 17:59:55</t>
  </si>
  <si>
    <t>2024-01-20 18:31:36</t>
  </si>
  <si>
    <t>ÖZPINAR TR-3 45-79-M00546_945563122_945563122</t>
  </si>
  <si>
    <t>945563122</t>
  </si>
  <si>
    <t>2024-01-20 17:58:35</t>
  </si>
  <si>
    <t>2024-01-20 21:46:59</t>
  </si>
  <si>
    <t>TR-16 35-31-L00016_35-31-L00016_2350087</t>
  </si>
  <si>
    <t>2350087</t>
  </si>
  <si>
    <t>2024-01-20 17:49:59</t>
  </si>
  <si>
    <t>2024-01-20 19:08:51</t>
  </si>
  <si>
    <t>İSTASYONALTI KÖK 45-83-M00131_CELALETTİN AŞKIN M08_2329824</t>
  </si>
  <si>
    <t>2329824</t>
  </si>
  <si>
    <t>2024-01-20 17:24:49</t>
  </si>
  <si>
    <t>2024-01-20 18:13:30</t>
  </si>
  <si>
    <t>M-2044 35-08-M02044_MENDERES M01_42967512</t>
  </si>
  <si>
    <t>42967512</t>
  </si>
  <si>
    <t>2024-01-20 15:02:09</t>
  </si>
  <si>
    <t>2024-01-20 16:30:14</t>
  </si>
  <si>
    <t>M-1234 35-01-M01234_911715256_911715256</t>
  </si>
  <si>
    <t>911715256</t>
  </si>
  <si>
    <t>2024-01-20 14:15:42</t>
  </si>
  <si>
    <t>2024-01-20 15:55:16</t>
  </si>
  <si>
    <t>2024-01-20 14:50:39</t>
  </si>
  <si>
    <t>2024-01-20 15:28:56</t>
  </si>
  <si>
    <t>ILGIN HATBAŞI KÖK 45-73-M01292_ÇAKIRCAALİ M02_83838185</t>
  </si>
  <si>
    <t>83838185</t>
  </si>
  <si>
    <t>2024-01-20 12:27:59</t>
  </si>
  <si>
    <t>2024-01-20 12:49:22</t>
  </si>
  <si>
    <t>K-3038 35-04-K03038_B_56353946_56353946</t>
  </si>
  <si>
    <t>56353946</t>
  </si>
  <si>
    <t>2024-01-20 09:46:09</t>
  </si>
  <si>
    <t>2024-01-20 10:44:01</t>
  </si>
  <si>
    <t>DALLIK TR-2 35-29-L00306_35-29-L00306_2371940</t>
  </si>
  <si>
    <t>2371940</t>
  </si>
  <si>
    <t>2024-01-20 09:35:50</t>
  </si>
  <si>
    <t>2024-01-20 11:45:27</t>
  </si>
  <si>
    <t>TR-109 35-15-M00109_35-15-M00109_66578531</t>
  </si>
  <si>
    <t>66578531</t>
  </si>
  <si>
    <t>2024-01-20 09:37:33</t>
  </si>
  <si>
    <t>2024-01-20 15:45:48</t>
  </si>
  <si>
    <t>2024-01-20 09:44:15</t>
  </si>
  <si>
    <t>2024-01-20 09:58:56</t>
  </si>
  <si>
    <t>KAYAKÖY DM 35-15-L00866_ALABAŞ L04_72307162</t>
  </si>
  <si>
    <t>72307162</t>
  </si>
  <si>
    <t>2024-01-20 09:29:49</t>
  </si>
  <si>
    <t>2024-01-20 14:36:16</t>
  </si>
  <si>
    <t>SİYEKLİ KÖK 45-71-M00185_OSMANCALI M04_72256964</t>
  </si>
  <si>
    <t>72256964</t>
  </si>
  <si>
    <t>2024-01-20 09:46:42</t>
  </si>
  <si>
    <t>2024-01-20 12:59:38</t>
  </si>
  <si>
    <t>ZEYTİNALAN İM 35-19-A00002_GÜZELBAHÇE İM ÇIKIŞ M13_2308027</t>
  </si>
  <si>
    <t>2308027</t>
  </si>
  <si>
    <t>2024-01-20 09:16:19</t>
  </si>
  <si>
    <t>2024-01-20 17:20:22</t>
  </si>
  <si>
    <t>MENEMEN TR-13 35-28-L00013_953379970_953379970</t>
  </si>
  <si>
    <t>953379970</t>
  </si>
  <si>
    <t>2024-01-20 07:55:09</t>
  </si>
  <si>
    <t>2024-01-20 10:26:02</t>
  </si>
  <si>
    <t>ALİBEYLİ DM 45-80-M00064_HEYBELİ M03_72190828</t>
  </si>
  <si>
    <t>72190828</t>
  </si>
  <si>
    <t>2024-01-20 08:24:59</t>
  </si>
  <si>
    <t>2024-01-20 08:49:09</t>
  </si>
  <si>
    <t>2024-01-20 00:57:03</t>
  </si>
  <si>
    <t>2024-01-20 03:54:59</t>
  </si>
  <si>
    <t>K-4201 35-02-K04201_EGE TM K02_2068098</t>
  </si>
  <si>
    <t>2068098</t>
  </si>
  <si>
    <t>2024-01-20 01:32:29</t>
  </si>
  <si>
    <t>2024-01-20 01:32:49</t>
  </si>
  <si>
    <t>2024-01-20 01:25:56</t>
  </si>
  <si>
    <t>2024-01-20 01:26:33</t>
  </si>
  <si>
    <t>KARAAĞAÇLI TR-14 45-71-M02073_ M08_48298711</t>
  </si>
  <si>
    <t>48298711</t>
  </si>
  <si>
    <t>2024-01-19 22:48:57</t>
  </si>
  <si>
    <t>2024-01-19 23:10:21</t>
  </si>
  <si>
    <t>KAPAKLI DM 45-72-M00309_RAHMİYE-1 TARIMSAL SULAMA M06_2099423</t>
  </si>
  <si>
    <t>2099423</t>
  </si>
  <si>
    <t>2024-01-19 23:26:55</t>
  </si>
  <si>
    <t>2024-01-20 00:06:21</t>
  </si>
  <si>
    <t>K-2914 35-03-K02914_G_56366323_56366323</t>
  </si>
  <si>
    <t>56366323</t>
  </si>
  <si>
    <t>2024-01-19 22:04:35</t>
  </si>
  <si>
    <t>2024-01-19 22:41:27</t>
  </si>
  <si>
    <t>FOÇA TR-41 35-23-L00041_950413504_950413504</t>
  </si>
  <si>
    <t>950413504</t>
  </si>
  <si>
    <t>2024-01-19 16:26:15</t>
  </si>
  <si>
    <t>2024-01-19 17:49:08</t>
  </si>
  <si>
    <t>CEYHUN ÇETİN ÖZEL TR 35-23-M00105Ö_DIREK TIPI TRAFO HUCRESI H01_2046918</t>
  </si>
  <si>
    <t>2046918</t>
  </si>
  <si>
    <t>2024-01-19 11:19:26</t>
  </si>
  <si>
    <t>2024-01-19 14:49:00</t>
  </si>
  <si>
    <t>L-456 35-18-L00456_DAĞITIM TRAFO L-456 L03_72110657</t>
  </si>
  <si>
    <t>72110657</t>
  </si>
  <si>
    <t>OG Kademe Ayarı</t>
  </si>
  <si>
    <t>2024-01-19 11:39:23</t>
  </si>
  <si>
    <t>2024-01-19 12:04:18</t>
  </si>
  <si>
    <t>2024-01-19 09:45:20</t>
  </si>
  <si>
    <t>2024-01-19 17:03:36</t>
  </si>
  <si>
    <t>2024-01-19 09:21:57</t>
  </si>
  <si>
    <t>2024-01-19 17:07:37</t>
  </si>
  <si>
    <t>KIZILAVLU KÖK 45-78-M00837_HatBaşıAyırıcı_53137221 M02_53137221</t>
  </si>
  <si>
    <t>53137221</t>
  </si>
  <si>
    <t>2024-01-19 09:10:59</t>
  </si>
  <si>
    <t>2024-01-19 11:00:20</t>
  </si>
  <si>
    <t>EĞLENHOCA DM 35-21-M00013_KARABURUN-1 M05_72178832</t>
  </si>
  <si>
    <t>72178832</t>
  </si>
  <si>
    <t>2024-01-19 04:06:42</t>
  </si>
  <si>
    <t>2024-01-19 04:44:11</t>
  </si>
  <si>
    <t>YAYLADALI TR-1 45-82-M00185_DIREK TIPI TRAFO HUCRESI H01_2091288</t>
  </si>
  <si>
    <t>2091288</t>
  </si>
  <si>
    <t>2024-01-10 13:42:26</t>
  </si>
  <si>
    <t>2024-01-10 21:20:57</t>
  </si>
  <si>
    <t>ÇİMENTEPE TR-2 45-79-M00237_45-79-M00237_2348640</t>
  </si>
  <si>
    <t>2348640</t>
  </si>
  <si>
    <t>2024-01-10 13:45:06</t>
  </si>
  <si>
    <t>2024-01-10 14:27:57</t>
  </si>
  <si>
    <t>YENİFOÇA TR-38 35-23-M00038_B b1b_42106525</t>
  </si>
  <si>
    <t>42106525</t>
  </si>
  <si>
    <t>2024-01-10 13:16:24</t>
  </si>
  <si>
    <t>2024-01-10 14:10:16</t>
  </si>
  <si>
    <t>DM-13/02 45-71-M00330_953219103_953219103</t>
  </si>
  <si>
    <t>953219103</t>
  </si>
  <si>
    <t>2024-01-10 08:44:45</t>
  </si>
  <si>
    <t>2024-01-10 16:11:08</t>
  </si>
  <si>
    <t>YELKİ TR-8 (M-2340) 35-10-M02340_953172651_953172651</t>
  </si>
  <si>
    <t>953172651</t>
  </si>
  <si>
    <t>2024-01-09 20:50:43</t>
  </si>
  <si>
    <t>2024-01-09 22:52:46</t>
  </si>
  <si>
    <t>SOMA KÖYLER DM-2 45-82-M00125_SAVAŞTEPE 34.5 M09_2035838</t>
  </si>
  <si>
    <t>2035838</t>
  </si>
  <si>
    <t>2024-01-09 20:09:18</t>
  </si>
  <si>
    <t>2024-01-09 21:25:09</t>
  </si>
  <si>
    <t>K-1582 35-08-K01582_913173331_913173331</t>
  </si>
  <si>
    <t>913173331</t>
  </si>
  <si>
    <t>2024-01-09 12:33:17</t>
  </si>
  <si>
    <t>2024-01-09 13:20:07</t>
  </si>
  <si>
    <t>CENKYERİ TR-3 45-82-M00251_45-82-M00251_2359207</t>
  </si>
  <si>
    <t>2359207</t>
  </si>
  <si>
    <t>2024-01-09 12:29:55</t>
  </si>
  <si>
    <t>2024-01-09 12:35:09</t>
  </si>
  <si>
    <t>TR-104 35-16-L00104_953335587_953335587</t>
  </si>
  <si>
    <t>953335587</t>
  </si>
  <si>
    <t>K-1526 35-02-K01526_910353884_910353884</t>
  </si>
  <si>
    <t>910353884</t>
  </si>
  <si>
    <t>2024-01-09 10:28:39</t>
  </si>
  <si>
    <t>2024-01-09 11:04:11</t>
  </si>
  <si>
    <t>2024-01-09 10:22:45</t>
  </si>
  <si>
    <t>2024-01-09 20:32:43</t>
  </si>
  <si>
    <t>YENİKÖY TR-1 45-77-L00178_45-77-L00178_2374738</t>
  </si>
  <si>
    <t>2374738</t>
  </si>
  <si>
    <t>2024-01-08 16:57:49</t>
  </si>
  <si>
    <t>2024-01-08 17:27:33</t>
  </si>
  <si>
    <t>DM-25/17-A 45-71-M00054_953195446_953195446</t>
  </si>
  <si>
    <t>953195446</t>
  </si>
  <si>
    <t>2024-01-08 16:50:25</t>
  </si>
  <si>
    <t>2024-01-08 21:24:48</t>
  </si>
  <si>
    <t>DAZYURT TR-1 45-71-M01738_43165619_56384241_56384241</t>
  </si>
  <si>
    <t>56384241</t>
  </si>
  <si>
    <t>2024-01-08 11:26:34</t>
  </si>
  <si>
    <t>2024-01-08 15:18:25</t>
  </si>
  <si>
    <t>K-845 35-01-K00845_A_56370070_56370070</t>
  </si>
  <si>
    <t>56370070</t>
  </si>
  <si>
    <t>2024-01-08 11:26:50</t>
  </si>
  <si>
    <t>2024-01-08 12:12:11</t>
  </si>
  <si>
    <t>2024-01-08 09:29:16</t>
  </si>
  <si>
    <t>2024-01-08 12:18:57</t>
  </si>
  <si>
    <t>2024-01-08 09:26:15</t>
  </si>
  <si>
    <t>2024-01-08 09:53:44</t>
  </si>
  <si>
    <t>2024-01-08 07:42:05</t>
  </si>
  <si>
    <t>2024-01-08 12:50:47</t>
  </si>
  <si>
    <t>DM-8 45-71-M00295_953202596_953202596</t>
  </si>
  <si>
    <t>953202596</t>
  </si>
  <si>
    <t>2024-01-07 20:05:23</t>
  </si>
  <si>
    <t>2024-01-07 23:47:36</t>
  </si>
  <si>
    <t>A. CANCAN SLM GRB TR-5 35-27-M01173_ H_82841562</t>
  </si>
  <si>
    <t>82841562</t>
  </si>
  <si>
    <t>2024-01-07 20:35:52</t>
  </si>
  <si>
    <t>2024-01-08 02:57:11</t>
  </si>
  <si>
    <t>2024-01-07 17:22:04</t>
  </si>
  <si>
    <t>2024-01-07 17:47:24</t>
  </si>
  <si>
    <t>ALABAŞ TR-6 35-15-L00511_B_56398719_56398719</t>
  </si>
  <si>
    <t>56398719</t>
  </si>
  <si>
    <t>2024-01-07 13:44:11</t>
  </si>
  <si>
    <t>M-1141 35-22-M00147_B_90963305_90963305</t>
  </si>
  <si>
    <t>90963305</t>
  </si>
  <si>
    <t>2024-01-07 16:30:09</t>
  </si>
  <si>
    <t>2024-01-07 17:39:46</t>
  </si>
  <si>
    <t>K-1990 35-04-K01990_C C1B_5835454</t>
  </si>
  <si>
    <t>5835454</t>
  </si>
  <si>
    <t>2024-01-07 14:22:10</t>
  </si>
  <si>
    <t>2024-01-07 19:40:13</t>
  </si>
  <si>
    <t>DM-8 35-17-M00700_C_83714371_83714371</t>
  </si>
  <si>
    <t>83714371</t>
  </si>
  <si>
    <t>2024-01-07 14:27:16</t>
  </si>
  <si>
    <t>2024-01-07 20:15:49</t>
  </si>
  <si>
    <t>FATİH KÖK 35-15-L01160_HatBaşıAyırıcı_53133738 L01_53133738</t>
  </si>
  <si>
    <t>53133738</t>
  </si>
  <si>
    <t>2024-01-07 14:24:15</t>
  </si>
  <si>
    <t>2024-01-07 15:16:34</t>
  </si>
  <si>
    <t>BEYDAĞ İM 35-32-A00001_MUTAFLAR L14_2049959</t>
  </si>
  <si>
    <t>2049959</t>
  </si>
  <si>
    <t>2024-01-07 14:24:02</t>
  </si>
  <si>
    <t>2024-01-07 14:34:31</t>
  </si>
  <si>
    <t>PAYAMLI M-1 KÖK 35-25-M00175_KARAYOLLARI M08_72056660</t>
  </si>
  <si>
    <t>72056660</t>
  </si>
  <si>
    <t>2024-01-07 14:18:07</t>
  </si>
  <si>
    <t>2024-01-07 14:23:37</t>
  </si>
  <si>
    <t>K-123 35-01-K00123_D_56375266_56375266</t>
  </si>
  <si>
    <t>56375266</t>
  </si>
  <si>
    <t>2024-01-07 13:39:09</t>
  </si>
  <si>
    <t>2024-01-07 17:33:04</t>
  </si>
  <si>
    <t>SARIGÖL TR-42 45-79-M00042_D_56397317_56397317</t>
  </si>
  <si>
    <t>56397317</t>
  </si>
  <si>
    <t>2024-01-07 13:47:37</t>
  </si>
  <si>
    <t>2024-01-07 16:40:27</t>
  </si>
  <si>
    <t>TR-1/70 45-72-M00070_TR-1/71 M03_83462654</t>
  </si>
  <si>
    <t>83462654</t>
  </si>
  <si>
    <t>2024-01-07 13:51:04</t>
  </si>
  <si>
    <t>2024-01-07 14:26:19</t>
  </si>
  <si>
    <t>ÇİÇEKLİ KÖK 45-75-M00070_META ÖZEL M07_2308352</t>
  </si>
  <si>
    <t>2308352</t>
  </si>
  <si>
    <t>2024-01-07 12:55:19</t>
  </si>
  <si>
    <t>2024-01-07 13:24:51</t>
  </si>
  <si>
    <t>DOĞANCI KÖYÜ TR-4 35-31-L00328_A_91238159_91238159</t>
  </si>
  <si>
    <t>91238159</t>
  </si>
  <si>
    <t>2024-01-21 23:35:10</t>
  </si>
  <si>
    <t>2024-01-22 02:00:20</t>
  </si>
  <si>
    <t>TR-58 35-19-L00058_A A01_81707399</t>
  </si>
  <si>
    <t>81707399</t>
  </si>
  <si>
    <t>2024-01-21 12:00:58</t>
  </si>
  <si>
    <t>2024-01-21 13:26:46</t>
  </si>
  <si>
    <t>POYRAZDAMLARI TR-11 45-78-M00576_TR-16 İÇMESUYU M03_2328102</t>
  </si>
  <si>
    <t>2328102</t>
  </si>
  <si>
    <t>OG Parafudr Patlaması</t>
  </si>
  <si>
    <t>2024-01-21 11:21:30</t>
  </si>
  <si>
    <t>2024-01-21 11:51:50</t>
  </si>
  <si>
    <t>M-1258 35-03-M01258_911493765_911493765</t>
  </si>
  <si>
    <t>911493765</t>
  </si>
  <si>
    <t>2024-01-21 07:47:09</t>
  </si>
  <si>
    <t>2024-01-21 09:00:52</t>
  </si>
  <si>
    <t>K-258 35-01-K00258_35-01-K00258_2348433</t>
  </si>
  <si>
    <t>2348433</t>
  </si>
  <si>
    <t>2024-01-21 08:09:16</t>
  </si>
  <si>
    <t>2024-01-21 09:53:15</t>
  </si>
  <si>
    <t>ALİZE KÖK 35-18-M00059_CANTÜRK MADEN M11_72185033</t>
  </si>
  <si>
    <t>72185033</t>
  </si>
  <si>
    <t>2024-01-20 16:01:30</t>
  </si>
  <si>
    <t>2024-01-20 18:54:49</t>
  </si>
  <si>
    <t>PELİTALAN TR-1 45-71-M01570_A_56385288_56385288</t>
  </si>
  <si>
    <t>56385288</t>
  </si>
  <si>
    <t>2024-01-20 16:11:14</t>
  </si>
  <si>
    <t>2024-01-21 00:13:24</t>
  </si>
  <si>
    <t>ÇUKURALTI M-18 35-25-M00066_A_56371745_56371745</t>
  </si>
  <si>
    <t>56371745</t>
  </si>
  <si>
    <t>2024-01-20 16:04:34</t>
  </si>
  <si>
    <t>2024-01-20 18:21:33</t>
  </si>
  <si>
    <t>M-1010 35-03-M01010_35-03-M01010_41948811</t>
  </si>
  <si>
    <t>41948811</t>
  </si>
  <si>
    <t>2024-01-20 16:36:40</t>
  </si>
  <si>
    <t>BADEMLİ TR-1 DM 35-15-L01010_KETENDERESİ (HACI MUSA) L11_67544161</t>
  </si>
  <si>
    <t>67544161</t>
  </si>
  <si>
    <t>2024-01-20 16:11:12</t>
  </si>
  <si>
    <t>2024-01-20 16:34:03</t>
  </si>
  <si>
    <t>ULUKENT DM-1/5 35-28-M00575_35-28-M00575_66549807</t>
  </si>
  <si>
    <t>66549807</t>
  </si>
  <si>
    <t>2024-01-20 15:50:05</t>
  </si>
  <si>
    <t>2024-01-20 16:10:56</t>
  </si>
  <si>
    <t>SİYEKLİ KÖK 45-71-M00185_MALDAN M05_72256924</t>
  </si>
  <si>
    <t>72256924</t>
  </si>
  <si>
    <t>2024-01-20 16:04:12</t>
  </si>
  <si>
    <t>2024-01-20 16:58:22</t>
  </si>
  <si>
    <t>KARGIN KÖK 45-71-M00095_ESKİ KARAOĞLANLI (BAYIRLAR PETROL) M02_2321773</t>
  </si>
  <si>
    <t>2321773</t>
  </si>
  <si>
    <t>2024-01-20 13:00:27</t>
  </si>
  <si>
    <t>2024-01-20 18:37:19</t>
  </si>
  <si>
    <t>BEYDERE KÖK 45-71-M00128_SELİMŞAHLAR M02_50217224</t>
  </si>
  <si>
    <t>50217224</t>
  </si>
  <si>
    <t>2024-01-20 13:20:41</t>
  </si>
  <si>
    <t>DM-9/10 45-71-M01168_A A10b_45205512</t>
  </si>
  <si>
    <t>45205512</t>
  </si>
  <si>
    <t>2024-01-20 08:10:59</t>
  </si>
  <si>
    <t>2024-01-20 10:43:10</t>
  </si>
  <si>
    <t>ULUKENT DM-3/34 35-28-M00034_B b2b_5759234</t>
  </si>
  <si>
    <t>5759234</t>
  </si>
  <si>
    <t>2024-01-19 21:02:52</t>
  </si>
  <si>
    <t>YAKAKÖY TR-2 45-75-M00250_A_56394067_56394067</t>
  </si>
  <si>
    <t>56394067</t>
  </si>
  <si>
    <t>2024-01-19 21:44:10</t>
  </si>
  <si>
    <t>2024-01-19 22:40:56</t>
  </si>
  <si>
    <t>YENİLER TR-1 35-16-M00158_35-16-M00158_2353190</t>
  </si>
  <si>
    <t>2353190</t>
  </si>
  <si>
    <t>2024-01-20 00:19:42</t>
  </si>
  <si>
    <t>2024-01-19 16:02:58</t>
  </si>
  <si>
    <t>2024-01-19 16:57:28</t>
  </si>
  <si>
    <t>KIRKAĞAÇ TR-1 45-76-M00001_KIRKAĞAÇ TR-5 M02_72215521</t>
  </si>
  <si>
    <t>72215521</t>
  </si>
  <si>
    <t>2024-01-19 10:24:27</t>
  </si>
  <si>
    <t>2024-01-19 11:04:00</t>
  </si>
  <si>
    <t>BERGAMA TM 35-16-A00004_AŞAĞIKIRIKLAR-2 M07_2314063</t>
  </si>
  <si>
    <t>2314063</t>
  </si>
  <si>
    <t>2024-01-19 10:26:24</t>
  </si>
  <si>
    <t>2024-01-19 11:30:00</t>
  </si>
  <si>
    <t>SOMA B SANTRALİ TM 45-82-A00004_1H03 SOMA KÖYLER DM-2 FİDER-1 M011_66326702</t>
  </si>
  <si>
    <t>66326702</t>
  </si>
  <si>
    <t>2024-01-19 10:24:37</t>
  </si>
  <si>
    <t>2024-01-19 10:41:00</t>
  </si>
  <si>
    <t>KOZBEYLİ TR-3 35-23-M00072_A_91353087_91353087</t>
  </si>
  <si>
    <t>91353087</t>
  </si>
  <si>
    <t>2024-01-19 03:14:59</t>
  </si>
  <si>
    <t>2024-01-19 04:17:50</t>
  </si>
  <si>
    <t>ALAŞEHİR TR-73 45-73-M00073_C_56397238_56397238</t>
  </si>
  <si>
    <t>56397238</t>
  </si>
  <si>
    <t>2024-01-10 13:46:13</t>
  </si>
  <si>
    <t>2024-01-10 15:08:04</t>
  </si>
  <si>
    <t>M-3312(YATIRIM REZERVE) 35-07-M03312_99410786_99410786</t>
  </si>
  <si>
    <t>99410786</t>
  </si>
  <si>
    <t>2024-01-10 13:17:21</t>
  </si>
  <si>
    <t>2024-01-10 14:55:53</t>
  </si>
  <si>
    <t>BAĞCILAR TR-2 45-78-M00684_953281928_953281928</t>
  </si>
  <si>
    <t>953281928</t>
  </si>
  <si>
    <t>2024-01-10 12:56:32</t>
  </si>
  <si>
    <t>2024-01-10 15:32:47</t>
  </si>
  <si>
    <t>K-379 35-01-K00379_911225877_911225877</t>
  </si>
  <si>
    <t>911225877</t>
  </si>
  <si>
    <t>2024-01-10 12:29:44</t>
  </si>
  <si>
    <t>2024-01-10 14:26:59</t>
  </si>
  <si>
    <t>M-327 35-03-M00327__91036759_91036759</t>
  </si>
  <si>
    <t>91036759</t>
  </si>
  <si>
    <t>2024-01-10 12:23:14</t>
  </si>
  <si>
    <t>2024-01-10 14:50:07</t>
  </si>
  <si>
    <t>2024-01-10 12:23:48</t>
  </si>
  <si>
    <t>2024-01-10 15:39:18</t>
  </si>
  <si>
    <t>SOMA KÖYLER DM-2 45-82-M00125_HatBaşıAyırıcı_89955574 M08_89955574</t>
  </si>
  <si>
    <t>89955574</t>
  </si>
  <si>
    <t>2024-01-10 09:27:22</t>
  </si>
  <si>
    <t>2024-01-10 11:23:48</t>
  </si>
  <si>
    <t>2024-01-09 22:58:53</t>
  </si>
  <si>
    <t>2024-01-09 23:14:57</t>
  </si>
  <si>
    <t>M-3305(YATIRIM REZERVE) 35-07-M03305_954753582_954753582</t>
  </si>
  <si>
    <t>954753582</t>
  </si>
  <si>
    <t>2024-01-09 17:41:24</t>
  </si>
  <si>
    <t>2024-01-09 20:40:33</t>
  </si>
  <si>
    <t>M-530 35-02-M00530_910040478_910040478</t>
  </si>
  <si>
    <t>910040478</t>
  </si>
  <si>
    <t>2024-01-09 17:48:26</t>
  </si>
  <si>
    <t>2024-01-09 20:58:21</t>
  </si>
  <si>
    <t>YENİFOÇA TR-45 35-23-M00045_95002431922_95002431922</t>
  </si>
  <si>
    <t>95002431922</t>
  </si>
  <si>
    <t>2024-01-09 15:25:12</t>
  </si>
  <si>
    <t>2024-01-09 18:34:35</t>
  </si>
  <si>
    <t>BADEMLİ TR-18 35-15-L01033_C_56361649_56361649</t>
  </si>
  <si>
    <t>56361649</t>
  </si>
  <si>
    <t>2024-01-09 17:36:56</t>
  </si>
  <si>
    <t>2024-01-09 18:25:13</t>
  </si>
  <si>
    <t>K-3627 35-01-K03627_913154207_913154207</t>
  </si>
  <si>
    <t>913154207</t>
  </si>
  <si>
    <t>2024-01-09 17:48:33</t>
  </si>
  <si>
    <t>2024-01-09 19:03:14</t>
  </si>
  <si>
    <t>KÖSELER TR-1 35-15-L00471_35-15-L00471_2365846</t>
  </si>
  <si>
    <t>2365846</t>
  </si>
  <si>
    <t>2024-01-09 18:04:38</t>
  </si>
  <si>
    <t>2024-01-09 18:44:07</t>
  </si>
  <si>
    <t>2024-01-09 17:44:35</t>
  </si>
  <si>
    <t>2024-01-09 17:51:49</t>
  </si>
  <si>
    <t>SARIGÖL DM 45-79-M00069_HatBaşıAyırıcı_53134450 M17_53134450</t>
  </si>
  <si>
    <t>53134450</t>
  </si>
  <si>
    <t>2024-01-09 18:02:26</t>
  </si>
  <si>
    <t>2024-01-09 21:11:48</t>
  </si>
  <si>
    <t>K-526 35-02-K00526_99845514_99845514</t>
  </si>
  <si>
    <t>99845514</t>
  </si>
  <si>
    <t>2024-01-09 11:00:51</t>
  </si>
  <si>
    <t>2024-01-09 12:26:47</t>
  </si>
  <si>
    <t>YEŞİLOVA ÇAYIR TR-3 35-20-L00128_11382936_56375633_56375633</t>
  </si>
  <si>
    <t>56375633</t>
  </si>
  <si>
    <t>2024-01-09 09:19:09</t>
  </si>
  <si>
    <t>2024-01-09 10:05:30</t>
  </si>
  <si>
    <t>M-333 35-02-M00333_910169430_910169430</t>
  </si>
  <si>
    <t>910169430</t>
  </si>
  <si>
    <t>2024-01-08 19:15:18</t>
  </si>
  <si>
    <t>2024-01-08 21:07:28</t>
  </si>
  <si>
    <t>DOĞANBEY M-101 35-14-M00101_956651506_956651506</t>
  </si>
  <si>
    <t>956651506</t>
  </si>
  <si>
    <t>2024-01-08 19:40:16</t>
  </si>
  <si>
    <t>2024-01-08 22:09:09</t>
  </si>
  <si>
    <t>MEKO METAL KÖK 35-26-M00394_SFS RİNG M02_72164820</t>
  </si>
  <si>
    <t>72164820</t>
  </si>
  <si>
    <t>2024-01-08 17:18:06</t>
  </si>
  <si>
    <t>2024-01-08 18:13:05</t>
  </si>
  <si>
    <t>DM-1/8 45-71-M00198_A a2b_45143182</t>
  </si>
  <si>
    <t>45143182</t>
  </si>
  <si>
    <t>2024-01-08 17:43:34</t>
  </si>
  <si>
    <t>2024-01-08 22:20:48</t>
  </si>
  <si>
    <t>K-598 35-01-K00598_A_56373369_56373369</t>
  </si>
  <si>
    <t>56373369</t>
  </si>
  <si>
    <t>2024-01-08 17:26:22</t>
  </si>
  <si>
    <t>2024-01-08 19:33:45</t>
  </si>
  <si>
    <t>2024-01-08 17:36:48</t>
  </si>
  <si>
    <t>2024-01-08 18:22:00</t>
  </si>
  <si>
    <t>2024-01-08 17:21:09</t>
  </si>
  <si>
    <t>2024-01-08 17:55:05</t>
  </si>
  <si>
    <t>KEMALİYE TR-7 45-73-M00155_SARI SIĞIRLI İÇME SUYU ÇIKIŞI M01_2088527</t>
  </si>
  <si>
    <t>2088527</t>
  </si>
  <si>
    <t>2024-01-08 13:22:34</t>
  </si>
  <si>
    <t>2024-01-08 14:03:25</t>
  </si>
  <si>
    <t>K-4007 35-10-K04007_913425652_913425652</t>
  </si>
  <si>
    <t>913425652</t>
  </si>
  <si>
    <t>2024-01-08 13:40:56</t>
  </si>
  <si>
    <t>2024-01-08 17:58:20</t>
  </si>
  <si>
    <t>TR-1-3/5 PAMUK PAZARI KABİN 35-20-L00021_955203774_955203774</t>
  </si>
  <si>
    <t>955203774</t>
  </si>
  <si>
    <t>2024-01-08 13:07:12</t>
  </si>
  <si>
    <t>2024-01-08 15:45:35</t>
  </si>
  <si>
    <t>BOYNUYOĞUN KÖK 35-29-L00051_DALLIK L03_72215392</t>
  </si>
  <si>
    <t>72215392</t>
  </si>
  <si>
    <t>2024-01-08 11:20:34</t>
  </si>
  <si>
    <t>2024-01-08 12:03:14</t>
  </si>
  <si>
    <t>ZEYTİNALAN İM 35-19-A00002_ZEYTİNALAN TR-101 L10_2308010</t>
  </si>
  <si>
    <t>2308010</t>
  </si>
  <si>
    <t>2024-01-08 11:24:44</t>
  </si>
  <si>
    <t>2024-01-08 11:28:25</t>
  </si>
  <si>
    <t>DM-2 35-28-M00700_DM-6 M04_83507071</t>
  </si>
  <si>
    <t>83507071</t>
  </si>
  <si>
    <t>2024-01-08 11:18:14</t>
  </si>
  <si>
    <t>2024-01-08 11:29:05</t>
  </si>
  <si>
    <t>AHMETLİ TR-64 SANAYİ 45-84-L00064_A_56384530_56384530</t>
  </si>
  <si>
    <t>56384530</t>
  </si>
  <si>
    <t>2024-01-08 09:36:47</t>
  </si>
  <si>
    <t>2024-01-08 11:18:16</t>
  </si>
  <si>
    <t>2024-01-08 07:44:36</t>
  </si>
  <si>
    <t>2024-01-08 16:41:51</t>
  </si>
  <si>
    <t>TURGUTALP KÖK 45-71-M00260_KOOPERATİF M04_72233757</t>
  </si>
  <si>
    <t>72233757</t>
  </si>
  <si>
    <t>2024-01-08 03:32:51</t>
  </si>
  <si>
    <t>2024-01-08 04:05:46</t>
  </si>
  <si>
    <t>KARAKUZU TR-1 35-17-M00466_C_91186728_91186728</t>
  </si>
  <si>
    <t>91186728</t>
  </si>
  <si>
    <t>2024-01-08 04:25:48</t>
  </si>
  <si>
    <t>2024-01-08 11:56:35</t>
  </si>
  <si>
    <t>KARGIN KÖK 45-71-M00095_AYTEKİNLER ESKİ HARMANDALI M07_2076259</t>
  </si>
  <si>
    <t>2076259</t>
  </si>
  <si>
    <t>2024-01-08 04:26:14</t>
  </si>
  <si>
    <t>2024-01-08 05:20:12</t>
  </si>
  <si>
    <t>ÜNİVERSİTE TM 35-02-A00008_ÜNİVERSİTE-3 K31_2310274</t>
  </si>
  <si>
    <t>2310274</t>
  </si>
  <si>
    <t>2024-01-08 03:06:54</t>
  </si>
  <si>
    <t>2024-01-08 03:32:15</t>
  </si>
  <si>
    <t>2024-01-08 03:06:55</t>
  </si>
  <si>
    <t>2024-01-08 03:21:57</t>
  </si>
  <si>
    <t>K-4774 35-04-K04774__85210262_85210262</t>
  </si>
  <si>
    <t>85210262</t>
  </si>
  <si>
    <t>2024-01-07 19:25:43</t>
  </si>
  <si>
    <t>2024-01-07 21:44:39</t>
  </si>
  <si>
    <t>İSMAİLLİ KÖK 35-16-M00045_HatBaşıAyırıcı_53140515 M05_53140515</t>
  </si>
  <si>
    <t>53140515</t>
  </si>
  <si>
    <t>2024-01-07 19:11:54</t>
  </si>
  <si>
    <t>2024-01-07 21:24:55</t>
  </si>
  <si>
    <t>K-554 35-01-K00554_35-01-K00554_42396830</t>
  </si>
  <si>
    <t>42396830</t>
  </si>
  <si>
    <t>2024-01-07 21:12:11</t>
  </si>
  <si>
    <t>2024-01-07 11:58:05</t>
  </si>
  <si>
    <t>2024-01-07 13:12:44</t>
  </si>
  <si>
    <t>GÜMÜLDÜR M-39 35-25-M00039_955259283_955259283</t>
  </si>
  <si>
    <t>955259283</t>
  </si>
  <si>
    <t>2024-01-07 18:23:19</t>
  </si>
  <si>
    <t>2024-01-07 19:36:03</t>
  </si>
  <si>
    <t>ALEMŞAHLI TR-1 45-79-M00448_945569613_945569613</t>
  </si>
  <si>
    <t>945569613</t>
  </si>
  <si>
    <t>2024-01-07 18:16:20</t>
  </si>
  <si>
    <t>2024-01-07 21:48:33</t>
  </si>
  <si>
    <t>YEŞİLBAHÇE SİTESİ TR-3 45-78-L00771_953294327_953294327</t>
  </si>
  <si>
    <t>953294327</t>
  </si>
  <si>
    <t>2024-01-07 18:19:47</t>
  </si>
  <si>
    <t>2024-01-07 21:05:16</t>
  </si>
  <si>
    <t>TROPİKAL DM 35-27-L00056_Recloser L04_76015984</t>
  </si>
  <si>
    <t>76015984</t>
  </si>
  <si>
    <t>2024-01-07 18:12:44</t>
  </si>
  <si>
    <t>2024-01-07 18:30:28</t>
  </si>
  <si>
    <t>ULUKENT DM-3/4 35-28-M00063_ULUKENT DM-3/7 M03_66552370</t>
  </si>
  <si>
    <t>66552370</t>
  </si>
  <si>
    <t>2024-01-07 18:23:08</t>
  </si>
  <si>
    <t>2024-01-07 21:25:33</t>
  </si>
  <si>
    <t>DM-13/14-A 45-71-M00556__90942376_90942376</t>
  </si>
  <si>
    <t>90942376</t>
  </si>
  <si>
    <t>2024-01-07 13:52:00</t>
  </si>
  <si>
    <t>2024-01-08 00:16:25</t>
  </si>
  <si>
    <t>HASSEKİ TR-1 35-21-L00066_ H_82611130</t>
  </si>
  <si>
    <t>82611130</t>
  </si>
  <si>
    <t>2024-01-07 15:05:29</t>
  </si>
  <si>
    <t>2024-01-08 02:31:24</t>
  </si>
  <si>
    <t>KİBAR KÖYÜ TR-2 35-31-L00313_47904709_56386460_56386460</t>
  </si>
  <si>
    <t>56386460</t>
  </si>
  <si>
    <t>2024-01-07 16:41:57</t>
  </si>
  <si>
    <t>2024-01-07 20:20:23</t>
  </si>
  <si>
    <t>ÇERKEZ HAMİDİYE TR-1 45-82-M00259_A_56403649_56403649</t>
  </si>
  <si>
    <t>56403649</t>
  </si>
  <si>
    <t>2024-01-07 11:31:39</t>
  </si>
  <si>
    <t>2024-01-07 18:17:25</t>
  </si>
  <si>
    <t>AVDAN TR-5 KÖK 45-82-M00130_CENKYERİ M02_72194255</t>
  </si>
  <si>
    <t>72194255</t>
  </si>
  <si>
    <t>2024-01-07 16:09:20</t>
  </si>
  <si>
    <t>2024-01-07 16:15:55</t>
  </si>
  <si>
    <t>SİNANCILAR KÖYÜ TR-2 35-27-L00260_A_56378717_56378717</t>
  </si>
  <si>
    <t>56378717</t>
  </si>
  <si>
    <t>2024-01-07 15:24:16</t>
  </si>
  <si>
    <t>2024-01-07 23:36:00</t>
  </si>
  <si>
    <t>PİRENTEPE TR-1 35-22-M00270_D_56355256_56355256</t>
  </si>
  <si>
    <t>56355256</t>
  </si>
  <si>
    <t>2024-01-07 14:27:13</t>
  </si>
  <si>
    <t>2024-01-07 17:24:03</t>
  </si>
  <si>
    <t>MENEMEN TR-52 35-28-L00052_C_56362446_56362446</t>
  </si>
  <si>
    <t>2024-01-07 13:14:48</t>
  </si>
  <si>
    <t>2024-01-07 21:29:33</t>
  </si>
  <si>
    <t>2024-01-07 14:50:45</t>
  </si>
  <si>
    <t>2024-01-07 16:03:38</t>
  </si>
  <si>
    <t>YENİFOÇA TR-1 DM 35-23-M00001_FOTAŞ-2   SELİM DM M10_83359157</t>
  </si>
  <si>
    <t>83359157</t>
  </si>
  <si>
    <t>2024-01-07 14:04:34</t>
  </si>
  <si>
    <t>2024-01-07 21:34:12</t>
  </si>
  <si>
    <t>PERLİT KÖK 35-22-M00094_YENİKÖY TR-1/TR-2/TR-3 M02_72139643</t>
  </si>
  <si>
    <t>72139643</t>
  </si>
  <si>
    <t>2024-01-07 11:54:26</t>
  </si>
  <si>
    <t>2024-01-07 14:21:54</t>
  </si>
  <si>
    <t>2024-01-07 14:10:17</t>
  </si>
  <si>
    <t>2024-01-07 14:17:17</t>
  </si>
  <si>
    <t>MENDERES DM-2/TR-1 35-22-M00300_PERLİT M18_2095706</t>
  </si>
  <si>
    <t>2095706</t>
  </si>
  <si>
    <t>2024-01-07 11:28:21</t>
  </si>
  <si>
    <t>2024-01-07 14:25:16</t>
  </si>
  <si>
    <t>TR-5 35-19-L00005_BOZAVLU TRAFO L02_72124009</t>
  </si>
  <si>
    <t>72124009</t>
  </si>
  <si>
    <t>2024-01-07 14:01:25</t>
  </si>
  <si>
    <t>2024-01-07 14:36:44</t>
  </si>
  <si>
    <t>K-273 35-01-K00273_912714251_912714251</t>
  </si>
  <si>
    <t>912714251</t>
  </si>
  <si>
    <t>2024-01-07 13:10:48</t>
  </si>
  <si>
    <t>2024-01-07 14:58:21</t>
  </si>
  <si>
    <t>BOYABAĞ TR-1 35-21-L00113_A_56376280_56376280</t>
  </si>
  <si>
    <t>56376280</t>
  </si>
  <si>
    <t>2024-01-07 12:36:44</t>
  </si>
  <si>
    <t>2024-01-07 19:42:48</t>
  </si>
  <si>
    <t>KOZLUCA TR-2 45-73-M00502_45-73-M00502_2352162</t>
  </si>
  <si>
    <t>2352162</t>
  </si>
  <si>
    <t>2024-01-07 12:53:14</t>
  </si>
  <si>
    <t>2024-01-07 22:44:00</t>
  </si>
  <si>
    <t>BAŞPINAR KÖK 45-76-L00001_AŞAĞI BOSTANCI-KARAKURT SULAMA L04_72214046</t>
  </si>
  <si>
    <t>72214046</t>
  </si>
  <si>
    <t>2024-01-07 12:04:04</t>
  </si>
  <si>
    <t>2024-01-07 12:48:10</t>
  </si>
  <si>
    <t>SARIGÖL TR-15 KÖK 45-79-M00015_TR-8 M013_61362373</t>
  </si>
  <si>
    <t>61362373</t>
  </si>
  <si>
    <t>2024-01-07 12:00:44</t>
  </si>
  <si>
    <t>2024-01-07 16:57:44</t>
  </si>
  <si>
    <t>MENEMEN DM-6/TR-7 35-28-L00172_TR-39/TR-52 ÇIKIŞI L01_58182015</t>
  </si>
  <si>
    <t>58182015</t>
  </si>
  <si>
    <t>2024-01-07 12:06:14</t>
  </si>
  <si>
    <t>2024-01-07 12:32:54</t>
  </si>
  <si>
    <t>MENEMEN DM-7 35-28-M00967_TR-37 L04_83532056</t>
  </si>
  <si>
    <t>83532056</t>
  </si>
  <si>
    <t>2024-01-07 12:01:36</t>
  </si>
  <si>
    <t>2024-01-07 13:56:18</t>
  </si>
  <si>
    <t>2024-01-21 23:23:50</t>
  </si>
  <si>
    <t>2024-01-22 02:26:11</t>
  </si>
  <si>
    <t>M-2625 35-02-M02625_966149151_966149151</t>
  </si>
  <si>
    <t>966149151</t>
  </si>
  <si>
    <t>2024-01-21 22:21:14</t>
  </si>
  <si>
    <t>2024-01-22 01:27:32</t>
  </si>
  <si>
    <t>SARIGÖL TR-52 45-79-M00052_C_56402580_56402580</t>
  </si>
  <si>
    <t>56402580</t>
  </si>
  <si>
    <t>2024-01-21 22:36:31</t>
  </si>
  <si>
    <t>2024-01-21 23:03:21</t>
  </si>
  <si>
    <t>M-2538 35-02-M02538__81571299_81571299</t>
  </si>
  <si>
    <t>81571299</t>
  </si>
  <si>
    <t>2024-01-21 22:40:29</t>
  </si>
  <si>
    <t>2024-01-22 01:28:50</t>
  </si>
  <si>
    <t>2024-01-21 22:15:14</t>
  </si>
  <si>
    <t>2024-01-21 22:26:46</t>
  </si>
  <si>
    <t>KARŞIYAKA GIS TM 35-04-A00002_Karşıyaka-8 K15_2309971</t>
  </si>
  <si>
    <t>2309971</t>
  </si>
  <si>
    <t>2024-01-21 21:47:50</t>
  </si>
  <si>
    <t>2024-01-21 22:43:54</t>
  </si>
  <si>
    <t>2024-01-21 22:23:46</t>
  </si>
  <si>
    <t>2024-01-21 22:39:23</t>
  </si>
  <si>
    <t>2024-01-21 12:02:20</t>
  </si>
  <si>
    <t>2024-01-21 12:59:49</t>
  </si>
  <si>
    <t>M-452 35-02-M00452_95002599105_95002599105</t>
  </si>
  <si>
    <t>95002599105</t>
  </si>
  <si>
    <t>2024-01-21 10:59:31</t>
  </si>
  <si>
    <t>2024-01-21 11:59:24</t>
  </si>
  <si>
    <t>TR-68 ÇAYIRÇEŞME 35-19-L00068_E_90948983_90948983</t>
  </si>
  <si>
    <t>90948983</t>
  </si>
  <si>
    <t>2024-01-21 10:15:07</t>
  </si>
  <si>
    <t>M-1215 35-03-M01215_TRAFO-1 M03_41970354</t>
  </si>
  <si>
    <t>41970354</t>
  </si>
  <si>
    <t>2024-01-21 10:03:51</t>
  </si>
  <si>
    <t>2024-01-21 13:31:31</t>
  </si>
  <si>
    <t>2024-01-21 07:57:45</t>
  </si>
  <si>
    <t>2024-01-21 11:16:07</t>
  </si>
  <si>
    <t>TR-65 35-30-L00065_915956484_915956484</t>
  </si>
  <si>
    <t>915956484</t>
  </si>
  <si>
    <t>2024-01-20 21:53:20</t>
  </si>
  <si>
    <t>2024-01-20 23:52:19</t>
  </si>
  <si>
    <t>UMURLU TR-2 35-31-L00355_956570690_956570690</t>
  </si>
  <si>
    <t>956570690</t>
  </si>
  <si>
    <t>2024-01-20 21:00:29</t>
  </si>
  <si>
    <t>2024-01-20 23:18:25</t>
  </si>
  <si>
    <t>BEYDERE KÖK 45-71-M00128_IŞIKAL MOBİLYA M01_50217150</t>
  </si>
  <si>
    <t>50217150</t>
  </si>
  <si>
    <t>2024-01-20 21:33:12</t>
  </si>
  <si>
    <t>2024-01-20 21:45:05</t>
  </si>
  <si>
    <t>M-1770 35-01-M01770_35-01-M01770_2360037</t>
  </si>
  <si>
    <t>2360037</t>
  </si>
  <si>
    <t>2024-01-20 21:33:03</t>
  </si>
  <si>
    <t>2024-01-20 21:59:21</t>
  </si>
  <si>
    <t>ÜÇPINAR TR-3 45-71-M01534_45-71-M01534_2371448</t>
  </si>
  <si>
    <t>2371448</t>
  </si>
  <si>
    <t>2024-01-20 14:31:49</t>
  </si>
  <si>
    <t>2024-01-20 15:48:06</t>
  </si>
  <si>
    <t>ÇAPAKLI KÖK 45-78-M01161_HatBaşıAyırıcı_53139969 M05_53139969</t>
  </si>
  <si>
    <t>53139969</t>
  </si>
  <si>
    <t>2024-01-20 14:20:59</t>
  </si>
  <si>
    <t>2024-01-20 14:36:32</t>
  </si>
  <si>
    <t>K-3158 35-08-K03158_35-08-K03158_2363676</t>
  </si>
  <si>
    <t>2363676</t>
  </si>
  <si>
    <t>2024-01-20 09:49:50</t>
  </si>
  <si>
    <t>2024-01-20 10:27:12</t>
  </si>
  <si>
    <t>TR-48 35-13-M00048_B_76691056_76691056</t>
  </si>
  <si>
    <t>76691056</t>
  </si>
  <si>
    <t>2024-01-08 13:51:05</t>
  </si>
  <si>
    <t>2024-01-08 15:42:58</t>
  </si>
  <si>
    <t>TR-28 35-19-L00028_B_91048301_91048301</t>
  </si>
  <si>
    <t>91048301</t>
  </si>
  <si>
    <t>2024-01-20 09:47:19</t>
  </si>
  <si>
    <t>2024-01-20 15:31:36</t>
  </si>
  <si>
    <t>2024-01-20 10:13:45</t>
  </si>
  <si>
    <t>KIZILÇUKUR TR-2 45-79-M00472_945573291_945573291</t>
  </si>
  <si>
    <t>945573291</t>
  </si>
  <si>
    <t>2024-01-19 16:52:32</t>
  </si>
  <si>
    <t>2024-01-19 20:43:52</t>
  </si>
  <si>
    <t>YOLÜSTÜ İM 35-15-A00002_YOLÜSTÜ MERKEZ L08_2074337</t>
  </si>
  <si>
    <t>2074337</t>
  </si>
  <si>
    <t>2024-01-19 15:24:08</t>
  </si>
  <si>
    <t>2024-01-19 16:32:38</t>
  </si>
  <si>
    <t>BORNOVA TM 35-02-A00005_BOĞAZİÇİ-2 M33_2308398</t>
  </si>
  <si>
    <t>2308398</t>
  </si>
  <si>
    <t>2024-01-19 16:12:28</t>
  </si>
  <si>
    <t>2024-01-19 17:15:28</t>
  </si>
  <si>
    <t>ÜÇPINAR DM 45-71-M00183_HatBaşıAyırıcı_53134583 M11_53134583</t>
  </si>
  <si>
    <t>53134583</t>
  </si>
  <si>
    <t>2024-01-19 12:58:21</t>
  </si>
  <si>
    <t>2024-01-19 19:38:24</t>
  </si>
  <si>
    <t>YELKİ TR-20 35-10-L00020_DAĞITIM TRAFOSU L04_65525230</t>
  </si>
  <si>
    <t>65525230</t>
  </si>
  <si>
    <t>2024-01-19 13:29:28</t>
  </si>
  <si>
    <t>2024-01-19 14:28:20</t>
  </si>
  <si>
    <t>ALİAĞA GIS TM 35-17-A00014_HatBaşıAyırıcı_65883204 M019_65883204</t>
  </si>
  <si>
    <t>65883204</t>
  </si>
  <si>
    <t>2024-01-19 10:19:06</t>
  </si>
  <si>
    <t>2024-01-19 11:32:52</t>
  </si>
  <si>
    <t>ÇARIKBOZDAĞ TR-4 45-73-M01235_945652647_945652647</t>
  </si>
  <si>
    <t>945652647</t>
  </si>
  <si>
    <t>2024-01-19 10:23:47</t>
  </si>
  <si>
    <t>2024-01-19 18:00:17</t>
  </si>
  <si>
    <t>TR-67 35-19-L00067_956675856_956675856</t>
  </si>
  <si>
    <t>956675856</t>
  </si>
  <si>
    <t>2024-01-19 09:40:30</t>
  </si>
  <si>
    <t>2024-01-19 14:11:53</t>
  </si>
  <si>
    <t>2024-01-19 09:30:35</t>
  </si>
  <si>
    <t>2024-01-19 09:40:00</t>
  </si>
  <si>
    <t>2024-01-19 09:20:45</t>
  </si>
  <si>
    <t>2024-01-19 09:37:16</t>
  </si>
  <si>
    <t>K-278 35-01-K00278_911024536_911024536</t>
  </si>
  <si>
    <t>911024536</t>
  </si>
  <si>
    <t>2024-01-10 13:07:34</t>
  </si>
  <si>
    <t>2024-01-10 18:05:47</t>
  </si>
  <si>
    <t>BEKİRLER TR-4 45-72-L00361_45-72-L00361_2372970</t>
  </si>
  <si>
    <t>2372970</t>
  </si>
  <si>
    <t>2024-01-10 13:10:47</t>
  </si>
  <si>
    <t>2024-01-10 19:20:11</t>
  </si>
  <si>
    <t>M-2675 35-01-M02675__79836545_79836545</t>
  </si>
  <si>
    <t>79836545</t>
  </si>
  <si>
    <t>2024-01-10 13:12:12</t>
  </si>
  <si>
    <t>2024-01-10 20:43:12</t>
  </si>
  <si>
    <t>DEMİRCİLİ DM 35-15-L00895_YENİKÖY L07_85268685</t>
  </si>
  <si>
    <t>85268685</t>
  </si>
  <si>
    <t>2024-01-10 13:01:50</t>
  </si>
  <si>
    <t>2024-01-10 15:15:18</t>
  </si>
  <si>
    <t>K-3036 35-04-K03036_35-04-K03036_2363303</t>
  </si>
  <si>
    <t>2363303</t>
  </si>
  <si>
    <t>2024-01-10 12:58:38</t>
  </si>
  <si>
    <t>2024-01-10 14:37:08</t>
  </si>
  <si>
    <t>DM-14/3 45-71-M00387_953243792_953243792</t>
  </si>
  <si>
    <t>953243792</t>
  </si>
  <si>
    <t>2024-01-09 23:38:07</t>
  </si>
  <si>
    <t>2024-01-10 01:57:17</t>
  </si>
  <si>
    <t>K-421 35-01-K00421_D_56380732_56380732</t>
  </si>
  <si>
    <t>56380732</t>
  </si>
  <si>
    <t>2024-01-09 19:52:18</t>
  </si>
  <si>
    <t>2024-01-10 00:59:25</t>
  </si>
  <si>
    <t>MAVİDERE TR-2 35-31-L00211_35-31-L00211_2363086</t>
  </si>
  <si>
    <t>2363086</t>
  </si>
  <si>
    <t>2024-01-09 20:25:56</t>
  </si>
  <si>
    <t>TÜRKELLİ TR-6 35-28-M00459_95002350359_95002350359</t>
  </si>
  <si>
    <t>95002350359</t>
  </si>
  <si>
    <t>2024-01-09 18:30:40</t>
  </si>
  <si>
    <t>2024-01-09 22:53:34</t>
  </si>
  <si>
    <t>K-385 35-01-K00385_911140466_911140466</t>
  </si>
  <si>
    <t>911140466</t>
  </si>
  <si>
    <t>2024-01-09 14:21:32</t>
  </si>
  <si>
    <t>2024-01-09 16:19:50</t>
  </si>
  <si>
    <t>OSMANİYE TR-1 45-73-M00503_45-73-M00503_2352163</t>
  </si>
  <si>
    <t>2352163</t>
  </si>
  <si>
    <t>2024-01-09 14:37:35</t>
  </si>
  <si>
    <t>2024-01-09 17:14:24</t>
  </si>
  <si>
    <t>YENİCE KÖK 45-86-M00234_YENİCE TR ÇIKIŞ M03_41955327</t>
  </si>
  <si>
    <t>41955327</t>
  </si>
  <si>
    <t>2024-01-09 12:51:55</t>
  </si>
  <si>
    <t>2024-01-09 14:28:48</t>
  </si>
  <si>
    <t>TR-248 AMERİKAN KÜLTÜR KOLEJİ 35-28-M00533_7697678_56359494_56359494</t>
  </si>
  <si>
    <t>56359494</t>
  </si>
  <si>
    <t>2024-01-09 11:44:35</t>
  </si>
  <si>
    <t>2024-01-09 14:46:52</t>
  </si>
  <si>
    <t>GRUPKENT TR-1 35-30-M00203_35-30-M00203_2352444</t>
  </si>
  <si>
    <t>2352444</t>
  </si>
  <si>
    <t>2024-01-09 12:09:51</t>
  </si>
  <si>
    <t>2024-01-09 13:45:47</t>
  </si>
  <si>
    <t>TAHTALIÇAY KÖK (M-751) 35-22-M00145_M-1548 TÜFEKÇİOĞLU M02_2330035</t>
  </si>
  <si>
    <t>2330035</t>
  </si>
  <si>
    <t>2024-01-09 11:12:27</t>
  </si>
  <si>
    <t>2024-01-09 11:59:40</t>
  </si>
  <si>
    <t>K-3 35-01-K00003_B B1_5860247</t>
  </si>
  <si>
    <t>5860247</t>
  </si>
  <si>
    <t>2024-01-09 09:25:57</t>
  </si>
  <si>
    <t>2024-01-09 14:44:30</t>
  </si>
  <si>
    <t>K-3768 35-02-K03768_99679122_99679122</t>
  </si>
  <si>
    <t>99679122</t>
  </si>
  <si>
    <t>2024-01-09 09:24:36</t>
  </si>
  <si>
    <t>2024-01-09 10:10:01</t>
  </si>
  <si>
    <t>BULGURCA TR-1 35-22-M00252_35-22-M00252_2358295</t>
  </si>
  <si>
    <t>2358295</t>
  </si>
  <si>
    <t>2024-01-09 09:57:59</t>
  </si>
  <si>
    <t>2024-01-09 15:29:22</t>
  </si>
  <si>
    <t>M-1039 35-04-M01039_TRAFO M03_2119396</t>
  </si>
  <si>
    <t>2119396</t>
  </si>
  <si>
    <t>2024-01-09 09:59:18</t>
  </si>
  <si>
    <t>2024-01-09 13:11:00</t>
  </si>
  <si>
    <t>DM-3 (TR-16) 35-15-M00016_TR-48 SANAYİ M03_67054316</t>
  </si>
  <si>
    <t>67054316</t>
  </si>
  <si>
    <t>2024-01-09 09:52:25</t>
  </si>
  <si>
    <t>2024-01-09 09:58:35</t>
  </si>
  <si>
    <t>BORLU KÖK 45-86-M00046_ÇATALOLUK DM M02_72227051</t>
  </si>
  <si>
    <t>72227051</t>
  </si>
  <si>
    <t>2024-01-09 09:56:53</t>
  </si>
  <si>
    <t>2024-01-09 11:52:22</t>
  </si>
  <si>
    <t>TR-25 35-30-L00025_955331606_955331606</t>
  </si>
  <si>
    <t>955331606</t>
  </si>
  <si>
    <t>2024-01-08 23:49:10</t>
  </si>
  <si>
    <t>2024-01-09 01:43:42</t>
  </si>
  <si>
    <t>2024-01-08 19:15:43</t>
  </si>
  <si>
    <t>2024-01-08 22:19:02</t>
  </si>
  <si>
    <t>BADEMLİ HACIMUSA MEV. TR-32 35-15-L01052_A_91247029_91247029</t>
  </si>
  <si>
    <t>91247029</t>
  </si>
  <si>
    <t>2024-01-08 11:43:04</t>
  </si>
  <si>
    <t>2024-01-08 14:17:29</t>
  </si>
  <si>
    <t>SOMA TR-38 45-82-M00038_A_56387331_56387331</t>
  </si>
  <si>
    <t>56387331</t>
  </si>
  <si>
    <t>2024-01-08 10:45:54</t>
  </si>
  <si>
    <t>2024-01-08 13:49:50</t>
  </si>
  <si>
    <t>YUKARIDOLMA TR-2 45-72-L00670_956485227_956485227</t>
  </si>
  <si>
    <t>956485227</t>
  </si>
  <si>
    <t>2024-01-08 09:32:27</t>
  </si>
  <si>
    <t>2024-01-08 19:30:40</t>
  </si>
  <si>
    <t>2024-01-08 09:32:14</t>
  </si>
  <si>
    <t>2024-01-08 15:43:28</t>
  </si>
  <si>
    <t>HACIHALİLLER TR-1 KÖK 45-71-M00066_HACIHALİLLER TR-3 M01_72238381</t>
  </si>
  <si>
    <t>72238381</t>
  </si>
  <si>
    <t>2024-01-08 09:02:22</t>
  </si>
  <si>
    <t>2024-01-08 11:24:46</t>
  </si>
  <si>
    <t>MENEMEN TR-3 35-28-L00003_35-28-L00003_66509065</t>
  </si>
  <si>
    <t>66509065</t>
  </si>
  <si>
    <t>2024-01-08 09:38:34</t>
  </si>
  <si>
    <t>2024-01-08 09:48:35</t>
  </si>
  <si>
    <t>ASARLIK TR-15 35-28-M00187_953369719_953369719</t>
  </si>
  <si>
    <t>953369719</t>
  </si>
  <si>
    <t>2024-01-08 08:41:04</t>
  </si>
  <si>
    <t>2024-01-08 09:47:11</t>
  </si>
  <si>
    <t>EKİZ KÖK 35-23-M00087_İSMAİL CİDER ENH M02_72156399</t>
  </si>
  <si>
    <t>72156399</t>
  </si>
  <si>
    <t>2024-01-07 21:03:24</t>
  </si>
  <si>
    <t>2024-01-08 00:18:37</t>
  </si>
  <si>
    <t>GELENBE TR-5 45-76-L00064_B_91080928_91080928</t>
  </si>
  <si>
    <t>91080928</t>
  </si>
  <si>
    <t>2024-01-07 20:54:01</t>
  </si>
  <si>
    <t>2024-01-08 03:54:09</t>
  </si>
  <si>
    <t>KÜÇÜKKEMERDERE TR-1 35-29-L00690_35-29-L00690_2361771</t>
  </si>
  <si>
    <t>2361771</t>
  </si>
  <si>
    <t>2024-01-07 20:40:54</t>
  </si>
  <si>
    <t>2024-01-07 22:52:31</t>
  </si>
  <si>
    <t>BELEVİ İM 35-13-A00002_BELEVİ OTOBAN SULAMA L01_2313338</t>
  </si>
  <si>
    <t>2313338</t>
  </si>
  <si>
    <t>2024-01-07 20:44:24</t>
  </si>
  <si>
    <t>2024-01-07 20:51:44</t>
  </si>
  <si>
    <t>KARAKUZU TR-1 35-17-M00466_10443840_56356555_56356555</t>
  </si>
  <si>
    <t>56356555</t>
  </si>
  <si>
    <t>2024-01-07 19:03:33</t>
  </si>
  <si>
    <t>2024-01-07 21:03:29</t>
  </si>
  <si>
    <t>ULUKENT KÖK-15 35-28-M00070_ULUCAK T.M. M03_66524928</t>
  </si>
  <si>
    <t>66524928</t>
  </si>
  <si>
    <t>2024-01-07 19:30:34</t>
  </si>
  <si>
    <t>2024-01-07 19:32:14</t>
  </si>
  <si>
    <t>2024-01-07 16:25:06</t>
  </si>
  <si>
    <t>2024-01-07 21:08:13</t>
  </si>
  <si>
    <t>GÖKEYÜP EŞELER TR-2 45-78-M00813_A_91370651_91370651</t>
  </si>
  <si>
    <t>91370651</t>
  </si>
  <si>
    <t>2024-01-07 16:31:44</t>
  </si>
  <si>
    <t>2024-01-07 17:53:09</t>
  </si>
  <si>
    <t>ÇATALOLUK DM 45-74-M00227_HatBaşıAyırıcı_77952813 M05_77952813</t>
  </si>
  <si>
    <t>77952813</t>
  </si>
  <si>
    <t>2024-01-07 14:53:42</t>
  </si>
  <si>
    <t>2024-01-07 18:22:04</t>
  </si>
  <si>
    <t>TR-142 YAĞCILAR KÖK 35-19-M00142_YAĞCILAR M01_72114524</t>
  </si>
  <si>
    <t>72114524</t>
  </si>
  <si>
    <t>2024-01-07 15:00:24</t>
  </si>
  <si>
    <t>2024-01-07 15:01:46</t>
  </si>
  <si>
    <t>DEMİRCİLİ DM 35-15-L00895_ÜZÜMLÜ L06_85268576</t>
  </si>
  <si>
    <t>85268576</t>
  </si>
  <si>
    <t>2024-01-07 14:14:14</t>
  </si>
  <si>
    <t>2024-01-07 15:18:27</t>
  </si>
  <si>
    <t>YAHŞELLİ KÖK 35-28-M00293_EMİRALEM M03_66582307</t>
  </si>
  <si>
    <t>66582307</t>
  </si>
  <si>
    <t>2024-01-07 15:06:14</t>
  </si>
  <si>
    <t>2024-01-07 16:25:36</t>
  </si>
  <si>
    <t>KULA TM 45-77-A00002_SELENDİ M24_2117132</t>
  </si>
  <si>
    <t>2117132</t>
  </si>
  <si>
    <t>2024-01-07 14:27:15</t>
  </si>
  <si>
    <t>2024-01-07 15:50:56</t>
  </si>
  <si>
    <t>SOĞUKYURT (OKULYANI) TR-1 45-73-M00207_45-73-M00207_2352507</t>
  </si>
  <si>
    <t>2352507</t>
  </si>
  <si>
    <t>2024-01-07 12:07:11</t>
  </si>
  <si>
    <t>2024-01-07 17:38:23</t>
  </si>
  <si>
    <t>2024-01-21 22:26:08</t>
  </si>
  <si>
    <t>2024-01-21 23:52:40</t>
  </si>
  <si>
    <t>2024-01-21 22:30:44</t>
  </si>
  <si>
    <t>2024-01-22 00:46:46</t>
  </si>
  <si>
    <t>K-3676 35-04-K03676_99204031_99204031</t>
  </si>
  <si>
    <t>99204031</t>
  </si>
  <si>
    <t>2024-01-21 12:06:57</t>
  </si>
  <si>
    <t>2024-01-21 19:01:52</t>
  </si>
  <si>
    <t>SUBATAN TR-3 35-15-L00337_A_56354078_56354078</t>
  </si>
  <si>
    <t>56354078</t>
  </si>
  <si>
    <t>2024-01-21 10:11:08</t>
  </si>
  <si>
    <t>2024-01-21 14:26:24</t>
  </si>
  <si>
    <t>M-1702 35-01-M01702_915945872_915945872</t>
  </si>
  <si>
    <t>915945872</t>
  </si>
  <si>
    <t>2024-01-20 18:29:43</t>
  </si>
  <si>
    <t>2024-01-20 21:11:22</t>
  </si>
  <si>
    <t>ALAŞEHİR TR-74 45-73-M00074_945676730_945676730</t>
  </si>
  <si>
    <t>945676730</t>
  </si>
  <si>
    <t>2024-01-20 18:30:30</t>
  </si>
  <si>
    <t>2024-01-20 19:44:26</t>
  </si>
  <si>
    <t>2024-01-20 18:09:01</t>
  </si>
  <si>
    <t>2024-01-20 18:36:00</t>
  </si>
  <si>
    <t>2024-01-20 12:28:08</t>
  </si>
  <si>
    <t>2024-01-20 17:33:10</t>
  </si>
  <si>
    <t>2024-01-20 12:28:38</t>
  </si>
  <si>
    <t>2024-01-20 15:10:39</t>
  </si>
  <si>
    <t>GÜNKENT TR-1 35-18-M00096_DAĞITIM TRAFO GÜNKENT TR-1 M02_72091716</t>
  </si>
  <si>
    <t>72091716</t>
  </si>
  <si>
    <t>2024-01-20 10:59:22</t>
  </si>
  <si>
    <t>2024-01-20 13:35:39</t>
  </si>
  <si>
    <t>KARADAĞ OLUKÇUKUR MEVKİİ TR-1 45-73-M00289_A_56389773_56389773</t>
  </si>
  <si>
    <t>56389773</t>
  </si>
  <si>
    <t>2024-01-20 11:02:56</t>
  </si>
  <si>
    <t>2024-01-20 18:54:00</t>
  </si>
  <si>
    <t>SUBAŞI İM 35-26-A00002_KIRBAŞ L01_2304031</t>
  </si>
  <si>
    <t>2304031</t>
  </si>
  <si>
    <t>2024-01-20 10:45:49</t>
  </si>
  <si>
    <t>2024-01-20 12:27:49</t>
  </si>
  <si>
    <t>2024-01-20 11:07:49</t>
  </si>
  <si>
    <t>2024-01-20 11:08:00</t>
  </si>
  <si>
    <t>2024-01-20 10:53:52</t>
  </si>
  <si>
    <t>2024-01-20 18:03:57</t>
  </si>
  <si>
    <t>SARIGÖL TR-16 45-79-M00016_E E01_65956795</t>
  </si>
  <si>
    <t>65956795</t>
  </si>
  <si>
    <t>2024-01-20 01:34:39</t>
  </si>
  <si>
    <t>2024-01-20 02:30:49</t>
  </si>
  <si>
    <t>TR-104 45-78-L00104_E E03_65775470</t>
  </si>
  <si>
    <t>65775470</t>
  </si>
  <si>
    <t>2024-01-19 22:13:44</t>
  </si>
  <si>
    <t>2024-01-19 23:05:51</t>
  </si>
  <si>
    <t>ÇANAKÇI TR-1 45-74-M00168_C_56354346_56354346</t>
  </si>
  <si>
    <t>56354346</t>
  </si>
  <si>
    <t>2024-01-19 21:24:44</t>
  </si>
  <si>
    <t>2024-01-20 00:21:38</t>
  </si>
  <si>
    <t>FOÇAKÖY TR-3 35-23-M00224_95001439614_95001439614</t>
  </si>
  <si>
    <t>95001439614</t>
  </si>
  <si>
    <t>2024-01-19 10:57:35</t>
  </si>
  <si>
    <t>2024-01-19 15:36:35</t>
  </si>
  <si>
    <t>2024-01-19 11:24:00</t>
  </si>
  <si>
    <t>2024-01-19 14:09:57</t>
  </si>
  <si>
    <t>AYGEM ELEKTRİK ÖZEL TR 35-23-M00374Ö_ H_72099615</t>
  </si>
  <si>
    <t>72099615</t>
  </si>
  <si>
    <t>2024-01-19 11:06:12</t>
  </si>
  <si>
    <t>2024-01-19 14:45:24</t>
  </si>
  <si>
    <t>CAMBAZLI KÖK 45-84-M00005_HatBaşıAyırıcı_53137073 M03_53137073</t>
  </si>
  <si>
    <t>53137073</t>
  </si>
  <si>
    <t>2024-01-19 11:55:41</t>
  </si>
  <si>
    <t>ZEYTİN KOOP. ÖZEL TR 35-23-M00205Ö_DIREK TIPI TRAFO HUCRESI H01_2057834</t>
  </si>
  <si>
    <t>2057834</t>
  </si>
  <si>
    <t>2024-01-19 11:18:18</t>
  </si>
  <si>
    <t>2024-01-19 14:47:00</t>
  </si>
  <si>
    <t>2024-01-19 11:08:54</t>
  </si>
  <si>
    <t>2024-01-19 17:48:01</t>
  </si>
  <si>
    <t>KIRKAĞAÇ TR-10 45-76-M00010_KIRKAĞAÇ TR-25/TR-22/TR-15/TR-17 M02_72217268</t>
  </si>
  <si>
    <t>72217268</t>
  </si>
  <si>
    <t>2024-01-19 10:24:00</t>
  </si>
  <si>
    <t>2024-01-19 12:20:23</t>
  </si>
  <si>
    <t>TR-34 35-15-M00034_TR-36 (ŞEHİR-1) M01_66565465</t>
  </si>
  <si>
    <t>66565465</t>
  </si>
  <si>
    <t>2024-01-19 11:29:37</t>
  </si>
  <si>
    <t>2024-01-19 12:46:39</t>
  </si>
  <si>
    <t>ÖZGÖRKEY KÖK 35-26-M00256_UÇAK TEKSTİL M04_65969611</t>
  </si>
  <si>
    <t>65969611</t>
  </si>
  <si>
    <t>2024-01-19 09:41:41</t>
  </si>
  <si>
    <t>2024-01-19 12:51:48</t>
  </si>
  <si>
    <t>2024-01-19 09:29:58</t>
  </si>
  <si>
    <t>2024-01-19 10:30:26</t>
  </si>
  <si>
    <t>2024-01-19 09:11:08</t>
  </si>
  <si>
    <t>2024-01-19 18:35:34</t>
  </si>
  <si>
    <t>2024-01-19 09:26:35</t>
  </si>
  <si>
    <t>2024-01-19 12:41:12</t>
  </si>
  <si>
    <t>2024-01-19 09:35:27</t>
  </si>
  <si>
    <t>2024-01-19 09:45:10</t>
  </si>
  <si>
    <t>GÖLMARMARA TR-26 45-85-L00026_945465707_945465707</t>
  </si>
  <si>
    <t>945465707</t>
  </si>
  <si>
    <t>2024-01-19 05:24:02</t>
  </si>
  <si>
    <t>2024-01-19 07:35:47</t>
  </si>
  <si>
    <t>L-27 KONAK ARKASI 35-14-L00283_956662308_956662308</t>
  </si>
  <si>
    <t>956662308</t>
  </si>
  <si>
    <t>2024-01-10 13:04:27</t>
  </si>
  <si>
    <t>2024-01-10 15:49:27</t>
  </si>
  <si>
    <t>TR-79 DEREKENARI 35-19-L00079_10829250_56354702_56354702</t>
  </si>
  <si>
    <t>56354702</t>
  </si>
  <si>
    <t>2024-01-10 13:17:11</t>
  </si>
  <si>
    <t>2024-01-10 15:14:24</t>
  </si>
  <si>
    <t>TR-62 MUSTAFA BOZKURT GRB 35-15-M00062_35-15-M00062_2365989</t>
  </si>
  <si>
    <t>2365989</t>
  </si>
  <si>
    <t>2024-01-10 09:39:02</t>
  </si>
  <si>
    <t>2024-01-10 17:06:13</t>
  </si>
  <si>
    <t>K-3414 35-08-K03414_95001263023_95001263023</t>
  </si>
  <si>
    <t>95001263023</t>
  </si>
  <si>
    <t>2024-01-10 07:51:30</t>
  </si>
  <si>
    <t>2024-01-10 09:35:28</t>
  </si>
  <si>
    <t>YAKACIK TR-1 35-20-L00232_95000141877_95000141877</t>
  </si>
  <si>
    <t>95000141877</t>
  </si>
  <si>
    <t>2024-01-10 07:57:48</t>
  </si>
  <si>
    <t>2024-01-10 09:57:28</t>
  </si>
  <si>
    <t>TR-2/58 (GÜLLÜPINAR) 45-83-M00658_TR-2/62 M10_95325579</t>
  </si>
  <si>
    <t>95325579</t>
  </si>
  <si>
    <t>2024-01-10 08:32:09</t>
  </si>
  <si>
    <t>2024-01-10 09:14:08</t>
  </si>
  <si>
    <t>YAKAKÖY KÖK 45-75-M00067_HatBaşıAyırıcı_53135485 M02_53135485</t>
  </si>
  <si>
    <t>53135485</t>
  </si>
  <si>
    <t>2024-01-09 19:50:58</t>
  </si>
  <si>
    <t>2024-01-09 20:34:13</t>
  </si>
  <si>
    <t>L-31 35-14-L00031_95000483740_95000483740</t>
  </si>
  <si>
    <t>95000483740</t>
  </si>
  <si>
    <t>2024-01-09 18:06:59</t>
  </si>
  <si>
    <t>2024-01-09 19:12:33</t>
  </si>
  <si>
    <t>TR-1-2/2 35-20-L00008_D D01_83867445</t>
  </si>
  <si>
    <t>83867445</t>
  </si>
  <si>
    <t>2024-01-09 18:15:44</t>
  </si>
  <si>
    <t>2024-01-09 20:09:36</t>
  </si>
  <si>
    <t>HALİLBEYLİ TR-1 KÖK 35-27-M01057_TEKİNLER M06_61283939</t>
  </si>
  <si>
    <t>61283939</t>
  </si>
  <si>
    <t>2024-01-09 16:20:37</t>
  </si>
  <si>
    <t>2024-01-09 19:21:47</t>
  </si>
  <si>
    <t>GÜLKENT TR-3 35-30-M00226_C_56405128_56405128</t>
  </si>
  <si>
    <t>56405128</t>
  </si>
  <si>
    <t>2024-01-09 14:37:16</t>
  </si>
  <si>
    <t>2024-01-09 14:01:18</t>
  </si>
  <si>
    <t>2024-01-09 14:02:48</t>
  </si>
  <si>
    <t>TR-1-1/3 MEZARLIK KABİN 35-20-L00003_955211467_955211467</t>
  </si>
  <si>
    <t>955211467</t>
  </si>
  <si>
    <t>2024-01-09 11:13:14</t>
  </si>
  <si>
    <t>2024-01-09 13:26:05</t>
  </si>
  <si>
    <t>ÇANDARLI TR-6 35-30-M00006_D_56367264_56367264</t>
  </si>
  <si>
    <t>56367264</t>
  </si>
  <si>
    <t>2024-01-09 11:40:58</t>
  </si>
  <si>
    <t>2024-01-09 12:14:56</t>
  </si>
  <si>
    <t>2024-01-09 09:49:17</t>
  </si>
  <si>
    <t>2024-01-09 10:35:42</t>
  </si>
  <si>
    <t>L-279 ERDİL SİTESİ 35-18-L00279_B_91135220_91135220</t>
  </si>
  <si>
    <t>91135220</t>
  </si>
  <si>
    <t>2024-01-09 09:37:47</t>
  </si>
  <si>
    <t>2024-01-09 10:02:15</t>
  </si>
  <si>
    <t>KAYAKÖY DM 35-15-L00866_KAYAKÖY MERKEZ L06_72307164</t>
  </si>
  <si>
    <t>72307164</t>
  </si>
  <si>
    <t>2024-01-09 09:47:37</t>
  </si>
  <si>
    <t>2024-01-09 14:35:19</t>
  </si>
  <si>
    <t>K-1534 35-01-K01534_910787909_910787909</t>
  </si>
  <si>
    <t>910787909</t>
  </si>
  <si>
    <t>2024-01-09 08:05:22</t>
  </si>
  <si>
    <t>2024-01-09 14:23:30</t>
  </si>
  <si>
    <t>2024-01-08 23:36:52</t>
  </si>
  <si>
    <t>2024-01-09 00:28:16</t>
  </si>
  <si>
    <t>EGE EVRENSEL SİTESİ TR 35-30-M00323_955306779_955306779</t>
  </si>
  <si>
    <t>955306779</t>
  </si>
  <si>
    <t>2024-01-08 19:03:31</t>
  </si>
  <si>
    <t>2024-01-08 22:27:16</t>
  </si>
  <si>
    <t>ÇANDARLI TR-4 35-30-M00004_35-30-M00004_2346728</t>
  </si>
  <si>
    <t>2346728</t>
  </si>
  <si>
    <t>2024-01-08 19:21:14</t>
  </si>
  <si>
    <t>2024-01-08 19:55:46</t>
  </si>
  <si>
    <t>TR-1/16 45-72-M00016_45-72-M00016_83427156</t>
  </si>
  <si>
    <t>83427156</t>
  </si>
  <si>
    <t>2024-01-08 19:09:16</t>
  </si>
  <si>
    <t>2024-01-08 20:39:45</t>
  </si>
  <si>
    <t>ŞEYHDAVUTLAR TR-7 (TR-3) 45-79-M00504_B_56386403_56386403</t>
  </si>
  <si>
    <t>56386403</t>
  </si>
  <si>
    <t>2024-01-08 17:55:00</t>
  </si>
  <si>
    <t>2024-01-09 01:52:57</t>
  </si>
  <si>
    <t>SELİMİYE TR-1 45-79-M00315_C_91264745_91264745</t>
  </si>
  <si>
    <t>91264745</t>
  </si>
  <si>
    <t>2024-01-08 17:56:30</t>
  </si>
  <si>
    <t>2024-01-09 00:17:30</t>
  </si>
  <si>
    <t>M-1541 35-01-M01541_911237107_911237107</t>
  </si>
  <si>
    <t>911237107</t>
  </si>
  <si>
    <t>2024-01-08 17:56:26</t>
  </si>
  <si>
    <t>2024-01-08 19:26:27</t>
  </si>
  <si>
    <t>BURHAN AŞIKTEPE TR-1 45-78-M00744_DIREK TIPI TRAFO HUCRESI H01_2112356</t>
  </si>
  <si>
    <t>2112356</t>
  </si>
  <si>
    <t>2024-01-08 11:45:04</t>
  </si>
  <si>
    <t>2024-01-08 15:13:00</t>
  </si>
  <si>
    <t>SELÇİKLİ TR-1 45-72-L00163_956484134_956484134</t>
  </si>
  <si>
    <t>956484134</t>
  </si>
  <si>
    <t>2024-01-08 10:53:22</t>
  </si>
  <si>
    <t>2024-01-08 19:03:54</t>
  </si>
  <si>
    <t>İSMAİLLİ KÖK 35-16-M00045_İSMAİLLİ-BAYRAMLAR M06_72049233</t>
  </si>
  <si>
    <t>72049233</t>
  </si>
  <si>
    <t>2024-01-07 15:48:34</t>
  </si>
  <si>
    <t>PEŞREFLİ TR-3 35-29-L00772__72470125_72470125</t>
  </si>
  <si>
    <t>72470125</t>
  </si>
  <si>
    <t>2024-01-08 09:56:36</t>
  </si>
  <si>
    <t>2024-01-08 13:29:41</t>
  </si>
  <si>
    <t>DEMİRCİLİ DM 35-15-L00895_KAYAKÖY 15.8 L05_85268683</t>
  </si>
  <si>
    <t>85268683</t>
  </si>
  <si>
    <t>2024-01-08 09:57:26</t>
  </si>
  <si>
    <t>2024-01-08 10:15:24</t>
  </si>
  <si>
    <t>2024-01-07 17:39:17</t>
  </si>
  <si>
    <t>UZUNKUYU TR-2 35-19-M00204_35-19-M00204_2366177</t>
  </si>
  <si>
    <t>2366177</t>
  </si>
  <si>
    <t>2024-01-07 15:23:57</t>
  </si>
  <si>
    <t>2024-01-07 18:37:34</t>
  </si>
  <si>
    <t>DİNDARLI TR-5 URUFLAR 45-79-M00419_B_56402635_56402635</t>
  </si>
  <si>
    <t>56402635</t>
  </si>
  <si>
    <t>2024-01-07 15:50:25</t>
  </si>
  <si>
    <t>2024-01-07 19:55:21</t>
  </si>
  <si>
    <t>K-3586 35-01-K03586_35-01-K03586_2369124</t>
  </si>
  <si>
    <t>2369124</t>
  </si>
  <si>
    <t>2024-01-07 15:52:04</t>
  </si>
  <si>
    <t>2024-01-07 16:28:12</t>
  </si>
  <si>
    <t>DM-3/11 45-71-M00105_A a1_45180235</t>
  </si>
  <si>
    <t>45180235</t>
  </si>
  <si>
    <t>2024-01-07 15:48:59</t>
  </si>
  <si>
    <t>2024-01-07 23:30:36</t>
  </si>
  <si>
    <t>ORTAKÖY KÖK (YATIRIM REZERVE) 45-71-M02612_TÜRKMENLER M02_97586116</t>
  </si>
  <si>
    <t>97586116</t>
  </si>
  <si>
    <t>2024-01-07 15:50:14</t>
  </si>
  <si>
    <t>2024-01-07 19:59:00</t>
  </si>
  <si>
    <t>FATİH KÖK 35-15-L01160_HORZUM L01_72298565</t>
  </si>
  <si>
    <t>72298565</t>
  </si>
  <si>
    <t>2024-01-07 18:54:34</t>
  </si>
  <si>
    <t>2024-01-07 13:52:48</t>
  </si>
  <si>
    <t>2024-01-07 13:58:46</t>
  </si>
  <si>
    <t>ŞEYHDAVUTLAR TR-4 KEMİKLİ 45-79-M00121_45-79-M00121_2367426</t>
  </si>
  <si>
    <t>2367426</t>
  </si>
  <si>
    <t>2024-01-07 11:35:02</t>
  </si>
  <si>
    <t>2024-01-07 19:20:43</t>
  </si>
  <si>
    <t>K-3586 35-01-K03586_D_56378508_56378508</t>
  </si>
  <si>
    <t>56378508</t>
  </si>
  <si>
    <t>2024-01-07 12:28:19</t>
  </si>
  <si>
    <t>2024-01-07 12:31:14</t>
  </si>
  <si>
    <t>2024-01-07 15:56:09</t>
  </si>
  <si>
    <t>2024-01-07 12:18:37</t>
  </si>
  <si>
    <t>2024-01-07 12:18:55</t>
  </si>
  <si>
    <t>2024-01-07 12:22:59</t>
  </si>
  <si>
    <t>2024-01-07 12:45:14</t>
  </si>
  <si>
    <t>ÖRNEKKÖY TR-2 35-27-L00324__72386875_72386875</t>
  </si>
  <si>
    <t>72386875</t>
  </si>
  <si>
    <t>2024-01-07 12:26:33</t>
  </si>
  <si>
    <t>2024-01-07 17:07:02</t>
  </si>
  <si>
    <t>YAĞCILAR KÖK 45-71-M00179_YAĞCILAR M04_72258020</t>
  </si>
  <si>
    <t>72258020</t>
  </si>
  <si>
    <t>2024-01-07 12:27:23</t>
  </si>
  <si>
    <t>2024-01-07 14:19:10</t>
  </si>
  <si>
    <t>2024-01-21 21:40:59</t>
  </si>
  <si>
    <t>2024-01-21 21:46:41</t>
  </si>
  <si>
    <t>2024-01-21 20:27:57</t>
  </si>
  <si>
    <t>2024-01-21 17:23:27</t>
  </si>
  <si>
    <t>2024-01-21 21:24:47</t>
  </si>
  <si>
    <t>M-3461(YATIRIM REZERVE) 35-02-M03461_912550889_912550889</t>
  </si>
  <si>
    <t>912550889</t>
  </si>
  <si>
    <t>2024-01-21 15:43:51</t>
  </si>
  <si>
    <t>2024-01-21 17:22:46</t>
  </si>
  <si>
    <t>2024-01-21 14:57:58</t>
  </si>
  <si>
    <t>2024-01-21 20:02:53</t>
  </si>
  <si>
    <t>TR-1/16 45-72-M00016__83532395_83532395</t>
  </si>
  <si>
    <t>83532395</t>
  </si>
  <si>
    <t>2024-01-21 15:09:26</t>
  </si>
  <si>
    <t>2024-01-21 17:01:00</t>
  </si>
  <si>
    <t>ÖRNEKKÖY TR3 35-27-L00124_A_91363479_91363479</t>
  </si>
  <si>
    <t>91363479</t>
  </si>
  <si>
    <t>2024-01-21 12:41:15</t>
  </si>
  <si>
    <t>2024-01-21 14:06:39</t>
  </si>
  <si>
    <t>YAZIBAŞI DM-3 35-26-M00764_ANADOLU YEM M02_2116405</t>
  </si>
  <si>
    <t>2116405</t>
  </si>
  <si>
    <t>2024-01-21 11:02:57</t>
  </si>
  <si>
    <t>2024-01-21 11:56:39</t>
  </si>
  <si>
    <t>EĞLENHOCA DM 35-21-M00013_KARABURUN-1 M05_72178729</t>
  </si>
  <si>
    <t>72178729</t>
  </si>
  <si>
    <t>2024-01-21 03:51:20</t>
  </si>
  <si>
    <t>2024-01-21 04:03:44</t>
  </si>
  <si>
    <t>2024-01-20 16:47:32</t>
  </si>
  <si>
    <t>2024-01-20 20:11:14</t>
  </si>
  <si>
    <t>TR-40 35-17-M00040_E E01_5762850</t>
  </si>
  <si>
    <t>5762850</t>
  </si>
  <si>
    <t>2024-01-20 16:34:05</t>
  </si>
  <si>
    <t>2024-01-20 17:46:45</t>
  </si>
  <si>
    <t>ÖREN TR-1 KÖK 35-27-L00213_ESKİ BAĞYURDU (BAĞYURDU KÖK) L07_100961817</t>
  </si>
  <si>
    <t>100961817</t>
  </si>
  <si>
    <t>2024-01-20 16:37:09</t>
  </si>
  <si>
    <t>2024-01-20 16:39:29</t>
  </si>
  <si>
    <t>DM-2 35-28-M00700_DM-6 M04_83506970</t>
  </si>
  <si>
    <t>83506970</t>
  </si>
  <si>
    <t>2024-01-20 16:45:49</t>
  </si>
  <si>
    <t>2024-01-20 17:06:44</t>
  </si>
  <si>
    <t>HACIRAHMANLI TR-1 KÖK 45-80-M00070_HACIRAHMANLI TARIMSAL SULAMA M03_72197628</t>
  </si>
  <si>
    <t>72197628</t>
  </si>
  <si>
    <t>2024-01-20 13:13:29</t>
  </si>
  <si>
    <t>2024-01-20 14:32:07</t>
  </si>
  <si>
    <t>2024-01-20 13:04:19</t>
  </si>
  <si>
    <t>2024-01-20 13:48:13</t>
  </si>
  <si>
    <t>DERBENT İM-DM 45-83-A00004_DSİ-2 M04_2331766</t>
  </si>
  <si>
    <t>2331766</t>
  </si>
  <si>
    <t>2024-01-20 11:28:59</t>
  </si>
  <si>
    <t>2024-01-20 11:41:43</t>
  </si>
  <si>
    <t>2024-01-20 11:22:30</t>
  </si>
  <si>
    <t>2024-01-20 12:02:00</t>
  </si>
  <si>
    <t>K-1637 35-01-K01637_911901645_911901645</t>
  </si>
  <si>
    <t>911901645</t>
  </si>
  <si>
    <t>2024-01-20 09:59:31</t>
  </si>
  <si>
    <t>2024-01-20 12:30:53</t>
  </si>
  <si>
    <t>DM-7/TR-11 35-22-M00301_955271499_955271499</t>
  </si>
  <si>
    <t>955271499</t>
  </si>
  <si>
    <t>2024-01-20 10:00:38</t>
  </si>
  <si>
    <t>2024-01-20 15:13:36</t>
  </si>
  <si>
    <t>2024-01-20 09:58:40</t>
  </si>
  <si>
    <t>2024-01-20 17:06:34</t>
  </si>
  <si>
    <t>HALİLBEYLİ TR-1 KÖK 35-27-M01057_HAMZABABA VE KÖYLER M04_61283942</t>
  </si>
  <si>
    <t>61283942</t>
  </si>
  <si>
    <t>2024-01-20 15:39:23</t>
  </si>
  <si>
    <t>K-2342 35-03-K02342_35-03-K02342_41947757</t>
  </si>
  <si>
    <t>41947757</t>
  </si>
  <si>
    <t>2024-01-20 09:54:50</t>
  </si>
  <si>
    <t>2024-01-20 16:02:14</t>
  </si>
  <si>
    <t>ALAŞEHİR PTT TRAFO 45-73-M00040_45-73-M00040_66931490</t>
  </si>
  <si>
    <t>66931490</t>
  </si>
  <si>
    <t>2024-01-20 10:01:10</t>
  </si>
  <si>
    <t>2024-01-20 13:30:05</t>
  </si>
  <si>
    <t>KÜÇÜKKALE KÖK 35-29-L00036_MEHMETLER L02_2327050</t>
  </si>
  <si>
    <t>2327050</t>
  </si>
  <si>
    <t>2024-01-20 09:38:09</t>
  </si>
  <si>
    <t>2024-01-20 13:06:00</t>
  </si>
  <si>
    <t>L-185 35-18-L00185_B_91384265_91384265</t>
  </si>
  <si>
    <t>91384265</t>
  </si>
  <si>
    <t>2024-01-19 17:17:07</t>
  </si>
  <si>
    <t>2024-01-19 20:10:34</t>
  </si>
  <si>
    <t>K-802 35-01-K00802_911982178_911982178</t>
  </si>
  <si>
    <t>911982178</t>
  </si>
  <si>
    <t>2024-01-19 12:54:58</t>
  </si>
  <si>
    <t>2024-01-19 14:09:55</t>
  </si>
  <si>
    <t>BADEMLER DOĞA SİTESİ TR-8 35-14-M00149_9803634 a5_5942772</t>
  </si>
  <si>
    <t>5942772</t>
  </si>
  <si>
    <t>2024-01-19 12:30:39</t>
  </si>
  <si>
    <t>2024-01-19 14:04:00</t>
  </si>
  <si>
    <t>K-4329 35-08-K04329_35-08-K04329_42452464</t>
  </si>
  <si>
    <t>42452464</t>
  </si>
  <si>
    <t>2024-01-19 12:46:11</t>
  </si>
  <si>
    <t>2024-01-19 13:12:52</t>
  </si>
  <si>
    <t>ÇAMLICA KÖK 45-81-M00048_ÇERİPAŞA M02_71996143</t>
  </si>
  <si>
    <t>71996143</t>
  </si>
  <si>
    <t>2024-01-19 11:50:45</t>
  </si>
  <si>
    <t>2024-01-19 12:34:10</t>
  </si>
  <si>
    <t>BAHÇELİ  AR ÇİFTLİĞİ TR2 35-30-L00146_955321263_955321263</t>
  </si>
  <si>
    <t>955321263</t>
  </si>
  <si>
    <t>2024-01-19 10:55:30</t>
  </si>
  <si>
    <t>ÇARIKLAR TR-1 45-86-M00083_45-86-M00083_2372347</t>
  </si>
  <si>
    <t>2372347</t>
  </si>
  <si>
    <t>2024-01-19 10:45:07</t>
  </si>
  <si>
    <t>2024-01-19 16:54:55</t>
  </si>
  <si>
    <t>KARABURUN TR-7 35-21-L00033_35-21-L00033_72175533</t>
  </si>
  <si>
    <t>72175533</t>
  </si>
  <si>
    <t>2024-01-19 10:54:05</t>
  </si>
  <si>
    <t>2024-01-19 13:06:34</t>
  </si>
  <si>
    <t>YOLÜSTÜ İM 35-15-A00002_GERÇEKLİ L12_2316545</t>
  </si>
  <si>
    <t>2316545</t>
  </si>
  <si>
    <t>2024-01-19 11:03:49</t>
  </si>
  <si>
    <t>2024-01-19 13:24:00</t>
  </si>
  <si>
    <t>2024-01-19 11:01:55</t>
  </si>
  <si>
    <t>2024-01-19 12:09:17</t>
  </si>
  <si>
    <t>BAYINDIR İM 35-20-A00001_ZEYTİNOVA-2 L02_2309886</t>
  </si>
  <si>
    <t>2309886</t>
  </si>
  <si>
    <t>2024-01-19 10:37:15</t>
  </si>
  <si>
    <t>2024-01-19 11:32:00</t>
  </si>
  <si>
    <t>SARNIÇ İM 35-08-A00005_SARNIÇ-2 K02_2308982</t>
  </si>
  <si>
    <t>2308982</t>
  </si>
  <si>
    <t>2024-01-19 09:50:28</t>
  </si>
  <si>
    <t>2024-01-19 18:23:56</t>
  </si>
  <si>
    <t>2024-01-19 09:42:45</t>
  </si>
  <si>
    <t>2024-01-19 14:26:09</t>
  </si>
  <si>
    <t>2024-01-10 15:27:08</t>
  </si>
  <si>
    <t>2024-01-10 16:41:39</t>
  </si>
  <si>
    <t>KARATEKELİ TR-1 35-24-M00104_DIREK TIPI TRAFO HUCRESI H01_2035861</t>
  </si>
  <si>
    <t>2035861</t>
  </si>
  <si>
    <t>2024-01-10 10:00:26</t>
  </si>
  <si>
    <t>2024-01-10 17:27:31</t>
  </si>
  <si>
    <t>TR-62 35-19-L00062_956682365_956682365</t>
  </si>
  <si>
    <t>956682365</t>
  </si>
  <si>
    <t>2024-01-09 15:00:35</t>
  </si>
  <si>
    <t>2024-01-09 19:57:14</t>
  </si>
  <si>
    <t>ÜRKMEZ M-15 35-25-M00149_956638949_956638949</t>
  </si>
  <si>
    <t>956638949</t>
  </si>
  <si>
    <t>2024-01-09 10:55:13</t>
  </si>
  <si>
    <t>2024-01-09 14:07:07</t>
  </si>
  <si>
    <t>BÜYÜKBELEN KÖK 45-80-M00066_ÇULLU GÖRECE ENH M03_72191788</t>
  </si>
  <si>
    <t>72191788</t>
  </si>
  <si>
    <t>2024-01-09 10:56:25</t>
  </si>
  <si>
    <t>2024-01-09 11:40:35</t>
  </si>
  <si>
    <t>M-3305(YATIRIM REZERVE) 35-07-M03305_95000527331_95000527331</t>
  </si>
  <si>
    <t>95000527331</t>
  </si>
  <si>
    <t>2024-01-09 08:45:36</t>
  </si>
  <si>
    <t>2024-01-09 09:42:34</t>
  </si>
  <si>
    <t>K-510 35-01-K00510_F 4F_5868662</t>
  </si>
  <si>
    <t>5868662</t>
  </si>
  <si>
    <t>2024-01-09 04:03:34</t>
  </si>
  <si>
    <t>K-4389 35-09-K04389_913748114_913748114</t>
  </si>
  <si>
    <t>913748114</t>
  </si>
  <si>
    <t>2024-01-08 18:44:46</t>
  </si>
  <si>
    <t>2024-01-08 20:12:09</t>
  </si>
  <si>
    <t>TR-24 35-13-M00024_A_91403918_91403918</t>
  </si>
  <si>
    <t>91403918</t>
  </si>
  <si>
    <t>2024-01-08 18:31:21</t>
  </si>
  <si>
    <t>2024-01-08 19:07:29</t>
  </si>
  <si>
    <t>M-1635 GEÇİT 35-02-M01635_M-660 M04_2329435</t>
  </si>
  <si>
    <t>2329435</t>
  </si>
  <si>
    <t>2024-01-08 19:21:25</t>
  </si>
  <si>
    <t>2024-01-08 20:50:33</t>
  </si>
  <si>
    <t>M-51 ALAÇATI 35-18-M00051_TETUSA AQUA PARK KÖK M01_72137636</t>
  </si>
  <si>
    <t>72137636</t>
  </si>
  <si>
    <t>2024-01-08 15:34:05</t>
  </si>
  <si>
    <t>2024-01-08 15:38:15</t>
  </si>
  <si>
    <t>YEŞİLYURT TR-1 35-27-M01046_953004186_953004186</t>
  </si>
  <si>
    <t>953004186</t>
  </si>
  <si>
    <t>2024-01-08 14:13:24</t>
  </si>
  <si>
    <t>2024-01-08 17:14:00</t>
  </si>
  <si>
    <t>GÖLCÜK TR-24 35-15-L00321_B_91223432_91223432</t>
  </si>
  <si>
    <t>91223432</t>
  </si>
  <si>
    <t>2024-01-08 12:10:56</t>
  </si>
  <si>
    <t>2024-01-08 18:23:28</t>
  </si>
  <si>
    <t>K-3322 35-09-K03322_945208442_945208442</t>
  </si>
  <si>
    <t>945208442</t>
  </si>
  <si>
    <t>2024-01-08 10:44:45</t>
  </si>
  <si>
    <t>2024-01-08 12:16:08</t>
  </si>
  <si>
    <t>HALIKÖY OVACIK TR-5 35-32-L00126_B_56367727_56367727</t>
  </si>
  <si>
    <t>56367727</t>
  </si>
  <si>
    <t>2024-01-08 08:44:44</t>
  </si>
  <si>
    <t>2024-01-08 11:25:48</t>
  </si>
  <si>
    <t>K-3066 35-07-K03066_E_56381646_56381646</t>
  </si>
  <si>
    <t>56381646</t>
  </si>
  <si>
    <t>2024-01-08 08:59:28</t>
  </si>
  <si>
    <t>2024-01-08 09:38:59</t>
  </si>
  <si>
    <t>UMURLU TR-4 35-31-L00359_47784649_56352354_56352354</t>
  </si>
  <si>
    <t>56352354</t>
  </si>
  <si>
    <t>2024-01-07 17:43:42</t>
  </si>
  <si>
    <t>2024-01-07 23:47:28</t>
  </si>
  <si>
    <t>ÇERİKÖZÜ TR-1 35-29-L00326_35-29-L00326_2363098</t>
  </si>
  <si>
    <t>2363098</t>
  </si>
  <si>
    <t>2024-01-07 16:39:28</t>
  </si>
  <si>
    <t>2024-01-07 22:45:45</t>
  </si>
  <si>
    <t>YILMAZ İM 45-78-A00003_KAPANCI (YARAŞLI) L10_2103969</t>
  </si>
  <si>
    <t>2103969</t>
  </si>
  <si>
    <t>2024-01-07 14:14:16</t>
  </si>
  <si>
    <t>2024-01-07 14:31:22</t>
  </si>
  <si>
    <t>2024-01-07 14:19:54</t>
  </si>
  <si>
    <t>2024-01-07 14:24:34</t>
  </si>
  <si>
    <t>BEYOBA TR-11 45-72-M00426_45-72-M00426_2370574</t>
  </si>
  <si>
    <t>2370574</t>
  </si>
  <si>
    <t>2024-01-07 12:29:29</t>
  </si>
  <si>
    <t>2024-01-07 15:38:19</t>
  </si>
  <si>
    <t>TR-70 35-17-M00070_950300754_950300754</t>
  </si>
  <si>
    <t>950300754</t>
  </si>
  <si>
    <t>2024-01-07 12:27:34</t>
  </si>
  <si>
    <t>2024-01-07 21:17:15</t>
  </si>
  <si>
    <t>DM-13/08 TRAFİK TESCİL 45-71-M00350_A_56397157_56397157</t>
  </si>
  <si>
    <t>56397157</t>
  </si>
  <si>
    <t>2024-01-07 12:29:42</t>
  </si>
  <si>
    <t>2024-01-07 18:00:16</t>
  </si>
  <si>
    <t>DM-1/52 45-71-M00325__72410668_72410668</t>
  </si>
  <si>
    <t>72410668</t>
  </si>
  <si>
    <t>2024-01-07 12:36:32</t>
  </si>
  <si>
    <t>2024-01-07 22:33:52</t>
  </si>
  <si>
    <t>KURTULMUŞ KÖK 45-72-L00080_KURTULMUŞ ÇIKIŞI L02_66546765</t>
  </si>
  <si>
    <t>66546765</t>
  </si>
  <si>
    <t>2024-01-07 11:45:44</t>
  </si>
  <si>
    <t>2024-01-07 13:45:59</t>
  </si>
  <si>
    <t>YENİ FOÇA TR-25 35-23-M00025_950417833_950417833</t>
  </si>
  <si>
    <t>950417833</t>
  </si>
  <si>
    <t>2024-01-21 21:31:17</t>
  </si>
  <si>
    <t>2024-01-21 23:48:54</t>
  </si>
  <si>
    <t>2024-01-21 21:33:00</t>
  </si>
  <si>
    <t>2024-01-21 22:49:55</t>
  </si>
  <si>
    <t>ÇAYPINAR MUSLUK GEDİĞİ TR 45-78-L00298_953278471_953278471</t>
  </si>
  <si>
    <t>953278471</t>
  </si>
  <si>
    <t>2024-01-21 19:11:33</t>
  </si>
  <si>
    <t>2024-01-21 20:59:24</t>
  </si>
  <si>
    <t>YENİ ŞAKRAN TR-4 35-17-M00204_5653224_65497463_65497463</t>
  </si>
  <si>
    <t>65497463</t>
  </si>
  <si>
    <t>2024-01-21 13:24:34</t>
  </si>
  <si>
    <t>DİKİLİ İM 35-30-A00001_DELİCETEPE M07_72356788</t>
  </si>
  <si>
    <t>72356788</t>
  </si>
  <si>
    <t>2024-01-21 12:58:58</t>
  </si>
  <si>
    <t>2024-01-21 13:05:08</t>
  </si>
  <si>
    <t>HALİL SOLAR SULAMA GRUBU 35-29-M00150_35-29-M00150_2361654</t>
  </si>
  <si>
    <t>2361654</t>
  </si>
  <si>
    <t>2024-01-21 12:45:11</t>
  </si>
  <si>
    <t>2024-01-21 14:39:22</t>
  </si>
  <si>
    <t>L-72 35-14-L00072_6219965_56377165_56377165</t>
  </si>
  <si>
    <t>56377165</t>
  </si>
  <si>
    <t>2024-01-21 09:33:07</t>
  </si>
  <si>
    <t>2024-01-21 10:34:40</t>
  </si>
  <si>
    <t>MENEMEN İM 35-28-A00001_KESİKKÖY-1 M17_2053664</t>
  </si>
  <si>
    <t>2053664</t>
  </si>
  <si>
    <t>2024-01-21 07:09:03</t>
  </si>
  <si>
    <t>2024-01-21 05:13:59</t>
  </si>
  <si>
    <t>2024-01-21 05:55:06</t>
  </si>
  <si>
    <t>K-2560 35-03-K02560_35-03-K02560_41967702</t>
  </si>
  <si>
    <t>41967702</t>
  </si>
  <si>
    <t>2024-01-21 06:59:28</t>
  </si>
  <si>
    <t>2024-01-21 10:09:47</t>
  </si>
  <si>
    <t>PANCAR OSB DM-1 35-26-M00869_TAHTALI-1 M36_2124342</t>
  </si>
  <si>
    <t>2124342</t>
  </si>
  <si>
    <t>2024-01-21 05:57:32</t>
  </si>
  <si>
    <t>2024-01-21 06:04:00</t>
  </si>
  <si>
    <t>2024-01-20 10:05:02</t>
  </si>
  <si>
    <t>2024-01-20 17:43:00</t>
  </si>
  <si>
    <t>BAYINDIR İM 35-20-A00001_CANLI L09_2313515</t>
  </si>
  <si>
    <t>2313515</t>
  </si>
  <si>
    <t>2024-01-20 10:03:09</t>
  </si>
  <si>
    <t>2024-01-20 10:43:31</t>
  </si>
  <si>
    <t>TR-41 35-17-M00041_950302355_950302355</t>
  </si>
  <si>
    <t>950302355</t>
  </si>
  <si>
    <t>2024-01-19 20:01:43</t>
  </si>
  <si>
    <t>2024-01-19 23:59:30</t>
  </si>
  <si>
    <t>SANCAKLI BOZKÖY TR-2 45-71-M00530_A_56401639_56401639</t>
  </si>
  <si>
    <t>56401639</t>
  </si>
  <si>
    <t>2024-01-19 20:48:33</t>
  </si>
  <si>
    <t>2024-01-20 02:56:09</t>
  </si>
  <si>
    <t>K-930 35-04-K00930_99133775_99133775</t>
  </si>
  <si>
    <t>99133775</t>
  </si>
  <si>
    <t>2024-01-19 21:09:49</t>
  </si>
  <si>
    <t>2024-01-19 22:41:04</t>
  </si>
  <si>
    <t>AKARCA DM (M-233) 35-14-M00233_L-58 HAVACILAR SİTESİ L02_100906191</t>
  </si>
  <si>
    <t>100906191</t>
  </si>
  <si>
    <t>2024-01-19 20:53:21</t>
  </si>
  <si>
    <t>2024-01-19 21:24:57</t>
  </si>
  <si>
    <t>DM-4/18 35-26-M00803__56360973_56360973</t>
  </si>
  <si>
    <t>56360973</t>
  </si>
  <si>
    <t>2024-01-19 21:31:43</t>
  </si>
  <si>
    <t>2024-01-19 22:37:24</t>
  </si>
  <si>
    <t>L-512 REİSDERE 35-18-L00512_A_91231579_91231579</t>
  </si>
  <si>
    <t>91231579</t>
  </si>
  <si>
    <t>2024-01-19 19:07:09</t>
  </si>
  <si>
    <t>2024-01-19 20:55:38</t>
  </si>
  <si>
    <t>K-1744 35-01-K01744_B_56365746_56365746</t>
  </si>
  <si>
    <t>56365746</t>
  </si>
  <si>
    <t>2024-01-19 19:00:13</t>
  </si>
  <si>
    <t>2024-01-19 19:50:21</t>
  </si>
  <si>
    <t>ESENDERE TR-1 35-21-L00108_C_82668928_82668928</t>
  </si>
  <si>
    <t>82668928</t>
  </si>
  <si>
    <t>2024-01-19 16:57:56</t>
  </si>
  <si>
    <t>2024-01-19 21:45:01</t>
  </si>
  <si>
    <t>L-213 YILDIZ SAHİL SİTESİ 35-18-L00213_35-18-L00213_2371171</t>
  </si>
  <si>
    <t>2371171</t>
  </si>
  <si>
    <t>2024-01-19 16:57:18</t>
  </si>
  <si>
    <t>2024-01-19 20:20:18</t>
  </si>
  <si>
    <t>YENİ ŞAKRAN TR-11 35-17-M00211_B_91206908_91206908</t>
  </si>
  <si>
    <t>91206908</t>
  </si>
  <si>
    <t>2024-01-19 17:31:49</t>
  </si>
  <si>
    <t>2024-01-19 18:44:45</t>
  </si>
  <si>
    <t>TOKMAKLI KÖK 45-86-M00047_TOKMAKLI M05_72227672</t>
  </si>
  <si>
    <t>72227672</t>
  </si>
  <si>
    <t>2024-01-19 17:25:41</t>
  </si>
  <si>
    <t>2024-01-19 18:03:18</t>
  </si>
  <si>
    <t>İZZETTİN TR-2 45-83-M00439_45-83-M00439_95289596</t>
  </si>
  <si>
    <t>95289596</t>
  </si>
  <si>
    <t>2024-01-19 12:20:00</t>
  </si>
  <si>
    <t>2024-01-19 14:32:27</t>
  </si>
  <si>
    <t>DM-1/43 45-71-M00026_F f2b_45142991</t>
  </si>
  <si>
    <t>45142991</t>
  </si>
  <si>
    <t>2024-01-19 12:18:05</t>
  </si>
  <si>
    <t>2024-01-19 18:23:38</t>
  </si>
  <si>
    <t>K-3683 35-01-K03683_912107606_912107606</t>
  </si>
  <si>
    <t>912107606</t>
  </si>
  <si>
    <t>2024-01-10 12:43:28</t>
  </si>
  <si>
    <t>2024-01-10 13:28:21</t>
  </si>
  <si>
    <t>TR-1-1/3 MEZARLIK KABİN 35-20-L00003_955202365_955202365</t>
  </si>
  <si>
    <t>955202365</t>
  </si>
  <si>
    <t>2024-01-10 11:27:11</t>
  </si>
  <si>
    <t>2024-01-10 15:45:19</t>
  </si>
  <si>
    <t>K-3569 35-02-K03569_913249562_913249562</t>
  </si>
  <si>
    <t>913249562</t>
  </si>
  <si>
    <t>2024-01-10 10:47:24</t>
  </si>
  <si>
    <t>2024-01-10 16:11:05</t>
  </si>
  <si>
    <t>K-493 35-01-K00493_35-01-K00493_42783858</t>
  </si>
  <si>
    <t>42783858</t>
  </si>
  <si>
    <t>2024-01-10 10:50:28</t>
  </si>
  <si>
    <t>2024-01-10 11:18:53</t>
  </si>
  <si>
    <t>ZEYTİNDAĞ TR-1 35-16-M00003_35-16-M00003_2346979</t>
  </si>
  <si>
    <t>2346979</t>
  </si>
  <si>
    <t>2024-01-10 10:47:32</t>
  </si>
  <si>
    <t>2024-01-10 12:52:02</t>
  </si>
  <si>
    <t>TOKİ DM 35-27-M00810_TOKİ TR-7 M05_93584368</t>
  </si>
  <si>
    <t>93584368</t>
  </si>
  <si>
    <t>2024-01-10 10:49:00</t>
  </si>
  <si>
    <t>2024-01-10 12:53:58</t>
  </si>
  <si>
    <t>2024-01-10 09:26:20</t>
  </si>
  <si>
    <t>2024-01-10 17:15:47</t>
  </si>
  <si>
    <t>ARDIÇ TR-8 35-21-L00131__95834014_95834014</t>
  </si>
  <si>
    <t>95834014</t>
  </si>
  <si>
    <t>2024-01-10 09:11:56</t>
  </si>
  <si>
    <t>2024-01-10 14:24:57</t>
  </si>
  <si>
    <t>M-1799 35-02-M01799_910027620_910027620</t>
  </si>
  <si>
    <t>910027620</t>
  </si>
  <si>
    <t>2024-01-10 08:57:50</t>
  </si>
  <si>
    <t>2024-01-10 12:00:39</t>
  </si>
  <si>
    <t>GÖRDES TR-17 45-75-M00408_945605132_945605132</t>
  </si>
  <si>
    <t>945605132</t>
  </si>
  <si>
    <t>2024-01-10 08:59:11</t>
  </si>
  <si>
    <t>2024-01-10 09:32:05</t>
  </si>
  <si>
    <t>K-2377 35-08-K02377_97720973_97720973</t>
  </si>
  <si>
    <t>97720973</t>
  </si>
  <si>
    <t>2024-01-09 20:32:08</t>
  </si>
  <si>
    <t>2024-01-09 21:49:32</t>
  </si>
  <si>
    <t>2024-01-09 20:15:38</t>
  </si>
  <si>
    <t>2024-01-09 21:22:18</t>
  </si>
  <si>
    <t>2024-01-09 20:34:20</t>
  </si>
  <si>
    <t>2024-01-09 22:11:56</t>
  </si>
  <si>
    <t>ŞEYHDAVUTLAR TR-7 (TR-3) 45-79-M00504_45-79-M00504_2374598</t>
  </si>
  <si>
    <t>2374598</t>
  </si>
  <si>
    <t>2024-01-09 15:44:18</t>
  </si>
  <si>
    <t>2024-01-09 19:15:50</t>
  </si>
  <si>
    <t>ALAŞEHİR TR-16/A 45-73-M00092_945683935_945683935</t>
  </si>
  <si>
    <t>945683935</t>
  </si>
  <si>
    <t>2024-01-09 11:00:56</t>
  </si>
  <si>
    <t>2024-01-09 12:30:09</t>
  </si>
  <si>
    <t>2024-01-09 10:58:30</t>
  </si>
  <si>
    <t>2024-01-09 15:05:15</t>
  </si>
  <si>
    <t>YENMİŞ KÖK 35-27-M00366_KEMALPAŞA T.M. M02_72163650</t>
  </si>
  <si>
    <t>72163650</t>
  </si>
  <si>
    <t>2024-01-09 11:09:14</t>
  </si>
  <si>
    <t>2024-01-09 11:19:37</t>
  </si>
  <si>
    <t>2024-01-09 10:26:25</t>
  </si>
  <si>
    <t>2024-01-09 20:22:37</t>
  </si>
  <si>
    <t>K-1735 35-04-K01735_35-04-K01735_2375041</t>
  </si>
  <si>
    <t>2375041</t>
  </si>
  <si>
    <t>2024-01-09 05:08:18</t>
  </si>
  <si>
    <t>2024-01-09 02:40:25</t>
  </si>
  <si>
    <t>2024-01-09 03:19:44</t>
  </si>
  <si>
    <t>2024-01-09 02:44:45</t>
  </si>
  <si>
    <t>ALÇUK TM 35-17-A00001_HatBaşıAyırıcı_53133522 M30_53133522</t>
  </si>
  <si>
    <t>53133522</t>
  </si>
  <si>
    <t>2024-01-08 13:22:02</t>
  </si>
  <si>
    <t>2024-01-08 18:26:19</t>
  </si>
  <si>
    <t>AKÇAPINAR TR-1 45-83-L00438_A_56400138_56400138</t>
  </si>
  <si>
    <t>56400138</t>
  </si>
  <si>
    <t>2024-01-08 12:55:34</t>
  </si>
  <si>
    <t>2024-01-08 14:10:26</t>
  </si>
  <si>
    <t>M-2383 35-01-M02383_911889479_911889479</t>
  </si>
  <si>
    <t>911889479</t>
  </si>
  <si>
    <t>2024-01-08 12:54:56</t>
  </si>
  <si>
    <t>2024-01-08 14:19:49</t>
  </si>
  <si>
    <t>2024-01-08 14:08:07</t>
  </si>
  <si>
    <t>2024-01-08 12:51:23</t>
  </si>
  <si>
    <t>2024-01-08 13:07:18</t>
  </si>
  <si>
    <t>2024-01-08 12:40:51</t>
  </si>
  <si>
    <t>2024-01-08 13:00:04</t>
  </si>
  <si>
    <t>BAHADIR TR-1 45-73-M01209_C_81259576_81259576</t>
  </si>
  <si>
    <t>81259576</t>
  </si>
  <si>
    <t>2024-01-08 07:36:56</t>
  </si>
  <si>
    <t>2024-01-08 14:29:15</t>
  </si>
  <si>
    <t>BAĞARASI TR-14 35-23-M00361_ H_79385426</t>
  </si>
  <si>
    <t>79385426</t>
  </si>
  <si>
    <t>2024-01-08 07:41:17</t>
  </si>
  <si>
    <t>2024-01-08 09:32:49</t>
  </si>
  <si>
    <t>2024-01-07 20:22:59</t>
  </si>
  <si>
    <t>2024-01-07 22:23:10</t>
  </si>
  <si>
    <t>YENİ BAĞARASI TR-1 35-23-M00207_B_91187635_91187635</t>
  </si>
  <si>
    <t>91187635</t>
  </si>
  <si>
    <t>2024-01-07 18:46:53</t>
  </si>
  <si>
    <t>2024-01-08 02:14:02</t>
  </si>
  <si>
    <t>TR-1/82 HAYDAR TRAFO 45-83-M00082_45-83-M00082_2375874</t>
  </si>
  <si>
    <t>2375874</t>
  </si>
  <si>
    <t>2024-01-07 20:09:52</t>
  </si>
  <si>
    <t>2024-01-07 21:21:23</t>
  </si>
  <si>
    <t>MENEMEN TR-3 35-28-L00003_B_56359438_56359438</t>
  </si>
  <si>
    <t>56359438</t>
  </si>
  <si>
    <t>2024-01-07 20:17:51</t>
  </si>
  <si>
    <t>2024-01-08 00:12:20</t>
  </si>
  <si>
    <t>TR-99 35-15-L00099_48879794_56381279_56381279</t>
  </si>
  <si>
    <t>56381279</t>
  </si>
  <si>
    <t>2024-01-07 19:26:16</t>
  </si>
  <si>
    <t>2024-01-07 23:50:05</t>
  </si>
  <si>
    <t>AĞAÇ İŞLERİ TR-2 35-22-M00140_35-22-M00140_2360996</t>
  </si>
  <si>
    <t>2360996</t>
  </si>
  <si>
    <t>2024-01-07 18:26:07</t>
  </si>
  <si>
    <t>ÇERKEZ HAMİDİYE TR-1 45-82-M00259_45-82-M00259_2372062</t>
  </si>
  <si>
    <t>2372062</t>
  </si>
  <si>
    <t>2024-01-07 19:08:08</t>
  </si>
  <si>
    <t>KEMHALLI KÖK 45-86-M00044_HatBaşıAyırıcı_85992566 M03_85992566</t>
  </si>
  <si>
    <t>85992566</t>
  </si>
  <si>
    <t>2024-01-07 17:19:44</t>
  </si>
  <si>
    <t>2024-01-07 17:26:44</t>
  </si>
  <si>
    <t>TAŞLIYATAK CEBECİLER TR-4 35-31-L00367_A_91440600_91440600</t>
  </si>
  <si>
    <t>91440600</t>
  </si>
  <si>
    <t>2024-01-07 15:58:48</t>
  </si>
  <si>
    <t>2024-01-07 17:50:49</t>
  </si>
  <si>
    <t>YENİ HARMANDALI TR-3 45-71-M00894_43142797_56401195_56401195</t>
  </si>
  <si>
    <t>56401195</t>
  </si>
  <si>
    <t>2024-01-07 14:52:04</t>
  </si>
  <si>
    <t>2024-01-07 22:04:44</t>
  </si>
  <si>
    <t>2024-01-07 14:49:18</t>
  </si>
  <si>
    <t>2024-01-07 15:47:12</t>
  </si>
  <si>
    <t>KİRELLİ KÖK 35-29-L00809_GÜRDÜLLÜ- DERELİ-KİRELLİ KÖY L01_74719092</t>
  </si>
  <si>
    <t>74719092</t>
  </si>
  <si>
    <t>2024-01-07 14:54:44</t>
  </si>
  <si>
    <t>2024-01-07 16:12:18</t>
  </si>
  <si>
    <t>TIRAZLAR TR-3 45-79-M00078_C_56395586_56395586</t>
  </si>
  <si>
    <t>56395586</t>
  </si>
  <si>
    <t>2024-01-07 14:20:44</t>
  </si>
  <si>
    <t>K-3322 35-09-K03322_912782664_912782664</t>
  </si>
  <si>
    <t>912782664</t>
  </si>
  <si>
    <t>2024-01-07 14:25:54</t>
  </si>
  <si>
    <t>2024-01-07 17:54:35</t>
  </si>
  <si>
    <t>DM-16/16-A 45-71-M00427_A_91383874_91383874</t>
  </si>
  <si>
    <t>91383874</t>
  </si>
  <si>
    <t>2024-01-07 14:20:03</t>
  </si>
  <si>
    <t>2024-01-07 18:10:13</t>
  </si>
  <si>
    <t>TR-1/83 KAPTANOĞLU DM 45-83-M00083_45-83-M00083_61292045</t>
  </si>
  <si>
    <t>61292045</t>
  </si>
  <si>
    <t>2024-01-07 13:43:04</t>
  </si>
  <si>
    <t>2024-01-07 15:13:00</t>
  </si>
  <si>
    <t>KÜÇÜKAVULCUK DM 35-15-L00727_KÜÇÜKAVLUCUK SULAMA KOOP. L06_72098465</t>
  </si>
  <si>
    <t>72098465</t>
  </si>
  <si>
    <t>2024-01-07 14:03:44</t>
  </si>
  <si>
    <t>2024-01-07 18:40:14</t>
  </si>
  <si>
    <t>2024-01-07 13:55:43</t>
  </si>
  <si>
    <t>2024-01-07 19:23:50</t>
  </si>
  <si>
    <t>AYVACIK KIRAN TR-1 45-83-L00297_45-83-L00297_2356540</t>
  </si>
  <si>
    <t>2356540</t>
  </si>
  <si>
    <t>2024-01-07 13:25:37</t>
  </si>
  <si>
    <t>2024-01-07 14:28:09</t>
  </si>
  <si>
    <t>DM-14/16-A 45-71-M00552_E_91094576_91094576</t>
  </si>
  <si>
    <t>91094576</t>
  </si>
  <si>
    <t>2024-01-07 13:36:07</t>
  </si>
  <si>
    <t>2024-01-07 21:35:32</t>
  </si>
  <si>
    <t>TURGUTLU TR-1/1 DM 45-83-M00001_BLOKSAN M03_72159583</t>
  </si>
  <si>
    <t>72159583</t>
  </si>
  <si>
    <t>2024-01-07 13:29:29</t>
  </si>
  <si>
    <t>2024-01-07 14:56:16</t>
  </si>
  <si>
    <t>ALMAK TM 35-17-A00003_YENİFOÇA-2 M28_2307152</t>
  </si>
  <si>
    <t>2307152</t>
  </si>
  <si>
    <t>2024-01-07 13:36:05</t>
  </si>
  <si>
    <t>2024-01-07 14:02:00</t>
  </si>
  <si>
    <t>PINARKÖY TR-2 35-16-L00266_DIREK TIPI TRAFO HUCRESI H01_2042891</t>
  </si>
  <si>
    <t>2042891</t>
  </si>
  <si>
    <t>2024-01-21 21:06:10</t>
  </si>
  <si>
    <t>BADEMLİ TR-1 45-76-M00147_DIREK TIPI TRAFO HUCRESI H01_2084905</t>
  </si>
  <si>
    <t>2084905</t>
  </si>
  <si>
    <t>2024-01-21 20:56:30</t>
  </si>
  <si>
    <t>2024-01-22 00:49:59</t>
  </si>
  <si>
    <t>GÜZELHİSAR TR-1 35-17-M00167_950304216_950304216</t>
  </si>
  <si>
    <t>950304216</t>
  </si>
  <si>
    <t>2024-01-21 17:25:53</t>
  </si>
  <si>
    <t>2024-01-21 21:41:06</t>
  </si>
  <si>
    <t>MENEMEN TR-14 35-28-L00014_953369824_953369824</t>
  </si>
  <si>
    <t>953369824</t>
  </si>
  <si>
    <t>2024-01-21 13:12:02</t>
  </si>
  <si>
    <t>2024-01-21 16:01:43</t>
  </si>
  <si>
    <t>K-4306 35-09-K04306_97752566_97752566</t>
  </si>
  <si>
    <t>97752566</t>
  </si>
  <si>
    <t>2024-01-21 15:09:16</t>
  </si>
  <si>
    <t>2024-01-21 18:20:56</t>
  </si>
  <si>
    <t>K-2979 35-02-K02979_912889893_912889893</t>
  </si>
  <si>
    <t>912889893</t>
  </si>
  <si>
    <t>2024-01-21 14:13:30</t>
  </si>
  <si>
    <t>2024-01-21 16:25:58</t>
  </si>
  <si>
    <t>ESENYAZI EĞRİKUYU MAH. TR-1 45-77-M00022_A_56392400_56392400</t>
  </si>
  <si>
    <t>56392400</t>
  </si>
  <si>
    <t>2024-01-21 14:42:02</t>
  </si>
  <si>
    <t>2024-01-21 15:28:31</t>
  </si>
  <si>
    <t>K-300 35-01-K00300_C C1_5873532</t>
  </si>
  <si>
    <t>5873532</t>
  </si>
  <si>
    <t>2024-01-21 12:50:24</t>
  </si>
  <si>
    <t>2024-01-21 20:22:03</t>
  </si>
  <si>
    <t>APANÇEŞME KÖK( TR-1) 35-16-M00683_YUKARIKIRIKLAR M02_72042355</t>
  </si>
  <si>
    <t>72042355</t>
  </si>
  <si>
    <t>2024-01-21 10:41:22</t>
  </si>
  <si>
    <t>2024-01-21 20:07:03</t>
  </si>
  <si>
    <t>2024-01-21 12:49:45</t>
  </si>
  <si>
    <t>2024-01-21 16:44:06</t>
  </si>
  <si>
    <t>2024-01-21 12:28:50</t>
  </si>
  <si>
    <t>2024-01-21 14:55:15</t>
  </si>
  <si>
    <t>ZİRAATÇİLER SİTESİ TR 35-30-M00293_D_56378233_56378233</t>
  </si>
  <si>
    <t>56378233</t>
  </si>
  <si>
    <t>2024-01-21 10:36:44</t>
  </si>
  <si>
    <t>2024-01-21 12:42:16</t>
  </si>
  <si>
    <t>M-2484 DADAŞKENT KÖK 35-10-M02484_ M02_50114017</t>
  </si>
  <si>
    <t>50114017</t>
  </si>
  <si>
    <t>2024-01-21 10:24:57</t>
  </si>
  <si>
    <t>2024-01-21 13:00:21</t>
  </si>
  <si>
    <t>SELENDİ DM 45-81-M00001_SATILMIŞ M14_2079213</t>
  </si>
  <si>
    <t>2079213</t>
  </si>
  <si>
    <t>2024-01-21 09:26:13</t>
  </si>
  <si>
    <t>2024-01-21 12:24:42</t>
  </si>
  <si>
    <t>2024-01-21 09:32:34</t>
  </si>
  <si>
    <t>2024-01-21 10:48:31</t>
  </si>
  <si>
    <t>ULUCAK TM 35-28-A00002_HatBaşıAyırıcı_53133919 M13_53133919</t>
  </si>
  <si>
    <t>53133919</t>
  </si>
  <si>
    <t>2024-01-20 12:51:11</t>
  </si>
  <si>
    <t>2024-01-20 19:53:28</t>
  </si>
  <si>
    <t>ÇETMEN DM 35-26-M00924_KRAL YÖNÜ M04_2335768</t>
  </si>
  <si>
    <t>2335768</t>
  </si>
  <si>
    <t>2024-01-20 13:25:09</t>
  </si>
  <si>
    <t>2024-01-20 15:50:45</t>
  </si>
  <si>
    <t>TR-1/80-A 45-72-M00119_95001172011_95001172011</t>
  </si>
  <si>
    <t>95001172011</t>
  </si>
  <si>
    <t>2024-01-20 13:13:28</t>
  </si>
  <si>
    <t>2024-01-20 14:37:06</t>
  </si>
  <si>
    <t>TR-19 45-77-L00019_945511230_945511230</t>
  </si>
  <si>
    <t>945511230</t>
  </si>
  <si>
    <t>2024-01-20 11:16:31</t>
  </si>
  <si>
    <t>2024-01-20 11:56:48</t>
  </si>
  <si>
    <t>KAPAKLI DM 45-72-M00309_SARUHANLI-1 M11_2103894</t>
  </si>
  <si>
    <t>2103894</t>
  </si>
  <si>
    <t>2024-01-20 11:37:49</t>
  </si>
  <si>
    <t>2024-01-20 11:53:12</t>
  </si>
  <si>
    <t>ÇAMPINAR TARIMSAL SULAMA TR-2 45-83-M00354_DIREK TIPI TRAFO HUCRESI H01_2065286</t>
  </si>
  <si>
    <t>2065286</t>
  </si>
  <si>
    <t>2024-01-20 09:30:52</t>
  </si>
  <si>
    <t>2024-01-20 17:33:40</t>
  </si>
  <si>
    <t>ULUDERBENT DM 45-73-M00491_HatBaşıAyırıcı_53136014 M03_53136014</t>
  </si>
  <si>
    <t>53136014</t>
  </si>
  <si>
    <t>2024-01-20 09:18:21</t>
  </si>
  <si>
    <t>2024-01-20 15:07:02</t>
  </si>
  <si>
    <t>M-875 35-02-M00875_35-02-M00875_2364563</t>
  </si>
  <si>
    <t>2364563</t>
  </si>
  <si>
    <t>2024-01-19 18:15:07</t>
  </si>
  <si>
    <t>2024-01-19 22:48:48</t>
  </si>
  <si>
    <t>K-1654 35-07-K01654_99181126_99181126</t>
  </si>
  <si>
    <t>99181126</t>
  </si>
  <si>
    <t>2024-01-19 17:00:59</t>
  </si>
  <si>
    <t>2024-01-19 18:04:12</t>
  </si>
  <si>
    <t>PEYNİRÇUKURU TR-1 45-73-M00280_B_56390120_56390120</t>
  </si>
  <si>
    <t>56390120</t>
  </si>
  <si>
    <t>2024-01-19 12:14:09</t>
  </si>
  <si>
    <t>2024-01-19 14:24:50</t>
  </si>
  <si>
    <t>2024-01-19 09:59:01</t>
  </si>
  <si>
    <t>2024-01-19 17:25:20</t>
  </si>
  <si>
    <t>FOÇA TR-25 35-23-L00025_42134284 h1b_42054602</t>
  </si>
  <si>
    <t>42054602</t>
  </si>
  <si>
    <t>2024-01-10 12:11:50</t>
  </si>
  <si>
    <t>2024-01-10 13:42:54</t>
  </si>
  <si>
    <t>2024-01-10 08:58:11</t>
  </si>
  <si>
    <t>2024-01-10 13:25:46</t>
  </si>
  <si>
    <t>K-786 35-01-K00786_35-01-K00786_2348712</t>
  </si>
  <si>
    <t>2348712</t>
  </si>
  <si>
    <t>2024-01-10 10:34:36</t>
  </si>
  <si>
    <t>2024-01-10 11:47:18</t>
  </si>
  <si>
    <t>M-447 35-09-M00447_97897583_97897583</t>
  </si>
  <si>
    <t>97897583</t>
  </si>
  <si>
    <t>2024-01-09 21:42:09</t>
  </si>
  <si>
    <t>2024-01-10 02:21:29</t>
  </si>
  <si>
    <t>SOMA A SANTRALİ İM/DM 45-82-A00001_IŞIKLAR-1 M03_2091648</t>
  </si>
  <si>
    <t>2091648</t>
  </si>
  <si>
    <t>2024-01-09 21:48:58</t>
  </si>
  <si>
    <t>2024-01-09 23:09:28</t>
  </si>
  <si>
    <t>2024-01-09 21:41:18</t>
  </si>
  <si>
    <t>2024-01-09 22:23:08</t>
  </si>
  <si>
    <t>BADINCA TR-6 45-73-M00417_945687182_945687182</t>
  </si>
  <si>
    <t>945687182</t>
  </si>
  <si>
    <t>2024-01-09 00:55:01</t>
  </si>
  <si>
    <t>2024-01-09 03:36:03</t>
  </si>
  <si>
    <t>L-367 ERBAY SİTESİ 35-18-L00367_35-18-L00367_72187692</t>
  </si>
  <si>
    <t>72187692</t>
  </si>
  <si>
    <t>2024-01-08 19:52:24</t>
  </si>
  <si>
    <t>2024-01-09 00:14:19</t>
  </si>
  <si>
    <t>GÖKKAYA TR-3 45-84-L00020_961531718_961531718</t>
  </si>
  <si>
    <t>961531718</t>
  </si>
  <si>
    <t>2024-01-08 22:24:35</t>
  </si>
  <si>
    <t>2024-01-08 23:44:22</t>
  </si>
  <si>
    <t>DİNDARLI TR-4 YILDIRIMLAR 45-79-M00420_45-79-M00420_2364144</t>
  </si>
  <si>
    <t>2364144</t>
  </si>
  <si>
    <t>2024-01-08 23:42:17</t>
  </si>
  <si>
    <t>TR-44 (DM-6/21) 35-17-M00044_C_60984581_60984581</t>
  </si>
  <si>
    <t>60984581</t>
  </si>
  <si>
    <t>2024-01-08 17:08:08</t>
  </si>
  <si>
    <t>2024-01-08 17:54:49</t>
  </si>
  <si>
    <t>M-2014 35-01-M02014_K K1_5864126</t>
  </si>
  <si>
    <t>5864126</t>
  </si>
  <si>
    <t>2024-01-10 00:56:57</t>
  </si>
  <si>
    <t>2024-01-10 02:31:59</t>
  </si>
  <si>
    <t>M-319 35-02-M00319_E E1B_5813203</t>
  </si>
  <si>
    <t>5813203</t>
  </si>
  <si>
    <t>2024-01-08 14:01:05</t>
  </si>
  <si>
    <t>2024-01-08 15:41:52</t>
  </si>
  <si>
    <t>AVŞAR TR-1 45-83-L00340_FABRİKALAR L06_72154065</t>
  </si>
  <si>
    <t>72154065</t>
  </si>
  <si>
    <t>2024-01-08 14:09:45</t>
  </si>
  <si>
    <t>2024-01-08 14:24:45</t>
  </si>
  <si>
    <t>DERBENT TM 45-83-A00003_HALİLBEYLİ-1 M04_2312531</t>
  </si>
  <si>
    <t>2312531</t>
  </si>
  <si>
    <t>2024-01-08 14:09:05</t>
  </si>
  <si>
    <t>2024-01-08 15:11:00</t>
  </si>
  <si>
    <t>DOĞANPINAR TR-1 45-75-M00172_45-75-M00172_2357334</t>
  </si>
  <si>
    <t>2357334</t>
  </si>
  <si>
    <t>2024-01-08 12:33:49</t>
  </si>
  <si>
    <t>2024-01-08 13:58:03</t>
  </si>
  <si>
    <t>2024-01-08 12:12:51</t>
  </si>
  <si>
    <t>2024-01-08 14:02:33</t>
  </si>
  <si>
    <t>2024-01-08 11:16:58</t>
  </si>
  <si>
    <t>2024-01-08 12:03:30</t>
  </si>
  <si>
    <t>DM-25/17-A 45-71-M00054_953195458_953195458</t>
  </si>
  <si>
    <t>953195458</t>
  </si>
  <si>
    <t>2024-01-08 05:23:51</t>
  </si>
  <si>
    <t>2024-01-08 15:03:06</t>
  </si>
  <si>
    <t>K-273 35-01-K00273_911335523_911335523</t>
  </si>
  <si>
    <t>911335523</t>
  </si>
  <si>
    <t>2024-01-08 01:55:48</t>
  </si>
  <si>
    <t>2024-01-08 04:51:08</t>
  </si>
  <si>
    <t>KUŞÇULAR TR-9 35-19-M00221_956700269_956700269</t>
  </si>
  <si>
    <t>956700269</t>
  </si>
  <si>
    <t>2024-01-08 02:36:45</t>
  </si>
  <si>
    <t>2024-01-08 05:28:08</t>
  </si>
  <si>
    <t>2024-01-08 02:02:54</t>
  </si>
  <si>
    <t>2024-01-08 05:07:49</t>
  </si>
  <si>
    <t>ÜNİVERSİTE TM 35-02-A00008_ÜNİVERSİTE-4 K32_2310275</t>
  </si>
  <si>
    <t>2310275</t>
  </si>
  <si>
    <t>2024-01-08 03:06:43</t>
  </si>
  <si>
    <t>2024-01-08 03:21:10</t>
  </si>
  <si>
    <t>ORTAKÖY ESKİMALAKLAR TR 45-77-L00306_DIREK TIPI TRAFO HUCRESI H01_2050876</t>
  </si>
  <si>
    <t>2050876</t>
  </si>
  <si>
    <t>2024-01-07 22:23:47</t>
  </si>
  <si>
    <t>2024-01-08 02:28:54</t>
  </si>
  <si>
    <t>KABAKUM KÖK-9 35-30-L00126_HatBaşıAyırıcı_90148366 L07_90148366</t>
  </si>
  <si>
    <t>90148366</t>
  </si>
  <si>
    <t>2024-01-07 23:10:24</t>
  </si>
  <si>
    <t>2024-01-07 23:52:04</t>
  </si>
  <si>
    <t>BOYNUYOĞUN KÖK 35-29-L00051_HatBaşıAyırıcı_53138631 L05_53138631</t>
  </si>
  <si>
    <t>53138631</t>
  </si>
  <si>
    <t>2024-01-07 22:56:54</t>
  </si>
  <si>
    <t>2024-01-07 23:11:00</t>
  </si>
  <si>
    <t>M-646 35-09-M00646_DIREK TIPI TRAFO HUCRESI H01_2068506</t>
  </si>
  <si>
    <t>2068506</t>
  </si>
  <si>
    <t>2024-01-07 17:56:47</t>
  </si>
  <si>
    <t>2024-01-08 03:15:55</t>
  </si>
  <si>
    <t>2024-01-07 22:43:07</t>
  </si>
  <si>
    <t>M-2090 35-09-M02090_DAĞITIM TRF M-2090 M03_44449423</t>
  </si>
  <si>
    <t>44449423</t>
  </si>
  <si>
    <t>2024-01-07 21:33:24</t>
  </si>
  <si>
    <t>2024-01-08 00:56:45</t>
  </si>
  <si>
    <t>KARAKUZU TR-1 35-17-M00466_35-17-M00466_2361821</t>
  </si>
  <si>
    <t>2361821</t>
  </si>
  <si>
    <t>2024-01-07 23:18:19</t>
  </si>
  <si>
    <t>TR-92 35-19-L00092_8871120_56369150_56369150</t>
  </si>
  <si>
    <t>56369150</t>
  </si>
  <si>
    <t>2024-01-07 18:31:07</t>
  </si>
  <si>
    <t>2024-01-07 23:12:11</t>
  </si>
  <si>
    <t>YEŞİLYURT DM 45-73-M00476_HatBaşıAyırıcı_100775838 M02_100775838</t>
  </si>
  <si>
    <t>100775838</t>
  </si>
  <si>
    <t>2024-01-07 17:09:34</t>
  </si>
  <si>
    <t>2024-01-07 19:25:15</t>
  </si>
  <si>
    <t>VİKİNG TM 35-17-A00007_HatBaşıAyırıcı_53140792 R08_53140792</t>
  </si>
  <si>
    <t>53140792</t>
  </si>
  <si>
    <t>2024-01-07 14:25:58</t>
  </si>
  <si>
    <t>2024-01-07 16:35:47</t>
  </si>
  <si>
    <t>REMZİ İŞÇİ SLM TR 35-26-L00357_A_91189277_91189277</t>
  </si>
  <si>
    <t>91189277</t>
  </si>
  <si>
    <t>2024-01-07 14:04:51</t>
  </si>
  <si>
    <t>2024-01-07 17:09:21</t>
  </si>
  <si>
    <t>CELALETTİN AŞKIN TARIMSAL SULAMA TR-2 45-83-M00604_45-83-M00604_2367626</t>
  </si>
  <si>
    <t>2367626</t>
  </si>
  <si>
    <t>2024-01-07 14:08:20</t>
  </si>
  <si>
    <t>2024-01-07 17:29:15</t>
  </si>
  <si>
    <t>M-86 ORHANLI TEMESALTI 35-14-M00086__79241311_79241311</t>
  </si>
  <si>
    <t>79241311</t>
  </si>
  <si>
    <t>2024-01-07 12:35:44</t>
  </si>
  <si>
    <t>2024-01-07 18:08:26</t>
  </si>
  <si>
    <t>KARABULU TR-2 35-31-L00349_35-31-L00349_2365347</t>
  </si>
  <si>
    <t>2365347</t>
  </si>
  <si>
    <t>2024-01-07 12:32:14</t>
  </si>
  <si>
    <t>2024-01-07 13:06:51</t>
  </si>
  <si>
    <t>ORTA MAHALLE M-4 35-25-M00118_A_56357822_56357822</t>
  </si>
  <si>
    <t>56357822</t>
  </si>
  <si>
    <t>2024-01-07 10:30:57</t>
  </si>
  <si>
    <t>2024-01-07 15:36:31</t>
  </si>
  <si>
    <t>TUMBULLAR TR-2 35-31-L00369_C_91440698_91440698</t>
  </si>
  <si>
    <t>91440698</t>
  </si>
  <si>
    <t>2024-01-21 21:45:08</t>
  </si>
  <si>
    <t>2024-01-21 23:33:09</t>
  </si>
  <si>
    <t>BALIBEY ÇOLAKLAR MAH. TR 45-77-L00192_945496731_945496731</t>
  </si>
  <si>
    <t>945496731</t>
  </si>
  <si>
    <t>2024-01-21 19:02:26</t>
  </si>
  <si>
    <t>2024-01-21 20:39:49</t>
  </si>
  <si>
    <t>2024-01-21 17:35:02</t>
  </si>
  <si>
    <t>KAYAKÖY İM 35-15-A00006_KAYAKÖY ÇIKIŞ L02_66921444</t>
  </si>
  <si>
    <t>66921444</t>
  </si>
  <si>
    <t>2024-01-21 17:20:00</t>
  </si>
  <si>
    <t>2024-01-21 17:38:10</t>
  </si>
  <si>
    <t>YARBASAN KÖK 45-74-M00119_ESKİ YARBASAN M02_72246696</t>
  </si>
  <si>
    <t>72246696</t>
  </si>
  <si>
    <t>2024-01-21 12:29:30</t>
  </si>
  <si>
    <t>2024-01-21 13:10:08</t>
  </si>
  <si>
    <t>KARŞIYAKA GIS TM 35-04-A00002_Karşıyaka-14 K23_2309963</t>
  </si>
  <si>
    <t>2309963</t>
  </si>
  <si>
    <t>2024-01-21 12:42:10</t>
  </si>
  <si>
    <t>2024-01-21 12:42:50</t>
  </si>
  <si>
    <t>2024-01-21 12:28:57</t>
  </si>
  <si>
    <t>2024-01-21 12:47:38</t>
  </si>
  <si>
    <t>2024-01-21 12:16:40</t>
  </si>
  <si>
    <t>2024-01-21 12:18:10</t>
  </si>
  <si>
    <t>MURADİYE DM-5/6 KÖK 45-71-M00245_DM-6/1 M07_72097654</t>
  </si>
  <si>
    <t>72097654</t>
  </si>
  <si>
    <t>2024-01-21 09:47:27</t>
  </si>
  <si>
    <t>2024-01-21 15:55:57</t>
  </si>
  <si>
    <t>TEOS-1 GES ÖZEL TR 35-14-M00343Ö_TRAFO M01_65963935</t>
  </si>
  <si>
    <t>65963935</t>
  </si>
  <si>
    <t>2024-01-21 05:07:45</t>
  </si>
  <si>
    <t>2024-01-21 12:11:50</t>
  </si>
  <si>
    <t>2024-01-20 16:12:49</t>
  </si>
  <si>
    <t>2024-01-20 17:07:08</t>
  </si>
  <si>
    <t>M-400 35-09-M00400_E e2b_5876171</t>
  </si>
  <si>
    <t>5876171</t>
  </si>
  <si>
    <t>2024-01-20 09:57:34</t>
  </si>
  <si>
    <t>2024-01-20 14:54:37</t>
  </si>
  <si>
    <t>2024-01-20 09:29:25</t>
  </si>
  <si>
    <t>2024-01-20 11:07:52</t>
  </si>
  <si>
    <t>2024-01-20 09:30:25</t>
  </si>
  <si>
    <t>2024-01-20 17:16:44</t>
  </si>
  <si>
    <t>M-2793 35-01-M02793_911008004_911008004</t>
  </si>
  <si>
    <t>911008004</t>
  </si>
  <si>
    <t>2024-01-20 09:26:36</t>
  </si>
  <si>
    <t>2024-01-20 10:49:18</t>
  </si>
  <si>
    <t>AKSELENDİ İM 45-72-A00004_MORALILAR L09_100808371</t>
  </si>
  <si>
    <t>100808371</t>
  </si>
  <si>
    <t>2024-01-20 09:21:29</t>
  </si>
  <si>
    <t>2024-01-20 17:13:13</t>
  </si>
  <si>
    <t>M-657 35-17-M00657_HELVACI DM-2 M05_66304236</t>
  </si>
  <si>
    <t>66304236</t>
  </si>
  <si>
    <t>2024-01-20 09:30:09</t>
  </si>
  <si>
    <t>2024-01-20 10:13:30</t>
  </si>
  <si>
    <t>2024-01-20 09:25:09</t>
  </si>
  <si>
    <t>2024-01-20 13:11:27</t>
  </si>
  <si>
    <t>TURGUTALP TR-2 45-82-M00052_45-82-M00052_2351003</t>
  </si>
  <si>
    <t>2351003</t>
  </si>
  <si>
    <t>2024-01-19 14:22:27</t>
  </si>
  <si>
    <t>DM-09/12 (KÖMÜRCÜLER SİTESİ) 45-71-M00378__56398229_56398229</t>
  </si>
  <si>
    <t>56398229</t>
  </si>
  <si>
    <t>2024-01-19 12:54:54</t>
  </si>
  <si>
    <t>2024-01-19 13:42:54</t>
  </si>
  <si>
    <t>M-1227 35-01-M01227_911508576_911508576</t>
  </si>
  <si>
    <t>911508576</t>
  </si>
  <si>
    <t>2024-01-19 12:21:00</t>
  </si>
  <si>
    <t>2024-01-19 14:05:22</t>
  </si>
  <si>
    <t>L-232 BİTLİSLİLER 35-14-L00232_35-14-L00232_2376096</t>
  </si>
  <si>
    <t>2376096</t>
  </si>
  <si>
    <t>2024-01-19 12:30:20</t>
  </si>
  <si>
    <t>2024-01-19 13:13:01</t>
  </si>
  <si>
    <t>TR-1/5 45-72-M00005_J J02b_83592827</t>
  </si>
  <si>
    <t>83592827</t>
  </si>
  <si>
    <t>2024-01-19 10:39:51</t>
  </si>
  <si>
    <t>2024-01-19 11:59:50</t>
  </si>
  <si>
    <t>M-2955 35-01-M02955_911527024_911527024</t>
  </si>
  <si>
    <t>911527024</t>
  </si>
  <si>
    <t>2024-01-10 12:12:35</t>
  </si>
  <si>
    <t>2024-01-10 13:21:19</t>
  </si>
  <si>
    <t>TR-252 35-19-M00252_A_56355006_56355006</t>
  </si>
  <si>
    <t>56355006</t>
  </si>
  <si>
    <t>2024-01-10 09:53:42</t>
  </si>
  <si>
    <t>2024-01-10 13:32:56</t>
  </si>
  <si>
    <t>KOZLUCA TR1 35-16-M00149_35-16-M00149_2361432</t>
  </si>
  <si>
    <t>2361432</t>
  </si>
  <si>
    <t>2024-01-10 09:52:46</t>
  </si>
  <si>
    <t>2024-01-10 12:41:13</t>
  </si>
  <si>
    <t>KÖSELER TR-1 35-15-L00471_950376729_950376729</t>
  </si>
  <si>
    <t>950376729</t>
  </si>
  <si>
    <t>2024-01-09 14:46:53</t>
  </si>
  <si>
    <t>HARMAN KENT TR 35-30-M00272_35-30-M00272_2376848</t>
  </si>
  <si>
    <t>2376848</t>
  </si>
  <si>
    <t>2024-01-09 10:10:07</t>
  </si>
  <si>
    <t>2024-01-09 11:02:33</t>
  </si>
  <si>
    <t>2024-01-09 10:13:40</t>
  </si>
  <si>
    <t>2024-01-09 20:29:27</t>
  </si>
  <si>
    <t>2024-01-09 10:14:05</t>
  </si>
  <si>
    <t>2024-01-09 10:14:45</t>
  </si>
  <si>
    <t>K-1582 35-08-K01582_35-08-K01582_42546881</t>
  </si>
  <si>
    <t>42546881</t>
  </si>
  <si>
    <t>2024-01-09 10:12:25</t>
  </si>
  <si>
    <t>2024-01-09 12:33:19</t>
  </si>
  <si>
    <t>SELENDİ DM 45-81-M00001_HatBaşıAyırıcı_53134869 M14_53134869</t>
  </si>
  <si>
    <t>53134869</t>
  </si>
  <si>
    <t>2024-01-07 14:16:34</t>
  </si>
  <si>
    <t>2024-01-07 20:42:57</t>
  </si>
  <si>
    <t>ÇİFTLİK İM 35-18-A00003_TURSİTE L14_2054626</t>
  </si>
  <si>
    <t>2054626</t>
  </si>
  <si>
    <t>2024-01-09 01:37:48</t>
  </si>
  <si>
    <t>2024-01-09 01:45:41</t>
  </si>
  <si>
    <t>KIZILÇUKUR TR-1 45-79-M00470_A_56400579_56400579</t>
  </si>
  <si>
    <t>56400579</t>
  </si>
  <si>
    <t>2024-01-08 22:46:55</t>
  </si>
  <si>
    <t>K-288 35-04-K00288_99351361_99351361</t>
  </si>
  <si>
    <t>99351361</t>
  </si>
  <si>
    <t>2024-01-08 23:25:55</t>
  </si>
  <si>
    <t>2024-01-09 00:51:53</t>
  </si>
  <si>
    <t>M-1838 35-02-M01838_910167861_910167861</t>
  </si>
  <si>
    <t>910167861</t>
  </si>
  <si>
    <t>2024-01-08 18:09:04</t>
  </si>
  <si>
    <t>2024-01-08 20:00:56</t>
  </si>
  <si>
    <t>YURTBAŞI TR-2 45-77-L00314_A_56385206_56385206</t>
  </si>
  <si>
    <t>56385206</t>
  </si>
  <si>
    <t>2024-01-08 18:10:07</t>
  </si>
  <si>
    <t>2024-01-08 18:34:38</t>
  </si>
  <si>
    <t>İSTASYONALTI KÖK 45-83-M00131_GÜRKÖY M09_2329930</t>
  </si>
  <si>
    <t>2329930</t>
  </si>
  <si>
    <t>2024-01-08 15:26:15</t>
  </si>
  <si>
    <t>2024-01-08 16:24:15</t>
  </si>
  <si>
    <t>SİNANCILAR KÖYÜ TR-2 35-27-L00260_C_90966643_90966643</t>
  </si>
  <si>
    <t>90966643</t>
  </si>
  <si>
    <t>2024-01-08 13:59:06</t>
  </si>
  <si>
    <t>2024-01-08 16:59:20</t>
  </si>
  <si>
    <t>EŞREF GÜNGÖR SULAMA GRUBU 35-29-M00396_35-29-M00396_2351638</t>
  </si>
  <si>
    <t>2351638</t>
  </si>
  <si>
    <t>2024-01-08 11:12:14</t>
  </si>
  <si>
    <t>2024-01-08 18:11:40</t>
  </si>
  <si>
    <t>ALAÇATI TR-2 45-73-M00590_945653136_945653136</t>
  </si>
  <si>
    <t>945653136</t>
  </si>
  <si>
    <t>2024-01-08 10:36:40</t>
  </si>
  <si>
    <t>2024-01-08 14:52:54</t>
  </si>
  <si>
    <t>EMCELLİ TR-4 KARAOĞLANLAR 45-79-M00371_A_56386133_56386133</t>
  </si>
  <si>
    <t>56386133</t>
  </si>
  <si>
    <t>2024-01-08 10:46:01</t>
  </si>
  <si>
    <t>2024-01-08 12:45:36</t>
  </si>
  <si>
    <t>SÜNNETÇİLER TR-2 45-72-L00314_45-72-L00314_2349343</t>
  </si>
  <si>
    <t>2349343</t>
  </si>
  <si>
    <t>2024-01-08 10:42:30</t>
  </si>
  <si>
    <t>2024-01-08 18:07:16</t>
  </si>
  <si>
    <t>BELENYAKA TR-4 45-73-M00701_95002551184_95002551184</t>
  </si>
  <si>
    <t>95002551184</t>
  </si>
  <si>
    <t>2024-01-08 10:34:10</t>
  </si>
  <si>
    <t>2024-01-08 16:41:24</t>
  </si>
  <si>
    <t>2024-01-08 10:46:54</t>
  </si>
  <si>
    <t>2024-01-08 11:40:55</t>
  </si>
  <si>
    <t>2024-01-08 08:50:55</t>
  </si>
  <si>
    <t>2024-01-08 11:02:24</t>
  </si>
  <si>
    <t>YENİ FOÇA TR-10 35-23-M00010_950426390_950426390</t>
  </si>
  <si>
    <t>950426390</t>
  </si>
  <si>
    <t>2024-01-08 08:51:09</t>
  </si>
  <si>
    <t>2024-01-08 15:20:33</t>
  </si>
  <si>
    <t>KARGIN KÖK 45-71-M00095_ESKİ KARAOĞLANLI (BAYIRLAR PETROL) M02_2076275</t>
  </si>
  <si>
    <t>2076275</t>
  </si>
  <si>
    <t>2024-01-08 05:59:04</t>
  </si>
  <si>
    <t>2024-01-08 11:22:30</t>
  </si>
  <si>
    <t>ULUKENT DM-6/8 35-28-M00319_ULUKENT DM-5/3 M04_79615792</t>
  </si>
  <si>
    <t>79615792</t>
  </si>
  <si>
    <t>2024-01-08 02:51:34</t>
  </si>
  <si>
    <t>KÖPRÜBAŞI TR-18 45-86-M00018_B_56400479_56400479</t>
  </si>
  <si>
    <t>56400479</t>
  </si>
  <si>
    <t>2024-01-07 23:48:22</t>
  </si>
  <si>
    <t>2024-01-08 02:40:26</t>
  </si>
  <si>
    <t>2024-01-07 23:41:59</t>
  </si>
  <si>
    <t>2024-01-08 03:03:43</t>
  </si>
  <si>
    <t>2024-01-07 22:14:24</t>
  </si>
  <si>
    <t>2024-01-08 02:42:36</t>
  </si>
  <si>
    <t>2024-01-07 23:31:12</t>
  </si>
  <si>
    <t>2024-01-08 01:39:13</t>
  </si>
  <si>
    <t>TR-35 35-30-L00035_A_56405298_56405298</t>
  </si>
  <si>
    <t>56405298</t>
  </si>
  <si>
    <t>2024-01-07 21:54:19</t>
  </si>
  <si>
    <t>2024-01-08 01:31:49</t>
  </si>
  <si>
    <t>K-3537 35-01-K03537_911283448_911283448</t>
  </si>
  <si>
    <t>911283448</t>
  </si>
  <si>
    <t>2024-01-07 18:36:50</t>
  </si>
  <si>
    <t>2024-01-07 20:22:40</t>
  </si>
  <si>
    <t>EĞRİDERE KOKARCA TR-3 35-32-L00047_DIREK TIPI TRAFO HUCRESI H01_2045045</t>
  </si>
  <si>
    <t>2045045</t>
  </si>
  <si>
    <t>2024-01-07 18:31:51</t>
  </si>
  <si>
    <t>2024-01-07 20:12:03</t>
  </si>
  <si>
    <t>2024-01-07 17:04:45</t>
  </si>
  <si>
    <t>2024-01-07 23:01:41</t>
  </si>
  <si>
    <t>2024-01-07 18:39:45</t>
  </si>
  <si>
    <t>2024-01-07 19:07:47</t>
  </si>
  <si>
    <t>OKLUİSA KÖK 45-81-M00046_ESKİN GRUP M03_71994463</t>
  </si>
  <si>
    <t>71994463</t>
  </si>
  <si>
    <t>2024-01-07 18:22:09</t>
  </si>
  <si>
    <t>2024-01-07 19:05:29</t>
  </si>
  <si>
    <t>KARABURUN İM 35-21-A00001_MORDOĞAN KÖYLER L02_2314241</t>
  </si>
  <si>
    <t>2314241</t>
  </si>
  <si>
    <t>2024-01-07 18:45:14</t>
  </si>
  <si>
    <t>2024-01-07 19:28:54</t>
  </si>
  <si>
    <t>BAŞKÖY KUREYŞ TR-2 35-29-L00195_48207401_56400170_56400170</t>
  </si>
  <si>
    <t>56400170</t>
  </si>
  <si>
    <t>2024-01-07 13:03:19</t>
  </si>
  <si>
    <t>2024-01-07 19:32:59</t>
  </si>
  <si>
    <t>KÜÇÜKKEMERDERE TR-2 35-29-L00304_35-29-L00304_2361739</t>
  </si>
  <si>
    <t>2361739</t>
  </si>
  <si>
    <t>2024-01-07 17:13:29</t>
  </si>
  <si>
    <t>2024-01-07 22:13:39</t>
  </si>
  <si>
    <t>KARABURUN BOZKÖY 35-21-L00053_C_56358259_56358259</t>
  </si>
  <si>
    <t>56358259</t>
  </si>
  <si>
    <t>2024-01-07 14:27:09</t>
  </si>
  <si>
    <t>2024-01-07 23:57:41</t>
  </si>
  <si>
    <t>K-4039 35-03-K04039_A_56363607_56363607</t>
  </si>
  <si>
    <t>56363607</t>
  </si>
  <si>
    <t>2024-01-07 13:51:38</t>
  </si>
  <si>
    <t>2024-01-07 17:41:31</t>
  </si>
  <si>
    <t>M-577 (DM-6/17) 35-17-M00577_B B03_60797537</t>
  </si>
  <si>
    <t>60797537</t>
  </si>
  <si>
    <t>2024-01-07 13:30:36</t>
  </si>
  <si>
    <t>2024-01-07 17:22:17</t>
  </si>
  <si>
    <t>DM-9 45-71-M00386_HatBaşıAyırıcı_53134962 M07_53134962</t>
  </si>
  <si>
    <t>53134962</t>
  </si>
  <si>
    <t>2024-01-07 12:10:18</t>
  </si>
  <si>
    <t>2024-01-07 22:14:06</t>
  </si>
  <si>
    <t>2024-01-07 10:46:45</t>
  </si>
  <si>
    <t>2024-01-07 13:19:03</t>
  </si>
  <si>
    <t>2024-01-07 12:06:47</t>
  </si>
  <si>
    <t>2024-01-07 13:19:00</t>
  </si>
  <si>
    <t>BEYDAĞ İM 35-32-A00001_TOSUNLAR L04_2049977</t>
  </si>
  <si>
    <t>2049977</t>
  </si>
  <si>
    <t>2024-01-07 11:55:18</t>
  </si>
  <si>
    <t>2024-01-07 14:09:32</t>
  </si>
  <si>
    <t>K-1641 35-03-K01641_35-03-K01641_72131063</t>
  </si>
  <si>
    <t>72131063</t>
  </si>
  <si>
    <t>2024-01-07 12:04:14</t>
  </si>
  <si>
    <t>2024-01-07 12:30:34</t>
  </si>
  <si>
    <t>SARUHANLI DM 45-80-M00001_AKHİSAR-2 NURİYE DM M06_2086496</t>
  </si>
  <si>
    <t>2086496</t>
  </si>
  <si>
    <t>2024-01-07 12:11:50</t>
  </si>
  <si>
    <t>2024-01-07 12:23:14</t>
  </si>
  <si>
    <t>SARUHANLI DM 45-80-M00001_AKHİSAR-1 NURİYE DM M07_2086499</t>
  </si>
  <si>
    <t>2086499</t>
  </si>
  <si>
    <t>2024-01-07 12:31:22</t>
  </si>
  <si>
    <t>2024-01-21 22:08:04</t>
  </si>
  <si>
    <t>2024-01-22 05:02:05</t>
  </si>
  <si>
    <t>FOÇA TR-32 35-23-L00032_950425361_950425361</t>
  </si>
  <si>
    <t>950425361</t>
  </si>
  <si>
    <t>2024-01-21 18:49:45</t>
  </si>
  <si>
    <t>2024-01-21 19:30:47</t>
  </si>
  <si>
    <t>K-3758 35-02-K03758_99984633_99984633</t>
  </si>
  <si>
    <t>99984633</t>
  </si>
  <si>
    <t>2024-01-21 13:12:19</t>
  </si>
  <si>
    <t>2024-01-21 16:57:58</t>
  </si>
  <si>
    <t>KESİKKÖY DM 35-28-M00309_HatBaşıAyırıcı_90912545 M14_90912545</t>
  </si>
  <si>
    <t>90912545</t>
  </si>
  <si>
    <t>2024-01-21 09:37:40</t>
  </si>
  <si>
    <t>2024-01-21 18:57:07</t>
  </si>
  <si>
    <t>KAVŞAK DM TR-154 35-16-L00154_BERGAMA İM-2 (KÖYLER) L07_66050247</t>
  </si>
  <si>
    <t>66050247</t>
  </si>
  <si>
    <t>2024-01-21 13:44:15</t>
  </si>
  <si>
    <t>2024-01-21 14:11:17</t>
  </si>
  <si>
    <t>2024-01-21 12:13:37</t>
  </si>
  <si>
    <t>2024-01-21 15:25:09</t>
  </si>
  <si>
    <t>DM-23/03 45-71-M01853_45-71-M01853_72103585</t>
  </si>
  <si>
    <t>72103585</t>
  </si>
  <si>
    <t>2024-01-21 12:12:00</t>
  </si>
  <si>
    <t>2024-01-21 13:08:00</t>
  </si>
  <si>
    <t>K-3385 35-04-K03385_98927601_98927601</t>
  </si>
  <si>
    <t>98927601</t>
  </si>
  <si>
    <t>2024-01-21 10:47:29</t>
  </si>
  <si>
    <t>2024-01-21 11:57:29</t>
  </si>
  <si>
    <t>K-1871 35-09-K01871_95002604141_95002604141</t>
  </si>
  <si>
    <t>95002604141</t>
  </si>
  <si>
    <t>2024-01-21 10:51:27</t>
  </si>
  <si>
    <t>2024-01-21 14:03:30</t>
  </si>
  <si>
    <t>TR-24 45-74-M00024_TR-30 M04_72244772</t>
  </si>
  <si>
    <t>72244772</t>
  </si>
  <si>
    <t>2024-01-21 10:05:20</t>
  </si>
  <si>
    <t>2024-01-21 13:56:57</t>
  </si>
  <si>
    <t>K-2598 35-04-K02598_99484734_99484734</t>
  </si>
  <si>
    <t>99484734</t>
  </si>
  <si>
    <t>2024-01-21 07:50:34</t>
  </si>
  <si>
    <t>2024-01-21 14:26:31</t>
  </si>
  <si>
    <t>2024-01-21 08:18:28</t>
  </si>
  <si>
    <t>2024-01-21 11:36:34</t>
  </si>
  <si>
    <t>DM-14/3B 45-71-M02250_953197477_953197477</t>
  </si>
  <si>
    <t>953197477</t>
  </si>
  <si>
    <t>2024-01-20 19:01:26</t>
  </si>
  <si>
    <t>2024-01-21 01:48:02</t>
  </si>
  <si>
    <t>L-425 BELLONA KABİN 35-18-L00425_950464545_950464545</t>
  </si>
  <si>
    <t>950464545</t>
  </si>
  <si>
    <t>2024-01-20 18:54:20</t>
  </si>
  <si>
    <t>2024-01-20 20:24:59</t>
  </si>
  <si>
    <t>MORDOĞAN TR-27 35-21-L00154_95001422202_95001422202</t>
  </si>
  <si>
    <t>95001422202</t>
  </si>
  <si>
    <t>2024-01-20 18:53:51</t>
  </si>
  <si>
    <t>2024-01-20 20:34:36</t>
  </si>
  <si>
    <t>MENEMEN TR-49 35-28-L00049_B_56394529_56394529</t>
  </si>
  <si>
    <t>56394529</t>
  </si>
  <si>
    <t>2024-01-20 18:28:02</t>
  </si>
  <si>
    <t>2024-01-20 23:53:15</t>
  </si>
  <si>
    <t>K-1206 35-01-K01206_B_56361766_56361766</t>
  </si>
  <si>
    <t>56361766</t>
  </si>
  <si>
    <t>2024-01-20 18:52:21</t>
  </si>
  <si>
    <t>2024-01-20 19:24:49</t>
  </si>
  <si>
    <t>DM-14/3B 45-71-M02250_95001427326_95001427326</t>
  </si>
  <si>
    <t>95001427326</t>
  </si>
  <si>
    <t>2024-01-20 10:42:48</t>
  </si>
  <si>
    <t>2024-01-20 13:42:52</t>
  </si>
  <si>
    <t>K-849 35-04-K00849_C C1B_5776422</t>
  </si>
  <si>
    <t>5776422</t>
  </si>
  <si>
    <t>2024-01-20 08:37:11</t>
  </si>
  <si>
    <t>2024-01-20 09:02:25</t>
  </si>
  <si>
    <t>2024-01-19 16:47:41</t>
  </si>
  <si>
    <t>2024-01-19 18:14:25</t>
  </si>
  <si>
    <t>K-1820 35-01-K01820_912286086_912286086</t>
  </si>
  <si>
    <t>912286086</t>
  </si>
  <si>
    <t>2024-01-19 10:28:32</t>
  </si>
  <si>
    <t>2024-01-19 11:42:32</t>
  </si>
  <si>
    <t>L-218 SANAYİ SİTESİ 35-18-L00218_D_91126102_91126102</t>
  </si>
  <si>
    <t>2024-01-19 10:20:26</t>
  </si>
  <si>
    <t>2024-01-19 13:02:06</t>
  </si>
  <si>
    <t>TR-34 45-74-M00034_D_56403836_56403836</t>
  </si>
  <si>
    <t>56403836</t>
  </si>
  <si>
    <t>2024-01-19 09:16:14</t>
  </si>
  <si>
    <t>2024-01-19 10:44:21</t>
  </si>
  <si>
    <t>KARABURUN TR-3 35-21-L00007_A_56355696_56355696</t>
  </si>
  <si>
    <t>56355696</t>
  </si>
  <si>
    <t>2024-01-19 09:17:02</t>
  </si>
  <si>
    <t>2024-01-19 13:44:05</t>
  </si>
  <si>
    <t>M-1390 35-02-M01390_TRAFO M01_2055262</t>
  </si>
  <si>
    <t>2055262</t>
  </si>
  <si>
    <t>2024-01-19 09:08:55</t>
  </si>
  <si>
    <t>2024-01-19 12:11:09</t>
  </si>
  <si>
    <t>2024-01-19 09:20:43</t>
  </si>
  <si>
    <t>2024-01-19 17:17:52</t>
  </si>
  <si>
    <t>K-1446 35-01-K01446_TRAFO K03_2118940</t>
  </si>
  <si>
    <t>2118940</t>
  </si>
  <si>
    <t>2024-01-19 09:16:55</t>
  </si>
  <si>
    <t>2024-01-19 17:44:37</t>
  </si>
  <si>
    <t>2024-01-19 09:18:18</t>
  </si>
  <si>
    <t>2024-01-19 09:25:00</t>
  </si>
  <si>
    <t>TEKELİ DM 35-22-M00088_HatBaşıAyırıcı_81471358 M08_81471358</t>
  </si>
  <si>
    <t>81471358</t>
  </si>
  <si>
    <t>2024-01-10 12:03:07</t>
  </si>
  <si>
    <t>2024-01-10 16:28:31</t>
  </si>
  <si>
    <t>K-3188 35-01-K03188_912298223_912298223</t>
  </si>
  <si>
    <t>912298223</t>
  </si>
  <si>
    <t>2024-01-10 11:43:38</t>
  </si>
  <si>
    <t>2024-01-10 14:07:11</t>
  </si>
  <si>
    <t>ILICA GIS TM 35-07-A00002_ILICA-4 K04_2056199</t>
  </si>
  <si>
    <t>2056199</t>
  </si>
  <si>
    <t>2024-01-10 12:00:33</t>
  </si>
  <si>
    <t>2024-01-10 12:29:14</t>
  </si>
  <si>
    <t>M-486 35-17-M00486__92435815_92435815</t>
  </si>
  <si>
    <t>92435815</t>
  </si>
  <si>
    <t>2024-01-10 09:39:03</t>
  </si>
  <si>
    <t>2024-01-10 16:12:17</t>
  </si>
  <si>
    <t>K-849 35-04-K00849_B B1B_5781322</t>
  </si>
  <si>
    <t>5781322</t>
  </si>
  <si>
    <t>2024-01-10 09:24:59</t>
  </si>
  <si>
    <t>2024-01-10 14:53:20</t>
  </si>
  <si>
    <t>BİRGİ DM 35-15-L01013_KEMER L06_67562405</t>
  </si>
  <si>
    <t>67562405</t>
  </si>
  <si>
    <t>2024-01-10 09:36:08</t>
  </si>
  <si>
    <t>2024-01-10 16:13:22</t>
  </si>
  <si>
    <t>2024-01-10 00:57:42</t>
  </si>
  <si>
    <t>2024-01-10 05:57:49</t>
  </si>
  <si>
    <t>2024-01-10 02:19:41</t>
  </si>
  <si>
    <t>GÜZELKÖY KÖK 45-71-M00123_SULAMA M06_50218076</t>
  </si>
  <si>
    <t>50218076</t>
  </si>
  <si>
    <t>2024-01-10 01:50:43</t>
  </si>
  <si>
    <t>2024-01-10 02:37:48</t>
  </si>
  <si>
    <t>M-1222 35-01-M01222_913042695_913042695</t>
  </si>
  <si>
    <t>913042695</t>
  </si>
  <si>
    <t>2024-01-10 00:38:11</t>
  </si>
  <si>
    <t>2024-01-10 04:56:14</t>
  </si>
  <si>
    <t>KARAKURT TR-2 45-76-M00090_955239731_955239731</t>
  </si>
  <si>
    <t>955239731</t>
  </si>
  <si>
    <t>2024-01-09 23:34:50</t>
  </si>
  <si>
    <t>2024-01-10 01:15:54</t>
  </si>
  <si>
    <t>TR-2/110 45-83-L00110_955171205_955171205</t>
  </si>
  <si>
    <t>955171205</t>
  </si>
  <si>
    <t>2024-01-09 17:23:16</t>
  </si>
  <si>
    <t>2024-01-09 19:38:24</t>
  </si>
  <si>
    <t>K-1613 35-02-K01613_TRAFO K01_2113042</t>
  </si>
  <si>
    <t>2113042</t>
  </si>
  <si>
    <t>2024-01-09 17:15:05</t>
  </si>
  <si>
    <t>2024-01-09 17:26:58</t>
  </si>
  <si>
    <t>KAHRAMANLAR TR-3 HACIBEKİRLER 45-79-M00219_945562984_945562984</t>
  </si>
  <si>
    <t>945562984</t>
  </si>
  <si>
    <t>2024-01-09 14:37:53</t>
  </si>
  <si>
    <t>2024-01-09 18:01:00</t>
  </si>
  <si>
    <t>M-2177 35-01-M02177_911608050_911608050</t>
  </si>
  <si>
    <t>911608050</t>
  </si>
  <si>
    <t>2024-01-09 13:14:45</t>
  </si>
  <si>
    <t>2024-01-09 18:46:10</t>
  </si>
  <si>
    <t>K-732 35-01-K00732_912986450_912986450</t>
  </si>
  <si>
    <t>912986450</t>
  </si>
  <si>
    <t>2024-01-09 13:38:47</t>
  </si>
  <si>
    <t>2024-01-09 18:17:03</t>
  </si>
  <si>
    <t>M-540 35-09-M00540_913251191_913251191</t>
  </si>
  <si>
    <t>913251191</t>
  </si>
  <si>
    <t>2024-01-09 13:39:18</t>
  </si>
  <si>
    <t>2024-01-09 17:45:37</t>
  </si>
  <si>
    <t>L-169 35-18-L00169_35-18-L00169_49891619</t>
  </si>
  <si>
    <t>49891619</t>
  </si>
  <si>
    <t>2024-01-09 13:18:50</t>
  </si>
  <si>
    <t>2024-01-09 14:33:37</t>
  </si>
  <si>
    <t>M-2075 35-02-M02075__72410397_72410397</t>
  </si>
  <si>
    <t>72410397</t>
  </si>
  <si>
    <t>2024-01-09 12:05:29</t>
  </si>
  <si>
    <t>2024-01-09 15:28:02</t>
  </si>
  <si>
    <t>SUDELİĞİ KÖK 45-72-L00111_HatBaşıAyırıcı_53140410 L04_53140410</t>
  </si>
  <si>
    <t>53140410</t>
  </si>
  <si>
    <t>2024-01-09 07:27:05</t>
  </si>
  <si>
    <t>2024-01-09 09:34:31</t>
  </si>
  <si>
    <t>BACAKLAR TR-1 45-81-M00095_45-81-M00095_2356633</t>
  </si>
  <si>
    <t>2356633</t>
  </si>
  <si>
    <t>2024-01-08 18:45:45</t>
  </si>
  <si>
    <t>2024-01-08 20:09:14</t>
  </si>
  <si>
    <t>K-273 35-01-K00273_K 1K_5860223</t>
  </si>
  <si>
    <t>5860223</t>
  </si>
  <si>
    <t>2024-01-08 19:10:29</t>
  </si>
  <si>
    <t>2024-01-09 00:16:06</t>
  </si>
  <si>
    <t>K-493 35-01-K00493_F 1F_5856290</t>
  </si>
  <si>
    <t>5856290</t>
  </si>
  <si>
    <t>2024-01-08 11:49:01</t>
  </si>
  <si>
    <t>2024-01-08 18:59:58</t>
  </si>
  <si>
    <t>TEKKE TR-3 35-15-L00125_A_56368656_56368656</t>
  </si>
  <si>
    <t>56368656</t>
  </si>
  <si>
    <t>2024-01-08 10:26:46</t>
  </si>
  <si>
    <t>MURADİYE DM-5/10 45-71-M00775_HÜSEYİN GÖRGÜLÜ M02_2124684</t>
  </si>
  <si>
    <t>2124684</t>
  </si>
  <si>
    <t>2024-01-08 10:17:07</t>
  </si>
  <si>
    <t>2024-01-08 11:49:36</t>
  </si>
  <si>
    <t>TEKELİ TR-8 35-22-M00275_95000665417_95000665417</t>
  </si>
  <si>
    <t>95000665417</t>
  </si>
  <si>
    <t>2024-01-08 09:28:27</t>
  </si>
  <si>
    <t>2024-01-08 13:17:29</t>
  </si>
  <si>
    <t>ZEYBEKLER TR-1 45-81-M00098_945623570_945623570</t>
  </si>
  <si>
    <t>945623570</t>
  </si>
  <si>
    <t>2024-01-08 07:01:21</t>
  </si>
  <si>
    <t>2024-01-08 09:40:20</t>
  </si>
  <si>
    <t>ATATÜRK MAH TR-3 35-27-L00108_C_56356932_56356932</t>
  </si>
  <si>
    <t>56356932</t>
  </si>
  <si>
    <t>2024-01-08 07:02:19</t>
  </si>
  <si>
    <t>2024-01-08 11:12:17</t>
  </si>
  <si>
    <t>2024-01-08 07:10:56</t>
  </si>
  <si>
    <t>2024-01-08 15:31:34</t>
  </si>
  <si>
    <t>L-210 35-18-L00210_35-18-L00210_2371169</t>
  </si>
  <si>
    <t>2371169</t>
  </si>
  <si>
    <t>2024-01-07 14:44:09</t>
  </si>
  <si>
    <t>2024-01-07 21:33:09</t>
  </si>
  <si>
    <t>GİRELLİ TR-1 45-73-M00758_B_91117613_91117613</t>
  </si>
  <si>
    <t>91117613</t>
  </si>
  <si>
    <t>2024-01-07 14:36:46</t>
  </si>
  <si>
    <t>2024-01-08 01:31:04</t>
  </si>
  <si>
    <t>K-282 35-04-K00282_912626676_912626676</t>
  </si>
  <si>
    <t>912626676</t>
  </si>
  <si>
    <t>2024-01-07 12:16:20</t>
  </si>
  <si>
    <t>2024-01-07 17:37:33</t>
  </si>
  <si>
    <t>ALİ RIZA TABAN GRB 35-30-L00205_35-30-L00205_2346953</t>
  </si>
  <si>
    <t>2346953</t>
  </si>
  <si>
    <t>2024-01-07 11:49:49</t>
  </si>
  <si>
    <t>2024-01-07 14:40:46</t>
  </si>
  <si>
    <t>2024-01-07 11:45:32</t>
  </si>
  <si>
    <t>2024-01-07 18:03:01</t>
  </si>
  <si>
    <t>M-626 35-09-M00626_35-09-M00626_42940643</t>
  </si>
  <si>
    <t>42940643</t>
  </si>
  <si>
    <t>2024-01-07 11:47:14</t>
  </si>
  <si>
    <t>2024-01-07 11:57:51</t>
  </si>
  <si>
    <t>M-2744 35-02-M02744_A_56362762_56362762</t>
  </si>
  <si>
    <t>56362762</t>
  </si>
  <si>
    <t>2024-01-21 20:18:11</t>
  </si>
  <si>
    <t>2024-01-21 21:40:43</t>
  </si>
  <si>
    <t>M-874 BEŞYOL 35-02-M00874_912324501_912324501</t>
  </si>
  <si>
    <t>912324501</t>
  </si>
  <si>
    <t>2024-01-21 19:38:49</t>
  </si>
  <si>
    <t>2024-01-22 01:12:46</t>
  </si>
  <si>
    <t>FIRDANLAR TR-2 45-76-M00226_955252821_955252821</t>
  </si>
  <si>
    <t>955252821</t>
  </si>
  <si>
    <t>2024-01-21 17:31:50</t>
  </si>
  <si>
    <t>2024-01-21 17:53:13</t>
  </si>
  <si>
    <t>K-4310 35-07-K04310_99495876_99495876</t>
  </si>
  <si>
    <t>99495876</t>
  </si>
  <si>
    <t>2024-01-21 16:48:11</t>
  </si>
  <si>
    <t>2024-01-21 20:09:01</t>
  </si>
  <si>
    <t>MURADİYE DM-5/6-A 45-71-M00643_DM-9/3 M04_2077878</t>
  </si>
  <si>
    <t>2077878</t>
  </si>
  <si>
    <t>2024-01-21 11:59:32</t>
  </si>
  <si>
    <t>2024-01-21 18:34:45</t>
  </si>
  <si>
    <t>M-1275 35-02-M01275_913679275_913679275</t>
  </si>
  <si>
    <t>913679275</t>
  </si>
  <si>
    <t>2024-01-21 11:55:31</t>
  </si>
  <si>
    <t>2024-01-21 12:51:30</t>
  </si>
  <si>
    <t>2024-01-21 09:01:37</t>
  </si>
  <si>
    <t>TOYGAR KÖK 45-73-M00166_HatBaşıAyırıcı_53135949 M01_53135949</t>
  </si>
  <si>
    <t>53135949</t>
  </si>
  <si>
    <t>2024-01-20 15:35:26</t>
  </si>
  <si>
    <t>2024-01-20 17:49:54</t>
  </si>
  <si>
    <t>2024-01-20 11:37:42</t>
  </si>
  <si>
    <t>2024-01-20 14:14:48</t>
  </si>
  <si>
    <t>TR-65 KANLICAKONAĞI MEVKİİ 35-15-L00065_C_56372429_56372429</t>
  </si>
  <si>
    <t>56372429</t>
  </si>
  <si>
    <t>2024-01-20 12:08:51</t>
  </si>
  <si>
    <t>2024-01-20 14:54:43</t>
  </si>
  <si>
    <t>TİYENLİ KÖK 45-85-M00004_TİYENLİ KÖY ÇIKIŞI M01_72102279</t>
  </si>
  <si>
    <t>72102279</t>
  </si>
  <si>
    <t>2024-01-20 12:06:29</t>
  </si>
  <si>
    <t>2024-01-20 12:29:57</t>
  </si>
  <si>
    <t>M-2142 35-07-M02142_C c3b_5824931</t>
  </si>
  <si>
    <t>5824931</t>
  </si>
  <si>
    <t>2024-01-19 15:24:02</t>
  </si>
  <si>
    <t>2024-01-19 15:59:09</t>
  </si>
  <si>
    <t>TR-138 35-19-L00138_956693932_956693932</t>
  </si>
  <si>
    <t>956693932</t>
  </si>
  <si>
    <t>2024-01-19 14:56:03</t>
  </si>
  <si>
    <t>2024-01-19 21:17:49</t>
  </si>
  <si>
    <t>SARIGÖL TR-47 45-79-M00047_H H01b_66193473</t>
  </si>
  <si>
    <t>66193473</t>
  </si>
  <si>
    <t>2024-01-19 14:37:31</t>
  </si>
  <si>
    <t>2024-01-19 17:43:15</t>
  </si>
  <si>
    <t>GÜMÜLDÜR DM-3 (M-29) 35-25-M00029_GÜMÜLDÜR M-32 M02_72083924</t>
  </si>
  <si>
    <t>72083924</t>
  </si>
  <si>
    <t>2024-01-19 14:35:59</t>
  </si>
  <si>
    <t>2024-01-19 15:53:31</t>
  </si>
  <si>
    <t>SİNANCILAR KÖYÜ TR-3 35-27-L00261_912471947_912471947</t>
  </si>
  <si>
    <t>912471947</t>
  </si>
  <si>
    <t>2024-01-19 13:59:30</t>
  </si>
  <si>
    <t>2024-01-19 18:17:05</t>
  </si>
  <si>
    <t>İSMAİLLİ KÖK 35-16-M00045_SEKLİK M07_72049714</t>
  </si>
  <si>
    <t>72049714</t>
  </si>
  <si>
    <t>2024-01-19 13:52:48</t>
  </si>
  <si>
    <t>2024-01-19 13:55:00</t>
  </si>
  <si>
    <t>M-639 OLDURUK KÖK 35-03-M00639_HatBaşıAyırıcı_53132433 M02_53132433</t>
  </si>
  <si>
    <t>53132433</t>
  </si>
  <si>
    <t>2024-01-19 14:06:48</t>
  </si>
  <si>
    <t>2024-01-19 14:17:48</t>
  </si>
  <si>
    <t>M-377 35-02-M00377_D_56381464_56381464</t>
  </si>
  <si>
    <t>56381464</t>
  </si>
  <si>
    <t>2024-01-10 12:04:21</t>
  </si>
  <si>
    <t>2024-01-10 19:42:34</t>
  </si>
  <si>
    <t>TİRE İM-DM-1 35-29-A00001_DM-1/51 M17_2059042</t>
  </si>
  <si>
    <t>2059042</t>
  </si>
  <si>
    <t>2024-01-10 12:04:35</t>
  </si>
  <si>
    <t>2024-01-10 12:11:28</t>
  </si>
  <si>
    <t>SEYDİKÖY İM 35-08-A00002_AKÇAY K05_2309387</t>
  </si>
  <si>
    <t>2309387</t>
  </si>
  <si>
    <t>2024-01-10 09:50:56</t>
  </si>
  <si>
    <t>2024-01-10 12:11:53</t>
  </si>
  <si>
    <t>2024-01-10 09:58:19</t>
  </si>
  <si>
    <t>2024-01-10 17:55:22</t>
  </si>
  <si>
    <t>2024-01-10 09:42:48</t>
  </si>
  <si>
    <t>2024-01-09 16:49:38</t>
  </si>
  <si>
    <t>2024-01-09 17:33:38</t>
  </si>
  <si>
    <t>2024-01-09 14:43:59</t>
  </si>
  <si>
    <t>2024-01-09 16:24:14</t>
  </si>
  <si>
    <t>SÖĞÜTÖREN TR-1 35-20-L00347_955194239_955194239</t>
  </si>
  <si>
    <t>955194239</t>
  </si>
  <si>
    <t>2024-01-09 10:45:08</t>
  </si>
  <si>
    <t>2024-01-09 12:07:26</t>
  </si>
  <si>
    <t>İBRAHİMKUYU DM 35-15-M00286_ARITMA M10_67554505</t>
  </si>
  <si>
    <t>67554505</t>
  </si>
  <si>
    <t>2024-01-09 09:58:57</t>
  </si>
  <si>
    <t>2024-01-09 10:41:24</t>
  </si>
  <si>
    <t>2024-01-09 09:59:25</t>
  </si>
  <si>
    <t>2024-01-09 16:17:22</t>
  </si>
  <si>
    <t>2024-01-09 04:53:07</t>
  </si>
  <si>
    <t>2024-01-09 10:56:41</t>
  </si>
  <si>
    <t>ÇAYBAŞI DM-1/19 35-26-M00182_ M10_2038795</t>
  </si>
  <si>
    <t>2038795</t>
  </si>
  <si>
    <t>2024-01-09 06:23:25</t>
  </si>
  <si>
    <t>2024-01-09 06:42:50</t>
  </si>
  <si>
    <t>2024-01-09 06:35:25</t>
  </si>
  <si>
    <t>2024-01-09 07:48:35</t>
  </si>
  <si>
    <t>2024-01-09 06:29:09</t>
  </si>
  <si>
    <t>2024-01-09 06:41:02</t>
  </si>
  <si>
    <t>DERİCİ KÖK 45-84-M00003_RAZOĞLU M07_2313984</t>
  </si>
  <si>
    <t>2313984</t>
  </si>
  <si>
    <t>2024-01-09 01:14:45</t>
  </si>
  <si>
    <t>2024-01-09 01:36:12</t>
  </si>
  <si>
    <t>DM-14/3 45-71-M00387_C c1b_45081235</t>
  </si>
  <si>
    <t>45081235</t>
  </si>
  <si>
    <t>2024-01-08 22:34:00</t>
  </si>
  <si>
    <t>2024-01-09 00:48:40</t>
  </si>
  <si>
    <t>TR-91/A 45-78-L00721__90750451_90750451</t>
  </si>
  <si>
    <t>90750451</t>
  </si>
  <si>
    <t>2024-01-08 22:52:38</t>
  </si>
  <si>
    <t>2024-01-09 00:01:17</t>
  </si>
  <si>
    <t>TR-54 YILDIZTEPE 35-19-L00054__72371923_72371923</t>
  </si>
  <si>
    <t>72371923</t>
  </si>
  <si>
    <t>2024-01-08 17:54:00</t>
  </si>
  <si>
    <t>2024-01-09 01:39:44</t>
  </si>
  <si>
    <t>DM-2/TR-13 MENDERES 35-22-M00822_E E01_57816080</t>
  </si>
  <si>
    <t>57816080</t>
  </si>
  <si>
    <t>2024-01-08 16:59:09</t>
  </si>
  <si>
    <t>2024-01-08 18:28:59</t>
  </si>
  <si>
    <t>M-1178 35-04-M01178_A_56381722_56381722</t>
  </si>
  <si>
    <t>56381722</t>
  </si>
  <si>
    <t>2024-01-08 16:57:32</t>
  </si>
  <si>
    <t>2024-01-08 19:15:09</t>
  </si>
  <si>
    <t>2024-01-08 17:08:37</t>
  </si>
  <si>
    <t>2024-01-08 17:25:17</t>
  </si>
  <si>
    <t>L-277 GÖLCÜK GÖDENCE KÖK 35-14-L00277_OVACIK-BADEMLER L01_72144457</t>
  </si>
  <si>
    <t>72144457</t>
  </si>
  <si>
    <t>2024-01-08 17:09:05</t>
  </si>
  <si>
    <t>2024-01-08 18:14:00</t>
  </si>
  <si>
    <t>M-3062 (YATIRIM REZERVE) 35-09-M03062_35-09-M03062_80470620</t>
  </si>
  <si>
    <t>80470620</t>
  </si>
  <si>
    <t>2024-01-08 12:39:24</t>
  </si>
  <si>
    <t>2024-01-08 14:00:01</t>
  </si>
  <si>
    <t>TR-2/32 45-72-L00032_956497016_956497016</t>
  </si>
  <si>
    <t>956497016</t>
  </si>
  <si>
    <t>2024-01-08 11:44:24</t>
  </si>
  <si>
    <t>2024-01-08 17:13:34</t>
  </si>
  <si>
    <t>2024-01-08 11:05:15</t>
  </si>
  <si>
    <t>2024-01-08 11:06:05</t>
  </si>
  <si>
    <t>2024-01-08 10:05:10</t>
  </si>
  <si>
    <t>2024-01-08 19:54:12</t>
  </si>
  <si>
    <t>GÜLKENT TR-6 35-30-M00229_B_56404760_56404760</t>
  </si>
  <si>
    <t>56404760</t>
  </si>
  <si>
    <t>2024-01-08 10:48:05</t>
  </si>
  <si>
    <t>2024-01-08 13:35:20</t>
  </si>
  <si>
    <t>TR-142 35-15-L00142_E e1_48898390</t>
  </si>
  <si>
    <t>48898390</t>
  </si>
  <si>
    <t>2024-01-08 10:43:15</t>
  </si>
  <si>
    <t>2024-01-08 20:09:29</t>
  </si>
  <si>
    <t>HALIKÖY OVACIK TR-5 35-32-L00126_35-32-L00126_2347299</t>
  </si>
  <si>
    <t>2347299</t>
  </si>
  <si>
    <t>2024-01-08 10:10:17</t>
  </si>
  <si>
    <t>2024-01-08 11:34:26</t>
  </si>
  <si>
    <t>EKİZ KÖK 35-23-M00087_EKİZ TAVUKÇULUK M03_72156442</t>
  </si>
  <si>
    <t>72156442</t>
  </si>
  <si>
    <t>2024-01-08 10:08:37</t>
  </si>
  <si>
    <t>2024-01-08 13:06:12</t>
  </si>
  <si>
    <t>2024-01-08 08:50:14</t>
  </si>
  <si>
    <t>2024-01-08 08:59:44</t>
  </si>
  <si>
    <t>PAŞATIMARI TARIMSAL SULAMA TR-4 45-83-M00246_45-83-M00246_2367731</t>
  </si>
  <si>
    <t>2367731</t>
  </si>
  <si>
    <t>2024-01-08 08:51:43</t>
  </si>
  <si>
    <t>2024-01-08 09:56:03</t>
  </si>
  <si>
    <t>TR-22 45-78-L00022_953265515_953265515</t>
  </si>
  <si>
    <t>953265515</t>
  </si>
  <si>
    <t>2024-01-08 08:24:57</t>
  </si>
  <si>
    <t>2024-01-08 09:37:01</t>
  </si>
  <si>
    <t>YUKARI KIZILCA TR-1/A 35-27-L00093_A_56406274_56406274</t>
  </si>
  <si>
    <t>56406274</t>
  </si>
  <si>
    <t>2024-01-08 08:28:10</t>
  </si>
  <si>
    <t>2024-01-08 12:15:17</t>
  </si>
  <si>
    <t>OVACIK TR-1 35-31-L00151_A_91215524_91215524</t>
  </si>
  <si>
    <t>91215524</t>
  </si>
  <si>
    <t>2024-01-08 08:11:18</t>
  </si>
  <si>
    <t>2024-01-08 12:11:12</t>
  </si>
  <si>
    <t>ULUCAK TM 35-28-A00002_HatBaşıAyırıcı_53138858 M13_53138858</t>
  </si>
  <si>
    <t>53138858</t>
  </si>
  <si>
    <t>2024-01-08 06:00:14</t>
  </si>
  <si>
    <t>2024-01-08 07:36:16</t>
  </si>
  <si>
    <t>KOZLUCA TR-3 (NARLI MAHALLESİ) 45-73-M01108_45-73-M01108_61291317</t>
  </si>
  <si>
    <t>61291317</t>
  </si>
  <si>
    <t>2024-01-07 23:25:31</t>
  </si>
  <si>
    <t>2024-01-08 01:57:25</t>
  </si>
  <si>
    <t>SEKİKÖY TR-12 35-15-L01177_B_90993079_90993079</t>
  </si>
  <si>
    <t>90993079</t>
  </si>
  <si>
    <t>2024-01-07 19:04:35</t>
  </si>
  <si>
    <t>2024-01-08 00:45:14</t>
  </si>
  <si>
    <t>2024-01-07 18:53:29</t>
  </si>
  <si>
    <t>2024-01-07 19:59:15</t>
  </si>
  <si>
    <t>YURTBAŞI TR-2 45-77-L00314_DIREK TIPI TRAFO HUCRESI H01_2051004</t>
  </si>
  <si>
    <t>2051004</t>
  </si>
  <si>
    <t>2024-01-07 17:35:45</t>
  </si>
  <si>
    <t>2024-01-07 18:30:46</t>
  </si>
  <si>
    <t>ÇAPAK TR-1 35-26-M00425_DIREK TIPI TRAFO HUCRESI H01_2039668</t>
  </si>
  <si>
    <t>2039668</t>
  </si>
  <si>
    <t>2024-01-07 14:15:45</t>
  </si>
  <si>
    <t>SANAYİ SİTESİ TR-5 35-17-M00300_TR-4 M01_66273172</t>
  </si>
  <si>
    <t>66273172</t>
  </si>
  <si>
    <t>2024-01-07 13:43:41</t>
  </si>
  <si>
    <t>2024-01-07 15:06:04</t>
  </si>
  <si>
    <t>K-4698 35-01-K04698_A_56354376_56354376</t>
  </si>
  <si>
    <t>56354376</t>
  </si>
  <si>
    <t>2024-01-07 14:42:23</t>
  </si>
  <si>
    <t>YAĞCILAR TR-1 45-71-M01440_45-71-M01440_2371341</t>
  </si>
  <si>
    <t>2371341</t>
  </si>
  <si>
    <t>2024-01-07 15:09:08</t>
  </si>
  <si>
    <t>2024-01-07 14:38:44</t>
  </si>
  <si>
    <t>2024-01-07 15:06:45</t>
  </si>
  <si>
    <t>K-813 35-01-K00813_911817109_911817109</t>
  </si>
  <si>
    <t>911817109</t>
  </si>
  <si>
    <t>2024-01-07 12:26:27</t>
  </si>
  <si>
    <t>2024-01-07 13:41:15</t>
  </si>
  <si>
    <t>SAİP KÖYÜ TR-1 35-21-L00102_A_56392429_56392429</t>
  </si>
  <si>
    <t>56392429</t>
  </si>
  <si>
    <t>2024-01-07 12:36:01</t>
  </si>
  <si>
    <t>2024-01-07 20:05:03</t>
  </si>
  <si>
    <t>2024-01-07 12:36:06</t>
  </si>
  <si>
    <t>2024-01-07 21:05:10</t>
  </si>
  <si>
    <t>YAYAKENT TR-10 35-24-M00016_DIREK TIPI TRAFO HUCRESI H01_2034524</t>
  </si>
  <si>
    <t>2034524</t>
  </si>
  <si>
    <t>2024-01-21 20:23:49</t>
  </si>
  <si>
    <t>2024-01-21 22:45:28</t>
  </si>
  <si>
    <t>BERGAMA TM 35-16-A00004_PAŞAKÖY M21_88471041</t>
  </si>
  <si>
    <t>88471041</t>
  </si>
  <si>
    <t>2024-01-21 18:02:04</t>
  </si>
  <si>
    <t>2024-01-21 18:43:52</t>
  </si>
  <si>
    <t>2024-01-21 16:44:00</t>
  </si>
  <si>
    <t>2024-01-21 17:33:39</t>
  </si>
  <si>
    <t>SUBATAN TR-3 35-15-L00337_C_56371060_56371060</t>
  </si>
  <si>
    <t>56371060</t>
  </si>
  <si>
    <t>2024-01-21 16:25:47</t>
  </si>
  <si>
    <t>2024-01-21 20:27:47</t>
  </si>
  <si>
    <t>2024-01-21 11:37:30</t>
  </si>
  <si>
    <t>2024-01-20 22:23:08</t>
  </si>
  <si>
    <t>2024-01-21 01:10:31</t>
  </si>
  <si>
    <t>M-2846 35-03-M02846_DEMİRCİ KÖK M02_82471945</t>
  </si>
  <si>
    <t>82471945</t>
  </si>
  <si>
    <t>2024-01-20 22:20:59</t>
  </si>
  <si>
    <t>2024-01-20 23:27:29</t>
  </si>
  <si>
    <t>K-1183 35-04-K01183_99230619_99230619</t>
  </si>
  <si>
    <t>99230619</t>
  </si>
  <si>
    <t>2024-01-20 15:40:56</t>
  </si>
  <si>
    <t>2024-01-20 18:38:23</t>
  </si>
  <si>
    <t>MURADİYE TR 2/A 45-71-M00201_953239291_953239291</t>
  </si>
  <si>
    <t>953239291</t>
  </si>
  <si>
    <t>2024-01-20 15:23:06</t>
  </si>
  <si>
    <t>2024-01-20 18:16:45</t>
  </si>
  <si>
    <t>2024-01-20 11:47:22</t>
  </si>
  <si>
    <t>2024-01-20 12:12:50</t>
  </si>
  <si>
    <t>2024-01-20 11:57:27</t>
  </si>
  <si>
    <t>2024-01-20 12:38:14</t>
  </si>
  <si>
    <t>TİLKİKÖY TR-1 45-71-M01271_A_56399562_56399562</t>
  </si>
  <si>
    <t>56399562</t>
  </si>
  <si>
    <t>2024-01-20 12:19:10</t>
  </si>
  <si>
    <t>2024-01-20 14:08:58</t>
  </si>
  <si>
    <t>MESCİTLİ DM 35-15-L00904_MESCİTLİ SULAMA-1 L02_72320953</t>
  </si>
  <si>
    <t>72320953</t>
  </si>
  <si>
    <t>2024-01-20 12:18:39</t>
  </si>
  <si>
    <t>2024-01-20 12:27:28</t>
  </si>
  <si>
    <t>TİLKİKÖY TR-2 45-71-M01272_C_56399609_56399609</t>
  </si>
  <si>
    <t>56399609</t>
  </si>
  <si>
    <t>2024-01-19 18:12:06</t>
  </si>
  <si>
    <t>2024-01-19 22:19:39</t>
  </si>
  <si>
    <t>K-111 35-04-K00111_915015555_915015555</t>
  </si>
  <si>
    <t>915015555</t>
  </si>
  <si>
    <t>2024-01-19 13:54:32</t>
  </si>
  <si>
    <t>2024-01-19 16:10:33</t>
  </si>
  <si>
    <t>KARGIN KÖK 45-71-M00095_KARGIN BAKIR HAT TURGUTLU YÖNÜ M05_2076269</t>
  </si>
  <si>
    <t>2076269</t>
  </si>
  <si>
    <t>2024-01-19 14:59:43</t>
  </si>
  <si>
    <t>K-2342 35-03-K02342_98505038_98505038</t>
  </si>
  <si>
    <t>98505038</t>
  </si>
  <si>
    <t>2024-01-19 11:56:14</t>
  </si>
  <si>
    <t>2024-01-19 15:07:37</t>
  </si>
  <si>
    <t>YENİ FOÇA TR-27 35-23-M00027_950419946_950419946</t>
  </si>
  <si>
    <t>950419946</t>
  </si>
  <si>
    <t>2024-01-19 11:45:36</t>
  </si>
  <si>
    <t>2024-01-19 18:32:27</t>
  </si>
  <si>
    <t>DM-2/21 45-71-M00135_953192086_953192086</t>
  </si>
  <si>
    <t>953192086</t>
  </si>
  <si>
    <t>2024-01-19 11:58:03</t>
  </si>
  <si>
    <t>2024-01-19 17:50:58</t>
  </si>
  <si>
    <t>SOĞANLI TR-1 45-73-M01034_945655479_945655479</t>
  </si>
  <si>
    <t>945655479</t>
  </si>
  <si>
    <t>2024-01-19 11:46:22</t>
  </si>
  <si>
    <t>2024-01-19 16:42:00</t>
  </si>
  <si>
    <t>DM-3/19 35-26-M00820_956628283_956628283</t>
  </si>
  <si>
    <t>956628283</t>
  </si>
  <si>
    <t>2024-01-19 07:03:29</t>
  </si>
  <si>
    <t>2024-01-19 15:49:39</t>
  </si>
  <si>
    <t>GÖKEYÜP TR-4 45-78-M00817_953292615_953292615</t>
  </si>
  <si>
    <t>953292615</t>
  </si>
  <si>
    <t>2024-01-10 12:05:54</t>
  </si>
  <si>
    <t>2024-01-10 15:22:31</t>
  </si>
  <si>
    <t>MURADİYE TR-3 45-71-M02147_954691555_954691555</t>
  </si>
  <si>
    <t>954691555</t>
  </si>
  <si>
    <t>2024-01-10 12:03:38</t>
  </si>
  <si>
    <t>2024-01-10 17:54:47</t>
  </si>
  <si>
    <t>ILICA GIS TM 35-07-A00002_ILICA-16 K22_2313383</t>
  </si>
  <si>
    <t>2313383</t>
  </si>
  <si>
    <t>2024-01-10 12:15:10</t>
  </si>
  <si>
    <t>2024-01-10 12:31:30</t>
  </si>
  <si>
    <t>K-2493 35-08-K02493_TRAFO K02_42456795</t>
  </si>
  <si>
    <t>42456795</t>
  </si>
  <si>
    <t>2024-01-10 12:15:43</t>
  </si>
  <si>
    <t>2024-01-10 15:05:32</t>
  </si>
  <si>
    <t>K-2494 35-08-K02494_K-2493/K-1765 K03_42113626</t>
  </si>
  <si>
    <t>42113626</t>
  </si>
  <si>
    <t>2024-01-10 15:17:03</t>
  </si>
  <si>
    <t>ILICA GIS TM 35-07-A00002_ILICA-10 K16_2313377</t>
  </si>
  <si>
    <t>2313377</t>
  </si>
  <si>
    <t>2024-01-10 12:15:45</t>
  </si>
  <si>
    <t>2024-01-10 12:16:19</t>
  </si>
  <si>
    <t>ÇALTIDERE TR-5 35-17-M00235_A_91189469_91189469</t>
  </si>
  <si>
    <t>91189469</t>
  </si>
  <si>
    <t>2024-01-10 10:48:11</t>
  </si>
  <si>
    <t>2024-01-10 11:31:41</t>
  </si>
  <si>
    <t>M-2139 35-07-M02139_97492951_97492951</t>
  </si>
  <si>
    <t>97492951</t>
  </si>
  <si>
    <t>2024-01-10 10:28:01</t>
  </si>
  <si>
    <t>2024-01-10 12:36:42</t>
  </si>
  <si>
    <t>K-1281 35-01-K01281_913572248_913572248</t>
  </si>
  <si>
    <t>913572248</t>
  </si>
  <si>
    <t>2024-01-09 18:57:12</t>
  </si>
  <si>
    <t>2024-01-09 21:55:40</t>
  </si>
  <si>
    <t>PAMUKYAZI-2 35-26-L00381_35-26-L00381_2360465</t>
  </si>
  <si>
    <t>2360465</t>
  </si>
  <si>
    <t>2024-01-09 19:15:18</t>
  </si>
  <si>
    <t>2024-01-09 20:38:09</t>
  </si>
  <si>
    <t>2024-01-09 19:03:59</t>
  </si>
  <si>
    <t>2024-01-09 20:49:36</t>
  </si>
  <si>
    <t>K-1038 35-01-K01038_C C1_5858999</t>
  </si>
  <si>
    <t>5858999</t>
  </si>
  <si>
    <t>2024-01-09 18:45:22</t>
  </si>
  <si>
    <t>2024-01-09 21:23:52</t>
  </si>
  <si>
    <t>TR-142 35-15-L00142_35-15-L00142_66563737</t>
  </si>
  <si>
    <t>66563737</t>
  </si>
  <si>
    <t>2024-01-09 19:14:38</t>
  </si>
  <si>
    <t>2024-01-09 20:04:10</t>
  </si>
  <si>
    <t>K-3724 35-04-K03724_A A2B_5837512</t>
  </si>
  <si>
    <t>5837512</t>
  </si>
  <si>
    <t>2024-01-09 16:27:44</t>
  </si>
  <si>
    <t>2024-01-09 17:04:22</t>
  </si>
  <si>
    <t>BADEMLİ TR-1 DM 35-15-L01010_BIÇAKÇI-OVACIK L09_67544159</t>
  </si>
  <si>
    <t>67544159</t>
  </si>
  <si>
    <t>2024-01-09 16:49:07</t>
  </si>
  <si>
    <t>2024-01-09 17:05:28</t>
  </si>
  <si>
    <t>TR-2/16 45-72-L00016_956495783_956495783</t>
  </si>
  <si>
    <t>956495783</t>
  </si>
  <si>
    <t>2024-01-09 14:44:33</t>
  </si>
  <si>
    <t>2024-01-09 16:03:45</t>
  </si>
  <si>
    <t>L-279 ERDİL SİTESİ 35-18-L00279_950438650_950438650</t>
  </si>
  <si>
    <t>950438650</t>
  </si>
  <si>
    <t>2024-01-09 08:59:50</t>
  </si>
  <si>
    <t>K-575 35-01-K00575_G G1_5864958</t>
  </si>
  <si>
    <t>5864958</t>
  </si>
  <si>
    <t>2024-01-09 09:56:32</t>
  </si>
  <si>
    <t>ZİYANLAR TR-1 45-79-M00217_ H_80681479</t>
  </si>
  <si>
    <t>80681479</t>
  </si>
  <si>
    <t>2024-01-09 08:36:11</t>
  </si>
  <si>
    <t>2024-01-09 08:33:35</t>
  </si>
  <si>
    <t>2024-01-09 08:56:45</t>
  </si>
  <si>
    <t>TR-123 35-26-M00123_956604542_956604542</t>
  </si>
  <si>
    <t>956604542</t>
  </si>
  <si>
    <t>2024-01-08 13:58:53</t>
  </si>
  <si>
    <t>2024-01-08 15:26:09</t>
  </si>
  <si>
    <t>2024-01-08 11:03:31</t>
  </si>
  <si>
    <t>2024-01-08 11:26:54</t>
  </si>
  <si>
    <t>L-104 DÜZCE AZMAK 35-14-L00104_956660383_956660383</t>
  </si>
  <si>
    <t>956660383</t>
  </si>
  <si>
    <t>2024-01-08 10:03:03</t>
  </si>
  <si>
    <t>2024-01-08 12:40:22</t>
  </si>
  <si>
    <t>MAVİDERE TR-2 35-31-L00211_B_91201369_91201369</t>
  </si>
  <si>
    <t>91201369</t>
  </si>
  <si>
    <t>2024-01-08 06:32:25</t>
  </si>
  <si>
    <t>2024-01-08 09:45:58</t>
  </si>
  <si>
    <t>ÜNİVERSİTE TM 35-02-A00008_ÜNİVERSİTE-16 K40_2314409</t>
  </si>
  <si>
    <t>2314409</t>
  </si>
  <si>
    <t>2024-01-08 03:05:16</t>
  </si>
  <si>
    <t>2024-01-08 03:22:30</t>
  </si>
  <si>
    <t>2024-01-07 17:55:05</t>
  </si>
  <si>
    <t>2024-01-07 18:30:44</t>
  </si>
  <si>
    <t>ÖDEMİŞ İM 35-15-A00001_LİBERO L07_83647588</t>
  </si>
  <si>
    <t>83647588</t>
  </si>
  <si>
    <t>GÜNEYDAMLARI TR-3 45-79-M00119_C_56381936_56381936</t>
  </si>
  <si>
    <t>56381936</t>
  </si>
  <si>
    <t>2024-01-07 13:29:03</t>
  </si>
  <si>
    <t>2024-01-07 18:22:59</t>
  </si>
  <si>
    <t>ÖZBEK TR-2 (TR-232) 35-19-M00232_B_77618066_77618066</t>
  </si>
  <si>
    <t>77618066</t>
  </si>
  <si>
    <t>2024-01-07 11:57:33</t>
  </si>
  <si>
    <t>2024-01-07 12:16:38</t>
  </si>
  <si>
    <t>TR-2/73 45-83-L00073_48096857 TR1915B1B_48098257</t>
  </si>
  <si>
    <t>48098257</t>
  </si>
  <si>
    <t>2024-01-21 22:10:15</t>
  </si>
  <si>
    <t>ÜÇYOL KÖK 45-82-M00128_DUALAR M02_2090652</t>
  </si>
  <si>
    <t>2090652</t>
  </si>
  <si>
    <t>2024-01-21 20:24:08</t>
  </si>
  <si>
    <t>2024-01-22 03:19:08</t>
  </si>
  <si>
    <t>2024-01-21 16:32:33</t>
  </si>
  <si>
    <t>2024-01-21 22:12:06</t>
  </si>
  <si>
    <t>ÜÇPINAR DM 45-71-M00183_ESKİ YAĞCILAR M10_72249340</t>
  </si>
  <si>
    <t>72249340</t>
  </si>
  <si>
    <t>2024-01-21 13:58:19</t>
  </si>
  <si>
    <t>2024-01-21 14:56:01</t>
  </si>
  <si>
    <t>K-4235 35-03-K04235_A_56367365_56367365</t>
  </si>
  <si>
    <t>56367365</t>
  </si>
  <si>
    <t>2024-01-21 13:38:52</t>
  </si>
  <si>
    <t>2024-01-21 14:27:27</t>
  </si>
  <si>
    <t>M-1540 35-01-M01540_F_56381131_56381131</t>
  </si>
  <si>
    <t>56381131</t>
  </si>
  <si>
    <t>2024-01-21 01:47:24</t>
  </si>
  <si>
    <t>2024-01-21 02:43:01</t>
  </si>
  <si>
    <t>L-470 KÖK 35-18-L00470_950467694_950467694</t>
  </si>
  <si>
    <t>950467694</t>
  </si>
  <si>
    <t>2024-01-20 19:05:55</t>
  </si>
  <si>
    <t>2024-01-20 21:10:33</t>
  </si>
  <si>
    <t>2024-01-20 20:01:02</t>
  </si>
  <si>
    <t>2024-01-20 23:21:04</t>
  </si>
  <si>
    <t>HASAN HÜSEYİN GÖRGÜLÜ-ŞABAN KÜTÜKÇÜ ÖZEL TR 45-71-M01465Ö_DIREK TIPI TRAFO HUCRESI H01_2090581</t>
  </si>
  <si>
    <t>2090581</t>
  </si>
  <si>
    <t>2024-01-20 19:39:58</t>
  </si>
  <si>
    <t>2024-01-20 21:41:59</t>
  </si>
  <si>
    <t>M-1770 35-01-M01770_95000656283_95000656283</t>
  </si>
  <si>
    <t>95000656283</t>
  </si>
  <si>
    <t>2024-01-20 19:06:30</t>
  </si>
  <si>
    <t>K-1206 35-01-K01206_35-01-K01206_2360123</t>
  </si>
  <si>
    <t>2360123</t>
  </si>
  <si>
    <t>2024-01-20 20:02:26</t>
  </si>
  <si>
    <t>ÇAPAK TR-1 35-26-M00425_956612902_956612902</t>
  </si>
  <si>
    <t>956612902</t>
  </si>
  <si>
    <t>2024-01-20 15:32:04</t>
  </si>
  <si>
    <t>2024-01-20 18:46:55</t>
  </si>
  <si>
    <t>AYDOĞDU TR-1 45-73-M00899_945642196_945642196</t>
  </si>
  <si>
    <t>945642196</t>
  </si>
  <si>
    <t>2024-01-20 11:35:26</t>
  </si>
  <si>
    <t>2024-01-20 20:30:05</t>
  </si>
  <si>
    <t>OTOYOL DM 45-80-M02917_APPAK M01_72022599</t>
  </si>
  <si>
    <t>72022599</t>
  </si>
  <si>
    <t>2024-01-20 11:51:59</t>
  </si>
  <si>
    <t>2024-01-20 12:03:52</t>
  </si>
  <si>
    <t>K-849 35-04-K00849_98939856_98939856</t>
  </si>
  <si>
    <t>98939856</t>
  </si>
  <si>
    <t>2024-01-19 15:05:27</t>
  </si>
  <si>
    <t>2024-01-19 16:30:47</t>
  </si>
  <si>
    <t>2024-01-19 14:40:40</t>
  </si>
  <si>
    <t>2024-01-19 17:43:22</t>
  </si>
  <si>
    <t>CEVİZLİ MERKEZ TR-1 35-31-L00321_DIREK TIPI TRAFO HUCRESI H01_2050066</t>
  </si>
  <si>
    <t>2050066</t>
  </si>
  <si>
    <t>2024-01-19 14:59:07</t>
  </si>
  <si>
    <t>2024-01-19 15:46:37</t>
  </si>
  <si>
    <t>GRUPKENT TR-1 35-30-M00203_C_56362655_56362655</t>
  </si>
  <si>
    <t>56362655</t>
  </si>
  <si>
    <t>2024-01-19 10:11:31</t>
  </si>
  <si>
    <t>2024-01-19 10:57:50</t>
  </si>
  <si>
    <t>L-247 35-18-L00247_A_91346134_91346134</t>
  </si>
  <si>
    <t>91346134</t>
  </si>
  <si>
    <t>2024-01-19 08:59:58</t>
  </si>
  <si>
    <t>2024-01-19 12:36:01</t>
  </si>
  <si>
    <t>CICIKLI DM 45-86-M00418_GÖKEYÜP KÖK M01_91817627</t>
  </si>
  <si>
    <t>91817627</t>
  </si>
  <si>
    <t>2024-01-19 10:09:00</t>
  </si>
  <si>
    <t>DM-12/TR-1 45-73-M00067_ÜNİVERSİTE BAKLACI M01_65918041</t>
  </si>
  <si>
    <t>65918041</t>
  </si>
  <si>
    <t>2024-01-19 10:15:24</t>
  </si>
  <si>
    <t>2024-01-19 11:41:07</t>
  </si>
  <si>
    <t>2024-01-19 10:09:05</t>
  </si>
  <si>
    <t>2024-01-19 11:49:44</t>
  </si>
  <si>
    <t>ÜÇPINAR DM 45-71-M00183_GÖKBEL M09_72249227</t>
  </si>
  <si>
    <t>2024-01-19 17:49:24</t>
  </si>
  <si>
    <t>2024-01-21 20:18:13</t>
  </si>
  <si>
    <t>2024-01-21 21:57:49</t>
  </si>
  <si>
    <t>ESENYURT TR-1 45-74-M00111_45-74-M00111_2359344</t>
  </si>
  <si>
    <t>2359344</t>
  </si>
  <si>
    <t>2024-01-21 20:21:40</t>
  </si>
  <si>
    <t>2024-01-21 22:40:10</t>
  </si>
  <si>
    <t>YAKAPINAR TOPRAK SU KOOP TR-1 35-20-L00143_35-20-L00143_2376714</t>
  </si>
  <si>
    <t>2376714</t>
  </si>
  <si>
    <t>2024-01-21 16:24:58</t>
  </si>
  <si>
    <t>2024-01-21 18:00:08</t>
  </si>
  <si>
    <t>K-3555 35-01-K03555_911751484_911751484</t>
  </si>
  <si>
    <t>911751484</t>
  </si>
  <si>
    <t>2024-01-21 16:07:28</t>
  </si>
  <si>
    <t>2024-01-21 19:38:24</t>
  </si>
  <si>
    <t>K-4784 35-01-K04784__72410413_72410413</t>
  </si>
  <si>
    <t>72410413</t>
  </si>
  <si>
    <t>2024-01-21 16:13:08</t>
  </si>
  <si>
    <t>2024-01-21 17:13:21</t>
  </si>
  <si>
    <t>KOYUNDERE DM 35-28-M00165_TR-5 M02_66524379</t>
  </si>
  <si>
    <t>66524379</t>
  </si>
  <si>
    <t>2024-01-21 11:27:30</t>
  </si>
  <si>
    <t>2024-01-21 13:18:10</t>
  </si>
  <si>
    <t>TEPEKÖY TR-3 45-73-M00784_DIREK TIPI TRAFO HUCRESI H01_2092227</t>
  </si>
  <si>
    <t>2092227</t>
  </si>
  <si>
    <t>2024-01-21 09:01:50</t>
  </si>
  <si>
    <t>MENDERES DM-2/TR-1 35-22-M00300_HatBaşıAyırıcı_53138860 M15_53138860</t>
  </si>
  <si>
    <t>53138860</t>
  </si>
  <si>
    <t>2024-01-21 08:56:57</t>
  </si>
  <si>
    <t>2024-01-21 12:30:44</t>
  </si>
  <si>
    <t>2024-01-20 16:56:19</t>
  </si>
  <si>
    <t>2024-01-20 17:41:29</t>
  </si>
  <si>
    <t>AŞAĞIÇOBANİSA TR-14 45-71-M00099_C_56393061_56393061</t>
  </si>
  <si>
    <t>56393061</t>
  </si>
  <si>
    <t>2024-01-20 16:48:30</t>
  </si>
  <si>
    <t>2024-01-20 21:33:17</t>
  </si>
  <si>
    <t>AKHİSAR TM 45-72-A00006_SOMA M03_2313119</t>
  </si>
  <si>
    <t>2313119</t>
  </si>
  <si>
    <t>2024-01-20 17:10:53</t>
  </si>
  <si>
    <t>2024-01-20 17:19:06</t>
  </si>
  <si>
    <t>GEDİK KATRANDERE TR-2 35-31-L00133_956591538_956591538</t>
  </si>
  <si>
    <t>956591538</t>
  </si>
  <si>
    <t>2024-01-20 15:26:33</t>
  </si>
  <si>
    <t>2024-01-20 17:08:08</t>
  </si>
  <si>
    <t>M-879 GÖKÇELER 35-02-M00879_953188807_953188807</t>
  </si>
  <si>
    <t>953188807</t>
  </si>
  <si>
    <t>2024-01-20 10:37:24</t>
  </si>
  <si>
    <t>2024-01-20 19:52:03</t>
  </si>
  <si>
    <t>2024-01-20 10:38:59</t>
  </si>
  <si>
    <t>2024-01-20 17:40:00</t>
  </si>
  <si>
    <t>TR-72 45-78-M00072_A A01_95800569</t>
  </si>
  <si>
    <t>95800569</t>
  </si>
  <si>
    <t>2024-01-20 10:25:06</t>
  </si>
  <si>
    <t>2024-01-20 10:52:53</t>
  </si>
  <si>
    <t>2024-01-20 10:19:19</t>
  </si>
  <si>
    <t>2024-01-20 11:17:43</t>
  </si>
  <si>
    <t>M-3141 35-02-M03141_M-3466 M02_85464926</t>
  </si>
  <si>
    <t>85464926</t>
  </si>
  <si>
    <t>2024-01-20 09:50:13</t>
  </si>
  <si>
    <t>2024-01-20 17:26:49</t>
  </si>
  <si>
    <t>TR-107 35-26-M00107_C B09b_91647373</t>
  </si>
  <si>
    <t>91647373</t>
  </si>
  <si>
    <t>2024-01-20 03:25:56</t>
  </si>
  <si>
    <t>2024-01-19 18:23:20</t>
  </si>
  <si>
    <t>2024-01-19 21:42:28</t>
  </si>
  <si>
    <t>L-515 OVACIK 35-18-L00515_A_60983836_60983836</t>
  </si>
  <si>
    <t>60983836</t>
  </si>
  <si>
    <t>2024-01-19 11:42:10</t>
  </si>
  <si>
    <t>2024-01-19 14:25:13</t>
  </si>
  <si>
    <t>L-208 35-18-L00208_950452127_950452127</t>
  </si>
  <si>
    <t>950452127</t>
  </si>
  <si>
    <t>2024-01-19 11:56:01</t>
  </si>
  <si>
    <t>2024-01-19 18:13:02</t>
  </si>
  <si>
    <t>TR-23 35-15-M00023_TR-36 M02_67020410</t>
  </si>
  <si>
    <t>67020410</t>
  </si>
  <si>
    <t>2024-01-19 11:40:43</t>
  </si>
  <si>
    <t>2024-01-19 12:22:21</t>
  </si>
  <si>
    <t>L-243 35-18-L00243_ L04_2096406</t>
  </si>
  <si>
    <t>2096406</t>
  </si>
  <si>
    <t>2024-01-19 11:55:05</t>
  </si>
  <si>
    <t>2024-01-19 12:44:20</t>
  </si>
  <si>
    <t>ÇUKURALTI M-52 35-25-M00087_ÇUKURALTI M-23 KÖK M04_72113755</t>
  </si>
  <si>
    <t>72113755</t>
  </si>
  <si>
    <t>2024-01-19 10:07:13</t>
  </si>
  <si>
    <t>2024-01-19 17:03:08</t>
  </si>
  <si>
    <t>M-1196 35-02-M01196_A_56382841_56382841</t>
  </si>
  <si>
    <t>56382841</t>
  </si>
  <si>
    <t>2024-01-10 11:32:26</t>
  </si>
  <si>
    <t>2024-01-10 13:15:19</t>
  </si>
  <si>
    <t>ÇİFTLİK İM 35-18-A00003_GOLF-2 L13_2054624</t>
  </si>
  <si>
    <t>2054624</t>
  </si>
  <si>
    <t>2024-01-10 11:37:47</t>
  </si>
  <si>
    <t>2024-01-10 11:52:39</t>
  </si>
  <si>
    <t>KARABURUN TR-7 35-21-L00033__95802907_95802907</t>
  </si>
  <si>
    <t>95802907</t>
  </si>
  <si>
    <t>2024-01-10 08:46:26</t>
  </si>
  <si>
    <t>2024-01-10 16:10:10</t>
  </si>
  <si>
    <t>2024-01-10 06:46:20</t>
  </si>
  <si>
    <t>2024-01-10 09:52:04</t>
  </si>
  <si>
    <t>M-873 35-02-M00873_A_91106021_91106021</t>
  </si>
  <si>
    <t>91106021</t>
  </si>
  <si>
    <t>2024-01-10 06:19:54</t>
  </si>
  <si>
    <t>2024-01-10 10:35:13</t>
  </si>
  <si>
    <t>DM-2/44 35-26-M00841_956627472_956627472</t>
  </si>
  <si>
    <t>956627472</t>
  </si>
  <si>
    <t>2024-01-10 06:53:32</t>
  </si>
  <si>
    <t>2024-01-10 08:33:23</t>
  </si>
  <si>
    <t>2024-01-10 04:13:03</t>
  </si>
  <si>
    <t>2024-01-10 04:45:08</t>
  </si>
  <si>
    <t>K-1764 35-01-K01764_910790861_910790861</t>
  </si>
  <si>
    <t>910790861</t>
  </si>
  <si>
    <t>2024-01-10 07:44:56</t>
  </si>
  <si>
    <t>2024-01-10 08:41:20</t>
  </si>
  <si>
    <t>HELVACI TR-8 35-17-M00368_35-17-M00368_2352374</t>
  </si>
  <si>
    <t>2352374</t>
  </si>
  <si>
    <t>2024-01-10 06:23:28</t>
  </si>
  <si>
    <t>2024-01-10 07:31:38</t>
  </si>
  <si>
    <t>M-3412(YATIRIM REZERVE) 35-03-M03412_C_56362904_56362904</t>
  </si>
  <si>
    <t>56362904</t>
  </si>
  <si>
    <t>2024-01-10 06:23:39</t>
  </si>
  <si>
    <t>2024-01-10 10:07:31</t>
  </si>
  <si>
    <t>2024-01-10 04:33:45</t>
  </si>
  <si>
    <t>2024-01-10 04:42:48</t>
  </si>
  <si>
    <t>TR-133 35-16-L00133_953317026_953317026</t>
  </si>
  <si>
    <t>953317026</t>
  </si>
  <si>
    <t>2024-01-09 20:47:00</t>
  </si>
  <si>
    <t>2024-01-09 21:58:06</t>
  </si>
  <si>
    <t>DM-3/16 35-26-M00819_956628802_956628802</t>
  </si>
  <si>
    <t>956628802</t>
  </si>
  <si>
    <t>2024-01-09 15:21:13</t>
  </si>
  <si>
    <t>2024-01-09 19:22:59</t>
  </si>
  <si>
    <t>K-4259 35-01-K04259_A_56383401_56383401</t>
  </si>
  <si>
    <t>56383401</t>
  </si>
  <si>
    <t>2024-01-09 11:00:43</t>
  </si>
  <si>
    <t>2024-01-09 17:51:24</t>
  </si>
  <si>
    <t>GİRELLİ TR-2 45-73-M00766_945648791_945648791</t>
  </si>
  <si>
    <t>945648791</t>
  </si>
  <si>
    <t>2024-01-08 14:41:03</t>
  </si>
  <si>
    <t>2024-01-08 17:38:43</t>
  </si>
  <si>
    <t>2024-01-08 14:47:37</t>
  </si>
  <si>
    <t>2024-01-08 14:48:07</t>
  </si>
  <si>
    <t>GÖLMARMARA İM 45-85-A00001_KAYAALTI L12_100832092</t>
  </si>
  <si>
    <t>100832092</t>
  </si>
  <si>
    <t>2024-01-08 14:27:15</t>
  </si>
  <si>
    <t>2024-01-08 14:30:35</t>
  </si>
  <si>
    <t>2024-01-08 13:39:35</t>
  </si>
  <si>
    <t>2024-01-08 13:56:26</t>
  </si>
  <si>
    <t>TR-91 35-19-L00091_B_91028093_91028093</t>
  </si>
  <si>
    <t>91028093</t>
  </si>
  <si>
    <t>2024-01-08 12:42:30</t>
  </si>
  <si>
    <t>OĞLANANASI TR-5 KÖK 35-22-M00092_OĞLANANASI TR-7 M07_89600570</t>
  </si>
  <si>
    <t>89600570</t>
  </si>
  <si>
    <t>2024-01-08 13:23:35</t>
  </si>
  <si>
    <t>2024-01-08 13:53:12</t>
  </si>
  <si>
    <t>MEDİ KÖK 35-27-M00425_AKALAN M01_72165903</t>
  </si>
  <si>
    <t>72165903</t>
  </si>
  <si>
    <t>2024-01-08 09:28:25</t>
  </si>
  <si>
    <t>2024-01-08 07:54:05</t>
  </si>
  <si>
    <t>2024-01-08 10:34:03</t>
  </si>
  <si>
    <t>MURADİYE ORTA ÖLÇEKLİ SAN. TR-1 45-71-M00219_A A2_44453750</t>
  </si>
  <si>
    <t>44453750</t>
  </si>
  <si>
    <t>2024-01-08 00:27:20</t>
  </si>
  <si>
    <t>2024-01-08 02:36:18</t>
  </si>
  <si>
    <t>M-2954 35-01-M02954_965432798_965432798</t>
  </si>
  <si>
    <t>965432798</t>
  </si>
  <si>
    <t>2024-01-07 19:20:16</t>
  </si>
  <si>
    <t>2024-01-07 20:54:32</t>
  </si>
  <si>
    <t>DELEMENLER GÜZLE TR-1 45-73-M00683_C_56389563_56389563</t>
  </si>
  <si>
    <t>56389563</t>
  </si>
  <si>
    <t>2024-01-07 17:22:42</t>
  </si>
  <si>
    <t>2024-01-08 00:39:44</t>
  </si>
  <si>
    <t>BAHADIRLAR TR-2 45-79-M00125_A_56386949_56386949</t>
  </si>
  <si>
    <t>56386949</t>
  </si>
  <si>
    <t>2024-01-07 17:25:39</t>
  </si>
  <si>
    <t>2024-01-07 20:48:59</t>
  </si>
  <si>
    <t>K-3881 35-01-K03881_911946673_911946673</t>
  </si>
  <si>
    <t>911946673</t>
  </si>
  <si>
    <t>2024-01-07 16:07:31</t>
  </si>
  <si>
    <t>2024-01-07 18:42:20</t>
  </si>
  <si>
    <t>2024-01-07 16:15:41</t>
  </si>
  <si>
    <t>2024-01-07 16:20:00</t>
  </si>
  <si>
    <t>2024-01-07 13:20:04</t>
  </si>
  <si>
    <t>2024-01-07 13:40:34</t>
  </si>
  <si>
    <t>BİMEYKO TR-4 35-30-M00051_B_56353167_56353167</t>
  </si>
  <si>
    <t>56353167</t>
  </si>
  <si>
    <t>2024-01-07 13:21:12</t>
  </si>
  <si>
    <t>2024-01-07 19:48:30</t>
  </si>
  <si>
    <t>2024-01-07 13:20:24</t>
  </si>
  <si>
    <t>2024-01-07 13:58:53</t>
  </si>
  <si>
    <t>TR-1/43 45-83-M00043_TR-1/44 M02_2096934</t>
  </si>
  <si>
    <t>2096934</t>
  </si>
  <si>
    <t>2024-01-07 12:58:27</t>
  </si>
  <si>
    <t>2024-01-07 13:11:44</t>
  </si>
  <si>
    <t>GÖKÇEN DM 35-29-M00123_ASMALIK M12_2104356</t>
  </si>
  <si>
    <t>2104356</t>
  </si>
  <si>
    <t>2024-01-07 11:38:27</t>
  </si>
  <si>
    <t>2024-01-07 11:46:44</t>
  </si>
  <si>
    <t>2024-01-07 11:37:24</t>
  </si>
  <si>
    <t>2024-01-07 11:37:46</t>
  </si>
  <si>
    <t>YILMAZ İM 45-78-A00003_TR-2 (15.8) L02_2108823</t>
  </si>
  <si>
    <t>2108823</t>
  </si>
  <si>
    <t>2024-01-21 21:05:51</t>
  </si>
  <si>
    <t>2024-01-21 22:25:11</t>
  </si>
  <si>
    <t>HATAY TM 35-01-A00009_HATAY-9 K16_2313671</t>
  </si>
  <si>
    <t>2313671</t>
  </si>
  <si>
    <t>2024-01-21 21:30:05</t>
  </si>
  <si>
    <t>2024-01-21 16:56:27</t>
  </si>
  <si>
    <t>YENİ ŞAKRAN TR-1 35-17-M00201_A_56355745_56355745</t>
  </si>
  <si>
    <t>56355745</t>
  </si>
  <si>
    <t>2024-01-21 14:28:52</t>
  </si>
  <si>
    <t>2024-01-21 15:32:00</t>
  </si>
  <si>
    <t>K-2302 35-04-K02302_KARŞIYAKA K03_2068692</t>
  </si>
  <si>
    <t>2068692</t>
  </si>
  <si>
    <t>2024-01-20 03:04:19</t>
  </si>
  <si>
    <t>2024-01-20 03:08:29</t>
  </si>
  <si>
    <t>TR-1/82 HAYDAR TRAFO 45-83-M00082__82530807_82530807</t>
  </si>
  <si>
    <t>82530807</t>
  </si>
  <si>
    <t>2024-01-19 19:46:53</t>
  </si>
  <si>
    <t>2024-01-19 21:54:27</t>
  </si>
  <si>
    <t>KARABURUN TR-2 35-21-L00014_A_56357508_56357508</t>
  </si>
  <si>
    <t>56357508</t>
  </si>
  <si>
    <t>2024-01-19 20:25:14</t>
  </si>
  <si>
    <t>2024-01-20 01:13:24</t>
  </si>
  <si>
    <t>DM-9 45-71-M00386_DM-11 F TURGUT ÖZAL-2 M08_66182421</t>
  </si>
  <si>
    <t>66182421</t>
  </si>
  <si>
    <t>2024-01-19 14:10:16</t>
  </si>
  <si>
    <t>2024-01-19 16:38:30</t>
  </si>
  <si>
    <t>K-4579 35-09-K04579_B b1b_5875043</t>
  </si>
  <si>
    <t>5875043</t>
  </si>
  <si>
    <t>2024-01-19 09:47:31</t>
  </si>
  <si>
    <t>2024-01-19 12:39:55</t>
  </si>
  <si>
    <t>M-2100 35-04-M02100_C C 1b_5947518</t>
  </si>
  <si>
    <t>5947518</t>
  </si>
  <si>
    <t>2024-01-19 09:52:59</t>
  </si>
  <si>
    <t>2024-01-19 11:21:27</t>
  </si>
  <si>
    <t>L-103 DÜZCE AZMAK 35-14-L00103_B_91302402_91302402</t>
  </si>
  <si>
    <t>91302402</t>
  </si>
  <si>
    <t>2024-01-10 11:10:24</t>
  </si>
  <si>
    <t>2024-01-10 12:12:07</t>
  </si>
  <si>
    <t>KEMHALLI KÖK 45-86-M00044_HatBaşıAyırıcı_75176085 M01_75176085</t>
  </si>
  <si>
    <t>75176085</t>
  </si>
  <si>
    <t>2024-01-10 11:15:29</t>
  </si>
  <si>
    <t>2024-01-10 11:17:18</t>
  </si>
  <si>
    <t>2024-01-10 11:11:45</t>
  </si>
  <si>
    <t>2024-01-10 14:35:09</t>
  </si>
  <si>
    <t>KAYAKÖY İM 35-15-A00006_KAYAKÖY ÇIKIŞ L02_66921420</t>
  </si>
  <si>
    <t>66921420</t>
  </si>
  <si>
    <t>2024-01-10 11:14:48</t>
  </si>
  <si>
    <t>2024-01-10 11:16:18</t>
  </si>
  <si>
    <t>PAMUKYAZI-2 35-26-L00381_6637452_56358694_56358694</t>
  </si>
  <si>
    <t>56358694</t>
  </si>
  <si>
    <t>2024-01-09 18:42:39</t>
  </si>
  <si>
    <t>VİLLAKENT TR-4 35-28-M00388_I l1b_5897805</t>
  </si>
  <si>
    <t>5897805</t>
  </si>
  <si>
    <t>2024-01-09 18:36:51</t>
  </si>
  <si>
    <t>2024-01-09 19:12:15</t>
  </si>
  <si>
    <t>TR-68 ÇAYIRÇEŞME 35-19-L00068__90948988_90948988</t>
  </si>
  <si>
    <t>90948988</t>
  </si>
  <si>
    <t>2024-01-09 18:23:29</t>
  </si>
  <si>
    <t>2024-01-09 22:23:51</t>
  </si>
  <si>
    <t>K-598 35-01-K00598_911101051_911101051</t>
  </si>
  <si>
    <t>911101051</t>
  </si>
  <si>
    <t>2024-01-09 16:22:52</t>
  </si>
  <si>
    <t>2024-01-09 20:05:57</t>
  </si>
  <si>
    <t>ÇAPAKLI KÖK 45-78-M01161_HatBaşıAyırıcı_53138968 M05_53138968</t>
  </si>
  <si>
    <t>53138968</t>
  </si>
  <si>
    <t>2024-01-09 14:41:28</t>
  </si>
  <si>
    <t>2024-01-09 14:41:58</t>
  </si>
  <si>
    <t>L-100 BELKENT 35-18-L00100_950463874_950463874</t>
  </si>
  <si>
    <t>950463874</t>
  </si>
  <si>
    <t>2024-01-09 08:20:46</t>
  </si>
  <si>
    <t>2024-01-09 15:06:52</t>
  </si>
  <si>
    <t>POYRAZDAMLARI TR-11 45-78-M00576_HatBaşıAyırıcı_53139060 M05_53139060</t>
  </si>
  <si>
    <t>53139060</t>
  </si>
  <si>
    <t>2024-01-08 16:01:54</t>
  </si>
  <si>
    <t>BEKTAŞLAR TR-1 45-78-M00505_45-78-M00505_2349515</t>
  </si>
  <si>
    <t>2349515</t>
  </si>
  <si>
    <t>2024-01-08 15:54:37</t>
  </si>
  <si>
    <t>2024-01-08 18:37:44</t>
  </si>
  <si>
    <t>HACIHALİLLER TR-5 45-71-M01782_DIREK TIPI TRAFO HUCRESI H01_2046414</t>
  </si>
  <si>
    <t>2046414</t>
  </si>
  <si>
    <t>2024-01-08 13:56:06</t>
  </si>
  <si>
    <t>TAŞLIYATAK TR-6 35-31-L00342_47890161_56393746_56393746</t>
  </si>
  <si>
    <t>56393746</t>
  </si>
  <si>
    <t>2024-01-08 11:46:14</t>
  </si>
  <si>
    <t>2024-01-08 17:48:35</t>
  </si>
  <si>
    <t>BEYDERE KÖK 45-71-M00128_HatBaşıAyırıcı_53134561 M03_53134561</t>
  </si>
  <si>
    <t>53134561</t>
  </si>
  <si>
    <t>2024-01-08 10:46:49</t>
  </si>
  <si>
    <t>2024-01-08 18:50:32</t>
  </si>
  <si>
    <t>EMİRALEM TR-16 35-28-M00234_B_91425605_91425605</t>
  </si>
  <si>
    <t>91425605</t>
  </si>
  <si>
    <t>2024-01-08 10:50:42</t>
  </si>
  <si>
    <t>2024-01-08 15:52:35</t>
  </si>
  <si>
    <t>ERTUĞRUL TR-1 35-15-L00675_950349691_950349691</t>
  </si>
  <si>
    <t>950349691</t>
  </si>
  <si>
    <t>2024-01-08 10:07:20</t>
  </si>
  <si>
    <t>2024-01-08 12:49:55</t>
  </si>
  <si>
    <t>ÇARIKBOZDAĞ TR-2 45-73-M01233_B_81233266_81233266</t>
  </si>
  <si>
    <t>81233266</t>
  </si>
  <si>
    <t>2024-01-08 10:23:00</t>
  </si>
  <si>
    <t>2024-01-08 16:45:30</t>
  </si>
  <si>
    <t>DOĞANBEY M-101 35-14-M00101_95000132418_95000132418</t>
  </si>
  <si>
    <t>95000132418</t>
  </si>
  <si>
    <t>2024-01-08 10:13:28</t>
  </si>
  <si>
    <t>2024-01-08 13:00:59</t>
  </si>
  <si>
    <t>DOĞANKAYA TR-1 45-72-L00187_45-72-L00187_2372327</t>
  </si>
  <si>
    <t>2372327</t>
  </si>
  <si>
    <t>2024-01-08 10:18:01</t>
  </si>
  <si>
    <t>2024-01-08 16:40:19</t>
  </si>
  <si>
    <t>GÜMÜLDÜR DM-3 (M-29) 35-25-M00029_GÜMÜLDÜR M-28 M03_72083925</t>
  </si>
  <si>
    <t>72083925</t>
  </si>
  <si>
    <t>2024-01-08 10:03:14</t>
  </si>
  <si>
    <t>2024-01-08 13:25:56</t>
  </si>
  <si>
    <t>GÜMÜLDÜR M-3 35-25-M00003_955260126_955260126</t>
  </si>
  <si>
    <t>955260126</t>
  </si>
  <si>
    <t>2024-01-08 09:34:19</t>
  </si>
  <si>
    <t>2024-01-08 12:09:16</t>
  </si>
  <si>
    <t>DM08/TR40 45-73-M00002_945671766_945671766</t>
  </si>
  <si>
    <t>945671766</t>
  </si>
  <si>
    <t>2024-01-08 08:58:52</t>
  </si>
  <si>
    <t>2024-01-08 16:10:18</t>
  </si>
  <si>
    <t>TR-2/11 45-72-L00011_956496255_956496255</t>
  </si>
  <si>
    <t>956496255</t>
  </si>
  <si>
    <t>2024-01-08 09:07:19</t>
  </si>
  <si>
    <t>2024-01-08 13:21:16</t>
  </si>
  <si>
    <t>M-1129 35-02-M01129__83786767_83786767</t>
  </si>
  <si>
    <t>83786767</t>
  </si>
  <si>
    <t>2024-01-08 09:02:43</t>
  </si>
  <si>
    <t>2024-01-08 11:45:51</t>
  </si>
  <si>
    <t>K-4607 35-02-K04607__95299443_95299443</t>
  </si>
  <si>
    <t>95299443</t>
  </si>
  <si>
    <t>2024-01-08 07:33:49</t>
  </si>
  <si>
    <t>2024-01-08 16:37:31</t>
  </si>
  <si>
    <t>BAŞARAN TR-6 35-31-L00075_B_91006589_91006589</t>
  </si>
  <si>
    <t>91006589</t>
  </si>
  <si>
    <t>2024-01-08 08:37:53</t>
  </si>
  <si>
    <t>2024-01-08 13:37:51</t>
  </si>
  <si>
    <t>KEMALİYE TR-7 45-73-M00155_HatBaşıAyırıcı_66599513 M01_66599513</t>
  </si>
  <si>
    <t>66599513</t>
  </si>
  <si>
    <t>2024-01-08 08:43:23</t>
  </si>
  <si>
    <t>K-3073 35-04-K03073_914534209_914534209</t>
  </si>
  <si>
    <t>914534209</t>
  </si>
  <si>
    <t>2024-01-08 08:38:17</t>
  </si>
  <si>
    <t>2024-01-08 11:02:03</t>
  </si>
  <si>
    <t>TR-1/32 45-72-M00032_956506863_956506863</t>
  </si>
  <si>
    <t>956506863</t>
  </si>
  <si>
    <t>2024-01-08 08:30:26</t>
  </si>
  <si>
    <t>2024-01-08 10:13:29</t>
  </si>
  <si>
    <t>ÇİNİYERİ TR-1 35-29-L00293__72420324_72420324</t>
  </si>
  <si>
    <t>72420324</t>
  </si>
  <si>
    <t>2024-01-08 08:32:30</t>
  </si>
  <si>
    <t>2024-01-08 12:13:20</t>
  </si>
  <si>
    <t>2024-01-08 01:33:56</t>
  </si>
  <si>
    <t>2024-01-08 01:43:08</t>
  </si>
  <si>
    <t>HALİLBEYLİ TR-1 KÖK 35-27-M01057_HAMZABABA VE KÖYLER M04_61283861</t>
  </si>
  <si>
    <t>61283861</t>
  </si>
  <si>
    <t>2024-01-08 01:24:36</t>
  </si>
  <si>
    <t>2024-01-08 01:31:52</t>
  </si>
  <si>
    <t>ZEYTİNALAN İM 35-19-A00002_TR-98 L14_2308006</t>
  </si>
  <si>
    <t>2308006</t>
  </si>
  <si>
    <t>2024-01-08 01:52:46</t>
  </si>
  <si>
    <t>2024-01-08 02:23:14</t>
  </si>
  <si>
    <t>TR-3 TAVSU 35-19-L00003_B_56394874_56394874</t>
  </si>
  <si>
    <t>56394874</t>
  </si>
  <si>
    <t>2024-01-07 15:39:42</t>
  </si>
  <si>
    <t>2024-01-07 23:29:45</t>
  </si>
  <si>
    <t>2024-01-07 18:25:40</t>
  </si>
  <si>
    <t>2024-01-07 19:07:05</t>
  </si>
  <si>
    <t>DEĞİRMENDERE TR-2 35-22-M00198_B_56362979_56362979</t>
  </si>
  <si>
    <t>56362979</t>
  </si>
  <si>
    <t>2024-01-07 18:32:45</t>
  </si>
  <si>
    <t>2024-01-07 22:07:46</t>
  </si>
  <si>
    <t>UĞURLU KÖK 45-86-M00045_HatBaşıAyırıcı_53135437 M04_53135437</t>
  </si>
  <si>
    <t>53135437</t>
  </si>
  <si>
    <t>2024-01-07 18:29:44</t>
  </si>
  <si>
    <t>2024-01-07 18:35:44</t>
  </si>
  <si>
    <t>2024-01-07 18:28:47</t>
  </si>
  <si>
    <t>2024-01-07 22:13:16</t>
  </si>
  <si>
    <t>M-1335 KAYADİBİ KÖK 35-02-M01335_M-640 TRT ÇIKIŞI M03_2333770</t>
  </si>
  <si>
    <t>2333770</t>
  </si>
  <si>
    <t>2024-01-07 17:32:44</t>
  </si>
  <si>
    <t>2024-01-07 23:57:34</t>
  </si>
  <si>
    <t>K-174 35-02-K00174_910570010_910570010</t>
  </si>
  <si>
    <t>910570010</t>
  </si>
  <si>
    <t>2024-01-07 16:14:51</t>
  </si>
  <si>
    <t>2024-01-07 18:01:18</t>
  </si>
  <si>
    <t>KURUCUOVA TR-8 35-15-L00249_DIREK TIPI TRAFO HUCRESI H01_2045565</t>
  </si>
  <si>
    <t>2045565</t>
  </si>
  <si>
    <t>2024-01-07 16:27:14</t>
  </si>
  <si>
    <t>2024-01-07 20:38:06</t>
  </si>
  <si>
    <t>YENİÇİFTLİK TR-2 35-20-L00400__72731357_72731357</t>
  </si>
  <si>
    <t>72731357</t>
  </si>
  <si>
    <t>2024-01-07 16:10:46</t>
  </si>
  <si>
    <t>2024-01-07 17:35:42</t>
  </si>
  <si>
    <t>AVDAN TR-5 KÖK 45-82-M00130_KADIDEĞİRMENİ KÖK M01_72194250</t>
  </si>
  <si>
    <t>72194250</t>
  </si>
  <si>
    <t>2024-01-07 16:24:55</t>
  </si>
  <si>
    <t>2024-01-07 17:00:54</t>
  </si>
  <si>
    <t>K-3656 35-01-K03656_A A1_5896851</t>
  </si>
  <si>
    <t>5896851</t>
  </si>
  <si>
    <t>2024-01-07 15:39:26</t>
  </si>
  <si>
    <t>2024-01-07 19:39:42</t>
  </si>
  <si>
    <t>TR-27/A 45-77-L00013_45-77-L00013_75294632</t>
  </si>
  <si>
    <t>75294632</t>
  </si>
  <si>
    <t>2024-01-07 15:46:58</t>
  </si>
  <si>
    <t>2024-01-07 16:44:42</t>
  </si>
  <si>
    <t>TR-72 35-30-L00072_B_56363012_56363012</t>
  </si>
  <si>
    <t>56363012</t>
  </si>
  <si>
    <t>2024-01-07 15:46:38</t>
  </si>
  <si>
    <t>2024-01-07 20:08:44</t>
  </si>
  <si>
    <t>İĞDELİ DAMLAR SOKAK TR-4 35-31-L00344_47904917_56385165_56385165</t>
  </si>
  <si>
    <t>56385165</t>
  </si>
  <si>
    <t>2024-01-07 15:16:15</t>
  </si>
  <si>
    <t>2024-01-07 21:18:06</t>
  </si>
  <si>
    <t>HACIRAHMANLAR TARIMSAL SULAMA ÖZEL KÖK 45-80-M02000Ö_HACIRAHMANLI TST-1 M02_2083394</t>
  </si>
  <si>
    <t>2083394</t>
  </si>
  <si>
    <t>2024-01-07 14:59:58</t>
  </si>
  <si>
    <t>2024-01-07 16:22:36</t>
  </si>
  <si>
    <t>GÖRDES DM 45-75-M00050_HatBaşıAyırıcı_73330061 M11_73330061</t>
  </si>
  <si>
    <t>73330061</t>
  </si>
  <si>
    <t>2024-01-07 14:00:19</t>
  </si>
  <si>
    <t>2024-01-07 14:43:32</t>
  </si>
  <si>
    <t>ULUCAK TM 35-28-A00002_ÇİĞLİ-1 M04_2313767</t>
  </si>
  <si>
    <t>2313767</t>
  </si>
  <si>
    <t>2024-01-07 12:32:20</t>
  </si>
  <si>
    <t>2024-01-07 21:57:17</t>
  </si>
  <si>
    <t>MEDİ KÖK 35-27-M00425_AKALAN M01_72165912</t>
  </si>
  <si>
    <t>72165912</t>
  </si>
  <si>
    <t>2024-01-07 10:03:33</t>
  </si>
  <si>
    <t>2024-01-07 14:03:11</t>
  </si>
  <si>
    <t>2024-01-07 13:54:04</t>
  </si>
  <si>
    <t>2024-01-07 14:17:27</t>
  </si>
  <si>
    <t>OVAKENT İM 35-15-A00003_ÇATALARMUT L04_100777370</t>
  </si>
  <si>
    <t>100777370</t>
  </si>
  <si>
    <t>2024-01-07 11:52:44</t>
  </si>
  <si>
    <t>2024-01-07 12:10:24</t>
  </si>
  <si>
    <t>KIRKAĞAÇ DM 45-76-M00043_AKHİSAR M08_72247473</t>
  </si>
  <si>
    <t>72247473</t>
  </si>
  <si>
    <t>2024-01-07 11:21:45</t>
  </si>
  <si>
    <t>2024-01-07 14:16:03</t>
  </si>
  <si>
    <t>ASARLIK TR-8 35-28-M00182_C_91231154_91231154</t>
  </si>
  <si>
    <t>91231154</t>
  </si>
  <si>
    <t>2024-01-07 11:51:06</t>
  </si>
  <si>
    <t>2024-01-07 18:26:17</t>
  </si>
  <si>
    <t>İLYASLAR KÖK 45-76-M00048_KARAKURT KÖK M03_72213068</t>
  </si>
  <si>
    <t>72213068</t>
  </si>
  <si>
    <t>2024-01-07 11:41:22</t>
  </si>
  <si>
    <t>2024-01-07 12:27:39</t>
  </si>
  <si>
    <t>ÇAMAVLU TR-2 35-16-M00124_47470358_56399026_56399026</t>
  </si>
  <si>
    <t>56399026</t>
  </si>
  <si>
    <t>2024-01-21 18:45:31</t>
  </si>
  <si>
    <t>ALİBEYLİ TARIMSAL SULAMA TR-5 35-16-M00243_953355756_953355756</t>
  </si>
  <si>
    <t>953355756</t>
  </si>
  <si>
    <t>2024-01-21 17:15:08</t>
  </si>
  <si>
    <t>2024-01-21 20:32:16</t>
  </si>
  <si>
    <t>K-847 35-01-K00847_911114800_911114800</t>
  </si>
  <si>
    <t>911114800</t>
  </si>
  <si>
    <t>2024-01-21 15:43:01</t>
  </si>
  <si>
    <t>2024-01-21 18:20:50</t>
  </si>
  <si>
    <t>K-2967 35-02-K02967_910200212_910200212</t>
  </si>
  <si>
    <t>910200212</t>
  </si>
  <si>
    <t>2024-01-21 12:50:34</t>
  </si>
  <si>
    <t>2024-01-21 14:51:58</t>
  </si>
  <si>
    <t>K-300 35-01-K00300_B B1_5858959</t>
  </si>
  <si>
    <t>5858959</t>
  </si>
  <si>
    <t>2024-01-21 12:49:53</t>
  </si>
  <si>
    <t>2024-01-21 20:24:42</t>
  </si>
  <si>
    <t>MALDAN KÖYÜ TR-2 45-71-M01667_A_91289490_91289490</t>
  </si>
  <si>
    <t>91289490</t>
  </si>
  <si>
    <t>2024-01-21 10:39:51</t>
  </si>
  <si>
    <t>2024-01-21 13:13:13</t>
  </si>
  <si>
    <t>2024-01-20 16:41:43</t>
  </si>
  <si>
    <t>2024-01-20 18:25:03</t>
  </si>
  <si>
    <t>M-2768 35-02-M02768_99422005_99422005</t>
  </si>
  <si>
    <t>99422005</t>
  </si>
  <si>
    <t>2024-01-20 13:20:58</t>
  </si>
  <si>
    <t>2024-01-20 15:19:47</t>
  </si>
  <si>
    <t>KİLLİK TR-2 KÖK 45-73-M00343_45-73-M00343_2354041</t>
  </si>
  <si>
    <t>2354041</t>
  </si>
  <si>
    <t>2024-01-20 11:10:24</t>
  </si>
  <si>
    <t>2024-01-20 16:57:28</t>
  </si>
  <si>
    <t>SÜTÇÜLER DM 35-27-M00900_SÜTÇÜLER TR-3 M16_92758033</t>
  </si>
  <si>
    <t>92758033</t>
  </si>
  <si>
    <t>2024-01-20 11:13:39</t>
  </si>
  <si>
    <t>2024-01-20 11:57:04</t>
  </si>
  <si>
    <t>L-242 35-18-L00242_10136468_56374419_56374419</t>
  </si>
  <si>
    <t>56374419</t>
  </si>
  <si>
    <t>2024-01-10 11:33:29</t>
  </si>
  <si>
    <t>2024-01-10 20:57:27</t>
  </si>
  <si>
    <t>YENİFOÇA TR-45 35-23-M00045_A_56364399_56364399</t>
  </si>
  <si>
    <t>56364399</t>
  </si>
  <si>
    <t>2024-01-10 08:41:34</t>
  </si>
  <si>
    <t>2024-01-10 09:37:20</t>
  </si>
  <si>
    <t>L-132 35-18-L00132_LAVYA OTEL L03_50002370</t>
  </si>
  <si>
    <t>50002370</t>
  </si>
  <si>
    <t>2024-01-09 20:19:05</t>
  </si>
  <si>
    <t>2024-01-09 23:06:26</t>
  </si>
  <si>
    <t>HATIPLAR TR-1 45-80-M00164_45-80-M00164_73432793</t>
  </si>
  <si>
    <t>73432793</t>
  </si>
  <si>
    <t>2024-01-09 20:28:58</t>
  </si>
  <si>
    <t>2024-01-09 22:23:40</t>
  </si>
  <si>
    <t>TR-45 35-16-L00045_TR-47 L03_67595075</t>
  </si>
  <si>
    <t>67595075</t>
  </si>
  <si>
    <t>2024-01-09 20:28:53</t>
  </si>
  <si>
    <t>2024-01-09 20:38:08</t>
  </si>
  <si>
    <t>K-240 35-01-K00240_911702163_911702163</t>
  </si>
  <si>
    <t>911702163</t>
  </si>
  <si>
    <t>2024-01-09 15:49:12</t>
  </si>
  <si>
    <t>2024-01-09 16:57:27</t>
  </si>
  <si>
    <t>DİNDARLI KÖK TR-3 KAKLIK 45-79-M00395_YEŞİLOVA M01_72035366</t>
  </si>
  <si>
    <t>72035366</t>
  </si>
  <si>
    <t>2024-01-09 15:34:08</t>
  </si>
  <si>
    <t>2024-01-09 16:00:38</t>
  </si>
  <si>
    <t>IRLAMAZ KÖK 45-83-L00153_ÇEPİNDERE TR-1 L02_72158532</t>
  </si>
  <si>
    <t>72158532</t>
  </si>
  <si>
    <t>2024-01-09 11:16:27</t>
  </si>
  <si>
    <t>2024-01-09 12:21:05</t>
  </si>
  <si>
    <t>M-2866 35-03-M02866_911072669_911072669</t>
  </si>
  <si>
    <t>911072669</t>
  </si>
  <si>
    <t>2024-01-09 09:13:05</t>
  </si>
  <si>
    <t>2024-01-09 10:37:20</t>
  </si>
  <si>
    <t>BEYDERE KÖK 45-71-M00128_HatBaşıAyırıcı_53135144 M07_53135144</t>
  </si>
  <si>
    <t>53135144</t>
  </si>
  <si>
    <t>2024-01-09 08:50:10</t>
  </si>
  <si>
    <t>2024-01-09 18:50:54</t>
  </si>
  <si>
    <t>TR-2/106 45-83-L00106__72374312_72374312</t>
  </si>
  <si>
    <t>72374312</t>
  </si>
  <si>
    <t>2024-01-09 08:54:47</t>
  </si>
  <si>
    <t>2024-01-09 12:47:36</t>
  </si>
  <si>
    <t>HİKMET GIDA KÖK 45-72-M00122_HARTA BAKIR FİDERİ ÇIKIŞ M04_66519746</t>
  </si>
  <si>
    <t>66519746</t>
  </si>
  <si>
    <t>2024-01-09 09:12:25</t>
  </si>
  <si>
    <t>2024-01-09 10:24:49</t>
  </si>
  <si>
    <t>İMBAT DM 45-82-M00444_DEMİR EKSPORT M19_84971425</t>
  </si>
  <si>
    <t>84971425</t>
  </si>
  <si>
    <t>2024-01-09 03:05:50</t>
  </si>
  <si>
    <t>2024-01-09 04:29:55</t>
  </si>
  <si>
    <t>2024-01-09 04:45:07</t>
  </si>
  <si>
    <t>2024-01-09 05:37:58</t>
  </si>
  <si>
    <t>SELÇUK İM/DM 35-13-A00004_SELÇUK ZİRAİ SULAMA L05_65986069</t>
  </si>
  <si>
    <t>65986069</t>
  </si>
  <si>
    <t>2024-01-09 04:10:25</t>
  </si>
  <si>
    <t>2024-01-09 04:33:07</t>
  </si>
  <si>
    <t>2024-01-08 22:11:35</t>
  </si>
  <si>
    <t>2024-01-09 00:36:00</t>
  </si>
  <si>
    <t>UMURLU TR-5 35-31-L00358_B_91361012_91361012</t>
  </si>
  <si>
    <t>91361012</t>
  </si>
  <si>
    <t>2024-01-08 20:03:40</t>
  </si>
  <si>
    <t>2024-01-08 19:36:39</t>
  </si>
  <si>
    <t>2024-01-09 00:33:33</t>
  </si>
  <si>
    <t>K-598 35-01-K00598_35-01-K00598_2348435</t>
  </si>
  <si>
    <t>2348435</t>
  </si>
  <si>
    <t>2024-01-08 20:22:17</t>
  </si>
  <si>
    <t>DM-3/TR-23 45-83-L00483_915799700_915799700</t>
  </si>
  <si>
    <t>915799700</t>
  </si>
  <si>
    <t>2024-01-08 16:42:53</t>
  </si>
  <si>
    <t>2024-01-08 20:00:37</t>
  </si>
  <si>
    <t>2024-01-08 16:23:45</t>
  </si>
  <si>
    <t>2024-01-08 17:08:00</t>
  </si>
  <si>
    <t>2024-01-08 16:16:17</t>
  </si>
  <si>
    <t>2024-01-08 16:16:55</t>
  </si>
  <si>
    <t>2024-01-08 16:26:30</t>
  </si>
  <si>
    <t>2024-01-08 16:47:08</t>
  </si>
  <si>
    <t>HİKMET GIDA KÖK 45-72-M00122_AKHİSAR TM GİRİŞ M01_66519750</t>
  </si>
  <si>
    <t>66519750</t>
  </si>
  <si>
    <t>2024-01-08 16:15:05</t>
  </si>
  <si>
    <t>2024-01-08 17:52:02</t>
  </si>
  <si>
    <t>M-67 ELMASTAŞ 35-14-M00067_956654864_956654864</t>
  </si>
  <si>
    <t>956654864</t>
  </si>
  <si>
    <t>2024-01-08 12:59:13</t>
  </si>
  <si>
    <t>2024-01-08 15:10:53</t>
  </si>
  <si>
    <t>ULARCA TR-1 45-82-M00174_A_83359679_83359679</t>
  </si>
  <si>
    <t>83359679</t>
  </si>
  <si>
    <t>2024-01-08 12:46:21</t>
  </si>
  <si>
    <t>2024-01-08 15:00:11</t>
  </si>
  <si>
    <t>HARMANDALI KÖK 45-71-M00061_AHMET KOCA M10_72231048</t>
  </si>
  <si>
    <t>72231048</t>
  </si>
  <si>
    <t>2024-01-08 12:57:15</t>
  </si>
  <si>
    <t>2024-01-08 20:40:25</t>
  </si>
  <si>
    <t>K-3194 35-03-K03194_915950351_915950351</t>
  </si>
  <si>
    <t>915950351</t>
  </si>
  <si>
    <t>2024-01-08 11:21:18</t>
  </si>
  <si>
    <t>2024-01-08 13:02:47</t>
  </si>
  <si>
    <t>YENİCEKÖY BEYLER TR-1 45-72-L00274_A_91282062_91282062</t>
  </si>
  <si>
    <t>91282062</t>
  </si>
  <si>
    <t>2024-01-08 07:58:02</t>
  </si>
  <si>
    <t>2024-01-08 16:24:14</t>
  </si>
  <si>
    <t>KİRELİ TR-2 35-29-L00455_35-29-L00455_2373465</t>
  </si>
  <si>
    <t>2373465</t>
  </si>
  <si>
    <t>2024-01-07 17:16:17</t>
  </si>
  <si>
    <t>2024-01-07 17:24:24</t>
  </si>
  <si>
    <t>K-2541 35-02-K02541_35-02-K02541_2362100</t>
  </si>
  <si>
    <t>2362100</t>
  </si>
  <si>
    <t>2024-01-07 17:17:47</t>
  </si>
  <si>
    <t>2024-01-07 17:49:25</t>
  </si>
  <si>
    <t>ÇANDARLI TATİL KÖYÜ KÖK-12 35-30-M00087_TATİLKÖYÜ - ÖLÇÜ M03_2115764</t>
  </si>
  <si>
    <t>2115764</t>
  </si>
  <si>
    <t>2024-01-07 17:28:04</t>
  </si>
  <si>
    <t>2024-01-07 17:29:14</t>
  </si>
  <si>
    <t>KUYUCAK TR-1 35-22-M00273_A_91312175_91312175</t>
  </si>
  <si>
    <t>91312175</t>
  </si>
  <si>
    <t>2024-01-07 16:52:57</t>
  </si>
  <si>
    <t>2024-01-07 19:29:35</t>
  </si>
  <si>
    <t>MENDERES TR-1 35-32-M00001__72373638_72373638</t>
  </si>
  <si>
    <t>72373638</t>
  </si>
  <si>
    <t>2024-01-07 16:32:45</t>
  </si>
  <si>
    <t>2024-01-07 17:50:45</t>
  </si>
  <si>
    <t>ALKAN KÖYÜ TR-1 45-73-M00204_45-73-M00204_2352241</t>
  </si>
  <si>
    <t>2352241</t>
  </si>
  <si>
    <t>2024-01-07 14:34:26</t>
  </si>
  <si>
    <t>2024-01-07 18:02:06</t>
  </si>
  <si>
    <t>M-3476(YATIRIM REZERVE) 35-02-M03476_99744002_99744002</t>
  </si>
  <si>
    <t>99744002</t>
  </si>
  <si>
    <t>2024-01-07 13:12:47</t>
  </si>
  <si>
    <t>2024-01-07 19:14:20</t>
  </si>
  <si>
    <t>2024-01-07 12:56:43</t>
  </si>
  <si>
    <t>2024-01-07 12:59:15</t>
  </si>
  <si>
    <t>MESCİTLİ TR-3 35-15-L00097_A_91242169_91242169</t>
  </si>
  <si>
    <t>91242169</t>
  </si>
  <si>
    <t>2024-01-07 11:33:03</t>
  </si>
  <si>
    <t>2024-01-07 13:52:20</t>
  </si>
  <si>
    <t>MENDERES DM-2/TR-1 35-22-M00300_HatBaşıAyırıcı_100862985 M18_100862985</t>
  </si>
  <si>
    <t>100862985</t>
  </si>
  <si>
    <t>2024-01-07 10:18:30</t>
  </si>
  <si>
    <t>2024-01-07 14:26:10</t>
  </si>
  <si>
    <t>AKSELENDİ İM_MORALILAR_L09</t>
  </si>
  <si>
    <t>2024-01-07 11:29:33</t>
  </si>
  <si>
    <t>2024-01-07 13:15:51</t>
  </si>
  <si>
    <t>2024-01-21 17:25:41</t>
  </si>
  <si>
    <t>2024-01-21 23:19:07</t>
  </si>
  <si>
    <t>YENİ FOÇA TR-19 35-23-M00019_B_56365459_56365459</t>
  </si>
  <si>
    <t>56365459</t>
  </si>
  <si>
    <t>2024-01-21 15:30:32</t>
  </si>
  <si>
    <t>2024-01-21 16:58:40</t>
  </si>
  <si>
    <t>M-1871 35-01-M01871_910655340_910655340</t>
  </si>
  <si>
    <t>910655340</t>
  </si>
  <si>
    <t>2024-01-21 14:58:33</t>
  </si>
  <si>
    <t>2024-01-21 16:25:08</t>
  </si>
  <si>
    <t>ALAŞEHİR TR-81/A 45-73-M01295_915876177_915876177</t>
  </si>
  <si>
    <t>915876177</t>
  </si>
  <si>
    <t>2024-01-21 10:33:58</t>
  </si>
  <si>
    <t>2024-01-21 13:52:10</t>
  </si>
  <si>
    <t>M-1439 35-01-M01439_A_56358145_56358145</t>
  </si>
  <si>
    <t>56358145</t>
  </si>
  <si>
    <t>2024-01-21 10:41:27</t>
  </si>
  <si>
    <t>2024-01-21 11:27:43</t>
  </si>
  <si>
    <t>2024-01-21 07:26:10</t>
  </si>
  <si>
    <t>2024-01-21 07:28:49</t>
  </si>
  <si>
    <t>AHMETLİ İM 45-84-A00001_ÇARŞAMBA TARIM M09_2067925</t>
  </si>
  <si>
    <t>2067925</t>
  </si>
  <si>
    <t>2024-01-20 16:27:07</t>
  </si>
  <si>
    <t>2024-01-20 16:39:21</t>
  </si>
  <si>
    <t>2024-01-20 11:08:58</t>
  </si>
  <si>
    <t>ÇAKIRCA ALİ TR-1 45-73-M00557_B_91457196_91457196</t>
  </si>
  <si>
    <t>91457196</t>
  </si>
  <si>
    <t>2024-01-20 11:07:24</t>
  </si>
  <si>
    <t>2024-01-20 13:00:29</t>
  </si>
  <si>
    <t>TR-33 35-19-M00033_956668393_956668393</t>
  </si>
  <si>
    <t>956668393</t>
  </si>
  <si>
    <t>2024-01-19 20:23:22</t>
  </si>
  <si>
    <t>2024-01-19 22:39:40</t>
  </si>
  <si>
    <t>GÜNEŞLİ KÖK 45-75-M00056_HatBaşıAyırıcı_53135486 M03_53135486</t>
  </si>
  <si>
    <t>53135486</t>
  </si>
  <si>
    <t>2024-01-19 19:27:39</t>
  </si>
  <si>
    <t>2024-01-19 19:36:49</t>
  </si>
  <si>
    <t>K-85 35-01-K00085_912928138_912928138</t>
  </si>
  <si>
    <t>912928138</t>
  </si>
  <si>
    <t>2024-01-19 19:16:02</t>
  </si>
  <si>
    <t>2024-01-19 21:55:34</t>
  </si>
  <si>
    <t>2024-01-19 16:48:22</t>
  </si>
  <si>
    <t>2024-01-19 19:40:06</t>
  </si>
  <si>
    <t>KİLLİK TR-10 45-73-M00850_945646765_945646765</t>
  </si>
  <si>
    <t>945646765</t>
  </si>
  <si>
    <t>2024-01-19 17:08:28</t>
  </si>
  <si>
    <t>2024-01-19 18:05:58</t>
  </si>
  <si>
    <t>TR-173 45-78-L00173_C_91085310_91085310</t>
  </si>
  <si>
    <t>91085310</t>
  </si>
  <si>
    <t>2024-01-19 17:00:54</t>
  </si>
  <si>
    <t>2024-01-19 17:45:16</t>
  </si>
  <si>
    <t>K-3 35-01-K00003_910503849_910503849</t>
  </si>
  <si>
    <t>910503849</t>
  </si>
  <si>
    <t>2024-01-19 14:33:53</t>
  </si>
  <si>
    <t>2024-01-19 17:08:09</t>
  </si>
  <si>
    <t>KINIK TR-7 35-24-L00007_955216746_955216746</t>
  </si>
  <si>
    <t>955216746</t>
  </si>
  <si>
    <t>2024-01-19 09:54:41</t>
  </si>
  <si>
    <t>2024-01-19 12:39:00</t>
  </si>
  <si>
    <t>M-1009 35-03-M01009_A_56370438_56370438</t>
  </si>
  <si>
    <t>56370438</t>
  </si>
  <si>
    <t>2024-01-19 09:45:53</t>
  </si>
  <si>
    <t>2024-01-19 16:16:23</t>
  </si>
  <si>
    <t>ILIPINAR TR-1 35-23-M00081_A_56357020_56357020</t>
  </si>
  <si>
    <t>56357020</t>
  </si>
  <si>
    <t>2024-01-19 09:51:05</t>
  </si>
  <si>
    <t>2024-01-19 11:24:51</t>
  </si>
  <si>
    <t>ÇUKURALTI M-26 35-25-M00074_955265008_955265008</t>
  </si>
  <si>
    <t>955265008</t>
  </si>
  <si>
    <t>2024-01-21 18:46:29</t>
  </si>
  <si>
    <t>2024-01-21 21:38:43</t>
  </si>
  <si>
    <t>DEREKÖY TR-1 35-27-M00966_35-27-M00966_2367734</t>
  </si>
  <si>
    <t>2367734</t>
  </si>
  <si>
    <t>2024-01-21 18:53:42</t>
  </si>
  <si>
    <t>2024-01-21 20:03:00</t>
  </si>
  <si>
    <t>DM-13/02 45-71-M00330_A A2_44925036</t>
  </si>
  <si>
    <t>44925036</t>
  </si>
  <si>
    <t>2024-01-21 18:01:19</t>
  </si>
  <si>
    <t>2024-01-21 19:28:20</t>
  </si>
  <si>
    <t>2024-01-21 18:33:18</t>
  </si>
  <si>
    <t>2024-01-21 23:35:31</t>
  </si>
  <si>
    <t>2024-01-21 19:39:12</t>
  </si>
  <si>
    <t>EGE YENİ ELVAN KOOP. TR 35-14-M00373_95002471530_95002471530</t>
  </si>
  <si>
    <t>95002471530</t>
  </si>
  <si>
    <t>2024-01-21 12:01:14</t>
  </si>
  <si>
    <t>2024-01-21 19:20:00</t>
  </si>
  <si>
    <t>M-1027 35-04-M01027_98997331_98997331</t>
  </si>
  <si>
    <t>98997331</t>
  </si>
  <si>
    <t>2024-01-21 11:07:07</t>
  </si>
  <si>
    <t>2024-01-21 12:35:09</t>
  </si>
  <si>
    <t>2024-01-21 09:54:09</t>
  </si>
  <si>
    <t>2024-01-21 10:40:50</t>
  </si>
  <si>
    <t>YAĞCILAR KÖK 45-71-M00179_SULAMALAR-AT ÇİFTLİĞİ M02_72258055</t>
  </si>
  <si>
    <t>72258055</t>
  </si>
  <si>
    <t>2024-01-20 23:36:54</t>
  </si>
  <si>
    <t>K-4152 35-01-K04152_960410644_960410644</t>
  </si>
  <si>
    <t>960410644</t>
  </si>
  <si>
    <t>2024-01-20 17:08:03</t>
  </si>
  <si>
    <t>2024-01-20 20:24:33</t>
  </si>
  <si>
    <t>ALLAHDİYEN TR-3 45-78-L00800_B_80943621_80943621</t>
  </si>
  <si>
    <t>80943621</t>
  </si>
  <si>
    <t>2024-01-20 17:29:39</t>
  </si>
  <si>
    <t>2024-01-20 18:59:30</t>
  </si>
  <si>
    <t>2024-01-20 17:29:59</t>
  </si>
  <si>
    <t>2024-01-20 18:03:30</t>
  </si>
  <si>
    <t>HALİTPAŞA TR-6 45-80-M00062_HALİTPAŞA TR-12 M03_72189836</t>
  </si>
  <si>
    <t>72189836</t>
  </si>
  <si>
    <t>2024-01-20 12:48:09</t>
  </si>
  <si>
    <t>2024-01-20 13:41:58</t>
  </si>
  <si>
    <t>PİYADELER KÖK 45-73-M00136_ÇAĞLAYAN-GÜRSU M021_95408244</t>
  </si>
  <si>
    <t>95408244</t>
  </si>
  <si>
    <t>2024-01-20 01:27:00</t>
  </si>
  <si>
    <t>2024-01-20 02:57:19</t>
  </si>
  <si>
    <t>2024-01-20 01:49:00</t>
  </si>
  <si>
    <t>2024-01-20 03:12:09</t>
  </si>
  <si>
    <t>M-910 35-09-M00910_M-1147 M03_47727450</t>
  </si>
  <si>
    <t>47727450</t>
  </si>
  <si>
    <t>2024-01-20 02:11:10</t>
  </si>
  <si>
    <t>2024-01-20 02:35:38</t>
  </si>
  <si>
    <t>2024-01-19 22:38:14</t>
  </si>
  <si>
    <t>2024-01-19 23:51:48</t>
  </si>
  <si>
    <t>L-401 ALTINYUNUS DM 35-18-L00401_YILDIZ SİTESİ L12_2092217</t>
  </si>
  <si>
    <t>2092217</t>
  </si>
  <si>
    <t>2024-01-19 20:02:02</t>
  </si>
  <si>
    <t>2024-01-19 20:15:10</t>
  </si>
  <si>
    <t>KIRBAŞI TR-1 35-26-L00319_C_81235512_81235512</t>
  </si>
  <si>
    <t>81235512</t>
  </si>
  <si>
    <t>2024-01-19 16:46:12</t>
  </si>
  <si>
    <t>SALİHLİ TR-73 45-78-M00073_953257862_953257862</t>
  </si>
  <si>
    <t>953257862</t>
  </si>
  <si>
    <t>2024-01-19 10:15:25</t>
  </si>
  <si>
    <t>2024-01-19 11:38:44</t>
  </si>
  <si>
    <t>EMCELLİ TR-2 45-79-M00304_B_91010925_91010925</t>
  </si>
  <si>
    <t>91010925</t>
  </si>
  <si>
    <t>2024-01-10 10:21:27</t>
  </si>
  <si>
    <t>2024-01-10 12:43:11</t>
  </si>
  <si>
    <t>M-3307(YATIRIM REZERVE) 35-07-M03307_915098218_915098218</t>
  </si>
  <si>
    <t>915098218</t>
  </si>
  <si>
    <t>2024-01-10 10:25:54</t>
  </si>
  <si>
    <t>2024-01-10 12:04:54</t>
  </si>
  <si>
    <t>M-3437(YATIRIM REZERVE) 35-03-M03437_B_56354163_56354163</t>
  </si>
  <si>
    <t>56354163</t>
  </si>
  <si>
    <t>2024-01-10 10:26:50</t>
  </si>
  <si>
    <t>2024-01-10 12:30:28</t>
  </si>
  <si>
    <t>TR-293 (İM-1/TR-5) 35-19-L00348_95000559300_95000559300</t>
  </si>
  <si>
    <t>95000559300</t>
  </si>
  <si>
    <t>2024-01-10 10:33:56</t>
  </si>
  <si>
    <t>2024-01-10 13:18:29</t>
  </si>
  <si>
    <t>DİNDARLI KÖK TR-3 KAKLIK 45-79-M00395_YEŞİLOVA M01_72035365</t>
  </si>
  <si>
    <t>72035365</t>
  </si>
  <si>
    <t>2024-01-10 10:30:49</t>
  </si>
  <si>
    <t>2024-01-10 10:58:38</t>
  </si>
  <si>
    <t>GÜZELKÖY KÖK 45-71-M00123_GÜZELKÖY M07_50218082</t>
  </si>
  <si>
    <t>50218082</t>
  </si>
  <si>
    <t>2024-01-10 10:42:49</t>
  </si>
  <si>
    <t>2024-01-10 13:26:38</t>
  </si>
  <si>
    <t>K-4153 35-01-K04153_911174411_911174411</t>
  </si>
  <si>
    <t>911174411</t>
  </si>
  <si>
    <t>2024-01-09 20:55:44</t>
  </si>
  <si>
    <t>2024-01-10 01:42:55</t>
  </si>
  <si>
    <t>VİLLAKENT TR-5 35-28-M00382_7584266_56360135_56360135</t>
  </si>
  <si>
    <t>56360135</t>
  </si>
  <si>
    <t>2024-01-09 20:35:41</t>
  </si>
  <si>
    <t>2024-01-10 01:11:30</t>
  </si>
  <si>
    <t>E.L.İ. EYNEZ DM ÖZEL 45-82-M00221Ö_ M07_2082064</t>
  </si>
  <si>
    <t>2082064</t>
  </si>
  <si>
    <t>2024-01-09 20:50:59</t>
  </si>
  <si>
    <t>2024-01-09 20:52:08</t>
  </si>
  <si>
    <t>2024-01-09 21:16:48</t>
  </si>
  <si>
    <t>2024-01-09 22:10:56</t>
  </si>
  <si>
    <t>2024-01-09 20:16:58</t>
  </si>
  <si>
    <t>2024-01-09 23:22:30</t>
  </si>
  <si>
    <t>TR-170 35-26-M01191_956615987_956615987</t>
  </si>
  <si>
    <t>956615987</t>
  </si>
  <si>
    <t>2024-01-09 16:50:17</t>
  </si>
  <si>
    <t>2024-01-09 18:13:49</t>
  </si>
  <si>
    <t>ZEYTİNDAĞ TR-4 35-16-M00006_47507116_56395736_56395736</t>
  </si>
  <si>
    <t>56395736</t>
  </si>
  <si>
    <t>2024-01-09 15:02:49</t>
  </si>
  <si>
    <t>2024-01-09 17:25:38</t>
  </si>
  <si>
    <t>TR-146 35-15-M00146_HatBaşıAyırıcı_72313583 M02_72313583</t>
  </si>
  <si>
    <t>72313583</t>
  </si>
  <si>
    <t>2024-01-09 10:38:57</t>
  </si>
  <si>
    <t>2024-01-09 12:56:08</t>
  </si>
  <si>
    <t>2024-01-09 11:36:31</t>
  </si>
  <si>
    <t>GÜLBAHÇE İM 35-19-A00006_GÜLBAHÇE L02_72213957</t>
  </si>
  <si>
    <t>72213957</t>
  </si>
  <si>
    <t>2024-01-09 10:45:07</t>
  </si>
  <si>
    <t>2024-01-09 11:09:15</t>
  </si>
  <si>
    <t>SANAYİ TR-4 35-14-M00307_956659906_956659906</t>
  </si>
  <si>
    <t>956659906</t>
  </si>
  <si>
    <t>2024-01-08 22:30:17</t>
  </si>
  <si>
    <t>2024-01-08 23:12:42</t>
  </si>
  <si>
    <t>K-4451 35-02-K04451_C C1B_5814267</t>
  </si>
  <si>
    <t>5814267</t>
  </si>
  <si>
    <t>2024-01-08 22:49:57</t>
  </si>
  <si>
    <t>2024-01-09 00:43:18</t>
  </si>
  <si>
    <t>35-28-M00181_ASARLIK TR-7_DIREK TIPI TRAFO HUCRESI_H01_2097027</t>
  </si>
  <si>
    <t>2024-01-08 23:21:14</t>
  </si>
  <si>
    <t>2024-01-09 01:39:04</t>
  </si>
  <si>
    <t>YENİ FOÇA TR-26 35-23-M00026_A_56364372_56364372</t>
  </si>
  <si>
    <t>56364372</t>
  </si>
  <si>
    <t>2024-01-08 18:46:03</t>
  </si>
  <si>
    <t>2024-01-08 18:15:10</t>
  </si>
  <si>
    <t>2024-01-08 22:42:32</t>
  </si>
  <si>
    <t>TR-11(M-711) 35-30-M00711_955297813_955297813</t>
  </si>
  <si>
    <t>955297813</t>
  </si>
  <si>
    <t>2024-01-08 15:18:42</t>
  </si>
  <si>
    <t>2024-01-08 20:36:46</t>
  </si>
  <si>
    <t>M-320 35-02-M00320_ M03_97151406</t>
  </si>
  <si>
    <t>97151406</t>
  </si>
  <si>
    <t>2024-01-08 14:16:55</t>
  </si>
  <si>
    <t>2024-01-08 17:34:35</t>
  </si>
  <si>
    <t>MAHMUT GÜL SULAMA GRUBU 35-29-L00365_A_91400396_91400396</t>
  </si>
  <si>
    <t>91400396</t>
  </si>
  <si>
    <t>2024-01-08 11:59:19</t>
  </si>
  <si>
    <t>2024-01-08 16:15:28</t>
  </si>
  <si>
    <t>HALİLBEYLİ TR-6 35-27-M01055_99138724_99138724</t>
  </si>
  <si>
    <t>99138724</t>
  </si>
  <si>
    <t>2024-01-08 10:38:25</t>
  </si>
  <si>
    <t>2024-01-08 14:44:58</t>
  </si>
  <si>
    <t>2024-01-08 11:17:00</t>
  </si>
  <si>
    <t>2024-01-08 11:37:18</t>
  </si>
  <si>
    <t>2024-01-08 11:05:54</t>
  </si>
  <si>
    <t>2024-01-08 11:47:05</t>
  </si>
  <si>
    <t>M-3063(YATIRIM REZERVE) 35-09-M03063_35-09-M03063_80470692</t>
  </si>
  <si>
    <t>80470692</t>
  </si>
  <si>
    <t>2024-01-08 10:15:31</t>
  </si>
  <si>
    <t>KUŞÇULAR DM 35-19-M00461_KUŞÇULAR DM-2 M03_47230053</t>
  </si>
  <si>
    <t>47230053</t>
  </si>
  <si>
    <t>2024-01-08 10:01:54</t>
  </si>
  <si>
    <t>2024-01-08 13:15:59</t>
  </si>
  <si>
    <t>2024-01-08 10:11:31</t>
  </si>
  <si>
    <t>2024-01-08 16:14:15</t>
  </si>
  <si>
    <t>ÜÇPINAR DM 45-71-M00183_HatBaşıAyırıcı_53135922 M11_53135922</t>
  </si>
  <si>
    <t>53135922</t>
  </si>
  <si>
    <t>2024-01-08 08:06:33</t>
  </si>
  <si>
    <t>2024-01-08 17:55:27</t>
  </si>
  <si>
    <t>2024-01-08 04:44:16</t>
  </si>
  <si>
    <t>2024-01-08 06:33:03</t>
  </si>
  <si>
    <t>KARAOĞLANLI TR-3 45-71-M00567_45-71-M00567_2353704</t>
  </si>
  <si>
    <t>2353704</t>
  </si>
  <si>
    <t>2024-01-08 01:55:14</t>
  </si>
  <si>
    <t>2024-01-08 04:59:51</t>
  </si>
  <si>
    <t>ULUCAK DM-2/13 35-27-M00329_97534983_97534983</t>
  </si>
  <si>
    <t>97534983</t>
  </si>
  <si>
    <t>2024-01-07 20:59:38</t>
  </si>
  <si>
    <t>2024-01-07 23:49:57</t>
  </si>
  <si>
    <t>M-1925 GEÇİT 35-02-M01925_M-1078 M03_72268899</t>
  </si>
  <si>
    <t>72268899</t>
  </si>
  <si>
    <t>2024-01-07 18:23:00</t>
  </si>
  <si>
    <t>TAŞTEPE TR-2 35-29-L00396_B_56360397_56360397</t>
  </si>
  <si>
    <t>56360397</t>
  </si>
  <si>
    <t>2024-01-07 15:30:41</t>
  </si>
  <si>
    <t>2024-01-07 23:14:22</t>
  </si>
  <si>
    <t>KARAALİ TR-1 45-71-M01470_A_91235728_91235728</t>
  </si>
  <si>
    <t>91235728</t>
  </si>
  <si>
    <t>2024-01-07 15:34:40</t>
  </si>
  <si>
    <t>2024-01-08 00:19:03</t>
  </si>
  <si>
    <t>2024-01-07 15:18:07</t>
  </si>
  <si>
    <t>2024-01-08 02:14:04</t>
  </si>
  <si>
    <t>2024-01-07 15:35:19</t>
  </si>
  <si>
    <t>2024-01-07 17:10:53</t>
  </si>
  <si>
    <t>2024-01-07 15:04:07</t>
  </si>
  <si>
    <t>2024-01-07 23:27:28</t>
  </si>
  <si>
    <t>K-17 35-04-K00017_99792181_99792181</t>
  </si>
  <si>
    <t>99792181</t>
  </si>
  <si>
    <t>2024-01-07 14:29:48</t>
  </si>
  <si>
    <t>2024-01-07 19:54:23</t>
  </si>
  <si>
    <t>TR-18 (M-718) 35-30-M00718_967137668_967137668</t>
  </si>
  <si>
    <t>967137668</t>
  </si>
  <si>
    <t>2024-01-07 13:13:34</t>
  </si>
  <si>
    <t>2024-01-07 15:27:53</t>
  </si>
  <si>
    <t>ÖDEMİŞ İM 35-15-A00001_LİBERO L07_83647582</t>
  </si>
  <si>
    <t>83647582</t>
  </si>
  <si>
    <t>2024-01-07 13:38:14</t>
  </si>
  <si>
    <t>2024-01-07 13:56:49</t>
  </si>
  <si>
    <t>2024-01-07 11:33:34</t>
  </si>
  <si>
    <t>2024-01-07 12:40:41</t>
  </si>
  <si>
    <t>2024-01-21 18:12:48</t>
  </si>
  <si>
    <t>2024-01-21 22:47:56</t>
  </si>
  <si>
    <t>K-3385 35-04-K03385_C K3385C4B_5819502</t>
  </si>
  <si>
    <t>5819502</t>
  </si>
  <si>
    <t>2024-01-21 12:05:37</t>
  </si>
  <si>
    <t>2024-01-21 14:32:22</t>
  </si>
  <si>
    <t>MURADİYE DM-9/4 45-71-M00636_DM-5/6-B KÖK M08_2320245</t>
  </si>
  <si>
    <t>2320245</t>
  </si>
  <si>
    <t>2024-01-21 11:19:25</t>
  </si>
  <si>
    <t>2024-01-21 18:48:55</t>
  </si>
  <si>
    <t>2024-01-21 09:53:40</t>
  </si>
  <si>
    <t>2024-01-21 10:58:52</t>
  </si>
  <si>
    <t>ULUCAK TM 35-28-A00002_EGEKENT-2 M15_2061756</t>
  </si>
  <si>
    <t>2061756</t>
  </si>
  <si>
    <t>2024-01-21 10:08:02</t>
  </si>
  <si>
    <t>2024-01-21 10:47:47</t>
  </si>
  <si>
    <t>ASARLIK TR-14 KÖK 35-28-M00168_ASARLIK TR-16(DM-1/5) M04_66531864</t>
  </si>
  <si>
    <t>66531864</t>
  </si>
  <si>
    <t>2024-01-21 09:12:10</t>
  </si>
  <si>
    <t>2024-01-21 12:29:57</t>
  </si>
  <si>
    <t>ADALA TR-9 45-78-M00294_953282469_953282469</t>
  </si>
  <si>
    <t>953282469</t>
  </si>
  <si>
    <t>2024-01-20 17:26:05</t>
  </si>
  <si>
    <t>2024-01-20 19:15:15</t>
  </si>
  <si>
    <t>YANIKKÖY TR-2 35-28-M00214_35-28-M00214_2374098</t>
  </si>
  <si>
    <t>2374098</t>
  </si>
  <si>
    <t>2024-01-20 18:13:40</t>
  </si>
  <si>
    <t>2024-01-20 17:30:59</t>
  </si>
  <si>
    <t>2024-01-20 17:34:27</t>
  </si>
  <si>
    <t>TR-65 KANLICAKONAĞI MEVKİİ 35-15-L00065_35-15-L00065_2365764</t>
  </si>
  <si>
    <t>2365764</t>
  </si>
  <si>
    <t>2024-01-20 15:55:06</t>
  </si>
  <si>
    <t>L-307 35-18-L00307_950446930_950446930</t>
  </si>
  <si>
    <t>950446930</t>
  </si>
  <si>
    <t>2024-01-20 14:42:33</t>
  </si>
  <si>
    <t>2024-01-20 16:58:51</t>
  </si>
  <si>
    <t>2024-01-20 14:58:29</t>
  </si>
  <si>
    <t>2024-01-20 18:49:35</t>
  </si>
  <si>
    <t>DM-2/8 BAŞKENT TR 35-18-L00588_950467435_950467435</t>
  </si>
  <si>
    <t>950467435</t>
  </si>
  <si>
    <t>2024-01-20 14:09:49</t>
  </si>
  <si>
    <t>2024-01-20 15:33:30</t>
  </si>
  <si>
    <t>L-185 35-18-L00185_950442319_950442319</t>
  </si>
  <si>
    <t>950442319</t>
  </si>
  <si>
    <t>2024-01-20 08:27:25</t>
  </si>
  <si>
    <t>2024-01-20 09:55:35</t>
  </si>
  <si>
    <t>ÜNİVERSİTE TM 35-02-A00008_ÜNİVERSİTE-2 K30_2310273</t>
  </si>
  <si>
    <t>2310273</t>
  </si>
  <si>
    <t>2024-01-20 01:19:29</t>
  </si>
  <si>
    <t>2024-01-20 01:20:49</t>
  </si>
  <si>
    <t>2024-01-19 23:34:01</t>
  </si>
  <si>
    <t>2024-01-20 01:52:35</t>
  </si>
  <si>
    <t>M-650 35-02-M00650_M-652 M02_2325058</t>
  </si>
  <si>
    <t>2325058</t>
  </si>
  <si>
    <t>2024-01-08 17:00:27</t>
  </si>
  <si>
    <t>2024-01-08 17:46:11</t>
  </si>
  <si>
    <t>PİYADELER KÖK 45-73-M00136_HatBaşıAyırıcı_100708901 M021_100708901</t>
  </si>
  <si>
    <t>100708901</t>
  </si>
  <si>
    <t>2024-01-20 00:38:28</t>
  </si>
  <si>
    <t>2024-01-20 02:34:20</t>
  </si>
  <si>
    <t>MENEMEN KÖK-24 35-28-M00024_SEYREK TR-6 M05_77857054</t>
  </si>
  <si>
    <t>77857054</t>
  </si>
  <si>
    <t>2024-01-20 00:54:29</t>
  </si>
  <si>
    <t>2024-01-20 01:25:39</t>
  </si>
  <si>
    <t>TEPECİK KÖPRÜ DM 35-14-M00332_HatBaşıAyırıcı_53138341 M15_53138341</t>
  </si>
  <si>
    <t>53138341</t>
  </si>
  <si>
    <t>2024-01-19 23:04:18</t>
  </si>
  <si>
    <t>2024-01-19 23:34:38</t>
  </si>
  <si>
    <t>2024-01-19 19:53:18</t>
  </si>
  <si>
    <t>PAZARKÖY YENİ MAH TR-4 45-78-L00655_953296262_953296262</t>
  </si>
  <si>
    <t>953296262</t>
  </si>
  <si>
    <t>2024-01-19 15:28:31</t>
  </si>
  <si>
    <t>2024-01-19 17:41:16</t>
  </si>
  <si>
    <t>K-4329 35-08-K04329_E H01_79891572</t>
  </si>
  <si>
    <t>79891572</t>
  </si>
  <si>
    <t>2024-01-19 13:09:54</t>
  </si>
  <si>
    <t>2024-01-19 14:13:43</t>
  </si>
  <si>
    <t>SAĞANCI İM 35-16-A00003_YAVAŞÇA L06_2073457</t>
  </si>
  <si>
    <t>2073457</t>
  </si>
  <si>
    <t>2024-01-19 13:19:12</t>
  </si>
  <si>
    <t>2024-01-19 13:35:41</t>
  </si>
  <si>
    <t>SAİP KÖYÜ TR-1 35-21-L00102_D_56393802_56393802</t>
  </si>
  <si>
    <t>56393802</t>
  </si>
  <si>
    <t>2024-01-19 13:22:18</t>
  </si>
  <si>
    <t>2024-01-19 14:16:58</t>
  </si>
  <si>
    <t>2024-01-19 13:03:27</t>
  </si>
  <si>
    <t>2024-01-19 13:21:19</t>
  </si>
  <si>
    <t>DURASILLI TR-2 45-78-M01115_DURASILLI TR-1 M01_66089947</t>
  </si>
  <si>
    <t>66089947</t>
  </si>
  <si>
    <t>2024-01-19 13:20:38</t>
  </si>
  <si>
    <t>2024-01-19 14:09:11</t>
  </si>
  <si>
    <t>BAĞARASI TR-10 KÖK 35-23-M00179_ESKİİBAĞARASI M02_72143143</t>
  </si>
  <si>
    <t>72143143</t>
  </si>
  <si>
    <t>2024-01-19 13:37:38</t>
  </si>
  <si>
    <t>2024-01-19 14:23:58</t>
  </si>
  <si>
    <t>VEDAT ÇITAK-HALİL ÇITAK ÖZEL TR 35-23-M00364Ö_ H_66073572</t>
  </si>
  <si>
    <t>66073572</t>
  </si>
  <si>
    <t>2024-01-19 14:52:09</t>
  </si>
  <si>
    <t>DM-16/16-A 45-71-M00427_C_91383868_91383868</t>
  </si>
  <si>
    <t>91383868</t>
  </si>
  <si>
    <t>2024-01-19 09:05:05</t>
  </si>
  <si>
    <t>2024-01-19 11:50:51</t>
  </si>
  <si>
    <t>2024-01-19 09:00:43</t>
  </si>
  <si>
    <t>2024-01-19 09:58:59</t>
  </si>
  <si>
    <t>DM-3/2 35-29-M00101_966064668_966064668</t>
  </si>
  <si>
    <t>966064668</t>
  </si>
  <si>
    <t>2024-01-10 10:16:59</t>
  </si>
  <si>
    <t>2024-01-10 12:13:45</t>
  </si>
  <si>
    <t>ÇOBANLAR SUBATAN TR-2 35-15-L00357_C_96075514_96075514</t>
  </si>
  <si>
    <t>96075514</t>
  </si>
  <si>
    <t>2024-01-10 09:43:48</t>
  </si>
  <si>
    <t>2024-01-10 14:15:21</t>
  </si>
  <si>
    <t>L-36 35-18-L00036_ H_49905101</t>
  </si>
  <si>
    <t>49905101</t>
  </si>
  <si>
    <t>2024-01-10 09:41:21</t>
  </si>
  <si>
    <t>2024-01-10 11:57:44</t>
  </si>
  <si>
    <t>KOYUNDERE TR-1 35-28-M00154_35-28-M00154_2369096</t>
  </si>
  <si>
    <t>2369096</t>
  </si>
  <si>
    <t>2024-01-10 09:34:52</t>
  </si>
  <si>
    <t>2024-01-10 11:27:14</t>
  </si>
  <si>
    <t>2024-01-10 07:38:30</t>
  </si>
  <si>
    <t>2024-01-10 16:20:19</t>
  </si>
  <si>
    <t>2024-01-10 00:46:53</t>
  </si>
  <si>
    <t>2024-01-10 00:51:24</t>
  </si>
  <si>
    <t>2024-01-10 00:06:18</t>
  </si>
  <si>
    <t>2024-01-10 00:26:49</t>
  </si>
  <si>
    <t>2024-01-10 00:40:46</t>
  </si>
  <si>
    <t>2024-01-10 01:30:58</t>
  </si>
  <si>
    <t>KARABULU KÖK 35-31-L00227_KARABULU KÖK L06_2337018</t>
  </si>
  <si>
    <t>2337018</t>
  </si>
  <si>
    <t>2024-01-10 00:04:39</t>
  </si>
  <si>
    <t>2024-01-10 01:37:38</t>
  </si>
  <si>
    <t>ZEYTİNDAĞ TR-4 35-16-M00006_35-16-M00006_2367345</t>
  </si>
  <si>
    <t>2367345</t>
  </si>
  <si>
    <t>2024-01-09 17:56:42</t>
  </si>
  <si>
    <t>YAKAKÖY KÖK 45-75-M00067_HatBaşıAyırıcı_53135534 M02_53135534</t>
  </si>
  <si>
    <t>53135534</t>
  </si>
  <si>
    <t>2024-01-09 17:03:29</t>
  </si>
  <si>
    <t>2024-01-09 19:05:18</t>
  </si>
  <si>
    <t>YELKİ TR-8 (M-2340) 35-10-M02340_953729452_953729452</t>
  </si>
  <si>
    <t>953729452</t>
  </si>
  <si>
    <t>2024-01-09 17:09:33</t>
  </si>
  <si>
    <t>2024-01-09 19:04:43</t>
  </si>
  <si>
    <t>TR-29 45-74-M00029_B_56402010_56402010</t>
  </si>
  <si>
    <t>56402010</t>
  </si>
  <si>
    <t>2024-01-09 17:07:26</t>
  </si>
  <si>
    <t>2024-01-09 17:43:17</t>
  </si>
  <si>
    <t>SEYREK TR-7 KÖK 35-28-M00379_HatBaşıAyırıcı_92518235 M04_92518235</t>
  </si>
  <si>
    <t>92518235</t>
  </si>
  <si>
    <t>2024-01-09 14:20:36</t>
  </si>
  <si>
    <t>2024-01-09 21:22:33</t>
  </si>
  <si>
    <t>SULTAN YAYLASI TR-3 45-71-M01768_45-71-M01768_49025791</t>
  </si>
  <si>
    <t>49025791</t>
  </si>
  <si>
    <t>2024-01-09 13:43:10</t>
  </si>
  <si>
    <t>2024-01-09 14:48:39</t>
  </si>
  <si>
    <t>TR-1/85 45-72-M00085_C_56391898_56391898</t>
  </si>
  <si>
    <t>56391898</t>
  </si>
  <si>
    <t>2024-01-09 13:19:17</t>
  </si>
  <si>
    <t>2024-01-09 13:54:07</t>
  </si>
  <si>
    <t>FOÇA TR-32 35-23-L00032_B_91191014_91191014</t>
  </si>
  <si>
    <t>91191014</t>
  </si>
  <si>
    <t>2024-01-09 13:30:14</t>
  </si>
  <si>
    <t>2024-01-09 15:50:57</t>
  </si>
  <si>
    <t>DM-12/TR-1 45-73-M00067_A a1_45119878</t>
  </si>
  <si>
    <t>45119878</t>
  </si>
  <si>
    <t>2024-01-09 13:15:51</t>
  </si>
  <si>
    <t>2024-01-09 15:11:35</t>
  </si>
  <si>
    <t>2024-01-09 11:46:01</t>
  </si>
  <si>
    <t>2024-01-09 16:17:54</t>
  </si>
  <si>
    <t>TR-146 35-16-L00146_TR-125 M01_73005982</t>
  </si>
  <si>
    <t>73005982</t>
  </si>
  <si>
    <t>2024-01-09 11:18:53</t>
  </si>
  <si>
    <t>2024-01-09 12:42:02</t>
  </si>
  <si>
    <t>MUSTAKLAR TR-1 35-24-M00101_35-24-M00101_2373236</t>
  </si>
  <si>
    <t>2373236</t>
  </si>
  <si>
    <t>2024-01-08 17:45:57</t>
  </si>
  <si>
    <t>2024-01-08 18:10:38</t>
  </si>
  <si>
    <t>M-3308(YATIRIM REZERVE) 35-07-M03308_99483254_99483254</t>
  </si>
  <si>
    <t>99483254</t>
  </si>
  <si>
    <t>2024-01-08 17:40:49</t>
  </si>
  <si>
    <t>2024-01-08 21:00:00</t>
  </si>
  <si>
    <t>YENİKÖY TR-1 45-79-M00223_945562422_945562422</t>
  </si>
  <si>
    <t>945562422</t>
  </si>
  <si>
    <t>2024-01-08 17:44:58</t>
  </si>
  <si>
    <t>2024-01-08 20:39:56</t>
  </si>
  <si>
    <t>AŞAĞIÇOBANİSA TR-12 45-71-M00097_A_60984803_60984803</t>
  </si>
  <si>
    <t>60984803</t>
  </si>
  <si>
    <t>2024-01-08 16:01:34</t>
  </si>
  <si>
    <t>2024-01-08 21:32:21</t>
  </si>
  <si>
    <t>TR-2/110 45-83-L00110_B_91098708_91098708</t>
  </si>
  <si>
    <t>91098708</t>
  </si>
  <si>
    <t>2024-01-08 15:51:11</t>
  </si>
  <si>
    <t>2024-01-08 17:25:11</t>
  </si>
  <si>
    <t>YAKAKÖY KÖK 45-75-M00067_YAKAKÖY M04_2092143</t>
  </si>
  <si>
    <t>2092143</t>
  </si>
  <si>
    <t>2024-01-08 16:13:49</t>
  </si>
  <si>
    <t>2024-01-08 16:26:52</t>
  </si>
  <si>
    <t>EMİRALEM TR-16 35-28-M00234_35-28-M00234_2369595</t>
  </si>
  <si>
    <t>2369595</t>
  </si>
  <si>
    <t>2024-01-08 16:24:49</t>
  </si>
  <si>
    <t>CICIKLI DM 45-86-M00418_GÖKEYÜP KÖK M01_91817633</t>
  </si>
  <si>
    <t>91817633</t>
  </si>
  <si>
    <t>2024-01-08 16:06:47</t>
  </si>
  <si>
    <t>2024-01-08 16:07:07</t>
  </si>
  <si>
    <t>ÇEŞME HAVZA TM 35-18-A00006_URLA-2 M11_2037398</t>
  </si>
  <si>
    <t>2037398</t>
  </si>
  <si>
    <t>2024-01-08 12:39:58</t>
  </si>
  <si>
    <t>2024-01-08 17:31:20</t>
  </si>
  <si>
    <t>TR-33 35-15-M00033_950366372_950366372</t>
  </si>
  <si>
    <t>950366372</t>
  </si>
  <si>
    <t>2024-01-08 11:17:21</t>
  </si>
  <si>
    <t>2024-01-08 15:50:47</t>
  </si>
  <si>
    <t>2024-01-08 11:00:16</t>
  </si>
  <si>
    <t>2024-01-08 13:04:56</t>
  </si>
  <si>
    <t>HAMAM TR-1 35-29-L00500_A_56394680_56394680</t>
  </si>
  <si>
    <t>56394680</t>
  </si>
  <si>
    <t>2024-01-08 08:55:06</t>
  </si>
  <si>
    <t>2024-01-08 15:53:11</t>
  </si>
  <si>
    <t>DM-17 45-71-M00400_45-71-M00400_73387913</t>
  </si>
  <si>
    <t>73387913</t>
  </si>
  <si>
    <t>2024-01-08 09:09:06</t>
  </si>
  <si>
    <t>2024-01-08 10:13:11</t>
  </si>
  <si>
    <t>2024-01-08 09:04:35</t>
  </si>
  <si>
    <t>2024-01-08 17:09:43</t>
  </si>
  <si>
    <t>TR-3 TAVSU 35-19-L00003_35-19-L00003_2350218</t>
  </si>
  <si>
    <t>2350218</t>
  </si>
  <si>
    <t>2024-01-07 23:30:37</t>
  </si>
  <si>
    <t>PAYAMLI M-21 35-25-M00171_A_56376323_56376323</t>
  </si>
  <si>
    <t>56376323</t>
  </si>
  <si>
    <t>2024-01-07 23:17:56</t>
  </si>
  <si>
    <t>2024-01-08 04:07:23</t>
  </si>
  <si>
    <t>KARAKUZU TR-1 35-17-M00466_A_91186734_91186734</t>
  </si>
  <si>
    <t>91186734</t>
  </si>
  <si>
    <t>2024-01-07 23:23:57</t>
  </si>
  <si>
    <t>2024-01-08 03:59:55</t>
  </si>
  <si>
    <t>ÜÇPINAR DM 45-71-M00183_PELİTALAN M03_72249125</t>
  </si>
  <si>
    <t>72249125</t>
  </si>
  <si>
    <t>2024-01-07 23:28:00</t>
  </si>
  <si>
    <t>2024-01-07 23:31:41</t>
  </si>
  <si>
    <t>2024-01-07 14:38:58</t>
  </si>
  <si>
    <t>2024-01-08 01:47:41</t>
  </si>
  <si>
    <t>KUŞÇULAR TR-5 35-19-M00217_B_80494959_80494959</t>
  </si>
  <si>
    <t>80494959</t>
  </si>
  <si>
    <t>2024-01-07 21:18:37</t>
  </si>
  <si>
    <t>2024-01-07 22:56:33</t>
  </si>
  <si>
    <t>SOBRAN TR-2 45-73-M00953_C_56386719_56386719</t>
  </si>
  <si>
    <t>56386719</t>
  </si>
  <si>
    <t>2024-01-07 20:53:42</t>
  </si>
  <si>
    <t>2024-01-08 03:32:33</t>
  </si>
  <si>
    <t>2024-01-07 22:13:25</t>
  </si>
  <si>
    <t>2024-01-07 22:50:00</t>
  </si>
  <si>
    <t>YILMAZ TR-5 45-78-L00205_953249891_953249891</t>
  </si>
  <si>
    <t>953249891</t>
  </si>
  <si>
    <t>2024-01-07 19:34:09</t>
  </si>
  <si>
    <t>2024-01-07 21:19:22</t>
  </si>
  <si>
    <t>K-3656 35-01-K03656_910836030_910836030</t>
  </si>
  <si>
    <t>910836030</t>
  </si>
  <si>
    <t>2024-01-07 19:41:48</t>
  </si>
  <si>
    <t>2024-01-07 23:28:12</t>
  </si>
  <si>
    <t>OKLUİSA KÖK 45-81-M00046_HatBaşıAyırıcı_53135497 M03_53135497</t>
  </si>
  <si>
    <t>53135497</t>
  </si>
  <si>
    <t>2024-01-07 18:39:43</t>
  </si>
  <si>
    <t>2024-01-07 22:21:03</t>
  </si>
  <si>
    <t>YOLÜSTÜ İM 35-15-A00002_GERÇEKLİ L12_2076430</t>
  </si>
  <si>
    <t>2076430</t>
  </si>
  <si>
    <t>2024-01-07 19:37:47</t>
  </si>
  <si>
    <t>2024-01-07 21:25:35</t>
  </si>
  <si>
    <t>BEYDAĞ İM 35-32-A00001_BAKIR L03_2049979</t>
  </si>
  <si>
    <t>2049979</t>
  </si>
  <si>
    <t>2024-01-07 19:39:48</t>
  </si>
  <si>
    <t>2024-01-07 20:00:31</t>
  </si>
  <si>
    <t>TR-1/48 45-72-M00048_TR-1/51 M04_83486243</t>
  </si>
  <si>
    <t>83486243</t>
  </si>
  <si>
    <t>2024-01-07 17:10:48</t>
  </si>
  <si>
    <t>2024-01-07 20:32:45</t>
  </si>
  <si>
    <t>DM-14/08 45-71-M00385_DM-14/10 FORD PLAZA M03_66509257</t>
  </si>
  <si>
    <t>66509257</t>
  </si>
  <si>
    <t>2024-01-07 19:33:47</t>
  </si>
  <si>
    <t>2024-01-07 19:34:24</t>
  </si>
  <si>
    <t>GÜMÜLDÜR DM-3 (M-29) 35-25-M00029_DAĞITIM TRAFO M05_72083799</t>
  </si>
  <si>
    <t>72083799</t>
  </si>
  <si>
    <t>2024-01-07 17:32:56</t>
  </si>
  <si>
    <t>2024-01-07 22:21:49</t>
  </si>
  <si>
    <t>2024-01-07 18:26:41</t>
  </si>
  <si>
    <t>TOYGAR KÖK 45-73-M00166_HatBaşıAyırıcı_92250515 M01_92250515</t>
  </si>
  <si>
    <t>92250515</t>
  </si>
  <si>
    <t>2024-01-07 15:49:54</t>
  </si>
  <si>
    <t>2024-01-07 16:28:30</t>
  </si>
  <si>
    <t>MAHMUT ESKİYÖRÜK SULAMA GRUBU 35-29-M00363_B_56395616_56395616</t>
  </si>
  <si>
    <t>56395616</t>
  </si>
  <si>
    <t>2024-01-07 14:54:24</t>
  </si>
  <si>
    <t>2024-01-07 20:28:15</t>
  </si>
  <si>
    <t>2024-01-07 15:15:03</t>
  </si>
  <si>
    <t>2024-01-07 16:18:04</t>
  </si>
  <si>
    <t>2024-01-07 12:46:56</t>
  </si>
  <si>
    <t>2024-01-07 21:17:46</t>
  </si>
  <si>
    <t>2024-01-07 12:49:55</t>
  </si>
  <si>
    <t>2024-01-07 12:56:36</t>
  </si>
  <si>
    <t>L-295 35-18-L00295_35-18-L00295_49959362</t>
  </si>
  <si>
    <t>49959362</t>
  </si>
  <si>
    <t>2024-01-07 12:21:01</t>
  </si>
  <si>
    <t>2024-01-07 14:41:56</t>
  </si>
  <si>
    <t>2024-01-21 18:53:32</t>
  </si>
  <si>
    <t>2024-01-21 19:14:25</t>
  </si>
  <si>
    <t>M-1975 35-09-M01975_912447348_912447348</t>
  </si>
  <si>
    <t>912447348</t>
  </si>
  <si>
    <t>2024-01-21 13:21:32</t>
  </si>
  <si>
    <t>2024-01-21 16:47:16</t>
  </si>
  <si>
    <t>2024-01-21 13:44:17</t>
  </si>
  <si>
    <t>2024-01-21 14:14:12</t>
  </si>
  <si>
    <t>EMİNKENT TR-1 35-23-M00059_35-23-M00059_92211501</t>
  </si>
  <si>
    <t>92211501</t>
  </si>
  <si>
    <t>2024-01-21 13:34:30</t>
  </si>
  <si>
    <t>2024-01-21 15:20:25</t>
  </si>
  <si>
    <t>2024-01-21 13:01:36</t>
  </si>
  <si>
    <t>2024-01-21 13:40:36</t>
  </si>
  <si>
    <t>2024-01-21 14:37:17</t>
  </si>
  <si>
    <t>DM02/TR28 MİLLİ EGEMENLİK 45-73-M00013_A a3_45157220</t>
  </si>
  <si>
    <t>45157220</t>
  </si>
  <si>
    <t>2024-01-21 12:02:55</t>
  </si>
  <si>
    <t>2024-01-21 14:16:06</t>
  </si>
  <si>
    <t>KARABURUN İM 35-21-A00001_HatBaşıAyırıcı_53138228 L05_53138228</t>
  </si>
  <si>
    <t>53138228</t>
  </si>
  <si>
    <t>2024-01-21 11:16:03</t>
  </si>
  <si>
    <t>2024-01-21 21:40:22</t>
  </si>
  <si>
    <t>2024-01-21 07:53:15</t>
  </si>
  <si>
    <t>2024-01-21 08:04:33</t>
  </si>
  <si>
    <t>2024-01-21 08:09:09</t>
  </si>
  <si>
    <t>2024-01-21 10:16:23</t>
  </si>
  <si>
    <t>2024-01-21 07:54:29</t>
  </si>
  <si>
    <t>2024-01-21 08:43:08</t>
  </si>
  <si>
    <t>SELENDİ DM 45-81-M00001_SELENDİ M13_2321599</t>
  </si>
  <si>
    <t>2321599</t>
  </si>
  <si>
    <t>2024-01-21 07:38:49</t>
  </si>
  <si>
    <t>2024-01-21 08:58:49</t>
  </si>
  <si>
    <t>M-3251 35-04-M03251_D D1_92712900</t>
  </si>
  <si>
    <t>92712900</t>
  </si>
  <si>
    <t>2024-01-20 19:07:00</t>
  </si>
  <si>
    <t>2024-01-20 20:44:08</t>
  </si>
  <si>
    <t>K-3022 35-04-K03022_A_56356775_56356775</t>
  </si>
  <si>
    <t>56356775</t>
  </si>
  <si>
    <t>2024-01-20 18:21:23</t>
  </si>
  <si>
    <t>2024-01-20 20:00:02</t>
  </si>
  <si>
    <t>K-3583 35-02-K03583_99911238_99911238</t>
  </si>
  <si>
    <t>99911238</t>
  </si>
  <si>
    <t>2024-01-20 14:24:28</t>
  </si>
  <si>
    <t>2024-01-20 16:37:24</t>
  </si>
  <si>
    <t>L-377 35-18-L00377_35-18-L00377_72109917</t>
  </si>
  <si>
    <t>72109917</t>
  </si>
  <si>
    <t>2024-01-20 12:48:52</t>
  </si>
  <si>
    <t>2024-01-20 15:45:00</t>
  </si>
  <si>
    <t>AKÖREN TR-19 KÖK 45-78-M00974_YENİKENT ÇIKIŞI    KAPASİTÖR M05_66244826</t>
  </si>
  <si>
    <t>66244826</t>
  </si>
  <si>
    <t>2024-01-20 12:57:16</t>
  </si>
  <si>
    <t>2024-01-20 13:52:43</t>
  </si>
  <si>
    <t>OVAKENT İM 35-15-A00003_ÖDEMİŞ TM-2 M03_100777334</t>
  </si>
  <si>
    <t>100777334</t>
  </si>
  <si>
    <t>2024-01-20 08:33:19</t>
  </si>
  <si>
    <t>2024-01-20 08:43:53</t>
  </si>
  <si>
    <t>2024-01-20 08:42:28</t>
  </si>
  <si>
    <t>2024-01-20 17:33:58</t>
  </si>
  <si>
    <t>URLA TM-1 35-19-A00004_ZEYTİNALANI İM M07_2313938</t>
  </si>
  <si>
    <t>2313938</t>
  </si>
  <si>
    <t>2024-01-20 08:41:29</t>
  </si>
  <si>
    <t>2024-01-20 17:43:30</t>
  </si>
  <si>
    <t>KARACAALİ TR-5 45-79-M00487_945575006_945575006</t>
  </si>
  <si>
    <t>945575006</t>
  </si>
  <si>
    <t>2024-01-19 22:30:51</t>
  </si>
  <si>
    <t>2024-01-20 00:04:10</t>
  </si>
  <si>
    <t>2024-01-19 22:49:25</t>
  </si>
  <si>
    <t>2024-01-20 01:02:42</t>
  </si>
  <si>
    <t>M-42 35-02-M00042_99620593_99620593</t>
  </si>
  <si>
    <t>99620593</t>
  </si>
  <si>
    <t>2024-01-19 23:03:01</t>
  </si>
  <si>
    <t>2024-01-20 00:55:52</t>
  </si>
  <si>
    <t>DM06/TR03 45-73-M00048_945674289_945674289</t>
  </si>
  <si>
    <t>945674289</t>
  </si>
  <si>
    <t>2024-01-19 20:03:15</t>
  </si>
  <si>
    <t>2024-01-19 20:43:48</t>
  </si>
  <si>
    <t>TR-44 (DM-6/21) 35-17-M00044_950301603_950301603</t>
  </si>
  <si>
    <t>950301603</t>
  </si>
  <si>
    <t>2024-01-19 19:26:50</t>
  </si>
  <si>
    <t>DM-1/15 35-26-M00855_35-26-M00855_66237834</t>
  </si>
  <si>
    <t>66237834</t>
  </si>
  <si>
    <t>2024-01-19 19:58:18</t>
  </si>
  <si>
    <t>2024-01-19 21:26:51</t>
  </si>
  <si>
    <t>K-1789 35-07-K01789_35-07-K01789_2350873</t>
  </si>
  <si>
    <t>2350873</t>
  </si>
  <si>
    <t>2024-01-19 19:33:08</t>
  </si>
  <si>
    <t>2024-01-19 20:25:38</t>
  </si>
  <si>
    <t>ESKİOBA KÖK 35-29-L00037_MAHMUTLAR L02_2037245</t>
  </si>
  <si>
    <t>2037245</t>
  </si>
  <si>
    <t>2024-01-19 19:54:38</t>
  </si>
  <si>
    <t>2024-01-19 20:26:08</t>
  </si>
  <si>
    <t>SARNIÇ İM 35-08-A00005_SARNIÇ-2 K02_2049419</t>
  </si>
  <si>
    <t>2049419</t>
  </si>
  <si>
    <t>2024-01-19 19:41:00</t>
  </si>
  <si>
    <t>2024-01-19 19:41:30</t>
  </si>
  <si>
    <t>2024-01-19 09:30:22</t>
  </si>
  <si>
    <t>2024-01-19 12:16:22</t>
  </si>
  <si>
    <t>KÖPRÜBAŞI TR-36 45-86-M00036_DIREK TIPI TRAFO HUCRESI H01_2041975</t>
  </si>
  <si>
    <t>2041975</t>
  </si>
  <si>
    <t>2024-01-10 10:14:39</t>
  </si>
  <si>
    <t>2024-01-10 16:23:10</t>
  </si>
  <si>
    <t>K-3494 35-07-K03494_97585946_97585946</t>
  </si>
  <si>
    <t>97585946</t>
  </si>
  <si>
    <t>2024-01-10 00:00:48</t>
  </si>
  <si>
    <t>2024-01-10 00:23:17</t>
  </si>
  <si>
    <t>GÖRDES DM 45-75-M00050_KAŞIKÇI M11_2322181</t>
  </si>
  <si>
    <t>2322181</t>
  </si>
  <si>
    <t>2024-01-10 00:52:58</t>
  </si>
  <si>
    <t>2024-01-10 01:36:08</t>
  </si>
  <si>
    <t>EMİRALEM TR-20 35-28-M00224_C_91007186_91007186</t>
  </si>
  <si>
    <t>91007186</t>
  </si>
  <si>
    <t>2024-01-09 23:49:54</t>
  </si>
  <si>
    <t>M-3034 35-09-M03034_B_56380978_56380978</t>
  </si>
  <si>
    <t>56380978</t>
  </si>
  <si>
    <t>2024-01-09 15:53:57</t>
  </si>
  <si>
    <t>2024-01-09 19:31:39</t>
  </si>
  <si>
    <t>POYRAZDAMLARI TR-14 45-78-M00579_953254975_953254975</t>
  </si>
  <si>
    <t>953254975</t>
  </si>
  <si>
    <t>2024-01-09 14:18:39</t>
  </si>
  <si>
    <t>2024-01-09 15:17:03</t>
  </si>
  <si>
    <t>K-1402 35-01-K01402_912014550_912014550</t>
  </si>
  <si>
    <t>912014550</t>
  </si>
  <si>
    <t>2024-01-09 13:18:03</t>
  </si>
  <si>
    <t>2024-01-09 16:09:38</t>
  </si>
  <si>
    <t>BOYABAĞ TR-1 35-21-L00113_A_91336681_91336681</t>
  </si>
  <si>
    <t>91336681</t>
  </si>
  <si>
    <t>2024-01-09 13:18:02</t>
  </si>
  <si>
    <t>2024-01-09 22:53:11</t>
  </si>
  <si>
    <t>K-1037 35-01-K01037_E 3E_5856753</t>
  </si>
  <si>
    <t>5856753</t>
  </si>
  <si>
    <t>2024-01-09 11:51:05</t>
  </si>
  <si>
    <t>2024-01-09 16:45:17</t>
  </si>
  <si>
    <t>DERİCİ KÖK 45-84-M00003_RAZOĞLU M07_2063919</t>
  </si>
  <si>
    <t>2063919</t>
  </si>
  <si>
    <t>2024-01-09 10:36:37</t>
  </si>
  <si>
    <t>2024-01-09 12:33:00</t>
  </si>
  <si>
    <t>AHMETLİ TR-10 EMNİYET 45-84-L00010_TR-9 L04_72401364</t>
  </si>
  <si>
    <t>72401364</t>
  </si>
  <si>
    <t>2024-01-09 11:47:25</t>
  </si>
  <si>
    <t>2024-01-09 12:54:48</t>
  </si>
  <si>
    <t>DM-3/09 (YAYLA KABİN) 45-71-M00120_DM-3/10  DM-3/11  DM-3/12 M03_72060360</t>
  </si>
  <si>
    <t>72060360</t>
  </si>
  <si>
    <t>2024-01-09 14:11:05</t>
  </si>
  <si>
    <t>M-78 FULYA EVLERİ 35-14-M00078_956653931_956653931</t>
  </si>
  <si>
    <t>956653931</t>
  </si>
  <si>
    <t>2024-01-09 11:40:50</t>
  </si>
  <si>
    <t>2024-01-09 17:21:01</t>
  </si>
  <si>
    <t>GÜLBAHÇE TR-278 35-19-L00278_ H_49159354</t>
  </si>
  <si>
    <t>49159354</t>
  </si>
  <si>
    <t>2024-01-09 07:17:49</t>
  </si>
  <si>
    <t>K-1723 35-08-K01723_C_56381059_56381059</t>
  </si>
  <si>
    <t>56381059</t>
  </si>
  <si>
    <t>2024-01-09 07:29:26</t>
  </si>
  <si>
    <t>2024-01-09 10:48:14</t>
  </si>
  <si>
    <t>ÇEŞMEBAŞI TR-2 45-71-M00609_45-71-M00609_2354860</t>
  </si>
  <si>
    <t>2354860</t>
  </si>
  <si>
    <t>2024-01-09 07:35:30</t>
  </si>
  <si>
    <t>2024-01-09 14:54:28</t>
  </si>
  <si>
    <t>ALAÇATI İM 35-18-A00002_TR-2 34500 ÇIKIŞ M14_2052446</t>
  </si>
  <si>
    <t>2052446</t>
  </si>
  <si>
    <t>2024-01-09 07:34:38</t>
  </si>
  <si>
    <t>2024-01-09 07:38:25</t>
  </si>
  <si>
    <t>DELEMENLER KÖK 45-73-M00490_HatBaşıAyırıcı_53136539 M05_53136539</t>
  </si>
  <si>
    <t>53136539</t>
  </si>
  <si>
    <t>2024-01-08 17:49:58</t>
  </si>
  <si>
    <t>2024-01-08 20:10:04</t>
  </si>
  <si>
    <t>2024-01-08 18:08:51</t>
  </si>
  <si>
    <t>POYRAZDAMLARI TR-11 45-78-M00576_HatBaşıAyırıcı_53138956 M05_53138956</t>
  </si>
  <si>
    <t>53138956</t>
  </si>
  <si>
    <t>2024-01-08 18:11:55</t>
  </si>
  <si>
    <t>2024-01-08 19:16:58</t>
  </si>
  <si>
    <t>SOMA KÖYLER DM-2 45-82-M00125_BERGAMA M02_2035737</t>
  </si>
  <si>
    <t>2035737</t>
  </si>
  <si>
    <t>2024-01-08 17:48:05</t>
  </si>
  <si>
    <t>2024-01-08 18:03:05</t>
  </si>
  <si>
    <t>GÖKÇEN DM 35-29-M00123_SEYREKLİ M03_2104369</t>
  </si>
  <si>
    <t>2104369</t>
  </si>
  <si>
    <t>2024-01-08 16:12:27</t>
  </si>
  <si>
    <t>2024-01-08 16:25:05</t>
  </si>
  <si>
    <t>ASARLIK TR-5 35-28-M00176_953378436_953378436</t>
  </si>
  <si>
    <t>953378436</t>
  </si>
  <si>
    <t>2024-01-08 13:47:06</t>
  </si>
  <si>
    <t>2024-01-08 20:19:27</t>
  </si>
  <si>
    <t>KAHRAMANLAR TR-1 45-79-M00218_945562867_945562867</t>
  </si>
  <si>
    <t>945562867</t>
  </si>
  <si>
    <t>2024-01-08 13:43:33</t>
  </si>
  <si>
    <t>2024-01-08 19:50:08</t>
  </si>
  <si>
    <t>BAHADIRLAR TR-5 45-79-M00114_B_56388292_56388292</t>
  </si>
  <si>
    <t>56388292</t>
  </si>
  <si>
    <t>2024-01-08 11:37:00</t>
  </si>
  <si>
    <t>2024-01-08 15:20:08</t>
  </si>
  <si>
    <t>L-45 JANDARMA SİTESİ 35-14-L00045_956660898_956660898</t>
  </si>
  <si>
    <t>956660898</t>
  </si>
  <si>
    <t>2024-01-08 10:49:25</t>
  </si>
  <si>
    <t>2024-01-08 11:52:26</t>
  </si>
  <si>
    <t>KARACAALİ TR-5 45-79-M00487_945574777_945574777</t>
  </si>
  <si>
    <t>945574777</t>
  </si>
  <si>
    <t>2024-01-08 10:23:51</t>
  </si>
  <si>
    <t>2024-01-08 13:25:26</t>
  </si>
  <si>
    <t>2024-01-08 10:15:14</t>
  </si>
  <si>
    <t>2024-01-08 19:03:02</t>
  </si>
  <si>
    <t>İSMAİLLİ KÖK 35-16-M00045_HACILAR M05_72049182</t>
  </si>
  <si>
    <t>72049182</t>
  </si>
  <si>
    <t>2024-01-08 01:40:25</t>
  </si>
  <si>
    <t>2024-01-08 03:24:11</t>
  </si>
  <si>
    <t>SULUDERE KÖK 35-31-L00057_AYDOĞDU L04_2337260</t>
  </si>
  <si>
    <t>2337260</t>
  </si>
  <si>
    <t>2024-01-08 02:25:24</t>
  </si>
  <si>
    <t>DM-14/11 45-71-M00561_45-71-M00561_2357632</t>
  </si>
  <si>
    <t>2357632</t>
  </si>
  <si>
    <t>2024-01-07 20:58:35</t>
  </si>
  <si>
    <t>2024-01-07 22:05:15</t>
  </si>
  <si>
    <t>2024-01-07 18:32:00</t>
  </si>
  <si>
    <t>2024-01-07 23:22:57</t>
  </si>
  <si>
    <t>2024-01-07 18:22:31</t>
  </si>
  <si>
    <t>2024-01-07 18:43:21</t>
  </si>
  <si>
    <t>2024-01-07 20:26:11</t>
  </si>
  <si>
    <t>2024-01-07 19:57:52</t>
  </si>
  <si>
    <t>2024-01-07 20:56:32</t>
  </si>
  <si>
    <t>DEMİRCİLİ DM 35-15-L00895_ÜZÜMLÜ L06_85268577</t>
  </si>
  <si>
    <t>85268577</t>
  </si>
  <si>
    <t>2024-01-07 17:48:44</t>
  </si>
  <si>
    <t>2024-01-07 17:48:45</t>
  </si>
  <si>
    <t>SELİMİYE TR-1 45-79-M00315_45-79-M00315_2372440</t>
  </si>
  <si>
    <t>2372440</t>
  </si>
  <si>
    <t>2024-01-07 16:31:28</t>
  </si>
  <si>
    <t>2024-01-07 22:41:17</t>
  </si>
  <si>
    <t>2024-01-21 14:16:50</t>
  </si>
  <si>
    <t>2024-01-21 15:29:20</t>
  </si>
  <si>
    <t>TEPEKÖY TR-1 35-16-L00257_35-16-L00257_2348094</t>
  </si>
  <si>
    <t>2024-01-21 10:00:20</t>
  </si>
  <si>
    <t>2024-01-21 15:25:22</t>
  </si>
  <si>
    <t>L-12 BALLI KUYU 35-14-L00012_5651796_60982332_60982332</t>
  </si>
  <si>
    <t>60982332</t>
  </si>
  <si>
    <t>2024-01-21 11:37:00</t>
  </si>
  <si>
    <t>2024-01-21 14:10:05</t>
  </si>
  <si>
    <t>ASARLIK TR-14 KÖK 35-28-M00168_MENEMEN İ.M.(ASARLIK-2) M05_66531863</t>
  </si>
  <si>
    <t>66531863</t>
  </si>
  <si>
    <t>2024-01-21 11:58:30</t>
  </si>
  <si>
    <t>2024-01-21 11:59:30</t>
  </si>
  <si>
    <t>KARABURUN İM 35-21-A00001_TR-1 M05_2314239</t>
  </si>
  <si>
    <t>2314239</t>
  </si>
  <si>
    <t>2024-01-21 11:42:00</t>
  </si>
  <si>
    <t>2024-01-21 11:56:00</t>
  </si>
  <si>
    <t>YENİ ŞAKRAN M-469 35-17-M00469_A_91190589_91190589</t>
  </si>
  <si>
    <t>91190589</t>
  </si>
  <si>
    <t>2024-01-21 03:03:16</t>
  </si>
  <si>
    <t>2024-01-21 10:54:58</t>
  </si>
  <si>
    <t>K-4309 35-02-K04309_F_56364823_56364823</t>
  </si>
  <si>
    <t>56364823</t>
  </si>
  <si>
    <t>2024-01-21 01:25:19</t>
  </si>
  <si>
    <t>2024-01-21 02:33:18</t>
  </si>
  <si>
    <t>2024-01-21 01:57:19</t>
  </si>
  <si>
    <t>2024-01-21 02:36:37</t>
  </si>
  <si>
    <t>2024-01-20 15:37:42</t>
  </si>
  <si>
    <t>2024-01-20 17:29:35</t>
  </si>
  <si>
    <t>İZSU BULGURCA İÇME SUYU ÖZEL 35-22-M00646Ö_DIREK TIPI TRAFO HUCRESI H01_2117185</t>
  </si>
  <si>
    <t>2117185</t>
  </si>
  <si>
    <t>2024-01-20 15:18:06</t>
  </si>
  <si>
    <t>M-3 35-02-M00003_914635413_914635413</t>
  </si>
  <si>
    <t>914635413</t>
  </si>
  <si>
    <t>2024-01-20 13:58:16</t>
  </si>
  <si>
    <t>2024-01-20 17:36:04</t>
  </si>
  <si>
    <t>GÜNKENT TR-2 35-18-M00090_GÜNKENT TR-1 M01_72091998</t>
  </si>
  <si>
    <t>72091998</t>
  </si>
  <si>
    <t>2024-01-20 14:13:12</t>
  </si>
  <si>
    <t>2024-01-17 13:47:07</t>
  </si>
  <si>
    <t>2024-01-17 13:49:00</t>
  </si>
  <si>
    <t>YELKİ TR-20 35-10-L00020_ KÖYLER L03_50105689</t>
  </si>
  <si>
    <t>50105689</t>
  </si>
  <si>
    <t>2024-01-20 13:49:49</t>
  </si>
  <si>
    <t>2024-01-20 14:11:39</t>
  </si>
  <si>
    <t>MORALILAR İM 45-72-A00002_MORALILAR ŞEHİR L05_2097903</t>
  </si>
  <si>
    <t>2097903</t>
  </si>
  <si>
    <t>2024-01-20 14:04:59</t>
  </si>
  <si>
    <t>2024-01-20 14:06:27</t>
  </si>
  <si>
    <t>K-1560 35-01-K01560_911528336_911528336</t>
  </si>
  <si>
    <t>911528336</t>
  </si>
  <si>
    <t>2024-01-20 09:10:06</t>
  </si>
  <si>
    <t>2024-01-20 11:50:58</t>
  </si>
  <si>
    <t>K-18 35-04-K00018_B K18B1B_5822138</t>
  </si>
  <si>
    <t>5822138</t>
  </si>
  <si>
    <t>2024-01-20 05:35:02</t>
  </si>
  <si>
    <t>2024-01-20 05:59:14</t>
  </si>
  <si>
    <t>TR-1/59 45-72-M00059__93646610_93646610</t>
  </si>
  <si>
    <t>93646610</t>
  </si>
  <si>
    <t>2024-01-19 18:29:03</t>
  </si>
  <si>
    <t>2024-01-19 18:53:45</t>
  </si>
  <si>
    <t>2024-01-19 08:31:25</t>
  </si>
  <si>
    <t>2024-01-19 10:54:00</t>
  </si>
  <si>
    <t>M-30 35-02-M00030_M-454 M08_2311572</t>
  </si>
  <si>
    <t>2311572</t>
  </si>
  <si>
    <t>2024-01-19 07:31:33</t>
  </si>
  <si>
    <t>2024-01-19 09:53:33</t>
  </si>
  <si>
    <t>M-2518 35-02-M02518_M-1745 M02_81680778</t>
  </si>
  <si>
    <t>81680778</t>
  </si>
  <si>
    <t>2024-01-19 08:24:05</t>
  </si>
  <si>
    <t>TR-1/42-B 45-72-M00110_45-72-M00110_2354978</t>
  </si>
  <si>
    <t>2354978</t>
  </si>
  <si>
    <t>2024-01-09 10:42:55</t>
  </si>
  <si>
    <t>2024-01-09 11:13:54</t>
  </si>
  <si>
    <t>KADİR ŞEN ÖZEL TR 35-15-M00172Ö_DIREK TIPI TRAFO HUCRESI H01_2046311</t>
  </si>
  <si>
    <t>2046311</t>
  </si>
  <si>
    <t>2024-01-10 09:54:44</t>
  </si>
  <si>
    <t>2024-01-10 17:19:23</t>
  </si>
  <si>
    <t>K-510 35-01-K00510_F 2F_5868646</t>
  </si>
  <si>
    <t>5868646</t>
  </si>
  <si>
    <t>2024-01-10 09:49:34</t>
  </si>
  <si>
    <t>2024-01-10 11:30:13</t>
  </si>
  <si>
    <t>TAYTAN TR-4 45-78-M00307_45-78-M00307_2351531</t>
  </si>
  <si>
    <t>2351531</t>
  </si>
  <si>
    <t>2024-01-10 09:59:39</t>
  </si>
  <si>
    <t>2024-01-10 10:20:18</t>
  </si>
  <si>
    <t>FIRDANLAR KÖK 45-76-M00257_DEMİRTAŞ M03_96531681</t>
  </si>
  <si>
    <t>96531681</t>
  </si>
  <si>
    <t>2024-01-10 09:57:58</t>
  </si>
  <si>
    <t>2024-01-10 11:01:05</t>
  </si>
  <si>
    <t>L-266 35-18-L00266_950445590_950445590</t>
  </si>
  <si>
    <t>950445590</t>
  </si>
  <si>
    <t>2024-01-09 22:34:01</t>
  </si>
  <si>
    <t>K-2322 35-01-K02322_95001213389_95001213389</t>
  </si>
  <si>
    <t>95001213389</t>
  </si>
  <si>
    <t>2024-01-09 21:33:22</t>
  </si>
  <si>
    <t>2024-01-10 02:32:01</t>
  </si>
  <si>
    <t>KINIK TM 35-24-A00004_EYNEZ-2 M05_76822094</t>
  </si>
  <si>
    <t>76822094</t>
  </si>
  <si>
    <t>2024-01-09 21:58:48</t>
  </si>
  <si>
    <t>2024-01-10 00:32:00</t>
  </si>
  <si>
    <t>2024-01-09 21:49:17</t>
  </si>
  <si>
    <t>2024-01-09 22:13:13</t>
  </si>
  <si>
    <t>2024-01-09 21:37:28</t>
  </si>
  <si>
    <t>2024-01-09 21:38:58</t>
  </si>
  <si>
    <t>TR-10 ( ALİ ÇOK SULAMA GRUBU ) 35-27-M00010_35-27-M00010_2370858</t>
  </si>
  <si>
    <t>2370858</t>
  </si>
  <si>
    <t>2024-01-09 20:56:48</t>
  </si>
  <si>
    <t>2024-01-09 23:23:48</t>
  </si>
  <si>
    <t>BAĞARASI TR-9 35-23-M00178_D_91292896_91292896</t>
  </si>
  <si>
    <t>91292896</t>
  </si>
  <si>
    <t>2024-01-09 21:00:51</t>
  </si>
  <si>
    <t>2024-01-09 21:51:53</t>
  </si>
  <si>
    <t>K-196 35-01-K00196_D_56378514_56378514</t>
  </si>
  <si>
    <t>56378514</t>
  </si>
  <si>
    <t>2024-01-09 21:16:13</t>
  </si>
  <si>
    <t>2024-01-09 21:06:46</t>
  </si>
  <si>
    <t>2024-01-09 21:09:18</t>
  </si>
  <si>
    <t>2024-01-10 02:43:28</t>
  </si>
  <si>
    <t>YILMAZ TR-15 45-78-M01380_953249902_953249902</t>
  </si>
  <si>
    <t>953249902</t>
  </si>
  <si>
    <t>2024-01-09 17:00:32</t>
  </si>
  <si>
    <t>2024-01-09 18:00:32</t>
  </si>
  <si>
    <t>2024-01-09 16:28:18</t>
  </si>
  <si>
    <t>2024-01-09 22:25:16</t>
  </si>
  <si>
    <t>BAŞKÖY MAŞAT TR-1 35-29-L00192_B_56400177_56400177</t>
  </si>
  <si>
    <t>56400177</t>
  </si>
  <si>
    <t>2024-01-09 16:25:23</t>
  </si>
  <si>
    <t>2024-01-09 19:14:27</t>
  </si>
  <si>
    <t>2024-01-09 16:48:56</t>
  </si>
  <si>
    <t>K-1027 35-01-K01027_D 1D_5861134</t>
  </si>
  <si>
    <t>5861134</t>
  </si>
  <si>
    <t>2024-01-09 17:01:47</t>
  </si>
  <si>
    <t>2024-01-09 17:38:05</t>
  </si>
  <si>
    <t>K-2 35-01-K00002_910861875_910861875</t>
  </si>
  <si>
    <t>910861875</t>
  </si>
  <si>
    <t>2024-01-09 15:06:16</t>
  </si>
  <si>
    <t>2024-01-09 16:50:01</t>
  </si>
  <si>
    <t>SOMA TR-18 45-82-M00018_945526537_945526537</t>
  </si>
  <si>
    <t>945526537</t>
  </si>
  <si>
    <t>2024-01-09 14:48:40</t>
  </si>
  <si>
    <t>2024-01-09 16:11:42</t>
  </si>
  <si>
    <t>YENİKÖY TR-1 35-22-M00276_955255829_955255829</t>
  </si>
  <si>
    <t>955255829</t>
  </si>
  <si>
    <t>2024-01-09 15:04:01</t>
  </si>
  <si>
    <t>2024-01-09 17:51:32</t>
  </si>
  <si>
    <t>ÇUKURALTI M-11 35-25-M00057_35-25-M00057_2376929</t>
  </si>
  <si>
    <t>2376929</t>
  </si>
  <si>
    <t>2024-01-09 14:57:48</t>
  </si>
  <si>
    <t>2024-01-09 15:17:25</t>
  </si>
  <si>
    <t>L-295 35-18-L00295_6197188_56370909_56370909</t>
  </si>
  <si>
    <t>56370909</t>
  </si>
  <si>
    <t>2024-01-09 10:47:47</t>
  </si>
  <si>
    <t>2024-01-09 15:39:47</t>
  </si>
  <si>
    <t>YENİ ŞAKRAN TR-12 35-17-M00212__56355758_56355758</t>
  </si>
  <si>
    <t>56355758</t>
  </si>
  <si>
    <t>2024-01-09 10:10:49</t>
  </si>
  <si>
    <t>2024-01-09 11:02:36</t>
  </si>
  <si>
    <t>CENKYERİ TR-3 45-82-M00251_A_56400716_56400716</t>
  </si>
  <si>
    <t>56400716</t>
  </si>
  <si>
    <t>2024-01-09 10:18:40</t>
  </si>
  <si>
    <t>ERZE AMBALAJ KÖK 35-27-M00086_TR-32(DM03-TR-01) M04_72177592</t>
  </si>
  <si>
    <t>72177592</t>
  </si>
  <si>
    <t>2024-01-09 10:01:05</t>
  </si>
  <si>
    <t>2024-01-09 10:41:37</t>
  </si>
  <si>
    <t>2024-01-09 06:07:34</t>
  </si>
  <si>
    <t>HARRAN SİTESİ 35-14-M00376_ M01_2322211</t>
  </si>
  <si>
    <t>2322211</t>
  </si>
  <si>
    <t>2024-01-09 06:33:18</t>
  </si>
  <si>
    <t>2024-01-09 10:38:55</t>
  </si>
  <si>
    <t>DM-25/17 45-71-M00049_953195195_953195195</t>
  </si>
  <si>
    <t>953195195</t>
  </si>
  <si>
    <t>2024-01-09 06:20:39</t>
  </si>
  <si>
    <t>2024-01-09 11:03:10</t>
  </si>
  <si>
    <t>2024-01-09 07:17:45</t>
  </si>
  <si>
    <t>2024-01-09 08:01:45</t>
  </si>
  <si>
    <t>M-2916 35-01-M02916__83870570_83870570</t>
  </si>
  <si>
    <t>83870570</t>
  </si>
  <si>
    <t>2024-01-09 07:08:47</t>
  </si>
  <si>
    <t>2024-01-09 10:00:48</t>
  </si>
  <si>
    <t>TR-61 35-26-M00061_956613752_956613752</t>
  </si>
  <si>
    <t>956613752</t>
  </si>
  <si>
    <t>2024-01-09 01:01:27</t>
  </si>
  <si>
    <t>2024-01-09 03:38:09</t>
  </si>
  <si>
    <t>L-97 35-18-L00097_D d4_5959331</t>
  </si>
  <si>
    <t>5959331</t>
  </si>
  <si>
    <t>2024-01-09 02:11:32</t>
  </si>
  <si>
    <t>2024-01-09 04:07:04</t>
  </si>
  <si>
    <t>BEYDERE KÖK 45-71-M00128_ESKİ KARAAĞAÇLI M07_50217162</t>
  </si>
  <si>
    <t>50217162</t>
  </si>
  <si>
    <t>2024-01-09 01:33:57</t>
  </si>
  <si>
    <t>2024-01-09 01:54:20</t>
  </si>
  <si>
    <t>2024-01-09 01:53:55</t>
  </si>
  <si>
    <t>2024-01-09 02:13:27</t>
  </si>
  <si>
    <t>ULUKENT TR-6 35-28-M00073_35-28-M00073_2366129</t>
  </si>
  <si>
    <t>2366129</t>
  </si>
  <si>
    <t>2024-01-08 16:14:51</t>
  </si>
  <si>
    <t>2024-01-08 21:35:45</t>
  </si>
  <si>
    <t>M-1250 35-01-M01250_B 1B_5873220</t>
  </si>
  <si>
    <t>5873220</t>
  </si>
  <si>
    <t>2024-01-08 21:20:29</t>
  </si>
  <si>
    <t>2024-01-09 00:01:24</t>
  </si>
  <si>
    <t>SALMAN KÖYÜ TR-1 35-21-L00076_A_93882156_93882156</t>
  </si>
  <si>
    <t>93882156</t>
  </si>
  <si>
    <t>2024-01-08 20:43:20</t>
  </si>
  <si>
    <t>2024-01-09 01:33:59</t>
  </si>
  <si>
    <t>GÜLBAHÇE TR-1 45-71-M00184_GÜLBAHÇE TR-2/GÜLBAHÇE TR-3 M04_72255580</t>
  </si>
  <si>
    <t>72255580</t>
  </si>
  <si>
    <t>2024-01-08 21:09:25</t>
  </si>
  <si>
    <t>2024-01-08 22:31:43</t>
  </si>
  <si>
    <t>TR-91/A 45-78-L00721__72374665_72374665</t>
  </si>
  <si>
    <t>72374665</t>
  </si>
  <si>
    <t>2024-01-08 21:02:40</t>
  </si>
  <si>
    <t>2024-01-08 22:03:18</t>
  </si>
  <si>
    <t>HALİLBEYLİ DM 35-27-M00620_KARMEZ-2 M09_2306332</t>
  </si>
  <si>
    <t>2306332</t>
  </si>
  <si>
    <t>2024-01-08 21:06:47</t>
  </si>
  <si>
    <t>2024-01-08 21:33:27</t>
  </si>
  <si>
    <t>K-273 35-01-K00273_E 1E_5861086</t>
  </si>
  <si>
    <t>5861086</t>
  </si>
  <si>
    <t>2024-01-08 18:18:16</t>
  </si>
  <si>
    <t>2024-01-08 19:14:27</t>
  </si>
  <si>
    <t>HALİL SOLAR SULAMA GRUBU 35-29-M00150_A_91193004_91193004</t>
  </si>
  <si>
    <t>91193004</t>
  </si>
  <si>
    <t>2024-01-08 17:13:28</t>
  </si>
  <si>
    <t>2024-01-08 18:23:59</t>
  </si>
  <si>
    <t>2024-01-08 17:18:45</t>
  </si>
  <si>
    <t>2024-01-08 18:08:55</t>
  </si>
  <si>
    <t>AKALAN TR-1 35-27-M00433_35-27-M00433_2359623</t>
  </si>
  <si>
    <t>2359623</t>
  </si>
  <si>
    <t>2024-01-08 17:09:45</t>
  </si>
  <si>
    <t>2024-01-08 18:28:25</t>
  </si>
  <si>
    <t>2024-01-08 15:39:56</t>
  </si>
  <si>
    <t>2024-01-08 19:25:25</t>
  </si>
  <si>
    <t>KORDON KÖK 45-78-M00730_HatBaşıAyırıcı_100769117 M03_100769117</t>
  </si>
  <si>
    <t>100769117</t>
  </si>
  <si>
    <t>2024-01-08 15:29:35</t>
  </si>
  <si>
    <t>TR-93 35-16-L00093_953329879_953329879</t>
  </si>
  <si>
    <t>953329879</t>
  </si>
  <si>
    <t>2024-01-08 15:18:35</t>
  </si>
  <si>
    <t>TR-78 45-73-M01204_ H_81282693</t>
  </si>
  <si>
    <t>81282693</t>
  </si>
  <si>
    <t>2024-01-08 15:35:26</t>
  </si>
  <si>
    <t>2024-01-08 21:15:31</t>
  </si>
  <si>
    <t>TR-16 ( M-716) 35-30-M00716_957975658_957975658</t>
  </si>
  <si>
    <t>957975658</t>
  </si>
  <si>
    <t>2024-01-08 14:20:35</t>
  </si>
  <si>
    <t>2024-01-08 21:35:22</t>
  </si>
  <si>
    <t>BİRGİ KÖK 35-19-M00041_KÖYLER M03_72152144</t>
  </si>
  <si>
    <t>72152144</t>
  </si>
  <si>
    <t>2024-01-08 14:05:43</t>
  </si>
  <si>
    <t>2024-01-08 17:20:00</t>
  </si>
  <si>
    <t>K-76 35-08-K00076_97644989_97644989</t>
  </si>
  <si>
    <t>97644989</t>
  </si>
  <si>
    <t>2024-01-08 12:06:23</t>
  </si>
  <si>
    <t>2024-01-08 13:37:08</t>
  </si>
  <si>
    <t>TR-1/5 45-83-M00005_45-83-M00005_2349139</t>
  </si>
  <si>
    <t>2349139</t>
  </si>
  <si>
    <t>2024-01-08 11:41:07</t>
  </si>
  <si>
    <t>2024-01-08 14:27:51</t>
  </si>
  <si>
    <t>PANAZTEPE DM 35-28-M00732_KESİKKÖY-2 GİRİŞ M02_2315401</t>
  </si>
  <si>
    <t>2315401</t>
  </si>
  <si>
    <t>2024-01-08 11:27:56</t>
  </si>
  <si>
    <t>2024-01-08 12:48:27</t>
  </si>
  <si>
    <t>AKÇAŞEHİR KÖK 35-29-L00035_HatBaşıAyırıcı_53133104 L04_53133104</t>
  </si>
  <si>
    <t>53133104</t>
  </si>
  <si>
    <t>2024-01-08 11:04:44</t>
  </si>
  <si>
    <t>2024-01-08 11:12:00</t>
  </si>
  <si>
    <t>L-260 35-18-L00260_948774843_948774843</t>
  </si>
  <si>
    <t>948774843</t>
  </si>
  <si>
    <t>2024-01-08 10:03:31</t>
  </si>
  <si>
    <t>2024-01-08 11:49:21</t>
  </si>
  <si>
    <t>ALAŞEHİR TR-49 45-73-M00049_945677387_945677387</t>
  </si>
  <si>
    <t>945677387</t>
  </si>
  <si>
    <t>2024-01-08 09:58:49</t>
  </si>
  <si>
    <t>2024-01-08 11:44:31</t>
  </si>
  <si>
    <t>KAYAKÖY DM 35-15-L00866_İLKKURŞUN L05_72307055</t>
  </si>
  <si>
    <t>72307055</t>
  </si>
  <si>
    <t>2024-01-08 10:03:24</t>
  </si>
  <si>
    <t>2024-01-08 11:00:15</t>
  </si>
  <si>
    <t>TR-1/26 45-72-M00026_956506532_956506532</t>
  </si>
  <si>
    <t>956506532</t>
  </si>
  <si>
    <t>2024-01-08 08:53:36</t>
  </si>
  <si>
    <t>BİMEYKO TR-4 35-30-M00051_A_56353142_56353142</t>
  </si>
  <si>
    <t>56353142</t>
  </si>
  <si>
    <t>2024-01-08 08:57:30</t>
  </si>
  <si>
    <t>2024-01-08 11:57:13</t>
  </si>
  <si>
    <t>GİRELLİ TR-2 45-73-M00766_45-73-M00766_2355702</t>
  </si>
  <si>
    <t>2355702</t>
  </si>
  <si>
    <t>2024-01-08 08:44:18</t>
  </si>
  <si>
    <t>2024-01-08 12:17:25</t>
  </si>
  <si>
    <t>2024-01-08 08:47:11</t>
  </si>
  <si>
    <t>2024-01-08 11:14:47</t>
  </si>
  <si>
    <t>MURADİYE DM-5/17 45-71-M00596_DM-4/20A M04_2123879</t>
  </si>
  <si>
    <t>2123879</t>
  </si>
  <si>
    <t>2024-01-21 11:59:40</t>
  </si>
  <si>
    <t>2024-01-21 19:36:09</t>
  </si>
  <si>
    <t>2024-01-21 11:20:40</t>
  </si>
  <si>
    <t>2024-01-21 14:50:40</t>
  </si>
  <si>
    <t>2024-01-20 20:58:51</t>
  </si>
  <si>
    <t>2024-01-20 22:02:27</t>
  </si>
  <si>
    <t>2024-01-20 21:47:21</t>
  </si>
  <si>
    <t>2024-01-20 21:07:09</t>
  </si>
  <si>
    <t>2024-01-20 23:31:44</t>
  </si>
  <si>
    <t>MENEMEN DM-7/15 35-28-L00171_95001419812_95001419812</t>
  </si>
  <si>
    <t>95001419812</t>
  </si>
  <si>
    <t>2024-01-19 19:52:23</t>
  </si>
  <si>
    <t>2024-01-19 20:59:54</t>
  </si>
  <si>
    <t>ÜZÜMLÜ AYSAN BEY TR-3 45-73-M00605_DIREK TIPI TRAFO HUCRESI H01_2081080</t>
  </si>
  <si>
    <t>2081080</t>
  </si>
  <si>
    <t>2024-01-19 20:00:00</t>
  </si>
  <si>
    <t>2024-01-19 20:23:53</t>
  </si>
  <si>
    <t>TOKMAKLI KÖK 45-86-M00047_HatBaşıAyırıcı_53137214 M05_53137214</t>
  </si>
  <si>
    <t>53137214</t>
  </si>
  <si>
    <t>2024-01-19 15:43:12</t>
  </si>
  <si>
    <t>2024-01-19 18:13:08</t>
  </si>
  <si>
    <t>KARABURUN TR-13 35-21-L00005_A_56366801_56366801</t>
  </si>
  <si>
    <t>56366801</t>
  </si>
  <si>
    <t>2024-01-19 03:39:00</t>
  </si>
  <si>
    <t>2024-01-19 05:26:03</t>
  </si>
  <si>
    <t>ALAŞEHİR TR-94 45-73-M00097_45-73-M00097_75843289</t>
  </si>
  <si>
    <t>75843289</t>
  </si>
  <si>
    <t>2024-01-19 01:38:07</t>
  </si>
  <si>
    <t>2024-01-19 02:28:14</t>
  </si>
  <si>
    <t>K-4307 35-09-K04307_97829957_97829957</t>
  </si>
  <si>
    <t>97829957</t>
  </si>
  <si>
    <t>2024-01-19 00:58:40</t>
  </si>
  <si>
    <t>2024-01-19 04:29:53</t>
  </si>
  <si>
    <t>K-3428 35-08-K03428_K-561 K01_41975530</t>
  </si>
  <si>
    <t>41975530</t>
  </si>
  <si>
    <t>2024-01-19 01:24:55</t>
  </si>
  <si>
    <t>2024-01-19 01:46:27</t>
  </si>
  <si>
    <t>K-3 35-01-K00003_M 3M1_5860383</t>
  </si>
  <si>
    <t>5860383</t>
  </si>
  <si>
    <t>2024-01-19 01:57:37</t>
  </si>
  <si>
    <t>2024-01-19 03:38:50</t>
  </si>
  <si>
    <t>2024-01-19 01:27:05</t>
  </si>
  <si>
    <t>2024-01-19 02:27:25</t>
  </si>
  <si>
    <t>2024-01-19 00:44:39</t>
  </si>
  <si>
    <t>2024-01-19 01:19:21</t>
  </si>
  <si>
    <t>TR-141 35-15-M00141_950367720_950367720</t>
  </si>
  <si>
    <t>950367720</t>
  </si>
  <si>
    <t>2024-01-19 00:24:47</t>
  </si>
  <si>
    <t>2024-01-19 01:02:46</t>
  </si>
  <si>
    <t>L-112 OVACIK 35-18-L00112_950439439_950439439</t>
  </si>
  <si>
    <t>950439439</t>
  </si>
  <si>
    <t>2024-01-19 01:43:56</t>
  </si>
  <si>
    <t>2024-01-19 04:31:48</t>
  </si>
  <si>
    <t>ÜNİVERSİTE TM 35-02-A00008_ÜNİVERSİTE-15 K39_2314408</t>
  </si>
  <si>
    <t>2314408</t>
  </si>
  <si>
    <t>2024-01-19 02:20:55</t>
  </si>
  <si>
    <t>2024-01-19 02:43:00</t>
  </si>
  <si>
    <t>EGE İM 35-02-A00003_TR-1 M04_2053337</t>
  </si>
  <si>
    <t>2053337</t>
  </si>
  <si>
    <t>2024-01-19 02:20:25</t>
  </si>
  <si>
    <t>2024-01-19 02:26:36</t>
  </si>
  <si>
    <t>2024-01-19 05:41:04</t>
  </si>
  <si>
    <t>2024-01-19 06:36:55</t>
  </si>
  <si>
    <t>DM-3/21 (AKMESCİD GİRİŞ) 45-71-M00101_953199199_953199199</t>
  </si>
  <si>
    <t>953199199</t>
  </si>
  <si>
    <t>2024-01-18 23:58:00</t>
  </si>
  <si>
    <t>2024-01-19 00:41:52</t>
  </si>
  <si>
    <t>2024-01-18 23:56:43</t>
  </si>
  <si>
    <t>2024-01-19 01:02:43</t>
  </si>
  <si>
    <t>TR-132 35-15-M00132_950370106_950370106</t>
  </si>
  <si>
    <t>950370106</t>
  </si>
  <si>
    <t>2024-01-18 22:57:19</t>
  </si>
  <si>
    <t>2024-01-18 23:50:09</t>
  </si>
  <si>
    <t>TR-27 35-13-L00027_946421782_946421782</t>
  </si>
  <si>
    <t>946421782</t>
  </si>
  <si>
    <t>2024-01-18 22:57:38</t>
  </si>
  <si>
    <t>2024-01-18 23:41:56</t>
  </si>
  <si>
    <t>DM-3/TR-20 (ESKİ TR-42) 35-26-M01363_956620516_956620516</t>
  </si>
  <si>
    <t>956620516</t>
  </si>
  <si>
    <t>2024-01-18 22:20:01</t>
  </si>
  <si>
    <t>2024-01-19 07:17:37</t>
  </si>
  <si>
    <t>2024-01-18 22:37:22</t>
  </si>
  <si>
    <t>2024-01-18 23:29:23</t>
  </si>
  <si>
    <t>M-1010 35-03-M01010_910666129_910666129</t>
  </si>
  <si>
    <t>910666129</t>
  </si>
  <si>
    <t>2024-01-18 21:38:18</t>
  </si>
  <si>
    <t>2024-01-18 23:11:40</t>
  </si>
  <si>
    <t>AKGEDİK KÖK-3 45-71-M00164_HatBaşıAyırıcı_53135930 M02_53135930</t>
  </si>
  <si>
    <t>53135930</t>
  </si>
  <si>
    <t>2024-01-18 21:43:30</t>
  </si>
  <si>
    <t>2024-01-18 21:51:14</t>
  </si>
  <si>
    <t>2024-01-19 03:13:47</t>
  </si>
  <si>
    <t>2024-01-18 23:18:25</t>
  </si>
  <si>
    <t>2024-01-18 23:53:36</t>
  </si>
  <si>
    <t>2024-01-18 23:16:50</t>
  </si>
  <si>
    <t>2024-01-18 23:23:35</t>
  </si>
  <si>
    <t>YENİ LİMAN TR-2 35-21-L00051_A_56407043_56407043</t>
  </si>
  <si>
    <t>56407043</t>
  </si>
  <si>
    <t>2024-01-18 21:55:02</t>
  </si>
  <si>
    <t>2024-01-19 01:39:29</t>
  </si>
  <si>
    <t>ALANİÇİ TR-1 35-28-M00265_35-28-M00265_2356689</t>
  </si>
  <si>
    <t>2356689</t>
  </si>
  <si>
    <t>2024-01-18 22:10:17</t>
  </si>
  <si>
    <t>2024-01-19 00:48:33</t>
  </si>
  <si>
    <t>ÇALTEPE TR-1 45-80-M00162_45-80-M00162_2377113</t>
  </si>
  <si>
    <t>2377113</t>
  </si>
  <si>
    <t>2024-01-18 21:37:47</t>
  </si>
  <si>
    <t>2024-01-18 22:49:25</t>
  </si>
  <si>
    <t>2024-01-19 00:14:55</t>
  </si>
  <si>
    <t>2024-01-19 01:34:15</t>
  </si>
  <si>
    <t>2024-01-18 22:01:05</t>
  </si>
  <si>
    <t>2024-01-18 22:36:13</t>
  </si>
  <si>
    <t>2024-01-18 23:34:49</t>
  </si>
  <si>
    <t>2024-01-18 23:41:31</t>
  </si>
  <si>
    <t>2024-01-18 20:55:02</t>
  </si>
  <si>
    <t>2024-01-19 02:25:16</t>
  </si>
  <si>
    <t>SAİP KÖYÜ TR-1 35-21-L00102_C_56389465_56389465</t>
  </si>
  <si>
    <t>56389465</t>
  </si>
  <si>
    <t>2024-01-18 20:54:08</t>
  </si>
  <si>
    <t>2024-01-18 21:22:21</t>
  </si>
  <si>
    <t>DM-3/TR-20 (ESKİ TR-42) 35-26-M01363_D D04_57783071</t>
  </si>
  <si>
    <t>57783071</t>
  </si>
  <si>
    <t>2024-01-18 21:45:35</t>
  </si>
  <si>
    <t>2024-01-18 22:31:14</t>
  </si>
  <si>
    <t>M-1010 35-03-M01010_912717359_912717359</t>
  </si>
  <si>
    <t>912717359</t>
  </si>
  <si>
    <t>2024-01-18 21:40:22</t>
  </si>
  <si>
    <t>2024-01-19 01:22:07</t>
  </si>
  <si>
    <t>2024-01-18 21:17:41</t>
  </si>
  <si>
    <t>2024-01-18 22:14:33</t>
  </si>
  <si>
    <t>2024-01-18 21:01:02</t>
  </si>
  <si>
    <t>2024-01-18 21:09:51</t>
  </si>
  <si>
    <t>2024-01-18 19:29:03</t>
  </si>
  <si>
    <t>2024-01-18 22:42:47</t>
  </si>
  <si>
    <t>2024-01-18 21:34:06</t>
  </si>
  <si>
    <t>2024-01-19 02:47:25</t>
  </si>
  <si>
    <t>2024-01-18 20:57:06</t>
  </si>
  <si>
    <t>2024-01-18 22:45:45</t>
  </si>
  <si>
    <t>2024-01-18 20:46:58</t>
  </si>
  <si>
    <t>L-283 35-18-L00283_950459970_950459970</t>
  </si>
  <si>
    <t>950459970</t>
  </si>
  <si>
    <t>2024-01-18 14:04:31</t>
  </si>
  <si>
    <t>2024-01-18 23:01:40</t>
  </si>
  <si>
    <t>K-300 35-01-K00300_B B4_5858951</t>
  </si>
  <si>
    <t>5858951</t>
  </si>
  <si>
    <t>2024-01-18 20:23:31</t>
  </si>
  <si>
    <t>2024-01-18 22:40:06</t>
  </si>
  <si>
    <t>K-732 35-01-K00732_C_56367099_56367099</t>
  </si>
  <si>
    <t>56367099</t>
  </si>
  <si>
    <t>2024-01-18 20:38:37</t>
  </si>
  <si>
    <t>2024-01-18 23:52:55</t>
  </si>
  <si>
    <t>ASARLIK TR-26 35-28-M00725_B_56373964_56373964</t>
  </si>
  <si>
    <t>56373964</t>
  </si>
  <si>
    <t>2024-01-18 20:35:16</t>
  </si>
  <si>
    <t>2024-01-18 21:25:12</t>
  </si>
  <si>
    <t>TATAR DM 35-19-M00256_İYTE KABİN M07_2058332</t>
  </si>
  <si>
    <t>2058332</t>
  </si>
  <si>
    <t>2024-01-18 22:04:42</t>
  </si>
  <si>
    <t>2024-01-18 22:33:07</t>
  </si>
  <si>
    <t>TR-64 45-78-M00064_D D02_65771151</t>
  </si>
  <si>
    <t>65771151</t>
  </si>
  <si>
    <t>2024-01-18 20:01:50</t>
  </si>
  <si>
    <t>2024-01-18 21:34:05</t>
  </si>
  <si>
    <t>2024-01-18 20:28:36</t>
  </si>
  <si>
    <t>ŞEMİKLER TM 35-04-A00003_OYAK M01_2310726</t>
  </si>
  <si>
    <t>2310726</t>
  </si>
  <si>
    <t>2024-01-18 22:14:05</t>
  </si>
  <si>
    <t>2024-01-18 22:50:53</t>
  </si>
  <si>
    <t>2024-01-18 20:44:21</t>
  </si>
  <si>
    <t>2024-01-18 22:55:22</t>
  </si>
  <si>
    <t>2024-01-18 20:00:32</t>
  </si>
  <si>
    <t>2024-01-18 21:33:35</t>
  </si>
  <si>
    <t>2024-01-18 20:10:37</t>
  </si>
  <si>
    <t>2024-01-18 21:46:25</t>
  </si>
  <si>
    <t>SAÇLI TR-1 35-31-L00153_47852960_56393258_56393258</t>
  </si>
  <si>
    <t>56393258</t>
  </si>
  <si>
    <t>2024-01-18 19:30:42</t>
  </si>
  <si>
    <t>2024-01-18 21:21:41</t>
  </si>
  <si>
    <t>DM-3/TR-33 (ESKİ TR-8) 35-22-M00008_955289124_955289124</t>
  </si>
  <si>
    <t>955289124</t>
  </si>
  <si>
    <t>2024-01-18 19:52:30</t>
  </si>
  <si>
    <t>2024-01-18 21:15:44</t>
  </si>
  <si>
    <t>K-837 35-01-K00837_911754558_911754558</t>
  </si>
  <si>
    <t>911754558</t>
  </si>
  <si>
    <t>2024-01-18 19:36:15</t>
  </si>
  <si>
    <t>2024-01-18 20:38:18</t>
  </si>
  <si>
    <t>M-1268 35-04-M01268_98056600_98056600</t>
  </si>
  <si>
    <t>98056600</t>
  </si>
  <si>
    <t>2024-01-18 18:35:55</t>
  </si>
  <si>
    <t>2024-01-18 22:55:39</t>
  </si>
  <si>
    <t>DM-3/19 35-26-M00820_9333739_56368677_56368677</t>
  </si>
  <si>
    <t>56368677</t>
  </si>
  <si>
    <t>2024-01-18 19:36:49</t>
  </si>
  <si>
    <t>2024-01-18 20:09:06</t>
  </si>
  <si>
    <t>2024-01-18 19:01:17</t>
  </si>
  <si>
    <t>2024-01-18 22:59:15</t>
  </si>
  <si>
    <t>K-2496 35-08-K02496_912191986_912191986</t>
  </si>
  <si>
    <t>912191986</t>
  </si>
  <si>
    <t>2024-01-18 19:17:18</t>
  </si>
  <si>
    <t>2024-01-18 21:17:36</t>
  </si>
  <si>
    <t>SAİP KÖYÜ TR-1 35-21-L00102__90962170_90962170</t>
  </si>
  <si>
    <t>90962170</t>
  </si>
  <si>
    <t>2024-01-18 19:48:22</t>
  </si>
  <si>
    <t>2024-01-18 20:47:45</t>
  </si>
  <si>
    <t>SARUHANLI TR-17 45-80-M00017_45-80-M00017_2355942</t>
  </si>
  <si>
    <t>2355942</t>
  </si>
  <si>
    <t>2024-01-18 19:27:37</t>
  </si>
  <si>
    <t>2024-01-18 19:50:21</t>
  </si>
  <si>
    <t>2024-01-18 19:44:04</t>
  </si>
  <si>
    <t>2024-01-19 01:20:37</t>
  </si>
  <si>
    <t>K-4667 35-08-K04667_K-1179 K01_60588647</t>
  </si>
  <si>
    <t>60588647</t>
  </si>
  <si>
    <t>2024-01-18 10:00:14</t>
  </si>
  <si>
    <t>2024-01-18 17:21:18</t>
  </si>
  <si>
    <t>DM-4/9 (VATAN HASTANESİ) 45-71-M00211_948364393_948364393</t>
  </si>
  <si>
    <t>948364393</t>
  </si>
  <si>
    <t>2024-01-18 18:49:08</t>
  </si>
  <si>
    <t>2024-01-18 19:59:22</t>
  </si>
  <si>
    <t>TR-26 35-31-L00026_47996287_56399094_56399094</t>
  </si>
  <si>
    <t>56399094</t>
  </si>
  <si>
    <t>2024-01-18 18:37:36</t>
  </si>
  <si>
    <t>2024-01-18 19:36:14</t>
  </si>
  <si>
    <t>ÖMÜR BELDESİ TR 35-14-M00120_956647687_956647687</t>
  </si>
  <si>
    <t>956647687</t>
  </si>
  <si>
    <t>2024-01-18 18:29:03</t>
  </si>
  <si>
    <t>2024-01-18 20:23:23</t>
  </si>
  <si>
    <t>2024-01-18 18:39:31</t>
  </si>
  <si>
    <t>2024-01-18 20:10:56</t>
  </si>
  <si>
    <t>ÇIKRIKÇI TR-3 45-83-L00466_955167431_955167431</t>
  </si>
  <si>
    <t>955167431</t>
  </si>
  <si>
    <t>2024-01-18 18:35:31</t>
  </si>
  <si>
    <t>2024-01-18 20:07:27</t>
  </si>
  <si>
    <t>MURADİYE DM-5/10 45-71-M00775_DM-5/10C M03_2124686</t>
  </si>
  <si>
    <t>2124686</t>
  </si>
  <si>
    <t>2024-01-18 17:41:06</t>
  </si>
  <si>
    <t>2024-01-18 20:07:00</t>
  </si>
  <si>
    <t>GÜZELKÖY KÖK 45-71-M00123_HatBaşıAyırıcı_53135216 M07_53135216</t>
  </si>
  <si>
    <t>53135216</t>
  </si>
  <si>
    <t>2024-01-18 18:51:35</t>
  </si>
  <si>
    <t>2024-01-18 18:41:17</t>
  </si>
  <si>
    <t>2024-01-18 19:48:05</t>
  </si>
  <si>
    <t>K-1659 35-01-K01659_911518144_911518144</t>
  </si>
  <si>
    <t>911518144</t>
  </si>
  <si>
    <t>2024-01-18 17:39:26</t>
  </si>
  <si>
    <t>2024-01-18 19:22:38</t>
  </si>
  <si>
    <t>K-2499 35-09-K02499_35-09-K02499_47238572</t>
  </si>
  <si>
    <t>47238572</t>
  </si>
  <si>
    <t>2024-01-18 18:19:45</t>
  </si>
  <si>
    <t>2024-01-18 18:26:40</t>
  </si>
  <si>
    <t>2024-01-18 19:00:23</t>
  </si>
  <si>
    <t>2024-01-18 20:03:31</t>
  </si>
  <si>
    <t>TR-64 45-78-M00064_953263556_953263556</t>
  </si>
  <si>
    <t>953263556</t>
  </si>
  <si>
    <t>2024-01-18 17:52:46</t>
  </si>
  <si>
    <t>2024-01-18 20:05:57</t>
  </si>
  <si>
    <t>SİYEKLİ KÖK 45-71-M00185_HatBaşıAyırıcı_53135871 M07_53135871</t>
  </si>
  <si>
    <t>53135871</t>
  </si>
  <si>
    <t>2024-01-18 12:27:09</t>
  </si>
  <si>
    <t>ARDIÇLI TR-1 45-76-M00157_955253441_955253441</t>
  </si>
  <si>
    <t>955253441</t>
  </si>
  <si>
    <t>2024-01-18 17:51:26</t>
  </si>
  <si>
    <t>2024-01-18 23:17:03</t>
  </si>
  <si>
    <t>SELENDİ TR-19 45-81-M00019_A A7_45319020</t>
  </si>
  <si>
    <t>45319020</t>
  </si>
  <si>
    <t>2024-01-18 15:42:18</t>
  </si>
  <si>
    <t>2024-01-18 23:48:19</t>
  </si>
  <si>
    <t>K-1283 35-07-K01283_35-07-K01283_49715750</t>
  </si>
  <si>
    <t>49715750</t>
  </si>
  <si>
    <t>2024-01-18 14:39:54</t>
  </si>
  <si>
    <t>2024-01-18 15:31:56</t>
  </si>
  <si>
    <t>KIRBAŞI TR-1 35-26-L00319_ H_81235503</t>
  </si>
  <si>
    <t>81235503</t>
  </si>
  <si>
    <t>2024-01-18 14:44:38</t>
  </si>
  <si>
    <t>2024-01-18 16:34:18</t>
  </si>
  <si>
    <t>2024-01-18 14:15:15</t>
  </si>
  <si>
    <t>2024-01-18 14:29:27</t>
  </si>
  <si>
    <t>AVDAN TR-5 KÖK 45-82-M00130_AVDAN TR-3 M04_72194310</t>
  </si>
  <si>
    <t>72194310</t>
  </si>
  <si>
    <t>2024-01-18 14:27:24</t>
  </si>
  <si>
    <t>2024-01-18 17:13:45</t>
  </si>
  <si>
    <t>TR-1/3 45-72-M00003_95001287385_95001287385</t>
  </si>
  <si>
    <t>95001287385</t>
  </si>
  <si>
    <t>2024-01-18 09:58:46</t>
  </si>
  <si>
    <t>2024-01-18 12:41:31</t>
  </si>
  <si>
    <t>OKLUİSA KÖK 45-81-M00046_CINAN GRUP M04_71994464</t>
  </si>
  <si>
    <t>71994464</t>
  </si>
  <si>
    <t>2024-01-18 09:56:01</t>
  </si>
  <si>
    <t>2024-01-18 10:10:48</t>
  </si>
  <si>
    <t>GÜMÜLDÜR DM 35-25-M00100_BARAJ M01_2054403</t>
  </si>
  <si>
    <t>2054403</t>
  </si>
  <si>
    <t>2024-01-18 15:06:22</t>
  </si>
  <si>
    <t>M-1298 35-03-M01298_E_56364343_56364343</t>
  </si>
  <si>
    <t>56364343</t>
  </si>
  <si>
    <t>2024-01-18 08:03:58</t>
  </si>
  <si>
    <t>2024-01-18 16:42:34</t>
  </si>
  <si>
    <t>M-2615 35-01-M02615_912325061_912325061</t>
  </si>
  <si>
    <t>912325061</t>
  </si>
  <si>
    <t>2024-01-17 18:19:53</t>
  </si>
  <si>
    <t>2024-01-17 20:16:42</t>
  </si>
  <si>
    <t>AHMETLİ DM 45-77-M00187_HatBaşıAyırıcı_83870409 M08_83870409</t>
  </si>
  <si>
    <t>83870409</t>
  </si>
  <si>
    <t>2024-01-17 17:46:28</t>
  </si>
  <si>
    <t>2024-01-17 20:14:57</t>
  </si>
  <si>
    <t>K-3246 35-07-K03246_35-07-K03246_2362478</t>
  </si>
  <si>
    <t>2362478</t>
  </si>
  <si>
    <t>2024-01-17 14:46:44</t>
  </si>
  <si>
    <t>2024-01-17 16:03:49</t>
  </si>
  <si>
    <t>K-491 35-04-K00491_A_56363875_56363875</t>
  </si>
  <si>
    <t>56363875</t>
  </si>
  <si>
    <t>2024-01-17 10:18:10</t>
  </si>
  <si>
    <t>2024-01-17 10:43:37</t>
  </si>
  <si>
    <t>TR-162 45-78-L00162_953248639_953248639</t>
  </si>
  <si>
    <t>953248639</t>
  </si>
  <si>
    <t>2024-01-17 09:57:32</t>
  </si>
  <si>
    <t>2024-01-17 11:22:21</t>
  </si>
  <si>
    <t>TÜRKELLİ DM (TR-4) 35-28-M00368_TÜRKELLİ TR-1803 ÇIKIŞ M14_56299005</t>
  </si>
  <si>
    <t>56299005</t>
  </si>
  <si>
    <t>2024-01-17 10:14:24</t>
  </si>
  <si>
    <t>2024-01-17 10:52:27</t>
  </si>
  <si>
    <t>HASKÖY TR-2 35-20-L00207_955196327_955196327</t>
  </si>
  <si>
    <t>955196327</t>
  </si>
  <si>
    <t>2024-01-17 10:01:15</t>
  </si>
  <si>
    <t>2024-01-17 13:43:59</t>
  </si>
  <si>
    <t>AKSA 86 SİTESİ TR 35-19-M00172_ M01_2312365</t>
  </si>
  <si>
    <t>2312365</t>
  </si>
  <si>
    <t>2024-01-17 10:04:17</t>
  </si>
  <si>
    <t>2024-01-17 17:01:03</t>
  </si>
  <si>
    <t>KIRCALAR TR-1 35-24-M00069_DIREK TIPI TRAFO HUCRESI H01_2039563</t>
  </si>
  <si>
    <t>2039563</t>
  </si>
  <si>
    <t>2024-01-17 10:01:26</t>
  </si>
  <si>
    <t>2024-01-17 11:04:28</t>
  </si>
  <si>
    <t>2024-01-17 09:55:47</t>
  </si>
  <si>
    <t>2024-01-17 14:47:44</t>
  </si>
  <si>
    <t>SAZOBA DM 45-72-M00413_BEYOBA ÇIKIŞ M05_2331529</t>
  </si>
  <si>
    <t>2331529</t>
  </si>
  <si>
    <t>2024-01-17 10:04:30</t>
  </si>
  <si>
    <t>2024-01-17 17:29:04</t>
  </si>
  <si>
    <t>OSMANGAZİ İM 35-02-A00004_MUSTAFA KEMAL K05_2327859</t>
  </si>
  <si>
    <t>2327859</t>
  </si>
  <si>
    <t>2024-01-17 10:09:00</t>
  </si>
  <si>
    <t>2024-01-17 19:59:57</t>
  </si>
  <si>
    <t>BANKSİS TR-1 35-14-M00363_956648113_956648113</t>
  </si>
  <si>
    <t>956648113</t>
  </si>
  <si>
    <t>2024-01-16 18:57:37</t>
  </si>
  <si>
    <t>2024-01-16 23:52:20</t>
  </si>
  <si>
    <t>DM02/TR04 45-73-M00062_945682853_945682853</t>
  </si>
  <si>
    <t>945682853</t>
  </si>
  <si>
    <t>2024-01-16 15:49:21</t>
  </si>
  <si>
    <t>2024-01-16 19:38:43</t>
  </si>
  <si>
    <t>K-1876 35-09-K01876_97697356_97697356</t>
  </si>
  <si>
    <t>97697356</t>
  </si>
  <si>
    <t>2024-01-16 16:06:20</t>
  </si>
  <si>
    <t>2024-01-16 16:50:25</t>
  </si>
  <si>
    <t>AHMETBEYLER DM 35-16-M00154_ÇİTKÖY M07_82965077</t>
  </si>
  <si>
    <t>82965077</t>
  </si>
  <si>
    <t>2024-01-16 16:05:57</t>
  </si>
  <si>
    <t>2024-01-16 16:13:17</t>
  </si>
  <si>
    <t>2024-01-16 15:29:52</t>
  </si>
  <si>
    <t>2024-01-16 17:33:46</t>
  </si>
  <si>
    <t>KUŞÇULAR TR-9 35-19-M00221_A_90965276_90965276</t>
  </si>
  <si>
    <t>90965276</t>
  </si>
  <si>
    <t>2024-01-16 15:37:29</t>
  </si>
  <si>
    <t>2024-01-16 18:33:36</t>
  </si>
  <si>
    <t>KAPAKLI DM 45-72-M00309_ZER SALÇA M05_2099421</t>
  </si>
  <si>
    <t>2099421</t>
  </si>
  <si>
    <t>2024-01-16 13:43:04</t>
  </si>
  <si>
    <t>2024-01-16 14:00:01</t>
  </si>
  <si>
    <t>2024-01-16 13:41:24</t>
  </si>
  <si>
    <t>2024-01-16 13:59:00</t>
  </si>
  <si>
    <t>UMURLU KAHVEÖNÜ TR-8 35-31-L00372_47788649_56352001_56352001</t>
  </si>
  <si>
    <t>56352001</t>
  </si>
  <si>
    <t>2024-01-16 13:34:12</t>
  </si>
  <si>
    <t>2024-01-16 15:12:33</t>
  </si>
  <si>
    <t>HACIHALİLLER TR-4 45-71-M01783_A_56391125_56391125</t>
  </si>
  <si>
    <t>56391125</t>
  </si>
  <si>
    <t>2024-01-16 13:34:46</t>
  </si>
  <si>
    <t>2024-01-16 23:28:09</t>
  </si>
  <si>
    <t>2024-01-16 13:54:19</t>
  </si>
  <si>
    <t>2024-01-16 17:19:00</t>
  </si>
  <si>
    <t>GRUPKENT TR-1 35-30-M00203_C_91062389_91062389</t>
  </si>
  <si>
    <t>91062389</t>
  </si>
  <si>
    <t>2024-01-16 10:30:13</t>
  </si>
  <si>
    <t>2024-01-16 13:32:43</t>
  </si>
  <si>
    <t>K-2302 35-04-K02302_912483946_912483946</t>
  </si>
  <si>
    <t>912483946</t>
  </si>
  <si>
    <t>2024-01-16 09:02:17</t>
  </si>
  <si>
    <t>2024-01-16 10:52:05</t>
  </si>
  <si>
    <t>ALAÇATI TM 35-18-A00005_KARABURUN-1 M19_2310585</t>
  </si>
  <si>
    <t>2310585</t>
  </si>
  <si>
    <t>2024-01-16 09:14:57</t>
  </si>
  <si>
    <t>2024-01-16 09:18:33</t>
  </si>
  <si>
    <t>SOMA B SANTRALİ TM 45-82-A00004_IŞIKLAR-1 (1H05) M09_66326701</t>
  </si>
  <si>
    <t>66326701</t>
  </si>
  <si>
    <t>2024-01-16 09:07:38</t>
  </si>
  <si>
    <t>2024-01-16 09:56:23</t>
  </si>
  <si>
    <t>2024-01-16 02:54:57</t>
  </si>
  <si>
    <t>2024-01-16 03:59:37</t>
  </si>
  <si>
    <t>2024-01-15 14:52:21</t>
  </si>
  <si>
    <t>2024-01-15 17:44:59</t>
  </si>
  <si>
    <t>M-3312(YATIRIM REZERVE) 35-07-M03312_97543671_97543671</t>
  </si>
  <si>
    <t>97543671</t>
  </si>
  <si>
    <t>2024-01-15 14:00:12</t>
  </si>
  <si>
    <t>2024-01-15 16:54:10</t>
  </si>
  <si>
    <t>DM-2/9 45-71-M00126_953192004_953192004</t>
  </si>
  <si>
    <t>953192004</t>
  </si>
  <si>
    <t>2024-01-15 14:17:43</t>
  </si>
  <si>
    <t>2024-01-15 19:11:03</t>
  </si>
  <si>
    <t>M-327 35-03-M00327_35-03-M00327_66143996</t>
  </si>
  <si>
    <t>66143996</t>
  </si>
  <si>
    <t>2024-01-15 13:57:26</t>
  </si>
  <si>
    <t>2024-01-15 14:50:05</t>
  </si>
  <si>
    <t>ASARLIK DM-2/1 35-28-M00186_A_60982231_60982231</t>
  </si>
  <si>
    <t>60982231</t>
  </si>
  <si>
    <t>2024-01-09 22:03:40</t>
  </si>
  <si>
    <t>2024-01-09 22:39:10</t>
  </si>
  <si>
    <t>M-910 35-09-M00910_B b1b_5878739</t>
  </si>
  <si>
    <t>5878739</t>
  </si>
  <si>
    <t>2024-01-09 21:28:35</t>
  </si>
  <si>
    <t>2024-01-10 01:01:25</t>
  </si>
  <si>
    <t>KARAVELİLER TR-2 35-20-L00141_955195941_955195941</t>
  </si>
  <si>
    <t>955195941</t>
  </si>
  <si>
    <t>2024-01-09 19:13:16</t>
  </si>
  <si>
    <t>2024-01-09 22:50:49</t>
  </si>
  <si>
    <t>2024-01-09 18:44:37</t>
  </si>
  <si>
    <t>2024-01-09 19:12:53</t>
  </si>
  <si>
    <t>2024-01-09 18:50:35</t>
  </si>
  <si>
    <t>2024-01-09 19:39:32</t>
  </si>
  <si>
    <t>FIRDANLAR KÖK 45-76-M00257_DEMİRTAŞ M03_96531656</t>
  </si>
  <si>
    <t>96531656</t>
  </si>
  <si>
    <t>2024-01-09 19:10:48</t>
  </si>
  <si>
    <t>2024-01-09 20:44:08</t>
  </si>
  <si>
    <t>TR-47 35-16-L00047_35-16-L00047_71976765</t>
  </si>
  <si>
    <t>71976765</t>
  </si>
  <si>
    <t>2024-01-09 18:53:58</t>
  </si>
  <si>
    <t>2024-01-09 20:44:01</t>
  </si>
  <si>
    <t>M-3069(YATIRIM REZERVE) 35-01-M03069_911670466_911670466</t>
  </si>
  <si>
    <t>911670466</t>
  </si>
  <si>
    <t>2024-01-09 16:34:19</t>
  </si>
  <si>
    <t>2024-01-09 17:53:11</t>
  </si>
  <si>
    <t>2024-01-09 10:55:36</t>
  </si>
  <si>
    <t>2024-01-09 11:25:09</t>
  </si>
  <si>
    <t>HİKMET GIDA KÖK 45-72-M00122_HatBaşıAyırıcı_53136426 M04_53136426</t>
  </si>
  <si>
    <t>53136426</t>
  </si>
  <si>
    <t>2024-01-08 09:49:19</t>
  </si>
  <si>
    <t>2024-01-08 13:05:54</t>
  </si>
  <si>
    <t>MAHMUT GÜL SULAMA GRUBU 35-29-L00365_DIREK TIPI TRAFO HUCRESI H01_2096179</t>
  </si>
  <si>
    <t>2096179</t>
  </si>
  <si>
    <t>2024-01-09 08:44:30</t>
  </si>
  <si>
    <t>2024-01-09 10:25:13</t>
  </si>
  <si>
    <t>EMCELLİ TR-1 45-79-M00303_45-79-M00303_2350016</t>
  </si>
  <si>
    <t>2350016</t>
  </si>
  <si>
    <t>2024-01-09 08:33:48</t>
  </si>
  <si>
    <t>2024-01-09 09:31:06</t>
  </si>
  <si>
    <t>2024-01-09 08:28:52</t>
  </si>
  <si>
    <t>2024-01-09 11:34:24</t>
  </si>
  <si>
    <t>KAVAKLIDERE  KÖK 45-73-M00140_KAVAKLIDERE TR-2 M01_66675703</t>
  </si>
  <si>
    <t>66675703</t>
  </si>
  <si>
    <t>2024-01-09 08:57:55</t>
  </si>
  <si>
    <t>2024-01-09 13:04:01</t>
  </si>
  <si>
    <t>K-3768 35-02-K03768_912954661_912954661</t>
  </si>
  <si>
    <t>912954661</t>
  </si>
  <si>
    <t>2024-01-09 06:12:24</t>
  </si>
  <si>
    <t>2024-01-09 09:08:34</t>
  </si>
  <si>
    <t>SULTAN DM 35-25-M00121_M-36 ZİNDANCIK KÖK M12_72117240</t>
  </si>
  <si>
    <t>72117240</t>
  </si>
  <si>
    <t>2024-01-09 01:21:45</t>
  </si>
  <si>
    <t>2024-01-09 01:37:34</t>
  </si>
  <si>
    <t>2024-01-08 20:43:49</t>
  </si>
  <si>
    <t>2024-01-08 22:42:46</t>
  </si>
  <si>
    <t>ULAMIŞ KAPIKÖY 35-19-L00413_35-19-L00413_87044698</t>
  </si>
  <si>
    <t>87044698</t>
  </si>
  <si>
    <t>2024-01-08 17:19:37</t>
  </si>
  <si>
    <t>2024-01-08 18:16:00</t>
  </si>
  <si>
    <t>ARMUTLU DM 35-27-M00879_HALİLBEYLİ DMYE ARMUTLU-2 M03_2331480</t>
  </si>
  <si>
    <t>2331480</t>
  </si>
  <si>
    <t>2024-01-08 21:06:07</t>
  </si>
  <si>
    <t>2024-01-08 21:06:12</t>
  </si>
  <si>
    <t>K-1873 35-09-K01873_D_56380874_56380874</t>
  </si>
  <si>
    <t>56380874</t>
  </si>
  <si>
    <t>2024-01-08 17:06:12</t>
  </si>
  <si>
    <t>2024-01-08 17:42:01</t>
  </si>
  <si>
    <t>DM-25/16 45-71-M00392_953191283_953191283</t>
  </si>
  <si>
    <t>953191283</t>
  </si>
  <si>
    <t>2024-01-08 15:35:22</t>
  </si>
  <si>
    <t>2024-01-08 22:39:22</t>
  </si>
  <si>
    <t>ILGIN HATBAŞI KÖK 45-73-M01292_HatBaşıAyırıcı_100775832 M02_100775832</t>
  </si>
  <si>
    <t>100775832</t>
  </si>
  <si>
    <t>2024-01-08 14:55:55</t>
  </si>
  <si>
    <t>2024-01-08 16:10:11</t>
  </si>
  <si>
    <t>SARIGÖL TR-41 45-79-M00041_945559765_945559765</t>
  </si>
  <si>
    <t>945559765</t>
  </si>
  <si>
    <t>2024-01-08 14:03:23</t>
  </si>
  <si>
    <t>2024-01-08 17:03:08</t>
  </si>
  <si>
    <t>KAVAKLIDERE TR-9 45-73-M00143_HatBaşıAyırıcı_100772748 M03_100772748</t>
  </si>
  <si>
    <t>100772748</t>
  </si>
  <si>
    <t>2024-01-08 12:14:44</t>
  </si>
  <si>
    <t>2024-01-08 12:19:15</t>
  </si>
  <si>
    <t>ARMUTLU TR-3 35-27-L00003_97499132_97499132</t>
  </si>
  <si>
    <t>97499132</t>
  </si>
  <si>
    <t>2024-01-08 12:28:28</t>
  </si>
  <si>
    <t>2024-01-08 18:43:24</t>
  </si>
  <si>
    <t>DELEMENLER ORTAHAN TR-1 45-73-M00724_945644877_945644877</t>
  </si>
  <si>
    <t>945644877</t>
  </si>
  <si>
    <t>2024-01-08 12:05:14</t>
  </si>
  <si>
    <t>2024-01-08 18:50:47</t>
  </si>
  <si>
    <t>DM06/TR-5A 45-73-M00090_B b2_45147589</t>
  </si>
  <si>
    <t>45147589</t>
  </si>
  <si>
    <t>2024-01-08 12:24:20</t>
  </si>
  <si>
    <t>2024-01-08 17:34:54</t>
  </si>
  <si>
    <t>L-430 35-18-L00430_950462485_950462485</t>
  </si>
  <si>
    <t>950462485</t>
  </si>
  <si>
    <t>2024-01-08 12:22:25</t>
  </si>
  <si>
    <t>2024-01-08 14:04:15</t>
  </si>
  <si>
    <t>M-382 35-02-M00382_35-02-M00382_2364066</t>
  </si>
  <si>
    <t>2364066</t>
  </si>
  <si>
    <t>2024-01-08 12:38:11</t>
  </si>
  <si>
    <t>2024-01-08 14:23:23</t>
  </si>
  <si>
    <t>M-1629 35-02-M01629_913431647_913431647</t>
  </si>
  <si>
    <t>913431647</t>
  </si>
  <si>
    <t>2024-01-08 11:48:23</t>
  </si>
  <si>
    <t>2024-01-08 17:26:00</t>
  </si>
  <si>
    <t>2024-01-08 12:05:24</t>
  </si>
  <si>
    <t>2024-01-08 12:23:14</t>
  </si>
  <si>
    <t>ALİBEYLİ DM 45-80-M00064_HEYBELİ M03_72190763</t>
  </si>
  <si>
    <t>72190763</t>
  </si>
  <si>
    <t>2024-01-08 11:44:05</t>
  </si>
  <si>
    <t>2024-01-08 13:59:03</t>
  </si>
  <si>
    <t>2024-01-08 12:04:27</t>
  </si>
  <si>
    <t>2024-01-08 13:58:43</t>
  </si>
  <si>
    <t>TR-99 KIZMEZARLIĞI 35-26-M00099_956632728_956632728</t>
  </si>
  <si>
    <t>956632728</t>
  </si>
  <si>
    <t>2024-01-08 11:14:30</t>
  </si>
  <si>
    <t>DEREKÖY TR-1 45-84-L00015_A_91113030_91113030</t>
  </si>
  <si>
    <t>91113030</t>
  </si>
  <si>
    <t>2024-01-08 10:00:00</t>
  </si>
  <si>
    <t>2024-01-08 11:59:18</t>
  </si>
  <si>
    <t>İSMAİL ŞİMŞEK SULAMA GRUBU 35-29-L00149_D_91052143_91052143</t>
  </si>
  <si>
    <t>91052143</t>
  </si>
  <si>
    <t>2024-01-08 08:23:28</t>
  </si>
  <si>
    <t>2024-01-08 09:49:47</t>
  </si>
  <si>
    <t>YENMİŞ KÖK 35-27-M00366_HatBaşıAyırıcı_54697562 M06_54697562</t>
  </si>
  <si>
    <t>54697562</t>
  </si>
  <si>
    <t>2024-01-08 08:16:51</t>
  </si>
  <si>
    <t>2024-01-08 10:20:34</t>
  </si>
  <si>
    <t>TR-35 35-30-L00035_955334110_955334110</t>
  </si>
  <si>
    <t>955334110</t>
  </si>
  <si>
    <t>2024-01-08 08:25:58</t>
  </si>
  <si>
    <t>2024-01-08 10:32:57</t>
  </si>
  <si>
    <t>2024-01-08 08:12:49</t>
  </si>
  <si>
    <t>2024-01-08 08:23:09</t>
  </si>
  <si>
    <t>2024-01-08 13:58:12</t>
  </si>
  <si>
    <t>2024-01-08 08:26:21</t>
  </si>
  <si>
    <t>2024-01-08 09:42:08</t>
  </si>
  <si>
    <t>MEKO METAL KÖK 35-26-M00394_MEKO METAL TR M03_72164860</t>
  </si>
  <si>
    <t>72164860</t>
  </si>
  <si>
    <t>2024-01-08 05:43:56</t>
  </si>
  <si>
    <t>2024-01-08 06:41:34</t>
  </si>
  <si>
    <t>TAŞLIYATAK TR-7 35-31-L00341_47890221_56391017_56391017</t>
  </si>
  <si>
    <t>56391017</t>
  </si>
  <si>
    <t>2024-01-08 06:42:28</t>
  </si>
  <si>
    <t>2024-01-08 13:45:01</t>
  </si>
  <si>
    <t>ESKİ FOÇA İM 35-23-A00001_FOTAŞ-2 M02_2308531</t>
  </si>
  <si>
    <t>2308531</t>
  </si>
  <si>
    <t>2024-01-08 04:44:17</t>
  </si>
  <si>
    <t>2024-01-08 06:06:16</t>
  </si>
  <si>
    <t>ÜNİVERSİTE TM 35-02-A00008_ÜNİVERSİTE-17 K41_2314410</t>
  </si>
  <si>
    <t>2314410</t>
  </si>
  <si>
    <t>2024-01-08 03:05:35</t>
  </si>
  <si>
    <t>2024-01-08 03:23:44</t>
  </si>
  <si>
    <t>ÜNİVERSİTE TM 35-02-A00008_ÜNİVERSİTE-1 K29_2310272</t>
  </si>
  <si>
    <t>2310272</t>
  </si>
  <si>
    <t>2024-01-08 03:07:16</t>
  </si>
  <si>
    <t>2024-01-08 03:18:34</t>
  </si>
  <si>
    <t>ÜNİVERSİTE TM 35-02-A00008_ÜNİVERSİTE-18 K42_2314411</t>
  </si>
  <si>
    <t>2314411</t>
  </si>
  <si>
    <t>2024-01-08 03:05:24</t>
  </si>
  <si>
    <t>2024-01-08 03:23:07</t>
  </si>
  <si>
    <t>K-3158 35-08-K03158_95000537910_95000537910</t>
  </si>
  <si>
    <t>95000537910</t>
  </si>
  <si>
    <t>2024-01-08 00:22:03</t>
  </si>
  <si>
    <t>2024-01-08 03:07:51</t>
  </si>
  <si>
    <t>2024-01-07 21:25:47</t>
  </si>
  <si>
    <t>2024-01-08 00:26:17</t>
  </si>
  <si>
    <t>YUKARI AKTEPE PALAMUTÇUK MAH. TR-3 35-32-L00074_A_56370745_56370745</t>
  </si>
  <si>
    <t>56370745</t>
  </si>
  <si>
    <t>2024-01-07 23:28:45</t>
  </si>
  <si>
    <t>2024-01-08 00:15:29</t>
  </si>
  <si>
    <t>İSMAİLLİ KÖK 35-16-M00045_HatBaşıAyırıcı_53140519 M05_53140519</t>
  </si>
  <si>
    <t>53140519</t>
  </si>
  <si>
    <t>2024-01-07 22:22:23</t>
  </si>
  <si>
    <t>GERENKÖY TR-7 35-23-M00153_C_91090894_91090894</t>
  </si>
  <si>
    <t>91090894</t>
  </si>
  <si>
    <t>2024-01-07 23:43:41</t>
  </si>
  <si>
    <t>2024-01-08 04:18:46</t>
  </si>
  <si>
    <t>DM-2/TR-13 MENDERES 35-22-M00822_A H01_57816087</t>
  </si>
  <si>
    <t>57816087</t>
  </si>
  <si>
    <t>2024-01-07 21:28:24</t>
  </si>
  <si>
    <t>2024-01-07 23:46:20</t>
  </si>
  <si>
    <t>M-3568(YATIRIM REZERVE) 35-02-M03568_D D3B_5855843</t>
  </si>
  <si>
    <t>5855843</t>
  </si>
  <si>
    <t>2024-01-18 17:50:15</t>
  </si>
  <si>
    <t>2024-01-18 19:02:24</t>
  </si>
  <si>
    <t>TİRE TR-8 35-29-L00008_950336527_950336527</t>
  </si>
  <si>
    <t>950336527</t>
  </si>
  <si>
    <t>2024-01-18 16:53:43</t>
  </si>
  <si>
    <t>2024-01-18 17:41:44</t>
  </si>
  <si>
    <t>TR-16 ( M-716) 35-30-M00716_955296698_955296698</t>
  </si>
  <si>
    <t>955296698</t>
  </si>
  <si>
    <t>2024-01-18 15:45:23</t>
  </si>
  <si>
    <t>2024-01-18 18:18:13</t>
  </si>
  <si>
    <t>BAĞLICA TR-5 45-79-M00290_45-79-M00290_2366786</t>
  </si>
  <si>
    <t>2366786</t>
  </si>
  <si>
    <t>2024-01-18 15:27:34</t>
  </si>
  <si>
    <t>2024-01-18 19:20:36</t>
  </si>
  <si>
    <t>M-67 ELMASTAŞ 35-14-M00067_95002619767_95002619767</t>
  </si>
  <si>
    <t>95002619767</t>
  </si>
  <si>
    <t>2024-01-18 14:23:08</t>
  </si>
  <si>
    <t>2024-01-18 18:11:40</t>
  </si>
  <si>
    <t>ÇAPAKLI KÖK 45-78-M01161_GÖKÇEKÖY M05_78225836</t>
  </si>
  <si>
    <t>78225836</t>
  </si>
  <si>
    <t>2024-01-18 14:15:14</t>
  </si>
  <si>
    <t>2024-01-18 14:15:44</t>
  </si>
  <si>
    <t>K-3848 35-04-K03848_A_56381008_56381008</t>
  </si>
  <si>
    <t>56381008</t>
  </si>
  <si>
    <t>2024-01-18 13:54:53</t>
  </si>
  <si>
    <t>2024-01-18 16:24:28</t>
  </si>
  <si>
    <t>ASARLIK TR-4 35-28-M00179_953383638_953383638</t>
  </si>
  <si>
    <t>953383638</t>
  </si>
  <si>
    <t>2024-01-18 12:04:39</t>
  </si>
  <si>
    <t>2024-01-18 13:34:02</t>
  </si>
  <si>
    <t>YEŞİLOVA KÖK 45-78-M01393_AKÖREN KÖK M02_83810701</t>
  </si>
  <si>
    <t>83810701</t>
  </si>
  <si>
    <t>2024-01-18 12:01:04</t>
  </si>
  <si>
    <t>2024-01-18 12:51:21</t>
  </si>
  <si>
    <t>M-2744 35-02-M02744_35-02-M02744_65990371</t>
  </si>
  <si>
    <t>65990371</t>
  </si>
  <si>
    <t>2024-01-18 12:14:44</t>
  </si>
  <si>
    <t>2024-01-18 12:34:26</t>
  </si>
  <si>
    <t>2024-01-18 11:43:14</t>
  </si>
  <si>
    <t>2024-01-18 12:38:54</t>
  </si>
  <si>
    <t>2024-01-18 12:11:44</t>
  </si>
  <si>
    <t>2024-01-18 12:28:24</t>
  </si>
  <si>
    <t>YAĞCILAR TR-5 35-19-M00230_A_56389712_56389712</t>
  </si>
  <si>
    <t>56389712</t>
  </si>
  <si>
    <t>2024-01-18 09:11:14</t>
  </si>
  <si>
    <t>2024-01-18 10:49:14</t>
  </si>
  <si>
    <t>TR-111 35-26-M00111_DAĞITIM TRAFO TR-111 M04_65973903</t>
  </si>
  <si>
    <t>65973903</t>
  </si>
  <si>
    <t>2024-01-17 19:48:04</t>
  </si>
  <si>
    <t>2024-01-17 20:04:48</t>
  </si>
  <si>
    <t>MURADİYE DM-4/12-A (DİREK TR-1) 45-71-M01872_45-71-M01872_2375745</t>
  </si>
  <si>
    <t>2375745</t>
  </si>
  <si>
    <t>2024-01-17 20:30:00</t>
  </si>
  <si>
    <t>2024-01-17 21:20:34</t>
  </si>
  <si>
    <t>2024-01-17 20:43:07</t>
  </si>
  <si>
    <t>2024-01-17 20:53:37</t>
  </si>
  <si>
    <t>TR-7 DEPREM KONUTLARI 35-19-L00007_BETON SANTRALLERİ L03_72118554</t>
  </si>
  <si>
    <t>72118554</t>
  </si>
  <si>
    <t>2024-01-17 17:45:34</t>
  </si>
  <si>
    <t>2024-01-17 18:14:18</t>
  </si>
  <si>
    <t>K-845 35-01-K00845_35-01-K00845_2353855</t>
  </si>
  <si>
    <t>2353855</t>
  </si>
  <si>
    <t>2024-01-17 17:50:24</t>
  </si>
  <si>
    <t>2024-01-17 18:55:51</t>
  </si>
  <si>
    <t>2024-01-17 17:40:34</t>
  </si>
  <si>
    <t>2024-01-17 17:40:54</t>
  </si>
  <si>
    <t>ILIPINAR GES KÖK 35-23-M00348_HatBaşıAyırıcı_83291065 M04_83291065</t>
  </si>
  <si>
    <t>83291065</t>
  </si>
  <si>
    <t>2024-01-17 16:18:55</t>
  </si>
  <si>
    <t>2024-01-17 18:21:57</t>
  </si>
  <si>
    <t>2024-01-17 13:32:34</t>
  </si>
  <si>
    <t>2024-01-17 15:04:14</t>
  </si>
  <si>
    <t>TR-7 DEPREM KONUTLARI 35-19-L00007_HatBaşıAyırıcı_89006250 L03_89006250</t>
  </si>
  <si>
    <t>89006250</t>
  </si>
  <si>
    <t>2024-01-17 13:09:56</t>
  </si>
  <si>
    <t>2024-01-17 11:17:14</t>
  </si>
  <si>
    <t>2024-01-17 12:45:33</t>
  </si>
  <si>
    <t>KAYAKÖY TR-3 35-15-L00523_950388189_950388189</t>
  </si>
  <si>
    <t>950388189</t>
  </si>
  <si>
    <t>2024-01-16 18:53:01</t>
  </si>
  <si>
    <t>2024-01-16 21:19:25</t>
  </si>
  <si>
    <t>M-2506 35-01-M02506_R_56366729_56366729</t>
  </si>
  <si>
    <t>56366729</t>
  </si>
  <si>
    <t>2024-01-16 17:55:53</t>
  </si>
  <si>
    <t>2024-01-16 18:38:25</t>
  </si>
  <si>
    <t>FOÇA M-258 35-23-M00258_A_56406609_56406609</t>
  </si>
  <si>
    <t>56406609</t>
  </si>
  <si>
    <t>2024-01-16 17:37:42</t>
  </si>
  <si>
    <t>2024-01-16 18:24:01</t>
  </si>
  <si>
    <t>TR-104 35-16-L00104_C C02_83623537</t>
  </si>
  <si>
    <t>83623537</t>
  </si>
  <si>
    <t>2024-01-16 17:36:51</t>
  </si>
  <si>
    <t>2024-01-16 18:17:03</t>
  </si>
  <si>
    <t>MURADİYE KAPALI SPOR SALONU KÖK 45-71-M00207_EVRONOS M02_55028036</t>
  </si>
  <si>
    <t>55028036</t>
  </si>
  <si>
    <t>2024-01-16 17:34:14</t>
  </si>
  <si>
    <t>2024-01-16 18:06:22</t>
  </si>
  <si>
    <t>KINIK ORGANİZE DM 35-24-M00208_SOMA KÖYLER M15_83158735</t>
  </si>
  <si>
    <t>83158735</t>
  </si>
  <si>
    <t>2024-01-16 17:30:43</t>
  </si>
  <si>
    <t>2024-01-16 18:29:06</t>
  </si>
  <si>
    <t>KEMALİYE DM (TR-1) 45-73-M00150_TOYGAR M03_66715921</t>
  </si>
  <si>
    <t>66715921</t>
  </si>
  <si>
    <t>2024-01-16 17:26:05</t>
  </si>
  <si>
    <t>2024-01-16 19:30:53</t>
  </si>
  <si>
    <t>TÜRKELLİ TR-1803 35-28-M00456_DIREK TIPI TRAFO HUCRESI H01_2035734</t>
  </si>
  <si>
    <t>2035734</t>
  </si>
  <si>
    <t>2024-01-16 14:05:18</t>
  </si>
  <si>
    <t>2024-01-16 18:28:05</t>
  </si>
  <si>
    <t>K-4269 35-01-K04269_912318088_912318088</t>
  </si>
  <si>
    <t>912318088</t>
  </si>
  <si>
    <t>2024-01-16 13:09:17</t>
  </si>
  <si>
    <t>2024-01-16 17:07:21</t>
  </si>
  <si>
    <t>BİRGİ DM 35-15-L01013_MERT İPEK L03_67562274</t>
  </si>
  <si>
    <t>67562274</t>
  </si>
  <si>
    <t>2024-01-16 10:00:59</t>
  </si>
  <si>
    <t>2024-01-16 10:10:36</t>
  </si>
  <si>
    <t>SOMA A SANTRALİ İM/DM 45-82-A00001_IŞIKLAR-2 M02_2324958</t>
  </si>
  <si>
    <t>2324958</t>
  </si>
  <si>
    <t>2024-01-16 10:25:41</t>
  </si>
  <si>
    <t>2024-01-16 12:02:42</t>
  </si>
  <si>
    <t>TOYGAR KÖK 45-73-M00166_TOYGAR ÇIKIŞ M01_66715045</t>
  </si>
  <si>
    <t>66715045</t>
  </si>
  <si>
    <t>2024-01-16 10:28:03</t>
  </si>
  <si>
    <t>2024-01-16 11:28:19</t>
  </si>
  <si>
    <t>ÇANDARLI TR-35 SAHİL ÖZLEM SİTESİ 35-30-M00035_ÇANDARLI DM M03_92110720</t>
  </si>
  <si>
    <t>92110720</t>
  </si>
  <si>
    <t>2024-01-16 10:11:46</t>
  </si>
  <si>
    <t>2024-01-16 10:41:23</t>
  </si>
  <si>
    <t>DURASILLI TR-2 45-78-M01115_DURASILLI TR-1 M01_66089956</t>
  </si>
  <si>
    <t>66089956</t>
  </si>
  <si>
    <t>2024-01-16 10:05:03</t>
  </si>
  <si>
    <t>2024-01-16 10:33:37</t>
  </si>
  <si>
    <t>GÜNKENT TR-5 35-18-M00056_GÜNKENT TR-4 M02_72094014</t>
  </si>
  <si>
    <t>72094014</t>
  </si>
  <si>
    <t>2024-01-16 08:13:26</t>
  </si>
  <si>
    <t>2024-01-16 10:32:03</t>
  </si>
  <si>
    <t>GÖBELLER TR-1 35-16-M00110_A_90960412_90960412</t>
  </si>
  <si>
    <t>90960412</t>
  </si>
  <si>
    <t>2024-01-16 08:43:51</t>
  </si>
  <si>
    <t>2024-01-16 12:15:32</t>
  </si>
  <si>
    <t>2024-01-16 08:31:47</t>
  </si>
  <si>
    <t>2024-01-16 08:42:06</t>
  </si>
  <si>
    <t>K-3768 35-02-K03768_B_56363861_56363861</t>
  </si>
  <si>
    <t>56363861</t>
  </si>
  <si>
    <t>2024-01-15 17:07:54</t>
  </si>
  <si>
    <t>2024-01-15 18:14:05</t>
  </si>
  <si>
    <t>MASKİ ARITMA KÖK 45-72-M00121_PTT-TELEKOM RADYOLİNG ÇIKIŞ ÖZEL M03_66495113</t>
  </si>
  <si>
    <t>66495113</t>
  </si>
  <si>
    <t>2024-01-15 13:55:57</t>
  </si>
  <si>
    <t>2024-01-15 14:44:48</t>
  </si>
  <si>
    <t>İSMAİLLİ KÖK 35-16-M00045_SEKLİK M07_72049734</t>
  </si>
  <si>
    <t>72049734</t>
  </si>
  <si>
    <t>2024-01-15 14:21:32</t>
  </si>
  <si>
    <t>2024-01-15 15:09:02</t>
  </si>
  <si>
    <t>ÇAMLICA KÖK 45-81-M00048_ÇERİPAŞA M02_71996192</t>
  </si>
  <si>
    <t>71996192</t>
  </si>
  <si>
    <t>2024-01-15 13:38:42</t>
  </si>
  <si>
    <t>2024-01-15 15:04:12</t>
  </si>
  <si>
    <t>K-444 35-02-K00444_35-02-K00444_2360363</t>
  </si>
  <si>
    <t>2360363</t>
  </si>
  <si>
    <t>2024-01-07 10:41:51</t>
  </si>
  <si>
    <t>2024-01-07 12:09:24</t>
  </si>
  <si>
    <t>YUKARIKOÇAKLAR TR-1 45-79-M00104_A_56396617_56396617</t>
  </si>
  <si>
    <t>56396617</t>
  </si>
  <si>
    <t>2024-01-15 12:26:26</t>
  </si>
  <si>
    <t>2024-01-15 13:22:53</t>
  </si>
  <si>
    <t>K-1996 35-01-K01996_C 1C_5914060</t>
  </si>
  <si>
    <t>5914060</t>
  </si>
  <si>
    <t>2024-01-15 12:41:07</t>
  </si>
  <si>
    <t>2024-01-15 16:09:45</t>
  </si>
  <si>
    <t>BAĞYURDU DM-1/12 35-27-L00230_98659623_98659623</t>
  </si>
  <si>
    <t>98659623</t>
  </si>
  <si>
    <t>2024-01-15 12:24:18</t>
  </si>
  <si>
    <t>2024-01-15 13:47:27</t>
  </si>
  <si>
    <t>DURASILLI TR-13 45-78-M01149__56384929_56384929</t>
  </si>
  <si>
    <t>56384929</t>
  </si>
  <si>
    <t>2024-01-08 06:36:50</t>
  </si>
  <si>
    <t>2024-01-08 07:13:09</t>
  </si>
  <si>
    <t>MENEMEN TR-17 35-28-L00017_A_91339180_91339180</t>
  </si>
  <si>
    <t>91339180</t>
  </si>
  <si>
    <t>2024-01-07 21:36:34</t>
  </si>
  <si>
    <t>2024-01-07 22:46:05</t>
  </si>
  <si>
    <t>TR-46 45-78-L00046_953251340_953251340</t>
  </si>
  <si>
    <t>953251340</t>
  </si>
  <si>
    <t>2024-01-07 22:09:19</t>
  </si>
  <si>
    <t>2024-01-07 17:38:45</t>
  </si>
  <si>
    <t>2024-01-07 20:42:01</t>
  </si>
  <si>
    <t>2024-01-07 17:54:17</t>
  </si>
  <si>
    <t>2024-01-07 19:15:11</t>
  </si>
  <si>
    <t>ULUKENT DM-3/3 35-28-M00049_DM-3/2 M01_66488307</t>
  </si>
  <si>
    <t>66488307</t>
  </si>
  <si>
    <t>2024-01-07 19:43:14</t>
  </si>
  <si>
    <t>ULUCAK TM 35-28-A00002_DSİ M06_2313768</t>
  </si>
  <si>
    <t>2313768</t>
  </si>
  <si>
    <t>2024-01-07 17:53:01</t>
  </si>
  <si>
    <t>2024-01-07 18:03:14</t>
  </si>
  <si>
    <t>ÜRKMEZ M-19 35-25-M00152_35-25-M00152_2368364</t>
  </si>
  <si>
    <t>2368364</t>
  </si>
  <si>
    <t>2024-01-07 16:40:28</t>
  </si>
  <si>
    <t>2024-01-07 19:43:51</t>
  </si>
  <si>
    <t>KÜÇÜKKALE KÖK 35-29-L00036_MEHMETLER L02_2088232</t>
  </si>
  <si>
    <t>2088232</t>
  </si>
  <si>
    <t>2024-01-07 17:10:55</t>
  </si>
  <si>
    <t>2024-01-07 21:36:49</t>
  </si>
  <si>
    <t>ESENDERE TR-1 35-21-L00108_A_82668930_82668930</t>
  </si>
  <si>
    <t>82668930</t>
  </si>
  <si>
    <t>2024-01-07 21:11:44</t>
  </si>
  <si>
    <t>K-4148 35-01-K04148_911435010_911435010</t>
  </si>
  <si>
    <t>911435010</t>
  </si>
  <si>
    <t>2024-01-07 14:16:49</t>
  </si>
  <si>
    <t>2024-01-07 16:04:14</t>
  </si>
  <si>
    <t>2024-01-07 14:12:19</t>
  </si>
  <si>
    <t>2024-01-07 17:08:57</t>
  </si>
  <si>
    <t>2024-01-07 13:34:04</t>
  </si>
  <si>
    <t>2024-01-07 13:36:00</t>
  </si>
  <si>
    <t>IŞIKLAR KÖK-2 45-82-M00140_IŞIKLAR-2 M09_72198344</t>
  </si>
  <si>
    <t>72198344</t>
  </si>
  <si>
    <t>2024-01-07 11:52:14</t>
  </si>
  <si>
    <t>2024-01-07 12:50:50</t>
  </si>
  <si>
    <t>GÜZELKÖY KÖK 45-71-M00123_HatBaşıAyırıcı_53134781 M06_53134781</t>
  </si>
  <si>
    <t>53134781</t>
  </si>
  <si>
    <t>2024-01-07 12:02:47</t>
  </si>
  <si>
    <t>2024-01-07 15:03:09</t>
  </si>
  <si>
    <t>TR-52 SAĞLIK OCAĞI 35-26-M00052_A_91238515_91238515</t>
  </si>
  <si>
    <t>91238515</t>
  </si>
  <si>
    <t>2024-01-07 12:12:23</t>
  </si>
  <si>
    <t>2024-01-07 18:26:27</t>
  </si>
  <si>
    <t>ÇUKUROVA KİMYA EML 45-71-M01185_DAĞITIM TRAFO ÇUKUROVA KİMYA EML M03_72254201</t>
  </si>
  <si>
    <t>72254201</t>
  </si>
  <si>
    <t>2024-01-18 17:39:49</t>
  </si>
  <si>
    <t>2024-01-18 19:08:00</t>
  </si>
  <si>
    <t>2024-01-18 16:40:42</t>
  </si>
  <si>
    <t>2024-01-18 17:42:26</t>
  </si>
  <si>
    <t>MURADİYE DM 45-71-M00006_SİYEKLİ DM M10_2077009</t>
  </si>
  <si>
    <t>2077009</t>
  </si>
  <si>
    <t>2024-01-18 16:43:31</t>
  </si>
  <si>
    <t>2024-01-18 17:05:16</t>
  </si>
  <si>
    <t>ASARLIK TR-16 35-28-M00174_ASARLIK TR-3 M01_66531300</t>
  </si>
  <si>
    <t>66531300</t>
  </si>
  <si>
    <t>2024-01-18 16:37:21</t>
  </si>
  <si>
    <t>2024-01-18 19:08:43</t>
  </si>
  <si>
    <t>2024-01-06 01:56:37</t>
  </si>
  <si>
    <t>2024-01-06 02:00:04</t>
  </si>
  <si>
    <t>BAHÇELİ TR-3 45-73-M00431_945654015_945654015</t>
  </si>
  <si>
    <t>945654015</t>
  </si>
  <si>
    <t>2024-01-18 15:38:46</t>
  </si>
  <si>
    <t>2024-01-18 18:33:01</t>
  </si>
  <si>
    <t>2024-01-18 15:29:57</t>
  </si>
  <si>
    <t>2024-01-18 15:50:07</t>
  </si>
  <si>
    <t>2024-01-18 15:42:54</t>
  </si>
  <si>
    <t>2024-01-18 15:49:53</t>
  </si>
  <si>
    <t>L-278 35-18-L00278_966479248_966479248</t>
  </si>
  <si>
    <t>966479248</t>
  </si>
  <si>
    <t>2024-01-18 14:14:07</t>
  </si>
  <si>
    <t>2024-01-18 18:57:52</t>
  </si>
  <si>
    <t>2024-01-18 13:40:27</t>
  </si>
  <si>
    <t>2024-01-18 14:00:59</t>
  </si>
  <si>
    <t>UĞURLU KÖK 45-86-M00045_KAVAKYERİ YEŞİLKÖY M03_72226052</t>
  </si>
  <si>
    <t>72226052</t>
  </si>
  <si>
    <t>2024-01-18 13:39:34</t>
  </si>
  <si>
    <t>2024-01-18 13:57:57</t>
  </si>
  <si>
    <t>K-1467 35-03-K01467_35-03-K01467_41918378</t>
  </si>
  <si>
    <t>41918378</t>
  </si>
  <si>
    <t>2024-01-18 13:32:05</t>
  </si>
  <si>
    <t>2024-01-18 14:03:03</t>
  </si>
  <si>
    <t>KIRKAĞAÇ TR-1 45-76-M00001_KIRKAĞAÇ TR-5 M02_72215488</t>
  </si>
  <si>
    <t>72215488</t>
  </si>
  <si>
    <t>2024-01-18 13:41:44</t>
  </si>
  <si>
    <t>2024-01-18 14:02:07</t>
  </si>
  <si>
    <t>2024-01-18 09:53:44</t>
  </si>
  <si>
    <t>2024-01-18 17:10:15</t>
  </si>
  <si>
    <t>GÜMÜLDÜR DM 35-25-M00100_CİVAR M07_2309335</t>
  </si>
  <si>
    <t>2309335</t>
  </si>
  <si>
    <t>2024-01-18 09:50:51</t>
  </si>
  <si>
    <t>2024-01-18 14:39:25</t>
  </si>
  <si>
    <t>ARSLANLAR TM 35-26-A00004_KÖYLER-1 L42_2305571</t>
  </si>
  <si>
    <t>2305571</t>
  </si>
  <si>
    <t>2024-01-18 09:35:27</t>
  </si>
  <si>
    <t>2024-01-18 15:26:09</t>
  </si>
  <si>
    <t>ÖREN TR-1 KÖK 35-27-L00213_ESKİ BAĞYURDU (IŞIK TARIM KÖK) L05_100961811</t>
  </si>
  <si>
    <t>100961811</t>
  </si>
  <si>
    <t>2024-01-18 10:01:34</t>
  </si>
  <si>
    <t>2024-01-18 10:04:14</t>
  </si>
  <si>
    <t>KARAPINAR TR-1 45-78-M01107_953289928_953289928</t>
  </si>
  <si>
    <t>953289928</t>
  </si>
  <si>
    <t>2024-01-18 08:49:12</t>
  </si>
  <si>
    <t>2024-01-18 09:29:00</t>
  </si>
  <si>
    <t>ALİAĞA TR-43 DM 35-17-M00043_HatBaşıAyırıcı_72823532 M13_72823532</t>
  </si>
  <si>
    <t>72823532</t>
  </si>
  <si>
    <t>2024-01-17 18:03:58</t>
  </si>
  <si>
    <t>2024-01-17 20:17:34</t>
  </si>
  <si>
    <t>M-3396(YATIRIM REZERVE) 35-03-M03396_913018525_913018525</t>
  </si>
  <si>
    <t>913018525</t>
  </si>
  <si>
    <t>2024-01-17 18:32:45</t>
  </si>
  <si>
    <t>2024-01-17 22:28:11</t>
  </si>
  <si>
    <t>TR-49 35-26-M00049_DAĞITIM TRAFO TR-49 M06_100774934</t>
  </si>
  <si>
    <t>100774934</t>
  </si>
  <si>
    <t>2024-01-17 18:04:44</t>
  </si>
  <si>
    <t>2024-01-17 18:33:52</t>
  </si>
  <si>
    <t>M-2370 35-01-M02370__86495843_86495843</t>
  </si>
  <si>
    <t>86495843</t>
  </si>
  <si>
    <t>2024-01-17 16:37:18</t>
  </si>
  <si>
    <t>2024-01-17 18:29:57</t>
  </si>
  <si>
    <t>YAŞAMKENT SİTESİ TR 35-27-M00121_914654186_914654186</t>
  </si>
  <si>
    <t>914654186</t>
  </si>
  <si>
    <t>2024-01-17 14:12:40</t>
  </si>
  <si>
    <t>2024-01-17 17:35:53</t>
  </si>
  <si>
    <t>TR-55 35-30-L00055_35-30-L00055_2352518</t>
  </si>
  <si>
    <t>2352518</t>
  </si>
  <si>
    <t>2024-01-17 14:02:24</t>
  </si>
  <si>
    <t>2024-01-17 14:43:43</t>
  </si>
  <si>
    <t>L-321 35-18-L00321_L-317 - L-319 BAHÇELİEVLER L04_72091137</t>
  </si>
  <si>
    <t>72091137</t>
  </si>
  <si>
    <t>2024-01-17 13:11:04</t>
  </si>
  <si>
    <t>2024-01-17 13:47:42</t>
  </si>
  <si>
    <t>2024-01-16 17:06:37</t>
  </si>
  <si>
    <t>2024-01-16 20:12:19</t>
  </si>
  <si>
    <t>KIRKAĞAÇ TR-21 45-76-M00021_A_56385649_56385649</t>
  </si>
  <si>
    <t>56385649</t>
  </si>
  <si>
    <t>2024-01-16 18:47:14</t>
  </si>
  <si>
    <t>2024-01-16 19:20:54</t>
  </si>
  <si>
    <t>2024-01-16 12:54:14</t>
  </si>
  <si>
    <t>2024-01-16 14:24:22</t>
  </si>
  <si>
    <t>CEVİZALAN TR-3 35-15-L01018_35-15-L01018_2365057</t>
  </si>
  <si>
    <t>2365057</t>
  </si>
  <si>
    <t>2024-01-16 15:20:07</t>
  </si>
  <si>
    <t>2024-01-16 15:42:49</t>
  </si>
  <si>
    <t>SANCAKLI BOZKÖY TR-8 45-71-M00501_953244422_953244422</t>
  </si>
  <si>
    <t>953244422</t>
  </si>
  <si>
    <t>2024-01-16 15:46:25</t>
  </si>
  <si>
    <t>2024-01-16 18:27:00</t>
  </si>
  <si>
    <t>KAPAKLI İM 45-72-A00003_HatBaşıAyırıcı_53139358 L04_53139358</t>
  </si>
  <si>
    <t>53139358</t>
  </si>
  <si>
    <t>2024-01-16 15:26:53</t>
  </si>
  <si>
    <t>2024-01-16 15:40:47</t>
  </si>
  <si>
    <t>2024-01-16 15:27:32</t>
  </si>
  <si>
    <t>2024-01-16 15:43:00</t>
  </si>
  <si>
    <t>BOYNUYOĞUN KÖK 35-29-L00051_DÜNDARLI L01_72215397</t>
  </si>
  <si>
    <t>72215397</t>
  </si>
  <si>
    <t>2024-01-16 15:50:23</t>
  </si>
  <si>
    <t>2024-01-16 16:23:03</t>
  </si>
  <si>
    <t>M-195 35-02-M00195_912938593_912938593</t>
  </si>
  <si>
    <t>912938593</t>
  </si>
  <si>
    <t>2024-01-16 15:05:47</t>
  </si>
  <si>
    <t>2024-01-16 18:07:26</t>
  </si>
  <si>
    <t>M-528 35-02-M00528_910023835_910023835</t>
  </si>
  <si>
    <t>910023835</t>
  </si>
  <si>
    <t>2024-01-16 13:23:37</t>
  </si>
  <si>
    <t>2024-01-16 18:30:19</t>
  </si>
  <si>
    <t>CEVİZALAN TR-3 35-15-L01018_A_56361624_56361624</t>
  </si>
  <si>
    <t>56361624</t>
  </si>
  <si>
    <t>2024-01-16 13:09:11</t>
  </si>
  <si>
    <t>DÜZLEN TR-1 45-71-M01744_953192311_953192311</t>
  </si>
  <si>
    <t>953192311</t>
  </si>
  <si>
    <t>2024-01-16 10:17:01</t>
  </si>
  <si>
    <t>2024-01-16 11:19:28</t>
  </si>
  <si>
    <t>ASARLIK TR-6 35-28-M00177_A_91324737_91324737</t>
  </si>
  <si>
    <t>91324737</t>
  </si>
  <si>
    <t>2024-01-16 08:53:45</t>
  </si>
  <si>
    <t>2024-01-16 13:52:51</t>
  </si>
  <si>
    <t>L-523 ALTINKUM 35-18-L00523_ H_49093265</t>
  </si>
  <si>
    <t>49093265</t>
  </si>
  <si>
    <t>2024-01-16 08:29:19</t>
  </si>
  <si>
    <t>2024-01-16 10:51:49</t>
  </si>
  <si>
    <t>2024-01-16 08:47:58</t>
  </si>
  <si>
    <t>2024-01-16 10:36:19</t>
  </si>
  <si>
    <t>M-577 (DM-6/17) 35-17-M00577_950313264_950313264</t>
  </si>
  <si>
    <t>950313264</t>
  </si>
  <si>
    <t>2024-01-16 01:47:11</t>
  </si>
  <si>
    <t>2024-01-16 03:15:04</t>
  </si>
  <si>
    <t>2024-01-16 01:48:53</t>
  </si>
  <si>
    <t>2024-01-16 02:58:31</t>
  </si>
  <si>
    <t>2024-01-16 01:56:13</t>
  </si>
  <si>
    <t>2024-01-16 02:01:47</t>
  </si>
  <si>
    <t>YENİ FOÇA TR-30 35-23-M00030_E_56365763_56365763</t>
  </si>
  <si>
    <t>56365763</t>
  </si>
  <si>
    <t>2024-01-15 16:38:16</t>
  </si>
  <si>
    <t>2024-01-15 17:57:46</t>
  </si>
  <si>
    <t>K-1433 35-04-K01433_99788633_99788633</t>
  </si>
  <si>
    <t>99788633</t>
  </si>
  <si>
    <t>2024-01-15 16:43:36</t>
  </si>
  <si>
    <t>2024-01-15 19:07:28</t>
  </si>
  <si>
    <t>TOYGAR TR-2 45-73-M00237_45-73-M00237_2354172</t>
  </si>
  <si>
    <t>2354172</t>
  </si>
  <si>
    <t>2024-01-15 17:02:07</t>
  </si>
  <si>
    <t>2024-01-15 18:03:24</t>
  </si>
  <si>
    <t>DM-1/21 45-71-M00014_D tr1/21D1b_45179494</t>
  </si>
  <si>
    <t>45179494</t>
  </si>
  <si>
    <t>2024-01-15 14:28:52</t>
  </si>
  <si>
    <t>2024-01-15 15:09:49</t>
  </si>
  <si>
    <t>2024-01-15 14:46:12</t>
  </si>
  <si>
    <t>2024-01-15 16:10:25</t>
  </si>
  <si>
    <t>BORLU TR-3 45-86-M00048_ÇAMLICA TR-9/ÇAMLICA TR-12 M04_72228502</t>
  </si>
  <si>
    <t>72228502</t>
  </si>
  <si>
    <t>2024-01-15 15:09:28</t>
  </si>
  <si>
    <t>2024-01-15 15:11:37</t>
  </si>
  <si>
    <t>KINIK ORGANİZE DM 35-24-M00208_ORGANİZE 266 M14_83158577</t>
  </si>
  <si>
    <t>83158577</t>
  </si>
  <si>
    <t>2024-01-15 15:09:10</t>
  </si>
  <si>
    <t>2024-01-15 15:18:30</t>
  </si>
  <si>
    <t>TR-83 45-78-L00083_A_56389083_56389083</t>
  </si>
  <si>
    <t>56389083</t>
  </si>
  <si>
    <t>2024-01-15 15:21:39</t>
  </si>
  <si>
    <t>2024-01-15 15:44:22</t>
  </si>
  <si>
    <t>ÇIRPI TR-1/1 35-20-M00001_955208418_955208418</t>
  </si>
  <si>
    <t>955208418</t>
  </si>
  <si>
    <t>2024-01-15 12:52:00</t>
  </si>
  <si>
    <t>2024-01-15 14:20:37</t>
  </si>
  <si>
    <t>K-1996 35-01-K01996_E E1_5923094</t>
  </si>
  <si>
    <t>5923094</t>
  </si>
  <si>
    <t>2024-01-15 12:40:51</t>
  </si>
  <si>
    <t>2024-01-15 16:04:49</t>
  </si>
  <si>
    <t>2024-01-15 12:48:52</t>
  </si>
  <si>
    <t>2024-01-15 13:05:22</t>
  </si>
  <si>
    <t>2024-01-15 12:45:21</t>
  </si>
  <si>
    <t>2024-01-15 12:57:35</t>
  </si>
  <si>
    <t>L-277 GÖLCÜK GÖDENCE KÖK 35-14-L00277_HatBaşıAyırıcı_53133313 L04_53133313</t>
  </si>
  <si>
    <t>53133313</t>
  </si>
  <si>
    <t>2024-01-15 12:22:59</t>
  </si>
  <si>
    <t>2024-01-15 14:59:03</t>
  </si>
  <si>
    <t>GELENBE TR-3 45-76-L00062_45-76-L00062_2356211</t>
  </si>
  <si>
    <t>2356211</t>
  </si>
  <si>
    <t>2024-01-08 06:14:12</t>
  </si>
  <si>
    <t>2024-01-08 10:17:26</t>
  </si>
  <si>
    <t>KARABURUN TR-18 35-21-L00026_A_56390376_56390376</t>
  </si>
  <si>
    <t>56390376</t>
  </si>
  <si>
    <t>2024-01-07 22:51:20</t>
  </si>
  <si>
    <t>2024-01-07 22:14:15</t>
  </si>
  <si>
    <t>2024-01-07 23:19:10</t>
  </si>
  <si>
    <t>BADINCA TR-6 45-73-M00417_45-73-M00417_2354259</t>
  </si>
  <si>
    <t>2354259</t>
  </si>
  <si>
    <t>2024-01-07 22:43:24</t>
  </si>
  <si>
    <t>2024-01-08 02:49:13</t>
  </si>
  <si>
    <t>2024-01-07 22:18:04</t>
  </si>
  <si>
    <t>2024-01-07 22:28:26</t>
  </si>
  <si>
    <t>ÇANAKÇI KÖK 45-79-M00194_HatBaşıAyırıcı_87243401 M01_87243401</t>
  </si>
  <si>
    <t>87243401</t>
  </si>
  <si>
    <t>2024-01-07 22:31:56</t>
  </si>
  <si>
    <t>2024-01-08 01:27:08</t>
  </si>
  <si>
    <t>MENEMEN TR-18 35-28-L00018_8394808_56367179_56367179</t>
  </si>
  <si>
    <t>56367179</t>
  </si>
  <si>
    <t>2024-01-07 21:30:15</t>
  </si>
  <si>
    <t>2024-01-07 23:15:04</t>
  </si>
  <si>
    <t>2024-01-07 21:21:44</t>
  </si>
  <si>
    <t>2024-01-07 21:43:32</t>
  </si>
  <si>
    <t>SULTAN YAYLASI TR-1 45-71-M01766_45-71-M01766_2366819</t>
  </si>
  <si>
    <t>2366819</t>
  </si>
  <si>
    <t>2024-01-07 20:03:48</t>
  </si>
  <si>
    <t>2024-01-08 03:37:02</t>
  </si>
  <si>
    <t>TR-26 45-77-L00026__75354479_75354479</t>
  </si>
  <si>
    <t>75354479</t>
  </si>
  <si>
    <t>2024-01-07 19:41:46</t>
  </si>
  <si>
    <t>2024-01-07 22:27:05</t>
  </si>
  <si>
    <t>M-1988 35-09-M01988_97838276_97838276</t>
  </si>
  <si>
    <t>97838276</t>
  </si>
  <si>
    <t>2024-01-07 19:54:09</t>
  </si>
  <si>
    <t>2024-01-07 22:39:56</t>
  </si>
  <si>
    <t>TR-1/66 45-72-M00066_DIREK TIPI TRAFO HUCRESI H01_2068941</t>
  </si>
  <si>
    <t>2068941</t>
  </si>
  <si>
    <t>2024-01-07 19:49:47</t>
  </si>
  <si>
    <t>2024-01-07 21:39:11</t>
  </si>
  <si>
    <t>KÜÇÜKKÖMÜRCÜ TR-1 35-29-L00336_950319458_950319458</t>
  </si>
  <si>
    <t>950319458</t>
  </si>
  <si>
    <t>2024-01-07 18:38:38</t>
  </si>
  <si>
    <t>2024-01-07 23:40:47</t>
  </si>
  <si>
    <t>AKÇAALAN YEDİEVLER TR-2 35-22-M00220_A_56359590_56359590</t>
  </si>
  <si>
    <t>56359590</t>
  </si>
  <si>
    <t>2024-01-07 18:46:21</t>
  </si>
  <si>
    <t>2024-01-07 23:04:07</t>
  </si>
  <si>
    <t>YOLÜSTÜ İM 35-15-A00002_ERTUĞRUL KÖYÜ L15_2076426</t>
  </si>
  <si>
    <t>2076426</t>
  </si>
  <si>
    <t>2024-01-07 20:05:50</t>
  </si>
  <si>
    <t>2024-01-07 20:18:33</t>
  </si>
  <si>
    <t>L-277 35-18-L00277_L-337 L03_2094640</t>
  </si>
  <si>
    <t>2094640</t>
  </si>
  <si>
    <t>2024-01-07 19:56:04</t>
  </si>
  <si>
    <t>2024-01-07 20:00:24</t>
  </si>
  <si>
    <t>KAŞIKÇI KÖYÜ TR-1 45-75-M00078_DIREK TIPI TRAFO HUCRESI H01_2084775</t>
  </si>
  <si>
    <t>2084775</t>
  </si>
  <si>
    <t>2024-01-07 18:34:41</t>
  </si>
  <si>
    <t>2024-01-07 21:47:25</t>
  </si>
  <si>
    <t>2024-01-07 18:44:44</t>
  </si>
  <si>
    <t>HATAY TM 35-01-A00009_HATAY-4 K04_2313680</t>
  </si>
  <si>
    <t>2313680</t>
  </si>
  <si>
    <t>2024-01-06 03:24:33</t>
  </si>
  <si>
    <t>2024-01-06 03:38:24</t>
  </si>
  <si>
    <t>ÇAPAKLI KÖK 45-78-M01161_HatBaşıAyırıcı_53138944 M07_53138944</t>
  </si>
  <si>
    <t>53138944</t>
  </si>
  <si>
    <t>2024-01-07 18:38:46</t>
  </si>
  <si>
    <t>2024-01-07 22:18:16</t>
  </si>
  <si>
    <t>HİKMET GIDA KÖK 45-72-M00122_HatBaşıAyırıcı_53136453 M04_53136453</t>
  </si>
  <si>
    <t>53136453</t>
  </si>
  <si>
    <t>2024-01-07 17:30:43</t>
  </si>
  <si>
    <t>2024-01-07 18:33:24</t>
  </si>
  <si>
    <t>GÖLCÜK TR-25 35-15-L00320_B_91295142_91295142</t>
  </si>
  <si>
    <t>91295142</t>
  </si>
  <si>
    <t>2024-01-07 17:42:53</t>
  </si>
  <si>
    <t>2024-01-07 22:17:24</t>
  </si>
  <si>
    <t>K-1905 35-10-K01905_911955465_911955465</t>
  </si>
  <si>
    <t>911955465</t>
  </si>
  <si>
    <t>2024-01-07 17:08:40</t>
  </si>
  <si>
    <t>2024-01-07 19:08:04</t>
  </si>
  <si>
    <t>2024-01-07 17:15:14</t>
  </si>
  <si>
    <t>2024-01-07 17:15:50</t>
  </si>
  <si>
    <t>ÜRKMEZ M-2 35-25-M00138_7532069 c1b_5941181</t>
  </si>
  <si>
    <t>5941181</t>
  </si>
  <si>
    <t>2024-01-07 17:10:22</t>
  </si>
  <si>
    <t>2024-01-07 23:01:13</t>
  </si>
  <si>
    <t>AKHİSAR TM 45-72-A00006_AKHİSAR ŞEHİR-1 M11_2055315</t>
  </si>
  <si>
    <t>2055315</t>
  </si>
  <si>
    <t>2024-01-07 17:10:57</t>
  </si>
  <si>
    <t>2024-01-07 18:33:34</t>
  </si>
  <si>
    <t>ERGÜN AS SULAMA GRUBU 35-29-L00296_35-29-L00296_2365895</t>
  </si>
  <si>
    <t>2365895</t>
  </si>
  <si>
    <t>2024-01-07 15:19:31</t>
  </si>
  <si>
    <t>2024-01-07 18:16:57</t>
  </si>
  <si>
    <t>L-277 GÖLCÜK GÖDENCE KÖK 35-14-L00277_HatBaşıAyırıcı_53133201 L01_53133201</t>
  </si>
  <si>
    <t>53133201</t>
  </si>
  <si>
    <t>2024-01-07 15:34:54</t>
  </si>
  <si>
    <t>2024-01-07 16:03:57</t>
  </si>
  <si>
    <t>2024-01-07 15:36:57</t>
  </si>
  <si>
    <t>2024-01-07 17:02:14</t>
  </si>
  <si>
    <t>2024-01-07 14:18:19</t>
  </si>
  <si>
    <t>2024-01-07 22:15:33</t>
  </si>
  <si>
    <t>YOLÜSTÜ İM 35-15-A00002_GERÇEKLİ L12_2076431</t>
  </si>
  <si>
    <t>2076431</t>
  </si>
  <si>
    <t>2024-01-07 14:15:38</t>
  </si>
  <si>
    <t>2024-01-07 14:31:24</t>
  </si>
  <si>
    <t>K-1796 35-01-K01796_910740972_910740972</t>
  </si>
  <si>
    <t>910740972</t>
  </si>
  <si>
    <t>2024-01-07 13:29:28</t>
  </si>
  <si>
    <t>2024-01-07 18:18:28</t>
  </si>
  <si>
    <t>ÇANDARLI TATİL KÖYÜ KÖK-12 35-30-M00087_AYYILDIZ M04_2334667</t>
  </si>
  <si>
    <t>2334667</t>
  </si>
  <si>
    <t>2024-01-07 13:36:09</t>
  </si>
  <si>
    <t>2024-01-07 17:40:16</t>
  </si>
  <si>
    <t>2024-01-07 14:17:24</t>
  </si>
  <si>
    <t>AKHİSAR TM 45-72-A00006_KAPAKLI-1 M16_2313111</t>
  </si>
  <si>
    <t>2313111</t>
  </si>
  <si>
    <t>2024-01-07 13:36:50</t>
  </si>
  <si>
    <t>2024-01-07 13:41:04</t>
  </si>
  <si>
    <t>L-326 35-18-L00326_7162694_56357110_56357110</t>
  </si>
  <si>
    <t>56357110</t>
  </si>
  <si>
    <t>2024-01-07 11:41:06</t>
  </si>
  <si>
    <t>2024-01-07 19:15:00</t>
  </si>
  <si>
    <t>K-2416 35-07-K02416_D d1b_5852498</t>
  </si>
  <si>
    <t>5852498</t>
  </si>
  <si>
    <t>2024-01-07 11:41:26</t>
  </si>
  <si>
    <t>2024-01-07 13:30:25</t>
  </si>
  <si>
    <t>2024-01-18 17:39:24</t>
  </si>
  <si>
    <t>2024-01-18 19:12:50</t>
  </si>
  <si>
    <t>TR-55/A 45-77-L00079_A a6_42438300</t>
  </si>
  <si>
    <t>42438300</t>
  </si>
  <si>
    <t>2024-01-18 16:45:35</t>
  </si>
  <si>
    <t>2024-01-18 17:15:02</t>
  </si>
  <si>
    <t>2024-01-18 15:42:42</t>
  </si>
  <si>
    <t>EMLAKDERE TR-1 45-71-M02432_A_91131481_91131481</t>
  </si>
  <si>
    <t>91131481</t>
  </si>
  <si>
    <t>2024-01-18 08:54:51</t>
  </si>
  <si>
    <t>2024-01-18 11:19:44</t>
  </si>
  <si>
    <t>MURADİYE TR-4 45-71-M02427_95002365909_95002365909</t>
  </si>
  <si>
    <t>95002365909</t>
  </si>
  <si>
    <t>2024-01-18 08:30:18</t>
  </si>
  <si>
    <t>2024-01-18 10:19:06</t>
  </si>
  <si>
    <t>TR-153 (DM-2/43) 35-16-L00153_B_65513471_65513471</t>
  </si>
  <si>
    <t>65513471</t>
  </si>
  <si>
    <t>2024-01-17 16:25:27</t>
  </si>
  <si>
    <t>2024-01-17 20:41:21</t>
  </si>
  <si>
    <t>SOMA TR-6/1 45-82-M00536_C_56403831_56403831</t>
  </si>
  <si>
    <t>56403831</t>
  </si>
  <si>
    <t>2024-01-17 16:45:32</t>
  </si>
  <si>
    <t>2024-01-17 19:17:27</t>
  </si>
  <si>
    <t>BAĞYURDU TM 35-27-A00003_HALİLBEYLİ DM M07_2310334</t>
  </si>
  <si>
    <t>2310334</t>
  </si>
  <si>
    <t>2024-01-17 16:15:48</t>
  </si>
  <si>
    <t>2024-01-17 17:08:49</t>
  </si>
  <si>
    <t>BAYIRLI TR-3 35-15-L00331_C_56406622_56406622</t>
  </si>
  <si>
    <t>56406622</t>
  </si>
  <si>
    <t>2024-01-17 14:30:11</t>
  </si>
  <si>
    <t>2024-01-17 15:19:26</t>
  </si>
  <si>
    <t>M-1463 35-03-M01463_942017038_942017038</t>
  </si>
  <si>
    <t>942017038</t>
  </si>
  <si>
    <t>2024-01-17 14:41:59</t>
  </si>
  <si>
    <t>2024-01-17 16:09:12</t>
  </si>
  <si>
    <t>2024-01-17 14:43:27</t>
  </si>
  <si>
    <t>2024-01-17 16:50:28</t>
  </si>
  <si>
    <t>K-1037 35-01-K01037_911042581_911042581</t>
  </si>
  <si>
    <t>911042581</t>
  </si>
  <si>
    <t>2024-01-17 14:22:08</t>
  </si>
  <si>
    <t>2024-01-17 16:00:00</t>
  </si>
  <si>
    <t>YAĞCILAR KÖK 45-71-M00179_YAĞCILAR M04_72258057</t>
  </si>
  <si>
    <t>72258057</t>
  </si>
  <si>
    <t>2024-01-17 15:04:22</t>
  </si>
  <si>
    <t>2024-01-17 17:45:29</t>
  </si>
  <si>
    <t>SARUHANLI TR-11 45-80-M00011_45-80-M00011_72202654</t>
  </si>
  <si>
    <t>72202654</t>
  </si>
  <si>
    <t>2024-01-17 14:59:08</t>
  </si>
  <si>
    <t>2024-01-17 15:47:05</t>
  </si>
  <si>
    <t>DM-1/13 45-71-M00034_953205794_953205794</t>
  </si>
  <si>
    <t>953205794</t>
  </si>
  <si>
    <t>2024-01-17 11:10:37</t>
  </si>
  <si>
    <t>2024-01-17 12:48:01</t>
  </si>
  <si>
    <t>IRLAMAZ KÖK 45-83-L00153_IRLAMAZ L03_72158563</t>
  </si>
  <si>
    <t>72158563</t>
  </si>
  <si>
    <t>2024-01-16 18:12:13</t>
  </si>
  <si>
    <t>2024-01-16 18:33:31</t>
  </si>
  <si>
    <t>ÇUKURKÖY KÖK 35-29-L00034_AKÇAŞEHİR-1 L03_2327029</t>
  </si>
  <si>
    <t>2327029</t>
  </si>
  <si>
    <t>2024-01-16 18:05:00</t>
  </si>
  <si>
    <t>2024-01-16 18:34:58</t>
  </si>
  <si>
    <t>KÖSELER TR-2 45-75-M00171_D_56354423_56354423</t>
  </si>
  <si>
    <t>56354423</t>
  </si>
  <si>
    <t>2024-01-16 18:57:34</t>
  </si>
  <si>
    <t>K-2537 35-09-K02537_913152407_913152407</t>
  </si>
  <si>
    <t>913152407</t>
  </si>
  <si>
    <t>2024-01-16 16:23:31</t>
  </si>
  <si>
    <t>2024-01-16 20:17:25</t>
  </si>
  <si>
    <t>TR-2/3 45-83-L00003_TR-2/4 L01_72148351</t>
  </si>
  <si>
    <t>72148351</t>
  </si>
  <si>
    <t>2024-01-16 16:21:12</t>
  </si>
  <si>
    <t>2024-01-16 17:52:06</t>
  </si>
  <si>
    <t>K-3021 35-08-K03021_913126105_913126105</t>
  </si>
  <si>
    <t>913126105</t>
  </si>
  <si>
    <t>2024-01-16 16:15:04</t>
  </si>
  <si>
    <t>2024-01-16 17:34:56</t>
  </si>
  <si>
    <t>AHMETBEYLER DM 35-16-M00154_FERİZLER SULAMA M06_82965069</t>
  </si>
  <si>
    <t>82965069</t>
  </si>
  <si>
    <t>2024-01-16 16:11:38</t>
  </si>
  <si>
    <t>2024-01-16 16:14:44</t>
  </si>
  <si>
    <t>SARIGÖL TR-51 45-79-M00051_C c2b_42280757</t>
  </si>
  <si>
    <t>42280757</t>
  </si>
  <si>
    <t>2024-01-16 14:52:21</t>
  </si>
  <si>
    <t>2024-01-16 17:44:39</t>
  </si>
  <si>
    <t>KAPAKLI İM 45-72-A00003_RAHMİYE (ESKİ BEYOBA) L06_2107701</t>
  </si>
  <si>
    <t>2107701</t>
  </si>
  <si>
    <t>2024-01-16 13:39:17</t>
  </si>
  <si>
    <t>2024-01-16 14:02:43</t>
  </si>
  <si>
    <t>2024-01-16 13:48:32</t>
  </si>
  <si>
    <t>2024-01-16 21:32:57</t>
  </si>
  <si>
    <t>M-2486 DADAŞKENT TR-2 35-10-M02486_TRAFO M02_50112802</t>
  </si>
  <si>
    <t>50112802</t>
  </si>
  <si>
    <t>2024-01-16 13:49:50</t>
  </si>
  <si>
    <t>2024-01-16 17:41:37</t>
  </si>
  <si>
    <t>2024-01-16 13:38:27</t>
  </si>
  <si>
    <t>2024-01-16 13:56:23</t>
  </si>
  <si>
    <t>TATAR DM 35-19-M00256_ÜNİVERSİTE ÇIKIŞ M16_74999754</t>
  </si>
  <si>
    <t>74999754</t>
  </si>
  <si>
    <t>2024-01-16 11:39:10</t>
  </si>
  <si>
    <t>2024-01-16 12:41:05</t>
  </si>
  <si>
    <t>BEYDAĞ İM 35-32-A00001_MUTAFLAR L14_2049960</t>
  </si>
  <si>
    <t>2049960</t>
  </si>
  <si>
    <t>2024-01-16 11:26:03</t>
  </si>
  <si>
    <t>2024-01-16 11:40:03</t>
  </si>
  <si>
    <t>2024-01-16 10:55:31</t>
  </si>
  <si>
    <t>2024-01-16 11:37:39</t>
  </si>
  <si>
    <t>KÜÇÜKBÖLCEK DM 35-24-M00210_KINIK TM M04_72093076</t>
  </si>
  <si>
    <t>72093076</t>
  </si>
  <si>
    <t>2024-01-16 11:28:53</t>
  </si>
  <si>
    <t>2024-01-16 12:06:43</t>
  </si>
  <si>
    <t>URLA TM-1 35-19-A00004_ALAÇATI-2 M04_2313935</t>
  </si>
  <si>
    <t>2313935</t>
  </si>
  <si>
    <t>2024-01-16 11:43:00</t>
  </si>
  <si>
    <t>2024-01-16 11:55:06</t>
  </si>
  <si>
    <t>2024-01-16 04:43:25</t>
  </si>
  <si>
    <t>KARDEMİR DM 35-17-M00242_MENEMEN M12_2036820</t>
  </si>
  <si>
    <t>2036820</t>
  </si>
  <si>
    <t>2024-01-16 02:03:31</t>
  </si>
  <si>
    <t>2024-01-16 02:21:39</t>
  </si>
  <si>
    <t>M-1088 35-09-M01088_M-3755 M04_100686475</t>
  </si>
  <si>
    <t>100686475</t>
  </si>
  <si>
    <t>2024-01-15 18:43:16</t>
  </si>
  <si>
    <t>2024-01-16 01:56:02</t>
  </si>
  <si>
    <t>MURADİYE ORTA ÖLÇEKLİ SANAYİ TR-7 45-71-M00225_A A3_44453734</t>
  </si>
  <si>
    <t>44453734</t>
  </si>
  <si>
    <t>2024-01-15 14:40:48</t>
  </si>
  <si>
    <t>2024-01-15 19:46:28</t>
  </si>
  <si>
    <t>TURGUTALP TR-1 45-82-M00051_945529554_945529554</t>
  </si>
  <si>
    <t>945529554</t>
  </si>
  <si>
    <t>2024-01-15 14:33:24</t>
  </si>
  <si>
    <t>2024-01-15 16:01:11</t>
  </si>
  <si>
    <t>BALCIOĞLU MAHALLESİ TR-1 45-78-M00211_45-78-M00211_2348301</t>
  </si>
  <si>
    <t>2348301</t>
  </si>
  <si>
    <t>2024-01-15 14:45:58</t>
  </si>
  <si>
    <t>2024-01-15 15:04:59</t>
  </si>
  <si>
    <t>YENİKÖY TR-4 35-15-L00383_35-15-L00383_2365579</t>
  </si>
  <si>
    <t>2365579</t>
  </si>
  <si>
    <t>2024-01-15 13:41:42</t>
  </si>
  <si>
    <t>2024-01-15 14:37:03</t>
  </si>
  <si>
    <t>K-3162 35-03-K03162_D_56362630_56362630</t>
  </si>
  <si>
    <t>56362630</t>
  </si>
  <si>
    <t>2024-01-15 13:28:43</t>
  </si>
  <si>
    <t>2024-01-15 16:21:00</t>
  </si>
  <si>
    <t>SANAYİ TR-1 35-26-M01616_B_98597094_98597094</t>
  </si>
  <si>
    <t>98597094</t>
  </si>
  <si>
    <t>2024-01-15 10:44:51</t>
  </si>
  <si>
    <t>2024-01-15 11:53:46</t>
  </si>
  <si>
    <t>M-1384 35-02-M01384_912546150_912546150</t>
  </si>
  <si>
    <t>912546150</t>
  </si>
  <si>
    <t>2024-01-15 10:44:48</t>
  </si>
  <si>
    <t>2024-01-15 15:02:23</t>
  </si>
  <si>
    <t>SANCAKLI BOZKÖY KÖK 45-71-M00087_SULAMA M02_61320771</t>
  </si>
  <si>
    <t>61320771</t>
  </si>
  <si>
    <t>2024-01-15 10:48:28</t>
  </si>
  <si>
    <t>2024-01-15 13:00:27</t>
  </si>
  <si>
    <t>M-2929(YATIRIM REZERVE) 35-01-M02929_35-01-M02929_74189704</t>
  </si>
  <si>
    <t>74189704</t>
  </si>
  <si>
    <t>2024-01-15 10:42:42</t>
  </si>
  <si>
    <t>2024-01-15 10:52:33</t>
  </si>
  <si>
    <t>BADEMLİ GÖLÖNÜ MEV. TR-22 35-15-L01035_35-15-L01035_2366117</t>
  </si>
  <si>
    <t>2366117</t>
  </si>
  <si>
    <t>2024-01-15 09:43:52</t>
  </si>
  <si>
    <t>2024-01-15 16:35:11</t>
  </si>
  <si>
    <t>K-2483 35-07-K02483_913809438_913809438</t>
  </si>
  <si>
    <t>913809438</t>
  </si>
  <si>
    <t>2024-01-07 11:56:10</t>
  </si>
  <si>
    <t>2024-01-07 14:30:20</t>
  </si>
  <si>
    <t>BÖLCEK DM 35-16-M00153_SARICALAR M07_82962758</t>
  </si>
  <si>
    <t>82962758</t>
  </si>
  <si>
    <t>2024-01-18 17:51:07</t>
  </si>
  <si>
    <t>2024-01-18 18:35:05</t>
  </si>
  <si>
    <t>AKÇAKİLİSE TR-2 35-21-L00045_AZMAK TR-1 L02_72177549</t>
  </si>
  <si>
    <t>72177549</t>
  </si>
  <si>
    <t>2024-01-18 17:31:31</t>
  </si>
  <si>
    <t>2024-01-18 18:23:16</t>
  </si>
  <si>
    <t>YENİ FOÇA TR-10 35-23-M00010_35-23-M00010_2375188</t>
  </si>
  <si>
    <t>2375188</t>
  </si>
  <si>
    <t>2024-01-18 15:47:28</t>
  </si>
  <si>
    <t>2024-01-18 18:31:43</t>
  </si>
  <si>
    <t>2024-01-18 16:43:35</t>
  </si>
  <si>
    <t>2024-01-18 17:20:49</t>
  </si>
  <si>
    <t>TR-67 35-19-L00067_956694664_956694664</t>
  </si>
  <si>
    <t>956694664</t>
  </si>
  <si>
    <t>2024-01-18 13:40:09</t>
  </si>
  <si>
    <t>2024-01-18 15:32:39</t>
  </si>
  <si>
    <t>ÇANAKÇI KÖK 45-79-M00194_HatBaşıAyırıcı_53134319 M01_53134319</t>
  </si>
  <si>
    <t>53134319</t>
  </si>
  <si>
    <t>2024-01-18 13:10:54</t>
  </si>
  <si>
    <t>2024-01-18 18:17:17</t>
  </si>
  <si>
    <t>TR-87 MENTEŞ KAVŞAĞI 35-19-L00087_MENTEŞ ÖZEL TR L01_2335779</t>
  </si>
  <si>
    <t>2335779</t>
  </si>
  <si>
    <t>2024-01-18 11:03:09</t>
  </si>
  <si>
    <t>2024-01-18 12:35:05</t>
  </si>
  <si>
    <t>TR-115 35-26-M00115__56359053_56359053</t>
  </si>
  <si>
    <t>56359053</t>
  </si>
  <si>
    <t>2024-01-18 08:07:42</t>
  </si>
  <si>
    <t>2024-01-18 11:00:08</t>
  </si>
  <si>
    <t>GÜNEŞLİ KÖK 45-75-M00056_HatBaşıAyırıcı_75670566 M03_75670566</t>
  </si>
  <si>
    <t>75670566</t>
  </si>
  <si>
    <t>2024-01-17 18:05:18</t>
  </si>
  <si>
    <t>2024-01-17 20:58:31</t>
  </si>
  <si>
    <t>K-812 35-03-K00812_A_56401680_56401680</t>
  </si>
  <si>
    <t>56401680</t>
  </si>
  <si>
    <t>2024-01-17 18:21:07</t>
  </si>
  <si>
    <t>2024-01-17 19:32:36</t>
  </si>
  <si>
    <t>HACI HALİLLER DM 45-71-M00065_HACIHALİLLER M04_72237421</t>
  </si>
  <si>
    <t>72237421</t>
  </si>
  <si>
    <t>2024-01-17 14:16:34</t>
  </si>
  <si>
    <t>2024-01-17 18:51:24</t>
  </si>
  <si>
    <t>TR-60 35-26-M00060_956613871_956613871</t>
  </si>
  <si>
    <t>956613871</t>
  </si>
  <si>
    <t>2024-01-17 17:56:36</t>
  </si>
  <si>
    <t>2024-01-17 20:44:46</t>
  </si>
  <si>
    <t>TR-150 35-15-M00150_950360260_950360260</t>
  </si>
  <si>
    <t>950360260</t>
  </si>
  <si>
    <t>2024-01-17 16:38:12</t>
  </si>
  <si>
    <t>2024-01-17 18:48:03</t>
  </si>
  <si>
    <t>DM-1/23-A 35-29-M00490__81836446_81836446</t>
  </si>
  <si>
    <t>81836446</t>
  </si>
  <si>
    <t>2024-01-17 11:06:34</t>
  </si>
  <si>
    <t>2024-01-17 13:01:58</t>
  </si>
  <si>
    <t>HALIKÖY OVACIK TR-5 35-32-L00126_C_56369076_56369076</t>
  </si>
  <si>
    <t>56369076</t>
  </si>
  <si>
    <t>2024-01-17 10:53:11</t>
  </si>
  <si>
    <t>2024-01-17 14:39:51</t>
  </si>
  <si>
    <t>İMBAT DM 35-17-M00260_İGSAŞ DM M13_2320872</t>
  </si>
  <si>
    <t>2320872</t>
  </si>
  <si>
    <t>2024-01-17 11:04:01</t>
  </si>
  <si>
    <t>2024-01-17 11:27:16</t>
  </si>
  <si>
    <t>L-310 35-18-L00310_35-18-L00310_72215343</t>
  </si>
  <si>
    <t>72215343</t>
  </si>
  <si>
    <t>2024-01-15 05:17:22</t>
  </si>
  <si>
    <t>2024-01-15 06:18:00</t>
  </si>
  <si>
    <t>TR-27(M-727) 35-30-M00727_E e3_43010616</t>
  </si>
  <si>
    <t>43010616</t>
  </si>
  <si>
    <t>2024-01-16 18:05:09</t>
  </si>
  <si>
    <t>2024-01-16 20:06:45</t>
  </si>
  <si>
    <t>K-822 35-01-K00822_911902261_911902261</t>
  </si>
  <si>
    <t>911902261</t>
  </si>
  <si>
    <t>2024-01-16 17:37:36</t>
  </si>
  <si>
    <t>2024-01-16 22:38:03</t>
  </si>
  <si>
    <t>K-4033 35-01-K04033_D_56357370_56357370</t>
  </si>
  <si>
    <t>56357370</t>
  </si>
  <si>
    <t>2024-01-16 13:58:58</t>
  </si>
  <si>
    <t>2024-01-16 16:43:33</t>
  </si>
  <si>
    <t>BAŞPINAR KÖK 45-76-L00001_HatBaşıAyırıcı_53135472 L04_53135472</t>
  </si>
  <si>
    <t>53135472</t>
  </si>
  <si>
    <t>2024-01-16 14:14:17</t>
  </si>
  <si>
    <t>2024-01-16 14:19:45</t>
  </si>
  <si>
    <t>YENİFOÇA TR-45 35-23-M00045_950420601_950420601</t>
  </si>
  <si>
    <t>950420601</t>
  </si>
  <si>
    <t>2024-01-16 10:06:36</t>
  </si>
  <si>
    <t>2024-01-16 15:57:13</t>
  </si>
  <si>
    <t>K-1648 35-03-K01648_910564810_910564810</t>
  </si>
  <si>
    <t>910564810</t>
  </si>
  <si>
    <t>2024-01-16 13:35:38</t>
  </si>
  <si>
    <t>2024-01-16 17:22:50</t>
  </si>
  <si>
    <t>IŞIKLAR KÖK-1 45-82-M00134_IŞIKLAR-1 M03_72198805</t>
  </si>
  <si>
    <t>72198805</t>
  </si>
  <si>
    <t>2024-01-16 13:18:23</t>
  </si>
  <si>
    <t>2024-01-16 13:30:07</t>
  </si>
  <si>
    <t>ÇOBANKÖY KÖK 35-29-L00066_EĞRİDERE FİDERİ L04_72212417</t>
  </si>
  <si>
    <t>72212417</t>
  </si>
  <si>
    <t>2024-01-16 13:17:37</t>
  </si>
  <si>
    <t>2024-01-16 13:50:37</t>
  </si>
  <si>
    <t>2024-01-16 12:54:40</t>
  </si>
  <si>
    <t>2024-01-16 13:07:16</t>
  </si>
  <si>
    <t>L-307 35-18-L00307_950446908_950446908</t>
  </si>
  <si>
    <t>950446908</t>
  </si>
  <si>
    <t>2024-01-16 09:21:04</t>
  </si>
  <si>
    <t>2024-01-16 14:24:31</t>
  </si>
  <si>
    <t>L-109 (AKARCA TR-2) 35-18-L00109_95000175454_95000175454</t>
  </si>
  <si>
    <t>95000175454</t>
  </si>
  <si>
    <t>2024-01-16 09:15:21</t>
  </si>
  <si>
    <t>2024-01-16 15:53:32</t>
  </si>
  <si>
    <t>HELİMLER MAHALLESİ TR-1 45-78-M00660_A_91036502_91036502</t>
  </si>
  <si>
    <t>91036502</t>
  </si>
  <si>
    <t>2024-01-16 08:52:06</t>
  </si>
  <si>
    <t>2024-01-16 10:08:30</t>
  </si>
  <si>
    <t>K-238 35-01-K00238_E E1_5911882</t>
  </si>
  <si>
    <t>5911882</t>
  </si>
  <si>
    <t>2024-01-16 05:38:32</t>
  </si>
  <si>
    <t>2024-01-16 06:45:28</t>
  </si>
  <si>
    <t>FATİH KÖK 35-15-L01160_HORZUM L01_72298536</t>
  </si>
  <si>
    <t>72298536</t>
  </si>
  <si>
    <t>2024-01-16 06:09:57</t>
  </si>
  <si>
    <t>2024-01-16 06:16:43</t>
  </si>
  <si>
    <t>2024-01-16 02:08:38</t>
  </si>
  <si>
    <t>L-27 İZMİRLİ LİMANLAR 35-18-L00027_950454644_950454644</t>
  </si>
  <si>
    <t>950454644</t>
  </si>
  <si>
    <t>2024-01-15 18:58:25</t>
  </si>
  <si>
    <t>2024-01-15 23:12:47</t>
  </si>
  <si>
    <t>M-910 35-09-M00910_97721819_97721819</t>
  </si>
  <si>
    <t>97721819</t>
  </si>
  <si>
    <t>2024-01-15 19:41:11</t>
  </si>
  <si>
    <t>2024-01-15 20:49:51</t>
  </si>
  <si>
    <t>2024-01-15 19:41:41</t>
  </si>
  <si>
    <t>2024-01-15 20:55:24</t>
  </si>
  <si>
    <t>K-3525 35-01-K03525_35-01-K03525_2347920</t>
  </si>
  <si>
    <t>2347920</t>
  </si>
  <si>
    <t>2024-01-15 19:52:45</t>
  </si>
  <si>
    <t>2024-01-15 20:07:11</t>
  </si>
  <si>
    <t>DM-4/11(FATİH ANADOLU LİSESİ) 45-71-M00208_953218722_953218722</t>
  </si>
  <si>
    <t>953218722</t>
  </si>
  <si>
    <t>2024-01-15 17:03:42</t>
  </si>
  <si>
    <t>2024-01-15 18:26:35</t>
  </si>
  <si>
    <t>DM02/TR13 45-73-M00041_A a1_45157526</t>
  </si>
  <si>
    <t>45157526</t>
  </si>
  <si>
    <t>2024-01-15 16:19:56</t>
  </si>
  <si>
    <t>2024-01-15 17:29:31</t>
  </si>
  <si>
    <t>KESİKKÖY DM 35-28-M00309_HatBaşıAyırıcı_53133533 M14_53133533</t>
  </si>
  <si>
    <t>53133533</t>
  </si>
  <si>
    <t>2024-01-15 17:06:26</t>
  </si>
  <si>
    <t>2024-01-15 20:59:27</t>
  </si>
  <si>
    <t>SÜTÇÜLER DM 35-27-M00900_DSİ M13_92758030</t>
  </si>
  <si>
    <t>92758030</t>
  </si>
  <si>
    <t>2024-01-07 11:43:41</t>
  </si>
  <si>
    <t>2024-01-07 12:11:26</t>
  </si>
  <si>
    <t>2024-01-07 11:18:44</t>
  </si>
  <si>
    <t>2024-01-07 11:19:17</t>
  </si>
  <si>
    <t>SARUHANLI TM 45-80-A00001_SARUHANLI DM-1 M22_2312615</t>
  </si>
  <si>
    <t>2312615</t>
  </si>
  <si>
    <t>2024-01-07 11:35:09</t>
  </si>
  <si>
    <t>2024-01-07 11:45:47</t>
  </si>
  <si>
    <t>DM-2/TR-16 35-26-M00143__100689702_100689702</t>
  </si>
  <si>
    <t>100689702</t>
  </si>
  <si>
    <t>2024-01-07 10:47:37</t>
  </si>
  <si>
    <t>2024-01-07 18:29:32</t>
  </si>
  <si>
    <t>2024-01-07 10:53:27</t>
  </si>
  <si>
    <t>2024-01-07 10:58:04</t>
  </si>
  <si>
    <t>GÖLMARMARA İM 45-85-A00001_HACIVELİLER L09_100832289</t>
  </si>
  <si>
    <t>100832289</t>
  </si>
  <si>
    <t>2024-01-07 10:56:05</t>
  </si>
  <si>
    <t>2024-01-07 11:14:57</t>
  </si>
  <si>
    <t>K-3773 35-04-K03773_A_56382813_56382813</t>
  </si>
  <si>
    <t>56382813</t>
  </si>
  <si>
    <t>2024-01-07 10:35:36</t>
  </si>
  <si>
    <t>2024-01-07 12:42:32</t>
  </si>
  <si>
    <t>2024-01-07 10:31:31</t>
  </si>
  <si>
    <t>2024-01-07 10:25:20</t>
  </si>
  <si>
    <t>2024-01-07 18:08:00</t>
  </si>
  <si>
    <t>SARIGÖL DM 45-79-M00069_ESKİ KÖYLER FİDERİ M05_2076620</t>
  </si>
  <si>
    <t>2076620</t>
  </si>
  <si>
    <t>2024-01-07 10:51:26</t>
  </si>
  <si>
    <t>2024-01-07 12:36:54</t>
  </si>
  <si>
    <t>PİYALE TM 35-02-A00007_PİYALE-29 K40_2310560</t>
  </si>
  <si>
    <t>2310560</t>
  </si>
  <si>
    <t>2024-01-07 10:53:10</t>
  </si>
  <si>
    <t>2024-01-07 12:45:56</t>
  </si>
  <si>
    <t>TAHTALI TM 35-22-A00001_GÜMÜLDÜR-4 M09_2307936</t>
  </si>
  <si>
    <t>2307936</t>
  </si>
  <si>
    <t>2024-01-07 10:43:14</t>
  </si>
  <si>
    <t>2024-01-07 10:43:43</t>
  </si>
  <si>
    <t>TR-2 35-19-L00002_HatBaşıAyırıcı_53133992 L03_53133992</t>
  </si>
  <si>
    <t>53133992</t>
  </si>
  <si>
    <t>2024-01-07 10:23:18</t>
  </si>
  <si>
    <t>2024-01-07 14:41:40</t>
  </si>
  <si>
    <t>L-258/1 35-18-L00608_ H_49921178</t>
  </si>
  <si>
    <t>49921178</t>
  </si>
  <si>
    <t>2024-01-07 10:28:10</t>
  </si>
  <si>
    <t>K-575 35-01-K00575_911314543_911314543</t>
  </si>
  <si>
    <t>911314543</t>
  </si>
  <si>
    <t>2024-01-07 10:16:46</t>
  </si>
  <si>
    <t>2024-01-07 11:34:24</t>
  </si>
  <si>
    <t>K-2689 35-10-K02689_B_56375800_56375800</t>
  </si>
  <si>
    <t>56375800</t>
  </si>
  <si>
    <t>2024-01-07 10:21:05</t>
  </si>
  <si>
    <t>2024-01-07 15:37:46</t>
  </si>
  <si>
    <t>ALAŞEHİR TR-94 45-73-M00097_A_91322966_91322966</t>
  </si>
  <si>
    <t>91322966</t>
  </si>
  <si>
    <t>2024-01-07 10:26:25</t>
  </si>
  <si>
    <t>2024-01-07 17:39:21</t>
  </si>
  <si>
    <t>K-1854 35-07-K01854_B_56381121_56381121</t>
  </si>
  <si>
    <t>56381121</t>
  </si>
  <si>
    <t>2024-01-07 10:28:23</t>
  </si>
  <si>
    <t>2024-01-07 12:48:39</t>
  </si>
  <si>
    <t>2024-01-07 10:25:54</t>
  </si>
  <si>
    <t>2024-01-07 10:27:00</t>
  </si>
  <si>
    <t>ÇOBANKÖY KÖK 35-29-L00066_HAMAMKÖY FİDERİ L05_72212373</t>
  </si>
  <si>
    <t>72212373</t>
  </si>
  <si>
    <t>2024-01-07 10:32:35</t>
  </si>
  <si>
    <t>2024-01-07 11:27:21</t>
  </si>
  <si>
    <t>2024-01-07 07:57:12</t>
  </si>
  <si>
    <t>2024-01-07 11:19:55</t>
  </si>
  <si>
    <t>2024-01-07 10:17:24</t>
  </si>
  <si>
    <t>2024-01-07 10:49:34</t>
  </si>
  <si>
    <t>2024-01-07 10:17:37</t>
  </si>
  <si>
    <t>2024-01-07 14:35:31</t>
  </si>
  <si>
    <t>ULUCAK DM 35-27-M00792_ESKİ ÇAMBEL M16_2311044</t>
  </si>
  <si>
    <t>2311044</t>
  </si>
  <si>
    <t>2024-01-07 10:20:42</t>
  </si>
  <si>
    <t>2024-01-07 12:00:26</t>
  </si>
  <si>
    <t>M-2846 35-03-M02846_KARACAAĞAÇ M01_82471958</t>
  </si>
  <si>
    <t>82471958</t>
  </si>
  <si>
    <t>2024-01-07 10:21:56</t>
  </si>
  <si>
    <t>2024-01-07 16:46:54</t>
  </si>
  <si>
    <t>BAYINDIR İM 35-20-A00001_TR-B M10_2058765</t>
  </si>
  <si>
    <t>2058765</t>
  </si>
  <si>
    <t>2024-01-07 10:23:27</t>
  </si>
  <si>
    <t>2024-01-07 10:33:30</t>
  </si>
  <si>
    <t>2024-01-07 10:08:38</t>
  </si>
  <si>
    <t>2024-01-07 11:14:27</t>
  </si>
  <si>
    <t>ÇAMURHAMAMI KÖK 45-78-L00230_YENİKÖY L03_2105171</t>
  </si>
  <si>
    <t>2105171</t>
  </si>
  <si>
    <t>2024-01-07 10:10:24</t>
  </si>
  <si>
    <t>2024-01-07 10:12:00</t>
  </si>
  <si>
    <t>TR-121 ZEYTİNALANI 35-19-L00121_956676946_956676946</t>
  </si>
  <si>
    <t>956676946</t>
  </si>
  <si>
    <t>2024-01-07 09:56:07</t>
  </si>
  <si>
    <t>2024-01-07 17:10:49</t>
  </si>
  <si>
    <t>URLA TM-1 35-19-A00004_SEFERİHİSAR M05_2313936</t>
  </si>
  <si>
    <t>2313936</t>
  </si>
  <si>
    <t>2024-01-07 10:07:01</t>
  </si>
  <si>
    <t>2024-01-07 10:25:40</t>
  </si>
  <si>
    <t>2024-01-07 10:09:43</t>
  </si>
  <si>
    <t>2024-01-07 11:46:48</t>
  </si>
  <si>
    <t>2024-01-07 10:05:55</t>
  </si>
  <si>
    <t>M-251 35-09-M00251_M-252 M03_47547384</t>
  </si>
  <si>
    <t>47547384</t>
  </si>
  <si>
    <t>2024-01-07 09:59:37</t>
  </si>
  <si>
    <t>2024-01-07 11:03:24</t>
  </si>
  <si>
    <t>DUMANLAR KÖK 45-81-M00044_KARABEYLER M02_72038296</t>
  </si>
  <si>
    <t>72038296</t>
  </si>
  <si>
    <t>2024-01-07 10:06:05</t>
  </si>
  <si>
    <t>2024-01-07 10:19:38</t>
  </si>
  <si>
    <t>DUMANLAR KÖK 45-81-M00044_DUMANLAR M03_72038346</t>
  </si>
  <si>
    <t>72038346</t>
  </si>
  <si>
    <t>2024-01-07 10:03:37</t>
  </si>
  <si>
    <t>2024-01-07 11:28:17</t>
  </si>
  <si>
    <t>M-1149 35-09-M01149_M-538 M07_47615666</t>
  </si>
  <si>
    <t>47615666</t>
  </si>
  <si>
    <t>2024-01-07 09:52:40</t>
  </si>
  <si>
    <t>2024-01-07 10:10:56</t>
  </si>
  <si>
    <t>2024-01-07 09:50:54</t>
  </si>
  <si>
    <t>2024-01-07 10:47:14</t>
  </si>
  <si>
    <t>M-362 35-09-M00362_M-447 M03_47555515</t>
  </si>
  <si>
    <t>47555515</t>
  </si>
  <si>
    <t>2024-01-07 09:55:34</t>
  </si>
  <si>
    <t>2024-01-07 11:17:12</t>
  </si>
  <si>
    <t>2024-01-07 09:33:04</t>
  </si>
  <si>
    <t>2024-01-07 10:10:54</t>
  </si>
  <si>
    <t>KAYMAKÇI TR-11 35-15-M00248_TR-12 - TR-22 M02_66792317</t>
  </si>
  <si>
    <t>66792317</t>
  </si>
  <si>
    <t>2024-01-07 09:54:12</t>
  </si>
  <si>
    <t>2024-01-07 11:01:00</t>
  </si>
  <si>
    <t>PAYAMLI M-1 KÖK 35-25-M00175_SEFEERİHİSAR ENH M13_72057722</t>
  </si>
  <si>
    <t>72057722</t>
  </si>
  <si>
    <t>2024-01-07 08:22:06</t>
  </si>
  <si>
    <t>2024-01-07 10:07:26</t>
  </si>
  <si>
    <t>2024-01-07 09:36:48</t>
  </si>
  <si>
    <t>2024-01-07 09:42:07</t>
  </si>
  <si>
    <t>KÜÇÜKBÖLCEK DM 35-24-M00210_KÜÇÜK BÖLCEK M01_72093075</t>
  </si>
  <si>
    <t>72093075</t>
  </si>
  <si>
    <t>2024-01-07 09:27:54</t>
  </si>
  <si>
    <t>2024-01-07 10:26:27</t>
  </si>
  <si>
    <t>KÜRDÜLLÜ TR-1 35-29-L00458_DIREK TIPI TRAFO HUCRESI H01_2100516</t>
  </si>
  <si>
    <t>2100516</t>
  </si>
  <si>
    <t>2024-01-07 09:05:31</t>
  </si>
  <si>
    <t>2024-01-07 10:34:09</t>
  </si>
  <si>
    <t>ORTAKÖY KÖK (YATIRIM REZERVE) 45-71-M02612_TÜRKMENLER M02_97586080</t>
  </si>
  <si>
    <t>97586080</t>
  </si>
  <si>
    <t>2024-01-07 09:10:17</t>
  </si>
  <si>
    <t>2024-01-07 14:37:00</t>
  </si>
  <si>
    <t>GÜMÜLDÜR DM-4 35-25-M00053_GÜMÜLDÜR M-27 M05_72085143</t>
  </si>
  <si>
    <t>72085143</t>
  </si>
  <si>
    <t>2024-01-07 08:58:22</t>
  </si>
  <si>
    <t>2024-01-07 10:28:08</t>
  </si>
  <si>
    <t>2024-01-07 09:05:33</t>
  </si>
  <si>
    <t>2024-01-07 09:36:51</t>
  </si>
  <si>
    <t>BERGAMA TM 35-16-A00004_DİKİLİ-2 M16_2057520</t>
  </si>
  <si>
    <t>2057520</t>
  </si>
  <si>
    <t>2024-01-07 08:58:37</t>
  </si>
  <si>
    <t>2024-01-07 09:31:59</t>
  </si>
  <si>
    <t>GÜMÜLDÜR DM 35-25-M00100_TAHTALI-1 M05_2126646</t>
  </si>
  <si>
    <t>2126646</t>
  </si>
  <si>
    <t>2024-01-07 09:08:10</t>
  </si>
  <si>
    <t>2024-01-07 09:10:34</t>
  </si>
  <si>
    <t>L-474 35-18-L00474_B_91113793_91113793</t>
  </si>
  <si>
    <t>91113793</t>
  </si>
  <si>
    <t>2024-01-07 08:38:30</t>
  </si>
  <si>
    <t>2024-01-07 15:57:35</t>
  </si>
  <si>
    <t>ÇAPAKLI GEBEŞ MAH. 45-78-M00419_B_91274275_91274275</t>
  </si>
  <si>
    <t>91274275</t>
  </si>
  <si>
    <t>2024-01-07 08:39:39</t>
  </si>
  <si>
    <t>2024-01-07 09:37:36</t>
  </si>
  <si>
    <t>KIRKAĞAÇ DM 45-76-M00043_AKHİSAR M08_72247565</t>
  </si>
  <si>
    <t>72247565</t>
  </si>
  <si>
    <t>2024-01-07 08:46:57</t>
  </si>
  <si>
    <t>2024-01-07 08:57:31</t>
  </si>
  <si>
    <t>ÇAMAVLU TR-1 35-16-M00123_35-16-M00123_2351668</t>
  </si>
  <si>
    <t>2024-01-07 08:47:24</t>
  </si>
  <si>
    <t>2024-01-07 10:14:51</t>
  </si>
  <si>
    <t>TR-333 35-19-L00309_TR-330 L02_72950814</t>
  </si>
  <si>
    <t>72950814</t>
  </si>
  <si>
    <t>2024-01-07 08:56:27</t>
  </si>
  <si>
    <t>2024-01-07 12:50:26</t>
  </si>
  <si>
    <t>2024-01-07 08:42:43</t>
  </si>
  <si>
    <t>2024-01-07 18:36:08</t>
  </si>
  <si>
    <t>TR-46 35-30-L00046_B_56398324_56398324</t>
  </si>
  <si>
    <t>56398324</t>
  </si>
  <si>
    <t>2024-01-07 08:41:21</t>
  </si>
  <si>
    <t>2024-01-07 10:39:24</t>
  </si>
  <si>
    <t>PİYADELER TR-1 45-73-M00165_945672665_945672665</t>
  </si>
  <si>
    <t>945672665</t>
  </si>
  <si>
    <t>2024-01-18 17:26:39</t>
  </si>
  <si>
    <t>2024-01-18 20:57:02</t>
  </si>
  <si>
    <t>AVDAN TR-2 45-82-M00232_DIREK TIPI TRAFO HUCRESI H01_2091932</t>
  </si>
  <si>
    <t>2091932</t>
  </si>
  <si>
    <t>2024-01-18 17:25:07</t>
  </si>
  <si>
    <t>2024-01-18 22:53:22</t>
  </si>
  <si>
    <t>K-2499 35-09-K02499_C_56380676_56380676</t>
  </si>
  <si>
    <t>56380676</t>
  </si>
  <si>
    <t>2024-01-18 16:14:12</t>
  </si>
  <si>
    <t>MAVİ FOTAŞ TATİL SİTESİ 35-23-M00056_950411096_950411096</t>
  </si>
  <si>
    <t>950411096</t>
  </si>
  <si>
    <t>2024-01-18 15:59:49</t>
  </si>
  <si>
    <t>2024-01-18 20:09:39</t>
  </si>
  <si>
    <t>GÖRDES DM 45-75-M00050_HatBaşıAyırıcı_53135734 M11_53135734</t>
  </si>
  <si>
    <t>53135734</t>
  </si>
  <si>
    <t>2024-01-18 14:52:10</t>
  </si>
  <si>
    <t>2024-01-18 17:35:59</t>
  </si>
  <si>
    <t>KIZILAVLU KÖK 45-78-M00837_HatBaşıAyırıcı_53139871 M02_53139871</t>
  </si>
  <si>
    <t>53139871</t>
  </si>
  <si>
    <t>2024-01-18 12:44:38</t>
  </si>
  <si>
    <t>2024-01-18 13:11:58</t>
  </si>
  <si>
    <t>TR-24 45-74-M00024_A_56397092_56397092</t>
  </si>
  <si>
    <t>56397092</t>
  </si>
  <si>
    <t>2024-01-18 11:55:50</t>
  </si>
  <si>
    <t>2024-01-18 13:59:41</t>
  </si>
  <si>
    <t>2024-01-18 13:06:40</t>
  </si>
  <si>
    <t>2024-01-18 14:50:01</t>
  </si>
  <si>
    <t>FEVZİPAŞA TR-1 45-71-M00579_C_91047151_91047151</t>
  </si>
  <si>
    <t>91047151</t>
  </si>
  <si>
    <t>2024-01-18 10:33:20</t>
  </si>
  <si>
    <t>2024-01-18 14:58:57</t>
  </si>
  <si>
    <t>2024-01-18 12:27:58</t>
  </si>
  <si>
    <t>2024-01-18 13:25:57</t>
  </si>
  <si>
    <t>YEŞİLOVA KÖK 45-78-M01393_YEŞİLOVA TARIMSAL M03_83810759</t>
  </si>
  <si>
    <t>83810759</t>
  </si>
  <si>
    <t>2024-01-18 12:54:54</t>
  </si>
  <si>
    <t>2024-01-18 13:17:19</t>
  </si>
  <si>
    <t>2024-01-18 09:44:04</t>
  </si>
  <si>
    <t>2024-01-18 12:57:07</t>
  </si>
  <si>
    <t>DM-12/TR-1 45-72-L00062_45-72-L00062_66452752</t>
  </si>
  <si>
    <t>66452752</t>
  </si>
  <si>
    <t>2024-01-18 09:38:54</t>
  </si>
  <si>
    <t>2024-01-18 12:03:57</t>
  </si>
  <si>
    <t>DM06/TR06 45-73-M00066_D_56403946_56403946</t>
  </si>
  <si>
    <t>56403946</t>
  </si>
  <si>
    <t>2024-01-17 15:24:08</t>
  </si>
  <si>
    <t>2024-01-17 16:40:33</t>
  </si>
  <si>
    <t>L-240 PTT TRAFO 35-18-L00240_950440657_950440657</t>
  </si>
  <si>
    <t>950440657</t>
  </si>
  <si>
    <t>2024-01-17 07:59:22</t>
  </si>
  <si>
    <t>2024-01-17 13:28:21</t>
  </si>
  <si>
    <t>MURADİYE ORTA ÖLÇEKLİ SANAYİ TR-4 45-71-M00222_A tr4/A3_44453729</t>
  </si>
  <si>
    <t>44453729</t>
  </si>
  <si>
    <t>2024-01-17 08:14:43</t>
  </si>
  <si>
    <t>2024-01-17 10:42:21</t>
  </si>
  <si>
    <t>M-2917 35-01-M02917_911640626_911640626</t>
  </si>
  <si>
    <t>911640626</t>
  </si>
  <si>
    <t>2024-01-17 07:25:46</t>
  </si>
  <si>
    <t>2024-01-17 08:42:44</t>
  </si>
  <si>
    <t>MENEMEN TR-32 35-28-L00032_DIREK TIPI TRAFO HUCRESI H01_2108605</t>
  </si>
  <si>
    <t>2108605</t>
  </si>
  <si>
    <t>2024-01-16 07:14:19</t>
  </si>
  <si>
    <t>2024-01-16 11:12:09</t>
  </si>
  <si>
    <t>ÇAPAK KÖK 35-26-M00435_DAĞKIZILCA-2 GİRİŞ M04_66033226</t>
  </si>
  <si>
    <t>66033226</t>
  </si>
  <si>
    <t>2024-01-16 19:41:23</t>
  </si>
  <si>
    <t>2024-01-16 19:47:53</t>
  </si>
  <si>
    <t>M-3284 (YATIRIM REZERVE) 35-02-M03284_913204274_913204274</t>
  </si>
  <si>
    <t>913204274</t>
  </si>
  <si>
    <t>2024-01-16 17:53:32</t>
  </si>
  <si>
    <t>2024-01-16 19:21:00</t>
  </si>
  <si>
    <t>MAHMUTLAR KÖK 45-74-M00354_DEMİRKÖPRÜ M08_79385783</t>
  </si>
  <si>
    <t>79385783</t>
  </si>
  <si>
    <t>2024-01-16 14:26:58</t>
  </si>
  <si>
    <t>2024-01-16 14:46:33</t>
  </si>
  <si>
    <t>AKHİSAR TM 45-72-A00006_AKHİSAR ŞEHİR-3 M22_2313105</t>
  </si>
  <si>
    <t>2313105</t>
  </si>
  <si>
    <t>2024-01-16 14:13:38</t>
  </si>
  <si>
    <t>2024-01-16 14:57:17</t>
  </si>
  <si>
    <t>DURASILLI TR-7 45-78-M01118_TR-8 M05_2327267</t>
  </si>
  <si>
    <t>2327267</t>
  </si>
  <si>
    <t>2024-01-16 12:03:17</t>
  </si>
  <si>
    <t>2024-01-16 13:09:13</t>
  </si>
  <si>
    <t>FUNDACIK ÇALKOCA TR-6 45-75-M00384_C_75331542_75331542</t>
  </si>
  <si>
    <t>75331542</t>
  </si>
  <si>
    <t>2024-01-16 11:08:46</t>
  </si>
  <si>
    <t>2024-01-16 12:43:53</t>
  </si>
  <si>
    <t>K-1433 35-04-K01433_E C01b_5770115</t>
  </si>
  <si>
    <t>5770115</t>
  </si>
  <si>
    <t>2024-01-16 11:07:13</t>
  </si>
  <si>
    <t>2024-01-16 12:50:03</t>
  </si>
  <si>
    <t>2024-01-16 10:33:21</t>
  </si>
  <si>
    <t>2024-01-16 10:44:24</t>
  </si>
  <si>
    <t>M-516 METAŞ KÖK 35-02-M00516_M-1151 M04_72046090</t>
  </si>
  <si>
    <t>72046090</t>
  </si>
  <si>
    <t>2024-01-16 09:13:42</t>
  </si>
  <si>
    <t>2024-01-16 09:28:46</t>
  </si>
  <si>
    <t>KARAKURT KÖK 45-76-M00049_KARAKURT M02_72213481</t>
  </si>
  <si>
    <t>72213481</t>
  </si>
  <si>
    <t>2024-01-16 09:13:33</t>
  </si>
  <si>
    <t>2024-01-16 09:57:38</t>
  </si>
  <si>
    <t>KADIDEĞİRMENİ KÖK 45-82-M00127_BERGAMA KINIK (AVDAN) M02_2091828</t>
  </si>
  <si>
    <t>2091828</t>
  </si>
  <si>
    <t>2024-01-16 09:12:21</t>
  </si>
  <si>
    <t>2024-01-16 10:17:41</t>
  </si>
  <si>
    <t>TAHTALI TM 35-22-A00001_PANCAR-1 M20_2055297</t>
  </si>
  <si>
    <t>2055297</t>
  </si>
  <si>
    <t>2024-01-16 09:16:33</t>
  </si>
  <si>
    <t>2024-01-16 17:01:57</t>
  </si>
  <si>
    <t>ALİAĞA TR-43 DM 35-17-M00043_M-87 M04_2114071</t>
  </si>
  <si>
    <t>2114071</t>
  </si>
  <si>
    <t>2024-01-16 09:24:35</t>
  </si>
  <si>
    <t>2024-01-16 09:53:13</t>
  </si>
  <si>
    <t>TR-2 GÖLCÜKLER 35-22-M00002_955293160_955293160</t>
  </si>
  <si>
    <t>955293160</t>
  </si>
  <si>
    <t>2024-01-16 08:23:33</t>
  </si>
  <si>
    <t>2024-01-16 09:11:48</t>
  </si>
  <si>
    <t>L-179 35-18-L00179__72373250_72373250</t>
  </si>
  <si>
    <t>72373250</t>
  </si>
  <si>
    <t>2024-01-16 08:08:45</t>
  </si>
  <si>
    <t>2024-01-16 09:35:07</t>
  </si>
  <si>
    <t>2024-01-16 08:25:42</t>
  </si>
  <si>
    <t>2024-01-16 08:44:40</t>
  </si>
  <si>
    <t>YENİ ŞAKRAN TR-6 35-17-M00206__56374655_56374655</t>
  </si>
  <si>
    <t>56374655</t>
  </si>
  <si>
    <t>2024-01-16 07:32:30</t>
  </si>
  <si>
    <t>2024-01-16 11:49:07</t>
  </si>
  <si>
    <t>GÖKÇEN DM 35-29-M00123_ASMALIK M12_2104355</t>
  </si>
  <si>
    <t>2104355</t>
  </si>
  <si>
    <t>2024-01-16 08:27:10</t>
  </si>
  <si>
    <t>2024-01-16 08:37:42</t>
  </si>
  <si>
    <t>GÖÇBEYLİ DM 35-16-M00139_GÖÇBEYLİ M01_72044683</t>
  </si>
  <si>
    <t>72044683</t>
  </si>
  <si>
    <t>2024-01-16 08:33:03</t>
  </si>
  <si>
    <t>2024-01-16 10:13:00</t>
  </si>
  <si>
    <t>GÜLKENT KÖK-3 35-30-M00219_ALTINOVA-1 ÇIKIŞ M05_84885088</t>
  </si>
  <si>
    <t>84885088</t>
  </si>
  <si>
    <t>2024-01-15 23:45:53</t>
  </si>
  <si>
    <t>2024-01-16 00:17:17</t>
  </si>
  <si>
    <t>ÇANDARLI DM-TR-20 35-30-M00020_DENİZKÖY KÖYLER M04_72352814</t>
  </si>
  <si>
    <t>72352814</t>
  </si>
  <si>
    <t>2024-01-15 23:44:38</t>
  </si>
  <si>
    <t>2024-01-15 23:50:46</t>
  </si>
  <si>
    <t>ULGAR TR-1 45-75-M00167_45-75-M00167_2351258</t>
  </si>
  <si>
    <t>2351258</t>
  </si>
  <si>
    <t>2024-01-15 23:16:47</t>
  </si>
  <si>
    <t>2024-01-16 02:16:11</t>
  </si>
  <si>
    <t>K-122 35-01-K00122_911835054_911835054</t>
  </si>
  <si>
    <t>911835054</t>
  </si>
  <si>
    <t>2024-01-15 22:18:33</t>
  </si>
  <si>
    <t>2024-01-16 02:02:24</t>
  </si>
  <si>
    <t>M-2356 35-01-M02356__72410407_72410407</t>
  </si>
  <si>
    <t>72410407</t>
  </si>
  <si>
    <t>2024-01-15 22:25:01</t>
  </si>
  <si>
    <t>2024-01-15 23:54:44</t>
  </si>
  <si>
    <t>SARIGÖL TR-53 45-79-M00053_45-79-M00053_2369764</t>
  </si>
  <si>
    <t>2369764</t>
  </si>
  <si>
    <t>2024-01-15 18:20:52</t>
  </si>
  <si>
    <t>2024-01-15 23:11:40</t>
  </si>
  <si>
    <t>K-2940 35-04-K02940_913390280_913390280</t>
  </si>
  <si>
    <t>913390280</t>
  </si>
  <si>
    <t>2024-01-15 16:24:39</t>
  </si>
  <si>
    <t>2024-01-15 19:48:13</t>
  </si>
  <si>
    <t>2024-01-15 16:35:32</t>
  </si>
  <si>
    <t>2024-01-15 16:36:58</t>
  </si>
  <si>
    <t>K-4784 35-01-K04784__91145524_91145524</t>
  </si>
  <si>
    <t>91145524</t>
  </si>
  <si>
    <t>2024-01-15 16:14:38</t>
  </si>
  <si>
    <t>2024-01-15 17:17:46</t>
  </si>
  <si>
    <t>PANAZTEPE DM 35-28-M00732_KESİKKÖY-2 GİRİŞ M02_2055979</t>
  </si>
  <si>
    <t>2055979</t>
  </si>
  <si>
    <t>2024-01-15 15:49:19</t>
  </si>
  <si>
    <t>2024-01-15 15:56:07</t>
  </si>
  <si>
    <t>MENEMEN KÖK-24 35-28-M00024_VİLLAKENT M07_77857334</t>
  </si>
  <si>
    <t>77857334</t>
  </si>
  <si>
    <t>2024-01-15 15:50:27</t>
  </si>
  <si>
    <t>2024-01-15 15:56:22</t>
  </si>
  <si>
    <t>L-434 MENDERES BP 35-18-L00434_950458884_950458884</t>
  </si>
  <si>
    <t>950458884</t>
  </si>
  <si>
    <t>2024-01-15 12:03:55</t>
  </si>
  <si>
    <t>2024-01-15 13:15:46</t>
  </si>
  <si>
    <t>TOKİ TR-5 35-27-M00815_D D1_93669951</t>
  </si>
  <si>
    <t>93669951</t>
  </si>
  <si>
    <t>2024-01-15 11:37:30</t>
  </si>
  <si>
    <t>2024-01-15 14:29:45</t>
  </si>
  <si>
    <t>KESİKKÖY DM 35-28-M00309_SEYREK M12_96738825</t>
  </si>
  <si>
    <t>96738825</t>
  </si>
  <si>
    <t>2024-01-15 10:04:53</t>
  </si>
  <si>
    <t>2024-01-15 10:17:28</t>
  </si>
  <si>
    <t>YEŞİLKÖY-1 35-26-M00790_A_91123303_91123303</t>
  </si>
  <si>
    <t>91123303</t>
  </si>
  <si>
    <t>2024-01-15 10:11:39</t>
  </si>
  <si>
    <t>2024-01-15 11:22:57</t>
  </si>
  <si>
    <t>BADEMLİ HACIMUSA MEV. TR-32 35-15-L01052_35-15-L01052_2364716</t>
  </si>
  <si>
    <t>2364716</t>
  </si>
  <si>
    <t>2024-01-15 10:09:58</t>
  </si>
  <si>
    <t>2024-01-15 16:10:03</t>
  </si>
  <si>
    <t>GÜMÜLCELİ TR-5 45-80-M00112_45-80-M00112_2355109</t>
  </si>
  <si>
    <t>2355109</t>
  </si>
  <si>
    <t>2024-01-07 11:31:59</t>
  </si>
  <si>
    <t>2024-01-07 13:13:05</t>
  </si>
  <si>
    <t>MÜTEVELLİ KÖK 45-80-M00100_MÜTEVELLİ ŞEHİR-2(MÜTEVELLİ TR-5/TR-6/TR-7) M04_72196255</t>
  </si>
  <si>
    <t>72196255</t>
  </si>
  <si>
    <t>2024-01-07 11:37:45</t>
  </si>
  <si>
    <t>2024-01-07 12:44:51</t>
  </si>
  <si>
    <t>KIRKAĞAÇ DM 45-76-M00043_GELENBE M03_72247483</t>
  </si>
  <si>
    <t>72247483</t>
  </si>
  <si>
    <t>2024-01-07 11:39:04</t>
  </si>
  <si>
    <t>FOÇA CEZA İNFAZ KURUMU KÖK 35-23-M00302_BAĞARASI DM GİRİŞ M03_67574173</t>
  </si>
  <si>
    <t>67574173</t>
  </si>
  <si>
    <t>2024-01-07 11:16:05</t>
  </si>
  <si>
    <t>2024-01-07 11:22:14</t>
  </si>
  <si>
    <t>ALİAĞA TR-30 35-17-M00030_6179451_56354274_56354274</t>
  </si>
  <si>
    <t>56354274</t>
  </si>
  <si>
    <t>2024-01-07 10:35:15</t>
  </si>
  <si>
    <t>2024-01-07 15:46:34</t>
  </si>
  <si>
    <t>YENİKÖY TR-1 45-78-L00306_953283877_953283877</t>
  </si>
  <si>
    <t>953283877</t>
  </si>
  <si>
    <t>2024-01-07 10:41:07</t>
  </si>
  <si>
    <t>2024-01-07 11:49:29</t>
  </si>
  <si>
    <t>İMREN ALAÇATI TATLICISI ÖZEL TR 35-18-M00075Ö_DIREK TIPI TRAFO HUCRESI H01_2093756</t>
  </si>
  <si>
    <t>2093756</t>
  </si>
  <si>
    <t>2024-01-07 10:18:15</t>
  </si>
  <si>
    <t>2024-01-07 16:01:30</t>
  </si>
  <si>
    <t>VİLLAKENT DM 35-28-M00381_VİLLAKENT TR-5 M09_66521701</t>
  </si>
  <si>
    <t>66521701</t>
  </si>
  <si>
    <t>2024-01-07 10:09:24</t>
  </si>
  <si>
    <t>2024-01-07 10:53:29</t>
  </si>
  <si>
    <t>FOÇA TR-47 35-23-L00047_950424861_950424861</t>
  </si>
  <si>
    <t>950424861</t>
  </si>
  <si>
    <t>2024-01-07 10:14:04</t>
  </si>
  <si>
    <t>2024-01-07 19:54:30</t>
  </si>
  <si>
    <t>DM-21/03(CUMDURİYET MAH. MUHT.) 45-71-M00469__56396510_56396510</t>
  </si>
  <si>
    <t>56396510</t>
  </si>
  <si>
    <t>2024-01-07 09:57:33</t>
  </si>
  <si>
    <t>2024-01-07 13:49:50</t>
  </si>
  <si>
    <t>DM-1/TR-9 35-28-M00880_DM-2/TR-19 M01_66478919</t>
  </si>
  <si>
    <t>66478919</t>
  </si>
  <si>
    <t>2024-01-07 10:06:15</t>
  </si>
  <si>
    <t>2024-01-07 10:33:38</t>
  </si>
  <si>
    <t>2024-01-07 08:37:24</t>
  </si>
  <si>
    <t>2024-01-07 10:29:37</t>
  </si>
  <si>
    <t>ÖRNEKKÖY TR-2 35-27-L00324_C_72386880_72386880</t>
  </si>
  <si>
    <t>72386880</t>
  </si>
  <si>
    <t>2024-01-07 08:41:52</t>
  </si>
  <si>
    <t>2024-01-07 18:13:07</t>
  </si>
  <si>
    <t>2024-01-07 08:44:17</t>
  </si>
  <si>
    <t>2024-01-07 08:46:43</t>
  </si>
  <si>
    <t>TR-23 35-19-L00023_B_91105605_91105605</t>
  </si>
  <si>
    <t>91105605</t>
  </si>
  <si>
    <t>2024-01-07 08:33:25</t>
  </si>
  <si>
    <t>2024-01-07 10:49:55</t>
  </si>
  <si>
    <t>L-232 BİTLİSLİLER 35-14-L00232_95000663584_95000663584</t>
  </si>
  <si>
    <t>95000663584</t>
  </si>
  <si>
    <t>2024-01-07 08:30:01</t>
  </si>
  <si>
    <t>2024-01-07 09:12:52</t>
  </si>
  <si>
    <t>ZEYTİNELİ TR-1 35-19-M00208_A_91149100_91149100</t>
  </si>
  <si>
    <t>91149100</t>
  </si>
  <si>
    <t>2024-01-07 08:17:49</t>
  </si>
  <si>
    <t>2024-01-07 19:48:54</t>
  </si>
  <si>
    <t>YENİKÖY TR-2 45-71-M01045_45-71-M01045_2362856</t>
  </si>
  <si>
    <t>2362856</t>
  </si>
  <si>
    <t>2024-01-07 08:24:07</t>
  </si>
  <si>
    <t>2024-01-07 16:33:02</t>
  </si>
  <si>
    <t>SARIÇALI TR-1 35-27-M01050_C_65513268_65513268</t>
  </si>
  <si>
    <t>65513268</t>
  </si>
  <si>
    <t>2024-01-07 07:34:18</t>
  </si>
  <si>
    <t>2024-01-07 09:57:36</t>
  </si>
  <si>
    <t>ÇAYBAŞI DM-1/19 35-26-M00182_ M10_2038835</t>
  </si>
  <si>
    <t>2038835</t>
  </si>
  <si>
    <t>2024-01-07 07:35:00</t>
  </si>
  <si>
    <t>2024-01-07 08:30:17</t>
  </si>
  <si>
    <t>ÇAMBEL KÖK 35-27-M00619_ÇAMBEL KÖYÜ M03_72166019</t>
  </si>
  <si>
    <t>72166019</t>
  </si>
  <si>
    <t>2024-01-07 07:41:41</t>
  </si>
  <si>
    <t>2024-01-07 11:29:13</t>
  </si>
  <si>
    <t>M-3304(YATIRIM REZERVE) 35-07-M03304_B_56379236_56379236</t>
  </si>
  <si>
    <t>56379236</t>
  </si>
  <si>
    <t>2024-01-07 07:03:32</t>
  </si>
  <si>
    <t>2024-01-07 12:20:32</t>
  </si>
  <si>
    <t>MURADİYE TR-5 (ESKİ MEZARLIK YANI) 45-71-M00204_FABRİKALAR M05_2312805</t>
  </si>
  <si>
    <t>2312805</t>
  </si>
  <si>
    <t>2024-01-07 05:22:05</t>
  </si>
  <si>
    <t>2024-01-07 06:02:16</t>
  </si>
  <si>
    <t>GÜZELKÖY KÖK 45-71-M00123_SULAMA M06_50218009</t>
  </si>
  <si>
    <t>50218009</t>
  </si>
  <si>
    <t>2024-01-07 05:33:14</t>
  </si>
  <si>
    <t>2024-01-07 06:23:53</t>
  </si>
  <si>
    <t>SUBAŞI İM 35-26-A00002_NAİME L03_2035584</t>
  </si>
  <si>
    <t>2035584</t>
  </si>
  <si>
    <t>2024-01-06 22:28:52</t>
  </si>
  <si>
    <t>2024-01-06 22:55:56</t>
  </si>
  <si>
    <t>ARMUTLU DM 35-27-M00879_HatBaşıAyırıcı_53132172 M03_53132172</t>
  </si>
  <si>
    <t>53132172</t>
  </si>
  <si>
    <t>2024-01-06 22:23:48</t>
  </si>
  <si>
    <t>2024-01-07 00:50:47</t>
  </si>
  <si>
    <t>K-3928 ALMAN KONSOLOSLUĞU 35-07-K03928Ö_ K01_2319174</t>
  </si>
  <si>
    <t>2319174</t>
  </si>
  <si>
    <t>2024-01-06 22:48:03</t>
  </si>
  <si>
    <t>2024-01-06 22:57:45</t>
  </si>
  <si>
    <t>2024-01-06 21:59:56</t>
  </si>
  <si>
    <t>2024-01-06 22:19:00</t>
  </si>
  <si>
    <t>M-3394(YATIRIM REZERVE) 35-03-M03394_99227837_99227837</t>
  </si>
  <si>
    <t>99227837</t>
  </si>
  <si>
    <t>2024-01-06 19:22:41</t>
  </si>
  <si>
    <t>2024-01-06 22:05:31</t>
  </si>
  <si>
    <t>YUNUSEMRE TR-2 45-77-L00131_945498705_945498705</t>
  </si>
  <si>
    <t>945498705</t>
  </si>
  <si>
    <t>2024-01-06 18:31:41</t>
  </si>
  <si>
    <t>2024-01-06 21:27:49</t>
  </si>
  <si>
    <t>2024-01-06 18:59:36</t>
  </si>
  <si>
    <t>2024-01-06 20:16:54</t>
  </si>
  <si>
    <t>SOMA A SANTRALİ İM/DM 45-82-A00001_HatBaşıAyırıcı_53137200 L14_53137200</t>
  </si>
  <si>
    <t>53137200</t>
  </si>
  <si>
    <t>2024-01-06 19:28:03</t>
  </si>
  <si>
    <t>2024-01-06 19:57:37</t>
  </si>
  <si>
    <t>2024-01-06 18:54:53</t>
  </si>
  <si>
    <t>2024-01-06 20:37:40</t>
  </si>
  <si>
    <t>DM-23/06 45-71-M00502_D D12b_60553544</t>
  </si>
  <si>
    <t>60553544</t>
  </si>
  <si>
    <t>2024-01-06 18:29:35</t>
  </si>
  <si>
    <t>2024-01-06 18:58:36</t>
  </si>
  <si>
    <t>M-421 35-02-M00421_ST D1_66366858</t>
  </si>
  <si>
    <t>66366858</t>
  </si>
  <si>
    <t>2024-01-06 14:18:09</t>
  </si>
  <si>
    <t>2024-01-06 14:44:22</t>
  </si>
  <si>
    <t>L-401 ALTINYUNUS DM 35-18-L00401_BOYALIK L-210 L04_2094679</t>
  </si>
  <si>
    <t>2094679</t>
  </si>
  <si>
    <t>2024-01-06 14:01:47</t>
  </si>
  <si>
    <t>2024-01-06 14:26:08</t>
  </si>
  <si>
    <t>DİNDARLI TR-1 45-79-M00416_945574352_945574352</t>
  </si>
  <si>
    <t>945574352</t>
  </si>
  <si>
    <t>2024-01-06 13:12:05</t>
  </si>
  <si>
    <t>2024-01-06 18:37:40</t>
  </si>
  <si>
    <t>ALAŞEHİR TR-26 45-73-M00026_945685579_945685579</t>
  </si>
  <si>
    <t>945685579</t>
  </si>
  <si>
    <t>2024-01-06 13:48:51</t>
  </si>
  <si>
    <t>2024-01-06 17:15:46</t>
  </si>
  <si>
    <t>TR-68 35-30-L00068__72410329_72410329</t>
  </si>
  <si>
    <t>72410329</t>
  </si>
  <si>
    <t>2024-01-06 13:59:49</t>
  </si>
  <si>
    <t>2024-01-06 15:13:15</t>
  </si>
  <si>
    <t>K-2 35-01-K00002_912171588_912171588</t>
  </si>
  <si>
    <t>912171588</t>
  </si>
  <si>
    <t>2024-01-06 13:45:05</t>
  </si>
  <si>
    <t>2024-01-06 14:17:14</t>
  </si>
  <si>
    <t>2024-01-06 12:49:15</t>
  </si>
  <si>
    <t>2024-01-06 13:06:41</t>
  </si>
  <si>
    <t>ÇAKALLAR TR-1 45-81-M00135_45-81-M00135_2356825</t>
  </si>
  <si>
    <t>2356825</t>
  </si>
  <si>
    <t>2024-01-06 11:38:16</t>
  </si>
  <si>
    <t>2024-01-06 14:08:21</t>
  </si>
  <si>
    <t>KARABURUN TR-7 35-21-L00033__95802908_95802908</t>
  </si>
  <si>
    <t>95802908</t>
  </si>
  <si>
    <t>2024-01-18 17:08:02</t>
  </si>
  <si>
    <t>2024-01-18 18:01:02</t>
  </si>
  <si>
    <t>2024-01-18 17:20:52</t>
  </si>
  <si>
    <t>EMİRALEM TR-9 35-28-M00232_B_56357268_56357268</t>
  </si>
  <si>
    <t>56357268</t>
  </si>
  <si>
    <t>2024-01-18 15:23:12</t>
  </si>
  <si>
    <t>2024-01-18 16:37:24</t>
  </si>
  <si>
    <t>2024-01-18 09:31:54</t>
  </si>
  <si>
    <t>2024-01-18 09:38:11</t>
  </si>
  <si>
    <t>OKLUİSA KÖK 45-81-M00046_KAZIKLI GRUP M05_71994403</t>
  </si>
  <si>
    <t>71994403</t>
  </si>
  <si>
    <t>2024-01-18 09:39:15</t>
  </si>
  <si>
    <t>2024-01-18 09:39:47</t>
  </si>
  <si>
    <t>2024-01-18 02:25:14</t>
  </si>
  <si>
    <t>2024-01-18 02:47:04</t>
  </si>
  <si>
    <t>2024-01-17 15:24:51</t>
  </si>
  <si>
    <t>2024-01-17 16:00:04</t>
  </si>
  <si>
    <t>BAĞARASI TR-14 35-23-M00361_B_79385436_79385436</t>
  </si>
  <si>
    <t>79385436</t>
  </si>
  <si>
    <t>2024-01-17 12:12:18</t>
  </si>
  <si>
    <t>2024-01-17 12:55:32</t>
  </si>
  <si>
    <t>L-308 35-18-L00308_950464424_950464424</t>
  </si>
  <si>
    <t>950464424</t>
  </si>
  <si>
    <t>2024-01-17 11:58:16</t>
  </si>
  <si>
    <t>2024-01-17 15:51:56</t>
  </si>
  <si>
    <t>2024-01-17 11:40:52</t>
  </si>
  <si>
    <t>2024-01-17 14:26:58</t>
  </si>
  <si>
    <t>DM-1/27-A 45-71-M00046_953201194_953201194</t>
  </si>
  <si>
    <t>953201194</t>
  </si>
  <si>
    <t>2024-01-17 12:07:10</t>
  </si>
  <si>
    <t>2024-01-17 16:14:33</t>
  </si>
  <si>
    <t>M-2818 35-01-M02818_D_56355339_56355339</t>
  </si>
  <si>
    <t>56355339</t>
  </si>
  <si>
    <t>2024-01-17 12:03:54</t>
  </si>
  <si>
    <t>2024-01-17 14:03:45</t>
  </si>
  <si>
    <t>GÜMÜLDÜR M-39 35-25-M00039_955260112_955260112</t>
  </si>
  <si>
    <t>955260112</t>
  </si>
  <si>
    <t>2024-01-16 17:41:01</t>
  </si>
  <si>
    <t>2024-01-16 20:20:56</t>
  </si>
  <si>
    <t>TR-99 45-78-L00099_953268521_953268521</t>
  </si>
  <si>
    <t>953268521</t>
  </si>
  <si>
    <t>2024-01-16 14:27:29</t>
  </si>
  <si>
    <t>2024-01-16 16:44:57</t>
  </si>
  <si>
    <t>IRLAMAZ TR-1 45-83-L00231_45-83-L00231_2359483</t>
  </si>
  <si>
    <t>2359483</t>
  </si>
  <si>
    <t>2024-01-16 12:17:36</t>
  </si>
  <si>
    <t>2024-01-16 18:42:11</t>
  </si>
  <si>
    <t>DEMİRCİDERE TR-1 35-16-M00117_ H_72338384</t>
  </si>
  <si>
    <t>72338384</t>
  </si>
  <si>
    <t>2024-01-16 11:01:57</t>
  </si>
  <si>
    <t>2024-01-16 11:54:35</t>
  </si>
  <si>
    <t>DM-25/2 45-71-M00056_953195257_953195257</t>
  </si>
  <si>
    <t>953195257</t>
  </si>
  <si>
    <t>2024-01-16 10:36:30</t>
  </si>
  <si>
    <t>2024-01-16 14:34:52</t>
  </si>
  <si>
    <t>MURADİYE DM-5/11 45-71-M00232_DM-11/10A M14_72091336</t>
  </si>
  <si>
    <t>72091336</t>
  </si>
  <si>
    <t>2024-01-16 07:00:34</t>
  </si>
  <si>
    <t>2024-01-16 08:14:16</t>
  </si>
  <si>
    <t>2024-01-15 18:55:30</t>
  </si>
  <si>
    <t>2024-01-15 20:59:10</t>
  </si>
  <si>
    <t>KARAKURT TR-2 45-76-M00090_DIREK TIPI TRAFO HUCRESI H01_2084833</t>
  </si>
  <si>
    <t>2084833</t>
  </si>
  <si>
    <t>2024-01-07 11:31:04</t>
  </si>
  <si>
    <t>2024-01-07 16:38:51</t>
  </si>
  <si>
    <t>GÜMÜLDÜR DM 35-25-M00100_TAHTALI-2 M19_2329122</t>
  </si>
  <si>
    <t>2329122</t>
  </si>
  <si>
    <t>2024-01-07 11:37:54</t>
  </si>
  <si>
    <t>K-1919 35-10-K01919_TRAFO K02_47742622</t>
  </si>
  <si>
    <t>47742622</t>
  </si>
  <si>
    <t>2024-01-07 10:45:40</t>
  </si>
  <si>
    <t>2024-01-07 12:02:26</t>
  </si>
  <si>
    <t>KESTANEDERESİ TR-1 45-73-M00229_45-73-M00229_2369392</t>
  </si>
  <si>
    <t>2369392</t>
  </si>
  <si>
    <t>2024-01-07 08:50:44</t>
  </si>
  <si>
    <t>2024-01-07 11:26:15</t>
  </si>
  <si>
    <t>HACI HALİLLER TR-3 45-71-M00067_ M01_2074152</t>
  </si>
  <si>
    <t>2074152</t>
  </si>
  <si>
    <t>2024-01-07 10:01:25</t>
  </si>
  <si>
    <t>2024-01-07 12:41:53</t>
  </si>
  <si>
    <t>2024-01-07 09:59:02</t>
  </si>
  <si>
    <t>2024-01-07 11:49:54</t>
  </si>
  <si>
    <t>GÜVERCİNLİK TR-1 45-77-L00334_45-77-L00334_2353736</t>
  </si>
  <si>
    <t>2353736</t>
  </si>
  <si>
    <t>2024-01-07 10:01:31</t>
  </si>
  <si>
    <t>2024-01-07 15:13:19</t>
  </si>
  <si>
    <t>2024-01-07 09:51:17</t>
  </si>
  <si>
    <t>2024-01-07 10:36:04</t>
  </si>
  <si>
    <t>K-24 35-01-K00024_9684130 1A_5866342</t>
  </si>
  <si>
    <t>5866342</t>
  </si>
  <si>
    <t>2024-01-07 09:28:08</t>
  </si>
  <si>
    <t>2024-01-07 11:18:00</t>
  </si>
  <si>
    <t>ÖZBEK DM (TR-315) 35-19-M00044_AKKUM M06_72140386</t>
  </si>
  <si>
    <t>72140386</t>
  </si>
  <si>
    <t>2024-01-07 09:26:54</t>
  </si>
  <si>
    <t>2024-01-07 11:56:14</t>
  </si>
  <si>
    <t>BAHÇELİ KÖK-5 35-30-M00232_TR-1 -2 -3 M01_72078255</t>
  </si>
  <si>
    <t>72078255</t>
  </si>
  <si>
    <t>2024-01-07 09:02:34</t>
  </si>
  <si>
    <t>2024-01-07 13:37:05</t>
  </si>
  <si>
    <t>TR-142 YAĞCILAR KÖK 35-19-M00142_YAĞCILAR M01_72114553</t>
  </si>
  <si>
    <t>72114553</t>
  </si>
  <si>
    <t>2024-01-07 09:07:14</t>
  </si>
  <si>
    <t>2024-01-07 09:40:54</t>
  </si>
  <si>
    <t>MUSALAR TR-1 45-72-L00156_956484805_956484805</t>
  </si>
  <si>
    <t>956484805</t>
  </si>
  <si>
    <t>2024-01-07 08:52:43</t>
  </si>
  <si>
    <t>2024-01-07 10:37:46</t>
  </si>
  <si>
    <t>2024-01-07 08:59:34</t>
  </si>
  <si>
    <t>2024-01-07 09:32:39</t>
  </si>
  <si>
    <t>BAKIR KÖK 45-76-M00047_AKHİSAR T.M. M01_72212572</t>
  </si>
  <si>
    <t>72212572</t>
  </si>
  <si>
    <t>2024-01-07 08:51:44</t>
  </si>
  <si>
    <t>2024-01-07 08:53:07</t>
  </si>
  <si>
    <t>ULUCAK DM-2 35-27-M00331_B_56356043_56356043</t>
  </si>
  <si>
    <t>56356043</t>
  </si>
  <si>
    <t>2024-01-07 08:34:41</t>
  </si>
  <si>
    <t>2024-01-07 14:11:12</t>
  </si>
  <si>
    <t>TR-39 35-27-M00039_B_56381962_56381962</t>
  </si>
  <si>
    <t>56381962</t>
  </si>
  <si>
    <t>2024-01-07 08:41:35</t>
  </si>
  <si>
    <t>2024-01-07 15:33:26</t>
  </si>
  <si>
    <t>M-1856 YAKAKÖY TR-5 35-02-M01856_B_56367060_56367060</t>
  </si>
  <si>
    <t>56367060</t>
  </si>
  <si>
    <t>2024-01-07 08:29:01</t>
  </si>
  <si>
    <t>2024-01-07 10:47:12</t>
  </si>
  <si>
    <t>L-221 35-18-L00221_A_91389774_91389774</t>
  </si>
  <si>
    <t>91389774</t>
  </si>
  <si>
    <t>2024-01-07 08:20:42</t>
  </si>
  <si>
    <t>2024-01-07 15:51:33</t>
  </si>
  <si>
    <t>KARAAĞAÇLI TR-1 45-71-M01904_ M03_2334945</t>
  </si>
  <si>
    <t>2334945</t>
  </si>
  <si>
    <t>2024-01-07 08:30:28</t>
  </si>
  <si>
    <t>2024-01-07 23:30:06</t>
  </si>
  <si>
    <t>L-90 RAINBOW DM 35-18-L00090_HatBaşıAyırıcı_53132216 L01_53132216</t>
  </si>
  <si>
    <t>53132216</t>
  </si>
  <si>
    <t>2024-01-07 08:30:56</t>
  </si>
  <si>
    <t>2024-01-07 14:05:19</t>
  </si>
  <si>
    <t>PAYAMLI M-33 35-25-M00164_35-25-M00164_72068600</t>
  </si>
  <si>
    <t>72068600</t>
  </si>
  <si>
    <t>2024-01-07 07:36:35</t>
  </si>
  <si>
    <t>2024-01-07 08:10:35</t>
  </si>
  <si>
    <t>KARŞIYAKA MAHALLESİ TR-1 35-17-R00008_DIREK TIPI TRAFO HUCRESI H01_2048776</t>
  </si>
  <si>
    <t>2048776</t>
  </si>
  <si>
    <t>2024-01-07 07:45:26</t>
  </si>
  <si>
    <t>2024-01-07 11:36:22</t>
  </si>
  <si>
    <t>2024-01-07 08:05:07</t>
  </si>
  <si>
    <t>2024-01-07 08:55:44</t>
  </si>
  <si>
    <t>HAMZABABA TR-1 35-27-M01048__72373443_72373443</t>
  </si>
  <si>
    <t>72373443</t>
  </si>
  <si>
    <t>2024-01-07 07:24:42</t>
  </si>
  <si>
    <t>2024-01-07 09:50:06</t>
  </si>
  <si>
    <t>KARABURUN İM 35-21-A00001_HatBaşıAyırıcı_53138247 L05_53138247</t>
  </si>
  <si>
    <t>53138247</t>
  </si>
  <si>
    <t>2024-01-07 07:16:44</t>
  </si>
  <si>
    <t>2024-01-07 10:54:02</t>
  </si>
  <si>
    <t>2024-01-07 07:30:32</t>
  </si>
  <si>
    <t>2024-01-07 07:41:44</t>
  </si>
  <si>
    <t>KAVACIK TR-1 35-01-L00001_DIREK TIPI TRAFO HUCRESI H01_2071472</t>
  </si>
  <si>
    <t>2071472</t>
  </si>
  <si>
    <t>2024-01-07 07:20:38</t>
  </si>
  <si>
    <t>2024-01-07 10:07:30</t>
  </si>
  <si>
    <t>YENİFOÇA TR-51 35-23-M00051_YENİFOÇA TR-45 M02_88450593</t>
  </si>
  <si>
    <t>88450593</t>
  </si>
  <si>
    <t>2024-01-07 06:05:14</t>
  </si>
  <si>
    <t>2024-01-07 11:38:29</t>
  </si>
  <si>
    <t>2024-01-07 07:31:34</t>
  </si>
  <si>
    <t>2024-01-07 08:48:08</t>
  </si>
  <si>
    <t>2024-01-07 05:34:38</t>
  </si>
  <si>
    <t>2024-01-07 06:06:00</t>
  </si>
  <si>
    <t>2024-01-07 03:32:03</t>
  </si>
  <si>
    <t>2024-01-07 06:20:00</t>
  </si>
  <si>
    <t>2024-01-07 05:09:23</t>
  </si>
  <si>
    <t>2024-01-07 12:38:56</t>
  </si>
  <si>
    <t>2024-01-07 05:03:23</t>
  </si>
  <si>
    <t>2024-01-07 05:33:42</t>
  </si>
  <si>
    <t>ULUCAK DM 35-27-M00792_ULUCAK ŞEHİR (ULUCAK-3) M04_2053519</t>
  </si>
  <si>
    <t>2053519</t>
  </si>
  <si>
    <t>2024-01-07 05:01:39</t>
  </si>
  <si>
    <t>2024-01-07 05:13:00</t>
  </si>
  <si>
    <t>YENMİŞ KÖK 35-27-M00366_DSİ M06_72163709</t>
  </si>
  <si>
    <t>72163709</t>
  </si>
  <si>
    <t>2024-01-07 04:24:15</t>
  </si>
  <si>
    <t>2024-01-07 05:22:00</t>
  </si>
  <si>
    <t>TR-2/73 45-83-L00073_TURGUTLU İM L03_72150712</t>
  </si>
  <si>
    <t>72150712</t>
  </si>
  <si>
    <t>2024-01-07 04:36:23</t>
  </si>
  <si>
    <t>2024-01-07 06:00:00</t>
  </si>
  <si>
    <t>2024-01-06 22:53:48</t>
  </si>
  <si>
    <t>2024-01-07 00:39:43</t>
  </si>
  <si>
    <t>2024-01-06 22:06:17</t>
  </si>
  <si>
    <t>2024-01-07 10:10:18</t>
  </si>
  <si>
    <t>SÜTÇÜLER DM 35-27-M00900_ÇAMBEL-2 ( YENMİŞ KÖK) M11_92758016</t>
  </si>
  <si>
    <t>92758016</t>
  </si>
  <si>
    <t>2024-01-06 21:40:32</t>
  </si>
  <si>
    <t>2024-01-06 22:59:28</t>
  </si>
  <si>
    <t>GÖKÇEALAN TR 5 35-13-L00089_A_91187526_91187526</t>
  </si>
  <si>
    <t>91187526</t>
  </si>
  <si>
    <t>2024-01-06 18:47:34</t>
  </si>
  <si>
    <t>2024-01-06 20:12:28</t>
  </si>
  <si>
    <t>TÜRKELLİ TR-1 35-28-M00462_C_56374022_56374022</t>
  </si>
  <si>
    <t>56374022</t>
  </si>
  <si>
    <t>2024-01-06 19:22:26</t>
  </si>
  <si>
    <t>2024-01-06 20:59:31</t>
  </si>
  <si>
    <t>ARPALIK TARIMSAL SULAMA TR-2 45-83-M00334_45-83-M00334_2347775</t>
  </si>
  <si>
    <t>2347775</t>
  </si>
  <si>
    <t>2024-01-06 18:27:36</t>
  </si>
  <si>
    <t>2024-01-06 19:58:26</t>
  </si>
  <si>
    <t>M-2758 35-03-M02758_913462699_913462699</t>
  </si>
  <si>
    <t>913462699</t>
  </si>
  <si>
    <t>2024-01-06 18:11:09</t>
  </si>
  <si>
    <t>2024-01-06 20:09:18</t>
  </si>
  <si>
    <t>TR-1/61-A 45-72-M00623_956509338_956509338</t>
  </si>
  <si>
    <t>956509338</t>
  </si>
  <si>
    <t>2024-01-06 18:14:25</t>
  </si>
  <si>
    <t>2024-01-06 19:05:27</t>
  </si>
  <si>
    <t>DM-25/14 45-71-M00053_A A06b_95260384</t>
  </si>
  <si>
    <t>95260384</t>
  </si>
  <si>
    <t>2024-01-06 18:28:27</t>
  </si>
  <si>
    <t>2024-01-06 20:54:14</t>
  </si>
  <si>
    <t>2024-01-06 18:20:50</t>
  </si>
  <si>
    <t>2024-01-06 19:45:08</t>
  </si>
  <si>
    <t>SELENDİ TR-20 45-81-M00020_945633538_945633538</t>
  </si>
  <si>
    <t>945633538</t>
  </si>
  <si>
    <t>2024-01-06 13:56:50</t>
  </si>
  <si>
    <t>2024-01-06 18:16:08</t>
  </si>
  <si>
    <t>AKÇAŞEHİR KÖK 35-29-L00035_ALAYLI ENH L04_72208764</t>
  </si>
  <si>
    <t>72208764</t>
  </si>
  <si>
    <t>2024-01-06 14:18:10</t>
  </si>
  <si>
    <t>2024-01-06 14:27:51</t>
  </si>
  <si>
    <t>M-992 35-03-M00992_911254978_911254978</t>
  </si>
  <si>
    <t>911254978</t>
  </si>
  <si>
    <t>2024-01-06 13:03:11</t>
  </si>
  <si>
    <t>2024-01-06 15:25:01</t>
  </si>
  <si>
    <t>KARGIN KÖK 45-84-M00004_HASAN SAYAN ÖZEL TR M02_72162937</t>
  </si>
  <si>
    <t>72162937</t>
  </si>
  <si>
    <t>2024-01-06 13:24:43</t>
  </si>
  <si>
    <t>2024-01-06 14:49:16</t>
  </si>
  <si>
    <t>İNCİ KÖK 35-26-M00912_ÇALIŞIRLAR PANCARA DOĞRU M02_65883324</t>
  </si>
  <si>
    <t>65883324</t>
  </si>
  <si>
    <t>2024-01-06 12:51:09</t>
  </si>
  <si>
    <t>2024-01-06 14:33:02</t>
  </si>
  <si>
    <t>M-2670 35-03-M02670_910435908_910435908</t>
  </si>
  <si>
    <t>910435908</t>
  </si>
  <si>
    <t>2024-01-06 13:40:33</t>
  </si>
  <si>
    <t>2024-01-06 16:29:32</t>
  </si>
  <si>
    <t>L-208 35-18-L00208_L-207 MERKEZTUR - L-205 BOYALIK APART OTEL L01_2326195</t>
  </si>
  <si>
    <t>2326195</t>
  </si>
  <si>
    <t>2024-01-06 12:47:30</t>
  </si>
  <si>
    <t>2024-01-06 15:52:58</t>
  </si>
  <si>
    <t>ÇARIKBOZDAĞ TR-1 45-73-M01232_45-73-M01232_81233302</t>
  </si>
  <si>
    <t>81233302</t>
  </si>
  <si>
    <t>2024-01-06 11:48:53</t>
  </si>
  <si>
    <t>2024-01-06 12:09:38</t>
  </si>
  <si>
    <t>LÜTFİYE KÖK 45-80-M02970_TST-2 M04_84270462</t>
  </si>
  <si>
    <t>84270462</t>
  </si>
  <si>
    <t>2024-01-06 10:18:58</t>
  </si>
  <si>
    <t>2024-01-06 10:34:43</t>
  </si>
  <si>
    <t>TİYENLİ KÖK 45-85-M00004_KUMKUYUCAK M04_72102214</t>
  </si>
  <si>
    <t>72102214</t>
  </si>
  <si>
    <t>2024-01-06 09:59:27</t>
  </si>
  <si>
    <t>2024-01-06 11:29:36</t>
  </si>
  <si>
    <t>2024-01-06 08:36:53</t>
  </si>
  <si>
    <t>2024-01-06 08:56:48</t>
  </si>
  <si>
    <t>K-2375 35-04-K02375_F_56364258_56364258</t>
  </si>
  <si>
    <t>56364258</t>
  </si>
  <si>
    <t>2024-01-06 08:51:30</t>
  </si>
  <si>
    <t>2024-01-06 09:59:31</t>
  </si>
  <si>
    <t>2024-01-06 08:51:24</t>
  </si>
  <si>
    <t>2024-01-06 09:09:48</t>
  </si>
  <si>
    <t>SOMA DM-1 45-82-M00050_TR-7/2 M11_60207425</t>
  </si>
  <si>
    <t>60207425</t>
  </si>
  <si>
    <t>2024-01-06 08:35:51</t>
  </si>
  <si>
    <t>2024-01-06 08:41:26</t>
  </si>
  <si>
    <t>KIRKAĞAÇ TR-11/1 45-76-M00219_A A01_60885742</t>
  </si>
  <si>
    <t>60885742</t>
  </si>
  <si>
    <t>2024-01-05 22:53:42</t>
  </si>
  <si>
    <t>2024-01-05 23:19:50</t>
  </si>
  <si>
    <t>2024-01-06 01:22:21</t>
  </si>
  <si>
    <t>2024-01-06 02:20:36</t>
  </si>
  <si>
    <t>MUSTAFA ÖZDOĞAN SULAMA GRUBU 35-29-L00445_B_56396658_56396658</t>
  </si>
  <si>
    <t>56396658</t>
  </si>
  <si>
    <t>2024-01-05 17:10:04</t>
  </si>
  <si>
    <t>2024-01-05 20:26:28</t>
  </si>
  <si>
    <t>DM-15/2 KEÇİLİKÖY 45-71-M00646_953211370_953211370</t>
  </si>
  <si>
    <t>953211370</t>
  </si>
  <si>
    <t>2024-01-05 17:36:36</t>
  </si>
  <si>
    <t>2024-01-05 20:12:47</t>
  </si>
  <si>
    <t>TEKKEDERE DM 35-16-M00137_KAZIKBAĞLAR M12_2118602</t>
  </si>
  <si>
    <t>2118602</t>
  </si>
  <si>
    <t>2024-01-05 17:04:02</t>
  </si>
  <si>
    <t>2024-01-05 17:15:07</t>
  </si>
  <si>
    <t>BARAJ KÖK 35-17-M00461_ÇITAK GRUBU M04_100693787</t>
  </si>
  <si>
    <t>100693787</t>
  </si>
  <si>
    <t>2024-01-05 17:07:32</t>
  </si>
  <si>
    <t>2024-01-05 17:16:22</t>
  </si>
  <si>
    <t>TR-27/1 45-82-M00108_TR-28-29-30 M03_2325730</t>
  </si>
  <si>
    <t>2325730</t>
  </si>
  <si>
    <t>2024-01-05 17:05:22</t>
  </si>
  <si>
    <t>2024-01-05 18:39:09</t>
  </si>
  <si>
    <t>TR-1/79 45-72-M00079_956505607_956505607</t>
  </si>
  <si>
    <t>956505607</t>
  </si>
  <si>
    <t>2024-01-05 13:31:35</t>
  </si>
  <si>
    <t>2024-01-05 15:21:29</t>
  </si>
  <si>
    <t>ERGENEKON TR-9 45-83-M00621_955174307_955174307</t>
  </si>
  <si>
    <t>955174307</t>
  </si>
  <si>
    <t>2024-01-05 14:06:31</t>
  </si>
  <si>
    <t>2024-01-05 15:00:57</t>
  </si>
  <si>
    <t>2024-01-05 14:37:06</t>
  </si>
  <si>
    <t>2024-01-05 15:50:40</t>
  </si>
  <si>
    <t>TİRE DM2/11 35-29-M00117_B_91255653_91255653</t>
  </si>
  <si>
    <t>91255653</t>
  </si>
  <si>
    <t>2024-01-05 13:33:49</t>
  </si>
  <si>
    <t>2024-01-05 16:37:12</t>
  </si>
  <si>
    <t>2024-01-18 17:09:28</t>
  </si>
  <si>
    <t>2024-01-18 22:28:12</t>
  </si>
  <si>
    <t>SEYİTOBA TR-1 45-80-L00177_A_56384550_56384550</t>
  </si>
  <si>
    <t>56384550</t>
  </si>
  <si>
    <t>2024-01-18 16:17:10</t>
  </si>
  <si>
    <t>2024-01-18 17:46:26</t>
  </si>
  <si>
    <t>BIÇAKÇI OVACIK TR-5 35-15-L00084_A_56406994_56406994</t>
  </si>
  <si>
    <t>56406994</t>
  </si>
  <si>
    <t>2024-01-18 16:04:40</t>
  </si>
  <si>
    <t>2024-01-18 21:29:55</t>
  </si>
  <si>
    <t>2024-01-18 16:09:10</t>
  </si>
  <si>
    <t>2024-01-18 16:25:35</t>
  </si>
  <si>
    <t>2024-01-18 18:37:42</t>
  </si>
  <si>
    <t>ASARLIK TR-14 KÖK 35-28-M00168_ASARLIK TR-16(DM-1/5) M04_66531978</t>
  </si>
  <si>
    <t>66531978</t>
  </si>
  <si>
    <t>2024-01-18 16:28:05</t>
  </si>
  <si>
    <t>2024-01-18 17:53:21</t>
  </si>
  <si>
    <t>ÇAPAKLI KÖK 45-78-M01161_YAĞBASAN M07_78225755</t>
  </si>
  <si>
    <t>78225755</t>
  </si>
  <si>
    <t>2024-01-18 14:12:04</t>
  </si>
  <si>
    <t>2024-01-18 14:13:34</t>
  </si>
  <si>
    <t>DOMİNOS KÖK 35-26-M00208_BEŞİKÇİOĞLU M03_65962998</t>
  </si>
  <si>
    <t>65962998</t>
  </si>
  <si>
    <t>2024-01-18 11:32:34</t>
  </si>
  <si>
    <t>2024-01-18 11:57:57</t>
  </si>
  <si>
    <t>2024-01-18 11:27:27</t>
  </si>
  <si>
    <t>2024-01-18 11:47:14</t>
  </si>
  <si>
    <t>ÇALIKLI TR-1 45-81-M00174_45-81-M00174_2356917</t>
  </si>
  <si>
    <t>2356917</t>
  </si>
  <si>
    <t>2024-01-18 18:38:54</t>
  </si>
  <si>
    <t>2024-01-18 19:18:05</t>
  </si>
  <si>
    <t>2024-01-18 11:16:37</t>
  </si>
  <si>
    <t>2024-01-18 11:18:22</t>
  </si>
  <si>
    <t>DM-5/18 35-26-M00809_DAĞITIM TRAFO DM-5/18 M03_65905308</t>
  </si>
  <si>
    <t>65905308</t>
  </si>
  <si>
    <t>2024-01-18 03:15:57</t>
  </si>
  <si>
    <t>2024-01-18 10:15:56</t>
  </si>
  <si>
    <t>K-4296 35-02-K04296_913422656_913422656</t>
  </si>
  <si>
    <t>913422656</t>
  </si>
  <si>
    <t>2024-01-18 10:10:36</t>
  </si>
  <si>
    <t>2024-01-18 10:39:31</t>
  </si>
  <si>
    <t>K-3903 35-04-K03903_35-04-K03903_2375045</t>
  </si>
  <si>
    <t>2375045</t>
  </si>
  <si>
    <t>2024-01-18 10:13:22</t>
  </si>
  <si>
    <t>2024-01-18 11:53:47</t>
  </si>
  <si>
    <t>KAYMAKÇI DM 35-15-M00254_TR-10 M03_66813715</t>
  </si>
  <si>
    <t>66813715</t>
  </si>
  <si>
    <t>2024-01-18 10:23:44</t>
  </si>
  <si>
    <t>2024-01-18 11:56:23</t>
  </si>
  <si>
    <t>YUKARI EMLAKDERE TR-1 45-71-M01032_A_56384515_56384515</t>
  </si>
  <si>
    <t>56384515</t>
  </si>
  <si>
    <t>2024-01-18 00:40:33</t>
  </si>
  <si>
    <t>2024-01-18 01:34:50</t>
  </si>
  <si>
    <t>GÜMÜLDÜR DM-4 35-25-M00053_955280575_955280575</t>
  </si>
  <si>
    <t>955280575</t>
  </si>
  <si>
    <t>2024-01-17 15:22:19</t>
  </si>
  <si>
    <t>2024-01-17 18:48:26</t>
  </si>
  <si>
    <t>GÜVENDİK TR-1 45-76-L00086_955237287_955237287</t>
  </si>
  <si>
    <t>955237287</t>
  </si>
  <si>
    <t>2024-01-17 15:27:04</t>
  </si>
  <si>
    <t>2024-01-17 17:59:10</t>
  </si>
  <si>
    <t>DM-2/9(TR-254) 35-19-L00254_956663378_956663378</t>
  </si>
  <si>
    <t>956663378</t>
  </si>
  <si>
    <t>2024-01-17 10:51:36</t>
  </si>
  <si>
    <t>2024-01-17 15:33:11</t>
  </si>
  <si>
    <t>M-2794 35-01-M02794_C_82187332_82187332</t>
  </si>
  <si>
    <t>82187332</t>
  </si>
  <si>
    <t>2024-01-17 09:39:43</t>
  </si>
  <si>
    <t>2024-01-17 10:38:32</t>
  </si>
  <si>
    <t>SUNULLAH BOYACIOĞLU SULAMA GRUBU 35-29-M00390_35-29-M00390_2363748</t>
  </si>
  <si>
    <t>2363748</t>
  </si>
  <si>
    <t>2024-01-17 09:22:08</t>
  </si>
  <si>
    <t>2024-01-17 14:01:04</t>
  </si>
  <si>
    <t>M-1027 35-04-M01027_35-04-M01027_2370544</t>
  </si>
  <si>
    <t>2370544</t>
  </si>
  <si>
    <t>2024-01-17 09:18:46</t>
  </si>
  <si>
    <t>2024-01-17 10:00:55</t>
  </si>
  <si>
    <t>2024-01-17 09:19:54</t>
  </si>
  <si>
    <t>2024-01-17 10:01:21</t>
  </si>
  <si>
    <t>2024-01-17 09:07:44</t>
  </si>
  <si>
    <t>2024-01-17 14:00:48</t>
  </si>
  <si>
    <t>2024-01-17 09:11:30</t>
  </si>
  <si>
    <t>2024-01-17 16:51:10</t>
  </si>
  <si>
    <t>PAYAMLI M-25 35-25-M00189_95002362199_95002362199</t>
  </si>
  <si>
    <t>95002362199</t>
  </si>
  <si>
    <t>2024-01-16 17:45:58</t>
  </si>
  <si>
    <t>2024-01-16 19:07:09</t>
  </si>
  <si>
    <t>L-193 ESENEVLER 35-18-L00193_950443220_950443220</t>
  </si>
  <si>
    <t>950443220</t>
  </si>
  <si>
    <t>2024-01-16 14:19:42</t>
  </si>
  <si>
    <t>2024-01-16 18:57:01</t>
  </si>
  <si>
    <t>K-526 35-02-K00526_910042392_910042392</t>
  </si>
  <si>
    <t>910042392</t>
  </si>
  <si>
    <t>2024-01-16 09:34:09</t>
  </si>
  <si>
    <t>2024-01-16 11:44:22</t>
  </si>
  <si>
    <t>KARABULU KÖK 35-31-L00227_UMURLU L05_2337017</t>
  </si>
  <si>
    <t>2337017</t>
  </si>
  <si>
    <t>2024-01-16 09:24:28</t>
  </si>
  <si>
    <t>2024-01-16 09:43:33</t>
  </si>
  <si>
    <t>2024-01-16 07:38:02</t>
  </si>
  <si>
    <t>2024-01-16 09:31:40</t>
  </si>
  <si>
    <t>2024-01-16 07:38:47</t>
  </si>
  <si>
    <t>2024-01-16 08:46:55</t>
  </si>
  <si>
    <t>ARMUTLU İM 35-27-A00001_AŞAĞI KIZILCA ÇIKIŞ L012_100963272</t>
  </si>
  <si>
    <t>100963272</t>
  </si>
  <si>
    <t>2024-01-16 07:30:25</t>
  </si>
  <si>
    <t>2024-01-16 10:42:47</t>
  </si>
  <si>
    <t>M-2747 35-01-M02747_912505103_912505103</t>
  </si>
  <si>
    <t>912505103</t>
  </si>
  <si>
    <t>2024-01-15 23:11:45</t>
  </si>
  <si>
    <t>2024-01-16 00:25:58</t>
  </si>
  <si>
    <t>BULGURCA TR-1 35-22-M00252_B_56389487_56389487</t>
  </si>
  <si>
    <t>56389487</t>
  </si>
  <si>
    <t>2024-01-15 22:59:31</t>
  </si>
  <si>
    <t>2024-01-15 23:59:22</t>
  </si>
  <si>
    <t>ÇİLEME TR-6 35-22-M00213_955271092_955271092</t>
  </si>
  <si>
    <t>955271092</t>
  </si>
  <si>
    <t>2024-01-15 18:42:33</t>
  </si>
  <si>
    <t>2024-01-15 21:53:36</t>
  </si>
  <si>
    <t>M-3108 35-02-M03108_35-02-M03108_85580665</t>
  </si>
  <si>
    <t>85580665</t>
  </si>
  <si>
    <t>2024-01-15 14:52:56</t>
  </si>
  <si>
    <t>2024-01-15 16:34:36</t>
  </si>
  <si>
    <t>K-2730 35-09-K02730_F_56384016_56384016</t>
  </si>
  <si>
    <t>56384016</t>
  </si>
  <si>
    <t>2024-01-15 16:19:09</t>
  </si>
  <si>
    <t>2024-01-15 17:20:19</t>
  </si>
  <si>
    <t>2024-01-15 16:06:59</t>
  </si>
  <si>
    <t>2024-01-15 16:45:47</t>
  </si>
  <si>
    <t>PAŞAKÖY KÖK 45-80-M00052_AYDINLAR ÇIKIŞI M06_72063773</t>
  </si>
  <si>
    <t>72063773</t>
  </si>
  <si>
    <t>2024-01-07 14:21:46</t>
  </si>
  <si>
    <t>M-1335 KAYADİBİ KÖK 35-02-M01335_M-640 TRT ÇIKIŞI M03_2118176</t>
  </si>
  <si>
    <t>2118176</t>
  </si>
  <si>
    <t>2024-01-07 10:38:57</t>
  </si>
  <si>
    <t>2024-01-07 10:59:40</t>
  </si>
  <si>
    <t>2024-01-07 09:55:19</t>
  </si>
  <si>
    <t>2024-01-07 12:20:24</t>
  </si>
  <si>
    <t>MURADİYE DM-5/11 45-71-M00232_DM-5/08 M02_72091348</t>
  </si>
  <si>
    <t>72091348</t>
  </si>
  <si>
    <t>2024-01-07 09:35:01</t>
  </si>
  <si>
    <t>2024-01-07 14:37:43</t>
  </si>
  <si>
    <t>TÜRKELLİ TR-1 35-28-M00462_953370367_953370367</t>
  </si>
  <si>
    <t>953370367</t>
  </si>
  <si>
    <t>2024-01-07 08:59:35</t>
  </si>
  <si>
    <t>2024-01-07 12:17:03</t>
  </si>
  <si>
    <t>İĞDECİK TR-5 45-71-M00079_A_56403747_56403747</t>
  </si>
  <si>
    <t>56403747</t>
  </si>
  <si>
    <t>2024-01-07 07:14:27</t>
  </si>
  <si>
    <t>2024-01-07 13:49:23</t>
  </si>
  <si>
    <t>L-510 REİSDERE 35-18-L00510_35-18-L00510_49091941</t>
  </si>
  <si>
    <t>49091941</t>
  </si>
  <si>
    <t>2024-01-07 08:33:24</t>
  </si>
  <si>
    <t>2024-01-07 11:24:16</t>
  </si>
  <si>
    <t>KAYAPINAR KÖK 45-71-M02146_HatBaşıAyırıcı_53134567 M05_53134567</t>
  </si>
  <si>
    <t>53134567</t>
  </si>
  <si>
    <t>2024-01-07 07:21:18</t>
  </si>
  <si>
    <t>2024-01-07 16:04:52</t>
  </si>
  <si>
    <t>2024-01-07 08:00:43</t>
  </si>
  <si>
    <t>2024-01-07 15:52:53</t>
  </si>
  <si>
    <t>2024-01-07 08:06:07</t>
  </si>
  <si>
    <t>2024-01-07 11:31:42</t>
  </si>
  <si>
    <t>KAZIKBAĞLARI TR-1 35-16-M00482_D_91356567_91356567</t>
  </si>
  <si>
    <t>91356567</t>
  </si>
  <si>
    <t>2024-01-07 07:34:43</t>
  </si>
  <si>
    <t>2024-01-07 11:40:28</t>
  </si>
  <si>
    <t>BERGAMA TM 35-16-A00004_DİKİLİ-2 M16_2314376</t>
  </si>
  <si>
    <t>2314376</t>
  </si>
  <si>
    <t>2024-01-07 08:11:23</t>
  </si>
  <si>
    <t>2024-01-07 08:35:11</t>
  </si>
  <si>
    <t>YEŞİLYURT TR-12 45-73-M00487_945641249_945641249</t>
  </si>
  <si>
    <t>945641249</t>
  </si>
  <si>
    <t>2024-01-07 06:53:50</t>
  </si>
  <si>
    <t>2024-01-07 08:33:32</t>
  </si>
  <si>
    <t>MURADİYE TR-5 (ESKİ MEZARLIK YANI) 45-71-M00204_FABRİKALAR M05_2091433</t>
  </si>
  <si>
    <t>2091433</t>
  </si>
  <si>
    <t>2024-01-07 07:20:07</t>
  </si>
  <si>
    <t>2024-01-07 12:11:21</t>
  </si>
  <si>
    <t>2024-01-07 07:33:45</t>
  </si>
  <si>
    <t>2024-01-07 09:59:06</t>
  </si>
  <si>
    <t>2024-01-07 08:10:51</t>
  </si>
  <si>
    <t>2024-01-07 08:19:27</t>
  </si>
  <si>
    <t>TR-72 M.MAVİOĞLU GRB. 35-15-M00072_35-15-M00072_2365990</t>
  </si>
  <si>
    <t>2365990</t>
  </si>
  <si>
    <t>2024-01-07 05:38:40</t>
  </si>
  <si>
    <t>2024-01-07 09:31:39</t>
  </si>
  <si>
    <t>2024-01-07 05:38:14</t>
  </si>
  <si>
    <t>2024-01-07 06:04:47</t>
  </si>
  <si>
    <t>ÇAYBAŞI DM-1/19 35-26-M00182_ M11_2333049</t>
  </si>
  <si>
    <t>2333049</t>
  </si>
  <si>
    <t>2024-01-07 05:32:50</t>
  </si>
  <si>
    <t>2024-01-07 05:57:25</t>
  </si>
  <si>
    <t>MURADİYE TR-6 45-71-M01473_A_56393371_56393371</t>
  </si>
  <si>
    <t>56393371</t>
  </si>
  <si>
    <t>2024-01-07 06:01:15</t>
  </si>
  <si>
    <t>2024-01-07 11:44:59</t>
  </si>
  <si>
    <t>L-291 35-18-L00291_L-292 OVACIK YOLU (KERİMOĞLU) L03_72186892</t>
  </si>
  <si>
    <t>72186892</t>
  </si>
  <si>
    <t>2024-01-07 05:44:43</t>
  </si>
  <si>
    <t>2024-01-07 10:26:22</t>
  </si>
  <si>
    <t>K-641 35-08-K00641_K-3845 K01_41984294</t>
  </si>
  <si>
    <t>41984294</t>
  </si>
  <si>
    <t>2024-01-18 10:37:24</t>
  </si>
  <si>
    <t>2024-01-18 10:45:28</t>
  </si>
  <si>
    <t>2024-01-07 05:48:33</t>
  </si>
  <si>
    <t>2024-01-07 06:29:17</t>
  </si>
  <si>
    <t>L-366 ILDIR KÖY 35-18-L00366_C_91249949_91249949</t>
  </si>
  <si>
    <t>91249949</t>
  </si>
  <si>
    <t>2024-01-07 05:48:10</t>
  </si>
  <si>
    <t>2024-01-07 11:44:27</t>
  </si>
  <si>
    <t>2024-01-07 06:00:23</t>
  </si>
  <si>
    <t>2024-01-07 06:01:47</t>
  </si>
  <si>
    <t>GÜMÜLDÜR DM 35-25-M00100_TAHTALI-2 M19_2126644</t>
  </si>
  <si>
    <t>2126644</t>
  </si>
  <si>
    <t>2024-01-07 08:13:40</t>
  </si>
  <si>
    <t>2024-01-07 08:14:17</t>
  </si>
  <si>
    <t>2024-01-07 05:00:30</t>
  </si>
  <si>
    <t>2024-01-07 06:17:12</t>
  </si>
  <si>
    <t>ALAÇATI İM 35-18-A00002_L-299 ARITMA L13_2052461</t>
  </si>
  <si>
    <t>2052461</t>
  </si>
  <si>
    <t>2024-01-07 03:05:03</t>
  </si>
  <si>
    <t>2024-01-07 03:31:36</t>
  </si>
  <si>
    <t>2024-01-07 04:18:03</t>
  </si>
  <si>
    <t>2024-01-07 04:48:00</t>
  </si>
  <si>
    <t>YENİKÖY TR-1 45-73-M00252_45-73-M00252_2368256</t>
  </si>
  <si>
    <t>2368256</t>
  </si>
  <si>
    <t>2024-01-07 03:11:10</t>
  </si>
  <si>
    <t>2024-01-07 08:31:01</t>
  </si>
  <si>
    <t>K-3266 35-09-K03266_D D6b_5759099</t>
  </si>
  <si>
    <t>5759099</t>
  </si>
  <si>
    <t>2024-01-07 01:11:44</t>
  </si>
  <si>
    <t>2024-01-07 05:14:13</t>
  </si>
  <si>
    <t>2024-01-06 23:03:14</t>
  </si>
  <si>
    <t>2024-01-07 01:34:39</t>
  </si>
  <si>
    <t>TR-66/B 45-78-L00750_E E03_65914398</t>
  </si>
  <si>
    <t>65914398</t>
  </si>
  <si>
    <t>2024-01-06 21:34:55</t>
  </si>
  <si>
    <t>2024-01-06 22:00:10</t>
  </si>
  <si>
    <t>ÇERİKÖZÜ TR-1 35-29-L00326_A_56399869_56399869</t>
  </si>
  <si>
    <t>56399869</t>
  </si>
  <si>
    <t>2024-01-06 21:53:38</t>
  </si>
  <si>
    <t>2024-01-06 23:15:05</t>
  </si>
  <si>
    <t>SULTAN YAYLASI TR-1 45-71-M01766_C_56399901_56399901</t>
  </si>
  <si>
    <t>56399901</t>
  </si>
  <si>
    <t>2024-01-06 19:57:50</t>
  </si>
  <si>
    <t>2024-01-07 01:55:42</t>
  </si>
  <si>
    <t>K-4165 35-09-K04165_97714219_97714219</t>
  </si>
  <si>
    <t>97714219</t>
  </si>
  <si>
    <t>2024-01-06 20:50:53</t>
  </si>
  <si>
    <t>2024-01-06 22:08:37</t>
  </si>
  <si>
    <t>HELVACI TR-1 35-17-M00361_B_91344365_91344365</t>
  </si>
  <si>
    <t>91344365</t>
  </si>
  <si>
    <t>2024-01-06 20:32:23</t>
  </si>
  <si>
    <t>2024-01-06 21:57:52</t>
  </si>
  <si>
    <t>2024-01-06 18:32:04</t>
  </si>
  <si>
    <t>2024-01-06 20:25:47</t>
  </si>
  <si>
    <t>ARMAĞAN TR-1 45-86-M00177_A_56401820_56401820</t>
  </si>
  <si>
    <t>56401820</t>
  </si>
  <si>
    <t>2024-01-06 19:04:32</t>
  </si>
  <si>
    <t>2024-01-06 20:38:36</t>
  </si>
  <si>
    <t>2024-01-06 18:42:39</t>
  </si>
  <si>
    <t>2024-01-06 19:21:21</t>
  </si>
  <si>
    <t>2024-01-06 19:34:06</t>
  </si>
  <si>
    <t>2024-01-06 20:32:16</t>
  </si>
  <si>
    <t>2024-01-07 08:11:04</t>
  </si>
  <si>
    <t>2024-01-07 08:13:55</t>
  </si>
  <si>
    <t>2024-01-06 10:57:13</t>
  </si>
  <si>
    <t>2024-01-06 18:57:56</t>
  </si>
  <si>
    <t>2024-01-06 17:41:29</t>
  </si>
  <si>
    <t>2024-01-06 21:40:07</t>
  </si>
  <si>
    <t>BALÇOVA İM 35-07-A00001_TERMAL K08_42778674</t>
  </si>
  <si>
    <t>42778674</t>
  </si>
  <si>
    <t>2024-01-06 21:30:33</t>
  </si>
  <si>
    <t>ÖRENCİK TR-1 45-71-M01564_45-71-M01564_82386920</t>
  </si>
  <si>
    <t>82386920</t>
  </si>
  <si>
    <t>2024-01-06 17:58:40</t>
  </si>
  <si>
    <t>2024-01-06 20:57:39</t>
  </si>
  <si>
    <t>TR-40 35-27-M00040_B_56371303_56371303</t>
  </si>
  <si>
    <t>56371303</t>
  </si>
  <si>
    <t>2024-01-06 16:49:54</t>
  </si>
  <si>
    <t>2024-01-06 17:20:25</t>
  </si>
  <si>
    <t>DEĞİRMENDERE DM 35-22-M00085_ÇİLEME-MALTA-SANCAKLI M08_50066611</t>
  </si>
  <si>
    <t>50066611</t>
  </si>
  <si>
    <t>2024-01-06 17:24:54</t>
  </si>
  <si>
    <t>2024-01-06 19:00:14</t>
  </si>
  <si>
    <t>HASKÖY TR-4 35-20-L00369_A_56378461_56378461</t>
  </si>
  <si>
    <t>56378461</t>
  </si>
  <si>
    <t>2024-01-06 16:51:27</t>
  </si>
  <si>
    <t>2024-01-06 19:33:41</t>
  </si>
  <si>
    <t>FUAR İM 35-01-A00003_KÜLTÜRPARK K14_2056578</t>
  </si>
  <si>
    <t>2056578</t>
  </si>
  <si>
    <t>Yabani Hayvan Teması</t>
  </si>
  <si>
    <t>2024-01-06 17:16:03</t>
  </si>
  <si>
    <t>2024-01-06 19:37:21</t>
  </si>
  <si>
    <t>2024-01-06 17:22:51</t>
  </si>
  <si>
    <t>2024-01-06 17:36:27</t>
  </si>
  <si>
    <t>KARGIN KÖK 45-84-M00004_95000665828_95000665828</t>
  </si>
  <si>
    <t>95000665828</t>
  </si>
  <si>
    <t>2024-01-06 15:11:25</t>
  </si>
  <si>
    <t>2024-01-06 17:33:11</t>
  </si>
  <si>
    <t>TÜRKELLİ TR-1 35-28-M00462_953370305_953370305</t>
  </si>
  <si>
    <t>953370305</t>
  </si>
  <si>
    <t>2024-01-06 14:21:04</t>
  </si>
  <si>
    <t>SUBAŞI TR-6 45-73-M00818_A_56394042_56394042</t>
  </si>
  <si>
    <t>56394042</t>
  </si>
  <si>
    <t>2024-01-06 14:04:49</t>
  </si>
  <si>
    <t>2024-01-06 15:37:36</t>
  </si>
  <si>
    <t>K-3555 35-01-K03555_911101771_911101771</t>
  </si>
  <si>
    <t>911101771</t>
  </si>
  <si>
    <t>2024-01-06 14:10:25</t>
  </si>
  <si>
    <t>2024-01-06 16:41:32</t>
  </si>
  <si>
    <t>2024-01-06 14:31:12</t>
  </si>
  <si>
    <t>2024-01-06 15:30:21</t>
  </si>
  <si>
    <t>2024-01-06 17:10:26</t>
  </si>
  <si>
    <t>2024-01-06 17:28:04</t>
  </si>
  <si>
    <t>2024-01-06 14:18:33</t>
  </si>
  <si>
    <t>2024-01-06 15:40:14</t>
  </si>
  <si>
    <t>BEYLER ÇAYIRI TR-6 35-16-M00659_35-16-M00659_2364522</t>
  </si>
  <si>
    <t>2364522</t>
  </si>
  <si>
    <t>2024-01-18 17:23:53</t>
  </si>
  <si>
    <t>2024-01-18 17:49:49</t>
  </si>
  <si>
    <t>K-4690 35-01-K04690_D D1_5904284</t>
  </si>
  <si>
    <t>5904284</t>
  </si>
  <si>
    <t>2024-01-18 13:56:42</t>
  </si>
  <si>
    <t>2024-01-18 18:32:34</t>
  </si>
  <si>
    <t>2024-01-18 12:38:16</t>
  </si>
  <si>
    <t>2024-01-18 14:02:16</t>
  </si>
  <si>
    <t>GÖKEYÜP BAĞKUZU TR 45-78-M00797_45-78-M00797_2372353</t>
  </si>
  <si>
    <t>2372353</t>
  </si>
  <si>
    <t>2024-01-18 12:17:55</t>
  </si>
  <si>
    <t>2024-01-18 12:59:06</t>
  </si>
  <si>
    <t>TR-33 35-17-M00033_HatBaşıAyırıcı_65631999 M03_65631999</t>
  </si>
  <si>
    <t>65631999</t>
  </si>
  <si>
    <t>2024-01-18 11:17:40</t>
  </si>
  <si>
    <t>2024-01-18 15:39:54</t>
  </si>
  <si>
    <t>DEREKÖY KÖK 45-82-M00153_IŞIKLAR-1 GİRİŞ M03_72197796</t>
  </si>
  <si>
    <t>72197796</t>
  </si>
  <si>
    <t>2024-01-18 03:43:17</t>
  </si>
  <si>
    <t>2024-01-18 04:31:44</t>
  </si>
  <si>
    <t>ÖZBEK TR-4 (TR-234) 35-19-M00233_956663570_956663570</t>
  </si>
  <si>
    <t>956663570</t>
  </si>
  <si>
    <t>2024-01-17 15:29:56</t>
  </si>
  <si>
    <t>2024-01-17 19:07:40</t>
  </si>
  <si>
    <t>DM-2/TR-1 35-26-M01646_95002546785_95002546785</t>
  </si>
  <si>
    <t>95002546785</t>
  </si>
  <si>
    <t>2024-01-17 12:46:41</t>
  </si>
  <si>
    <t>2024-01-17 14:51:13</t>
  </si>
  <si>
    <t>KARABURUN BOZKÖY 35-21-L00053_B_91064926_91064926</t>
  </si>
  <si>
    <t>91064926</t>
  </si>
  <si>
    <t>2024-01-17 12:31:50</t>
  </si>
  <si>
    <t>2024-01-17 18:50:15</t>
  </si>
  <si>
    <t>OĞLANANASI TR-4 35-22-M00258_95002616742_95002616742</t>
  </si>
  <si>
    <t>95002616742</t>
  </si>
  <si>
    <t>2024-01-17 09:34:40</t>
  </si>
  <si>
    <t>2024-01-17 11:59:36</t>
  </si>
  <si>
    <t>K-3584 35-01-K03584_912858246_912858246</t>
  </si>
  <si>
    <t>912858246</t>
  </si>
  <si>
    <t>2024-01-17 09:12:01</t>
  </si>
  <si>
    <t>2024-01-17 10:30:48</t>
  </si>
  <si>
    <t>TR-1-3/6 TAVUK  PAZARI KABİN 35-20-L00022_955192797_955192797</t>
  </si>
  <si>
    <t>955192797</t>
  </si>
  <si>
    <t>2024-01-17 09:26:10</t>
  </si>
  <si>
    <t>2024-01-17 11:20:33</t>
  </si>
  <si>
    <t>K-4518 35-01-K04518_B_56376620_56376620</t>
  </si>
  <si>
    <t>56376620</t>
  </si>
  <si>
    <t>2024-01-17 09:46:43</t>
  </si>
  <si>
    <t>2024-01-17 10:38:43</t>
  </si>
  <si>
    <t>M-3288 35-03-M03288_DAĞITIM TRAFOSU M02_85894946</t>
  </si>
  <si>
    <t>85894946</t>
  </si>
  <si>
    <t>2024-01-15 23:14:27</t>
  </si>
  <si>
    <t>2024-01-15 23:40:39</t>
  </si>
  <si>
    <t>SUBATAN TR-6 35-15-L00341_A_56367912_56367912</t>
  </si>
  <si>
    <t>56367912</t>
  </si>
  <si>
    <t>2024-01-16 18:56:46</t>
  </si>
  <si>
    <t>2024-01-16 21:41:03</t>
  </si>
  <si>
    <t>KIRKAĞAÇ TR-4 45-76-M00004_955246567_955246567</t>
  </si>
  <si>
    <t>955246567</t>
  </si>
  <si>
    <t>2024-01-16 18:19:00</t>
  </si>
  <si>
    <t>2024-01-16 20:11:22</t>
  </si>
  <si>
    <t>2024-01-16 17:44:46</t>
  </si>
  <si>
    <t>2024-01-16 19:39:48</t>
  </si>
  <si>
    <t>L-197 GÖLCÜK KÖYÜ 35-14-L00197_10446304_56357902_56357902</t>
  </si>
  <si>
    <t>56357902</t>
  </si>
  <si>
    <t>2024-01-16 16:52:36</t>
  </si>
  <si>
    <t>2024-01-16 17:38:33</t>
  </si>
  <si>
    <t>M-1100 35-03-M01100_A_56363280_56363280</t>
  </si>
  <si>
    <t>56363280</t>
  </si>
  <si>
    <t>2024-01-16 16:59:00</t>
  </si>
  <si>
    <t>2024-01-16 18:05:08</t>
  </si>
  <si>
    <t>2024-01-16 11:49:20</t>
  </si>
  <si>
    <t>2024-01-16 17:29:14</t>
  </si>
  <si>
    <t>M-1544 35-01-M01544_911069253_911069253</t>
  </si>
  <si>
    <t>911069253</t>
  </si>
  <si>
    <t>2024-01-16 12:14:00</t>
  </si>
  <si>
    <t>2024-01-16 13:51:50</t>
  </si>
  <si>
    <t>M-2014 35-01-M02014_D 1D_5845286</t>
  </si>
  <si>
    <t>5845286</t>
  </si>
  <si>
    <t>2024-01-16 07:44:23</t>
  </si>
  <si>
    <t>2024-01-16 12:07:43</t>
  </si>
  <si>
    <t>TR-126 35-16-L00126_A_56352735_56352735</t>
  </si>
  <si>
    <t>56352735</t>
  </si>
  <si>
    <t>2024-01-16 07:28:51</t>
  </si>
  <si>
    <t>2024-01-16 16:05:17</t>
  </si>
  <si>
    <t>2024-01-16 07:20:40</t>
  </si>
  <si>
    <t>2024-01-16 12:49:48</t>
  </si>
  <si>
    <t>SARIGÖL TR-53 45-79-M00053_D_56400559_56400559</t>
  </si>
  <si>
    <t>56400559</t>
  </si>
  <si>
    <t>2024-01-15 23:28:50</t>
  </si>
  <si>
    <t>2024-01-16 01:42:06</t>
  </si>
  <si>
    <t>TR-77 (M-777) 35-30-M00777_955299194_955299194</t>
  </si>
  <si>
    <t>955299194</t>
  </si>
  <si>
    <t>2024-01-15 18:21:25</t>
  </si>
  <si>
    <t>2024-01-15 19:26:51</t>
  </si>
  <si>
    <t>YENİ ŞAKRAN TR-1 35-17-M00201_B_56355388_56355388</t>
  </si>
  <si>
    <t>56355388</t>
  </si>
  <si>
    <t>2024-01-15 17:58:05</t>
  </si>
  <si>
    <t>2024-01-15 20:56:03</t>
  </si>
  <si>
    <t>M-443 35-02-M00443_912898287_912898287</t>
  </si>
  <si>
    <t>912898287</t>
  </si>
  <si>
    <t>2024-01-15 18:07:19</t>
  </si>
  <si>
    <t>2024-01-15 19:13:59</t>
  </si>
  <si>
    <t>K-4310 35-07-K04310_912267745_912267745</t>
  </si>
  <si>
    <t>912267745</t>
  </si>
  <si>
    <t>2024-01-15 18:30:37</t>
  </si>
  <si>
    <t>2024-01-15 20:48:21</t>
  </si>
  <si>
    <t>SÖĞÜTLALAN TR-1 45-76-M00230_ H_75531847</t>
  </si>
  <si>
    <t>75531847</t>
  </si>
  <si>
    <t>2024-01-15 18:02:21</t>
  </si>
  <si>
    <t>2024-01-15 18:57:09</t>
  </si>
  <si>
    <t>2024-01-15 18:17:05</t>
  </si>
  <si>
    <t>2024-01-15 20:24:41</t>
  </si>
  <si>
    <t>M-465 35-02-M00465__91071031_91071031</t>
  </si>
  <si>
    <t>91071031</t>
  </si>
  <si>
    <t>2024-01-15 18:16:17</t>
  </si>
  <si>
    <t>2024-01-15 18:46:25</t>
  </si>
  <si>
    <t>K-3768 35-02-K03768_99234711_99234711</t>
  </si>
  <si>
    <t>99234711</t>
  </si>
  <si>
    <t>2024-01-15 10:11:22</t>
  </si>
  <si>
    <t>2024-01-15 13:30:59</t>
  </si>
  <si>
    <t>ALÇUK TM 35-17-A00001_HatBaşıAyırıcı_88018696 M29_88018696</t>
  </si>
  <si>
    <t>88018696</t>
  </si>
  <si>
    <t>2024-01-07 09:19:00</t>
  </si>
  <si>
    <t>2024-01-07 18:39:00</t>
  </si>
  <si>
    <t>M-1268 35-04-M01268_A_56383736_56383736</t>
  </si>
  <si>
    <t>56383736</t>
  </si>
  <si>
    <t>2024-01-07 11:11:23</t>
  </si>
  <si>
    <t>2024-01-07 12:21:41</t>
  </si>
  <si>
    <t>2024-01-07 11:16:15</t>
  </si>
  <si>
    <t>2024-01-07 12:20:48</t>
  </si>
  <si>
    <t>KAYIŞLAR KÖK 45-80-M00183_DİLEK M03_72195716</t>
  </si>
  <si>
    <t>72195716</t>
  </si>
  <si>
    <t>2024-01-07 11:14:44</t>
  </si>
  <si>
    <t>2024-01-07 12:11:32</t>
  </si>
  <si>
    <t>2024-01-07 11:21:47</t>
  </si>
  <si>
    <t>2024-01-07 11:30:54</t>
  </si>
  <si>
    <t>AKHİSAR İM 45-72-A00001_ESKİ ZEYTİN OVA L06_2058306</t>
  </si>
  <si>
    <t>2058306</t>
  </si>
  <si>
    <t>2024-01-07 11:21:44</t>
  </si>
  <si>
    <t>2024-01-07 11:48:24</t>
  </si>
  <si>
    <t>2024-01-07 10:42:14</t>
  </si>
  <si>
    <t>2024-01-07 11:01:44</t>
  </si>
  <si>
    <t>M-144 35-02-M00144_A_56383841_56383841</t>
  </si>
  <si>
    <t>56383841</t>
  </si>
  <si>
    <t>2024-01-07 10:13:49</t>
  </si>
  <si>
    <t>2024-01-07 11:34:46</t>
  </si>
  <si>
    <t>OVACIK TR-6 35-31-L00148_A_91207503_91207503</t>
  </si>
  <si>
    <t>91207503</t>
  </si>
  <si>
    <t>2024-01-07 09:22:14</t>
  </si>
  <si>
    <t>2024-01-07 12:36:46</t>
  </si>
  <si>
    <t>TR-93 MELTEM SİTESİ 35-19-L00093_7224669_56355545_56355545</t>
  </si>
  <si>
    <t>56355545</t>
  </si>
  <si>
    <t>2024-01-07 09:23:58</t>
  </si>
  <si>
    <t>2024-01-07 13:32:45</t>
  </si>
  <si>
    <t>2024-01-07 09:31:54</t>
  </si>
  <si>
    <t>2024-01-07 09:32:49</t>
  </si>
  <si>
    <t>ALÇUK TM 35-17-A00001_KESİKKÖY M29_2307839</t>
  </si>
  <si>
    <t>2307839</t>
  </si>
  <si>
    <t>2024-01-07 09:30:44</t>
  </si>
  <si>
    <t>2024-01-07 09:27:17</t>
  </si>
  <si>
    <t>2024-01-07 10:16:57</t>
  </si>
  <si>
    <t>UZUNKUYU TR-2 35-19-M00204_7133069_56377359_56377359</t>
  </si>
  <si>
    <t>56377359</t>
  </si>
  <si>
    <t>2024-01-07 09:02:02</t>
  </si>
  <si>
    <t>L-245 35-18-L00245_A_56377236_56377236</t>
  </si>
  <si>
    <t>56377236</t>
  </si>
  <si>
    <t>2024-01-07 08:38:55</t>
  </si>
  <si>
    <t>2024-01-07 17:57:22</t>
  </si>
  <si>
    <t>L-197 GÖLCÜK KÖYÜ 35-14-L00197_95000158762_95000158762</t>
  </si>
  <si>
    <t>95000158762</t>
  </si>
  <si>
    <t>2024-01-07 08:41:03</t>
  </si>
  <si>
    <t>2024-01-07 11:06:12</t>
  </si>
  <si>
    <t>K-4622 35-04-K04622_A_56368572_56368572</t>
  </si>
  <si>
    <t>56368572</t>
  </si>
  <si>
    <t>2024-01-07 08:35:19</t>
  </si>
  <si>
    <t>2024-01-07 11:45:22</t>
  </si>
  <si>
    <t>TİRE DM2/5 35-29-L00024_48393044_56380505_56380505</t>
  </si>
  <si>
    <t>56380505</t>
  </si>
  <si>
    <t>2024-01-07 07:50:30</t>
  </si>
  <si>
    <t>2024-01-07 10:39:15</t>
  </si>
  <si>
    <t>DM-11/6 (ŞİRİN SOKAK) 45-71-M01779_B_56403624_56403624</t>
  </si>
  <si>
    <t>56403624</t>
  </si>
  <si>
    <t>2024-01-07 06:38:23</t>
  </si>
  <si>
    <t>2024-01-07 09:33:40</t>
  </si>
  <si>
    <t>ELMABAĞ DM 35-15-L00317_ÇAYIR TELEFİRİK L04_66822282</t>
  </si>
  <si>
    <t>66822282</t>
  </si>
  <si>
    <t>2024-01-07 04:34:07</t>
  </si>
  <si>
    <t>2024-01-07 07:16:47</t>
  </si>
  <si>
    <t>DEMİRCİLİ DM 35-15-L00895_ÜZÜMLÜ L06_85268684</t>
  </si>
  <si>
    <t>85268684</t>
  </si>
  <si>
    <t>2024-01-07 04:46:45</t>
  </si>
  <si>
    <t>2024-01-07 04:47:46</t>
  </si>
  <si>
    <t>2024-01-07 03:44:33</t>
  </si>
  <si>
    <t>2024-01-07 04:33:56</t>
  </si>
  <si>
    <t>2024-01-07 00:58:13</t>
  </si>
  <si>
    <t>2024-01-07 03:35:53</t>
  </si>
  <si>
    <t>2024-01-06 23:40:24</t>
  </si>
  <si>
    <t>2024-01-07 01:40:33</t>
  </si>
  <si>
    <t>M-3312(YATIRIM REZERVE) 35-07-M03312_ M01_86630527</t>
  </si>
  <si>
    <t>86630527</t>
  </si>
  <si>
    <t>2024-01-07 00:57:00</t>
  </si>
  <si>
    <t>2024-01-07 02:59:12</t>
  </si>
  <si>
    <t>DM01-TR06 35-27-M00006_DAĞITIM TRAFO DM01-TR06 M03_66139410</t>
  </si>
  <si>
    <t>66139410</t>
  </si>
  <si>
    <t>2024-01-07 00:43:57</t>
  </si>
  <si>
    <t>2024-01-07 01:12:12</t>
  </si>
  <si>
    <t>2024-01-07 00:06:53</t>
  </si>
  <si>
    <t>2024-01-07 04:37:33</t>
  </si>
  <si>
    <t>SUBAŞI İM 35-26-A00002_NAİME L03_2304032</t>
  </si>
  <si>
    <t>2304032</t>
  </si>
  <si>
    <t>2024-01-06 23:27:03</t>
  </si>
  <si>
    <t>2024-01-07 00:43:43</t>
  </si>
  <si>
    <t>SARIGÖL DM 45-79-M00069_SELİMİYE FİDERİ M18_2076606</t>
  </si>
  <si>
    <t>2076606</t>
  </si>
  <si>
    <t>2024-01-07 01:13:49</t>
  </si>
  <si>
    <t>2024-01-07 05:41:19</t>
  </si>
  <si>
    <t>ÜRKMEZ DM-4 (ÜRKMEZ M-21) 35-25-M00155_ÜRKMEZ M-20 M04_72072821</t>
  </si>
  <si>
    <t>72072821</t>
  </si>
  <si>
    <t>2024-01-06 23:58:29</t>
  </si>
  <si>
    <t>2024-01-07 00:02:00</t>
  </si>
  <si>
    <t>KURUCUOVA TR-8 35-15-L00249_B_56361727_56361727</t>
  </si>
  <si>
    <t>56361727</t>
  </si>
  <si>
    <t>2024-01-06 20:41:41</t>
  </si>
  <si>
    <t>2024-01-06 23:16:28</t>
  </si>
  <si>
    <t>2024-01-06 19:46:52</t>
  </si>
  <si>
    <t>2024-01-06 22:03:44</t>
  </si>
  <si>
    <t>KIZILCAAVLU TR-3 35-15-L00182_D_56373021_56373021</t>
  </si>
  <si>
    <t>56373021</t>
  </si>
  <si>
    <t>2024-01-06 17:13:05</t>
  </si>
  <si>
    <t>2024-01-06 18:29:43</t>
  </si>
  <si>
    <t>2024-01-06 14:19:37</t>
  </si>
  <si>
    <t>2024-01-06 15:12:36</t>
  </si>
  <si>
    <t>K-60 35-01-K00060_913492756_913492756</t>
  </si>
  <si>
    <t>913492756</t>
  </si>
  <si>
    <t>2024-01-06 12:41:31</t>
  </si>
  <si>
    <t>2024-01-06 14:45:28</t>
  </si>
  <si>
    <t>ILIPINAR TR-2 35-23-M00082_948724609_948724609</t>
  </si>
  <si>
    <t>948724609</t>
  </si>
  <si>
    <t>2024-01-06 11:50:09</t>
  </si>
  <si>
    <t>2024-01-06 13:56:57</t>
  </si>
  <si>
    <t>KARABURUN TR-1 35-21-L00001_35-21-L00001_2365917</t>
  </si>
  <si>
    <t>2365917</t>
  </si>
  <si>
    <t>2024-01-06 12:21:53</t>
  </si>
  <si>
    <t>2024-01-06 13:03:26</t>
  </si>
  <si>
    <t>2024-01-06 10:32:32</t>
  </si>
  <si>
    <t>2024-01-06 13:49:47</t>
  </si>
  <si>
    <t>2024-01-06 10:08:39</t>
  </si>
  <si>
    <t>2024-01-06 17:53:58</t>
  </si>
  <si>
    <t>HELVACI TR-9 35-17-M00369_A_91162829_91162829</t>
  </si>
  <si>
    <t>2024-01-06 10:06:54</t>
  </si>
  <si>
    <t>2024-01-06 10:45:44</t>
  </si>
  <si>
    <t>MENEMEN İM 35-28-A00001_HIDIRTEPE L12_88107581</t>
  </si>
  <si>
    <t>88107581</t>
  </si>
  <si>
    <t>2024-01-06 10:00:31</t>
  </si>
  <si>
    <t>2024-01-06 13:41:53</t>
  </si>
  <si>
    <t>YASEMİN DM 35-19-M00002_ÖZBEK M03_2055960</t>
  </si>
  <si>
    <t>2055960</t>
  </si>
  <si>
    <t>2024-01-06 10:02:28</t>
  </si>
  <si>
    <t>2024-01-06 16:45:43</t>
  </si>
  <si>
    <t>KADIDEĞİRMENİ KÖK 45-82-M00127_BERGAMA KINIK (AVDAN) M02_2329331</t>
  </si>
  <si>
    <t>2329331</t>
  </si>
  <si>
    <t>2024-01-06 10:03:42</t>
  </si>
  <si>
    <t>2024-01-06 17:12:39</t>
  </si>
  <si>
    <t>ÖZGÖRKEY KÖK 35-26-M00256_UÇAK TEKSTİL M04_65969615</t>
  </si>
  <si>
    <t>65969615</t>
  </si>
  <si>
    <t>2024-01-06 08:55:33</t>
  </si>
  <si>
    <t>2024-01-06 09:13:27</t>
  </si>
  <si>
    <t>SELENDİ TR-3 45-81-M00003_45-81-M00003_2355013</t>
  </si>
  <si>
    <t>2355013</t>
  </si>
  <si>
    <t>2024-01-06 08:56:43</t>
  </si>
  <si>
    <t>2024-01-06 10:24:44</t>
  </si>
  <si>
    <t>2024-01-06 08:57:06</t>
  </si>
  <si>
    <t>2024-01-06 10:50:16</t>
  </si>
  <si>
    <t>K-3129 35-01-K03129_D_56374907_56374907</t>
  </si>
  <si>
    <t>56374907</t>
  </si>
  <si>
    <t>2024-01-06 08:58:44</t>
  </si>
  <si>
    <t>2024-01-06 10:40:28</t>
  </si>
  <si>
    <t>K-811 35-01-K00811_TRAFO K04_2313631</t>
  </si>
  <si>
    <t>2313631</t>
  </si>
  <si>
    <t>2024-01-06 09:00:31</t>
  </si>
  <si>
    <t>2024-01-06 11:48:28</t>
  </si>
  <si>
    <t>2024-01-06 09:07:09</t>
  </si>
  <si>
    <t>2024-01-06 11:20:37</t>
  </si>
  <si>
    <t>2024-01-06 09:08:44</t>
  </si>
  <si>
    <t>2024-01-06 16:05:58</t>
  </si>
  <si>
    <t>KAVAKLIDERE  KÖK 45-73-M00140_TR-11 M02_66675708</t>
  </si>
  <si>
    <t>66675708</t>
  </si>
  <si>
    <t>2024-01-06 08:58:53</t>
  </si>
  <si>
    <t>2024-01-06 14:57:47</t>
  </si>
  <si>
    <t>OSMAN ÖLÇER GRB 35-20-L00210_11047282_56373738_56373738</t>
  </si>
  <si>
    <t>56373738</t>
  </si>
  <si>
    <t>2024-01-05 23:37:23</t>
  </si>
  <si>
    <t>2024-01-06 01:54:59</t>
  </si>
  <si>
    <t>2024-01-05 23:55:22</t>
  </si>
  <si>
    <t>2024-01-06 01:02:42</t>
  </si>
  <si>
    <t>2024-01-06 03:11:12</t>
  </si>
  <si>
    <t>2024-01-06 03:24:56</t>
  </si>
  <si>
    <t>M-531 KAVAKLIDERE KÖK 35-02-M00531_HatBaşıAyırıcı_53137646 M04_53137646</t>
  </si>
  <si>
    <t>53137646</t>
  </si>
  <si>
    <t>2024-01-05 19:52:48</t>
  </si>
  <si>
    <t>2024-01-05 20:20:35</t>
  </si>
  <si>
    <t>GEMİ SÖKÜM(M-130) TR 35-17-M00130_ŞİMŞEKLER M04_79389033</t>
  </si>
  <si>
    <t>79389033</t>
  </si>
  <si>
    <t>2024-01-05 19:09:56</t>
  </si>
  <si>
    <t>2024-01-05 19:42:16</t>
  </si>
  <si>
    <t>M-2549 35-09-M02549_35-09-M02549_65850844</t>
  </si>
  <si>
    <t>65850844</t>
  </si>
  <si>
    <t>2024-01-05 19:59:39</t>
  </si>
  <si>
    <t>2024-01-05 21:16:28</t>
  </si>
  <si>
    <t>K-1183 35-04-K01183_A_56373156_56373156</t>
  </si>
  <si>
    <t>56373156</t>
  </si>
  <si>
    <t>2024-01-05 14:54:36</t>
  </si>
  <si>
    <t>2024-01-05 18:30:20</t>
  </si>
  <si>
    <t>K-1566 35-01-K01566_911133611_911133611</t>
  </si>
  <si>
    <t>911133611</t>
  </si>
  <si>
    <t>2024-01-05 15:11:54</t>
  </si>
  <si>
    <t>2024-01-05 17:54:17</t>
  </si>
  <si>
    <t>M-3439(YATIRIM REZERVE) 35-03-M03439_910149312_910149312</t>
  </si>
  <si>
    <t>910149312</t>
  </si>
  <si>
    <t>2024-01-18 17:14:48</t>
  </si>
  <si>
    <t>2024-01-18 20:46:39</t>
  </si>
  <si>
    <t>2024-01-18 16:59:04</t>
  </si>
  <si>
    <t>2024-01-18 17:35:20</t>
  </si>
  <si>
    <t>SARNIÇ İM 35-08-A00005_SARNIÇ-19 K18_2052728</t>
  </si>
  <si>
    <t>2052728</t>
  </si>
  <si>
    <t>2024-01-18 17:14:15</t>
  </si>
  <si>
    <t>2024-01-18 17:15:41</t>
  </si>
  <si>
    <t>2024-01-18 17:26:55</t>
  </si>
  <si>
    <t>2024-01-18 17:32:35</t>
  </si>
  <si>
    <t>2024-01-18 17:09:59</t>
  </si>
  <si>
    <t>2024-01-18 17:16:43</t>
  </si>
  <si>
    <t>L-393 YENİ OKUL 35-18-L00393_949932534_949932534</t>
  </si>
  <si>
    <t>949932534</t>
  </si>
  <si>
    <t>2024-01-18 16:35:15</t>
  </si>
  <si>
    <t>2024-01-18 21:36:39</t>
  </si>
  <si>
    <t>KARAYENİCE KÖK (YATIRIM REZERVE) 45-71-M02611_GÖKBEL KÖYÜ M02_97585782</t>
  </si>
  <si>
    <t>97585782</t>
  </si>
  <si>
    <t>2024-01-18 16:34:29</t>
  </si>
  <si>
    <t>2024-01-18 18:35:00</t>
  </si>
  <si>
    <t>AFŞAR TR-1 45-79-M00343_945572012_945572012</t>
  </si>
  <si>
    <t>945572012</t>
  </si>
  <si>
    <t>2024-01-18 13:56:58</t>
  </si>
  <si>
    <t>2024-01-18 16:23:21</t>
  </si>
  <si>
    <t>2024-01-18 13:53:21</t>
  </si>
  <si>
    <t>2024-01-18 15:23:15</t>
  </si>
  <si>
    <t>YOLÜSTÜ TR-3 35-15-L00917_D_56383978_56383978</t>
  </si>
  <si>
    <t>56383978</t>
  </si>
  <si>
    <t>2024-01-18 11:10:38</t>
  </si>
  <si>
    <t>2024-01-18 12:18:46</t>
  </si>
  <si>
    <t>2024-01-18 02:27:04</t>
  </si>
  <si>
    <t>2024-01-18 02:52:35</t>
  </si>
  <si>
    <t>DM-3/12 (KISIK CAMİİ) 45-71-M00106_953220546_953220546</t>
  </si>
  <si>
    <t>953220546</t>
  </si>
  <si>
    <t>2024-01-16 22:29:34</t>
  </si>
  <si>
    <t>2024-01-17 00:48:59</t>
  </si>
  <si>
    <t>K-1024 35-01-K01024_C_56377909_56377909</t>
  </si>
  <si>
    <t>56377909</t>
  </si>
  <si>
    <t>2024-01-16 22:39:17</t>
  </si>
  <si>
    <t>2024-01-17 01:21:56</t>
  </si>
  <si>
    <t>TR-2/34 45-72-L00034_45-72-L00034_66512623</t>
  </si>
  <si>
    <t>66512623</t>
  </si>
  <si>
    <t>2024-01-16 22:42:12</t>
  </si>
  <si>
    <t>2024-01-16 23:00:03</t>
  </si>
  <si>
    <t>TR-38 35-30-L00038_B B01_66177373</t>
  </si>
  <si>
    <t>66177373</t>
  </si>
  <si>
    <t>2024-01-16 18:23:42</t>
  </si>
  <si>
    <t>2024-01-16 19:25:48</t>
  </si>
  <si>
    <t>İĞDECİK KÖK 45-71-M00077_43125796_56403354_56403354</t>
  </si>
  <si>
    <t>56403354</t>
  </si>
  <si>
    <t>2024-01-16 18:17:45</t>
  </si>
  <si>
    <t>2024-01-16 19:43:19</t>
  </si>
  <si>
    <t>K-4479 35-02-K04479_35-02-K04479_2368023</t>
  </si>
  <si>
    <t>2368023</t>
  </si>
  <si>
    <t>2024-01-16 16:24:14</t>
  </si>
  <si>
    <t>2024-01-16 17:45:53</t>
  </si>
  <si>
    <t>KAHRAMANDERE İM 35-10-A00002_GÜZELBAHÇE İM-2 M01_2090870</t>
  </si>
  <si>
    <t>2090870</t>
  </si>
  <si>
    <t>2024-01-16 18:31:20</t>
  </si>
  <si>
    <t>2024-01-16 18:49:59</t>
  </si>
  <si>
    <t>BOYALI AZMAK TR-1 35-24-M00053_A_91102955_91102955</t>
  </si>
  <si>
    <t>91102955</t>
  </si>
  <si>
    <t>2024-01-16 16:53:24</t>
  </si>
  <si>
    <t>2024-01-16 19:18:21</t>
  </si>
  <si>
    <t>K-126 35-01-K00126_A_56373521_56373521</t>
  </si>
  <si>
    <t>56373521</t>
  </si>
  <si>
    <t>2024-01-16 16:41:44</t>
  </si>
  <si>
    <t>2024-01-16 17:51:39</t>
  </si>
  <si>
    <t>ELEK TR-1 45-74-M00133_45-74-M00133_2353834</t>
  </si>
  <si>
    <t>2353834</t>
  </si>
  <si>
    <t>2024-01-16 09:19:33</t>
  </si>
  <si>
    <t>2024-01-16 10:21:14</t>
  </si>
  <si>
    <t>2024-01-16 05:38:15</t>
  </si>
  <si>
    <t>2024-01-16 07:09:32</t>
  </si>
  <si>
    <t>2024-01-16 05:17:13</t>
  </si>
  <si>
    <t>2024-01-16 05:38:23</t>
  </si>
  <si>
    <t>SULTAN DM 35-25-M00121_MOBİL-ZİNDANCIK M05_72117226</t>
  </si>
  <si>
    <t>72117226</t>
  </si>
  <si>
    <t>2024-01-16 05:29:53</t>
  </si>
  <si>
    <t>2024-01-16 06:30:27</t>
  </si>
  <si>
    <t>TR-93 MELTEM SİTESİ 35-19-L00093_956663810_956663810</t>
  </si>
  <si>
    <t>956663810</t>
  </si>
  <si>
    <t>2024-01-15 23:22:55</t>
  </si>
  <si>
    <t>2024-01-16 02:32:15</t>
  </si>
  <si>
    <t>TR-28 35-19-L00028_35-19-L00028_2350365</t>
  </si>
  <si>
    <t>2350365</t>
  </si>
  <si>
    <t>2024-01-15 23:40:43</t>
  </si>
  <si>
    <t>2024-01-16 00:02:57</t>
  </si>
  <si>
    <t>TİRE DM2/11 35-29-M00117_C_91255648_91255648</t>
  </si>
  <si>
    <t>91255648</t>
  </si>
  <si>
    <t>2024-01-15 23:40:44</t>
  </si>
  <si>
    <t>2024-01-16 02:38:20</t>
  </si>
  <si>
    <t>2024-01-15 23:33:13</t>
  </si>
  <si>
    <t>2024-01-16 00:17:12</t>
  </si>
  <si>
    <t>M-1213 35-03-M01213_M-1319 M01_41969939</t>
  </si>
  <si>
    <t>41969939</t>
  </si>
  <si>
    <t>2024-01-15 23:46:09</t>
  </si>
  <si>
    <t>2024-01-16 00:08:56</t>
  </si>
  <si>
    <t>K-3965 35-04-K03965_35-04-K03965_2358288</t>
  </si>
  <si>
    <t>2358288</t>
  </si>
  <si>
    <t>2024-01-15 23:40:08</t>
  </si>
  <si>
    <t>2024-01-16 00:49:15</t>
  </si>
  <si>
    <t>2024-01-16 00:58:33</t>
  </si>
  <si>
    <t>2024-01-15 22:31:51</t>
  </si>
  <si>
    <t>2024-01-16 00:44:21</t>
  </si>
  <si>
    <t>K-1871 35-09-K01871_912157130_912157130</t>
  </si>
  <si>
    <t>912157130</t>
  </si>
  <si>
    <t>2024-01-15 18:05:31</t>
  </si>
  <si>
    <t>2024-01-15 19:45:43</t>
  </si>
  <si>
    <t>DM-6/4 35-26-M00656_956615257_956615257</t>
  </si>
  <si>
    <t>956615257</t>
  </si>
  <si>
    <t>2024-01-15 18:27:13</t>
  </si>
  <si>
    <t>2024-01-15 20:25:36</t>
  </si>
  <si>
    <t>TR-49 45-78-L00049__56388741_56388741</t>
  </si>
  <si>
    <t>56388741</t>
  </si>
  <si>
    <t>2024-01-15 18:22:06</t>
  </si>
  <si>
    <t>2024-01-15 18:53:53</t>
  </si>
  <si>
    <t>2024-01-15 11:52:19</t>
  </si>
  <si>
    <t>2024-01-15 11:58:18</t>
  </si>
  <si>
    <t>M-1255 35-01-M01255_910785869_910785869</t>
  </si>
  <si>
    <t>910785869</t>
  </si>
  <si>
    <t>2024-01-15 11:18:38</t>
  </si>
  <si>
    <t>2024-01-15 12:10:15</t>
  </si>
  <si>
    <t>2024-01-15 08:52:48</t>
  </si>
  <si>
    <t>2024-01-15 11:54:52</t>
  </si>
  <si>
    <t>M-1826 35-02-M01826_35-02-M01826_2348419</t>
  </si>
  <si>
    <t>2348419</t>
  </si>
  <si>
    <t>2024-01-15 11:21:08</t>
  </si>
  <si>
    <t>2024-01-15 12:32:28</t>
  </si>
  <si>
    <t>DM08/TR01 45-73-M00017_45-73-M00017_66749592</t>
  </si>
  <si>
    <t>66749592</t>
  </si>
  <si>
    <t>2024-01-15 11:03:22</t>
  </si>
  <si>
    <t>2024-01-15 11:44:43</t>
  </si>
  <si>
    <t>2024-01-15 11:36:36</t>
  </si>
  <si>
    <t>2024-01-15 13:41:14</t>
  </si>
  <si>
    <t>M-891 35-02-M00891_M-1701 M04_2034652</t>
  </si>
  <si>
    <t>2034652</t>
  </si>
  <si>
    <t>2024-01-07 11:29:25</t>
  </si>
  <si>
    <t>2024-01-07 11:42:30</t>
  </si>
  <si>
    <t>SARIGÖL TR-36 45-79-M00036_B_56387519_56387519</t>
  </si>
  <si>
    <t>56387519</t>
  </si>
  <si>
    <t>2024-01-07 10:47:52</t>
  </si>
  <si>
    <t>2024-01-07 13:36:39</t>
  </si>
  <si>
    <t>2024-01-07 11:04:21</t>
  </si>
  <si>
    <t>2024-01-07 11:27:05</t>
  </si>
  <si>
    <t>L-277 GÖLCÜK GÖDENCE KÖK 35-14-L00277_OVACIK-BADEMLER L01_72144413</t>
  </si>
  <si>
    <t>72144413</t>
  </si>
  <si>
    <t>2024-01-07 10:01:54</t>
  </si>
  <si>
    <t>2024-01-07 13:41:52</t>
  </si>
  <si>
    <t>SİNANCILAR KÖYÜ TR-1 35-27-L00259_A_56382428_56382428</t>
  </si>
  <si>
    <t>56382428</t>
  </si>
  <si>
    <t>2024-01-07 09:42:15</t>
  </si>
  <si>
    <t>2024-01-07 10:57:46</t>
  </si>
  <si>
    <t>DM-2/9 SEPETÇİK 35-18-L00589_35-18-L00589_72045279</t>
  </si>
  <si>
    <t>72045279</t>
  </si>
  <si>
    <t>2024-01-07 09:39:26</t>
  </si>
  <si>
    <t>2024-01-07 15:27:37</t>
  </si>
  <si>
    <t>MAHMUT ESKİYÖRÜK SULAMA GRUBU 35-29-M00363_35-29-M00363_2350083</t>
  </si>
  <si>
    <t>2350083</t>
  </si>
  <si>
    <t>2024-01-07 09:13:42</t>
  </si>
  <si>
    <t>2024-01-07 11:57:50</t>
  </si>
  <si>
    <t>UMURLU TR-6 35-31-L00360_35-31-L00360_2365358</t>
  </si>
  <si>
    <t>2365358</t>
  </si>
  <si>
    <t>2024-01-07 08:09:04</t>
  </si>
  <si>
    <t>2024-01-07 10:25:25</t>
  </si>
  <si>
    <t>TR-2/22 45-83-L00022_95000591659_95000591659</t>
  </si>
  <si>
    <t>95000591659</t>
  </si>
  <si>
    <t>2024-01-07 06:17:05</t>
  </si>
  <si>
    <t>2024-01-07 12:27:22</t>
  </si>
  <si>
    <t>2024-01-07 03:00:32</t>
  </si>
  <si>
    <t>2024-01-07 03:05:00</t>
  </si>
  <si>
    <t>TR-1/61-A 45-72-M00623_F_79593975_79593975</t>
  </si>
  <si>
    <t>79593975</t>
  </si>
  <si>
    <t>2024-01-06 14:56:02</t>
  </si>
  <si>
    <t>2024-01-06 16:49:49</t>
  </si>
  <si>
    <t>2024-01-06 12:27:09</t>
  </si>
  <si>
    <t>2024-01-06 12:46:18</t>
  </si>
  <si>
    <t>2024-01-06 11:47:31</t>
  </si>
  <si>
    <t>2024-01-06 13:19:04</t>
  </si>
  <si>
    <t>M-278 35-02-M00278_DIREK TIPI TRAFO HUCRESI H01_2047259</t>
  </si>
  <si>
    <t>2047259</t>
  </si>
  <si>
    <t>2024-01-06 12:46:12</t>
  </si>
  <si>
    <t>2024-01-06 13:47:30</t>
  </si>
  <si>
    <t>2024-01-06 12:35:15</t>
  </si>
  <si>
    <t>2024-01-06 12:47:10</t>
  </si>
  <si>
    <t>BEYDERE KÖK 45-71-M00128_HatBaşıAyırıcı_53135138 M07_53135138</t>
  </si>
  <si>
    <t>53135138</t>
  </si>
  <si>
    <t>2024-01-06 11:46:28</t>
  </si>
  <si>
    <t>K-692 35-04-K00692_35-04-K00692_2363506</t>
  </si>
  <si>
    <t>2363506</t>
  </si>
  <si>
    <t>2024-01-06 12:35:36</t>
  </si>
  <si>
    <t>2024-01-06 16:50:23</t>
  </si>
  <si>
    <t>TR-22 35-26-M00022_A_91116193_91116193</t>
  </si>
  <si>
    <t>91116193</t>
  </si>
  <si>
    <t>2024-01-06 11:53:00</t>
  </si>
  <si>
    <t>2024-01-06 15:16:17</t>
  </si>
  <si>
    <t>K-692 35-04-K00692_F F1B_5816522</t>
  </si>
  <si>
    <t>5816522</t>
  </si>
  <si>
    <t>2024-01-06 11:16:15</t>
  </si>
  <si>
    <t>M-1002 35-03-M01002_910656510_910656510</t>
  </si>
  <si>
    <t>910656510</t>
  </si>
  <si>
    <t>2024-01-06 10:10:38</t>
  </si>
  <si>
    <t>2024-01-06 14:12:25</t>
  </si>
  <si>
    <t>2024-01-06 09:59:51</t>
  </si>
  <si>
    <t>2024-01-06 12:39:10</t>
  </si>
  <si>
    <t>HACIHAMZALAR TR-1 35-16-M00104_35-16-M00104_2349784</t>
  </si>
  <si>
    <t>2349784</t>
  </si>
  <si>
    <t>2024-01-06 09:56:10</t>
  </si>
  <si>
    <t>2024-01-06 10:41:24</t>
  </si>
  <si>
    <t>2024-01-06 09:42:56</t>
  </si>
  <si>
    <t>2024-01-06 10:04:03</t>
  </si>
  <si>
    <t>2024-01-06 06:58:19</t>
  </si>
  <si>
    <t>2024-01-06 08:05:42</t>
  </si>
  <si>
    <t>YENİ ŞAKRAN TR-1 35-17-M00201_35-17-M00201_2362608</t>
  </si>
  <si>
    <t>2362608</t>
  </si>
  <si>
    <t>2024-01-05 21:53:14</t>
  </si>
  <si>
    <t>2024-01-05 23:25:58</t>
  </si>
  <si>
    <t>2024-01-05 20:56:35</t>
  </si>
  <si>
    <t>2024-01-05 21:06:54</t>
  </si>
  <si>
    <t>2024-01-06 03:10:41</t>
  </si>
  <si>
    <t>2024-01-06 03:24:23</t>
  </si>
  <si>
    <t>BAĞARASI TR-1 35-23-M00170_35-23-M00170_59847239</t>
  </si>
  <si>
    <t>59847239</t>
  </si>
  <si>
    <t>2024-01-05 10:28:26</t>
  </si>
  <si>
    <t>2024-01-05 17:15:47</t>
  </si>
  <si>
    <t>2024-01-06 03:09:09</t>
  </si>
  <si>
    <t>2024-01-06 03:23:36</t>
  </si>
  <si>
    <t>2024-01-05 18:57:21</t>
  </si>
  <si>
    <t>2024-01-05 20:32:49</t>
  </si>
  <si>
    <t>K-1464 35-09-K01464_C C3b_5907955</t>
  </si>
  <si>
    <t>5907955</t>
  </si>
  <si>
    <t>2024-01-05 18:42:06</t>
  </si>
  <si>
    <t>2024-01-05 19:36:42</t>
  </si>
  <si>
    <t>YENİFOÇA TR-51 35-23-M00051_E_56376092_56376092</t>
  </si>
  <si>
    <t>56376092</t>
  </si>
  <si>
    <t>2024-01-05 18:48:03</t>
  </si>
  <si>
    <t>2024-01-05 19:49:16</t>
  </si>
  <si>
    <t>2024-01-06 03:10:53</t>
  </si>
  <si>
    <t>ALMAK TM 35-17-A00003_HatBaşıAyırıcı_76051624 M28_76051624</t>
  </si>
  <si>
    <t>76051624</t>
  </si>
  <si>
    <t>2024-01-05 17:11:20</t>
  </si>
  <si>
    <t>2024-01-05 22:52:39</t>
  </si>
  <si>
    <t>KABAKOZ TR-1 45-75-M00286_45-75-M00286_2373265</t>
  </si>
  <si>
    <t>2373265</t>
  </si>
  <si>
    <t>2024-01-05 17:12:47</t>
  </si>
  <si>
    <t>2024-01-05 20:53:48</t>
  </si>
  <si>
    <t>2024-01-06 03:11:13</t>
  </si>
  <si>
    <t>2024-01-06 03:23:53</t>
  </si>
  <si>
    <t>2024-01-05 16:19:12</t>
  </si>
  <si>
    <t>2024-01-05 19:11:07</t>
  </si>
  <si>
    <t>BAĞYURDU TR-7 (DM-1/6) 35-27-L00248_95001172411_95001172411</t>
  </si>
  <si>
    <t>95001172411</t>
  </si>
  <si>
    <t>2024-01-05 15:01:17</t>
  </si>
  <si>
    <t>2024-01-05 17:27:53</t>
  </si>
  <si>
    <t>M-1951 35-09-M01951_97818881_97818881</t>
  </si>
  <si>
    <t>97818881</t>
  </si>
  <si>
    <t>2024-01-05 14:44:50</t>
  </si>
  <si>
    <t>2024-01-05 17:56:20</t>
  </si>
  <si>
    <t>TR-62 35-19-L00062_956668113_956668113</t>
  </si>
  <si>
    <t>956668113</t>
  </si>
  <si>
    <t>2024-01-05 14:45:32</t>
  </si>
  <si>
    <t>2024-01-05 18:46:53</t>
  </si>
  <si>
    <t>KIZILCAOVA TR-3 35-20-L00172_955196347_955196347</t>
  </si>
  <si>
    <t>955196347</t>
  </si>
  <si>
    <t>2024-01-05 13:51:23</t>
  </si>
  <si>
    <t>2024-01-05 18:52:07</t>
  </si>
  <si>
    <t>GEMİ SÖKÜM(M-130) TR 35-17-M00130_ŞİMŞEKLER M04_79388997</t>
  </si>
  <si>
    <t>79388997</t>
  </si>
  <si>
    <t>2024-01-05 14:04:52</t>
  </si>
  <si>
    <t>2024-01-05 15:03:26</t>
  </si>
  <si>
    <t>AHMET BALAS VE ARKADAŞLARI TR 35-24-L00023_35-24-L00023_2373562</t>
  </si>
  <si>
    <t>2373562</t>
  </si>
  <si>
    <t>2024-01-05 13:38:35</t>
  </si>
  <si>
    <t>2024-01-05 15:15:40</t>
  </si>
  <si>
    <t>HELVACI TR-4 35-17-M00364_A_91012856_91012856</t>
  </si>
  <si>
    <t>91012856</t>
  </si>
  <si>
    <t>2024-01-05 11:52:17</t>
  </si>
  <si>
    <t>2024-01-05 17:11:42</t>
  </si>
  <si>
    <t>ÇANDARLI TR-4 35-30-M00004_D_56365155_56365155</t>
  </si>
  <si>
    <t>56365155</t>
  </si>
  <si>
    <t>2024-01-05 11:43:10</t>
  </si>
  <si>
    <t>2024-01-05 14:37:09</t>
  </si>
  <si>
    <t>TR-1 45-77-L00001_45-77-L00001_72202933</t>
  </si>
  <si>
    <t>72202933</t>
  </si>
  <si>
    <t>2024-01-05 11:49:31</t>
  </si>
  <si>
    <t>2024-01-05 14:43:26</t>
  </si>
  <si>
    <t>İĞDECİK TR-2 45-71-M00081_45-71-M00081_2368697</t>
  </si>
  <si>
    <t>2368697</t>
  </si>
  <si>
    <t>2024-01-05 11:13:51</t>
  </si>
  <si>
    <t>2024-01-05 12:23:01</t>
  </si>
  <si>
    <t>K-1027 35-01-K01027_G 1G_5861126</t>
  </si>
  <si>
    <t>5861126</t>
  </si>
  <si>
    <t>2024-01-05 09:59:27</t>
  </si>
  <si>
    <t>2024-01-05 10:47:43</t>
  </si>
  <si>
    <t>SAZOBA DM 45-72-M00413_BEYOBA TARIMSAL SULAMA M07_2331526</t>
  </si>
  <si>
    <t>2331526</t>
  </si>
  <si>
    <t>2024-01-05 09:50:16</t>
  </si>
  <si>
    <t>2024-01-05 12:49:09</t>
  </si>
  <si>
    <t>2024-01-05 09:54:38</t>
  </si>
  <si>
    <t>2024-01-05 17:10:21</t>
  </si>
  <si>
    <t>HALİLLER KÖK 35-31-L00228_HatBaşıAyırıcı_97368131 L02_97368131</t>
  </si>
  <si>
    <t>97368131</t>
  </si>
  <si>
    <t>2024-01-05 09:22:33</t>
  </si>
  <si>
    <t>2024-01-05 17:35:46</t>
  </si>
  <si>
    <t>2024-01-18 16:53:31</t>
  </si>
  <si>
    <t>2024-01-19 00:21:47</t>
  </si>
  <si>
    <t>TR-31(M-731) 35-30-M00731_A a1_43010556</t>
  </si>
  <si>
    <t>43010556</t>
  </si>
  <si>
    <t>2024-01-18 13:10:51</t>
  </si>
  <si>
    <t>2024-01-18 15:05:49</t>
  </si>
  <si>
    <t>2024-01-18 10:50:12</t>
  </si>
  <si>
    <t>2024-01-18 11:35:45</t>
  </si>
  <si>
    <t>GÜLENYAKA ÇAMLIK MAH. TR-3 45-73-M00518_45-73-M00518_2364571</t>
  </si>
  <si>
    <t>2364571</t>
  </si>
  <si>
    <t>2024-01-18 10:42:27</t>
  </si>
  <si>
    <t>2024-01-18 15:22:04</t>
  </si>
  <si>
    <t>DM-18/10 45-71-M02376_953216995_953216995</t>
  </si>
  <si>
    <t>2024-01-18 10:36:09</t>
  </si>
  <si>
    <t>2024-01-18 11:41:40</t>
  </si>
  <si>
    <t>KEMALİYE DM (TR-1) 45-73-M00150_İSMETİYE M02_66715922</t>
  </si>
  <si>
    <t>66715922</t>
  </si>
  <si>
    <t>2024-01-18 10:42:17</t>
  </si>
  <si>
    <t>2024-01-18 11:10:24</t>
  </si>
  <si>
    <t>ULUKENT DM-1/16 35-28-M00069_ULUKENT DM-3/7 M01_66552808</t>
  </si>
  <si>
    <t>66552808</t>
  </si>
  <si>
    <t>2024-01-18 10:59:17</t>
  </si>
  <si>
    <t>2024-01-18 14:21:07</t>
  </si>
  <si>
    <t>2024-01-18 09:16:07</t>
  </si>
  <si>
    <t>2024-01-18 14:59:49</t>
  </si>
  <si>
    <t>TÜRKELLİ DM (TR-4) 35-28-M00368_TÜRKELLİ TR-1803 ÇIKIŞ M14_56299113</t>
  </si>
  <si>
    <t>56299113</t>
  </si>
  <si>
    <t>2024-01-17 21:15:24</t>
  </si>
  <si>
    <t>2024-01-17 22:03:27</t>
  </si>
  <si>
    <t>GÜLKENT TR-3 35-30-M00226_D_91110199_91110199</t>
  </si>
  <si>
    <t>91110199</t>
  </si>
  <si>
    <t>2024-01-17 21:12:04</t>
  </si>
  <si>
    <t>2024-01-17 22:18:59</t>
  </si>
  <si>
    <t>2024-01-17 20:32:45</t>
  </si>
  <si>
    <t>2024-01-17 22:47:17</t>
  </si>
  <si>
    <t>UZUNBURUN TR-1 35-30-M00158_95000623998_95000623998</t>
  </si>
  <si>
    <t>95000623998</t>
  </si>
  <si>
    <t>2024-01-17 17:59:43</t>
  </si>
  <si>
    <t>2024-01-17 20:32:00</t>
  </si>
  <si>
    <t>DİNGİLLER ÇAYBAŞI TR-1 45-72-L00170_95001203686_95001203686</t>
  </si>
  <si>
    <t>95001203686</t>
  </si>
  <si>
    <t>2024-01-17 17:37:33</t>
  </si>
  <si>
    <t>2024-01-17 20:37:51</t>
  </si>
  <si>
    <t>İĞDECİK KÖK 45-71-M00077_ŞEHİR-1 M03_72234160</t>
  </si>
  <si>
    <t>72234160</t>
  </si>
  <si>
    <t>2024-01-17 18:18:31</t>
  </si>
  <si>
    <t>KINIK ORGANİZE DM 35-24-M00208_KOCAÖMERLİ KÖYLER M13_83158733</t>
  </si>
  <si>
    <t>83158733</t>
  </si>
  <si>
    <t>2024-01-17 17:52:29</t>
  </si>
  <si>
    <t>2024-01-17 18:11:17</t>
  </si>
  <si>
    <t>KARABURUN TR-4/19 35-21-L00004_953367382_953367382</t>
  </si>
  <si>
    <t>953367382</t>
  </si>
  <si>
    <t>2024-01-17 16:34:55</t>
  </si>
  <si>
    <t>2024-01-17 20:22:38</t>
  </si>
  <si>
    <t>K-1449 35-04-K01449_B_56364835_56364835</t>
  </si>
  <si>
    <t>56364835</t>
  </si>
  <si>
    <t>2024-01-17 13:27:48</t>
  </si>
  <si>
    <t>2024-01-17 13:54:31</t>
  </si>
  <si>
    <t>MENEMEN TR-24 35-28-L00024_953386267_953386267</t>
  </si>
  <si>
    <t>953386267</t>
  </si>
  <si>
    <t>2024-01-17 13:08:06</t>
  </si>
  <si>
    <t>2024-01-17 18:30:37</t>
  </si>
  <si>
    <t>MORDOĞAN TR-2 35-21-L00140_A_56375581_56375581</t>
  </si>
  <si>
    <t>56375581</t>
  </si>
  <si>
    <t>2024-01-17 13:23:59</t>
  </si>
  <si>
    <t>2024-01-17 13:53:10</t>
  </si>
  <si>
    <t>K-1536 35-01-K01536_D_56374486_56374486</t>
  </si>
  <si>
    <t>56374486</t>
  </si>
  <si>
    <t>2024-01-17 13:28:43</t>
  </si>
  <si>
    <t>2024-01-17 14:51:06</t>
  </si>
  <si>
    <t>MORDOĞAN TR-2 35-21-L00140_35-21-L00140_72183041</t>
  </si>
  <si>
    <t>72183041</t>
  </si>
  <si>
    <t>2024-01-17 15:57:46</t>
  </si>
  <si>
    <t>2024-01-17 13:23:01</t>
  </si>
  <si>
    <t>2024-01-17 13:55:26</t>
  </si>
  <si>
    <t>M-1536 35-01-M01536_A_60982794_60982794</t>
  </si>
  <si>
    <t>60982794</t>
  </si>
  <si>
    <t>2024-01-17 11:10:48</t>
  </si>
  <si>
    <t>2024-01-17 12:32:13</t>
  </si>
  <si>
    <t>TR-2/107 (İBRAHİMCİ KÖK) 45-83-L00107_48125221_56397061_56397061</t>
  </si>
  <si>
    <t>56397061</t>
  </si>
  <si>
    <t>2024-01-17 10:29:30</t>
  </si>
  <si>
    <t>2024-01-17 11:49:35</t>
  </si>
  <si>
    <t>2024-01-17 01:28:00</t>
  </si>
  <si>
    <t>2024-01-17 01:58:33</t>
  </si>
  <si>
    <t>TR-1/40 KÖK 45-72-M00040_TR-1/40-C M02_61318207</t>
  </si>
  <si>
    <t>61318207</t>
  </si>
  <si>
    <t>2024-01-17 02:50:13</t>
  </si>
  <si>
    <t>2024-01-17 03:34:47</t>
  </si>
  <si>
    <t>KARŞIYAKA GIS TM 35-04-A00002_Karşıyaka-19 K33_2309958</t>
  </si>
  <si>
    <t>2309958</t>
  </si>
  <si>
    <t>2024-01-17 04:15:22</t>
  </si>
  <si>
    <t>2024-01-17 04:18:23</t>
  </si>
  <si>
    <t>ŞEHİT KEMAL KÖK 35-17-M00449_950300845_950300845</t>
  </si>
  <si>
    <t>950300845</t>
  </si>
  <si>
    <t>2024-01-17 02:01:07</t>
  </si>
  <si>
    <t>SERKELE TR-1 45-72-M00207_C_56406532_56406532</t>
  </si>
  <si>
    <t>56406532</t>
  </si>
  <si>
    <t>2024-01-16 18:35:28</t>
  </si>
  <si>
    <t>2024-01-16 20:59:49</t>
  </si>
  <si>
    <t>KUŞÇULAR TR-9 35-19-M00221_35-19-M00221_2349916</t>
  </si>
  <si>
    <t>2349916</t>
  </si>
  <si>
    <t>2024-01-16 19:36:04</t>
  </si>
  <si>
    <t>K-287 35-02-K00287_99658151_99658151</t>
  </si>
  <si>
    <t>99658151</t>
  </si>
  <si>
    <t>2024-01-16 18:12:14</t>
  </si>
  <si>
    <t>2024-01-16 20:01:37</t>
  </si>
  <si>
    <t>YENİ ŞAKRAN KÖK 35-17-M00174_HatBaşıAyırıcı_72921815 M02_72921815</t>
  </si>
  <si>
    <t>72921815</t>
  </si>
  <si>
    <t>2024-01-16 18:11:03</t>
  </si>
  <si>
    <t>2024-01-16 18:59:10</t>
  </si>
  <si>
    <t>ULUDERBENT TR-3 45-73-M00543_945652303_945652303</t>
  </si>
  <si>
    <t>945652303</t>
  </si>
  <si>
    <t>2024-01-16 15:00:40</t>
  </si>
  <si>
    <t>2024-01-16 22:07:27</t>
  </si>
  <si>
    <t>KINIK İM 35-24-A00001_HatBaşıAyırıcı_89800642 M09_89800642</t>
  </si>
  <si>
    <t>89800642</t>
  </si>
  <si>
    <t>2024-01-16 14:31:54</t>
  </si>
  <si>
    <t>2024-01-16 14:55:44</t>
  </si>
  <si>
    <t>YENİŞEHİR TR-1 35-29-L00510_35-29-L00510_92817751</t>
  </si>
  <si>
    <t>92817751</t>
  </si>
  <si>
    <t>2024-01-16 14:08:27</t>
  </si>
  <si>
    <t>2024-01-16 15:10:01</t>
  </si>
  <si>
    <t>2024-01-16 14:12:23</t>
  </si>
  <si>
    <t>2024-01-16 14:16:34</t>
  </si>
  <si>
    <t>TR-17 45-78-L00017_C_56384649_56384649</t>
  </si>
  <si>
    <t>56384649</t>
  </si>
  <si>
    <t>2024-01-16 14:03:32</t>
  </si>
  <si>
    <t>2024-01-16 15:56:35</t>
  </si>
  <si>
    <t>BÜYÜKKEMERDERE KABAKLI TR-1 35-29-L00301_B_56406098_56406098</t>
  </si>
  <si>
    <t>56406098</t>
  </si>
  <si>
    <t>2024-01-16 13:25:17</t>
  </si>
  <si>
    <t>2024-01-16 14:44:25</t>
  </si>
  <si>
    <t>2024-01-16 12:43:29</t>
  </si>
  <si>
    <t>PALAMATÇUK MERKEZ TR-1 35-32-L00067_DIREK TIPI TRAFO HUCRESI H01_2044877</t>
  </si>
  <si>
    <t>2044877</t>
  </si>
  <si>
    <t>2024-01-16 08:07:59</t>
  </si>
  <si>
    <t>2024-01-16 11:58:21</t>
  </si>
  <si>
    <t>ADAKÜRE KÖYÜ TR-1 35-32-L00027_ H_72220476</t>
  </si>
  <si>
    <t>72220476</t>
  </si>
  <si>
    <t>2024-01-16 07:46:54</t>
  </si>
  <si>
    <t>2024-01-16 09:10:53</t>
  </si>
  <si>
    <t>2024-01-16 07:48:38</t>
  </si>
  <si>
    <t>2024-01-16 10:51:27</t>
  </si>
  <si>
    <t>2024-01-16 08:12:43</t>
  </si>
  <si>
    <t>2024-01-16 09:45:53</t>
  </si>
  <si>
    <t>BERGAMA TM 35-16-A00004_KOZAK M10_2314066</t>
  </si>
  <si>
    <t>2314066</t>
  </si>
  <si>
    <t>2024-01-16 07:59:12</t>
  </si>
  <si>
    <t>2024-01-16 08:05:45</t>
  </si>
  <si>
    <t>2024-01-16 05:15:59</t>
  </si>
  <si>
    <t>2024-01-16 05:19:33</t>
  </si>
  <si>
    <t>TR-54 35-17-M00054_A_90998143_90998143</t>
  </si>
  <si>
    <t>90998143</t>
  </si>
  <si>
    <t>2024-01-15 09:35:45</t>
  </si>
  <si>
    <t>2024-01-15 11:19:03</t>
  </si>
  <si>
    <t>2024-01-15 09:47:29</t>
  </si>
  <si>
    <t>2024-01-15 11:22:48</t>
  </si>
  <si>
    <t>KARŞIYAKA GIS TM 35-04-A00002_Karşıyaka-7 K14_2309972</t>
  </si>
  <si>
    <t>2309972</t>
  </si>
  <si>
    <t>2024-01-15 10:01:31</t>
  </si>
  <si>
    <t>2024-01-15 10:10:46</t>
  </si>
  <si>
    <t>K-716 35-02-K00716_35-02-K00716_2363865</t>
  </si>
  <si>
    <t>2363865</t>
  </si>
  <si>
    <t>2024-01-15 10:00:38</t>
  </si>
  <si>
    <t>2024-01-15 10:56:35</t>
  </si>
  <si>
    <t>TOKİ TR-2 35-15-L01224_TR-169 L03_90324650</t>
  </si>
  <si>
    <t>90324650</t>
  </si>
  <si>
    <t>2024-01-15 10:05:18</t>
  </si>
  <si>
    <t>2024-01-15 10:37:18</t>
  </si>
  <si>
    <t>GELENBE İM 45-76-A00001_GEBELER L12_2325209</t>
  </si>
  <si>
    <t>2325209</t>
  </si>
  <si>
    <t>2024-01-15 10:01:24</t>
  </si>
  <si>
    <t>2024-01-15 10:12:53</t>
  </si>
  <si>
    <t>2024-01-07 11:25:31</t>
  </si>
  <si>
    <t>2024-01-07 13:27:04</t>
  </si>
  <si>
    <t>PAMUKYAZI-2 35-26-L00381_A_91148948_91148948</t>
  </si>
  <si>
    <t>91148948</t>
  </si>
  <si>
    <t>2024-01-07 11:24:42</t>
  </si>
  <si>
    <t>2024-01-07 14:53:17</t>
  </si>
  <si>
    <t>GÜMÜLDÜR DM 35-25-M00100_TAHTALI-3 M06_2054412</t>
  </si>
  <si>
    <t>2054412</t>
  </si>
  <si>
    <t>2024-01-07 10:36:34</t>
  </si>
  <si>
    <t>OVAKENT İM 35-15-A00003_TRAFO-1 L08_100777357</t>
  </si>
  <si>
    <t>100777357</t>
  </si>
  <si>
    <t>2024-01-07 10:40:51</t>
  </si>
  <si>
    <t>ÇANDARLI DM-TR-20 35-30-M00020_BAKIRÇAY-1-(DİKİLİ TM) M03_72352812</t>
  </si>
  <si>
    <t>72352812</t>
  </si>
  <si>
    <t>2024-01-07 09:13:24</t>
  </si>
  <si>
    <t>2024-01-07 09:31:24</t>
  </si>
  <si>
    <t>BAĞARASI TR-10 KÖK 35-23-M00179_GERENKÖY KÖK M01_72143145</t>
  </si>
  <si>
    <t>72143145</t>
  </si>
  <si>
    <t>2024-01-07 09:19:34</t>
  </si>
  <si>
    <t>2024-01-07 11:08:00</t>
  </si>
  <si>
    <t>TEKNOPET KÖK-2 35-27-M00593_ARMUTLU TR-21/TR-22/A.CANCAN SULAMA GRUBU M02_72162501</t>
  </si>
  <si>
    <t>72162501</t>
  </si>
  <si>
    <t>2024-01-07 06:30:27</t>
  </si>
  <si>
    <t>2024-01-07 07:21:11</t>
  </si>
  <si>
    <t>AŞAĞIKIRIKLAR DM 35-16-M00448_TARİŞ YEMTA M16_2115977</t>
  </si>
  <si>
    <t>2115977</t>
  </si>
  <si>
    <t>2024-01-07 06:19:22</t>
  </si>
  <si>
    <t>2024-01-07 06:40:00</t>
  </si>
  <si>
    <t>ÇİNİYERİ TR-1 35-29-L00293_B_72350938_72350938</t>
  </si>
  <si>
    <t>72350938</t>
  </si>
  <si>
    <t>2024-01-07 06:13:37</t>
  </si>
  <si>
    <t>2024-01-07 07:21:19</t>
  </si>
  <si>
    <t>YENİFOÇA TR-53 35-23-M00053_YENİFOÇA TR-51 M01_72156680</t>
  </si>
  <si>
    <t>72156680</t>
  </si>
  <si>
    <t>2024-01-07 05:59:37</t>
  </si>
  <si>
    <t>2024-01-07 06:55:45</t>
  </si>
  <si>
    <t>2024-01-07 06:02:58</t>
  </si>
  <si>
    <t>2024-01-07 06:49:25</t>
  </si>
  <si>
    <t>EĞRİLİMAN TR-1 35-21-L00098_B_56366474_56366474</t>
  </si>
  <si>
    <t>56366474</t>
  </si>
  <si>
    <t>2024-01-07 02:08:25</t>
  </si>
  <si>
    <t>2024-01-07 03:50:56</t>
  </si>
  <si>
    <t>M-3308(YATIRIM REZERVE) 35-07-M03308_ M03_86630253</t>
  </si>
  <si>
    <t>86630253</t>
  </si>
  <si>
    <t>2024-01-07 04:25:26</t>
  </si>
  <si>
    <t>2024-01-07 03:43:03</t>
  </si>
  <si>
    <t>2024-01-07 03:59:00</t>
  </si>
  <si>
    <t>ALAÇATI İM 35-18-A00002_L-427 L05_2052309</t>
  </si>
  <si>
    <t>2052309</t>
  </si>
  <si>
    <t>2024-01-07 04:00:53</t>
  </si>
  <si>
    <t>2024-01-07 05:34:00</t>
  </si>
  <si>
    <t>KUŞÇULAR DM-2 35-19-M00515_KUŞÇULAR DM M02_80470427</t>
  </si>
  <si>
    <t>80470427</t>
  </si>
  <si>
    <t>2024-01-07 02:36:47</t>
  </si>
  <si>
    <t>2024-01-07 03:14:02</t>
  </si>
  <si>
    <t>KAYMAKÇI TR-9 35-15-M00410_35-15-M00410_65838198</t>
  </si>
  <si>
    <t>65838198</t>
  </si>
  <si>
    <t>2024-01-06 21:01:26</t>
  </si>
  <si>
    <t>2024-01-06 22:08:41</t>
  </si>
  <si>
    <t>2024-01-06 20:50:17</t>
  </si>
  <si>
    <t>2024-01-07 02:28:42</t>
  </si>
  <si>
    <t>2024-01-06 20:28:07</t>
  </si>
  <si>
    <t>2024-01-06 20:32:36</t>
  </si>
  <si>
    <t>TR-31 DEREKÖY 35-22-M00031_A_56371514_56371514</t>
  </si>
  <si>
    <t>56371514</t>
  </si>
  <si>
    <t>2024-01-06 17:54:42</t>
  </si>
  <si>
    <t>2024-01-06 19:39:35</t>
  </si>
  <si>
    <t>GÖÇBEYLİ DM 35-16-M00139_GÖÇBEYLİ TARIMSAL SULAMA M02_72044615</t>
  </si>
  <si>
    <t>72044615</t>
  </si>
  <si>
    <t>2024-01-06 17:35:25</t>
  </si>
  <si>
    <t>2024-01-06 19:26:11</t>
  </si>
  <si>
    <t>TR-12 45-78-L00012_TR-194 HALICI DERİ ÖZEL L02_2107371</t>
  </si>
  <si>
    <t>2107371</t>
  </si>
  <si>
    <t>2024-01-06 12:03:24</t>
  </si>
  <si>
    <t>2024-01-06 14:12:42</t>
  </si>
  <si>
    <t>TEKELİ DM 35-22-M00088_DEVELİ (KÖYLER-1) M09_48495872</t>
  </si>
  <si>
    <t>48495872</t>
  </si>
  <si>
    <t>2024-01-06 12:06:46</t>
  </si>
  <si>
    <t>2024-01-06 12:26:19</t>
  </si>
  <si>
    <t>TR-2/12 45-72-L01016__81571433_81571433</t>
  </si>
  <si>
    <t>81571433</t>
  </si>
  <si>
    <t>2024-01-06 11:31:28</t>
  </si>
  <si>
    <t>2024-01-06 12:15:04</t>
  </si>
  <si>
    <t>2024-01-06 11:20:06</t>
  </si>
  <si>
    <t>2024-01-06 11:49:50</t>
  </si>
  <si>
    <t>HACIHAMZALAR TR-1 35-16-M00104_C_90993468_90993468</t>
  </si>
  <si>
    <t>90993468</t>
  </si>
  <si>
    <t>2024-01-06 10:43:57</t>
  </si>
  <si>
    <t>2024-01-06 17:16:55</t>
  </si>
  <si>
    <t>2024-01-06 10:33:06</t>
  </si>
  <si>
    <t>2024-01-06 11:14:25</t>
  </si>
  <si>
    <t>GÖKÇEÖREN KÖK 45-77-M00024_GÖKÇEÖREN TR-1 M01_72216582</t>
  </si>
  <si>
    <t>2024-01-06 10:18:57</t>
  </si>
  <si>
    <t>2024-01-06 10:41:32</t>
  </si>
  <si>
    <t>GÜMÜLDÜR M-32 35-25-M00032_955263562_955263562</t>
  </si>
  <si>
    <t>955263562</t>
  </si>
  <si>
    <t>2024-01-06 09:57:47</t>
  </si>
  <si>
    <t>2024-01-06 10:48:44</t>
  </si>
  <si>
    <t>TEKELİ DM 35-22-M00088_ESKİ AHMETBEYLİ M08_48495873</t>
  </si>
  <si>
    <t>48495873</t>
  </si>
  <si>
    <t>2024-01-06 10:03:26</t>
  </si>
  <si>
    <t>2024-01-06 18:38:47</t>
  </si>
  <si>
    <t>2024-01-06 10:06:56</t>
  </si>
  <si>
    <t>2024-01-06 12:56:37</t>
  </si>
  <si>
    <t>2024-01-06 10:06:23</t>
  </si>
  <si>
    <t>2024-01-06 15:55:16</t>
  </si>
  <si>
    <t>TAHTALI TM 35-22-A00001_PANCAR-2 M21_2307948</t>
  </si>
  <si>
    <t>2307948</t>
  </si>
  <si>
    <t>2024-01-06 10:34:37</t>
  </si>
  <si>
    <t>2024-01-06 10:37:08</t>
  </si>
  <si>
    <t>AŞAĞIŞAKRAN TR-1 35-17-M00223_950299842_950299842</t>
  </si>
  <si>
    <t>950299842</t>
  </si>
  <si>
    <t>2024-01-06 09:23:08</t>
  </si>
  <si>
    <t>2024-01-06 14:54:54</t>
  </si>
  <si>
    <t>2024-01-06 09:30:13</t>
  </si>
  <si>
    <t>2024-01-06 12:38:24</t>
  </si>
  <si>
    <t>METAL İŞLERİ TR-12 KÖK 35-22-M00112_955270380_955270380</t>
  </si>
  <si>
    <t>955270380</t>
  </si>
  <si>
    <t>2024-01-06 10:15:52</t>
  </si>
  <si>
    <t>2024-01-06 09:10:46</t>
  </si>
  <si>
    <t>2024-01-06 09:20:23</t>
  </si>
  <si>
    <t>2024-01-06 09:19:49</t>
  </si>
  <si>
    <t>2024-01-06 15:31:09</t>
  </si>
  <si>
    <t>2024-01-06 09:39:26</t>
  </si>
  <si>
    <t>2024-01-06 09:42:09</t>
  </si>
  <si>
    <t>2024-01-06 04:20:29</t>
  </si>
  <si>
    <t>2024-01-06 06:48:58</t>
  </si>
  <si>
    <t>SOMA DM-1 45-82-M00050_TR-7/2 M11_60207316</t>
  </si>
  <si>
    <t>60207316</t>
  </si>
  <si>
    <t>2024-01-06 09:31:24</t>
  </si>
  <si>
    <t>2024-01-06 10:02:45</t>
  </si>
  <si>
    <t>SOMA DM-1 45-82-M00050_TR-1 M12_60207426</t>
  </si>
  <si>
    <t>60207426</t>
  </si>
  <si>
    <t>2024-01-06 09:13:12</t>
  </si>
  <si>
    <t>2024-01-06 09:20:06</t>
  </si>
  <si>
    <t>TR-17 35-17-M00017_B_91313626_91313626</t>
  </si>
  <si>
    <t>91313626</t>
  </si>
  <si>
    <t>2024-01-18 17:03:53</t>
  </si>
  <si>
    <t>2024-01-18 17:17:07</t>
  </si>
  <si>
    <t>2024-01-18 15:54:05</t>
  </si>
  <si>
    <t>2024-01-18 16:11:27</t>
  </si>
  <si>
    <t>TR-44 (DM-6/21) 35-17-M00044_A_60984578_60984578</t>
  </si>
  <si>
    <t>60984578</t>
  </si>
  <si>
    <t>2024-01-18 13:51:31</t>
  </si>
  <si>
    <t>2024-01-18 15:08:51</t>
  </si>
  <si>
    <t>2024-01-18 09:23:18</t>
  </si>
  <si>
    <t>2024-01-18 15:42:47</t>
  </si>
  <si>
    <t>TR-111 35-26-M00111_TR-112/113/TR-109/110 M03_65973938</t>
  </si>
  <si>
    <t>65973938</t>
  </si>
  <si>
    <t>2024-01-18 09:13:20</t>
  </si>
  <si>
    <t>2024-01-18 17:37:05</t>
  </si>
  <si>
    <t>2024-01-18 09:15:24</t>
  </si>
  <si>
    <t>2024-01-18 16:42:05</t>
  </si>
  <si>
    <t>K-3881 35-01-K03881_DAĞITIM TRF K-3881 K03_65818522</t>
  </si>
  <si>
    <t>65818522</t>
  </si>
  <si>
    <t>2024-01-18 09:15:55</t>
  </si>
  <si>
    <t>2024-01-18 18:50:51</t>
  </si>
  <si>
    <t>K-3920 35-08-K03920_97640391_97640391</t>
  </si>
  <si>
    <t>97640391</t>
  </si>
  <si>
    <t>2024-01-17 21:07:52</t>
  </si>
  <si>
    <t>2024-01-17 22:14:09</t>
  </si>
  <si>
    <t>AVŞAR TR-2 45-83-L00352_B_56399732_56399732</t>
  </si>
  <si>
    <t>56399732</t>
  </si>
  <si>
    <t>2024-01-17 20:40:49</t>
  </si>
  <si>
    <t>2024-01-17 23:02:57</t>
  </si>
  <si>
    <t>2024-01-17 21:48:40</t>
  </si>
  <si>
    <t>ÇINARLIKUYU KÖK 45-71-M00188_ÇINARLIKUYU TR-1 M02_72248777</t>
  </si>
  <si>
    <t>72248777</t>
  </si>
  <si>
    <t>2024-01-17 20:45:00</t>
  </si>
  <si>
    <t>2024-01-17 21:03:46</t>
  </si>
  <si>
    <t>2024-01-17 18:18:22</t>
  </si>
  <si>
    <t>2024-01-17 20:22:57</t>
  </si>
  <si>
    <t>TR-17 35-32-L00116_946412368_946412368</t>
  </si>
  <si>
    <t>946412368</t>
  </si>
  <si>
    <t>2024-01-17 16:24:09</t>
  </si>
  <si>
    <t>2024-01-17 19:39:22</t>
  </si>
  <si>
    <t>TR-114 35-26-M00114_CANET/TORBALI DEVLET HASTANESİ M01_65974760</t>
  </si>
  <si>
    <t>65974760</t>
  </si>
  <si>
    <t>2024-01-17 14:18:15</t>
  </si>
  <si>
    <t>2024-01-17 22:46:52</t>
  </si>
  <si>
    <t>2024-01-16 21:31:10</t>
  </si>
  <si>
    <t>2024-01-17 02:12:00</t>
  </si>
  <si>
    <t>KAREL KÖK 35-18-L00528_ L03_72061145</t>
  </si>
  <si>
    <t>72061145</t>
  </si>
  <si>
    <t>2024-01-16 18:03:03</t>
  </si>
  <si>
    <t>2024-01-16 18:21:23</t>
  </si>
  <si>
    <t>KAPAKLI DM 45-72-M00309_RAHMİYE-1 TARIMSAL SULAMA M06_2311316</t>
  </si>
  <si>
    <t>2311316</t>
  </si>
  <si>
    <t>2024-01-16 15:32:41</t>
  </si>
  <si>
    <t>2024-01-16 19:20:40</t>
  </si>
  <si>
    <t>KEMALİYE DM (TR-1) 45-73-M00150_JANDARMA M06_66716006</t>
  </si>
  <si>
    <t>66716006</t>
  </si>
  <si>
    <t>2024-01-16 15:39:07</t>
  </si>
  <si>
    <t>2024-01-16 16:16:17</t>
  </si>
  <si>
    <t>DM-4/TR-9 35-26-M01535_956625369_956625369</t>
  </si>
  <si>
    <t>956625369</t>
  </si>
  <si>
    <t>2024-01-16 15:27:01</t>
  </si>
  <si>
    <t>2024-01-16 17:45:43</t>
  </si>
  <si>
    <t>DM-20/17 45-71-M00602_953244614_953244614</t>
  </si>
  <si>
    <t>953244614</t>
  </si>
  <si>
    <t>2024-01-16 15:44:18</t>
  </si>
  <si>
    <t>2024-01-16 19:57:39</t>
  </si>
  <si>
    <t>K-4260 35-07-K04260_99206001_99206001</t>
  </si>
  <si>
    <t>99206001</t>
  </si>
  <si>
    <t>2024-01-16 11:33:18</t>
  </si>
  <si>
    <t>2024-01-16 16:46:02</t>
  </si>
  <si>
    <t>K-210 35-07-K00210_99467272_99467272</t>
  </si>
  <si>
    <t>99467272</t>
  </si>
  <si>
    <t>2024-01-16 11:41:52</t>
  </si>
  <si>
    <t>2024-01-16 17:39:08</t>
  </si>
  <si>
    <t>IŞIKLAR KÖK 45-73-M00467_CABERFAKILI KÖY MERKEZ M010_83813237</t>
  </si>
  <si>
    <t>83813237</t>
  </si>
  <si>
    <t>2024-01-16 11:16:38</t>
  </si>
  <si>
    <t>2024-01-16 11:49:16</t>
  </si>
  <si>
    <t>DM-01/51 45-71-M00320_B_56403161_56403161</t>
  </si>
  <si>
    <t>56403161</t>
  </si>
  <si>
    <t>2024-01-16 10:10:44</t>
  </si>
  <si>
    <t>2024-01-16 11:32:03</t>
  </si>
  <si>
    <t>TR-9 35-13-L00009_D_56366793_56366793</t>
  </si>
  <si>
    <t>56366793</t>
  </si>
  <si>
    <t>2024-01-16 10:27:08</t>
  </si>
  <si>
    <t>2024-01-16 12:29:18</t>
  </si>
  <si>
    <t>ALAŞARLI H.ALİ ÇİFTÇİ GRUBU TR-4 35-15-L00222_35-15-L00222_2364793</t>
  </si>
  <si>
    <t>2364793</t>
  </si>
  <si>
    <t>2024-01-16 09:48:51</t>
  </si>
  <si>
    <t>2024-01-16 12:36:05</t>
  </si>
  <si>
    <t>2024-01-16 09:10:10</t>
  </si>
  <si>
    <t>2024-01-16 10:55:38</t>
  </si>
  <si>
    <t>YUKARI EMLAKDERE TR-1 45-71-M01032__82247691_82247691</t>
  </si>
  <si>
    <t>82247691</t>
  </si>
  <si>
    <t>2024-01-16 08:47:41</t>
  </si>
  <si>
    <t>2024-01-16 14:47:15</t>
  </si>
  <si>
    <t>ALAŞARLI TR-1 35-15-L00195_35-15-L00195_2365419</t>
  </si>
  <si>
    <t>2365419</t>
  </si>
  <si>
    <t>2024-01-16 06:01:02</t>
  </si>
  <si>
    <t>2024-01-16 09:06:09</t>
  </si>
  <si>
    <t>2024-01-16 06:00:01</t>
  </si>
  <si>
    <t>2024-01-16 08:19:27</t>
  </si>
  <si>
    <t>2024-01-16 06:02:19</t>
  </si>
  <si>
    <t>2024-01-16 06:21:30</t>
  </si>
  <si>
    <t>K-3850 35-04-K03850_954707526_954707526</t>
  </si>
  <si>
    <t>954707526</t>
  </si>
  <si>
    <t>2024-01-16 02:41:21</t>
  </si>
  <si>
    <t>2024-01-16 03:39:13</t>
  </si>
  <si>
    <t>ELMABAĞ DM 35-15-L00317_ÇAYIR TELEFİRİK L04_66822219</t>
  </si>
  <si>
    <t>66822219</t>
  </si>
  <si>
    <t>2024-01-16 03:18:27</t>
  </si>
  <si>
    <t>2024-01-16 04:23:53</t>
  </si>
  <si>
    <t>IŞIKLAR TM_BOĞAZİÇİ-2_M03</t>
  </si>
  <si>
    <t>2058356</t>
  </si>
  <si>
    <t>2024-01-15 22:49:29</t>
  </si>
  <si>
    <t>2024-01-15 23:02:00</t>
  </si>
  <si>
    <t>2024-01-15 18:57:48</t>
  </si>
  <si>
    <t>2024-01-15 20:49:40</t>
  </si>
  <si>
    <t>2024-01-15 19:48:55</t>
  </si>
  <si>
    <t>2024-01-15 20:06:28</t>
  </si>
  <si>
    <t>2024-01-15 19:49:57</t>
  </si>
  <si>
    <t>2024-01-15 20:32:00</t>
  </si>
  <si>
    <t>İTOB DM 35-22-M00089_TEKELİ M10_2328009</t>
  </si>
  <si>
    <t>2328009</t>
  </si>
  <si>
    <t>2024-01-15 19:10:37</t>
  </si>
  <si>
    <t>2024-01-15 19:42:00</t>
  </si>
  <si>
    <t>K-2940 35-04-K02940_35-04-K02940_2370132</t>
  </si>
  <si>
    <t>2370132</t>
  </si>
  <si>
    <t>2024-01-15 19:24:47</t>
  </si>
  <si>
    <t>2024-01-15 19:51:43</t>
  </si>
  <si>
    <t>K-1283 35-07-K01283_K-3964 K02_49715665</t>
  </si>
  <si>
    <t>49715665</t>
  </si>
  <si>
    <t>2024-01-15 17:08:52</t>
  </si>
  <si>
    <t>2024-01-15 18:48:57</t>
  </si>
  <si>
    <t>SAĞANCI İM 35-16-A00003_YAVAŞÇA L06_2316405</t>
  </si>
  <si>
    <t>2316405</t>
  </si>
  <si>
    <t>2024-01-15 17:08:37</t>
  </si>
  <si>
    <t>2024-01-15 18:03:22</t>
  </si>
  <si>
    <t>ÇANDARLI DM-TR-20 35-30-M00020_BERGAMA-1 M11_72352830</t>
  </si>
  <si>
    <t>72352830</t>
  </si>
  <si>
    <t>2024-01-15 17:11:41</t>
  </si>
  <si>
    <t>2024-01-15 17:20:52</t>
  </si>
  <si>
    <t>ARPADERE TR-1 35-24-M00083_A_56353124_56353124</t>
  </si>
  <si>
    <t>56353124</t>
  </si>
  <si>
    <t>2024-01-07 11:34:36</t>
  </si>
  <si>
    <t>2024-01-07 14:04:59</t>
  </si>
  <si>
    <t>SEKİKÖY TR-9 35-15-L00550_95000510625_95000510625</t>
  </si>
  <si>
    <t>95000510625</t>
  </si>
  <si>
    <t>2024-01-07 06:12:23</t>
  </si>
  <si>
    <t>2024-01-07 09:16:29</t>
  </si>
  <si>
    <t>TEKELİ DM 35-22-M00088_ESKİ AHMETBEYLİ M08_48495817</t>
  </si>
  <si>
    <t>48495817</t>
  </si>
  <si>
    <t>2024-01-07 06:16:57</t>
  </si>
  <si>
    <t>2024-01-07 06:47:11</t>
  </si>
  <si>
    <t>YENİ YAĞCILAR KÖK 45-71-M02571_YAĞCILAR KÖK M02_95166045</t>
  </si>
  <si>
    <t>95166045</t>
  </si>
  <si>
    <t>2024-01-07 06:32:58</t>
  </si>
  <si>
    <t>2024-01-07 11:57:40</t>
  </si>
  <si>
    <t>TR-40 35-27-M00040_35-27-M00040_2362301</t>
  </si>
  <si>
    <t>2362301</t>
  </si>
  <si>
    <t>2024-01-06 17:08:06</t>
  </si>
  <si>
    <t>2024-01-06 18:57:29</t>
  </si>
  <si>
    <t>2024-01-06 16:10:35</t>
  </si>
  <si>
    <t>2024-01-06 17:42:05</t>
  </si>
  <si>
    <t>ÇAĞLAYAN TR-1 45-73-M00173_945663919_945663919</t>
  </si>
  <si>
    <t>945663919</t>
  </si>
  <si>
    <t>2024-01-06 14:43:24</t>
  </si>
  <si>
    <t>2024-01-06 15:54:48</t>
  </si>
  <si>
    <t>PAYAMLI M-21 35-25-M00171_956653176_956653176</t>
  </si>
  <si>
    <t>956653176</t>
  </si>
  <si>
    <t>2024-01-06 11:52:40</t>
  </si>
  <si>
    <t>2024-01-06 14:49:34</t>
  </si>
  <si>
    <t>K-37 35-04-K00037_99426156_99426156</t>
  </si>
  <si>
    <t>99426156</t>
  </si>
  <si>
    <t>2024-01-06 10:43:17</t>
  </si>
  <si>
    <t>2024-01-06 11:45:39</t>
  </si>
  <si>
    <t>2024-01-06 09:53:47</t>
  </si>
  <si>
    <t>2024-01-06 15:45:43</t>
  </si>
  <si>
    <t>TR-54 35-30-L00054_43005700_56367207_56367207</t>
  </si>
  <si>
    <t>56367207</t>
  </si>
  <si>
    <t>2024-01-06 10:24:34</t>
  </si>
  <si>
    <t>2024-01-06 12:44:31</t>
  </si>
  <si>
    <t>K-2375 35-04-K02375_35-04-K02375_2373544</t>
  </si>
  <si>
    <t>2373544</t>
  </si>
  <si>
    <t>2024-01-06 10:18:03</t>
  </si>
  <si>
    <t>YENİŞAKRAN TR-5 35-17-M00205_B_92152541_92152541</t>
  </si>
  <si>
    <t>92152541</t>
  </si>
  <si>
    <t>2024-01-06 04:46:24</t>
  </si>
  <si>
    <t>2024-01-06 08:11:39</t>
  </si>
  <si>
    <t>ULUKENT DM-1/18 35-28-M00585_35-28-M00585_66560440</t>
  </si>
  <si>
    <t>66560440</t>
  </si>
  <si>
    <t>2024-01-05 22:12:32</t>
  </si>
  <si>
    <t>2024-01-06 00:21:27</t>
  </si>
  <si>
    <t>KABAKUM TR-3 35-30-L00129_95002612421_95002612421</t>
  </si>
  <si>
    <t>95002612421</t>
  </si>
  <si>
    <t>2024-01-05 18:05:15</t>
  </si>
  <si>
    <t>2024-01-05 23:43:36</t>
  </si>
  <si>
    <t>2024-01-05 16:20:02</t>
  </si>
  <si>
    <t>2024-01-05 16:58:02</t>
  </si>
  <si>
    <t>SİMKUR SİTESİ M-307 35-30-M00307_35-30-M00307_2375470</t>
  </si>
  <si>
    <t>2375470</t>
  </si>
  <si>
    <t>2024-01-05 17:02:52</t>
  </si>
  <si>
    <t>2024-01-05 21:30:23</t>
  </si>
  <si>
    <t>L-278 35-18-L00278_L-279 L04_72088643</t>
  </si>
  <si>
    <t>72088643</t>
  </si>
  <si>
    <t>2024-01-05 16:00:45</t>
  </si>
  <si>
    <t>2024-01-05 16:47:56</t>
  </si>
  <si>
    <t>TİRE DM2/11 35-29-M00117_35-29-M00117_2372189</t>
  </si>
  <si>
    <t>2372189</t>
  </si>
  <si>
    <t>2024-01-05 17:07:16</t>
  </si>
  <si>
    <t>K-4412 35-01-K04412_35-01-K04412_65825967</t>
  </si>
  <si>
    <t>65825967</t>
  </si>
  <si>
    <t>2024-01-05 16:59:34</t>
  </si>
  <si>
    <t>2024-01-05 17:22:41</t>
  </si>
  <si>
    <t>L-133 35-18-L00133_A A04b_79363036</t>
  </si>
  <si>
    <t>79363036</t>
  </si>
  <si>
    <t>2024-01-05 12:31:18</t>
  </si>
  <si>
    <t>2024-01-05 19:12:57</t>
  </si>
  <si>
    <t>ADALA TR-3 45-78-M00290_45-78-M00290_2352308</t>
  </si>
  <si>
    <t>2352308</t>
  </si>
  <si>
    <t>2024-01-05 13:33:20</t>
  </si>
  <si>
    <t>2024-01-05 14:05:03</t>
  </si>
  <si>
    <t>DM-4/TR-20 35-26-M01577_956618532_956618532</t>
  </si>
  <si>
    <t>956618532</t>
  </si>
  <si>
    <t>2024-01-05 13:14:41</t>
  </si>
  <si>
    <t>2024-01-05 15:54:29</t>
  </si>
  <si>
    <t>2024-01-05 12:18:06</t>
  </si>
  <si>
    <t>2024-01-05 12:44:03</t>
  </si>
  <si>
    <t>ZEYTİNLİPARK DM (M-400) 35-17-M00400_M-500 M014_66434811</t>
  </si>
  <si>
    <t>66434811</t>
  </si>
  <si>
    <t>2024-01-05 13:34:32</t>
  </si>
  <si>
    <t>2024-01-05 13:49:32</t>
  </si>
  <si>
    <t>ALAYAKA TR-1 45-73-M01059_45-73-M01059_2363793</t>
  </si>
  <si>
    <t>2363793</t>
  </si>
  <si>
    <t>2024-01-05 09:31:36</t>
  </si>
  <si>
    <t>2024-01-05 09:40:56</t>
  </si>
  <si>
    <t>ÖDEMİŞ TM-2 35-15-A00005_OSMANTEPE M19_2334264</t>
  </si>
  <si>
    <t>2334264</t>
  </si>
  <si>
    <t>2024-01-05 09:25:36</t>
  </si>
  <si>
    <t>2024-01-05 09:28:36</t>
  </si>
  <si>
    <t>L-218 SANAYİ SİTESİ 35-18-L00218__72372660_72372660</t>
  </si>
  <si>
    <t>72372660</t>
  </si>
  <si>
    <t>2024-01-05 09:20:27</t>
  </si>
  <si>
    <t>2024-01-05 11:22:44</t>
  </si>
  <si>
    <t>K-2519 35-02-K02519_B_56370947_56370947</t>
  </si>
  <si>
    <t>56370947</t>
  </si>
  <si>
    <t>2024-01-05 08:59:43</t>
  </si>
  <si>
    <t>2024-01-05 14:47:10</t>
  </si>
  <si>
    <t>ALAYAKA TR-1 45-73-M01059_C_56389635_56389635</t>
  </si>
  <si>
    <t>56389635</t>
  </si>
  <si>
    <t>2024-01-05 08:01:07</t>
  </si>
  <si>
    <t>TR-174/A 45-78-L00736__72371983_72371983</t>
  </si>
  <si>
    <t>72371983</t>
  </si>
  <si>
    <t>2024-01-04 22:38:18</t>
  </si>
  <si>
    <t>2024-01-04 23:12:32</t>
  </si>
  <si>
    <t>M-1544 35-01-M01544_910977023_910977023</t>
  </si>
  <si>
    <t>910977023</t>
  </si>
  <si>
    <t>2024-01-04 17:40:19</t>
  </si>
  <si>
    <t>2024-01-04 20:35:03</t>
  </si>
  <si>
    <t>DM-12/TR-1 45-72-L00062__72374411_72374411</t>
  </si>
  <si>
    <t>72374411</t>
  </si>
  <si>
    <t>2024-01-04 17:19:33</t>
  </si>
  <si>
    <t>2024-01-04 17:55:27</t>
  </si>
  <si>
    <t>K-2 35-01-K00002_95000142572_95000142572</t>
  </si>
  <si>
    <t>95000142572</t>
  </si>
  <si>
    <t>2024-01-04 15:33:42</t>
  </si>
  <si>
    <t>2024-01-04 19:51:56</t>
  </si>
  <si>
    <t>L-291 35-18-L00291_L-456 L01_72186849</t>
  </si>
  <si>
    <t>72186849</t>
  </si>
  <si>
    <t>2024-01-04 15:08:52</t>
  </si>
  <si>
    <t>2024-01-04 15:12:46</t>
  </si>
  <si>
    <t>2024-01-04 15:33:35</t>
  </si>
  <si>
    <t>2024-01-04 17:01:16</t>
  </si>
  <si>
    <t>M-1212 35-02-M01212_910130037_910130037</t>
  </si>
  <si>
    <t>910130037</t>
  </si>
  <si>
    <t>2024-01-03 13:33:38</t>
  </si>
  <si>
    <t>2024-01-03 14:18:48</t>
  </si>
  <si>
    <t>K-277 35-04-K00277_E_56370539_56370539</t>
  </si>
  <si>
    <t>56370539</t>
  </si>
  <si>
    <t>2024-01-03 13:28:18</t>
  </si>
  <si>
    <t>2024-01-03 14:16:30</t>
  </si>
  <si>
    <t>L-431 HAPPY PARK 35-18-L00431_35-18-L00431_72118244</t>
  </si>
  <si>
    <t>72118244</t>
  </si>
  <si>
    <t>2024-01-03 13:30:32</t>
  </si>
  <si>
    <t>2024-01-03 17:02:26</t>
  </si>
  <si>
    <t>KULAKSIZLAR KÖK 45-72-L00839_AKSELENDİ İM GİRİŞ L01_66574835</t>
  </si>
  <si>
    <t>66574835</t>
  </si>
  <si>
    <t>2024-01-03 13:18:46</t>
  </si>
  <si>
    <t>2024-01-03 13:19:36</t>
  </si>
  <si>
    <t>L-209 35-18-L00209_950451454_950451454</t>
  </si>
  <si>
    <t>950451454</t>
  </si>
  <si>
    <t>2024-01-03 11:38:01</t>
  </si>
  <si>
    <t>2024-01-03 14:38:44</t>
  </si>
  <si>
    <t>2024-01-03 11:03:33</t>
  </si>
  <si>
    <t>2024-01-03 17:23:50</t>
  </si>
  <si>
    <t>HALİTPAŞA DM 45-80-M00060_HALİTPAŞA TARIMSAL SULAMA-1 M06_72188715</t>
  </si>
  <si>
    <t>72188715</t>
  </si>
  <si>
    <t>2024-01-03 11:51:33</t>
  </si>
  <si>
    <t>2024-01-03 12:39:31</t>
  </si>
  <si>
    <t>2024-01-03 11:39:22</t>
  </si>
  <si>
    <t>2024-01-03 12:05:57</t>
  </si>
  <si>
    <t>K-753 35-04-K00753_35-04-K00753_2373955</t>
  </si>
  <si>
    <t>2373955</t>
  </si>
  <si>
    <t>2024-01-03 11:18:00</t>
  </si>
  <si>
    <t>2024-01-03 12:21:19</t>
  </si>
  <si>
    <t>MANİSA TM-1 45-71-A00001_SARUHANLI M04_2059992</t>
  </si>
  <si>
    <t>2059992</t>
  </si>
  <si>
    <t>2024-01-03 11:26:31</t>
  </si>
  <si>
    <t>2024-01-03 12:09:06</t>
  </si>
  <si>
    <t>M-442 35-02-M00442_M-48 M04_2323989</t>
  </si>
  <si>
    <t>2323989</t>
  </si>
  <si>
    <t>2024-01-03 10:02:46</t>
  </si>
  <si>
    <t>2024-01-03 11:13:19</t>
  </si>
  <si>
    <t>KARAKUYU KÖK 35-22-M00091_KARAKUYU M02_72111688</t>
  </si>
  <si>
    <t>72111688</t>
  </si>
  <si>
    <t>2024-01-03 10:31:46</t>
  </si>
  <si>
    <t>ÇİLE DM 35-22-M00086_ÇAKALTEPE M04_50064042</t>
  </si>
  <si>
    <t>50064042</t>
  </si>
  <si>
    <t>2024-01-03 10:16:38</t>
  </si>
  <si>
    <t>2024-01-03 11:13:36</t>
  </si>
  <si>
    <t>2024-01-03 10:17:56</t>
  </si>
  <si>
    <t>2024-01-03 10:55:11</t>
  </si>
  <si>
    <t>M-2475(YATIRIM REZERVE) 35-02-M02475_95001183975_95001183975</t>
  </si>
  <si>
    <t>95001183975</t>
  </si>
  <si>
    <t>2024-01-03 09:12:16</t>
  </si>
  <si>
    <t>2024-01-03 10:21:55</t>
  </si>
  <si>
    <t>AĞAÇ İŞLERİ TR-11 35-22-M00111_955282495_955282495</t>
  </si>
  <si>
    <t>955282495</t>
  </si>
  <si>
    <t>2024-01-18 16:43:47</t>
  </si>
  <si>
    <t>2024-01-18 18:04:07</t>
  </si>
  <si>
    <t>M-1288 35-02-M01288_910223457_910223457</t>
  </si>
  <si>
    <t>910223457</t>
  </si>
  <si>
    <t>2024-01-18 14:30:41</t>
  </si>
  <si>
    <t>2024-01-18 17:39:58</t>
  </si>
  <si>
    <t>ULUCAK DM-2/8 35-27-M00330_C C2_93670339</t>
  </si>
  <si>
    <t>93670339</t>
  </si>
  <si>
    <t>2024-01-18 13:06:59</t>
  </si>
  <si>
    <t>2024-01-18 14:22:49</t>
  </si>
  <si>
    <t>HARMANDALI KÖK 45-71-M00061_HARMANDALI KÖYÜ M02_72230848</t>
  </si>
  <si>
    <t>72230848</t>
  </si>
  <si>
    <t>2024-01-18 10:03:53</t>
  </si>
  <si>
    <t>2024-01-18 12:04:01</t>
  </si>
  <si>
    <t>TOYGAR TR-1 45-73-M00236_945657870_945657870</t>
  </si>
  <si>
    <t>945657870</t>
  </si>
  <si>
    <t>2024-01-18 09:20:44</t>
  </si>
  <si>
    <t>2024-01-18 10:19:32</t>
  </si>
  <si>
    <t>TR-107 35-26-M00107_DAĞITIM TRAFO TR-107 M06_65976109</t>
  </si>
  <si>
    <t>65976109</t>
  </si>
  <si>
    <t>2024-01-18 06:24:55</t>
  </si>
  <si>
    <t>2024-01-18 14:53:49</t>
  </si>
  <si>
    <t>BAHÇECİK YAYLA TR-11 45-78-L00778_45-78-L00778_81386439</t>
  </si>
  <si>
    <t>81386439</t>
  </si>
  <si>
    <t>2024-01-17 20:49:03</t>
  </si>
  <si>
    <t>2024-01-17 22:39:39</t>
  </si>
  <si>
    <t>HANPAŞA TR-1 45-72-M00205_D_65509649_65509649</t>
  </si>
  <si>
    <t>65509649</t>
  </si>
  <si>
    <t>2024-01-17 11:10:17</t>
  </si>
  <si>
    <t>2024-01-17 15:27:19</t>
  </si>
  <si>
    <t>URLA TM-1 35-19-A00004_HatBaşıAyırıcı_75048334 M07_75048334</t>
  </si>
  <si>
    <t>75048334</t>
  </si>
  <si>
    <t>2024-01-17 11:19:35</t>
  </si>
  <si>
    <t>2024-01-17 13:33:48</t>
  </si>
  <si>
    <t>YENİFOÇA TR-1 DM 35-23-M00001_YENİFOÇA TR-48 M04_83359030</t>
  </si>
  <si>
    <t>83359030</t>
  </si>
  <si>
    <t>2024-01-17 11:05:49</t>
  </si>
  <si>
    <t>2024-01-17 11:27:39</t>
  </si>
  <si>
    <t>MERİNOS KÖK 35-26-M00392_HEPAR M05_65971217</t>
  </si>
  <si>
    <t>65971217</t>
  </si>
  <si>
    <t>2024-01-17 02:14:43</t>
  </si>
  <si>
    <t>2024-01-17 02:15:53</t>
  </si>
  <si>
    <t>TR-29 (M-729) 35-30-M00729_E e3_43010579</t>
  </si>
  <si>
    <t>43010579</t>
  </si>
  <si>
    <t>2024-01-17 04:10:25</t>
  </si>
  <si>
    <t>2024-01-17 08:04:17</t>
  </si>
  <si>
    <t>L-108 (AKARCA TR-1) 35-18-L00108_DIREK TIPI TRAFO HUCRESI H01_2096493</t>
  </si>
  <si>
    <t>2096493</t>
  </si>
  <si>
    <t>2024-01-16 13:24:51</t>
  </si>
  <si>
    <t>2024-01-16 21:48:48</t>
  </si>
  <si>
    <t>2024-01-16 21:52:02</t>
  </si>
  <si>
    <t>2024-01-17 02:34:11</t>
  </si>
  <si>
    <t>2024-01-16 22:40:52</t>
  </si>
  <si>
    <t>ÇAMLICA KÖK 45-81-M00048_HatBaşıAyırıcı_53134908 M03_53134908</t>
  </si>
  <si>
    <t>53134908</t>
  </si>
  <si>
    <t>2024-01-16 17:33:06</t>
  </si>
  <si>
    <t>2024-01-16 18:07:56</t>
  </si>
  <si>
    <t>KIZILCAAVLU KÖK 35-29-L00056_GÖKÇEN İM L08_72209627</t>
  </si>
  <si>
    <t>72209627</t>
  </si>
  <si>
    <t>2024-01-16 17:39:43</t>
  </si>
  <si>
    <t>2024-01-16 17:40:04</t>
  </si>
  <si>
    <t>2024-01-16 15:46:47</t>
  </si>
  <si>
    <t>2024-01-16 16:27:16</t>
  </si>
  <si>
    <t>K-4579 35-09-K04579_95000617588_95000617588</t>
  </si>
  <si>
    <t>95000617588</t>
  </si>
  <si>
    <t>2024-01-16 14:53:29</t>
  </si>
  <si>
    <t>2024-01-16 18:06:53</t>
  </si>
  <si>
    <t>EYKO TR-2 35-30-M00028_TR-1 - TR-3-5 M01_72084354</t>
  </si>
  <si>
    <t>72084354</t>
  </si>
  <si>
    <t>2024-01-16 14:28:41</t>
  </si>
  <si>
    <t>2024-01-16 19:45:12</t>
  </si>
  <si>
    <t>2024-01-16 14:41:39</t>
  </si>
  <si>
    <t>2024-01-16 14:48:48</t>
  </si>
  <si>
    <t>K-1924 35-10-K01924_914987665_914987665</t>
  </si>
  <si>
    <t>914987665</t>
  </si>
  <si>
    <t>2024-01-16 09:41:45</t>
  </si>
  <si>
    <t>2024-01-16 15:56:53</t>
  </si>
  <si>
    <t>MELPET PETROL VE PET.ÜRN.-ÖZGÜR TURAN ÖZEL TR 45-71-M01404Ö_DIREK TIPI TRAFO HUCRESI H01_2083322</t>
  </si>
  <si>
    <t>2083322</t>
  </si>
  <si>
    <t>2024-01-16 08:58:56</t>
  </si>
  <si>
    <t>KIRCALAR DM 35-16-M00261_SARICAOĞLU ENH GRUBU M05_72041793</t>
  </si>
  <si>
    <t>72041793</t>
  </si>
  <si>
    <t>2024-01-16 08:42:21</t>
  </si>
  <si>
    <t>2024-01-16 09:35:08</t>
  </si>
  <si>
    <t>ULUKENT KÖK-15 35-28-M00070_HatBaşıAyırıcı_53133794 M05_53133794</t>
  </si>
  <si>
    <t>53133794</t>
  </si>
  <si>
    <t>2024-01-16 06:17:53</t>
  </si>
  <si>
    <t>2024-01-16 09:48:43</t>
  </si>
  <si>
    <t>K-3584 35-01-K03584_A_56378184_56378184</t>
  </si>
  <si>
    <t>56378184</t>
  </si>
  <si>
    <t>2024-01-16 05:44:17</t>
  </si>
  <si>
    <t>2024-01-16 09:01:50</t>
  </si>
  <si>
    <t>2024-01-16 06:03:27</t>
  </si>
  <si>
    <t>2024-01-16 06:47:36</t>
  </si>
  <si>
    <t>K-4009 35-09-K04009_D_56381326_56381326</t>
  </si>
  <si>
    <t>56381326</t>
  </si>
  <si>
    <t>2024-01-15 15:06:35</t>
  </si>
  <si>
    <t>2024-01-15 16:42:25</t>
  </si>
  <si>
    <t>DEREKÖY TR-3 45-72-L00460_45-72-L00460_2361518</t>
  </si>
  <si>
    <t>2361518</t>
  </si>
  <si>
    <t>2024-01-15 15:15:06</t>
  </si>
  <si>
    <t>2024-01-15 20:03:14</t>
  </si>
  <si>
    <t>K-175 35-02-K00175_E E1B_5811881</t>
  </si>
  <si>
    <t>5811881</t>
  </si>
  <si>
    <t>2024-01-15 10:47:46</t>
  </si>
  <si>
    <t>2024-01-15 13:31:50</t>
  </si>
  <si>
    <t>DM-13/22 (ÇİMENLİ SOKAK) 45-71-M00059_953215587_953215587</t>
  </si>
  <si>
    <t>953215587</t>
  </si>
  <si>
    <t>2024-01-15 09:49:21</t>
  </si>
  <si>
    <t>2024-01-15 12:29:05</t>
  </si>
  <si>
    <t>K-3211 35-04-K03211_35-04-K03211_2360384</t>
  </si>
  <si>
    <t>2360384</t>
  </si>
  <si>
    <t>2024-01-15 09:38:50</t>
  </si>
  <si>
    <t>2024-01-15 10:36:37</t>
  </si>
  <si>
    <t>2024-01-15 09:54:30</t>
  </si>
  <si>
    <t>2024-01-15 14:39:29</t>
  </si>
  <si>
    <t>2024-01-07 13:46:17</t>
  </si>
  <si>
    <t>EMİRALEM TR-18 KÖK 35-28-M00239_HatBaşıAyırıcı_92458039 M04_92458039</t>
  </si>
  <si>
    <t>92458039</t>
  </si>
  <si>
    <t>2024-01-07 11:03:11</t>
  </si>
  <si>
    <t>2024-01-07 19:56:14</t>
  </si>
  <si>
    <t>ÇAVUŞOĞLU TR-1 45-71-M01820_A_56403777_56403777</t>
  </si>
  <si>
    <t>56403777</t>
  </si>
  <si>
    <t>2024-01-07 10:54:24</t>
  </si>
  <si>
    <t>2024-01-07 21:42:27</t>
  </si>
  <si>
    <t>TR-23 35-19-L00023_35-19-L00023_2353718</t>
  </si>
  <si>
    <t>2353718</t>
  </si>
  <si>
    <t>2024-01-07 11:39:08</t>
  </si>
  <si>
    <t>2024-01-07 10:37:04</t>
  </si>
  <si>
    <t>2024-01-07 10:53:54</t>
  </si>
  <si>
    <t>2024-01-07 10:27:39</t>
  </si>
  <si>
    <t>2024-01-07 10:41:54</t>
  </si>
  <si>
    <t>K-1534 35-01-K01534_98510534_98510534</t>
  </si>
  <si>
    <t>98510534</t>
  </si>
  <si>
    <t>2024-01-07 09:25:45</t>
  </si>
  <si>
    <t>2024-01-07 09:53:46</t>
  </si>
  <si>
    <t>KARABURUN TR-110 35-21-L00110_A_82668113_82668113</t>
  </si>
  <si>
    <t>82668113</t>
  </si>
  <si>
    <t>2024-01-07 09:10:11</t>
  </si>
  <si>
    <t>2024-01-07 16:04:58</t>
  </si>
  <si>
    <t>KISIK SANAYİ TR-17 35-22-M00117_AĞAÇ İŞLERİ KÖK-1 M02_72109561</t>
  </si>
  <si>
    <t>72109561</t>
  </si>
  <si>
    <t>2024-01-07 09:22:25</t>
  </si>
  <si>
    <t>2024-01-07 11:02:44</t>
  </si>
  <si>
    <t>MASKİ ARITMA KÖK 45-72-M00121_PTT-TELEKOM RADYOLİNG ÇIKIŞ ÖZEL M03_66495145</t>
  </si>
  <si>
    <t>66495145</t>
  </si>
  <si>
    <t>2024-01-06 14:31:16</t>
  </si>
  <si>
    <t>2024-01-06 15:37:56</t>
  </si>
  <si>
    <t>2024-01-06 15:39:23</t>
  </si>
  <si>
    <t>2024-01-06 16:33:02</t>
  </si>
  <si>
    <t>SARIGÖL DM 45-79-M00069_HatBaşıAyırıcı_80388752 M05_80388752</t>
  </si>
  <si>
    <t>80388752</t>
  </si>
  <si>
    <t>2024-01-06 15:57:33</t>
  </si>
  <si>
    <t>2024-01-06 17:11:29</t>
  </si>
  <si>
    <t>2024-01-06 11:31:11</t>
  </si>
  <si>
    <t>2024-01-06 13:03:18</t>
  </si>
  <si>
    <t>K-3610 35-01-K03610_K-3834 K03_2119219</t>
  </si>
  <si>
    <t>2119219</t>
  </si>
  <si>
    <t>2024-01-06 11:51:26</t>
  </si>
  <si>
    <t>2024-01-06 11:52:03</t>
  </si>
  <si>
    <t>2024-01-06 10:22:19</t>
  </si>
  <si>
    <t>2024-01-06 17:40:23</t>
  </si>
  <si>
    <t>2024-01-06 09:23:45</t>
  </si>
  <si>
    <t>2024-01-06 09:27:24</t>
  </si>
  <si>
    <t>TR-53 35-27-M00053_99212184_99212184</t>
  </si>
  <si>
    <t>99212184</t>
  </si>
  <si>
    <t>2024-01-06 08:48:01</t>
  </si>
  <si>
    <t>2024-01-06 11:13:51</t>
  </si>
  <si>
    <t>2024-01-05 22:26:33</t>
  </si>
  <si>
    <t>2024-01-05 23:02:32</t>
  </si>
  <si>
    <t>L-353 İŞTUR 35-18-L00353_950455293_950455293</t>
  </si>
  <si>
    <t>950455293</t>
  </si>
  <si>
    <t>2024-01-05 18:15:24</t>
  </si>
  <si>
    <t>2024-01-05 20:58:28</t>
  </si>
  <si>
    <t>SOMA DM-3 45-82-M00025_D D01b_93718602</t>
  </si>
  <si>
    <t>93718602</t>
  </si>
  <si>
    <t>2024-01-05 18:37:33</t>
  </si>
  <si>
    <t>2024-01-06 00:02:38</t>
  </si>
  <si>
    <t>YENİ ŞAKRAN TR-7 35-17-M00207_10840376_56356309_56356309</t>
  </si>
  <si>
    <t>56356309</t>
  </si>
  <si>
    <t>2024-01-05 16:15:42</t>
  </si>
  <si>
    <t>2024-01-05 21:26:51</t>
  </si>
  <si>
    <t>DERBENT İM-DM 45-83-A00004_B.BELEN M14_2097152</t>
  </si>
  <si>
    <t>2097152</t>
  </si>
  <si>
    <t>2024-01-05 13:16:43</t>
  </si>
  <si>
    <t>2024-01-05 14:10:08</t>
  </si>
  <si>
    <t>SELENDİ TR-7 SANAYİ 45-81-M00007_45-81-M00007_72008020</t>
  </si>
  <si>
    <t>72008020</t>
  </si>
  <si>
    <t>2024-01-05 12:04:18</t>
  </si>
  <si>
    <t>2024-01-05 12:46:31</t>
  </si>
  <si>
    <t>2024-01-05 11:11:27</t>
  </si>
  <si>
    <t>2024-01-05 12:48:36</t>
  </si>
  <si>
    <t>2024-01-05 09:15:38</t>
  </si>
  <si>
    <t>2024-01-05 09:23:32</t>
  </si>
  <si>
    <t>DM-5 45-71-M00947_DM-5/2    TUZCU M06_66502142</t>
  </si>
  <si>
    <t>66502142</t>
  </si>
  <si>
    <t>2024-01-05 09:03:19</t>
  </si>
  <si>
    <t>2024-01-05 09:55:15</t>
  </si>
  <si>
    <t>ULUDERBENT DM 45-73-M00491_DAĞCIYUSUF M06_95492114</t>
  </si>
  <si>
    <t>95492114</t>
  </si>
  <si>
    <t>2024-01-05 09:07:16</t>
  </si>
  <si>
    <t>2024-01-05 11:30:14</t>
  </si>
  <si>
    <t>KARGIN KÖK 45-71-M00095_HatBaşıAyırıcı_53135149 M07_53135149</t>
  </si>
  <si>
    <t>53135149</t>
  </si>
  <si>
    <t>2024-01-04 20:57:15</t>
  </si>
  <si>
    <t>2024-01-05 01:23:00</t>
  </si>
  <si>
    <t>2024-01-04 20:58:56</t>
  </si>
  <si>
    <t>2024-01-04 22:20:49</t>
  </si>
  <si>
    <t>2024-01-04 21:31:48</t>
  </si>
  <si>
    <t>2024-01-04 22:27:05</t>
  </si>
  <si>
    <t>GÜZELKÖY KÖK 45-71-M00123_GÜZELKÖY M07_50218011</t>
  </si>
  <si>
    <t>50218011</t>
  </si>
  <si>
    <t>2024-01-04 21:28:54</t>
  </si>
  <si>
    <t>2024-01-04 22:15:42</t>
  </si>
  <si>
    <t>SARUHANLI TR-15 45-80-M00015_95002445675_95002445675</t>
  </si>
  <si>
    <t>95002445675</t>
  </si>
  <si>
    <t>2024-01-04 18:15:04</t>
  </si>
  <si>
    <t>2024-01-04 19:37:43</t>
  </si>
  <si>
    <t>GÖKÇEALAN TR-2 35-13-L00086_C_76635947_76635947</t>
  </si>
  <si>
    <t>76635947</t>
  </si>
  <si>
    <t>2024-01-04 19:15:10</t>
  </si>
  <si>
    <t>2024-01-04 20:50:13</t>
  </si>
  <si>
    <t>2024-01-04 18:24:48</t>
  </si>
  <si>
    <t>2024-01-04 20:24:02</t>
  </si>
  <si>
    <t>GÜZELKÖY KÖK 45-71-M00123_HatBaşıAyırıcı_53134958 M07_53134958</t>
  </si>
  <si>
    <t>53134958</t>
  </si>
  <si>
    <t>2024-01-04 16:02:17</t>
  </si>
  <si>
    <t>2024-01-04 16:06:26</t>
  </si>
  <si>
    <t>2024-01-04 19:34:06</t>
  </si>
  <si>
    <t>2024-01-03 15:21:39</t>
  </si>
  <si>
    <t>2024-01-03 18:21:30</t>
  </si>
  <si>
    <t>M-4 35-02-M00004_913652543_913652543</t>
  </si>
  <si>
    <t>913652543</t>
  </si>
  <si>
    <t>2024-01-03 15:56:50</t>
  </si>
  <si>
    <t>2024-01-03 17:32:57</t>
  </si>
  <si>
    <t>DEMİRTAŞ TR-1 35-30-M00150_B_56359786_56359786</t>
  </si>
  <si>
    <t>56359786</t>
  </si>
  <si>
    <t>2024-01-03 13:01:06</t>
  </si>
  <si>
    <t>2024-01-03 17:10:58</t>
  </si>
  <si>
    <t>ARMUTLU TR-7 35-27-M00550_A_56364888_56364888</t>
  </si>
  <si>
    <t>56364888</t>
  </si>
  <si>
    <t>2024-01-03 12:14:53</t>
  </si>
  <si>
    <t>2024-01-03 13:25:36</t>
  </si>
  <si>
    <t>M-3070(YATIRIM REZERVE) 35-01-M03070_C_56372489_56372489</t>
  </si>
  <si>
    <t>56372489</t>
  </si>
  <si>
    <t>2024-01-03 12:39:58</t>
  </si>
  <si>
    <t>2024-01-03 16:35:29</t>
  </si>
  <si>
    <t>2024-01-03 12:45:13</t>
  </si>
  <si>
    <t>2024-01-03 13:11:01</t>
  </si>
  <si>
    <t>BULGURCA TR-2 35-22-M00251_B_56393822_56393822</t>
  </si>
  <si>
    <t>56393822</t>
  </si>
  <si>
    <t>2024-01-03 09:44:11</t>
  </si>
  <si>
    <t>2024-01-03 15:47:51</t>
  </si>
  <si>
    <t>2024-01-03 09:43:36</t>
  </si>
  <si>
    <t>2024-01-03 09:44:16</t>
  </si>
  <si>
    <t>2024-01-03 09:18:48</t>
  </si>
  <si>
    <t>2024-01-03 09:37:19</t>
  </si>
  <si>
    <t>2024-01-03 02:22:46</t>
  </si>
  <si>
    <t>2024-01-03 02:40:56</t>
  </si>
  <si>
    <t>ÇAPAKLI TR-1 45-78-M00445_A_91181426_91181426</t>
  </si>
  <si>
    <t>91181426</t>
  </si>
  <si>
    <t>2024-01-02 17:28:28</t>
  </si>
  <si>
    <t>2024-01-02 17:51:42</t>
  </si>
  <si>
    <t>KÜÇÜKKALE YEŞİLKENT TR-2 35-29-L00268_B_91386623_91386623</t>
  </si>
  <si>
    <t>91386623</t>
  </si>
  <si>
    <t>2024-01-02 13:23:48</t>
  </si>
  <si>
    <t>2024-01-02 17:56:53</t>
  </si>
  <si>
    <t>BAHÇECİK YAYLA TR-10 45-78-L00777_95002531742_95002531742</t>
  </si>
  <si>
    <t>95002531742</t>
  </si>
  <si>
    <t>2024-01-02 13:04:30</t>
  </si>
  <si>
    <t>2024-01-02 15:25:46</t>
  </si>
  <si>
    <t>2024-01-02 12:30:30</t>
  </si>
  <si>
    <t>2024-01-02 13:44:19</t>
  </si>
  <si>
    <t>ILICA GIS TM 35-07-A00002_SEZAİ SAÇAK M03_2313386</t>
  </si>
  <si>
    <t>2313386</t>
  </si>
  <si>
    <t>2024-01-02 12:38:50</t>
  </si>
  <si>
    <t>2024-01-02 12:45:11</t>
  </si>
  <si>
    <t>K-1664 35-04-K01664_A_56364193_56364193</t>
  </si>
  <si>
    <t>56364193</t>
  </si>
  <si>
    <t>2024-01-02 11:37:37</t>
  </si>
  <si>
    <t>2024-01-02 12:55:50</t>
  </si>
  <si>
    <t>MENEMEN İM 35-28-A00001_KESİKKÖY-1 M17_2311063</t>
  </si>
  <si>
    <t>2311063</t>
  </si>
  <si>
    <t>2024-01-02 09:17:38</t>
  </si>
  <si>
    <t>2024-01-02 10:00:36</t>
  </si>
  <si>
    <t>K-4121 35-04-K04121_D_56367838_56367838</t>
  </si>
  <si>
    <t>56367838</t>
  </si>
  <si>
    <t>2024-01-02 09:04:49</t>
  </si>
  <si>
    <t>2024-01-02 09:49:55</t>
  </si>
  <si>
    <t>BERGAMA TM 35-16-A00004_DAĞISTAN M13_2057514</t>
  </si>
  <si>
    <t>2057514</t>
  </si>
  <si>
    <t>2024-01-02 09:14:07</t>
  </si>
  <si>
    <t>2024-01-02 12:09:18</t>
  </si>
  <si>
    <t>DM-05/02 45-71-M00048_45-71-M00048_66503133</t>
  </si>
  <si>
    <t>66503133</t>
  </si>
  <si>
    <t>2024-01-02 08:39:43</t>
  </si>
  <si>
    <t>2024-01-02 09:44:13</t>
  </si>
  <si>
    <t>2024-01-02 09:06:15</t>
  </si>
  <si>
    <t>2024-01-02 17:22:05</t>
  </si>
  <si>
    <t>2024-01-18 16:43:34</t>
  </si>
  <si>
    <t>2024-01-18 17:11:17</t>
  </si>
  <si>
    <t>SOMA A SANTRALİ İM/DM 45-82-A00001_IŞIKLAR-1 M03_2324957</t>
  </si>
  <si>
    <t>2324957</t>
  </si>
  <si>
    <t>2024-01-18 13:41:45</t>
  </si>
  <si>
    <t>2024-01-18 18:14:00</t>
  </si>
  <si>
    <t>OTMANLAR KÖYÜ TR-1 45-71-M01743_43165900_56384111_56384111</t>
  </si>
  <si>
    <t>56384111</t>
  </si>
  <si>
    <t>2024-01-08 09:28:51</t>
  </si>
  <si>
    <t>2024-01-08 14:32:35</t>
  </si>
  <si>
    <t>ÜLKÜ KÖK 45-78-M01394_SERVET BLOK M03_83839759</t>
  </si>
  <si>
    <t>83839759</t>
  </si>
  <si>
    <t>2024-01-18 11:03:54</t>
  </si>
  <si>
    <t>2024-01-18 13:42:31</t>
  </si>
  <si>
    <t>2024-01-18 09:47:00</t>
  </si>
  <si>
    <t>2024-01-18 16:06:40</t>
  </si>
  <si>
    <t>2024-01-18 08:44:37</t>
  </si>
  <si>
    <t>2024-01-18 09:05:38</t>
  </si>
  <si>
    <t>K-2760 35-04-K02760_35-04-K02760_2373372</t>
  </si>
  <si>
    <t>2373372</t>
  </si>
  <si>
    <t>2024-01-18 08:24:21</t>
  </si>
  <si>
    <t>2024-01-18 11:46:00</t>
  </si>
  <si>
    <t>ÇEŞME İM 35-18-A00001_TR-2 M07_2053067</t>
  </si>
  <si>
    <t>2053067</t>
  </si>
  <si>
    <t>2024-01-18 08:24:36</t>
  </si>
  <si>
    <t>2024-01-18 08:27:36</t>
  </si>
  <si>
    <t>2024-01-17 18:09:29</t>
  </si>
  <si>
    <t>2024-01-17 19:59:02</t>
  </si>
  <si>
    <t>MURADİYE TR 2/A 45-71-M00201_95000488551_95000488551</t>
  </si>
  <si>
    <t>95000488551</t>
  </si>
  <si>
    <t>2024-01-17 17:55:41</t>
  </si>
  <si>
    <t>2024-01-17 19:43:31</t>
  </si>
  <si>
    <t>URGANLI TR-3 45-83-M00571_C_91116919_91116919</t>
  </si>
  <si>
    <t>91116919</t>
  </si>
  <si>
    <t>2024-01-17 16:19:05</t>
  </si>
  <si>
    <t>2024-01-17 17:27:04</t>
  </si>
  <si>
    <t>K-4876 35-07-K04876__72374183_72374183</t>
  </si>
  <si>
    <t>72374183</t>
  </si>
  <si>
    <t>2024-01-17 16:41:23</t>
  </si>
  <si>
    <t>2024-01-17 20:00:40</t>
  </si>
  <si>
    <t>TR-1/14 45-72-M00014_49742403 TR1.14E2_49745891</t>
  </si>
  <si>
    <t>49745891</t>
  </si>
  <si>
    <t>2024-01-17 10:12:55</t>
  </si>
  <si>
    <t>2024-01-17 11:06:53</t>
  </si>
  <si>
    <t>M-1981 35-09-M01981_97685403_97685403</t>
  </si>
  <si>
    <t>97685403</t>
  </si>
  <si>
    <t>2024-01-17 10:20:19</t>
  </si>
  <si>
    <t>2024-01-17 17:58:54</t>
  </si>
  <si>
    <t>SULUDERE TR-14 35-31-L00393_C_91076363_91076363</t>
  </si>
  <si>
    <t>91076363</t>
  </si>
  <si>
    <t>2024-01-17 10:03:16</t>
  </si>
  <si>
    <t>2024-01-17 17:47:14</t>
  </si>
  <si>
    <t>ALAÇATI TM 35-18-A00005_URLA-1 M09_2311010</t>
  </si>
  <si>
    <t>2311010</t>
  </si>
  <si>
    <t>2024-01-17 10:05:36</t>
  </si>
  <si>
    <t>2024-01-17 15:23:59</t>
  </si>
  <si>
    <t>2024-01-16 21:42:33</t>
  </si>
  <si>
    <t>2024-01-16 22:24:23</t>
  </si>
  <si>
    <t>SARIGÖL TR-53 45-79-M00053_B_56401928_56401928</t>
  </si>
  <si>
    <t>56401928</t>
  </si>
  <si>
    <t>2024-01-16 17:52:40</t>
  </si>
  <si>
    <t>2024-01-16 18:33:33</t>
  </si>
  <si>
    <t>SARIGÖL TR-36 45-79-M00036_A_56396624_56396624</t>
  </si>
  <si>
    <t>56396624</t>
  </si>
  <si>
    <t>2024-01-16 15:01:38</t>
  </si>
  <si>
    <t>2024-01-16 16:06:35</t>
  </si>
  <si>
    <t>KEMALİYE TR-10 45-73-M00156_TR-1 DEN GİRİŞ RİNG M02_72331665</t>
  </si>
  <si>
    <t>72331665</t>
  </si>
  <si>
    <t>2024-01-16 14:13:07</t>
  </si>
  <si>
    <t>2024-01-16 14:13:37</t>
  </si>
  <si>
    <t>HORZUM GENCER YAYLASI-5 35-15-L00995_A_56371173_56371173</t>
  </si>
  <si>
    <t>56371173</t>
  </si>
  <si>
    <t>2024-01-16 14:12:02</t>
  </si>
  <si>
    <t>2024-01-16 20:45:40</t>
  </si>
  <si>
    <t>DM-11/6 (ŞİRİN SOKAK) 45-71-M01779_45-71-M01779_2364531</t>
  </si>
  <si>
    <t>2364531</t>
  </si>
  <si>
    <t>2024-01-16 14:01:58</t>
  </si>
  <si>
    <t>2024-01-16 15:22:22</t>
  </si>
  <si>
    <t>2024-01-16 14:13:57</t>
  </si>
  <si>
    <t>2024-01-16 14:18:01</t>
  </si>
  <si>
    <t>IŞIKLAR KÖK 45-73-M00467_CABERFAKILI KÖY MERKEZ M010_83813307</t>
  </si>
  <si>
    <t>83813307</t>
  </si>
  <si>
    <t>2024-01-16 14:03:48</t>
  </si>
  <si>
    <t>2024-01-16 16:50:27</t>
  </si>
  <si>
    <t>ULUKENT KÖK-15 35-28-M00070_ULUKENT-6/7 M04_66524930</t>
  </si>
  <si>
    <t>66524930</t>
  </si>
  <si>
    <t>2024-01-16 11:27:24</t>
  </si>
  <si>
    <t>2024-01-16 10:02:03</t>
  </si>
  <si>
    <t>2024-01-16 10:07:53</t>
  </si>
  <si>
    <t>2024-01-16 09:51:39</t>
  </si>
  <si>
    <t>2024-01-16 10:28:09</t>
  </si>
  <si>
    <t>ERDELLİ TR-2 KÖK 45-72-L00476_ARABACI BOZKÖY ÇIKIŞ L04_66551743</t>
  </si>
  <si>
    <t>66551743</t>
  </si>
  <si>
    <t>2024-01-16 09:54:17</t>
  </si>
  <si>
    <t>2024-01-16 11:16:03</t>
  </si>
  <si>
    <t>OSMANGAZİ İM 35-02-A00004_FATİH K20_2327841</t>
  </si>
  <si>
    <t>2327841</t>
  </si>
  <si>
    <t>2024-01-16 10:01:56</t>
  </si>
  <si>
    <t>2024-01-16 16:44:53</t>
  </si>
  <si>
    <t>MENEMEN TR-14 35-28-L00014_MENEMEN TR-17/MENEMEN TR-24 L05_66717167</t>
  </si>
  <si>
    <t>66717167</t>
  </si>
  <si>
    <t>2024-01-16 09:59:49</t>
  </si>
  <si>
    <t>2024-01-16 11:15:45</t>
  </si>
  <si>
    <t>PAYAMLI TR-1 35-10-L00056_B_56374496_56374496</t>
  </si>
  <si>
    <t>56374496</t>
  </si>
  <si>
    <t>2024-01-16 08:32:21</t>
  </si>
  <si>
    <t>2024-01-16 13:41:33</t>
  </si>
  <si>
    <t>AVDAN TR-5 KÖK 45-82-M00130_45-82-M00130_72194312</t>
  </si>
  <si>
    <t>72194312</t>
  </si>
  <si>
    <t>2024-01-16 04:50:17</t>
  </si>
  <si>
    <t>2024-01-16 06:28:47</t>
  </si>
  <si>
    <t>M-2118 35-03-M02118_TRAFO M03_2065138</t>
  </si>
  <si>
    <t>2065138</t>
  </si>
  <si>
    <t>2024-01-16 04:49:53</t>
  </si>
  <si>
    <t>2024-01-16 05:59:35</t>
  </si>
  <si>
    <t>GÜNKENT TR-1 35-18-M00096_ILDIR KÖK M03_72091717</t>
  </si>
  <si>
    <t>72091717</t>
  </si>
  <si>
    <t>2024-01-16 04:47:53</t>
  </si>
  <si>
    <t>2024-01-16 07:43:05</t>
  </si>
  <si>
    <t>TR-12 35-16-L00012_47581334 d1_47582713</t>
  </si>
  <si>
    <t>47582713</t>
  </si>
  <si>
    <t>2024-01-15 14:14:56</t>
  </si>
  <si>
    <t>2024-01-15 15:28:32</t>
  </si>
  <si>
    <t>K-1555 35-04-K01555_99245876_99245876</t>
  </si>
  <si>
    <t>99245876</t>
  </si>
  <si>
    <t>2024-01-15 12:33:15</t>
  </si>
  <si>
    <t>2024-01-15 16:13:24</t>
  </si>
  <si>
    <t>ULUKENT DM-3/34 35-28-M00034_B b1b_5759241</t>
  </si>
  <si>
    <t>5759241</t>
  </si>
  <si>
    <t>2024-01-15 12:38:45</t>
  </si>
  <si>
    <t>2024-01-15 19:21:33</t>
  </si>
  <si>
    <t>GÖBEKLİ TR-2 45-73-M01077_45-73-M01077_2373756</t>
  </si>
  <si>
    <t>2373756</t>
  </si>
  <si>
    <t>2024-01-07 10:48:34</t>
  </si>
  <si>
    <t>2024-01-07 12:31:43</t>
  </si>
  <si>
    <t>M-2916 35-01-M02916_A_56376818_56376818</t>
  </si>
  <si>
    <t>56376818</t>
  </si>
  <si>
    <t>2024-01-07 10:49:15</t>
  </si>
  <si>
    <t>2024-01-07 12:10:11</t>
  </si>
  <si>
    <t>M-626 35-09-M00626_C_56369543_56369543</t>
  </si>
  <si>
    <t>56369543</t>
  </si>
  <si>
    <t>2024-01-07 10:33:12</t>
  </si>
  <si>
    <t>2024-01-07 11:47:11</t>
  </si>
  <si>
    <t>KAYAKÖY TR-3 35-15-L00523_35-15-L00523_2364692</t>
  </si>
  <si>
    <t>2364692</t>
  </si>
  <si>
    <t>2024-01-07 09:44:31</t>
  </si>
  <si>
    <t>2024-01-07 14:24:09</t>
  </si>
  <si>
    <t>2024-01-07 09:48:19</t>
  </si>
  <si>
    <t>2024-01-07 14:48:35</t>
  </si>
  <si>
    <t>2024-01-07 09:44:34</t>
  </si>
  <si>
    <t>2024-01-07 10:55:05</t>
  </si>
  <si>
    <t>2024-01-07 09:43:13</t>
  </si>
  <si>
    <t>2024-01-07 11:03:45</t>
  </si>
  <si>
    <t>2024-01-07 05:46:00</t>
  </si>
  <si>
    <t>2024-01-07 16:13:14</t>
  </si>
  <si>
    <t>GÖÇBEYLİ DM 35-16-M00139_KOZLUCA M07_72044684</t>
  </si>
  <si>
    <t>72044684</t>
  </si>
  <si>
    <t>2024-01-07 08:12:04</t>
  </si>
  <si>
    <t>2024-01-07 08:19:24</t>
  </si>
  <si>
    <t>TR-121 45-78-L00121_D_56401394_56401394</t>
  </si>
  <si>
    <t>56401394</t>
  </si>
  <si>
    <t>2024-01-06 17:12:35</t>
  </si>
  <si>
    <t>2024-01-06 18:21:31</t>
  </si>
  <si>
    <t>DELİKTAŞ TR-5 35-30-M00156_35-30-M00156_2351568</t>
  </si>
  <si>
    <t>2351568</t>
  </si>
  <si>
    <t>2024-01-06 17:47:07</t>
  </si>
  <si>
    <t>2024-01-06 18:22:02</t>
  </si>
  <si>
    <t>2024-01-06 17:22:41</t>
  </si>
  <si>
    <t>2024-01-06 19:34:38</t>
  </si>
  <si>
    <t>2024-01-06 17:43:00</t>
  </si>
  <si>
    <t>2024-01-06 17:59:27</t>
  </si>
  <si>
    <t>TR-107 EGE YALINKENT SİTESİ 35-30-L00090_955328645_955328645</t>
  </si>
  <si>
    <t>955328645</t>
  </si>
  <si>
    <t>2024-01-06 15:18:18</t>
  </si>
  <si>
    <t>2024-01-06 18:52:46</t>
  </si>
  <si>
    <t>K-744 35-02-K00744_99103621_99103621</t>
  </si>
  <si>
    <t>99103621</t>
  </si>
  <si>
    <t>2024-01-06 11:22:31</t>
  </si>
  <si>
    <t>2024-01-06 12:28:01</t>
  </si>
  <si>
    <t>ÇAPAK TR-1 35-26-M00425_956612888_956612888</t>
  </si>
  <si>
    <t>956612888</t>
  </si>
  <si>
    <t>2024-01-06 11:15:09</t>
  </si>
  <si>
    <t>2024-01-06 12:09:49</t>
  </si>
  <si>
    <t>TEKELİ DM 35-22-M00088_HatBaşıAyırıcı_100930846 M09_100930846</t>
  </si>
  <si>
    <t>100930846</t>
  </si>
  <si>
    <t>2024-01-06 10:57:55</t>
  </si>
  <si>
    <t>2024-01-06 11:23:43</t>
  </si>
  <si>
    <t>2024-01-06 11:38:18</t>
  </si>
  <si>
    <t>2024-01-06 17:10:06</t>
  </si>
  <si>
    <t>2024-01-06 17:24:51</t>
  </si>
  <si>
    <t>K-4243 35-07-K04243_A_56380491_56380491</t>
  </si>
  <si>
    <t>56380491</t>
  </si>
  <si>
    <t>2024-01-06 09:15:13</t>
  </si>
  <si>
    <t>2024-01-06 13:41:04</t>
  </si>
  <si>
    <t>VELİLER KÖK 35-31-L00116_HatBaşıAyırıcı_72312793 L02_72312793</t>
  </si>
  <si>
    <t>72312793</t>
  </si>
  <si>
    <t>2024-01-06 09:17:53</t>
  </si>
  <si>
    <t>2024-01-06 17:18:43</t>
  </si>
  <si>
    <t>SANCAKLI BOZKÖY KÖK 45-71-M00087_KÖY İÇİ RİNG-2 M04_61320834</t>
  </si>
  <si>
    <t>61320834</t>
  </si>
  <si>
    <t>2024-01-06 03:19:16</t>
  </si>
  <si>
    <t>2024-01-06 03:25:31</t>
  </si>
  <si>
    <t>M-3312(YATIRIM REZERVE) 35-07-M03312_913625597_913625597</t>
  </si>
  <si>
    <t>913625597</t>
  </si>
  <si>
    <t>2024-01-05 22:32:59</t>
  </si>
  <si>
    <t>2024-01-05 23:59:15</t>
  </si>
  <si>
    <t>DM-14/24 45-71-M00365_953197078_953197078</t>
  </si>
  <si>
    <t>953197078</t>
  </si>
  <si>
    <t>2024-01-05 15:27:13</t>
  </si>
  <si>
    <t>2024-01-05 19:38:54</t>
  </si>
  <si>
    <t>AŞAĞIÇOBANİSA TR-12 45-71-M00097_45-71-M00097_60972150</t>
  </si>
  <si>
    <t>60972150</t>
  </si>
  <si>
    <t>2024-01-05 15:52:58</t>
  </si>
  <si>
    <t>2024-01-05 17:09:02</t>
  </si>
  <si>
    <t>KAREL DM 35-17-M00247_BAZTAŞ DM M05_66441135</t>
  </si>
  <si>
    <t>66441135</t>
  </si>
  <si>
    <t>2024-01-05 15:46:25</t>
  </si>
  <si>
    <t>2024-01-05 15:56:38</t>
  </si>
  <si>
    <t>2024-01-05 15:10:12</t>
  </si>
  <si>
    <t>2024-01-05 15:18:52</t>
  </si>
  <si>
    <t>KALEMOĞLU KÖK 45-75-M00069_ÇİÇEKLİ KÖK M02_2328712</t>
  </si>
  <si>
    <t>2328712</t>
  </si>
  <si>
    <t>2024-01-05 11:47:12</t>
  </si>
  <si>
    <t>2024-01-05 12:41:22</t>
  </si>
  <si>
    <t>2024-01-05 09:02:01</t>
  </si>
  <si>
    <t>2024-01-05 10:25:42</t>
  </si>
  <si>
    <t>K-2519 35-02-K02519_C_56370950_56370950</t>
  </si>
  <si>
    <t>56370950</t>
  </si>
  <si>
    <t>2024-01-05 08:56:53</t>
  </si>
  <si>
    <t>2024-01-05 14:50:00</t>
  </si>
  <si>
    <t>M-2922 35-04-M02922_M-1742 M02_73937387</t>
  </si>
  <si>
    <t>73937387</t>
  </si>
  <si>
    <t>2024-01-05 09:35:14</t>
  </si>
  <si>
    <t>2024-01-05 09:51:52</t>
  </si>
  <si>
    <t>M-2875 35-04-M02875_VADİEVLERİ(DOĞANÇAY-1) M06_84886131</t>
  </si>
  <si>
    <t>84886131</t>
  </si>
  <si>
    <t>2024-01-05 09:24:45</t>
  </si>
  <si>
    <t>2024-01-05 09:36:13</t>
  </si>
  <si>
    <t>K-4246 35-04-K04246_K-115 K02_2119262</t>
  </si>
  <si>
    <t>2119262</t>
  </si>
  <si>
    <t>2024-01-05 09:44:04</t>
  </si>
  <si>
    <t>2024-01-05 17:10:43</t>
  </si>
  <si>
    <t>M-21 HAMAM ALANI 35-14-M00021_956642834_956642834</t>
  </si>
  <si>
    <t>956642834</t>
  </si>
  <si>
    <t>2024-01-05 08:03:53</t>
  </si>
  <si>
    <t>2024-01-05 11:45:11</t>
  </si>
  <si>
    <t>BAKIR KÖK 45-76-M00047_BAKIR KASABA M07_72212643</t>
  </si>
  <si>
    <t>72212643</t>
  </si>
  <si>
    <t>2024-01-04 23:21:22</t>
  </si>
  <si>
    <t>2024-01-05 00:03:54</t>
  </si>
  <si>
    <t>2024-01-04 22:34:02</t>
  </si>
  <si>
    <t>2024-01-04 22:37:16</t>
  </si>
  <si>
    <t>TR-6 45-77-L00006_TR-1 L02_2108715</t>
  </si>
  <si>
    <t>2108715</t>
  </si>
  <si>
    <t>2024-01-05 02:37:32</t>
  </si>
  <si>
    <t>2024-01-05 04:08:00</t>
  </si>
  <si>
    <t>K-3740 35-08-K03740_99092191_99092191</t>
  </si>
  <si>
    <t>99092191</t>
  </si>
  <si>
    <t>2024-01-04 18:54:28</t>
  </si>
  <si>
    <t>2024-01-04 20:29:31</t>
  </si>
  <si>
    <t>AHMETLER TR-1 45-74-M00240_45-74-M00240_2369999</t>
  </si>
  <si>
    <t>2369999</t>
  </si>
  <si>
    <t>2024-01-04 18:39:42</t>
  </si>
  <si>
    <t>2024-01-04 19:35:34</t>
  </si>
  <si>
    <t>KORDON KÖK 45-78-M00730_ÇAKALDOĞAN M03_2105508</t>
  </si>
  <si>
    <t>2105508</t>
  </si>
  <si>
    <t>2024-01-04 19:05:12</t>
  </si>
  <si>
    <t>2024-01-04 19:31:24</t>
  </si>
  <si>
    <t>M-3070(YATIRIM REZERVE) 35-01-M03070_911706194_911706194</t>
  </si>
  <si>
    <t>911706194</t>
  </si>
  <si>
    <t>2024-01-04 17:25:43</t>
  </si>
  <si>
    <t>2024-01-04 20:33:28</t>
  </si>
  <si>
    <t>ULUKENT DM-3/7 35-28-M00062_953382564_953382564</t>
  </si>
  <si>
    <t>953382564</t>
  </si>
  <si>
    <t>2024-01-03 16:22:11</t>
  </si>
  <si>
    <t>2024-01-03 17:52:49</t>
  </si>
  <si>
    <t>DAĞDERE DM 45-72-M00097_ÇITAK M05_2106082</t>
  </si>
  <si>
    <t>2106082</t>
  </si>
  <si>
    <t>2024-01-03 16:16:46</t>
  </si>
  <si>
    <t>2024-01-03 16:22:56</t>
  </si>
  <si>
    <t>HİKMET GIDA KÖK 45-72-M00122_HatBaşıAyırıcı_53136431 M04_53136431</t>
  </si>
  <si>
    <t>53136431</t>
  </si>
  <si>
    <t>2024-01-03 16:18:01</t>
  </si>
  <si>
    <t>2024-01-03 16:22:18</t>
  </si>
  <si>
    <t>ÇAPAKLI KÖK 45-78-M01161_HatBaşıAyırıcı_53139964 M04_53139964</t>
  </si>
  <si>
    <t>53139964</t>
  </si>
  <si>
    <t>2024-01-03 14:13:40</t>
  </si>
  <si>
    <t>2024-01-03 17:24:25</t>
  </si>
  <si>
    <t>M-477 35-04-M00477_DIREK TIPI TRAFO HUCRESI H01_2061815</t>
  </si>
  <si>
    <t>2061815</t>
  </si>
  <si>
    <t>2024-01-03 12:40:51</t>
  </si>
  <si>
    <t>2024-01-03 14:42:19</t>
  </si>
  <si>
    <t>M-367 35-02-M00367_965036077_965036077</t>
  </si>
  <si>
    <t>965036077</t>
  </si>
  <si>
    <t>2024-01-03 13:03:16</t>
  </si>
  <si>
    <t>2024-01-03 15:03:13</t>
  </si>
  <si>
    <t>GÜNEŞLİ KÖK 45-75-M00056_SALUR M03_67577842</t>
  </si>
  <si>
    <t>67577842</t>
  </si>
  <si>
    <t>2024-01-03 09:50:58</t>
  </si>
  <si>
    <t>2024-01-03 09:51:00</t>
  </si>
  <si>
    <t>ÇATALOLUK DM 45-74-M00227_HatBaşıAyırıcı_77952822 M03_77952822</t>
  </si>
  <si>
    <t>77952822</t>
  </si>
  <si>
    <t>2024-01-03 09:52:46</t>
  </si>
  <si>
    <t>2024-01-03 09:53:21</t>
  </si>
  <si>
    <t>MANİSA TM-1 45-71-A00001_SARUHANLI M04_2059993</t>
  </si>
  <si>
    <t>2059993</t>
  </si>
  <si>
    <t>2024-01-03 09:31:46</t>
  </si>
  <si>
    <t>2024-01-03 09:55:26</t>
  </si>
  <si>
    <t>2024-01-03 09:42:51</t>
  </si>
  <si>
    <t>2024-01-03 14:04:27</t>
  </si>
  <si>
    <t>KALEKÖY TR-5 35-31-L00237_35-31-L00237_2365451</t>
  </si>
  <si>
    <t>2365451</t>
  </si>
  <si>
    <t>2024-01-03 09:17:35</t>
  </si>
  <si>
    <t>2024-01-03 17:07:29</t>
  </si>
  <si>
    <t>2024-01-03 09:19:16</t>
  </si>
  <si>
    <t>2024-01-03 10:05:51</t>
  </si>
  <si>
    <t>K-4512 35-03-K04512_910850212_910850212</t>
  </si>
  <si>
    <t>910850212</t>
  </si>
  <si>
    <t>2024-01-03 08:51:07</t>
  </si>
  <si>
    <t>2024-01-03 10:08:53</t>
  </si>
  <si>
    <t>MENDERES DM-4/TR-1 35-22-M00004_C_56355221_56355221</t>
  </si>
  <si>
    <t>56355221</t>
  </si>
  <si>
    <t>2024-01-18 15:29:06</t>
  </si>
  <si>
    <t>2024-01-18 17:10:14</t>
  </si>
  <si>
    <t>M-1268 35-04-M01268_C_56383737_56383737</t>
  </si>
  <si>
    <t>56383737</t>
  </si>
  <si>
    <t>2024-01-18 15:50:01</t>
  </si>
  <si>
    <t>2024-01-18 17:17:22</t>
  </si>
  <si>
    <t>TR-123 ZEYTİNALANI 35-19-L00123_35-19-L00123_2376180</t>
  </si>
  <si>
    <t>2376180</t>
  </si>
  <si>
    <t>2024-01-18 13:49:14</t>
  </si>
  <si>
    <t>2024-01-18 14:40:32</t>
  </si>
  <si>
    <t>TR-22 45-78-L00022_95002547016_95002547016</t>
  </si>
  <si>
    <t>95002547016</t>
  </si>
  <si>
    <t>2024-01-18 11:59:12</t>
  </si>
  <si>
    <t>2024-01-18 14:44:12</t>
  </si>
  <si>
    <t>2024-01-18 11:44:50</t>
  </si>
  <si>
    <t>2024-01-18 16:20:17</t>
  </si>
  <si>
    <t>VİLLAKENT DM 35-28-M00381_RECEP ÖNEL M02_66521694</t>
  </si>
  <si>
    <t>66521694</t>
  </si>
  <si>
    <t>2024-01-18 11:26:15</t>
  </si>
  <si>
    <t>2024-01-18 13:21:03</t>
  </si>
  <si>
    <t>2024-01-18 11:51:35</t>
  </si>
  <si>
    <t>2024-01-18 12:26:07</t>
  </si>
  <si>
    <t>2024-01-18 12:01:14</t>
  </si>
  <si>
    <t>2024-01-18 12:02:00</t>
  </si>
  <si>
    <t>M-483 DOĞA DOSTU KONUTLARI 35-09-M00483_M-257 / DAĞITIM TRAFOSU M04_66750915</t>
  </si>
  <si>
    <t>66750915</t>
  </si>
  <si>
    <t>2024-01-18 09:17:57</t>
  </si>
  <si>
    <t>2024-01-18 17:28:20</t>
  </si>
  <si>
    <t>K-732 35-01-K00732_A_56364109_56364109</t>
  </si>
  <si>
    <t>2024-01-18 06:27:42</t>
  </si>
  <si>
    <t>2024-01-18 09:06:31</t>
  </si>
  <si>
    <t>2024-01-17 17:49:54</t>
  </si>
  <si>
    <t>2024-01-17 18:54:32</t>
  </si>
  <si>
    <t>2024-01-17 13:29:36</t>
  </si>
  <si>
    <t>2024-01-17 18:18:10</t>
  </si>
  <si>
    <t>ALAŞEHİR PTT TRAFO 45-73-M00040_945679474_945679474</t>
  </si>
  <si>
    <t>945679474</t>
  </si>
  <si>
    <t>2024-01-17 10:29:22</t>
  </si>
  <si>
    <t>2024-01-17 14:03:29</t>
  </si>
  <si>
    <t>BAĞARASI TR-14 35-23-M00361_967179129_967179129</t>
  </si>
  <si>
    <t>967179129</t>
  </si>
  <si>
    <t>2024-01-17 10:18:27</t>
  </si>
  <si>
    <t>TR-18 35-17-M00018_95000523890_95000523890</t>
  </si>
  <si>
    <t>95000523890</t>
  </si>
  <si>
    <t>2024-01-17 10:25:49</t>
  </si>
  <si>
    <t>2024-01-17 11:14:55</t>
  </si>
  <si>
    <t>M-2188 KARAAĞAÇ TR-1 35-03-M02188_A_91022062_91022062</t>
  </si>
  <si>
    <t>91022062</t>
  </si>
  <si>
    <t>2024-01-17 10:29:01</t>
  </si>
  <si>
    <t>2024-01-17 12:35:18</t>
  </si>
  <si>
    <t>TOYGAR KÖK 45-73-M00166_HatBaşıAyırıcı_53136282 M01_53136282</t>
  </si>
  <si>
    <t>53136282</t>
  </si>
  <si>
    <t>2024-01-17 10:19:01</t>
  </si>
  <si>
    <t>2024-01-17 15:33:52</t>
  </si>
  <si>
    <t>MURADİYE TR 2/A 45-71-M00201_A A2_5966114</t>
  </si>
  <si>
    <t>5966114</t>
  </si>
  <si>
    <t>2024-01-17 10:13:09</t>
  </si>
  <si>
    <t>2024-01-17 18:00:38</t>
  </si>
  <si>
    <t>2024-01-17 01:21:32</t>
  </si>
  <si>
    <t>2024-01-17 01:52:56</t>
  </si>
  <si>
    <t>K-907 35-04-K00907_99307559_99307559</t>
  </si>
  <si>
    <t>99307559</t>
  </si>
  <si>
    <t>2024-01-17 04:09:58</t>
  </si>
  <si>
    <t>2024-01-17 05:52:56</t>
  </si>
  <si>
    <t>TR-82 45-78-L00082_A_91189221_91189221</t>
  </si>
  <si>
    <t>91189221</t>
  </si>
  <si>
    <t>2024-01-17 00:52:34</t>
  </si>
  <si>
    <t>2024-01-17 01:27:14</t>
  </si>
  <si>
    <t>K-696 35-02-K00696_K-2534 K02_2304749</t>
  </si>
  <si>
    <t>2304749</t>
  </si>
  <si>
    <t>2024-01-17 03:20:13</t>
  </si>
  <si>
    <t>2024-01-17 03:26:53</t>
  </si>
  <si>
    <t>M-331 35-02-M00331_M-1644 M04_2334054</t>
  </si>
  <si>
    <t>2334054</t>
  </si>
  <si>
    <t>2024-01-17 01:22:57</t>
  </si>
  <si>
    <t>SUBATAN TR-6 35-15-L00341_35-15-L00341_2365329</t>
  </si>
  <si>
    <t>2365329</t>
  </si>
  <si>
    <t>2024-01-16 22:56:41</t>
  </si>
  <si>
    <t>ÇANDARLI TR-2 35-30-M00002_955320010_955320010</t>
  </si>
  <si>
    <t>955320010</t>
  </si>
  <si>
    <t>2024-01-16 18:39:55</t>
  </si>
  <si>
    <t>2024-01-16 21:15:18</t>
  </si>
  <si>
    <t>M-992 35-03-M00992_910424711_910424711</t>
  </si>
  <si>
    <t>910424711</t>
  </si>
  <si>
    <t>2024-01-16 18:40:36</t>
  </si>
  <si>
    <t>2024-01-16 20:54:52</t>
  </si>
  <si>
    <t>AZİMLİ TR-1 45-80-M00127_A_56384896_56384896</t>
  </si>
  <si>
    <t>56384896</t>
  </si>
  <si>
    <t>2024-01-16 17:05:13</t>
  </si>
  <si>
    <t>2024-01-16 18:55:23</t>
  </si>
  <si>
    <t>2024-01-16 17:23:08</t>
  </si>
  <si>
    <t>2024-01-16 20:14:25</t>
  </si>
  <si>
    <t>GÜLBAHÇE TR-7 35-19-L00167_95002712790_95002712790</t>
  </si>
  <si>
    <t>95002712790</t>
  </si>
  <si>
    <t>2024-01-16 14:48:39</t>
  </si>
  <si>
    <t>2024-01-16 15:42:47</t>
  </si>
  <si>
    <t>K-1625 35-07-K01625_99065562_99065562</t>
  </si>
  <si>
    <t>99065562</t>
  </si>
  <si>
    <t>2024-01-16 09:12:18</t>
  </si>
  <si>
    <t>2024-01-16 10:31:29</t>
  </si>
  <si>
    <t>BEYKÖY KÖK TR-12 35-32-L00012_ADAKÜRE L05_2334563</t>
  </si>
  <si>
    <t>2334563</t>
  </si>
  <si>
    <t>2024-01-16 10:12:23</t>
  </si>
  <si>
    <t>M-1184 35-04-M01184_A_56379581_56379581</t>
  </si>
  <si>
    <t>56379581</t>
  </si>
  <si>
    <t>2024-01-16 07:50:07</t>
  </si>
  <si>
    <t>2024-01-16 14:28:33</t>
  </si>
  <si>
    <t>SOMA KÖYLER DM-2 45-82-M00125_BERGAMA M02_2035736</t>
  </si>
  <si>
    <t>2035736</t>
  </si>
  <si>
    <t>2024-01-16 09:12:22</t>
  </si>
  <si>
    <t>2024-01-16 09:38:25</t>
  </si>
  <si>
    <t>M-993 35-03-M00993_910196573_910196573</t>
  </si>
  <si>
    <t>910196573</t>
  </si>
  <si>
    <t>2024-01-16 08:05:56</t>
  </si>
  <si>
    <t>2024-01-16 12:43:50</t>
  </si>
  <si>
    <t>ORHAN BATURAY 35-26-L00081_35-26-L00081_2363892</t>
  </si>
  <si>
    <t>2363892</t>
  </si>
  <si>
    <t>2024-01-16 08:13:05</t>
  </si>
  <si>
    <t>2024-01-16 10:29:46</t>
  </si>
  <si>
    <t>K-31 35-01-K00031_911081867_911081867</t>
  </si>
  <si>
    <t>911081867</t>
  </si>
  <si>
    <t>2024-01-16 08:05:01</t>
  </si>
  <si>
    <t>2024-01-16 09:35:09</t>
  </si>
  <si>
    <t>KARABURUN İM 35-21-A00001_TR-1 - GERİLİM-ÖLÇÜ L01_2062908</t>
  </si>
  <si>
    <t>2062908</t>
  </si>
  <si>
    <t>2024-01-16 07:57:33</t>
  </si>
  <si>
    <t>2024-01-16 09:35:52</t>
  </si>
  <si>
    <t>2024-01-16 04:34:07</t>
  </si>
  <si>
    <t>2024-01-16 05:01:57</t>
  </si>
  <si>
    <t>BOYNUYOĞUN KÖK 35-29-L00051_DALLIK L03_72215399</t>
  </si>
  <si>
    <t>72215399</t>
  </si>
  <si>
    <t>2024-01-16 04:56:23</t>
  </si>
  <si>
    <t>2024-01-16 05:35:56</t>
  </si>
  <si>
    <t>2024-01-16 05:01:47</t>
  </si>
  <si>
    <t>2024-01-16 05:15:46</t>
  </si>
  <si>
    <t>2024-01-16 05:02:34</t>
  </si>
  <si>
    <t>2024-01-16 05:11:15</t>
  </si>
  <si>
    <t>TATAR DM 35-19-M00256_MORDOĞAN-2 ÇIKIŞ M04_2058327</t>
  </si>
  <si>
    <t>2058327</t>
  </si>
  <si>
    <t>2024-01-16 05:20:27</t>
  </si>
  <si>
    <t>HAYALLİ TR-2 45-77-M00236_ H_83842902</t>
  </si>
  <si>
    <t>83842902</t>
  </si>
  <si>
    <t>2024-01-15 10:43:04</t>
  </si>
  <si>
    <t>2024-01-15 11:40:49</t>
  </si>
  <si>
    <t>BULGURCA TR-3 35-22-M00253_955271477_955271477</t>
  </si>
  <si>
    <t>955271477</t>
  </si>
  <si>
    <t>2024-01-15 10:39:28</t>
  </si>
  <si>
    <t>2024-01-15 12:09:43</t>
  </si>
  <si>
    <t>K-2940 35-04-K02940_C_56357005_56357005</t>
  </si>
  <si>
    <t>56357005</t>
  </si>
  <si>
    <t>2024-01-15 10:43:49</t>
  </si>
  <si>
    <t>2024-01-15 13:00:03</t>
  </si>
  <si>
    <t>M-180 DALYAN ARITMA DM 35-18-M00180_L-192 L05_66030458</t>
  </si>
  <si>
    <t>66030458</t>
  </si>
  <si>
    <t>2024-01-15 10:45:43</t>
  </si>
  <si>
    <t>2024-01-15 12:12:01</t>
  </si>
  <si>
    <t>2024-01-15 10:36:38</t>
  </si>
  <si>
    <t>2024-01-15 11:04:10</t>
  </si>
  <si>
    <t>2024-01-07 11:01:03</t>
  </si>
  <si>
    <t>KARABURUN İM 35-21-A00001_HatBaşıAyırıcı_53138062 L03_53138062</t>
  </si>
  <si>
    <t>53138062</t>
  </si>
  <si>
    <t>2024-01-07 11:05:25</t>
  </si>
  <si>
    <t>2024-01-07 11:27:04</t>
  </si>
  <si>
    <t>L-277 GÖLCÜK GÖDENCE KÖK 35-14-L00277_GÖDENCE L04_72144455</t>
  </si>
  <si>
    <t>72144455</t>
  </si>
  <si>
    <t>2024-01-07 10:44:27</t>
  </si>
  <si>
    <t>2024-01-07 13:52:58</t>
  </si>
  <si>
    <t>KOZAKLI HACI MUSALI 45-86-M00095_45-86-M00095_2358773</t>
  </si>
  <si>
    <t>2358773</t>
  </si>
  <si>
    <t>2024-01-07 10:15:34</t>
  </si>
  <si>
    <t>2024-01-07 10:48:58</t>
  </si>
  <si>
    <t>2024-01-07 10:34:48</t>
  </si>
  <si>
    <t>2024-01-07 10:19:09</t>
  </si>
  <si>
    <t>2024-01-07 11:16:19</t>
  </si>
  <si>
    <t>2024-01-07 10:09:14</t>
  </si>
  <si>
    <t>2024-01-07 10:56:55</t>
  </si>
  <si>
    <t>MENEMEN İM 35-28-A00001_HIDIRTEPE L12_88107577</t>
  </si>
  <si>
    <t>88107577</t>
  </si>
  <si>
    <t>2024-01-07 10:07:46</t>
  </si>
  <si>
    <t>2024-01-07 17:31:28</t>
  </si>
  <si>
    <t>TİRE İM-DM-1 35-29-A00001_BOYNUYOĞUN L04_2059646</t>
  </si>
  <si>
    <t>2059646</t>
  </si>
  <si>
    <t>2024-01-07 09:42:47</t>
  </si>
  <si>
    <t>2024-01-07 10:48:02</t>
  </si>
  <si>
    <t>SOMA KÖYLER DM-2 45-82-M00125_BERGAMA M02_2303940</t>
  </si>
  <si>
    <t>2303940</t>
  </si>
  <si>
    <t>2024-01-07 09:27:44</t>
  </si>
  <si>
    <t>2024-01-07 15:57:33</t>
  </si>
  <si>
    <t>ORTAKÖY TR-2 45-77-L00307_A_91096580_91096580</t>
  </si>
  <si>
    <t>91096580</t>
  </si>
  <si>
    <t>2024-01-07 08:09:52</t>
  </si>
  <si>
    <t>2024-01-07 09:34:07</t>
  </si>
  <si>
    <t>ALİAĞA GIS TM 35-17-A00014_HatBaşıAyırıcı_72508077 M020_72508077</t>
  </si>
  <si>
    <t>72508077</t>
  </si>
  <si>
    <t>2024-01-06 11:12:33</t>
  </si>
  <si>
    <t>2024-01-06 13:24:23</t>
  </si>
  <si>
    <t>TR-131 35-19-L00131_956665994_956665994</t>
  </si>
  <si>
    <t>956665994</t>
  </si>
  <si>
    <t>2024-01-06 10:52:43</t>
  </si>
  <si>
    <t>2024-01-06 12:24:34</t>
  </si>
  <si>
    <t>TR-316 35-14-L00316_95002403216_95002403216</t>
  </si>
  <si>
    <t>95002403216</t>
  </si>
  <si>
    <t>2024-01-06 10:15:59</t>
  </si>
  <si>
    <t>2024-01-06 11:52:00</t>
  </si>
  <si>
    <t>K-1088 35-04-K01088_C C4B_5837336</t>
  </si>
  <si>
    <t>5837336</t>
  </si>
  <si>
    <t>2024-01-06 00:59:26</t>
  </si>
  <si>
    <t>2024-01-06 06:26:54</t>
  </si>
  <si>
    <t>SANCAKLI BOZKÖY KÖK 45-71-M00087_KÖY İÇİ RİNG-1 M03_61320833</t>
  </si>
  <si>
    <t>61320833</t>
  </si>
  <si>
    <t>2024-01-06 02:26:33</t>
  </si>
  <si>
    <t>2024-01-06 03:22:36</t>
  </si>
  <si>
    <t>AŞAĞIŞAKRAN TR-1 35-17-M00223_950299976_950299976</t>
  </si>
  <si>
    <t>950299976</t>
  </si>
  <si>
    <t>2024-01-05 17:26:36</t>
  </si>
  <si>
    <t>2024-01-05 19:37:27</t>
  </si>
  <si>
    <t>K-3385 35-04-K03385_99503985_99503985</t>
  </si>
  <si>
    <t>99503985</t>
  </si>
  <si>
    <t>2024-01-05 17:53:24</t>
  </si>
  <si>
    <t>2024-01-05 19:03:37</t>
  </si>
  <si>
    <t>M-367 35-02-M00367_910146573_910146573</t>
  </si>
  <si>
    <t>910146573</t>
  </si>
  <si>
    <t>2024-01-05 17:46:20</t>
  </si>
  <si>
    <t>2024-01-05 21:18:26</t>
  </si>
  <si>
    <t>2024-01-05 17:43:25</t>
  </si>
  <si>
    <t>2024-01-05 19:58:43</t>
  </si>
  <si>
    <t>HALKEĞİTİMCİLER-2 35-30-M00348_948615394_948615394</t>
  </si>
  <si>
    <t>948615394</t>
  </si>
  <si>
    <t>2024-01-05 16:53:31</t>
  </si>
  <si>
    <t>2024-01-05 22:30:08</t>
  </si>
  <si>
    <t>2024-01-05 15:08:13</t>
  </si>
  <si>
    <t>2024-01-05 20:08:42</t>
  </si>
  <si>
    <t>2024-01-05 15:22:23</t>
  </si>
  <si>
    <t>2024-01-05 20:11:35</t>
  </si>
  <si>
    <t>VİLLAKENT TR-4 35-28-M00388_95002472768_95002472768</t>
  </si>
  <si>
    <t>95002472768</t>
  </si>
  <si>
    <t>2024-01-05 13:59:13</t>
  </si>
  <si>
    <t>2024-01-05 18:57:45</t>
  </si>
  <si>
    <t>2024-01-05 13:44:17</t>
  </si>
  <si>
    <t>2024-01-05 16:01:53</t>
  </si>
  <si>
    <t>CABERBURHAN TR-1 45-73-M00869_945639727_945639727</t>
  </si>
  <si>
    <t>945639727</t>
  </si>
  <si>
    <t>2024-01-05 12:55:59</t>
  </si>
  <si>
    <t>2024-01-05 18:49:16</t>
  </si>
  <si>
    <t>AHMET AKTAR VE ARKADAŞLARI TR 35-24-M00020_35-24-M00020_2373808</t>
  </si>
  <si>
    <t>2373808</t>
  </si>
  <si>
    <t>2024-01-05 11:09:58</t>
  </si>
  <si>
    <t>2024-01-05 12:48:30</t>
  </si>
  <si>
    <t>K-1027 35-01-K01027_912886351_912886351</t>
  </si>
  <si>
    <t>912886351</t>
  </si>
  <si>
    <t>2024-01-05 11:17:43</t>
  </si>
  <si>
    <t>2024-01-05 14:53:46</t>
  </si>
  <si>
    <t>ILGIN HATBAŞI KÖK 45-73-M01292_KİLLİK M04_83838134</t>
  </si>
  <si>
    <t>83838134</t>
  </si>
  <si>
    <t>2024-01-05 10:06:05</t>
  </si>
  <si>
    <t>2024-01-05 16:33:49</t>
  </si>
  <si>
    <t>HASANLAR TR-1 35-28-M00203_D_91326106_91326106</t>
  </si>
  <si>
    <t>91326106</t>
  </si>
  <si>
    <t>2024-01-05 11:01:17</t>
  </si>
  <si>
    <t>2024-01-05 17:12:55</t>
  </si>
  <si>
    <t>2024-01-05 10:48:47</t>
  </si>
  <si>
    <t>2024-01-05 17:26:12</t>
  </si>
  <si>
    <t>CABBAR DM 45-73-M00100_KÖYLER ÇIKIŞI M04_2057594</t>
  </si>
  <si>
    <t>2057594</t>
  </si>
  <si>
    <t>2024-01-05 10:08:55</t>
  </si>
  <si>
    <t>2024-01-05 10:33:28</t>
  </si>
  <si>
    <t>L-430 35-18-L00430_950452556_950452556</t>
  </si>
  <si>
    <t>950452556</t>
  </si>
  <si>
    <t>2024-01-05 10:18:31</t>
  </si>
  <si>
    <t>2024-01-05 14:56:43</t>
  </si>
  <si>
    <t>M-1303 35-03-M01303_35-03-M01303_2356562</t>
  </si>
  <si>
    <t>2024-01-05 10:34:47</t>
  </si>
  <si>
    <t>2024-01-05 14:34:53</t>
  </si>
  <si>
    <t>L-133 35-18-L00133__79364642_79364642</t>
  </si>
  <si>
    <t>79364642</t>
  </si>
  <si>
    <t>2024-01-05 10:06:01</t>
  </si>
  <si>
    <t>2024-01-05 11:49:12</t>
  </si>
  <si>
    <t>DM-1/TR-18 (TR-47) 35-26-M00047_956614143_956614143</t>
  </si>
  <si>
    <t>956614143</t>
  </si>
  <si>
    <t>2024-01-05 09:53:14</t>
  </si>
  <si>
    <t>2024-01-05 11:27:20</t>
  </si>
  <si>
    <t>TR-2/98 45-83-M00780__82105644_82105644</t>
  </si>
  <si>
    <t>82105644</t>
  </si>
  <si>
    <t>2024-01-05 09:31:49</t>
  </si>
  <si>
    <t>2024-01-05 12:12:32</t>
  </si>
  <si>
    <t>DM-12/02 (LALELİ İ.Ö.) 45-71-M00306_45-71-M00306_2372034</t>
  </si>
  <si>
    <t>2372034</t>
  </si>
  <si>
    <t>2024-01-05 09:14:59</t>
  </si>
  <si>
    <t>2024-01-05 11:09:13</t>
  </si>
  <si>
    <t>MANİSA TM-1 45-71-A00001_KARAKÖY M20_2059979</t>
  </si>
  <si>
    <t>2059979</t>
  </si>
  <si>
    <t>2024-01-05 15:27:52</t>
  </si>
  <si>
    <t>2024-01-05 16:17:42</t>
  </si>
  <si>
    <t>2024-01-05 08:53:50</t>
  </si>
  <si>
    <t>2024-01-05 09:30:14</t>
  </si>
  <si>
    <t>ADALA DM 45-78-M00827_SALİHLİ ŞEHİR M12_66113869</t>
  </si>
  <si>
    <t>66113869</t>
  </si>
  <si>
    <t>2024-01-05 09:04:22</t>
  </si>
  <si>
    <t>2024-01-05 09:06:18</t>
  </si>
  <si>
    <t>TEKKEDERE DM 35-16-M00137_YENİKENT M03_2118716</t>
  </si>
  <si>
    <t>2118716</t>
  </si>
  <si>
    <t>2024-01-05 08:45:26</t>
  </si>
  <si>
    <t>2024-01-05 08:49:36</t>
  </si>
  <si>
    <t>K-4412 35-01-K04412_DAĞITIM TRAFOSU K-4412 K03_65825965</t>
  </si>
  <si>
    <t>65825965</t>
  </si>
  <si>
    <t>2024-01-05 08:52:23</t>
  </si>
  <si>
    <t>2024-01-05 13:52:33</t>
  </si>
  <si>
    <t>L-401 ALTINYUNUS DM 35-18-L00401_SAĞLIKÇILAR L-477 L15_2326016</t>
  </si>
  <si>
    <t>2326016</t>
  </si>
  <si>
    <t>2024-01-05 08:59:21</t>
  </si>
  <si>
    <t>2024-01-05 18:22:10</t>
  </si>
  <si>
    <t>2024-01-05 09:03:45</t>
  </si>
  <si>
    <t>2024-01-05 17:09:49</t>
  </si>
  <si>
    <t>YENİ BAĞARASI TR-4 35-23-M00210_D_91182143_91182143</t>
  </si>
  <si>
    <t>91182143</t>
  </si>
  <si>
    <t>2024-01-04 21:11:17</t>
  </si>
  <si>
    <t>2024-01-04 21:52:24</t>
  </si>
  <si>
    <t>YEŞİLKAVAK TR-4 45-78-M00718_DIREK TIPI TRAFO HUCRESI H01_2111850</t>
  </si>
  <si>
    <t>2111850</t>
  </si>
  <si>
    <t>2024-01-04 20:02:57</t>
  </si>
  <si>
    <t>2024-01-04 20:45:42</t>
  </si>
  <si>
    <t>MAVİKÖŞE TR-4 35-17-M00228_D_91002615_91002615</t>
  </si>
  <si>
    <t>91002615</t>
  </si>
  <si>
    <t>2024-01-04 19:31:13</t>
  </si>
  <si>
    <t>2024-01-04 20:22:12</t>
  </si>
  <si>
    <t>TR-31 45-78-L00031_49381396_56407781_56407781</t>
  </si>
  <si>
    <t>56407781</t>
  </si>
  <si>
    <t>2024-01-04 19:30:57</t>
  </si>
  <si>
    <t>2024-01-04 20:52:15</t>
  </si>
  <si>
    <t>TAHTALI TM 35-22-A00001_GÜMÜLDÜR-1 M05_2307932</t>
  </si>
  <si>
    <t>2307932</t>
  </si>
  <si>
    <t>2024-01-18 15:00:00</t>
  </si>
  <si>
    <t>2024-01-18 19:56:09</t>
  </si>
  <si>
    <t>2024-01-18 15:21:08</t>
  </si>
  <si>
    <t>2024-01-18 16:37:03</t>
  </si>
  <si>
    <t>2024-01-18 14:58:33</t>
  </si>
  <si>
    <t>2024-01-18 17:01:36</t>
  </si>
  <si>
    <t>SANAYİ TR-1 35-26-M01616_A_98597095_98597095</t>
  </si>
  <si>
    <t>98597095</t>
  </si>
  <si>
    <t>2024-01-18 15:16:37</t>
  </si>
  <si>
    <t>2024-01-18 15:47:32</t>
  </si>
  <si>
    <t>KARAYAKUP TR-1 45-75-M00273_DIREK TIPI TRAFO HUCRESI H01_2088907</t>
  </si>
  <si>
    <t>2088907</t>
  </si>
  <si>
    <t>2024-01-18 15:21:15</t>
  </si>
  <si>
    <t>2024-01-18 19:49:58</t>
  </si>
  <si>
    <t>YENİFOÇA TR-11 35-23-M00011_DIREK TIPI TRAFO HUCRESI H01_2053975</t>
  </si>
  <si>
    <t>2053975</t>
  </si>
  <si>
    <t>2024-01-18 15:16:47</t>
  </si>
  <si>
    <t>2024-01-18 20:12:22</t>
  </si>
  <si>
    <t>KULA İM 45-77-A00001_BAŞI BÜYÜK L14_2308473</t>
  </si>
  <si>
    <t>2308473</t>
  </si>
  <si>
    <t>2024-01-18 15:23:47</t>
  </si>
  <si>
    <t>2024-01-18 15:43:17</t>
  </si>
  <si>
    <t>2024-01-18 13:56:57</t>
  </si>
  <si>
    <t>2024-01-18 14:01:35</t>
  </si>
  <si>
    <t>2024-01-18 13:56:24</t>
  </si>
  <si>
    <t>2024-01-18 14:36:25</t>
  </si>
  <si>
    <t>SELENDİ TR-19 45-81-M00019_D D03_66020637</t>
  </si>
  <si>
    <t>66020637</t>
  </si>
  <si>
    <t>2024-01-18 12:53:48</t>
  </si>
  <si>
    <t>2024-01-18 15:18:58</t>
  </si>
  <si>
    <t>SANAYİ TR-1 35-26-M01616_ H_98597085</t>
  </si>
  <si>
    <t>98597085</t>
  </si>
  <si>
    <t>2024-01-18 12:47:23</t>
  </si>
  <si>
    <t>2024-01-18 13:42:38</t>
  </si>
  <si>
    <t>OTMANLAR KÖYÜ TR-1 45-71-M01743_45-71-M01743_2366947</t>
  </si>
  <si>
    <t>2366947</t>
  </si>
  <si>
    <t>2024-01-18 11:25:19</t>
  </si>
  <si>
    <t>2024-01-18 16:35:47</t>
  </si>
  <si>
    <t>ALAŞEHİR TR-16 45-73-M00016_B_56404002_56404002</t>
  </si>
  <si>
    <t>56404002</t>
  </si>
  <si>
    <t>2024-01-18 11:13:55</t>
  </si>
  <si>
    <t>2024-01-18 12:57:45</t>
  </si>
  <si>
    <t>OVAKENT TR-6 35-15-L00586_35-15-L00586_2366044</t>
  </si>
  <si>
    <t>2366044</t>
  </si>
  <si>
    <t>2024-01-18 10:25:04</t>
  </si>
  <si>
    <t>2024-01-18 11:00:56</t>
  </si>
  <si>
    <t>2024-01-18 10:13:24</t>
  </si>
  <si>
    <t>2024-01-18 10:31:33</t>
  </si>
  <si>
    <t>2024-01-18 10:22:27</t>
  </si>
  <si>
    <t>2024-01-18 17:23:26</t>
  </si>
  <si>
    <t>M-2780 35-01-M02780__83841816_83841816</t>
  </si>
  <si>
    <t>83841816</t>
  </si>
  <si>
    <t>2024-01-18 10:23:12</t>
  </si>
  <si>
    <t>2024-01-18 15:12:14</t>
  </si>
  <si>
    <t>DÜNDARLI KÖK 35-29-L00053_DÜNDARLI L04_74604170</t>
  </si>
  <si>
    <t>74604170</t>
  </si>
  <si>
    <t>2024-01-18 09:51:24</t>
  </si>
  <si>
    <t>2024-01-18 15:17:34</t>
  </si>
  <si>
    <t>2024-01-18 10:09:52</t>
  </si>
  <si>
    <t>2024-01-18 16:18:20</t>
  </si>
  <si>
    <t>TR-13 35-19-L00013_D_90965004_90965004</t>
  </si>
  <si>
    <t>90965004</t>
  </si>
  <si>
    <t>2024-01-18 09:39:06</t>
  </si>
  <si>
    <t>2024-01-18 17:18:46</t>
  </si>
  <si>
    <t>K-732 35-01-K00732_M_56367096_56367096</t>
  </si>
  <si>
    <t>56367096</t>
  </si>
  <si>
    <t>2024-01-18 09:33:36</t>
  </si>
  <si>
    <t>2024-01-18 12:06:08</t>
  </si>
  <si>
    <t>2024-01-18 00:54:27</t>
  </si>
  <si>
    <t>2024-01-18 01:11:58</t>
  </si>
  <si>
    <t>AHMETLİ TR-1 45-77-M00056_45-77-M00056_2355350</t>
  </si>
  <si>
    <t>2355350</t>
  </si>
  <si>
    <t>2024-01-18 02:44:07</t>
  </si>
  <si>
    <t>2024-01-18 03:25:37</t>
  </si>
  <si>
    <t>KARŞIYAKA GIS TM 35-04-A00002_Karşıyaka-15 K24_2309962</t>
  </si>
  <si>
    <t>2309962</t>
  </si>
  <si>
    <t>2024-01-18 03:31:06</t>
  </si>
  <si>
    <t>2024-01-18 03:55:07</t>
  </si>
  <si>
    <t>DM02/TR04 45-73-M00062_945682879_945682879</t>
  </si>
  <si>
    <t>945682879</t>
  </si>
  <si>
    <t>2024-01-17 15:10:06</t>
  </si>
  <si>
    <t>2024-01-17 16:06:21</t>
  </si>
  <si>
    <t>UMURLU TR-7 35-31-L00361_B_91364004_91364004</t>
  </si>
  <si>
    <t>91364004</t>
  </si>
  <si>
    <t>2024-01-17 15:16:07</t>
  </si>
  <si>
    <t>2024-01-17 21:56:11</t>
  </si>
  <si>
    <t>2024-01-17 15:19:17</t>
  </si>
  <si>
    <t>ÇİFTLİK RUMBEYLİ TR-2 35-32-L00053_A_56376681_56376681</t>
  </si>
  <si>
    <t>56376681</t>
  </si>
  <si>
    <t>2024-01-17 15:14:02</t>
  </si>
  <si>
    <t>2024-01-17 17:29:36</t>
  </si>
  <si>
    <t>TORBALI DM-5/TR-1 (TR-101) 35-26-M00101_DM-5/TR-11 (TR-38) M05_66227494</t>
  </si>
  <si>
    <t>66227494</t>
  </si>
  <si>
    <t>2024-01-17 15:13:07</t>
  </si>
  <si>
    <t>2024-01-17 16:11:08</t>
  </si>
  <si>
    <t>M-236 35-02-M00236_915004046_915004046</t>
  </si>
  <si>
    <t>915004046</t>
  </si>
  <si>
    <t>2024-01-17 12:19:11</t>
  </si>
  <si>
    <t>2024-01-17 16:18:26</t>
  </si>
  <si>
    <t>DM-14/3 45-71-M00387_953243678_953243678</t>
  </si>
  <si>
    <t>953243678</t>
  </si>
  <si>
    <t>2024-01-17 12:49:29</t>
  </si>
  <si>
    <t>2024-01-17 15:22:22</t>
  </si>
  <si>
    <t>TR-64 45-77-L00064_945491012_945491012</t>
  </si>
  <si>
    <t>945491012</t>
  </si>
  <si>
    <t>2024-01-17 12:14:01</t>
  </si>
  <si>
    <t>2024-01-17 12:58:38</t>
  </si>
  <si>
    <t>TR-2/80 45-83-L00080_48137537_56401412_56401412</t>
  </si>
  <si>
    <t>56401412</t>
  </si>
  <si>
    <t>2024-01-17 12:16:17</t>
  </si>
  <si>
    <t>2024-01-17 14:06:27</t>
  </si>
  <si>
    <t>2024-01-17 12:19:12</t>
  </si>
  <si>
    <t>2024-01-17 12:25:54</t>
  </si>
  <si>
    <t>TORBALI DM 35-26-M00001_G G01_83460224</t>
  </si>
  <si>
    <t>83460224</t>
  </si>
  <si>
    <t>2024-01-17 11:00:22</t>
  </si>
  <si>
    <t>2024-01-17 13:07:17</t>
  </si>
  <si>
    <t>2024-01-17 10:55:21</t>
  </si>
  <si>
    <t>2024-01-17 13:44:00</t>
  </si>
  <si>
    <t>K-1683 35-01-K01683_911065403_911065403</t>
  </si>
  <si>
    <t>911065403</t>
  </si>
  <si>
    <t>2024-01-16 22:38:11</t>
  </si>
  <si>
    <t>2024-01-17 02:43:45</t>
  </si>
  <si>
    <t>2024-01-16 19:33:54</t>
  </si>
  <si>
    <t>2024-01-16 20:26:17</t>
  </si>
  <si>
    <t>ALAYLI TR-1 35-29-L00186_35-29-L00186_2371394</t>
  </si>
  <si>
    <t>2371394</t>
  </si>
  <si>
    <t>2024-01-16 18:39:58</t>
  </si>
  <si>
    <t>2024-01-16 21:44:00</t>
  </si>
  <si>
    <t>K-49 35-01-K00049_911034909_911034909</t>
  </si>
  <si>
    <t>911034909</t>
  </si>
  <si>
    <t>2024-01-16 19:41:27</t>
  </si>
  <si>
    <t>2024-01-17 00:53:53</t>
  </si>
  <si>
    <t>TR-1/5 45-72-M00005_J J03b_83592829</t>
  </si>
  <si>
    <t>83592829</t>
  </si>
  <si>
    <t>2024-01-16 19:06:14</t>
  </si>
  <si>
    <t>2024-01-16 19:40:59</t>
  </si>
  <si>
    <t>2024-01-16 19:37:17</t>
  </si>
  <si>
    <t>2024-01-16 19:59:23</t>
  </si>
  <si>
    <t>2024-01-16 18:24:43</t>
  </si>
  <si>
    <t>K-1037 35-01-K01037_E 1E_5861541</t>
  </si>
  <si>
    <t>5861541</t>
  </si>
  <si>
    <t>2024-01-16 18:20:18</t>
  </si>
  <si>
    <t>2024-01-16 19:27:08</t>
  </si>
  <si>
    <t>GERENKÖY TR-3 35-23-M00149_42127374_56353476_56353476</t>
  </si>
  <si>
    <t>56353476</t>
  </si>
  <si>
    <t>2024-01-16 18:33:07</t>
  </si>
  <si>
    <t>2024-01-16 18:58:21</t>
  </si>
  <si>
    <t>PAZARKÖY YENİ MAH TR-4 45-78-L00655_45-78-L00655_2351083</t>
  </si>
  <si>
    <t>2351083</t>
  </si>
  <si>
    <t>2024-01-16 18:29:37</t>
  </si>
  <si>
    <t>2024-01-16 18:53:47</t>
  </si>
  <si>
    <t>SANCAKLI BOZKÖY TR-7 45-71-M00529_45-71-M00529_2369636</t>
  </si>
  <si>
    <t>2369636</t>
  </si>
  <si>
    <t>2024-01-16 19:24:12</t>
  </si>
  <si>
    <t>AKHİSAR İM 45-72-A00001_NOVADA AVM M04_42545442</t>
  </si>
  <si>
    <t>42545442</t>
  </si>
  <si>
    <t>2024-01-16 17:47:22</t>
  </si>
  <si>
    <t>2024-01-16 17:51:00</t>
  </si>
  <si>
    <t>2024-01-16 17:44:51</t>
  </si>
  <si>
    <t>2024-01-16 17:59:31</t>
  </si>
  <si>
    <t>M-2142 35-07-M02142_C c2b_5848019</t>
  </si>
  <si>
    <t>5848019</t>
  </si>
  <si>
    <t>2024-01-16 17:44:18</t>
  </si>
  <si>
    <t>MENDERES DM-2/TR-1 35-22-M00300_MENDERES-1 M17_2328468</t>
  </si>
  <si>
    <t>2328468</t>
  </si>
  <si>
    <t>2024-01-16 17:47:05</t>
  </si>
  <si>
    <t>2024-01-16 18:03:07</t>
  </si>
  <si>
    <t>KAYAKÖY DM 35-15-L00866_İLKKURŞUN L05_72307163</t>
  </si>
  <si>
    <t>72307163</t>
  </si>
  <si>
    <t>2024-01-16 16:52:27</t>
  </si>
  <si>
    <t>2024-01-16 17:52:37</t>
  </si>
  <si>
    <t>GÜMÜŞÇAY KÖK 45-73-M00477_HatBaşıAyırıcı_100750451 M04_100750451</t>
  </si>
  <si>
    <t>100750451</t>
  </si>
  <si>
    <t>2024-01-16 16:40:15</t>
  </si>
  <si>
    <t>2024-01-16 20:57:04</t>
  </si>
  <si>
    <t>2024-01-16 16:46:47</t>
  </si>
  <si>
    <t>2024-01-16 16:46:57</t>
  </si>
  <si>
    <t>SALİHLİ TM 45-78-A00004_YILMAZ DM-2 M03_2310860</t>
  </si>
  <si>
    <t>2310860</t>
  </si>
  <si>
    <t>2024-01-16 17:01:11</t>
  </si>
  <si>
    <t>2024-01-16 17:45:00</t>
  </si>
  <si>
    <t>SALİHLİ TM 45-78-A00004_YILMAZ DM-1 M12_2310856</t>
  </si>
  <si>
    <t>2310856</t>
  </si>
  <si>
    <t>2024-01-16 16:59:15</t>
  </si>
  <si>
    <t>2024-01-16 17:40:43</t>
  </si>
  <si>
    <t>K-3454 35-08-K03454_912339217_912339217</t>
  </si>
  <si>
    <t>912339217</t>
  </si>
  <si>
    <t>2024-01-16 14:17:29</t>
  </si>
  <si>
    <t>2024-01-16 16:05:08</t>
  </si>
  <si>
    <t>M-1100 35-03-M01100_35-03-M01100_41941485</t>
  </si>
  <si>
    <t>41941485</t>
  </si>
  <si>
    <t>2024-01-16 12:37:15</t>
  </si>
  <si>
    <t>2024-01-16 16:21:41</t>
  </si>
  <si>
    <t>TAYTAN TR-4 45-78-M00307_DIREK TIPI TRAFO HUCRESI H01_2125308</t>
  </si>
  <si>
    <t>2125308</t>
  </si>
  <si>
    <t>2024-01-16 14:34:09</t>
  </si>
  <si>
    <t>2024-01-16 15:15:47</t>
  </si>
  <si>
    <t>2024-01-16 11:28:25</t>
  </si>
  <si>
    <t>2024-01-16 14:08:37</t>
  </si>
  <si>
    <t>M-2877 35-07-M02877_99076958_99076958</t>
  </si>
  <si>
    <t>99076958</t>
  </si>
  <si>
    <t>2024-01-16 12:18:58</t>
  </si>
  <si>
    <t>2024-01-16 18:11:49</t>
  </si>
  <si>
    <t>KARABURUN TR-11 35-21-L00010_A_56354139_56354139</t>
  </si>
  <si>
    <t>56354139</t>
  </si>
  <si>
    <t>2024-01-16 12:01:18</t>
  </si>
  <si>
    <t>2024-01-16 18:04:39</t>
  </si>
  <si>
    <t>GÖBELLER TR-1 35-16-M00110_35-16-M00110_2349444</t>
  </si>
  <si>
    <t>2349444</t>
  </si>
  <si>
    <t>2024-01-16 14:17:07</t>
  </si>
  <si>
    <t>2024-01-16 12:22:37</t>
  </si>
  <si>
    <t>2024-01-16 12:56:57</t>
  </si>
  <si>
    <t>TAYTAN OFİS KÖK 45-78-M00314_TAYTAN TR-1 ÇIKIŞI M012_60669842</t>
  </si>
  <si>
    <t>60669842</t>
  </si>
  <si>
    <t>2024-01-16 11:54:15</t>
  </si>
  <si>
    <t>2024-01-16 12:51:53</t>
  </si>
  <si>
    <t>TAŞLIYOL KÖK 35-27-M00495_TAŞLIYOL M03_72168857</t>
  </si>
  <si>
    <t>72168857</t>
  </si>
  <si>
    <t>2024-01-16 11:06:00</t>
  </si>
  <si>
    <t>2024-01-16 12:10:10</t>
  </si>
  <si>
    <t>2024-01-16 11:24:24</t>
  </si>
  <si>
    <t>K-259 35-02-K00259_A_56362303_56362303</t>
  </si>
  <si>
    <t>56362303</t>
  </si>
  <si>
    <t>2024-01-16 11:07:03</t>
  </si>
  <si>
    <t>2024-01-16 14:17:50</t>
  </si>
  <si>
    <t>KUŞÇULAR DM 35-19-M00461_KUŞÇULAR DM-2 M03_46998893</t>
  </si>
  <si>
    <t>46998893</t>
  </si>
  <si>
    <t>2024-01-16 11:12:08</t>
  </si>
  <si>
    <t>2024-01-16 11:31:28</t>
  </si>
  <si>
    <t>2024-01-16 11:10:54</t>
  </si>
  <si>
    <t>2024-01-16 11:51:37</t>
  </si>
  <si>
    <t>MORDOĞAN İM 35-21-A00002_TRAFO-A - GERİLİM-ÖLÇÜ L01_2065979</t>
  </si>
  <si>
    <t>2065979</t>
  </si>
  <si>
    <t>2024-01-16 11:11:57</t>
  </si>
  <si>
    <t>L-193 ESENEVLER 35-18-L00193_A_56368088_56368088</t>
  </si>
  <si>
    <t>56368088</t>
  </si>
  <si>
    <t>2024-01-16 08:15:13</t>
  </si>
  <si>
    <t>2024-01-16 10:56:06</t>
  </si>
  <si>
    <t>2024-01-16 10:36:20</t>
  </si>
  <si>
    <t>2024-01-16 11:37:23</t>
  </si>
  <si>
    <t>2024-01-16 10:58:07</t>
  </si>
  <si>
    <t>GÜLENYAKA TR-2 45-73-M00524_45-73-M00524_2353257</t>
  </si>
  <si>
    <t>2353257</t>
  </si>
  <si>
    <t>2024-01-16 09:18:10</t>
  </si>
  <si>
    <t>2024-01-16 10:31:59</t>
  </si>
  <si>
    <t>HASANÇAVUŞLAR TR-1 35-29-L00686__72399343_72399343</t>
  </si>
  <si>
    <t>72399343</t>
  </si>
  <si>
    <t>2024-01-16 08:23:03</t>
  </si>
  <si>
    <t>2024-01-16 09:48:24</t>
  </si>
  <si>
    <t>2024-01-16 08:27:26</t>
  </si>
  <si>
    <t>2024-01-16 12:51:23</t>
  </si>
  <si>
    <t>YAĞCILAR TR-3 45-71-M01442_A_56403650_56403650</t>
  </si>
  <si>
    <t>56403650</t>
  </si>
  <si>
    <t>2024-01-16 08:16:53</t>
  </si>
  <si>
    <t>2024-01-16 16:15:06</t>
  </si>
  <si>
    <t>DM-18 (UNCU BOZKÖY) 45-71-M00213_953222739_953222739</t>
  </si>
  <si>
    <t>953222739</t>
  </si>
  <si>
    <t>2024-01-16 07:15:55</t>
  </si>
  <si>
    <t>2024-01-16 07:50:34</t>
  </si>
  <si>
    <t>K-4035 35-01-K04035_911070163_911070163</t>
  </si>
  <si>
    <t>911070163</t>
  </si>
  <si>
    <t>2024-01-16 07:38:46</t>
  </si>
  <si>
    <t>2024-01-16 11:27:40</t>
  </si>
  <si>
    <t>2024-01-16 07:43:24</t>
  </si>
  <si>
    <t>2024-01-16 15:35:47</t>
  </si>
  <si>
    <t>TR-41 KÖK 45-78-L00041_KURŞUNLU BANYOLARI L07_65890177</t>
  </si>
  <si>
    <t>65890177</t>
  </si>
  <si>
    <t>2024-01-16 07:36:33</t>
  </si>
  <si>
    <t>2024-01-16 08:32:33</t>
  </si>
  <si>
    <t>EMİRLİ TR-3 35-15-L00859_A_91272622_91272622</t>
  </si>
  <si>
    <t>91272622</t>
  </si>
  <si>
    <t>2024-01-16 06:39:54</t>
  </si>
  <si>
    <t>2024-01-16 09:49:18</t>
  </si>
  <si>
    <t>K-3403 35-08-K03403_97643629_97643629</t>
  </si>
  <si>
    <t>97643629</t>
  </si>
  <si>
    <t>2024-01-16 06:51:46</t>
  </si>
  <si>
    <t>2024-01-16 09:07:47</t>
  </si>
  <si>
    <t>BİRGİ KÖK 35-19-M00041_HatBaşıAyırıcı_79572354 M03_79572354</t>
  </si>
  <si>
    <t>79572354</t>
  </si>
  <si>
    <t>2024-01-16 06:59:04</t>
  </si>
  <si>
    <t>2024-01-16 13:38:28</t>
  </si>
  <si>
    <t>2024-01-16 06:25:41</t>
  </si>
  <si>
    <t>2024-01-16 07:18:34</t>
  </si>
  <si>
    <t>2024-01-16 06:51:33</t>
  </si>
  <si>
    <t>2024-01-16 07:25:17</t>
  </si>
  <si>
    <t>2024-01-16 07:03:32</t>
  </si>
  <si>
    <t>2024-01-16 07:16:04</t>
  </si>
  <si>
    <t>HALİLBEYLİ DM 35-27-M00620_KARMEZ-1 M04_2052969</t>
  </si>
  <si>
    <t>2052969</t>
  </si>
  <si>
    <t>2024-01-16 06:57:07</t>
  </si>
  <si>
    <t>2024-01-16 07:03:01</t>
  </si>
  <si>
    <t>GÜLKENT KÖK-3 35-30-M00219_ALTINOVA-1 ÇIKIŞ M05_84885056</t>
  </si>
  <si>
    <t>84885056</t>
  </si>
  <si>
    <t>2024-01-16 06:51:00</t>
  </si>
  <si>
    <t>2024-01-16 12:36:19</t>
  </si>
  <si>
    <t>KUŞÇULAR DM 35-19-M00461_ALAÇATI-1 ÇIKIŞ M02_46998946</t>
  </si>
  <si>
    <t>46998946</t>
  </si>
  <si>
    <t>2024-01-16 05:27:03</t>
  </si>
  <si>
    <t>2024-01-16 05:38:33</t>
  </si>
  <si>
    <t>GÜMÜLDÜR DM 35-25-M00100_PAYAMLI-2 M03_2054407</t>
  </si>
  <si>
    <t>2054407</t>
  </si>
  <si>
    <t>2024-01-16 05:54:33</t>
  </si>
  <si>
    <t>2024-01-16 05:22:16</t>
  </si>
  <si>
    <t>2024-01-16 05:33:53</t>
  </si>
  <si>
    <t>EĞLENHOCA DM 35-21-M00013_KARABURUN-3 (EĞLENHOCA-3) M10_72178741</t>
  </si>
  <si>
    <t>72178741</t>
  </si>
  <si>
    <t>2024-01-16 05:25:41</t>
  </si>
  <si>
    <t>2024-01-16 05:31:42</t>
  </si>
  <si>
    <t>TATAR DM 35-19-M00256_İYTE YAŞAM MERKEZİ M08_2319014</t>
  </si>
  <si>
    <t>2319014</t>
  </si>
  <si>
    <t>2024-01-18 14:05:48</t>
  </si>
  <si>
    <t>2024-01-18 15:29:14</t>
  </si>
  <si>
    <t>KARAKUYU KÖK 35-22-M00091_PANCAR M06_72111628</t>
  </si>
  <si>
    <t>72111628</t>
  </si>
  <si>
    <t>2024-01-18 14:07:14</t>
  </si>
  <si>
    <t>2024-01-18 14:41:07</t>
  </si>
  <si>
    <t>M-919 35-02-M00919_912481555_912481555</t>
  </si>
  <si>
    <t>912481555</t>
  </si>
  <si>
    <t>2024-01-18 10:08:02</t>
  </si>
  <si>
    <t>2024-01-18 11:49:34</t>
  </si>
  <si>
    <t>2024-01-18 02:17:54</t>
  </si>
  <si>
    <t>2024-01-18 02:56:24</t>
  </si>
  <si>
    <t>YEŞİLBAHÇE SİTESİ TR-3 45-78-L00771_A_81387828_81387828</t>
  </si>
  <si>
    <t>81387828</t>
  </si>
  <si>
    <t>2024-01-17 11:47:33</t>
  </si>
  <si>
    <t>2024-01-17 12:29:57</t>
  </si>
  <si>
    <t>TR-133 ÇAMLIK 35-19-L00133_956677693_956677693</t>
  </si>
  <si>
    <t>956677693</t>
  </si>
  <si>
    <t>2024-01-17 11:58:22</t>
  </si>
  <si>
    <t>2024-01-17 17:40:21</t>
  </si>
  <si>
    <t>HELVACI DM-2 35-17-M00359_HatBaşıAyırıcı_73034615 M04_73034615</t>
  </si>
  <si>
    <t>73034615</t>
  </si>
  <si>
    <t>2024-01-17 11:46:32</t>
  </si>
  <si>
    <t>2024-01-17 14:00:08</t>
  </si>
  <si>
    <t>K-1433 35-04-K01433_99456838_99456838</t>
  </si>
  <si>
    <t>99456838</t>
  </si>
  <si>
    <t>2024-01-15 11:17:13</t>
  </si>
  <si>
    <t>2024-01-15 14:03:07</t>
  </si>
  <si>
    <t>IRLAMAZ TR-2 45-83-L00233_45-83-L00233_2359485</t>
  </si>
  <si>
    <t>2359485</t>
  </si>
  <si>
    <t>2024-01-17 12:11:08</t>
  </si>
  <si>
    <t>2024-01-17 18:19:36</t>
  </si>
  <si>
    <t>BURUNCUK KÖK 35-20-L00273_ZEYTİNOVA DAĞ GRUBU L02_66528753</t>
  </si>
  <si>
    <t>66528753</t>
  </si>
  <si>
    <t>2024-01-17 11:57:02</t>
  </si>
  <si>
    <t>2024-01-17 13:31:26</t>
  </si>
  <si>
    <t>M-580 (DM-6/18) 35-17-M00580__75483178_75483178</t>
  </si>
  <si>
    <t>75483178</t>
  </si>
  <si>
    <t>2024-01-17 10:32:59</t>
  </si>
  <si>
    <t>2024-01-17 10:56:56</t>
  </si>
  <si>
    <t>TR-33 TOKİ 35-24-L00226_B B1_56421110</t>
  </si>
  <si>
    <t>56421110</t>
  </si>
  <si>
    <t>2024-01-17 08:26:02</t>
  </si>
  <si>
    <t>2024-01-17 10:21:36</t>
  </si>
  <si>
    <t>M-577 (DM-6/17) 35-17-M00577_950307130_950307130</t>
  </si>
  <si>
    <t>950307130</t>
  </si>
  <si>
    <t>2024-01-17 07:16:12</t>
  </si>
  <si>
    <t>2024-01-17 10:42:20</t>
  </si>
  <si>
    <t>TR-31 45-77-L00031_945489860_945489860</t>
  </si>
  <si>
    <t>945489860</t>
  </si>
  <si>
    <t>2024-01-17 08:07:38</t>
  </si>
  <si>
    <t>2024-01-17 09:48:42</t>
  </si>
  <si>
    <t>KARŞIYAKA GIS TM 35-04-A00002_Karşıyaka-17 K31_2309960</t>
  </si>
  <si>
    <t>2309960</t>
  </si>
  <si>
    <t>2024-01-17 04:39:31</t>
  </si>
  <si>
    <t>2024-01-17 04:43:34</t>
  </si>
  <si>
    <t>SUDELİĞİ KÖK 45-72-L00111_YENİÇEKÖY ÇIKIŞI L01_66544613</t>
  </si>
  <si>
    <t>66544613</t>
  </si>
  <si>
    <t>2024-01-17 06:49:27</t>
  </si>
  <si>
    <t>2024-01-17 07:32:54</t>
  </si>
  <si>
    <t>2024-01-16 19:51:09</t>
  </si>
  <si>
    <t>2024-01-16 21:08:25</t>
  </si>
  <si>
    <t>LEZİTA DM 35-27-M00950_AYDINLAR M09_49855400</t>
  </si>
  <si>
    <t>49855400</t>
  </si>
  <si>
    <t>2024-01-16 14:16:11</t>
  </si>
  <si>
    <t>2024-01-16 19:44:27</t>
  </si>
  <si>
    <t>2024-01-16 14:37:37</t>
  </si>
  <si>
    <t>2024-01-16 14:37:57</t>
  </si>
  <si>
    <t>2024-01-16 11:24:18</t>
  </si>
  <si>
    <t>2024-01-16 10:31:52</t>
  </si>
  <si>
    <t>2024-01-16 13:14:07</t>
  </si>
  <si>
    <t>KULA İM 45-77-A00001_KONURCA M01_2049991</t>
  </si>
  <si>
    <t>2049991</t>
  </si>
  <si>
    <t>2024-01-09 09:14:00</t>
  </si>
  <si>
    <t>2024-01-09 09:23:23</t>
  </si>
  <si>
    <t>2024-01-16 10:31:55</t>
  </si>
  <si>
    <t>2024-01-16 11:56:33</t>
  </si>
  <si>
    <t>KULA İM 45-77-A00001_DEMİRKÖPRÜ M03_2049497</t>
  </si>
  <si>
    <t>2049497</t>
  </si>
  <si>
    <t>2024-01-09 09:14:25</t>
  </si>
  <si>
    <t>2024-01-09 09:23:31</t>
  </si>
  <si>
    <t>TR-3 TAVSU 35-19-L00003_A_56374377_56374377</t>
  </si>
  <si>
    <t>56374377</t>
  </si>
  <si>
    <t>2024-01-15 23:59:07</t>
  </si>
  <si>
    <t>DM-14/3 45-71-M00387_95001324646_95001324646</t>
  </si>
  <si>
    <t>95001324646</t>
  </si>
  <si>
    <t>2024-01-15 19:01:13</t>
  </si>
  <si>
    <t>2024-01-15 22:37:30</t>
  </si>
  <si>
    <t>ÇAMLICA TR-12 45-86-M00206_A_56405526_56405526</t>
  </si>
  <si>
    <t>56405526</t>
  </si>
  <si>
    <t>2024-01-15 18:37:53</t>
  </si>
  <si>
    <t>2024-01-15 19:23:07</t>
  </si>
  <si>
    <t>2024-01-15 17:24:57</t>
  </si>
  <si>
    <t>2024-01-15 20:43:22</t>
  </si>
  <si>
    <t>YENİ FOÇA TR-30 35-23-M00030_A_56363738_56363738</t>
  </si>
  <si>
    <t>56363738</t>
  </si>
  <si>
    <t>2024-01-15 16:31:33</t>
  </si>
  <si>
    <t>2024-01-15 17:54:28</t>
  </si>
  <si>
    <t>AKSELENDİ TR-8 45-72-L00838_C_56394224_56394224</t>
  </si>
  <si>
    <t>56394224</t>
  </si>
  <si>
    <t>2024-01-15 15:54:36</t>
  </si>
  <si>
    <t>2024-01-15 17:38:44</t>
  </si>
  <si>
    <t>SEFERİHİSAR İM 35-14-A00002_BEYLER L10_72378550</t>
  </si>
  <si>
    <t>72378550</t>
  </si>
  <si>
    <t>2024-01-15 12:00:16</t>
  </si>
  <si>
    <t>2024-01-15 13:59:38</t>
  </si>
  <si>
    <t>ASARLIK TR-16 35-28-M00174_953384932_953384932</t>
  </si>
  <si>
    <t>953384932</t>
  </si>
  <si>
    <t>2024-01-15 10:08:33</t>
  </si>
  <si>
    <t>2024-01-15 13:45:58</t>
  </si>
  <si>
    <t>YAĞCILAR OVA TR-4 35-32-L00150_946410607_946410607</t>
  </si>
  <si>
    <t>946410607</t>
  </si>
  <si>
    <t>2024-01-15 11:33:26</t>
  </si>
  <si>
    <t>2024-01-15 12:39:47</t>
  </si>
  <si>
    <t>TR-70 35-30-L00070_955332699_955332699</t>
  </si>
  <si>
    <t>955332699</t>
  </si>
  <si>
    <t>2024-01-15 11:03:14</t>
  </si>
  <si>
    <t>2024-01-15 12:45:28</t>
  </si>
  <si>
    <t>TR-2/43 45-72-L00043_956478116_956478116</t>
  </si>
  <si>
    <t>956478116</t>
  </si>
  <si>
    <t>2024-01-15 11:06:12</t>
  </si>
  <si>
    <t>2024-01-15 11:47:05</t>
  </si>
  <si>
    <t>POYRAZDAMLARI TR-14 45-78-M00579_49221595_56407763_56407763</t>
  </si>
  <si>
    <t>56407763</t>
  </si>
  <si>
    <t>2024-01-15 10:06:14</t>
  </si>
  <si>
    <t>2024-01-15 17:46:47</t>
  </si>
  <si>
    <t>M-1763 35-02-M01763_M-2037 M02_2113004</t>
  </si>
  <si>
    <t>2113004</t>
  </si>
  <si>
    <t>2024-01-07 11:34:00</t>
  </si>
  <si>
    <t>2024-01-07 11:46:12</t>
  </si>
  <si>
    <t>K-3278 35-01-K03278_B 1B_5861486</t>
  </si>
  <si>
    <t>5861486</t>
  </si>
  <si>
    <t>2024-01-07 10:53:15</t>
  </si>
  <si>
    <t>2024-01-07 14:43:28</t>
  </si>
  <si>
    <t>2024-01-07 11:04:45</t>
  </si>
  <si>
    <t>2024-01-07 11:29:21</t>
  </si>
  <si>
    <t>2024-01-07 11:04:34</t>
  </si>
  <si>
    <t>2024-01-07 12:01:35</t>
  </si>
  <si>
    <t>2024-01-07 11:03:43</t>
  </si>
  <si>
    <t>2024-01-07 12:42:39</t>
  </si>
  <si>
    <t>2024-01-07 11:09:04</t>
  </si>
  <si>
    <t>2024-01-07 11:20:25</t>
  </si>
  <si>
    <t>KINIK TM 35-24-A00004_KINIK-2 M04_76822093</t>
  </si>
  <si>
    <t>76822093</t>
  </si>
  <si>
    <t>2024-01-07 10:10:45</t>
  </si>
  <si>
    <t>2024-01-07 10:30:46</t>
  </si>
  <si>
    <t>GENCERLER TR-7 35-20-L00044_C_56360892_56360892</t>
  </si>
  <si>
    <t>56360892</t>
  </si>
  <si>
    <t>2024-01-07 09:37:49</t>
  </si>
  <si>
    <t>2024-01-07 11:21:49</t>
  </si>
  <si>
    <t>SIĞACIK DM (L-35) 35-14-M00425_AKARCA M01_97014084</t>
  </si>
  <si>
    <t>97014084</t>
  </si>
  <si>
    <t>2024-01-07 09:46:45</t>
  </si>
  <si>
    <t>2024-01-07 11:36:05</t>
  </si>
  <si>
    <t>ÇAYPINAR MUSLUK GEDİĞİ TR 45-78-L00298_B_91108272_91108272</t>
  </si>
  <si>
    <t>91108272</t>
  </si>
  <si>
    <t>2024-01-07 08:59:08</t>
  </si>
  <si>
    <t>2024-01-07 11:10:44</t>
  </si>
  <si>
    <t>2024-01-07 08:10:53</t>
  </si>
  <si>
    <t>2024-01-07 09:10:53</t>
  </si>
  <si>
    <t>HARMANDALI KÖK 45-71-M00061_NURİ SORMAN M11_72231091</t>
  </si>
  <si>
    <t>72231091</t>
  </si>
  <si>
    <t>2024-01-07 07:03:24</t>
  </si>
  <si>
    <t>2024-01-07 14:34:37</t>
  </si>
  <si>
    <t>TÜRKELLİ TR-6 35-28-M00459_966099094_966099094</t>
  </si>
  <si>
    <t>966099094</t>
  </si>
  <si>
    <t>2024-01-06 17:55:31</t>
  </si>
  <si>
    <t>2024-01-06 17:29:43</t>
  </si>
  <si>
    <t>2024-01-06 17:42:26</t>
  </si>
  <si>
    <t>TR-69 35-19-L00069_956678749_956678749</t>
  </si>
  <si>
    <t>956678749</t>
  </si>
  <si>
    <t>2024-01-06 15:34:34</t>
  </si>
  <si>
    <t>2024-01-06 18:53:55</t>
  </si>
  <si>
    <t>NARINCALISÜLEYMAN TR 45-77-L00209_A_91372668_91372668</t>
  </si>
  <si>
    <t>91372668</t>
  </si>
  <si>
    <t>2024-01-06 10:09:28</t>
  </si>
  <si>
    <t>2024-01-06 16:08:07</t>
  </si>
  <si>
    <t>TİRE TR-15/A 35-29-L00022_35-29-L00022_2372187</t>
  </si>
  <si>
    <t>2372187</t>
  </si>
  <si>
    <t>2024-01-06 10:47:42</t>
  </si>
  <si>
    <t>2024-01-06 12:44:41</t>
  </si>
  <si>
    <t>TR-1/17 45-72-M00017__83599877_83599877</t>
  </si>
  <si>
    <t>83599877</t>
  </si>
  <si>
    <t>2024-01-06 09:45:33</t>
  </si>
  <si>
    <t>2024-01-06 11:28:42</t>
  </si>
  <si>
    <t>2024-01-06 09:43:58</t>
  </si>
  <si>
    <t>2024-01-06 09:42:07</t>
  </si>
  <si>
    <t>2024-01-06 13:53:59</t>
  </si>
  <si>
    <t>2024-01-06 09:56:26</t>
  </si>
  <si>
    <t>2024-01-06 10:11:57</t>
  </si>
  <si>
    <t>BORLU KÖK 45-86-M00046_TOKMAKLI KÖK M04_72227056</t>
  </si>
  <si>
    <t>72227056</t>
  </si>
  <si>
    <t>2024-01-06 09:44:27</t>
  </si>
  <si>
    <t>2024-01-06 09:48:33</t>
  </si>
  <si>
    <t>K-4458 35-01-K04458_911385628_911385628</t>
  </si>
  <si>
    <t>911385628</t>
  </si>
  <si>
    <t>2024-01-05 21:29:23</t>
  </si>
  <si>
    <t>2024-01-05 22:45:09</t>
  </si>
  <si>
    <t>DM-2/21 45-71-M00135_B b2b_45179947</t>
  </si>
  <si>
    <t>45179947</t>
  </si>
  <si>
    <t>2024-01-05 22:40:57</t>
  </si>
  <si>
    <t>2024-01-05 23:15:53</t>
  </si>
  <si>
    <t>2024-01-06 01:17:04</t>
  </si>
  <si>
    <t>2024-01-06 01:22:40</t>
  </si>
  <si>
    <t>YENİFOÇA M-274 35-23-M00274_A_91428984_91428984</t>
  </si>
  <si>
    <t>91428984</t>
  </si>
  <si>
    <t>2024-01-05 20:00:35</t>
  </si>
  <si>
    <t>2024-01-05 21:04:16</t>
  </si>
  <si>
    <t>TÜRKELLİ TR-6 35-28-M00459_D_56375389_56375389</t>
  </si>
  <si>
    <t>56375389</t>
  </si>
  <si>
    <t>2024-01-05 19:38:34</t>
  </si>
  <si>
    <t>2024-01-05 20:34:48</t>
  </si>
  <si>
    <t>ULUKENT DM-1/18 35-28-M00585_95002350364_95002350364</t>
  </si>
  <si>
    <t>95002350364</t>
  </si>
  <si>
    <t>2024-01-05 18:17:54</t>
  </si>
  <si>
    <t>2024-01-05 21:24:36</t>
  </si>
  <si>
    <t>KİRELLİ KÖK 35-29-L00809_PEŞREVLİ L04_74719160</t>
  </si>
  <si>
    <t>74719160</t>
  </si>
  <si>
    <t>2024-01-05 20:07:36</t>
  </si>
  <si>
    <t>2024-01-05 20:12:12</t>
  </si>
  <si>
    <t>2024-01-06 01:16:47</t>
  </si>
  <si>
    <t>2024-01-06 01:24:57</t>
  </si>
  <si>
    <t>OĞLANANASI TR-8 35-22-M00261_955294602_955294602</t>
  </si>
  <si>
    <t>955294602</t>
  </si>
  <si>
    <t>2024-01-05 14:59:46</t>
  </si>
  <si>
    <t>2024-01-05 18:13:41</t>
  </si>
  <si>
    <t>K-1183 35-04-K01183_35-04-K01183_2356604</t>
  </si>
  <si>
    <t>2356604</t>
  </si>
  <si>
    <t>2024-01-05 14:46:35</t>
  </si>
  <si>
    <t>2024-01-05 17:16:27</t>
  </si>
  <si>
    <t>2024-01-05 15:02:21</t>
  </si>
  <si>
    <t>2024-01-05 15:21:13</t>
  </si>
  <si>
    <t>M-531 KAVAKLIDERE KÖK 35-02-M00531_NATO M04_72200143</t>
  </si>
  <si>
    <t>72200143</t>
  </si>
  <si>
    <t>2024-01-05 14:44:53</t>
  </si>
  <si>
    <t>2024-01-05 14:40:17</t>
  </si>
  <si>
    <t>2024-01-05 14:55:12</t>
  </si>
  <si>
    <t>M-1676 35-04-M01676_DAĞITIM TR M-1676 M03_47239635</t>
  </si>
  <si>
    <t>47239635</t>
  </si>
  <si>
    <t>2024-01-05 10:35:12</t>
  </si>
  <si>
    <t>2024-01-05 14:47:16</t>
  </si>
  <si>
    <t>MURADİYE HASTANE TR-1 45-71-M00193_953176805_953176805</t>
  </si>
  <si>
    <t>953176805</t>
  </si>
  <si>
    <t>2024-01-05 12:03:46</t>
  </si>
  <si>
    <t>2024-01-05 15:04:41</t>
  </si>
  <si>
    <t>EĞLENHOCA TR-2 35-21-L00119_953361062_953361062</t>
  </si>
  <si>
    <t>953361062</t>
  </si>
  <si>
    <t>2024-01-05 12:22:36</t>
  </si>
  <si>
    <t>2024-01-05 13:53:54</t>
  </si>
  <si>
    <t>TR-1 45-77-L00001_945512038_945512038</t>
  </si>
  <si>
    <t>945512038</t>
  </si>
  <si>
    <t>2024-01-05 11:31:38</t>
  </si>
  <si>
    <t>ULUCAK DM-2/10 35-27-M00337_ M04_72388500</t>
  </si>
  <si>
    <t>72388500</t>
  </si>
  <si>
    <t>2024-01-05 11:36:48</t>
  </si>
  <si>
    <t>2024-01-05 12:39:34</t>
  </si>
  <si>
    <t>SARIÇAM TR-1 45-80-M00161_45-80-M00161_2373120</t>
  </si>
  <si>
    <t>2373120</t>
  </si>
  <si>
    <t>2024-01-05 10:35:26</t>
  </si>
  <si>
    <t>2024-01-05 11:25:19</t>
  </si>
  <si>
    <t>M-49 SAYKOP 35-14-M00049_35-14-M00049_100906952</t>
  </si>
  <si>
    <t>100906952</t>
  </si>
  <si>
    <t>2024-01-05 09:52:30</t>
  </si>
  <si>
    <t>2024-01-05 14:53:30</t>
  </si>
  <si>
    <t>2024-01-05 09:34:55</t>
  </si>
  <si>
    <t>2024-01-05 16:03:22</t>
  </si>
  <si>
    <t>YAHŞELLİ DM-5 35-28-M00882_DM-4 M08_66820030</t>
  </si>
  <si>
    <t>66820030</t>
  </si>
  <si>
    <t>2024-01-05 10:00:19</t>
  </si>
  <si>
    <t>2024-01-05 10:14:54</t>
  </si>
  <si>
    <t>BAĞALAN TR-1 35-24-M00077__91794259_91794259</t>
  </si>
  <si>
    <t>91794259</t>
  </si>
  <si>
    <t>2024-01-04 19:31:07</t>
  </si>
  <si>
    <t>2024-01-04 20:30:44</t>
  </si>
  <si>
    <t>AYRANCILAR DM-2 35-26-M00825_95002365876_95002365876</t>
  </si>
  <si>
    <t>95002365876</t>
  </si>
  <si>
    <t>2024-01-04 17:44:43</t>
  </si>
  <si>
    <t>2024-01-04 19:25:47</t>
  </si>
  <si>
    <t>CAMBAZLI KÖK 45-84-M00005_MADEN KÖK M03_50241502</t>
  </si>
  <si>
    <t>50241502</t>
  </si>
  <si>
    <t>2024-01-04 18:09:42</t>
  </si>
  <si>
    <t>2024-01-04 19:07:05</t>
  </si>
  <si>
    <t>K-3385 35-04-K03385_99304267_99304267</t>
  </si>
  <si>
    <t>99304267</t>
  </si>
  <si>
    <t>2024-01-04 07:29:00</t>
  </si>
  <si>
    <t>2024-01-04 21:51:55</t>
  </si>
  <si>
    <t>DM-25/16 45-71-M00392_953244214_953244214</t>
  </si>
  <si>
    <t>953244214</t>
  </si>
  <si>
    <t>2024-01-03 13:42:21</t>
  </si>
  <si>
    <t>2024-01-03 16:08:33</t>
  </si>
  <si>
    <t>KARAKOVA TR-1 35-24-M00031_35-24-M00031_2373814</t>
  </si>
  <si>
    <t>2373814</t>
  </si>
  <si>
    <t>2024-01-03 13:27:35</t>
  </si>
  <si>
    <t>2024-01-03 14:33:13</t>
  </si>
  <si>
    <t>ALİZE KÖK 35-18-M00059_ALAÇATI TM (URLA-1) M10_72185031</t>
  </si>
  <si>
    <t>72185031</t>
  </si>
  <si>
    <t>2024-01-03 13:33:22</t>
  </si>
  <si>
    <t>2024-01-03 14:17:06</t>
  </si>
  <si>
    <t>TR-65 45-77-L00065_A_56403928_56403928</t>
  </si>
  <si>
    <t>56403928</t>
  </si>
  <si>
    <t>2024-01-03 12:24:34</t>
  </si>
  <si>
    <t>2024-01-03 12:49:25</t>
  </si>
  <si>
    <t>SART TR-17 45-78-M00186_95002541576_95002541576</t>
  </si>
  <si>
    <t>95002541576</t>
  </si>
  <si>
    <t>2024-01-03 12:27:54</t>
  </si>
  <si>
    <t>2024-01-03 17:54:11</t>
  </si>
  <si>
    <t>YENİ FOÇA TR-30 35-23-M00030_F f2b_42106477</t>
  </si>
  <si>
    <t>42106477</t>
  </si>
  <si>
    <t>2024-01-03 10:54:14</t>
  </si>
  <si>
    <t>2024-01-03 12:06:47</t>
  </si>
  <si>
    <t>M-205(DM-2/16) 35-09-M00205_A_65502543_65502543</t>
  </si>
  <si>
    <t>65502543</t>
  </si>
  <si>
    <t>2024-01-03 10:51:35</t>
  </si>
  <si>
    <t>2024-01-03 13:54:06</t>
  </si>
  <si>
    <t>2024-01-18 14:06:25</t>
  </si>
  <si>
    <t>2024-01-18 16:42:26</t>
  </si>
  <si>
    <t>2024-01-18 09:34:48</t>
  </si>
  <si>
    <t>2024-01-18 17:30:45</t>
  </si>
  <si>
    <t>2024-01-18 09:34:20</t>
  </si>
  <si>
    <t>2024-01-18 17:15:10</t>
  </si>
  <si>
    <t>ARSLANLAR TM 35-26-A00004_ÖZBEY M15_2305567</t>
  </si>
  <si>
    <t>2305567</t>
  </si>
  <si>
    <t>2024-01-18 09:35:17</t>
  </si>
  <si>
    <t>2024-01-18 14:58:50</t>
  </si>
  <si>
    <t>2024-01-18 02:59:07</t>
  </si>
  <si>
    <t>2024-01-18 03:12:14</t>
  </si>
  <si>
    <t>2024-01-18 02:23:58</t>
  </si>
  <si>
    <t>2024-01-18 04:55:30</t>
  </si>
  <si>
    <t>TURGUTLU İM 45-83-A00001_STADYUM-2 M02_42295731</t>
  </si>
  <si>
    <t>42295731</t>
  </si>
  <si>
    <t>2024-01-18 05:04:11</t>
  </si>
  <si>
    <t>2024-01-18 05:13:34</t>
  </si>
  <si>
    <t>GÖÇBEYLİ TR-2 35-16-M00017_47430268_56395346_56395346</t>
  </si>
  <si>
    <t>56395346</t>
  </si>
  <si>
    <t>2024-01-17 12:37:14</t>
  </si>
  <si>
    <t>2024-01-17 15:24:54</t>
  </si>
  <si>
    <t>SÜTÇÜLER DM 35-27-M00900_ÇAMBEL-1 M20_92758041</t>
  </si>
  <si>
    <t>92758041</t>
  </si>
  <si>
    <t>2024-01-17 13:02:07</t>
  </si>
  <si>
    <t>2024-01-17 13:37:56</t>
  </si>
  <si>
    <t>2024-01-17 12:43:34</t>
  </si>
  <si>
    <t>2024-01-17 16:19:04</t>
  </si>
  <si>
    <t>BELENYAKA TR-10 45-73-M01249_945647476_945647476</t>
  </si>
  <si>
    <t>945647476</t>
  </si>
  <si>
    <t>2024-01-17 10:51:43</t>
  </si>
  <si>
    <t>2024-01-17 14:55:49</t>
  </si>
  <si>
    <t>K-491 35-04-K00491_B_56370272_56370272</t>
  </si>
  <si>
    <t>56370272</t>
  </si>
  <si>
    <t>2024-01-17 10:44:24</t>
  </si>
  <si>
    <t>2024-01-17 12:24:29</t>
  </si>
  <si>
    <t>K-2756 35-01-K02756_A_56357746_56357746</t>
  </si>
  <si>
    <t>56357746</t>
  </si>
  <si>
    <t>2024-01-17 11:01:43</t>
  </si>
  <si>
    <t>2024-01-17 12:04:37</t>
  </si>
  <si>
    <t>K-4491 LAKA TR-2 35-02-K04491_35-02-K04491_2346790</t>
  </si>
  <si>
    <t>2346790</t>
  </si>
  <si>
    <t>2024-01-17 10:40:54</t>
  </si>
  <si>
    <t>2024-01-17 13:07:01</t>
  </si>
  <si>
    <t>2024-01-17 10:38:48</t>
  </si>
  <si>
    <t>2024-01-17 13:46:57</t>
  </si>
  <si>
    <t>M-657 35-17-M00657_HELVACI DM-2 M05_66304277</t>
  </si>
  <si>
    <t>66304277</t>
  </si>
  <si>
    <t>2024-01-17 10:30:54</t>
  </si>
  <si>
    <t>2024-01-17 10:55:24</t>
  </si>
  <si>
    <t>TERZİHALİLLER-2 35-16-M00106_B_90943554_90943554</t>
  </si>
  <si>
    <t>90943554</t>
  </si>
  <si>
    <t>2024-01-17 08:12:29</t>
  </si>
  <si>
    <t>2024-01-17 11:25:38</t>
  </si>
  <si>
    <t>TAVAK TR-2 45-81-M00075_A_56398796_56398796</t>
  </si>
  <si>
    <t>56398796</t>
  </si>
  <si>
    <t>2024-01-17 07:48:11</t>
  </si>
  <si>
    <t>2024-01-17 09:34:48</t>
  </si>
  <si>
    <t>TR-1/7 45-72-M00007__93564245_93564245</t>
  </si>
  <si>
    <t>93564245</t>
  </si>
  <si>
    <t>2024-01-16 22:40:19</t>
  </si>
  <si>
    <t>2024-01-16 23:42:34</t>
  </si>
  <si>
    <t>AVUNDURUK TR-1 35-31-L00179_35-31-L00179_2364350</t>
  </si>
  <si>
    <t>2364350</t>
  </si>
  <si>
    <t>2024-01-16 22:44:23</t>
  </si>
  <si>
    <t>2024-01-16 23:00:09</t>
  </si>
  <si>
    <t>KABAZLI TR-1 45-78-M00677_45-78-M00677_2352892</t>
  </si>
  <si>
    <t>2352892</t>
  </si>
  <si>
    <t>2024-01-16 22:29:52</t>
  </si>
  <si>
    <t>2024-01-16 22:54:54</t>
  </si>
  <si>
    <t>TR-44 SAKIZLI 35-19-L00044_956698304_956698304</t>
  </si>
  <si>
    <t>956698304</t>
  </si>
  <si>
    <t>2024-01-16 16:58:19</t>
  </si>
  <si>
    <t>2024-01-16 20:36:58</t>
  </si>
  <si>
    <t>K-1402 35-01-K01402_912251659_912251659</t>
  </si>
  <si>
    <t>912251659</t>
  </si>
  <si>
    <t>2024-01-16 14:36:46</t>
  </si>
  <si>
    <t>2024-01-16 17:23:43</t>
  </si>
  <si>
    <t>M-2001 GÜZELBAHÇE ÇAMLI KÖK 35-10-M02001_M-2501 M03_47756368</t>
  </si>
  <si>
    <t>47756368</t>
  </si>
  <si>
    <t>2024-01-16 11:15:04</t>
  </si>
  <si>
    <t>2024-01-16 12:55:07</t>
  </si>
  <si>
    <t>YAYAKENT DM 35-24-M00209_YAYAKENT-2 M06_72093569</t>
  </si>
  <si>
    <t>72093569</t>
  </si>
  <si>
    <t>2024-01-16 09:21:07</t>
  </si>
  <si>
    <t>2024-01-16 09:27:28</t>
  </si>
  <si>
    <t>2024-01-15 22:09:25</t>
  </si>
  <si>
    <t>2024-01-15 22:34:26</t>
  </si>
  <si>
    <t>YAĞCILI TR-1 45-82-M00331_D_56387936_56387936</t>
  </si>
  <si>
    <t>56387936</t>
  </si>
  <si>
    <t>2024-01-15 22:16:38</t>
  </si>
  <si>
    <t>2024-01-15 23:51:11</t>
  </si>
  <si>
    <t>2024-01-15 22:53:07</t>
  </si>
  <si>
    <t>2024-01-15 23:24:07</t>
  </si>
  <si>
    <t>2024-01-03 05:49:27</t>
  </si>
  <si>
    <t>2024-01-03 07:40:25</t>
  </si>
  <si>
    <t>ÇANDARLI TATİL KÖYÜ KÖK-11 35-30-M00079_ÇANDARLI TATİL KÖYÜ M04_72085947</t>
  </si>
  <si>
    <t>72085947</t>
  </si>
  <si>
    <t>2024-01-15 22:17:57</t>
  </si>
  <si>
    <t>2024-01-15 23:21:37</t>
  </si>
  <si>
    <t>M-2902 35-02-M02902_C_56374113_56374113</t>
  </si>
  <si>
    <t>56374113</t>
  </si>
  <si>
    <t>2024-01-15 11:35:40</t>
  </si>
  <si>
    <t>2024-01-15 17:22:39</t>
  </si>
  <si>
    <t>AŞAĞI ÇOBANİSA TR-16 45-71-M00586_B_56384270_56384270</t>
  </si>
  <si>
    <t>56384270</t>
  </si>
  <si>
    <t>2024-01-15 12:20:04</t>
  </si>
  <si>
    <t>2024-01-15 14:20:18</t>
  </si>
  <si>
    <t>KAPANCI KÖK 45-78-L00229_KENDİRLİ-YARAŞLI L04_2328991</t>
  </si>
  <si>
    <t>2328991</t>
  </si>
  <si>
    <t>2024-01-15 12:02:37</t>
  </si>
  <si>
    <t>2024-01-15 12:55:17</t>
  </si>
  <si>
    <t>DM-4/7 (SELVİ SOKAK) 45-71-M00234_C c2b_45125143</t>
  </si>
  <si>
    <t>45125143</t>
  </si>
  <si>
    <t>2024-01-15 10:08:18</t>
  </si>
  <si>
    <t>2024-01-15 13:47:31</t>
  </si>
  <si>
    <t>2024-01-15 09:41:16</t>
  </si>
  <si>
    <t>2024-01-15 10:57:07</t>
  </si>
  <si>
    <t>KÖPRÜBAŞI TR-10 45-86-M00010_KÖPRÜBAŞI TR-36 M06_72221050</t>
  </si>
  <si>
    <t>72221050</t>
  </si>
  <si>
    <t>2024-01-15 10:18:48</t>
  </si>
  <si>
    <t>2024-01-15 16:11:32</t>
  </si>
  <si>
    <t>ÖDEMİŞ TM-2 35-15-A00005_KAYAKÖY M11_2334257</t>
  </si>
  <si>
    <t>2334257</t>
  </si>
  <si>
    <t>2024-01-15 10:06:42</t>
  </si>
  <si>
    <t>2024-01-15 12:37:20</t>
  </si>
  <si>
    <t>2024-01-07 11:28:38</t>
  </si>
  <si>
    <t>2024-01-07 13:22:21</t>
  </si>
  <si>
    <t>M-3337 35-04-M03337_99675442_99675442</t>
  </si>
  <si>
    <t>99675442</t>
  </si>
  <si>
    <t>2024-01-07 10:43:49</t>
  </si>
  <si>
    <t>2024-01-07 13:27:16</t>
  </si>
  <si>
    <t>ÇİLE DM 35-22-M00086_ÇİLE KÖYÜ M05_50064043</t>
  </si>
  <si>
    <t>50064043</t>
  </si>
  <si>
    <t>2024-01-07 10:38:54</t>
  </si>
  <si>
    <t>2024-01-07 11:48:44</t>
  </si>
  <si>
    <t>DM-2/34 (MEVLANA YOLU) 45-71-M00532_DIREK TIPI TRAFO HUCRESI H01_2076731</t>
  </si>
  <si>
    <t>2076731</t>
  </si>
  <si>
    <t>2024-01-07 10:08:34</t>
  </si>
  <si>
    <t>2024-01-07 17:40:00</t>
  </si>
  <si>
    <t>M-1148 35-09-M01148_M-388 M04_47617195</t>
  </si>
  <si>
    <t>47617195</t>
  </si>
  <si>
    <t>2024-01-07 09:41:22</t>
  </si>
  <si>
    <t>2024-01-07 10:03:16</t>
  </si>
  <si>
    <t>ÇOBANLAR SUBATAN TR-2 35-15-L00357__96077320_96077320</t>
  </si>
  <si>
    <t>96077320</t>
  </si>
  <si>
    <t>2024-01-07 09:41:57</t>
  </si>
  <si>
    <t>2024-01-07 17:32:24</t>
  </si>
  <si>
    <t>EĞLENHOCA TR-2 35-21-L00119_A_56373243_56373243</t>
  </si>
  <si>
    <t>56373243</t>
  </si>
  <si>
    <t>2024-01-07 09:20:21</t>
  </si>
  <si>
    <t>2024-01-07 17:48:48</t>
  </si>
  <si>
    <t>MORALILAR İM 45-72-A00002_PINARCIK L03_2097901</t>
  </si>
  <si>
    <t>2097901</t>
  </si>
  <si>
    <t>2024-01-06 10:24:53</t>
  </si>
  <si>
    <t>2024-01-06 10:25:43</t>
  </si>
  <si>
    <t>2024-01-06 10:03:31</t>
  </si>
  <si>
    <t>2024-01-06 17:46:47</t>
  </si>
  <si>
    <t>2024-01-06 03:11:07</t>
  </si>
  <si>
    <t>2024-01-06 03:27:35</t>
  </si>
  <si>
    <t>AŞAĞIŞAKRAN TR-1 35-17-M00223_A_60984349_60984349</t>
  </si>
  <si>
    <t>60984349</t>
  </si>
  <si>
    <t>2024-01-05 20:20:33</t>
  </si>
  <si>
    <t>2024-01-05 21:49:43</t>
  </si>
  <si>
    <t>2024-01-05 22:36:00</t>
  </si>
  <si>
    <t>ÜÇPINAR TR-6 45-71-M01538_B_56363700_56363700</t>
  </si>
  <si>
    <t>56363700</t>
  </si>
  <si>
    <t>2024-01-05 18:11:10</t>
  </si>
  <si>
    <t>2024-01-05 22:27:13</t>
  </si>
  <si>
    <t>2024-01-05 18:42:08</t>
  </si>
  <si>
    <t>2024-01-05 19:14:22</t>
  </si>
  <si>
    <t>M-2558 35-01-M02558_910643367_910643367</t>
  </si>
  <si>
    <t>910643367</t>
  </si>
  <si>
    <t>2024-01-05 15:37:00</t>
  </si>
  <si>
    <t>2024-01-05 18:21:25</t>
  </si>
  <si>
    <t>HACIHALİLLER TR-1 KÖK 45-71-M00066_HACIHALİLLER TR-3 M01_72238380</t>
  </si>
  <si>
    <t>72238380</t>
  </si>
  <si>
    <t>2024-01-05 17:27:05</t>
  </si>
  <si>
    <t>ŞİRVAN TARIMSAL SULAMA TR-2 45-83-M00489_45-83-M00489_2369720</t>
  </si>
  <si>
    <t>2369720</t>
  </si>
  <si>
    <t>2024-01-05 11:54:25</t>
  </si>
  <si>
    <t>2024-01-05 13:15:57</t>
  </si>
  <si>
    <t>POYRAZDAMLARI TR-14 45-78-M00579_C_91236519_91236519</t>
  </si>
  <si>
    <t>91236519</t>
  </si>
  <si>
    <t>2024-01-05 10:57:26</t>
  </si>
  <si>
    <t>2024-01-05 13:04:05</t>
  </si>
  <si>
    <t>SUBAŞI TR-5 45-73-M00814_945645493_945645493</t>
  </si>
  <si>
    <t>945645493</t>
  </si>
  <si>
    <t>2024-01-05 09:51:57</t>
  </si>
  <si>
    <t>2024-01-05 17:57:05</t>
  </si>
  <si>
    <t>TİRE TM 35-29-A00003_SELATİN TÜNELİ M19_2061047</t>
  </si>
  <si>
    <t>2061047</t>
  </si>
  <si>
    <t>2024-01-05 09:36:40</t>
  </si>
  <si>
    <t>2024-01-05 12:02:45</t>
  </si>
  <si>
    <t>2024-01-05 09:25:01</t>
  </si>
  <si>
    <t>2024-01-05 16:14:06</t>
  </si>
  <si>
    <t>TEKKEDERE DM 35-16-M00137_HatBaşıAyırıcı_53132989 M03_53132989</t>
  </si>
  <si>
    <t>53132989</t>
  </si>
  <si>
    <t>2024-01-05 09:16:56</t>
  </si>
  <si>
    <t>2024-01-05 10:32:17</t>
  </si>
  <si>
    <t>TR-292 (İM-1/TR-2) 35-19-L00292_956664390_956664390</t>
  </si>
  <si>
    <t>956664390</t>
  </si>
  <si>
    <t>2024-01-05 05:33:14</t>
  </si>
  <si>
    <t>2024-01-05 09:47:52</t>
  </si>
  <si>
    <t>2024-01-04 23:08:56</t>
  </si>
  <si>
    <t>2024-01-05 01:39:11</t>
  </si>
  <si>
    <t>M-3062 (YATIRIM REZERVE) 35-09-M03062_913192925_913192925</t>
  </si>
  <si>
    <t>913192925</t>
  </si>
  <si>
    <t>2024-01-04 21:37:43</t>
  </si>
  <si>
    <t>2024-01-04 23:07:29</t>
  </si>
  <si>
    <t>2024-01-04 21:43:06</t>
  </si>
  <si>
    <t>2024-01-04 21:52:46</t>
  </si>
  <si>
    <t>2024-01-04 21:53:28</t>
  </si>
  <si>
    <t>2024-01-04 22:48:00</t>
  </si>
  <si>
    <t>2024-01-05 08:16:42</t>
  </si>
  <si>
    <t>2024-01-05 08:20:48</t>
  </si>
  <si>
    <t>ÇORAKLAR TR 35-17-M00442_35-17-M00442_2362616</t>
  </si>
  <si>
    <t>2362616</t>
  </si>
  <si>
    <t>2024-01-03 16:26:51</t>
  </si>
  <si>
    <t>2024-01-03 17:50:56</t>
  </si>
  <si>
    <t>2024-01-03 15:55:26</t>
  </si>
  <si>
    <t>2024-01-03 16:40:38</t>
  </si>
  <si>
    <t>KERESTECİLER TR-3 45-83-M00140_45-83-M00140_2356709</t>
  </si>
  <si>
    <t>2356709</t>
  </si>
  <si>
    <t>2024-01-03 14:20:16</t>
  </si>
  <si>
    <t>2024-01-03 14:42:58</t>
  </si>
  <si>
    <t>EĞİLLER TR-1 35-16-M00078_B_91036169_91036169</t>
  </si>
  <si>
    <t>91036169</t>
  </si>
  <si>
    <t>2024-01-03 13:28:51</t>
  </si>
  <si>
    <t>2024-01-03 16:32:20</t>
  </si>
  <si>
    <t>GÖKEYÜP İKİOLUK MAH.TR-1 45-78-M00818_950093952_950093952</t>
  </si>
  <si>
    <t>950093952</t>
  </si>
  <si>
    <t>2024-01-03 13:32:42</t>
  </si>
  <si>
    <t>2024-01-03 15:30:13</t>
  </si>
  <si>
    <t>2024-01-03 14:04:51</t>
  </si>
  <si>
    <t>2024-01-03 14:05:06</t>
  </si>
  <si>
    <t>2024-01-03 14:40:55</t>
  </si>
  <si>
    <t>2024-01-03 15:51:16</t>
  </si>
  <si>
    <t>2024-01-03 14:42:21</t>
  </si>
  <si>
    <t>2024-01-03 15:10:11</t>
  </si>
  <si>
    <t>2024-01-03 14:38:53</t>
  </si>
  <si>
    <t>2024-01-03 14:43:01</t>
  </si>
  <si>
    <t>K-633 35-02-K00633_DAĞITIM TRAFOSU K04_65654185</t>
  </si>
  <si>
    <t>65654185</t>
  </si>
  <si>
    <t>2024-01-03 14:36:48</t>
  </si>
  <si>
    <t>2024-01-03 15:24:18</t>
  </si>
  <si>
    <t>2024-01-03 12:00:02</t>
  </si>
  <si>
    <t>2024-01-03 12:52:54</t>
  </si>
  <si>
    <t>M-3090 35-09-M03090_A A02_95325030</t>
  </si>
  <si>
    <t>95325030</t>
  </si>
  <si>
    <t>2024-01-03 11:53:53</t>
  </si>
  <si>
    <t>2024-01-03 14:13:03</t>
  </si>
  <si>
    <t>ÇANDARLI TR-17 35-30-M00017_955326139_955326139</t>
  </si>
  <si>
    <t>955326139</t>
  </si>
  <si>
    <t>2024-01-03 10:40:35</t>
  </si>
  <si>
    <t>2024-01-03 14:10:51</t>
  </si>
  <si>
    <t>2024-01-03 10:02:59</t>
  </si>
  <si>
    <t>2024-01-03 14:05:27</t>
  </si>
  <si>
    <t>SANAYİ SİTESİ TR-6 (DM-10/14) 35-17-M00501_A A01_5761928</t>
  </si>
  <si>
    <t>5761928</t>
  </si>
  <si>
    <t>2024-01-03 08:31:05</t>
  </si>
  <si>
    <t>2024-01-03 09:38:35</t>
  </si>
  <si>
    <t>TR-1-2/2 35-20-L00008_955198773_955198773</t>
  </si>
  <si>
    <t>955198773</t>
  </si>
  <si>
    <t>2024-01-03 07:38:21</t>
  </si>
  <si>
    <t>2024-01-03 09:58:36</t>
  </si>
  <si>
    <t>2024-01-03 06:58:18</t>
  </si>
  <si>
    <t>2024-01-03 09:08:58</t>
  </si>
  <si>
    <t>L-289 DEMET AKBAĞ TRAFO 35-18-L00289_950456664_950456664</t>
  </si>
  <si>
    <t>950456664</t>
  </si>
  <si>
    <t>2024-01-02 20:29:39</t>
  </si>
  <si>
    <t>2024-01-02 22:10:37</t>
  </si>
  <si>
    <t>YENİÇİFTLİK KÖK 35-20-L00373_950324831_950324831</t>
  </si>
  <si>
    <t>950324831</t>
  </si>
  <si>
    <t>2024-01-02 21:18:23</t>
  </si>
  <si>
    <t>2024-01-03 01:46:01</t>
  </si>
  <si>
    <t>K-1548 35-01-K01548_B 1B_5870438</t>
  </si>
  <si>
    <t>5870438</t>
  </si>
  <si>
    <t>2024-01-02 20:31:35</t>
  </si>
  <si>
    <t>2024-01-02 23:16:20</t>
  </si>
  <si>
    <t>KILAVUZLAR KÖK 45-74-M00198_HatBaşıAyırıcı_53135297 M02_53135297</t>
  </si>
  <si>
    <t>53135297</t>
  </si>
  <si>
    <t>2024-01-02 22:43:08</t>
  </si>
  <si>
    <t>2024-01-02 22:50:10</t>
  </si>
  <si>
    <t>TR-2/88 45-83-L00088_TR-2/91 L01_2104260</t>
  </si>
  <si>
    <t>2104260</t>
  </si>
  <si>
    <t>2024-01-02 20:57:20</t>
  </si>
  <si>
    <t>2024-01-02 21:21:30</t>
  </si>
  <si>
    <t>2024-01-02 19:26:09</t>
  </si>
  <si>
    <t>2024-01-02 20:23:00</t>
  </si>
  <si>
    <t>PAZARKÖY KÖK 45-78-L00700_PAZARKÖY TEKELİOĞLU L01_66030179</t>
  </si>
  <si>
    <t>66030179</t>
  </si>
  <si>
    <t>2024-01-02 18:28:58</t>
  </si>
  <si>
    <t>2024-01-02 20:07:06</t>
  </si>
  <si>
    <t>TR-51 35-27-M00051_913145277_913145277</t>
  </si>
  <si>
    <t>913145277</t>
  </si>
  <si>
    <t>2024-01-02 16:14:20</t>
  </si>
  <si>
    <t>2024-01-02 18:30:23</t>
  </si>
  <si>
    <t>K-3010 35-04-K03010_915136712_915136712</t>
  </si>
  <si>
    <t>915136712</t>
  </si>
  <si>
    <t>2024-01-02 15:52:06</t>
  </si>
  <si>
    <t>2024-01-02 20:23:39</t>
  </si>
  <si>
    <t>2024-01-02 16:04:57</t>
  </si>
  <si>
    <t>2024-01-02 16:11:06</t>
  </si>
  <si>
    <t>K-921 35-01-K00921_912438507_912438507</t>
  </si>
  <si>
    <t>912438507</t>
  </si>
  <si>
    <t>2024-01-02 14:21:57</t>
  </si>
  <si>
    <t>2024-01-02 17:20:41</t>
  </si>
  <si>
    <t>DM-5/9 35-28-M00714__92539964_92539964</t>
  </si>
  <si>
    <t>92539964</t>
  </si>
  <si>
    <t>2024-01-02 13:53:08</t>
  </si>
  <si>
    <t>2024-01-02 16:21:23</t>
  </si>
  <si>
    <t>K-15 35-02-K00015_913365229_913365229</t>
  </si>
  <si>
    <t>913365229</t>
  </si>
  <si>
    <t>2024-01-02 12:38:01</t>
  </si>
  <si>
    <t>2024-01-02 14:47:38</t>
  </si>
  <si>
    <t>GÜLBAHÇE TR-5 (TR-186) 35-19-L00186_956690670_956690670</t>
  </si>
  <si>
    <t>956690670</t>
  </si>
  <si>
    <t>2024-01-02 10:49:40</t>
  </si>
  <si>
    <t>2024-01-02 11:52:13</t>
  </si>
  <si>
    <t>MENEMEN İM 35-28-A00001_ULUCAK-2 M14_2053670</t>
  </si>
  <si>
    <t>2053670</t>
  </si>
  <si>
    <t>2024-01-19 05:44:16</t>
  </si>
  <si>
    <t>TR-115 35-26-M00115_DAĞITIM TRAFO TR-115 M04_65974248</t>
  </si>
  <si>
    <t>65974248</t>
  </si>
  <si>
    <t>ÇAMPINAR TARIMSAL SULAMA TR-1 45-83-M00351_DIREK TIPI TRAFO HUCRESI H01_2065283</t>
  </si>
  <si>
    <t>2065283</t>
  </si>
  <si>
    <t>2024-01-18 09:25:39</t>
  </si>
  <si>
    <t>2024-01-18 17:15:40</t>
  </si>
  <si>
    <t>TR-115 35-26-M00115_SANAYİ TR-1 M03_65974282</t>
  </si>
  <si>
    <t>65974282</t>
  </si>
  <si>
    <t>TR-114 35-26-M00114_DAĞITIM TRAFO TR-114 M04_65974718</t>
  </si>
  <si>
    <t>65974718</t>
  </si>
  <si>
    <t>TR-114 35-26-M00114_CANET/TORBALI DEVLET HASTANESİ M01_65975056</t>
  </si>
  <si>
    <t>65975056</t>
  </si>
  <si>
    <t>2024-01-18 09:24:54</t>
  </si>
  <si>
    <t>2024-01-18 09:55:07</t>
  </si>
  <si>
    <t>2024-01-18 09:31:05</t>
  </si>
  <si>
    <t>2024-01-18 10:33:37</t>
  </si>
  <si>
    <t>2024-01-18 09:29:31</t>
  </si>
  <si>
    <t>2024-01-18 17:33:05</t>
  </si>
  <si>
    <t>TR-115 35-26-M00115_DAĞITIM TRAFO TR-115 M04_65974283</t>
  </si>
  <si>
    <t>65974283</t>
  </si>
  <si>
    <t>2024-01-18 09:01:10</t>
  </si>
  <si>
    <t>2024-01-18 11:41:44</t>
  </si>
  <si>
    <t>YONCAKÖY TR 4 35-13-L00072_D D-1_5951501</t>
  </si>
  <si>
    <t>5951501</t>
  </si>
  <si>
    <t>2024-01-18 08:54:53</t>
  </si>
  <si>
    <t>2024-01-18 15:19:56</t>
  </si>
  <si>
    <t>BAHÇELİ  AR ÇİFTLİĞİ TR2 35-30-L00146_955320956_955320956</t>
  </si>
  <si>
    <t>955320956</t>
  </si>
  <si>
    <t>2024-01-18 08:57:11</t>
  </si>
  <si>
    <t>2024-01-18 09:06:01</t>
  </si>
  <si>
    <t>2024-01-18 15:19:29</t>
  </si>
  <si>
    <t>2024-01-18 09:09:37</t>
  </si>
  <si>
    <t>BAĞLICA KÖK 45-79-M00248_BAĞLICA M02_72036936</t>
  </si>
  <si>
    <t>72036936</t>
  </si>
  <si>
    <t>2024-01-18 09:02:16</t>
  </si>
  <si>
    <t>2024-01-18 14:43:09</t>
  </si>
  <si>
    <t>BOSTANLI GIS TM 35-04-A00001_Bostanlı-7 K14_2311278</t>
  </si>
  <si>
    <t>2311278</t>
  </si>
  <si>
    <t>2024-01-18 08:59:26</t>
  </si>
  <si>
    <t>2024-01-18 13:14:17</t>
  </si>
  <si>
    <t>K-984 35-07-K00984_97544003_97544003</t>
  </si>
  <si>
    <t>97544003</t>
  </si>
  <si>
    <t>2024-01-17 22:03:59</t>
  </si>
  <si>
    <t>2024-01-18 01:15:31</t>
  </si>
  <si>
    <t>ÇUKURALTI M-50 35-25-M00085_B_56355013_56355013</t>
  </si>
  <si>
    <t>56355013</t>
  </si>
  <si>
    <t>2024-01-17 21:35:23</t>
  </si>
  <si>
    <t>2024-01-17 23:21:58</t>
  </si>
  <si>
    <t>2024-01-18 01:01:29</t>
  </si>
  <si>
    <t>2024-01-17 22:21:27</t>
  </si>
  <si>
    <t>2024-01-18 01:09:47</t>
  </si>
  <si>
    <t>K-125 35-08-K00125_M M1_61261918</t>
  </si>
  <si>
    <t>61261918</t>
  </si>
  <si>
    <t>2024-01-17 22:25:42</t>
  </si>
  <si>
    <t>2024-01-18 00:39:56</t>
  </si>
  <si>
    <t>TR-66 35-30-L00066_35-30-L00066_2353921</t>
  </si>
  <si>
    <t>2353921</t>
  </si>
  <si>
    <t>2024-01-17 22:10:37</t>
  </si>
  <si>
    <t>2024-01-17 22:42:22</t>
  </si>
  <si>
    <t>GÜZELHİSAR TR-1 35-17-M00167_DIREK TIPI TRAFO HUCRESI H01_2039188</t>
  </si>
  <si>
    <t>2039188</t>
  </si>
  <si>
    <t>2024-01-17 21:51:31</t>
  </si>
  <si>
    <t>2024-01-18 01:12:55</t>
  </si>
  <si>
    <t>2024-01-17 23:16:27</t>
  </si>
  <si>
    <t>2024-01-18 00:48:44</t>
  </si>
  <si>
    <t>2024-01-18 00:34:29</t>
  </si>
  <si>
    <t>2024-01-18 04:18:41</t>
  </si>
  <si>
    <t>2024-01-17 23:25:17</t>
  </si>
  <si>
    <t>2024-01-18 00:20:52</t>
  </si>
  <si>
    <t>MURADİYE TR-4 45-71-M02427_953221353_953221353</t>
  </si>
  <si>
    <t>953221353</t>
  </si>
  <si>
    <t>2024-01-17 19:36:47</t>
  </si>
  <si>
    <t>2024-01-17 22:41:02</t>
  </si>
  <si>
    <t>GENCERLER TR-4 35-20-L00041_955211121_955211121</t>
  </si>
  <si>
    <t>955211121</t>
  </si>
  <si>
    <t>2024-01-17 18:57:50</t>
  </si>
  <si>
    <t>2024-01-17 20:55:11</t>
  </si>
  <si>
    <t>2024-01-17 19:32:46</t>
  </si>
  <si>
    <t>2024-01-17 22:09:16</t>
  </si>
  <si>
    <t>2024-01-17 20:12:39</t>
  </si>
  <si>
    <t>2024-01-17 22:29:14</t>
  </si>
  <si>
    <t>M-3470(YATIRIM REZERVE) 35-02-M03470_98942001_98942001</t>
  </si>
  <si>
    <t>98942001</t>
  </si>
  <si>
    <t>2024-01-17 19:13:09</t>
  </si>
  <si>
    <t>2024-01-17 20:34:47</t>
  </si>
  <si>
    <t>KAVACIK TR-1 45-77-M00001_A_91276334_91276334</t>
  </si>
  <si>
    <t>91276334</t>
  </si>
  <si>
    <t>2024-01-17 19:59:32</t>
  </si>
  <si>
    <t>2024-01-17 21:04:40</t>
  </si>
  <si>
    <t>TR-2 (MENDERES YANI KABİN) 35-32-L00002_946410030_946410030</t>
  </si>
  <si>
    <t>946410030</t>
  </si>
  <si>
    <t>2024-01-17 19:26:57</t>
  </si>
  <si>
    <t>2024-01-17 21:42:12</t>
  </si>
  <si>
    <t>YUKARI EMLAKDERE TR-1 45-71-M01032_DIREK TIPI TRAFO HUCRESI H01_2091040</t>
  </si>
  <si>
    <t>2091040</t>
  </si>
  <si>
    <t>2024-01-17 19:24:19</t>
  </si>
  <si>
    <t>ALİZE KÖK 35-18-M00059_ALAÇATI TM (URLA-1) M10_72185135</t>
  </si>
  <si>
    <t>72185135</t>
  </si>
  <si>
    <t>2024-01-17 19:21:07</t>
  </si>
  <si>
    <t>2024-01-17 20:35:03</t>
  </si>
  <si>
    <t>2024-01-17 19:48:54</t>
  </si>
  <si>
    <t>2024-01-17 19:49:14</t>
  </si>
  <si>
    <t>ÇARIKBOZDAĞ TR-1 45-73-M01232_945652510_945652510</t>
  </si>
  <si>
    <t>945652510</t>
  </si>
  <si>
    <t>2024-01-17 18:50:56</t>
  </si>
  <si>
    <t>2024-01-17 21:40:17</t>
  </si>
  <si>
    <t>ZEYTİNOVA TR-3 35-20-L00309_955203429_955203429</t>
  </si>
  <si>
    <t>955203429</t>
  </si>
  <si>
    <t>2024-01-17 18:59:05</t>
  </si>
  <si>
    <t>2024-01-17 21:50:56</t>
  </si>
  <si>
    <t>K-1016 35-01-K01016_913440764_913440764</t>
  </si>
  <si>
    <t>913440764</t>
  </si>
  <si>
    <t>2024-01-17 18:45:33</t>
  </si>
  <si>
    <t>2024-01-17 20:32:22</t>
  </si>
  <si>
    <t>KEMALİYE TR-3 45-73-M00151_945662693_945662693</t>
  </si>
  <si>
    <t>945662693</t>
  </si>
  <si>
    <t>2024-01-17 18:47:18</t>
  </si>
  <si>
    <t>2024-01-17 20:45:15</t>
  </si>
  <si>
    <t>2024-01-17 18:38:07</t>
  </si>
  <si>
    <t>2024-01-17 20:25:03</t>
  </si>
  <si>
    <t>MENEMEN DM-3/13 35-28-M00722_E E02_5931983</t>
  </si>
  <si>
    <t>5931983</t>
  </si>
  <si>
    <t>2024-01-17 18:49:54</t>
  </si>
  <si>
    <t>2024-01-17 22:31:58</t>
  </si>
  <si>
    <t>2024-01-17 18:32:50</t>
  </si>
  <si>
    <t>2024-01-17 19:39:29</t>
  </si>
  <si>
    <t>MENEMEN TR-24 35-28-L00024_C_91441253_91441253</t>
  </si>
  <si>
    <t>91441253</t>
  </si>
  <si>
    <t>2024-01-17 18:57:53</t>
  </si>
  <si>
    <t>2024-01-17 19:10:01</t>
  </si>
  <si>
    <t>K-2534 35-02-K02534_K-696 K02_2066701</t>
  </si>
  <si>
    <t>2066701</t>
  </si>
  <si>
    <t>2024-01-17 18:44:57</t>
  </si>
  <si>
    <t>2024-01-17 18:45:34</t>
  </si>
  <si>
    <t>YAKAPINAR TR-4 35-20-L00154_955207698_955207698</t>
  </si>
  <si>
    <t>955207698</t>
  </si>
  <si>
    <t>2024-01-17 17:16:42</t>
  </si>
  <si>
    <t>2024-01-17 20:02:09</t>
  </si>
  <si>
    <t>2024-01-17 17:05:54</t>
  </si>
  <si>
    <t>2024-01-17 18:16:47</t>
  </si>
  <si>
    <t>2024-01-17 17:30:47</t>
  </si>
  <si>
    <t>2024-01-17 18:26:28</t>
  </si>
  <si>
    <t>DADAĞLI TR-10 (TR-2) 45-79-M00514__72373776_72373776</t>
  </si>
  <si>
    <t>72373776</t>
  </si>
  <si>
    <t>2024-01-17 17:34:06</t>
  </si>
  <si>
    <t>2024-01-17 18:50:09</t>
  </si>
  <si>
    <t>DÜNDARLI AKKAVAK TR-3 35-29-L00333_A_91371763_91371763</t>
  </si>
  <si>
    <t>91371763</t>
  </si>
  <si>
    <t>2024-01-17 17:26:49</t>
  </si>
  <si>
    <t>2024-01-17 18:04:57</t>
  </si>
  <si>
    <t>TR-13 35-19-L00013_956675029_956675029</t>
  </si>
  <si>
    <t>956675029</t>
  </si>
  <si>
    <t>2024-01-17 17:23:56</t>
  </si>
  <si>
    <t>2024-01-17 20:25:55</t>
  </si>
  <si>
    <t>GÖRDES DM 45-75-M00050_HatBaşıAyırıcı_53135804 M09_53135804</t>
  </si>
  <si>
    <t>53135804</t>
  </si>
  <si>
    <t>2024-01-17 17:31:38</t>
  </si>
  <si>
    <t>2024-01-17 18:39:05</t>
  </si>
  <si>
    <t>ZEYTİNLİOVA TR-8 45-72-L00423_C_56386914_56386914</t>
  </si>
  <si>
    <t>56386914</t>
  </si>
  <si>
    <t>2024-01-17 17:27:10</t>
  </si>
  <si>
    <t>2024-01-17 22:28:53</t>
  </si>
  <si>
    <t>K-845 35-01-K00845_F_56370072_56370072</t>
  </si>
  <si>
    <t>56370072</t>
  </si>
  <si>
    <t>2024-01-17 17:04:38</t>
  </si>
  <si>
    <t>TR-123 35-15-M00123_950364593_950364593</t>
  </si>
  <si>
    <t>950364593</t>
  </si>
  <si>
    <t>2024-01-17 16:58:47</t>
  </si>
  <si>
    <t>2024-01-17 18:22:26</t>
  </si>
  <si>
    <t>K-3676 35-04-K03676_95002795956_95002795956</t>
  </si>
  <si>
    <t>95002795956</t>
  </si>
  <si>
    <t>2024-01-17 16:37:21</t>
  </si>
  <si>
    <t>2024-01-17 17:47:04</t>
  </si>
  <si>
    <t>TR-38 35-30-L00038_D D02_66177367</t>
  </si>
  <si>
    <t>66177367</t>
  </si>
  <si>
    <t>2024-01-17 16:45:13</t>
  </si>
  <si>
    <t>2024-01-17 19:26:58</t>
  </si>
  <si>
    <t>TR-58 45-78-M00058_953260875_953260875</t>
  </si>
  <si>
    <t>953260875</t>
  </si>
  <si>
    <t>2024-01-17 16:57:17</t>
  </si>
  <si>
    <t>2024-01-17 19:05:33</t>
  </si>
  <si>
    <t>K-407 35-02-K00407__88250666_88250666</t>
  </si>
  <si>
    <t>88250666</t>
  </si>
  <si>
    <t>2024-01-17 16:42:51</t>
  </si>
  <si>
    <t>2024-01-17 18:15:10</t>
  </si>
  <si>
    <t>ÇINARLIKUYU KÖK 45-71-M00188_HatBaşıAyırıcı_53134658 M02_53134658</t>
  </si>
  <si>
    <t>53134658</t>
  </si>
  <si>
    <t>2024-01-17 16:39:03</t>
  </si>
  <si>
    <t>DM-2/36 45-71-M00168_45-71-M00168_2360318</t>
  </si>
  <si>
    <t>2360318</t>
  </si>
  <si>
    <t>2024-01-17 16:56:39</t>
  </si>
  <si>
    <t>2024-01-17 18:26:18</t>
  </si>
  <si>
    <t>2024-01-17 16:53:18</t>
  </si>
  <si>
    <t>2024-01-17 17:08:57</t>
  </si>
  <si>
    <t>TR-2/34 45-72-L00034__83208891_83208891</t>
  </si>
  <si>
    <t>83208891</t>
  </si>
  <si>
    <t>2024-01-16 20:34:48</t>
  </si>
  <si>
    <t>KINIK ORGANİZE DM 35-24-M00208_HatBaşıAyırıcı_72291214 M13_72291214</t>
  </si>
  <si>
    <t>72291214</t>
  </si>
  <si>
    <t>2024-01-17 16:52:47</t>
  </si>
  <si>
    <t>TR-39 35-16-L00039_35-16-L00039_67577606</t>
  </si>
  <si>
    <t>67577606</t>
  </si>
  <si>
    <t>2024-01-17 16:47:59</t>
  </si>
  <si>
    <t>2024-01-17 17:24:47</t>
  </si>
  <si>
    <t>2024-01-17 15:44:11</t>
  </si>
  <si>
    <t>2024-01-17 17:25:06</t>
  </si>
  <si>
    <t>TR-36 (DM-2/33) SANAYİ SİTESİ 35-22-M00036_955264634_955264634</t>
  </si>
  <si>
    <t>955264634</t>
  </si>
  <si>
    <t>2024-01-17 15:56:42</t>
  </si>
  <si>
    <t>2024-01-17 17:20:48</t>
  </si>
  <si>
    <t>M-1038 35-04-M01038_915019606_915019606</t>
  </si>
  <si>
    <t>915019606</t>
  </si>
  <si>
    <t>2024-01-17 15:47:55</t>
  </si>
  <si>
    <t>2024-01-17 17:12:55</t>
  </si>
  <si>
    <t>MALKOCA TR-1 45-75-M00257_B_56389613_56389613</t>
  </si>
  <si>
    <t>56389613</t>
  </si>
  <si>
    <t>2024-01-17 15:56:00</t>
  </si>
  <si>
    <t>2024-01-17 17:02:15</t>
  </si>
  <si>
    <t>M-1284 35-02-M01284_913259724_913259724</t>
  </si>
  <si>
    <t>913259724</t>
  </si>
  <si>
    <t>2024-01-17 15:36:51</t>
  </si>
  <si>
    <t>2024-01-17 16:13:21</t>
  </si>
  <si>
    <t>TR-39 35-16-L00039_948510453_948510453</t>
  </si>
  <si>
    <t>948510453</t>
  </si>
  <si>
    <t>2024-01-17 16:12:32</t>
  </si>
  <si>
    <t>2024-01-17 16:09:19</t>
  </si>
  <si>
    <t>2024-01-17 17:26:54</t>
  </si>
  <si>
    <t>2024-01-17 15:55:30</t>
  </si>
  <si>
    <t>2024-01-17 16:05:07</t>
  </si>
  <si>
    <t>DEMİRKÖPRÜ TM 45-78-A00005_HatBaşıAyırıcı_53139457 M05_53139457</t>
  </si>
  <si>
    <t>53139457</t>
  </si>
  <si>
    <t>2024-01-17 15:53:04</t>
  </si>
  <si>
    <t>2024-01-17 18:39:04</t>
  </si>
  <si>
    <t>2024-01-17 15:39:04</t>
  </si>
  <si>
    <t>2024-01-17 16:08:59</t>
  </si>
  <si>
    <t>MENEMEN KÖK-24 35-28-M00024__79680378_79680378</t>
  </si>
  <si>
    <t>79680378</t>
  </si>
  <si>
    <t>2024-01-17 14:09:48</t>
  </si>
  <si>
    <t>2024-01-17 21:12:09</t>
  </si>
  <si>
    <t>2024-01-17 13:56:24</t>
  </si>
  <si>
    <t>2024-01-17 16:48:44</t>
  </si>
  <si>
    <t>KARABURUN TR-4 35-21-L00145_953359956_953359956</t>
  </si>
  <si>
    <t>953359956</t>
  </si>
  <si>
    <t>2024-01-17 14:01:09</t>
  </si>
  <si>
    <t>2024-01-17 15:46:22</t>
  </si>
  <si>
    <t>2024-01-17 05:23:58</t>
  </si>
  <si>
    <t>2024-01-18 00:07:07</t>
  </si>
  <si>
    <t>2024-01-17 13:58:22</t>
  </si>
  <si>
    <t>2024-01-17 14:47:30</t>
  </si>
  <si>
    <t>AKMESCİT TR-2 35-29-L00220_35-29-L00220_2375084</t>
  </si>
  <si>
    <t>2375084</t>
  </si>
  <si>
    <t>2024-01-17 13:51:54</t>
  </si>
  <si>
    <t>2024-01-17 14:55:16</t>
  </si>
  <si>
    <t>HACIRAHMANLI TR-1 KÖK 45-80-M00070_İSHAKÇELEBİ M04_72197690</t>
  </si>
  <si>
    <t>72197690</t>
  </si>
  <si>
    <t>2024-01-17 14:06:17</t>
  </si>
  <si>
    <t>2024-01-17 14:10:54</t>
  </si>
  <si>
    <t>2024-01-17 14:01:44</t>
  </si>
  <si>
    <t>2024-01-17 14:20:48</t>
  </si>
  <si>
    <t>2024-01-17 14:21:43</t>
  </si>
  <si>
    <t>2024-01-17 14:22:54</t>
  </si>
  <si>
    <t>2024-01-17 13:57:00</t>
  </si>
  <si>
    <t>İM-2/TR-22 SIĞACIK 35-14-L00302_956660832_956660832</t>
  </si>
  <si>
    <t>956660832</t>
  </si>
  <si>
    <t>2024-01-17 11:42:51</t>
  </si>
  <si>
    <t>2024-01-17 17:36:19</t>
  </si>
  <si>
    <t>AZİZTEPE TR-1 45-73-M00214_A_56391476_56391476</t>
  </si>
  <si>
    <t>56391476</t>
  </si>
  <si>
    <t>2024-01-17 11:26:00</t>
  </si>
  <si>
    <t>2024-01-17 14:22:13</t>
  </si>
  <si>
    <t>MURADİYE DM-4/12-A (DİREK TR-1) 45-71-M01872_B_56385440_56385440</t>
  </si>
  <si>
    <t>56385440</t>
  </si>
  <si>
    <t>2024-01-17 11:32:11</t>
  </si>
  <si>
    <t>2024-01-17 11:30:24</t>
  </si>
  <si>
    <t>2024-01-17 12:17:00</t>
  </si>
  <si>
    <t>BAKIR KÖK 45-76-M00047_BAKIR TARIMSAL SULAMA M02_72212573</t>
  </si>
  <si>
    <t>72212573</t>
  </si>
  <si>
    <t>2024-01-17 11:19:57</t>
  </si>
  <si>
    <t>2024-01-17 12:25:52</t>
  </si>
  <si>
    <t>TEKKE EYÜP YAVUZ GRB. TR-6 35-15-L00128_E_56369308_56369308</t>
  </si>
  <si>
    <t>56369308</t>
  </si>
  <si>
    <t>2024-01-17 11:35:28</t>
  </si>
  <si>
    <t>2024-01-17 13:43:16</t>
  </si>
  <si>
    <t>AHMETBEYLİ M-6 35-22-M00244_955255285_955255285</t>
  </si>
  <si>
    <t>955255285</t>
  </si>
  <si>
    <t>2024-01-17 11:32:31</t>
  </si>
  <si>
    <t>2024-01-17 15:25:36</t>
  </si>
  <si>
    <t>TR-1/84 (ERBİLLER) 45-83-M00084_TR-1/83 M04_2095765</t>
  </si>
  <si>
    <t>2095765</t>
  </si>
  <si>
    <t>2024-01-17 00:31:23</t>
  </si>
  <si>
    <t>2024-01-17 00:56:33</t>
  </si>
  <si>
    <t>HACI HALİLLER TR-3 45-71-M00067_ M03_2074156</t>
  </si>
  <si>
    <t>2074156</t>
  </si>
  <si>
    <t>2024-01-16 23:34:10</t>
  </si>
  <si>
    <t>2024-01-17 00:02:57</t>
  </si>
  <si>
    <t>EKOTEN KÖK 35-26-M00380_TEDAŞ ÇIKIŞI M02_2303912</t>
  </si>
  <si>
    <t>2303912</t>
  </si>
  <si>
    <t>2024-01-16 20:31:32</t>
  </si>
  <si>
    <t>2024-01-16 21:21:46</t>
  </si>
  <si>
    <t>2024-01-16 20:01:14</t>
  </si>
  <si>
    <t>2024-01-16 20:25:17</t>
  </si>
  <si>
    <t>M-2144 35-07-M02144_99177683_99177683</t>
  </si>
  <si>
    <t>99177683</t>
  </si>
  <si>
    <t>2024-01-16 15:24:13</t>
  </si>
  <si>
    <t>2024-01-16 16:02:46</t>
  </si>
  <si>
    <t>DM-3/TR-11 SEFERİHİSAR 35-14-M00330_956658317_956658317</t>
  </si>
  <si>
    <t>956658317</t>
  </si>
  <si>
    <t>2024-01-16 15:20:19</t>
  </si>
  <si>
    <t>2024-01-16 18:05:58</t>
  </si>
  <si>
    <t>UMURLU KAHVEÖNÜ TR-8 35-31-L00372_35-31-L00372_2365710</t>
  </si>
  <si>
    <t>2365710</t>
  </si>
  <si>
    <t>2024-01-16 15:50:51</t>
  </si>
  <si>
    <t>DM-8 45-71-M00295_45-71-M00295_66408506</t>
  </si>
  <si>
    <t>66408506</t>
  </si>
  <si>
    <t>2024-01-16 15:25:32</t>
  </si>
  <si>
    <t>2024-01-16 15:56:25</t>
  </si>
  <si>
    <t>2024-01-16 12:29:52</t>
  </si>
  <si>
    <t>2024-01-16 16:58:20</t>
  </si>
  <si>
    <t>DM-20/17 45-71-M00602_A_56399943_56399943</t>
  </si>
  <si>
    <t>56399943</t>
  </si>
  <si>
    <t>2024-01-16 09:36:02</t>
  </si>
  <si>
    <t>2024-01-16 10:48:00</t>
  </si>
  <si>
    <t>K-3772 35-02-K03772_D_56363568_56363568</t>
  </si>
  <si>
    <t>56363568</t>
  </si>
  <si>
    <t>2024-01-16 09:47:01</t>
  </si>
  <si>
    <t>2024-01-16 11:15:44</t>
  </si>
  <si>
    <t>2024-01-16 04:16:00</t>
  </si>
  <si>
    <t>2024-01-16 04:57:19</t>
  </si>
  <si>
    <t>2024-01-16 00:51:37</t>
  </si>
  <si>
    <t>2024-01-16 01:27:07</t>
  </si>
  <si>
    <t>TR-8 35-16-L00008_953315458_953315458</t>
  </si>
  <si>
    <t>953315458</t>
  </si>
  <si>
    <t>2024-01-15 12:53:56</t>
  </si>
  <si>
    <t>2024-01-15 14:57:07</t>
  </si>
  <si>
    <t>2024-01-07 11:27:32</t>
  </si>
  <si>
    <t>2024-01-07 12:13:03</t>
  </si>
  <si>
    <t>ÇARIKTEKKE TR-2 45-73-M01201_945660173_945660173</t>
  </si>
  <si>
    <t>945660173</t>
  </si>
  <si>
    <t>2024-01-07 09:22:12</t>
  </si>
  <si>
    <t>2024-01-07 15:27:09</t>
  </si>
  <si>
    <t>ULUKENT DM-3/29 35-28-M00050_95000613137_95000613137</t>
  </si>
  <si>
    <t>95000613137</t>
  </si>
  <si>
    <t>2024-01-06 10:31:31</t>
  </si>
  <si>
    <t>2024-01-06 18:13:05</t>
  </si>
  <si>
    <t>2024-01-06 10:37:36</t>
  </si>
  <si>
    <t>2024-01-06 11:40:41</t>
  </si>
  <si>
    <t>2024-01-06 09:46:23</t>
  </si>
  <si>
    <t>2024-01-06 10:03:04</t>
  </si>
  <si>
    <t>TR-136 35-16-L00136_953318799_953318799</t>
  </si>
  <si>
    <t>953318799</t>
  </si>
  <si>
    <t>2024-01-06 10:05:19</t>
  </si>
  <si>
    <t>2024-01-06 12:35:32</t>
  </si>
  <si>
    <t>K-4353 35-02-K04353_K-2664 K03_2087699</t>
  </si>
  <si>
    <t>2087699</t>
  </si>
  <si>
    <t>2024-01-06 10:01:06</t>
  </si>
  <si>
    <t>2024-01-06 16:39:42</t>
  </si>
  <si>
    <t>M-2907 35-02-M02907_B B1B_5806834</t>
  </si>
  <si>
    <t>5806834</t>
  </si>
  <si>
    <t>2024-01-06 09:00:24</t>
  </si>
  <si>
    <t>2024-01-06 13:37:38</t>
  </si>
  <si>
    <t>2024-01-05 20:52:12</t>
  </si>
  <si>
    <t>2024-01-05 22:07:45</t>
  </si>
  <si>
    <t>KÜNER TR-1 35-22-M00229_955257496_955257496</t>
  </si>
  <si>
    <t>955257496</t>
  </si>
  <si>
    <t>2024-01-05 18:30:03</t>
  </si>
  <si>
    <t>2024-01-05 21:15:58</t>
  </si>
  <si>
    <t>TR-125 35-16-L00125_D_56353223_56353223</t>
  </si>
  <si>
    <t>56353223</t>
  </si>
  <si>
    <t>2024-01-05 18:20:21</t>
  </si>
  <si>
    <t>2024-01-05 19:26:07</t>
  </si>
  <si>
    <t>2024-01-05 14:06:27</t>
  </si>
  <si>
    <t>2024-01-05 18:39:25</t>
  </si>
  <si>
    <t>BAĞYURDU TR-7 (DM-1/6) 35-27-L00248__72372614_72372614</t>
  </si>
  <si>
    <t>72372614</t>
  </si>
  <si>
    <t>2024-01-05 15:58:57</t>
  </si>
  <si>
    <t>2024-01-05 17:55:51</t>
  </si>
  <si>
    <t>K-849 35-04-K00849_TRAFO K03_2113987</t>
  </si>
  <si>
    <t>2113987</t>
  </si>
  <si>
    <t>2024-01-05 16:35:22</t>
  </si>
  <si>
    <t>2024-01-05 16:40:31</t>
  </si>
  <si>
    <t>ULUKENT DM-4/14 35-28-M00033_B_56377229_56377229</t>
  </si>
  <si>
    <t>56377229</t>
  </si>
  <si>
    <t>2024-01-05 12:16:42</t>
  </si>
  <si>
    <t>2024-01-05 16:08:08</t>
  </si>
  <si>
    <t>OĞLANANASI TR-17 35-22-M00881_95000554572_95000554572</t>
  </si>
  <si>
    <t>95000554572</t>
  </si>
  <si>
    <t>2024-01-05 12:26:19</t>
  </si>
  <si>
    <t>2024-01-05 15:11:06</t>
  </si>
  <si>
    <t>TR-91 35-19-L00091_956666145_956666145</t>
  </si>
  <si>
    <t>956666145</t>
  </si>
  <si>
    <t>2024-01-05 12:46:30</t>
  </si>
  <si>
    <t>2024-01-05 17:44:18</t>
  </si>
  <si>
    <t>BAHADIRLAR TR-6 OVA 45-79-M00146_C_56387773_56387773</t>
  </si>
  <si>
    <t>56387773</t>
  </si>
  <si>
    <t>2024-01-05 11:45:05</t>
  </si>
  <si>
    <t>2024-01-05 13:44:21</t>
  </si>
  <si>
    <t>ALAŞEHİR TM 45-73-A00001_CABBAR DM-1 M07_2312673</t>
  </si>
  <si>
    <t>2312673</t>
  </si>
  <si>
    <t>2024-01-05 12:06:39</t>
  </si>
  <si>
    <t>2024-01-05 13:22:26</t>
  </si>
  <si>
    <t>HİKMET GIDA KÖK 45-72-M00122_HARTA BAKIR FİDERİ ÇIKIŞ M04_66519783</t>
  </si>
  <si>
    <t>66519783</t>
  </si>
  <si>
    <t>2024-01-05 12:03:12</t>
  </si>
  <si>
    <t>K-1183 35-04-K01183_C_56367756_56367756</t>
  </si>
  <si>
    <t>56367756</t>
  </si>
  <si>
    <t>2024-01-05 01:40:29</t>
  </si>
  <si>
    <t>2024-01-05 04:06:59</t>
  </si>
  <si>
    <t>2024-01-05 02:37:27</t>
  </si>
  <si>
    <t>K-4150 35-01-K04150_910367646_910367646</t>
  </si>
  <si>
    <t>910367646</t>
  </si>
  <si>
    <t>2024-01-04 17:15:03</t>
  </si>
  <si>
    <t>2024-01-04 19:35:09</t>
  </si>
  <si>
    <t>35-02-M01271_M-1271_M-1389_M02_2084510</t>
  </si>
  <si>
    <t>2084510</t>
  </si>
  <si>
    <t>2024-01-04 12:01:58</t>
  </si>
  <si>
    <t>2024-01-04 16:18:21</t>
  </si>
  <si>
    <t>TR-53 35-26-M00053_B TR53B5B_5901315</t>
  </si>
  <si>
    <t>5901315</t>
  </si>
  <si>
    <t>2024-01-03 15:59:13</t>
  </si>
  <si>
    <t>2024-01-03 19:57:01</t>
  </si>
  <si>
    <t>TEKELİ ARITMA KÖK 35-22-M00090_ÇİLEME M05_2127064</t>
  </si>
  <si>
    <t>2127064</t>
  </si>
  <si>
    <t>2024-01-03 15:27:55</t>
  </si>
  <si>
    <t>2024-01-03 16:01:20</t>
  </si>
  <si>
    <t>HALİLLER KÖK 35-31-L00228_SIRIMLI L011_72238535</t>
  </si>
  <si>
    <t>72238535</t>
  </si>
  <si>
    <t>2024-01-03 15:40:26</t>
  </si>
  <si>
    <t>2024-01-03 16:02:26</t>
  </si>
  <si>
    <t>2024-01-03 15:43:09</t>
  </si>
  <si>
    <t>2024-01-03 16:02:03</t>
  </si>
  <si>
    <t>2024-01-03 12:54:59</t>
  </si>
  <si>
    <t>2024-01-03 13:40:44</t>
  </si>
  <si>
    <t>2024-01-03 12:42:20</t>
  </si>
  <si>
    <t>2024-01-03 13:14:27</t>
  </si>
  <si>
    <t>2024-01-03 11:00:35</t>
  </si>
  <si>
    <t>2024-01-03 11:43:15</t>
  </si>
  <si>
    <t>2024-01-03 10:52:21</t>
  </si>
  <si>
    <t>2024-01-03 10:52:46</t>
  </si>
  <si>
    <t>K-733 35-01-K00733__82713366_82713366</t>
  </si>
  <si>
    <t>82713366</t>
  </si>
  <si>
    <t>2024-01-03 10:40:23</t>
  </si>
  <si>
    <t>2024-01-03 11:31:03</t>
  </si>
  <si>
    <t>MURADİYE TR-3/A 45-71-M02046_B_60984149_60984149</t>
  </si>
  <si>
    <t>60984149</t>
  </si>
  <si>
    <t>2024-01-03 10:45:34</t>
  </si>
  <si>
    <t>2024-01-03 13:44:09</t>
  </si>
  <si>
    <t>K-733 35-01-K00733_B_56373386_56373386</t>
  </si>
  <si>
    <t>56373386</t>
  </si>
  <si>
    <t>2024-01-03 10:41:10</t>
  </si>
  <si>
    <t>2024-01-03 11:39:42</t>
  </si>
  <si>
    <t>SUBAŞI-4 35-26-L00331_956604948_956604948</t>
  </si>
  <si>
    <t>956604948</t>
  </si>
  <si>
    <t>2024-01-03 09:49:21</t>
  </si>
  <si>
    <t>2024-01-03 18:29:31</t>
  </si>
  <si>
    <t>KAYAKÖY TR-2 35-15-L00522_35-15-L00522_2364691</t>
  </si>
  <si>
    <t>2364691</t>
  </si>
  <si>
    <t>2024-01-03 09:33:51</t>
  </si>
  <si>
    <t>2024-01-03 14:05:50</t>
  </si>
  <si>
    <t>AHMETBEYLER DM 35-16-M00154_YUKARI KIRIKLAR M08_82965071</t>
  </si>
  <si>
    <t>82965071</t>
  </si>
  <si>
    <t>2024-01-03 09:49:08</t>
  </si>
  <si>
    <t>2024-01-03 09:57:00</t>
  </si>
  <si>
    <t>K-1949 35-08-K01949_99322318_99322318</t>
  </si>
  <si>
    <t>99322318</t>
  </si>
  <si>
    <t>2024-01-03 09:08:53</t>
  </si>
  <si>
    <t>2024-01-03 09:52:21</t>
  </si>
  <si>
    <t>2024-01-02 19:46:45</t>
  </si>
  <si>
    <t>2024-01-02 21:59:59</t>
  </si>
  <si>
    <t>SELİMŞAHLAR TR-2 45-71-M00137_HatBaşıAyırıcı_53134770 M03_53134770</t>
  </si>
  <si>
    <t>53134770</t>
  </si>
  <si>
    <t>2024-01-02 19:30:27</t>
  </si>
  <si>
    <t>2024-01-02 20:21:28</t>
  </si>
  <si>
    <t>KARAHALİLLİ TR-2 35-20-L00089_955210833_955210833</t>
  </si>
  <si>
    <t>955210833</t>
  </si>
  <si>
    <t>2024-01-02 17:00:43</t>
  </si>
  <si>
    <t>2024-01-02 22:17:26</t>
  </si>
  <si>
    <t>M-2609 35-08-M02609__95519650_95519650</t>
  </si>
  <si>
    <t>95519650</t>
  </si>
  <si>
    <t>2024-01-02 16:33:29</t>
  </si>
  <si>
    <t>2024-01-02 19:06:30</t>
  </si>
  <si>
    <t>YENİÇİFTLİK TR-2 35-20-L00400_B_91253131_91253131</t>
  </si>
  <si>
    <t>91253131</t>
  </si>
  <si>
    <t>2024-01-02 16:43:50</t>
  </si>
  <si>
    <t>2024-01-02 19:59:48</t>
  </si>
  <si>
    <t>2024-01-02 16:42:50</t>
  </si>
  <si>
    <t>2024-01-02 16:52:00</t>
  </si>
  <si>
    <t>2024-01-02 16:45:10</t>
  </si>
  <si>
    <t>2024-01-02 17:11:56</t>
  </si>
  <si>
    <t>K-2981 35-07-K02981_A_56381091_56381091</t>
  </si>
  <si>
    <t>56381091</t>
  </si>
  <si>
    <t>2024-01-02 15:12:09</t>
  </si>
  <si>
    <t>2024-01-02 17:58:10</t>
  </si>
  <si>
    <t>DM-2/26 (ŞEHİTLER OKULU TR) 45-71-M00156_A A4_45193350</t>
  </si>
  <si>
    <t>45193350</t>
  </si>
  <si>
    <t>2024-01-02 15:34:15</t>
  </si>
  <si>
    <t>2024-01-02 17:17:39</t>
  </si>
  <si>
    <t>ÇANDARLI TR-6 35-30-M00006_955325827_955325827</t>
  </si>
  <si>
    <t>955325827</t>
  </si>
  <si>
    <t>2024-01-02 14:09:36</t>
  </si>
  <si>
    <t>2024-01-02 16:38:17</t>
  </si>
  <si>
    <t>DM-1/15 35-26-M00855_DAĞITIM TRAFO DM-1/15 M03_66237806</t>
  </si>
  <si>
    <t>66237806</t>
  </si>
  <si>
    <t>2024-01-02 13:02:58</t>
  </si>
  <si>
    <t>2024-01-02 13:29:16</t>
  </si>
  <si>
    <t>L-300 DM 35-18-L00300_L-425 AKTAŞ L08_2332511</t>
  </si>
  <si>
    <t>2332511</t>
  </si>
  <si>
    <t>2024-01-02 13:46:39</t>
  </si>
  <si>
    <t>2024-01-02 16:44:48</t>
  </si>
  <si>
    <t>SOMA TR-7/3 45-82-M00449_TR-7 M02_58003665</t>
  </si>
  <si>
    <t>58003665</t>
  </si>
  <si>
    <t>2024-01-02 13:31:30</t>
  </si>
  <si>
    <t>2024-01-02 13:31:39</t>
  </si>
  <si>
    <t>DM-3/TR-33 SEFERİHİSAR 35-14-L00299__81596538_81596538</t>
  </si>
  <si>
    <t>81596538</t>
  </si>
  <si>
    <t>2024-01-02 11:13:33</t>
  </si>
  <si>
    <t>2024-01-02 14:41:55</t>
  </si>
  <si>
    <t>MURADİYE KAPALI SPOR SALONU KÖK 45-71-M00207_EVRONOS M02_55027998</t>
  </si>
  <si>
    <t>55027998</t>
  </si>
  <si>
    <t>2024-01-02 10:39:46</t>
  </si>
  <si>
    <t>2024-01-02 13:04:46</t>
  </si>
  <si>
    <t>TR-67 35-19-L00067_A_60983692_60983692</t>
  </si>
  <si>
    <t>60983692</t>
  </si>
  <si>
    <t>2024-01-02 10:31:55</t>
  </si>
  <si>
    <t>2024-01-02 15:39:37</t>
  </si>
  <si>
    <t>AYAKLIKIRI TR-1 35-29-L00097_35-29-L00097_2364402</t>
  </si>
  <si>
    <t>2364402</t>
  </si>
  <si>
    <t>2024-01-02 09:56:20</t>
  </si>
  <si>
    <t>2024-01-02 10:33:07</t>
  </si>
  <si>
    <t>KARABEL KÖK(VİŞNELİ KÖK) 35-26-M01207_DEREKÖY CUMALI M05_66051329</t>
  </si>
  <si>
    <t>66051329</t>
  </si>
  <si>
    <t>2024-01-02 09:46:44</t>
  </si>
  <si>
    <t>2024-01-02 17:29:20</t>
  </si>
  <si>
    <t>K-2519 35-02-K02519_D_56370946_56370946</t>
  </si>
  <si>
    <t>56370946</t>
  </si>
  <si>
    <t>2024-01-02 09:00:41</t>
  </si>
  <si>
    <t>2024-01-02 16:43:51</t>
  </si>
  <si>
    <t>L-436 35-18-L00436_950243100_950243100</t>
  </si>
  <si>
    <t>950243100</t>
  </si>
  <si>
    <t>2024-01-02 09:10:13</t>
  </si>
  <si>
    <t>2024-01-02 11:16:57</t>
  </si>
  <si>
    <t>K-1711 35-02-K01711_B_56374883_56374883</t>
  </si>
  <si>
    <t>56374883</t>
  </si>
  <si>
    <t>2024-01-02 09:11:25</t>
  </si>
  <si>
    <t>2024-01-02 16:15:36</t>
  </si>
  <si>
    <t>ERGENEKON TR-9 45-83-M00621_955174306_955174306</t>
  </si>
  <si>
    <t>955174306</t>
  </si>
  <si>
    <t>2024-01-02 04:52:11</t>
  </si>
  <si>
    <t>2024-01-02 10:12:29</t>
  </si>
  <si>
    <t>TR-14 45-77-L00014_945511749_945511749</t>
  </si>
  <si>
    <t>945511749</t>
  </si>
  <si>
    <t>2024-01-01 16:15:26</t>
  </si>
  <si>
    <t>2024-01-01 17:11:15</t>
  </si>
  <si>
    <t>K-573 35-01-K00573_35-01-K00573_2355670</t>
  </si>
  <si>
    <t>2355670</t>
  </si>
  <si>
    <t>2024-01-01 16:18:29</t>
  </si>
  <si>
    <t>2024-01-01 18:12:39</t>
  </si>
  <si>
    <t>2024-01-01 15:03:42</t>
  </si>
  <si>
    <t>2024-01-01 15:36:27</t>
  </si>
  <si>
    <t>YAHŞELLİ TR-2 35-28-M00188_35-28-M00188_2377256</t>
  </si>
  <si>
    <t>2377256</t>
  </si>
  <si>
    <t>2024-01-14 21:21:28</t>
  </si>
  <si>
    <t>2024-01-14 22:02:39</t>
  </si>
  <si>
    <t>2024-01-17 11:20:48</t>
  </si>
  <si>
    <t>2024-01-17 18:32:14</t>
  </si>
  <si>
    <t>2024-01-17 10:56:14</t>
  </si>
  <si>
    <t>2024-01-17 15:14:29</t>
  </si>
  <si>
    <t>ARMAĞAN TR-1 45-86-M00177_915772550_915772550</t>
  </si>
  <si>
    <t>915772550</t>
  </si>
  <si>
    <t>2024-01-17 08:24:44</t>
  </si>
  <si>
    <t>2024-01-17 12:40:07</t>
  </si>
  <si>
    <t>K-240 35-01-K00240_911431218_911431218</t>
  </si>
  <si>
    <t>911431218</t>
  </si>
  <si>
    <t>2024-01-17 08:55:45</t>
  </si>
  <si>
    <t>2024-01-17 13:11:02</t>
  </si>
  <si>
    <t>K-823 35-03-K00823_B_56374367_56374367</t>
  </si>
  <si>
    <t>56374367</t>
  </si>
  <si>
    <t>2024-01-16 20:41:38</t>
  </si>
  <si>
    <t>2024-01-16 22:06:55</t>
  </si>
  <si>
    <t>ZİYANLAR TR-1 45-79-M00217_D_80681487_80681487</t>
  </si>
  <si>
    <t>80681487</t>
  </si>
  <si>
    <t>2024-01-16 20:14:33</t>
  </si>
  <si>
    <t>2024-01-17 00:04:18</t>
  </si>
  <si>
    <t>M-1869 35-09-M01869_962640921_962640921</t>
  </si>
  <si>
    <t>962640921</t>
  </si>
  <si>
    <t>2024-01-16 16:28:05</t>
  </si>
  <si>
    <t>2024-01-16 18:47:24</t>
  </si>
  <si>
    <t>2024-01-16 16:26:43</t>
  </si>
  <si>
    <t>2024-01-16 17:32:33</t>
  </si>
  <si>
    <t>2024-01-16 16:22:54</t>
  </si>
  <si>
    <t>2024-01-16 17:07:33</t>
  </si>
  <si>
    <t>KINIK ORGANİZE DM 35-24-M00208_HatBaşıAyırıcı_53133580 M15_53133580</t>
  </si>
  <si>
    <t>53133580</t>
  </si>
  <si>
    <t>2024-01-16 15:06:34</t>
  </si>
  <si>
    <t>ASMACIK TR-1 45-71-M01697_D_91097576_91097576</t>
  </si>
  <si>
    <t>91097576</t>
  </si>
  <si>
    <t>2024-01-16 15:15:23</t>
  </si>
  <si>
    <t>2024-01-16 20:12:37</t>
  </si>
  <si>
    <t>2024-01-16 15:51:56</t>
  </si>
  <si>
    <t>MEDAR TR-7 45-72-L00277_DIREK TIPI TRAFO HUCRESI H01_2108942</t>
  </si>
  <si>
    <t>2108942</t>
  </si>
  <si>
    <t>2024-01-16 15:15:09</t>
  </si>
  <si>
    <t>2024-01-16 21:04:13</t>
  </si>
  <si>
    <t>2024-01-16 11:07:55</t>
  </si>
  <si>
    <t>2024-01-16 17:57:07</t>
  </si>
  <si>
    <t>2024-01-16 10:39:00</t>
  </si>
  <si>
    <t>2024-01-16 10:56:17</t>
  </si>
  <si>
    <t>KINIK ORGANİZE DM 35-24-M00208_KABLO BAĞLAMA M11_83158562</t>
  </si>
  <si>
    <t>83158562</t>
  </si>
  <si>
    <t>2024-01-16 10:55:17</t>
  </si>
  <si>
    <t>2024-01-16 10:57:37</t>
  </si>
  <si>
    <t>L-510 REİSDERE 35-18-L00510_8391292_56365506_56365506</t>
  </si>
  <si>
    <t>56365506</t>
  </si>
  <si>
    <t>2024-01-16 08:39:51</t>
  </si>
  <si>
    <t>2024-01-16 13:31:24</t>
  </si>
  <si>
    <t>2024-01-16 09:15:30</t>
  </si>
  <si>
    <t>2024-01-16 10:38:57</t>
  </si>
  <si>
    <t>2024-01-16 07:11:38</t>
  </si>
  <si>
    <t>2024-01-16 07:36:44</t>
  </si>
  <si>
    <t>2024-01-16 07:08:52</t>
  </si>
  <si>
    <t>2024-01-16 11:02:00</t>
  </si>
  <si>
    <t>2024-01-15 19:58:02</t>
  </si>
  <si>
    <t>2024-01-15 21:47:42</t>
  </si>
  <si>
    <t>2024-01-15 21:49:40</t>
  </si>
  <si>
    <t>2024-01-15 22:30:59</t>
  </si>
  <si>
    <t>2024-01-15 20:29:06</t>
  </si>
  <si>
    <t>2024-01-15 21:18:05</t>
  </si>
  <si>
    <t>SARUHANLI TR-17/1 45-80-M03029_A_92412110_92412110</t>
  </si>
  <si>
    <t>92412110</t>
  </si>
  <si>
    <t>2024-01-15 20:38:50</t>
  </si>
  <si>
    <t>2024-01-15 20:57:16</t>
  </si>
  <si>
    <t>TR-60 45-78-M00060_953256061_953256061</t>
  </si>
  <si>
    <t>953256061</t>
  </si>
  <si>
    <t>2024-01-15 20:38:55</t>
  </si>
  <si>
    <t>2024-01-15 22:22:14</t>
  </si>
  <si>
    <t>GÜMÜLDÜR DM-4 35-25-M00053_35-25-M00053_72085274</t>
  </si>
  <si>
    <t>72085274</t>
  </si>
  <si>
    <t>2024-01-15 20:10:07</t>
  </si>
  <si>
    <t>2024-01-15 20:57:17</t>
  </si>
  <si>
    <t>HELVACI TR-6 35-17-M00366_950301323_950301323</t>
  </si>
  <si>
    <t>950301323</t>
  </si>
  <si>
    <t>2024-01-15 17:55:06</t>
  </si>
  <si>
    <t>2024-01-15 22:18:14</t>
  </si>
  <si>
    <t>DM-1/TR-9 URLA 35-19-M00467_956662961_956662961</t>
  </si>
  <si>
    <t>956662961</t>
  </si>
  <si>
    <t>2024-01-15 15:01:36</t>
  </si>
  <si>
    <t>2024-01-15 18:05:01</t>
  </si>
  <si>
    <t>M-611 (DM-4/23) 35-17-M00611_35-17-M00611_66033937</t>
  </si>
  <si>
    <t>66033937</t>
  </si>
  <si>
    <t>2024-01-15 17:40:37</t>
  </si>
  <si>
    <t>2024-01-15 18:35:14</t>
  </si>
  <si>
    <t>ÖMÜR BELDESİ TR 35-14-M00120_YAREN SİTESİ M02_80640497</t>
  </si>
  <si>
    <t>80640497</t>
  </si>
  <si>
    <t>2024-01-15 17:54:59</t>
  </si>
  <si>
    <t>2024-01-15 18:24:00</t>
  </si>
  <si>
    <t>2024-01-15 17:00:02</t>
  </si>
  <si>
    <t>2024-01-15 17:39:57</t>
  </si>
  <si>
    <t>DM-4/TR-18 35-26-M01580_956618996_956618996</t>
  </si>
  <si>
    <t>956618996</t>
  </si>
  <si>
    <t>2024-01-15 11:11:45</t>
  </si>
  <si>
    <t>2024-01-15 13:41:46</t>
  </si>
  <si>
    <t>DM-4/14 35-28-M00963_953372987_953372987</t>
  </si>
  <si>
    <t>953372987</t>
  </si>
  <si>
    <t>2024-01-15 11:02:36</t>
  </si>
  <si>
    <t>2024-01-15 11:35:42</t>
  </si>
  <si>
    <t>M-408 35-02-M00408__72410621_72410621</t>
  </si>
  <si>
    <t>72410621</t>
  </si>
  <si>
    <t>2024-01-15 11:04:42</t>
  </si>
  <si>
    <t>2024-01-15 16:42:37</t>
  </si>
  <si>
    <t>K-3466 35-08-K03466_97682686_97682686</t>
  </si>
  <si>
    <t>97682686</t>
  </si>
  <si>
    <t>2024-01-15 11:05:50</t>
  </si>
  <si>
    <t>2024-01-15 13:26:44</t>
  </si>
  <si>
    <t>K-641 35-08-K00641_H_56368563_56368563</t>
  </si>
  <si>
    <t>56368563</t>
  </si>
  <si>
    <t>2024-01-15 11:12:32</t>
  </si>
  <si>
    <t>2024-01-15 11:45:16</t>
  </si>
  <si>
    <t>DEMİRKÖPRÜ TM 45-78-A00005_HatBaşıAyırıcı_53139856 M05_53139856</t>
  </si>
  <si>
    <t>53139856</t>
  </si>
  <si>
    <t>2024-01-15 10:58:48</t>
  </si>
  <si>
    <t>2024-01-15 14:23:52</t>
  </si>
  <si>
    <t>2024-01-07 11:09:52</t>
  </si>
  <si>
    <t>2024-01-07 11:42:55</t>
  </si>
  <si>
    <t>ILIPINAR KÖK 35-23-M00154_HatBaşıAyırıcı_92684741 M08_92684741</t>
  </si>
  <si>
    <t>92684741</t>
  </si>
  <si>
    <t>2024-01-05 11:13:43</t>
  </si>
  <si>
    <t>2024-01-05 14:36:57</t>
  </si>
  <si>
    <t>2024-01-05 11:24:42</t>
  </si>
  <si>
    <t>2024-01-05 12:35:48</t>
  </si>
  <si>
    <t>BULGURCA TR-3 35-22-M00253_955271382_955271382</t>
  </si>
  <si>
    <t>955271382</t>
  </si>
  <si>
    <t>2024-01-05 10:36:55</t>
  </si>
  <si>
    <t>2024-01-05 12:09:27</t>
  </si>
  <si>
    <t>2024-01-05 09:16:35</t>
  </si>
  <si>
    <t>2024-01-05 17:53:51</t>
  </si>
  <si>
    <t>BORLU KÖK 45-86-M00046_TOKMAKLI KÖK M04_72227106</t>
  </si>
  <si>
    <t>72227106</t>
  </si>
  <si>
    <t>2024-01-05 09:05:14</t>
  </si>
  <si>
    <t>2024-01-05 09:48:22</t>
  </si>
  <si>
    <t>BOĞAZİÇİ İM 35-01-A00001_BORNOVA-1 M11_2086081</t>
  </si>
  <si>
    <t>2086081</t>
  </si>
  <si>
    <t>2024-01-05 09:10:10</t>
  </si>
  <si>
    <t>2024-01-05 09:22:19</t>
  </si>
  <si>
    <t>TR-1/42-A 45-72-M00109_956503020_956503020</t>
  </si>
  <si>
    <t>956503020</t>
  </si>
  <si>
    <t>2024-01-04 17:28:28</t>
  </si>
  <si>
    <t>2024-01-04 19:26:40</t>
  </si>
  <si>
    <t>ÇORAKLAR TR 35-17-M00442_950314621_950314621</t>
  </si>
  <si>
    <t>950314621</t>
  </si>
  <si>
    <t>2024-01-03 14:57:10</t>
  </si>
  <si>
    <t>TR-2/112 45-83-L00112_955146497_955146497</t>
  </si>
  <si>
    <t>955146497</t>
  </si>
  <si>
    <t>2024-01-03 15:11:37</t>
  </si>
  <si>
    <t>2024-01-03 15:55:43</t>
  </si>
  <si>
    <t>M-236 35-02-M00236_35-02-M00236_2370116</t>
  </si>
  <si>
    <t>2370116</t>
  </si>
  <si>
    <t>2024-01-03 14:04:07</t>
  </si>
  <si>
    <t>2024-01-03 14:23:38</t>
  </si>
  <si>
    <t>ASARLIK DM-3 35-28-M00178__87797748_87797748</t>
  </si>
  <si>
    <t>87797748</t>
  </si>
  <si>
    <t>2024-01-03 06:34:24</t>
  </si>
  <si>
    <t>2024-01-03 09:21:27</t>
  </si>
  <si>
    <t>K-1634 35-01-K01634_35-01-K01634_2374467</t>
  </si>
  <si>
    <t>2374467</t>
  </si>
  <si>
    <t>2024-01-03 08:26:56</t>
  </si>
  <si>
    <t>2024-01-03 09:04:23</t>
  </si>
  <si>
    <t>YENİKÖY TR-4 45-71-M00125_YENİKÖY TR-3 M03_72244279</t>
  </si>
  <si>
    <t>72244279</t>
  </si>
  <si>
    <t>2024-01-03 04:00:40</t>
  </si>
  <si>
    <t>2024-01-03 05:54:35</t>
  </si>
  <si>
    <t>2024-01-03 04:40:58</t>
  </si>
  <si>
    <t>2024-01-03 04:45:26</t>
  </si>
  <si>
    <t>2024-01-03 04:39:48</t>
  </si>
  <si>
    <t>2024-01-03 04:47:03</t>
  </si>
  <si>
    <t>TR-22 45-78-L00022_45-78-L00022_2355579</t>
  </si>
  <si>
    <t>2355579</t>
  </si>
  <si>
    <t>2024-01-02 12:52:04</t>
  </si>
  <si>
    <t>2024-01-02 12:54:10</t>
  </si>
  <si>
    <t>AYDOĞDU TR-1 45-73-M00899_45-73-M00899_2355334</t>
  </si>
  <si>
    <t>2355334</t>
  </si>
  <si>
    <t>2024-01-02 12:48:57</t>
  </si>
  <si>
    <t>2024-01-02 13:48:36</t>
  </si>
  <si>
    <t>AŞAĞI YENMİŞ KÖYÜ TR1 35-27-M00383_A_56383594_56383594</t>
  </si>
  <si>
    <t>56383594</t>
  </si>
  <si>
    <t>2024-01-02 11:07:58</t>
  </si>
  <si>
    <t>2024-01-02 13:12:40</t>
  </si>
  <si>
    <t>2024-01-02 09:08:40</t>
  </si>
  <si>
    <t>2024-01-02 16:37:00</t>
  </si>
  <si>
    <t>ALİBEYLİ DM 45-80-M00064_ALİBEYLİ TARIMSAL SULAMA M02_72190826</t>
  </si>
  <si>
    <t>72190826</t>
  </si>
  <si>
    <t>2024-01-02 10:06:16</t>
  </si>
  <si>
    <t>2024-01-02 10:44:37</t>
  </si>
  <si>
    <t>KARAMAN TR-4 MERKEZ 35-31-L00051_35-31-L00051_2364615</t>
  </si>
  <si>
    <t>2364615</t>
  </si>
  <si>
    <t>2024-01-02 10:13:28</t>
  </si>
  <si>
    <t>2024-01-02 15:51:18</t>
  </si>
  <si>
    <t>2024-01-02 10:09:12</t>
  </si>
  <si>
    <t>2024-01-02 12:27:06</t>
  </si>
  <si>
    <t>K-4369 35-01-K04369_K-834 K01_65826547</t>
  </si>
  <si>
    <t>65826547</t>
  </si>
  <si>
    <t>2024-01-02 10:06:31</t>
  </si>
  <si>
    <t>2024-01-02 16:45:50</t>
  </si>
  <si>
    <t>KINIK İM 35-24-A00001_YAYA KENT M09_2309867</t>
  </si>
  <si>
    <t>2309867</t>
  </si>
  <si>
    <t>2024-01-02 10:08:55</t>
  </si>
  <si>
    <t>2024-01-02 13:47:01</t>
  </si>
  <si>
    <t>K-2519 35-02-K02519_A_56370949_56370949</t>
  </si>
  <si>
    <t>56370949</t>
  </si>
  <si>
    <t>2024-01-02 17:00:12</t>
  </si>
  <si>
    <t>SOBRAN TR-2 45-73-M00953_45-73-M00953_2353924</t>
  </si>
  <si>
    <t>2353924</t>
  </si>
  <si>
    <t>2024-01-01 16:56:49</t>
  </si>
  <si>
    <t>2024-01-01 19:12:15</t>
  </si>
  <si>
    <t>KABAZLI KÖK 45-78-M00675_KÖSEALİ KORDON 1/0 HAT M05_65971370</t>
  </si>
  <si>
    <t>65971370</t>
  </si>
  <si>
    <t>2024-01-01 17:00:51</t>
  </si>
  <si>
    <t>2024-01-01 17:33:29</t>
  </si>
  <si>
    <t>İBRAHİMKUYU DM 35-15-M00286_YOLÜSTÜ (ÖDEMİŞ TM-2) M06_67554485</t>
  </si>
  <si>
    <t>67554485</t>
  </si>
  <si>
    <t>2024-01-01 17:31:47</t>
  </si>
  <si>
    <t>2024-01-01 17:41:00</t>
  </si>
  <si>
    <t>TR-30 35-15-M00030_950365745_950365745</t>
  </si>
  <si>
    <t>950365745</t>
  </si>
  <si>
    <t>2024-01-01 14:31:20</t>
  </si>
  <si>
    <t>2024-01-01 14:58:02</t>
  </si>
  <si>
    <t>TR-1 45-77-L00001_CBÜ ÖZEL TR L05_72202929</t>
  </si>
  <si>
    <t>72202929</t>
  </si>
  <si>
    <t>2024-01-01 10:57:59</t>
  </si>
  <si>
    <t>2024-01-01 13:40:47</t>
  </si>
  <si>
    <t>MURADİYE TR 2/A 45-71-M00201_953220938_953220938</t>
  </si>
  <si>
    <t>953220938</t>
  </si>
  <si>
    <t>2024-01-17 09:43:31</t>
  </si>
  <si>
    <t>2024-01-17 11:11:32</t>
  </si>
  <si>
    <t>EĞRİDERE TR-1 35-29-L00511_950330177_950330177</t>
  </si>
  <si>
    <t>950330177</t>
  </si>
  <si>
    <t>2024-01-17 09:48:16</t>
  </si>
  <si>
    <t>2024-01-17 11:23:42</t>
  </si>
  <si>
    <t>BERGAMA TM 35-16-A00004_DAĞISTAN M13_2057512</t>
  </si>
  <si>
    <t>2057512</t>
  </si>
  <si>
    <t>2024-01-17 09:34:27</t>
  </si>
  <si>
    <t>2024-01-17 10:13:30</t>
  </si>
  <si>
    <t>MURAT AKÇORA VE ARKD ÖZEL TR 35-16-M00452Ö_DIREK TIPI TRAFO HUCRESI H01_2044854</t>
  </si>
  <si>
    <t>2044854</t>
  </si>
  <si>
    <t>2024-01-17 08:50:01</t>
  </si>
  <si>
    <t>2024-01-16 20:07:57</t>
  </si>
  <si>
    <t>2024-01-16 20:15:11</t>
  </si>
  <si>
    <t>AŞAĞIÇOBANİSA KÖK 45-71-M00096_AŞAĞIÇOBANİSA TR-3 M06_2321776</t>
  </si>
  <si>
    <t>2321776</t>
  </si>
  <si>
    <t>2024-01-16 20:28:20</t>
  </si>
  <si>
    <t>ÇANDARLI TR-21 35-30-M00021_955329774_955329774</t>
  </si>
  <si>
    <t>955329774</t>
  </si>
  <si>
    <t>2024-01-16 17:21:01</t>
  </si>
  <si>
    <t>2024-01-16 19:05:13</t>
  </si>
  <si>
    <t>ULUKENT DM-4/1 35-28-M00043_960186897_960186897</t>
  </si>
  <si>
    <t>960186897</t>
  </si>
  <si>
    <t>2024-01-16 17:08:30</t>
  </si>
  <si>
    <t>2024-01-16 20:55:44</t>
  </si>
  <si>
    <t>ŞAHYAR TR-2 45-73-M00192_45-73-M00192_2353350</t>
  </si>
  <si>
    <t>2353350</t>
  </si>
  <si>
    <t>2024-01-16 17:19:15</t>
  </si>
  <si>
    <t>2024-01-16 22:26:55</t>
  </si>
  <si>
    <t>TR-130 35-16-L00130_47555905_56397809_56397809</t>
  </si>
  <si>
    <t>56397809</t>
  </si>
  <si>
    <t>Sel</t>
  </si>
  <si>
    <t>2024-01-16 14:56:35</t>
  </si>
  <si>
    <t>2024-01-16 19:48:19</t>
  </si>
  <si>
    <t>ALSANCAK TM 35-01-A00005_TALATPAŞA K05_2308858</t>
  </si>
  <si>
    <t>2308858</t>
  </si>
  <si>
    <t>2024-01-16 16:26:18</t>
  </si>
  <si>
    <t>2024-01-16 17:59:03</t>
  </si>
  <si>
    <t>SOMA A SANTRALİ İM/DM 45-82-A00001_HatBaşıAyırıcı_53135903 L16_53135903</t>
  </si>
  <si>
    <t>53135903</t>
  </si>
  <si>
    <t>2024-01-16 12:36:37</t>
  </si>
  <si>
    <t>2024-01-16 17:33:36</t>
  </si>
  <si>
    <t>2024-01-16 15:15:00</t>
  </si>
  <si>
    <t>2024-01-16 15:23:13</t>
  </si>
  <si>
    <t>2024-01-16 12:43:11</t>
  </si>
  <si>
    <t>2024-01-16 14:10:46</t>
  </si>
  <si>
    <t>BELEVİ TR-5 35-13-L00064_946418755_946418755</t>
  </si>
  <si>
    <t>946418755</t>
  </si>
  <si>
    <t>2024-01-16 14:39:26</t>
  </si>
  <si>
    <t>2024-01-16 08:43:34</t>
  </si>
  <si>
    <t>2024-01-16 14:42:33</t>
  </si>
  <si>
    <t>2024-01-16 12:44:17</t>
  </si>
  <si>
    <t>K-4479 35-02-K04479_C_56379396_56379396</t>
  </si>
  <si>
    <t>56379396</t>
  </si>
  <si>
    <t>2024-01-16 12:32:35</t>
  </si>
  <si>
    <t>2024-01-16 12:43:37</t>
  </si>
  <si>
    <t>2024-01-16 13:32:03</t>
  </si>
  <si>
    <t>TR-3 35-15-L00003_DAĞITIM TRAFO TR-3 L04_66737394</t>
  </si>
  <si>
    <t>66737394</t>
  </si>
  <si>
    <t>2024-01-16 12:29:07</t>
  </si>
  <si>
    <t>2024-01-16 13:23:46</t>
  </si>
  <si>
    <t>2024-01-16 07:07:01</t>
  </si>
  <si>
    <t>2024-01-16 07:28:58</t>
  </si>
  <si>
    <t>DM-25/16 45-71-M00392_953215876_953215876</t>
  </si>
  <si>
    <t>953215876</t>
  </si>
  <si>
    <t>2024-01-15 21:21:02</t>
  </si>
  <si>
    <t>2024-01-15 23:09:46</t>
  </si>
  <si>
    <t>DM-1/TR-9 URLA 35-19-M00467_G G04_50033068</t>
  </si>
  <si>
    <t>50033068</t>
  </si>
  <si>
    <t>2024-01-15 22:05:26</t>
  </si>
  <si>
    <t>2024-01-15 22:52:24</t>
  </si>
  <si>
    <t>SARIGÖL TR-37 45-79-M00037_D_56396627_56396627</t>
  </si>
  <si>
    <t>56396627</t>
  </si>
  <si>
    <t>2024-01-15 20:57:26</t>
  </si>
  <si>
    <t>2024-01-15 22:09:58</t>
  </si>
  <si>
    <t>CABBAR FAKILI TR-3 45-73-M00631_945667154_945667154</t>
  </si>
  <si>
    <t>945667154</t>
  </si>
  <si>
    <t>2024-01-15 15:22:09</t>
  </si>
  <si>
    <t>2024-01-15 17:49:53</t>
  </si>
  <si>
    <t>K-3721 35-01-K03721_912044145_912044145</t>
  </si>
  <si>
    <t>912044145</t>
  </si>
  <si>
    <t>2024-01-07 11:03:27</t>
  </si>
  <si>
    <t>2024-01-07 13:11:14</t>
  </si>
  <si>
    <t>KALEKÖY TR-3 35-31-L00239_956578987_956578987</t>
  </si>
  <si>
    <t>956578987</t>
  </si>
  <si>
    <t>2024-01-05 10:46:56</t>
  </si>
  <si>
    <t>2024-01-05 11:55:04</t>
  </si>
  <si>
    <t>GERENKÖY KÖK 35-23-M00156_GERENKÖY M01_72155665</t>
  </si>
  <si>
    <t>72155665</t>
  </si>
  <si>
    <t>2024-01-05 10:43:27</t>
  </si>
  <si>
    <t>2024-01-05 13:21:54</t>
  </si>
  <si>
    <t>DM-21 45-71-M00446_DM-21/05 M12_72100056</t>
  </si>
  <si>
    <t>72100056</t>
  </si>
  <si>
    <t>2024-01-05 11:11:15</t>
  </si>
  <si>
    <t>2024-01-05 15:17:44</t>
  </si>
  <si>
    <t>ULUCAK DM-2/1 35-27-M00335_ULUCAK DM-2/17 M01_72175387</t>
  </si>
  <si>
    <t>72175387</t>
  </si>
  <si>
    <t>2024-01-05 10:53:42</t>
  </si>
  <si>
    <t>2024-01-05 11:28:46</t>
  </si>
  <si>
    <t>2024-01-05 10:14:02</t>
  </si>
  <si>
    <t>2024-01-05 12:10:24</t>
  </si>
  <si>
    <t>BAĞARASI TR-6 35-23-M00122_35-23-M00122_73921372</t>
  </si>
  <si>
    <t>73921372</t>
  </si>
  <si>
    <t>2024-01-05 10:24:52</t>
  </si>
  <si>
    <t>2024-01-05 17:59:57</t>
  </si>
  <si>
    <t>2024-01-05 10:24:14</t>
  </si>
  <si>
    <t>2024-01-05 10:51:27</t>
  </si>
  <si>
    <t>L-492 (BALANBAKA-1) 35-18-L00492_DAĞITIM TRAFO L-492 (BALANBAKA-1) L03_72064096</t>
  </si>
  <si>
    <t>72064096</t>
  </si>
  <si>
    <t>2024-01-05 10:15:07</t>
  </si>
  <si>
    <t>2024-01-05 15:49:48</t>
  </si>
  <si>
    <t>ARSLANLAR TM 35-26-A00004_KÖYLER-3 L45_2305569</t>
  </si>
  <si>
    <t>2305569</t>
  </si>
  <si>
    <t>2024-01-05 10:20:26</t>
  </si>
  <si>
    <t>2024-01-05 10:41:17</t>
  </si>
  <si>
    <t>TEKKEDERE DM 35-16-M00137_YENİKENT M03_2306338</t>
  </si>
  <si>
    <t>2306338</t>
  </si>
  <si>
    <t>2024-01-05 10:54:42</t>
  </si>
  <si>
    <t>DOĞANBEY KÖK 35-14-M00100_BANKSİS M03_80639821</t>
  </si>
  <si>
    <t>80639821</t>
  </si>
  <si>
    <t>2024-01-05 10:27:01</t>
  </si>
  <si>
    <t>2024-01-05 15:51:22</t>
  </si>
  <si>
    <t>M-3070(YATIRIM REZERVE) 35-01-M03070_A_56372488_56372488</t>
  </si>
  <si>
    <t>56372488</t>
  </si>
  <si>
    <t>2024-01-05 09:57:05</t>
  </si>
  <si>
    <t>2024-01-05 14:55:25</t>
  </si>
  <si>
    <t>KARAKÖY ÜÇYOL TR-1 45-72-L00193_45-72-L00193_2350799</t>
  </si>
  <si>
    <t>2350799</t>
  </si>
  <si>
    <t>2024-01-05 09:50:34</t>
  </si>
  <si>
    <t>2024-01-05 15:30:00</t>
  </si>
  <si>
    <t>KAVAKLIDERE TR-9 45-73-M00143_HatBaşıAyırıcı_100772762 M03_100772762</t>
  </si>
  <si>
    <t>100772762</t>
  </si>
  <si>
    <t>2024-01-04 20:26:36</t>
  </si>
  <si>
    <t>2024-01-04 21:57:15</t>
  </si>
  <si>
    <t>KOYUNDERE TR-2 35-28-M00130_D_56379838_56379838</t>
  </si>
  <si>
    <t>56379838</t>
  </si>
  <si>
    <t>2024-01-04 20:43:29</t>
  </si>
  <si>
    <t>2024-01-04 21:35:03</t>
  </si>
  <si>
    <t>2024-01-04 17:37:05</t>
  </si>
  <si>
    <t>2024-01-04 19:37:05</t>
  </si>
  <si>
    <t>SIĞIRTMAÇLI TR-3 45-79-M00096_945552832_945552832</t>
  </si>
  <si>
    <t>945552832</t>
  </si>
  <si>
    <t>2024-01-03 14:55:52</t>
  </si>
  <si>
    <t>2024-01-03 17:29:45</t>
  </si>
  <si>
    <t>YAĞLAR TR-3 35-31-L00421_A_56386663_56386663</t>
  </si>
  <si>
    <t>56386663</t>
  </si>
  <si>
    <t>2024-01-03 15:05:40</t>
  </si>
  <si>
    <t>2024-01-03 17:17:07</t>
  </si>
  <si>
    <t>TR-42 45-77-L00042_TR-43 L02_89716227</t>
  </si>
  <si>
    <t>89716227</t>
  </si>
  <si>
    <t>2024-01-03 11:52:46</t>
  </si>
  <si>
    <t>2024-01-03 12:02:45</t>
  </si>
  <si>
    <t>K-1548 35-01-K01548_35-01-K01548_42588771</t>
  </si>
  <si>
    <t>42588771</t>
  </si>
  <si>
    <t>2024-01-03 12:20:21</t>
  </si>
  <si>
    <t>2024-01-03 13:22:01</t>
  </si>
  <si>
    <t>BADEMLER TR-6 35-19-L00296_D_91148113_91148113</t>
  </si>
  <si>
    <t>91148113</t>
  </si>
  <si>
    <t>2024-01-03 10:08:34</t>
  </si>
  <si>
    <t>2024-01-02 22:49:16</t>
  </si>
  <si>
    <t>2024-01-03 04:55:33</t>
  </si>
  <si>
    <t>2024-01-02 12:43:00</t>
  </si>
  <si>
    <t>2024-01-02 14:47:35</t>
  </si>
  <si>
    <t>2024-01-02 12:05:50</t>
  </si>
  <si>
    <t>2024-01-02 12:48:16</t>
  </si>
  <si>
    <t>BULGURCA TR-2 35-22-M00251_A_56394537_56394537</t>
  </si>
  <si>
    <t>56394537</t>
  </si>
  <si>
    <t>2024-01-02 08:57:40</t>
  </si>
  <si>
    <t>2024-01-02 17:01:44</t>
  </si>
  <si>
    <t>YEŞİLYURT DM 45-73-M00476_SOBRAN M02_2318327</t>
  </si>
  <si>
    <t>2318327</t>
  </si>
  <si>
    <t>2024-01-02 09:02:45</t>
  </si>
  <si>
    <t>2024-01-02 15:04:26</t>
  </si>
  <si>
    <t>2024-01-02 08:32:51</t>
  </si>
  <si>
    <t>2024-01-02 08:36:00</t>
  </si>
  <si>
    <t>DM-5/14 35-26-M00808_İZSU TERFİ İSTASYONU M01_2040596</t>
  </si>
  <si>
    <t>2040596</t>
  </si>
  <si>
    <t>2024-01-01 19:41:59</t>
  </si>
  <si>
    <t>2024-01-01 22:40:02</t>
  </si>
  <si>
    <t>ULUCAK DM-2/1 35-27-M00335_912232858_912232858</t>
  </si>
  <si>
    <t>912232858</t>
  </si>
  <si>
    <t>2024-01-01 19:36:52</t>
  </si>
  <si>
    <t>2024-01-01 21:57:06</t>
  </si>
  <si>
    <t>KORUKÖY KÖYÜ TR-1 45-71-M01683_45-71-M01683_2357860</t>
  </si>
  <si>
    <t>2357860</t>
  </si>
  <si>
    <t>2024-01-01 20:19:17</t>
  </si>
  <si>
    <t>2024-01-01 21:02:37</t>
  </si>
  <si>
    <t>SARIGÖL TR-15 KÖK 45-79-M00015_D_56396904_56396904</t>
  </si>
  <si>
    <t>56396904</t>
  </si>
  <si>
    <t>2024-01-01 17:37:43</t>
  </si>
  <si>
    <t>2024-01-01 18:26:34</t>
  </si>
  <si>
    <t>DOĞANBEY M-101 35-14-M00101_956651505_956651505</t>
  </si>
  <si>
    <t>956651505</t>
  </si>
  <si>
    <t>2024-01-01 15:05:07</t>
  </si>
  <si>
    <t>2024-01-01 17:05:42</t>
  </si>
  <si>
    <t>ASARLIK DM-2/1 35-28-M00186_B_60982331_60982331</t>
  </si>
  <si>
    <t>60982331</t>
  </si>
  <si>
    <t>2024-01-01 11:54:17</t>
  </si>
  <si>
    <t>2024-01-01 13:43:33</t>
  </si>
  <si>
    <t>2024-01-01 08:08:29</t>
  </si>
  <si>
    <t>2024-01-01 09:51:31</t>
  </si>
  <si>
    <t>TR-22/14 ÇUKUROVA KİMYA EML 45-71-M01186_953242670_953242670</t>
  </si>
  <si>
    <t>953242670</t>
  </si>
  <si>
    <t>2024-01-01 00:49:33</t>
  </si>
  <si>
    <t>2024-01-01 06:37:16</t>
  </si>
  <si>
    <t>2024-01-17 09:58:27</t>
  </si>
  <si>
    <t>2024-01-17 16:17:17</t>
  </si>
  <si>
    <t>TEPECİK KÖYÜ TR-1 45-71-M01289_45-71-M01289_2370712</t>
  </si>
  <si>
    <t>2370712</t>
  </si>
  <si>
    <t>2024-01-17 09:37:27</t>
  </si>
  <si>
    <t>2024-01-17 10:32:46</t>
  </si>
  <si>
    <t>2024-01-17 08:55:22</t>
  </si>
  <si>
    <t>2024-01-17 11:08:35</t>
  </si>
  <si>
    <t>KAPAKLI İM 45-72-A00003_HatBaşıAyırıcı_53140143 L06_53140143</t>
  </si>
  <si>
    <t>53140143</t>
  </si>
  <si>
    <t>2024-01-17 08:59:17</t>
  </si>
  <si>
    <t>2024-01-17 09:31:28</t>
  </si>
  <si>
    <t>L-133 35-18-L00133_950466791_950466791</t>
  </si>
  <si>
    <t>950466791</t>
  </si>
  <si>
    <t>2024-01-17 08:49:24</t>
  </si>
  <si>
    <t>2024-01-17 10:03:24</t>
  </si>
  <si>
    <t>AVUNDURUK TR-1 35-31-L00179_47918757_56404327_56404327</t>
  </si>
  <si>
    <t>56404327</t>
  </si>
  <si>
    <t>2024-01-16 20:47:17</t>
  </si>
  <si>
    <t>ÇÖMLEKÇİ TR-7/A 35-31-L00467_956584249_956584249</t>
  </si>
  <si>
    <t>956584249</t>
  </si>
  <si>
    <t>2024-01-16 19:39:21</t>
  </si>
  <si>
    <t>2024-01-16 21:57:38</t>
  </si>
  <si>
    <t>K-4269 35-01-K04269__79836532_79836532</t>
  </si>
  <si>
    <t>79836532</t>
  </si>
  <si>
    <t>2024-01-16 20:26:14</t>
  </si>
  <si>
    <t>2024-01-16 21:38:26</t>
  </si>
  <si>
    <t>DM-1/55 35-29-M00055_950338431_950338431</t>
  </si>
  <si>
    <t>950338431</t>
  </si>
  <si>
    <t>2024-01-16 17:12:25</t>
  </si>
  <si>
    <t>2024-01-16 20:18:00</t>
  </si>
  <si>
    <t>ÇİFTLİK TR-1 45-76-L00184_45-76-L00184_2371625</t>
  </si>
  <si>
    <t>2371625</t>
  </si>
  <si>
    <t>2024-01-16 17:13:29</t>
  </si>
  <si>
    <t>2024-01-16 17:35:42</t>
  </si>
  <si>
    <t>ÇOBANKÖY KÖK 35-29-L00066_HatBaşıAyırıcı_53138881 L04_53138881</t>
  </si>
  <si>
    <t>53138881</t>
  </si>
  <si>
    <t>2024-01-16 16:55:35</t>
  </si>
  <si>
    <t>2024-01-16 19:21:01</t>
  </si>
  <si>
    <t>PANAZTEPE DM 35-28-M00732_KESİKKÖY-1 GİRİŞ M07_2315523</t>
  </si>
  <si>
    <t>2315523</t>
  </si>
  <si>
    <t>2024-01-16 15:15:18</t>
  </si>
  <si>
    <t>2024-01-16 15:42:10</t>
  </si>
  <si>
    <t>2024-01-16 15:10:43</t>
  </si>
  <si>
    <t>2024-01-16 15:36:07</t>
  </si>
  <si>
    <t>2024-01-16 11:42:27</t>
  </si>
  <si>
    <t>2024-01-16 11:51:59</t>
  </si>
  <si>
    <t>2024-01-16 10:54:04</t>
  </si>
  <si>
    <t>2024-01-16 11:06:47</t>
  </si>
  <si>
    <t>METAL İŞLERİ TR-16 35-22-M00116_7195735 TR16c3_5923845</t>
  </si>
  <si>
    <t>5923845</t>
  </si>
  <si>
    <t>2024-01-16 10:47:35</t>
  </si>
  <si>
    <t>2024-01-16 11:22:18</t>
  </si>
  <si>
    <t>2024-01-16 11:01:03</t>
  </si>
  <si>
    <t>2024-01-16 11:17:21</t>
  </si>
  <si>
    <t>BÜYÜKKEMERDERE TR-2 35-29-L00302_35-29-L00302_2363941</t>
  </si>
  <si>
    <t>2363941</t>
  </si>
  <si>
    <t>2024-01-16 10:47:33</t>
  </si>
  <si>
    <t>2024-01-16 11:13:14</t>
  </si>
  <si>
    <t>DURASILLI TR-1 KÖK 45-78-M01114_TR-2 M04_2106814</t>
  </si>
  <si>
    <t>2024-01-16 11:04:33</t>
  </si>
  <si>
    <t>2024-01-16 11:22:43</t>
  </si>
  <si>
    <t>PAZARKÖY TR-1 45-78-L00699_C_56391768_56391768</t>
  </si>
  <si>
    <t>56391768</t>
  </si>
  <si>
    <t>2024-01-15 15:33:51</t>
  </si>
  <si>
    <t>2024-01-15 18:26:11</t>
  </si>
  <si>
    <t>BALÇOVA İM 35-07-A00001_KAPLICA K04_42778779</t>
  </si>
  <si>
    <t>42778779</t>
  </si>
  <si>
    <t>2024-01-15 15:36:57</t>
  </si>
  <si>
    <t>ALAŞEHİR TR-46 45-73-M00046_D_56403843_56403843</t>
  </si>
  <si>
    <t>56403843</t>
  </si>
  <si>
    <t>2024-01-15 15:24:09</t>
  </si>
  <si>
    <t>2024-01-15 17:39:03</t>
  </si>
  <si>
    <t>MENEMEN TR-5 35-28-L00005_35-28-L00005_66505969</t>
  </si>
  <si>
    <t>66505969</t>
  </si>
  <si>
    <t>2024-01-15 15:35:10</t>
  </si>
  <si>
    <t>2024-01-15 22:02:47</t>
  </si>
  <si>
    <t>TR-12 35-16-L00012_35-16-L00012_67572576</t>
  </si>
  <si>
    <t>67572576</t>
  </si>
  <si>
    <t>2024-01-15 16:03:28</t>
  </si>
  <si>
    <t>EŞREFPAŞA İM 35-01-A00002_ZÜMRÜTTEPE K03_2045899</t>
  </si>
  <si>
    <t>2045899</t>
  </si>
  <si>
    <t>2024-01-15 15:28:25</t>
  </si>
  <si>
    <t>2024-01-15 15:29:56</t>
  </si>
  <si>
    <t>M-2562 35-02-M02562_B b2b_5886653</t>
  </si>
  <si>
    <t>5886653</t>
  </si>
  <si>
    <t>2024-01-15 11:02:57</t>
  </si>
  <si>
    <t>2024-01-15 12:08:33</t>
  </si>
  <si>
    <t>K-304 35-02-K00304_95002498567_95002498567</t>
  </si>
  <si>
    <t>95002498567</t>
  </si>
  <si>
    <t>2024-01-15 11:10:30</t>
  </si>
  <si>
    <t>2024-01-15 11:32:05</t>
  </si>
  <si>
    <t>2024-01-15 11:02:18</t>
  </si>
  <si>
    <t>2024-01-15 12:30:06</t>
  </si>
  <si>
    <t>2024-01-15 09:58:05</t>
  </si>
  <si>
    <t>2024-01-15 16:30:22</t>
  </si>
  <si>
    <t>M-1885 35-02-M01885_35-02-M01885_2377104</t>
  </si>
  <si>
    <t>2377104</t>
  </si>
  <si>
    <t>2024-01-15 10:38:10</t>
  </si>
  <si>
    <t>2024-01-15 10:59:40</t>
  </si>
  <si>
    <t>K-215 35-04-K00215_99527238_99527238</t>
  </si>
  <si>
    <t>99527238</t>
  </si>
  <si>
    <t>2024-01-05 09:14:46</t>
  </si>
  <si>
    <t>2024-01-05 11:35:17</t>
  </si>
  <si>
    <t>EMİRHACILI TR-3 45-78-L00578_45-78-L00578_2354453</t>
  </si>
  <si>
    <t>2354453</t>
  </si>
  <si>
    <t>2024-01-04 22:09:49</t>
  </si>
  <si>
    <t>2024-01-04 23:13:32</t>
  </si>
  <si>
    <t>DM-20/13 (ÇAPRA KABİN) 45-71-M00272_DM16/TR-2 M03_84188543</t>
  </si>
  <si>
    <t>84188543</t>
  </si>
  <si>
    <t>2024-01-04 21:19:42</t>
  </si>
  <si>
    <t>2024-01-04 22:21:12</t>
  </si>
  <si>
    <t>K-1654 35-07-K01654_99036436_99036436</t>
  </si>
  <si>
    <t>99036436</t>
  </si>
  <si>
    <t>2024-01-04 19:39:29</t>
  </si>
  <si>
    <t>2024-01-04 20:56:08</t>
  </si>
  <si>
    <t>M-993 35-03-M00993_911033817_911033817</t>
  </si>
  <si>
    <t>911033817</t>
  </si>
  <si>
    <t>2024-01-04 18:15:18</t>
  </si>
  <si>
    <t>2024-01-04 21:07:41</t>
  </si>
  <si>
    <t>SAKARKAYA TR-1 45-72-L00493_956497614_956497614</t>
  </si>
  <si>
    <t>956497614</t>
  </si>
  <si>
    <t>2024-01-04 18:16:11</t>
  </si>
  <si>
    <t>2024-01-04 22:01:44</t>
  </si>
  <si>
    <t>L-225 35-18-L00225_950458419_950458419</t>
  </si>
  <si>
    <t>950458419</t>
  </si>
  <si>
    <t>2024-01-03 10:20:40</t>
  </si>
  <si>
    <t>2024-01-03 11:31:42</t>
  </si>
  <si>
    <t>DEVELİ TR-2 35-22-M00284_A_56356310_56356310</t>
  </si>
  <si>
    <t>56356310</t>
  </si>
  <si>
    <t>2024-01-03 10:02:41</t>
  </si>
  <si>
    <t>2024-01-03 11:18:16</t>
  </si>
  <si>
    <t>TR-90 35-17-M00090__60983269_60983269</t>
  </si>
  <si>
    <t>60983269</t>
  </si>
  <si>
    <t>2024-01-03 00:31:37</t>
  </si>
  <si>
    <t>2024-01-03 01:47:13</t>
  </si>
  <si>
    <t>L-437 ŞEHİTLİK 35-18-L00437_950448099_950448099</t>
  </si>
  <si>
    <t>950448099</t>
  </si>
  <si>
    <t>2024-01-02 12:55:32</t>
  </si>
  <si>
    <t>2024-01-02 14:33:40</t>
  </si>
  <si>
    <t>2024-01-02 11:49:47</t>
  </si>
  <si>
    <t>2024-01-02 13:28:51</t>
  </si>
  <si>
    <t>K-1670 35-04-K01670_912510276_912510276</t>
  </si>
  <si>
    <t>912510276</t>
  </si>
  <si>
    <t>2024-01-01 20:20:07</t>
  </si>
  <si>
    <t>2024-01-01 21:32:08</t>
  </si>
  <si>
    <t>2024-01-01 19:50:54</t>
  </si>
  <si>
    <t>2024-01-01 20:50:55</t>
  </si>
  <si>
    <t>SOMA TR-44 45-82-M00044_SOMA TR-44/2 M03_2324896</t>
  </si>
  <si>
    <t>2324896</t>
  </si>
  <si>
    <t>2024-01-01 09:43:20</t>
  </si>
  <si>
    <t>2024-01-01 12:25:17</t>
  </si>
  <si>
    <t>2024-01-01 09:24:39</t>
  </si>
  <si>
    <t>2024-01-01 10:16:59</t>
  </si>
  <si>
    <t>TAYTAN TR-1 KÖK 45-78-M00305_OFİS KÖK GİRİŞ/DEMİRKÖPRÜ-1 ÇIKIŞ M02_65650969</t>
  </si>
  <si>
    <t>65650969</t>
  </si>
  <si>
    <t>2024-01-01 09:58:34</t>
  </si>
  <si>
    <t>2024-01-01 10:32:00</t>
  </si>
  <si>
    <t>TR-13 35-19-L00013_B_90965007_90965007</t>
  </si>
  <si>
    <t>90965007</t>
  </si>
  <si>
    <t>2024-01-17 09:39:21</t>
  </si>
  <si>
    <t>2024-01-17 16:21:32</t>
  </si>
  <si>
    <t>2024-01-17 00:22:40</t>
  </si>
  <si>
    <t>2024-01-17 01:33:21</t>
  </si>
  <si>
    <t>2024-01-16 23:05:27</t>
  </si>
  <si>
    <t>2024-01-16 23:25:43</t>
  </si>
  <si>
    <t>DEMİRCİLİ DM 35-15-L00895_YENİKÖY TOPRAK SU L08_85268580</t>
  </si>
  <si>
    <t>85268580</t>
  </si>
  <si>
    <t>2024-01-16 23:05:13</t>
  </si>
  <si>
    <t>2024-01-16 23:18:47</t>
  </si>
  <si>
    <t>RAHMİYE TR-1 45-72-L00657_B_65509367_65509367</t>
  </si>
  <si>
    <t>65509367</t>
  </si>
  <si>
    <t>2024-01-16 20:33:32</t>
  </si>
  <si>
    <t>2024-01-16 22:13:33</t>
  </si>
  <si>
    <t>TR-10 (M-710) 35-30-M00710_95000006322_95000006322</t>
  </si>
  <si>
    <t>95000006322</t>
  </si>
  <si>
    <t>2024-01-16 20:13:36</t>
  </si>
  <si>
    <t>2024-01-17 00:17:40</t>
  </si>
  <si>
    <t>35-23-M00179_BAĞARASI TR-10 KÖK_GERENKÖY KÖK_M01_72143146</t>
  </si>
  <si>
    <t>72143146</t>
  </si>
  <si>
    <t>2024-01-16 15:18:20</t>
  </si>
  <si>
    <t>2024-01-16 16:27:17</t>
  </si>
  <si>
    <t>K-4070 35-03-K04070_910763266_910763266</t>
  </si>
  <si>
    <t>910763266</t>
  </si>
  <si>
    <t>2024-01-16 12:48:35</t>
  </si>
  <si>
    <t>2024-01-16 20:12:26</t>
  </si>
  <si>
    <t>TR-35 35-16-L00035_953331708_953331708</t>
  </si>
  <si>
    <t>953331708</t>
  </si>
  <si>
    <t>2024-01-16 11:02:45</t>
  </si>
  <si>
    <t>2024-01-16 16:03:04</t>
  </si>
  <si>
    <t>2024-01-16 01:04:07</t>
  </si>
  <si>
    <t>2024-01-16 02:31:33</t>
  </si>
  <si>
    <t>K-1371 35-04-K01371_C_56383576_56383576</t>
  </si>
  <si>
    <t>56383576</t>
  </si>
  <si>
    <t>2024-01-15 21:52:03</t>
  </si>
  <si>
    <t>2024-01-16 02:02:22</t>
  </si>
  <si>
    <t>2024-01-05 08:50:16</t>
  </si>
  <si>
    <t>2024-01-05 08:51:02</t>
  </si>
  <si>
    <t>2024-01-05 05:38:33</t>
  </si>
  <si>
    <t>2024-01-05 08:55:56</t>
  </si>
  <si>
    <t>2024-01-05 08:02:17</t>
  </si>
  <si>
    <t>2024-01-05 09:35:36</t>
  </si>
  <si>
    <t>TR-26 DM-4 45-72-M00116_45-72-M00116_66488124</t>
  </si>
  <si>
    <t>66488124</t>
  </si>
  <si>
    <t>2024-01-05 03:03:59</t>
  </si>
  <si>
    <t>2024-01-05 03:28:13</t>
  </si>
  <si>
    <t>SARILAR KÖYÜ TR-2 35-27-L00264_DIREK TIPI TRAFO HUCRESI H01_2055435</t>
  </si>
  <si>
    <t>2055435</t>
  </si>
  <si>
    <t>2024-01-04 19:48:45</t>
  </si>
  <si>
    <t>2024-01-04 23:20:58</t>
  </si>
  <si>
    <t>M-3021(YATIRIM REZERVE) 35-01-M03021_B_60983315_60983315</t>
  </si>
  <si>
    <t>60983315</t>
  </si>
  <si>
    <t>2024-01-04 20:16:36</t>
  </si>
  <si>
    <t>2024-01-04 21:14:52</t>
  </si>
  <si>
    <t>M-367 35-02-M00367_910221643_910221643</t>
  </si>
  <si>
    <t>910221643</t>
  </si>
  <si>
    <t>2024-01-03 16:14:26</t>
  </si>
  <si>
    <t>2024-01-03 18:14:19</t>
  </si>
  <si>
    <t>2024-01-03 15:21:32</t>
  </si>
  <si>
    <t>2024-01-03 16:47:29</t>
  </si>
  <si>
    <t>AKÇAPINAR TR-1 45-83-L00438_45-83-L00438_2371746</t>
  </si>
  <si>
    <t>2371746</t>
  </si>
  <si>
    <t>2024-01-03 15:22:47</t>
  </si>
  <si>
    <t>2024-01-03 17:42:27</t>
  </si>
  <si>
    <t>2024-01-03 15:21:16</t>
  </si>
  <si>
    <t>2024-01-03 16:41:07</t>
  </si>
  <si>
    <t>M-906 35-03-M00906_D_56366707_56366707</t>
  </si>
  <si>
    <t>56366707</t>
  </si>
  <si>
    <t>2024-01-03 14:14:01</t>
  </si>
  <si>
    <t>2024-01-03 17:13:48</t>
  </si>
  <si>
    <t>SARIKAYA KÖK 35-31-L00284_İĞDELİ L01_2113777</t>
  </si>
  <si>
    <t>2113777</t>
  </si>
  <si>
    <t>2024-01-03 14:51:26</t>
  </si>
  <si>
    <t>2024-01-03 15:26:26</t>
  </si>
  <si>
    <t>TR-153 (DM-2/43) 35-16-L00153_953316971_953316971</t>
  </si>
  <si>
    <t>953316971</t>
  </si>
  <si>
    <t>2024-01-03 09:49:35</t>
  </si>
  <si>
    <t>2024-01-03 13:05:54</t>
  </si>
  <si>
    <t>TEKKEDERE DM 35-16-M00137_ZEYTİNDAĞ İÇME SUYU-DÖNMEZ ÇIRÇIR M04_2118715</t>
  </si>
  <si>
    <t>2118715</t>
  </si>
  <si>
    <t>2024-01-03 10:34:16</t>
  </si>
  <si>
    <t>2024-01-03 10:44:59</t>
  </si>
  <si>
    <t>AKSELENDİ İM 45-72-A00004_ILICAKSU L10_100808541</t>
  </si>
  <si>
    <t>100808541</t>
  </si>
  <si>
    <t>2024-01-03 10:05:13</t>
  </si>
  <si>
    <t>2024-01-03 14:24:42</t>
  </si>
  <si>
    <t>TR-7(M-707) 35-30-M00707_B_56363018_56363018</t>
  </si>
  <si>
    <t>56363018</t>
  </si>
  <si>
    <t>2024-01-02 17:39:37</t>
  </si>
  <si>
    <t>2024-01-02 18:28:06</t>
  </si>
  <si>
    <t>DAĞHACIYUSUF TR-5 45-73-M01229_B_80760644_80760644</t>
  </si>
  <si>
    <t>80760644</t>
  </si>
  <si>
    <t>2024-01-02 18:05:23</t>
  </si>
  <si>
    <t>2024-01-02 19:48:18</t>
  </si>
  <si>
    <t>2024-01-02 17:35:35</t>
  </si>
  <si>
    <t>2024-01-02 17:46:43</t>
  </si>
  <si>
    <t>2024-01-02 17:44:00</t>
  </si>
  <si>
    <t>2024-01-02 18:39:03</t>
  </si>
  <si>
    <t>2024-01-02 17:22:57</t>
  </si>
  <si>
    <t>2024-01-02 18:03:06</t>
  </si>
  <si>
    <t>K-1664 35-04-K01664_35-04-K01664_2372074</t>
  </si>
  <si>
    <t>2372074</t>
  </si>
  <si>
    <t>2024-01-02 15:30:18</t>
  </si>
  <si>
    <t>M-982 35-03-M00982_910902515_910902515</t>
  </si>
  <si>
    <t>910902515</t>
  </si>
  <si>
    <t>2024-01-02 14:14:34</t>
  </si>
  <si>
    <t>2024-01-02 19:27:24</t>
  </si>
  <si>
    <t>TR-2/85 45-83-L00085_48122374_56385646_56385646</t>
  </si>
  <si>
    <t>56385646</t>
  </si>
  <si>
    <t>2024-01-02 14:57:23</t>
  </si>
  <si>
    <t>2024-01-02 15:41:43</t>
  </si>
  <si>
    <t>SELENDİ DM 45-81-M00001_SELENDİ ŞEHİR-2 M03_2321593</t>
  </si>
  <si>
    <t>2321593</t>
  </si>
  <si>
    <t>2024-01-02 14:55:50</t>
  </si>
  <si>
    <t>2024-01-02 15:06:46</t>
  </si>
  <si>
    <t>K-3399 35-07-K03399_B_56379015_56379015</t>
  </si>
  <si>
    <t>56379015</t>
  </si>
  <si>
    <t>2024-01-02 12:15:27</t>
  </si>
  <si>
    <t>2024-01-02 13:49:28</t>
  </si>
  <si>
    <t>2024-01-02 12:17:23</t>
  </si>
  <si>
    <t>2024-01-02 12:56:00</t>
  </si>
  <si>
    <t>K-929 35-02-K00929_E_56379386_56379386</t>
  </si>
  <si>
    <t>56379386</t>
  </si>
  <si>
    <t>2024-01-02 12:05:41</t>
  </si>
  <si>
    <t>2024-01-02 13:37:49</t>
  </si>
  <si>
    <t>2024-01-02 12:25:05</t>
  </si>
  <si>
    <t>2024-01-02 12:39:34</t>
  </si>
  <si>
    <t>KÖPRÜBAŞI DM 45-86-M00051_TR-3 DAMLAR M03_85039916</t>
  </si>
  <si>
    <t>85039916</t>
  </si>
  <si>
    <t>2024-01-02 10:02:40</t>
  </si>
  <si>
    <t>2024-01-02 10:23:24</t>
  </si>
  <si>
    <t>2024-01-01 18:08:32</t>
  </si>
  <si>
    <t>2024-01-01 18:37:44</t>
  </si>
  <si>
    <t>KIZLARALANI KÖK 45-72-L00698_HatBaşıAyırıcı_53139747 L02_53139747</t>
  </si>
  <si>
    <t>53139747</t>
  </si>
  <si>
    <t>2024-01-01 18:09:58</t>
  </si>
  <si>
    <t>2024-01-01 20:38:45</t>
  </si>
  <si>
    <t>OSMANGAZİ İM 35-02-A00004_WESTPARK M03_2310438</t>
  </si>
  <si>
    <t>2310438</t>
  </si>
  <si>
    <t>2024-01-02 06:26:40</t>
  </si>
  <si>
    <t>2024-01-02 08:37:53</t>
  </si>
  <si>
    <t>BORNOVA 380 GIS TM 35-02-A00015_TÜRKELİ M07_73019606</t>
  </si>
  <si>
    <t>73019606</t>
  </si>
  <si>
    <t>2024-01-02 08:23:55</t>
  </si>
  <si>
    <t>ÇIPLAK KÖK 35-29-M00126_YENİÇİFTLİK ENH M09_72189962</t>
  </si>
  <si>
    <t>72189962</t>
  </si>
  <si>
    <t>2024-01-01 14:43:27</t>
  </si>
  <si>
    <t>2024-01-01 15:09:59</t>
  </si>
  <si>
    <t>YÜKSEKKÖY TR-1 35-17-M00184_950299989_950299989</t>
  </si>
  <si>
    <t>950299989</t>
  </si>
  <si>
    <t>2024-01-01 13:02:15</t>
  </si>
  <si>
    <t>2024-01-01 15:43:17</t>
  </si>
  <si>
    <t>M-3078 35-02-M03078_M-3097 M01_95489640</t>
  </si>
  <si>
    <t>95489640</t>
  </si>
  <si>
    <t>2024-01-01 14:00:33</t>
  </si>
  <si>
    <t>2024-01-01 14:21:57</t>
  </si>
  <si>
    <t>M-2898 35-02-M02898_99661461_99661461</t>
  </si>
  <si>
    <t>99661461</t>
  </si>
  <si>
    <t>2024-01-01 10:01:23</t>
  </si>
  <si>
    <t>2024-01-01 10:55:58</t>
  </si>
  <si>
    <t>2024-01-01 09:50:00</t>
  </si>
  <si>
    <t>2024-01-01 19:24:57</t>
  </si>
  <si>
    <t>SAKARLI KÖK 45-76-M00046_HACET M04_72214510</t>
  </si>
  <si>
    <t>72214510</t>
  </si>
  <si>
    <t>2024-01-01 09:14:47</t>
  </si>
  <si>
    <t>2024-01-01 09:18:01</t>
  </si>
  <si>
    <t>DİKİLİ İM 35-30-A00001_KOCAOBA L12_72357049</t>
  </si>
  <si>
    <t>72357049</t>
  </si>
  <si>
    <t>2024-01-17 09:43:38</t>
  </si>
  <si>
    <t>2024-01-17 16:30:54</t>
  </si>
  <si>
    <t>2024-01-17 09:09:43</t>
  </si>
  <si>
    <t>2024-01-17 16:15:52</t>
  </si>
  <si>
    <t>TR-127 35-16-L00127_B_56353225_56353225</t>
  </si>
  <si>
    <t>56353225</t>
  </si>
  <si>
    <t>2024-01-17 09:05:27</t>
  </si>
  <si>
    <t>2024-01-17 09:34:17</t>
  </si>
  <si>
    <t>2024-01-17 09:08:27</t>
  </si>
  <si>
    <t>2024-01-17 17:33:36</t>
  </si>
  <si>
    <t>ÇANDARLI TR-14(DOĞAKÖY) 35-30-M00014_B_91327270_91327270</t>
  </si>
  <si>
    <t>91327270</t>
  </si>
  <si>
    <t>2024-01-16 21:33:34</t>
  </si>
  <si>
    <t>2024-01-16 22:14:00</t>
  </si>
  <si>
    <t>L-335 35-18-L00335_6706785_56353700_56353700</t>
  </si>
  <si>
    <t>56353700</t>
  </si>
  <si>
    <t>2024-01-16 18:59:53</t>
  </si>
  <si>
    <t>2024-01-16 23:39:55</t>
  </si>
  <si>
    <t>K-1439 35-01-K01439_912993336_912993336</t>
  </si>
  <si>
    <t>912993336</t>
  </si>
  <si>
    <t>2024-01-16 15:15:31</t>
  </si>
  <si>
    <t>2024-01-16 18:36:19</t>
  </si>
  <si>
    <t>2024-01-16 15:05:36</t>
  </si>
  <si>
    <t>2024-01-16 15:27:45</t>
  </si>
  <si>
    <t>2024-01-16 15:10:26</t>
  </si>
  <si>
    <t>2024-01-16 15:35:57</t>
  </si>
  <si>
    <t>2024-01-16 15:11:56</t>
  </si>
  <si>
    <t>2024-01-16 15:25:17</t>
  </si>
  <si>
    <t>K-4281 35-04-K04281_99447517_99447517</t>
  </si>
  <si>
    <t>99447517</t>
  </si>
  <si>
    <t>2024-01-16 12:00:53</t>
  </si>
  <si>
    <t>2024-01-16 16:54:00</t>
  </si>
  <si>
    <t>KARABURUN İM 35-21-A00001_ALAÇATI-3 M02_2055272</t>
  </si>
  <si>
    <t>2055272</t>
  </si>
  <si>
    <t>2024-01-16 08:51:23</t>
  </si>
  <si>
    <t>2024-01-16 11:16:04</t>
  </si>
  <si>
    <t>2024-01-16 03:19:17</t>
  </si>
  <si>
    <t>2024-01-16 04:07:07</t>
  </si>
  <si>
    <t>2024-01-15 21:09:10</t>
  </si>
  <si>
    <t>2024-01-15 22:34:45</t>
  </si>
  <si>
    <t>2024-01-15 21:49:41</t>
  </si>
  <si>
    <t>K-123 35-01-K00123_B_56374946_56374946</t>
  </si>
  <si>
    <t>56374946</t>
  </si>
  <si>
    <t>2024-01-05 05:09:24</t>
  </si>
  <si>
    <t>YAHŞELLİ KÖK 35-28-M00293_HatBaşıAyırıcı_53133883 M01_53133883</t>
  </si>
  <si>
    <t>53133883</t>
  </si>
  <si>
    <t>2024-01-04 09:10:46</t>
  </si>
  <si>
    <t>2024-01-04 09:16:30</t>
  </si>
  <si>
    <t>SART TR-17 45-78-M00186_45-78-M00186_2355413</t>
  </si>
  <si>
    <t>2355413</t>
  </si>
  <si>
    <t>2024-01-03 18:26:28</t>
  </si>
  <si>
    <t>YAĞMURLU TR-1 45-76-L00169_45-76-L00169_2376995</t>
  </si>
  <si>
    <t>2376995</t>
  </si>
  <si>
    <t>2024-01-03 17:36:51</t>
  </si>
  <si>
    <t>2024-01-03 18:09:41</t>
  </si>
  <si>
    <t>GELENBE İM 45-76-A00001_HatBaşıAyırıcı_100659190 L12_100659190</t>
  </si>
  <si>
    <t>100659190</t>
  </si>
  <si>
    <t>2024-01-03 17:58:26</t>
  </si>
  <si>
    <t>2024-01-03 18:01:16</t>
  </si>
  <si>
    <t>2024-01-03 14:47:05</t>
  </si>
  <si>
    <t>2024-01-03 16:34:49</t>
  </si>
  <si>
    <t>TR-67 35-19-L00067_E_91309838_91309838</t>
  </si>
  <si>
    <t>91309838</t>
  </si>
  <si>
    <t>2024-01-03 12:07:50</t>
  </si>
  <si>
    <t>2024-01-03 13:55:04</t>
  </si>
  <si>
    <t>M-1626 35-02-M01626_942563916_942563916</t>
  </si>
  <si>
    <t>942563916</t>
  </si>
  <si>
    <t>2024-01-03 11:45:41</t>
  </si>
  <si>
    <t>2024-01-03 15:55:58</t>
  </si>
  <si>
    <t>EMLAKDERE TR-2 45-71-M01028_953182320_953182320</t>
  </si>
  <si>
    <t>953182320</t>
  </si>
  <si>
    <t>2024-01-03 11:52:42</t>
  </si>
  <si>
    <t>2024-01-03 18:13:47</t>
  </si>
  <si>
    <t>M-2875 35-04-M02875__83759645_83759645</t>
  </si>
  <si>
    <t>83759645</t>
  </si>
  <si>
    <t>2024-01-03 11:51:56</t>
  </si>
  <si>
    <t>2024-01-03 12:27:43</t>
  </si>
  <si>
    <t>YENİKÖY TR-1 45-71-M01046_45-71-M01046_2351679</t>
  </si>
  <si>
    <t>2351679</t>
  </si>
  <si>
    <t>2024-01-03 08:00:48</t>
  </si>
  <si>
    <t>2024-01-03 12:47:28</t>
  </si>
  <si>
    <t>TR-146 35-15-M00146_48885437_56367497_56367497</t>
  </si>
  <si>
    <t>56367497</t>
  </si>
  <si>
    <t>2024-01-03 07:09:59</t>
  </si>
  <si>
    <t>2024-01-03 10:01:20</t>
  </si>
  <si>
    <t>TR-121 45-78-L00121_953253575_953253575</t>
  </si>
  <si>
    <t>953253575</t>
  </si>
  <si>
    <t>2024-01-02 14:37:04</t>
  </si>
  <si>
    <t>2024-01-02 15:25:38</t>
  </si>
  <si>
    <t>TR-115 35-26-M00115__56359054_56359054</t>
  </si>
  <si>
    <t>56359054</t>
  </si>
  <si>
    <t>2024-01-02 14:11:29</t>
  </si>
  <si>
    <t>2024-01-02 16:33:19</t>
  </si>
  <si>
    <t>SELİMŞAHLAR TR-2 45-71-M00137_HatBaşıAyırıcı_53135158 M03_53135158</t>
  </si>
  <si>
    <t>53135158</t>
  </si>
  <si>
    <t>2024-01-02 16:12:06</t>
  </si>
  <si>
    <t>2024-01-02 15:56:29</t>
  </si>
  <si>
    <t>2024-01-02 17:02:21</t>
  </si>
  <si>
    <t>2024-01-02 16:24:53</t>
  </si>
  <si>
    <t>2024-01-02 16:29:16</t>
  </si>
  <si>
    <t>AKÇAŞEHİR KÖK 35-29-L00035_ALAYLI ENH L04_72208822</t>
  </si>
  <si>
    <t>72208822</t>
  </si>
  <si>
    <t>2024-01-02 11:12:16</t>
  </si>
  <si>
    <t>2024-01-02 11:58:06</t>
  </si>
  <si>
    <t>PAŞAKÖY KÖK 45-80-M00052_TAŞDİBİ ÇIKIŞI M010_72063859</t>
  </si>
  <si>
    <t>72063859</t>
  </si>
  <si>
    <t>2024-01-02 11:52:46</t>
  </si>
  <si>
    <t>2024-01-02 12:24:16</t>
  </si>
  <si>
    <t>ALİBEYLİ DM 45-80-M00064_HALİTPAŞA DM-ÖLÇÜ M01_72190759</t>
  </si>
  <si>
    <t>72190759</t>
  </si>
  <si>
    <t>2024-01-02 11:30:56</t>
  </si>
  <si>
    <t>2024-01-02 12:46:00</t>
  </si>
  <si>
    <t>KAPAKLI DM 45-72-M00309_KAYIŞLAR M09_2099434</t>
  </si>
  <si>
    <t>2099434</t>
  </si>
  <si>
    <t>2024-01-02 11:25:31</t>
  </si>
  <si>
    <t>2024-01-02 11:50:46</t>
  </si>
  <si>
    <t>KAYMAKÇI İM 35-15-A00004_EMİRLİOVA L07_2333299</t>
  </si>
  <si>
    <t>2333299</t>
  </si>
  <si>
    <t>2024-01-02 10:02:07</t>
  </si>
  <si>
    <t>2024-01-02 10:24:41</t>
  </si>
  <si>
    <t>TR-86 35-17-M00086_950302509_950302509</t>
  </si>
  <si>
    <t>950302509</t>
  </si>
  <si>
    <t>2024-01-02 05:27:15</t>
  </si>
  <si>
    <t>2024-01-02 06:07:29</t>
  </si>
  <si>
    <t>2024-01-02 08:52:32</t>
  </si>
  <si>
    <t>2024-01-02 16:23:26</t>
  </si>
  <si>
    <t>2024-01-02 08:32:17</t>
  </si>
  <si>
    <t>2024-01-02 08:36:56</t>
  </si>
  <si>
    <t>2024-01-02 08:45:03</t>
  </si>
  <si>
    <t>2024-01-02 19:27:46</t>
  </si>
  <si>
    <t>OSMANGAZİ İM 35-02-A00004_ZİYA GÖKALP K14_2101351</t>
  </si>
  <si>
    <t>2101351</t>
  </si>
  <si>
    <t>2024-01-02 08:22:36</t>
  </si>
  <si>
    <t>2024-01-02 10:35:43</t>
  </si>
  <si>
    <t>K-175 35-02-K00175_99761423_99761423</t>
  </si>
  <si>
    <t>99761423</t>
  </si>
  <si>
    <t>2024-01-01 18:02:21</t>
  </si>
  <si>
    <t>2024-01-01 19:22:43</t>
  </si>
  <si>
    <t>2024-01-01 11:22:28</t>
  </si>
  <si>
    <t>2024-01-01 12:47:53</t>
  </si>
  <si>
    <t>ULUCAK DM-2/1 35-27-M00335_95000082285_95000082285</t>
  </si>
  <si>
    <t>95000082285</t>
  </si>
  <si>
    <t>2024-01-01 09:45:00</t>
  </si>
  <si>
    <t>2024-01-01 11:03:38</t>
  </si>
  <si>
    <t>2024-01-01 10:20:11</t>
  </si>
  <si>
    <t>2024-01-01 10:36:47</t>
  </si>
  <si>
    <t>BAĞARASI TR-7 35-23-M00176_A_56366924_56366924</t>
  </si>
  <si>
    <t>56366924</t>
  </si>
  <si>
    <t>2024-01-01 09:45:47</t>
  </si>
  <si>
    <t>2024-01-01 10:47:46</t>
  </si>
  <si>
    <t>AŞAĞIKIRIKLAR DM 35-16-M00448_BERGAMA TM-2 GİRİŞ M15_2115979</t>
  </si>
  <si>
    <t>2115979</t>
  </si>
  <si>
    <t>2024-01-01 10:21:27</t>
  </si>
  <si>
    <t>2024-01-01 10:27:37</t>
  </si>
  <si>
    <t>M-1284 35-02-M01284_A_56382774_56382774</t>
  </si>
  <si>
    <t>56382774</t>
  </si>
  <si>
    <t>2024-01-17 09:46:39</t>
  </si>
  <si>
    <t>2024-01-17 12:35:15</t>
  </si>
  <si>
    <t>2024-01-17 09:47:08</t>
  </si>
  <si>
    <t>2024-01-17 15:55:24</t>
  </si>
  <si>
    <t>2024-01-17 09:53:34</t>
  </si>
  <si>
    <t>2024-01-17 17:52:27</t>
  </si>
  <si>
    <t>K-907 35-04-K00907_98968300_98968300</t>
  </si>
  <si>
    <t>98968300</t>
  </si>
  <si>
    <t>2024-01-17 00:27:45</t>
  </si>
  <si>
    <t>2024-01-17 01:09:18</t>
  </si>
  <si>
    <t>M-577 (DM-6/17) 35-17-M00577_B B01_60797535</t>
  </si>
  <si>
    <t>60797535</t>
  </si>
  <si>
    <t>2024-01-16 23:32:17</t>
  </si>
  <si>
    <t>2024-01-17 01:16:46</t>
  </si>
  <si>
    <t>RAHMİYE TR-1 45-72-L00657_45-72-L00657_2347610</t>
  </si>
  <si>
    <t>2347610</t>
  </si>
  <si>
    <t>2024-01-16 23:48:46</t>
  </si>
  <si>
    <t>2024-01-16 23:19:57</t>
  </si>
  <si>
    <t>2024-01-16 23:55:03</t>
  </si>
  <si>
    <t>2024-01-16 21:27:20</t>
  </si>
  <si>
    <t>M-2916 35-01-M02916_35-01-M02916_73816386</t>
  </si>
  <si>
    <t>73816386</t>
  </si>
  <si>
    <t>2024-01-16 21:42:49</t>
  </si>
  <si>
    <t>K-510 35-01-K00510_910784849_910784849</t>
  </si>
  <si>
    <t>910784849</t>
  </si>
  <si>
    <t>2024-01-16 15:02:47</t>
  </si>
  <si>
    <t>2024-01-16 16:25:42</t>
  </si>
  <si>
    <t>BALLICA İM 45-72-A00005_HAMİDİYE L07_2327273</t>
  </si>
  <si>
    <t>2327273</t>
  </si>
  <si>
    <t>2024-01-16 15:15:17</t>
  </si>
  <si>
    <t>2024-01-16 15:29:00</t>
  </si>
  <si>
    <t>KARATEKELİ TR-1 35-24-M00104_35-24-M00104_2373239</t>
  </si>
  <si>
    <t>2373239</t>
  </si>
  <si>
    <t>2024-01-16 03:43:13</t>
  </si>
  <si>
    <t>2024-01-16 09:31:17</t>
  </si>
  <si>
    <t>2024-01-16 03:35:00</t>
  </si>
  <si>
    <t>2024-01-16 04:32:58</t>
  </si>
  <si>
    <t>2024-01-15 23:17:07</t>
  </si>
  <si>
    <t>2024-01-16 04:26:42</t>
  </si>
  <si>
    <t>2024-01-16 01:00:43</t>
  </si>
  <si>
    <t>TR-89 35-15-M00089_950360168_950360168</t>
  </si>
  <si>
    <t>950360168</t>
  </si>
  <si>
    <t>2024-01-15 17:16:36</t>
  </si>
  <si>
    <t>2024-01-15 18:01:06</t>
  </si>
  <si>
    <t>SANCAKLI BOZKÖY TR-4 45-71-M00564_C_56384958_56384958</t>
  </si>
  <si>
    <t>56384958</t>
  </si>
  <si>
    <t>2024-01-15 17:33:55</t>
  </si>
  <si>
    <t>2024-01-15 18:51:03</t>
  </si>
  <si>
    <t>2024-01-15 15:10:43</t>
  </si>
  <si>
    <t>2024-01-15 18:37:15</t>
  </si>
  <si>
    <t>2024-01-15 15:43:13</t>
  </si>
  <si>
    <t>2024-01-15 18:46:54</t>
  </si>
  <si>
    <t>YENİKÖY TR-4 35-15-L00383_950352571_950352571</t>
  </si>
  <si>
    <t>950352571</t>
  </si>
  <si>
    <t>2024-01-15 13:13:46</t>
  </si>
  <si>
    <t>ARMUTLU TR-7 35-27-M00550_ARMUTLU TR-9 M02_72164688</t>
  </si>
  <si>
    <t>72164688</t>
  </si>
  <si>
    <t>2024-01-15 10:32:00</t>
  </si>
  <si>
    <t>2024-01-15 13:20:37</t>
  </si>
  <si>
    <t>TR-58 45-78-M00058_B tr58/b12b_49409125</t>
  </si>
  <si>
    <t>49409125</t>
  </si>
  <si>
    <t>2024-01-15 10:34:26</t>
  </si>
  <si>
    <t>2024-01-15 11:20:04</t>
  </si>
  <si>
    <t>K-1235 35-02-K01235_TRAFO K03_2113586</t>
  </si>
  <si>
    <t>2113586</t>
  </si>
  <si>
    <t>2024-01-15 10:20:42</t>
  </si>
  <si>
    <t>2024-01-15 17:12:18</t>
  </si>
  <si>
    <t>KOZBEYLİ TR-4 35-23-M00073_C_56364376_56364376</t>
  </si>
  <si>
    <t>56364376</t>
  </si>
  <si>
    <t>2024-01-05 01:57:08</t>
  </si>
  <si>
    <t>2024-01-05 02:56:39</t>
  </si>
  <si>
    <t>TR-91/A 45-78-L00721_C C01_65776581</t>
  </si>
  <si>
    <t>65776581</t>
  </si>
  <si>
    <t>2024-01-05 00:24:36</t>
  </si>
  <si>
    <t>2024-01-05 00:50:57</t>
  </si>
  <si>
    <t>SART TR-10 45-78-M00183_DIREK TIPI TRAFO HUCRESI H01_2108081</t>
  </si>
  <si>
    <t>2108081</t>
  </si>
  <si>
    <t>2024-01-05 01:32:50</t>
  </si>
  <si>
    <t>2024-01-05 01:59:03</t>
  </si>
  <si>
    <t>DM-1/4 35-19-M00254_956700679_956700679</t>
  </si>
  <si>
    <t>956700679</t>
  </si>
  <si>
    <t>2024-01-04 18:27:52</t>
  </si>
  <si>
    <t>2024-01-04 20:10:34</t>
  </si>
  <si>
    <t>ÇAKIRCA ALİ TR-2 45-73-M00560_A_56393554_56393554</t>
  </si>
  <si>
    <t>56393554</t>
  </si>
  <si>
    <t>2024-01-04 18:34:59</t>
  </si>
  <si>
    <t>2024-01-04 19:45:11</t>
  </si>
  <si>
    <t>IŞIKLAR TM 35-02-A00006_BOĞAZİÇİ-2 M03_2307644</t>
  </si>
  <si>
    <t>2307644</t>
  </si>
  <si>
    <t>2024-01-05 06:35:16</t>
  </si>
  <si>
    <t>2024-01-05 06:39:00</t>
  </si>
  <si>
    <t>BOĞAZİÇİ İM 35-01-A00001_BORNOVA-1 M11_2318899</t>
  </si>
  <si>
    <t>2318899</t>
  </si>
  <si>
    <t>2024-01-05 07:45:47</t>
  </si>
  <si>
    <t>2024-01-05 07:47:22</t>
  </si>
  <si>
    <t>HACIHAMZALAR TR-1 35-16-M00104_B_90993467_90993467</t>
  </si>
  <si>
    <t>90993467</t>
  </si>
  <si>
    <t>2024-01-04 09:58:26</t>
  </si>
  <si>
    <t>2024-01-04 19:14:13</t>
  </si>
  <si>
    <t>YAĞMURLU TR-1 45-76-L00169_B_56384536_56384536</t>
  </si>
  <si>
    <t>56384536</t>
  </si>
  <si>
    <t>2024-01-03 16:53:58</t>
  </si>
  <si>
    <t>ÖRLEMİŞ TR-1 35-16-M00293_35-16-M00293_2367354</t>
  </si>
  <si>
    <t>2367354</t>
  </si>
  <si>
    <t>2024-01-03 17:39:18</t>
  </si>
  <si>
    <t>2024-01-03 18:08:15</t>
  </si>
  <si>
    <t>BOYNUYOĞUN KÖK 35-29-L00051_ESKİBOYNUYOĞUN L02_72215391</t>
  </si>
  <si>
    <t>72215391</t>
  </si>
  <si>
    <t>2024-01-03 17:32:06</t>
  </si>
  <si>
    <t>2024-01-03 17:58:28</t>
  </si>
  <si>
    <t>ÜÇPINAR DM 45-71-M00183_AVDAL M02_72249124</t>
  </si>
  <si>
    <t>72249124</t>
  </si>
  <si>
    <t>2024-01-03 16:33:17</t>
  </si>
  <si>
    <t>2024-01-03 17:38:00</t>
  </si>
  <si>
    <t>BULGURCA TR-2 35-22-M00251_35-22-M00251_2349153</t>
  </si>
  <si>
    <t>2349153</t>
  </si>
  <si>
    <t>2024-01-03 15:44:01</t>
  </si>
  <si>
    <t>2024-01-03 16:16:53</t>
  </si>
  <si>
    <t>SAİP KÖYÜ TR-1 35-21-L00102_953357985_953357985</t>
  </si>
  <si>
    <t>953357985</t>
  </si>
  <si>
    <t>2024-01-03 10:51:33</t>
  </si>
  <si>
    <t>2024-01-03 12:49:49</t>
  </si>
  <si>
    <t>M-4 35-02-M00004_962733333_962733333</t>
  </si>
  <si>
    <t>962733333</t>
  </si>
  <si>
    <t>2024-01-03 09:32:46</t>
  </si>
  <si>
    <t>2024-01-03 11:22:14</t>
  </si>
  <si>
    <t>K-3074 35-04-K03074_35-04-K03074_2373957</t>
  </si>
  <si>
    <t>2373957</t>
  </si>
  <si>
    <t>2024-01-03 09:55:08</t>
  </si>
  <si>
    <t>2024-01-03 11:35:02</t>
  </si>
  <si>
    <t>MANİSA TM-1 45-71-A00001_SARUHANLI M04_2309457</t>
  </si>
  <si>
    <t>2309457</t>
  </si>
  <si>
    <t>2024-01-03 07:37:07</t>
  </si>
  <si>
    <t>2024-01-03 09:12:31</t>
  </si>
  <si>
    <t>2024-01-03 13:43:18</t>
  </si>
  <si>
    <t>HATAY TM 35-01-A00009_HATAY-2 K02_2313682</t>
  </si>
  <si>
    <t>2313682</t>
  </si>
  <si>
    <t>2024-01-03 10:03:17</t>
  </si>
  <si>
    <t>2024-01-03 14:54:55</t>
  </si>
  <si>
    <t>DİNDARLI KÖK TR-3 KAKLIK 45-79-M00395_KIZILÇUKUR GÜNYAKA KARACAALİ BEYHARMAN M06_72035421</t>
  </si>
  <si>
    <t>72035421</t>
  </si>
  <si>
    <t>2024-01-03 09:30:04</t>
  </si>
  <si>
    <t>2024-01-03 14:50:24</t>
  </si>
  <si>
    <t>M-1326 GEÇİT 35-01-M01326_M-1226 M02_66839916</t>
  </si>
  <si>
    <t>66839916</t>
  </si>
  <si>
    <t>2024-01-03 09:25:19</t>
  </si>
  <si>
    <t>2024-01-03 12:33:38</t>
  </si>
  <si>
    <t>SELÇUK İM/DM 35-13-A00004_TRAFO-1 (15800) L07_65986296</t>
  </si>
  <si>
    <t>65986296</t>
  </si>
  <si>
    <t>2024-01-03 09:20:01</t>
  </si>
  <si>
    <t>2024-01-03 09:23:00</t>
  </si>
  <si>
    <t>BANKSİS TR-1 35-14-M00363_956648155_956648155</t>
  </si>
  <si>
    <t>956648155</t>
  </si>
  <si>
    <t>2024-01-02 20:44:46</t>
  </si>
  <si>
    <t>2024-01-02 21:23:00</t>
  </si>
  <si>
    <t>K-2877 35-02-K02877_95002500086_95002500086</t>
  </si>
  <si>
    <t>95002500086</t>
  </si>
  <si>
    <t>2024-01-02 20:37:11</t>
  </si>
  <si>
    <t>2024-01-02 21:51:47</t>
  </si>
  <si>
    <t>YANLIZEV TR-1 35-16-L00250_953329840_953329840</t>
  </si>
  <si>
    <t>953329840</t>
  </si>
  <si>
    <t>2024-01-02 17:18:35</t>
  </si>
  <si>
    <t>2024-01-02 18:17:27</t>
  </si>
  <si>
    <t>HÜSEYİN ŞAHİNOĞLU SULAMA GRUBU 35-29-M00391_35-29-M00391_2361546</t>
  </si>
  <si>
    <t>2361546</t>
  </si>
  <si>
    <t>2024-01-02 16:47:48</t>
  </si>
  <si>
    <t>2024-01-02 18:21:03</t>
  </si>
  <si>
    <t>2024-01-02 17:19:43</t>
  </si>
  <si>
    <t>2024-01-02 18:29:50</t>
  </si>
  <si>
    <t>SÜLEYMANLI KÖK 35-28-M00606_BOZALAN M04_66870929</t>
  </si>
  <si>
    <t>66870929</t>
  </si>
  <si>
    <t>2024-01-02 16:43:26</t>
  </si>
  <si>
    <t>2024-01-02 17:16:28</t>
  </si>
  <si>
    <t>TR-23 45-77-L00023_945505838_945505838</t>
  </si>
  <si>
    <t>945505838</t>
  </si>
  <si>
    <t>2024-01-02 15:34:21</t>
  </si>
  <si>
    <t>2024-01-02 15:53:27</t>
  </si>
  <si>
    <t>METAL İŞLERİ TR-4 35-22-M00104_955269544_955269544</t>
  </si>
  <si>
    <t>955269544</t>
  </si>
  <si>
    <t>2024-01-02 15:47:43</t>
  </si>
  <si>
    <t>2024-01-02 17:59:13</t>
  </si>
  <si>
    <t>2024-01-02 15:40:50</t>
  </si>
  <si>
    <t>2024-01-02 16:59:22</t>
  </si>
  <si>
    <t>SARUHANLI TR-11 45-80-M00011__72410798_72410798</t>
  </si>
  <si>
    <t>72410798</t>
  </si>
  <si>
    <t>2024-01-02 15:39:51</t>
  </si>
  <si>
    <t>2024-01-02 16:12:55</t>
  </si>
  <si>
    <t>2024-01-02 15:10:00</t>
  </si>
  <si>
    <t>2024-01-02 16:38:37</t>
  </si>
  <si>
    <t>TR-322 35-19-M00521_D_80491824_80491824</t>
  </si>
  <si>
    <t>80491824</t>
  </si>
  <si>
    <t>2024-01-02 13:42:11</t>
  </si>
  <si>
    <t>2024-01-02 15:04:35</t>
  </si>
  <si>
    <t>2024-01-02 13:50:39</t>
  </si>
  <si>
    <t>2024-01-02 14:26:56</t>
  </si>
  <si>
    <t>ERGENEKON TR-9 45-83-M00621_955174304_955174304</t>
  </si>
  <si>
    <t>955174304</t>
  </si>
  <si>
    <t>2024-01-02 11:07:08</t>
  </si>
  <si>
    <t>2024-01-02 14:07:50</t>
  </si>
  <si>
    <t>K-4566 35-02-K04566_913232001_913232001</t>
  </si>
  <si>
    <t>913232001</t>
  </si>
  <si>
    <t>2024-01-02 11:08:17</t>
  </si>
  <si>
    <t>2024-01-02 12:36:16</t>
  </si>
  <si>
    <t>K-4001 35-01-K04001_910509854_910509854</t>
  </si>
  <si>
    <t>910509854</t>
  </si>
  <si>
    <t>2024-01-02 10:45:58</t>
  </si>
  <si>
    <t>2024-01-02 13:22:45</t>
  </si>
  <si>
    <t>2024-01-02 10:28:02</t>
  </si>
  <si>
    <t>2024-01-02 11:39:19</t>
  </si>
  <si>
    <t>MEDAR TR-9 45-72-L00278_TR-6 GİRİŞ L02_66521803</t>
  </si>
  <si>
    <t>66521803</t>
  </si>
  <si>
    <t>2024-01-02 10:45:46</t>
  </si>
  <si>
    <t>2024-01-02 11:06:00</t>
  </si>
  <si>
    <t>AYDOĞDU TR-1 45-73-M00899_B_91078455_91078455</t>
  </si>
  <si>
    <t>91078455</t>
  </si>
  <si>
    <t>2024-01-02 10:07:01</t>
  </si>
  <si>
    <t>HALİTPAŞA DM 45-80-M00060_HALİTPAŞA TARIMSAL SULAMA-2 M01_72188720</t>
  </si>
  <si>
    <t>72188720</t>
  </si>
  <si>
    <t>2024-01-02 10:39:32</t>
  </si>
  <si>
    <t>2024-01-02 11:29:06</t>
  </si>
  <si>
    <t>FOÇA CEZA İNFAZ KURUMU KÖK 35-23-M00302_HatBaşıAyırıcı_88020580 M03_88020580</t>
  </si>
  <si>
    <t>88020580</t>
  </si>
  <si>
    <t>2024-01-02 10:22:59</t>
  </si>
  <si>
    <t>2024-01-02 13:56:58</t>
  </si>
  <si>
    <t>2024-01-02 10:27:28</t>
  </si>
  <si>
    <t>2024-01-02 10:34:00</t>
  </si>
  <si>
    <t>2024-01-02 09:37:12</t>
  </si>
  <si>
    <t>2024-01-02 10:40:14</t>
  </si>
  <si>
    <t>DİZDARLAR TR-16 35-22-M00868_C_80027423_80027423</t>
  </si>
  <si>
    <t>80027423</t>
  </si>
  <si>
    <t>2024-01-02 08:12:17</t>
  </si>
  <si>
    <t>2024-01-02 09:40:42</t>
  </si>
  <si>
    <t>2024-01-01 23:00:55</t>
  </si>
  <si>
    <t>2024-01-02 00:50:35</t>
  </si>
  <si>
    <t>M-3070(YATIRIM REZERVE) 35-01-M03070_912019014_912019014</t>
  </si>
  <si>
    <t>912019014</t>
  </si>
  <si>
    <t>2024-01-02 02:02:41</t>
  </si>
  <si>
    <t>2024-01-02 02:53:40</t>
  </si>
  <si>
    <t>MÜTEVELLİ KÖK 45-80-M00100_KARAAĞAÇLI M01_72196257</t>
  </si>
  <si>
    <t>72196257</t>
  </si>
  <si>
    <t>2024-01-02 02:34:34</t>
  </si>
  <si>
    <t>2024-01-02 04:10:08</t>
  </si>
  <si>
    <t>DM-5/18 35-26-M00809_DM-5/14 M02_65905307</t>
  </si>
  <si>
    <t>65905307</t>
  </si>
  <si>
    <t>2024-01-01 21:56:27</t>
  </si>
  <si>
    <t>2024-01-01 22:32:17</t>
  </si>
  <si>
    <t>YAHŞELLİ DM-5 35-28-M00882_EMİRALEM SULAMA M10_66811691</t>
  </si>
  <si>
    <t>66811691</t>
  </si>
  <si>
    <t>2024-01-02 02:08:30</t>
  </si>
  <si>
    <t>2024-01-02 03:19:33</t>
  </si>
  <si>
    <t>2024-01-02 02:09:07</t>
  </si>
  <si>
    <t>2024-01-02 03:18:50</t>
  </si>
  <si>
    <t>SOBRAN TR-2 45-73-M00953_B_91100304_91100304</t>
  </si>
  <si>
    <t>91100304</t>
  </si>
  <si>
    <t>2024-01-01 15:59:15</t>
  </si>
  <si>
    <t>2024-01-01 15:22:53</t>
  </si>
  <si>
    <t>2024-01-01 15:27:07</t>
  </si>
  <si>
    <t>K-570 35-01-K00570_911407147_911407147</t>
  </si>
  <si>
    <t>911407147</t>
  </si>
  <si>
    <t>2024-01-01 10:55:07</t>
  </si>
  <si>
    <t>2024-01-01 11:38:07</t>
  </si>
  <si>
    <t>K-1996 35-01-K01996_911312572_911312572</t>
  </si>
  <si>
    <t>911312572</t>
  </si>
  <si>
    <t>2024-01-01 10:32:30</t>
  </si>
  <si>
    <t>2024-01-01 12:38:45</t>
  </si>
  <si>
    <t>MÜTEVELLİ KÖK 45-80-M00100_KARAAĞAÇLI M01_72196210</t>
  </si>
  <si>
    <t>72196210</t>
  </si>
  <si>
    <t>2024-01-01 10:34:29</t>
  </si>
  <si>
    <t>2024-01-01 10:56:00</t>
  </si>
  <si>
    <t>SAKARLI KÖK 45-76-M00046_HACET M04_72214546</t>
  </si>
  <si>
    <t>72214546</t>
  </si>
  <si>
    <t>2024-01-01 11:01:57</t>
  </si>
  <si>
    <t>2024-01-01 12:16:29</t>
  </si>
  <si>
    <t>M-2845 35-03-M02845_BELENBAŞI M06_82471648</t>
  </si>
  <si>
    <t>82471648</t>
  </si>
  <si>
    <t>2024-01-01 10:41:57</t>
  </si>
  <si>
    <t>2024-01-01 11:34:32</t>
  </si>
  <si>
    <t>2024-01-01 10:54:21</t>
  </si>
  <si>
    <t>2024-01-01 11:19:26</t>
  </si>
  <si>
    <t>M-1147 35-09-M01147_M-362 M02_47553622</t>
  </si>
  <si>
    <t>47553622</t>
  </si>
  <si>
    <t>2024-01-01 10:42:07</t>
  </si>
  <si>
    <t>DURASILLI TR-1 KÖK 45-78-M01114_TR-21 M05_2328784</t>
  </si>
  <si>
    <t>2328784</t>
  </si>
  <si>
    <t>2024-01-01 10:23:30</t>
  </si>
  <si>
    <t>2024-01-01 12:02:16</t>
  </si>
  <si>
    <t>2024-01-01 10:47:27</t>
  </si>
  <si>
    <t>2024-01-01 12:20:07</t>
  </si>
  <si>
    <t>2024-01-01 06:23:10</t>
  </si>
  <si>
    <t>2024-01-01 08:54:10</t>
  </si>
  <si>
    <t>DM-2/44 35-26-M00841_10998734 DM2/44-G1b_5913196</t>
  </si>
  <si>
    <t>5913196</t>
  </si>
  <si>
    <t>2024-01-17 08:40:35</t>
  </si>
  <si>
    <t>2024-01-17 09:55:32</t>
  </si>
  <si>
    <t>M-3 35-02-M00003_913752821_913752821</t>
  </si>
  <si>
    <t>913752821</t>
  </si>
  <si>
    <t>2024-01-16 20:58:00</t>
  </si>
  <si>
    <t>2024-01-16 22:48:19</t>
  </si>
  <si>
    <t>YAĞCILAR TR-2 35-19-M00227_DIREK TIPI TRAFO HUCRESI H01_2056904</t>
  </si>
  <si>
    <t>2056904</t>
  </si>
  <si>
    <t>2024-01-16 20:29:18</t>
  </si>
  <si>
    <t>2024-01-17 00:06:03</t>
  </si>
  <si>
    <t>K-1316 35-04-K01316_D 1316 D1_5831982</t>
  </si>
  <si>
    <t>5831982</t>
  </si>
  <si>
    <t>2024-01-16 16:37:29</t>
  </si>
  <si>
    <t>2024-01-16 17:40:07</t>
  </si>
  <si>
    <t>GİRELLİ TR-1 45-73-M00758_945689583_945689583</t>
  </si>
  <si>
    <t>945689583</t>
  </si>
  <si>
    <t>2024-01-16 16:25:52</t>
  </si>
  <si>
    <t>2024-01-16 21:25:55</t>
  </si>
  <si>
    <t>K-1174 35-01-K01174_912145601_912145601</t>
  </si>
  <si>
    <t>912145601</t>
  </si>
  <si>
    <t>2024-01-16 16:25:35</t>
  </si>
  <si>
    <t>2024-01-16 20:16:07</t>
  </si>
  <si>
    <t>LEZİTA DM 35-27-M00950_BAĞYURDU TM LEZİTA-1 M08_49855401</t>
  </si>
  <si>
    <t>49855401</t>
  </si>
  <si>
    <t>2024-01-16 16:23:57</t>
  </si>
  <si>
    <t>2024-01-16 16:32:23</t>
  </si>
  <si>
    <t>2024-01-16 16:39:37</t>
  </si>
  <si>
    <t>2024-01-16 17:26:43</t>
  </si>
  <si>
    <t>KAREL KÖK 35-18-L00528_ L03_72061187</t>
  </si>
  <si>
    <t>72061187</t>
  </si>
  <si>
    <t>2024-01-16 12:00:38</t>
  </si>
  <si>
    <t>2024-01-16 17:44:13</t>
  </si>
  <si>
    <t>M-2747 35-01-M02747_35-01-M02747_72058042</t>
  </si>
  <si>
    <t>72058042</t>
  </si>
  <si>
    <t>2024-01-16 01:28:57</t>
  </si>
  <si>
    <t>M-1320 35-03-M01320_M-1215 M01_41969124</t>
  </si>
  <si>
    <t>41969124</t>
  </si>
  <si>
    <t>2024-01-16 00:31:00</t>
  </si>
  <si>
    <t>2024-01-16 04:25:16</t>
  </si>
  <si>
    <t>2024-01-15 23:59:34</t>
  </si>
  <si>
    <t>2024-01-16 01:29:07</t>
  </si>
  <si>
    <t>2024-01-15 23:49:07</t>
  </si>
  <si>
    <t>2024-01-16 01:42:38</t>
  </si>
  <si>
    <t>HİLAL KLASİK TM 35-01-A00011_FUAR-3 M08_2313926</t>
  </si>
  <si>
    <t>2313926</t>
  </si>
  <si>
    <t>2024-01-16 01:02:11</t>
  </si>
  <si>
    <t>2024-01-16 02:25:00</t>
  </si>
  <si>
    <t>M-3443(YATIRIM REZERVE) 35-03-M03443_ M02_88208622</t>
  </si>
  <si>
    <t>88208622</t>
  </si>
  <si>
    <t>K-4390 35-09-K04390_95002465208_95002465208</t>
  </si>
  <si>
    <t>95002465208</t>
  </si>
  <si>
    <t>2024-01-15 20:11:55</t>
  </si>
  <si>
    <t>2024-01-15 22:50:38</t>
  </si>
  <si>
    <t>M-1535 35-01-M01535_A_56375941_56375941</t>
  </si>
  <si>
    <t>2024-01-15 20:09:07</t>
  </si>
  <si>
    <t>2024-01-15 20:42:10</t>
  </si>
  <si>
    <t>M-2896(YATIRIM REZERVE) 35-01-M02896_B_56374988_56374988</t>
  </si>
  <si>
    <t>56374988</t>
  </si>
  <si>
    <t>2024-01-15 20:16:55</t>
  </si>
  <si>
    <t>2024-01-15 21:30:22</t>
  </si>
  <si>
    <t>K-3747 35-07-K03747_35-07-K03747_48429556</t>
  </si>
  <si>
    <t>48429556</t>
  </si>
  <si>
    <t>2024-01-15 21:30:10</t>
  </si>
  <si>
    <t>AŞAĞI ÇOBANİSA TR-16 45-71-M00586_45-71-M00586_2355396</t>
  </si>
  <si>
    <t>2355396</t>
  </si>
  <si>
    <t>2024-01-15 13:18:28</t>
  </si>
  <si>
    <t>2024-01-15 14:08:52</t>
  </si>
  <si>
    <t>KINIK TR-9 35-24-L00009_955222173_955222173</t>
  </si>
  <si>
    <t>955222173</t>
  </si>
  <si>
    <t>2024-01-15 10:18:58</t>
  </si>
  <si>
    <t>2024-01-15 14:13:19</t>
  </si>
  <si>
    <t>M-2543 35-02-M02543_DOĞANÇAY-1 M22_73560526</t>
  </si>
  <si>
    <t>73560526</t>
  </si>
  <si>
    <t>2024-01-03 16:07:43</t>
  </si>
  <si>
    <t>2024-01-03 18:38:53</t>
  </si>
  <si>
    <t>TEKKEDERE DM 35-16-M00137_ZEYTİNDAĞ SULAMA M13_2118600</t>
  </si>
  <si>
    <t>2118600</t>
  </si>
  <si>
    <t>2024-01-03 14:09:59</t>
  </si>
  <si>
    <t>2024-01-03 15:06:46</t>
  </si>
  <si>
    <t>2024-01-03 11:19:15</t>
  </si>
  <si>
    <t>2024-01-03 13:06:50</t>
  </si>
  <si>
    <t>TR-37 35-26-M00037_35-26-M00037_65980608</t>
  </si>
  <si>
    <t>65980608</t>
  </si>
  <si>
    <t>2024-01-03 00:40:16</t>
  </si>
  <si>
    <t>2024-01-03 02:52:53</t>
  </si>
  <si>
    <t>2024-01-03 11:47:29</t>
  </si>
  <si>
    <t>2024-01-03 11:59:59</t>
  </si>
  <si>
    <t>2024-01-03 11:29:33</t>
  </si>
  <si>
    <t>2024-01-03 11:45:59</t>
  </si>
  <si>
    <t>TR-15 ( M-715) 35-30-M00715_TR-75 M01_86966658</t>
  </si>
  <si>
    <t>86966658</t>
  </si>
  <si>
    <t>2024-01-03 09:54:24</t>
  </si>
  <si>
    <t>2024-01-03 12:30:55</t>
  </si>
  <si>
    <t>L-202 35-18-L00202_DAĞITIM TRAFO L-202 L04_76973416</t>
  </si>
  <si>
    <t>76973416</t>
  </si>
  <si>
    <t>2024-01-03 09:54:23</t>
  </si>
  <si>
    <t>2024-01-03 10:26:11</t>
  </si>
  <si>
    <t>GÖÇBEYLİ DM 35-16-M00139_GÖÇBEYLİ M01_72044612</t>
  </si>
  <si>
    <t>72044612</t>
  </si>
  <si>
    <t>2024-01-03 10:00:15</t>
  </si>
  <si>
    <t>2024-01-03 15:59:26</t>
  </si>
  <si>
    <t>ÖDEMİŞ İM 35-15-A00001_CUMHURİYET M12_2309865</t>
  </si>
  <si>
    <t>2309865</t>
  </si>
  <si>
    <t>2024-01-03 10:34:22</t>
  </si>
  <si>
    <t>2024-01-03 12:53:46</t>
  </si>
  <si>
    <t>TR-1-3/1 35-20-L00014_B B02_83867437</t>
  </si>
  <si>
    <t>83867437</t>
  </si>
  <si>
    <t>2024-01-02 18:14:21</t>
  </si>
  <si>
    <t>2024-01-02 23:45:41</t>
  </si>
  <si>
    <t>YANLIZEV TR-1 35-16-L00250_35-16-L00250_2370526</t>
  </si>
  <si>
    <t>2370526</t>
  </si>
  <si>
    <t>2024-01-02 19:03:15</t>
  </si>
  <si>
    <t>2024-01-02 18:13:16</t>
  </si>
  <si>
    <t>2024-01-02 19:24:08</t>
  </si>
  <si>
    <t>KULA İM 45-77-A00001_KONURCA M01_2308471</t>
  </si>
  <si>
    <t>2308471</t>
  </si>
  <si>
    <t>2024-01-02 19:11:56</t>
  </si>
  <si>
    <t>2024-01-02 19:39:46</t>
  </si>
  <si>
    <t>DAĞDERE DM 45-72-M00097_GÖRDES M01_2106584</t>
  </si>
  <si>
    <t>2106584</t>
  </si>
  <si>
    <t>2024-01-03 09:15:30</t>
  </si>
  <si>
    <t>2024-01-03 09:21:01</t>
  </si>
  <si>
    <t>TR-31 45-78-L00031_953276248_953276248</t>
  </si>
  <si>
    <t>953276248</t>
  </si>
  <si>
    <t>2024-01-02 12:44:28</t>
  </si>
  <si>
    <t>2024-01-02 13:18:04</t>
  </si>
  <si>
    <t>TR-47 35-27-M00047_98790687_98790687</t>
  </si>
  <si>
    <t>98790687</t>
  </si>
  <si>
    <t>2024-01-02 12:23:30</t>
  </si>
  <si>
    <t>2024-01-02 14:07:28</t>
  </si>
  <si>
    <t>K-4039 35-03-K04039_912870685_912870685</t>
  </si>
  <si>
    <t>912870685</t>
  </si>
  <si>
    <t>2024-01-02 10:58:48</t>
  </si>
  <si>
    <t>2024-01-02 14:08:41</t>
  </si>
  <si>
    <t>2024-01-02 11:37:47</t>
  </si>
  <si>
    <t>2024-01-02 14:22:36</t>
  </si>
  <si>
    <t>TR-292 (İM-1/TR-2) 35-19-L00292_956663664_956663664</t>
  </si>
  <si>
    <t>956663664</t>
  </si>
  <si>
    <t>2024-01-01 17:47:15</t>
  </si>
  <si>
    <t>2024-01-01 19:42:38</t>
  </si>
  <si>
    <t>M-211 (DM-3/TR-6) 35-14-M00211_956657703_956657703</t>
  </si>
  <si>
    <t>956657703</t>
  </si>
  <si>
    <t>2024-01-01 17:00:12</t>
  </si>
  <si>
    <t>2024-01-01 18:20:43</t>
  </si>
  <si>
    <t>2024-01-01 12:06:52</t>
  </si>
  <si>
    <t>2024-01-01 13:40:23</t>
  </si>
  <si>
    <t>K-1711 35-02-K01711_TRAFO K01_2332706</t>
  </si>
  <si>
    <t>2332706</t>
  </si>
  <si>
    <t>2024-01-01 13:21:19</t>
  </si>
  <si>
    <t>2024-01-01 13:28:22</t>
  </si>
  <si>
    <t>AHMETLİ İM 45-84-A00001_TATAROCAĞI ATAKÖY L06_2064238</t>
  </si>
  <si>
    <t>2064238</t>
  </si>
  <si>
    <t>2024-01-01 12:42:43</t>
  </si>
  <si>
    <t>2024-01-01 12:51:00</t>
  </si>
  <si>
    <t>DM08/TR02 45-73-M00003_95000139654_95000139654</t>
  </si>
  <si>
    <t>95000139654</t>
  </si>
  <si>
    <t>2024-01-01 11:26:54</t>
  </si>
  <si>
    <t>2024-01-01 13:44:20</t>
  </si>
  <si>
    <t>SALUR KÖK 45-75-M00062_GÜNEŞLİ M02_72037126</t>
  </si>
  <si>
    <t>72037126</t>
  </si>
  <si>
    <t>2024-01-01 11:46:37</t>
  </si>
  <si>
    <t>2024-01-01 11:47:07</t>
  </si>
  <si>
    <t>2024-01-01 11:33:28</t>
  </si>
  <si>
    <t>2024-01-01 11:50:00</t>
  </si>
  <si>
    <t>2024-01-01 11:32:11</t>
  </si>
  <si>
    <t>2024-01-01 11:47:37</t>
  </si>
  <si>
    <t>OSMANGAZİ İM 35-02-A00004_POLAT M08_2310435</t>
  </si>
  <si>
    <t>2310435</t>
  </si>
  <si>
    <t>2024-01-01 13:16:18</t>
  </si>
  <si>
    <t>KARAVELİLER TR-1 KÖK 35-20-L00137_ÇIRPI L07_2050222</t>
  </si>
  <si>
    <t>2050222</t>
  </si>
  <si>
    <t>2024-01-01 11:07:47</t>
  </si>
  <si>
    <t>2024-01-01 11:40:00</t>
  </si>
  <si>
    <t>TR-3 (M-703) 35-30-M00703_955299123_955299123</t>
  </si>
  <si>
    <t>955299123</t>
  </si>
  <si>
    <t>2024-01-16 20:40:32</t>
  </si>
  <si>
    <t>2024-01-17 01:32:05</t>
  </si>
  <si>
    <t>ASNUR SİTESİ TR 35-30-M00117_DAĞITIM TRAFOSU M01_72087493</t>
  </si>
  <si>
    <t>72087493</t>
  </si>
  <si>
    <t>2024-01-16 15:16:16</t>
  </si>
  <si>
    <t>2024-01-16 17:06:06</t>
  </si>
  <si>
    <t>K-693 35-02-K00693_A A2B_5815117</t>
  </si>
  <si>
    <t>5815117</t>
  </si>
  <si>
    <t>2024-01-16 11:50:03</t>
  </si>
  <si>
    <t>2024-01-16 14:38:30</t>
  </si>
  <si>
    <t>K-2769 35-09-K02769_913203968_913203968</t>
  </si>
  <si>
    <t>913203968</t>
  </si>
  <si>
    <t>2024-01-16 11:47:06</t>
  </si>
  <si>
    <t>2024-01-16 12:32:17</t>
  </si>
  <si>
    <t>YENİ ŞAKRAN TR-6 35-17-M00206_35-17-M00206_66297279</t>
  </si>
  <si>
    <t>66297279</t>
  </si>
  <si>
    <t>2024-01-16 12:17:24</t>
  </si>
  <si>
    <t>2024-01-16 11:43:39</t>
  </si>
  <si>
    <t>2024-01-16 12:55:12</t>
  </si>
  <si>
    <t>YENİBAĞARASI TR-2 35-23-M00208_A_60984659_60984659</t>
  </si>
  <si>
    <t>60984659</t>
  </si>
  <si>
    <t>2024-01-16 10:58:57</t>
  </si>
  <si>
    <t>2024-01-16 12:26:02</t>
  </si>
  <si>
    <t>2024-01-16 10:44:38</t>
  </si>
  <si>
    <t>2024-01-16 12:44:43</t>
  </si>
  <si>
    <t>YOLÜSTÜ İM 35-15-A00002_YOLÜSTÜ SULAMA L07_2074338</t>
  </si>
  <si>
    <t>2074338</t>
  </si>
  <si>
    <t>2024-01-16 09:33:23</t>
  </si>
  <si>
    <t>2024-01-16 09:53:47</t>
  </si>
  <si>
    <t>2024-01-16 09:38:40</t>
  </si>
  <si>
    <t>2024-01-16 14:37:24</t>
  </si>
  <si>
    <t>K-4901 35-01-K04901_962731032_962731032</t>
  </si>
  <si>
    <t>962731032</t>
  </si>
  <si>
    <t>2024-01-16 07:09:09</t>
  </si>
  <si>
    <t>2024-01-16 10:33:27</t>
  </si>
  <si>
    <t>2024-01-16 07:08:13</t>
  </si>
  <si>
    <t>2024-01-16 07:35:39</t>
  </si>
  <si>
    <t>BİRGİ DM 35-15-L01013_BİRGİ ŞEHİR KABİN L04_67562403</t>
  </si>
  <si>
    <t>67562403</t>
  </si>
  <si>
    <t>2024-01-16 07:05:17</t>
  </si>
  <si>
    <t>2024-01-16 10:35:00</t>
  </si>
  <si>
    <t>2024-01-16 07:18:30</t>
  </si>
  <si>
    <t>2024-01-16 07:07:03</t>
  </si>
  <si>
    <t>2024-01-16 07:19:51</t>
  </si>
  <si>
    <t>2024-01-15 21:58:21</t>
  </si>
  <si>
    <t>2024-01-16 00:41:27</t>
  </si>
  <si>
    <t>2024-01-15 17:49:33</t>
  </si>
  <si>
    <t>2024-01-15 19:28:33</t>
  </si>
  <si>
    <t>2024-01-15 17:28:11</t>
  </si>
  <si>
    <t>2024-01-15 17:35:26</t>
  </si>
  <si>
    <t>K-175 35-02-K00175_E_56375858_56375858</t>
  </si>
  <si>
    <t>56375858</t>
  </si>
  <si>
    <t>2024-01-15 14:49:23</t>
  </si>
  <si>
    <t>2024-01-15 13:07:00</t>
  </si>
  <si>
    <t>2024-01-15 18:37:14</t>
  </si>
  <si>
    <t>SALUR KÖK 45-75-M00062_GÜNEŞLİ M02_72037121</t>
  </si>
  <si>
    <t>72037121</t>
  </si>
  <si>
    <t>2024-01-15 13:26:42</t>
  </si>
  <si>
    <t>2024-01-15 13:38:52</t>
  </si>
  <si>
    <t>2024-01-15 12:57:08</t>
  </si>
  <si>
    <t>2024-01-15 13:09:57</t>
  </si>
  <si>
    <t>DM-1/TR-9 URLA 35-19-M00467_DM-1/10 M02_49814946</t>
  </si>
  <si>
    <t>49814946</t>
  </si>
  <si>
    <t>2024-01-15 13:07:18</t>
  </si>
  <si>
    <t>2024-01-15 13:19:24</t>
  </si>
  <si>
    <t>K-4755 35-01-K04755_913698024_913698024</t>
  </si>
  <si>
    <t>913698024</t>
  </si>
  <si>
    <t>2024-01-15 10:32:56</t>
  </si>
  <si>
    <t>2024-01-15 11:49:35</t>
  </si>
  <si>
    <t>2024-01-15 10:25:27</t>
  </si>
  <si>
    <t>TR-12 HÜKÜMET KONAĞI 35-19-M00012_35-19-M00012_72139559</t>
  </si>
  <si>
    <t>72139559</t>
  </si>
  <si>
    <t>2024-01-15 10:35:11</t>
  </si>
  <si>
    <t>2024-01-15 13:33:16</t>
  </si>
  <si>
    <t>2024-01-15 10:12:09</t>
  </si>
  <si>
    <t>2024-01-15 15:31:30</t>
  </si>
  <si>
    <t>TAYTAN OFİS KÖK 45-78-M00314_YENİ KABAZLI M016_60669846</t>
  </si>
  <si>
    <t>60669846</t>
  </si>
  <si>
    <t>2024-01-15 10:26:35</t>
  </si>
  <si>
    <t>2024-01-15 16:43:48</t>
  </si>
  <si>
    <t>HÜSEYİN DEMİR SULAMA GRUBU 35-29-M00388_A_91278038_91278038</t>
  </si>
  <si>
    <t>91278038</t>
  </si>
  <si>
    <t>2024-01-03 16:00:41</t>
  </si>
  <si>
    <t>2024-01-03 17:01:22</t>
  </si>
  <si>
    <t>2024-01-03 16:08:31</t>
  </si>
  <si>
    <t>2024-01-03 16:09:51</t>
  </si>
  <si>
    <t>2024-01-03 10:44:03</t>
  </si>
  <si>
    <t>2024-01-03 10:55:29</t>
  </si>
  <si>
    <t>SOMA TR-8 45-82-M00008_945540257_945540257</t>
  </si>
  <si>
    <t>945540257</t>
  </si>
  <si>
    <t>2024-01-03 08:32:47</t>
  </si>
  <si>
    <t>2024-01-03 15:33:42</t>
  </si>
  <si>
    <t>2024-01-03 08:53:31</t>
  </si>
  <si>
    <t>2024-01-03 16:00:24</t>
  </si>
  <si>
    <t>2024-01-03 09:16:23</t>
  </si>
  <si>
    <t>2024-01-03 16:57:20</t>
  </si>
  <si>
    <t>2024-01-03 09:04:46</t>
  </si>
  <si>
    <t>2024-01-03 09:28:51</t>
  </si>
  <si>
    <t>ÖRENCİK TR-5 45-73-M00555_B_91153631_91153631</t>
  </si>
  <si>
    <t>91153631</t>
  </si>
  <si>
    <t>2024-01-02 17:03:54</t>
  </si>
  <si>
    <t>2024-01-02 19:11:26</t>
  </si>
  <si>
    <t>KULAKSIZLAR KÖK 45-72-L00839_KULAKSIZLAR L02_66574894</t>
  </si>
  <si>
    <t>66574894</t>
  </si>
  <si>
    <t>2024-01-02 15:20:46</t>
  </si>
  <si>
    <t>2024-01-02 16:58:36</t>
  </si>
  <si>
    <t>KIZILAĞAÇ AHMETLER TR-2 35-20-L00353_C_72377626_72377626</t>
  </si>
  <si>
    <t>72377626</t>
  </si>
  <si>
    <t>2024-01-02 15:48:38</t>
  </si>
  <si>
    <t>2024-01-02 17:38:09</t>
  </si>
  <si>
    <t>2024-01-02 15:28:00</t>
  </si>
  <si>
    <t>2024-01-02 10:49:06</t>
  </si>
  <si>
    <t>2024-01-02 10:49:36</t>
  </si>
  <si>
    <t>LA ŞARAPÇILIK KÖK 35-26-M00322_BAĞLAR M02_65912786</t>
  </si>
  <si>
    <t>65912786</t>
  </si>
  <si>
    <t>2024-01-02 12:44:46</t>
  </si>
  <si>
    <t>M-1460 35-09-M01460_35-09-M01460_42942952</t>
  </si>
  <si>
    <t>42942952</t>
  </si>
  <si>
    <t>2024-01-02 10:47:36</t>
  </si>
  <si>
    <t>2024-01-02 16:47:31</t>
  </si>
  <si>
    <t>K-611 35-02-K00611_910306916_910306916</t>
  </si>
  <si>
    <t>910306916</t>
  </si>
  <si>
    <t>2024-01-02 10:48:56</t>
  </si>
  <si>
    <t>2024-01-02 13:42:57</t>
  </si>
  <si>
    <t>KARAYAHŞİ TR-4 45-78-L00427_ H_61366501</t>
  </si>
  <si>
    <t>61366501</t>
  </si>
  <si>
    <t>2024-01-02 07:45:35</t>
  </si>
  <si>
    <t>2024-01-02 09:10:28</t>
  </si>
  <si>
    <t>TR-318 ZEYTİNALANI 35-19-L00366_956672648_956672648</t>
  </si>
  <si>
    <t>956672648</t>
  </si>
  <si>
    <t>2024-01-01 15:08:06</t>
  </si>
  <si>
    <t>2024-01-01 16:29:26</t>
  </si>
  <si>
    <t>MENEMEN DM-4 35-28-M00733_953372522_953372522</t>
  </si>
  <si>
    <t>953372522</t>
  </si>
  <si>
    <t>2024-01-01 12:08:03</t>
  </si>
  <si>
    <t>2024-01-01 14:38:08</t>
  </si>
  <si>
    <t>2024-01-01 13:03:57</t>
  </si>
  <si>
    <t>2024-01-01 13:30:27</t>
  </si>
  <si>
    <t>2024-01-01 13:11:42</t>
  </si>
  <si>
    <t>2024-01-01 14:53:44</t>
  </si>
  <si>
    <t>2024-01-01 13:12:07</t>
  </si>
  <si>
    <t>2024-01-01 13:25:00</t>
  </si>
  <si>
    <t>2024-01-01 13:12:03</t>
  </si>
  <si>
    <t>2024-01-01 14:43:17</t>
  </si>
  <si>
    <t>KOZAKLI TR-1 45-86-M00093_A_91137058_91137058</t>
  </si>
  <si>
    <t>91137058</t>
  </si>
  <si>
    <t>2024-01-01 08:06:41</t>
  </si>
  <si>
    <t>2024-01-01 08:48:49</t>
  </si>
  <si>
    <t>2024-01-16 17:18:08</t>
  </si>
  <si>
    <t>2024-01-16 23:08:49</t>
  </si>
  <si>
    <t>2024-01-16 16:38:17</t>
  </si>
  <si>
    <t>2024-01-16 17:05:23</t>
  </si>
  <si>
    <t>2024-01-16 11:51:18</t>
  </si>
  <si>
    <t>2024-01-16 11:52:10</t>
  </si>
  <si>
    <t>2024-01-16 11:49:31</t>
  </si>
  <si>
    <t>2024-01-16 12:15:02</t>
  </si>
  <si>
    <t>2024-01-16 10:19:14</t>
  </si>
  <si>
    <t>2024-01-16 22:10:45</t>
  </si>
  <si>
    <t>BÜYÜKKEMERDERE TR-2 35-29-L00302_950319632_950319632</t>
  </si>
  <si>
    <t>950319632</t>
  </si>
  <si>
    <t>2024-01-16 09:35:17</t>
  </si>
  <si>
    <t>K-3 35-01-K00003_A 3A_5860375</t>
  </si>
  <si>
    <t>5860375</t>
  </si>
  <si>
    <t>2024-01-16 13:16:36</t>
  </si>
  <si>
    <t>ISMET ERTEN SULAMA GRUBU 35-29-M00206_35-29-M00206_2371523</t>
  </si>
  <si>
    <t>2371523</t>
  </si>
  <si>
    <t>2024-01-16 07:11:42</t>
  </si>
  <si>
    <t>2024-01-16 09:34:28</t>
  </si>
  <si>
    <t>ASARLIK TR-10 35-28-M00593_953370817_953370817</t>
  </si>
  <si>
    <t>953370817</t>
  </si>
  <si>
    <t>2024-01-16 07:05:41</t>
  </si>
  <si>
    <t>2024-01-16 14:27:35</t>
  </si>
  <si>
    <t>2024-01-16 05:45:55</t>
  </si>
  <si>
    <t>ÇANDARLI DM-TR-20 35-30-M00020_ŞEHİR-2 M02_72352810</t>
  </si>
  <si>
    <t>72352810</t>
  </si>
  <si>
    <t>2024-01-16 04:56:19</t>
  </si>
  <si>
    <t>2024-01-16 03:50:03</t>
  </si>
  <si>
    <t>2024-01-16 03:57:50</t>
  </si>
  <si>
    <t>TROPİKAL DM 35-27-L00056_ARMUTLU İ.M. L03_72201723</t>
  </si>
  <si>
    <t>72201723</t>
  </si>
  <si>
    <t>2024-01-16 04:06:33</t>
  </si>
  <si>
    <t>2024-01-16 04:42:47</t>
  </si>
  <si>
    <t>ARMUTLU İM 35-27-A00001_TR-2 15.8 L09_100963074</t>
  </si>
  <si>
    <t>100963074</t>
  </si>
  <si>
    <t>2024-01-16 04:21:43</t>
  </si>
  <si>
    <t>2024-01-16 04:50:33</t>
  </si>
  <si>
    <t>2024-01-15 13:32:24</t>
  </si>
  <si>
    <t>2024-01-15 14:50:07</t>
  </si>
  <si>
    <t>SARIGÖL TR-53 45-79-M00053_A_91418763_91418763</t>
  </si>
  <si>
    <t>91418763</t>
  </si>
  <si>
    <t>2024-01-15 12:06:39</t>
  </si>
  <si>
    <t>2024-01-15 14:01:07</t>
  </si>
  <si>
    <t>M-220 35-09-M00220_B b1b_5878467</t>
  </si>
  <si>
    <t>5878467</t>
  </si>
  <si>
    <t>2024-01-03 09:03:48</t>
  </si>
  <si>
    <t>2024-01-03 12:42:22</t>
  </si>
  <si>
    <t>2024-01-03 09:14:35</t>
  </si>
  <si>
    <t>2024-01-03 16:05:47</t>
  </si>
  <si>
    <t>L-111 OVACIK 35-18-L00111_95001282585_95001282585</t>
  </si>
  <si>
    <t>95001282585</t>
  </si>
  <si>
    <t>2024-01-02 16:26:07</t>
  </si>
  <si>
    <t>2024-01-02 23:00:54</t>
  </si>
  <si>
    <t>2024-01-01 10:39:54</t>
  </si>
  <si>
    <t>SAKARLI KÖK 45-76-M00046_HatBaşıAyırıcı_92888139 M04_92888139</t>
  </si>
  <si>
    <t>92888139</t>
  </si>
  <si>
    <t>2024-01-01 10:23:08</t>
  </si>
  <si>
    <t>2024-01-01 10:23:31</t>
  </si>
  <si>
    <t>2024-01-01 17:31:21</t>
  </si>
  <si>
    <t>ÇIRPI İM 35-20-A00002_YENİÇİFTLİK L03_2055122</t>
  </si>
  <si>
    <t>2055122</t>
  </si>
  <si>
    <t>2024-01-01 09:52:22</t>
  </si>
  <si>
    <t>2024-01-01 10:16:58</t>
  </si>
  <si>
    <t>2024-01-16 07:25:13</t>
  </si>
  <si>
    <t>TAHTALI TM 35-22-A00001_GÜMÜLDÜR-3 M08_2307935</t>
  </si>
  <si>
    <t>2307935</t>
  </si>
  <si>
    <t>2024-01-16 05:31:07</t>
  </si>
  <si>
    <t>2024-01-16 05:34:07</t>
  </si>
  <si>
    <t>2024-01-16 05:25:42</t>
  </si>
  <si>
    <t>2024-01-16 06:03:28</t>
  </si>
  <si>
    <t>TÜRKELLİ DM (TR-4) 35-28-M00368_TÜRKELLİ TR-1803 ÇIKIŞ M14_56299001</t>
  </si>
  <si>
    <t>56299001</t>
  </si>
  <si>
    <t>2024-01-15 23:18:49</t>
  </si>
  <si>
    <t>2024-01-16 00:01:57</t>
  </si>
  <si>
    <t>K-3188 35-01-K03188_911474298_911474298</t>
  </si>
  <si>
    <t>911474298</t>
  </si>
  <si>
    <t>2024-01-15 22:41:47</t>
  </si>
  <si>
    <t>2024-01-16 01:33:12</t>
  </si>
  <si>
    <t>M-2902 35-02-M02902_911928878_911928878</t>
  </si>
  <si>
    <t>911928878</t>
  </si>
  <si>
    <t>2024-01-15 18:31:41</t>
  </si>
  <si>
    <t>2024-01-15 20:16:17</t>
  </si>
  <si>
    <t>TR-16 35-16-L00016_C C1b_47582692</t>
  </si>
  <si>
    <t>47582692</t>
  </si>
  <si>
    <t>2024-01-15 19:01:23</t>
  </si>
  <si>
    <t>2024-01-15 21:54:17</t>
  </si>
  <si>
    <t>2024-01-15 16:47:26</t>
  </si>
  <si>
    <t>2024-01-15 21:02:48</t>
  </si>
  <si>
    <t>2024-01-15 18:40:58</t>
  </si>
  <si>
    <t>2024-01-15 19:31:46</t>
  </si>
  <si>
    <t>2024-01-15 12:09:34</t>
  </si>
  <si>
    <t>2024-01-15 13:51:10</t>
  </si>
  <si>
    <t>GERENKÖY TR-7 35-23-M00153_35-23-M00153_2356642</t>
  </si>
  <si>
    <t>2356642</t>
  </si>
  <si>
    <t>2024-01-03 00:51:41</t>
  </si>
  <si>
    <t>2024-01-03 01:44:46</t>
  </si>
  <si>
    <t>2024-01-02 22:49:47</t>
  </si>
  <si>
    <t>2024-01-03 00:17:01</t>
  </si>
  <si>
    <t>M-910 35-09-M00910_97858088_97858088</t>
  </si>
  <si>
    <t>97858088</t>
  </si>
  <si>
    <t>2024-01-02 20:50:11</t>
  </si>
  <si>
    <t>2024-01-02 22:15:21</t>
  </si>
  <si>
    <t>TR-90 35-17-M00090_950307488_950307488</t>
  </si>
  <si>
    <t>950307488</t>
  </si>
  <si>
    <t>2024-01-02 22:47:42</t>
  </si>
  <si>
    <t>2024-01-02 20:50:12</t>
  </si>
  <si>
    <t>2024-01-02 22:40:33</t>
  </si>
  <si>
    <t>YENİKÖY TR-1 45-79-M00223_945562322_945562322</t>
  </si>
  <si>
    <t>945562322</t>
  </si>
  <si>
    <t>2024-01-02 20:09:38</t>
  </si>
  <si>
    <t>2024-01-02 21:46:24</t>
  </si>
  <si>
    <t>TERZİLER MAH TR-1 45-74-M00218_45-74-M00218_2371988</t>
  </si>
  <si>
    <t>2371988</t>
  </si>
  <si>
    <t>2024-01-02 19:47:06</t>
  </si>
  <si>
    <t>2024-01-02 23:12:18</t>
  </si>
  <si>
    <t>SEYREK TR-9 35-28-M00766_953379199_953379199</t>
  </si>
  <si>
    <t>953379199</t>
  </si>
  <si>
    <t>2024-01-02 19:39:29</t>
  </si>
  <si>
    <t>2024-01-02 22:20:40</t>
  </si>
  <si>
    <t>K-3010 35-04-K03010_C C1B_5819886</t>
  </si>
  <si>
    <t>5819886</t>
  </si>
  <si>
    <t>2024-01-02 20:45:35</t>
  </si>
  <si>
    <t>YENİÇİFTLİK KÖK 35-20-L00373_ATALAN KÖK L01_92839180</t>
  </si>
  <si>
    <t>92839180</t>
  </si>
  <si>
    <t>2024-01-02 19:33:40</t>
  </si>
  <si>
    <t>2024-01-02 19:45:50</t>
  </si>
  <si>
    <t>K-1210 35-01-K01210_A_56373180_56373180</t>
  </si>
  <si>
    <t>56373180</t>
  </si>
  <si>
    <t>2024-01-02 19:32:14</t>
  </si>
  <si>
    <t>2024-01-02 20:06:46</t>
  </si>
  <si>
    <t>2024-01-02 21:29:19</t>
  </si>
  <si>
    <t>GENCERLER TR-2 35-20-L00424_955203200_955203200</t>
  </si>
  <si>
    <t>955203200</t>
  </si>
  <si>
    <t>2024-01-02 18:56:41</t>
  </si>
  <si>
    <t>2024-01-02 23:46:49</t>
  </si>
  <si>
    <t>KIRKAĞAÇ TR-7/A 45-76-M00221_955233783_955233783</t>
  </si>
  <si>
    <t>955233783</t>
  </si>
  <si>
    <t>2024-01-02 18:22:39</t>
  </si>
  <si>
    <t>2024-01-02 19:17:08</t>
  </si>
  <si>
    <t>ARAPBAŞI TR-4 35-20-M00034_955212979_955212979</t>
  </si>
  <si>
    <t>955212979</t>
  </si>
  <si>
    <t>2024-01-02 18:34:14</t>
  </si>
  <si>
    <t>2024-01-02 19:53:00</t>
  </si>
  <si>
    <t>2024-01-02 18:24:19</t>
  </si>
  <si>
    <t>2024-01-02 21:34:00</t>
  </si>
  <si>
    <t>K-1210 35-01-K01210_35-01-K01210_2360703</t>
  </si>
  <si>
    <t>2360703</t>
  </si>
  <si>
    <t>2024-01-02 21:04:09</t>
  </si>
  <si>
    <t>2024-01-02 16:25:55</t>
  </si>
  <si>
    <t>2024-01-02 16:31:46</t>
  </si>
  <si>
    <t>SOMA KÖYLER DM-2 45-82-M00125_HatBaşıAyırıcı_53136016 M08_53136016</t>
  </si>
  <si>
    <t>53136016</t>
  </si>
  <si>
    <t>2024-01-02 15:38:42</t>
  </si>
  <si>
    <t>2024-01-02 14:39:39</t>
  </si>
  <si>
    <t>2024-01-02 17:59:34</t>
  </si>
  <si>
    <t>K-1548 35-01-K01548_B 2B_5870741</t>
  </si>
  <si>
    <t>5870741</t>
  </si>
  <si>
    <t>2024-01-02 14:17:13</t>
  </si>
  <si>
    <t>2024-01-02 15:47:34</t>
  </si>
  <si>
    <t>ÇAPAKLI TR-1 45-78-M00445_B_91181425_91181425</t>
  </si>
  <si>
    <t>91181425</t>
  </si>
  <si>
    <t>2024-01-02 13:05:26</t>
  </si>
  <si>
    <t>2024-01-02 16:53:45</t>
  </si>
  <si>
    <t>L-209 35-18-L00209_950451642_950451642</t>
  </si>
  <si>
    <t>950451642</t>
  </si>
  <si>
    <t>2024-01-02 13:50:54</t>
  </si>
  <si>
    <t>2024-01-02 17:24:58</t>
  </si>
  <si>
    <t>K-921 35-01-K00921_D B1_5871788</t>
  </si>
  <si>
    <t>5871788</t>
  </si>
  <si>
    <t>2024-01-02 12:15:32</t>
  </si>
  <si>
    <t>2024-01-02 13:55:01</t>
  </si>
  <si>
    <t>2024-01-02 12:18:36</t>
  </si>
  <si>
    <t>2024-01-02 15:41:36</t>
  </si>
  <si>
    <t>EŞREFPAŞA İM 35-01-A00002_ZÜMRÜTTEPE K03_2309392</t>
  </si>
  <si>
    <t>2309392</t>
  </si>
  <si>
    <t>2024-01-15 09:01:08</t>
  </si>
  <si>
    <t>2024-01-15 09:01:58</t>
  </si>
  <si>
    <t>TR-22 45-78-L00022_A_56407549_56407549</t>
  </si>
  <si>
    <t>56407549</t>
  </si>
  <si>
    <t>2024-01-02 12:25:22</t>
  </si>
  <si>
    <t>ÖDEMİŞ TM-2 35-15-A00005_OVAKENT M03_2122060</t>
  </si>
  <si>
    <t>2122060</t>
  </si>
  <si>
    <t>2024-01-02 11:46:56</t>
  </si>
  <si>
    <t>2024-01-02 13:55:45</t>
  </si>
  <si>
    <t>K-4581 35-01-K04581_911198589_911198589</t>
  </si>
  <si>
    <t>911198589</t>
  </si>
  <si>
    <t>2024-01-02 11:17:59</t>
  </si>
  <si>
    <t>2024-01-02 12:44:25</t>
  </si>
  <si>
    <t>OĞULDURUK AKYAR TR-1 45-75-M00300_D_56398599_56398599</t>
  </si>
  <si>
    <t>56398599</t>
  </si>
  <si>
    <t>2024-01-02 11:11:42</t>
  </si>
  <si>
    <t>2024-01-02 12:11:25</t>
  </si>
  <si>
    <t>EMİRALEM TR-21 35-28-M00093_A_92389704_92389704</t>
  </si>
  <si>
    <t>92389704</t>
  </si>
  <si>
    <t>2024-01-02 11:18:29</t>
  </si>
  <si>
    <t>2024-01-02 12:08:40</t>
  </si>
  <si>
    <t>M-3471(YATIRIM REZERVE) 35-02-M03471_ M02_88371011</t>
  </si>
  <si>
    <t>88371011</t>
  </si>
  <si>
    <t>2024-01-02 11:15:18</t>
  </si>
  <si>
    <t>2024-01-02 11:58:36</t>
  </si>
  <si>
    <t>VİLLAKENT TR-1 35-28-M00391_D TR1D3_5822635</t>
  </si>
  <si>
    <t>5822635</t>
  </si>
  <si>
    <t>2024-01-02 11:00:30</t>
  </si>
  <si>
    <t>2024-01-02 11:38:16</t>
  </si>
  <si>
    <t>2024-01-02 11:15:27</t>
  </si>
  <si>
    <t>2024-01-02 11:26:53</t>
  </si>
  <si>
    <t>GÖLMARMARA İM 45-85-A00001_KAYAALTI L12_100832286</t>
  </si>
  <si>
    <t>100832286</t>
  </si>
  <si>
    <t>2024-01-02 11:23:18</t>
  </si>
  <si>
    <t>2024-01-02 13:08:26</t>
  </si>
  <si>
    <t>2024-01-02 10:57:40</t>
  </si>
  <si>
    <t>2024-01-02 11:19:58</t>
  </si>
  <si>
    <t>M-2445 35-04-M02445__78985466_78985466</t>
  </si>
  <si>
    <t>78985466</t>
  </si>
  <si>
    <t>2024-01-02 10:45:06</t>
  </si>
  <si>
    <t>2024-01-02 11:31:03</t>
  </si>
  <si>
    <t>CERİTLER SÜLÜKLÜYOLU TR-2 35-31-L00120_35-31-L00120_72253493</t>
  </si>
  <si>
    <t>72253493</t>
  </si>
  <si>
    <t>2024-01-02 10:49:48</t>
  </si>
  <si>
    <t>2024-01-02 17:07:46</t>
  </si>
  <si>
    <t>MORDOĞAN TR-2 35-21-L00140_953368554_953368554</t>
  </si>
  <si>
    <t>953368554</t>
  </si>
  <si>
    <t>2024-01-02 10:37:13</t>
  </si>
  <si>
    <t>2024-01-02 12:51:41</t>
  </si>
  <si>
    <t>KAYNARPINAR TR-2 35-21-L00115_953360592_953360592</t>
  </si>
  <si>
    <t>953360592</t>
  </si>
  <si>
    <t>2024-01-02 10:27:52</t>
  </si>
  <si>
    <t>2024-01-02 13:55:51</t>
  </si>
  <si>
    <t>KULA İM 45-77-A00001_KONURCA M01_2049499</t>
  </si>
  <si>
    <t>2049499</t>
  </si>
  <si>
    <t>2024-01-02 10:16:14</t>
  </si>
  <si>
    <t>2024-01-02 18:35:13</t>
  </si>
  <si>
    <t>K-4625 35-03-K04625_35-03-K04625_41922103</t>
  </si>
  <si>
    <t>41922103</t>
  </si>
  <si>
    <t>2024-01-02 10:15:16</t>
  </si>
  <si>
    <t>2024-01-02 14:56:23</t>
  </si>
  <si>
    <t>KULA İM 45-77-A00001_DEMİRKÖPRÜ M03_2308470</t>
  </si>
  <si>
    <t>2308470</t>
  </si>
  <si>
    <t>2024-01-02 10:13:38</t>
  </si>
  <si>
    <t>2024-01-02 19:43:53</t>
  </si>
  <si>
    <t>DM-5/19 (TR-281) 35-19-M00281_956667070_956667070</t>
  </si>
  <si>
    <t>956667070</t>
  </si>
  <si>
    <t>2024-01-02 09:48:37</t>
  </si>
  <si>
    <t>2024-01-02 14:02:21</t>
  </si>
  <si>
    <t>2024-01-02 10:40:17</t>
  </si>
  <si>
    <t>2024-01-02 11:26:58</t>
  </si>
  <si>
    <t>2024-01-02 09:23:00</t>
  </si>
  <si>
    <t>2024-01-02 17:43:58</t>
  </si>
  <si>
    <t>2024-01-02 09:45:06</t>
  </si>
  <si>
    <t>2024-01-02 15:20:33</t>
  </si>
  <si>
    <t>CAMBAZLI KÖK 45-84-M00005_MADEN KÖK M03_50241539</t>
  </si>
  <si>
    <t>50241539</t>
  </si>
  <si>
    <t>2024-01-02 09:36:18</t>
  </si>
  <si>
    <t>2024-01-02 14:51:16</t>
  </si>
  <si>
    <t>SOMA DM-1 45-82-M00050_TR-7/2 M11_60207311</t>
  </si>
  <si>
    <t>60207311</t>
  </si>
  <si>
    <t>2024-01-02 10:16:36</t>
  </si>
  <si>
    <t>2024-01-02 13:05:06</t>
  </si>
  <si>
    <t>2024-01-02 08:31:34</t>
  </si>
  <si>
    <t>2024-01-02 10:42:07</t>
  </si>
  <si>
    <t>BADEMLİ KARAHAYIT MEV. TR-27 35-15-L01024_A_56362211_56362211</t>
  </si>
  <si>
    <t>56362211</t>
  </si>
  <si>
    <t>2024-01-02 08:21:25</t>
  </si>
  <si>
    <t>2024-01-02 10:24:30</t>
  </si>
  <si>
    <t>AŞAĞIÇOBANİSA KÖK 45-71-M00096_KARAOĞLANLI M07_2321775</t>
  </si>
  <si>
    <t>2321775</t>
  </si>
  <si>
    <t>2024-01-02 02:15:17</t>
  </si>
  <si>
    <t>2024-01-02 02:46:19</t>
  </si>
  <si>
    <t>M-2794 35-01-M02794_910953672_910953672</t>
  </si>
  <si>
    <t>910953672</t>
  </si>
  <si>
    <t>2024-01-01 16:38:14</t>
  </si>
  <si>
    <t>2024-01-01 18:16:30</t>
  </si>
  <si>
    <t>AHMETBEYLER DM 35-16-M00154_PAŞAKÖY FERİZLER M05_82985648</t>
  </si>
  <si>
    <t>82985648</t>
  </si>
  <si>
    <t>2024-01-01 16:00:29</t>
  </si>
  <si>
    <t>2024-01-01 16:10:37</t>
  </si>
  <si>
    <t>2024-01-01 16:32:39</t>
  </si>
  <si>
    <t>2024-01-01 16:56:47</t>
  </si>
  <si>
    <t>2024-01-01 16:31:21</t>
  </si>
  <si>
    <t>2024-01-01 16:49:00</t>
  </si>
  <si>
    <t>K-1321 35-09-K01321_913164878_913164878</t>
  </si>
  <si>
    <t>913164878</t>
  </si>
  <si>
    <t>2024-01-01 11:03:30</t>
  </si>
  <si>
    <t>2024-01-01 17:57:00</t>
  </si>
  <si>
    <t>DURASILLI TR-22 45-78-M01136_DAĞITIM TRAFOSU TR-22 M04_2328797</t>
  </si>
  <si>
    <t>2328797</t>
  </si>
  <si>
    <t>2024-01-01 09:18:27</t>
  </si>
  <si>
    <t>DÜNDARLI TR-2 35-24-M00203_DIREK TIPI TRAFO HUCRESI H01_2042649</t>
  </si>
  <si>
    <t>2042649</t>
  </si>
  <si>
    <t>2024-01-01 11:41:00</t>
  </si>
  <si>
    <t>2024-01-01 11:51:00</t>
  </si>
  <si>
    <t>2024-01-01 09:42:27</t>
  </si>
  <si>
    <t>2024-01-01 09:46:00</t>
  </si>
  <si>
    <t>AHMETLİ İM 45-84-A00001_GÖKKAYA L16_2067187</t>
  </si>
  <si>
    <t>2067187</t>
  </si>
  <si>
    <t>2024-01-01 08:41:27</t>
  </si>
  <si>
    <t>2024-01-01 09:17:27</t>
  </si>
  <si>
    <t>TAYTAN TR-1 KÖK 45-78-M00305_OFİS KÖK GİRİŞ/DEMİRKÖPRÜ-1 ÇIKIŞ M02_65651246</t>
  </si>
  <si>
    <t>65651246</t>
  </si>
  <si>
    <t>2024-01-01 08:41:59</t>
  </si>
  <si>
    <t>2024-01-01 09:08:00</t>
  </si>
  <si>
    <t>SAMURLU TR-1 35-17-M00318_DIREK TIPI TRAFO HUCRESI H01_2047167</t>
  </si>
  <si>
    <t>2047167</t>
  </si>
  <si>
    <t>2024-01-15 23:31:59</t>
  </si>
  <si>
    <t>HASAN UYSAL SULAMA GRUBU 35-29-L00670_35-29-L00670_2364403</t>
  </si>
  <si>
    <t>2364403</t>
  </si>
  <si>
    <t>2024-01-15 23:21:39</t>
  </si>
  <si>
    <t>2024-01-16 03:31:50</t>
  </si>
  <si>
    <t>ÖZBEK TR-5 35-19-M00235_DIREK TIPI TRAFO HUCRESI H01_2056912</t>
  </si>
  <si>
    <t>2056912</t>
  </si>
  <si>
    <t>2024-01-15 23:15:50</t>
  </si>
  <si>
    <t>2024-01-16 01:44:03</t>
  </si>
  <si>
    <t>M-749 KIRIKLAR CEZAEVİ KÖK 35-03-M00749_M-750 CEZAEVİ M01_49932292</t>
  </si>
  <si>
    <t>49932292</t>
  </si>
  <si>
    <t>2024-01-15 22:32:34</t>
  </si>
  <si>
    <t>2024-01-16 01:05:00</t>
  </si>
  <si>
    <t>2024-01-15 22:09:19</t>
  </si>
  <si>
    <t>2024-01-15 23:19:00</t>
  </si>
  <si>
    <t>2024-01-15 12:03:12</t>
  </si>
  <si>
    <t>2024-01-15 13:53:48</t>
  </si>
  <si>
    <t>2024-01-02 23:59:54</t>
  </si>
  <si>
    <t>2024-01-03 00:03:00</t>
  </si>
  <si>
    <t>2024-01-03 00:03:21</t>
  </si>
  <si>
    <t>2024-01-03 00:03:35</t>
  </si>
  <si>
    <t>TR-37 35-26-M00037_TR-39 M03_65980604</t>
  </si>
  <si>
    <t>65980604</t>
  </si>
  <si>
    <t>2024-01-03 00:26:26</t>
  </si>
  <si>
    <t>2024-01-03 00:35:40</t>
  </si>
  <si>
    <t>M-3476(YATIRIM REZERVE) 35-02-M03476_99074329_99074329</t>
  </si>
  <si>
    <t>99074329</t>
  </si>
  <si>
    <t>2024-01-02 18:05:01</t>
  </si>
  <si>
    <t>2024-01-02 18:53:24</t>
  </si>
  <si>
    <t>2024-01-02 17:54:32</t>
  </si>
  <si>
    <t>2024-01-02 20:31:50</t>
  </si>
  <si>
    <t>KÜÇÜKKALE YEŞİLKENT TR-2 35-29-L00268_35-29-L00268_2368270</t>
  </si>
  <si>
    <t>2368270</t>
  </si>
  <si>
    <t>2024-01-02 18:26:03</t>
  </si>
  <si>
    <t>K-4451 35-02-K04451_C C2B_5815131</t>
  </si>
  <si>
    <t>5815131</t>
  </si>
  <si>
    <t>2024-01-02 17:23:30</t>
  </si>
  <si>
    <t>2024-01-02 20:17:56</t>
  </si>
  <si>
    <t>KIRKAĞAÇ TR-21 45-76-M00021_C_56385657_56385657</t>
  </si>
  <si>
    <t>56385657</t>
  </si>
  <si>
    <t>2024-01-02 14:43:18</t>
  </si>
  <si>
    <t>2024-01-02 15:22:07</t>
  </si>
  <si>
    <t>2024-01-02 14:31:37</t>
  </si>
  <si>
    <t>2024-01-02 15:06:30</t>
  </si>
  <si>
    <t>K-1041 35-01-K01041_98512358_98512358</t>
  </si>
  <si>
    <t>98512358</t>
  </si>
  <si>
    <t>2024-01-02 12:28:48</t>
  </si>
  <si>
    <t>2024-01-02 14:34:55</t>
  </si>
  <si>
    <t>TR-125 ZEYTİNALANI 35-19-L00125_956699735_956699735</t>
  </si>
  <si>
    <t>956699735</t>
  </si>
  <si>
    <t>2024-01-02 10:44:54</t>
  </si>
  <si>
    <t>2024-01-02 13:13:12</t>
  </si>
  <si>
    <t>SOMA MERKEZ DM-2 45-82-M00070_TR-44 M07_2092859</t>
  </si>
  <si>
    <t>2092859</t>
  </si>
  <si>
    <t>2024-01-02 10:37:33</t>
  </si>
  <si>
    <t>2024-01-02 11:21:34</t>
  </si>
  <si>
    <t>URGANLI TR-10 45-83-M00548_48025154_56400091_56400091</t>
  </si>
  <si>
    <t>56400091</t>
  </si>
  <si>
    <t>2024-01-02 12:34:16</t>
  </si>
  <si>
    <t>2024-01-02 13:16:00</t>
  </si>
  <si>
    <t>2024-01-02 10:05:35</t>
  </si>
  <si>
    <t>2024-01-02 10:41:07</t>
  </si>
  <si>
    <t>KIRKAĞAÇ TR-21 45-76-M00021_955239059_955239059</t>
  </si>
  <si>
    <t>955239059</t>
  </si>
  <si>
    <t>2024-01-01 17:50:31</t>
  </si>
  <si>
    <t>2024-01-01 19:19:54</t>
  </si>
  <si>
    <t>KİPA DM 35-26-M00283_HAVAI HAT DM-4 M03_2309266</t>
  </si>
  <si>
    <t>2309266</t>
  </si>
  <si>
    <t>2024-01-01 14:28:17</t>
  </si>
  <si>
    <t>2024-01-01 15:10:52</t>
  </si>
  <si>
    <t>K-3388 35-04-K03388_913558124_913558124</t>
  </si>
  <si>
    <t>913558124</t>
  </si>
  <si>
    <t>2024-01-01 11:27:12</t>
  </si>
  <si>
    <t>2024-01-01 12:39:35</t>
  </si>
  <si>
    <t>TR-162 35-19-L00162_6812033 A3B_5760455</t>
  </si>
  <si>
    <t>5760455</t>
  </si>
  <si>
    <t>2024-01-01 08:50:24</t>
  </si>
  <si>
    <t>2024-01-01 11:44:05</t>
  </si>
  <si>
    <t>DEREBAŞI TR-6 35-29-L00264_A_56368679_56368679</t>
  </si>
  <si>
    <t>56368679</t>
  </si>
  <si>
    <t>2024-01-15 18:55:18</t>
  </si>
  <si>
    <t>2024-01-15 22:21:29</t>
  </si>
  <si>
    <t>M-327 35-03-M00327_A_56365014_56365014</t>
  </si>
  <si>
    <t>56365014</t>
  </si>
  <si>
    <t>2024-01-15 11:50:05</t>
  </si>
  <si>
    <t>K-1162 35-01-K01162_911069589_911069589</t>
  </si>
  <si>
    <t>911069589</t>
  </si>
  <si>
    <t>2024-01-15 10:11:09</t>
  </si>
  <si>
    <t>2024-01-15 13:06:03</t>
  </si>
  <si>
    <t>K-336 GEÇİT 35-08-K00336_K-694 K03_89026424</t>
  </si>
  <si>
    <t>89026424</t>
  </si>
  <si>
    <t>2024-01-15 09:33:14</t>
  </si>
  <si>
    <t>2024-01-15 14:23:29</t>
  </si>
  <si>
    <t>2024-01-15 08:50:09</t>
  </si>
  <si>
    <t>2024-01-15 21:55:32</t>
  </si>
  <si>
    <t>TR-2/11-A 45-83-L00156_B_56388543_56388543</t>
  </si>
  <si>
    <t>56388543</t>
  </si>
  <si>
    <t>2024-01-15 09:35:25</t>
  </si>
  <si>
    <t>2024-01-15 12:48:09</t>
  </si>
  <si>
    <t>TR-12 HÜKÜMET KONAĞI 35-19-M00012_8244632 A01_5941549</t>
  </si>
  <si>
    <t>5941549</t>
  </si>
  <si>
    <t>2024-01-15 08:49:43</t>
  </si>
  <si>
    <t>L-318 DİKİLİ BELEDİYESİ 35-30-L00318_955329419_955329419</t>
  </si>
  <si>
    <t>955329419</t>
  </si>
  <si>
    <t>2024-01-15 09:13:01</t>
  </si>
  <si>
    <t>2024-01-15 11:58:37</t>
  </si>
  <si>
    <t>2024-01-15 08:41:09</t>
  </si>
  <si>
    <t>2024-01-15 12:10:49</t>
  </si>
  <si>
    <t>2024-01-15 08:48:30</t>
  </si>
  <si>
    <t>2024-01-15 12:47:48</t>
  </si>
  <si>
    <t>2024-01-15 09:11:20</t>
  </si>
  <si>
    <t>2024-01-15 11:44:25</t>
  </si>
  <si>
    <t>2024-01-15 09:15:38</t>
  </si>
  <si>
    <t>2024-01-15 15:25:30</t>
  </si>
  <si>
    <t>2024-01-15 09:02:28</t>
  </si>
  <si>
    <t>2024-01-15 14:57:21</t>
  </si>
  <si>
    <t>TR-9 KİRAZ MERKEZ EMNİYET KARŞISI 35-31-L00009_35-31-L00009_2350516</t>
  </si>
  <si>
    <t>2350516</t>
  </si>
  <si>
    <t>2024-01-15 09:29:18</t>
  </si>
  <si>
    <t>2024-01-15 09:35:16</t>
  </si>
  <si>
    <t>K-4235 35-03-K04235_TRAFO K03_41928797</t>
  </si>
  <si>
    <t>41928797</t>
  </si>
  <si>
    <t>2024-01-15 08:34:22</t>
  </si>
  <si>
    <t>2024-01-15 13:02:28</t>
  </si>
  <si>
    <t>TR-9 KİRAZ MERKEZ EMNİYET KARŞISI 35-31-L00009_47996300_56399050_56399050</t>
  </si>
  <si>
    <t>56399050</t>
  </si>
  <si>
    <t>2024-01-15 08:58:32</t>
  </si>
  <si>
    <t>2024-01-15 09:01:30</t>
  </si>
  <si>
    <t>2024-01-15 16:30:44</t>
  </si>
  <si>
    <t>2024-01-15 08:36:35</t>
  </si>
  <si>
    <t>2024-01-15 11:04:35</t>
  </si>
  <si>
    <t>2024-01-15 09:21:12</t>
  </si>
  <si>
    <t>2024-01-15 12:29:51</t>
  </si>
  <si>
    <t>TR-1/3G (HEKİMOĞLU) 45-71-M01860_DIREK TIPI TRAFO HUCRESI H01_2049768</t>
  </si>
  <si>
    <t>2049768</t>
  </si>
  <si>
    <t>2024-01-15 09:16:52</t>
  </si>
  <si>
    <t>2024-01-15 11:30:28</t>
  </si>
  <si>
    <t>UĞURLU KÖK 45-86-M00045_ALANYOLU KIRANŞEYH M04_72226053</t>
  </si>
  <si>
    <t>72226053</t>
  </si>
  <si>
    <t>2024-01-15 08:49:18</t>
  </si>
  <si>
    <t>2024-01-15 09:02:08</t>
  </si>
  <si>
    <t>TR-1/48 45-72-M00048_TR-1/49 M03_83486242</t>
  </si>
  <si>
    <t>83486242</t>
  </si>
  <si>
    <t>2024-01-15 09:17:27</t>
  </si>
  <si>
    <t>2024-01-15 17:47:32</t>
  </si>
  <si>
    <t>GELENBE İM 45-76-A00001_SAKARLI M03_2089839</t>
  </si>
  <si>
    <t>2089839</t>
  </si>
  <si>
    <t>2024-01-15 08:11:41</t>
  </si>
  <si>
    <t>2024-01-15 08:17:48</t>
  </si>
  <si>
    <t>2024-01-15 08:12:08</t>
  </si>
  <si>
    <t>2024-01-15 08:18:42</t>
  </si>
  <si>
    <t>2024-01-15 09:32:29</t>
  </si>
  <si>
    <t>2024-01-15 15:25:17</t>
  </si>
  <si>
    <t>2024-01-15 09:08:14</t>
  </si>
  <si>
    <t>2024-01-15 17:08:39</t>
  </si>
  <si>
    <t>K-4542 35-01-K04542_K-3594 K01_2118815</t>
  </si>
  <si>
    <t>2118815</t>
  </si>
  <si>
    <t>2024-01-15 09:01:12</t>
  </si>
  <si>
    <t>2024-01-15 15:45:07</t>
  </si>
  <si>
    <t>SARIGÖL TR-29 45-79-M00029_TR-30-31-32 M05_2315973</t>
  </si>
  <si>
    <t>2315973</t>
  </si>
  <si>
    <t>2024-01-15 09:33:16</t>
  </si>
  <si>
    <t>2024-01-15 15:20:47</t>
  </si>
  <si>
    <t>2024-01-15 09:22:38</t>
  </si>
  <si>
    <t>2024-01-15 15:35:37</t>
  </si>
  <si>
    <t>2024-01-15 07:40:34</t>
  </si>
  <si>
    <t>2024-01-15 10:48:34</t>
  </si>
  <si>
    <t>K-60 35-01-K00060_912073196_912073196</t>
  </si>
  <si>
    <t>912073196</t>
  </si>
  <si>
    <t>2024-01-15 07:36:17</t>
  </si>
  <si>
    <t>2024-01-15 09:02:16</t>
  </si>
  <si>
    <t>KAYNARPINAR TR-1 35-21-L00116_35-21-L00116_2350044</t>
  </si>
  <si>
    <t>2350044</t>
  </si>
  <si>
    <t>2024-01-15 07:24:02</t>
  </si>
  <si>
    <t>2024-01-15 07:33:00</t>
  </si>
  <si>
    <t>YAĞCILLI TR-3 45-82-M00329_A_56386845_56386845</t>
  </si>
  <si>
    <t>56386845</t>
  </si>
  <si>
    <t>2024-01-15 08:01:34</t>
  </si>
  <si>
    <t>İZDERSAN DM 35-28-M00394_VİLLAKENT-1 M02_47755810</t>
  </si>
  <si>
    <t>47755810</t>
  </si>
  <si>
    <t>2024-01-15 08:19:31</t>
  </si>
  <si>
    <t>2024-01-15 10:08:00</t>
  </si>
  <si>
    <t>KAVACIK TR-1 35-01-L00001_E_56381459_56381459</t>
  </si>
  <si>
    <t>56381459</t>
  </si>
  <si>
    <t>2024-01-15 07:31:47</t>
  </si>
  <si>
    <t>2024-01-15 11:03:51</t>
  </si>
  <si>
    <t>YENİFOÇA TR-24 35-23-M00024_E e3b_42106621</t>
  </si>
  <si>
    <t>42106621</t>
  </si>
  <si>
    <t>2024-01-15 06:50:47</t>
  </si>
  <si>
    <t>2024-01-15 11:16:40</t>
  </si>
  <si>
    <t>TR-2/36 45-72-L00036_45-72-L00036_2348224</t>
  </si>
  <si>
    <t>2348224</t>
  </si>
  <si>
    <t>2024-01-15 07:14:28</t>
  </si>
  <si>
    <t>2024-01-15 09:30:23</t>
  </si>
  <si>
    <t>K-822 35-01-K00822_H_56356175_56356175</t>
  </si>
  <si>
    <t>56356175</t>
  </si>
  <si>
    <t>2024-01-15 07:18:02</t>
  </si>
  <si>
    <t>2024-01-15 09:38:38</t>
  </si>
  <si>
    <t>K-1424 35-04-K01424_35-04-K01424_2376321</t>
  </si>
  <si>
    <t>2376321</t>
  </si>
  <si>
    <t>2024-01-15 05:58:36</t>
  </si>
  <si>
    <t>2024-01-15 06:23:07</t>
  </si>
  <si>
    <t>BOYNUYOĞUN KÖK 35-29-L00051_ÖDEMİŞ KAVAĞI L04_72215393</t>
  </si>
  <si>
    <t>72215393</t>
  </si>
  <si>
    <t>2024-01-15 05:36:48</t>
  </si>
  <si>
    <t>2024-01-15 06:10:54</t>
  </si>
  <si>
    <t>TR-5 35-16-L00005_953334262_953334262</t>
  </si>
  <si>
    <t>953334262</t>
  </si>
  <si>
    <t>2024-01-15 03:41:41</t>
  </si>
  <si>
    <t>2024-01-15 04:51:50</t>
  </si>
  <si>
    <t>K-1536 35-01-K01536_35-01-K01536_2352877</t>
  </si>
  <si>
    <t>2352877</t>
  </si>
  <si>
    <t>2024-01-15 02:21:58</t>
  </si>
  <si>
    <t>2024-01-15 04:12:20</t>
  </si>
  <si>
    <t>2024-01-15 07:13:08</t>
  </si>
  <si>
    <t>2024-01-15 09:24:58</t>
  </si>
  <si>
    <t>K-1424 35-04-K01424_D_85190221_85190221</t>
  </si>
  <si>
    <t>85190221</t>
  </si>
  <si>
    <t>2024-01-15 05:28:25</t>
  </si>
  <si>
    <t>2024-01-15 04:22:18</t>
  </si>
  <si>
    <t>2024-01-15 04:41:02</t>
  </si>
  <si>
    <t>VİLLAKENT DM 35-28-M00381_DERSAN-1 M01_66521604</t>
  </si>
  <si>
    <t>66521604</t>
  </si>
  <si>
    <t>2024-01-15 08:18:38</t>
  </si>
  <si>
    <t>ALAÇATI İM 35-18-A00002_ILICA-1 L07_2052451</t>
  </si>
  <si>
    <t>2052451</t>
  </si>
  <si>
    <t>2024-01-15 05:25:39</t>
  </si>
  <si>
    <t>2024-01-15 05:47:15</t>
  </si>
  <si>
    <t>2024-01-14 23:26:22</t>
  </si>
  <si>
    <t>2024-01-15 02:15:09</t>
  </si>
  <si>
    <t>2024-01-15 02:55:09</t>
  </si>
  <si>
    <t>2024-01-15 04:12:01</t>
  </si>
  <si>
    <t>K-1536 35-01-K01536_A_56374485_56374485</t>
  </si>
  <si>
    <t>56374485</t>
  </si>
  <si>
    <t>2024-01-15 02:16:03</t>
  </si>
  <si>
    <t>2024-01-15 03:13:15</t>
  </si>
  <si>
    <t>2024-01-15 03:15:03</t>
  </si>
  <si>
    <t>2024-01-14 20:04:44</t>
  </si>
  <si>
    <t>2024-01-15 02:34:29</t>
  </si>
  <si>
    <t>2024-01-15 03:13:12</t>
  </si>
  <si>
    <t>2024-01-15 03:14:59</t>
  </si>
  <si>
    <t>2024-01-15 04:28:41</t>
  </si>
  <si>
    <t>2024-01-15 04:40:00</t>
  </si>
  <si>
    <t>K-290 35-01-K00290__73315849_73315849</t>
  </si>
  <si>
    <t>73315849</t>
  </si>
  <si>
    <t>2024-01-15 01:03:31</t>
  </si>
  <si>
    <t>2024-01-15 04:24:29</t>
  </si>
  <si>
    <t>M-1184 35-04-M01184_35-04-M01184_2353213</t>
  </si>
  <si>
    <t>2353213</t>
  </si>
  <si>
    <t>2024-01-15 01:01:56</t>
  </si>
  <si>
    <t>2024-01-15 01:05:09</t>
  </si>
  <si>
    <t>2024-01-15 02:54:54</t>
  </si>
  <si>
    <t>2024-01-15 00:48:09</t>
  </si>
  <si>
    <t>2024-01-15 02:33:09</t>
  </si>
  <si>
    <t>YEŞİLYURT TR-13 45-73-M00488_945639841_945639841</t>
  </si>
  <si>
    <t>945639841</t>
  </si>
  <si>
    <t>2024-01-15 00:30:08</t>
  </si>
  <si>
    <t>2024-01-15 02:31:13</t>
  </si>
  <si>
    <t>BALABANLI TR-3 35-15-L00969_B_56367940_56367940</t>
  </si>
  <si>
    <t>56367940</t>
  </si>
  <si>
    <t>2024-01-15 00:02:29</t>
  </si>
  <si>
    <t>2024-01-15 00:48:36</t>
  </si>
  <si>
    <t>2024-01-15 03:13:10</t>
  </si>
  <si>
    <t>2024-01-15 03:14:08</t>
  </si>
  <si>
    <t>KARABURUN TR-7 35-21-L00033_95001298138_95001298138</t>
  </si>
  <si>
    <t>95001298138</t>
  </si>
  <si>
    <t>2024-01-15 00:20:21</t>
  </si>
  <si>
    <t>2024-01-15 03:06:09</t>
  </si>
  <si>
    <t>2024-01-15 00:17:34</t>
  </si>
  <si>
    <t>2024-01-15 01:09:11</t>
  </si>
  <si>
    <t>2024-01-15 00:35:48</t>
  </si>
  <si>
    <t>2024-01-15 01:47:58</t>
  </si>
  <si>
    <t>BALABANLI TR-3 35-15-L00969_35-15-L00969_2352591</t>
  </si>
  <si>
    <t>2352591</t>
  </si>
  <si>
    <t>2024-01-15 01:10:24</t>
  </si>
  <si>
    <t>SARIGÖL DM 45-79-M00069_DADAĞLI FİDERİ M17_2076608</t>
  </si>
  <si>
    <t>2076608</t>
  </si>
  <si>
    <t>2024-01-15 00:24:04</t>
  </si>
  <si>
    <t>2024-01-15 00:32:15</t>
  </si>
  <si>
    <t>2024-01-15 02:10:39</t>
  </si>
  <si>
    <t>2024-01-15 06:21:47</t>
  </si>
  <si>
    <t>EVRENLİ KÖK 45-73-M00139_EVRENLİ OSMANİYE KOZLUCA M03_2055361</t>
  </si>
  <si>
    <t>2055361</t>
  </si>
  <si>
    <t>2024-01-14 23:53:28</t>
  </si>
  <si>
    <t>2024-01-15 00:03:18</t>
  </si>
  <si>
    <t>K-152 35-02-K00152_K-1235 K01_2113463</t>
  </si>
  <si>
    <t>2113463</t>
  </si>
  <si>
    <t>2024-01-15 00:21:22</t>
  </si>
  <si>
    <t>2024-01-15 00:23:12</t>
  </si>
  <si>
    <t>DM02/TR28 MİLLİ EGEMENLİK 45-73-M00013_A a11_45157202</t>
  </si>
  <si>
    <t>45157202</t>
  </si>
  <si>
    <t>2024-01-14 22:40:09</t>
  </si>
  <si>
    <t>2024-01-14 23:10:23</t>
  </si>
  <si>
    <t>TR-12 HÜKÜMET KONAĞI 35-19-M00012_6785513_56372493_56372493</t>
  </si>
  <si>
    <t>56372493</t>
  </si>
  <si>
    <t>2024-01-14 22:56:19</t>
  </si>
  <si>
    <t>2024-01-14 23:20:47</t>
  </si>
  <si>
    <t>2024-01-14 23:19:08</t>
  </si>
  <si>
    <t>2024-01-14 23:40:30</t>
  </si>
  <si>
    <t>2024-01-14 23:06:55</t>
  </si>
  <si>
    <t>2024-01-14 23:17:31</t>
  </si>
  <si>
    <t>K-1049 35-02-K01049_K-3156 K05_2035024</t>
  </si>
  <si>
    <t>2035024</t>
  </si>
  <si>
    <t>2024-01-15 00:21:32</t>
  </si>
  <si>
    <t>2024-01-15 00:23:38</t>
  </si>
  <si>
    <t>2024-01-14 22:02:31</t>
  </si>
  <si>
    <t>2024-01-15 00:02:10</t>
  </si>
  <si>
    <t>2024-01-14 23:04:32</t>
  </si>
  <si>
    <t>2024-01-14 23:50:38</t>
  </si>
  <si>
    <t>2024-01-14 22:04:58</t>
  </si>
  <si>
    <t>2024-01-14 22:31:38</t>
  </si>
  <si>
    <t>TR-2/25 45-83-L00025_B_81591173_81591173</t>
  </si>
  <si>
    <t>81591173</t>
  </si>
  <si>
    <t>2024-01-14 23:10:57</t>
  </si>
  <si>
    <t>2024-01-14 23:54:53</t>
  </si>
  <si>
    <t>YENİ BAĞARASI TR-3 35-23-M00209_35-23-M00209_2373217</t>
  </si>
  <si>
    <t>2373217</t>
  </si>
  <si>
    <t>2024-01-14 22:31:15</t>
  </si>
  <si>
    <t>2024-01-15 01:12:20</t>
  </si>
  <si>
    <t>2024-01-14 22:07:22</t>
  </si>
  <si>
    <t>2024-01-14 22:42:07</t>
  </si>
  <si>
    <t>2024-01-14 21:11:11</t>
  </si>
  <si>
    <t>2024-01-14 22:39:43</t>
  </si>
  <si>
    <t>2024-01-14 21:24:52</t>
  </si>
  <si>
    <t>2024-01-15 00:37:06</t>
  </si>
  <si>
    <t>TR-1-4/5 KİLİSE KABİN 35-20-L00028_A_56359195_56359195</t>
  </si>
  <si>
    <t>56359195</t>
  </si>
  <si>
    <t>2024-01-14 21:30:27</t>
  </si>
  <si>
    <t>2024-01-14 22:32:39</t>
  </si>
  <si>
    <t>2024-01-14 22:06:43</t>
  </si>
  <si>
    <t>2024-01-15 02:27:43</t>
  </si>
  <si>
    <t>ALMAK TM 35-17-A00003_KAREL-1 M33_2307157</t>
  </si>
  <si>
    <t>2307157</t>
  </si>
  <si>
    <t>2024-01-14 19:39:12</t>
  </si>
  <si>
    <t>2024-01-14 22:34:04</t>
  </si>
  <si>
    <t>K-1424 35-04-K01424_F_85190217_85190217</t>
  </si>
  <si>
    <t>85190217</t>
  </si>
  <si>
    <t>2024-01-14 19:34:32</t>
  </si>
  <si>
    <t>2024-01-15 04:21:49</t>
  </si>
  <si>
    <t>M-1112 35-08-M01112_A_56354019_56354019</t>
  </si>
  <si>
    <t>56354019</t>
  </si>
  <si>
    <t>2024-01-14 19:04:21</t>
  </si>
  <si>
    <t>2024-01-14 21:32:26</t>
  </si>
  <si>
    <t>M-2518 35-02-M02518__81571329_81571329</t>
  </si>
  <si>
    <t>81571329</t>
  </si>
  <si>
    <t>2024-01-14 19:13:41</t>
  </si>
  <si>
    <t>2024-01-14 20:37:35</t>
  </si>
  <si>
    <t>K-524 35-01-K00524_35-01-K00524_2367115</t>
  </si>
  <si>
    <t>2367115</t>
  </si>
  <si>
    <t>2024-01-14 19:30:30</t>
  </si>
  <si>
    <t>2024-01-14 20:41:48</t>
  </si>
  <si>
    <t>2024-01-14 19:34:53</t>
  </si>
  <si>
    <t>2024-01-15 01:34:48</t>
  </si>
  <si>
    <t>ÖZBEK TR-5 35-19-M00235_35-19-M00235_2353630</t>
  </si>
  <si>
    <t>2353630</t>
  </si>
  <si>
    <t>2024-01-14 18:01:42</t>
  </si>
  <si>
    <t>2024-01-14 18:26:11</t>
  </si>
  <si>
    <t>ÇAYLI TR-3 35-15-L00190_48679629_56370029_56370029</t>
  </si>
  <si>
    <t>56370029</t>
  </si>
  <si>
    <t>2024-01-14 16:47:23</t>
  </si>
  <si>
    <t>2024-01-14 17:44:21</t>
  </si>
  <si>
    <t>M-2517 35-02-M02517_99608763_99608763</t>
  </si>
  <si>
    <t>99608763</t>
  </si>
  <si>
    <t>2024-01-14 16:33:54</t>
  </si>
  <si>
    <t>2024-01-14 17:52:38</t>
  </si>
  <si>
    <t>2024-01-14 16:15:25</t>
  </si>
  <si>
    <t>2024-01-14 16:24:00</t>
  </si>
  <si>
    <t>35-01-M02794_M-2794___82187327_82187327</t>
  </si>
  <si>
    <t>82187327</t>
  </si>
  <si>
    <t>2024-01-14 16:42:27</t>
  </si>
  <si>
    <t>2024-01-14 17:17:42</t>
  </si>
  <si>
    <t>YENİKÖY TR-2 35-23-M00086_950424798_950424798</t>
  </si>
  <si>
    <t>950424798</t>
  </si>
  <si>
    <t>2024-01-14 12:18:17</t>
  </si>
  <si>
    <t>2024-01-14 14:03:10</t>
  </si>
  <si>
    <t>M-2794 35-01-M02794_35-01-M02794_82187326</t>
  </si>
  <si>
    <t>82187326</t>
  </si>
  <si>
    <t>2024-01-14 13:00:28</t>
  </si>
  <si>
    <t>2024-01-14 16:24:07</t>
  </si>
  <si>
    <t>2024-01-14 09:08:51</t>
  </si>
  <si>
    <t>2024-01-14 16:06:11</t>
  </si>
  <si>
    <t>K-231/A 35-01-K04858_K_56375622_56375622</t>
  </si>
  <si>
    <t>56375622</t>
  </si>
  <si>
    <t>2024-01-13 23:43:54</t>
  </si>
  <si>
    <t>2024-01-14 04:00:28</t>
  </si>
  <si>
    <t>K-1024 35-01-K01024_35-01-K01024_61260309</t>
  </si>
  <si>
    <t>61260309</t>
  </si>
  <si>
    <t>2024-01-13 23:56:13</t>
  </si>
  <si>
    <t>2024-01-14 00:48:27</t>
  </si>
  <si>
    <t>IŞIKLAR TM 35-02-A00006_KARAYOLLARI M25_2308414</t>
  </si>
  <si>
    <t>2308414</t>
  </si>
  <si>
    <t>2024-01-14 00:06:18</t>
  </si>
  <si>
    <t>2024-01-14 00:06:58</t>
  </si>
  <si>
    <t>M-2348 35-09-M02348_DIREK TIPI TRAFO HUCRESI H01_2114262</t>
  </si>
  <si>
    <t>2114262</t>
  </si>
  <si>
    <t>2024-01-13 16:37:12</t>
  </si>
  <si>
    <t>2024-01-13 18:30:28</t>
  </si>
  <si>
    <t>BAĞARASI TR-13 35-23-M00360_D_79385544_79385544</t>
  </si>
  <si>
    <t>79385544</t>
  </si>
  <si>
    <t>2024-01-12 20:21:20</t>
  </si>
  <si>
    <t>2024-01-12 21:40:53</t>
  </si>
  <si>
    <t>2024-01-12 17:22:49</t>
  </si>
  <si>
    <t>2024-01-12 18:50:22</t>
  </si>
  <si>
    <t>TR-120 35-16-L00120_953319979_953319979</t>
  </si>
  <si>
    <t>953319979</t>
  </si>
  <si>
    <t>2024-01-12 10:31:12</t>
  </si>
  <si>
    <t>2024-01-12 12:20:15</t>
  </si>
  <si>
    <t>TR-39 35-13-L00039_DIREK TIPI TRAFO HUCRESI H01_2052338</t>
  </si>
  <si>
    <t>2052338</t>
  </si>
  <si>
    <t>2024-01-12 09:20:01</t>
  </si>
  <si>
    <t>2024-01-12 14:43:46</t>
  </si>
  <si>
    <t>DM-14/3 45-71-M00387_953197352_953197352</t>
  </si>
  <si>
    <t>953197352</t>
  </si>
  <si>
    <t>2024-01-12 09:22:47</t>
  </si>
  <si>
    <t>2024-01-12 15:26:40</t>
  </si>
  <si>
    <t>TR-119 GÜNEŞ SANAYİ 35-26-L00041__56359031_56359031</t>
  </si>
  <si>
    <t>56359031</t>
  </si>
  <si>
    <t>2024-01-10 21:49:16</t>
  </si>
  <si>
    <t>2024-01-10 22:19:21</t>
  </si>
  <si>
    <t>TEKELİ DM 35-22-M00088_DEVELİ (KÖYLER-1) M09_48495818</t>
  </si>
  <si>
    <t>48495818</t>
  </si>
  <si>
    <t>2024-01-10 19:18:31</t>
  </si>
  <si>
    <t>2024-01-10 19:28:30</t>
  </si>
  <si>
    <t>2024-01-10 19:02:21</t>
  </si>
  <si>
    <t>2024-01-10 19:54:18</t>
  </si>
  <si>
    <t>ÖRENCİK KAPAN TR-1 35-31-L00224_B_72233179_72233179</t>
  </si>
  <si>
    <t>72233179</t>
  </si>
  <si>
    <t>2024-01-10 17:28:14</t>
  </si>
  <si>
    <t>2024-01-10 21:37:38</t>
  </si>
  <si>
    <t>2024-01-10 17:30:38</t>
  </si>
  <si>
    <t>2024-01-10 18:33:38</t>
  </si>
  <si>
    <t>TR-52 45-77-L00052_YURTBAŞI L02_72209733</t>
  </si>
  <si>
    <t>72209733</t>
  </si>
  <si>
    <t>2024-01-10 17:37:08</t>
  </si>
  <si>
    <t>2024-01-10 18:51:01</t>
  </si>
  <si>
    <t>2024-01-10 17:29:24</t>
  </si>
  <si>
    <t>2024-01-10 18:55:00</t>
  </si>
  <si>
    <t>ÇANDARLI TR-13 35-30-M00012_B_60984523_60984523</t>
  </si>
  <si>
    <t>60984523</t>
  </si>
  <si>
    <t>2024-01-10 17:01:58</t>
  </si>
  <si>
    <t>2024-01-10 18:52:28</t>
  </si>
  <si>
    <t>M-320 35-02-M00320_35-02-M00320_97151409</t>
  </si>
  <si>
    <t>97151409</t>
  </si>
  <si>
    <t>2024-01-10 17:16:58</t>
  </si>
  <si>
    <t>2024-01-10 20:51:00</t>
  </si>
  <si>
    <t>ÇANDARLI TR-17 35-30-M00017_955332581_955332581</t>
  </si>
  <si>
    <t>955332581</t>
  </si>
  <si>
    <t>2024-01-10 16:30:58</t>
  </si>
  <si>
    <t>2024-01-10 18:01:12</t>
  </si>
  <si>
    <t>TR-72 M.MAVİOĞLU GRB. 35-15-M00072_B_56406103_56406103</t>
  </si>
  <si>
    <t>56406103</t>
  </si>
  <si>
    <t>2024-01-10 17:01:19</t>
  </si>
  <si>
    <t>2024-01-10 19:52:03</t>
  </si>
  <si>
    <t>M-3436(YATIRIM REZERVE) 35-03-M03436_910398140_910398140</t>
  </si>
  <si>
    <t>910398140</t>
  </si>
  <si>
    <t>2024-01-10 16:47:13</t>
  </si>
  <si>
    <t>2024-01-10 18:34:28</t>
  </si>
  <si>
    <t>M-1385 35-02-M01385_913154727_913154727</t>
  </si>
  <si>
    <t>913154727</t>
  </si>
  <si>
    <t>2024-01-10 16:38:50</t>
  </si>
  <si>
    <t>2024-01-10 18:41:12</t>
  </si>
  <si>
    <t>2024-01-10 16:55:18</t>
  </si>
  <si>
    <t>2024-01-10 19:10:10</t>
  </si>
  <si>
    <t>K-4488 35-02-K04488_80340547 _78559439</t>
  </si>
  <si>
    <t>78559439</t>
  </si>
  <si>
    <t>2024-01-10 16:37:43</t>
  </si>
  <si>
    <t>2024-01-10 21:27:26</t>
  </si>
  <si>
    <t>M-2846 35-03-M02846_DEMİRCİ KÖK M02_82471940</t>
  </si>
  <si>
    <t>82471940</t>
  </si>
  <si>
    <t>2024-01-10 17:09:08</t>
  </si>
  <si>
    <t>2024-01-10 17:38:38</t>
  </si>
  <si>
    <t>TR-119 GÜNEŞ SANAYİ 35-26-L00041_35-26-L00041_65972775</t>
  </si>
  <si>
    <t>65972775</t>
  </si>
  <si>
    <t>2024-01-10 14:47:58</t>
  </si>
  <si>
    <t>2024-01-10 14:52:15</t>
  </si>
  <si>
    <t>ÇATALKAYA TR-3 35-21-L00193_95000514659_95000514659</t>
  </si>
  <si>
    <t>95000514659</t>
  </si>
  <si>
    <t>2024-01-02 10:10:04</t>
  </si>
  <si>
    <t>2024-01-02 11:22:38</t>
  </si>
  <si>
    <t>GELENBE İM 45-76-A00001_KIRKAĞAÇ M01_2325078</t>
  </si>
  <si>
    <t>2325078</t>
  </si>
  <si>
    <t>2024-01-02 10:38:48</t>
  </si>
  <si>
    <t>2024-01-02 10:43:56</t>
  </si>
  <si>
    <t>M-2510 EGE ORDU İSTİHKAM KÖK 35-07-M02510_HAVA-RADAR M04_66864545</t>
  </si>
  <si>
    <t>66864545</t>
  </si>
  <si>
    <t>2024-01-02 08:50:31</t>
  </si>
  <si>
    <t>2024-01-02 15:32:45</t>
  </si>
  <si>
    <t>MENEMEN İM 35-28-A00001_KESİKKÖY-2 M02_2311531</t>
  </si>
  <si>
    <t>2311531</t>
  </si>
  <si>
    <t>2024-01-02 09:17:00</t>
  </si>
  <si>
    <t>2024-01-02 10:00:24</t>
  </si>
  <si>
    <t>DİKİLİ TR-20 35-30-M00620_955300373_955300373</t>
  </si>
  <si>
    <t>955300373</t>
  </si>
  <si>
    <t>2024-01-01 23:37:47</t>
  </si>
  <si>
    <t>2024-01-02 01:44:07</t>
  </si>
  <si>
    <t>KFC KÖK 35-28-M00534_ M01_2329272</t>
  </si>
  <si>
    <t>2329272</t>
  </si>
  <si>
    <t>2024-01-02 02:31:00</t>
  </si>
  <si>
    <t>2024-01-02 03:20:21</t>
  </si>
  <si>
    <t>2024-01-01 18:36:19</t>
  </si>
  <si>
    <t>2024-01-01 19:53:38</t>
  </si>
  <si>
    <t>MEDİGÜVEN KÖK 45-78-M01154_DAĞITIM TRAFOSU M04_2106807</t>
  </si>
  <si>
    <t>2106807</t>
  </si>
  <si>
    <t>2024-01-01 17:12:22</t>
  </si>
  <si>
    <t>2024-01-01 18:48:49</t>
  </si>
  <si>
    <t>K-4542 35-01-K04542_35-01-K04542_2362076</t>
  </si>
  <si>
    <t>2362076</t>
  </si>
  <si>
    <t>2024-01-01 20:56:01</t>
  </si>
  <si>
    <t>TR-53_35-26-M00053_B_B_91325438_91325438</t>
  </si>
  <si>
    <t>91325438</t>
  </si>
  <si>
    <t>2024-01-03 20:29:36</t>
  </si>
  <si>
    <t>2024-01-01 13:41:31</t>
  </si>
  <si>
    <t>2024-01-01 14:40:01</t>
  </si>
  <si>
    <t>TR-64 45-78-M00064_F tr64f1_49409373</t>
  </si>
  <si>
    <t>49409373</t>
  </si>
  <si>
    <t>2024-01-14 17:51:50</t>
  </si>
  <si>
    <t>2024-01-14 19:12:53</t>
  </si>
  <si>
    <t>GÖKKAYA TR-2 45-84-L00019_C_56404912_56404912</t>
  </si>
  <si>
    <t>56404912</t>
  </si>
  <si>
    <t>2024-01-14 13:02:58</t>
  </si>
  <si>
    <t>2024-01-14 13:56:59</t>
  </si>
  <si>
    <t>2024-01-14 10:05:39</t>
  </si>
  <si>
    <t>2024-01-14 11:56:42</t>
  </si>
  <si>
    <t>TR-8 35-13-L00008_D_56366857_56366857</t>
  </si>
  <si>
    <t>56366857</t>
  </si>
  <si>
    <t>2024-01-14 09:11:53</t>
  </si>
  <si>
    <t>2024-01-14 12:45:57</t>
  </si>
  <si>
    <t>M-2818 35-01-M02818_A A01b_95189136</t>
  </si>
  <si>
    <t>95189136</t>
  </si>
  <si>
    <t>2024-01-14 09:17:32</t>
  </si>
  <si>
    <t>2024-01-14 10:32:03</t>
  </si>
  <si>
    <t>DEREBETON ÖZEL TR 35-18-M00080Ö_ M01_2326440</t>
  </si>
  <si>
    <t>2326440</t>
  </si>
  <si>
    <t>2024-01-14 09:01:51</t>
  </si>
  <si>
    <t>2024-01-14 10:56:35</t>
  </si>
  <si>
    <t>M-650 35-02-M00650_IŞIKLAR GİRİŞ M05_2103545</t>
  </si>
  <si>
    <t>2103545</t>
  </si>
  <si>
    <t>2024-01-14 08:58:18</t>
  </si>
  <si>
    <t>2024-01-14 09:04:51</t>
  </si>
  <si>
    <t>AKHİSAR İM 45-72-A00001_ESKİ ZEYTİN OVA L06_2308263</t>
  </si>
  <si>
    <t>2308263</t>
  </si>
  <si>
    <t>2024-01-14 08:43:58</t>
  </si>
  <si>
    <t>2024-01-14 09:27:21</t>
  </si>
  <si>
    <t>MANİSA TM-1 45-71-A00001_MURADİYE-2 M24_2059971</t>
  </si>
  <si>
    <t>2059971</t>
  </si>
  <si>
    <t>2024-01-14 09:01:56</t>
  </si>
  <si>
    <t>2024-01-14 09:39:38</t>
  </si>
  <si>
    <t>2024-01-13 20:33:22</t>
  </si>
  <si>
    <t>2024-01-13 23:01:37</t>
  </si>
  <si>
    <t>M-283 35-14-M00283_95001218891_95001218891</t>
  </si>
  <si>
    <t>95001218891</t>
  </si>
  <si>
    <t>2024-01-13 21:00:42</t>
  </si>
  <si>
    <t>2024-01-13 22:31:56</t>
  </si>
  <si>
    <t>2024-01-13 20:35:01</t>
  </si>
  <si>
    <t>2024-01-14 00:30:32</t>
  </si>
  <si>
    <t>M-1535 35-01-M01535_TRAFO M03_2120306</t>
  </si>
  <si>
    <t>2120306</t>
  </si>
  <si>
    <t>2024-01-13 10:19:10</t>
  </si>
  <si>
    <t>2024-01-13 19:11:03</t>
  </si>
  <si>
    <t>2024-01-13 13:41:19</t>
  </si>
  <si>
    <t>2024-01-13 14:53:59</t>
  </si>
  <si>
    <t>ULUKENT DM-1/9 35-28-M00574_DAĞITIM TRAFO ULUKENT DM-1/9 M01_66558215</t>
  </si>
  <si>
    <t>66558215</t>
  </si>
  <si>
    <t>2024-01-13 13:30:24</t>
  </si>
  <si>
    <t>2024-01-13 14:02:14</t>
  </si>
  <si>
    <t>HALİTPAŞA DM 45-80-M00060_DEVELİ-ÇAMLIYURT M03_72188651</t>
  </si>
  <si>
    <t>72188651</t>
  </si>
  <si>
    <t>2024-01-13 13:19:28</t>
  </si>
  <si>
    <t>2024-01-13 14:13:01</t>
  </si>
  <si>
    <t>2024-01-13 12:07:01</t>
  </si>
  <si>
    <t>TR-10 35-17-M00010_95002772304_95002772304</t>
  </si>
  <si>
    <t>95002772304</t>
  </si>
  <si>
    <t>2024-01-13 09:08:57</t>
  </si>
  <si>
    <t>2024-01-13 10:05:47</t>
  </si>
  <si>
    <t>K-61 35-01-K00061_97911857_97911857</t>
  </si>
  <si>
    <t>97911857</t>
  </si>
  <si>
    <t>2024-01-13 09:05:39</t>
  </si>
  <si>
    <t>2024-01-13 13:11:31</t>
  </si>
  <si>
    <t>2024-01-13 09:20:48</t>
  </si>
  <si>
    <t>2024-01-13 09:24:27</t>
  </si>
  <si>
    <t>2024-01-13 09:10:31</t>
  </si>
  <si>
    <t>2024-01-13 14:18:41</t>
  </si>
  <si>
    <t>ALAÇATI İM 35-18-A00002_TR-2 34500 ÇIKIŞ M14_2307552</t>
  </si>
  <si>
    <t>2307552</t>
  </si>
  <si>
    <t>2024-01-13 09:16:39</t>
  </si>
  <si>
    <t>2024-01-13 09:33:37</t>
  </si>
  <si>
    <t>MURADİYE TR-2 SU DEPOSU 45-71-M00199_953243033_953243033</t>
  </si>
  <si>
    <t>953243033</t>
  </si>
  <si>
    <t>2024-01-12 20:12:39</t>
  </si>
  <si>
    <t>2024-01-12 23:38:55</t>
  </si>
  <si>
    <t>KINIK TR-9 35-24-L00009_955223141_955223141</t>
  </si>
  <si>
    <t>955223141</t>
  </si>
  <si>
    <t>2024-01-12 13:04:02</t>
  </si>
  <si>
    <t>2024-01-12 14:51:03</t>
  </si>
  <si>
    <t>DM-2/18 (YENİHAN) 45-71-M00155_953201154_953201154</t>
  </si>
  <si>
    <t>953201154</t>
  </si>
  <si>
    <t>2024-01-12 13:22:31</t>
  </si>
  <si>
    <t>2024-01-12 18:02:56</t>
  </si>
  <si>
    <t>2024-01-07 18:39:32</t>
  </si>
  <si>
    <t>2024-01-08 01:15:07</t>
  </si>
  <si>
    <t>2024-01-12 13:28:00</t>
  </si>
  <si>
    <t>2024-01-12 13:54:08</t>
  </si>
  <si>
    <t>K-1051 35-04-K01051_TRAFO K01_2317573</t>
  </si>
  <si>
    <t>2317573</t>
  </si>
  <si>
    <t>2024-01-12 12:57:36</t>
  </si>
  <si>
    <t>2024-01-12 13:52:51</t>
  </si>
  <si>
    <t>ULUKENT DM-2/7 35-28-M00578_ULUKENT DM-2/8 M03_66551359</t>
  </si>
  <si>
    <t>66551359</t>
  </si>
  <si>
    <t>2024-01-12 11:34:30</t>
  </si>
  <si>
    <t>2024-01-12 19:10:52</t>
  </si>
  <si>
    <t>DEREKÖY TR-2 35-20-L00254_955208166_955208166</t>
  </si>
  <si>
    <t>955208166</t>
  </si>
  <si>
    <t>2024-01-12 12:21:08</t>
  </si>
  <si>
    <t>2024-01-12 15:07:46</t>
  </si>
  <si>
    <t>BAKIR TR-5 35-32-L00146_35-32-L00146_72226089</t>
  </si>
  <si>
    <t>72226089</t>
  </si>
  <si>
    <t>2024-01-12 10:25:18</t>
  </si>
  <si>
    <t>2024-01-12 12:55:26</t>
  </si>
  <si>
    <t>2024-01-12 10:21:14</t>
  </si>
  <si>
    <t>2024-01-12 17:25:06</t>
  </si>
  <si>
    <t>2024-01-12 10:15:19</t>
  </si>
  <si>
    <t>2024-01-12 17:02:34</t>
  </si>
  <si>
    <t>DERBENT İM-DM 45-83-A00004_FABRİKALAR L06_2097158</t>
  </si>
  <si>
    <t>2097158</t>
  </si>
  <si>
    <t>2024-01-12 10:15:14</t>
  </si>
  <si>
    <t>2024-01-12 13:07:28</t>
  </si>
  <si>
    <t>M-1335 KAYADİBİ KÖK 35-02-M01335_M-2625 M07_72281500</t>
  </si>
  <si>
    <t>72281500</t>
  </si>
  <si>
    <t>2024-01-12 10:24:34</t>
  </si>
  <si>
    <t>2024-01-12 11:11:13</t>
  </si>
  <si>
    <t>M-3436(YATIRIM REZERVE) 35-03-M03436_912944445_912944445</t>
  </si>
  <si>
    <t>912944445</t>
  </si>
  <si>
    <t>2024-01-11 23:10:03</t>
  </si>
  <si>
    <t>2024-01-12 00:58:43</t>
  </si>
  <si>
    <t>2024-01-11 23:48:18</t>
  </si>
  <si>
    <t>2024-01-12 00:49:49</t>
  </si>
  <si>
    <t>2024-01-11 23:56:37</t>
  </si>
  <si>
    <t>2024-01-12 00:52:49</t>
  </si>
  <si>
    <t>K-2733 35-09-K02733_D_56382998_56382998</t>
  </si>
  <si>
    <t>56382998</t>
  </si>
  <si>
    <t>2024-01-11 12:00:18</t>
  </si>
  <si>
    <t>2024-01-11 13:35:00</t>
  </si>
  <si>
    <t>2024-01-11 10:19:44</t>
  </si>
  <si>
    <t>2024-01-11 12:39:55</t>
  </si>
  <si>
    <t>2024-01-11 10:09:09</t>
  </si>
  <si>
    <t>2024-01-11 10:47:58</t>
  </si>
  <si>
    <t>2024-01-11 10:14:24</t>
  </si>
  <si>
    <t>2024-01-11 16:27:34</t>
  </si>
  <si>
    <t>K-4871 35-01-K04871_B_60984591_60984591</t>
  </si>
  <si>
    <t>60984591</t>
  </si>
  <si>
    <t>2024-01-11 10:19:12</t>
  </si>
  <si>
    <t>2024-01-11 16:32:59</t>
  </si>
  <si>
    <t>2024-01-11 04:03:18</t>
  </si>
  <si>
    <t>2024-01-11 04:35:03</t>
  </si>
  <si>
    <t>2024-01-11 05:16:18</t>
  </si>
  <si>
    <t>2024-01-11 10:47:24</t>
  </si>
  <si>
    <t>GÜNEY DM 45-83-L00130_AYVACIK L06_2303292</t>
  </si>
  <si>
    <t>2303292</t>
  </si>
  <si>
    <t>2024-01-11 05:18:47</t>
  </si>
  <si>
    <t>2024-01-11 07:59:42</t>
  </si>
  <si>
    <t>2024-01-11 06:00:52</t>
  </si>
  <si>
    <t>2024-01-11 06:44:43</t>
  </si>
  <si>
    <t>2024-01-10 22:36:06</t>
  </si>
  <si>
    <t>2024-01-10 23:53:59</t>
  </si>
  <si>
    <t>EMİRALEM TR-11 35-28-M00236_A_91410440_91410440</t>
  </si>
  <si>
    <t>91410440</t>
  </si>
  <si>
    <t>2024-01-10 19:28:50</t>
  </si>
  <si>
    <t>2024-01-10 20:06:32</t>
  </si>
  <si>
    <t>2024-01-10 18:53:40</t>
  </si>
  <si>
    <t>FUNDACIK KÖK 45-75-M00068_HatBaşıAyırıcı_53135615 M03_53135615</t>
  </si>
  <si>
    <t>53135615</t>
  </si>
  <si>
    <t>2024-01-10 17:16:18</t>
  </si>
  <si>
    <t>2024-01-10 17:33:13</t>
  </si>
  <si>
    <t>TR-15 ( M-715) 35-30-M00715_955300279_955300279</t>
  </si>
  <si>
    <t>955300279</t>
  </si>
  <si>
    <t>2024-01-10 15:04:41</t>
  </si>
  <si>
    <t>2024-01-10 17:48:57</t>
  </si>
  <si>
    <t>K-3296 35-07-K03296_98926677_98926677</t>
  </si>
  <si>
    <t>98926677</t>
  </si>
  <si>
    <t>2024-01-10 14:52:23</t>
  </si>
  <si>
    <t>2024-01-10 17:06:40</t>
  </si>
  <si>
    <t>K-1011 35-01-K01011_35-01-K01011_41907139</t>
  </si>
  <si>
    <t>41907139</t>
  </si>
  <si>
    <t>2024-01-10 14:46:09</t>
  </si>
  <si>
    <t>2024-01-10 15:11:26</t>
  </si>
  <si>
    <t>K-135 35-01-K00135_911661154_911661154</t>
  </si>
  <si>
    <t>911661154</t>
  </si>
  <si>
    <t>2024-01-01 16:48:46</t>
  </si>
  <si>
    <t>2024-01-01 21:45:35</t>
  </si>
  <si>
    <t>K-1027 35-01-K01027_911029072_911029072</t>
  </si>
  <si>
    <t>911029072</t>
  </si>
  <si>
    <t>2024-01-01 13:35:30</t>
  </si>
  <si>
    <t>2024-01-01 14:30:07</t>
  </si>
  <si>
    <t>AŞAĞICUMA TR-3 35-16-M00102_95000467794_95000467794</t>
  </si>
  <si>
    <t>95000467794</t>
  </si>
  <si>
    <t>2024-01-01 14:41:03</t>
  </si>
  <si>
    <t>2024-01-01 18:21:26</t>
  </si>
  <si>
    <t>K-734 35-01-K00734_M M1_5860079</t>
  </si>
  <si>
    <t>5860079</t>
  </si>
  <si>
    <t>2024-01-14 13:14:59</t>
  </si>
  <si>
    <t>2024-01-14 13:56:11</t>
  </si>
  <si>
    <t>2024-01-01 11:28:41</t>
  </si>
  <si>
    <t>2024-01-01 13:35:25</t>
  </si>
  <si>
    <t>2024-01-14 22:54:07</t>
  </si>
  <si>
    <t>2024-01-15 02:03:28</t>
  </si>
  <si>
    <t>MENEMEN İM 35-28-A00001_HIDIRTEPE L12_88107575</t>
  </si>
  <si>
    <t>88107575</t>
  </si>
  <si>
    <t>2024-01-14 10:27:39</t>
  </si>
  <si>
    <t>2024-01-14 12:28:30</t>
  </si>
  <si>
    <t>ÇAPAK KÖK 35-26-M00435_DAĞKIZILCA-2 ÇIKIŞ M05_66033225</t>
  </si>
  <si>
    <t>66033225</t>
  </si>
  <si>
    <t>2024-01-14 10:22:42</t>
  </si>
  <si>
    <t>2024-01-14 12:10:02</t>
  </si>
  <si>
    <t>2024-01-14 05:42:04</t>
  </si>
  <si>
    <t>TR-15 ( M-715) 35-30-M00715_955300280_955300280</t>
  </si>
  <si>
    <t>955300280</t>
  </si>
  <si>
    <t>2024-01-13 21:56:13</t>
  </si>
  <si>
    <t>2024-01-13 22:44:36</t>
  </si>
  <si>
    <t>2024-01-13 15:50:23</t>
  </si>
  <si>
    <t>2024-01-14 01:45:52</t>
  </si>
  <si>
    <t>L-250 35-18-L00250_A_90952609_90952609</t>
  </si>
  <si>
    <t>90952609</t>
  </si>
  <si>
    <t>2024-01-13 21:38:03</t>
  </si>
  <si>
    <t>2024-01-14 01:14:07</t>
  </si>
  <si>
    <t>K-4130 35-04-K04130_A_56363470_56363470</t>
  </si>
  <si>
    <t>56363470</t>
  </si>
  <si>
    <t>2024-01-13 21:32:23</t>
  </si>
  <si>
    <t>2024-01-14 01:28:08</t>
  </si>
  <si>
    <t>K-4269 35-01-K04269_35-01-K04269_2375776</t>
  </si>
  <si>
    <t>2375776</t>
  </si>
  <si>
    <t>2024-01-13 21:19:52</t>
  </si>
  <si>
    <t>2024-01-14 00:00:07</t>
  </si>
  <si>
    <t>CENKYERİ TR-5 45-82-M00253_945535031_945535031</t>
  </si>
  <si>
    <t>945535031</t>
  </si>
  <si>
    <t>2024-01-13 17:56:02</t>
  </si>
  <si>
    <t>2024-01-13 20:15:23</t>
  </si>
  <si>
    <t>TR-64 45-78-M00064_953263493_953263493</t>
  </si>
  <si>
    <t>953263493</t>
  </si>
  <si>
    <t>2024-01-13 16:02:54</t>
  </si>
  <si>
    <t>2024-01-13 17:04:27</t>
  </si>
  <si>
    <t>ÇAMLICA KÖYÜ TR-1 45-71-M01596_45-71-M01596_2355935</t>
  </si>
  <si>
    <t>2355935</t>
  </si>
  <si>
    <t>2024-01-13 13:17:18</t>
  </si>
  <si>
    <t>2024-01-13 13:49:43</t>
  </si>
  <si>
    <t>İSMAİLLİ KÖK 35-16-M00045_İSMAİLLİ-BAYRAMLAR M06_72049187</t>
  </si>
  <si>
    <t>72049187</t>
  </si>
  <si>
    <t>2024-01-13 12:08:46</t>
  </si>
  <si>
    <t>2024-01-13 17:38:55</t>
  </si>
  <si>
    <t>TR-171 35-15-M00404_A_72258207_72258207</t>
  </si>
  <si>
    <t>72258207</t>
  </si>
  <si>
    <t>2024-01-13 10:43:38</t>
  </si>
  <si>
    <t>2024-01-13 11:55:11</t>
  </si>
  <si>
    <t>ÇIPLAK KÖK 35-29-M00126_YENİÇİFTLİK ENH M09_72190075</t>
  </si>
  <si>
    <t>72190075</t>
  </si>
  <si>
    <t>2024-01-13 02:28:53</t>
  </si>
  <si>
    <t>2024-01-13 04:03:38</t>
  </si>
  <si>
    <t>TR-174/A 45-78-L00736_D D02b_66233781</t>
  </si>
  <si>
    <t>66233781</t>
  </si>
  <si>
    <t>2024-01-12 17:02:39</t>
  </si>
  <si>
    <t>2024-01-12 18:59:16</t>
  </si>
  <si>
    <t>TR-42 35-15-M00042_B tr42/b1b_48886545</t>
  </si>
  <si>
    <t>48886545</t>
  </si>
  <si>
    <t>2024-01-12 17:36:54</t>
  </si>
  <si>
    <t>2024-01-12 19:53:22</t>
  </si>
  <si>
    <t>DM-2/15 35-26-M00823_35-26-M00823_65895238</t>
  </si>
  <si>
    <t>65895238</t>
  </si>
  <si>
    <t>2024-01-12 17:48:43</t>
  </si>
  <si>
    <t>2024-01-12 17:54:05</t>
  </si>
  <si>
    <t>YAHŞELLİ TR-5 35-28-M00497_C_56361327_56361327</t>
  </si>
  <si>
    <t>56361327</t>
  </si>
  <si>
    <t>2024-01-12 13:32:21</t>
  </si>
  <si>
    <t>2024-01-12 18:36:04</t>
  </si>
  <si>
    <t>K-192 35-01-K00192_912658658_912658658</t>
  </si>
  <si>
    <t>912658658</t>
  </si>
  <si>
    <t>2024-01-12 13:04:45</t>
  </si>
  <si>
    <t>2024-01-12 14:09:12</t>
  </si>
  <si>
    <t>2024-01-12 10:40:28</t>
  </si>
  <si>
    <t>2024-01-12 10:41:00</t>
  </si>
  <si>
    <t>2024-01-12 09:05:43</t>
  </si>
  <si>
    <t>2024-01-12 17:52:33</t>
  </si>
  <si>
    <t>K-1487 35-03-K01487_910708067_910708067</t>
  </si>
  <si>
    <t>910708067</t>
  </si>
  <si>
    <t>2024-01-11 12:32:51</t>
  </si>
  <si>
    <t>2024-01-11 16:22:45</t>
  </si>
  <si>
    <t>L-406 35-18-L00406_950461971_950461971</t>
  </si>
  <si>
    <t>950461971</t>
  </si>
  <si>
    <t>2024-01-11 12:31:44</t>
  </si>
  <si>
    <t>2024-01-11 14:28:36</t>
  </si>
  <si>
    <t>M-2742 35-10-M02742_962603656_962603656</t>
  </si>
  <si>
    <t>962603656</t>
  </si>
  <si>
    <t>2024-01-11 07:52:10</t>
  </si>
  <si>
    <t>2024-01-11 09:59:24</t>
  </si>
  <si>
    <t>K-2827 OTO PLAZA 35-01-K02827_ K02_2318483</t>
  </si>
  <si>
    <t>2318483</t>
  </si>
  <si>
    <t>2024-01-11 06:51:13</t>
  </si>
  <si>
    <t>2024-01-11 07:24:51</t>
  </si>
  <si>
    <t>2024-01-11 01:17:14</t>
  </si>
  <si>
    <t>2024-01-11 02:33:58</t>
  </si>
  <si>
    <t>2024-01-11 02:08:58</t>
  </si>
  <si>
    <t>2024-01-11 03:02:58</t>
  </si>
  <si>
    <t>URGANLI TR-1 KÖK 45-83-M00129_45-83-M00129_2351898</t>
  </si>
  <si>
    <t>2351898</t>
  </si>
  <si>
    <t>2024-01-10 18:43:48</t>
  </si>
  <si>
    <t>2024-01-10 19:16:45</t>
  </si>
  <si>
    <t>K-3502 35-01-K03502_35-01-K03502_2370058</t>
  </si>
  <si>
    <t>2370058</t>
  </si>
  <si>
    <t>2024-01-14 21:23:13</t>
  </si>
  <si>
    <t>2024-01-15 00:13:42</t>
  </si>
  <si>
    <t>SALİHLİ TR-110/A 45-78-L00735_953259304_953259304</t>
  </si>
  <si>
    <t>953259304</t>
  </si>
  <si>
    <t>2024-01-14 18:02:46</t>
  </si>
  <si>
    <t>2024-01-14 19:32:49</t>
  </si>
  <si>
    <t>K-4784 35-01-K04784_A_91145522_91145522</t>
  </si>
  <si>
    <t>91145522</t>
  </si>
  <si>
    <t>2024-01-14 18:03:42</t>
  </si>
  <si>
    <t>2024-01-14 20:26:13</t>
  </si>
  <si>
    <t>2024-01-14 12:28:31</t>
  </si>
  <si>
    <t>2024-01-14 15:44:29</t>
  </si>
  <si>
    <t>ALİZE KÖK 35-18-M00059_TATAR DM (İYTE)-1 M09_72185029</t>
  </si>
  <si>
    <t>72185029</t>
  </si>
  <si>
    <t>2024-01-14 10:46:39</t>
  </si>
  <si>
    <t>2024-01-14 11:01:05</t>
  </si>
  <si>
    <t>TR-108 35-15-M00108_DIREK TIPI TRAFO HUCRESI H01_2047795</t>
  </si>
  <si>
    <t>2047795</t>
  </si>
  <si>
    <t>2024-01-14 10:39:11</t>
  </si>
  <si>
    <t>2024-01-14 12:09:11</t>
  </si>
  <si>
    <t>MENEMEN TR-39 35-28-L00039_MENEMEN TR-52 L03_66736007</t>
  </si>
  <si>
    <t>66736007</t>
  </si>
  <si>
    <t>2024-01-14 10:38:57</t>
  </si>
  <si>
    <t>2024-01-14 11:47:46</t>
  </si>
  <si>
    <t>DELEMENLER KÖK 45-73-M00490_HACIALİLER M03_2081975</t>
  </si>
  <si>
    <t>2081975</t>
  </si>
  <si>
    <t>2024-01-14 10:44:13</t>
  </si>
  <si>
    <t>2024-01-14 12:18:38</t>
  </si>
  <si>
    <t>2024-01-14 00:03:56</t>
  </si>
  <si>
    <t>2024-01-14 01:40:59</t>
  </si>
  <si>
    <t>K-765 35-01-K00765_911893721_911893721</t>
  </si>
  <si>
    <t>911893721</t>
  </si>
  <si>
    <t>2024-01-13 16:34:27</t>
  </si>
  <si>
    <t>2024-01-13 18:11:13</t>
  </si>
  <si>
    <t>DİNDARLI KÖK TR-3 KAKLIK 45-79-M00395_DADAĞLI OVA M03_72035418</t>
  </si>
  <si>
    <t>72035418</t>
  </si>
  <si>
    <t>2024-01-13 13:17:28</t>
  </si>
  <si>
    <t>2024-01-13 14:50:27</t>
  </si>
  <si>
    <t>EGE İM 35-02-A00003_NALDÖKEN K08_2034126</t>
  </si>
  <si>
    <t>2034126</t>
  </si>
  <si>
    <t>2024-01-13 11:32:07</t>
  </si>
  <si>
    <t>2024-01-13 11:41:42</t>
  </si>
  <si>
    <t>EGE İM 35-02-A00003_ZİRAAT-KAPASİTÖR K06_2089705</t>
  </si>
  <si>
    <t>2089705</t>
  </si>
  <si>
    <t>2024-01-13 11:32:15</t>
  </si>
  <si>
    <t>2024-01-13 11:40:18</t>
  </si>
  <si>
    <t>2024-01-13 11:28:33</t>
  </si>
  <si>
    <t>2024-01-13 13:01:00</t>
  </si>
  <si>
    <t>DEMİRKÖPRÜ TM 45-78-A00005_HatBaşıAyırıcı_53139846 M05_53139846</t>
  </si>
  <si>
    <t>53139846</t>
  </si>
  <si>
    <t>2024-01-13 10:47:28</t>
  </si>
  <si>
    <t>2024-01-13 12:21:01</t>
  </si>
  <si>
    <t>BUCA TM 35-03-A00003_Buca-12 K22_2311285</t>
  </si>
  <si>
    <t>2311285</t>
  </si>
  <si>
    <t>2024-01-13 09:51:00</t>
  </si>
  <si>
    <t>2024-01-13 17:17:57</t>
  </si>
  <si>
    <t>EGE İM 35-02-A00003_PARK K09_2055925</t>
  </si>
  <si>
    <t>2055925</t>
  </si>
  <si>
    <t>2024-01-13 11:32:00</t>
  </si>
  <si>
    <t>2024-01-13 11:42:53</t>
  </si>
  <si>
    <t>M-1538 35-01-M01538_910901943_910901943</t>
  </si>
  <si>
    <t>910901943</t>
  </si>
  <si>
    <t>2024-01-12 18:56:32</t>
  </si>
  <si>
    <t>2024-01-12 21:55:20</t>
  </si>
  <si>
    <t>DİKİLİ TR-5 (M-705) 35-30-M00705_35-30-M00705_58192078</t>
  </si>
  <si>
    <t>58192078</t>
  </si>
  <si>
    <t>2024-01-12 19:13:49</t>
  </si>
  <si>
    <t>2024-01-12 22:47:57</t>
  </si>
  <si>
    <t>2024-01-12 17:28:01</t>
  </si>
  <si>
    <t>2024-01-12 18:25:07</t>
  </si>
  <si>
    <t>M-3197 (YATIRIM REZERVE) 35-01-M03197_911946071_911946071</t>
  </si>
  <si>
    <t>911946071</t>
  </si>
  <si>
    <t>2024-01-11 20:31:17</t>
  </si>
  <si>
    <t>2024-01-12 01:27:08</t>
  </si>
  <si>
    <t>SOMA TR-13/1 45-82-M00113_B TR13/1&amp;B1_5977428</t>
  </si>
  <si>
    <t>5977428</t>
  </si>
  <si>
    <t>2024-01-11 20:26:58</t>
  </si>
  <si>
    <t>2024-01-11 22:41:16</t>
  </si>
  <si>
    <t>İLYASLAR TR-2 45-76-M00096_B_56400388_56400388</t>
  </si>
  <si>
    <t>56400388</t>
  </si>
  <si>
    <t>2024-01-10 23:10:58</t>
  </si>
  <si>
    <t>2024-01-10 23:49:30</t>
  </si>
  <si>
    <t>2024-01-10 16:06:26</t>
  </si>
  <si>
    <t>2024-01-11 01:46:08</t>
  </si>
  <si>
    <t>KÖSEDERE TR-1 35-21-L00124_6146772_56376605_56376605</t>
  </si>
  <si>
    <t>56376605</t>
  </si>
  <si>
    <t>2024-01-10 17:42:46</t>
  </si>
  <si>
    <t>2024-01-10 23:30:36</t>
  </si>
  <si>
    <t>SARUHANLI TR-17/1 45-80-M03029_B_92412109_92412109</t>
  </si>
  <si>
    <t>92412109</t>
  </si>
  <si>
    <t>2024-01-10 17:05:37</t>
  </si>
  <si>
    <t>2024-01-10 17:42:47</t>
  </si>
  <si>
    <t>M-258 35-09-M00258_97727718_97727718</t>
  </si>
  <si>
    <t>97727718</t>
  </si>
  <si>
    <t>2024-01-10 17:06:19</t>
  </si>
  <si>
    <t>2024-01-11 00:53:42</t>
  </si>
  <si>
    <t>YAŞAMKENT SİTESİ TR 35-27-M00121_913210367_913210367</t>
  </si>
  <si>
    <t>913210367</t>
  </si>
  <si>
    <t>2024-01-10 16:25:44</t>
  </si>
  <si>
    <t>2024-01-10 22:33:49</t>
  </si>
  <si>
    <t>BAĞARASI TR-10 KÖK 35-23-M00179_35-23-M00179_72143184</t>
  </si>
  <si>
    <t>72143184</t>
  </si>
  <si>
    <t>2024-01-10 14:58:32</t>
  </si>
  <si>
    <t>2024-01-10 15:47:03</t>
  </si>
  <si>
    <t>MERDİVENLİ TR-1 35-30-M00161_B_56354308_56354308</t>
  </si>
  <si>
    <t>56354308</t>
  </si>
  <si>
    <t>2024-01-14 21:28:24</t>
  </si>
  <si>
    <t>2024-01-14 22:13:20</t>
  </si>
  <si>
    <t>K-914 35-01-K00914_B_56375716_56375716</t>
  </si>
  <si>
    <t>56375716</t>
  </si>
  <si>
    <t>2024-01-14 21:23:03</t>
  </si>
  <si>
    <t>2024-01-15 01:24:36</t>
  </si>
  <si>
    <t>K-3597 35-01-K03597_F_56375731_56375731</t>
  </si>
  <si>
    <t>56375731</t>
  </si>
  <si>
    <t>2024-01-14 21:21:49</t>
  </si>
  <si>
    <t>2024-01-15 01:59:58</t>
  </si>
  <si>
    <t>L-111 OVACIK 35-18-L00111_35-18-L00111_49092723</t>
  </si>
  <si>
    <t>49092723</t>
  </si>
  <si>
    <t>2024-01-14 22:39:40</t>
  </si>
  <si>
    <t>2024-01-14 19:27:04</t>
  </si>
  <si>
    <t>2024-01-15 01:03:07</t>
  </si>
  <si>
    <t>M-2911 35-01-M02911_35-01-M02911_73603361</t>
  </si>
  <si>
    <t>73603361</t>
  </si>
  <si>
    <t>2024-01-14 21:13:56</t>
  </si>
  <si>
    <t>2024-01-15 00:53:14</t>
  </si>
  <si>
    <t>KALEMOĞLU KÖK 45-75-M00069_İÇME SUYU ENH M03_2328713</t>
  </si>
  <si>
    <t>2328713</t>
  </si>
  <si>
    <t>2024-01-14 16:01:00</t>
  </si>
  <si>
    <t>2024-01-14 18:55:12</t>
  </si>
  <si>
    <t>ASARLIK DM-3/8 35-28-M00175_B_56376774_56376774</t>
  </si>
  <si>
    <t>56376774</t>
  </si>
  <si>
    <t>2024-01-14 15:08:07</t>
  </si>
  <si>
    <t>2024-01-14 17:28:03</t>
  </si>
  <si>
    <t>BAĞARASI TR-7 35-23-M00176_966446176_966446176</t>
  </si>
  <si>
    <t>966446176</t>
  </si>
  <si>
    <t>2024-01-14 11:07:45</t>
  </si>
  <si>
    <t>2024-01-14 13:14:54</t>
  </si>
  <si>
    <t>K-4034 35-01-K04034_A_56356645_56356645</t>
  </si>
  <si>
    <t>56356645</t>
  </si>
  <si>
    <t>2024-01-14 09:34:38</t>
  </si>
  <si>
    <t>2024-01-14 12:33:10</t>
  </si>
  <si>
    <t>MURADİYE DM-5/11 45-71-M00232_DM-4/02 M03_72091457</t>
  </si>
  <si>
    <t>72091457</t>
  </si>
  <si>
    <t>2024-01-14 09:48:02</t>
  </si>
  <si>
    <t>2024-01-14 17:16:08</t>
  </si>
  <si>
    <t>SOLAKLAR TR-7 (RECEPLER) 35-31-L00463_956575877_956575877</t>
  </si>
  <si>
    <t>956575877</t>
  </si>
  <si>
    <t>2024-01-13 14:47:17</t>
  </si>
  <si>
    <t>2024-01-13 18:42:57</t>
  </si>
  <si>
    <t>ÇAMLIK TR-6 35-13-L00462_946418476_946418476</t>
  </si>
  <si>
    <t>946418476</t>
  </si>
  <si>
    <t>2024-01-13 14:29:38</t>
  </si>
  <si>
    <t>2024-01-13 17:54:35</t>
  </si>
  <si>
    <t>ŞEYHDAVUTLAR TR-7 (TR-3) 45-79-M00504_B_91373793_91373793</t>
  </si>
  <si>
    <t>91373793</t>
  </si>
  <si>
    <t>2024-01-13 15:02:04</t>
  </si>
  <si>
    <t>2024-01-13 21:19:49</t>
  </si>
  <si>
    <t>2024-01-13 15:27:05</t>
  </si>
  <si>
    <t>2024-01-13 15:31:11</t>
  </si>
  <si>
    <t>2024-01-13 15:20:44</t>
  </si>
  <si>
    <t>2024-01-13 15:57:07</t>
  </si>
  <si>
    <t>TR-16 35-32-L00117_915136512_915136512</t>
  </si>
  <si>
    <t>915136512</t>
  </si>
  <si>
    <t>2024-01-13 12:17:40</t>
  </si>
  <si>
    <t>2024-01-13 13:32:22</t>
  </si>
  <si>
    <t>K-1938 35-09-K01938_954707228_954707228</t>
  </si>
  <si>
    <t>954707228</t>
  </si>
  <si>
    <t>2024-01-13 12:22:44</t>
  </si>
  <si>
    <t>2024-01-13 14:50:11</t>
  </si>
  <si>
    <t>2024-01-13 09:28:54</t>
  </si>
  <si>
    <t>2024-01-13 16:27:38</t>
  </si>
  <si>
    <t>RAHMANLAR HACILAR TR-1 45-81-M00300__91983874_91983874</t>
  </si>
  <si>
    <t>91983874</t>
  </si>
  <si>
    <t>2024-01-12 23:00:17</t>
  </si>
  <si>
    <t>2024-01-13 00:45:30</t>
  </si>
  <si>
    <t>CABARLAR KÖK 45-75-M00053_CABARLAR ÇIKIŞ M02_67579547</t>
  </si>
  <si>
    <t>67579547</t>
  </si>
  <si>
    <t>2024-01-12 16:09:58</t>
  </si>
  <si>
    <t>2024-01-12 16:12:00</t>
  </si>
  <si>
    <t>TR-109 45-78-L00109_A_56405766_56405766</t>
  </si>
  <si>
    <t>56405766</t>
  </si>
  <si>
    <t>2024-01-12 15:00:00</t>
  </si>
  <si>
    <t>2024-01-12 15:59:05</t>
  </si>
  <si>
    <t>KOLDERE KÖK 45-80-M00051_ÇAVUŞOĞLU TST M06_73403318</t>
  </si>
  <si>
    <t>73403318</t>
  </si>
  <si>
    <t>2024-01-12 12:03:48</t>
  </si>
  <si>
    <t>2024-01-12 12:59:58</t>
  </si>
  <si>
    <t>2024-01-12 11:51:00</t>
  </si>
  <si>
    <t>2024-01-12 11:54:28</t>
  </si>
  <si>
    <t>GÖÇBEYLİ TR-2 35-16-M00017_D_90938875_90938875</t>
  </si>
  <si>
    <t>90938875</t>
  </si>
  <si>
    <t>2024-01-12 11:17:02</t>
  </si>
  <si>
    <t>2024-01-12 11:59:32</t>
  </si>
  <si>
    <t>BOĞAZİÇİ İM 35-01-A00001_HALKAPINAR K16_2043017</t>
  </si>
  <si>
    <t>2043017</t>
  </si>
  <si>
    <t>2024-01-12 10:55:50</t>
  </si>
  <si>
    <t>ÇATALOLUK DM 45-74-M00227_HatBaşıAyırıcı_53134201 M10_53134201</t>
  </si>
  <si>
    <t>53134201</t>
  </si>
  <si>
    <t>2024-01-11 17:13:08</t>
  </si>
  <si>
    <t>2024-01-11 19:06:06</t>
  </si>
  <si>
    <t>2024-01-11 17:34:56</t>
  </si>
  <si>
    <t>2024-01-11 18:29:03</t>
  </si>
  <si>
    <t>2024-01-11 15:03:18</t>
  </si>
  <si>
    <t>2024-01-11 16:50:58</t>
  </si>
  <si>
    <t>2024-01-11 14:26:38</t>
  </si>
  <si>
    <t>2024-01-11 17:07:08</t>
  </si>
  <si>
    <t>DM-3/TR-10 35-13-L00053_950160851_950160851</t>
  </si>
  <si>
    <t>950160851</t>
  </si>
  <si>
    <t>2024-01-11 13:01:22</t>
  </si>
  <si>
    <t>2024-01-11 21:23:58</t>
  </si>
  <si>
    <t>2024-01-11 13:29:59</t>
  </si>
  <si>
    <t>2024-01-11 13:48:28</t>
  </si>
  <si>
    <t>2024-01-11 13:04:58</t>
  </si>
  <si>
    <t>2024-01-11 13:24:14</t>
  </si>
  <si>
    <t>OVAKENT İM 35-15-A00003_KONAKLI-3/0 L02_100777518</t>
  </si>
  <si>
    <t>100777518</t>
  </si>
  <si>
    <t>2024-01-07 13:55:17</t>
  </si>
  <si>
    <t>2024-01-07 13:56:31</t>
  </si>
  <si>
    <t>K-4624 35-03-K04624_35-03-K04624_41921148</t>
  </si>
  <si>
    <t>41921148</t>
  </si>
  <si>
    <t>2024-01-11 13:11:48</t>
  </si>
  <si>
    <t>2024-01-11 14:41:07</t>
  </si>
  <si>
    <t>ABDULKADİR BULUK ÖZEL TR 35-18-M00057Ö_DIREK TIPI TRAFO HUCRESI H01_2045644</t>
  </si>
  <si>
    <t>2045644</t>
  </si>
  <si>
    <t>2024-01-11 11:07:49</t>
  </si>
  <si>
    <t>2024-01-11 13:53:15</t>
  </si>
  <si>
    <t>KARAGÖZLER TR-5 45-72-M00601_B_66338597_66338597</t>
  </si>
  <si>
    <t>66338597</t>
  </si>
  <si>
    <t>2024-01-11 10:56:51</t>
  </si>
  <si>
    <t>2024-01-11 12:45:18</t>
  </si>
  <si>
    <t>2024-01-10 19:54:14</t>
  </si>
  <si>
    <t>2024-01-10 23:07:25</t>
  </si>
  <si>
    <t>CAFERBEY KÖK 45-78-L00231_KURŞUNLU L03_2105188</t>
  </si>
  <si>
    <t>2105188</t>
  </si>
  <si>
    <t>2024-01-10 19:36:18</t>
  </si>
  <si>
    <t>2024-01-10 20:21:08</t>
  </si>
  <si>
    <t>HAMİTLİ TR-1 45-76-L00148_B_56384119_56384119</t>
  </si>
  <si>
    <t>56384119</t>
  </si>
  <si>
    <t>2024-01-10 19:57:39</t>
  </si>
  <si>
    <t>2024-01-10 20:42:55</t>
  </si>
  <si>
    <t>2024-01-10 19:59:49</t>
  </si>
  <si>
    <t>2024-01-10 20:50:30</t>
  </si>
  <si>
    <t>2024-01-10 19:49:31</t>
  </si>
  <si>
    <t>2024-01-10 21:19:47</t>
  </si>
  <si>
    <t>2024-01-14 21:32:52</t>
  </si>
  <si>
    <t>2024-01-14 21:48:29</t>
  </si>
  <si>
    <t>K-828 35-01-K00828_35-01-K00828_2356368</t>
  </si>
  <si>
    <t>2356368</t>
  </si>
  <si>
    <t>2024-01-13 18:28:51</t>
  </si>
  <si>
    <t>2024-01-13 21:01:28</t>
  </si>
  <si>
    <t>K-1043 35-01-K01043__72410859_72410859</t>
  </si>
  <si>
    <t>72410859</t>
  </si>
  <si>
    <t>2024-01-14 21:13:05</t>
  </si>
  <si>
    <t>2024-01-14 22:27:14</t>
  </si>
  <si>
    <t>K-768 35-01-K00768_A_56382894_56382894</t>
  </si>
  <si>
    <t>56382894</t>
  </si>
  <si>
    <t>2024-01-14 19:47:25</t>
  </si>
  <si>
    <t>2024-01-15 01:32:50</t>
  </si>
  <si>
    <t>2024-01-14 19:30:28</t>
  </si>
  <si>
    <t>2024-01-14 21:48:58</t>
  </si>
  <si>
    <t>K-1361 35-02-K01361_C_56378735_56378735</t>
  </si>
  <si>
    <t>56378735</t>
  </si>
  <si>
    <t>2024-01-14 19:48:17</t>
  </si>
  <si>
    <t>2024-01-14 20:55:58</t>
  </si>
  <si>
    <t>L-97 35-18-L00097_G g1_5959347</t>
  </si>
  <si>
    <t>5959347</t>
  </si>
  <si>
    <t>2024-01-14 20:06:13</t>
  </si>
  <si>
    <t>2024-01-14 22:21:51</t>
  </si>
  <si>
    <t>M-2538 35-02-M02538__81571296_81571296</t>
  </si>
  <si>
    <t>81571296</t>
  </si>
  <si>
    <t>2024-01-14 19:03:37</t>
  </si>
  <si>
    <t>2024-01-14 22:09:38</t>
  </si>
  <si>
    <t>2024-01-14 19:35:48</t>
  </si>
  <si>
    <t>2024-01-14 20:02:52</t>
  </si>
  <si>
    <t>TR-64 45-78-M00064_B tr64/b3_49409208</t>
  </si>
  <si>
    <t>49409208</t>
  </si>
  <si>
    <t>2024-01-14 11:58:30</t>
  </si>
  <si>
    <t>2024-01-14 13:55:09</t>
  </si>
  <si>
    <t>YENİCE GÖKSEKİ TR-2 45-86-M00216_DIREK TIPI TRAFO HUCRESI H01_2054219</t>
  </si>
  <si>
    <t>2054219</t>
  </si>
  <si>
    <t>2024-01-13 10:03:41</t>
  </si>
  <si>
    <t>2024-01-13 10:22:18</t>
  </si>
  <si>
    <t>2024-01-13 09:28:35</t>
  </si>
  <si>
    <t>2024-01-13 15:38:28</t>
  </si>
  <si>
    <t>L-377 35-18-L00377_6424049 a1_5948902</t>
  </si>
  <si>
    <t>5948902</t>
  </si>
  <si>
    <t>2024-01-12 23:05:44</t>
  </si>
  <si>
    <t>2024-01-13 02:38:16</t>
  </si>
  <si>
    <t>ÇAMLI KÖYÜ TR-1 35-10-L00024__81570990_81570990</t>
  </si>
  <si>
    <t>81570990</t>
  </si>
  <si>
    <t>2024-01-13 00:02:30</t>
  </si>
  <si>
    <t>2024-01-13 01:09:13</t>
  </si>
  <si>
    <t>K-914 35-01-K00914_35-01-K00914_2372418</t>
  </si>
  <si>
    <t>2372418</t>
  </si>
  <si>
    <t>2024-01-12 23:37:18</t>
  </si>
  <si>
    <t>2024-01-13 00:13:31</t>
  </si>
  <si>
    <t>TR-81 35-17-M00081__56373303_56373303</t>
  </si>
  <si>
    <t>56373303</t>
  </si>
  <si>
    <t>2024-01-12 16:31:55</t>
  </si>
  <si>
    <t>2024-01-12 18:37:01</t>
  </si>
  <si>
    <t>CUMHURİYET SİTESİ TR 35-30-M00280_C_91044438_91044438</t>
  </si>
  <si>
    <t>91044438</t>
  </si>
  <si>
    <t>2024-01-12 11:09:24</t>
  </si>
  <si>
    <t>2024-01-12 15:51:00</t>
  </si>
  <si>
    <t>2024-01-12 11:06:00</t>
  </si>
  <si>
    <t>K-122 35-01-K00122_R_56376824_56376824</t>
  </si>
  <si>
    <t>56376824</t>
  </si>
  <si>
    <t>2024-01-12 10:04:54</t>
  </si>
  <si>
    <t>2024-01-12 16:30:58</t>
  </si>
  <si>
    <t>TEKNOPET KÖK-2 35-27-M00593_ARMUTLU TR-21/TR-22/A.CANCAN SULAMA GRUBU M02_72162540</t>
  </si>
  <si>
    <t>72162540</t>
  </si>
  <si>
    <t>2024-01-12 10:06:58</t>
  </si>
  <si>
    <t>2024-01-12 11:13:58</t>
  </si>
  <si>
    <t>K-1794 35-01-K01794_911832468_911832468</t>
  </si>
  <si>
    <t>911832468</t>
  </si>
  <si>
    <t>2024-01-11 15:43:18</t>
  </si>
  <si>
    <t>2024-01-11 17:44:29</t>
  </si>
  <si>
    <t>DM-16/TR-71 45-71-M02470_953244691_953244691</t>
  </si>
  <si>
    <t>953244691</t>
  </si>
  <si>
    <t>2024-01-11 14:57:16</t>
  </si>
  <si>
    <t>2024-01-11 16:49:53</t>
  </si>
  <si>
    <t>DM-14/3 45-71-M00387_95002396916_95002396916</t>
  </si>
  <si>
    <t>95002396916</t>
  </si>
  <si>
    <t>2024-01-11 10:01:54</t>
  </si>
  <si>
    <t>2024-01-11 11:41:55</t>
  </si>
  <si>
    <t>2024-01-11 09:37:01</t>
  </si>
  <si>
    <t>2024-01-11 14:49:41</t>
  </si>
  <si>
    <t>K-4755 35-01-K04755_911912865_911912865</t>
  </si>
  <si>
    <t>911912865</t>
  </si>
  <si>
    <t>2024-01-11 09:34:15</t>
  </si>
  <si>
    <t>2024-01-11 11:54:32</t>
  </si>
  <si>
    <t>CENKYERİ TR-4 45-82-M00252_45-82-M00252_2370792</t>
  </si>
  <si>
    <t>2370792</t>
  </si>
  <si>
    <t>2024-01-11 09:08:22</t>
  </si>
  <si>
    <t>2024-01-11 09:24:12</t>
  </si>
  <si>
    <t>K-4779 35-04-K04779_35-04-K04779_2373079</t>
  </si>
  <si>
    <t>2373079</t>
  </si>
  <si>
    <t>2024-01-11 09:13:39</t>
  </si>
  <si>
    <t>2024-01-11 12:39:21</t>
  </si>
  <si>
    <t>ALAŞEHİR TR-16 45-73-M00016_45-73-M00016_66761974</t>
  </si>
  <si>
    <t>66761974</t>
  </si>
  <si>
    <t>2024-01-11 09:06:57</t>
  </si>
  <si>
    <t>2024-01-11 11:53:42</t>
  </si>
  <si>
    <t>K-4566 35-02-K04566_35-02-K04566_2353971</t>
  </si>
  <si>
    <t>2353971</t>
  </si>
  <si>
    <t>2024-01-11 09:06:51</t>
  </si>
  <si>
    <t>2024-01-11 12:51:36</t>
  </si>
  <si>
    <t>2024-01-11 09:08:14</t>
  </si>
  <si>
    <t>2024-01-11 15:42:35</t>
  </si>
  <si>
    <t>SALİHLİ BİOKÜTLE YAKITLI ENERJİ SANTRALİ KÖK 45-78-M01333_ALAŞEHİR - AKÖREN TR-19 M06_72251539</t>
  </si>
  <si>
    <t>72251539</t>
  </si>
  <si>
    <t>2024-01-11 09:14:19</t>
  </si>
  <si>
    <t>2024-01-11 15:15:28</t>
  </si>
  <si>
    <t>DM-01/TR-91 45-71-M01856_953195265_953195265</t>
  </si>
  <si>
    <t>953195265</t>
  </si>
  <si>
    <t>2024-01-10 19:29:55</t>
  </si>
  <si>
    <t>2024-01-10 22:07:56</t>
  </si>
  <si>
    <t>AHMET AKTAR VE ARKADAŞLARI TR 35-24-M00020_955233062_955233062</t>
  </si>
  <si>
    <t>955233062</t>
  </si>
  <si>
    <t>2024-01-10 19:25:38</t>
  </si>
  <si>
    <t>2024-01-10 22:52:50</t>
  </si>
  <si>
    <t>M-2373 35-02-M02373_99840835_99840835</t>
  </si>
  <si>
    <t>99840835</t>
  </si>
  <si>
    <t>2024-01-10 19:52:42</t>
  </si>
  <si>
    <t>2024-01-10 20:31:17</t>
  </si>
  <si>
    <t>K-4169 35-09-K04169_A_56376628_56376628</t>
  </si>
  <si>
    <t>56376628</t>
  </si>
  <si>
    <t>2024-01-10 19:32:54</t>
  </si>
  <si>
    <t>2024-01-10 21:29:22</t>
  </si>
  <si>
    <t>K-1193 35-07-K01193_D_56379448_56379448</t>
  </si>
  <si>
    <t>56379448</t>
  </si>
  <si>
    <t>2024-01-10 18:19:45</t>
  </si>
  <si>
    <t>2024-01-10 18:57:18</t>
  </si>
  <si>
    <t>2024-01-14 23:03:03</t>
  </si>
  <si>
    <t>2024-01-15 00:39:31</t>
  </si>
  <si>
    <t>AVDAN TR-4 45-82-M00234_A_56405104_56405104</t>
  </si>
  <si>
    <t>56405104</t>
  </si>
  <si>
    <t>2024-01-14 19:19:55</t>
  </si>
  <si>
    <t>2024-01-14 22:37:41</t>
  </si>
  <si>
    <t>K-524 35-01-K00524_D_56366005_56366005</t>
  </si>
  <si>
    <t>56366005</t>
  </si>
  <si>
    <t>2024-01-14 19:23:56</t>
  </si>
  <si>
    <t>2024-01-14 20:49:44</t>
  </si>
  <si>
    <t>K-700 35-04-K00700_F_60984274_60984274</t>
  </si>
  <si>
    <t>60984274</t>
  </si>
  <si>
    <t>2024-01-14 19:10:18</t>
  </si>
  <si>
    <t>2024-01-14 23:15:51</t>
  </si>
  <si>
    <t>2024-01-14 18:53:31</t>
  </si>
  <si>
    <t>2024-01-14 21:14:00</t>
  </si>
  <si>
    <t>ÇAYBAŞI YOLU TR-2 35-26-M01195_C_91298117_91298117</t>
  </si>
  <si>
    <t>91298117</t>
  </si>
  <si>
    <t>2024-01-14 18:40:03</t>
  </si>
  <si>
    <t>2024-01-14 19:17:28</t>
  </si>
  <si>
    <t>DM-2/TR-12 45-83-M00696__72372964_72372964</t>
  </si>
  <si>
    <t>72372964</t>
  </si>
  <si>
    <t>2024-01-14 18:15:03</t>
  </si>
  <si>
    <t>2024-01-14 19:20:32</t>
  </si>
  <si>
    <t>2024-01-14 18:20:02</t>
  </si>
  <si>
    <t>2024-01-14 19:11:43</t>
  </si>
  <si>
    <t>ALANLAR TR-1 35-24-M00065_35-24-M00065_2376349</t>
  </si>
  <si>
    <t>2376349</t>
  </si>
  <si>
    <t>2024-01-14 10:16:01</t>
  </si>
  <si>
    <t>2024-01-14 13:08:25</t>
  </si>
  <si>
    <t>2024-01-14 04:07:00</t>
  </si>
  <si>
    <t>2024-01-14 05:30:21</t>
  </si>
  <si>
    <t>2024-01-13 20:11:31</t>
  </si>
  <si>
    <t>2024-01-13 23:02:25</t>
  </si>
  <si>
    <t>TR-18 (M-718) 35-30-M00718_955326324_955326324</t>
  </si>
  <si>
    <t>955326324</t>
  </si>
  <si>
    <t>2024-01-13 19:58:25</t>
  </si>
  <si>
    <t>2024-01-13 22:42:05</t>
  </si>
  <si>
    <t>L-111 OVACIK 35-18-L00111__91417164_91417164</t>
  </si>
  <si>
    <t>91417164</t>
  </si>
  <si>
    <t>2024-01-13 19:52:32</t>
  </si>
  <si>
    <t>2024-01-13 22:54:52</t>
  </si>
  <si>
    <t>TR-1/56 45-72-M00640_956508112_956508112</t>
  </si>
  <si>
    <t>956508112</t>
  </si>
  <si>
    <t>2024-01-13 16:04:30</t>
  </si>
  <si>
    <t>2024-01-13 16:48:25</t>
  </si>
  <si>
    <t>K-4845 35-01-K04845_D_91415822_91415822</t>
  </si>
  <si>
    <t>91415822</t>
  </si>
  <si>
    <t>2024-01-13 12:08:14</t>
  </si>
  <si>
    <t>2024-01-13 15:01:08</t>
  </si>
  <si>
    <t>URGANLI TR-9 45-83-M00549_955161836_955161836</t>
  </si>
  <si>
    <t>955161836</t>
  </si>
  <si>
    <t>2024-01-13 10:24:45</t>
  </si>
  <si>
    <t>2024-01-13 12:41:19</t>
  </si>
  <si>
    <t>2024-01-13 02:09:58</t>
  </si>
  <si>
    <t>2024-01-13 03:29:30</t>
  </si>
  <si>
    <t>DM06/TR02 45-73-M00052_F DM6-TR02/F1_45110394</t>
  </si>
  <si>
    <t>45110394</t>
  </si>
  <si>
    <t>2024-01-12 17:41:26</t>
  </si>
  <si>
    <t>2024-01-12 18:37:36</t>
  </si>
  <si>
    <t>YILMAZ TR-5 45-78-L00205_45-78-L00205_2358957</t>
  </si>
  <si>
    <t>2358957</t>
  </si>
  <si>
    <t>2024-01-12 17:51:30</t>
  </si>
  <si>
    <t>2024-01-12 18:26:17</t>
  </si>
  <si>
    <t>2024-01-12 13:38:05</t>
  </si>
  <si>
    <t>2024-01-12 19:07:37</t>
  </si>
  <si>
    <t>K-618 35-04-K00618_99312089_99312089</t>
  </si>
  <si>
    <t>99312089</t>
  </si>
  <si>
    <t>2024-01-12 12:34:06</t>
  </si>
  <si>
    <t>2024-01-12 14:40:28</t>
  </si>
  <si>
    <t>HASAN AY SULAMA GRUBU TR 35-27-L00133_B_56355854_56355854</t>
  </si>
  <si>
    <t>56355854</t>
  </si>
  <si>
    <t>2024-01-12 10:49:19</t>
  </si>
  <si>
    <t>2024-01-12 12:02:34</t>
  </si>
  <si>
    <t>AŞAĞIŞAKRAN TR-1 35-17-M00223_A_91231393_91231393</t>
  </si>
  <si>
    <t>91231393</t>
  </si>
  <si>
    <t>2024-01-12 10:50:30</t>
  </si>
  <si>
    <t>2024-01-12 11:40:32</t>
  </si>
  <si>
    <t>K-3338 35-02-K03338_35-02-K03338_2359363</t>
  </si>
  <si>
    <t>2359363</t>
  </si>
  <si>
    <t>2024-01-12 09:01:58</t>
  </si>
  <si>
    <t>2024-01-12 15:04:49</t>
  </si>
  <si>
    <t>TR-138 35-16-L00138_D_60982765_60982765</t>
  </si>
  <si>
    <t>60982765</t>
  </si>
  <si>
    <t>2024-01-11 18:01:57</t>
  </si>
  <si>
    <t>2024-01-11 18:49:10</t>
  </si>
  <si>
    <t>KAYMAKÇI TR-17 35-15-L00235_C_79916314_79916314</t>
  </si>
  <si>
    <t>79916314</t>
  </si>
  <si>
    <t>2024-01-11 17:52:29</t>
  </si>
  <si>
    <t>2024-01-11 18:16:47</t>
  </si>
  <si>
    <t>2024-01-11 16:19:48</t>
  </si>
  <si>
    <t>2024-01-11 17:08:49</t>
  </si>
  <si>
    <t>2024-01-11 16:40:58</t>
  </si>
  <si>
    <t>2024-01-11 17:47:15</t>
  </si>
  <si>
    <t>MEDAR TR-3 45-72-L00286_956479332_956479332</t>
  </si>
  <si>
    <t>956479332</t>
  </si>
  <si>
    <t>2024-01-11 10:42:47</t>
  </si>
  <si>
    <t>2024-01-11 11:58:25</t>
  </si>
  <si>
    <t>2024-01-11 10:46:31</t>
  </si>
  <si>
    <t>2024-01-11 15:58:28</t>
  </si>
  <si>
    <t>SELENDİ TR-11 45-81-M00011_945626012_945626012</t>
  </si>
  <si>
    <t>945626012</t>
  </si>
  <si>
    <t>2024-01-11 09:00:27</t>
  </si>
  <si>
    <t>2024-01-11 12:14:29</t>
  </si>
  <si>
    <t>M-1702 35-01-M01702_B B2_5919521</t>
  </si>
  <si>
    <t>5919521</t>
  </si>
  <si>
    <t>2024-01-11 08:57:50</t>
  </si>
  <si>
    <t>2024-01-11 09:55:44</t>
  </si>
  <si>
    <t>ORTAKÖY TR-2 45-77-L00307_A_56386420_56386420</t>
  </si>
  <si>
    <t>56386420</t>
  </si>
  <si>
    <t>2024-01-10 20:03:50</t>
  </si>
  <si>
    <t>2024-01-10 23:17:38</t>
  </si>
  <si>
    <t>K-4785 35-02-K04785__90956321_90956321</t>
  </si>
  <si>
    <t>90956321</t>
  </si>
  <si>
    <t>2024-01-10 20:24:27</t>
  </si>
  <si>
    <t>2024-01-10 20:59:35</t>
  </si>
  <si>
    <t>TR-157 35-19-M00157_DIREK TIPI TRAFO HUCRESI H01_2062089</t>
  </si>
  <si>
    <t>2062089</t>
  </si>
  <si>
    <t>2024-01-10 10:59:38</t>
  </si>
  <si>
    <t>2024-01-10 15:52:59</t>
  </si>
  <si>
    <t>BAHÇELİ TR-1 35-30-L00147_35-30-L00147_2361405</t>
  </si>
  <si>
    <t>2361405</t>
  </si>
  <si>
    <t>2024-01-10 20:24:48</t>
  </si>
  <si>
    <t>2024-01-10 21:15:48</t>
  </si>
  <si>
    <t>DM02/TR28 MİLLİ EGEMENLİK 45-73-M00013_A a6_45157215</t>
  </si>
  <si>
    <t>45157215</t>
  </si>
  <si>
    <t>2024-01-14 21:44:54</t>
  </si>
  <si>
    <t>2024-01-14 22:18:34</t>
  </si>
  <si>
    <t>2024-01-14 17:53:26</t>
  </si>
  <si>
    <t>2024-01-14 18:42:14</t>
  </si>
  <si>
    <t>L-134 DENETMENLER SİTESİ 35-14-L00134_A at3_5961763</t>
  </si>
  <si>
    <t>5961763</t>
  </si>
  <si>
    <t>2024-01-14 14:59:16</t>
  </si>
  <si>
    <t>2024-01-14 17:01:28</t>
  </si>
  <si>
    <t>2024-01-14 15:08:05</t>
  </si>
  <si>
    <t>2024-01-14 15:25:10</t>
  </si>
  <si>
    <t>YENİKÖY TR-1 35-23-M00085_35-23-M00085_2376644</t>
  </si>
  <si>
    <t>2376644</t>
  </si>
  <si>
    <t>2024-01-14 14:07:38</t>
  </si>
  <si>
    <t>2024-01-14 14:34:10</t>
  </si>
  <si>
    <t>ALİZE KÖK 35-18-M00059_TATAR DM (İYTE)-1 M09_72185134</t>
  </si>
  <si>
    <t>72185134</t>
  </si>
  <si>
    <t>2024-01-14 14:08:01</t>
  </si>
  <si>
    <t>2024-01-14 15:05:38</t>
  </si>
  <si>
    <t>2024-01-14 13:08:15</t>
  </si>
  <si>
    <t>2024-01-14 14:01:11</t>
  </si>
  <si>
    <t>MANİSA TM-1 45-71-A00001_MURADİYE--1 M08_2060118</t>
  </si>
  <si>
    <t>2060118</t>
  </si>
  <si>
    <t>2024-01-14 09:58:23</t>
  </si>
  <si>
    <t>2024-01-14 17:17:27</t>
  </si>
  <si>
    <t>M-1965 35-02-M01965_35-02-M01965_2350909</t>
  </si>
  <si>
    <t>2350909</t>
  </si>
  <si>
    <t>2024-01-14 09:46:32</t>
  </si>
  <si>
    <t>2024-01-14 10:39:51</t>
  </si>
  <si>
    <t>2024-01-13 23:36:24</t>
  </si>
  <si>
    <t>2024-01-13 23:50:58</t>
  </si>
  <si>
    <t>TR-10 (M-710) 35-30-M00710_955297881_955297881</t>
  </si>
  <si>
    <t>955297881</t>
  </si>
  <si>
    <t>2024-01-13 20:50:54</t>
  </si>
  <si>
    <t>2024-01-13 21:28:04</t>
  </si>
  <si>
    <t>K-768 35-01-K00768_911876375_911876375</t>
  </si>
  <si>
    <t>911876375</t>
  </si>
  <si>
    <t>2024-01-13 19:52:39</t>
  </si>
  <si>
    <t>2024-01-14 03:35:47</t>
  </si>
  <si>
    <t>KALEKÖY TR-3 35-31-L00239_47919109_56400259_56400259</t>
  </si>
  <si>
    <t>56400259</t>
  </si>
  <si>
    <t>2024-01-13 16:42:27</t>
  </si>
  <si>
    <t>2024-01-13 17:09:36</t>
  </si>
  <si>
    <t>K-196 35-01-K00196_C_56373542_56373542</t>
  </si>
  <si>
    <t>56373542</t>
  </si>
  <si>
    <t>2024-01-13 13:36:20</t>
  </si>
  <si>
    <t>2024-01-13 15:10:35</t>
  </si>
  <si>
    <t>2024-01-12 20:17:27</t>
  </si>
  <si>
    <t>2024-01-12 23:09:04</t>
  </si>
  <si>
    <t>M-1948 35-10-M01948_B_56403773_56403773</t>
  </si>
  <si>
    <t>56403773</t>
  </si>
  <si>
    <t>2024-01-12 17:02:17</t>
  </si>
  <si>
    <t>2024-01-12 18:43:23</t>
  </si>
  <si>
    <t>M-2954 35-01-M02954_912063229_912063229</t>
  </si>
  <si>
    <t>912063229</t>
  </si>
  <si>
    <t>2024-01-12 13:20:28</t>
  </si>
  <si>
    <t>2024-01-12 20:07:45</t>
  </si>
  <si>
    <t>TR-1-1/3 MEZARLIK KABİN 35-20-L00003_6415511_56359910_56359910</t>
  </si>
  <si>
    <t>56359910</t>
  </si>
  <si>
    <t>2024-01-12 10:07:31</t>
  </si>
  <si>
    <t>2024-01-12 12:03:36</t>
  </si>
  <si>
    <t>METAL İŞLERİ TR-2 35-22-M00102_955292228_955292228</t>
  </si>
  <si>
    <t>955292228</t>
  </si>
  <si>
    <t>2024-01-11 23:57:00</t>
  </si>
  <si>
    <t>2024-01-12 01:26:00</t>
  </si>
  <si>
    <t>YARDERE KÖYÜ TR-1 45-86-M00150_45-86-M00150_2357326</t>
  </si>
  <si>
    <t>2357326</t>
  </si>
  <si>
    <t>2024-01-11 20:33:14</t>
  </si>
  <si>
    <t>2024-01-11 21:35:56</t>
  </si>
  <si>
    <t>M-2911 35-01-M02911__95236079_95236079</t>
  </si>
  <si>
    <t>95236079</t>
  </si>
  <si>
    <t>2024-01-11 20:13:06</t>
  </si>
  <si>
    <t>2024-01-11 20:52:56</t>
  </si>
  <si>
    <t>TR-82 35-17-M00082__56394498_56394498</t>
  </si>
  <si>
    <t>56394498</t>
  </si>
  <si>
    <t>2024-01-11 15:59:07</t>
  </si>
  <si>
    <t>2024-01-11 19:07:01</t>
  </si>
  <si>
    <t>ŞABAN TOPÇU GRUBU 35-30-M00680_35-30-M00680_2376200</t>
  </si>
  <si>
    <t>2376200</t>
  </si>
  <si>
    <t>2024-01-11 15:50:50</t>
  </si>
  <si>
    <t>2024-01-11 18:45:43</t>
  </si>
  <si>
    <t>K-493 35-01-K00493_K-804 K02_42783831</t>
  </si>
  <si>
    <t>42783831</t>
  </si>
  <si>
    <t>2024-01-11 16:18:48</t>
  </si>
  <si>
    <t>2024-01-11 16:22:44</t>
  </si>
  <si>
    <t>KALEMOĞLU KÖK 45-75-M00069_ÇİÇEKLİ KÖK M02_2101950</t>
  </si>
  <si>
    <t>2101950</t>
  </si>
  <si>
    <t>2024-01-11 16:18:09</t>
  </si>
  <si>
    <t>2024-01-11 17:04:13</t>
  </si>
  <si>
    <t>2024-01-11 16:50:18</t>
  </si>
  <si>
    <t>2024-01-11 16:58:09</t>
  </si>
  <si>
    <t>2024-01-10 22:47:04</t>
  </si>
  <si>
    <t>2024-01-11 00:04:34</t>
  </si>
  <si>
    <t>2024-01-10 19:16:39</t>
  </si>
  <si>
    <t>2024-01-10 20:18:24</t>
  </si>
  <si>
    <t>L-512 REİSDERE 35-18-L00512_B_91231578_91231578</t>
  </si>
  <si>
    <t>91231578</t>
  </si>
  <si>
    <t>2024-01-10 16:36:25</t>
  </si>
  <si>
    <t>2024-01-10 23:22:55</t>
  </si>
  <si>
    <t>K-132 35-01-K00132_911302857_911302857</t>
  </si>
  <si>
    <t>911302857</t>
  </si>
  <si>
    <t>2024-01-10 15:51:49</t>
  </si>
  <si>
    <t>2024-01-10 18:21:52</t>
  </si>
  <si>
    <t>ÇAKMAKLI TR-1 35-17-M00345_C_56363702_56363702</t>
  </si>
  <si>
    <t>56363702</t>
  </si>
  <si>
    <t>2024-01-10 15:42:16</t>
  </si>
  <si>
    <t>2024-01-10 19:29:03</t>
  </si>
  <si>
    <t>HELVACI TR-6 35-17-M00366_B_56357094_56357094</t>
  </si>
  <si>
    <t>56357094</t>
  </si>
  <si>
    <t>2024-01-10 15:59:34</t>
  </si>
  <si>
    <t>2024-01-10 20:38:41</t>
  </si>
  <si>
    <t>2024-01-07 10:07:11</t>
  </si>
  <si>
    <t>2024-01-07 10:11:24</t>
  </si>
  <si>
    <t>ÇUKURALTI M-53 35-25-M00088_955267391_955267391</t>
  </si>
  <si>
    <t>955267391</t>
  </si>
  <si>
    <t>2024-01-14 21:03:34</t>
  </si>
  <si>
    <t>2024-01-14 22:44:21</t>
  </si>
  <si>
    <t>2024-01-14 20:56:55</t>
  </si>
  <si>
    <t>TR-140 35-16-L00140_A_90958722_90958722</t>
  </si>
  <si>
    <t>2024-01-14 21:13:23</t>
  </si>
  <si>
    <t>2024-01-14 23:42:23</t>
  </si>
  <si>
    <t>2024-01-14 21:00:13</t>
  </si>
  <si>
    <t>2024-01-14 21:54:35</t>
  </si>
  <si>
    <t>2024-01-14 20:35:12</t>
  </si>
  <si>
    <t>2024-01-14 22:31:46</t>
  </si>
  <si>
    <t>K-4767 35-04-K04767_35-04-K04767_47817134</t>
  </si>
  <si>
    <t>47817134</t>
  </si>
  <si>
    <t>2024-01-14 20:47:07</t>
  </si>
  <si>
    <t>2024-01-15 01:27:48</t>
  </si>
  <si>
    <t>2024-01-14 21:02:20</t>
  </si>
  <si>
    <t>2024-01-14 18:23:12</t>
  </si>
  <si>
    <t>2024-01-14 18:29:02</t>
  </si>
  <si>
    <t>KARAOĞLANLI TR-1 45-78-M00350_953300322_953300322</t>
  </si>
  <si>
    <t>953300322</t>
  </si>
  <si>
    <t>2024-01-14 00:56:31</t>
  </si>
  <si>
    <t>2024-01-14 02:11:55</t>
  </si>
  <si>
    <t>2024-01-14 00:15:49</t>
  </si>
  <si>
    <t>2024-01-14 03:09:05</t>
  </si>
  <si>
    <t>2024-01-14 02:43:41</t>
  </si>
  <si>
    <t>2024-01-14 03:21:08</t>
  </si>
  <si>
    <t>ÇAMLIK DM 35-17-M00173_ZEYTİNDAĞ-1 M08_66328235</t>
  </si>
  <si>
    <t>66328235</t>
  </si>
  <si>
    <t>2024-01-14 01:59:11</t>
  </si>
  <si>
    <t>2024-01-14 02:34:41</t>
  </si>
  <si>
    <t>TR-69 35-17-M00069__56390697_56390697</t>
  </si>
  <si>
    <t>56390697</t>
  </si>
  <si>
    <t>2024-01-13 19:42:30</t>
  </si>
  <si>
    <t>2024-01-13 20:53:39</t>
  </si>
  <si>
    <t>2024-01-13 19:49:33</t>
  </si>
  <si>
    <t>2024-01-13 20:38:28</t>
  </si>
  <si>
    <t>M-210(DM-2/23) 35-09-M00210_B b1b_5883017</t>
  </si>
  <si>
    <t>5883017</t>
  </si>
  <si>
    <t>2024-01-13 20:03:07</t>
  </si>
  <si>
    <t>2024-01-13 21:47:58</t>
  </si>
  <si>
    <t>TR-12 HÜKÜMET KONAĞI 35-19-M00012_8244632 B02_5941493</t>
  </si>
  <si>
    <t>5941493</t>
  </si>
  <si>
    <t>2024-01-13 19:51:42</t>
  </si>
  <si>
    <t>2024-01-13 20:43:44</t>
  </si>
  <si>
    <t>2024-01-13 13:47:13</t>
  </si>
  <si>
    <t>2024-01-13 16:51:22</t>
  </si>
  <si>
    <t>KAVAKLIDERE TR-11 45-73-M00144_D_56400353_56400353</t>
  </si>
  <si>
    <t>56400353</t>
  </si>
  <si>
    <t>2024-01-13 13:02:03</t>
  </si>
  <si>
    <t>2024-01-13 15:19:29</t>
  </si>
  <si>
    <t>DM-2/18 (YENİHAN) 45-71-M00155_C c3b_45179663</t>
  </si>
  <si>
    <t>45179663</t>
  </si>
  <si>
    <t>2024-01-13 08:35:07</t>
  </si>
  <si>
    <t>2024-01-13 14:21:56</t>
  </si>
  <si>
    <t>L-259 35-14-L00259_956662038_956662038</t>
  </si>
  <si>
    <t>956662038</t>
  </si>
  <si>
    <t>2024-01-13 09:02:57</t>
  </si>
  <si>
    <t>2024-01-13 11:22:03</t>
  </si>
  <si>
    <t>2024-01-13 08:42:58</t>
  </si>
  <si>
    <t>2024-01-13 10:30:57</t>
  </si>
  <si>
    <t>2024-01-13 08:56:38</t>
  </si>
  <si>
    <t>2024-01-13 09:38:38</t>
  </si>
  <si>
    <t>M-1017 35-03-M01017_35-03-M01017_41947628</t>
  </si>
  <si>
    <t>41947628</t>
  </si>
  <si>
    <t>2024-01-13 08:58:13</t>
  </si>
  <si>
    <t>2024-01-13 14:25:26</t>
  </si>
  <si>
    <t>2024-01-12 19:17:46</t>
  </si>
  <si>
    <t>2024-01-12 19:28:13</t>
  </si>
  <si>
    <t>ALEMŞAHLI TR-4 HİSAR 45-79-M00454_45-79-M00454_2348739</t>
  </si>
  <si>
    <t>2348739</t>
  </si>
  <si>
    <t>2024-01-12 17:44:47</t>
  </si>
  <si>
    <t>2024-01-12 19:11:20</t>
  </si>
  <si>
    <t>2024-01-12 17:46:00</t>
  </si>
  <si>
    <t>2024-01-12 18:35:06</t>
  </si>
  <si>
    <t>2024-01-12 17:44:58</t>
  </si>
  <si>
    <t>2024-01-12 19:05:00</t>
  </si>
  <si>
    <t>ULUKENT DM-1/5 35-28-M00575_DAĞITIM TRAFO ULUKENT DM-1/5 M04_66549806</t>
  </si>
  <si>
    <t>66549806</t>
  </si>
  <si>
    <t>2024-01-12 12:57:28</t>
  </si>
  <si>
    <t>2024-01-12 19:00:34</t>
  </si>
  <si>
    <t>2024-01-12 12:08:38</t>
  </si>
  <si>
    <t>2024-01-12 14:08:00</t>
  </si>
  <si>
    <t>2024-01-12 14:40:39</t>
  </si>
  <si>
    <t>ALİAĞA TR-43 DM 35-17-M00043_HatBaşıAyırıcı_72823458 M13_72823458</t>
  </si>
  <si>
    <t>72823458</t>
  </si>
  <si>
    <t>2024-01-12 09:43:03</t>
  </si>
  <si>
    <t>2024-01-12 17:19:56</t>
  </si>
  <si>
    <t>MENEMEN İM 35-28-A00001_FABRİKALAR L11_88107522</t>
  </si>
  <si>
    <t>88107522</t>
  </si>
  <si>
    <t>2024-01-12 09:38:42</t>
  </si>
  <si>
    <t>2024-01-12 10:48:28</t>
  </si>
  <si>
    <t>PANAZTEPE DM 35-28-M00732_MALTEPE M03_2055987</t>
  </si>
  <si>
    <t>2055987</t>
  </si>
  <si>
    <t>2024-01-12 08:49:19</t>
  </si>
  <si>
    <t>2024-01-12 11:59:38</t>
  </si>
  <si>
    <t>YARBASAN KÖK 45-74-M00119_ESKİ YARBASAN M02_72246658</t>
  </si>
  <si>
    <t>72246658</t>
  </si>
  <si>
    <t>2024-01-12 09:08:21</t>
  </si>
  <si>
    <t>2024-01-12 11:03:28</t>
  </si>
  <si>
    <t>DM-12/TR-1 45-73-M00067_AKKEÇİLİ M03_65918029</t>
  </si>
  <si>
    <t>65918029</t>
  </si>
  <si>
    <t>2024-01-12 09:00:33</t>
  </si>
  <si>
    <t>2024-01-12 12:20:31</t>
  </si>
  <si>
    <t>GERENKÖY KÖK 35-23-M00156_HatBaşıAyırıcı_92603011 M04_92603011</t>
  </si>
  <si>
    <t>92603011</t>
  </si>
  <si>
    <t>2024-01-11 16:42:18</t>
  </si>
  <si>
    <t>2024-01-11 23:00:18</t>
  </si>
  <si>
    <t>TR-316 35-14-L00316_95000142571_95000142571</t>
  </si>
  <si>
    <t>95000142571</t>
  </si>
  <si>
    <t>2024-01-11 11:29:26</t>
  </si>
  <si>
    <t>2024-01-11 12:35:20</t>
  </si>
  <si>
    <t>2024-01-11 11:07:18</t>
  </si>
  <si>
    <t>2024-01-11 11:56:44</t>
  </si>
  <si>
    <t>2024-01-11 01:10:53</t>
  </si>
  <si>
    <t>2024-01-11 02:36:18</t>
  </si>
  <si>
    <t>ILICA GIS TM 35-07-A00002_ILICA-9 K15_2313375</t>
  </si>
  <si>
    <t>2313375</t>
  </si>
  <si>
    <t>2024-01-11 02:23:47</t>
  </si>
  <si>
    <t>2024-01-11 02:27:01</t>
  </si>
  <si>
    <t>2024-01-10 20:42:36</t>
  </si>
  <si>
    <t>2024-01-10 21:15:49</t>
  </si>
  <si>
    <t>2024-01-10 20:19:10</t>
  </si>
  <si>
    <t>2024-01-10 21:46:17</t>
  </si>
  <si>
    <t>2024-01-10 20:45:18</t>
  </si>
  <si>
    <t>2024-01-10 21:06:05</t>
  </si>
  <si>
    <t>K-122 35-01-K00122_TRAFO K05_88790953</t>
  </si>
  <si>
    <t>88790953</t>
  </si>
  <si>
    <t>2024-01-10 18:05:17</t>
  </si>
  <si>
    <t>2024-01-10 20:35:56</t>
  </si>
  <si>
    <t>2024-01-10 18:40:04</t>
  </si>
  <si>
    <t>2024-01-10 18:56:53</t>
  </si>
  <si>
    <t>TR-97/A(GÜMÜŞÇAY) 45-78-L00740_HACI BEKTAŞLI ÖZEL OKUL ÇIKIŞ L02_64742283</t>
  </si>
  <si>
    <t>64742283</t>
  </si>
  <si>
    <t>2024-01-10 15:11:48</t>
  </si>
  <si>
    <t>2024-01-10 15:50:12</t>
  </si>
  <si>
    <t>2024-01-10 15:08:18</t>
  </si>
  <si>
    <t>2024-01-10 15:08:48</t>
  </si>
  <si>
    <t>2024-01-10 15:25:28</t>
  </si>
  <si>
    <t>2024-01-10 17:54:07</t>
  </si>
  <si>
    <t>BAĞARASI TR-5 35-23-M00174_A_91411294_91411294</t>
  </si>
  <si>
    <t>91411294</t>
  </si>
  <si>
    <t>2024-01-14 21:11:28</t>
  </si>
  <si>
    <t>2024-01-14 21:31:52</t>
  </si>
  <si>
    <t>SARIGÖL TR-29 45-79-M00029_A_56403471_56403471</t>
  </si>
  <si>
    <t>56403471</t>
  </si>
  <si>
    <t>2024-01-14 21:04:33</t>
  </si>
  <si>
    <t>2024-01-14 21:32:23</t>
  </si>
  <si>
    <t>2024-01-14 21:01:08</t>
  </si>
  <si>
    <t>2024-01-14 21:15:59</t>
  </si>
  <si>
    <t>K-1174 35-01-K01174_B_56383464_56383464</t>
  </si>
  <si>
    <t>56383464</t>
  </si>
  <si>
    <t>2024-01-14 18:58:39</t>
  </si>
  <si>
    <t>2024-01-14 20:03:51</t>
  </si>
  <si>
    <t>2024-01-13 20:57:39</t>
  </si>
  <si>
    <t>2024-01-14 00:53:55</t>
  </si>
  <si>
    <t>YENİ BAĞARASI TR-1 35-23-M00207_42067279_56357382_56357382</t>
  </si>
  <si>
    <t>56357382</t>
  </si>
  <si>
    <t>2024-01-14 19:29:11</t>
  </si>
  <si>
    <t>2024-01-14 20:38:10</t>
  </si>
  <si>
    <t>K-4023 35-01-K04023__91374534_91374534</t>
  </si>
  <si>
    <t>91374534</t>
  </si>
  <si>
    <t>2024-01-14 19:25:08</t>
  </si>
  <si>
    <t>2024-01-14 22:27:51</t>
  </si>
  <si>
    <t>2024-01-14 19:08:34</t>
  </si>
  <si>
    <t>2024-01-15 00:20:47</t>
  </si>
  <si>
    <t>HELVACI TR-3 35-17-M00363_950301455_950301455</t>
  </si>
  <si>
    <t>950301455</t>
  </si>
  <si>
    <t>2024-01-14 10:42:03</t>
  </si>
  <si>
    <t>2024-01-14 13:36:05</t>
  </si>
  <si>
    <t>2024-01-14 10:53:55</t>
  </si>
  <si>
    <t>2024-01-14 12:48:02</t>
  </si>
  <si>
    <t>TR-10 (M-710) 35-30-M00710_A A04_79525629</t>
  </si>
  <si>
    <t>79525629</t>
  </si>
  <si>
    <t>2024-01-14 10:55:00</t>
  </si>
  <si>
    <t>2024-01-14 14:53:31</t>
  </si>
  <si>
    <t>K-739 35-04-K00739_C_56369553_56369553</t>
  </si>
  <si>
    <t>56369553</t>
  </si>
  <si>
    <t>2024-01-14 11:05:55</t>
  </si>
  <si>
    <t>2024-01-14 13:13:55</t>
  </si>
  <si>
    <t>SAĞLIKÇILAR DM 35-18-L00544_ÇİFTLİK İM L08_2325662</t>
  </si>
  <si>
    <t>2325662</t>
  </si>
  <si>
    <t>2024-01-14 09:27:32</t>
  </si>
  <si>
    <t>2024-01-14 18:25:01</t>
  </si>
  <si>
    <t>DM-19/02A 45-71-M02184_ENKA PLASTİK O-01 DİREK M04_65995474</t>
  </si>
  <si>
    <t>65995474</t>
  </si>
  <si>
    <t>2024-01-14 10:17:07</t>
  </si>
  <si>
    <t>2024-01-14 11:35:07</t>
  </si>
  <si>
    <t>GÖKEYÜP İKİOLUK MAH.TR-1 45-78-M00818_A_91341197_91341197</t>
  </si>
  <si>
    <t>91341197</t>
  </si>
  <si>
    <t>2024-01-14 10:15:23</t>
  </si>
  <si>
    <t>2024-01-14 13:04:19</t>
  </si>
  <si>
    <t>TATAR DM 35-19-M00256_MORDOĞAN-1 ÇIKIŞ M13_2319184</t>
  </si>
  <si>
    <t>2319184</t>
  </si>
  <si>
    <t>2024-01-14 10:22:58</t>
  </si>
  <si>
    <t>2024-01-14 12:25:21</t>
  </si>
  <si>
    <t>TR-2/58 (GÜLLÜPINAR) 45-83-M00658_KÜÇÜK SANAYİ SİTESİ TR-1 M016_95321915</t>
  </si>
  <si>
    <t>95321915</t>
  </si>
  <si>
    <t>2024-01-14 10:31:28</t>
  </si>
  <si>
    <t>2024-01-14 11:37:28</t>
  </si>
  <si>
    <t>2024-01-13 18:21:04</t>
  </si>
  <si>
    <t>2024-01-13 19:10:26</t>
  </si>
  <si>
    <t>TORBALI DM 35-26-M00001_5673902_56358433_56358433</t>
  </si>
  <si>
    <t>56358433</t>
  </si>
  <si>
    <t>2024-01-13 16:02:10</t>
  </si>
  <si>
    <t>2024-01-13 17:36:48</t>
  </si>
  <si>
    <t>YELKİ TR-8 (M-2340) 35-10-M02340_913345375_913345375</t>
  </si>
  <si>
    <t>913345375</t>
  </si>
  <si>
    <t>2024-01-13 16:08:36</t>
  </si>
  <si>
    <t>2024-01-13 20:44:01</t>
  </si>
  <si>
    <t>2024-01-13 13:52:12</t>
  </si>
  <si>
    <t>2024-01-13 19:11:34</t>
  </si>
  <si>
    <t>HABAŞ TM 35-17-A00008_ÖZKAN-2 M18_2333331</t>
  </si>
  <si>
    <t>2333331</t>
  </si>
  <si>
    <t>2024-01-13 13:16:42</t>
  </si>
  <si>
    <t>2024-01-13 13:22:08</t>
  </si>
  <si>
    <t>TR-2/110 45-83-L00110_F G02_65875567</t>
  </si>
  <si>
    <t>65875567</t>
  </si>
  <si>
    <t>2024-01-13 11:48:50</t>
  </si>
  <si>
    <t>2024-01-13 13:13:41</t>
  </si>
  <si>
    <t>IŞIKLAR TM 35-02-A00006_ESHOT-2 M49_2309160</t>
  </si>
  <si>
    <t>2309160</t>
  </si>
  <si>
    <t>2024-01-13 10:01:01</t>
  </si>
  <si>
    <t>2024-01-13 11:36:01</t>
  </si>
  <si>
    <t>2024-01-13 10:26:13</t>
  </si>
  <si>
    <t>2024-01-13 11:38:31</t>
  </si>
  <si>
    <t>2024-01-13 02:48:58</t>
  </si>
  <si>
    <t>2024-01-13 02:52:58</t>
  </si>
  <si>
    <t>M-326 35-03-M00326__72373933_72373933</t>
  </si>
  <si>
    <t>72373933</t>
  </si>
  <si>
    <t>2024-01-12 18:51:05</t>
  </si>
  <si>
    <t>2024-01-12 20:24:26</t>
  </si>
  <si>
    <t>GÖLMARMARA TR-5 45-85-L00005_TR-9 L01_72104800</t>
  </si>
  <si>
    <t>72104800</t>
  </si>
  <si>
    <t>2024-01-12 18:18:08</t>
  </si>
  <si>
    <t>2024-01-12 20:19:37</t>
  </si>
  <si>
    <t>SALİHLİ TR-108/A 45-78-L00734_953260246_953260246</t>
  </si>
  <si>
    <t>953260246</t>
  </si>
  <si>
    <t>2024-01-12 18:25:06</t>
  </si>
  <si>
    <t>2024-01-12 19:18:41</t>
  </si>
  <si>
    <t>2024-01-12 18:21:07</t>
  </si>
  <si>
    <t>2024-01-12 19:27:18</t>
  </si>
  <si>
    <t>UMURLU TR-2 35-31-L00355_A_91360853_91360853</t>
  </si>
  <si>
    <t>91360853</t>
  </si>
  <si>
    <t>2024-01-12 15:47:59</t>
  </si>
  <si>
    <t>2024-01-12 18:49:40</t>
  </si>
  <si>
    <t>ALDUR MADENCİLİK ÖZEL 35-17-M00222Ö_ M03_2336845</t>
  </si>
  <si>
    <t>2336845</t>
  </si>
  <si>
    <t>2024-01-12 15:39:09</t>
  </si>
  <si>
    <t>2024-01-12 16:33:01</t>
  </si>
  <si>
    <t>YENİFOÇA TR-52 35-23-M00052_42097464_56373464_56373464</t>
  </si>
  <si>
    <t>56373464</t>
  </si>
  <si>
    <t>2024-01-12 13:58:47</t>
  </si>
  <si>
    <t>2024-01-12 14:46:15</t>
  </si>
  <si>
    <t>K-786 35-01-K00786_95000497782_95000497782</t>
  </si>
  <si>
    <t>95000497782</t>
  </si>
  <si>
    <t>2024-01-12 11:06:39</t>
  </si>
  <si>
    <t>2024-01-12 13:51:12</t>
  </si>
  <si>
    <t>2024-01-12 11:37:51</t>
  </si>
  <si>
    <t>2024-01-12 15:08:35</t>
  </si>
  <si>
    <t>2024-01-12 09:26:40</t>
  </si>
  <si>
    <t>2024-01-12 17:01:38</t>
  </si>
  <si>
    <t>TKİ ÖZEL KÖK 45-82-L00049Ö_ L02_2089693</t>
  </si>
  <si>
    <t>2089693</t>
  </si>
  <si>
    <t>2024-01-12 09:10:37</t>
  </si>
  <si>
    <t>2024-01-12 16:33:09</t>
  </si>
  <si>
    <t>M-626 35-09-M00626_M-3062 M01_42940606</t>
  </si>
  <si>
    <t>42940606</t>
  </si>
  <si>
    <t>2024-01-11 16:48:56</t>
  </si>
  <si>
    <t>2024-01-11 17:02:33</t>
  </si>
  <si>
    <t>GÖKEYÜP KÖK 45-86-M00334_KÖPRÜBAŞI M03_81494877</t>
  </si>
  <si>
    <t>81494877</t>
  </si>
  <si>
    <t>2024-01-11 16:32:28</t>
  </si>
  <si>
    <t>2024-01-11 16:32:48</t>
  </si>
  <si>
    <t>2024-01-11 09:47:38</t>
  </si>
  <si>
    <t>2024-01-11 11:40:58</t>
  </si>
  <si>
    <t>AYVACIK TR-1 45-71-M00787_45-71-M00787_2358224</t>
  </si>
  <si>
    <t>2358224</t>
  </si>
  <si>
    <t>2024-01-11 09:41:03</t>
  </si>
  <si>
    <t>2024-01-11 15:56:07</t>
  </si>
  <si>
    <t>ALİAĞA TR-43 DM 35-17-M00043_HatBaşıAyırıcı_72823559 M13_72823559</t>
  </si>
  <si>
    <t>72823559</t>
  </si>
  <si>
    <t>2024-01-11 09:45:32</t>
  </si>
  <si>
    <t>2024-01-11 13:02:16</t>
  </si>
  <si>
    <t>ÇAPAK KÖK 35-26-M00435_DAĞKIZILCA-2 ÇIKIŞ M05_66033222</t>
  </si>
  <si>
    <t>66033222</t>
  </si>
  <si>
    <t>2024-01-11 09:40:38</t>
  </si>
  <si>
    <t>2024-01-11 09:48:18</t>
  </si>
  <si>
    <t>2024-01-10 18:43:42</t>
  </si>
  <si>
    <t>2024-01-10 20:38:00</t>
  </si>
  <si>
    <t>K-1193 35-07-K01193_35-07-K01193_2367400</t>
  </si>
  <si>
    <t>2367400</t>
  </si>
  <si>
    <t>2024-01-10 19:44:10</t>
  </si>
  <si>
    <t>2024-01-10 18:09:44</t>
  </si>
  <si>
    <t>2024-01-10 19:29:18</t>
  </si>
  <si>
    <t>ARMUTLU İM 35-27-A00001_BAĞYURDU L15_73034164</t>
  </si>
  <si>
    <t>73034164</t>
  </si>
  <si>
    <t>2024-01-10 19:32:58</t>
  </si>
  <si>
    <t>2024-01-10 20:08:29</t>
  </si>
  <si>
    <t>ZEYTİNDAĞ TR-2 35-16-M00004_C_56396424_56396424</t>
  </si>
  <si>
    <t>56396424</t>
  </si>
  <si>
    <t>2024-01-14 20:13:20</t>
  </si>
  <si>
    <t>2024-01-14 21:11:33</t>
  </si>
  <si>
    <t>K-4035 35-01-K04035_E_56363645_56363645</t>
  </si>
  <si>
    <t>56363645</t>
  </si>
  <si>
    <t>2024-01-14 20:16:21</t>
  </si>
  <si>
    <t>2024-01-15 00:47:22</t>
  </si>
  <si>
    <t>2024-01-14 20:14:12</t>
  </si>
  <si>
    <t>2024-01-14 21:00:06</t>
  </si>
  <si>
    <t>K-782 35-01-K00782_35-01-K00782_2350195</t>
  </si>
  <si>
    <t>2350195</t>
  </si>
  <si>
    <t>2024-01-14 20:05:21</t>
  </si>
  <si>
    <t>2024-01-14 22:14:45</t>
  </si>
  <si>
    <t>K-936 35-02-K00936_R_56366890_56366890</t>
  </si>
  <si>
    <t>56366890</t>
  </si>
  <si>
    <t>2024-01-14 13:22:27</t>
  </si>
  <si>
    <t>2024-01-14 17:27:17</t>
  </si>
  <si>
    <t>MENEMEN İM 35-28-A00001_SADA HASTANESİ M13_2108017</t>
  </si>
  <si>
    <t>2108017</t>
  </si>
  <si>
    <t>2024-01-14 10:29:48</t>
  </si>
  <si>
    <t>2024-01-14 14:08:45</t>
  </si>
  <si>
    <t>2024-01-14 09:44:31</t>
  </si>
  <si>
    <t>2024-01-14 17:21:36</t>
  </si>
  <si>
    <t>2024-01-14 00:12:04</t>
  </si>
  <si>
    <t>2024-01-14 05:03:26</t>
  </si>
  <si>
    <t>GÖKGEDİK TR-1 45-83-L00255_45-83-L00255_2376011</t>
  </si>
  <si>
    <t>2376011</t>
  </si>
  <si>
    <t>2024-01-13 18:35:42</t>
  </si>
  <si>
    <t>2024-01-13 20:01:00</t>
  </si>
  <si>
    <t>TR-12 HÜKÜMET KONAĞI 35-19-M00012_8244632 B01_5941485</t>
  </si>
  <si>
    <t>5941485</t>
  </si>
  <si>
    <t>2024-01-13 18:54:17</t>
  </si>
  <si>
    <t>2024-01-13 19:41:18</t>
  </si>
  <si>
    <t>2024-01-13 18:36:10</t>
  </si>
  <si>
    <t>2024-01-13 19:12:24</t>
  </si>
  <si>
    <t>35-02-K04533_K-4533_TRAFO-1_K02_2046856</t>
  </si>
  <si>
    <t>2046856</t>
  </si>
  <si>
    <t>2024-01-13 13:21:11</t>
  </si>
  <si>
    <t>2024-01-13 14:04:52</t>
  </si>
  <si>
    <t>2024-01-13 09:09:45</t>
  </si>
  <si>
    <t>2024-01-13 14:48:07</t>
  </si>
  <si>
    <t>BULGURCA TR-1 35-22-M00252_DIREK TIPI TRAFO HUCRESI H01_2053477</t>
  </si>
  <si>
    <t>2053477</t>
  </si>
  <si>
    <t>2024-01-13 09:08:46</t>
  </si>
  <si>
    <t>2024-01-13 10:42:49</t>
  </si>
  <si>
    <t>2024-01-13 09:09:19</t>
  </si>
  <si>
    <t>2024-01-13 09:35:12</t>
  </si>
  <si>
    <t>2024-01-13 09:13:11</t>
  </si>
  <si>
    <t>2024-01-13 10:05:51</t>
  </si>
  <si>
    <t>2024-01-13 09:21:50</t>
  </si>
  <si>
    <t>2024-01-13 15:57:13</t>
  </si>
  <si>
    <t>MENEMEN TR-18 35-28-L00018_B_90990220_90990220</t>
  </si>
  <si>
    <t>90990220</t>
  </si>
  <si>
    <t>2024-01-12 19:10:27</t>
  </si>
  <si>
    <t>2024-01-12 22:04:34</t>
  </si>
  <si>
    <t>DM-4/TR-20 35-26-M01577_95000084186_95000084186</t>
  </si>
  <si>
    <t>95000084186</t>
  </si>
  <si>
    <t>2024-01-12 18:58:47</t>
  </si>
  <si>
    <t>2024-01-12 20:06:03</t>
  </si>
  <si>
    <t>TR-17 45-77-L00017_D d15b_42438160</t>
  </si>
  <si>
    <t>42438160</t>
  </si>
  <si>
    <t>2024-01-12 17:33:21</t>
  </si>
  <si>
    <t>2024-01-12 18:38:03</t>
  </si>
  <si>
    <t>2024-01-12 17:42:28</t>
  </si>
  <si>
    <t>2024-01-12 17:55:00</t>
  </si>
  <si>
    <t>M-3412(YATIRIM REZERVE) 35-03-M03412_C_56358542_56358542</t>
  </si>
  <si>
    <t>56358542</t>
  </si>
  <si>
    <t>2024-01-12 13:19:57</t>
  </si>
  <si>
    <t>2024-01-12 16:16:19</t>
  </si>
  <si>
    <t>ALOSBİ TM 35-17-A00006_HatBaşıAyırıcı_53134031 M05_53134031</t>
  </si>
  <si>
    <t>53134031</t>
  </si>
  <si>
    <t>2024-01-11 22:04:09</t>
  </si>
  <si>
    <t>2024-01-11 22:45:51</t>
  </si>
  <si>
    <t>KINIK TR-13 35-24-L00013_C_91463990_91463990</t>
  </si>
  <si>
    <t>91463990</t>
  </si>
  <si>
    <t>2024-01-11 22:44:21</t>
  </si>
  <si>
    <t>2024-01-12 00:11:20</t>
  </si>
  <si>
    <t>M-1250 35-01-M01250_910729186_910729186</t>
  </si>
  <si>
    <t>910729186</t>
  </si>
  <si>
    <t>2024-01-11 06:17:44</t>
  </si>
  <si>
    <t>2024-01-11 08:12:41</t>
  </si>
  <si>
    <t>ULUDERBENT TR-2 45-73-M00492_A_80738824_80738824</t>
  </si>
  <si>
    <t>80738824</t>
  </si>
  <si>
    <t>2024-01-11 05:44:05</t>
  </si>
  <si>
    <t>2024-01-11 07:00:56</t>
  </si>
  <si>
    <t>2024-01-10 23:25:36</t>
  </si>
  <si>
    <t>2024-01-11 07:23:29</t>
  </si>
  <si>
    <t>TEPEKÖY TR-1 35-16-L00257_47534812_56397465_56397465</t>
  </si>
  <si>
    <t>56397465</t>
  </si>
  <si>
    <t>2024-01-10 22:47:41</t>
  </si>
  <si>
    <t>2024-01-10 23:46:23</t>
  </si>
  <si>
    <t>TR-158 KEKLİKTEPE 35-19-M00158_35-19-M00158_72151727</t>
  </si>
  <si>
    <t>72151727</t>
  </si>
  <si>
    <t>2024-01-10 23:12:58</t>
  </si>
  <si>
    <t>2024-01-11 00:02:04</t>
  </si>
  <si>
    <t>M-2913 35-01-M02913_A_56374604_56374604</t>
  </si>
  <si>
    <t>56374604</t>
  </si>
  <si>
    <t>2024-01-10 19:03:04</t>
  </si>
  <si>
    <t>2024-01-10 20:49:09</t>
  </si>
  <si>
    <t>URGANLI TR-1 KÖK 45-83-M00129_48025231_56354105_56354105</t>
  </si>
  <si>
    <t>56354105</t>
  </si>
  <si>
    <t>2024-01-10 18:06:57</t>
  </si>
  <si>
    <t>2024-01-10 19:12:12</t>
  </si>
  <si>
    <t>K-3 35-01-K00003_R 1R_5860287</t>
  </si>
  <si>
    <t>5860287</t>
  </si>
  <si>
    <t>2024-01-10 16:55:34</t>
  </si>
  <si>
    <t>2024-01-10 18:14:45</t>
  </si>
  <si>
    <t>2024-01-10 16:20:28</t>
  </si>
  <si>
    <t>2024-01-10 16:24:41</t>
  </si>
  <si>
    <t>BERGAMA İM-2 35-16-A00002_TR-107 M09_2055201</t>
  </si>
  <si>
    <t>2055201</t>
  </si>
  <si>
    <t>2024-01-10 16:23:19</t>
  </si>
  <si>
    <t>2024-01-10 18:48:00</t>
  </si>
  <si>
    <t>K-739 35-04-K00739_A_56369552_56369552</t>
  </si>
  <si>
    <t>56369552</t>
  </si>
  <si>
    <t>2024-01-14 20:42:53</t>
  </si>
  <si>
    <t>2024-01-15 01:39:50</t>
  </si>
  <si>
    <t>M-530 35-02-M00530_99606563_99606563</t>
  </si>
  <si>
    <t>99606563</t>
  </si>
  <si>
    <t>2024-01-14 18:16:36</t>
  </si>
  <si>
    <t>2024-01-14 20:25:43</t>
  </si>
  <si>
    <t>YENİ BAĞARASI TR-4 35-23-M00210_42066966_56357369_56357369</t>
  </si>
  <si>
    <t>56357369</t>
  </si>
  <si>
    <t>2024-01-14 18:18:02</t>
  </si>
  <si>
    <t>2024-01-14 19:10:41</t>
  </si>
  <si>
    <t>FOÇA TR-37 35-23-L00037_95000547842_95000547842</t>
  </si>
  <si>
    <t>95000547842</t>
  </si>
  <si>
    <t>2024-01-14 14:22:54</t>
  </si>
  <si>
    <t>2024-01-14 15:54:13</t>
  </si>
  <si>
    <t>SOMA TR-8 45-82-M00008_C_56388339_56388339</t>
  </si>
  <si>
    <t>56388339</t>
  </si>
  <si>
    <t>2024-01-14 14:15:27</t>
  </si>
  <si>
    <t>2024-01-14 14:45:40</t>
  </si>
  <si>
    <t>2024-01-14 14:36:17</t>
  </si>
  <si>
    <t>2024-01-14 16:11:24</t>
  </si>
  <si>
    <t>TR-140 35-16-L00140_A_56398163_56398163</t>
  </si>
  <si>
    <t>56398163</t>
  </si>
  <si>
    <t>2024-01-14 14:14:34</t>
  </si>
  <si>
    <t>2024-01-14 14:27:05</t>
  </si>
  <si>
    <t>2024-01-14 14:45:17</t>
  </si>
  <si>
    <t>TR-2/14-B 45-72-L00069_A_56407216_56407216</t>
  </si>
  <si>
    <t>56407216</t>
  </si>
  <si>
    <t>2024-01-14 14:29:46</t>
  </si>
  <si>
    <t>2024-01-14 15:07:31</t>
  </si>
  <si>
    <t>TR-1-5/2A 35-20-L00286_8976047_56360100_56360100</t>
  </si>
  <si>
    <t>56360100</t>
  </si>
  <si>
    <t>2024-01-14 10:50:55</t>
  </si>
  <si>
    <t>2024-01-14 13:00:25</t>
  </si>
  <si>
    <t>L-322 AKKENT SİTESİ 35-18-L00322_35-18-L00322_72116815</t>
  </si>
  <si>
    <t>72116815</t>
  </si>
  <si>
    <t>2024-01-14 09:42:08</t>
  </si>
  <si>
    <t>2024-01-14 10:00:59</t>
  </si>
  <si>
    <t>İNCECİKLER TR-1 35-16-L00256_47538967_56397099_56397099</t>
  </si>
  <si>
    <t>56397099</t>
  </si>
  <si>
    <t>2024-01-14 08:39:57</t>
  </si>
  <si>
    <t>2024-01-14 10:06:00</t>
  </si>
  <si>
    <t>HASAN ÖZER SULAMA TR 45-71-M01012_DIREK TIPI TRAFO HUCRESI H01_2087350</t>
  </si>
  <si>
    <t>2087350</t>
  </si>
  <si>
    <t>2024-01-13 20:14:21</t>
  </si>
  <si>
    <t>2024-01-13 22:30:00</t>
  </si>
  <si>
    <t>K-3011 35-01-K03011_B_91093589_91093589</t>
  </si>
  <si>
    <t>91093589</t>
  </si>
  <si>
    <t>2024-01-13 19:58:02</t>
  </si>
  <si>
    <t>2024-01-13 20:46:16</t>
  </si>
  <si>
    <t>2024-01-13 20:15:54</t>
  </si>
  <si>
    <t>2024-01-14 00:03:17</t>
  </si>
  <si>
    <t>2024-01-13 20:27:23</t>
  </si>
  <si>
    <t>2024-01-13 22:04:07</t>
  </si>
  <si>
    <t>DM-2 45-71-M00002_953192042_953192042</t>
  </si>
  <si>
    <t>953192042</t>
  </si>
  <si>
    <t>2024-01-13 16:46:56</t>
  </si>
  <si>
    <t>2024-01-13 19:04:19</t>
  </si>
  <si>
    <t>2024-01-12 19:57:38</t>
  </si>
  <si>
    <t>2024-01-12 22:35:04</t>
  </si>
  <si>
    <t>2024-01-12 16:53:20</t>
  </si>
  <si>
    <t>2024-01-12 22:17:28</t>
  </si>
  <si>
    <t>TR-8 35-16-L00008_D_56353446_56353446</t>
  </si>
  <si>
    <t>56353446</t>
  </si>
  <si>
    <t>2024-01-12 13:03:34</t>
  </si>
  <si>
    <t>2024-01-12 14:31:03</t>
  </si>
  <si>
    <t>TR-2/116 45-83-M00714_955142472_955142472</t>
  </si>
  <si>
    <t>955142472</t>
  </si>
  <si>
    <t>2024-01-12 12:28:50</t>
  </si>
  <si>
    <t>2024-01-12 13:35:29</t>
  </si>
  <si>
    <t>BAĞYURDU TM 35-27-A00003_ABALIOĞLU M09_2303181</t>
  </si>
  <si>
    <t>2303181</t>
  </si>
  <si>
    <t>2024-01-12 10:21:15</t>
  </si>
  <si>
    <t>2024-01-12 10:30:36</t>
  </si>
  <si>
    <t>K-1109 35-04-K01109_K-1760 K02_2065795</t>
  </si>
  <si>
    <t>2065795</t>
  </si>
  <si>
    <t>2024-01-12 10:14:58</t>
  </si>
  <si>
    <t>2024-01-12 10:17:48</t>
  </si>
  <si>
    <t>BAĞARASI TR-6 35-23-M00122__92435809_92435809</t>
  </si>
  <si>
    <t>92435809</t>
  </si>
  <si>
    <t>2024-01-12 09:13:28</t>
  </si>
  <si>
    <t>2024-01-12 10:19:16</t>
  </si>
  <si>
    <t>2024-01-12 09:11:26</t>
  </si>
  <si>
    <t>2024-01-12 15:19:36</t>
  </si>
  <si>
    <t>DOĞANBEY KÖK 35-14-M00100_DOĞANBEY KÖY M01_80639824</t>
  </si>
  <si>
    <t>80639824</t>
  </si>
  <si>
    <t>2024-01-12 09:25:38</t>
  </si>
  <si>
    <t>2024-01-12 11:51:58</t>
  </si>
  <si>
    <t>TR-46 45-78-L00046_45-78-L00046_65902001</t>
  </si>
  <si>
    <t>65902001</t>
  </si>
  <si>
    <t>2024-01-12 09:22:02</t>
  </si>
  <si>
    <t>2024-01-12 11:39:46</t>
  </si>
  <si>
    <t>2024-01-12 09:19:27</t>
  </si>
  <si>
    <t>2024-01-12 17:15:51</t>
  </si>
  <si>
    <t>2024-01-12 09:03:18</t>
  </si>
  <si>
    <t>2024-01-12 16:04:00</t>
  </si>
  <si>
    <t>2024-01-12 09:21:30</t>
  </si>
  <si>
    <t>2024-01-12 17:09:55</t>
  </si>
  <si>
    <t>GERENKÖY TR-7 35-23-M00153_DIREK TIPI TRAFO HUCRESI H01_2035921</t>
  </si>
  <si>
    <t>2035921</t>
  </si>
  <si>
    <t>2024-01-11 20:37:56</t>
  </si>
  <si>
    <t>2024-01-11 21:59:18</t>
  </si>
  <si>
    <t>K-1591 35-04-K01591_TRAFO K03_2313996</t>
  </si>
  <si>
    <t>2313996</t>
  </si>
  <si>
    <t>2024-01-12 01:43:49</t>
  </si>
  <si>
    <t>2024-01-12 01:47:01</t>
  </si>
  <si>
    <t>2024-01-11 23:07:35</t>
  </si>
  <si>
    <t>2024-01-12 00:12:33</t>
  </si>
  <si>
    <t>HACITUFAN KÖYÜ TR 45-77-L00162_A_56357047_56357047</t>
  </si>
  <si>
    <t>56357047</t>
  </si>
  <si>
    <t>2024-01-11 20:15:36</t>
  </si>
  <si>
    <t>2024-01-11 20:49:32</t>
  </si>
  <si>
    <t>K-217 35-01-K00217_D_56376757_56376757</t>
  </si>
  <si>
    <t>56376757</t>
  </si>
  <si>
    <t>2024-01-11 20:30:14</t>
  </si>
  <si>
    <t>2024-01-11 21:25:28</t>
  </si>
  <si>
    <t>2024-01-11 20:07:19</t>
  </si>
  <si>
    <t>2024-01-11 20:31:58</t>
  </si>
  <si>
    <t>2024-01-11 19:14:47</t>
  </si>
  <si>
    <t>2024-01-11 21:54:19</t>
  </si>
  <si>
    <t>HARMANDALI DM-3 (M-211) 35-09-M00211_M-2781 M03_45384026</t>
  </si>
  <si>
    <t>45384026</t>
  </si>
  <si>
    <t>2024-01-11 16:10:45</t>
  </si>
  <si>
    <t>M-2749 35-01-M02749_912210793_912210793</t>
  </si>
  <si>
    <t>912210793</t>
  </si>
  <si>
    <t>2024-01-11 11:58:41</t>
  </si>
  <si>
    <t>2024-01-11 15:55:56</t>
  </si>
  <si>
    <t>DİLEK ALİRIZA BEY MAH. TR-1 45-80-M00132_45-80-M00132_2359984</t>
  </si>
  <si>
    <t>2359984</t>
  </si>
  <si>
    <t>2024-01-11 11:37:06</t>
  </si>
  <si>
    <t>2024-01-11 12:44:52</t>
  </si>
  <si>
    <t>K-569 35-02-K00569_910335109_910335109</t>
  </si>
  <si>
    <t>910335109</t>
  </si>
  <si>
    <t>2024-01-11 11:30:01</t>
  </si>
  <si>
    <t>2024-01-11 16:46:46</t>
  </si>
  <si>
    <t>YUKARIKIRIKLAR TR-1 35-16-M00063_35-16-M00063_2352834</t>
  </si>
  <si>
    <t>2352834</t>
  </si>
  <si>
    <t>2024-01-11 11:37:21</t>
  </si>
  <si>
    <t>2024-01-11 13:28:19</t>
  </si>
  <si>
    <t>HAMZA ÖZLÜ 35-26-L00056_35-26-L00056_2372453</t>
  </si>
  <si>
    <t>2372453</t>
  </si>
  <si>
    <t>2024-01-11 11:48:08</t>
  </si>
  <si>
    <t>2024-01-11 14:08:49</t>
  </si>
  <si>
    <t>OVAKENT TR-8 35-15-L00588_35-15-L00588_2366045</t>
  </si>
  <si>
    <t>2366045</t>
  </si>
  <si>
    <t>2024-01-11 10:27:37</t>
  </si>
  <si>
    <t>2024-01-11 16:50:51</t>
  </si>
  <si>
    <t>GÜMÜLDÜR M-32 35-25-M00032_B_56357867_56357867</t>
  </si>
  <si>
    <t>56357867</t>
  </si>
  <si>
    <t>2024-01-11 10:21:12</t>
  </si>
  <si>
    <t>2024-01-11 13:21:56</t>
  </si>
  <si>
    <t>K-4547 35-03-K04547_35-03-K04547_2371383</t>
  </si>
  <si>
    <t>2371383</t>
  </si>
  <si>
    <t>2024-01-11 10:07:25</t>
  </si>
  <si>
    <t>2024-01-11 11:05:11</t>
  </si>
  <si>
    <t>K-1880 35-09-K01880_35-09-K01880_45405872</t>
  </si>
  <si>
    <t>45405872</t>
  </si>
  <si>
    <t>2024-01-11 10:14:58</t>
  </si>
  <si>
    <t>2024-01-11 11:02:34</t>
  </si>
  <si>
    <t>2024-01-11 10:23:48</t>
  </si>
  <si>
    <t>2024-01-11 11:28:08</t>
  </si>
  <si>
    <t>GÖZTEPE İM 35-01-A00004_TANSAŞ K15_2304007</t>
  </si>
  <si>
    <t>2304007</t>
  </si>
  <si>
    <t>2024-01-11 10:01:58</t>
  </si>
  <si>
    <t>2024-01-11 16:10:51</t>
  </si>
  <si>
    <t>TR-158 KEKLİKTEPE 35-19-M00158_9267918 tr158/a1_5939534</t>
  </si>
  <si>
    <t>5939534</t>
  </si>
  <si>
    <t>2024-01-10 22:42:20</t>
  </si>
  <si>
    <t>BAĞARASI TR-7 35-23-M00176_95002533651_95002533651</t>
  </si>
  <si>
    <t>95002533651</t>
  </si>
  <si>
    <t>2024-01-10 18:56:41</t>
  </si>
  <si>
    <t>2024-01-10 22:09:14</t>
  </si>
  <si>
    <t>AGROMARİN KÖK 35-26-M00584_AGROMARİN M03_65935995</t>
  </si>
  <si>
    <t>65935995</t>
  </si>
  <si>
    <t>2024-01-10 18:26:07</t>
  </si>
  <si>
    <t>2024-01-10 20:10:57</t>
  </si>
  <si>
    <t>TR-58 35-19-L00058_D D2_5938574</t>
  </si>
  <si>
    <t>5938574</t>
  </si>
  <si>
    <t>2024-01-10 14:55:22</t>
  </si>
  <si>
    <t>2024-01-10 18:16:27</t>
  </si>
  <si>
    <t>FOÇA M-259 BAĞARASI 35-23-M00259_35-23-M00259_2348506</t>
  </si>
  <si>
    <t>2348506</t>
  </si>
  <si>
    <t>2024-01-14 20:19:12</t>
  </si>
  <si>
    <t>2024-01-14 20:57:55</t>
  </si>
  <si>
    <t>2024-01-14 20:37:57</t>
  </si>
  <si>
    <t>2024-01-14 21:06:40</t>
  </si>
  <si>
    <t>2024-01-14 19:46:58</t>
  </si>
  <si>
    <t>2024-01-14 19:54:25</t>
  </si>
  <si>
    <t>K-2009 35-01-K02009_35-01-K02009_2360477</t>
  </si>
  <si>
    <t>2360477</t>
  </si>
  <si>
    <t>2024-01-14 20:25:08</t>
  </si>
  <si>
    <t>2024-01-15 02:37:06</t>
  </si>
  <si>
    <t>ALMAK TM 35-17-A00003_KAREL-2 M34_2307158</t>
  </si>
  <si>
    <t>2307158</t>
  </si>
  <si>
    <t>2024-01-14 19:39:16</t>
  </si>
  <si>
    <t>2024-01-14 22:37:12</t>
  </si>
  <si>
    <t>2024-01-11 22:02:42</t>
  </si>
  <si>
    <t>2024-01-11 22:45:20</t>
  </si>
  <si>
    <t>2024-01-14 19:38:13</t>
  </si>
  <si>
    <t>2024-01-14 22:09:46</t>
  </si>
  <si>
    <t>ZEYTİNELİ TR-1 35-19-M00208_35-19-M00208_2360468</t>
  </si>
  <si>
    <t>2360468</t>
  </si>
  <si>
    <t>2024-01-14 19:28:32</t>
  </si>
  <si>
    <t>2024-01-14 20:13:48</t>
  </si>
  <si>
    <t>2024-01-14 19:24:52</t>
  </si>
  <si>
    <t>2024-01-14 21:00:08</t>
  </si>
  <si>
    <t>M-3199 (YATIRIM REZERVE) 35-01-M03199_A_56394171_56394171</t>
  </si>
  <si>
    <t>56394171</t>
  </si>
  <si>
    <t>2024-01-14 12:22:01</t>
  </si>
  <si>
    <t>2024-01-14 13:28:39</t>
  </si>
  <si>
    <t>YAHŞELLİ TR-2 35-28-M00188_B_91326046_91326046</t>
  </si>
  <si>
    <t>91326046</t>
  </si>
  <si>
    <t>2024-01-13 19:16:04</t>
  </si>
  <si>
    <t>2024-01-13 21:18:55</t>
  </si>
  <si>
    <t>2024-01-13 19:22:14</t>
  </si>
  <si>
    <t>2024-01-13 22:05:09</t>
  </si>
  <si>
    <t>2024-01-13 16:18:54</t>
  </si>
  <si>
    <t>2024-01-13 17:04:04</t>
  </si>
  <si>
    <t>DM-7/15 35-26-M00635_956623073_956623073</t>
  </si>
  <si>
    <t>956623073</t>
  </si>
  <si>
    <t>2024-01-13 13:24:47</t>
  </si>
  <si>
    <t>2024-01-13 15:09:30</t>
  </si>
  <si>
    <t>TR-144 35-16-L00144_95002693564_95002693564</t>
  </si>
  <si>
    <t>95002693564</t>
  </si>
  <si>
    <t>2024-01-13 11:18:56</t>
  </si>
  <si>
    <t>2024-01-13 12:47:40</t>
  </si>
  <si>
    <t>ESENYAZI TR-2 45-77-M00018_A_56386777_56386777</t>
  </si>
  <si>
    <t>56386777</t>
  </si>
  <si>
    <t>2024-01-12 17:31:04</t>
  </si>
  <si>
    <t>2024-01-12 18:10:01</t>
  </si>
  <si>
    <t>TR-120 35-16-L00120_A_90934470_90934470</t>
  </si>
  <si>
    <t>90934470</t>
  </si>
  <si>
    <t>2024-01-12 12:35:27</t>
  </si>
  <si>
    <t>M-2826 35-02-M02826_DAĞITIM TRAFOSU M03_82104539</t>
  </si>
  <si>
    <t>82104539</t>
  </si>
  <si>
    <t>2024-01-12 10:25:58</t>
  </si>
  <si>
    <t>2024-01-12 17:07:09</t>
  </si>
  <si>
    <t>K-1596 35-03-K01596_35-03-K01596_41960393</t>
  </si>
  <si>
    <t>41960393</t>
  </si>
  <si>
    <t>2024-01-12 12:11:09</t>
  </si>
  <si>
    <t>2024-01-12 12:39:18</t>
  </si>
  <si>
    <t>2024-01-11 23:06:13</t>
  </si>
  <si>
    <t>2024-01-12 00:49:17</t>
  </si>
  <si>
    <t>K-4845 35-01-K04845_B_91415825_91415825</t>
  </si>
  <si>
    <t>91415825</t>
  </si>
  <si>
    <t>2024-01-11 21:36:08</t>
  </si>
  <si>
    <t>2024-01-12 00:12:34</t>
  </si>
  <si>
    <t>GERENKÖY KÖK 35-23-M00156_GERENKÖY İZSU SU POMPALARI M05_72155663</t>
  </si>
  <si>
    <t>72155663</t>
  </si>
  <si>
    <t>2024-01-12 00:18:18</t>
  </si>
  <si>
    <t>OVACIK TR-6 35-31-L00148_35-31-L00148_2364102</t>
  </si>
  <si>
    <t>2364102</t>
  </si>
  <si>
    <t>2024-01-11 19:25:52</t>
  </si>
  <si>
    <t>2024-01-11 19:34:47</t>
  </si>
  <si>
    <t>TR-121 45-78-L00121__91104645_91104645</t>
  </si>
  <si>
    <t>91104645</t>
  </si>
  <si>
    <t>2024-01-11 19:51:51</t>
  </si>
  <si>
    <t>2024-01-11 20:17:27</t>
  </si>
  <si>
    <t>BAĞARASI TR-10 KÖK 35-23-M00179_YENİBAĞARASI M05_72143180</t>
  </si>
  <si>
    <t>72143180</t>
  </si>
  <si>
    <t>2024-01-11 19:36:56</t>
  </si>
  <si>
    <t>2024-01-11 20:23:00</t>
  </si>
  <si>
    <t>TR-1/48 45-72-M00048_TR-1/51 M04_83486284</t>
  </si>
  <si>
    <t>83486284</t>
  </si>
  <si>
    <t>2024-01-11 19:09:18</t>
  </si>
  <si>
    <t>2024-01-11 19:52:07</t>
  </si>
  <si>
    <t>2024-01-11 19:08:06</t>
  </si>
  <si>
    <t>2024-01-11 19:13:37</t>
  </si>
  <si>
    <t>2024-01-11 12:03:48</t>
  </si>
  <si>
    <t>2024-01-11 12:04:28</t>
  </si>
  <si>
    <t>İĞDECİK TR-4 45-71-M00085_DIREK TIPI TRAFO HUCRESI H01_2078171</t>
  </si>
  <si>
    <t>2078171</t>
  </si>
  <si>
    <t>2024-01-11 11:38:14</t>
  </si>
  <si>
    <t>2024-01-11 14:35:54</t>
  </si>
  <si>
    <t>2024-01-11 11:12:08</t>
  </si>
  <si>
    <t>2024-01-11 12:47:21</t>
  </si>
  <si>
    <t>ORTAKÖY TR-2 45-77-L00307_45-77-L00307_2353908</t>
  </si>
  <si>
    <t>2353908</t>
  </si>
  <si>
    <t>2024-01-10 23:24:00</t>
  </si>
  <si>
    <t>SOMA KÖYLER DM-2 45-82-M00125_HatBaşıAyırıcı_53135526 M08_53135526</t>
  </si>
  <si>
    <t>53135526</t>
  </si>
  <si>
    <t>2024-01-10 23:13:44</t>
  </si>
  <si>
    <t>2024-01-11 01:04:04</t>
  </si>
  <si>
    <t>2024-01-10 18:09:40</t>
  </si>
  <si>
    <t>2024-01-10 19:27:31</t>
  </si>
  <si>
    <t>2024-01-10 16:16:44</t>
  </si>
  <si>
    <t>2024-01-10 18:40:16</t>
  </si>
  <si>
    <t>AVŞAR TR-5 45-83-L00353_C_56400698_56400698</t>
  </si>
  <si>
    <t>56400698</t>
  </si>
  <si>
    <t>2024-01-14 19:09:22</t>
  </si>
  <si>
    <t>2024-01-14 20:36:14</t>
  </si>
  <si>
    <t>ERSAN BUYRUK VE ARK. 35-30-M00153_DIREK TIPI TRAFO HUCRESI H01_2048157</t>
  </si>
  <si>
    <t>2048157</t>
  </si>
  <si>
    <t>2024-01-14 18:02:21</t>
  </si>
  <si>
    <t>2024-01-14 21:23:58</t>
  </si>
  <si>
    <t>K-4650 35-02-K04650_A_56359918_56359918</t>
  </si>
  <si>
    <t>56359918</t>
  </si>
  <si>
    <t>2024-01-14 19:38:59</t>
  </si>
  <si>
    <t>2024-01-14 21:12:23</t>
  </si>
  <si>
    <t>2024-01-14 20:02:23</t>
  </si>
  <si>
    <t>2024-01-14 21:01:41</t>
  </si>
  <si>
    <t>CABBAR FAKILI TR-3 45-73-M00631_945667159_945667159</t>
  </si>
  <si>
    <t>945667159</t>
  </si>
  <si>
    <t>2024-01-14 17:50:04</t>
  </si>
  <si>
    <t>2024-01-14 18:31:27</t>
  </si>
  <si>
    <t>2024-01-14 17:38:33</t>
  </si>
  <si>
    <t>2024-01-14 19:00:29</t>
  </si>
  <si>
    <t>2024-01-14 17:28:53</t>
  </si>
  <si>
    <t>2024-01-14 22:35:31</t>
  </si>
  <si>
    <t>L-134 DENETMENLER SİTESİ 35-14-L00134_35-14-L00134_72205372</t>
  </si>
  <si>
    <t>72205372</t>
  </si>
  <si>
    <t>2024-01-14 17:34:18</t>
  </si>
  <si>
    <t>2024-01-14 17:31:49</t>
  </si>
  <si>
    <t>2024-01-14 17:36:00</t>
  </si>
  <si>
    <t>PAMUKYAZI-5 35-26-L00392_B_91013335_91013335</t>
  </si>
  <si>
    <t>91013335</t>
  </si>
  <si>
    <t>2024-01-14 16:03:52</t>
  </si>
  <si>
    <t>2024-01-14 16:51:42</t>
  </si>
  <si>
    <t>2024-01-14 15:29:35</t>
  </si>
  <si>
    <t>2024-01-14 16:51:18</t>
  </si>
  <si>
    <t>ÜRKMEZ M-18 35-25-M00151_956653601_956653601</t>
  </si>
  <si>
    <t>956653601</t>
  </si>
  <si>
    <t>2024-01-14 12:19:46</t>
  </si>
  <si>
    <t>2024-01-14 15:24:15</t>
  </si>
  <si>
    <t>TR-42 35-15-M00042_35-15-M00042_66581762</t>
  </si>
  <si>
    <t>66581762</t>
  </si>
  <si>
    <t>2024-01-13 15:54:51</t>
  </si>
  <si>
    <t>2024-01-13 16:07:36</t>
  </si>
  <si>
    <t>2024-01-13 15:47:01</t>
  </si>
  <si>
    <t>2024-01-13 17:32:34</t>
  </si>
  <si>
    <t>2024-01-13 15:31:19</t>
  </si>
  <si>
    <t>2024-01-13 15:59:42</t>
  </si>
  <si>
    <t>K-3422 35-07-K03422_97507690_97507690</t>
  </si>
  <si>
    <t>97507690</t>
  </si>
  <si>
    <t>2024-01-13 10:42:45</t>
  </si>
  <si>
    <t>2024-01-13 13:57:27</t>
  </si>
  <si>
    <t>K-488 35-04-K00488_912231458_912231458</t>
  </si>
  <si>
    <t>912231458</t>
  </si>
  <si>
    <t>2024-01-13 09:50:07</t>
  </si>
  <si>
    <t>2024-01-13 10:57:51</t>
  </si>
  <si>
    <t>M-906 35-03-M00906_35-03-M00906_2366481</t>
  </si>
  <si>
    <t>2366481</t>
  </si>
  <si>
    <t>2024-01-13 09:23:27</t>
  </si>
  <si>
    <t>2024-01-13 14:18:11</t>
  </si>
  <si>
    <t>TR-35 35-16-L00035_35-16-L00035_67580214</t>
  </si>
  <si>
    <t>67580214</t>
  </si>
  <si>
    <t>2024-01-13 09:27:42</t>
  </si>
  <si>
    <t>2024-01-13 10:14:30</t>
  </si>
  <si>
    <t>2024-01-13 09:40:45</t>
  </si>
  <si>
    <t>2024-01-13 16:53:17</t>
  </si>
  <si>
    <t>2024-01-13 09:18:28</t>
  </si>
  <si>
    <t>2024-01-13 14:54:45</t>
  </si>
  <si>
    <t>MENEMEN İM 35-28-A00001_KOYUNDERE M15_2323832</t>
  </si>
  <si>
    <t>2323832</t>
  </si>
  <si>
    <t>2024-01-13 09:29:47</t>
  </si>
  <si>
    <t>2024-01-13 10:47:22</t>
  </si>
  <si>
    <t>L-306 35-18-L00306_950446768_950446768</t>
  </si>
  <si>
    <t>950446768</t>
  </si>
  <si>
    <t>2024-01-12 23:46:44</t>
  </si>
  <si>
    <t>2024-01-13 07:38:53</t>
  </si>
  <si>
    <t>2024-01-13 00:47:00</t>
  </si>
  <si>
    <t>2024-01-13 03:40:39</t>
  </si>
  <si>
    <t>YILMAZ TR-5 45-78-L00205_A_56384404_56384404</t>
  </si>
  <si>
    <t>56384404</t>
  </si>
  <si>
    <t>2024-01-12 16:29:09</t>
  </si>
  <si>
    <t>2024-01-12 14:39:02</t>
  </si>
  <si>
    <t>2024-01-12 15:50:37</t>
  </si>
  <si>
    <t>2024-01-12 11:13:15</t>
  </si>
  <si>
    <t>2024-01-12 11:02:38</t>
  </si>
  <si>
    <t>2024-01-12 11:03:18</t>
  </si>
  <si>
    <t>K-1410 35-07-K01410_K-4539 K02_48414374</t>
  </si>
  <si>
    <t>48414374</t>
  </si>
  <si>
    <t>2024-01-12 10:10:27</t>
  </si>
  <si>
    <t>2024-01-12 17:45:14</t>
  </si>
  <si>
    <t>DM-14/16-A 45-71-M00552_E E05b_42995152</t>
  </si>
  <si>
    <t>42995152</t>
  </si>
  <si>
    <t>2024-01-11 18:37:35</t>
  </si>
  <si>
    <t>2024-01-11 19:31:51</t>
  </si>
  <si>
    <t>DEREKÖY TR-2 45-72-L00463_45-72-L00463_2361532</t>
  </si>
  <si>
    <t>2361532</t>
  </si>
  <si>
    <t>2024-01-11 17:32:39</t>
  </si>
  <si>
    <t>2024-01-11 18:08:41</t>
  </si>
  <si>
    <t>2024-01-11 17:37:31</t>
  </si>
  <si>
    <t>2024-01-11 17:45:53</t>
  </si>
  <si>
    <t>K-997 35-07-K00997_ K01_88868773</t>
  </si>
  <si>
    <t>88868773</t>
  </si>
  <si>
    <t>2024-01-11 17:20:58</t>
  </si>
  <si>
    <t>2024-01-11 17:21:48</t>
  </si>
  <si>
    <t>ÇAPAK KÖK 35-26-M00435_DAĞKIZILCA-2 ÇIKIŞ M05_66033272</t>
  </si>
  <si>
    <t>66033272</t>
  </si>
  <si>
    <t>2024-01-11 17:21:00</t>
  </si>
  <si>
    <t>2024-01-11 17:43:16</t>
  </si>
  <si>
    <t>M-626 35-09-M00626_M-627 M02_42940608</t>
  </si>
  <si>
    <t>42940608</t>
  </si>
  <si>
    <t>2024-01-11 17:56:59</t>
  </si>
  <si>
    <t>K-3186 35-02-K03186_B_56368515_56368515</t>
  </si>
  <si>
    <t>56368515</t>
  </si>
  <si>
    <t>2024-01-11 14:54:00</t>
  </si>
  <si>
    <t>2024-01-11 15:29:43</t>
  </si>
  <si>
    <t>KINIK ORGANİZE DM 35-24-M00208_HatBaşıAyırıcı_95263435 M13_95263435</t>
  </si>
  <si>
    <t>95263435</t>
  </si>
  <si>
    <t>2024-01-11 15:25:57</t>
  </si>
  <si>
    <t>2024-01-11 15:12:07</t>
  </si>
  <si>
    <t>K-42 35-01-K00042_K-2827 K06_64148017</t>
  </si>
  <si>
    <t>64148017</t>
  </si>
  <si>
    <t>2024-01-11 14:45:58</t>
  </si>
  <si>
    <t>2024-01-11 14:46:38</t>
  </si>
  <si>
    <t>K-37 35-04-K00037_99392754_99392754</t>
  </si>
  <si>
    <t>99392754</t>
  </si>
  <si>
    <t>2024-01-11 10:48:27</t>
  </si>
  <si>
    <t>2024-01-11 11:51:44</t>
  </si>
  <si>
    <t>KOZBEYLİ TR-3 35-23-M00072_42098144_56406101_56406101</t>
  </si>
  <si>
    <t>56406101</t>
  </si>
  <si>
    <t>2024-01-11 10:58:51</t>
  </si>
  <si>
    <t>2024-01-11 11:56:11</t>
  </si>
  <si>
    <t>2024-01-11 09:26:03</t>
  </si>
  <si>
    <t>2024-01-11 17:17:53</t>
  </si>
  <si>
    <t>L-17 35-14-L00017_956635535_956635535</t>
  </si>
  <si>
    <t>956635535</t>
  </si>
  <si>
    <t>2024-01-11 09:23:14</t>
  </si>
  <si>
    <t>2024-01-11 10:22:52</t>
  </si>
  <si>
    <t>K-703 35-08-K00703__72410677_72410677</t>
  </si>
  <si>
    <t>72410677</t>
  </si>
  <si>
    <t>2024-01-14 19:08:24</t>
  </si>
  <si>
    <t>2024-01-14 20:07:30</t>
  </si>
  <si>
    <t>2024-01-14 19:26:10</t>
  </si>
  <si>
    <t>2024-01-14 20:15:52</t>
  </si>
  <si>
    <t>TR-102 35-16-L00102_A_83599899_83599899</t>
  </si>
  <si>
    <t>83599899</t>
  </si>
  <si>
    <t>2024-01-14 11:35:03</t>
  </si>
  <si>
    <t>2024-01-14 15:02:50</t>
  </si>
  <si>
    <t>2024-01-14 11:04:28</t>
  </si>
  <si>
    <t>2024-01-14 15:43:11</t>
  </si>
  <si>
    <t>2024-01-14 10:25:23</t>
  </si>
  <si>
    <t>2024-01-14 11:18:29</t>
  </si>
  <si>
    <t>2024-01-14 03:10:02</t>
  </si>
  <si>
    <t>2024-01-14 11:20:17</t>
  </si>
  <si>
    <t>M-2708 35-02-M02708_A_77269685_77269685</t>
  </si>
  <si>
    <t>77269685</t>
  </si>
  <si>
    <t>2024-01-13 18:00:01</t>
  </si>
  <si>
    <t>2024-01-13 20:45:48</t>
  </si>
  <si>
    <t>ALİZE KÖK 35-18-M00059_HatBaşıAyırıcı_53138272 M09_53138272</t>
  </si>
  <si>
    <t>53138272</t>
  </si>
  <si>
    <t>2024-01-13 14:13:09</t>
  </si>
  <si>
    <t>2024-01-13 19:26:16</t>
  </si>
  <si>
    <t>TR-131 35-19-L00131_35-19-L00131_2359907</t>
  </si>
  <si>
    <t>2359907</t>
  </si>
  <si>
    <t>2024-01-13 13:40:40</t>
  </si>
  <si>
    <t>2024-01-13 14:06:20</t>
  </si>
  <si>
    <t>K-1546 35-02-K01546_TRAFO K01_2305836</t>
  </si>
  <si>
    <t>2305836</t>
  </si>
  <si>
    <t>2024-01-13 13:54:08</t>
  </si>
  <si>
    <t>2024-01-13 16:59:55</t>
  </si>
  <si>
    <t>M-3129(YATIRIM REZERVE) 35-10-M03129_A_56355064_56355064</t>
  </si>
  <si>
    <t>56355064</t>
  </si>
  <si>
    <t>2024-01-13 12:38:29</t>
  </si>
  <si>
    <t>2024-01-13 18:26:35</t>
  </si>
  <si>
    <t>DM06/TR06 45-73-M00066_C c3_45147609</t>
  </si>
  <si>
    <t>45147609</t>
  </si>
  <si>
    <t>2024-01-13 09:59:42</t>
  </si>
  <si>
    <t>2024-01-13 12:48:31</t>
  </si>
  <si>
    <t>2024-01-13 10:31:22</t>
  </si>
  <si>
    <t>2024-01-13 13:36:19</t>
  </si>
  <si>
    <t>K-1768 35-01-K01768_911722966_911722966</t>
  </si>
  <si>
    <t>911722966</t>
  </si>
  <si>
    <t>2024-01-13 08:49:56</t>
  </si>
  <si>
    <t>2024-01-13 10:31:04</t>
  </si>
  <si>
    <t>2024-01-13 08:50:54</t>
  </si>
  <si>
    <t>2024-01-13 09:25:46</t>
  </si>
  <si>
    <t>2024-01-13 03:05:29</t>
  </si>
  <si>
    <t>2024-01-13 03:16:24</t>
  </si>
  <si>
    <t>2024-01-13 03:07:01</t>
  </si>
  <si>
    <t>2024-01-13 03:16:19</t>
  </si>
  <si>
    <t>2024-01-12 17:51:29</t>
  </si>
  <si>
    <t>2024-01-12 19:21:00</t>
  </si>
  <si>
    <t>K-1403 35-01-K01403_B_56379722_56379722</t>
  </si>
  <si>
    <t>56379722</t>
  </si>
  <si>
    <t>2024-01-11 10:29:50</t>
  </si>
  <si>
    <t>2024-01-11 11:00:58</t>
  </si>
  <si>
    <t>2024-01-12 14:13:16</t>
  </si>
  <si>
    <t>2024-01-12 15:21:39</t>
  </si>
  <si>
    <t>TİRE TR-8 35-29-L00008_950336723_950336723</t>
  </si>
  <si>
    <t>950336723</t>
  </si>
  <si>
    <t>2024-01-11 16:44:11</t>
  </si>
  <si>
    <t>2024-01-11 17:34:19</t>
  </si>
  <si>
    <t>KAPIKAYA TR-1 35-17-M00185_950303638_950303638</t>
  </si>
  <si>
    <t>950303638</t>
  </si>
  <si>
    <t>2024-01-11 12:15:33</t>
  </si>
  <si>
    <t>2024-01-11 15:30:55</t>
  </si>
  <si>
    <t>KARGIN KÖK 45-84-M00004_9623930_56401850_56401850</t>
  </si>
  <si>
    <t>56401850</t>
  </si>
  <si>
    <t>2024-01-11 11:09:50</t>
  </si>
  <si>
    <t>2024-01-11 12:34:09</t>
  </si>
  <si>
    <t>2024-01-11 11:27:23</t>
  </si>
  <si>
    <t>2024-01-11 13:52:51</t>
  </si>
  <si>
    <t>M-2737 35-02-M02737_99981514_99981514</t>
  </si>
  <si>
    <t>99981514</t>
  </si>
  <si>
    <t>2024-01-11 11:14:17</t>
  </si>
  <si>
    <t>2024-01-11 14:36:34</t>
  </si>
  <si>
    <t>AKSELENDİ TR-9 45-72-L00831_956492123_956492123</t>
  </si>
  <si>
    <t>956492123</t>
  </si>
  <si>
    <t>2024-01-11 09:42:43</t>
  </si>
  <si>
    <t>2024-01-11 11:21:54</t>
  </si>
  <si>
    <t>K-4420 35-10-K04420_947780976_947780976</t>
  </si>
  <si>
    <t>947780976</t>
  </si>
  <si>
    <t>2024-01-11 01:00:30</t>
  </si>
  <si>
    <t>2024-01-11 04:47:18</t>
  </si>
  <si>
    <t>2024-01-10 20:31:48</t>
  </si>
  <si>
    <t>2024-01-10 23:15:18</t>
  </si>
  <si>
    <t>ESKİ KARAKÖY TR 35-17-M00447_8969393_56356408_56356408</t>
  </si>
  <si>
    <t>56356408</t>
  </si>
  <si>
    <t>2024-01-10 20:39:57</t>
  </si>
  <si>
    <t>2024-01-11 00:40:58</t>
  </si>
  <si>
    <t>M-448 35-03-M00448_910269293_910269293</t>
  </si>
  <si>
    <t>910269293</t>
  </si>
  <si>
    <t>2024-01-10 18:35:26</t>
  </si>
  <si>
    <t>2024-01-10 20:28:19</t>
  </si>
  <si>
    <t>PİRENTEPE TR-1 35-22-M00270_A_91094525_91094525</t>
  </si>
  <si>
    <t>91094525</t>
  </si>
  <si>
    <t>2024-01-14 18:56:57</t>
  </si>
  <si>
    <t>2024-01-14 19:54:27</t>
  </si>
  <si>
    <t>M-1184 35-04-M01184_B_56379580_56379580</t>
  </si>
  <si>
    <t>56379580</t>
  </si>
  <si>
    <t>2024-01-14 17:14:55</t>
  </si>
  <si>
    <t>2024-01-14 20:01:48</t>
  </si>
  <si>
    <t>GÜLBAHÇE TR-1 35-19-L00151__72410831_72410831</t>
  </si>
  <si>
    <t>72410831</t>
  </si>
  <si>
    <t>2024-01-14 19:03:21</t>
  </si>
  <si>
    <t>2024-01-14 21:23:48</t>
  </si>
  <si>
    <t>ÇAYAĞZI TR-21 35-31-L00280_B_91232076_91232076</t>
  </si>
  <si>
    <t>91232076</t>
  </si>
  <si>
    <t>2024-01-14 18:54:07</t>
  </si>
  <si>
    <t>2024-01-14 19:46:25</t>
  </si>
  <si>
    <t>YAHŞELLİ TR-2 35-28-M00188__72538692_72538692</t>
  </si>
  <si>
    <t>72538692</t>
  </si>
  <si>
    <t>2024-01-14 18:43:39</t>
  </si>
  <si>
    <t>L-112 OVACIK 35-18-L00112_35-18-L00112_49090663</t>
  </si>
  <si>
    <t>49090663</t>
  </si>
  <si>
    <t>2024-01-14 19:06:16</t>
  </si>
  <si>
    <t>2024-01-14 21:21:40</t>
  </si>
  <si>
    <t>2024-01-14 18:43:32</t>
  </si>
  <si>
    <t>TR-1/14-A 45-72-M00098_C c2_49745786</t>
  </si>
  <si>
    <t>49745786</t>
  </si>
  <si>
    <t>2024-01-14 15:26:42</t>
  </si>
  <si>
    <t>2024-01-14 17:17:25</t>
  </si>
  <si>
    <t>ÇOBANLAR TR-1 35-16-M00085_A_91030593_91030593</t>
  </si>
  <si>
    <t>91030593</t>
  </si>
  <si>
    <t>2024-01-14 16:03:06</t>
  </si>
  <si>
    <t>2024-01-14 19:47:39</t>
  </si>
  <si>
    <t>SOMA TR-3 45-82-M00003_945541544_945541544</t>
  </si>
  <si>
    <t>945541544</t>
  </si>
  <si>
    <t>2024-01-14 16:01:08</t>
  </si>
  <si>
    <t>2024-01-14 19:06:43</t>
  </si>
  <si>
    <t>FOÇA TR-37 35-23-L00037_42134760_56398909_56398909</t>
  </si>
  <si>
    <t>56398909</t>
  </si>
  <si>
    <t>2024-01-14 15:26:21</t>
  </si>
  <si>
    <t>2024-01-14 18:12:31</t>
  </si>
  <si>
    <t>GÜMÜLDÜR DM-6 (M-17) 35-25-M00017_ÖZDERE ORTA MAH.DM(M-1) M02_72088248</t>
  </si>
  <si>
    <t>72088248</t>
  </si>
  <si>
    <t>2024-01-14 15:12:58</t>
  </si>
  <si>
    <t>2024-01-14 16:57:34</t>
  </si>
  <si>
    <t>2024-01-14 11:24:50</t>
  </si>
  <si>
    <t>2024-01-14 13:19:08</t>
  </si>
  <si>
    <t>MURADİYE DM-4 45-71-M00190_TRAFO M07_56296039</t>
  </si>
  <si>
    <t>56296039</t>
  </si>
  <si>
    <t>2024-01-14 11:51:27</t>
  </si>
  <si>
    <t>2024-01-14 12:13:00</t>
  </si>
  <si>
    <t>2024-01-14 12:15:08</t>
  </si>
  <si>
    <t>2024-01-14 12:23:48</t>
  </si>
  <si>
    <t>2024-01-14 11:59:42</t>
  </si>
  <si>
    <t>2024-01-14 14:33:14</t>
  </si>
  <si>
    <t>MENEMEN İM 35-28-A00001_DM-4 M20_2103931</t>
  </si>
  <si>
    <t>2103931</t>
  </si>
  <si>
    <t>2024-01-14 10:32:00</t>
  </si>
  <si>
    <t>DM-3 (TR-16) 35-15-M00016_HASTANE DM M16_67054329</t>
  </si>
  <si>
    <t>67054329</t>
  </si>
  <si>
    <t>2024-01-14 12:12:25</t>
  </si>
  <si>
    <t>2024-01-14 13:14:45</t>
  </si>
  <si>
    <t>2024-01-14 09:20:20</t>
  </si>
  <si>
    <t>2024-01-14 09:33:08</t>
  </si>
  <si>
    <t>SOMA TR-8 45-82-M00008_F f1b_5981452</t>
  </si>
  <si>
    <t>5981452</t>
  </si>
  <si>
    <t>2024-01-14 09:18:19</t>
  </si>
  <si>
    <t>2024-01-14 13:52:48</t>
  </si>
  <si>
    <t>K-211 35-02-K00211_910051532_910051532</t>
  </si>
  <si>
    <t>910051532</t>
  </si>
  <si>
    <t>2024-01-13 17:26:23</t>
  </si>
  <si>
    <t>2024-01-13 18:56:40</t>
  </si>
  <si>
    <t>ALOSBİ TM 35-17-A00006_HatBaşıAyırıcı_65632082 M05_65632082</t>
  </si>
  <si>
    <t>65632082</t>
  </si>
  <si>
    <t>2024-01-13 17:22:01</t>
  </si>
  <si>
    <t>2024-01-13 20:04:14</t>
  </si>
  <si>
    <t>DM-1/10 (TR-18) 35-19-M00018_35-19-M00018_2375002</t>
  </si>
  <si>
    <t>2375002</t>
  </si>
  <si>
    <t>2024-01-13 17:22:28</t>
  </si>
  <si>
    <t>2024-01-13 17:45:31</t>
  </si>
  <si>
    <t>GÜMÜLCELİ KÖK 45-80-M00057_GÜMÜLCELİ TR-2/TR-3/TR-4 M02_72197425</t>
  </si>
  <si>
    <t>72197425</t>
  </si>
  <si>
    <t>2024-01-13 17:27:28</t>
  </si>
  <si>
    <t>2024-01-13 18:12:46</t>
  </si>
  <si>
    <t>DİNDARLI KÖK TR-3 KAKLIK 45-79-M00395_HatBaşıAyırıcı_64287769 M03_64287769</t>
  </si>
  <si>
    <t>64287769</t>
  </si>
  <si>
    <t>2024-01-13 15:26:08</t>
  </si>
  <si>
    <t>2024-01-13 17:52:42</t>
  </si>
  <si>
    <t>2024-01-13 15:35:43</t>
  </si>
  <si>
    <t>2024-01-13 17:37:49</t>
  </si>
  <si>
    <t>DEMİRKÖPRÜ TM 45-78-A00005_HatBaşıAyırıcı_53139583 M05_53139583</t>
  </si>
  <si>
    <t>53139583</t>
  </si>
  <si>
    <t>2024-01-13 15:25:19</t>
  </si>
  <si>
    <t>2024-01-13 17:05:46</t>
  </si>
  <si>
    <t>TR-2/5 45-83-L00005_45-83-L00005_2354773</t>
  </si>
  <si>
    <t>2354773</t>
  </si>
  <si>
    <t>2024-01-13 14:42:56</t>
  </si>
  <si>
    <t>2024-01-13 17:54:32</t>
  </si>
  <si>
    <t>PAYAMLI M-2 35-25-M00177_956636960_956636960</t>
  </si>
  <si>
    <t>956636960</t>
  </si>
  <si>
    <t>2024-01-13 15:12:37</t>
  </si>
  <si>
    <t>2024-01-13 17:10:18</t>
  </si>
  <si>
    <t>EMİRALEM TR-4 35-28-M00502_A_56357448_56357448</t>
  </si>
  <si>
    <t>56357448</t>
  </si>
  <si>
    <t>2024-01-13 13:11:37</t>
  </si>
  <si>
    <t>2024-01-13 18:04:18</t>
  </si>
  <si>
    <t>K-4155 35-02-K04155_99817591_99817591</t>
  </si>
  <si>
    <t>99817591</t>
  </si>
  <si>
    <t>2024-01-13 14:21:13</t>
  </si>
  <si>
    <t>2024-01-13 15:09:46</t>
  </si>
  <si>
    <t>M-3064(YATIRIM REZERVE) 35-09-M03064_912645479_912645479</t>
  </si>
  <si>
    <t>912645479</t>
  </si>
  <si>
    <t>2024-01-13 12:19:37</t>
  </si>
  <si>
    <t>2024-01-13 13:47:06</t>
  </si>
  <si>
    <t>K-870 35-02-K00870_D_56379593_56379593</t>
  </si>
  <si>
    <t>56379593</t>
  </si>
  <si>
    <t>2024-01-13 12:25:54</t>
  </si>
  <si>
    <t>MAVİ KUM SİTESİ  TR 35-30-M00061_D_60983498_60983498</t>
  </si>
  <si>
    <t>60983498</t>
  </si>
  <si>
    <t>2024-01-13 12:16:29</t>
  </si>
  <si>
    <t>2024-01-13 19:42:52</t>
  </si>
  <si>
    <t>2024-01-13 12:49:16</t>
  </si>
  <si>
    <t>2024-01-13 13:10:33</t>
  </si>
  <si>
    <t>M-2818 35-01-M02818_35-01-M02818_95079597</t>
  </si>
  <si>
    <t>95079597</t>
  </si>
  <si>
    <t>2024-01-13 12:10:48</t>
  </si>
  <si>
    <t>2024-01-13 15:02:07</t>
  </si>
  <si>
    <t>M-36 DOĞALKENT 35-23-M00036_A a7_42106674</t>
  </si>
  <si>
    <t>42106674</t>
  </si>
  <si>
    <t>2024-01-13 10:55:38</t>
  </si>
  <si>
    <t>2024-01-13 15:25:33</t>
  </si>
  <si>
    <t>TAYTAN OFİS KÖK 45-78-M00314_HatBaşıAyırıcı_53139966 M06_53139966</t>
  </si>
  <si>
    <t>53139966</t>
  </si>
  <si>
    <t>2024-01-13 11:04:09</t>
  </si>
  <si>
    <t>2024-01-13 11:38:25</t>
  </si>
  <si>
    <t>K-4845 35-01-K04845_E_65513267_65513267</t>
  </si>
  <si>
    <t>65513267</t>
  </si>
  <si>
    <t>2024-01-13 11:05:26</t>
  </si>
  <si>
    <t>2024-01-13 11:27:02</t>
  </si>
  <si>
    <t>TR-70 35-30-L00070_TR-68 L01_2123811</t>
  </si>
  <si>
    <t>2123811</t>
  </si>
  <si>
    <t>2024-01-13 10:48:18</t>
  </si>
  <si>
    <t>2024-01-13 17:47:53</t>
  </si>
  <si>
    <t>GÜMÜLCELİ KÖK 45-80-M00057_GÜMÜLCELİ TR-2/TR-3/TR-4 M02_72197396</t>
  </si>
  <si>
    <t>72197396</t>
  </si>
  <si>
    <t>2024-01-13 10:55:08</t>
  </si>
  <si>
    <t>2024-01-13 11:08:58</t>
  </si>
  <si>
    <t>2024-01-13 11:16:58</t>
  </si>
  <si>
    <t>2024-01-13 11:24:58</t>
  </si>
  <si>
    <t>2024-01-13 10:51:15</t>
  </si>
  <si>
    <t>2024-01-13 11:40:38</t>
  </si>
  <si>
    <t>DM-2 35-17-M00002_E.M.L. M05_2123136</t>
  </si>
  <si>
    <t>2123136</t>
  </si>
  <si>
    <t>2024-01-13 10:16:11</t>
  </si>
  <si>
    <t>2024-01-13 15:19:30</t>
  </si>
  <si>
    <t>2024-01-13 10:11:27</t>
  </si>
  <si>
    <t>2024-01-13 12:23:00</t>
  </si>
  <si>
    <t>2024-01-13 09:17:37</t>
  </si>
  <si>
    <t>2024-01-13 17:25:53</t>
  </si>
  <si>
    <t>ARSLANLAR TM 35-26-A00004_BALIKDAĞI M02_2056028</t>
  </si>
  <si>
    <t>2056028</t>
  </si>
  <si>
    <t>2024-01-13 10:00:28</t>
  </si>
  <si>
    <t>2024-01-13 11:49:54</t>
  </si>
  <si>
    <t>M-2356 35-01-M02356_911743817_911743817</t>
  </si>
  <si>
    <t>911743817</t>
  </si>
  <si>
    <t>2024-01-13 09:34:30</t>
  </si>
  <si>
    <t>2024-01-13 10:12:57</t>
  </si>
  <si>
    <t>K-444 35-02-K00444_99459922_99459922</t>
  </si>
  <si>
    <t>99459922</t>
  </si>
  <si>
    <t>2024-01-13 08:10:50</t>
  </si>
  <si>
    <t>2024-01-13 16:09:55</t>
  </si>
  <si>
    <t>2024-01-13 06:29:57</t>
  </si>
  <si>
    <t>2024-01-13 07:24:05</t>
  </si>
  <si>
    <t>2024-01-13 03:08:37</t>
  </si>
  <si>
    <t>2024-01-13 03:16:11</t>
  </si>
  <si>
    <t>L-113 OVACIK 35-18-L00113_ H_49091663</t>
  </si>
  <si>
    <t>49091663</t>
  </si>
  <si>
    <t>2024-01-13 08:42:48</t>
  </si>
  <si>
    <t>2024-01-13 10:02:38</t>
  </si>
  <si>
    <t>2024-01-13 01:12:42</t>
  </si>
  <si>
    <t>IŞIKLAR RAHMANLAR TR-1 35-29-M00274_DIREK TIPI TRAFO HUCRESI H01_2095317</t>
  </si>
  <si>
    <t>2095317</t>
  </si>
  <si>
    <t>2024-01-13 01:18:00</t>
  </si>
  <si>
    <t>2024-01-13 00:25:10</t>
  </si>
  <si>
    <t>2024-01-13 01:32:38</t>
  </si>
  <si>
    <t>2024-01-13 01:09:15</t>
  </si>
  <si>
    <t>2024-01-13 02:08:21</t>
  </si>
  <si>
    <t>MENEMEN TR-18 35-28-L00018_A_90990221_90990221</t>
  </si>
  <si>
    <t>90990221</t>
  </si>
  <si>
    <t>2024-01-12 22:53:31</t>
  </si>
  <si>
    <t>2024-01-13 00:59:24</t>
  </si>
  <si>
    <t>K-903 35-02-K00903_99351251_99351251</t>
  </si>
  <si>
    <t>99351251</t>
  </si>
  <si>
    <t>2024-01-12 23:40:57</t>
  </si>
  <si>
    <t>2024-01-13 01:04:30</t>
  </si>
  <si>
    <t>DİKİLİ TR-20 35-30-M00620_B_72341805_72341805</t>
  </si>
  <si>
    <t>72341805</t>
  </si>
  <si>
    <t>2024-01-12 22:43:42</t>
  </si>
  <si>
    <t>2024-01-12 23:03:17</t>
  </si>
  <si>
    <t>2024-01-12 22:24:02</t>
  </si>
  <si>
    <t>2024-01-12 22:40:46</t>
  </si>
  <si>
    <t>GÜRÇEŞME İM 35-03-A00001_ŞİRİNYER K17_2095051</t>
  </si>
  <si>
    <t>2095051</t>
  </si>
  <si>
    <t>2024-01-12 22:22:47</t>
  </si>
  <si>
    <t>2024-01-12 22:48:10</t>
  </si>
  <si>
    <t>2024-01-12 21:30:24</t>
  </si>
  <si>
    <t>2024-01-12 22:50:31</t>
  </si>
  <si>
    <t>DM-2/TR-19 45-72-L00019__72373378_72373378</t>
  </si>
  <si>
    <t>72373378</t>
  </si>
  <si>
    <t>2024-01-12 21:50:37</t>
  </si>
  <si>
    <t>2024-01-12 22:09:18</t>
  </si>
  <si>
    <t>SEYREK TR-2/1 35-28-M00378_G G01_79676992</t>
  </si>
  <si>
    <t>79676992</t>
  </si>
  <si>
    <t>2024-01-12 16:30:04</t>
  </si>
  <si>
    <t>2024-01-12 19:45:09</t>
  </si>
  <si>
    <t>ÇERKEZ HAMİDİYE TR-2 45-82-M00260_45-82-M00260_2367325</t>
  </si>
  <si>
    <t>2367325</t>
  </si>
  <si>
    <t>2024-01-12 16:15:35</t>
  </si>
  <si>
    <t>2024-01-12 17:47:21</t>
  </si>
  <si>
    <t>2024-01-12 16:37:48</t>
  </si>
  <si>
    <t>2024-01-12 18:23:51</t>
  </si>
  <si>
    <t>MURADİYE TR-1 İSTASYON KABİN 45-71-M00192_953221469_953221469</t>
  </si>
  <si>
    <t>953221469</t>
  </si>
  <si>
    <t>2024-01-12 17:07:27</t>
  </si>
  <si>
    <t>2024-01-12 19:24:37</t>
  </si>
  <si>
    <t>2024-01-12 14:26:42</t>
  </si>
  <si>
    <t>2024-01-12 15:12:50</t>
  </si>
  <si>
    <t>YELKİ TR-11 35-10-L00011_GİRİŞ L01_48439059</t>
  </si>
  <si>
    <t>48439059</t>
  </si>
  <si>
    <t>2024-01-12 14:29:48</t>
  </si>
  <si>
    <t>2024-01-12 15:52:07</t>
  </si>
  <si>
    <t>2024-01-12 14:43:00</t>
  </si>
  <si>
    <t>2024-01-12 14:43:18</t>
  </si>
  <si>
    <t>2024-01-12 11:54:03</t>
  </si>
  <si>
    <t>2024-01-12 12:56:39</t>
  </si>
  <si>
    <t>EĞLENHOCA TR-3 35-21-L00120_953361152_953361152</t>
  </si>
  <si>
    <t>953361152</t>
  </si>
  <si>
    <t>2024-01-12 12:01:25</t>
  </si>
  <si>
    <t>2024-01-12 13:41:38</t>
  </si>
  <si>
    <t>K-4785 35-02-K04785_A_60983303_60983303</t>
  </si>
  <si>
    <t>60983303</t>
  </si>
  <si>
    <t>2024-01-12 11:46:26</t>
  </si>
  <si>
    <t>2024-01-12 13:21:55</t>
  </si>
  <si>
    <t>M-3070(YATIRIM REZERVE) 35-01-M03070_35-01-M03070_80639319</t>
  </si>
  <si>
    <t>80639319</t>
  </si>
  <si>
    <t>2024-01-12 11:54:41</t>
  </si>
  <si>
    <t>2024-01-12 14:20:03</t>
  </si>
  <si>
    <t>ZEKİ GÖREN SLM GRB TR 35-27-M00714_B_56379141_56379141</t>
  </si>
  <si>
    <t>56379141</t>
  </si>
  <si>
    <t>2024-01-12 11:09:01</t>
  </si>
  <si>
    <t>2024-01-12 14:01:31</t>
  </si>
  <si>
    <t>2024-01-12 10:38:08</t>
  </si>
  <si>
    <t>2024-01-12 13:58:07</t>
  </si>
  <si>
    <t>GÖÇBEYLİ TR-2 35-16-M00017_953327038_953327038</t>
  </si>
  <si>
    <t>953327038</t>
  </si>
  <si>
    <t>2024-01-12 10:09:26</t>
  </si>
  <si>
    <t>TR-83 35-16-L00083_B_91206268_91206268</t>
  </si>
  <si>
    <t>91206268</t>
  </si>
  <si>
    <t>2024-01-12 09:54:18</t>
  </si>
  <si>
    <t>2024-01-12 10:25:02</t>
  </si>
  <si>
    <t>M-2075 35-02-M02075_35-02-M02075_49900312</t>
  </si>
  <si>
    <t>49900312</t>
  </si>
  <si>
    <t>2024-01-12 09:50:58</t>
  </si>
  <si>
    <t>2024-01-12 10:40:37</t>
  </si>
  <si>
    <t>ŞEHİTLER TR-2 35-26-L00162_35-26-L00162_2357910</t>
  </si>
  <si>
    <t>2357910</t>
  </si>
  <si>
    <t>2024-01-12 09:49:54</t>
  </si>
  <si>
    <t>2024-01-12 10:33:12</t>
  </si>
  <si>
    <t>2024-01-12 10:03:32</t>
  </si>
  <si>
    <t>2024-01-12 11:20:03</t>
  </si>
  <si>
    <t>2024-01-12 10:03:45</t>
  </si>
  <si>
    <t>2024-01-12 10:06:18</t>
  </si>
  <si>
    <t>2024-01-12 10:06:16</t>
  </si>
  <si>
    <t>2024-01-12 13:24:58</t>
  </si>
  <si>
    <t>2024-01-12 07:05:32</t>
  </si>
  <si>
    <t>2024-01-12 10:54:49</t>
  </si>
  <si>
    <t>TR-318 ZEYTİNALANI 35-19-L00366_956669905_956669905</t>
  </si>
  <si>
    <t>956669905</t>
  </si>
  <si>
    <t>2024-01-12 07:58:03</t>
  </si>
  <si>
    <t>2024-01-12 09:40:10</t>
  </si>
  <si>
    <t>2024-01-12 07:58:41</t>
  </si>
  <si>
    <t>2024-01-12 09:53:36</t>
  </si>
  <si>
    <t>ARMUTLU İM 35-27-A00001_ARMUTLU SANAYİ M12_49927413</t>
  </si>
  <si>
    <t>49927413</t>
  </si>
  <si>
    <t>2024-01-12 08:34:38</t>
  </si>
  <si>
    <t>2024-01-12 09:06:08</t>
  </si>
  <si>
    <t>TR-24 45-74-M00024_DAĞITIM TRAFO TR-24 M05_72244775</t>
  </si>
  <si>
    <t>72244775</t>
  </si>
  <si>
    <t>2024-01-12 06:43:18</t>
  </si>
  <si>
    <t>2024-01-12 08:04:10</t>
  </si>
  <si>
    <t>ÇEŞME İM 35-18-A00001_TR-2 M07_2307670</t>
  </si>
  <si>
    <t>2307670</t>
  </si>
  <si>
    <t>2024-01-12 04:02:28</t>
  </si>
  <si>
    <t>2024-01-12 04:43:00</t>
  </si>
  <si>
    <t>2024-01-11 20:48:52</t>
  </si>
  <si>
    <t>2024-01-11 21:49:12</t>
  </si>
  <si>
    <t>K-4130 35-04-K04130_A_91194346_91194346</t>
  </si>
  <si>
    <t>91194346</t>
  </si>
  <si>
    <t>2024-01-11 20:38:54</t>
  </si>
  <si>
    <t>2024-01-11 22:23:29</t>
  </si>
  <si>
    <t>2024-01-11 18:27:07</t>
  </si>
  <si>
    <t>2024-01-11 18:55:16</t>
  </si>
  <si>
    <t>K-47 35-01-K00047_911407742_911407742</t>
  </si>
  <si>
    <t>911407742</t>
  </si>
  <si>
    <t>2024-01-11 18:33:58</t>
  </si>
  <si>
    <t>2024-01-11 20:28:19</t>
  </si>
  <si>
    <t>DM-8/25 DOĞU KIŞLA KABİN 45-71-M01317_953198974_953198974</t>
  </si>
  <si>
    <t>953198974</t>
  </si>
  <si>
    <t>2024-01-14 18:46:36</t>
  </si>
  <si>
    <t>2024-01-14 20:12:12</t>
  </si>
  <si>
    <t>TR-16 35-16-L00016_35-16-L00016_2347275</t>
  </si>
  <si>
    <t>2347275</t>
  </si>
  <si>
    <t>2024-01-14 18:58:08</t>
  </si>
  <si>
    <t>2024-01-14 19:27:55</t>
  </si>
  <si>
    <t>2024-01-14 18:45:51</t>
  </si>
  <si>
    <t>2024-01-14 23:38:02</t>
  </si>
  <si>
    <t>M-1287 35-02-M01287_910042832_910042832</t>
  </si>
  <si>
    <t>910042832</t>
  </si>
  <si>
    <t>2024-01-14 17:43:21</t>
  </si>
  <si>
    <t>2024-01-14 18:27:40</t>
  </si>
  <si>
    <t>MORALILAR İM 45-72-A00002_HatBaşıAyırıcı_92735203 L03_92735203</t>
  </si>
  <si>
    <t>92735203</t>
  </si>
  <si>
    <t>2024-01-14 17:11:26</t>
  </si>
  <si>
    <t>2024-01-14 18:15:08</t>
  </si>
  <si>
    <t>L-301 ÇARK 35-18-L00301_C C1_5960155</t>
  </si>
  <si>
    <t>5960155</t>
  </si>
  <si>
    <t>2024-01-13 17:51:42</t>
  </si>
  <si>
    <t>2024-01-14 00:01:16</t>
  </si>
  <si>
    <t>35-23-M00272_TR-272__H_92602905</t>
  </si>
  <si>
    <t>92602905</t>
  </si>
  <si>
    <t>2024-01-23 13:30:49</t>
  </si>
  <si>
    <t>2024-01-23 18:54:51</t>
  </si>
  <si>
    <t>L-287 SCOTCH PARK 35-18-L00287_950458986_950458986</t>
  </si>
  <si>
    <t>950458986</t>
  </si>
  <si>
    <t>2024-01-13 12:41:48</t>
  </si>
  <si>
    <t>2024-01-13 17:39:01</t>
  </si>
  <si>
    <t>K-870 35-02-K00870_C_56379596_56379596</t>
  </si>
  <si>
    <t>56379596</t>
  </si>
  <si>
    <t>2024-01-13 12:33:12</t>
  </si>
  <si>
    <t>2024-01-13 14:36:02</t>
  </si>
  <si>
    <t>2024-01-13 12:47:56</t>
  </si>
  <si>
    <t>2024-01-13 13:41:21</t>
  </si>
  <si>
    <t>2024-01-13 10:17:48</t>
  </si>
  <si>
    <t>2024-01-13 10:34:58</t>
  </si>
  <si>
    <t>K-1919 35-10-K01919_TRAFO K02_47742598</t>
  </si>
  <si>
    <t>47742598</t>
  </si>
  <si>
    <t>2024-01-13 10:19:35</t>
  </si>
  <si>
    <t>2024-01-13 19:15:27</t>
  </si>
  <si>
    <t>EGE İM 35-02-A00003_GENÇLİK K11_2055930</t>
  </si>
  <si>
    <t>2055930</t>
  </si>
  <si>
    <t>2024-01-13 10:15:03</t>
  </si>
  <si>
    <t>2024-01-13 10:29:25</t>
  </si>
  <si>
    <t>URLA TM-2 35-19-A00005_URLA TR-5 FİDERİ M13_2313902</t>
  </si>
  <si>
    <t>2313902</t>
  </si>
  <si>
    <t>2024-01-13 10:16:42</t>
  </si>
  <si>
    <t>2024-01-13 15:54:49</t>
  </si>
  <si>
    <t>URLA TM-1 35-19-A00004_URLA DM-1/11 M13_2314056</t>
  </si>
  <si>
    <t>2314056</t>
  </si>
  <si>
    <t>2024-01-13 10:15:49</t>
  </si>
  <si>
    <t>2024-01-13 15:58:03</t>
  </si>
  <si>
    <t>TR-4 35-13-L00004_B_91363602_91363602</t>
  </si>
  <si>
    <t>91363602</t>
  </si>
  <si>
    <t>2024-01-13 09:38:22</t>
  </si>
  <si>
    <t>2024-01-13 15:43:36</t>
  </si>
  <si>
    <t>CENKYERİ TR-1 45-82-M00131_CENKYERİ TR-4 M04_72195032</t>
  </si>
  <si>
    <t>72195032</t>
  </si>
  <si>
    <t>2024-01-13 09:29:52</t>
  </si>
  <si>
    <t>2024-01-13 17:09:48</t>
  </si>
  <si>
    <t>2024-01-12 22:57:02</t>
  </si>
  <si>
    <t>2024-01-13 00:11:26</t>
  </si>
  <si>
    <t>M-3333 35-04-M03333_912489589_912489589</t>
  </si>
  <si>
    <t>912489589</t>
  </si>
  <si>
    <t>2024-01-12 23:03:16</t>
  </si>
  <si>
    <t>2024-01-13 01:23:38</t>
  </si>
  <si>
    <t>2024-01-12 22:28:09</t>
  </si>
  <si>
    <t>ÇAYAĞZI TR-11 35-31-L00275_956576804_956576804</t>
  </si>
  <si>
    <t>956576804</t>
  </si>
  <si>
    <t>2024-01-12 16:42:34</t>
  </si>
  <si>
    <t>2024-01-12 18:25:11</t>
  </si>
  <si>
    <t>TURGUTALP TR-1 45-71-M01762_43149452_56392398_56392398</t>
  </si>
  <si>
    <t>56392398</t>
  </si>
  <si>
    <t>2024-01-12 14:57:55</t>
  </si>
  <si>
    <t>YENİ ŞAKRAN TR-10 35-17-M00210_7159796_56355543_56355543</t>
  </si>
  <si>
    <t>56355543</t>
  </si>
  <si>
    <t>2024-01-12 14:50:01</t>
  </si>
  <si>
    <t>2024-01-12 15:48:00</t>
  </si>
  <si>
    <t>K-816 35-04-K00816_99848123_99848123</t>
  </si>
  <si>
    <t>99848123</t>
  </si>
  <si>
    <t>2024-01-12 11:11:50</t>
  </si>
  <si>
    <t>2024-01-12 12:27:58</t>
  </si>
  <si>
    <t>L-308 35-18-L00308_950447547_950447547</t>
  </si>
  <si>
    <t>950447547</t>
  </si>
  <si>
    <t>2024-01-11 20:45:39</t>
  </si>
  <si>
    <t>2024-01-11 23:54:36</t>
  </si>
  <si>
    <t>M-3412(YATIRIM REZERVE) 35-03-M03412_A_56358541_56358541</t>
  </si>
  <si>
    <t>56358541</t>
  </si>
  <si>
    <t>2024-01-11 20:40:03</t>
  </si>
  <si>
    <t>2024-01-11 21:34:41</t>
  </si>
  <si>
    <t>2024-01-11 20:44:18</t>
  </si>
  <si>
    <t>2024-01-11 23:06:05</t>
  </si>
  <si>
    <t>M-1860 35-09-M01860_M-1504 M01_66755251</t>
  </si>
  <si>
    <t>66755251</t>
  </si>
  <si>
    <t>2024-01-11 21:02:08</t>
  </si>
  <si>
    <t>2024-01-11 22:08:24</t>
  </si>
  <si>
    <t>K-1205 35-01-K01205_K-4412 K02_2113599</t>
  </si>
  <si>
    <t>2113599</t>
  </si>
  <si>
    <t>2024-01-11 20:49:58</t>
  </si>
  <si>
    <t>2024-01-11 20:50:19</t>
  </si>
  <si>
    <t>DM-14/11 45-71-M00561_A_91143501_91143501</t>
  </si>
  <si>
    <t>91143501</t>
  </si>
  <si>
    <t>2024-01-11 17:16:49</t>
  </si>
  <si>
    <t>2024-01-11 18:16:43</t>
  </si>
  <si>
    <t>ÖZBEY İM 35-26-A00005_CEZA EVİ L12_2314087</t>
  </si>
  <si>
    <t>2314087</t>
  </si>
  <si>
    <t>2024-01-11 15:31:28</t>
  </si>
  <si>
    <t>DEREKÖY TR-2 35-20-L00254_C C1_93714543</t>
  </si>
  <si>
    <t>93714543</t>
  </si>
  <si>
    <t>2024-01-11 15:10:58</t>
  </si>
  <si>
    <t>2024-01-11 17:22:04</t>
  </si>
  <si>
    <t>M-1466 35-02-M01466_965432592_965432592</t>
  </si>
  <si>
    <t>965432592</t>
  </si>
  <si>
    <t>2024-01-11 10:54:14</t>
  </si>
  <si>
    <t>2024-01-11 12:21:42</t>
  </si>
  <si>
    <t>TR-35 35-30-L00035_43006107_56405299_56405299</t>
  </si>
  <si>
    <t>56405299</t>
  </si>
  <si>
    <t>2024-01-11 09:57:13</t>
  </si>
  <si>
    <t>2024-01-11 12:57:45</t>
  </si>
  <si>
    <t>ULUKENT DM-4/10 35-28-M00032_953382736_953382736</t>
  </si>
  <si>
    <t>953382736</t>
  </si>
  <si>
    <t>2024-01-11 09:59:08</t>
  </si>
  <si>
    <t>2024-01-11 10:40:54</t>
  </si>
  <si>
    <t>KÜÇÜKKAYA TR-1 35-10-L00023_97943586_97943586</t>
  </si>
  <si>
    <t>97943586</t>
  </si>
  <si>
    <t>2024-01-11 09:56:26</t>
  </si>
  <si>
    <t>2024-01-11 16:29:36</t>
  </si>
  <si>
    <t>L-177 35-18-L00177_950461023_950461023</t>
  </si>
  <si>
    <t>950461023</t>
  </si>
  <si>
    <t>2024-01-11 09:58:39</t>
  </si>
  <si>
    <t>2024-01-11 11:25:08</t>
  </si>
  <si>
    <t>GİRELLİ KÖPRÜBAŞI MAH. TR-1 45-73-M00773_B_91121805_91121805</t>
  </si>
  <si>
    <t>91121805</t>
  </si>
  <si>
    <t>2024-01-11 09:54:35</t>
  </si>
  <si>
    <t>2024-01-11 11:43:44</t>
  </si>
  <si>
    <t>PINARLI KÖK 35-20-M00085_TR-6 - TR-7 M06_72358824</t>
  </si>
  <si>
    <t>72358824</t>
  </si>
  <si>
    <t>2024-01-11 09:54:08</t>
  </si>
  <si>
    <t>2024-01-11 10:15:28</t>
  </si>
  <si>
    <t>2024-01-11 09:45:28</t>
  </si>
  <si>
    <t>2024-01-11 10:11:51</t>
  </si>
  <si>
    <t>K-2632 35-03-K02632_35-03-K02632_41966936</t>
  </si>
  <si>
    <t>41966936</t>
  </si>
  <si>
    <t>2024-01-11 10:01:14</t>
  </si>
  <si>
    <t>2024-01-11 14:59:20</t>
  </si>
  <si>
    <t>HATİCE YÜKSEL TR 35-23-M00241_35-23-M00241_2366005</t>
  </si>
  <si>
    <t>2366005</t>
  </si>
  <si>
    <t>2024-01-11 09:33:07</t>
  </si>
  <si>
    <t>2024-01-11 10:21:57</t>
  </si>
  <si>
    <t>ZEYTİNELİ TR-1 35-19-M00208_9034443_56394758_56394758</t>
  </si>
  <si>
    <t>56394758</t>
  </si>
  <si>
    <t>2024-01-14 18:24:27</t>
  </si>
  <si>
    <t>2024-01-14 18:24:03</t>
  </si>
  <si>
    <t>2024-01-14 18:26:17</t>
  </si>
  <si>
    <t>M-3198 (YATIRIM REZERVE) 35-01-M03198_35-01-M03198_83180931</t>
  </si>
  <si>
    <t>83180931</t>
  </si>
  <si>
    <t>2024-01-14 18:40:40</t>
  </si>
  <si>
    <t>2024-01-14 21:00:14</t>
  </si>
  <si>
    <t>MATDERE TR-1 45-84-L00145_B_56405797_56405797</t>
  </si>
  <si>
    <t>56405797</t>
  </si>
  <si>
    <t>2024-01-14 07:28:27</t>
  </si>
  <si>
    <t>2024-01-14 10:18:11</t>
  </si>
  <si>
    <t>2024-01-14 08:13:41</t>
  </si>
  <si>
    <t>2024-01-14 09:50:07</t>
  </si>
  <si>
    <t>KİLLİK TR-11 45-73-M00852_945642958_945642958</t>
  </si>
  <si>
    <t>945642958</t>
  </si>
  <si>
    <t>2024-01-14 04:44:22</t>
  </si>
  <si>
    <t>2024-01-14 06:51:13</t>
  </si>
  <si>
    <t>K-1024 35-01-K01024__72410714_72410714</t>
  </si>
  <si>
    <t>72410714</t>
  </si>
  <si>
    <t>2024-01-13 22:18:32</t>
  </si>
  <si>
    <t>SARUHANLI TR-11 45-80-M00011_956562101_956562101</t>
  </si>
  <si>
    <t>956562101</t>
  </si>
  <si>
    <t>2024-01-13 23:35:23</t>
  </si>
  <si>
    <t>2024-01-14 01:45:36</t>
  </si>
  <si>
    <t>FOÇAKÖY TR-3 35-23-M00224__72372665_72372665</t>
  </si>
  <si>
    <t>72372665</t>
  </si>
  <si>
    <t>2024-01-13 22:43:06</t>
  </si>
  <si>
    <t>2024-01-13 23:13:55</t>
  </si>
  <si>
    <t>BÖLÜKPAŞA TR-1 45-75-M00118_B_91052452_91052452</t>
  </si>
  <si>
    <t>91052452</t>
  </si>
  <si>
    <t>2024-01-13 18:21:06</t>
  </si>
  <si>
    <t>2024-01-13 20:25:21</t>
  </si>
  <si>
    <t>M-1027 35-04-M01027_99185595_99185595</t>
  </si>
  <si>
    <t>99185595</t>
  </si>
  <si>
    <t>2024-01-13 17:58:48</t>
  </si>
  <si>
    <t>2024-01-13 18:38:12</t>
  </si>
  <si>
    <t>TR-10 CEZAEVİ YOLU 35-26-M00010_956630632_956630632</t>
  </si>
  <si>
    <t>956630632</t>
  </si>
  <si>
    <t>2024-01-13 13:42:30</t>
  </si>
  <si>
    <t>2024-01-13 17:21:21</t>
  </si>
  <si>
    <t>M-287 35-02-M00287_99921986_99921986</t>
  </si>
  <si>
    <t>99921986</t>
  </si>
  <si>
    <t>2024-01-13 11:22:13</t>
  </si>
  <si>
    <t>2024-01-13 12:42:50</t>
  </si>
  <si>
    <t>YENİŞAKRAN TR-5 35-17-M00205_A_92152542_92152542</t>
  </si>
  <si>
    <t>92152542</t>
  </si>
  <si>
    <t>2024-01-13 01:42:37</t>
  </si>
  <si>
    <t>2024-01-13 02:17:41</t>
  </si>
  <si>
    <t>CABBARFAKILI TR-2 45-73-M00629_945667553_945667553</t>
  </si>
  <si>
    <t>945667553</t>
  </si>
  <si>
    <t>2024-01-12 18:42:44</t>
  </si>
  <si>
    <t>2024-01-12 19:39:57</t>
  </si>
  <si>
    <t>SOMA TR-13/1 45-82-M00113_D D19_5984420</t>
  </si>
  <si>
    <t>5984420</t>
  </si>
  <si>
    <t>2024-01-12 17:47:53</t>
  </si>
  <si>
    <t>2024-01-12 18:48:24</t>
  </si>
  <si>
    <t>M-1914 35-01-M01914_98566472_98566472</t>
  </si>
  <si>
    <t>98566472</t>
  </si>
  <si>
    <t>2024-01-12 16:05:20</t>
  </si>
  <si>
    <t>2024-01-12 20:07:34</t>
  </si>
  <si>
    <t>EMİRALEM TR-6 35-28-M00504_A_56357662_56357662</t>
  </si>
  <si>
    <t>56357662</t>
  </si>
  <si>
    <t>2024-01-12 14:51:30</t>
  </si>
  <si>
    <t>2024-01-12 17:47:25</t>
  </si>
  <si>
    <t>2024-01-12 15:25:08</t>
  </si>
  <si>
    <t>2024-01-12 16:43:34</t>
  </si>
  <si>
    <t>2024-01-12 13:59:21</t>
  </si>
  <si>
    <t>2024-01-12 14:43:42</t>
  </si>
  <si>
    <t>SER-PAL OR.ÜR.İNŞ.EML.NK.GI.TE.PT.SANVE TİC.LTDŞTİ.ÖZEL 35-28-L00122Ö_ L01_2101889</t>
  </si>
  <si>
    <t>2101889</t>
  </si>
  <si>
    <t>2024-01-12 14:40:45</t>
  </si>
  <si>
    <t>2024-01-12 11:31:40</t>
  </si>
  <si>
    <t>2024-01-12 17:24:33</t>
  </si>
  <si>
    <t>BODAMAS TR-2 45-75-M00325_B_91250927_91250927</t>
  </si>
  <si>
    <t>91250927</t>
  </si>
  <si>
    <t>2024-01-12 10:38:40</t>
  </si>
  <si>
    <t>2024-01-12 10:57:50</t>
  </si>
  <si>
    <t>2024-01-12 11:02:06</t>
  </si>
  <si>
    <t>2024-01-12 11:40:03</t>
  </si>
  <si>
    <t>2024-01-12 10:40:31</t>
  </si>
  <si>
    <t>2024-01-12 12:35:03</t>
  </si>
  <si>
    <t>M-1500 35-02-M01500_M-1686 M01_42303224</t>
  </si>
  <si>
    <t>42303224</t>
  </si>
  <si>
    <t>2024-01-12 10:34:32</t>
  </si>
  <si>
    <t>2024-01-12 11:12:14</t>
  </si>
  <si>
    <t>2024-01-12 09:35:23</t>
  </si>
  <si>
    <t>2024-01-12 10:45:26</t>
  </si>
  <si>
    <t>M-2816 35-02-M02816_M-1385 M01_67194663</t>
  </si>
  <si>
    <t>67194663</t>
  </si>
  <si>
    <t>2024-01-12 09:34:18</t>
  </si>
  <si>
    <t>2024-01-12 10:06:17</t>
  </si>
  <si>
    <t>2024-01-12 09:20:40</t>
  </si>
  <si>
    <t>2024-01-12 17:22:00</t>
  </si>
  <si>
    <t>M-990 35-03-M00990_35-03-M00990_41929854</t>
  </si>
  <si>
    <t>41929854</t>
  </si>
  <si>
    <t>2024-01-12 09:47:37</t>
  </si>
  <si>
    <t>2024-01-12 10:18:40</t>
  </si>
  <si>
    <t>BEYLİKLİ TR-1 45-78-M00727_45-78-M00727_2354363</t>
  </si>
  <si>
    <t>2354363</t>
  </si>
  <si>
    <t>2024-01-12 09:07:44</t>
  </si>
  <si>
    <t>2024-01-12 13:37:52</t>
  </si>
  <si>
    <t>AHMETLİ TR-30 MEZARLIK 45-84-L00030_955181879_955181879</t>
  </si>
  <si>
    <t>955181879</t>
  </si>
  <si>
    <t>2024-01-11 17:44:58</t>
  </si>
  <si>
    <t>2024-01-11 19:34:32</t>
  </si>
  <si>
    <t>2024-01-11 16:52:46</t>
  </si>
  <si>
    <t>2024-01-11 19:36:37</t>
  </si>
  <si>
    <t>YENİ BAĞARASI TR-1 35-23-M00207_DIREK TIPI TRAFO HUCRESI H01_2046025</t>
  </si>
  <si>
    <t>2046025</t>
  </si>
  <si>
    <t>2024-01-11 18:07:43</t>
  </si>
  <si>
    <t>M-2784 35-09-M02784_M-103 M02_66424276</t>
  </si>
  <si>
    <t>66424276</t>
  </si>
  <si>
    <t>2024-01-11 18:28:09</t>
  </si>
  <si>
    <t>DM-4/TR-29 35-22-M00808__100847718_100847718</t>
  </si>
  <si>
    <t>100847718</t>
  </si>
  <si>
    <t>2024-01-11 10:48:05</t>
  </si>
  <si>
    <t>2024-01-11 15:07:38</t>
  </si>
  <si>
    <t>K-3525 35-01-K03525_A_56381886_56381886</t>
  </si>
  <si>
    <t>56381886</t>
  </si>
  <si>
    <t>2024-01-14 18:35:48</t>
  </si>
  <si>
    <t>2024-01-14 19:06:28</t>
  </si>
  <si>
    <t>MANİSA TM-1 45-71-A00001_MURADİYE--1 M08_2309461</t>
  </si>
  <si>
    <t>2309461</t>
  </si>
  <si>
    <t>2024-01-14 18:37:57</t>
  </si>
  <si>
    <t>2024-01-14 18:38:37</t>
  </si>
  <si>
    <t>MANİSA TM-1 45-71-A00001_MURADİYE-2 M24_2309127</t>
  </si>
  <si>
    <t>2309127</t>
  </si>
  <si>
    <t>2024-01-14 17:33:48</t>
  </si>
  <si>
    <t>2024-01-14 18:36:48</t>
  </si>
  <si>
    <t>2024-01-14 11:08:47</t>
  </si>
  <si>
    <t>2024-01-14 12:21:55</t>
  </si>
  <si>
    <t>2024-01-14 08:08:34</t>
  </si>
  <si>
    <t>2024-01-14 08:55:00</t>
  </si>
  <si>
    <t>ÇAPAKLI KÖK 45-78-M01161_HatBaşıAyırıcı_53139035 M07_53139035</t>
  </si>
  <si>
    <t>53139035</t>
  </si>
  <si>
    <t>2024-01-14 08:36:35</t>
  </si>
  <si>
    <t>2024-01-14 10:56:48</t>
  </si>
  <si>
    <t>K-440 35-01-K00440_DAĞITIM TRAFO K-440 K03_97441688</t>
  </si>
  <si>
    <t>97441688</t>
  </si>
  <si>
    <t>2024-01-14 07:21:01</t>
  </si>
  <si>
    <t>2024-01-14 09:24:40</t>
  </si>
  <si>
    <t>YAYAKENT DM 35-24-M00209_HatBaşıAyırıcı_80599677 M05_80599677</t>
  </si>
  <si>
    <t>80599677</t>
  </si>
  <si>
    <t>2024-01-14 05:51:41</t>
  </si>
  <si>
    <t>2024-01-14 10:34:51</t>
  </si>
  <si>
    <t>TR-12 HÜKÜMET KONAĞI 35-19-M00012_956677193_956677193</t>
  </si>
  <si>
    <t>956677193</t>
  </si>
  <si>
    <t>2024-01-13 22:28:58</t>
  </si>
  <si>
    <t>2024-01-13 23:10:03</t>
  </si>
  <si>
    <t>2024-01-13 22:05:02</t>
  </si>
  <si>
    <t>2024-01-14 00:46:47</t>
  </si>
  <si>
    <t>2024-01-13 19:37:55</t>
  </si>
  <si>
    <t>2024-01-14 00:24:16</t>
  </si>
  <si>
    <t>2024-01-13 22:55:06</t>
  </si>
  <si>
    <t>2024-01-13 23:48:58</t>
  </si>
  <si>
    <t>2024-01-13 17:53:38</t>
  </si>
  <si>
    <t>2024-01-13 18:39:46</t>
  </si>
  <si>
    <t>MENEMEN DM-7/16 35-28-L00089_B A3_93519322</t>
  </si>
  <si>
    <t>93519322</t>
  </si>
  <si>
    <t>2024-01-13 17:11:30</t>
  </si>
  <si>
    <t>2024-01-13 20:08:18</t>
  </si>
  <si>
    <t>2024-01-13 16:49:22</t>
  </si>
  <si>
    <t>2024-01-13 21:07:42</t>
  </si>
  <si>
    <t>PAYAMLI M-21 35-25-M00171_B_56377711_56377711</t>
  </si>
  <si>
    <t>56377711</t>
  </si>
  <si>
    <t>2024-01-13 17:22:54</t>
  </si>
  <si>
    <t>2024-01-13 18:00:05</t>
  </si>
  <si>
    <t>2024-01-13 17:23:26</t>
  </si>
  <si>
    <t>2024-01-13 17:49:19</t>
  </si>
  <si>
    <t>2024-01-13 14:19:10</t>
  </si>
  <si>
    <t>2024-01-13 15:56:05</t>
  </si>
  <si>
    <t>M-1934 KÖK 35-03-M01934_M-1935 M08_57931095</t>
  </si>
  <si>
    <t>57931095</t>
  </si>
  <si>
    <t>2024-01-13 11:36:26</t>
  </si>
  <si>
    <t>2024-01-13 12:49:38</t>
  </si>
  <si>
    <t>K-208 35-02-K00208_TRAFO K01_2334169</t>
  </si>
  <si>
    <t>2334169</t>
  </si>
  <si>
    <t>2024-01-13 11:43:59</t>
  </si>
  <si>
    <t>2024-01-13 13:10:24</t>
  </si>
  <si>
    <t>2024-01-13 11:35:25</t>
  </si>
  <si>
    <t>2024-01-13 11:39:12</t>
  </si>
  <si>
    <t>SOMA TR-18 45-82-M00018_945528064_945528064</t>
  </si>
  <si>
    <t>945528064</t>
  </si>
  <si>
    <t>2024-01-12 19:29:42</t>
  </si>
  <si>
    <t>2024-01-12 21:08:15</t>
  </si>
  <si>
    <t>2024-01-12 19:15:45</t>
  </si>
  <si>
    <t>2024-01-12 20:58:58</t>
  </si>
  <si>
    <t>2024-01-12 19:33:08</t>
  </si>
  <si>
    <t>2024-01-12 20:03:01</t>
  </si>
  <si>
    <t>K-3011 35-01-K03011_B_56383950_56383950</t>
  </si>
  <si>
    <t>56383950</t>
  </si>
  <si>
    <t>2024-01-12 19:41:26</t>
  </si>
  <si>
    <t>2024-01-12 20:49:11</t>
  </si>
  <si>
    <t>SOMA TR-16/4 45-82-M00096_TR-3 M03_72189663</t>
  </si>
  <si>
    <t>72189663</t>
  </si>
  <si>
    <t>2024-01-12 19:40:30</t>
  </si>
  <si>
    <t>2024-01-12 20:06:49</t>
  </si>
  <si>
    <t>YEŞİLYURT TR-18 45-73-M00489_945640814_945640814</t>
  </si>
  <si>
    <t>945640814</t>
  </si>
  <si>
    <t>2024-01-12 15:11:53</t>
  </si>
  <si>
    <t>2024-01-12 15:45:23</t>
  </si>
  <si>
    <t>L-427 35-18-L00427_L-430 L04_72112030</t>
  </si>
  <si>
    <t>72112030</t>
  </si>
  <si>
    <t>2024-01-12 11:19:29</t>
  </si>
  <si>
    <t>2024-01-12 18:50:54</t>
  </si>
  <si>
    <t>ULUKENT DM-1 35-28-M00001_ULUKENT DM-1/13 M02_66561927</t>
  </si>
  <si>
    <t>66561927</t>
  </si>
  <si>
    <t>2024-01-12 12:15:14</t>
  </si>
  <si>
    <t>IŞIKLAR TM 35-02-A00006_BOĞAZİÇİ-1 M04_2307645</t>
  </si>
  <si>
    <t>2307645</t>
  </si>
  <si>
    <t>2024-01-12 08:58:08</t>
  </si>
  <si>
    <t>2024-01-12 09:27:53</t>
  </si>
  <si>
    <t>2024-01-12 09:10:52</t>
  </si>
  <si>
    <t>2024-01-12 09:16:08</t>
  </si>
  <si>
    <t>SOMA KÖYLER DM-2 45-82-M00125_DM-1 ÇIKIŞI (DM-2 FİDER-1) M01_66332618</t>
  </si>
  <si>
    <t>66332618</t>
  </si>
  <si>
    <t>2024-01-12 08:59:58</t>
  </si>
  <si>
    <t>2024-01-12 09:25:48</t>
  </si>
  <si>
    <t>2024-01-11 18:16:13</t>
  </si>
  <si>
    <t>2024-01-11 18:22:00</t>
  </si>
  <si>
    <t>SEYREK TR-2/1 35-28-M00378_953379236_953379236</t>
  </si>
  <si>
    <t>953379236</t>
  </si>
  <si>
    <t>2024-01-11 17:48:47</t>
  </si>
  <si>
    <t>2024-01-11 20:38:41</t>
  </si>
  <si>
    <t>2024-01-11 17:57:48</t>
  </si>
  <si>
    <t>2024-01-11 19:36:58</t>
  </si>
  <si>
    <t>ASMACIK TR-1 45-71-M01697_C_91097575_91097575</t>
  </si>
  <si>
    <t>91097575</t>
  </si>
  <si>
    <t>2024-01-11 18:00:57</t>
  </si>
  <si>
    <t>2024-01-11 19:39:44</t>
  </si>
  <si>
    <t>TR-27 35-15-L00027_E A01b_94861859</t>
  </si>
  <si>
    <t>94861859</t>
  </si>
  <si>
    <t>2024-01-11 10:42:18</t>
  </si>
  <si>
    <t>2024-01-11 18:17:10</t>
  </si>
  <si>
    <t>L-430 35-18-L00430_L-431 L01_72112346</t>
  </si>
  <si>
    <t>72112346</t>
  </si>
  <si>
    <t>2024-01-11 10:40:08</t>
  </si>
  <si>
    <t>2024-01-11 15:09:58</t>
  </si>
  <si>
    <t>MANDALLI TR-1 45-84-M00020_A_56403571_56403571</t>
  </si>
  <si>
    <t>56403571</t>
  </si>
  <si>
    <t>2024-01-11 09:49:19</t>
  </si>
  <si>
    <t>2024-01-11 11:05:33</t>
  </si>
  <si>
    <t>MUSALAR YENİKÖY TR-2 45-83-M00664_955158284_955158284</t>
  </si>
  <si>
    <t>955158284</t>
  </si>
  <si>
    <t>2024-01-10 18:54:28</t>
  </si>
  <si>
    <t>2024-01-10 20:55:36</t>
  </si>
  <si>
    <t>2024-01-14 18:20:29</t>
  </si>
  <si>
    <t>2024-01-14 19:00:23</t>
  </si>
  <si>
    <t>BAŞARAN TR-5 35-31-L00074_B_91025708_91025708</t>
  </si>
  <si>
    <t>91025708</t>
  </si>
  <si>
    <t>2024-01-14 10:51:28</t>
  </si>
  <si>
    <t>2024-01-14 13:18:28</t>
  </si>
  <si>
    <t>MURADİYE DM-11/10 KÖK 45-71-M00782_BAŞARANLAR M01_2123731</t>
  </si>
  <si>
    <t>2123731</t>
  </si>
  <si>
    <t>2024-01-14 09:50:51</t>
  </si>
  <si>
    <t>2024-01-14 16:50:58</t>
  </si>
  <si>
    <t>UĞURLU KÖK 45-86-M00045_HatBaşıAyırıcı_53134879 M04_53134879</t>
  </si>
  <si>
    <t>53134879</t>
  </si>
  <si>
    <t>2024-01-14 09:49:13</t>
  </si>
  <si>
    <t>2024-01-14 14:05:11</t>
  </si>
  <si>
    <t>TR-11 35-16-L00011_TR-138 L05_72014762</t>
  </si>
  <si>
    <t>72014762</t>
  </si>
  <si>
    <t>2024-01-14 10:00:38</t>
  </si>
  <si>
    <t>2024-01-14 10:48:48</t>
  </si>
  <si>
    <t>2024-01-13 19:08:07</t>
  </si>
  <si>
    <t>2024-01-13 21:47:08</t>
  </si>
  <si>
    <t>MURADİYE TR-3 45-71-M02147_953243938_953243938</t>
  </si>
  <si>
    <t>953243938</t>
  </si>
  <si>
    <t>2024-01-13 19:25:35</t>
  </si>
  <si>
    <t>2024-01-14 04:31:44</t>
  </si>
  <si>
    <t>DİKİLİ TR-5 (M-705) 35-30-M00705_B_65514216_65514216</t>
  </si>
  <si>
    <t>65514216</t>
  </si>
  <si>
    <t>2024-01-13 19:17:04</t>
  </si>
  <si>
    <t>2024-01-13 21:03:51</t>
  </si>
  <si>
    <t>K-217 35-01-K00217_A_56376758_56376758</t>
  </si>
  <si>
    <t>56376758</t>
  </si>
  <si>
    <t>2024-01-13 19:05:12</t>
  </si>
  <si>
    <t>2024-01-13 19:50:46</t>
  </si>
  <si>
    <t>DM-1/10 (TR-18) 35-19-M00018_9442435 F01_5941405</t>
  </si>
  <si>
    <t>5941405</t>
  </si>
  <si>
    <t>2024-01-13 16:50:13</t>
  </si>
  <si>
    <t>2024-01-13 17:29:58</t>
  </si>
  <si>
    <t>TR-2/32 45-72-L00032_956500174_956500174</t>
  </si>
  <si>
    <t>956500174</t>
  </si>
  <si>
    <t>2024-01-13 16:40:17</t>
  </si>
  <si>
    <t>2024-01-13 18:07:21</t>
  </si>
  <si>
    <t>2024-01-13 16:31:46</t>
  </si>
  <si>
    <t>ÇANAKÇI KÖK 45-79-M00194_HatBaşıAyırıcı_53134479 M01_53134479</t>
  </si>
  <si>
    <t>53134479</t>
  </si>
  <si>
    <t>2024-01-13 13:17:41</t>
  </si>
  <si>
    <t>2024-01-13 15:58:04</t>
  </si>
  <si>
    <t>K-692 35-04-K00692_99375193_99375193</t>
  </si>
  <si>
    <t>99375193</t>
  </si>
  <si>
    <t>2024-01-12 20:14:54</t>
  </si>
  <si>
    <t>2024-01-12 21:25:35</t>
  </si>
  <si>
    <t>L-111 OVACIK 35-18-L00111_B_91417161_91417161</t>
  </si>
  <si>
    <t>91417161</t>
  </si>
  <si>
    <t>2024-01-12 20:16:38</t>
  </si>
  <si>
    <t>2024-01-12 22:38:51</t>
  </si>
  <si>
    <t>2024-01-12 20:00:35</t>
  </si>
  <si>
    <t>2024-01-12 21:45:12</t>
  </si>
  <si>
    <t>2024-01-12 19:21:38</t>
  </si>
  <si>
    <t>2024-01-12 20:10:07</t>
  </si>
  <si>
    <t>2024-01-12 20:13:42</t>
  </si>
  <si>
    <t>2024-01-12 22:19:39</t>
  </si>
  <si>
    <t>2024-01-12 20:18:18</t>
  </si>
  <si>
    <t>2024-01-12 21:45:54</t>
  </si>
  <si>
    <t>K-3903 35-04-K03903_99052957_99052957</t>
  </si>
  <si>
    <t>99052957</t>
  </si>
  <si>
    <t>2024-01-12 17:43:30</t>
  </si>
  <si>
    <t>2024-01-12 19:10:21</t>
  </si>
  <si>
    <t>TR-83 35-16-L00083_B_60983968_60983968</t>
  </si>
  <si>
    <t>60983968</t>
  </si>
  <si>
    <t>2024-01-12 12:25:34</t>
  </si>
  <si>
    <t>2024-01-12 13:25:56</t>
  </si>
  <si>
    <t>2024-01-12 09:19:48</t>
  </si>
  <si>
    <t>2024-01-12 11:01:07</t>
  </si>
  <si>
    <t>2024-01-12 00:30:21</t>
  </si>
  <si>
    <t>2024-01-12 02:32:00</t>
  </si>
  <si>
    <t>2024-01-11 19:57:14</t>
  </si>
  <si>
    <t>2024-01-11 20:33:18</t>
  </si>
  <si>
    <t>DEMİRCİLİ TALAŞMAN TR-3 35-15-L01025_950352567_950352567</t>
  </si>
  <si>
    <t>950352567</t>
  </si>
  <si>
    <t>2024-01-11 20:26:01</t>
  </si>
  <si>
    <t>2024-01-11 23:20:47</t>
  </si>
  <si>
    <t>K-3195 35-03-K03195_A_56362941_56362941</t>
  </si>
  <si>
    <t>56362941</t>
  </si>
  <si>
    <t>2024-01-11 16:07:04</t>
  </si>
  <si>
    <t>2024-01-11 16:48:35</t>
  </si>
  <si>
    <t>2024-01-11 16:11:03</t>
  </si>
  <si>
    <t>2024-01-11 21:46:24</t>
  </si>
  <si>
    <t>K-1880 35-09-K01880_B K1880-B1b_5862069</t>
  </si>
  <si>
    <t>5862069</t>
  </si>
  <si>
    <t>2024-01-11 02:50:30</t>
  </si>
  <si>
    <t>2024-01-11 04:48:40</t>
  </si>
  <si>
    <t>BOĞAZİÇİ İM 35-01-A00001_DOKUMA K05_2047753</t>
  </si>
  <si>
    <t>2047753</t>
  </si>
  <si>
    <t>2024-01-11 06:03:08</t>
  </si>
  <si>
    <t>SELENDİ DM 45-81-M00001_HatBaşıAyırıcı_100768992 M14_100768992</t>
  </si>
  <si>
    <t>100768992</t>
  </si>
  <si>
    <t>2024-01-10 23:08:20</t>
  </si>
  <si>
    <t>2024-01-11 01:01:26</t>
  </si>
  <si>
    <t>EMİRALEM TR-3 35-28-M00503_B_56357454_56357454</t>
  </si>
  <si>
    <t>56357454</t>
  </si>
  <si>
    <t>2024-01-10 23:26:45</t>
  </si>
  <si>
    <t>2024-01-11 01:40:59</t>
  </si>
  <si>
    <t>L-60 KÖK (DM-25) 35-18-L00060_SAĞLIKÇILAR DM L01_72113652</t>
  </si>
  <si>
    <t>72113652</t>
  </si>
  <si>
    <t>2024-01-10 21:31:01</t>
  </si>
  <si>
    <t>2024-01-10 21:54:38</t>
  </si>
  <si>
    <t>2024-01-10 22:01:48</t>
  </si>
  <si>
    <t>M-3090 35-09-M03090_G G01_95325037</t>
  </si>
  <si>
    <t>95325037</t>
  </si>
  <si>
    <t>2024-01-10 22:28:20</t>
  </si>
  <si>
    <t>2024-01-11 02:23:28</t>
  </si>
  <si>
    <t>KARAYENİCE KÖK (YATIRIM REZERVE) 45-71-M02611_GÖKBEL KÖYÜ M02_97585746</t>
  </si>
  <si>
    <t>97585746</t>
  </si>
  <si>
    <t>2024-01-10 21:40:48</t>
  </si>
  <si>
    <t>2024-01-10 22:29:10</t>
  </si>
  <si>
    <t>M-2029 35-01-M02029_A_91411788_91411788</t>
  </si>
  <si>
    <t>91411788</t>
  </si>
  <si>
    <t>2024-01-10 21:21:25</t>
  </si>
  <si>
    <t>2024-01-10 22:09:51</t>
  </si>
  <si>
    <t>2024-01-10 21:49:43</t>
  </si>
  <si>
    <t>2024-01-10 21:57:43</t>
  </si>
  <si>
    <t>KORDON KÖK 45-78-M00730_ÇAKALDOĞAN M03_2327657</t>
  </si>
  <si>
    <t>2327657</t>
  </si>
  <si>
    <t>2024-01-10 21:45:12</t>
  </si>
  <si>
    <t>2024-01-10 22:18:04</t>
  </si>
  <si>
    <t>GÖLBAŞI TR-2 45-86-M00301_B_91088906_91088906</t>
  </si>
  <si>
    <t>91088906</t>
  </si>
  <si>
    <t>2024-01-10 17:56:41</t>
  </si>
  <si>
    <t>2024-01-10 18:37:06</t>
  </si>
  <si>
    <t>TR-1/40 KÖK 45-72-M00040__72374546_72374546</t>
  </si>
  <si>
    <t>72374546</t>
  </si>
  <si>
    <t>2024-01-10 17:10:36</t>
  </si>
  <si>
    <t>2024-01-10 18:35:45</t>
  </si>
  <si>
    <t>İSACA TR-1 45-72-L00218_956522540_956522540</t>
  </si>
  <si>
    <t>956522540</t>
  </si>
  <si>
    <t>2024-01-10 16:47:00</t>
  </si>
  <si>
    <t>2024-01-10 20:19:15</t>
  </si>
  <si>
    <t>M-873 35-02-M00873_DIREK TIPI TRAFO HUCRESI H01_2038676</t>
  </si>
  <si>
    <t>2038676</t>
  </si>
  <si>
    <t>2024-01-10 16:12:52</t>
  </si>
  <si>
    <t>2024-01-10 17:36:48</t>
  </si>
  <si>
    <t>2024-01-10 16:27:36</t>
  </si>
  <si>
    <t>2024-01-10 20:03:08</t>
  </si>
  <si>
    <t>TEKELİ TR-12 35-22-M00230_ H_81471440</t>
  </si>
  <si>
    <t>81471440</t>
  </si>
  <si>
    <t>2024-01-10 16:53:20</t>
  </si>
  <si>
    <t>2024-01-10 18:44:28</t>
  </si>
  <si>
    <t>TR-121 ZEYTİNALANI 35-19-L00121_B_56373275_56373275</t>
  </si>
  <si>
    <t>56373275</t>
  </si>
  <si>
    <t>2024-01-10 15:00:55</t>
  </si>
  <si>
    <t>2024-01-10 18:41:00</t>
  </si>
  <si>
    <t>TR-1-4/2 DEMİRCİLİK KABİN 35-20-L00026_8857457_56359335_56359335</t>
  </si>
  <si>
    <t>56359335</t>
  </si>
  <si>
    <t>2024-01-14 17:26:04</t>
  </si>
  <si>
    <t>2024-01-14 20:29:10</t>
  </si>
  <si>
    <t>2024-01-14 17:43:45</t>
  </si>
  <si>
    <t>2024-01-14 19:07:48</t>
  </si>
  <si>
    <t>L-428 35-18-L00428_DIREK TIPI TRAFO HUCRESI H01_2097591</t>
  </si>
  <si>
    <t>2097591</t>
  </si>
  <si>
    <t>2024-01-14 16:22:28</t>
  </si>
  <si>
    <t>2024-01-14 20:39:58</t>
  </si>
  <si>
    <t>L-175 35-18-L00175_950437242_950437242</t>
  </si>
  <si>
    <t>950437242</t>
  </si>
  <si>
    <t>2024-01-14 13:46:09</t>
  </si>
  <si>
    <t>2024-01-14 15:15:03</t>
  </si>
  <si>
    <t>TÜTENLİ TR-1 45-72-L00126_A_91448909_91448909</t>
  </si>
  <si>
    <t>91448909</t>
  </si>
  <si>
    <t>2024-01-14 13:48:44</t>
  </si>
  <si>
    <t>2024-01-14 15:02:31</t>
  </si>
  <si>
    <t>2024-01-14 13:25:55</t>
  </si>
  <si>
    <t>2024-01-14 14:26:56</t>
  </si>
  <si>
    <t>GELENBE İM 45-76-A00001_GEBELER L12_2092293</t>
  </si>
  <si>
    <t>2092293</t>
  </si>
  <si>
    <t>2024-01-14 13:35:45</t>
  </si>
  <si>
    <t>2024-01-14 13:43:00</t>
  </si>
  <si>
    <t>ESKİOBA TR-2 35-29-L00146_35-29-L00146_2372903</t>
  </si>
  <si>
    <t>2372903</t>
  </si>
  <si>
    <t>2024-01-14 11:52:31</t>
  </si>
  <si>
    <t>2024-01-14 12:48:44</t>
  </si>
  <si>
    <t>TR-17 (M-717) 35-30-M00717_955297026_955297026</t>
  </si>
  <si>
    <t>955297026</t>
  </si>
  <si>
    <t>2024-01-14 09:27:30</t>
  </si>
  <si>
    <t>2024-01-14 16:25:46</t>
  </si>
  <si>
    <t>HASKÖY TR-4 45-72-L00252_45-72-L00252_2349825</t>
  </si>
  <si>
    <t>2349825</t>
  </si>
  <si>
    <t>2024-01-13 15:40:48</t>
  </si>
  <si>
    <t>2024-01-13 19:55:16</t>
  </si>
  <si>
    <t>K-1906 35-10-K01906_97905968_97905968</t>
  </si>
  <si>
    <t>97905968</t>
  </si>
  <si>
    <t>2024-01-13 15:46:59</t>
  </si>
  <si>
    <t>2024-01-13 19:47:43</t>
  </si>
  <si>
    <t>2024-01-13 15:34:17</t>
  </si>
  <si>
    <t>2024-01-13 16:14:00</t>
  </si>
  <si>
    <t>KARA KIZLAR TR-1 35-26-M00509_A_91205508_91205508</t>
  </si>
  <si>
    <t>91205508</t>
  </si>
  <si>
    <t>2024-01-13 11:15:18</t>
  </si>
  <si>
    <t>2024-01-13 13:47:51</t>
  </si>
  <si>
    <t>2024-01-13 10:27:39</t>
  </si>
  <si>
    <t>2024-01-13 12:25:56</t>
  </si>
  <si>
    <t>TR-1/81 45-72-M00081_B_56391623_56391623</t>
  </si>
  <si>
    <t>56391623</t>
  </si>
  <si>
    <t>2024-01-13 09:41:47</t>
  </si>
  <si>
    <t>2024-01-13 10:50:25</t>
  </si>
  <si>
    <t>SULUDERE TR-14 35-31-L00393_47981583_56399899_56399899</t>
  </si>
  <si>
    <t>56399899</t>
  </si>
  <si>
    <t>2024-01-13 07:38:38</t>
  </si>
  <si>
    <t>2024-01-13 09:34:58</t>
  </si>
  <si>
    <t>2024-01-12 23:14:11</t>
  </si>
  <si>
    <t>2024-01-13 00:09:31</t>
  </si>
  <si>
    <t>BOYALI AZMAK TR-1 35-24-M00053_ H_58186205</t>
  </si>
  <si>
    <t>58186205</t>
  </si>
  <si>
    <t>2024-01-12 16:14:48</t>
  </si>
  <si>
    <t>2024-01-12 18:57:30</t>
  </si>
  <si>
    <t>M-3021(YATIRIM REZERVE) 35-01-M03021_35-01-M03021_97428997</t>
  </si>
  <si>
    <t>97428997</t>
  </si>
  <si>
    <t>2024-01-12 16:32:37</t>
  </si>
  <si>
    <t>2024-01-12 17:31:24</t>
  </si>
  <si>
    <t>2024-01-12 14:38:28</t>
  </si>
  <si>
    <t>2024-01-12 16:03:04</t>
  </si>
  <si>
    <t>2024-01-12 10:40:07</t>
  </si>
  <si>
    <t>2024-01-12 12:04:53</t>
  </si>
  <si>
    <t>DM-19/06 45-71-M00449_953243519_953243519</t>
  </si>
  <si>
    <t>953243519</t>
  </si>
  <si>
    <t>2024-01-12 08:46:58</t>
  </si>
  <si>
    <t>2024-01-12 10:14:41</t>
  </si>
  <si>
    <t>M-2749 35-01-M02749_B_79574057_79574057</t>
  </si>
  <si>
    <t>79574057</t>
  </si>
  <si>
    <t>2024-01-11 16:13:47</t>
  </si>
  <si>
    <t>KIRKAĞAÇ TR-4 45-76-M00004_955234002_955234002</t>
  </si>
  <si>
    <t>955234002</t>
  </si>
  <si>
    <t>2024-01-11 14:38:10</t>
  </si>
  <si>
    <t>2024-01-11 15:20:32</t>
  </si>
  <si>
    <t>2024-01-11 13:28:48</t>
  </si>
  <si>
    <t>2024-01-11 16:44:46</t>
  </si>
  <si>
    <t>YILMAZ TR-7 45-78-L00207_95000495941_95000495941</t>
  </si>
  <si>
    <t>95000495941</t>
  </si>
  <si>
    <t>2024-01-11 14:14:27</t>
  </si>
  <si>
    <t>2024-01-11 16:05:05</t>
  </si>
  <si>
    <t>2024-01-11 14:25:58</t>
  </si>
  <si>
    <t>2024-01-11 15:34:40</t>
  </si>
  <si>
    <t>FERİZLER TR-1 35-16-M00072_35-16-M00072_72337184</t>
  </si>
  <si>
    <t>72337184</t>
  </si>
  <si>
    <t>2024-01-11 14:26:11</t>
  </si>
  <si>
    <t>2024-01-11 15:07:59</t>
  </si>
  <si>
    <t>2024-01-11 14:18:47</t>
  </si>
  <si>
    <t>2024-01-11 16:00:04</t>
  </si>
  <si>
    <t>K-1314 35-03-K01314_35-03-K01314_41945244</t>
  </si>
  <si>
    <t>41945244</t>
  </si>
  <si>
    <t>2024-01-11 13:49:28</t>
  </si>
  <si>
    <t>2024-01-11 14:27:53</t>
  </si>
  <si>
    <t>2024-01-11 00:44:27</t>
  </si>
  <si>
    <t>2024-01-11 00:11:28</t>
  </si>
  <si>
    <t>2024-01-11 00:37:19</t>
  </si>
  <si>
    <t>2024-01-11 00:39:08</t>
  </si>
  <si>
    <t>2024-01-11 02:09:52</t>
  </si>
  <si>
    <t>2024-01-11 00:40:24</t>
  </si>
  <si>
    <t>2024-01-11 00:41:28</t>
  </si>
  <si>
    <t>K-1560 35-01-K01560_A_56366650_56366650</t>
  </si>
  <si>
    <t>56366650</t>
  </si>
  <si>
    <t>2024-01-10 18:33:40</t>
  </si>
  <si>
    <t>2024-01-10 20:01:37</t>
  </si>
  <si>
    <t>2024-01-10 18:30:07</t>
  </si>
  <si>
    <t>2024-01-10 18:35:07</t>
  </si>
  <si>
    <t>ARMUTLU İM 35-27-A00001_TR-2 15.8 L07_2334078</t>
  </si>
  <si>
    <t>2334078</t>
  </si>
  <si>
    <t>2024-01-10 18:09:58</t>
  </si>
  <si>
    <t>2024-01-10 18:49:00</t>
  </si>
  <si>
    <t>ŞEMSİLER MANDAL TR-2 35-31-L00102_956597049_956597049</t>
  </si>
  <si>
    <t>956597049</t>
  </si>
  <si>
    <t>2024-01-14 16:42:38</t>
  </si>
  <si>
    <t>2024-01-14 19:07:00</t>
  </si>
  <si>
    <t>2024-01-14 16:25:56</t>
  </si>
  <si>
    <t>2024-01-14 16:52:28</t>
  </si>
  <si>
    <t>2024-01-14 17:49:22</t>
  </si>
  <si>
    <t>GİMAS GİRGİN MAK.İML.MONTAJ VE MÜH.SAN.VE TİC.A.Ş.ÖZEL 35-28-L00121Ö_DIREK TIPI TRAFO HUCRESI H01_2108618</t>
  </si>
  <si>
    <t>2108618</t>
  </si>
  <si>
    <t>2024-01-14 10:40:50</t>
  </si>
  <si>
    <t>2024-01-14 17:35:50</t>
  </si>
  <si>
    <t>MENEMEN DM-6/15 35-28-M00965_DAĞITIM TRAFOSU L03_66734030</t>
  </si>
  <si>
    <t>66734030</t>
  </si>
  <si>
    <t>2024-01-14 10:50:47</t>
  </si>
  <si>
    <t>2024-01-14 11:46:01</t>
  </si>
  <si>
    <t>2024-01-14 08:39:28</t>
  </si>
  <si>
    <t>2024-01-14 15:45:15</t>
  </si>
  <si>
    <t>SAĞLIKÇILAR DM 35-18-L00544_ALTINYUNUS DM L01_2324613</t>
  </si>
  <si>
    <t>2324613</t>
  </si>
  <si>
    <t>2024-01-14 08:46:55</t>
  </si>
  <si>
    <t>2024-01-14 11:21:22</t>
  </si>
  <si>
    <t>IŞIKLAR TM 35-02-A00006_GÖKDERE M26_2308415</t>
  </si>
  <si>
    <t>2308415</t>
  </si>
  <si>
    <t>2024-01-14 00:10:34</t>
  </si>
  <si>
    <t>2024-01-14 00:13:58</t>
  </si>
  <si>
    <t>M-1112 35-08-M01112_35-08-M01112_42040134</t>
  </si>
  <si>
    <t>42040134</t>
  </si>
  <si>
    <t>2024-01-13 19:42:23</t>
  </si>
  <si>
    <t>2024-01-13 20:54:57</t>
  </si>
  <si>
    <t>M-1535 35-01-M01535_35-01-M01535_2359216</t>
  </si>
  <si>
    <t>2359216</t>
  </si>
  <si>
    <t>2024-01-13 19:08:36</t>
  </si>
  <si>
    <t>2024-01-13 20:26:19</t>
  </si>
  <si>
    <t>2024-01-13 19:19:06</t>
  </si>
  <si>
    <t>2024-01-13 19:33:42</t>
  </si>
  <si>
    <t>2024-01-13 19:05:34</t>
  </si>
  <si>
    <t>2024-01-13 20:38:55</t>
  </si>
  <si>
    <t>2024-01-13 18:50:18</t>
  </si>
  <si>
    <t>2024-01-13 19:30:57</t>
  </si>
  <si>
    <t>2024-01-13 16:34:55</t>
  </si>
  <si>
    <t>2024-01-13 19:59:26</t>
  </si>
  <si>
    <t>SARIGÖL TR-3 45-79-M00003_45-79-M00003_2370114</t>
  </si>
  <si>
    <t>2370114</t>
  </si>
  <si>
    <t>2024-01-13 16:29:36</t>
  </si>
  <si>
    <t>2024-01-13 18:53:32</t>
  </si>
  <si>
    <t>K-259 35-02-K00259_913416497_913416497</t>
  </si>
  <si>
    <t>913416497</t>
  </si>
  <si>
    <t>2024-01-13 13:23:36</t>
  </si>
  <si>
    <t>2024-01-13 16:21:55</t>
  </si>
  <si>
    <t>2024-01-13 11:06:05</t>
  </si>
  <si>
    <t>2024-01-13 16:49:10</t>
  </si>
  <si>
    <t>L-377 35-18-L00377_6424049 a3_5948918</t>
  </si>
  <si>
    <t>5948918</t>
  </si>
  <si>
    <t>2024-01-12 18:57:59</t>
  </si>
  <si>
    <t>2024-01-12 23:00:16</t>
  </si>
  <si>
    <t>L-526 SAĞLIKÇILAR 35-18-L00526_950461776_950461776</t>
  </si>
  <si>
    <t>950461776</t>
  </si>
  <si>
    <t>2024-01-12 18:49:51</t>
  </si>
  <si>
    <t>2024-01-12 22:27:07</t>
  </si>
  <si>
    <t>GÜLBAHÇE TR-1 35-19-L00151_A_56390342_56390342</t>
  </si>
  <si>
    <t>56390342</t>
  </si>
  <si>
    <t>2024-01-12 18:54:30</t>
  </si>
  <si>
    <t>2024-01-12 19:46:03</t>
  </si>
  <si>
    <t>K-3693 35-10-K03693_B_56375476_56375476</t>
  </si>
  <si>
    <t>56375476</t>
  </si>
  <si>
    <t>2024-01-12 19:01:16</t>
  </si>
  <si>
    <t>2024-01-12 20:40:06</t>
  </si>
  <si>
    <t>TR-36 45-74-M00036_D_56401019_56401019</t>
  </si>
  <si>
    <t>56401019</t>
  </si>
  <si>
    <t>2024-01-12 13:10:37</t>
  </si>
  <si>
    <t>2024-01-12 13:29:06</t>
  </si>
  <si>
    <t>M-1445 EFRAHİM KOHEN 35-02-M01445Ö_ M03_2050046</t>
  </si>
  <si>
    <t>2050046</t>
  </si>
  <si>
    <t>2024-01-12 10:06:43</t>
  </si>
  <si>
    <t>2024-01-12 10:33:36</t>
  </si>
  <si>
    <t>2024-01-12 02:54:18</t>
  </si>
  <si>
    <t>2024-01-12 03:29:28</t>
  </si>
  <si>
    <t>K-2932 35-07-K02932_TRAFO K01_49837004</t>
  </si>
  <si>
    <t>49837004</t>
  </si>
  <si>
    <t>2024-01-12 02:30:26</t>
  </si>
  <si>
    <t>2024-01-12 04:18:09</t>
  </si>
  <si>
    <t>2024-01-12 02:16:54</t>
  </si>
  <si>
    <t>2024-01-12 02:51:52</t>
  </si>
  <si>
    <t>2024-01-11 20:36:18</t>
  </si>
  <si>
    <t>2024-01-11 23:51:16</t>
  </si>
  <si>
    <t>DM-3/TR-10 35-13-L00053_35-13-L00053_66490133</t>
  </si>
  <si>
    <t>66490133</t>
  </si>
  <si>
    <t>2024-01-11 21:23:08</t>
  </si>
  <si>
    <t>2024-01-11 23:25:44</t>
  </si>
  <si>
    <t>AVDAN TR-3 45-82-M00228_45-82-M00228_2376144</t>
  </si>
  <si>
    <t>2376144</t>
  </si>
  <si>
    <t>2024-01-11 19:33:48</t>
  </si>
  <si>
    <t>2024-01-11 20:21:49</t>
  </si>
  <si>
    <t>2024-01-11 19:22:43</t>
  </si>
  <si>
    <t>2024-01-11 19:57:56</t>
  </si>
  <si>
    <t>2024-01-11 19:31:47</t>
  </si>
  <si>
    <t>2024-01-11 21:08:57</t>
  </si>
  <si>
    <t>TR-1/51 45-72-M00051_DAĞITIM TRAFO TR-1/51 M04_83485774</t>
  </si>
  <si>
    <t>83485774</t>
  </si>
  <si>
    <t>2024-01-11 19:51:05</t>
  </si>
  <si>
    <t>2024-01-11 23:22:34</t>
  </si>
  <si>
    <t>DM-4/2 45-72-M00614_E E4_80519801</t>
  </si>
  <si>
    <t>80519801</t>
  </si>
  <si>
    <t>2024-01-10 19:27:51</t>
  </si>
  <si>
    <t>2024-01-10 20:27:14</t>
  </si>
  <si>
    <t>K-4784 35-01-K04784_910870092_910870092</t>
  </si>
  <si>
    <t>910870092</t>
  </si>
  <si>
    <t>2024-01-10 17:20:12</t>
  </si>
  <si>
    <t>2024-01-10 18:28:35</t>
  </si>
  <si>
    <t>HARMANDALI KÖK 45-71-M00061_TURGUTLU-1 M01_72230773</t>
  </si>
  <si>
    <t>72230773</t>
  </si>
  <si>
    <t>2024-01-10 17:11:48</t>
  </si>
  <si>
    <t>2024-01-10 17:23:39</t>
  </si>
  <si>
    <t>2024-01-10 16:26:40</t>
  </si>
  <si>
    <t>2024-01-10 16:29:39</t>
  </si>
  <si>
    <t>2024-01-10 16:31:10</t>
  </si>
  <si>
    <t>2024-01-10 18:41:23</t>
  </si>
  <si>
    <t>KARABURUN TR-1/15 35-21-L00019_KARABURUN TR-5 - TR-10 L03_72176083</t>
  </si>
  <si>
    <t>72176083</t>
  </si>
  <si>
    <t>2024-01-10 16:32:38</t>
  </si>
  <si>
    <t>2024-01-10 17:08:28</t>
  </si>
  <si>
    <t>K-106 35-01-K00106_912145874_912145874</t>
  </si>
  <si>
    <t>912145874</t>
  </si>
  <si>
    <t>2024-01-10 14:46:55</t>
  </si>
  <si>
    <t>2024-01-10 16:46:02</t>
  </si>
  <si>
    <t>2024-01-10 15:00:33</t>
  </si>
  <si>
    <t>2024-01-10 20:55:49</t>
  </si>
  <si>
    <t>EGE İM 35-02-A00003_ÜNİVERSİTE-KAPASİTÖR K01_2053538</t>
  </si>
  <si>
    <t>2053538</t>
  </si>
  <si>
    <t>2024-01-06 02:14:09</t>
  </si>
  <si>
    <t>2024-01-06 02:18:33</t>
  </si>
  <si>
    <t>HALIKÖY OVACIK MAH. TR-3 35-32-L00124_A_56369093_56369093</t>
  </si>
  <si>
    <t>56369093</t>
  </si>
  <si>
    <t>2024-01-14 13:36:28</t>
  </si>
  <si>
    <t>2024-01-14 15:12:00</t>
  </si>
  <si>
    <t>YENİKÖY TR-1 35-23-M00085_C_56399572_56399572</t>
  </si>
  <si>
    <t>56399572</t>
  </si>
  <si>
    <t>2024-01-14 14:30:08</t>
  </si>
  <si>
    <t>ÖZBEK TR-5 35-19-M00235_956686884_956686884</t>
  </si>
  <si>
    <t>956686884</t>
  </si>
  <si>
    <t>2024-01-14 13:40:03</t>
  </si>
  <si>
    <t>2024-01-14 13:32:00</t>
  </si>
  <si>
    <t>2024-01-14 14:08:55</t>
  </si>
  <si>
    <t>SULUDERE TR-14 35-31-L00393_B_91076362_91076362</t>
  </si>
  <si>
    <t>91076362</t>
  </si>
  <si>
    <t>2024-01-14 11:34:23</t>
  </si>
  <si>
    <t>2024-01-14 14:16:50</t>
  </si>
  <si>
    <t>M-2647 35-04-M02647_97451933_97451933</t>
  </si>
  <si>
    <t>97451933</t>
  </si>
  <si>
    <t>2024-01-14 10:22:07</t>
  </si>
  <si>
    <t>2024-01-14 10:49:02</t>
  </si>
  <si>
    <t>TR-17 45-77-L00017_DAĞITIM TRAFOSU L06_2107682</t>
  </si>
  <si>
    <t>2107682</t>
  </si>
  <si>
    <t>2024-01-14 10:09:17</t>
  </si>
  <si>
    <t>2024-01-14 15:36:15</t>
  </si>
  <si>
    <t>2024-01-14 09:35:55</t>
  </si>
  <si>
    <t>2024-01-14 12:33:22</t>
  </si>
  <si>
    <t>2024-01-14 09:35:13</t>
  </si>
  <si>
    <t>2024-01-14 10:46:48</t>
  </si>
  <si>
    <t>SALİHLİ İM 45-78-A00001_ŞEHİR-5 L09_48929097</t>
  </si>
  <si>
    <t>48929097</t>
  </si>
  <si>
    <t>2024-01-14 09:33:11</t>
  </si>
  <si>
    <t>2024-01-14 17:17:58</t>
  </si>
  <si>
    <t>DM-2/TR-20 35-22-M00853_TR-51 (ALTINTEPE) M01_66057503</t>
  </si>
  <si>
    <t>66057503</t>
  </si>
  <si>
    <t>2024-01-14 09:39:41</t>
  </si>
  <si>
    <t>2024-01-14 09:52:48</t>
  </si>
  <si>
    <t>L-322 AKKENT SİTESİ 35-18-L00322_7820455 b1_5934437</t>
  </si>
  <si>
    <t>5934437</t>
  </si>
  <si>
    <t>2024-01-14 08:17:33</t>
  </si>
  <si>
    <t>AHMETLİ İM 45-84-A00001_ALTERNATİF MERMER M03_2067933</t>
  </si>
  <si>
    <t>2067933</t>
  </si>
  <si>
    <t>2024-01-14 05:10:58</t>
  </si>
  <si>
    <t>2024-01-14 08:38:51</t>
  </si>
  <si>
    <t>M-1307 35-02-M01307_TRAFO M01_2044722</t>
  </si>
  <si>
    <t>2044722</t>
  </si>
  <si>
    <t>2024-01-14 06:11:08</t>
  </si>
  <si>
    <t>2024-01-14 09:09:37</t>
  </si>
  <si>
    <t>2024-01-14 06:39:40</t>
  </si>
  <si>
    <t>2024-01-14 11:06:26</t>
  </si>
  <si>
    <t>L-133 35-18-L00133_9654343_56368068_56368068</t>
  </si>
  <si>
    <t>56368068</t>
  </si>
  <si>
    <t>2024-01-14 02:09:06</t>
  </si>
  <si>
    <t>2024-01-14 05:32:40</t>
  </si>
  <si>
    <t>2024-01-13 23:11:55</t>
  </si>
  <si>
    <t>2024-01-13 23:53:28</t>
  </si>
  <si>
    <t>2024-01-13 23:26:01</t>
  </si>
  <si>
    <t>2024-01-13 21:47:54</t>
  </si>
  <si>
    <t>TR-106 35-15-M00106_950358456_950358456</t>
  </si>
  <si>
    <t>950358456</t>
  </si>
  <si>
    <t>2024-01-13 19:49:51</t>
  </si>
  <si>
    <t>2024-01-13 21:21:43</t>
  </si>
  <si>
    <t>2024-01-13 19:43:17</t>
  </si>
  <si>
    <t>2024-01-13 21:21:40</t>
  </si>
  <si>
    <t>MURADİYE DM 45-71-M00006_DM-02 ÜÇTEPELER RİNG M09_2077007</t>
  </si>
  <si>
    <t>2077007</t>
  </si>
  <si>
    <t>2024-01-14 09:46:19</t>
  </si>
  <si>
    <t>2024-01-14 10:00:00</t>
  </si>
  <si>
    <t>HACIVELİLER KÖK 45-85-L00035_SAZKÖY L04_2321183</t>
  </si>
  <si>
    <t>2321183</t>
  </si>
  <si>
    <t>2024-01-13 18:09:58</t>
  </si>
  <si>
    <t>2024-01-13 22:56:31</t>
  </si>
  <si>
    <t>2024-01-13 18:03:21</t>
  </si>
  <si>
    <t>2024-01-13 19:07:51</t>
  </si>
  <si>
    <t>K-1809 35-01-K01809_D D1_5868190</t>
  </si>
  <si>
    <t>5868190</t>
  </si>
  <si>
    <t>2024-01-13 17:01:32</t>
  </si>
  <si>
    <t>2024-01-13 17:52:35</t>
  </si>
  <si>
    <t>2024-01-13 17:11:59</t>
  </si>
  <si>
    <t>2024-01-13 17:55:39</t>
  </si>
  <si>
    <t>K-870 35-02-K00870_99573970_99573970</t>
  </si>
  <si>
    <t>99573970</t>
  </si>
  <si>
    <t>2024-01-13 16:16:52</t>
  </si>
  <si>
    <t>2024-01-13 18:19:41</t>
  </si>
  <si>
    <t>M-834 35-03-M00834_35-03-M00834_2375778</t>
  </si>
  <si>
    <t>2375778</t>
  </si>
  <si>
    <t>2024-01-13 14:09:43</t>
  </si>
  <si>
    <t>2024-01-13 17:11:22</t>
  </si>
  <si>
    <t>TR-144 35-16-L00144_D_90936432_90936432</t>
  </si>
  <si>
    <t>90936432</t>
  </si>
  <si>
    <t>2024-01-13 14:49:31</t>
  </si>
  <si>
    <t>K-4533 35-02-K04533_TRAFO-1 K02_2333514</t>
  </si>
  <si>
    <t>2333514</t>
  </si>
  <si>
    <t>2024-01-13 12:46:18</t>
  </si>
  <si>
    <t>2024-01-13 13:04:09</t>
  </si>
  <si>
    <t>M-2124 35-03-M02124_A_56364625_56364625</t>
  </si>
  <si>
    <t>56364625</t>
  </si>
  <si>
    <t>2024-01-13 12:00:54</t>
  </si>
  <si>
    <t>2024-01-13 17:13:47</t>
  </si>
  <si>
    <t>2024-01-13 13:05:26</t>
  </si>
  <si>
    <t>2024-01-13 13:48:44</t>
  </si>
  <si>
    <t>ŞEHİT KEMAL KÖK 35-17-M00449_OMS METAL M02_66442958</t>
  </si>
  <si>
    <t>66442958</t>
  </si>
  <si>
    <t>2024-01-13 12:07:52</t>
  </si>
  <si>
    <t>2024-01-13 13:51:48</t>
  </si>
  <si>
    <t>2024-01-13 11:26:18</t>
  </si>
  <si>
    <t>2024-01-13 12:25:23</t>
  </si>
  <si>
    <t>GÖLMARMARA İM 45-85-A00001_YENİKÖY L03_100832108</t>
  </si>
  <si>
    <t>100832108</t>
  </si>
  <si>
    <t>2024-01-13 10:14:48</t>
  </si>
  <si>
    <t>2024-01-13 15:36:59</t>
  </si>
  <si>
    <t>K-4259 35-01-K04259_B_56383399_56383399</t>
  </si>
  <si>
    <t>56383399</t>
  </si>
  <si>
    <t>2024-01-13 10:04:35</t>
  </si>
  <si>
    <t>2024-01-13 13:48:50</t>
  </si>
  <si>
    <t>TR-26 45-77-L00026_TR-27 L02_75294519</t>
  </si>
  <si>
    <t>75294519</t>
  </si>
  <si>
    <t>2024-01-13 10:10:54</t>
  </si>
  <si>
    <t>2024-01-13 13:12:13</t>
  </si>
  <si>
    <t>2024-01-13 07:40:19</t>
  </si>
  <si>
    <t>2024-01-13 08:14:29</t>
  </si>
  <si>
    <t>DM08/TR20 45-73-M00071_DAĞITIM TRAFOSU M04_2082530</t>
  </si>
  <si>
    <t>2082530</t>
  </si>
  <si>
    <t>2024-01-13 06:48:30</t>
  </si>
  <si>
    <t>2024-01-13 07:44:19</t>
  </si>
  <si>
    <t>2024-01-13 03:05:20</t>
  </si>
  <si>
    <t>2024-01-13 03:16:28</t>
  </si>
  <si>
    <t>2024-01-13 03:05:34</t>
  </si>
  <si>
    <t>2024-01-13 03:16:33</t>
  </si>
  <si>
    <t>2024-01-12 23:47:10</t>
  </si>
  <si>
    <t>2024-01-13 01:04:49</t>
  </si>
  <si>
    <t>M-2777 35-04-M02777_99182217_99182217</t>
  </si>
  <si>
    <t>99182217</t>
  </si>
  <si>
    <t>2024-01-12 21:59:34</t>
  </si>
  <si>
    <t>2024-01-13 00:23:10</t>
  </si>
  <si>
    <t>MENEMEN TR-85 35-28-L00085_953393393_953393393</t>
  </si>
  <si>
    <t>953393393</t>
  </si>
  <si>
    <t>2024-01-12 19:27:35</t>
  </si>
  <si>
    <t>2024-01-12 22:56:36</t>
  </si>
  <si>
    <t>2024-01-12 19:14:35</t>
  </si>
  <si>
    <t>2024-01-12 22:29:29</t>
  </si>
  <si>
    <t>2024-01-12 18:13:31</t>
  </si>
  <si>
    <t>2024-01-12 18:47:23</t>
  </si>
  <si>
    <t>SANAYİ TR-4 35-14-M00307_956656962_956656962</t>
  </si>
  <si>
    <t>956656962</t>
  </si>
  <si>
    <t>2024-01-12 18:01:16</t>
  </si>
  <si>
    <t>2024-01-12 22:28:54</t>
  </si>
  <si>
    <t>2024-01-12 18:46:26</t>
  </si>
  <si>
    <t>2024-01-12 19:56:57</t>
  </si>
  <si>
    <t>2024-01-12 18:16:08</t>
  </si>
  <si>
    <t>2024-01-12 18:51:59</t>
  </si>
  <si>
    <t>2024-01-12 16:06:18</t>
  </si>
  <si>
    <t>2024-01-12 17:00:03</t>
  </si>
  <si>
    <t>K-4458 35-01-K04458_911718256_911718256</t>
  </si>
  <si>
    <t>911718256</t>
  </si>
  <si>
    <t>2024-01-12 15:29:30</t>
  </si>
  <si>
    <t>2024-01-12 20:24:02</t>
  </si>
  <si>
    <t>K-3494 35-07-K03494_B_56379364_56379364</t>
  </si>
  <si>
    <t>56379364</t>
  </si>
  <si>
    <t>2024-01-12 15:45:27</t>
  </si>
  <si>
    <t>2024-01-12 17:22:34</t>
  </si>
  <si>
    <t>KAYMAKÇI TR-36 35-15-L00230_C_56406855_56406855</t>
  </si>
  <si>
    <t>56406855</t>
  </si>
  <si>
    <t>2024-01-12 15:26:48</t>
  </si>
  <si>
    <t>2024-01-12 18:12:57</t>
  </si>
  <si>
    <t>2024-01-12 15:01:39</t>
  </si>
  <si>
    <t>2024-01-12 15:09:30</t>
  </si>
  <si>
    <t>M-326 35-03-M00326_DAĞITIM TRAFO M-326 M01_65521383</t>
  </si>
  <si>
    <t>65521383</t>
  </si>
  <si>
    <t>2024-01-12 13:06:14</t>
  </si>
  <si>
    <t>2024-01-12 18:32:17</t>
  </si>
  <si>
    <t>K-3676 35-04-K03676_99426456_99426456</t>
  </si>
  <si>
    <t>99426456</t>
  </si>
  <si>
    <t>2024-01-12 14:12:42</t>
  </si>
  <si>
    <t>2024-01-12 18:25:58</t>
  </si>
  <si>
    <t>2024-01-12 14:08:07</t>
  </si>
  <si>
    <t>DM-2/15 35-26-M00823__60982603_60982603</t>
  </si>
  <si>
    <t>60982603</t>
  </si>
  <si>
    <t>2024-01-12 12:39:17</t>
  </si>
  <si>
    <t>M-13 GERMİYAN 35-18-M00184_B_76954013_76954013</t>
  </si>
  <si>
    <t>76954013</t>
  </si>
  <si>
    <t>2024-01-12 11:45:37</t>
  </si>
  <si>
    <t>2024-01-12 13:09:23</t>
  </si>
  <si>
    <t>DEREKÖY KÖK-2 45-82-M00205_IŞIKLAR-3 M04_82862519</t>
  </si>
  <si>
    <t>82862519</t>
  </si>
  <si>
    <t>2024-01-12 11:19:28</t>
  </si>
  <si>
    <t>2024-01-12 11:35:50</t>
  </si>
  <si>
    <t>KİRAZ İM 35-31-A00001_ŞEHİR-3 M01_87380553</t>
  </si>
  <si>
    <t>87380553</t>
  </si>
  <si>
    <t>2024-01-12 11:21:47</t>
  </si>
  <si>
    <t>2024-01-12 12:22:51</t>
  </si>
  <si>
    <t>YENİFOÇA TR-1 DM 35-23-M00001_B_56399235_56399235</t>
  </si>
  <si>
    <t>56399235</t>
  </si>
  <si>
    <t>2024-01-12 10:50:59</t>
  </si>
  <si>
    <t>2024-01-12 13:11:55</t>
  </si>
  <si>
    <t>2024-01-12 10:51:10</t>
  </si>
  <si>
    <t>2024-01-12 13:02:01</t>
  </si>
  <si>
    <t>M-2538 35-02-M02538_35-02-M02538_81681959</t>
  </si>
  <si>
    <t>81681959</t>
  </si>
  <si>
    <t>2024-01-12 10:41:18</t>
  </si>
  <si>
    <t>2024-01-12 13:14:03</t>
  </si>
  <si>
    <t>TR-293 (İM-1/TR-5) 35-19-L00348_50031797 B03_50032178</t>
  </si>
  <si>
    <t>50032178</t>
  </si>
  <si>
    <t>2024-01-12 09:32:58</t>
  </si>
  <si>
    <t>2024-01-12 15:56:53</t>
  </si>
  <si>
    <t>2024-01-12 09:40:08</t>
  </si>
  <si>
    <t>2024-01-12 13:56:18</t>
  </si>
  <si>
    <t>HACIHIDIR TR-1 45-78-M00673_A_91139946_91139946</t>
  </si>
  <si>
    <t>91139946</t>
  </si>
  <si>
    <t>2024-01-11 19:06:05</t>
  </si>
  <si>
    <t>2024-01-11 19:35:55</t>
  </si>
  <si>
    <t>2024-01-11 18:33:30</t>
  </si>
  <si>
    <t>2024-01-11 21:46:13</t>
  </si>
  <si>
    <t>2024-01-11 19:01:21</t>
  </si>
  <si>
    <t>2024-01-11 18:44:25</t>
  </si>
  <si>
    <t>2024-01-11 21:11:22</t>
  </si>
  <si>
    <t>2024-01-11 19:02:19</t>
  </si>
  <si>
    <t>2024-01-11 19:30:54</t>
  </si>
  <si>
    <t>TR-153 35-15-M00153_35-15-M00153_66928309</t>
  </si>
  <si>
    <t>66928309</t>
  </si>
  <si>
    <t>2024-01-11 17:10:29</t>
  </si>
  <si>
    <t>2024-01-11 17:31:09</t>
  </si>
  <si>
    <t>M-3309(YATIRIM REZERVE) 35-07-M03309_97559423_97559423</t>
  </si>
  <si>
    <t>97559423</t>
  </si>
  <si>
    <t>2024-01-11 17:19:35</t>
  </si>
  <si>
    <t>2024-01-11 20:26:41</t>
  </si>
  <si>
    <t>TR-77 45-77-L00077_C c4_42438152</t>
  </si>
  <si>
    <t>42438152</t>
  </si>
  <si>
    <t>2024-01-11 16:50:59</t>
  </si>
  <si>
    <t>2024-01-11 17:32:03</t>
  </si>
  <si>
    <t>L-513 REİSDERE 35-18-L00513_950460750_950460750</t>
  </si>
  <si>
    <t>950460750</t>
  </si>
  <si>
    <t>2024-01-11 16:38:14</t>
  </si>
  <si>
    <t>2024-01-11 20:53:29</t>
  </si>
  <si>
    <t>TR-2/6 45-72-L00006_65356185_56393207_56393207</t>
  </si>
  <si>
    <t>56393207</t>
  </si>
  <si>
    <t>2024-01-11 17:19:15</t>
  </si>
  <si>
    <t>2024-01-11 15:13:18</t>
  </si>
  <si>
    <t>2024-01-11 17:21:27</t>
  </si>
  <si>
    <t>TÜRKMENLER TR-1 45-73-M01207_45-73-M01207_81279741</t>
  </si>
  <si>
    <t>81279741</t>
  </si>
  <si>
    <t>2024-01-11 15:50:58</t>
  </si>
  <si>
    <t>2024-01-11 17:13:50</t>
  </si>
  <si>
    <t>L-290 35-18-L00290_950464606_950464606</t>
  </si>
  <si>
    <t>950464606</t>
  </si>
  <si>
    <t>2024-01-11 15:23:38</t>
  </si>
  <si>
    <t>2024-01-11 21:58:21</t>
  </si>
  <si>
    <t>MENEMEN TR-11 35-28-L00011_953379934_953379934</t>
  </si>
  <si>
    <t>953379934</t>
  </si>
  <si>
    <t>2024-01-11 15:23:00</t>
  </si>
  <si>
    <t>2024-01-11 17:46:36</t>
  </si>
  <si>
    <t>TIRAZLAR TR-6 45-79-M00074_945568678_945568678</t>
  </si>
  <si>
    <t>945568678</t>
  </si>
  <si>
    <t>2024-01-11 14:56:31</t>
  </si>
  <si>
    <t>2024-01-11 17:27:04</t>
  </si>
  <si>
    <t>KAPAKLI TR-4 45-72-M00313_45-72-M00313_2372729</t>
  </si>
  <si>
    <t>2372729</t>
  </si>
  <si>
    <t>2024-01-11 14:45:06</t>
  </si>
  <si>
    <t>2024-01-11 18:16:44</t>
  </si>
  <si>
    <t>L-105 35-18-L00105_7422403_56377179_56377179</t>
  </si>
  <si>
    <t>56377179</t>
  </si>
  <si>
    <t>2024-01-11 13:49:55</t>
  </si>
  <si>
    <t>2024-01-11 15:21:38</t>
  </si>
  <si>
    <t>RAHMANLAR KÖK 45-81-M00327_KARAKOZAN KÖY M03_90848798</t>
  </si>
  <si>
    <t>90848798</t>
  </si>
  <si>
    <t>2024-01-11 13:51:29</t>
  </si>
  <si>
    <t>2024-01-11 14:27:18</t>
  </si>
  <si>
    <t>HELVACI KÖK-1 35-17-M00360_HatBaşıAyırıcı_53132697 M03_53132697</t>
  </si>
  <si>
    <t>53132697</t>
  </si>
  <si>
    <t>2024-01-11 14:52:12</t>
  </si>
  <si>
    <t>KÖPRÜBAŞI TR-26 45-86-M00369_TR-26 M01_91773661</t>
  </si>
  <si>
    <t>91773661</t>
  </si>
  <si>
    <t>2024-01-11 14:17:18</t>
  </si>
  <si>
    <t>2024-01-11 14:27:59</t>
  </si>
  <si>
    <t>BAHADIRLAR TR-6 OVA 45-79-M00146_A_56385079_56385079</t>
  </si>
  <si>
    <t>56385079</t>
  </si>
  <si>
    <t>2024-01-11 12:45:02</t>
  </si>
  <si>
    <t>2024-01-11 12:57:21</t>
  </si>
  <si>
    <t>M-2794 35-01-M02794_910788663_910788663</t>
  </si>
  <si>
    <t>910788663</t>
  </si>
  <si>
    <t>2024-01-11 12:30:27</t>
  </si>
  <si>
    <t>2024-01-11 18:21:23</t>
  </si>
  <si>
    <t>2024-01-11 13:08:33</t>
  </si>
  <si>
    <t>2024-01-11 14:37:09</t>
  </si>
  <si>
    <t>ÜÇAVLU TR-1 45-72-L00435_956495309_956495309</t>
  </si>
  <si>
    <t>956495309</t>
  </si>
  <si>
    <t>2024-01-11 12:40:00</t>
  </si>
  <si>
    <t>2024-01-11 15:48:31</t>
  </si>
  <si>
    <t>2024-01-11 12:09:45</t>
  </si>
  <si>
    <t>2024-01-11 23:19:22</t>
  </si>
  <si>
    <t>K-4169 35-09-K04169_K-3808 K02_45406629</t>
  </si>
  <si>
    <t>45406629</t>
  </si>
  <si>
    <t>2024-01-11 12:13:01</t>
  </si>
  <si>
    <t>2024-01-11 16:35:38</t>
  </si>
  <si>
    <t>TR-7 DEPREM KONUTLARI 35-19-L00007_DAĞITIM TRAFOSU L02_72118552</t>
  </si>
  <si>
    <t>72118552</t>
  </si>
  <si>
    <t>2024-01-11 12:36:08</t>
  </si>
  <si>
    <t>2024-01-11 13:22:55</t>
  </si>
  <si>
    <t>2024-01-14 13:16:07</t>
  </si>
  <si>
    <t>2024-01-14 14:04:11</t>
  </si>
  <si>
    <t>ARMUTLU DM-2/TR-27 35-27-L00350_A_65514027_65514027</t>
  </si>
  <si>
    <t>65514027</t>
  </si>
  <si>
    <t>2024-01-14 13:29:45</t>
  </si>
  <si>
    <t>2024-01-14 15:48:14</t>
  </si>
  <si>
    <t>2024-01-14 11:06:56</t>
  </si>
  <si>
    <t>2024-01-14 13:10:14</t>
  </si>
  <si>
    <t>2024-01-14 03:39:49</t>
  </si>
  <si>
    <t>2024-01-14 06:43:35</t>
  </si>
  <si>
    <t>2024-01-13 21:52:58</t>
  </si>
  <si>
    <t>2024-01-14 00:02:43</t>
  </si>
  <si>
    <t>2024-01-13 21:16:27</t>
  </si>
  <si>
    <t>2024-01-14 01:49:21</t>
  </si>
  <si>
    <t>2024-01-13 20:56:56</t>
  </si>
  <si>
    <t>2024-01-13 23:59:29</t>
  </si>
  <si>
    <t>2024-01-13 21:06:46</t>
  </si>
  <si>
    <t>2024-01-13 22:05:21</t>
  </si>
  <si>
    <t>KORDON KÖK 45-78-M00730_HatBaşıAyırıcı_53139496 M03_53139496</t>
  </si>
  <si>
    <t>53139496</t>
  </si>
  <si>
    <t>2024-01-13 21:45:08</t>
  </si>
  <si>
    <t>2024-01-13 17:59:22</t>
  </si>
  <si>
    <t>2024-01-13 18:44:29</t>
  </si>
  <si>
    <t>TR-12 HÜKÜMET KONAĞI 35-19-M00012_956682658_956682658</t>
  </si>
  <si>
    <t>956682658</t>
  </si>
  <si>
    <t>2024-01-13 16:58:09</t>
  </si>
  <si>
    <t>2024-01-13 18:07:31</t>
  </si>
  <si>
    <t>AYANLAR TR-1 45-81-M00094_A_56401882_56401882</t>
  </si>
  <si>
    <t>56401882</t>
  </si>
  <si>
    <t>2024-01-13 16:59:46</t>
  </si>
  <si>
    <t>2024-01-13 18:11:47</t>
  </si>
  <si>
    <t>TR-1/18 45-72-M00018_956503695_956503695</t>
  </si>
  <si>
    <t>956503695</t>
  </si>
  <si>
    <t>2024-01-13 17:26:08</t>
  </si>
  <si>
    <t>2024-01-13 19:19:37</t>
  </si>
  <si>
    <t>SOBRAN TR-2 45-73-M00953_945649280_945649280</t>
  </si>
  <si>
    <t>945649280</t>
  </si>
  <si>
    <t>2024-01-13 16:50:20</t>
  </si>
  <si>
    <t>2024-01-13 18:26:05</t>
  </si>
  <si>
    <t>DERBENT ALTI TST KÖK 45-83-M00127_DERBENT TARIMSAL SULAMA M04_72202044</t>
  </si>
  <si>
    <t>72202044</t>
  </si>
  <si>
    <t>2024-01-13 17:10:46</t>
  </si>
  <si>
    <t>2024-01-13 18:10:48</t>
  </si>
  <si>
    <t>M-36 ZİNDANCIK KÖK 35-25-M00106_TURAÇLAR EFES ROYAL ÖZEL-KORUKENT TATİL SİTESİ M03_72118683</t>
  </si>
  <si>
    <t>72118683</t>
  </si>
  <si>
    <t>2024-01-08 21:05:33</t>
  </si>
  <si>
    <t>2024-01-08 22:42:28</t>
  </si>
  <si>
    <t>TR-48 TEKEL 35-19-L00048__78938753_78938753</t>
  </si>
  <si>
    <t>78938753</t>
  </si>
  <si>
    <t>2024-01-13 17:27:14</t>
  </si>
  <si>
    <t>2024-01-13 18:44:53</t>
  </si>
  <si>
    <t>KARAKOVA KÖK 35-15-L01205_SEYREKLİ M01_85269012</t>
  </si>
  <si>
    <t>85269012</t>
  </si>
  <si>
    <t>2024-01-13 17:49:41</t>
  </si>
  <si>
    <t>2024-01-13 18:03:02</t>
  </si>
  <si>
    <t>K-60 35-01-K00060_35-01-K00060_2360119</t>
  </si>
  <si>
    <t>2360119</t>
  </si>
  <si>
    <t>2024-01-13 17:46:36</t>
  </si>
  <si>
    <t>2024-01-13 18:10:41</t>
  </si>
  <si>
    <t>M-30 35-02-M00030_M-33 M05_2309667</t>
  </si>
  <si>
    <t>2309667</t>
  </si>
  <si>
    <t>2024-01-13 16:23:55</t>
  </si>
  <si>
    <t>2024-01-13 20:14:25</t>
  </si>
  <si>
    <t>2024-01-13 16:09:48</t>
  </si>
  <si>
    <t>2024-01-13 16:58:35</t>
  </si>
  <si>
    <t>2024-01-13 16:28:21</t>
  </si>
  <si>
    <t>2024-01-13 16:46:29</t>
  </si>
  <si>
    <t>K-716 35-02-K00716_TRAFO K03_2311722</t>
  </si>
  <si>
    <t>2311722</t>
  </si>
  <si>
    <t>2024-01-13 16:02:05</t>
  </si>
  <si>
    <t>2024-01-13 17:04:28</t>
  </si>
  <si>
    <t>ALOSBİ TM 35-17-A00006_ŞAKRAN M05_2310717</t>
  </si>
  <si>
    <t>2310717</t>
  </si>
  <si>
    <t>2024-01-13 16:04:21</t>
  </si>
  <si>
    <t>2024-01-13 16:13:57</t>
  </si>
  <si>
    <t>TR-42 35-15-M00042_48885137_56381280_56381280</t>
  </si>
  <si>
    <t>56381280</t>
  </si>
  <si>
    <t>2024-01-13 12:51:31</t>
  </si>
  <si>
    <t>2024-01-13 16:13:56</t>
  </si>
  <si>
    <t>TR-111 ZEYTİNALANI 35-19-L00111__72410553_72410553</t>
  </si>
  <si>
    <t>72410553</t>
  </si>
  <si>
    <t>2024-01-13 13:17:20</t>
  </si>
  <si>
    <t>2024-01-13 14:28:18</t>
  </si>
  <si>
    <t>2024-01-13 12:05:59</t>
  </si>
  <si>
    <t>2024-01-13 17:35:44</t>
  </si>
  <si>
    <t>TR-41 35-15-M00041_35-15-M00041_72258151</t>
  </si>
  <si>
    <t>72258151</t>
  </si>
  <si>
    <t>2024-01-13 10:59:43</t>
  </si>
  <si>
    <t>2024-01-13 12:05:19</t>
  </si>
  <si>
    <t>AYRANCILAR DM-2/20-1 35-26-M00822_957754901_957754901</t>
  </si>
  <si>
    <t>957754901</t>
  </si>
  <si>
    <t>2024-01-13 10:39:11</t>
  </si>
  <si>
    <t>2024-01-13 11:40:08</t>
  </si>
  <si>
    <t>2024-01-13 10:35:08</t>
  </si>
  <si>
    <t>2024-01-13 10:52:43</t>
  </si>
  <si>
    <t>2024-01-13 10:41:09</t>
  </si>
  <si>
    <t>2024-01-13 12:21:06</t>
  </si>
  <si>
    <t>ASSTAR KÖK 45-73-M00134_KÖYLER ÇIKIŞ M02_66686397</t>
  </si>
  <si>
    <t>66686397</t>
  </si>
  <si>
    <t>2024-01-13 10:39:48</t>
  </si>
  <si>
    <t>2024-01-13 10:59:28</t>
  </si>
  <si>
    <t>2024-01-13 09:48:16</t>
  </si>
  <si>
    <t>2024-01-13 17:30:00</t>
  </si>
  <si>
    <t>K-2740 35-07-K02740_K-995 K01_48407708</t>
  </si>
  <si>
    <t>48407708</t>
  </si>
  <si>
    <t>2024-01-13 10:09:38</t>
  </si>
  <si>
    <t>2024-01-13 10:10:38</t>
  </si>
  <si>
    <t>BELEVİ İM 35-13-A00002_MEHMETLER L12_2313343</t>
  </si>
  <si>
    <t>2313343</t>
  </si>
  <si>
    <t>2024-01-13 09:50:51</t>
  </si>
  <si>
    <t>2024-01-13 15:00:09</t>
  </si>
  <si>
    <t>DM02/TR04 45-73-M00062_HatBaşıAyırıcı_53136078 M03_53136078</t>
  </si>
  <si>
    <t>53136078</t>
  </si>
  <si>
    <t>2024-01-13 08:35:35</t>
  </si>
  <si>
    <t>2024-01-13 09:20:51</t>
  </si>
  <si>
    <t>KARGIN KÖK 45-71-M00095_ESKİ KARAOĞLANLI (BAYIRLAR PETROL) M02_2076274</t>
  </si>
  <si>
    <t>2076274</t>
  </si>
  <si>
    <t>2024-01-13 08:09:27</t>
  </si>
  <si>
    <t>2024-01-13 09:15:51</t>
  </si>
  <si>
    <t>2024-01-13 08:48:48</t>
  </si>
  <si>
    <t>2024-01-13 09:28:51</t>
  </si>
  <si>
    <t>2024-01-13 04:45:08</t>
  </si>
  <si>
    <t>2024-01-13 05:26:58</t>
  </si>
  <si>
    <t>K-816 35-04-K00816_D_56379976_56379976</t>
  </si>
  <si>
    <t>56379976</t>
  </si>
  <si>
    <t>2024-01-13 01:23:22</t>
  </si>
  <si>
    <t>2024-01-13 02:39:11</t>
  </si>
  <si>
    <t>2024-01-13 03:06:37</t>
  </si>
  <si>
    <t>2024-01-13 03:16:15</t>
  </si>
  <si>
    <t>M-1914 35-01-M01914_98536165_98536165</t>
  </si>
  <si>
    <t>98536165</t>
  </si>
  <si>
    <t>2024-01-12 20:30:06</t>
  </si>
  <si>
    <t>2024-01-12 23:41:50</t>
  </si>
  <si>
    <t>İĞDECİK TR-3 45-71-M00080_A_56403745_56403745</t>
  </si>
  <si>
    <t>56403745</t>
  </si>
  <si>
    <t>2024-01-12 20:49:04</t>
  </si>
  <si>
    <t>2024-01-12 21:13:53</t>
  </si>
  <si>
    <t>2024-01-12 21:20:28</t>
  </si>
  <si>
    <t>2024-01-12 21:35:00</t>
  </si>
  <si>
    <t>K-4539 35-07-K04539_914982777_914982777</t>
  </si>
  <si>
    <t>914982777</t>
  </si>
  <si>
    <t>2024-01-12 19:33:12</t>
  </si>
  <si>
    <t>2024-01-12 22:17:06</t>
  </si>
  <si>
    <t>TR-2/85 45-83-L00085_C_90999080_90999080</t>
  </si>
  <si>
    <t>90999080</t>
  </si>
  <si>
    <t>2024-01-12 19:50:00</t>
  </si>
  <si>
    <t>2024-01-12 21:35:11</t>
  </si>
  <si>
    <t>KARŞIYAKA GIS TM 35-04-A00002_Karşıyaka-13 K22_2309964</t>
  </si>
  <si>
    <t>2309964</t>
  </si>
  <si>
    <t>2024-01-12 22:04:44</t>
  </si>
  <si>
    <t>2024-01-12 14:04:48</t>
  </si>
  <si>
    <t>2024-01-12 14:24:40</t>
  </si>
  <si>
    <t>SAĞLIKÇILAR DM 35-18-L00544_ALTINYUNUS DM L01_2094908</t>
  </si>
  <si>
    <t>2094908</t>
  </si>
  <si>
    <t>2024-01-12 14:00:48</t>
  </si>
  <si>
    <t>2024-01-12 18:10:09</t>
  </si>
  <si>
    <t>M-13 GERMİYAN 35-18-M00184_35-18-M00184_76954006</t>
  </si>
  <si>
    <t>76954006</t>
  </si>
  <si>
    <t>2024-01-12 13:46:30</t>
  </si>
  <si>
    <t>2024-01-12 11:48:42</t>
  </si>
  <si>
    <t>2024-01-12 13:17:57</t>
  </si>
  <si>
    <t>K-4035 35-01-K04035_C_56363605_56363605</t>
  </si>
  <si>
    <t>56363605</t>
  </si>
  <si>
    <t>2024-01-12 12:15:04</t>
  </si>
  <si>
    <t>2024-01-12 14:20:04</t>
  </si>
  <si>
    <t>2024-01-12 12:02:42</t>
  </si>
  <si>
    <t>2024-01-12 15:27:22</t>
  </si>
  <si>
    <t>2024-01-12 12:00:11</t>
  </si>
  <si>
    <t>2024-01-12 12:30:12</t>
  </si>
  <si>
    <t>2024-01-12 11:45:45</t>
  </si>
  <si>
    <t>2024-01-12 11:54:18</t>
  </si>
  <si>
    <t>2024-01-12 11:27:46</t>
  </si>
  <si>
    <t>2024-01-12 13:00:38</t>
  </si>
  <si>
    <t>TR-45 35-16-L00045_47569374_56352665_56352665</t>
  </si>
  <si>
    <t>56352665</t>
  </si>
  <si>
    <t>2024-01-12 09:07:52</t>
  </si>
  <si>
    <t>2024-01-12 09:31:11</t>
  </si>
  <si>
    <t>2024-01-12 06:52:07</t>
  </si>
  <si>
    <t>2024-01-12 10:57:32</t>
  </si>
  <si>
    <t>2024-01-12 06:25:50</t>
  </si>
  <si>
    <t>2024-01-12 08:48:15</t>
  </si>
  <si>
    <t>ADALA TR-9 45-78-M00294__90053004_90053004</t>
  </si>
  <si>
    <t>90053004</t>
  </si>
  <si>
    <t>2024-01-11 21:16:14</t>
  </si>
  <si>
    <t>2024-01-11 22:06:34</t>
  </si>
  <si>
    <t>2024-01-11 20:36:20</t>
  </si>
  <si>
    <t>2024-01-11 21:10:02</t>
  </si>
  <si>
    <t>2024-01-11 19:59:02</t>
  </si>
  <si>
    <t>2024-01-11 21:42:41</t>
  </si>
  <si>
    <t>MEKO METAL KÖK 35-26-M00394_SFS RİNG M02_72164859</t>
  </si>
  <si>
    <t>72164859</t>
  </si>
  <si>
    <t>2024-01-11 18:25:01</t>
  </si>
  <si>
    <t>2024-01-11 19:13:26</t>
  </si>
  <si>
    <t>2024-01-11 18:02:27</t>
  </si>
  <si>
    <t>2024-01-11 21:08:25</t>
  </si>
  <si>
    <t>L-100 DÜZCE 35-14-L00100_956649952_956649952</t>
  </si>
  <si>
    <t>956649952</t>
  </si>
  <si>
    <t>2024-01-11 15:36:23</t>
  </si>
  <si>
    <t>2024-01-11 17:01:57</t>
  </si>
  <si>
    <t>SEZENER EMRAN SULAMA GRUBU 35-29-M00215_955214418_955214418</t>
  </si>
  <si>
    <t>955214418</t>
  </si>
  <si>
    <t>2024-01-11 12:49:24</t>
  </si>
  <si>
    <t>2024-01-11 15:53:38</t>
  </si>
  <si>
    <t>ÇUKURALTI M-18 35-25-M00066_955282722_955282722</t>
  </si>
  <si>
    <t>955282722</t>
  </si>
  <si>
    <t>2024-01-11 12:48:45</t>
  </si>
  <si>
    <t>2024-01-11 15:10:22</t>
  </si>
  <si>
    <t>2024-01-11 12:10:08</t>
  </si>
  <si>
    <t>2024-01-11 12:21:08</t>
  </si>
  <si>
    <t>2024-01-11 12:26:16</t>
  </si>
  <si>
    <t>2024-01-11 16:12:10</t>
  </si>
  <si>
    <t>L-97 35-18-L00097_950453514_950453514</t>
  </si>
  <si>
    <t>950453514</t>
  </si>
  <si>
    <t>2024-01-11 11:18:56</t>
  </si>
  <si>
    <t>2024-01-11 12:38:23</t>
  </si>
  <si>
    <t>K-511 35-01-K00511_E E1_5922934</t>
  </si>
  <si>
    <t>5922934</t>
  </si>
  <si>
    <t>2024-01-11 11:09:27</t>
  </si>
  <si>
    <t>2024-01-11 13:13:07</t>
  </si>
  <si>
    <t>2024-01-11 11:13:13</t>
  </si>
  <si>
    <t>2024-01-11 11:52:18</t>
  </si>
  <si>
    <t>K-1403 35-01-K01403_35-01-K01403_2349307</t>
  </si>
  <si>
    <t>2349307</t>
  </si>
  <si>
    <t>2024-01-11 12:33:22</t>
  </si>
  <si>
    <t>K-3385 35-04-K03385_C C1_5819481</t>
  </si>
  <si>
    <t>5819481</t>
  </si>
  <si>
    <t>2024-01-11 11:25:16</t>
  </si>
  <si>
    <t>2024-01-11 17:22:30</t>
  </si>
  <si>
    <t>2024-01-11 09:41:25</t>
  </si>
  <si>
    <t>2024-01-11 16:39:59</t>
  </si>
  <si>
    <t>K-3 35-01-K00003_B B3_5860415</t>
  </si>
  <si>
    <t>5860415</t>
  </si>
  <si>
    <t>2024-01-11 15:10:30</t>
  </si>
  <si>
    <t>ÜRKÜTLER TR-1 35-16-M00091_35-16-M00091_2361502</t>
  </si>
  <si>
    <t>2361502</t>
  </si>
  <si>
    <t>2024-01-11 09:51:51</t>
  </si>
  <si>
    <t>2024-01-11 10:30:17</t>
  </si>
  <si>
    <t>HELVACI TR-8 35-17-M00368_DIREK TIPI TRAFO HUCRESI H01_2046961</t>
  </si>
  <si>
    <t>2046961</t>
  </si>
  <si>
    <t>2024-01-11 09:43:46</t>
  </si>
  <si>
    <t>TR-152 35-16-L00152_47556290_56397810_56397810</t>
  </si>
  <si>
    <t>56397810</t>
  </si>
  <si>
    <t>2024-01-11 09:27:18</t>
  </si>
  <si>
    <t>2024-01-11 09:59:05</t>
  </si>
  <si>
    <t>2024-01-11 07:10:03</t>
  </si>
  <si>
    <t>2024-01-11 08:39:45</t>
  </si>
  <si>
    <t>2024-01-11 08:48:19</t>
  </si>
  <si>
    <t>2024-01-11 08:55:39</t>
  </si>
  <si>
    <t>2024-01-11 08:53:20</t>
  </si>
  <si>
    <t>K-42 35-01-K00042_K-385 K02_64148013</t>
  </si>
  <si>
    <t>64148013</t>
  </si>
  <si>
    <t>2024-01-11 07:37:00</t>
  </si>
  <si>
    <t>ALSANCAK TM 35-01-A00005_MERSİNLİ K11_2308519</t>
  </si>
  <si>
    <t>2308519</t>
  </si>
  <si>
    <t>2024-01-10 23:56:45</t>
  </si>
  <si>
    <t>2024-01-10 23:58:53</t>
  </si>
  <si>
    <t>K-4420 35-10-K04420_35-10-K04420_47756742</t>
  </si>
  <si>
    <t>47756742</t>
  </si>
  <si>
    <t>2024-01-10 20:51:14</t>
  </si>
  <si>
    <t>K-4304 35-01-K04304_R_56361170_56361170</t>
  </si>
  <si>
    <t>56361170</t>
  </si>
  <si>
    <t>2024-01-10 21:08:21</t>
  </si>
  <si>
    <t>2024-01-10 21:39:20</t>
  </si>
  <si>
    <t>PİREVELİLER TR-1 35-16-M00081_A_91153347_91153347</t>
  </si>
  <si>
    <t>91153347</t>
  </si>
  <si>
    <t>2024-01-10 20:59:40</t>
  </si>
  <si>
    <t>2024-01-10 23:14:29</t>
  </si>
  <si>
    <t>K-2664 35-02-K02664_913068430_913068430</t>
  </si>
  <si>
    <t>913068430</t>
  </si>
  <si>
    <t>2024-01-10 18:52:02</t>
  </si>
  <si>
    <t>2024-01-10 19:57:51</t>
  </si>
  <si>
    <t>TR-5 35-19-L00005_BOZAVLU TRAFO L02_72124030</t>
  </si>
  <si>
    <t>72124030</t>
  </si>
  <si>
    <t>2024-01-11 14:24:42</t>
  </si>
  <si>
    <t>TR-3 45-74-M00003_945589003_945589003</t>
  </si>
  <si>
    <t>945589003</t>
  </si>
  <si>
    <t>2024-01-11 10:53:25</t>
  </si>
  <si>
    <t>2024-01-11 11:50:17</t>
  </si>
  <si>
    <t>2024-01-11 10:48:08</t>
  </si>
  <si>
    <t>2024-01-11 14:02:33</t>
  </si>
  <si>
    <t>ÇAPAK KÖK 35-26-M00435_HatBaşıAyırıcı_74816160 M05_74816160</t>
  </si>
  <si>
    <t>74816160</t>
  </si>
  <si>
    <t>2024-01-11 10:53:18</t>
  </si>
  <si>
    <t>2024-01-11 17:59:22</t>
  </si>
  <si>
    <t>K-2846 35-07-K02846_ILICA TM K04_72258096</t>
  </si>
  <si>
    <t>72258096</t>
  </si>
  <si>
    <t>2024-01-11 11:08:49</t>
  </si>
  <si>
    <t>2024-01-11 11:11:08</t>
  </si>
  <si>
    <t>2024-01-11 09:16:15</t>
  </si>
  <si>
    <t>2024-01-11 17:53:38</t>
  </si>
  <si>
    <t>2024-01-11 09:14:58</t>
  </si>
  <si>
    <t>2024-01-11 10:32:58</t>
  </si>
  <si>
    <t>CENKYERİ TR-4 45-82-M00252_E_91295729_91295729</t>
  </si>
  <si>
    <t>91295729</t>
  </si>
  <si>
    <t>2024-01-11 09:20:44</t>
  </si>
  <si>
    <t>2024-01-11 17:37:12</t>
  </si>
  <si>
    <t>SART TR-5 45-78-M00174_49315761_56384936_56384936</t>
  </si>
  <si>
    <t>56384936</t>
  </si>
  <si>
    <t>2024-01-10 23:45:14</t>
  </si>
  <si>
    <t>2024-01-11 00:52:14</t>
  </si>
  <si>
    <t>KARABÖRGLÜ TR-3 45-72-L00176_A_56392949_56392949</t>
  </si>
  <si>
    <t>56392949</t>
  </si>
  <si>
    <t>2024-01-10 21:14:25</t>
  </si>
  <si>
    <t>2024-01-10 21:57:42</t>
  </si>
  <si>
    <t>M-176 SEÇKİNEVLER SİTESİ 35-14-M00414_A A1b_5951397</t>
  </si>
  <si>
    <t>5951397</t>
  </si>
  <si>
    <t>2024-01-10 20:49:48</t>
  </si>
  <si>
    <t>2024-01-11 02:24:13</t>
  </si>
  <si>
    <t>M-1570 35-02-M01570_99343072_99343072</t>
  </si>
  <si>
    <t>99343072</t>
  </si>
  <si>
    <t>2024-01-10 20:56:56</t>
  </si>
  <si>
    <t>2024-01-10 23:05:00</t>
  </si>
  <si>
    <t>2024-01-10 21:18:08</t>
  </si>
  <si>
    <t>2024-01-10 21:23:54</t>
  </si>
  <si>
    <t>YELKİ TR-3 (M-2344) 35-10-M02344_E_60983744_60983744</t>
  </si>
  <si>
    <t>60983744</t>
  </si>
  <si>
    <t>2024-01-10 21:07:29</t>
  </si>
  <si>
    <t>2024-01-10 22:02:17</t>
  </si>
  <si>
    <t>2024-01-10 21:07:07</t>
  </si>
  <si>
    <t>2024-01-10 23:32:54</t>
  </si>
  <si>
    <t>GÜNEY DM 45-83-L00130_AYVACIK L06_2096782</t>
  </si>
  <si>
    <t>2096782</t>
  </si>
  <si>
    <t>2024-01-11 10:42:28</t>
  </si>
  <si>
    <t>2024-01-11 11:09:18</t>
  </si>
  <si>
    <t>2024-01-11 11:29:08</t>
  </si>
  <si>
    <t>2024-01-11 10:35:44</t>
  </si>
  <si>
    <t>2024-01-11 10:45:58</t>
  </si>
  <si>
    <t>DEREKÖY KÖK 45-72-L00458_DEREKÖY ÇIKIŞI L01_2330810</t>
  </si>
  <si>
    <t>2330810</t>
  </si>
  <si>
    <t>2024-01-11 10:31:58</t>
  </si>
  <si>
    <t>2024-01-11 17:21:34</t>
  </si>
  <si>
    <t>KAYAKÖY TR-1 35-15-L00521_35-15-L00521_2364690</t>
  </si>
  <si>
    <t>2364690</t>
  </si>
  <si>
    <t>2024-01-11 09:21:34</t>
  </si>
  <si>
    <t>2024-01-11 14:38:17</t>
  </si>
  <si>
    <t>K-3338 35-02-K03338_C_56372640_56372640</t>
  </si>
  <si>
    <t>56372640</t>
  </si>
  <si>
    <t>2024-01-11 09:38:08</t>
  </si>
  <si>
    <t>2024-01-11 16:58:58</t>
  </si>
  <si>
    <t>2024-01-11 09:39:38</t>
  </si>
  <si>
    <t>2024-01-11 15:06:44</t>
  </si>
  <si>
    <t>YUKARI AKTEPE KÖYÜ TR-6 35-32-L00155_ H_77084950</t>
  </si>
  <si>
    <t>77084950</t>
  </si>
  <si>
    <t>2024-01-11 09:18:55</t>
  </si>
  <si>
    <t>2024-01-11 15:16:54</t>
  </si>
  <si>
    <t>2024-01-11 06:21:49</t>
  </si>
  <si>
    <t>2024-01-11 09:41:36</t>
  </si>
  <si>
    <t>YENMİŞ KÖK 35-27-M00366_Recloser M03_2303188</t>
  </si>
  <si>
    <t>2303188</t>
  </si>
  <si>
    <t>2024-01-11 08:57:48</t>
  </si>
  <si>
    <t>2024-01-11 09:10:49</t>
  </si>
  <si>
    <t>TR-2/49 45-72-L00049_95000501739_95000501739</t>
  </si>
  <si>
    <t>95000501739</t>
  </si>
  <si>
    <t>2024-01-10 23:31:13</t>
  </si>
  <si>
    <t>2024-01-11 01:04:28</t>
  </si>
  <si>
    <t>2024-01-10 21:06:52</t>
  </si>
  <si>
    <t>2024-01-10 22:04:28</t>
  </si>
  <si>
    <t>YAYAKENT TR-1 35-24-M00001_35-24-M00001_2377339</t>
  </si>
  <si>
    <t>2377339</t>
  </si>
  <si>
    <t>2024-01-10 19:01:18</t>
  </si>
  <si>
    <t>2024-01-10 19:18:40</t>
  </si>
  <si>
    <t>KARABURUN TR-10 35-21-L00020_953367647_953367647</t>
  </si>
  <si>
    <t>953367647</t>
  </si>
  <si>
    <t>2024-01-10 18:10:06</t>
  </si>
  <si>
    <t>2024-01-10 22:38:52</t>
  </si>
  <si>
    <t>2024-01-10 18:17:28</t>
  </si>
  <si>
    <t>2024-01-10 18:26:38</t>
  </si>
  <si>
    <t>K-278 35-01-K00278_910708305_910708305</t>
  </si>
  <si>
    <t>910708305</t>
  </si>
  <si>
    <t>2024-01-10 15:07:51</t>
  </si>
  <si>
    <t>2024-01-10 17:01:40</t>
  </si>
  <si>
    <t>2024-01-10 15:25:11</t>
  </si>
  <si>
    <t>2024-01-10 16:48:03</t>
  </si>
  <si>
    <t>BULGURCA TR-3 35-22-M00253_955271560_955271560</t>
  </si>
  <si>
    <t>955271560</t>
  </si>
  <si>
    <t>2024-01-10 15:25:45</t>
  </si>
  <si>
    <t>2024-01-10 18:33:43</t>
  </si>
  <si>
    <t>HARMANDALI KÖK 45-71-M00061_AHMET KOCA M10_72231053</t>
  </si>
  <si>
    <t>72231053</t>
  </si>
  <si>
    <t>2024-01-10 10:29:14</t>
  </si>
  <si>
    <t>2024-01-10 15:42:54</t>
  </si>
  <si>
    <t>2024-01-11 09:58:53</t>
  </si>
  <si>
    <t>2024-01-11 18:34:14</t>
  </si>
  <si>
    <t>K-2741 35-08-K02741_98982886_98982886</t>
  </si>
  <si>
    <t>98982886</t>
  </si>
  <si>
    <t>2024-01-11 09:27:32</t>
  </si>
  <si>
    <t>2024-01-11 16:24:35</t>
  </si>
  <si>
    <t>AHMETLİ TR-30 MEZARLIK 45-84-L00030__72372048_72372048</t>
  </si>
  <si>
    <t>72372048</t>
  </si>
  <si>
    <t>2024-01-10 23:43:59</t>
  </si>
  <si>
    <t>2024-01-11 02:38:29</t>
  </si>
  <si>
    <t>2024-01-10 19:38:49</t>
  </si>
  <si>
    <t>2024-01-10 21:04:43</t>
  </si>
  <si>
    <t>L-392 ALTINEVLER 35-18-L00392_11740881_56374187_56374187</t>
  </si>
  <si>
    <t>56374187</t>
  </si>
  <si>
    <t>2024-01-10 18:11:56</t>
  </si>
  <si>
    <t>2024-01-11 00:02:29</t>
  </si>
  <si>
    <t>2024-01-10 18:09:12</t>
  </si>
  <si>
    <t>2024-01-10 20:05:47</t>
  </si>
  <si>
    <t>2024-01-10 18:09:42</t>
  </si>
  <si>
    <t>2024-01-10 18:57:55</t>
  </si>
  <si>
    <t>2024-01-10 15:11:45</t>
  </si>
  <si>
    <t>2024-01-10 15:49:52</t>
  </si>
  <si>
    <t>ÇIRPI TR-1-2/4 35-20-M00009_B_92863399_92863399</t>
  </si>
  <si>
    <t>92863399</t>
  </si>
  <si>
    <t>2024-01-10 15:37:11</t>
  </si>
  <si>
    <t>2024-01-10 17:13:31</t>
  </si>
  <si>
    <t>2024-01-14 18:07:21</t>
  </si>
  <si>
    <t>2024-01-14 18:23:14</t>
  </si>
  <si>
    <t>K-1162 35-01-K01162_35-01-K01162_2359101</t>
  </si>
  <si>
    <t>2359101</t>
  </si>
  <si>
    <t>2024-01-14 18:03:34</t>
  </si>
  <si>
    <t>2024-01-15 00:02:33</t>
  </si>
  <si>
    <t>M-1101 35-03-M01101_F_56364236_56364236</t>
  </si>
  <si>
    <t>56364236</t>
  </si>
  <si>
    <t>2024-01-14 16:31:01</t>
  </si>
  <si>
    <t>2024-01-14 17:27:31</t>
  </si>
  <si>
    <t>TEKKEDERE DM 35-16-M00137_ZEYTİNDAĞ İÇME SUYU-DÖNMEZ ÇIRÇIR M04_2118714</t>
  </si>
  <si>
    <t>2024-01-14 16:24:11</t>
  </si>
  <si>
    <t>2024-01-14 16:27:37</t>
  </si>
  <si>
    <t>GERENKÖY TR-5 35-23-M00151_950425702_950425702</t>
  </si>
  <si>
    <t>950425702</t>
  </si>
  <si>
    <t>2024-01-14 16:28:52</t>
  </si>
  <si>
    <t>2024-01-14 17:42:46</t>
  </si>
  <si>
    <t>M-2390 35-09-M02390_912610616_912610616</t>
  </si>
  <si>
    <t>912610616</t>
  </si>
  <si>
    <t>2024-01-14 12:30:23</t>
  </si>
  <si>
    <t>2024-01-14 16:34:42</t>
  </si>
  <si>
    <t>2024-01-14 13:10:10</t>
  </si>
  <si>
    <t>2024-01-14 15:39:26</t>
  </si>
  <si>
    <t>DM-14/08 45-71-M00385__72410768_72410768</t>
  </si>
  <si>
    <t>72410768</t>
  </si>
  <si>
    <t>2024-01-14 10:49:06</t>
  </si>
  <si>
    <t>2024-01-14 13:05:19</t>
  </si>
  <si>
    <t>HASAN UYSAL SULAMA GRUBU 35-29-L00670_DIREK TIPI TRAFO HUCRESI H01_2097675</t>
  </si>
  <si>
    <t>2097675</t>
  </si>
  <si>
    <t>2024-01-14 10:09:01</t>
  </si>
  <si>
    <t>2024-01-14 13:56:35</t>
  </si>
  <si>
    <t>2024-01-14 10:05:28</t>
  </si>
  <si>
    <t>2024-01-14 10:37:08</t>
  </si>
  <si>
    <t>K-231 35-01-K00231_D_56375626_56375626</t>
  </si>
  <si>
    <t>2024-01-13 18:17:53</t>
  </si>
  <si>
    <t>2024-01-13 20:16:07</t>
  </si>
  <si>
    <t>M-2913 (YATIRIM REZERVE) 35-01-M02913_35-01-M02913_73633534</t>
  </si>
  <si>
    <t>73633534</t>
  </si>
  <si>
    <t>2024-01-13 19:05:25</t>
  </si>
  <si>
    <t>2024-01-13 20:48:01</t>
  </si>
  <si>
    <t>2024-01-13 18:55:41</t>
  </si>
  <si>
    <t>2024-01-13 19:19:48</t>
  </si>
  <si>
    <t>CENKYERİ TR-1 45-82-M00131_CENKYERİ TR-4 M04_72194959</t>
  </si>
  <si>
    <t>72194959</t>
  </si>
  <si>
    <t>2024-01-13 18:29:28</t>
  </si>
  <si>
    <t>2024-01-13 19:31:00</t>
  </si>
  <si>
    <t>2024-01-12 18:57:53</t>
  </si>
  <si>
    <t>2024-01-12 20:56:10</t>
  </si>
  <si>
    <t>2024-01-12 18:56:36</t>
  </si>
  <si>
    <t>2024-01-12 21:57:42</t>
  </si>
  <si>
    <t>ÇEŞNELİ TR-439 TARIMSAL SULAMA 45-73-M00945_45-73-M00945_2354935</t>
  </si>
  <si>
    <t>2354935</t>
  </si>
  <si>
    <t>2024-01-12 17:04:43</t>
  </si>
  <si>
    <t>2024-01-12 17:54:30</t>
  </si>
  <si>
    <t>TUMBULLAR TR-1 35-31-L00362_A_91439489_91439489</t>
  </si>
  <si>
    <t>91439489</t>
  </si>
  <si>
    <t>2024-01-12 12:28:21</t>
  </si>
  <si>
    <t>2024-01-12 13:59:05</t>
  </si>
  <si>
    <t>SOMA TR-13/1 45-82-M00113_45-82-M00113_72188594</t>
  </si>
  <si>
    <t>72188594</t>
  </si>
  <si>
    <t>2024-01-12 12:15:01</t>
  </si>
  <si>
    <t>2024-01-12 13:07:33</t>
  </si>
  <si>
    <t>2024-01-12 12:28:12</t>
  </si>
  <si>
    <t>2024-01-12 12:41:56</t>
  </si>
  <si>
    <t>2024-01-11 22:49:41</t>
  </si>
  <si>
    <t>2024-01-12 01:47:09</t>
  </si>
  <si>
    <t>ARPADERE TR-1 35-24-M00083_A_91147077_91147077</t>
  </si>
  <si>
    <t>91147077</t>
  </si>
  <si>
    <t>2024-01-11 19:15:49</t>
  </si>
  <si>
    <t>2024-01-11 21:20:27</t>
  </si>
  <si>
    <t>2024-01-11 15:56:22</t>
  </si>
  <si>
    <t>K-1162 35-01-K01162_911319287_911319287</t>
  </si>
  <si>
    <t>911319287</t>
  </si>
  <si>
    <t>2024-01-11 15:45:27</t>
  </si>
  <si>
    <t>2024-01-11 20:01:13</t>
  </si>
  <si>
    <t>SAİPALTI TR-1 35-21-L00101_E_56373652_56373652</t>
  </si>
  <si>
    <t>56373652</t>
  </si>
  <si>
    <t>2024-01-10 18:29:31</t>
  </si>
  <si>
    <t>2024-01-10 22:52:47</t>
  </si>
  <si>
    <t>2024-01-10 17:43:42</t>
  </si>
  <si>
    <t>2024-01-10 18:03:38</t>
  </si>
  <si>
    <t>2024-01-10 17:07:55</t>
  </si>
  <si>
    <t>2024-01-10 22:42:05</t>
  </si>
  <si>
    <t>ÇINARLIKUYU KÖK 45-71-M00188_HatBaşıAyırıcı_53134587 M02_53134587</t>
  </si>
  <si>
    <t>53134587</t>
  </si>
  <si>
    <t>2024-01-10 16:05:23</t>
  </si>
  <si>
    <t>2024-01-10 22:57:35</t>
  </si>
  <si>
    <t>K-421 35-01-K00421_911323894_911323894</t>
  </si>
  <si>
    <t>911323894</t>
  </si>
  <si>
    <t>2024-01-10 16:18:32</t>
  </si>
  <si>
    <t>2024-01-10 20:28:36</t>
  </si>
  <si>
    <t>GÜN IŞIĞI SİTESİ TR 35-30-M00350_966177912_966177912</t>
  </si>
  <si>
    <t>966177912</t>
  </si>
  <si>
    <t>2024-01-10 16:08:14</t>
  </si>
  <si>
    <t>2024-01-10 19:14:33</t>
  </si>
  <si>
    <t>2024-01-10 15:51:43</t>
  </si>
  <si>
    <t>2024-01-10 21:50:05</t>
  </si>
  <si>
    <t>K-3538 35-01-K03538_911175850_911175850</t>
  </si>
  <si>
    <t>911175850</t>
  </si>
  <si>
    <t>2024-01-10 15:51:24</t>
  </si>
  <si>
    <t>2024-01-10 20:10:45</t>
  </si>
  <si>
    <t>BAHÇELİ TR-1 35-30-L00147_955326954_955326954</t>
  </si>
  <si>
    <t>955326954</t>
  </si>
  <si>
    <t>2024-01-10 15:43:26</t>
  </si>
  <si>
    <t>2024-01-10 15:59:03</t>
  </si>
  <si>
    <t>2024-01-10 16:18:05</t>
  </si>
  <si>
    <t>2024-01-10 16:02:18</t>
  </si>
  <si>
    <t>2024-01-10 17:00:08</t>
  </si>
  <si>
    <t>2024-01-10 16:01:48</t>
  </si>
  <si>
    <t>2024-01-10 18:28:19</t>
  </si>
  <si>
    <t>SULUDERE TR-14 35-31-L00393_A_91076361_91076361</t>
  </si>
  <si>
    <t>91076361</t>
  </si>
  <si>
    <t>2024-01-10 15:03:23</t>
  </si>
  <si>
    <t>2024-01-10 18:26:49</t>
  </si>
  <si>
    <t>KARABURÇ HAL YANI TR-4_35-31-L00266_ _956580044_ _956580044</t>
  </si>
  <si>
    <t>956580044</t>
  </si>
  <si>
    <t>2024-01-31 09:16:00</t>
  </si>
  <si>
    <t>2024-01-31 12:08:37</t>
  </si>
  <si>
    <t>OĞLANANASI TR-4_35-22-M00258_KAPI_KILITLI_955276582_ _955276582</t>
  </si>
  <si>
    <t>955276582</t>
  </si>
  <si>
    <t>2024-01-13 15:41:53</t>
  </si>
  <si>
    <t>2024-01-13 17:41:14</t>
  </si>
  <si>
    <t>AKÇAKÖY TR-1_35-22-M00288_SANAL BINA_962630165_ _962630165</t>
  </si>
  <si>
    <t>962630165</t>
  </si>
  <si>
    <t>2024-01-26 16:02:44</t>
  </si>
  <si>
    <t>2024-01-26 18:19:38</t>
  </si>
  <si>
    <t>K-1996_35-01-K01996_C_1C_5914060</t>
  </si>
  <si>
    <t>2024-01-03 19:44:06</t>
  </si>
  <si>
    <t>2024-01-03 20:51:16</t>
  </si>
  <si>
    <t>YENİKÖY TR-2 35-23-M00086_C_91318288_91318288</t>
  </si>
  <si>
    <t>91318288</t>
  </si>
  <si>
    <t>2024-01-04 14:42:23</t>
  </si>
  <si>
    <t>2024-01-04 20:16:27</t>
  </si>
  <si>
    <t>35-28-M00167_ASARLIK TR-1_0_953376745_ _953376745</t>
  </si>
  <si>
    <t>953376745</t>
  </si>
  <si>
    <t>2024-01-31 15:08:08</t>
  </si>
  <si>
    <t>2024-01-31 17:35:16</t>
  </si>
  <si>
    <t>ULUCAK DM-2/13 35-27-M00329_D DM13D1B_5804965</t>
  </si>
  <si>
    <t>5804965</t>
  </si>
  <si>
    <t>2024-01-09 08:20:27</t>
  </si>
  <si>
    <t>2024-01-09 10:07:03</t>
  </si>
  <si>
    <t>BERGAMA TM 35-16-A00004_BERGAMA-2 M03_2314054</t>
  </si>
  <si>
    <t>2314054</t>
  </si>
  <si>
    <t>2024-01-21 07:05:01</t>
  </si>
  <si>
    <t>2024-01-21 07:59:17</t>
  </si>
  <si>
    <t>YILMAZ TR-5 45-78-L00205__72373268_72373268</t>
  </si>
  <si>
    <t>72373268</t>
  </si>
  <si>
    <t>2024-01-12 14:16:27</t>
  </si>
  <si>
    <t>2024-01-12 16:07:32</t>
  </si>
  <si>
    <t>M-2040_35-01-M02040_C_C_56367083_56367083</t>
  </si>
  <si>
    <t>56367083</t>
  </si>
  <si>
    <t>2024-01-01 01:08:30</t>
  </si>
  <si>
    <t>2024-01-01 02:12:18</t>
  </si>
  <si>
    <t>ULUKENT DM-3 35-28-M00003_DM-3/17 M01_2064000</t>
  </si>
  <si>
    <t>2064000</t>
  </si>
  <si>
    <t>2024-01-22 19:44:48</t>
  </si>
  <si>
    <t>2024-01-23 00:50:53</t>
  </si>
  <si>
    <t>K-4260 35-07-K04260_913476044_913476044</t>
  </si>
  <si>
    <t>913476044</t>
  </si>
  <si>
    <t>2024-01-18 15:26:57</t>
  </si>
  <si>
    <t>2024-01-18 16:35:31</t>
  </si>
  <si>
    <t>DUMANLAR KÖK 45-81-M00044_ZIRMANLAR M05_72038299</t>
  </si>
  <si>
    <t>72038299</t>
  </si>
  <si>
    <t>2024-01-29 10:52:34</t>
  </si>
  <si>
    <t>2024-01-29 17:21:00</t>
  </si>
  <si>
    <t>2024-01-09 00:17:53</t>
  </si>
  <si>
    <t>2024-01-09 01:11:51</t>
  </si>
  <si>
    <t>K-1086 35-01-K01086_K-1581 K02_2119393</t>
  </si>
  <si>
    <t>2119393</t>
  </si>
  <si>
    <t>2024-01-09 05:54:47</t>
  </si>
  <si>
    <t>35-28-M00910_SEYREK TR-6_SEYREK TR-6_35-28-M00910_78032006</t>
  </si>
  <si>
    <t>78032006</t>
  </si>
  <si>
    <t>2024-01-21 17:59:39</t>
  </si>
  <si>
    <t>2024-01-21 18:49:16</t>
  </si>
  <si>
    <t>SALİHLERALTI BENZİNLİK TR 35-30-L00143_35-30-L00143_2353891</t>
  </si>
  <si>
    <t>2353891</t>
  </si>
  <si>
    <t>2024-01-30 18:06:24</t>
  </si>
  <si>
    <t>ÇINARLIKUYU KÖK_45-71-M00188_ÇINARLIKUYU TR-1_M02_72248777</t>
  </si>
  <si>
    <t>2024-01-01 01:47:37</t>
  </si>
  <si>
    <t>2024-01-01 02:35:13</t>
  </si>
  <si>
    <t>M-2151_35-07-M02151_Jalem_99339281_ _99339281</t>
  </si>
  <si>
    <t>99339281</t>
  </si>
  <si>
    <t>2024-01-01 01:09:30</t>
  </si>
  <si>
    <t>2024-01-01 01:42:25</t>
  </si>
  <si>
    <t>M-271 KARAKAYALAR DM 35-14-M00271__81570004_81570004</t>
  </si>
  <si>
    <t>81570004</t>
  </si>
  <si>
    <t>2024-01-18 13:58:35</t>
  </si>
  <si>
    <t>2024-01-18 16:55:30</t>
  </si>
  <si>
    <t>BAĞARASI TR-14_35-23-M00361_C_C_79385435_79385435</t>
  </si>
  <si>
    <t>2024-01-01 01:28:53</t>
  </si>
  <si>
    <t>2024-01-01 02:01:03</t>
  </si>
  <si>
    <t>K-210_35-07-K00210_B_B2_66164730</t>
  </si>
  <si>
    <t>66164730</t>
  </si>
  <si>
    <t>2024-01-06 07:20:41</t>
  </si>
  <si>
    <t>2024-01-06 12:44:12</t>
  </si>
  <si>
    <t>2024-01-15 03:12:46</t>
  </si>
  <si>
    <t>2024-01-15 03:30:00</t>
  </si>
  <si>
    <t>DM-14 45-71-M00361_TR-25/19 M03_72258870</t>
  </si>
  <si>
    <t>72258870</t>
  </si>
  <si>
    <t>2024-01-08 12:08:13</t>
  </si>
  <si>
    <t>2024-01-08 13:45:45</t>
  </si>
  <si>
    <t>45-77-A00001_KULA İM_HatBaşıAyırıcı_89716736_M01_89716736</t>
  </si>
  <si>
    <t>89716736</t>
  </si>
  <si>
    <t>2024-01-30 22:16:11</t>
  </si>
  <si>
    <t>2024-01-31 01:21:00</t>
  </si>
  <si>
    <t>2024-01-31 05:19:43</t>
  </si>
  <si>
    <t>2024-01-31 13:08:12</t>
  </si>
  <si>
    <t>K-3659 35-08-K03659_35-08-K03659_42450981</t>
  </si>
  <si>
    <t>42450981</t>
  </si>
  <si>
    <t>2024-01-20 16:08:15</t>
  </si>
  <si>
    <t>2024-01-20 17:05:52</t>
  </si>
  <si>
    <t>M-251 35-09-M00251_M-263 M02_47547414</t>
  </si>
  <si>
    <t>47547414</t>
  </si>
  <si>
    <t>2024-01-20 02:37:57</t>
  </si>
  <si>
    <t>2024-01-20 03:04:10</t>
  </si>
  <si>
    <t>2024-01-20 02:37:08</t>
  </si>
  <si>
    <t>35-07-A00002_ILICA GIS TM_SEZAİ SAÇAK_M03_2056862</t>
  </si>
  <si>
    <t>2056862</t>
  </si>
  <si>
    <t>2024-01-02 09:21:09</t>
  </si>
  <si>
    <t>2024-01-02 09:24:09</t>
  </si>
  <si>
    <t>YAHŞELLİ TR-9_35-28-M00830_EMİRALEM KÖK_M02_58172302</t>
  </si>
  <si>
    <t>58172302</t>
  </si>
  <si>
    <t>2024-01-22 22:19:45</t>
  </si>
  <si>
    <t>2024-01-23 08:25:50</t>
  </si>
  <si>
    <t>DM-6_35-28-M00961_YAHŞELLİ DM-5_M010_92271345</t>
  </si>
  <si>
    <t>92271345</t>
  </si>
  <si>
    <t>2024-01-22 22:29:38</t>
  </si>
  <si>
    <t>2024-01-22 23:58:24</t>
  </si>
  <si>
    <t>96572973</t>
  </si>
  <si>
    <t>2024-01-15 20:14:55</t>
  </si>
  <si>
    <t>2024-01-15 21:10:21</t>
  </si>
  <si>
    <t>2024-01-15 21:37:05</t>
  </si>
  <si>
    <t>2024-01-15 21:40:43</t>
  </si>
  <si>
    <t>BUCA TM 35-03-A00003_BUCA KOOP. M07_96572977</t>
  </si>
  <si>
    <t>96572977</t>
  </si>
  <si>
    <t>2024-01-15 21:44:30</t>
  </si>
  <si>
    <t>M-2610 35-03-M02610_M-2116 M02_57931968</t>
  </si>
  <si>
    <t>57931968</t>
  </si>
  <si>
    <t>2024-01-16 01:49:09</t>
  </si>
  <si>
    <t>2024-01-16 06:35:41</t>
  </si>
  <si>
    <t>2024-01-15 03:21:37</t>
  </si>
  <si>
    <t>2024-01-15 03:37:07</t>
  </si>
  <si>
    <t>L-132_35-18-L00132_ _950438889_ _950438889</t>
  </si>
  <si>
    <t>950438889</t>
  </si>
  <si>
    <t>2024-01-06 16:41:53</t>
  </si>
  <si>
    <t>2024-01-06 21:29:09</t>
  </si>
  <si>
    <t>DİKİLİ TM 35-30-A00003_CUMHURİYET M013_47431167</t>
  </si>
  <si>
    <t>47431167</t>
  </si>
  <si>
    <t>TEİAŞ Trafo Arızası</t>
  </si>
  <si>
    <t>2024-01-27 13:52:49</t>
  </si>
  <si>
    <t>2024-01-27 13:59:00</t>
  </si>
  <si>
    <t>TAYTAN OFİS KÖK_45-78-M00314_YENİ KABAZLI_M016_60669846</t>
  </si>
  <si>
    <t>2024-01-04 17:55:45</t>
  </si>
  <si>
    <t>2024-01-04 19:16:00</t>
  </si>
  <si>
    <t>GÖÇBEYLİ DM_35-16-M00139_KOZLUCA_M07_72044684</t>
  </si>
  <si>
    <t>2024-01-01 03:24:28</t>
  </si>
  <si>
    <t>2024-01-01 04:25:43</t>
  </si>
  <si>
    <t>ALAÇATI TR-3 (DÜDÜKÇÜ GEDİĞİ)_45-73-M01125_A_A_91230987_91230987</t>
  </si>
  <si>
    <t>2024-01-01 01:59:08</t>
  </si>
  <si>
    <t>2024-01-01 03:13:22</t>
  </si>
  <si>
    <t>K-1990_35-04-K01990_Özcan_912658082_ _912658082</t>
  </si>
  <si>
    <t>912658082</t>
  </si>
  <si>
    <t>2024-01-01 02:13:23</t>
  </si>
  <si>
    <t>2024-01-01 03:08:54</t>
  </si>
  <si>
    <t>ÜÇPINAR DM_45-71-M00183_GÖKBEL_M09_72249143</t>
  </si>
  <si>
    <t>72249143</t>
  </si>
  <si>
    <t>2024-01-01 01:26:11</t>
  </si>
  <si>
    <t>2024-01-01 03:14:07</t>
  </si>
  <si>
    <t>YENİ ŞAKRAN TR-6_35-17-M00206_ _950309222_ _950309222</t>
  </si>
  <si>
    <t>950309222</t>
  </si>
  <si>
    <t>2024-01-04 13:07:31</t>
  </si>
  <si>
    <t>2024-01-04 17:55:02</t>
  </si>
  <si>
    <t>L-308_35-18-L00308_ _950447463_ _950447463</t>
  </si>
  <si>
    <t>950447463</t>
  </si>
  <si>
    <t>2024-01-04 13:12:20</t>
  </si>
  <si>
    <t>2024-01-04 17:49:31</t>
  </si>
  <si>
    <t>PAZARKÖY KÖK_45-78-L00700_PAZARKÖY TEKELİOĞLU _L01_2106689</t>
  </si>
  <si>
    <t>2106689</t>
  </si>
  <si>
    <t>2024-01-01 05:04:37</t>
  </si>
  <si>
    <t>2024-01-01 05:04:57</t>
  </si>
  <si>
    <t>M-10_35-02-M00010_TRAFO_M07_2046899</t>
  </si>
  <si>
    <t>2046899</t>
  </si>
  <si>
    <t>2024-01-01 03:25:13</t>
  </si>
  <si>
    <t>2024-01-01 05:11:09</t>
  </si>
  <si>
    <t>K-123_35-01-K00123_ _910276464_ _910276464</t>
  </si>
  <si>
    <t>910276464</t>
  </si>
  <si>
    <t>2024-01-01 13:37:27</t>
  </si>
  <si>
    <t>2024-01-01 15:14:52</t>
  </si>
  <si>
    <t>SÜLEYMANLI KÖK_35-28-M00606_GÖRECE-2 GES_M09_72509050</t>
  </si>
  <si>
    <t>72509050</t>
  </si>
  <si>
    <t>2024-01-01 13:54:28</t>
  </si>
  <si>
    <t>2024-01-01 15:26:51</t>
  </si>
  <si>
    <t>VİLLAKENT TR-10_35-28-M00385_8100590_j1b_5918793</t>
  </si>
  <si>
    <t>5918793</t>
  </si>
  <si>
    <t>2024-01-04 13:28:33</t>
  </si>
  <si>
    <t>2024-01-04 14:16:26</t>
  </si>
  <si>
    <t>KARAAĞAÇLI TR-2_45-71-M00130_TR-5-6_M03_72242795</t>
  </si>
  <si>
    <t>72242795</t>
  </si>
  <si>
    <t>2024-01-04 13:17:36</t>
  </si>
  <si>
    <t>2024-01-04 18:55:33</t>
  </si>
  <si>
    <t>M-279_35-02-M00279_M-281_M02_89088816</t>
  </si>
  <si>
    <t>89088816</t>
  </si>
  <si>
    <t>2024-01-04 13:13:29</t>
  </si>
  <si>
    <t>2024-01-04 13:16:00</t>
  </si>
  <si>
    <t>M-3307(YATIRIM REZERVE)_35-07-M03307_ _912707255_ _912707255</t>
  </si>
  <si>
    <t>912707255</t>
  </si>
  <si>
    <t>2024-01-08 09:33:47</t>
  </si>
  <si>
    <t>2024-01-08 14:35:58</t>
  </si>
  <si>
    <t>KIRKAĞAÇ TR-8/A_45-76-M00229_0_955236787_ _955236787</t>
  </si>
  <si>
    <t>955236787</t>
  </si>
  <si>
    <t>2024-01-09 09:50:05</t>
  </si>
  <si>
    <t>2024-01-09 10:38:53</t>
  </si>
  <si>
    <t>TR-56_35-27-M00056_SANAL BINA_945345810_ _945345810</t>
  </si>
  <si>
    <t>945345810</t>
  </si>
  <si>
    <t>2024-01-04 13:31:14</t>
  </si>
  <si>
    <t>2024-01-04 15:51:16</t>
  </si>
  <si>
    <t>BALLICA İM_45-72-A00005_HAMİDİYE_L07_2095865</t>
  </si>
  <si>
    <t>2095865</t>
  </si>
  <si>
    <t>2024-01-04 13:38:18</t>
  </si>
  <si>
    <t>2024-01-04 13:53:53</t>
  </si>
  <si>
    <t>YENİCE KÖK_45-86-M00234_MERT GES GİRİŞ_M06_41955322</t>
  </si>
  <si>
    <t>41955322</t>
  </si>
  <si>
    <t>2024-01-09 11:46:10</t>
  </si>
  <si>
    <t>2024-01-09 11:47:47</t>
  </si>
  <si>
    <t>TR-129_35-16-L00129_B_B_90958845_90958845</t>
  </si>
  <si>
    <t>90958845</t>
  </si>
  <si>
    <t>2024-01-04 13:30:40</t>
  </si>
  <si>
    <t>2024-01-04 14:17:57</t>
  </si>
  <si>
    <t>M-4_35-02-M00004_ _962733333_ _962733333</t>
  </si>
  <si>
    <t>2024-01-04 13:30:19</t>
  </si>
  <si>
    <t>2024-01-04 15:05:44</t>
  </si>
  <si>
    <t>TIRAZLAR TR-5_45-79-M00088_E_E_56396602_56396602</t>
  </si>
  <si>
    <t>56396602</t>
  </si>
  <si>
    <t>2024-01-02 11:29:03</t>
  </si>
  <si>
    <t>2024-01-02 12:34:27</t>
  </si>
  <si>
    <t>YENİCE TR1_35-30-L00269_C_C_56367186_56367186</t>
  </si>
  <si>
    <t>56367186</t>
  </si>
  <si>
    <t>2024-01-03 13:05:57</t>
  </si>
  <si>
    <t>2024-01-03 17:46:38</t>
  </si>
  <si>
    <t>K-3538_35-01-K03538_ _95001181026_ _95001181026</t>
  </si>
  <si>
    <t>95001181026</t>
  </si>
  <si>
    <t>2024-01-04 13:52:35</t>
  </si>
  <si>
    <t>2024-01-04 16:08:02</t>
  </si>
  <si>
    <t>KAYIŞLAR KÖK_45-80-M00183_YENİOSMANİYE_M04_72195721</t>
  </si>
  <si>
    <t>72195721</t>
  </si>
  <si>
    <t>2024-01-04 13:52:30</t>
  </si>
  <si>
    <t>2024-01-04 13:53:36</t>
  </si>
  <si>
    <t>K-1425_35-07-K01425_ _97556469_ _97556469</t>
  </si>
  <si>
    <t>97556469</t>
  </si>
  <si>
    <t>2024-01-03 11:05:35</t>
  </si>
  <si>
    <t>2024-01-03 19:31:10</t>
  </si>
  <si>
    <t>K-4381_35-02-K04381_K-4381_35-02-K04381_2362500</t>
  </si>
  <si>
    <t>2362500</t>
  </si>
  <si>
    <t>2024-01-04 13:40:53</t>
  </si>
  <si>
    <t>2024-01-04 15:50:31</t>
  </si>
  <si>
    <t>L-36_35-14-L00036_0_956636837_ _956636837</t>
  </si>
  <si>
    <t>956636837</t>
  </si>
  <si>
    <t>2024-01-03 12:50:58</t>
  </si>
  <si>
    <t>2024-01-03 19:51:17</t>
  </si>
  <si>
    <t>TÜRKELLİ TR-2_35-28-M00463_0_953370471_ _953370471</t>
  </si>
  <si>
    <t>953370471</t>
  </si>
  <si>
    <t>2024-01-04 13:43:28</t>
  </si>
  <si>
    <t>2024-01-04 15:37:17</t>
  </si>
  <si>
    <t>GÜNEŞLİ EVCİLER TR-3_45-75-M00060_ _945599450_ _945599450</t>
  </si>
  <si>
    <t>945599450</t>
  </si>
  <si>
    <t>2024-01-03 14:48:19</t>
  </si>
  <si>
    <t>2024-01-03 18:19:42</t>
  </si>
  <si>
    <t>TR-53_35-26-M00053_B_TR53B5B_5901315</t>
  </si>
  <si>
    <t>2024-01-04 08:58:58</t>
  </si>
  <si>
    <t>2024-01-04 13:01:42</t>
  </si>
  <si>
    <t>YILMAZ İM_45-78-A00003_KAPANCI (YARAŞLI)_L10_2103969</t>
  </si>
  <si>
    <t>2024-01-04 14:16:10</t>
  </si>
  <si>
    <t>2024-01-04 14:37:56</t>
  </si>
  <si>
    <t>L-193 ESENEVLER_35-18-L00193_ _950443185_ _950443185</t>
  </si>
  <si>
    <t>950443185</t>
  </si>
  <si>
    <t>2024-01-03 15:43:44</t>
  </si>
  <si>
    <t>2024-01-03 20:28:41</t>
  </si>
  <si>
    <t>L-193 ESENEVLER_35-18-L00193_C_C_56368413_56368413</t>
  </si>
  <si>
    <t>2024-01-03 21:16:20</t>
  </si>
  <si>
    <t>K-4263_35-04-K04263_İnşaat_913287278_ _913287278</t>
  </si>
  <si>
    <t>913287278</t>
  </si>
  <si>
    <t>2024-01-04 14:08:35</t>
  </si>
  <si>
    <t>2024-01-04 18:36:26</t>
  </si>
  <si>
    <t>K-4263_35-04-K04263_A_A_56365861_56365861</t>
  </si>
  <si>
    <t>56365861</t>
  </si>
  <si>
    <t>2024-01-04 19:16:18</t>
  </si>
  <si>
    <t>KENDİRLİK TR-2_45-84-L00172_B_B_91064260_91064260</t>
  </si>
  <si>
    <t>91064260</t>
  </si>
  <si>
    <t>2024-01-03 16:21:23</t>
  </si>
  <si>
    <t>2024-01-03 18:46:10</t>
  </si>
  <si>
    <t>BELEVİ İM_35-13-A00002_MEHMETLER_L12_2313343</t>
  </si>
  <si>
    <t>2024-01-03 16:38:02</t>
  </si>
  <si>
    <t>2024-01-03 17:35:00</t>
  </si>
  <si>
    <t>ÇOBANLAR SUBATAN TR-2_35-15-L00357__H_96075508</t>
  </si>
  <si>
    <t>96075508</t>
  </si>
  <si>
    <t>2024-01-26 10:09:07</t>
  </si>
  <si>
    <t>2024-01-26 16:52:16</t>
  </si>
  <si>
    <t>METAL İŞLERİ TR-16_35-22-M00116_METAL İŞLERİ TR-16_35-22-M00116_72107834</t>
  </si>
  <si>
    <t>72107834</t>
  </si>
  <si>
    <t>2024-01-03 16:39:41</t>
  </si>
  <si>
    <t>2024-01-03 20:55:16</t>
  </si>
  <si>
    <t>AHMETLİ TR-5_45-84-L00005_7659423_7659423_56385536_56385536</t>
  </si>
  <si>
    <t>56385536</t>
  </si>
  <si>
    <t>2024-01-04 14:22:31</t>
  </si>
  <si>
    <t>2024-01-04 14:51:45</t>
  </si>
  <si>
    <t>BULGURCA TR-2_35-22-M00251_C_C_56393823_56393823</t>
  </si>
  <si>
    <t>56393823</t>
  </si>
  <si>
    <t>2024-01-04 09:08:42</t>
  </si>
  <si>
    <t>2024-01-04 15:36:40</t>
  </si>
  <si>
    <t>GÜLKENT KÖK-3_35-30-M00219_GÜLKENT_M02_84885342</t>
  </si>
  <si>
    <t>84885342</t>
  </si>
  <si>
    <t>2024-01-04 10:45:33</t>
  </si>
  <si>
    <t>2024-01-04 15:49:46</t>
  </si>
  <si>
    <t>ÇAMBEL KÖK_35-27-M00619_YENMİŞ-2_M04_72166068</t>
  </si>
  <si>
    <t>2024-01-04 11:57:30</t>
  </si>
  <si>
    <t>2024-01-04 14:19:46</t>
  </si>
  <si>
    <t>BULGURCA TR-2_35-22-M00251_D_D_56394906_56394906</t>
  </si>
  <si>
    <t>56394906</t>
  </si>
  <si>
    <t>2024-01-04 09:07:53</t>
  </si>
  <si>
    <t>2024-01-04 15:38:14</t>
  </si>
  <si>
    <t>2024-01-23 10:26:27</t>
  </si>
  <si>
    <t>2024-01-23 17:09:01</t>
  </si>
  <si>
    <t>TR-28_35-19-L00028_C_C_91048297_91048297</t>
  </si>
  <si>
    <t>91048297</t>
  </si>
  <si>
    <t>2024-01-26 12:02:48</t>
  </si>
  <si>
    <t>2024-01-26 16:45:26</t>
  </si>
  <si>
    <t>2024-01-04 14:42:48</t>
  </si>
  <si>
    <t>2024-01-04 17:03:42</t>
  </si>
  <si>
    <t>M-1228_35-01-M01228_C_C_56357965_56357965</t>
  </si>
  <si>
    <t>56357965</t>
  </si>
  <si>
    <t>2024-01-03 17:59:08</t>
  </si>
  <si>
    <t>2024-01-03 18:56:51</t>
  </si>
  <si>
    <t>L-401 ALTINYUNUS DM_35-18-L00401_SAĞLIKÇILAR L-477_L15_2326016</t>
  </si>
  <si>
    <t>2024-01-03 09:02:14</t>
  </si>
  <si>
    <t>2024-01-03 18:56:11</t>
  </si>
  <si>
    <t>DAĞDERE TR-1_45-72-M00256_A_A_56406436_56406436</t>
  </si>
  <si>
    <t>56406436</t>
  </si>
  <si>
    <t>2024-01-04 15:33:02</t>
  </si>
  <si>
    <t>2024-01-04 17:54:38</t>
  </si>
  <si>
    <t>PAZARKÖY KÖK_45-78-L00700_HatBaşıAyırıcı_53139756_L01_53139756</t>
  </si>
  <si>
    <t>53139756</t>
  </si>
  <si>
    <t>2024-01-04 09:10:32</t>
  </si>
  <si>
    <t>2024-01-04 12:12:35</t>
  </si>
  <si>
    <t>KÜREKÇİ TR-1_45-75-M00099_ _945609412_ _945609412</t>
  </si>
  <si>
    <t>945609412</t>
  </si>
  <si>
    <t>2024-01-03 16:52:19</t>
  </si>
  <si>
    <t>2024-01-03 19:11:33</t>
  </si>
  <si>
    <t>AŞAĞIÇOBANİSA TR-3_45-71-M00103_A_A_56393426_56393426</t>
  </si>
  <si>
    <t>2024-01-03 16:40:47</t>
  </si>
  <si>
    <t>2024-01-03 19:02:34</t>
  </si>
  <si>
    <t>YENİ FOÇA TR-9_35-23-M00009_YENİ FOÇA TR-9_35-23-M00009_2375187</t>
  </si>
  <si>
    <t>2375187</t>
  </si>
  <si>
    <t>2024-01-03 16:54:01</t>
  </si>
  <si>
    <t>2024-01-03 18:16:53</t>
  </si>
  <si>
    <t>OĞLANANASI TR-7_35-22-M00260_0_955282408_ _955282408</t>
  </si>
  <si>
    <t>955282408</t>
  </si>
  <si>
    <t>2024-01-04 14:44:06</t>
  </si>
  <si>
    <t>2024-01-04 18:59:02</t>
  </si>
  <si>
    <t>K-511_35-01-K00511_Tuna İşhanı_912956190_ _912956190</t>
  </si>
  <si>
    <t>912956190</t>
  </si>
  <si>
    <t>2024-01-04 14:38:12</t>
  </si>
  <si>
    <t>2024-01-04 18:20:24</t>
  </si>
  <si>
    <t>L-401 ALTINYUNUS DM_35-18-L00401_SAĞLIKÇILAR L-477_L15_2092223</t>
  </si>
  <si>
    <t>2024-01-04 08:57:54</t>
  </si>
  <si>
    <t>2024-01-04 18:37:49</t>
  </si>
  <si>
    <t>MURADİYE DM_45-71-M00006_DM-4 KÜÇÜK ÖLÇEKLİ SAN. SİTESİ_M03_2322413</t>
  </si>
  <si>
    <t>2024-01-04 09:21:25</t>
  </si>
  <si>
    <t>2024-01-04 15:39:43</t>
  </si>
  <si>
    <t>AHMETLİ TR-5_45-84-L00005_AHMETLİ TR-5_45-84-L00005_72160673</t>
  </si>
  <si>
    <t>72160673</t>
  </si>
  <si>
    <t>2024-01-04 10:20:43</t>
  </si>
  <si>
    <t>2024-01-04 12:58:09</t>
  </si>
  <si>
    <t>TR-52_35-30-L00052_TR-53-54-55_L05_72042110</t>
  </si>
  <si>
    <t>72042110</t>
  </si>
  <si>
    <t>2024-01-04 13:46:59</t>
  </si>
  <si>
    <t>2024-01-04 15:56:06</t>
  </si>
  <si>
    <t>PAZARKÖY KÖK_45-78-L00700_PAZARKÖY TEKELİOĞLU _L01_66030179</t>
  </si>
  <si>
    <t>2024-01-04 13:21:09</t>
  </si>
  <si>
    <t>M-989_35-03-M00989_TRAFO_M03_41914884</t>
  </si>
  <si>
    <t>41914884</t>
  </si>
  <si>
    <t>2024-01-04 10:50:26</t>
  </si>
  <si>
    <t>2024-01-04 12:15:53</t>
  </si>
  <si>
    <t>M-3451(YATIRIM REZERVE)_35-02-M03451_M-3451(YATIRIM REZERVE)_35-02-M03451_88328656</t>
  </si>
  <si>
    <t>88328656</t>
  </si>
  <si>
    <t>2024-01-04 08:56:58</t>
  </si>
  <si>
    <t>2024-01-04 16:44:47</t>
  </si>
  <si>
    <t>HACIHAMZALAR TR-1_35-16-M00104_A_A_90993466_90993466</t>
  </si>
  <si>
    <t>90993466</t>
  </si>
  <si>
    <t>2024-01-03 10:01:17</t>
  </si>
  <si>
    <t>2024-01-03 19:48:28</t>
  </si>
  <si>
    <t>YENMİŞ KÖK_35-27-M00366_ÇAMBEL-1_M03_72163706</t>
  </si>
  <si>
    <t>72163706</t>
  </si>
  <si>
    <t>2024-01-04 12:03:26</t>
  </si>
  <si>
    <t>2024-01-04 14:04:56</t>
  </si>
  <si>
    <t>MURADİYE DM_45-71-M00006_DM-02 ÜÇTEPELER RİNG_M09_2322532</t>
  </si>
  <si>
    <t>2024-01-04 11:24:56</t>
  </si>
  <si>
    <t>2024-01-04 15:41:34</t>
  </si>
  <si>
    <t>K-2341_35-09-K02341_A_A_56383653_56383653</t>
  </si>
  <si>
    <t>56383653</t>
  </si>
  <si>
    <t>2024-01-04 08:57:23</t>
  </si>
  <si>
    <t>2024-01-04 13:31:52</t>
  </si>
  <si>
    <t>ULUKENT DM-1/16_35-28-M00069_ULUKENT DM-1/16_35-28-M00069_66552972</t>
  </si>
  <si>
    <t>66552972</t>
  </si>
  <si>
    <t>2024-01-07 16:10:29</t>
  </si>
  <si>
    <t>2024-01-07 16:58:39</t>
  </si>
  <si>
    <t>TR-27_35-19-L00027_TR-27_35-19-L00027_2350364</t>
  </si>
  <si>
    <t>2350364</t>
  </si>
  <si>
    <t>2024-01-30 09:29:01</t>
  </si>
  <si>
    <t>2024-01-30 17:15:42</t>
  </si>
  <si>
    <t>K-1283_35-07-K01283_K-1283_35-07-K01283_49715750</t>
  </si>
  <si>
    <t>2024-01-02 09:08:00</t>
  </si>
  <si>
    <t>2024-01-02 16:50:07</t>
  </si>
  <si>
    <t>K-123_35-01-K00123_E_E_56374945_56374945</t>
  </si>
  <si>
    <t>56374945</t>
  </si>
  <si>
    <t>2024-01-30 10:56:04</t>
  </si>
  <si>
    <t>2024-01-30 13:30:16</t>
  </si>
  <si>
    <t>2024-01-04 10:56:02</t>
  </si>
  <si>
    <t>TR-27_35-19-L00027_B_B_91048239_91048239</t>
  </si>
  <si>
    <t>91048239</t>
  </si>
  <si>
    <t>2024-01-30 11:41:15</t>
  </si>
  <si>
    <t>2024-01-30 17:15:00</t>
  </si>
  <si>
    <t>GÖKÇEN DM 1-1/2_35-29-L00059_ _950343682_ _950343682</t>
  </si>
  <si>
    <t>950343682</t>
  </si>
  <si>
    <t>2024-01-03 17:30:51</t>
  </si>
  <si>
    <t>2024-01-03 19:40:21</t>
  </si>
  <si>
    <t>KEMALİYE DM (TR-1)_45-73-M00150_İSMETİYE_M02_66716001</t>
  </si>
  <si>
    <t>66716001</t>
  </si>
  <si>
    <t>2024-01-04 09:17:40</t>
  </si>
  <si>
    <t>2024-01-04 09:59:08</t>
  </si>
  <si>
    <t>M-2875_35-04-M02875_ _99819637_ _99819637</t>
  </si>
  <si>
    <t>99819637</t>
  </si>
  <si>
    <t>2024-01-04 14:34:53</t>
  </si>
  <si>
    <t>2024-01-04 18:33:51</t>
  </si>
  <si>
    <t>TR-69_35-16-L00069_ _95000539329_ _95000539329</t>
  </si>
  <si>
    <t>2024-01-04 14:45:42</t>
  </si>
  <si>
    <t>2024-01-04 17:17:07</t>
  </si>
  <si>
    <t>TR-26_35-27-M00026_ _98963340_ _98963340</t>
  </si>
  <si>
    <t>98963340</t>
  </si>
  <si>
    <t>2024-01-04 14:50:56</t>
  </si>
  <si>
    <t>2024-01-04 18:33:32</t>
  </si>
  <si>
    <t>SELENDİ TR-12_45-81-M00012_TR-11_M02_2321242</t>
  </si>
  <si>
    <t>2321242</t>
  </si>
  <si>
    <t>2024-01-04 09:26:15</t>
  </si>
  <si>
    <t>2024-01-04 11:10:01</t>
  </si>
  <si>
    <t>DM-6_35-28-M00961_DM-6/13_M10_92455332</t>
  </si>
  <si>
    <t>92455332</t>
  </si>
  <si>
    <t>2024-01-04 14:52:35</t>
  </si>
  <si>
    <t>2024-01-04 15:53:22</t>
  </si>
  <si>
    <t>ÇANDARLI TATİL KÖYÜ KÖK-11_35-30-M00079_ÇANDARLI TATİL KÖYÜ_M04_72085968</t>
  </si>
  <si>
    <t>72085968</t>
  </si>
  <si>
    <t>2024-01-04 14:27:34</t>
  </si>
  <si>
    <t>2024-01-04 17:04:52</t>
  </si>
  <si>
    <t>2024-01-30 09:59:00</t>
  </si>
  <si>
    <t>2024-01-30 12:44:38</t>
  </si>
  <si>
    <t>ÖDEMİŞ İM_35-15-A00001_CUMHURİYET_M12_2309865</t>
  </si>
  <si>
    <t>2024-01-04 10:57:45</t>
  </si>
  <si>
    <t>2024-01-04 13:30:38</t>
  </si>
  <si>
    <t>ALAŞEHİR TR-7_45-73-M00007_DM-8/3 FATİH CADDESİ_M01_72365707</t>
  </si>
  <si>
    <t>72365707</t>
  </si>
  <si>
    <t>2024-01-04 10:11:30</t>
  </si>
  <si>
    <t>2024-01-04 11:53:57</t>
  </si>
  <si>
    <t>K-210_35-07-K00210_B_B1_66164731</t>
  </si>
  <si>
    <t>2024-01-26 13:23:31</t>
  </si>
  <si>
    <t>2024-01-26 16:49:12</t>
  </si>
  <si>
    <t>M-3443(YATIRIM REZERVE)_35-03-M03443__M02_88208598</t>
  </si>
  <si>
    <t>88208598</t>
  </si>
  <si>
    <t>2024-01-15 23:14:56</t>
  </si>
  <si>
    <t>ÇAPAKLI KÖK_45-78-M01161_YAĞBASAN_M07_78225762</t>
  </si>
  <si>
    <t>2024-01-04 15:22:15</t>
  </si>
  <si>
    <t>2024-01-04 15:22:56</t>
  </si>
  <si>
    <t>M-3070(YATIRIM REZERVE)_35-01-M03070_ _912019014_ _912019014</t>
  </si>
  <si>
    <t>2024-01-03 18:34:53</t>
  </si>
  <si>
    <t>2024-01-03 20:09:17</t>
  </si>
  <si>
    <t>TR-29_45-74-M00029_B_B_56402010_56402010</t>
  </si>
  <si>
    <t>2024-01-04 09:27:53</t>
  </si>
  <si>
    <t>2024-01-04 12:12:28</t>
  </si>
  <si>
    <t>ŞEYHDAVUTLAR TR-5 NAMAZGAH_45-79-M00496_C_C_91284448_91284448</t>
  </si>
  <si>
    <t>91284448</t>
  </si>
  <si>
    <t>2024-01-04 09:29:39</t>
  </si>
  <si>
    <t>2024-01-04 10:57:50</t>
  </si>
  <si>
    <t>M-2896(YATIRIM REZERVE)_35-01-M02896_ _912821838_ _912821838</t>
  </si>
  <si>
    <t>912821838</t>
  </si>
  <si>
    <t>2024-01-04 15:01:03</t>
  </si>
  <si>
    <t>2024-01-04 16:45:13</t>
  </si>
  <si>
    <t>DENİŞ 1-2 MOD5A_45-82-M00377_DENİŞ-2 ÇIKIŞ_M10_2115036</t>
  </si>
  <si>
    <t>2024-01-04 14:54:07</t>
  </si>
  <si>
    <t>2024-01-04 15:11:17</t>
  </si>
  <si>
    <t>EMCELLİ TR-1_45-79-M00303_C_C_90994236_90994236</t>
  </si>
  <si>
    <t>90994236</t>
  </si>
  <si>
    <t>2024-01-03 18:07:28</t>
  </si>
  <si>
    <t>2024-01-03 18:39:22</t>
  </si>
  <si>
    <t>SELİMŞAHLAR TR-2_45-71-M00137_TOKİ_M03_2320416</t>
  </si>
  <si>
    <t>2320416</t>
  </si>
  <si>
    <t>2024-01-04 09:45:42</t>
  </si>
  <si>
    <t>2024-01-04 10:42:42</t>
  </si>
  <si>
    <t>PAZARKÖY KÖK_45-78-L00700_PAZARKÖY TEKELİOĞLU _L01_2106687</t>
  </si>
  <si>
    <t>2106687</t>
  </si>
  <si>
    <t>2024-01-03 18:05:16</t>
  </si>
  <si>
    <t>2024-01-03 19:27:19</t>
  </si>
  <si>
    <t>TAYTAN OFİS KÖK_45-78-M00314_ÜLKÜ FABRİKALAR_M014_60669844</t>
  </si>
  <si>
    <t>2024-01-04 09:54:40</t>
  </si>
  <si>
    <t>2024-01-04 10:22:41</t>
  </si>
  <si>
    <t>GÖÇBEYLİ DM_35-16-M00139_GÖÇBEYLİ_M01_72044683</t>
  </si>
  <si>
    <t>2024-01-04 09:56:40</t>
  </si>
  <si>
    <t>2024-01-04 10:46:42</t>
  </si>
  <si>
    <t>K-49_35-01-K00049_G_G1_5865798</t>
  </si>
  <si>
    <t>5865798</t>
  </si>
  <si>
    <t>2024-01-04 15:30:01</t>
  </si>
  <si>
    <t>2024-01-04 18:47:15</t>
  </si>
  <si>
    <t>KONURCA TR-1_45-77-M00108_ _945515517_ _945515517</t>
  </si>
  <si>
    <t>945515517</t>
  </si>
  <si>
    <t>2024-01-04 09:31:26</t>
  </si>
  <si>
    <t>2024-01-04 12:15:14</t>
  </si>
  <si>
    <t>M-1539_35-01-M01539_M-2030_M05_42918287</t>
  </si>
  <si>
    <t>42918287</t>
  </si>
  <si>
    <t>2024-01-03 18:07:55</t>
  </si>
  <si>
    <t>2024-01-03 19:46:05</t>
  </si>
  <si>
    <t>TİRE ESKİ HASTANE TR_35-29-L00021_TR-12_L02_72182408</t>
  </si>
  <si>
    <t>2024-01-14 18:24:31</t>
  </si>
  <si>
    <t>2024-01-14 20:18:53</t>
  </si>
  <si>
    <t>TR-74_35-19-L00074_ _95000602232_ _95000602232</t>
  </si>
  <si>
    <t>95000602232</t>
  </si>
  <si>
    <t>2024-01-04 09:35:51</t>
  </si>
  <si>
    <t>2024-01-04 10:33:52</t>
  </si>
  <si>
    <t>M-2745_35-01-M02745_ _911051738_ _911051738</t>
  </si>
  <si>
    <t>911051738</t>
  </si>
  <si>
    <t>2024-01-03 20:20:39</t>
  </si>
  <si>
    <t>2024-01-03 21:19:05</t>
  </si>
  <si>
    <t>ÇIRPI İM_35-20-A00002_ÇIRPI SULAMA_M09_2056272</t>
  </si>
  <si>
    <t>2056272</t>
  </si>
  <si>
    <t>2024-01-04 09:55:15</t>
  </si>
  <si>
    <t>2024-01-04 10:13:11</t>
  </si>
  <si>
    <t>K-3100_35-02-K03100_ _95001375621_ _95001375621</t>
  </si>
  <si>
    <t>95001375621</t>
  </si>
  <si>
    <t>2024-01-03 18:54:24</t>
  </si>
  <si>
    <t>2024-01-03 19:55:50</t>
  </si>
  <si>
    <t>ESKİBOYNUYOĞUN KÖK_35-29-L00052_HatBaşıAyırıcı_53133450_L01_53133450</t>
  </si>
  <si>
    <t>53133450</t>
  </si>
  <si>
    <t>2024-01-03 18:22:09</t>
  </si>
  <si>
    <t>2024-01-03 18:31:06</t>
  </si>
  <si>
    <t>KIZILÇUKUR TR-2_45-79-M00472_B_B_56387430_56387430</t>
  </si>
  <si>
    <t>56387430</t>
  </si>
  <si>
    <t>2024-01-03 19:08:16</t>
  </si>
  <si>
    <t>2024-01-03 20:19:15</t>
  </si>
  <si>
    <t>K-592_35-03-K00592_K_K_56365957_56365957</t>
  </si>
  <si>
    <t>56365957</t>
  </si>
  <si>
    <t>2024-01-03 18:13:31</t>
  </si>
  <si>
    <t>2024-01-03 19:31:56</t>
  </si>
  <si>
    <t>TR-23 35-27-M00023_913291255_913291255</t>
  </si>
  <si>
    <t>913291255</t>
  </si>
  <si>
    <t>2024-01-27 11:31:24</t>
  </si>
  <si>
    <t>2024-01-27 11:36:58</t>
  </si>
  <si>
    <t>GÖRDES DM_45-75-M00050_HatBaşıAyırıcı_53135589_M11_53135589</t>
  </si>
  <si>
    <t>53135589</t>
  </si>
  <si>
    <t>2024-01-03 19:09:33</t>
  </si>
  <si>
    <t>2024-01-03 21:44:40</t>
  </si>
  <si>
    <t>K-3758_35-02-K03758_ _910237733_ _910237733</t>
  </si>
  <si>
    <t>910237733</t>
  </si>
  <si>
    <t>2024-01-03 20:38:49</t>
  </si>
  <si>
    <t>2024-01-03 22:21:55</t>
  </si>
  <si>
    <t>K-4581_35-01-K04581_ _911198589_ _911198589</t>
  </si>
  <si>
    <t>2024-01-03 20:41:34</t>
  </si>
  <si>
    <t>2024-01-03 22:41:16</t>
  </si>
  <si>
    <t>BELEVİ TR-5_35-13-L00064_BELEVİ TR-5_35-13-L00064_2362043</t>
  </si>
  <si>
    <t>2362043</t>
  </si>
  <si>
    <t>2024-01-04 10:01:36</t>
  </si>
  <si>
    <t>2024-01-04 14:08:47</t>
  </si>
  <si>
    <t>METAL İŞLERİ TR-4_35-22-M00104_0_955269544_ _955269544</t>
  </si>
  <si>
    <t>2024-01-04 10:11:42</t>
  </si>
  <si>
    <t>2024-01-04 15:56:33</t>
  </si>
  <si>
    <t>ÇAYBAŞI DM-1/19_35-26-M00182__M10_2038795</t>
  </si>
  <si>
    <t>2024-01-04 10:00:36</t>
  </si>
  <si>
    <t>2024-01-04 10:50:14</t>
  </si>
  <si>
    <t>ALEMŞAHLI TR-5 ÇÖLDERE_45-79-M00457_A_A_91133735_91133735</t>
  </si>
  <si>
    <t>91133735</t>
  </si>
  <si>
    <t>2024-01-04 10:03:27</t>
  </si>
  <si>
    <t>2024-01-04 13:05:11</t>
  </si>
  <si>
    <t>K-4624_35-03-K04624_A_A_56367114_56367114</t>
  </si>
  <si>
    <t>2024-01-03 20:36:09</t>
  </si>
  <si>
    <t>2024-01-03 21:24:35</t>
  </si>
  <si>
    <t>DEMİRKÖPRÜ TM_45-78-A00005_ALAŞEHİR_M03_2329520</t>
  </si>
  <si>
    <t>2329520</t>
  </si>
  <si>
    <t>2024-01-04 16:42:11</t>
  </si>
  <si>
    <t>2024-01-04 17:19:42</t>
  </si>
  <si>
    <t>ÇANDARLI DM-TR-20_35-30-M00020_BERGAMA-1_M11_72352830</t>
  </si>
  <si>
    <t>2024-01-03 19:25:00</t>
  </si>
  <si>
    <t>2024-01-03 19:30:22</t>
  </si>
  <si>
    <t>AŞAĞIÇOBANİSA TR-3_45-71-M00103_AŞAĞIÇOBANİSA TR-3_45-71-M00103_72236852</t>
  </si>
  <si>
    <t>72236852</t>
  </si>
  <si>
    <t>2024-01-03 18:11:36</t>
  </si>
  <si>
    <t>2024-01-03 19:02:22</t>
  </si>
  <si>
    <t>SALİHLİ İM_45-78-A00001_MEDİ GÜVEN (34,5) TR.144 _M03_48928841</t>
  </si>
  <si>
    <t>48928841</t>
  </si>
  <si>
    <t>2024-01-04 17:31:33</t>
  </si>
  <si>
    <t>2024-01-04 17:40:08</t>
  </si>
  <si>
    <t>KUŞKAYA MAHALLESİ TR-1_35-24-M00080_DIREK TIPI TRAFO HUCRESI_H01_2035644</t>
  </si>
  <si>
    <t>2035644</t>
  </si>
  <si>
    <t>2024-01-04 16:59:36</t>
  </si>
  <si>
    <t>2024-01-04 18:17:29</t>
  </si>
  <si>
    <t>K-4036_35-02-K04036_ _99644923_ _99644923</t>
  </si>
  <si>
    <t>99644923</t>
  </si>
  <si>
    <t>2024-01-03 19:32:32</t>
  </si>
  <si>
    <t>2024-01-03 20:35:16</t>
  </si>
  <si>
    <t>İM-1/TR-3_35-14-M00309_SANAL BINA_95000045737_ _95000045737</t>
  </si>
  <si>
    <t>95000045737</t>
  </si>
  <si>
    <t>2024-01-03 20:15:57</t>
  </si>
  <si>
    <t>2024-01-03 21:34:37</t>
  </si>
  <si>
    <t>KESİKKÖY TR-2_35-28-M00334_B_B_91264859_91264859</t>
  </si>
  <si>
    <t>91264859</t>
  </si>
  <si>
    <t>2024-01-04 12:58:31</t>
  </si>
  <si>
    <t>2024-01-04 13:50:02</t>
  </si>
  <si>
    <t>KINIK ORGANİZE DM_35-24-M00208_HatBaşıAyırıcı_95263435_M13_95263435</t>
  </si>
  <si>
    <t>2024-01-04 18:03:10</t>
  </si>
  <si>
    <t>2024-01-04 18:12:22</t>
  </si>
  <si>
    <t>ŞEMİKLER TM_35-04-A00003_ŞEMİKLER-4_K28_2055836</t>
  </si>
  <si>
    <t>2055836</t>
  </si>
  <si>
    <t>2024-01-04 10:03:43</t>
  </si>
  <si>
    <t>2024-01-04 17:06:15</t>
  </si>
  <si>
    <t>ÜNİVERSİTE TM_35-02-A00008_PINARBAŞI-1_M23_2310714</t>
  </si>
  <si>
    <t>2310714</t>
  </si>
  <si>
    <t>2024-01-04 11:15:15</t>
  </si>
  <si>
    <t>HELVACI TR-1_35-17-M00361_PANO_950307033_ _950307033</t>
  </si>
  <si>
    <t>950307033</t>
  </si>
  <si>
    <t>2024-01-06 17:30:11</t>
  </si>
  <si>
    <t>2024-01-06 18:42:52</t>
  </si>
  <si>
    <t>AKÇAŞEHİR TR-2_35-29-L00172_PANO_950347055_ _950347055</t>
  </si>
  <si>
    <t>950347055</t>
  </si>
  <si>
    <t>2024-01-06 16:57:22</t>
  </si>
  <si>
    <t>2024-01-06 17:45:39</t>
  </si>
  <si>
    <t>DM-14/2_45-71-M00373_PANO_953245956_ _953245956</t>
  </si>
  <si>
    <t>953245956</t>
  </si>
  <si>
    <t>2024-01-11 15:10:19</t>
  </si>
  <si>
    <t>2024-01-11 17:44:06</t>
  </si>
  <si>
    <t>K-4171_35-04-K04171_SANAL BINA_95000546008_ _95000546008</t>
  </si>
  <si>
    <t>95000546008</t>
  </si>
  <si>
    <t>2024-01-12 14:00:19</t>
  </si>
  <si>
    <t>2024-01-12 17:08:07</t>
  </si>
  <si>
    <t>İSMAİL SERT ÖZEL TR_35-16-M00776Ö__H_50180112</t>
  </si>
  <si>
    <t>50180112</t>
  </si>
  <si>
    <t>2024-01-31 20:52:12</t>
  </si>
  <si>
    <t>2024-01-31 22:17:15</t>
  </si>
  <si>
    <t>KUŞÇULAR DM-2_35-19-M00515_ATLAS GES KÖK-1_M06_80470431</t>
  </si>
  <si>
    <t>80470431</t>
  </si>
  <si>
    <t>2024-01-03 17:02:47</t>
  </si>
  <si>
    <t>2024-01-03 17:30:32</t>
  </si>
  <si>
    <t>M-4_35-02-M00004_M-4_35-02-M00004_2373492</t>
  </si>
  <si>
    <t>2373492</t>
  </si>
  <si>
    <t>2024-01-04 11:03:12</t>
  </si>
  <si>
    <t>2024-01-04 13:00:35</t>
  </si>
  <si>
    <t>M-30_35-02-M00030_M-1435_M02_2117924</t>
  </si>
  <si>
    <t>2117924</t>
  </si>
  <si>
    <t>2024-01-04 11:18:30</t>
  </si>
  <si>
    <t>2024-01-04 13:35:55</t>
  </si>
  <si>
    <t>PINARLI KÖK_35-20-M00085_TR-1_M05_72358822</t>
  </si>
  <si>
    <t>72358822</t>
  </si>
  <si>
    <t>2024-01-04 14:39:15</t>
  </si>
  <si>
    <t>2024-01-04 15:18:58</t>
  </si>
  <si>
    <t>M-1676_35-04-M01676_ _99542019_ _99542019</t>
  </si>
  <si>
    <t>99542019</t>
  </si>
  <si>
    <t>2024-01-16 17:22:39</t>
  </si>
  <si>
    <t>2024-01-16 19:23:26</t>
  </si>
  <si>
    <t>HASKÖY TR-1_35-20-L00206_0_955194846_ _955194846</t>
  </si>
  <si>
    <t>955194846</t>
  </si>
  <si>
    <t>2024-01-24 10:40:25</t>
  </si>
  <si>
    <t>2024-01-24 12:51:51</t>
  </si>
  <si>
    <t>SEYREK TR-7 KÖK_35-28-M00379_SÜZBEYLİ-TUZCULU_M04_2093194</t>
  </si>
  <si>
    <t>2024-01-12 21:03:47</t>
  </si>
  <si>
    <t>2024-01-12 22:02:20</t>
  </si>
  <si>
    <t>L-247 AHMETBEY ÇEŞMESİ_35-14-L00247_PANO_956660429_ _956660429</t>
  </si>
  <si>
    <t>956660429</t>
  </si>
  <si>
    <t>2024-01-01 18:02:19</t>
  </si>
  <si>
    <t>2024-01-01 20:20:52</t>
  </si>
  <si>
    <t>CANLI TR-3_35-20-L00134_SANAL BINA_95000516881_ _95000516881</t>
  </si>
  <si>
    <t>95000516881</t>
  </si>
  <si>
    <t>2024-01-04 12:41:00</t>
  </si>
  <si>
    <t>2024-01-04 14:31:17</t>
  </si>
  <si>
    <t>35-15-L00919_BOZCAYAKA TR-1_A_A_56371088_56371088</t>
  </si>
  <si>
    <t>56371088</t>
  </si>
  <si>
    <t>2024-01-07 18:22:39</t>
  </si>
  <si>
    <t>2024-01-07 19:20:12</t>
  </si>
  <si>
    <t>BOZCAYAKA TR-1_35-15-L00919_DIREK TIPI TRAFO HUCRESI_H01_2046288</t>
  </si>
  <si>
    <t>2046288</t>
  </si>
  <si>
    <t>2024-01-07 20:04:16</t>
  </si>
  <si>
    <t>2024-01-16 19:36:00</t>
  </si>
  <si>
    <t>2024-01-16 22:00:28</t>
  </si>
  <si>
    <t>K-488 35-04-K00488__72372852_72372852</t>
  </si>
  <si>
    <t>72372852</t>
  </si>
  <si>
    <t>2024-01-03 09:00:00</t>
  </si>
  <si>
    <t>2024-01-03 14:49:02</t>
  </si>
  <si>
    <t>M-3431(YATIRIM REZERVE) 35-03-M03431_35-03-M03431_88207630</t>
  </si>
  <si>
    <t>88207630</t>
  </si>
  <si>
    <t>2024-01-22 16:30:00</t>
  </si>
  <si>
    <t>2024-01-22 17:30:10</t>
  </si>
  <si>
    <t>K-3314 35-09-K03314_A_56379707_56379707</t>
  </si>
  <si>
    <t>56379707</t>
  </si>
  <si>
    <t>2024-01-11 10:00:00</t>
  </si>
  <si>
    <t>2024-01-11 11:48:20</t>
  </si>
  <si>
    <t>M-3428(YATIRIM REZERVE) 35-03-M03428_35-03-M03428_88207324</t>
  </si>
  <si>
    <t>88207324</t>
  </si>
  <si>
    <t>2024-01-23 10:00:00</t>
  </si>
  <si>
    <t>2024-01-23 11:17:02</t>
  </si>
  <si>
    <t>35-09-K02537_K-2537_A_A1_5898948</t>
  </si>
  <si>
    <t>5898948</t>
  </si>
  <si>
    <t>2024-01-08 09:09:42</t>
  </si>
  <si>
    <t>2024-01-08 09:57:44</t>
  </si>
  <si>
    <t>M-639 OLDURUK KÖK_35-03-M00639_M-1929_M04_42868424</t>
  </si>
  <si>
    <t>42868424</t>
  </si>
  <si>
    <t>2024-01-04 16:26:47</t>
  </si>
  <si>
    <t>2024-01-04 16:38:43</t>
  </si>
  <si>
    <t>KARŞIYAKA GIS TM 35-04-A00002_TR-2 K29_2311897</t>
  </si>
  <si>
    <t>2311897</t>
  </si>
  <si>
    <t>2024-01-30 04:44:39</t>
  </si>
  <si>
    <t>2024-01-30 04:57:59</t>
  </si>
  <si>
    <t>2024-01-09 19:44:44</t>
  </si>
  <si>
    <t>2024-01-09 19:53:00</t>
  </si>
  <si>
    <t>2024-01-06 19:52:59</t>
  </si>
  <si>
    <t>2024-01-07 03:23:57</t>
  </si>
  <si>
    <t>ALÇUK TM_35-17-A00001_MENEMEN-1_M30_2307955</t>
  </si>
  <si>
    <t>2024-01-04 09:14:22</t>
  </si>
  <si>
    <t>2024-01-04 09:16:06</t>
  </si>
  <si>
    <t>BAĞLICA TR-5_45-79-M00290_BAĞLICA TR-5_45-79-M00290_2366786</t>
  </si>
  <si>
    <t>2024-01-04 12:22:52</t>
  </si>
  <si>
    <t>2024-01-04 16:00:44</t>
  </si>
  <si>
    <t>İLHAN ÖZTUZ ÖZEL TR 35-28-M00953Ö_ H_81816899</t>
  </si>
  <si>
    <t>81816899</t>
  </si>
  <si>
    <t>2024-01-13 10:13:00</t>
  </si>
  <si>
    <t>2024-01-13 14:10:10</t>
  </si>
  <si>
    <t>2024-01-10 10:03:01</t>
  </si>
  <si>
    <t>2024-01-10 11:06:07</t>
  </si>
  <si>
    <t>L-241 35-18-L00241_950459560_950459560</t>
  </si>
  <si>
    <t>950459560</t>
  </si>
  <si>
    <t>2024-01-30 12:06:02</t>
  </si>
  <si>
    <t>2024-01-30 15:05:48</t>
  </si>
  <si>
    <t>TAHTALI TM 35-22-A00001_PANCAR-2 M21_2055300</t>
  </si>
  <si>
    <t>2055300</t>
  </si>
  <si>
    <t>2024-01-16 09:16:17</t>
  </si>
  <si>
    <t>2024-01-16 16:09:25</t>
  </si>
  <si>
    <t>AHMETBEYLİ TARIMSAL SULAMA TR-1 35-22-M00239_A_56370632_56370632</t>
  </si>
  <si>
    <t>56370632</t>
  </si>
  <si>
    <t>2024-01-07 19:06:50</t>
  </si>
  <si>
    <t>2024-01-07 22:01:16</t>
  </si>
  <si>
    <t>35-04-K00037_K-37_Haydar Eden_99339141_ _99339141</t>
  </si>
  <si>
    <t>99339141</t>
  </si>
  <si>
    <t>2024-01-06 17:28:52</t>
  </si>
  <si>
    <t>2024-01-06 19:14:38</t>
  </si>
  <si>
    <t>ÇUKURKÖY KÖK_AKÇAŞEHİR-2_L07</t>
  </si>
  <si>
    <t>2087135</t>
  </si>
  <si>
    <t>2024-01-23 17:12:28</t>
  </si>
  <si>
    <t>2024-01-23 17:53:39</t>
  </si>
  <si>
    <t>ANADOLU İM_35-02-A00001_ÇOCUK HASTANESİ-1_M24_2084214</t>
  </si>
  <si>
    <t>2084214</t>
  </si>
  <si>
    <t>2024-01-04 11:13:00</t>
  </si>
  <si>
    <t>2024-01-04 11:24:27</t>
  </si>
  <si>
    <t>M-234_35-02-M00234_TRAFO_M02_2114528</t>
  </si>
  <si>
    <t>2114528</t>
  </si>
  <si>
    <t>2024-01-04 11:50:00</t>
  </si>
  <si>
    <t>2024-01-04 11:56:11</t>
  </si>
  <si>
    <t>K-273_35-01-K00273_Gül_911278296_ _911278296</t>
  </si>
  <si>
    <t>2024-01-04 11:55:00</t>
  </si>
  <si>
    <t>2024-01-04 17:32:47</t>
  </si>
  <si>
    <t>L-175 35-18-L00175_950437537_950437537</t>
  </si>
  <si>
    <t>950437537</t>
  </si>
  <si>
    <t>2024-01-16 11:26:57</t>
  </si>
  <si>
    <t>2024-01-16 11:43:17</t>
  </si>
  <si>
    <t>M-1825_35-01-M01825_M-2913_M03_2055153</t>
  </si>
  <si>
    <t>2055153</t>
  </si>
  <si>
    <t>2024-01-04 15:32:51</t>
  </si>
  <si>
    <t>2024-01-04 18:22:32</t>
  </si>
  <si>
    <t>K-982_B_B_56374046</t>
  </si>
  <si>
    <t>56374046</t>
  </si>
  <si>
    <t>2024-01-21 18:53:28</t>
  </si>
  <si>
    <t>2024-01-21 20:58:14</t>
  </si>
  <si>
    <t>M-3401(YATIRIM REZERVE) 35-03-M03401_ M01_88063539</t>
  </si>
  <si>
    <t>88063539</t>
  </si>
  <si>
    <t>2024-01-15 21:54:40</t>
  </si>
  <si>
    <t>2024-01-15 22:41:49</t>
  </si>
  <si>
    <t>35-02-M01799_M-1799_ _910579095_ _910579095</t>
  </si>
  <si>
    <t>910579095</t>
  </si>
  <si>
    <t>2024-01-09 17:20:01</t>
  </si>
  <si>
    <t>2024-01-09 18:29:08</t>
  </si>
  <si>
    <t>2024-01-08 11:47:56</t>
  </si>
  <si>
    <t>2024-01-08 15:46:12</t>
  </si>
  <si>
    <t>SARUHANLI TR-6/B 45-80-M03001_956560951_956560951</t>
  </si>
  <si>
    <t>956560951</t>
  </si>
  <si>
    <t>2024-01-10 10:56:51</t>
  </si>
  <si>
    <t>2024-01-10 14:40:41</t>
  </si>
  <si>
    <t>45-71-M02401_DM-12/08_ _953199993_ _953199993</t>
  </si>
  <si>
    <t>953199993</t>
  </si>
  <si>
    <t>2024-01-09 17:56:26</t>
  </si>
  <si>
    <t>2024-01-09 18:19:07</t>
  </si>
  <si>
    <t>POLYAK TR-1_E_E_56404145</t>
  </si>
  <si>
    <t>56404145</t>
  </si>
  <si>
    <t>2024-01-30 13:58:33</t>
  </si>
  <si>
    <t>2024-01-30 15:18:12</t>
  </si>
  <si>
    <t>45-77-M00181_KONURCA YAYLA TR-1__H_50065705</t>
  </si>
  <si>
    <t>50065705</t>
  </si>
  <si>
    <t>2024-01-12 17:36:35</t>
  </si>
  <si>
    <t>2024-01-12 20:23:09</t>
  </si>
  <si>
    <t>35-04-K01227_K-1227_K-244_K01_2321326</t>
  </si>
  <si>
    <t>2321326</t>
  </si>
  <si>
    <t>2024-01-31 10:23:09</t>
  </si>
  <si>
    <t>2024-01-31 16:23:03</t>
  </si>
  <si>
    <t>TR-1/67 (CEZAEVİ YANI)_45-83-M00067_PANO_955176476_ _955176476</t>
  </si>
  <si>
    <t>955176476</t>
  </si>
  <si>
    <t>2024-01-04 00:21:12</t>
  </si>
  <si>
    <t>2024-01-04 02:11:23</t>
  </si>
  <si>
    <t>35-02-M03141_M-3141_ _95001390654_ _95001390654</t>
  </si>
  <si>
    <t>95001390654</t>
  </si>
  <si>
    <t>2024-01-11 11:22:34</t>
  </si>
  <si>
    <t>2024-01-11 15:42:24</t>
  </si>
  <si>
    <t>45-71-M00096_AŞAĞIÇOBANİSA KÖK_İSTASYON KABİN_M05_2321777</t>
  </si>
  <si>
    <t>2321777</t>
  </si>
  <si>
    <t>2024-01-16 06:59:00</t>
  </si>
  <si>
    <t>2024-01-16 10:29:35</t>
  </si>
  <si>
    <t>DİKİLİ İM_35-30-A00001_ŞEHİR-1_L03_72356756</t>
  </si>
  <si>
    <t>72356756</t>
  </si>
  <si>
    <t>2024-01-04 12:13:44</t>
  </si>
  <si>
    <t>2024-01-04 13:45:10</t>
  </si>
  <si>
    <t>35-18-L00332_L-332 SERKANKENT_9103482_9103482_56372463_56372463</t>
  </si>
  <si>
    <t>56372463</t>
  </si>
  <si>
    <t>2024-01-30 19:34:16</t>
  </si>
  <si>
    <t>2024-01-30 21:41:22</t>
  </si>
  <si>
    <t>MORDOĞAN TR-29 35-21-L00157_35-21-L00157_72196007</t>
  </si>
  <si>
    <t>72196007</t>
  </si>
  <si>
    <t>2024-01-30 18:57:03</t>
  </si>
  <si>
    <t>2024-01-30 21:49:13</t>
  </si>
  <si>
    <t>2024-01-15 03:22:07</t>
  </si>
  <si>
    <t>2024-01-15 03:37:30</t>
  </si>
  <si>
    <t>KAYACIK TR-3_45-75-M00361_KAYACIK TR-3_45-75-M00361_50065511</t>
  </si>
  <si>
    <t>50065511</t>
  </si>
  <si>
    <t>2024-01-04 12:04:36</t>
  </si>
  <si>
    <t>2024-01-04 12:44:38</t>
  </si>
  <si>
    <t>2024-01-15 03:21:05</t>
  </si>
  <si>
    <t>2024-01-15 03:37:38</t>
  </si>
  <si>
    <t>K-1027_K_K4</t>
  </si>
  <si>
    <t>5861054</t>
  </si>
  <si>
    <t>2024-01-21 17:54:12</t>
  </si>
  <si>
    <t>2024-01-21 21:15:55</t>
  </si>
  <si>
    <t>AKÇAŞEHİR KÖK_35-29-L00035_HatBaşıAyırıcı_53133104_L04_53133104</t>
  </si>
  <si>
    <t>2024-01-04 10:27:45</t>
  </si>
  <si>
    <t>2024-01-04 10:35:11</t>
  </si>
  <si>
    <t>M-993 35-03-M00993_911322857_911322857</t>
  </si>
  <si>
    <t>911322857</t>
  </si>
  <si>
    <t>2024-01-09 17:00:09</t>
  </si>
  <si>
    <t>PINARKÖY TR-1_35-16-L00265_A_A_56398096_56398096</t>
  </si>
  <si>
    <t>56398096</t>
  </si>
  <si>
    <t>2024-01-04 11:08:39</t>
  </si>
  <si>
    <t>2024-01-04 13:15:10</t>
  </si>
  <si>
    <t>AKHİSAR İM_45-72-A00001_YENİ ZEYTİNLİOVA _M06_42545386</t>
  </si>
  <si>
    <t>42545386</t>
  </si>
  <si>
    <t>2024-01-04 11:57:34</t>
  </si>
  <si>
    <t>2024-01-04 12:36:40</t>
  </si>
  <si>
    <t>M-2643_M-2643_35-03-M02643</t>
  </si>
  <si>
    <t>2024-01-29 17:26:23</t>
  </si>
  <si>
    <t>2024-01-29 20:11:23</t>
  </si>
  <si>
    <t>CICIKLI DM_45-86-M00418_GÖKEYÜP KÖK_M01_91817633</t>
  </si>
  <si>
    <t>2024-01-04 10:46:00</t>
  </si>
  <si>
    <t>2024-01-04 11:24:39</t>
  </si>
  <si>
    <t>PINARCIK TR-1_35-17-R00041_PINARCIK TR-1_35-17-R00041_2361413</t>
  </si>
  <si>
    <t>2024-01-04 08:08:11</t>
  </si>
  <si>
    <t>2024-01-04 09:46:04</t>
  </si>
  <si>
    <t>K-511_35-01-K00511_F_1F_5922966</t>
  </si>
  <si>
    <t>5922966</t>
  </si>
  <si>
    <t>2024-01-04 14:13:40</t>
  </si>
  <si>
    <t>2024-01-04 14:44:17</t>
  </si>
  <si>
    <t>35-30-M00006_ÇANDARLI TR-6_0_955323644_ _955323644</t>
  </si>
  <si>
    <t>955323644</t>
  </si>
  <si>
    <t>2024-01-29 20:49:25</t>
  </si>
  <si>
    <t>2024-01-29 21:52:03</t>
  </si>
  <si>
    <t>K-1723 35-08-K01723_A_56378753_56378753</t>
  </si>
  <si>
    <t>56378753</t>
  </si>
  <si>
    <t>2024-01-25 09:03:04</t>
  </si>
  <si>
    <t>2024-01-08 11:32:04</t>
  </si>
  <si>
    <t>2024-01-08 11:44:39</t>
  </si>
  <si>
    <t>OTOYOL DM_45-80-M02917_APPAK_M01_72022599</t>
  </si>
  <si>
    <t>2024-01-04 12:01:07</t>
  </si>
  <si>
    <t>2024-01-04 12:03:06</t>
  </si>
  <si>
    <t>M-583 (DM-6/15)_35-17-M00583_ _950307819_ _950307819</t>
  </si>
  <si>
    <t>950307819</t>
  </si>
  <si>
    <t>2024-01-03 17:44:58</t>
  </si>
  <si>
    <t>2024-01-03 21:03:49</t>
  </si>
  <si>
    <t>2024-01-24 08:25:58</t>
  </si>
  <si>
    <t>ARSLANLAR TM_35-26-A00004_KÖYLER-3_L45_2305569</t>
  </si>
  <si>
    <t>2024-01-04 11:48:55</t>
  </si>
  <si>
    <t>2024-01-04 11:57:06</t>
  </si>
  <si>
    <t>KÖPRÜBAŞI TR-25 (SANAYİ)_45-86-M00025_KÖPRÜBAŞI TR-26_M01_72219343</t>
  </si>
  <si>
    <t>72219343</t>
  </si>
  <si>
    <t>2024-01-04 11:55:45</t>
  </si>
  <si>
    <t>2024-01-04 12:21:26</t>
  </si>
  <si>
    <t>TR-129_35-19-L00129_SAYACİ DİSARDAKİ PANODA_956689843_ _956689843</t>
  </si>
  <si>
    <t>956689843</t>
  </si>
  <si>
    <t>2024-01-03 17:45:58</t>
  </si>
  <si>
    <t>2024-01-03 19:03:30</t>
  </si>
  <si>
    <t>BEYDERE KÖK_45-71-M00128_YENİ KARAAĞAÇLI_M08_50217230</t>
  </si>
  <si>
    <t>50217230</t>
  </si>
  <si>
    <t>2024-01-04 12:11:11</t>
  </si>
  <si>
    <t>2024-01-04 12:43:59</t>
  </si>
  <si>
    <t>2024-01-20 14:03:43</t>
  </si>
  <si>
    <t>2024-01-20 16:11:08</t>
  </si>
  <si>
    <t>TR-1_35-31-L00001_47996760_47996760_56375362_56375362</t>
  </si>
  <si>
    <t>56375362</t>
  </si>
  <si>
    <t>2024-01-04 11:20:00</t>
  </si>
  <si>
    <t>2024-01-04 13:34:39</t>
  </si>
  <si>
    <t>GÜLBAHÇE TR-7_B_B_65508701</t>
  </si>
  <si>
    <t>65508701</t>
  </si>
  <si>
    <t>2024-01-22 13:01:17</t>
  </si>
  <si>
    <t>2024-01-22 14:14:32</t>
  </si>
  <si>
    <t>YAYAKENT TR-7 35-24-M00007_35-24-M00007_2362144</t>
  </si>
  <si>
    <t>2362144</t>
  </si>
  <si>
    <t>2024-01-30 15:56:38</t>
  </si>
  <si>
    <t>2024-01-30 17:46:46</t>
  </si>
  <si>
    <t>KARAAĞAÇLI TR-2_45-71-M00130_TR-5-6_M03_72242796</t>
  </si>
  <si>
    <t>72242796</t>
  </si>
  <si>
    <t>2024-01-04 09:35:32</t>
  </si>
  <si>
    <t>2024-01-04 11:16:11</t>
  </si>
  <si>
    <t>M-3062 (YATIRIM REZERVE)_35-09-M03062_Zambak_913192925_ _913192925</t>
  </si>
  <si>
    <t>2024-01-04 15:35:01</t>
  </si>
  <si>
    <t>2024-01-04 16:28:04</t>
  </si>
  <si>
    <t>2024-01-30 15:12:00</t>
  </si>
  <si>
    <t>2024-01-30 16:03:07</t>
  </si>
  <si>
    <t>DEMİRKÖPRÜ TM_45-78-A00005_KULA_M05_2329518</t>
  </si>
  <si>
    <t>2024-01-04 10:46:40</t>
  </si>
  <si>
    <t>2024-01-04 10:52:41</t>
  </si>
  <si>
    <t>M-3002(YATIRIM REZERVE)_35-01-M03002__M02_77717895</t>
  </si>
  <si>
    <t>77717895</t>
  </si>
  <si>
    <t>2024-01-04 19:24:41</t>
  </si>
  <si>
    <t>2024-01-15 03:23:06</t>
  </si>
  <si>
    <t>2024-01-15 03:37:14</t>
  </si>
  <si>
    <t>K-1088_35-04-K01088_C_C1B_5817523</t>
  </si>
  <si>
    <t>5817523</t>
  </si>
  <si>
    <t>2024-01-04 10:41:45</t>
  </si>
  <si>
    <t>2024-01-04 13:00:08</t>
  </si>
  <si>
    <t>2024-01-15 03:23:01</t>
  </si>
  <si>
    <t>2024-01-15 03:37:20</t>
  </si>
  <si>
    <t>SEYREK TR-7 KÖK_35-28-M00379_HatBaşıAyırıcı_80783573_M04_80783573</t>
  </si>
  <si>
    <t>80783573</t>
  </si>
  <si>
    <t>2024-01-12 17:50:27</t>
  </si>
  <si>
    <t>2024-01-15 03:07:07</t>
  </si>
  <si>
    <t>35-21-L00069_HAMZABÜKÜ TR-1_DIREK TIPI TRAFO HUCRESI_H01_2084982</t>
  </si>
  <si>
    <t>2084982</t>
  </si>
  <si>
    <t>2024-01-31 01:22:49</t>
  </si>
  <si>
    <t>BEYDERE KÖK_45-71-M00128_ÜÇPINAR_M03_50217152</t>
  </si>
  <si>
    <t>2024-01-04 12:37:06</t>
  </si>
  <si>
    <t>2024-01-04 12:43:28</t>
  </si>
  <si>
    <t>TR-70_35-16-L00070_DIREK TIPI TRAFO HUCRESI_H01_2040085</t>
  </si>
  <si>
    <t>2040085</t>
  </si>
  <si>
    <t>2024-01-04 01:55:09</t>
  </si>
  <si>
    <t>2024-01-04 03:22:07</t>
  </si>
  <si>
    <t>KAYAKÖY TR-3_35-15-L00523_A_A_91239564_91239564</t>
  </si>
  <si>
    <t>91239564</t>
  </si>
  <si>
    <t>2024-01-04 09:25:32</t>
  </si>
  <si>
    <t>2024-01-04 15:43:29</t>
  </si>
  <si>
    <t>K-2414_35-01-K02414_A_A_56375255_56375255</t>
  </si>
  <si>
    <t>56375255</t>
  </si>
  <si>
    <t>2024-01-04 06:47:11</t>
  </si>
  <si>
    <t>A. CANCAN SLM GRB TR-5 _35-27-M01173__H_82841562</t>
  </si>
  <si>
    <t>2024-01-07 08:53:23</t>
  </si>
  <si>
    <t>2024-01-07 18:40:34</t>
  </si>
  <si>
    <t>HALİLBEYLİ TR-1 KÖK_35-27-M01057_HAMZABABA VE KÖYLER_M04_61283942</t>
  </si>
  <si>
    <t>2024-01-04 09:21:49</t>
  </si>
  <si>
    <t>2024-01-04 17:37:13</t>
  </si>
  <si>
    <t>35-21-L00147_MORDOĞAN TR-35_A_A_56392768</t>
  </si>
  <si>
    <t>56392768</t>
  </si>
  <si>
    <t>2024-01-31 11:24:43</t>
  </si>
  <si>
    <t>2024-01-31 20:08:33</t>
  </si>
  <si>
    <t>K-3659 35-08-K03659_97634286_97634286</t>
  </si>
  <si>
    <t>97634286</t>
  </si>
  <si>
    <t>2024-01-20 15:02:50</t>
  </si>
  <si>
    <t>YUMUKLAR TR-1_45-86-M00233_YUMUKLAR TR-1_45-86-M00233_2360009</t>
  </si>
  <si>
    <t>2360009</t>
  </si>
  <si>
    <t>2024-01-04 10:21:18</t>
  </si>
  <si>
    <t>2024-01-04 11:11:03</t>
  </si>
  <si>
    <t>2024-01-30 06:23:20</t>
  </si>
  <si>
    <t>BİRGİ KÖK_35-19-M00041_KÖYLER_M03_72152107</t>
  </si>
  <si>
    <t>72152107</t>
  </si>
  <si>
    <t>2024-01-04 01:13:55</t>
  </si>
  <si>
    <t>2024-01-04 01:16:07</t>
  </si>
  <si>
    <t>HASKÖY TR-3_35-20-L00208_A_A_56373405_56373405</t>
  </si>
  <si>
    <t>56373405</t>
  </si>
  <si>
    <t>2024-01-04 14:29:44</t>
  </si>
  <si>
    <t>2024-01-04 18:02:16</t>
  </si>
  <si>
    <t>K-1625_35-07-K01625_ _98923685_ _98923685</t>
  </si>
  <si>
    <t>98923685</t>
  </si>
  <si>
    <t>2024-01-04 15:31:51</t>
  </si>
  <si>
    <t>2024-01-04 19:15:19</t>
  </si>
  <si>
    <t>K-3719_35-04-K03719_Aktuna_99788813_ _99788813</t>
  </si>
  <si>
    <t>99788813</t>
  </si>
  <si>
    <t>2024-01-03 22:49:00</t>
  </si>
  <si>
    <t>2024-01-04 00:11:04</t>
  </si>
  <si>
    <t>2024-01-04 07:48:31</t>
  </si>
  <si>
    <t>2024-01-04 08:53:35</t>
  </si>
  <si>
    <t>TR-2/52_45-72-L00052_TR-2/52_45-72-L00052_2373704</t>
  </si>
  <si>
    <t>2373704</t>
  </si>
  <si>
    <t>2024-01-04 03:28:06</t>
  </si>
  <si>
    <t>2024-01-04 04:24:00</t>
  </si>
  <si>
    <t>2024-01-03 20:49:28</t>
  </si>
  <si>
    <t>2024-01-03 21:21:56</t>
  </si>
  <si>
    <t>L-492 (BALANBAKA-1)_35-18-L00492_A_A1_5897438</t>
  </si>
  <si>
    <t>5897438</t>
  </si>
  <si>
    <t>2024-01-04 11:14:27</t>
  </si>
  <si>
    <t>2024-01-04 12:16:43</t>
  </si>
  <si>
    <t>K-2322_35-01-K02322_K-2322_35-01-K02322_2347208</t>
  </si>
  <si>
    <t>2347208</t>
  </si>
  <si>
    <t>2024-01-04 16:18:27</t>
  </si>
  <si>
    <t>2024-01-04 18:10:12</t>
  </si>
  <si>
    <t>2024-01-04 10:34:49</t>
  </si>
  <si>
    <t>2024-01-04 13:57:00</t>
  </si>
  <si>
    <t>SELENDİ TR-11_45-81-M00011_TR-10_M03_2321246</t>
  </si>
  <si>
    <t>2321246</t>
  </si>
  <si>
    <t>2024-01-04 11:11:02</t>
  </si>
  <si>
    <t>2024-01-04 14:21:28</t>
  </si>
  <si>
    <t>GÖKBEL TR-1_45-71-M01659_A_A_56400921_56400921</t>
  </si>
  <si>
    <t>2024-01-04 12:33:01</t>
  </si>
  <si>
    <t>2024-01-04 18:14:21</t>
  </si>
  <si>
    <t>AKÇAŞEHİR KÖK_35-29-L00035_ALAYLI ENH_L04_72208764</t>
  </si>
  <si>
    <t>2024-01-04 08:48:22</t>
  </si>
  <si>
    <t>2024-01-04 08:54:05</t>
  </si>
  <si>
    <t>PAYAMLI M-23_35-25-M00190_PAYAMLI M-23_35-25-M00190_2374622</t>
  </si>
  <si>
    <t>2374622</t>
  </si>
  <si>
    <t>2024-01-04 11:18:18</t>
  </si>
  <si>
    <t>2024-01-04 12:03:12</t>
  </si>
  <si>
    <t>ULUKENT DM-1/18_35-28-M00585_A_a1_5827937</t>
  </si>
  <si>
    <t>5827937</t>
  </si>
  <si>
    <t>2024-01-04 10:57:00</t>
  </si>
  <si>
    <t>2024-01-04 12:15:55</t>
  </si>
  <si>
    <t>SELENDİ TR-6_45-81-M00006_HatBaşıAyırıcı_53135402_M04_53135402</t>
  </si>
  <si>
    <t>53135402</t>
  </si>
  <si>
    <t>2024-01-04 17:05:29</t>
  </si>
  <si>
    <t>2024-01-04 18:10:37</t>
  </si>
  <si>
    <t>TR-1/42-A_45-72-M00109_I_I05b_92843788</t>
  </si>
  <si>
    <t>92843788</t>
  </si>
  <si>
    <t>2024-01-04 08:37:01</t>
  </si>
  <si>
    <t>2024-01-04 09:49:36</t>
  </si>
  <si>
    <t>YILMAZ TR-8_45-78-L00208_YILMAZ TR-8_45-78-L00208_66027803</t>
  </si>
  <si>
    <t>66027803</t>
  </si>
  <si>
    <t>2024-01-04 17:04:51</t>
  </si>
  <si>
    <t>2024-01-04 17:33:14</t>
  </si>
  <si>
    <t>35-02-K04785_K-4785_B_B_90956318_90956318</t>
  </si>
  <si>
    <t>2024-01-30 20:46:29</t>
  </si>
  <si>
    <t>2024-01-30 22:07:00</t>
  </si>
  <si>
    <t>KEMALİYE TR-5 45-73-M00153_945656892_945656892</t>
  </si>
  <si>
    <t>945656892</t>
  </si>
  <si>
    <t>2024-01-30 20:07:26</t>
  </si>
  <si>
    <t>2024-01-30 22:28:00</t>
  </si>
  <si>
    <t>M-1393 35-03-M01393_942295008_942295008</t>
  </si>
  <si>
    <t>942295008</t>
  </si>
  <si>
    <t>2024-01-30 15:40:15</t>
  </si>
  <si>
    <t>2024-01-30 22:44:00</t>
  </si>
  <si>
    <t>35-21-L00165_MORDOĞAN TR-38_AKŞEN-TURSİTE-YUVAM_L03_72182222</t>
  </si>
  <si>
    <t>72182222</t>
  </si>
  <si>
    <t>2024-01-30 20:12:15</t>
  </si>
  <si>
    <t>2024-01-30 21:56:23</t>
  </si>
  <si>
    <t>KÜÇÜKKALE KÖK 35-29-L00036_HASAN ÇAVUŞLAR L06_2088247</t>
  </si>
  <si>
    <t>2088247</t>
  </si>
  <si>
    <t>2024-01-07 10:00:23</t>
  </si>
  <si>
    <t>2024-01-07 10:03:34</t>
  </si>
  <si>
    <t>M-1019 35-03-M01019_M-1018 M02_41963222</t>
  </si>
  <si>
    <t>41963222</t>
  </si>
  <si>
    <t>2024-01-22 10:28:31</t>
  </si>
  <si>
    <t>PINARKÖY TR-2 35-16-L00266_35-16-L00266_2362168</t>
  </si>
  <si>
    <t>2362168</t>
  </si>
  <si>
    <t>2024-01-30 13:41:41</t>
  </si>
  <si>
    <t>2024-01-30 15:23:24</t>
  </si>
  <si>
    <t>TR-23 35-27-M00023__93671948_93671948</t>
  </si>
  <si>
    <t>93671948</t>
  </si>
  <si>
    <t>2024-01-27 12:33:02</t>
  </si>
  <si>
    <t>2024-01-27 14:39:44</t>
  </si>
  <si>
    <t>TR-23 35-27-M00023_35-27-M00023_72180344</t>
  </si>
  <si>
    <t>72180344</t>
  </si>
  <si>
    <t>K-2560_35-03-K02560_ _910052797_ _910052797</t>
  </si>
  <si>
    <t>910052797</t>
  </si>
  <si>
    <t>2024-01-04 10:11:00</t>
  </si>
  <si>
    <t>2024-01-04 10:44:05</t>
  </si>
  <si>
    <t>TR-129_35-19-L00129_TR-129_35-19-L00129_2361781</t>
  </si>
  <si>
    <t>2361781</t>
  </si>
  <si>
    <t>2024-01-03 19:31:31</t>
  </si>
  <si>
    <t>35-30-A00003_DİKİLİ TM_ÇANDARLI RES_M09_47430990</t>
  </si>
  <si>
    <t>47430990</t>
  </si>
  <si>
    <t>2024-01-27 14:53:22</t>
  </si>
  <si>
    <t>2024-01-27 16:00:25</t>
  </si>
  <si>
    <t>TR-6 45-78-L00802_DAĞITIM TRAFO TR-6 L03_81364188</t>
  </si>
  <si>
    <t>81364188</t>
  </si>
  <si>
    <t>2024-01-06 11:50:26</t>
  </si>
  <si>
    <t>2024-01-06 14:32:56</t>
  </si>
  <si>
    <t>DM08/TR01_45-73-M00017_DM08/TR01_45-73-M00017_66749592</t>
  </si>
  <si>
    <t>2024-01-04 03:29:49</t>
  </si>
  <si>
    <t>2024-01-04 03:55:11</t>
  </si>
  <si>
    <t>2024-01-20 03:03:25</t>
  </si>
  <si>
    <t>2024-01-20 03:07:23</t>
  </si>
  <si>
    <t>K-1996_35-01-K01996_K-1996_35-01-K01996_65799628</t>
  </si>
  <si>
    <t>65799628</t>
  </si>
  <si>
    <t>2024-01-04 09:00:37</t>
  </si>
  <si>
    <t>2024-01-04 09:52:35</t>
  </si>
  <si>
    <t>KARŞIYAKA GIS TM 35-04-A00002_Karşıyaka-21 K18_2309968</t>
  </si>
  <si>
    <t>2309968</t>
  </si>
  <si>
    <t>2024-01-20 03:03:43</t>
  </si>
  <si>
    <t>2024-01-20 03:07:20</t>
  </si>
  <si>
    <t>2024-01-01 09:18:56</t>
  </si>
  <si>
    <t>2024-01-01 09:29:27</t>
  </si>
  <si>
    <t>GÖZTEPE İM 35-01-A00004_ÜÇKUYULAR K19_2304011</t>
  </si>
  <si>
    <t>2304011</t>
  </si>
  <si>
    <t>2024-01-10 11:08:28</t>
  </si>
  <si>
    <t>2024-01-10 11:27:05</t>
  </si>
  <si>
    <t>45-81-M00116_ZIRAMAN TR-1_ _945626800_ _945626800</t>
  </si>
  <si>
    <t>945626800</t>
  </si>
  <si>
    <t>2024-01-31 12:21:10</t>
  </si>
  <si>
    <t>2024-01-31 15:19:51</t>
  </si>
  <si>
    <t>K-4526 35-03-K04526_35-03-K04526_41919855</t>
  </si>
  <si>
    <t>41919855</t>
  </si>
  <si>
    <t>2024-01-16 13:39:57</t>
  </si>
  <si>
    <t>2024-01-16 14:45:12</t>
  </si>
  <si>
    <t>K-848_35-04-K00848_ _99323942_ _99323942</t>
  </si>
  <si>
    <t>99323942</t>
  </si>
  <si>
    <t>2024-01-04 09:55:01</t>
  </si>
  <si>
    <t>2024-01-04 11:15:39</t>
  </si>
  <si>
    <t>ILICA GIS TM 35-07-A00002_ILICA-1 K01_2313364</t>
  </si>
  <si>
    <t>2313364</t>
  </si>
  <si>
    <t>2024-01-10 11:59:53</t>
  </si>
  <si>
    <t>2024-01-10 12:28:55</t>
  </si>
  <si>
    <t>35-04-K03388_K-3388_ _99075605_ _99075605</t>
  </si>
  <si>
    <t>99075605</t>
  </si>
  <si>
    <t>2024-01-11 00:19:39</t>
  </si>
  <si>
    <t>2024-01-11 00:49:23</t>
  </si>
  <si>
    <t>35-02-K01667_K-1667_ _912832253_ _912832253</t>
  </si>
  <si>
    <t>912832253</t>
  </si>
  <si>
    <t>2024-01-24 15:21:43</t>
  </si>
  <si>
    <t>2024-01-24 16:57:00</t>
  </si>
  <si>
    <t>45-80-M00076_HALİTPAŞA TR-12_0_956541668_ _956541668</t>
  </si>
  <si>
    <t>956541668</t>
  </si>
  <si>
    <t>2024-01-16 23:48:11</t>
  </si>
  <si>
    <t>2024-01-17 01:02:32</t>
  </si>
  <si>
    <t>YOLÜSTÜ İM_35-15-A00002_YOLÜSTÜ MERKEZ_L08_2074336</t>
  </si>
  <si>
    <t>2074336</t>
  </si>
  <si>
    <t>2024-01-04 09:04:07</t>
  </si>
  <si>
    <t>2024-01-04 09:09:06</t>
  </si>
  <si>
    <t>AŞAĞIKIRIKLAR DM_35-16-M00448_TOPÇAM_M05_2115968</t>
  </si>
  <si>
    <t>2024-01-04 15:00:31</t>
  </si>
  <si>
    <t>2024-01-04 20:53:07</t>
  </si>
  <si>
    <t>ILICA GIS TM 35-07-A00002_ILICA-8 K08_2313371</t>
  </si>
  <si>
    <t>2313371</t>
  </si>
  <si>
    <t>2024-01-11 02:07:41</t>
  </si>
  <si>
    <t>2024-01-11 02:12:13</t>
  </si>
  <si>
    <t>M-3426(YATIRIM REZERVE) 35-03-M03426_35-03-M03426_88207119</t>
  </si>
  <si>
    <t>88207119</t>
  </si>
  <si>
    <t>2024-01-23 11:00:00</t>
  </si>
  <si>
    <t>2024-01-23 11:38:59</t>
  </si>
  <si>
    <t>2024-01-15 03:06:37</t>
  </si>
  <si>
    <t>2024-01-15 03:13:58</t>
  </si>
  <si>
    <t>BAĞLICA TR-5_45-79-M00290_A_A_56388363_56388363</t>
  </si>
  <si>
    <t>56388363</t>
  </si>
  <si>
    <t>2024-01-04 18:06:28</t>
  </si>
  <si>
    <t>BOĞAZİÇİ İM_TR-1 GİRİŞ_M08</t>
  </si>
  <si>
    <t>2047900</t>
  </si>
  <si>
    <t>2024-01-16 00:30:19</t>
  </si>
  <si>
    <t>GÖLBAŞI TR-1 45-81-M00097_45-81-M00097_2356833</t>
  </si>
  <si>
    <t>2356833</t>
  </si>
  <si>
    <t>2024-01-30 15:27:00</t>
  </si>
  <si>
    <t>2024-01-30 19:15:08</t>
  </si>
  <si>
    <t>KORDON KÖK_45-78-M00730_KÖSEALİ KABAZLI GÖBEKLİ_M02_2327656</t>
  </si>
  <si>
    <t>2327656</t>
  </si>
  <si>
    <t>2024-01-04 12:56:35</t>
  </si>
  <si>
    <t>2024-01-04 13:07:07</t>
  </si>
  <si>
    <t>SANCAKLI BOZKÖY KÖK 45-71-M00087_KÖY İÇİ RİNG-1 M03_61320772</t>
  </si>
  <si>
    <t>61320772</t>
  </si>
  <si>
    <t>2024-01-16 06:59:34</t>
  </si>
  <si>
    <t>2024-01-16 07:17:00</t>
  </si>
  <si>
    <t>M-1024_35-02-M01024_ _99597672_ _99597672</t>
  </si>
  <si>
    <t>99597672</t>
  </si>
  <si>
    <t>2024-01-04 15:52:34</t>
  </si>
  <si>
    <t>2024-01-04 17:30:09</t>
  </si>
  <si>
    <t>2024-01-30 20:01:01</t>
  </si>
  <si>
    <t>2024-01-30 20:41:52</t>
  </si>
  <si>
    <t>M-1992 35-09-M01992_35-09-M01992_2368973</t>
  </si>
  <si>
    <t>2368973</t>
  </si>
  <si>
    <t>2024-01-16 09:00:00</t>
  </si>
  <si>
    <t>2024-01-16 10:07:04</t>
  </si>
  <si>
    <t>35-20-A00002_ÇIRPI İM_ÇIPPI TİRE SULAMA_M10_2307616</t>
  </si>
  <si>
    <t>2307616</t>
  </si>
  <si>
    <t>2024-01-31 14:36:12</t>
  </si>
  <si>
    <t>2024-01-31 14:51:37</t>
  </si>
  <si>
    <t>BAKTIRLI TR-2_45-83-L00429_A_A_91328526_91328526</t>
  </si>
  <si>
    <t>91328526</t>
  </si>
  <si>
    <t>2024-01-04 12:47:00</t>
  </si>
  <si>
    <t>2024-01-04 14:14:47</t>
  </si>
  <si>
    <t>35-31-L00555_ÖREN TR-5_ÖREN TR-5_35-31-L00555_95259033</t>
  </si>
  <si>
    <t>95259033</t>
  </si>
  <si>
    <t>2024-01-31 13:51:10</t>
  </si>
  <si>
    <t>2024-01-30 21:20:01</t>
  </si>
  <si>
    <t>2024-01-30 21:25:00</t>
  </si>
  <si>
    <t>L-166 35-18-L00166_95002545519_95002545519</t>
  </si>
  <si>
    <t>95002545519</t>
  </si>
  <si>
    <t>2024-01-26 11:24:06</t>
  </si>
  <si>
    <t>2024-01-26 17:27:28</t>
  </si>
  <si>
    <t>OSMANGAZİ İM_TR-2 10.5_K11</t>
  </si>
  <si>
    <t>2327854</t>
  </si>
  <si>
    <t>2024-01-02 07:25:36</t>
  </si>
  <si>
    <t>2024-01-02 08:24:27</t>
  </si>
  <si>
    <t>TR-1/59 45-72-M00059__81571124_81571124</t>
  </si>
  <si>
    <t>81571124</t>
  </si>
  <si>
    <t>2024-01-06 11:44:23</t>
  </si>
  <si>
    <t>2024-01-06 13:34:45</t>
  </si>
  <si>
    <t>35-26-M00465_ORMANKÖY_ORMANKÖY_35-26-M00465_2364453</t>
  </si>
  <si>
    <t>2364453</t>
  </si>
  <si>
    <t>2024-01-30 21:11:31</t>
  </si>
  <si>
    <t>2024-01-30 23:47:00</t>
  </si>
  <si>
    <t>2024-01-26 10:05:52</t>
  </si>
  <si>
    <t>2024-01-26 12:59:59</t>
  </si>
  <si>
    <t>K-290_A_A_60984145</t>
  </si>
  <si>
    <t>2024-01-29 08:03:39</t>
  </si>
  <si>
    <t>2024-01-29 12:28:00</t>
  </si>
  <si>
    <t>35-31-L00221_OLGUNLAR TR-6_B_B_91173530</t>
  </si>
  <si>
    <t>91173530</t>
  </si>
  <si>
    <t>2024-01-31 14:24:40</t>
  </si>
  <si>
    <t>2024-01-31 14:42:53</t>
  </si>
  <si>
    <t>TATAR DM 35-19-M00256_İYTE YAŞAM MERKEZİ M08_2053767</t>
  </si>
  <si>
    <t>2053767</t>
  </si>
  <si>
    <t>2024-01-18 22:16:12</t>
  </si>
  <si>
    <t>2024-01-18 23:41:00</t>
  </si>
  <si>
    <t>BİMEYKO KÖK-10_HatBaşıAyırıcı_86031008_M05</t>
  </si>
  <si>
    <t>86031008</t>
  </si>
  <si>
    <t>2024-01-22 03:58:34</t>
  </si>
  <si>
    <t>2024-01-22 06:43:49</t>
  </si>
  <si>
    <t>KARŞIYAKA GIS TM 35-04-A00002_TR-2 K12_2310424</t>
  </si>
  <si>
    <t>2310424</t>
  </si>
  <si>
    <t>TEİAŞ Trafo Bakım Çalışması</t>
  </si>
  <si>
    <t>2024-01-30 03:01:06</t>
  </si>
  <si>
    <t>2024-01-30 03:45:16</t>
  </si>
  <si>
    <t>BİMEYKO KÖK-10_BİMEYKO TR-3_M04</t>
  </si>
  <si>
    <t>2322626</t>
  </si>
  <si>
    <t>2024-01-16 08:28:42</t>
  </si>
  <si>
    <t>2024-01-16 11:04:21</t>
  </si>
  <si>
    <t>SALİHLİ İM 45-78-A00001_ŞEHİR-2 L07_48928853</t>
  </si>
  <si>
    <t>48928853</t>
  </si>
  <si>
    <t>2024-01-16 19:59:24</t>
  </si>
  <si>
    <t>2024-01-16 20:38:56</t>
  </si>
  <si>
    <t>DNZ PLASTİK KÖK 35-26-M01058_ERGUVEN M01_60227959</t>
  </si>
  <si>
    <t>60227959</t>
  </si>
  <si>
    <t>2024-01-25 11:51:02</t>
  </si>
  <si>
    <t>2024-01-25 12:01:00</t>
  </si>
  <si>
    <t>35-21-L00007_KARABURUN TR-3_B_B_91180122_91180122</t>
  </si>
  <si>
    <t>91180122</t>
  </si>
  <si>
    <t>2024-01-19 13:50:43</t>
  </si>
  <si>
    <t>2024-01-19 15:00:26</t>
  </si>
  <si>
    <t>BORNOVA TM 35-02-A00005_OSMANGAZİ M37_2308399</t>
  </si>
  <si>
    <t>2308399</t>
  </si>
  <si>
    <t>2024-01-02 08:16:37</t>
  </si>
  <si>
    <t>M-3757 BAHRİBABA DM 35-01-M03757_BAHRİBABA-8 K03_60323561</t>
  </si>
  <si>
    <t>60323561</t>
  </si>
  <si>
    <t>2024-01-06 03:24:32</t>
  </si>
  <si>
    <t>2024-01-06 04:30:21</t>
  </si>
  <si>
    <t>KARABURUN TR-6_D_D_56366473</t>
  </si>
  <si>
    <t>56366473</t>
  </si>
  <si>
    <t>2024-01-22 00:44:04</t>
  </si>
  <si>
    <t>2024-01-22 01:58:58</t>
  </si>
  <si>
    <t>TR-7 45-78-L00007_TR-6 L02_2105244</t>
  </si>
  <si>
    <t>2105244</t>
  </si>
  <si>
    <t>2024-01-06 11:13:16</t>
  </si>
  <si>
    <t>2024-01-19 02:20:33</t>
  </si>
  <si>
    <t>2024-01-19 04:22:56</t>
  </si>
  <si>
    <t>45-77-M00107_KONURCA HACI HURŞİTLER TR-1__H_61326288</t>
  </si>
  <si>
    <t>61326288</t>
  </si>
  <si>
    <t>2024-01-12 22:04:27</t>
  </si>
  <si>
    <t>2024-01-12 22:12:02</t>
  </si>
  <si>
    <t>35-04-K00037_K-37_N_N3B_5822446</t>
  </si>
  <si>
    <t>5822446</t>
  </si>
  <si>
    <t>2024-01-06 06:57:09</t>
  </si>
  <si>
    <t>2024-01-06 09:44:12</t>
  </si>
  <si>
    <t>35-31-L00090_ÇÖMLEKÇİ TR-2 _ÇÖMLEKÇİ TR-2 _35-31-L00090_61231843</t>
  </si>
  <si>
    <t>61231843</t>
  </si>
  <si>
    <t>2024-01-31 07:43:38</t>
  </si>
  <si>
    <t>2024-01-31 10:53:28</t>
  </si>
  <si>
    <t>35-10-M02339_YELKİ TR-5 (M-2339)_ _95001386830_ _95001386830</t>
  </si>
  <si>
    <t>95001386830</t>
  </si>
  <si>
    <t>2024-01-12 12:45:33</t>
  </si>
  <si>
    <t>2024-01-12 14:54:03</t>
  </si>
  <si>
    <t>DM-25/16 45-71-M00392_953215905_953215905</t>
  </si>
  <si>
    <t>953215905</t>
  </si>
  <si>
    <t>2024-01-26 17:46:14</t>
  </si>
  <si>
    <t>45-83-M00691_SEYİRKENT TR-1_ _955174534_ _955174534</t>
  </si>
  <si>
    <t>955174534</t>
  </si>
  <si>
    <t>2024-01-19 07:53:47</t>
  </si>
  <si>
    <t>2024-01-19 09:31:39</t>
  </si>
  <si>
    <t>35-15-L00915_YOLÜSTÜ TR-1_D_D_91352854</t>
  </si>
  <si>
    <t>91352854</t>
  </si>
  <si>
    <t>2024-01-31 20:15:25</t>
  </si>
  <si>
    <t>2024-01-31 21:27:12</t>
  </si>
  <si>
    <t>KARŞIYAKA GIS TM 35-04-A00002_Karşıyaka-6 K13_2310423</t>
  </si>
  <si>
    <t>2310423</t>
  </si>
  <si>
    <t>2024-01-20 03:03:29</t>
  </si>
  <si>
    <t>2024-01-20 03:08:19</t>
  </si>
  <si>
    <t>2024-01-19 03:03:14</t>
  </si>
  <si>
    <t>2024-01-19 03:07:17</t>
  </si>
  <si>
    <t>45-77-A00001_KULA İM_HatBaşıAyırıcı_89227299_M01_89227299</t>
  </si>
  <si>
    <t>89227299</t>
  </si>
  <si>
    <t>2024-01-12 20:45:00</t>
  </si>
  <si>
    <t>2024-01-13 15:07:17</t>
  </si>
  <si>
    <t>2024-01-13 16:03:21</t>
  </si>
  <si>
    <t>KARŞIYAKA GIS TM 35-04-A00002_Karşıyaka-9 K16_2309970</t>
  </si>
  <si>
    <t>2309970</t>
  </si>
  <si>
    <t>2024-01-19 03:03:26</t>
  </si>
  <si>
    <t>2024-01-19 03:06:45</t>
  </si>
  <si>
    <t>45-77-L00158_BAŞIBÜYÜK KÖK_BALIBEY ÇIKIŞ_L06_61353345</t>
  </si>
  <si>
    <t>61353345</t>
  </si>
  <si>
    <t>2024-01-07 21:17:00</t>
  </si>
  <si>
    <t>2024-01-08 00:25:00</t>
  </si>
  <si>
    <t>DM08/TR01_45-73-M00017_D_d1_45157603</t>
  </si>
  <si>
    <t>45157603</t>
  </si>
  <si>
    <t>2024-01-04 01:11:25</t>
  </si>
  <si>
    <t>45-76-M00088_KARAKURT TR-4_0_955252364_ _955252364</t>
  </si>
  <si>
    <t>955252364</t>
  </si>
  <si>
    <t>2024-01-24 10:27:47</t>
  </si>
  <si>
    <t>2024-01-24 13:59:58</t>
  </si>
  <si>
    <t>YENMİŞ KÖK 35-27-M00366_GÜVENİKSAN-ÇAMBEL 2 M01_72163711</t>
  </si>
  <si>
    <t>72163711</t>
  </si>
  <si>
    <t>2024-01-06 14:19:35</t>
  </si>
  <si>
    <t>2024-01-06 16:26:26</t>
  </si>
  <si>
    <t>DM-3/TR-26 (TR-94) 35-26-M00094__56360958_56360958</t>
  </si>
  <si>
    <t>56360958</t>
  </si>
  <si>
    <t>2024-01-13 18:26:10</t>
  </si>
  <si>
    <t>2024-01-14 00:39:34</t>
  </si>
  <si>
    <t>KIRTEPE KÖK 35-29-L00055_YİĞENLİ FİDERİ L02_72212738</t>
  </si>
  <si>
    <t>72212738</t>
  </si>
  <si>
    <t>2024-01-13 18:54:47</t>
  </si>
  <si>
    <t>2024-01-13 19:17:45</t>
  </si>
  <si>
    <t>KARŞIYAKA GIS TM 35-04-A00002_Karşıyaka-10 K17_2309969</t>
  </si>
  <si>
    <t>2309969</t>
  </si>
  <si>
    <t>2024-01-19 03:03:29</t>
  </si>
  <si>
    <t>2024-01-19 03:06:25</t>
  </si>
  <si>
    <t>2024-01-20 03:03:35</t>
  </si>
  <si>
    <t>2024-01-20 03:54:50</t>
  </si>
  <si>
    <t>35-21-L00164_MORDOĞAN TR-41_DAĞITIM TRAFO MORDOĞAN TR-41_L06_72179975</t>
  </si>
  <si>
    <t>72179975</t>
  </si>
  <si>
    <t>2024-01-27 14:05:27</t>
  </si>
  <si>
    <t>2024-01-27 22:02:10</t>
  </si>
  <si>
    <t>KARŞIYAKA GIS TM 35-04-A00002_Karşıyaka-2 K02_2310847</t>
  </si>
  <si>
    <t>2310847</t>
  </si>
  <si>
    <t>2024-01-19 03:02:50</t>
  </si>
  <si>
    <t>35-31-L00116_VELİLER KÖK_HatBaşıAyırıcı_97441042_L02_97441042</t>
  </si>
  <si>
    <t>2024-01-31 12:42:18</t>
  </si>
  <si>
    <t>2024-01-31 17:23:00</t>
  </si>
  <si>
    <t>KARABURUN TR-1/9 35-21-L00024_953358566_953358566</t>
  </si>
  <si>
    <t>953358566</t>
  </si>
  <si>
    <t>2024-01-30 21:56:22</t>
  </si>
  <si>
    <t>2024-01-31 00:57:00</t>
  </si>
  <si>
    <t>2024-01-19 03:04:24</t>
  </si>
  <si>
    <t>2024-01-19 03:06:55</t>
  </si>
  <si>
    <t>M-1608 35-09-M01608_B_56372018_56372018</t>
  </si>
  <si>
    <t>56372018</t>
  </si>
  <si>
    <t>2024-01-29 14:51:50</t>
  </si>
  <si>
    <t>2024-01-29 17:20:57</t>
  </si>
  <si>
    <t>TR-106_35-26-M00106_PANO_956614400_ _956614400</t>
  </si>
  <si>
    <t>956614400</t>
  </si>
  <si>
    <t>2024-01-04 17:45:06</t>
  </si>
  <si>
    <t>2024-01-04 19:35:02</t>
  </si>
  <si>
    <t>KULA TM 45-77-A00002_KULA DM M26_2334809</t>
  </si>
  <si>
    <t>2334809</t>
  </si>
  <si>
    <t>Müteahhit Çalışması</t>
  </si>
  <si>
    <t>2024-01-28 09:03:00</t>
  </si>
  <si>
    <t>2024-01-28 19:30:14</t>
  </si>
  <si>
    <t>PİYADELER KÖK 45-73-M00136_AZİZTEPE M05_95408082</t>
  </si>
  <si>
    <t>95408082</t>
  </si>
  <si>
    <t>2024-01-24 14:26:08</t>
  </si>
  <si>
    <t>2024-01-24 19:16:27</t>
  </si>
  <si>
    <t>2024-01-19 03:03:01</t>
  </si>
  <si>
    <t>2024-01-19 03:28:53</t>
  </si>
  <si>
    <t>2024-01-15 03:21:03</t>
  </si>
  <si>
    <t>2024-01-15 03:31:10</t>
  </si>
  <si>
    <t>AHMETBEYLİ TARIMSAL SULAMA TR-1 35-22-M00239_B_56370633_56370633</t>
  </si>
  <si>
    <t>56370633</t>
  </si>
  <si>
    <t>2024-01-07 18:46:52</t>
  </si>
  <si>
    <t>2024-01-07 22:16:11</t>
  </si>
  <si>
    <t>2024-01-19 03:03:31</t>
  </si>
  <si>
    <t>KARŞIYAKA GIS TM 35-04-A00002_TR-1 K25_2309961</t>
  </si>
  <si>
    <t>2309961</t>
  </si>
  <si>
    <t>2024-01-30 04:44:37</t>
  </si>
  <si>
    <t>2024-01-30 04:58:15</t>
  </si>
  <si>
    <t>35-16-M00013_AYASKENT-2 TR_0_953322066_ _953322066</t>
  </si>
  <si>
    <t>953322066</t>
  </si>
  <si>
    <t>2024-01-30 21:13:58</t>
  </si>
  <si>
    <t>2024-01-30 22:56:00</t>
  </si>
  <si>
    <t>MURADİYE TR-5(BELEDİYE KABİN)_45-71-M00194_A_A_56394011_56394011</t>
  </si>
  <si>
    <t>2024-01-04 11:16:00</t>
  </si>
  <si>
    <t>2024-01-04 12:43:09</t>
  </si>
  <si>
    <t>2024-01-15 03:07:09</t>
  </si>
  <si>
    <t>2024-01-15 03:15:02</t>
  </si>
  <si>
    <t>2024-01-20 03:03:12</t>
  </si>
  <si>
    <t>2024-01-20 03:09:00</t>
  </si>
  <si>
    <t>KARŞIYAKA GIS TM 35-04-A00002_Karşıyaka-1 K01_2310848</t>
  </si>
  <si>
    <t>2310848</t>
  </si>
  <si>
    <t>2024-01-20 03:04:25</t>
  </si>
  <si>
    <t>2024-01-20 03:08:09</t>
  </si>
  <si>
    <t>35-22-M00095_M-1814 KISIK DM-1_MENDERES-2_M06_72099732</t>
  </si>
  <si>
    <t>72099732</t>
  </si>
  <si>
    <t>2024-01-31 20:24:39</t>
  </si>
  <si>
    <t>2024-01-31 20:56:41</t>
  </si>
  <si>
    <t>GÖÇBEYLİ DM 35-16-M00139_GÖÇBEYLİ M01_72044610</t>
  </si>
  <si>
    <t>72044610</t>
  </si>
  <si>
    <t>OG Hatta Ağaç Kesimi</t>
  </si>
  <si>
    <t>2024-01-22 10:54:49</t>
  </si>
  <si>
    <t>2024-01-22 12:46:00</t>
  </si>
  <si>
    <t>SOMA DM-3 45-82-M00025_TURGUTALP TR-1 M02_60210061</t>
  </si>
  <si>
    <t>60210061</t>
  </si>
  <si>
    <t>2024-01-26 15:28:45</t>
  </si>
  <si>
    <t>2024-01-26 16:01:25</t>
  </si>
  <si>
    <t>DM-1 45-71-M00001_DM-21 M06_2050186</t>
  </si>
  <si>
    <t>2050186</t>
  </si>
  <si>
    <t>2024-01-10 09:37:17</t>
  </si>
  <si>
    <t>2024-01-10 10:12:14</t>
  </si>
  <si>
    <t>35-21-A00001_KARABURUN İM_KÜÇÜKBAHÇE_L05_2314244</t>
  </si>
  <si>
    <t>2024-01-09 12:52:00</t>
  </si>
  <si>
    <t>2024-01-09 17:21:00</t>
  </si>
  <si>
    <t>M-639 OLDURUK KÖK_M-1810 _M02</t>
  </si>
  <si>
    <t>2024-01-12 08:58:07</t>
  </si>
  <si>
    <t>2024-01-12 14:52:33</t>
  </si>
  <si>
    <t>KARŞIYAKA GIS TM 35-04-A00002_Karşıyaka-5 K05_2310432</t>
  </si>
  <si>
    <t>2310432</t>
  </si>
  <si>
    <t>2024-01-19 03:03:07</t>
  </si>
  <si>
    <t>2024-01-19 03:08:15</t>
  </si>
  <si>
    <t>2024-01-20 03:03:15</t>
  </si>
  <si>
    <t>45-71-M00093_KARAOĞLANLI TR-4_ _953243425_ _953243425</t>
  </si>
  <si>
    <t>953243425</t>
  </si>
  <si>
    <t>2024-01-16 15:58:48</t>
  </si>
  <si>
    <t>2024-01-16 17:18:00</t>
  </si>
  <si>
    <t>2024-01-19 03:04:43</t>
  </si>
  <si>
    <t>2024-01-19 03:06:42</t>
  </si>
  <si>
    <t>OĞLANANASI TR-4 35-22-M00258_965680528_965680528</t>
  </si>
  <si>
    <t>965680528</t>
  </si>
  <si>
    <t>2024-01-23 11:12:19</t>
  </si>
  <si>
    <t>2024-01-23 17:20:37</t>
  </si>
  <si>
    <t>45-73-M00033_DM02/TR31 (ESKİ TR-33)_ _945680675_ _945680675</t>
  </si>
  <si>
    <t>945680675</t>
  </si>
  <si>
    <t>2024-01-30 21:05:52</t>
  </si>
  <si>
    <t>2024-01-30 23:09:00</t>
  </si>
  <si>
    <t>2024-01-19 03:03:17</t>
  </si>
  <si>
    <t>L-14 SEVTUR 35-18-L00014_35-18-L00014_2347798</t>
  </si>
  <si>
    <t>2347798</t>
  </si>
  <si>
    <t>2024-01-30 19:26:10</t>
  </si>
  <si>
    <t>2024-01-30 23:12:00</t>
  </si>
  <si>
    <t>2024-01-20 03:03:41</t>
  </si>
  <si>
    <t>2024-01-20 03:07:29</t>
  </si>
  <si>
    <t>M-2018 35-01-M02018_911692419_911692419</t>
  </si>
  <si>
    <t>911692419</t>
  </si>
  <si>
    <t>2024-01-08 13:12:11</t>
  </si>
  <si>
    <t>2024-01-08 14:41:59</t>
  </si>
  <si>
    <t>KARŞIYAKA GIS TM 35-04-A00002_Karşıyaka-3 K03_2310434</t>
  </si>
  <si>
    <t>2310434</t>
  </si>
  <si>
    <t>2024-01-19 03:02:56</t>
  </si>
  <si>
    <t>2024-01-19 03:05:55</t>
  </si>
  <si>
    <t>2024-01-19 03:03:23</t>
  </si>
  <si>
    <t>2024-01-19 03:07:26</t>
  </si>
  <si>
    <t>YENİ ŞAKRAN TR-1_35-17-M00201___72371900_72371900</t>
  </si>
  <si>
    <t>72371900</t>
  </si>
  <si>
    <t>2024-01-04 11:30:50</t>
  </si>
  <si>
    <t>2024-01-04 12:52:12</t>
  </si>
  <si>
    <t>2024-01-30 20:29:43</t>
  </si>
  <si>
    <t>OSMANGAZİ İM 35-02-A00004_TR-2 10.5 K11_2327854</t>
  </si>
  <si>
    <t>2024-01-09 15:43:28</t>
  </si>
  <si>
    <t>2024-01-09 16:45:41</t>
  </si>
  <si>
    <t>OSMANGAZİ İM 35-02-A00004_TR-2 10.5 K11_2101515</t>
  </si>
  <si>
    <t>2101515</t>
  </si>
  <si>
    <t>2024-01-09 14:40:28</t>
  </si>
  <si>
    <t>K-1958 35-09-K01958_35-09-K01958_45186137</t>
  </si>
  <si>
    <t>45186137</t>
  </si>
  <si>
    <t>2024-01-29 20:40:43</t>
  </si>
  <si>
    <t>2024-01-29 21:33:05</t>
  </si>
  <si>
    <t>TR-1-2/2_35-20-L00008_D_D02_83867444</t>
  </si>
  <si>
    <t>83867444</t>
  </si>
  <si>
    <t>2024-01-03 21:20:13</t>
  </si>
  <si>
    <t>2024-01-03 23:50:39</t>
  </si>
  <si>
    <t>2024-01-24 22:18:03</t>
  </si>
  <si>
    <t>2024-01-24 22:42:07</t>
  </si>
  <si>
    <t>2024-01-20 03:04:52</t>
  </si>
  <si>
    <t>2024-01-20 03:08:54</t>
  </si>
  <si>
    <t>KARABÖRGLÜ TR-1 45-72-L00174_956501356_956501356</t>
  </si>
  <si>
    <t>956501356</t>
  </si>
  <si>
    <t>2024-01-30 21:09:17</t>
  </si>
  <si>
    <t>2024-01-30 22:40:00</t>
  </si>
  <si>
    <t>2024-01-30 22:25:04</t>
  </si>
  <si>
    <t>2024-01-31 01:56:08</t>
  </si>
  <si>
    <t>35-28-M00379_SEYREK TR-7 KÖK_HatBaşıAyırıcı_65679902_M04_65679902</t>
  </si>
  <si>
    <t>65679902</t>
  </si>
  <si>
    <t>2024-01-13 14:53:50</t>
  </si>
  <si>
    <t>35-01-K00501_K-501_ _913143287_ _913143287</t>
  </si>
  <si>
    <t>913143287</t>
  </si>
  <si>
    <t>2024-01-31 16:22:47</t>
  </si>
  <si>
    <t>2024-01-31 17:22:30</t>
  </si>
  <si>
    <t>35-28-A00002_ULUCAK TM_MENEMEN-2_M11_2313463</t>
  </si>
  <si>
    <t>2313463</t>
  </si>
  <si>
    <t>2024-01-22 19:59:00</t>
  </si>
  <si>
    <t>2024-01-22 20:07:51</t>
  </si>
  <si>
    <t>TR-19 45-77-L00019_45-77-L00019_2363401</t>
  </si>
  <si>
    <t>2363401</t>
  </si>
  <si>
    <t>2024-01-12 21:33:08</t>
  </si>
  <si>
    <t>2024-01-12 23:37:26</t>
  </si>
  <si>
    <t>K-998 35-01-K00998_35-01-K00998_41908916</t>
  </si>
  <si>
    <t>41908916</t>
  </si>
  <si>
    <t>2024-01-19 00:33:32</t>
  </si>
  <si>
    <t>2024-01-19 01:28:42</t>
  </si>
  <si>
    <t>M-3022 35-10-M03022_ H_78360236</t>
  </si>
  <si>
    <t>78360236</t>
  </si>
  <si>
    <t>2024-01-22 15:42:55</t>
  </si>
  <si>
    <t>2024-01-22 20:13:37</t>
  </si>
  <si>
    <t>SAİPALTI TR-1 35-21-L00101_915954586_915954586</t>
  </si>
  <si>
    <t>915954586</t>
  </si>
  <si>
    <t>2024-01-30 19:25:26</t>
  </si>
  <si>
    <t>2024-01-31 00:45:00</t>
  </si>
  <si>
    <t>ILICA GIS TM 35-07-A00002_ILICA-13 K19_2313380</t>
  </si>
  <si>
    <t>2313380</t>
  </si>
  <si>
    <t>2024-01-11 02:59:52</t>
  </si>
  <si>
    <t>2024-01-11 03:06:04</t>
  </si>
  <si>
    <t>45-81-M00033_SELENDİ TR-33 (KASAP HÜSEYİN)_B_B_56387191_56387191</t>
  </si>
  <si>
    <t>2024-01-30 20:32:13</t>
  </si>
  <si>
    <t>2024-01-30 23:41:00</t>
  </si>
  <si>
    <t>45-82-M00251_CENKYERİ TR-3_CENKYERİ TR-3_45-82-M00251_2359207</t>
  </si>
  <si>
    <t>2024-01-30 19:19:12</t>
  </si>
  <si>
    <t>2024-01-30 22:42:00</t>
  </si>
  <si>
    <t>35-02-K01655_K-1655_C_C_56382040_56382040</t>
  </si>
  <si>
    <t>56382040</t>
  </si>
  <si>
    <t>Klemens Arızası</t>
  </si>
  <si>
    <t>2024-01-30 21:19:47</t>
  </si>
  <si>
    <t>TİRE DM-2/4 35-29-L00023_DM-2/5 L03_72216705</t>
  </si>
  <si>
    <t>72216705</t>
  </si>
  <si>
    <t>2024-01-14 23:52:47</t>
  </si>
  <si>
    <t>DUMANLAR KÖK 45-81-M00044_HatBaşıAyırıcı_73215675 M03_73215675</t>
  </si>
  <si>
    <t>73215675</t>
  </si>
  <si>
    <t>2024-01-30 13:04:00</t>
  </si>
  <si>
    <t>2024-01-30 19:29:36</t>
  </si>
  <si>
    <t>ILICA GIS TM 35-07-A00002_ILICA-5 K05_2313368</t>
  </si>
  <si>
    <t>2313368</t>
  </si>
  <si>
    <t>2024-01-11 02:23:24</t>
  </si>
  <si>
    <t>2024-01-11 02:26:56</t>
  </si>
  <si>
    <t>35-17-M00173_ÇAMLIK DM_ZEYTİNDAĞ-1_M08_66328137</t>
  </si>
  <si>
    <t>66328137</t>
  </si>
  <si>
    <t>Atlama Jumper Arızası</t>
  </si>
  <si>
    <t>2024-01-30 23:24:32</t>
  </si>
  <si>
    <t>2024-01-31 05:15:28</t>
  </si>
  <si>
    <t>MAHMUTLAR KÖK 45-74-M00354_YARBASAN M010_79385668</t>
  </si>
  <si>
    <t>79385668</t>
  </si>
  <si>
    <t>2024-01-22 10:35:08</t>
  </si>
  <si>
    <t>2024-01-22 16:46:21</t>
  </si>
  <si>
    <t>35-18-L00111_L-111 OVACIK_A_A_91417162_91417162</t>
  </si>
  <si>
    <t>2024-01-30 12:05:50</t>
  </si>
  <si>
    <t>2024-01-30 17:50:28</t>
  </si>
  <si>
    <t>2024-01-30 20:16:44</t>
  </si>
  <si>
    <t>2024-01-30 23:35:00</t>
  </si>
  <si>
    <t>35-30-L00129_KABAKUM TR-3_B_B_91110827_91110827</t>
  </si>
  <si>
    <t>91110827</t>
  </si>
  <si>
    <t>2024-01-30 17:40:53</t>
  </si>
  <si>
    <t>2024-01-30 22:06:00</t>
  </si>
  <si>
    <t>SALİHLİ İM 45-78-A00001_ŞEHİR-5 L09_48928854</t>
  </si>
  <si>
    <t>48928854</t>
  </si>
  <si>
    <t>2024-01-06 10:57:04</t>
  </si>
  <si>
    <t>2024-01-06 11:21:59</t>
  </si>
  <si>
    <t>35-01-K00231_K-231_F_F_56375671_56375671</t>
  </si>
  <si>
    <t>56375671</t>
  </si>
  <si>
    <t>2024-01-30 20:56:55</t>
  </si>
  <si>
    <t>2024-01-30 22:20:00</t>
  </si>
  <si>
    <t>45-71-M00066_HACIHALİLLER TR-1 KÖK_HACIHALİLLER TR-3_M01_72238381</t>
  </si>
  <si>
    <t>2024-01-16 07:01:46</t>
  </si>
  <si>
    <t>2024-01-16 09:54:00</t>
  </si>
  <si>
    <t>2024-01-30 19:30:31</t>
  </si>
  <si>
    <t>2024-01-30 19:56:42</t>
  </si>
  <si>
    <t>DEMİRCİLİ TR-2 35-19-M00212_956675457_956675457</t>
  </si>
  <si>
    <t>956675457</t>
  </si>
  <si>
    <t>2024-01-30 10:53:44</t>
  </si>
  <si>
    <t>2024-01-30 15:19:24</t>
  </si>
  <si>
    <t>KARABURUN TR-4/18 35-21-L00012_95001284043_95001284043</t>
  </si>
  <si>
    <t>95001284043</t>
  </si>
  <si>
    <t>2024-01-30 20:23:49</t>
  </si>
  <si>
    <t>2024-01-31 01:00:00</t>
  </si>
  <si>
    <t>2024-01-30 19:05:35</t>
  </si>
  <si>
    <t>2024-01-31 02:12:00</t>
  </si>
  <si>
    <t>ŞEMİKLER TM_DEMİRKÖPRÜ_M16</t>
  </si>
  <si>
    <t>2055339</t>
  </si>
  <si>
    <t>2024-01-05 09:24:43</t>
  </si>
  <si>
    <t>ÜNİVERSİTE TM 35-02-A00008_TR-B M11_2310702</t>
  </si>
  <si>
    <t>2310702</t>
  </si>
  <si>
    <t>2024-01-07 11:06:36</t>
  </si>
  <si>
    <t>2024-01-07 13:01:56</t>
  </si>
  <si>
    <t>2024-01-16 14:33:02</t>
  </si>
  <si>
    <t>2024-01-16 20:27:40</t>
  </si>
  <si>
    <t>M-879 GÖKÇELER 35-02-M00879_50120788_56357316_56357316</t>
  </si>
  <si>
    <t>56357316</t>
  </si>
  <si>
    <t>2024-01-30 21:25:33</t>
  </si>
  <si>
    <t>2024-01-31 01:07:00</t>
  </si>
  <si>
    <t>45-77-A00001_KULA İM_HatBaşıAyırıcı_89227438_M03_89227438</t>
  </si>
  <si>
    <t>89227438</t>
  </si>
  <si>
    <t>Direk Hasarı Kırılması</t>
  </si>
  <si>
    <t>2024-01-30 21:28:21</t>
  </si>
  <si>
    <t>2024-01-31 03:48:00</t>
  </si>
  <si>
    <t>K-2560_35-03-K02560_K-2560_35-03-K02560_41967702</t>
  </si>
  <si>
    <t>2024-01-04 11:23:52</t>
  </si>
  <si>
    <t>35-01-M02745_M-2745_A_A_56373909_56373909</t>
  </si>
  <si>
    <t>56373909</t>
  </si>
  <si>
    <t>2024-01-30 21:42:28</t>
  </si>
  <si>
    <t>K-1605 35-01-K01605_K-974 K03_65795912</t>
  </si>
  <si>
    <t>65795912</t>
  </si>
  <si>
    <t>2024-01-23 02:26:30</t>
  </si>
  <si>
    <t>2024-01-23 06:26:41</t>
  </si>
  <si>
    <t>L-133 35-18-L00133_9654333_56368066_56368066</t>
  </si>
  <si>
    <t>56368066</t>
  </si>
  <si>
    <t>2024-01-19 15:04:17</t>
  </si>
  <si>
    <t>2024-01-19 16:26:32</t>
  </si>
  <si>
    <t>35-18-L00111_L-111 OVACIK_L-111 OVACIK_35-18-L00111_49092723</t>
  </si>
  <si>
    <t>2024-01-30 18:22:40</t>
  </si>
  <si>
    <t>2024-01-30 22:22:00</t>
  </si>
  <si>
    <t>DM-11d (Y.BELEDİYE ŞANTİYE YANI) 45-71-M01903_953174139_953174139</t>
  </si>
  <si>
    <t>953174139</t>
  </si>
  <si>
    <t>2024-01-30 19:34:50</t>
  </si>
  <si>
    <t>2024-01-30 22:41:00</t>
  </si>
  <si>
    <t>GÖLBAŞI TR-1 45-81-M00097_945623373_945623373</t>
  </si>
  <si>
    <t>945623373</t>
  </si>
  <si>
    <t>2024-01-30 13:04:17</t>
  </si>
  <si>
    <t>35-26-M00447_KARAKUYU TR-11_SANAL BINA_95000056708_ _95000056708</t>
  </si>
  <si>
    <t>95000056708</t>
  </si>
  <si>
    <t>2024-01-30 21:29:00</t>
  </si>
  <si>
    <t>45-82-M00125_SOMA KÖYLER DM-2_HatBaşıAyırıcı_53135609_M09_53135609</t>
  </si>
  <si>
    <t>53135609</t>
  </si>
  <si>
    <t>2024-01-30 21:24:46</t>
  </si>
  <si>
    <t>2024-01-30 22:58:00</t>
  </si>
  <si>
    <t>35-21-L00032_KARABURUN TR-6_D_D_56366473_56366473</t>
  </si>
  <si>
    <t>2024-01-30 12:43:49</t>
  </si>
  <si>
    <t>2024-01-30 14:45:17</t>
  </si>
  <si>
    <t>BORNOVA TM_MANAS_M34</t>
  </si>
  <si>
    <t>2059371</t>
  </si>
  <si>
    <t>2024-01-02 07:25:35</t>
  </si>
  <si>
    <t>2024-01-02 10:03:19</t>
  </si>
  <si>
    <t>35-02-K01361_K-1361_D_D_56378732_56378732</t>
  </si>
  <si>
    <t>56378732</t>
  </si>
  <si>
    <t>2024-01-30 21:44:03</t>
  </si>
  <si>
    <t>2024-01-31 00:25:00</t>
  </si>
  <si>
    <t>35-02-K01361_K-1361_K-1361_35-02-K01361_2360907</t>
  </si>
  <si>
    <t>2024-01-30 22:23:36</t>
  </si>
  <si>
    <t>2024-01-31 00:20:39</t>
  </si>
  <si>
    <t>2024-01-23 17:53:50</t>
  </si>
  <si>
    <t>2024-01-23 19:48:59</t>
  </si>
  <si>
    <t>2024-01-27 01:02:20</t>
  </si>
  <si>
    <t>2024-01-27 01:05:40</t>
  </si>
  <si>
    <t>M-1060 35-02-M01060_M-1297 M01_2068109</t>
  </si>
  <si>
    <t>2068109</t>
  </si>
  <si>
    <t>2024-01-02 09:51:38</t>
  </si>
  <si>
    <t>2024-01-02 10:14:50</t>
  </si>
  <si>
    <t>GÖZTEPE İM 35-01-A00004_POLİGON K18_2047135</t>
  </si>
  <si>
    <t>2047135</t>
  </si>
  <si>
    <t>2024-01-10 11:10:46</t>
  </si>
  <si>
    <t>YENİFOÇA TR-3 35-23-M00003__72410959_72410959</t>
  </si>
  <si>
    <t>72410959</t>
  </si>
  <si>
    <t>2024-01-29 17:50:32</t>
  </si>
  <si>
    <t>2024-01-29 18:52:10</t>
  </si>
  <si>
    <t>2024-01-27 01:42:48</t>
  </si>
  <si>
    <t>2024-01-27 01:55:25</t>
  </si>
  <si>
    <t>2024-01-30 03:33:45</t>
  </si>
  <si>
    <t>2024-01-30 09:54:00</t>
  </si>
  <si>
    <t>M-3473(YATIRIM REZERVE) 35-02-M03473_M-3472 M02_88371148</t>
  </si>
  <si>
    <t>88371148</t>
  </si>
  <si>
    <t>2024-01-02 10:25:13</t>
  </si>
  <si>
    <t>2024-01-02 10:55:06</t>
  </si>
  <si>
    <t>2024-01-27 09:08:56</t>
  </si>
  <si>
    <t>35-01-K03866_K-3866_Bersaç4_913524214_ _913524214</t>
  </si>
  <si>
    <t>2024-01-22 15:39:26</t>
  </si>
  <si>
    <t>2024-01-22 19:11:00</t>
  </si>
  <si>
    <t>K-2900 35-04-K02900_K-166 K04_49951498</t>
  </si>
  <si>
    <t>49951498</t>
  </si>
  <si>
    <t>2024-01-13 02:36:18</t>
  </si>
  <si>
    <t>2024-01-13 03:13:52</t>
  </si>
  <si>
    <t>FUAR İM 35-01-A00003_TR-4 M19_2311326</t>
  </si>
  <si>
    <t>2311326</t>
  </si>
  <si>
    <t>2024-01-23 00:17:08</t>
  </si>
  <si>
    <t>2024-01-23 01:09:11</t>
  </si>
  <si>
    <t>ILDIR KÖK 35-18-M00069_M-30 TERMAL KENT M03_72093159</t>
  </si>
  <si>
    <t>72093159</t>
  </si>
  <si>
    <t>2024-01-30 17:29:01</t>
  </si>
  <si>
    <t>2024-01-30 23:22:00</t>
  </si>
  <si>
    <t>TR-107_35-26-M00107_DAĞITIM TRAFO TR-107_M06_65976109</t>
  </si>
  <si>
    <t>2024-01-03 01:04:02</t>
  </si>
  <si>
    <t>2024-01-03 02:02:19</t>
  </si>
  <si>
    <t>35-26-M00435_ÇAPAK KÖK_DAĞKIZILCA-1 GİRİŞ_M03_76015958</t>
  </si>
  <si>
    <t>76015958</t>
  </si>
  <si>
    <t>2024-01-07 17:24:23</t>
  </si>
  <si>
    <t>2024-01-07 17:48:55</t>
  </si>
  <si>
    <t>2024-01-10 01:28:37</t>
  </si>
  <si>
    <t>2024-01-10 02:15:58</t>
  </si>
  <si>
    <t>35-16-A00004_BERGAMA TM_HatBaşıAyırıcı_53139940_M07_53139940</t>
  </si>
  <si>
    <t>2024-01-31 09:10:00</t>
  </si>
  <si>
    <t>35-03-M01361_M-1361_M-994_M01_2119501</t>
  </si>
  <si>
    <t>2119501</t>
  </si>
  <si>
    <t>2024-01-31 14:11:44</t>
  </si>
  <si>
    <t>2024-01-31 18:44:41</t>
  </si>
  <si>
    <t>K-3203 35-04-K03203_K-1064 K02_2078739</t>
  </si>
  <si>
    <t>2078739</t>
  </si>
  <si>
    <t>2024-01-13 02:24:53</t>
  </si>
  <si>
    <t>K-4188 35-04-K04188_K-3844 K01_2065785</t>
  </si>
  <si>
    <t>2065785</t>
  </si>
  <si>
    <t>2024-01-13 03:52:00</t>
  </si>
  <si>
    <t>GÜRÇEŞME İM_TR-1_K03</t>
  </si>
  <si>
    <t>2036875</t>
  </si>
  <si>
    <t>2024-01-12 21:46:49</t>
  </si>
  <si>
    <t>2024-01-12 22:34:59</t>
  </si>
  <si>
    <t>M-1905 35-02-M01905_M-920 M02_2119202</t>
  </si>
  <si>
    <t>2119202</t>
  </si>
  <si>
    <t>2024-01-02 10:54:27</t>
  </si>
  <si>
    <t>35-16-M00079_DEREKÖY TR-1_C_C_91054079</t>
  </si>
  <si>
    <t>91054079</t>
  </si>
  <si>
    <t>2024-01-31 18:55:46</t>
  </si>
  <si>
    <t>2024-01-31 21:15:40</t>
  </si>
  <si>
    <t>SANCAKLI BOZKÖY TR-8 45-71-M00501_953204680_953204680</t>
  </si>
  <si>
    <t>953204680</t>
  </si>
  <si>
    <t>2024-01-30 17:27:04</t>
  </si>
  <si>
    <t>2024-01-25 09:22:28</t>
  </si>
  <si>
    <t>2024-01-25 09:34:08</t>
  </si>
  <si>
    <t>2024-01-13 01:53:06</t>
  </si>
  <si>
    <t>K-550 35-01-K00550_35-01-K00550_2347804</t>
  </si>
  <si>
    <t>2347804</t>
  </si>
  <si>
    <t>2024-01-08 20:50:34</t>
  </si>
  <si>
    <t>2024-01-08 21:25:22</t>
  </si>
  <si>
    <t>35-01-K00550_K-550_ _911406926_ _911406926</t>
  </si>
  <si>
    <t>911406926</t>
  </si>
  <si>
    <t>2024-01-08 19:47:49</t>
  </si>
  <si>
    <t>BORNOVA TM 35-02-A00005_EGE M30_2061055</t>
  </si>
  <si>
    <t>2061055</t>
  </si>
  <si>
    <t>2024-01-02 06:26:39</t>
  </si>
  <si>
    <t>35-03-A00003_BUCA TM_Kozağaç_M32_2053598</t>
  </si>
  <si>
    <t>2053598</t>
  </si>
  <si>
    <t>2024-01-22 09:12:59</t>
  </si>
  <si>
    <t>2024-01-22 09:52:07</t>
  </si>
  <si>
    <t>HACIBEKTAŞLI TR-1 45-78-M00692_DIREK TIPI TRAFO HUCRESI H01_2111699</t>
  </si>
  <si>
    <t>2111699</t>
  </si>
  <si>
    <t>2024-01-15 21:01:01</t>
  </si>
  <si>
    <t>2024-01-15 21:19:26</t>
  </si>
  <si>
    <t>EĞLENHOCA DM 35-21-M00013_KARABURUN-3 (EĞLENHOCA-3) M10_72178839</t>
  </si>
  <si>
    <t>72178839</t>
  </si>
  <si>
    <t>2024-01-27 00:57:05</t>
  </si>
  <si>
    <t>2024-01-27 01:08:20</t>
  </si>
  <si>
    <t>35-30-A00003_DİKİLİ TM_CUMHURİYET_M013_47430999</t>
  </si>
  <si>
    <t>47430999</t>
  </si>
  <si>
    <t>2024-01-07 09:13:22</t>
  </si>
  <si>
    <t>2024-01-07 09:19:29</t>
  </si>
  <si>
    <t>2024-01-10 00:40:55</t>
  </si>
  <si>
    <t>35-16-L00050_TR-50_0_953338970_ _953338970</t>
  </si>
  <si>
    <t>953338970</t>
  </si>
  <si>
    <t>2024-01-10 09:14:12</t>
  </si>
  <si>
    <t>NARLIDERE TM_BİLEN_M016</t>
  </si>
  <si>
    <t>83593691</t>
  </si>
  <si>
    <t>2024-01-15 17:56:56</t>
  </si>
  <si>
    <t>45-71-M00093_KARAOĞLANLI TR-4_KARAOĞLANLI TR-4_45-71-M00093_2353705</t>
  </si>
  <si>
    <t>2353705</t>
  </si>
  <si>
    <t>2024-01-16 18:07:17</t>
  </si>
  <si>
    <t>DİKİLİ TR-20 35-30-M00620_95002634242_95002634242</t>
  </si>
  <si>
    <t>95002634242</t>
  </si>
  <si>
    <t>2024-01-27 14:37:26</t>
  </si>
  <si>
    <t>2024-01-27 14:49:01</t>
  </si>
  <si>
    <t>M-3757 BAHRİBABA DM 35-01-M03757_BAHRİBABA-5/BAHRİBABA-1 K01_60323559</t>
  </si>
  <si>
    <t>60323559</t>
  </si>
  <si>
    <t>2024-01-23 09:19:10</t>
  </si>
  <si>
    <t>2024-01-23 09:21:01</t>
  </si>
  <si>
    <t>K-3866 35-01-K03866_35-01-K03866_2375943</t>
  </si>
  <si>
    <t>2375943</t>
  </si>
  <si>
    <t>2024-01-22 19:38:42</t>
  </si>
  <si>
    <t>M-2543 35-02-M02543_DOĞANÇAY-1 M22_73560367</t>
  </si>
  <si>
    <t>73560367</t>
  </si>
  <si>
    <t>2024-01-24 12:21:18</t>
  </si>
  <si>
    <t>2024-01-24 12:40:28</t>
  </si>
  <si>
    <t>KABAZLI KÖK 45-78-M00675_HatBaşıAyırıcı_53139332 M03_53139332</t>
  </si>
  <si>
    <t>53139332</t>
  </si>
  <si>
    <t>2024-01-15 21:52:50</t>
  </si>
  <si>
    <t>M-3476(YATIRIM REZERVE) 35-02-M03476_M-3475 M02_97208939</t>
  </si>
  <si>
    <t>97208939</t>
  </si>
  <si>
    <t>2024-01-19 11:29:16</t>
  </si>
  <si>
    <t>2024-01-19 12:54:08</t>
  </si>
  <si>
    <t>BUCA TM 35-03-A00003_Kozağaç M32_2311291</t>
  </si>
  <si>
    <t>2024-01-26 03:00:12</t>
  </si>
  <si>
    <t>2024-01-26 04:32:55</t>
  </si>
  <si>
    <t>35-04-K01183_K-1183_ _99611463_ _99611463</t>
  </si>
  <si>
    <t>99611463</t>
  </si>
  <si>
    <t>2024-01-05 12:50:23</t>
  </si>
  <si>
    <t>MUSALAR TR-1 35-29-L00322_A_56406501_56406501</t>
  </si>
  <si>
    <t>56406501</t>
  </si>
  <si>
    <t>2024-01-17 17:21:11</t>
  </si>
  <si>
    <t>2024-01-17 19:49:07</t>
  </si>
  <si>
    <t>2024-01-07 09:50:31</t>
  </si>
  <si>
    <t>2024-01-07 11:29:22</t>
  </si>
  <si>
    <t>M-1298 35-03-M01298_35-03-M01298_41971481</t>
  </si>
  <si>
    <t>41971481</t>
  </si>
  <si>
    <t>2024-01-14 21:30:04</t>
  </si>
  <si>
    <t>2024-01-14 21:40:25</t>
  </si>
  <si>
    <t>K-458 35-07-K00458_K-3811 K05_48438108</t>
  </si>
  <si>
    <t>48438108</t>
  </si>
  <si>
    <t>2024-01-15 19:24:18</t>
  </si>
  <si>
    <t>L-126 35-18-L00126_6497245_60982883_60982883</t>
  </si>
  <si>
    <t>2024-01-30 18:18:36</t>
  </si>
  <si>
    <t>2024-01-30 21:50:30</t>
  </si>
  <si>
    <t>2024-01-14 22:50:51</t>
  </si>
  <si>
    <t>2024-01-08 12:48:25</t>
  </si>
  <si>
    <t>2024-01-08 16:35:09</t>
  </si>
  <si>
    <t>35-18-L00185_L-185_PANO_950459605_ _950459605</t>
  </si>
  <si>
    <t>950459605</t>
  </si>
  <si>
    <t>2024-01-24 18:24:48</t>
  </si>
  <si>
    <t>2024-01-24 20:25:28</t>
  </si>
  <si>
    <t>TORBALI DM 35-26-M00001_ASLANLAR GİRİŞ-1 M05_2056488</t>
  </si>
  <si>
    <t>2056488</t>
  </si>
  <si>
    <t>2024-01-12 12:07:25</t>
  </si>
  <si>
    <t>2024-01-12 12:38:05</t>
  </si>
  <si>
    <t>M-2846 35-03-M02846_KARACAAĞAÇ M01_82471964</t>
  </si>
  <si>
    <t>82471964</t>
  </si>
  <si>
    <t>2024-01-16 16:29:46</t>
  </si>
  <si>
    <t>2024-01-16 19:46:28</t>
  </si>
  <si>
    <t>35-08-K00703_K-703___72410677_72410677</t>
  </si>
  <si>
    <t>2024-01-30 19:55:36</t>
  </si>
  <si>
    <t>2024-01-30 20:27:00</t>
  </si>
  <si>
    <t>ÇATALKAYA KÖYÜ TR-2 35-21-L00172_B_56379189_56379189</t>
  </si>
  <si>
    <t>56379189</t>
  </si>
  <si>
    <t>2024-01-30 18:01:54</t>
  </si>
  <si>
    <t>2024-01-30 22:29:00</t>
  </si>
  <si>
    <t>ÇUKURKÖY KÖK 35-29-L00034_AKÇAŞEHİR-2 L07_2087128</t>
  </si>
  <si>
    <t>2087128</t>
  </si>
  <si>
    <t>2024-01-07 14:20:20</t>
  </si>
  <si>
    <t>2024-01-07 19:08:46</t>
  </si>
  <si>
    <t>K-3761_35-02-K03761_A_A_56364218_56364218</t>
  </si>
  <si>
    <t>56364218</t>
  </si>
  <si>
    <t>2024-01-04 13:24:02</t>
  </si>
  <si>
    <t>2024-01-04 16:58:10</t>
  </si>
  <si>
    <t>35-28-M00722_MENEMEN DM-3/13_0_953376007_ _953376007</t>
  </si>
  <si>
    <t>2024-01-20 08:44:02</t>
  </si>
  <si>
    <t>2024-01-20 12:59:19</t>
  </si>
  <si>
    <t>35-17-R00041_PINARCIK TR-1_A_A_91187848_91187848</t>
  </si>
  <si>
    <t>91187848</t>
  </si>
  <si>
    <t>2024-01-30 14:56:28</t>
  </si>
  <si>
    <t>2024-01-30 16:09:26</t>
  </si>
  <si>
    <t>L-236 35-18-L00236_6207176_56362683_56362683</t>
  </si>
  <si>
    <t>56362683</t>
  </si>
  <si>
    <t>2024-01-30 15:50:06</t>
  </si>
  <si>
    <t>2024-01-30 23:51:00</t>
  </si>
  <si>
    <t>35-18-L00330_L-330 DENİZKIZI-1_DIREK TIPI TRAFO HUCRESI_H01_2102470</t>
  </si>
  <si>
    <t>2102470</t>
  </si>
  <si>
    <t>2024-01-31 00:56:49</t>
  </si>
  <si>
    <t>KAYGANLI TR-1 45-72-L00202_45-72-L00202_2372330</t>
  </si>
  <si>
    <t>2372330</t>
  </si>
  <si>
    <t>2024-01-30 19:03:23</t>
  </si>
  <si>
    <t>L-218 SANAYİ SİTESİ 35-18-L00218_35-18-L00218_2358576</t>
  </si>
  <si>
    <t>2358576</t>
  </si>
  <si>
    <t>2024-01-30 17:53:41</t>
  </si>
  <si>
    <t>2024-01-30 18:06:12</t>
  </si>
  <si>
    <t>35-16-L00257_TEPEKÖY TR-1_B_B_90948217_90948217</t>
  </si>
  <si>
    <t>2024-01-30 21:45:19</t>
  </si>
  <si>
    <t>2024-01-30 23:24:00</t>
  </si>
  <si>
    <t>MORDOĞAN TR-34 35-21-L00148_35-21-L00148_72194386</t>
  </si>
  <si>
    <t>72194386</t>
  </si>
  <si>
    <t>2024-01-30 15:44:31</t>
  </si>
  <si>
    <t>2024-01-30 20:10:21</t>
  </si>
  <si>
    <t>35-17-M00058_M-58_C_C_56353286_56353286</t>
  </si>
  <si>
    <t>56353286</t>
  </si>
  <si>
    <t>2024-01-30 19:51:12</t>
  </si>
  <si>
    <t>2024-01-30 23:00:00</t>
  </si>
  <si>
    <t>L-191 35-18-L00191_50069388_56368821_56368821</t>
  </si>
  <si>
    <t>56368821</t>
  </si>
  <si>
    <t>2024-01-30 11:10:29</t>
  </si>
  <si>
    <t>2024-01-30 14:31:44</t>
  </si>
  <si>
    <t>TR-55 35-15-M00055_950370017_950370017</t>
  </si>
  <si>
    <t>950370017</t>
  </si>
  <si>
    <t>2024-01-23 17:01:54</t>
  </si>
  <si>
    <t>2024-01-23 19:29:00</t>
  </si>
  <si>
    <t>FOÇA JANDARMA ALAYI KÖK_35-23-M00240_HatBaşıAyırıcı_88020633_M02_88020633</t>
  </si>
  <si>
    <t>88020633</t>
  </si>
  <si>
    <t>2024-01-04 13:13:12</t>
  </si>
  <si>
    <t>2024-01-04 16:52:41</t>
  </si>
  <si>
    <t>ORMANKÖY 35-26-M00465_956631667_956631667</t>
  </si>
  <si>
    <t>956631667</t>
  </si>
  <si>
    <t>2024-01-30 15:40:52</t>
  </si>
  <si>
    <t>2024-01-30 18:18:40</t>
  </si>
  <si>
    <t>KUŞÇULAR TR-6 35-19-M00218_956696450_956696450</t>
  </si>
  <si>
    <t>956696450</t>
  </si>
  <si>
    <t>2024-01-30 17:46:36</t>
  </si>
  <si>
    <t>2024-01-30 18:47:34</t>
  </si>
  <si>
    <t>TR-55 35-15-M00055_35-15-M00055_66708381</t>
  </si>
  <si>
    <t>66708381</t>
  </si>
  <si>
    <t>2024-01-23 19:39:52</t>
  </si>
  <si>
    <t>M-869 EĞRİDERE KÖYÜ 35-02-M00869_913693342_913693342</t>
  </si>
  <si>
    <t>913693342</t>
  </si>
  <si>
    <t>2024-01-30 18:19:40</t>
  </si>
  <si>
    <t>2024-01-30 22:12:00</t>
  </si>
  <si>
    <t>ALÇUK TM_35-17-A00001_MENEMEN-2_M28_2307838</t>
  </si>
  <si>
    <t>2307838</t>
  </si>
  <si>
    <t>2024-01-04 09:10:45</t>
  </si>
  <si>
    <t>2024-01-04 09:16:28</t>
  </si>
  <si>
    <t>2024-01-21 18:28:56</t>
  </si>
  <si>
    <t>2024-01-21 19:04:21</t>
  </si>
  <si>
    <t>M-2513 35-02-M02513_M-2768 M01_66107577</t>
  </si>
  <si>
    <t>66107577</t>
  </si>
  <si>
    <t>2024-01-30 13:10:08</t>
  </si>
  <si>
    <t>2024-01-30 16:21:32</t>
  </si>
  <si>
    <t>35-30-M00712_TR-12 (M-712)_0_955297173_ _955297173</t>
  </si>
  <si>
    <t>955297173</t>
  </si>
  <si>
    <t>2024-01-18 10:06:00</t>
  </si>
  <si>
    <t>2024-01-18 11:09:43</t>
  </si>
  <si>
    <t>45-78-L00082_TR-82_ _953263877_ _953263877</t>
  </si>
  <si>
    <t>953263877</t>
  </si>
  <si>
    <t>2024-01-30 16:55:24</t>
  </si>
  <si>
    <t>2024-01-30 22:03:00</t>
  </si>
  <si>
    <t>2024-01-26 09:32:03</t>
  </si>
  <si>
    <t>2024-01-26 09:47:27</t>
  </si>
  <si>
    <t>SÜTÇÜLER DM 35-27-M00900_ÇAMBEL-2 ( YENMİŞ KÖK) M11_92758953</t>
  </si>
  <si>
    <t>92758953</t>
  </si>
  <si>
    <t>2024-01-30 19:00:31</t>
  </si>
  <si>
    <t>2024-01-30 19:58:00</t>
  </si>
  <si>
    <t>35-21-L00125_KÖSEDERE TR-2_B_B_56376252_56376252</t>
  </si>
  <si>
    <t>56376252</t>
  </si>
  <si>
    <t>2024-01-31 16:01:20</t>
  </si>
  <si>
    <t>2024-01-31 22:19:59</t>
  </si>
  <si>
    <t>35-02-M01488_M-1488_M-1488_35-02-M01488_2372775</t>
  </si>
  <si>
    <t>2372775</t>
  </si>
  <si>
    <t>2024-01-20 11:17:16</t>
  </si>
  <si>
    <t>2024-01-20 16:25:55</t>
  </si>
  <si>
    <t>2024-01-14 21:13:37</t>
  </si>
  <si>
    <t>35-03-M01320_M-1320_ _961076658_ _961076658</t>
  </si>
  <si>
    <t>2024-01-20 15:42:42</t>
  </si>
  <si>
    <t>2024-01-20 19:40:28</t>
  </si>
  <si>
    <t>2024-01-27 09:35:52</t>
  </si>
  <si>
    <t>2024-01-27 10:14:19</t>
  </si>
  <si>
    <t>TABANLAR TR-1 45-82-M00355_45-82-M00355_2355722</t>
  </si>
  <si>
    <t>2355722</t>
  </si>
  <si>
    <t>2024-01-30 18:08:31</t>
  </si>
  <si>
    <t>2024-01-30 20:42:12</t>
  </si>
  <si>
    <t>TR-115_35-26-M00115_SANAYİ TR-1_M03_65974282</t>
  </si>
  <si>
    <t>2024-01-03 16:51:24</t>
  </si>
  <si>
    <t>2024-01-03 17:18:08</t>
  </si>
  <si>
    <t>2024-01-07 11:46:27</t>
  </si>
  <si>
    <t>2024-01-07 13:34:17</t>
  </si>
  <si>
    <t>EŞREFPAŞA İM 35-01-A00002_FIRAT K24_2309535</t>
  </si>
  <si>
    <t>2309535</t>
  </si>
  <si>
    <t>2024-01-30 18:00:51</t>
  </si>
  <si>
    <t>2024-01-30 19:12:59</t>
  </si>
  <si>
    <t>ILICA GIS TM 35-07-A00002_ILICA-11 K17_2313378</t>
  </si>
  <si>
    <t>2313378</t>
  </si>
  <si>
    <t>2024-01-11 03:00:13</t>
  </si>
  <si>
    <t>2024-01-11 03:06:13</t>
  </si>
  <si>
    <t>METAL İŞLERİ TR-4_35-22-M00104_METAL İŞLERİ TR-4_35-22-M00104_72108514</t>
  </si>
  <si>
    <t>72108514</t>
  </si>
  <si>
    <t>2024-01-04 08:27:24</t>
  </si>
  <si>
    <t>2024-01-04 12:04:41</t>
  </si>
  <si>
    <t>K-550_35-01-K00550_ _911254898_ _911254898</t>
  </si>
  <si>
    <t>911254898</t>
  </si>
  <si>
    <t>2024-01-03 21:55:07</t>
  </si>
  <si>
    <t>2024-01-03 22:54:49</t>
  </si>
  <si>
    <t>2024-01-03 16:52:20</t>
  </si>
  <si>
    <t>K-49_35-01-K00049_N_1N_5865814</t>
  </si>
  <si>
    <t>5865814</t>
  </si>
  <si>
    <t>2024-01-04 08:09:43</t>
  </si>
  <si>
    <t>2024-01-04 10:02:20</t>
  </si>
  <si>
    <t>K-4343_35-01-K04343_D_D_56374558_56374558</t>
  </si>
  <si>
    <t>56374558</t>
  </si>
  <si>
    <t>2024-01-04 15:29:26</t>
  </si>
  <si>
    <t>2024-01-04 17:21:09</t>
  </si>
  <si>
    <t>45-77-L00334_GÜVERCİNLİK TR-1_B_B_56384713_56384713</t>
  </si>
  <si>
    <t>56384713</t>
  </si>
  <si>
    <t>2024-01-13 09:57:01</t>
  </si>
  <si>
    <t>2024-01-13 10:50:01</t>
  </si>
  <si>
    <t>TR-52_35-17-M00052_TR-52_35-17-M00052_2351044</t>
  </si>
  <si>
    <t>2351044</t>
  </si>
  <si>
    <t>2024-01-03 22:19:57</t>
  </si>
  <si>
    <t>2024-01-03 23:04:28</t>
  </si>
  <si>
    <t>KINIK İM_35-24-A00001_HatBaşıAyırıcı_97287750_M09_97287750</t>
  </si>
  <si>
    <t>97287750</t>
  </si>
  <si>
    <t>2024-01-04 08:54:49</t>
  </si>
  <si>
    <t>2024-01-04 10:30:02</t>
  </si>
  <si>
    <t>KEMALİYE DM (TR-1)_45-73-M00150_BERAK KEMALİYE GES KÖK_M04_66715925</t>
  </si>
  <si>
    <t>66715925</t>
  </si>
  <si>
    <t>2024-01-24 17:59:00</t>
  </si>
  <si>
    <t>K-3421 GEÇİT 35-07-K03421_ILICA TM K09_66896469</t>
  </si>
  <si>
    <t>66896469</t>
  </si>
  <si>
    <t>2024-01-11 01:29:52</t>
  </si>
  <si>
    <t>2024-01-11 01:34:59</t>
  </si>
  <si>
    <t>2024-01-06 00:41:29</t>
  </si>
  <si>
    <t>2024-01-06 01:35:55</t>
  </si>
  <si>
    <t>TR-111_35-26-M00111_TR-112/113/TR-109/110_M03_65973938</t>
  </si>
  <si>
    <t>BÜYÜKBELEN TR-3_45-80-M00068_BÜYÜKBELEN TR-3_45-80-M00068_72192567</t>
  </si>
  <si>
    <t>72192567</t>
  </si>
  <si>
    <t>2024-01-04 16:10:31</t>
  </si>
  <si>
    <t>2024-01-04 16:40:16</t>
  </si>
  <si>
    <t>TR-50_45-78-L00050_B_TR50/B3_49409108</t>
  </si>
  <si>
    <t>49409108</t>
  </si>
  <si>
    <t>2024-01-03 21:43:05</t>
  </si>
  <si>
    <t>2024-01-03 23:06:33</t>
  </si>
  <si>
    <t>2024-01-30 18:20:23</t>
  </si>
  <si>
    <t>2024-01-30 21:29:18</t>
  </si>
  <si>
    <t>2024-01-26 23:09:11</t>
  </si>
  <si>
    <t>2024-01-27 01:30:30</t>
  </si>
  <si>
    <t>SELİMŞAHLAR TR-2_45-71-M00137_TOKİ_M03_2080337</t>
  </si>
  <si>
    <t>2080337</t>
  </si>
  <si>
    <t>2024-01-04 12:26:09</t>
  </si>
  <si>
    <t>2024-01-04 12:40:06</t>
  </si>
  <si>
    <t>GÖKEYÜP TR-1 KÖK_45-78-M00798_49203074_49203074_56386730_56386730</t>
  </si>
  <si>
    <t>56386730</t>
  </si>
  <si>
    <t>2024-01-04 17:08:40</t>
  </si>
  <si>
    <t>2024-01-04 18:07:42</t>
  </si>
  <si>
    <t>2024-01-03 01:04:25</t>
  </si>
  <si>
    <t>2024-01-03 02:02:30</t>
  </si>
  <si>
    <t>IŞIKLAR KÖK-1_45-82-M00134_IŞIKLAR-1_M03_72198805</t>
  </si>
  <si>
    <t>2024-01-04 08:48:40</t>
  </si>
  <si>
    <t>2024-01-04 09:16:21</t>
  </si>
  <si>
    <t>BAŞIBÜYÜK KÖK 45-77-L00158_BALIBEY ÇIKIŞ L06_61353398</t>
  </si>
  <si>
    <t>61353398</t>
  </si>
  <si>
    <t>2024-01-07 21:09:00</t>
  </si>
  <si>
    <t>2024-01-07 21:12:00</t>
  </si>
  <si>
    <t>2024-01-23 06:48:20</t>
  </si>
  <si>
    <t>2024-01-23 08:41:21</t>
  </si>
  <si>
    <t>DM-3/11_45-71-M00105_A_a3b_45180233</t>
  </si>
  <si>
    <t>45180233</t>
  </si>
  <si>
    <t>2024-01-04 07:32:47</t>
  </si>
  <si>
    <t>2024-01-04 10:08:47</t>
  </si>
  <si>
    <t>ÇATALKÖPRÜ TR-1_45-83-L00253_SANAL BINA_95000155821_ _95000155821</t>
  </si>
  <si>
    <t>95000155821</t>
  </si>
  <si>
    <t>2024-01-04 10:43:00</t>
  </si>
  <si>
    <t>2024-01-04 12:37:16</t>
  </si>
  <si>
    <t>EĞERCİ TR-1 35-26-L00167_956605601_956605601</t>
  </si>
  <si>
    <t>956605601</t>
  </si>
  <si>
    <t>2024-01-30 18:11:28</t>
  </si>
  <si>
    <t>2024-01-30 19:41:43</t>
  </si>
  <si>
    <t>M-1914_35-01-M01914_TRAFO-1_M02_41902039</t>
  </si>
  <si>
    <t>41902039</t>
  </si>
  <si>
    <t>2024-01-03 22:26:25</t>
  </si>
  <si>
    <t>2024-01-03 22:33:24</t>
  </si>
  <si>
    <t>L-74 GÜNEŞKÖY SİTESİ_35-14-L00074_0_956635965_ _956635965</t>
  </si>
  <si>
    <t>956635965</t>
  </si>
  <si>
    <t>2024-01-04 16:14:11</t>
  </si>
  <si>
    <t>2024-01-04 19:18:43</t>
  </si>
  <si>
    <t>KEMALİYE DM (TR-1)_45-73-M00150_HatBaşıAyırıcı_53135591_M01_53135591</t>
  </si>
  <si>
    <t>53135591</t>
  </si>
  <si>
    <t>2024-01-04 15:41:22</t>
  </si>
  <si>
    <t>2024-01-04 17:16:20</t>
  </si>
  <si>
    <t>DEVELİ TR-2_45-80-M00073_ _95000111749_ _95000111749</t>
  </si>
  <si>
    <t>95000111749</t>
  </si>
  <si>
    <t>2024-01-03 09:35:30</t>
  </si>
  <si>
    <t>2024-01-03 10:51:50</t>
  </si>
  <si>
    <t>35-19-L00025_TR-25_ _95000010908_ _95000010908</t>
  </si>
  <si>
    <t>95000010908</t>
  </si>
  <si>
    <t>2024-01-31 02:13:33</t>
  </si>
  <si>
    <t>2024-01-31 02:20:01</t>
  </si>
  <si>
    <t>HALIKÖY OVACIK TR-5_35-32-L00126_A_A_56367728_56367728</t>
  </si>
  <si>
    <t>56367728</t>
  </si>
  <si>
    <t>2024-01-04 16:08:32</t>
  </si>
  <si>
    <t>2024-01-04 17:32:44</t>
  </si>
  <si>
    <t>DM-3/11_45-71-M00105_A_a1_45180235</t>
  </si>
  <si>
    <t>2024-01-04 10:19:15</t>
  </si>
  <si>
    <t>2024-01-04 18:03:47</t>
  </si>
  <si>
    <t>K-210 35-07-K00210_B B2_66164730</t>
  </si>
  <si>
    <t>2024-01-06 16:47:55</t>
  </si>
  <si>
    <t>2024-01-06 18:18:38</t>
  </si>
  <si>
    <t>KIRKAĞAÇ TR-1/8_45-76-M00249_TR-13 TR-14_M02_79675700</t>
  </si>
  <si>
    <t>79675700</t>
  </si>
  <si>
    <t>2024-01-04 09:04:26</t>
  </si>
  <si>
    <t>BAĞALAN TR-1_35-24-M00077_BAĞALAN TR-1_35-24-M00077_91794182</t>
  </si>
  <si>
    <t>91794182</t>
  </si>
  <si>
    <t>2024-01-03 22:36:30</t>
  </si>
  <si>
    <t>2024-01-03 23:53:35</t>
  </si>
  <si>
    <t>M-2383_35-01-M02383_E_E1_79613935</t>
  </si>
  <si>
    <t>79613935</t>
  </si>
  <si>
    <t>2024-01-04 10:25:00</t>
  </si>
  <si>
    <t>2024-01-04 12:30:19</t>
  </si>
  <si>
    <t>TR-114_35-26-M00114_CANET/TORBALI DEVLET HASTANESİ_M01_65975056</t>
  </si>
  <si>
    <t>İSTASYONALTI KÖK_45-83-M00131_ARPALIK KÖK-1_M03_2099100</t>
  </si>
  <si>
    <t>2099100</t>
  </si>
  <si>
    <t>2024-01-04 15:39:01</t>
  </si>
  <si>
    <t>2024-01-04 16:04:51</t>
  </si>
  <si>
    <t>TR-2/112_45-83-L00112_0_955146497_ _955146497</t>
  </si>
  <si>
    <t>2024-01-04 08:04:10</t>
  </si>
  <si>
    <t>2024-01-04 11:45:47</t>
  </si>
  <si>
    <t>2024-01-04 11:10:00</t>
  </si>
  <si>
    <t>2024-01-04 13:27:58</t>
  </si>
  <si>
    <t>K-3590_35-01-K03590_B_B_56375729_56375729</t>
  </si>
  <si>
    <t>56375729</t>
  </si>
  <si>
    <t>2024-01-04 12:29:33</t>
  </si>
  <si>
    <t>TR-74_35-19-L00074_SANAL BINA_967089958_ _967089958</t>
  </si>
  <si>
    <t>967089958</t>
  </si>
  <si>
    <t>2024-01-04 12:15:56</t>
  </si>
  <si>
    <t>2024-01-04 12:37:34</t>
  </si>
  <si>
    <t>BORNOVA TM 35-02-A00005_ÖZKANLAR K18_2308101</t>
  </si>
  <si>
    <t>2308101</t>
  </si>
  <si>
    <t>2024-01-13 14:05:07</t>
  </si>
  <si>
    <t>2024-01-13 14:49:11</t>
  </si>
  <si>
    <t>L-143_35-18-L00143_ _95001199960_ _95001199960</t>
  </si>
  <si>
    <t>95001199960</t>
  </si>
  <si>
    <t>2024-01-04 10:36:00</t>
  </si>
  <si>
    <t>2024-01-04 15:18:44</t>
  </si>
  <si>
    <t>45-73-M00554_ÖRENCİK TR-4_ _945651052_ _945651052</t>
  </si>
  <si>
    <t>945651052</t>
  </si>
  <si>
    <t>2024-01-08 09:59:44</t>
  </si>
  <si>
    <t>2024-01-08 15:37:39</t>
  </si>
  <si>
    <t>35-02-K03961_K-3961 GEÇİT_K-3272_K03_66577843</t>
  </si>
  <si>
    <t>66577843</t>
  </si>
  <si>
    <t>2024-01-31 00:39:47</t>
  </si>
  <si>
    <t>2024-01-31 00:47:22</t>
  </si>
  <si>
    <t>EMİRHACILI TR-3_45-78-L00578_SANAL BINA_95002427135_ _95002427135</t>
  </si>
  <si>
    <t>95002427135</t>
  </si>
  <si>
    <t>2024-01-04 11:59:00</t>
  </si>
  <si>
    <t>2024-01-04 16:36:04</t>
  </si>
  <si>
    <t>L-332 SERKANKENT_35-18-L00332_ _950437914_ _950437914</t>
  </si>
  <si>
    <t>950437914</t>
  </si>
  <si>
    <t>2024-01-04 12:08:00</t>
  </si>
  <si>
    <t>2024-01-04 13:47:35</t>
  </si>
  <si>
    <t>YENİ FOÇA TR-30_35-23-M00030_ _950420384_ _950420384</t>
  </si>
  <si>
    <t>950420384</t>
  </si>
  <si>
    <t>2024-01-03 19:17:48</t>
  </si>
  <si>
    <t>2024-01-03 19:46:44</t>
  </si>
  <si>
    <t>45-78-A00004_SALİHLİ TM_SALİHLİ-1_M05_2310850</t>
  </si>
  <si>
    <t>2310850</t>
  </si>
  <si>
    <t>2024-01-04 10:36:05</t>
  </si>
  <si>
    <t>2024-01-04 10:42:38</t>
  </si>
  <si>
    <t>VAKIFLI TR-1_45-82-M00201_VAKIFLI TR-1_45-82-M00201_2375951</t>
  </si>
  <si>
    <t>2375951</t>
  </si>
  <si>
    <t>2024-01-04 10:10:00</t>
  </si>
  <si>
    <t>2024-01-04 13:34:49</t>
  </si>
  <si>
    <t>45-83-M00771_TR-2/75 KÖK_0_955139628_ _955139628</t>
  </si>
  <si>
    <t>955139628</t>
  </si>
  <si>
    <t>2024-01-11 16:27:43</t>
  </si>
  <si>
    <t>2024-01-11 17:38:51</t>
  </si>
  <si>
    <t>ILICA GIS TM 35-07-A00002_ILICA-15 K21_2313382</t>
  </si>
  <si>
    <t>2313382</t>
  </si>
  <si>
    <t>2024-01-11 01:30:27</t>
  </si>
  <si>
    <t>2024-01-11 01:34:44</t>
  </si>
  <si>
    <t>2024-01-04 09:17:21</t>
  </si>
  <si>
    <t>K-3195_35-03-K03195_A_A_56362941_56362941</t>
  </si>
  <si>
    <t>2024-01-03 22:48:14</t>
  </si>
  <si>
    <t>2024-01-03 23:46:55</t>
  </si>
  <si>
    <t>ILICA GIS TM 35-07-A00002_ILICA-3 K03_2313366</t>
  </si>
  <si>
    <t>2313366</t>
  </si>
  <si>
    <t>2024-01-11 01:30:53</t>
  </si>
  <si>
    <t>2024-01-11 01:35:03</t>
  </si>
  <si>
    <t>DM</t>
  </si>
  <si>
    <t>AG Fideri</t>
  </si>
  <si>
    <t>TM Fideri</t>
  </si>
  <si>
    <t>Kullanıcı Bağlantı Hattı</t>
  </si>
  <si>
    <t>KÖK</t>
  </si>
  <si>
    <t>Saha Dağıtım Kutusu (SDK)</t>
  </si>
  <si>
    <t>OG Fideri</t>
  </si>
  <si>
    <t>Dağıtım Transformatörü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</si>
</sst>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_(* #,##0_);_(* \(#,##0\);_(* &quot;-&quot;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7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9" fillId="0" borderId="0"/>
    <xf numFmtId="0" fontId="2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</cellStyleXfs>
  <cellXfs count="50">
    <xf numFmtId="0" fontId="0" fillId="0" borderId="0" xfId="0"/>
    <xf numFmtId="0" fontId="20" fillId="0" borderId="12" xfId="0" applyFont="1" applyBorder="1" applyAlignment="1">
      <alignment vertical="center" wrapText="1"/>
    </xf>
    <xf numFmtId="0" fontId="20" fillId="0" borderId="10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/>
    </xf>
    <xf numFmtId="0" fontId="20" fillId="0" borderId="10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1" fontId="21" fillId="0" borderId="0" xfId="0" applyNumberFormat="1" applyFont="1" applyAlignment="1">
      <alignment vertical="center" wrapText="1"/>
    </xf>
    <xf numFmtId="1" fontId="20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0" fontId="23" fillId="0" borderId="10" xfId="0" applyFont="1" applyBorder="1" applyAlignment="1">
      <alignment horizontal="center" vertical="center" wrapText="1"/>
    </xf>
    <xf numFmtId="2" fontId="24" fillId="0" borderId="10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2" fontId="0" fillId="0" borderId="10" xfId="0" applyNumberFormat="1" applyBorder="1" applyAlignment="1">
      <alignment horizontal="center"/>
    </xf>
    <xf numFmtId="0" fontId="23" fillId="0" borderId="0" xfId="0" applyFont="1" applyAlignment="1">
      <alignment horizontal="justify" vertical="center"/>
    </xf>
    <xf numFmtId="0" fontId="2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4" fillId="0" borderId="10" xfId="44" applyNumberFormat="1" applyFont="1" applyBorder="1" applyAlignment="1">
      <alignment horizontal="center" vertical="center" wrapText="1"/>
    </xf>
    <xf numFmtId="164" fontId="23" fillId="0" borderId="10" xfId="44" applyNumberFormat="1" applyFont="1" applyBorder="1" applyAlignment="1">
      <alignment horizontal="center" vertical="center"/>
    </xf>
    <xf numFmtId="1" fontId="20" fillId="0" borderId="0" xfId="0" applyNumberFormat="1" applyFont="1" applyAlignment="1" applyProtection="1">
      <alignment horizontal="center" vertical="center"/>
      <protection locked="0"/>
    </xf>
    <xf numFmtId="1" fontId="20" fillId="0" borderId="0" xfId="0" applyNumberFormat="1" applyFont="1" applyAlignment="1">
      <alignment horizontal="center" vertical="center"/>
    </xf>
    <xf numFmtId="0" fontId="26" fillId="0" borderId="15" xfId="0" applyFont="1" applyBorder="1"/>
    <xf numFmtId="0" fontId="17" fillId="0" borderId="15" xfId="0" applyFont="1" applyBorder="1"/>
    <xf numFmtId="0" fontId="17" fillId="0" borderId="15" xfId="0" applyFont="1" applyBorder="1" applyAlignment="1">
      <alignment horizontal="center"/>
    </xf>
    <xf numFmtId="0" fontId="0" fillId="0" borderId="15" xfId="0" applyBorder="1"/>
    <xf numFmtId="165" fontId="28" fillId="0" borderId="0" xfId="46" applyNumberFormat="1" applyFont="1" applyBorder="1" applyAlignment="1">
      <alignment horizontal="center"/>
    </xf>
    <xf numFmtId="43" fontId="1" fillId="0" borderId="0" xfId="45" applyFont="1" applyFill="1"/>
    <xf numFmtId="0" fontId="20" fillId="0" borderId="15" xfId="0" applyFont="1" applyBorder="1" applyAlignment="1">
      <alignment vertical="center"/>
    </xf>
    <xf numFmtId="164" fontId="0" fillId="0" borderId="15" xfId="44" applyNumberFormat="1" applyFont="1" applyBorder="1"/>
    <xf numFmtId="164" fontId="0" fillId="0" borderId="15" xfId="44" applyNumberFormat="1" applyFont="1" applyFill="1" applyBorder="1"/>
    <xf numFmtId="164" fontId="0" fillId="0" borderId="15" xfId="0" applyNumberFormat="1" applyBorder="1"/>
    <xf numFmtId="164" fontId="23" fillId="0" borderId="10" xfId="44" applyNumberFormat="1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49" fontId="20" fillId="0" borderId="13" xfId="0" applyNumberFormat="1" applyFont="1" applyBorder="1" applyAlignment="1" applyProtection="1">
      <alignment horizontal="left" vertical="center"/>
      <protection locked="0"/>
    </xf>
    <xf numFmtId="49" fontId="20" fillId="0" borderId="14" xfId="0" applyNumberFormat="1" applyFont="1" applyBorder="1" applyAlignment="1" applyProtection="1">
      <alignment horizontal="left" vertical="center"/>
      <protection locked="0"/>
    </xf>
    <xf numFmtId="49" fontId="20" fillId="0" borderId="13" xfId="0" applyNumberFormat="1" applyFont="1" applyBorder="1" applyAlignment="1" applyProtection="1">
      <alignment horizontal="left" vertical="center" wrapText="1"/>
      <protection locked="0"/>
    </xf>
    <xf numFmtId="49" fontId="20" fillId="0" borderId="14" xfId="0" applyNumberFormat="1" applyFont="1" applyBorder="1" applyAlignment="1" applyProtection="1">
      <alignment horizontal="left" vertical="center" wrapText="1"/>
      <protection locked="0"/>
    </xf>
    <xf numFmtId="1" fontId="20" fillId="0" borderId="10" xfId="0" applyNumberFormat="1" applyFont="1" applyBorder="1" applyAlignment="1" applyProtection="1">
      <alignment horizontal="left" vertical="center"/>
      <protection locked="0"/>
    </xf>
    <xf numFmtId="1" fontId="20" fillId="0" borderId="10" xfId="0" applyNumberFormat="1" applyFont="1" applyBorder="1" applyAlignment="1">
      <alignment horizontal="left" vertical="center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 wrapText="1"/>
    </xf>
    <xf numFmtId="1" fontId="20" fillId="0" borderId="15" xfId="0" applyNumberFormat="1" applyFont="1" applyBorder="1" applyAlignment="1" applyProtection="1">
      <alignment horizontal="left" vertical="center"/>
      <protection locked="0"/>
    </xf>
  </cellXfs>
  <cellStyles count="47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irgül 2" xfId="45" xr:uid="{EDA56DBE-A776-4E04-924A-A80C0E65FD22}"/>
    <cellStyle name="Virgül 3" xfId="46" xr:uid="{1738ABCE-ED4A-41A6-A990-4B5F081A6704}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53F33-6322-104D-8572-2368A3F986C6}">
  <dimension ref="A1:AF9007"/>
  <sheetViews>
    <sheetView zoomScale="55" zoomScaleNormal="55" workbookViewId="0"/>
  </sheetViews>
  <sheetFormatPr defaultColWidth="12.109375" defaultRowHeight="14.4" x14ac:dyDescent="0.3"/>
  <cols>
    <col min="1" max="1" width="16" bestFit="1" customWidth="1"/>
    <col min="2" max="2" width="12.6640625" customWidth="1"/>
    <col min="3" max="3" width="13.44140625" customWidth="1"/>
    <col min="4" max="4" width="16.6640625" customWidth="1"/>
    <col min="5" max="5" width="13.77734375" bestFit="1" customWidth="1"/>
    <col min="6" max="6" width="19.33203125" bestFit="1" customWidth="1"/>
    <col min="7" max="7" width="20.109375" bestFit="1" customWidth="1"/>
    <col min="8" max="8" width="13.33203125" bestFit="1" customWidth="1"/>
    <col min="9" max="9" width="14.77734375" bestFit="1" customWidth="1"/>
    <col min="10" max="10" width="16.77734375" bestFit="1" customWidth="1"/>
    <col min="11" max="11" width="12.6640625" bestFit="1" customWidth="1"/>
    <col min="12" max="12" width="20.109375" bestFit="1" customWidth="1"/>
    <col min="13" max="13" width="24.109375" bestFit="1" customWidth="1"/>
    <col min="14" max="14" width="24.77734375" bestFit="1" customWidth="1"/>
    <col min="15" max="15" width="12.77734375" bestFit="1" customWidth="1"/>
    <col min="16" max="17" width="34.77734375" bestFit="1" customWidth="1"/>
    <col min="18" max="19" width="36.44140625" bestFit="1" customWidth="1"/>
    <col min="20" max="21" width="39.109375" bestFit="1" customWidth="1"/>
    <col min="22" max="23" width="34.33203125" bestFit="1" customWidth="1"/>
    <col min="24" max="25" width="30.109375" bestFit="1" customWidth="1"/>
    <col min="26" max="26" width="32" bestFit="1" customWidth="1"/>
    <col min="27" max="27" width="30.33203125" bestFit="1" customWidth="1"/>
    <col min="28" max="28" width="33.33203125" bestFit="1" customWidth="1"/>
    <col min="29" max="29" width="33.109375" bestFit="1" customWidth="1"/>
    <col min="30" max="30" width="28.33203125" bestFit="1" customWidth="1"/>
    <col min="31" max="31" width="28.109375" bestFit="1" customWidth="1"/>
    <col min="32" max="32" width="26" bestFit="1" customWidth="1"/>
  </cols>
  <sheetData>
    <row r="1" spans="1:32" x14ac:dyDescent="0.3">
      <c r="A1" s="26" t="s">
        <v>24</v>
      </c>
      <c r="B1" s="26" t="s">
        <v>0</v>
      </c>
      <c r="C1" s="25" t="s">
        <v>25</v>
      </c>
      <c r="D1" s="25" t="s">
        <v>26</v>
      </c>
      <c r="E1" s="25" t="s">
        <v>27</v>
      </c>
      <c r="F1" s="25" t="s">
        <v>28</v>
      </c>
      <c r="G1" s="25" t="s">
        <v>81</v>
      </c>
      <c r="H1" s="25" t="s">
        <v>29</v>
      </c>
      <c r="I1" s="25" t="s">
        <v>30</v>
      </c>
      <c r="J1" s="25" t="s">
        <v>31</v>
      </c>
      <c r="K1" s="25" t="s">
        <v>32</v>
      </c>
      <c r="L1" s="25" t="s">
        <v>33</v>
      </c>
      <c r="M1" s="25" t="s">
        <v>34</v>
      </c>
      <c r="N1" s="25" t="s">
        <v>35</v>
      </c>
      <c r="O1" s="25" t="s">
        <v>36</v>
      </c>
      <c r="P1" s="25" t="s">
        <v>37</v>
      </c>
      <c r="Q1" s="25" t="s">
        <v>38</v>
      </c>
      <c r="R1" s="25" t="s">
        <v>39</v>
      </c>
      <c r="S1" s="25" t="s">
        <v>40</v>
      </c>
      <c r="T1" s="25" t="s">
        <v>41</v>
      </c>
      <c r="U1" s="25" t="s">
        <v>42</v>
      </c>
      <c r="V1" s="25" t="s">
        <v>43</v>
      </c>
      <c r="W1" s="25" t="s">
        <v>44</v>
      </c>
      <c r="X1" s="25" t="s">
        <v>45</v>
      </c>
      <c r="Y1" s="25" t="s">
        <v>46</v>
      </c>
      <c r="Z1" s="25" t="s">
        <v>47</v>
      </c>
      <c r="AA1" s="25" t="s">
        <v>48</v>
      </c>
      <c r="AB1" s="25" t="s">
        <v>49</v>
      </c>
      <c r="AC1" s="25" t="s">
        <v>50</v>
      </c>
      <c r="AD1" s="25" t="s">
        <v>51</v>
      </c>
      <c r="AE1" s="25" t="s">
        <v>52</v>
      </c>
      <c r="AF1" s="25" t="s">
        <v>53</v>
      </c>
    </row>
    <row r="2" spans="1:32" x14ac:dyDescent="0.3">
      <c r="A2">
        <v>2785479</v>
      </c>
      <c r="B2">
        <v>1</v>
      </c>
      <c r="C2" t="s">
        <v>82</v>
      </c>
      <c r="D2" t="s">
        <v>106</v>
      </c>
      <c r="E2" t="s">
        <v>132</v>
      </c>
      <c r="F2" t="s">
        <v>133</v>
      </c>
      <c r="G2" t="s">
        <v>31545</v>
      </c>
      <c r="H2" t="s">
        <v>134</v>
      </c>
      <c r="I2" t="s">
        <v>79</v>
      </c>
      <c r="J2" t="s">
        <v>135</v>
      </c>
      <c r="K2" t="s">
        <v>22</v>
      </c>
      <c r="L2" t="s">
        <v>136</v>
      </c>
      <c r="M2" t="s">
        <v>137</v>
      </c>
      <c r="N2" t="s">
        <v>138</v>
      </c>
      <c r="O2">
        <v>1.0766666666666667</v>
      </c>
      <c r="P2">
        <v>2</v>
      </c>
      <c r="Q2">
        <v>309</v>
      </c>
      <c r="R2">
        <v>2</v>
      </c>
      <c r="S2">
        <v>20</v>
      </c>
      <c r="T2">
        <v>16</v>
      </c>
      <c r="U2">
        <v>66</v>
      </c>
      <c r="V2">
        <v>2</v>
      </c>
      <c r="W2">
        <v>0</v>
      </c>
      <c r="X2">
        <v>7.1055910000000004</v>
      </c>
      <c r="Y2">
        <v>110.352036</v>
      </c>
      <c r="Z2">
        <v>1.287552</v>
      </c>
      <c r="AA2">
        <v>18.230561999999999</v>
      </c>
      <c r="AB2">
        <v>73.732680000000002</v>
      </c>
      <c r="AC2">
        <v>66.755554000000004</v>
      </c>
      <c r="AD2">
        <v>31.039860000000001</v>
      </c>
      <c r="AE2">
        <v>0</v>
      </c>
      <c r="AF2">
        <v>308.50385</v>
      </c>
    </row>
    <row r="3" spans="1:32" x14ac:dyDescent="0.3">
      <c r="A3">
        <v>2786070</v>
      </c>
      <c r="B3">
        <v>1</v>
      </c>
      <c r="C3" t="s">
        <v>83</v>
      </c>
      <c r="D3" t="s">
        <v>125</v>
      </c>
      <c r="E3" t="s">
        <v>139</v>
      </c>
      <c r="F3" t="s">
        <v>140</v>
      </c>
      <c r="G3" t="s">
        <v>31545</v>
      </c>
      <c r="H3" t="s">
        <v>134</v>
      </c>
      <c r="I3" t="s">
        <v>79</v>
      </c>
      <c r="J3" t="s">
        <v>135</v>
      </c>
      <c r="K3" t="s">
        <v>22</v>
      </c>
      <c r="L3" t="s">
        <v>136</v>
      </c>
      <c r="M3" t="s">
        <v>141</v>
      </c>
      <c r="N3" t="s">
        <v>142</v>
      </c>
      <c r="O3">
        <v>0.15972222222222221</v>
      </c>
      <c r="P3">
        <v>17</v>
      </c>
      <c r="Q3">
        <v>2302</v>
      </c>
      <c r="R3">
        <v>511</v>
      </c>
      <c r="S3">
        <v>350</v>
      </c>
      <c r="T3">
        <v>58</v>
      </c>
      <c r="U3">
        <v>287</v>
      </c>
      <c r="V3">
        <v>15</v>
      </c>
      <c r="W3">
        <v>1</v>
      </c>
      <c r="X3">
        <v>0.97245484999999998</v>
      </c>
      <c r="Y3">
        <v>94.824935999999994</v>
      </c>
      <c r="Z3">
        <v>40.456302999999998</v>
      </c>
      <c r="AA3">
        <v>23.250192999999999</v>
      </c>
      <c r="AB3">
        <v>55.314456999999997</v>
      </c>
      <c r="AC3">
        <v>20.115629999999999</v>
      </c>
      <c r="AD3">
        <v>99.063254999999998</v>
      </c>
      <c r="AE3">
        <v>8.5197980000000006E-2</v>
      </c>
      <c r="AF3">
        <v>334.08242999999999</v>
      </c>
    </row>
    <row r="4" spans="1:32" x14ac:dyDescent="0.3">
      <c r="A4">
        <v>2787910</v>
      </c>
      <c r="B4">
        <v>1</v>
      </c>
      <c r="C4" t="s">
        <v>82</v>
      </c>
      <c r="D4" t="s">
        <v>92</v>
      </c>
      <c r="E4" t="s">
        <v>143</v>
      </c>
      <c r="F4" t="s">
        <v>144</v>
      </c>
      <c r="G4" t="s">
        <v>31545</v>
      </c>
      <c r="H4" t="s">
        <v>145</v>
      </c>
      <c r="I4" t="s">
        <v>79</v>
      </c>
      <c r="J4" t="s">
        <v>135</v>
      </c>
      <c r="K4" t="s">
        <v>22</v>
      </c>
      <c r="L4" t="s">
        <v>136</v>
      </c>
      <c r="M4" t="s">
        <v>146</v>
      </c>
      <c r="N4" t="s">
        <v>147</v>
      </c>
      <c r="O4">
        <v>0.28194444444444444</v>
      </c>
      <c r="P4">
        <v>3</v>
      </c>
      <c r="Q4">
        <v>1645</v>
      </c>
      <c r="R4">
        <v>0</v>
      </c>
      <c r="S4">
        <v>1</v>
      </c>
      <c r="T4">
        <v>4</v>
      </c>
      <c r="U4">
        <v>95</v>
      </c>
      <c r="V4">
        <v>0</v>
      </c>
      <c r="W4">
        <v>0</v>
      </c>
      <c r="X4">
        <v>13.655721</v>
      </c>
      <c r="Y4">
        <v>106.20549</v>
      </c>
      <c r="Z4">
        <v>0</v>
      </c>
      <c r="AA4">
        <v>2.6914816000000001E-2</v>
      </c>
      <c r="AB4">
        <v>8.8771159999999991</v>
      </c>
      <c r="AC4">
        <v>21.702663000000001</v>
      </c>
      <c r="AD4">
        <v>0</v>
      </c>
      <c r="AE4">
        <v>0</v>
      </c>
      <c r="AF4">
        <v>150.46789999999999</v>
      </c>
    </row>
    <row r="5" spans="1:32" x14ac:dyDescent="0.3">
      <c r="A5">
        <v>2793544</v>
      </c>
      <c r="B5">
        <v>1</v>
      </c>
      <c r="C5" t="s">
        <v>82</v>
      </c>
      <c r="D5" t="s">
        <v>94</v>
      </c>
      <c r="E5" t="s">
        <v>148</v>
      </c>
      <c r="F5" t="s">
        <v>149</v>
      </c>
      <c r="G5" t="s">
        <v>31546</v>
      </c>
      <c r="H5" t="s">
        <v>150</v>
      </c>
      <c r="I5" t="s">
        <v>78</v>
      </c>
      <c r="J5" t="s">
        <v>135</v>
      </c>
      <c r="K5" t="s">
        <v>22</v>
      </c>
      <c r="L5" t="s">
        <v>136</v>
      </c>
      <c r="M5" t="s">
        <v>151</v>
      </c>
      <c r="N5" t="s">
        <v>152</v>
      </c>
      <c r="O5">
        <v>1.0000008333333334</v>
      </c>
      <c r="P5">
        <v>0</v>
      </c>
      <c r="Q5">
        <v>47</v>
      </c>
      <c r="R5">
        <v>0</v>
      </c>
      <c r="S5">
        <v>0</v>
      </c>
      <c r="T5">
        <v>0</v>
      </c>
      <c r="U5">
        <v>1</v>
      </c>
      <c r="V5">
        <v>0</v>
      </c>
      <c r="W5">
        <v>0</v>
      </c>
      <c r="X5">
        <v>0</v>
      </c>
      <c r="Y5">
        <v>4.1498485000000001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4.1498485000000001</v>
      </c>
    </row>
    <row r="6" spans="1:32" x14ac:dyDescent="0.3">
      <c r="A6">
        <v>2794914</v>
      </c>
      <c r="B6">
        <v>1</v>
      </c>
      <c r="C6" t="s">
        <v>82</v>
      </c>
      <c r="D6" t="s">
        <v>99</v>
      </c>
      <c r="E6" t="s">
        <v>153</v>
      </c>
      <c r="F6" t="s">
        <v>154</v>
      </c>
      <c r="G6" t="s">
        <v>31545</v>
      </c>
      <c r="H6" t="s">
        <v>134</v>
      </c>
      <c r="I6" t="s">
        <v>79</v>
      </c>
      <c r="J6" t="s">
        <v>135</v>
      </c>
      <c r="K6" t="s">
        <v>22</v>
      </c>
      <c r="L6" t="s">
        <v>136</v>
      </c>
      <c r="M6" t="s">
        <v>155</v>
      </c>
      <c r="N6" t="s">
        <v>156</v>
      </c>
      <c r="O6">
        <v>1.4472230555555554</v>
      </c>
      <c r="P6">
        <v>4</v>
      </c>
      <c r="Q6">
        <v>6549</v>
      </c>
      <c r="R6">
        <v>1</v>
      </c>
      <c r="S6">
        <v>107</v>
      </c>
      <c r="T6">
        <v>21</v>
      </c>
      <c r="U6">
        <v>727</v>
      </c>
      <c r="V6">
        <v>1</v>
      </c>
      <c r="W6">
        <v>2</v>
      </c>
      <c r="X6">
        <v>17.466383</v>
      </c>
      <c r="Y6">
        <v>2133.4539</v>
      </c>
      <c r="Z6">
        <v>1.0109957000000001</v>
      </c>
      <c r="AA6">
        <v>40.419117</v>
      </c>
      <c r="AB6">
        <v>861.22580000000005</v>
      </c>
      <c r="AC6">
        <v>1313.6959999999999</v>
      </c>
      <c r="AD6">
        <v>263.70593000000002</v>
      </c>
      <c r="AE6">
        <v>0.87658639999999999</v>
      </c>
      <c r="AF6">
        <v>4635.1450000000004</v>
      </c>
    </row>
    <row r="7" spans="1:32" x14ac:dyDescent="0.3">
      <c r="A7">
        <v>2794997</v>
      </c>
      <c r="B7">
        <v>1</v>
      </c>
      <c r="C7" t="s">
        <v>83</v>
      </c>
      <c r="D7" t="s">
        <v>127</v>
      </c>
      <c r="E7" t="s">
        <v>157</v>
      </c>
      <c r="F7" t="s">
        <v>158</v>
      </c>
      <c r="G7" t="s">
        <v>31547</v>
      </c>
      <c r="H7" t="s">
        <v>134</v>
      </c>
      <c r="I7" t="s">
        <v>79</v>
      </c>
      <c r="J7" t="s">
        <v>135</v>
      </c>
      <c r="K7" t="s">
        <v>22</v>
      </c>
      <c r="L7" t="s">
        <v>136</v>
      </c>
      <c r="M7" t="s">
        <v>159</v>
      </c>
      <c r="N7" t="s">
        <v>160</v>
      </c>
      <c r="O7">
        <v>1.3141666666666667</v>
      </c>
      <c r="P7">
        <v>1</v>
      </c>
      <c r="Q7">
        <v>46</v>
      </c>
      <c r="R7">
        <v>0</v>
      </c>
      <c r="S7">
        <v>0</v>
      </c>
      <c r="T7">
        <v>7</v>
      </c>
      <c r="U7">
        <v>0</v>
      </c>
      <c r="V7">
        <v>4</v>
      </c>
      <c r="W7">
        <v>0</v>
      </c>
      <c r="X7">
        <v>0.34118090000000001</v>
      </c>
      <c r="Y7">
        <v>12.867965999999999</v>
      </c>
      <c r="Z7">
        <v>0</v>
      </c>
      <c r="AA7">
        <v>0</v>
      </c>
      <c r="AB7">
        <v>344.99628000000001</v>
      </c>
      <c r="AC7">
        <v>0</v>
      </c>
      <c r="AD7">
        <v>4042.0205000000001</v>
      </c>
      <c r="AE7">
        <v>0</v>
      </c>
      <c r="AF7">
        <v>4400.2259999999997</v>
      </c>
    </row>
    <row r="8" spans="1:32" x14ac:dyDescent="0.3">
      <c r="A8">
        <v>2807320</v>
      </c>
      <c r="B8">
        <v>1</v>
      </c>
      <c r="C8" t="s">
        <v>82</v>
      </c>
      <c r="D8" t="s">
        <v>92</v>
      </c>
      <c r="E8" t="s">
        <v>161</v>
      </c>
      <c r="F8" t="s">
        <v>162</v>
      </c>
      <c r="G8" t="s">
        <v>31548</v>
      </c>
      <c r="H8" t="s">
        <v>163</v>
      </c>
      <c r="I8" t="s">
        <v>78</v>
      </c>
      <c r="J8" t="s">
        <v>135</v>
      </c>
      <c r="K8" t="s">
        <v>22</v>
      </c>
      <c r="L8" t="s">
        <v>136</v>
      </c>
      <c r="M8" t="s">
        <v>164</v>
      </c>
      <c r="N8" t="s">
        <v>165</v>
      </c>
      <c r="O8">
        <v>3.6677786111111113</v>
      </c>
      <c r="P8">
        <v>0</v>
      </c>
      <c r="Q8">
        <v>1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1.8958891E-4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1.8958891E-4</v>
      </c>
    </row>
    <row r="9" spans="1:32" x14ac:dyDescent="0.3">
      <c r="A9">
        <v>2807358</v>
      </c>
      <c r="B9">
        <v>1</v>
      </c>
      <c r="C9" t="s">
        <v>82</v>
      </c>
      <c r="D9" t="s">
        <v>99</v>
      </c>
      <c r="E9" t="s">
        <v>166</v>
      </c>
      <c r="F9" t="s">
        <v>167</v>
      </c>
      <c r="G9" t="s">
        <v>31548</v>
      </c>
      <c r="H9" t="s">
        <v>145</v>
      </c>
      <c r="I9" t="s">
        <v>78</v>
      </c>
      <c r="J9" t="s">
        <v>135</v>
      </c>
      <c r="K9" t="s">
        <v>22</v>
      </c>
      <c r="L9" t="s">
        <v>136</v>
      </c>
      <c r="M9" t="s">
        <v>168</v>
      </c>
      <c r="N9" t="s">
        <v>169</v>
      </c>
      <c r="O9">
        <v>4.8030566666666665</v>
      </c>
      <c r="P9">
        <v>0</v>
      </c>
      <c r="Q9">
        <v>0</v>
      </c>
      <c r="R9">
        <v>0</v>
      </c>
      <c r="S9">
        <v>0</v>
      </c>
      <c r="T9">
        <v>0</v>
      </c>
      <c r="U9">
        <v>1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3.4206536000000001</v>
      </c>
      <c r="AD9">
        <v>0</v>
      </c>
      <c r="AE9">
        <v>0</v>
      </c>
      <c r="AF9">
        <v>3.4206536000000001</v>
      </c>
    </row>
    <row r="10" spans="1:32" x14ac:dyDescent="0.3">
      <c r="A10">
        <v>2807577</v>
      </c>
      <c r="B10">
        <v>1</v>
      </c>
      <c r="C10" t="s">
        <v>82</v>
      </c>
      <c r="D10" t="s">
        <v>106</v>
      </c>
      <c r="E10" t="s">
        <v>170</v>
      </c>
      <c r="F10" t="s">
        <v>171</v>
      </c>
      <c r="G10" t="s">
        <v>31546</v>
      </c>
      <c r="H10" t="s">
        <v>172</v>
      </c>
      <c r="I10" t="s">
        <v>78</v>
      </c>
      <c r="J10" t="s">
        <v>135</v>
      </c>
      <c r="K10" t="s">
        <v>22</v>
      </c>
      <c r="L10" t="s">
        <v>136</v>
      </c>
      <c r="M10" t="s">
        <v>173</v>
      </c>
      <c r="N10" t="s">
        <v>174</v>
      </c>
      <c r="O10">
        <v>2.8686119444444445</v>
      </c>
      <c r="P10">
        <v>0</v>
      </c>
      <c r="Q10">
        <v>45</v>
      </c>
      <c r="R10">
        <v>0</v>
      </c>
      <c r="S10">
        <v>10</v>
      </c>
      <c r="T10">
        <v>0</v>
      </c>
      <c r="U10">
        <v>15</v>
      </c>
      <c r="V10">
        <v>0</v>
      </c>
      <c r="W10">
        <v>0</v>
      </c>
      <c r="X10">
        <v>0</v>
      </c>
      <c r="Y10">
        <v>42.326794</v>
      </c>
      <c r="Z10">
        <v>0</v>
      </c>
      <c r="AA10">
        <v>3.4165738000000001</v>
      </c>
      <c r="AB10">
        <v>0</v>
      </c>
      <c r="AC10">
        <v>17.981356000000002</v>
      </c>
      <c r="AD10">
        <v>0</v>
      </c>
      <c r="AE10">
        <v>0</v>
      </c>
      <c r="AF10">
        <v>63.724724000000002</v>
      </c>
    </row>
    <row r="11" spans="1:32" x14ac:dyDescent="0.3">
      <c r="A11">
        <v>2782641</v>
      </c>
      <c r="B11">
        <v>1</v>
      </c>
      <c r="C11" t="s">
        <v>82</v>
      </c>
      <c r="D11" t="s">
        <v>109</v>
      </c>
      <c r="E11" t="s">
        <v>175</v>
      </c>
      <c r="F11" t="s">
        <v>176</v>
      </c>
      <c r="G11" t="s">
        <v>31545</v>
      </c>
      <c r="H11" t="s">
        <v>134</v>
      </c>
      <c r="I11" t="s">
        <v>79</v>
      </c>
      <c r="J11" t="s">
        <v>135</v>
      </c>
      <c r="K11" t="s">
        <v>22</v>
      </c>
      <c r="L11" t="s">
        <v>136</v>
      </c>
      <c r="M11" t="s">
        <v>177</v>
      </c>
      <c r="N11" t="s">
        <v>178</v>
      </c>
      <c r="O11">
        <v>0.21666666666666667</v>
      </c>
      <c r="P11">
        <v>0</v>
      </c>
      <c r="Q11">
        <v>2924</v>
      </c>
      <c r="R11">
        <v>0</v>
      </c>
      <c r="S11">
        <v>18</v>
      </c>
      <c r="T11">
        <v>5</v>
      </c>
      <c r="U11">
        <v>369</v>
      </c>
      <c r="V11">
        <v>0</v>
      </c>
      <c r="W11">
        <v>0</v>
      </c>
      <c r="X11">
        <v>0</v>
      </c>
      <c r="Y11">
        <v>121.01778</v>
      </c>
      <c r="Z11">
        <v>0</v>
      </c>
      <c r="AA11">
        <v>0.73751396000000002</v>
      </c>
      <c r="AB11">
        <v>8.9248250000000002</v>
      </c>
      <c r="AC11">
        <v>93.65325</v>
      </c>
      <c r="AD11">
        <v>0</v>
      </c>
      <c r="AE11">
        <v>0</v>
      </c>
      <c r="AF11">
        <v>224.33336</v>
      </c>
    </row>
    <row r="12" spans="1:32" x14ac:dyDescent="0.3">
      <c r="A12">
        <v>2785105</v>
      </c>
      <c r="B12">
        <v>1</v>
      </c>
      <c r="C12" t="s">
        <v>82</v>
      </c>
      <c r="D12" t="s">
        <v>101</v>
      </c>
      <c r="E12" t="s">
        <v>179</v>
      </c>
      <c r="F12" t="s">
        <v>180</v>
      </c>
      <c r="G12" t="s">
        <v>31545</v>
      </c>
      <c r="H12" t="s">
        <v>145</v>
      </c>
      <c r="I12" t="s">
        <v>79</v>
      </c>
      <c r="J12" t="s">
        <v>135</v>
      </c>
      <c r="K12" t="s">
        <v>22</v>
      </c>
      <c r="L12" t="s">
        <v>136</v>
      </c>
      <c r="M12" t="s">
        <v>181</v>
      </c>
      <c r="N12" t="s">
        <v>182</v>
      </c>
      <c r="O12">
        <v>1.4166666666666667</v>
      </c>
      <c r="P12">
        <v>24</v>
      </c>
      <c r="Q12">
        <v>152</v>
      </c>
      <c r="R12">
        <v>146</v>
      </c>
      <c r="S12">
        <v>291</v>
      </c>
      <c r="T12">
        <v>48</v>
      </c>
      <c r="U12">
        <v>85</v>
      </c>
      <c r="V12">
        <v>15</v>
      </c>
      <c r="W12">
        <v>0</v>
      </c>
      <c r="X12">
        <v>7.6009440000000001</v>
      </c>
      <c r="Y12">
        <v>34.82076</v>
      </c>
      <c r="Z12">
        <v>167.00989000000001</v>
      </c>
      <c r="AA12">
        <v>91.161500000000004</v>
      </c>
      <c r="AB12">
        <v>648.77454</v>
      </c>
      <c r="AC12">
        <v>42.256588000000001</v>
      </c>
      <c r="AD12">
        <v>568.8048</v>
      </c>
      <c r="AE12">
        <v>0</v>
      </c>
      <c r="AF12">
        <v>1560.4290000000001</v>
      </c>
    </row>
    <row r="13" spans="1:32" x14ac:dyDescent="0.3">
      <c r="A13">
        <v>2791827</v>
      </c>
      <c r="B13">
        <v>1</v>
      </c>
      <c r="C13" t="s">
        <v>82</v>
      </c>
      <c r="D13" t="s">
        <v>90</v>
      </c>
      <c r="E13" t="s">
        <v>183</v>
      </c>
      <c r="F13" t="s">
        <v>184</v>
      </c>
      <c r="G13" t="s">
        <v>31547</v>
      </c>
      <c r="H13" t="s">
        <v>185</v>
      </c>
      <c r="I13" t="s">
        <v>80</v>
      </c>
      <c r="J13" t="s">
        <v>135</v>
      </c>
      <c r="K13" t="s">
        <v>22</v>
      </c>
      <c r="L13" t="s">
        <v>186</v>
      </c>
      <c r="M13" t="s">
        <v>187</v>
      </c>
      <c r="N13" t="s">
        <v>188</v>
      </c>
      <c r="O13">
        <v>0.16250000000000001</v>
      </c>
      <c r="P13">
        <v>0</v>
      </c>
      <c r="Q13">
        <v>3228</v>
      </c>
      <c r="R13">
        <v>0</v>
      </c>
      <c r="S13">
        <v>0</v>
      </c>
      <c r="T13">
        <v>0</v>
      </c>
      <c r="U13">
        <v>517</v>
      </c>
      <c r="V13">
        <v>0</v>
      </c>
      <c r="W13">
        <v>25</v>
      </c>
      <c r="X13">
        <v>0</v>
      </c>
      <c r="Y13">
        <v>105.49612399999999</v>
      </c>
      <c r="Z13">
        <v>0</v>
      </c>
      <c r="AA13">
        <v>0</v>
      </c>
      <c r="AB13">
        <v>0</v>
      </c>
      <c r="AC13">
        <v>75.769135000000006</v>
      </c>
      <c r="AD13">
        <v>0</v>
      </c>
      <c r="AE13">
        <v>46.823543999999998</v>
      </c>
      <c r="AF13">
        <v>228.23446999999999</v>
      </c>
    </row>
    <row r="14" spans="1:32" x14ac:dyDescent="0.3">
      <c r="A14">
        <v>2795767</v>
      </c>
      <c r="B14">
        <v>1</v>
      </c>
      <c r="C14" t="s">
        <v>82</v>
      </c>
      <c r="D14" t="s">
        <v>111</v>
      </c>
      <c r="E14" t="s">
        <v>189</v>
      </c>
      <c r="F14" t="s">
        <v>190</v>
      </c>
      <c r="G14" t="s">
        <v>31545</v>
      </c>
      <c r="H14" t="s">
        <v>134</v>
      </c>
      <c r="I14" t="s">
        <v>79</v>
      </c>
      <c r="J14" t="s">
        <v>135</v>
      </c>
      <c r="K14" t="s">
        <v>22</v>
      </c>
      <c r="L14" t="s">
        <v>136</v>
      </c>
      <c r="M14" t="s">
        <v>191</v>
      </c>
      <c r="N14" t="s">
        <v>192</v>
      </c>
      <c r="O14">
        <v>0.16750000000000001</v>
      </c>
      <c r="P14">
        <v>4</v>
      </c>
      <c r="Q14">
        <v>1844</v>
      </c>
      <c r="R14">
        <v>56</v>
      </c>
      <c r="S14">
        <v>401</v>
      </c>
      <c r="T14">
        <v>25</v>
      </c>
      <c r="U14">
        <v>304</v>
      </c>
      <c r="V14">
        <v>5</v>
      </c>
      <c r="W14">
        <v>1</v>
      </c>
      <c r="X14">
        <v>0.27130072999999999</v>
      </c>
      <c r="Y14">
        <v>65.089359999999999</v>
      </c>
      <c r="Z14">
        <v>21.360980000000001</v>
      </c>
      <c r="AA14">
        <v>25.475287999999999</v>
      </c>
      <c r="AB14">
        <v>20.340038</v>
      </c>
      <c r="AC14">
        <v>29.732765000000001</v>
      </c>
      <c r="AD14">
        <v>184.86345</v>
      </c>
      <c r="AE14">
        <v>2.9994460000000001E-2</v>
      </c>
      <c r="AF14">
        <v>347.16417999999999</v>
      </c>
    </row>
    <row r="15" spans="1:32" x14ac:dyDescent="0.3">
      <c r="A15">
        <v>2806524</v>
      </c>
      <c r="B15">
        <v>1</v>
      </c>
      <c r="C15" t="s">
        <v>82</v>
      </c>
      <c r="D15" t="s">
        <v>93</v>
      </c>
      <c r="E15" t="s">
        <v>193</v>
      </c>
      <c r="F15" t="s">
        <v>194</v>
      </c>
      <c r="G15" t="s">
        <v>31545</v>
      </c>
      <c r="H15" t="s">
        <v>134</v>
      </c>
      <c r="I15" t="s">
        <v>79</v>
      </c>
      <c r="J15" t="s">
        <v>135</v>
      </c>
      <c r="K15" t="s">
        <v>22</v>
      </c>
      <c r="L15" t="s">
        <v>136</v>
      </c>
      <c r="M15" t="s">
        <v>195</v>
      </c>
      <c r="N15" t="s">
        <v>196</v>
      </c>
      <c r="O15">
        <v>1.0925</v>
      </c>
      <c r="P15">
        <v>0</v>
      </c>
      <c r="Q15">
        <v>2801</v>
      </c>
      <c r="R15">
        <v>0</v>
      </c>
      <c r="S15">
        <v>0</v>
      </c>
      <c r="T15">
        <v>3</v>
      </c>
      <c r="U15">
        <v>65</v>
      </c>
      <c r="V15">
        <v>0</v>
      </c>
      <c r="W15">
        <v>0</v>
      </c>
      <c r="X15">
        <v>0</v>
      </c>
      <c r="Y15">
        <v>972.63520000000005</v>
      </c>
      <c r="Z15">
        <v>0</v>
      </c>
      <c r="AA15">
        <v>0</v>
      </c>
      <c r="AB15">
        <v>39.212260000000001</v>
      </c>
      <c r="AC15">
        <v>92.345830000000007</v>
      </c>
      <c r="AD15">
        <v>0</v>
      </c>
      <c r="AE15">
        <v>0</v>
      </c>
      <c r="AF15">
        <v>1104.1934000000001</v>
      </c>
    </row>
    <row r="16" spans="1:32" x14ac:dyDescent="0.3">
      <c r="A16">
        <v>2806524</v>
      </c>
      <c r="B16">
        <v>2</v>
      </c>
      <c r="C16" t="s">
        <v>82</v>
      </c>
      <c r="D16" t="s">
        <v>93</v>
      </c>
      <c r="E16" t="s">
        <v>197</v>
      </c>
      <c r="F16" t="s">
        <v>198</v>
      </c>
      <c r="G16" t="s">
        <v>31545</v>
      </c>
      <c r="H16" t="s">
        <v>134</v>
      </c>
      <c r="I16" t="s">
        <v>79</v>
      </c>
      <c r="J16" t="s">
        <v>135</v>
      </c>
      <c r="K16" t="s">
        <v>22</v>
      </c>
      <c r="L16" t="s">
        <v>136</v>
      </c>
      <c r="M16" t="s">
        <v>196</v>
      </c>
      <c r="N16" t="s">
        <v>199</v>
      </c>
      <c r="O16">
        <v>1.4105555555555556</v>
      </c>
      <c r="P16">
        <v>0</v>
      </c>
      <c r="Q16">
        <v>116</v>
      </c>
      <c r="R16">
        <v>0</v>
      </c>
      <c r="S16">
        <v>0</v>
      </c>
      <c r="T16">
        <v>0</v>
      </c>
      <c r="U16">
        <v>5</v>
      </c>
      <c r="V16">
        <v>0</v>
      </c>
      <c r="W16">
        <v>0</v>
      </c>
      <c r="X16">
        <v>0</v>
      </c>
      <c r="Y16">
        <v>58.937171999999997</v>
      </c>
      <c r="Z16">
        <v>0</v>
      </c>
      <c r="AA16">
        <v>0</v>
      </c>
      <c r="AB16">
        <v>0</v>
      </c>
      <c r="AC16">
        <v>5.5253680000000003</v>
      </c>
      <c r="AD16">
        <v>0</v>
      </c>
      <c r="AE16">
        <v>0</v>
      </c>
      <c r="AF16">
        <v>64.462540000000004</v>
      </c>
    </row>
    <row r="17" spans="1:32" x14ac:dyDescent="0.3">
      <c r="A17">
        <v>2806631</v>
      </c>
      <c r="B17">
        <v>1</v>
      </c>
      <c r="C17" t="s">
        <v>83</v>
      </c>
      <c r="D17" t="s">
        <v>130</v>
      </c>
      <c r="E17" t="s">
        <v>200</v>
      </c>
      <c r="F17" t="s">
        <v>201</v>
      </c>
      <c r="G17" t="s">
        <v>31549</v>
      </c>
      <c r="H17" t="s">
        <v>134</v>
      </c>
      <c r="I17" t="s">
        <v>79</v>
      </c>
      <c r="J17" t="s">
        <v>135</v>
      </c>
      <c r="K17" t="s">
        <v>22</v>
      </c>
      <c r="L17" t="s">
        <v>136</v>
      </c>
      <c r="M17" t="s">
        <v>202</v>
      </c>
      <c r="N17" t="s">
        <v>203</v>
      </c>
      <c r="O17">
        <v>2.7994444444444446</v>
      </c>
      <c r="P17">
        <v>18</v>
      </c>
      <c r="Q17">
        <v>1499</v>
      </c>
      <c r="R17">
        <v>28</v>
      </c>
      <c r="S17">
        <v>23</v>
      </c>
      <c r="T17">
        <v>14</v>
      </c>
      <c r="U17">
        <v>128</v>
      </c>
      <c r="V17">
        <v>1</v>
      </c>
      <c r="W17">
        <v>0</v>
      </c>
      <c r="X17">
        <v>65.928610000000006</v>
      </c>
      <c r="Y17">
        <v>519.40060000000005</v>
      </c>
      <c r="Z17">
        <v>627.44830000000002</v>
      </c>
      <c r="AA17">
        <v>9.5812830000000009</v>
      </c>
      <c r="AB17">
        <v>162.42055999999999</v>
      </c>
      <c r="AC17">
        <v>93.622</v>
      </c>
      <c r="AD17">
        <v>305.27148</v>
      </c>
      <c r="AE17">
        <v>0</v>
      </c>
      <c r="AF17">
        <v>1783.6729</v>
      </c>
    </row>
    <row r="18" spans="1:32" x14ac:dyDescent="0.3">
      <c r="A18">
        <v>2806831</v>
      </c>
      <c r="B18">
        <v>1</v>
      </c>
      <c r="C18" t="s">
        <v>82</v>
      </c>
      <c r="D18" t="s">
        <v>108</v>
      </c>
      <c r="E18" t="s">
        <v>204</v>
      </c>
      <c r="F18" t="s">
        <v>205</v>
      </c>
      <c r="G18" t="s">
        <v>31550</v>
      </c>
      <c r="H18" t="s">
        <v>150</v>
      </c>
      <c r="I18" t="s">
        <v>78</v>
      </c>
      <c r="J18" t="s">
        <v>135</v>
      </c>
      <c r="K18" t="s">
        <v>22</v>
      </c>
      <c r="L18" t="s">
        <v>136</v>
      </c>
      <c r="M18" t="s">
        <v>206</v>
      </c>
      <c r="N18" t="s">
        <v>207</v>
      </c>
      <c r="O18">
        <v>0.64055638888888888</v>
      </c>
      <c r="P18">
        <v>0</v>
      </c>
      <c r="Q18">
        <v>23</v>
      </c>
      <c r="R18">
        <v>0</v>
      </c>
      <c r="S18">
        <v>0</v>
      </c>
      <c r="T18">
        <v>0</v>
      </c>
      <c r="U18">
        <v>2</v>
      </c>
      <c r="V18">
        <v>0</v>
      </c>
      <c r="W18">
        <v>0</v>
      </c>
      <c r="X18">
        <v>0</v>
      </c>
      <c r="Y18">
        <v>3.1946146</v>
      </c>
      <c r="Z18">
        <v>0</v>
      </c>
      <c r="AA18">
        <v>0</v>
      </c>
      <c r="AB18">
        <v>0</v>
      </c>
      <c r="AC18">
        <v>1.5173844000000001</v>
      </c>
      <c r="AD18">
        <v>0</v>
      </c>
      <c r="AE18">
        <v>0</v>
      </c>
      <c r="AF18">
        <v>4.7119989999999996</v>
      </c>
    </row>
    <row r="19" spans="1:32" x14ac:dyDescent="0.3">
      <c r="A19">
        <v>2807417</v>
      </c>
      <c r="B19">
        <v>1</v>
      </c>
      <c r="C19" t="s">
        <v>83</v>
      </c>
      <c r="D19" t="s">
        <v>130</v>
      </c>
      <c r="E19" t="s">
        <v>208</v>
      </c>
      <c r="F19" t="s">
        <v>209</v>
      </c>
      <c r="G19" t="s">
        <v>31550</v>
      </c>
      <c r="H19" t="s">
        <v>210</v>
      </c>
      <c r="I19" t="s">
        <v>78</v>
      </c>
      <c r="J19" t="s">
        <v>135</v>
      </c>
      <c r="K19" t="s">
        <v>22</v>
      </c>
      <c r="L19" t="s">
        <v>136</v>
      </c>
      <c r="M19" t="s">
        <v>211</v>
      </c>
      <c r="N19" t="s">
        <v>212</v>
      </c>
      <c r="O19">
        <v>2.2461119444444444</v>
      </c>
      <c r="P19">
        <v>0</v>
      </c>
      <c r="Q19">
        <v>36</v>
      </c>
      <c r="R19">
        <v>0</v>
      </c>
      <c r="S19">
        <v>0</v>
      </c>
      <c r="T19">
        <v>0</v>
      </c>
      <c r="U19">
        <v>3</v>
      </c>
      <c r="V19">
        <v>0</v>
      </c>
      <c r="W19">
        <v>0</v>
      </c>
      <c r="X19">
        <v>0</v>
      </c>
      <c r="Y19">
        <v>22.356031000000002</v>
      </c>
      <c r="Z19">
        <v>0</v>
      </c>
      <c r="AA19">
        <v>0</v>
      </c>
      <c r="AB19">
        <v>0</v>
      </c>
      <c r="AC19">
        <v>11.989630999999999</v>
      </c>
      <c r="AD19">
        <v>0</v>
      </c>
      <c r="AE19">
        <v>0</v>
      </c>
      <c r="AF19">
        <v>34.345660000000002</v>
      </c>
    </row>
    <row r="20" spans="1:32" x14ac:dyDescent="0.3">
      <c r="A20">
        <v>2781819</v>
      </c>
      <c r="B20">
        <v>1</v>
      </c>
      <c r="C20" t="s">
        <v>82</v>
      </c>
      <c r="D20" t="s">
        <v>92</v>
      </c>
      <c r="E20" t="s">
        <v>213</v>
      </c>
      <c r="F20" t="s">
        <v>214</v>
      </c>
      <c r="G20" t="s">
        <v>31547</v>
      </c>
      <c r="H20" t="s">
        <v>185</v>
      </c>
      <c r="I20" t="s">
        <v>79</v>
      </c>
      <c r="J20" t="s">
        <v>135</v>
      </c>
      <c r="K20" t="s">
        <v>22</v>
      </c>
      <c r="L20" t="s">
        <v>136</v>
      </c>
      <c r="M20" t="s">
        <v>215</v>
      </c>
      <c r="N20" t="s">
        <v>216</v>
      </c>
      <c r="O20">
        <v>0.34416666666666668</v>
      </c>
      <c r="P20">
        <v>3</v>
      </c>
      <c r="Q20">
        <v>6659</v>
      </c>
      <c r="R20">
        <v>2</v>
      </c>
      <c r="S20">
        <v>22</v>
      </c>
      <c r="T20">
        <v>34</v>
      </c>
      <c r="U20">
        <v>1183</v>
      </c>
      <c r="V20">
        <v>1</v>
      </c>
      <c r="W20">
        <v>1</v>
      </c>
      <c r="X20">
        <v>3.4526669999999999</v>
      </c>
      <c r="Y20">
        <v>751.72699999999998</v>
      </c>
      <c r="Z20">
        <v>1.7407782000000001</v>
      </c>
      <c r="AA20">
        <v>1.6052949999999999</v>
      </c>
      <c r="AB20">
        <v>569.74426000000005</v>
      </c>
      <c r="AC20">
        <v>688.41549999999995</v>
      </c>
      <c r="AD20">
        <v>48.139885</v>
      </c>
      <c r="AE20">
        <v>2.2579455000000001E-3</v>
      </c>
      <c r="AF20">
        <v>2064.8820000000001</v>
      </c>
    </row>
    <row r="21" spans="1:32" x14ac:dyDescent="0.3">
      <c r="A21">
        <v>2792082</v>
      </c>
      <c r="B21">
        <v>1</v>
      </c>
      <c r="C21" t="s">
        <v>82</v>
      </c>
      <c r="D21" t="s">
        <v>90</v>
      </c>
      <c r="E21" t="s">
        <v>217</v>
      </c>
      <c r="F21" t="s">
        <v>218</v>
      </c>
      <c r="G21" t="s">
        <v>31545</v>
      </c>
      <c r="H21" t="s">
        <v>185</v>
      </c>
      <c r="I21" t="s">
        <v>79</v>
      </c>
      <c r="J21" t="s">
        <v>135</v>
      </c>
      <c r="K21" t="s">
        <v>22</v>
      </c>
      <c r="L21" t="s">
        <v>136</v>
      </c>
      <c r="M21" t="s">
        <v>219</v>
      </c>
      <c r="N21" t="s">
        <v>220</v>
      </c>
      <c r="O21">
        <v>0.13361111111111112</v>
      </c>
      <c r="P21">
        <v>0</v>
      </c>
      <c r="Q21">
        <v>11102</v>
      </c>
      <c r="R21">
        <v>0</v>
      </c>
      <c r="S21">
        <v>0</v>
      </c>
      <c r="T21">
        <v>6</v>
      </c>
      <c r="U21">
        <v>1586</v>
      </c>
      <c r="V21">
        <v>2</v>
      </c>
      <c r="W21">
        <v>3</v>
      </c>
      <c r="X21">
        <v>0</v>
      </c>
      <c r="Y21">
        <v>376.524</v>
      </c>
      <c r="Z21">
        <v>0</v>
      </c>
      <c r="AA21">
        <v>0</v>
      </c>
      <c r="AB21">
        <v>62.25759</v>
      </c>
      <c r="AC21">
        <v>228.4092</v>
      </c>
      <c r="AD21">
        <v>27.431984</v>
      </c>
      <c r="AE21">
        <v>8.9292940000000005</v>
      </c>
      <c r="AF21">
        <v>703.55205999999998</v>
      </c>
    </row>
    <row r="22" spans="1:32" x14ac:dyDescent="0.3">
      <c r="A22">
        <v>2807385</v>
      </c>
      <c r="B22">
        <v>1</v>
      </c>
      <c r="C22" t="s">
        <v>82</v>
      </c>
      <c r="D22" t="s">
        <v>92</v>
      </c>
      <c r="E22" t="s">
        <v>221</v>
      </c>
      <c r="F22" t="s">
        <v>222</v>
      </c>
      <c r="G22" t="s">
        <v>31546</v>
      </c>
      <c r="H22" t="s">
        <v>223</v>
      </c>
      <c r="I22" t="s">
        <v>78</v>
      </c>
      <c r="J22" t="s">
        <v>135</v>
      </c>
      <c r="K22" t="s">
        <v>22</v>
      </c>
      <c r="L22" t="s">
        <v>136</v>
      </c>
      <c r="M22" t="s">
        <v>224</v>
      </c>
      <c r="N22" t="s">
        <v>225</v>
      </c>
      <c r="O22">
        <v>3.7797230555555559</v>
      </c>
      <c r="P22">
        <v>0</v>
      </c>
      <c r="Q22">
        <v>170</v>
      </c>
      <c r="R22">
        <v>0</v>
      </c>
      <c r="S22">
        <v>0</v>
      </c>
      <c r="T22">
        <v>0</v>
      </c>
      <c r="U22">
        <v>21</v>
      </c>
      <c r="V22">
        <v>0</v>
      </c>
      <c r="W22">
        <v>0</v>
      </c>
      <c r="X22">
        <v>0</v>
      </c>
      <c r="Y22">
        <v>338.02942000000002</v>
      </c>
      <c r="Z22">
        <v>0</v>
      </c>
      <c r="AA22">
        <v>0</v>
      </c>
      <c r="AB22">
        <v>0</v>
      </c>
      <c r="AC22">
        <v>55.996549999999999</v>
      </c>
      <c r="AD22">
        <v>0</v>
      </c>
      <c r="AE22">
        <v>0</v>
      </c>
      <c r="AF22">
        <v>394.02596999999997</v>
      </c>
    </row>
    <row r="23" spans="1:32" x14ac:dyDescent="0.3">
      <c r="A23">
        <v>2807633</v>
      </c>
      <c r="B23">
        <v>1</v>
      </c>
      <c r="C23" t="s">
        <v>82</v>
      </c>
      <c r="D23" t="s">
        <v>113</v>
      </c>
      <c r="E23" t="s">
        <v>226</v>
      </c>
      <c r="F23" t="s">
        <v>227</v>
      </c>
      <c r="G23" t="s">
        <v>31546</v>
      </c>
      <c r="H23" t="s">
        <v>223</v>
      </c>
      <c r="I23" t="s">
        <v>78</v>
      </c>
      <c r="J23" t="s">
        <v>135</v>
      </c>
      <c r="K23" t="s">
        <v>22</v>
      </c>
      <c r="L23" t="s">
        <v>136</v>
      </c>
      <c r="M23" t="s">
        <v>228</v>
      </c>
      <c r="N23" t="s">
        <v>229</v>
      </c>
      <c r="O23">
        <v>1.5275008333333333</v>
      </c>
      <c r="P23">
        <v>0</v>
      </c>
      <c r="Q23">
        <v>9</v>
      </c>
      <c r="R23">
        <v>0</v>
      </c>
      <c r="S23">
        <v>11</v>
      </c>
      <c r="T23">
        <v>0</v>
      </c>
      <c r="U23">
        <v>1</v>
      </c>
      <c r="V23">
        <v>0</v>
      </c>
      <c r="W23">
        <v>0</v>
      </c>
      <c r="X23">
        <v>0</v>
      </c>
      <c r="Y23">
        <v>1.3197422000000001</v>
      </c>
      <c r="Z23">
        <v>0</v>
      </c>
      <c r="AA23">
        <v>3.1534414000000002</v>
      </c>
      <c r="AB23">
        <v>0</v>
      </c>
      <c r="AC23">
        <v>0.45617851999999998</v>
      </c>
      <c r="AD23">
        <v>0</v>
      </c>
      <c r="AE23">
        <v>0</v>
      </c>
      <c r="AF23">
        <v>4.9293623000000002</v>
      </c>
    </row>
    <row r="24" spans="1:32" x14ac:dyDescent="0.3">
      <c r="A24">
        <v>3017214</v>
      </c>
      <c r="B24">
        <v>1</v>
      </c>
      <c r="C24" t="s">
        <v>82</v>
      </c>
      <c r="D24" t="s">
        <v>99</v>
      </c>
      <c r="E24" t="s">
        <v>230</v>
      </c>
      <c r="F24" t="s">
        <v>231</v>
      </c>
      <c r="G24" t="s">
        <v>31549</v>
      </c>
      <c r="H24" t="s">
        <v>145</v>
      </c>
      <c r="I24" t="s">
        <v>79</v>
      </c>
      <c r="J24" t="s">
        <v>135</v>
      </c>
      <c r="K24" t="s">
        <v>22</v>
      </c>
      <c r="L24" t="s">
        <v>136</v>
      </c>
      <c r="M24" t="s">
        <v>232</v>
      </c>
      <c r="N24" t="s">
        <v>233</v>
      </c>
      <c r="O24">
        <v>13.550053333333334</v>
      </c>
      <c r="P24">
        <v>0</v>
      </c>
      <c r="Q24">
        <v>93</v>
      </c>
      <c r="R24">
        <v>0</v>
      </c>
      <c r="S24">
        <v>39</v>
      </c>
      <c r="T24">
        <v>2</v>
      </c>
      <c r="U24">
        <v>10</v>
      </c>
      <c r="V24">
        <v>0</v>
      </c>
      <c r="W24">
        <v>0</v>
      </c>
      <c r="X24">
        <v>0</v>
      </c>
      <c r="Y24">
        <v>324.27094</v>
      </c>
      <c r="Z24">
        <v>0</v>
      </c>
      <c r="AA24">
        <v>197.75797</v>
      </c>
      <c r="AB24">
        <v>217.21082000000001</v>
      </c>
      <c r="AC24">
        <v>30.481363000000002</v>
      </c>
      <c r="AD24">
        <v>0</v>
      </c>
      <c r="AE24">
        <v>0</v>
      </c>
      <c r="AF24">
        <v>769.72107000000005</v>
      </c>
    </row>
    <row r="25" spans="1:32" x14ac:dyDescent="0.3">
      <c r="A25">
        <v>2794778</v>
      </c>
      <c r="B25">
        <v>1</v>
      </c>
      <c r="C25" t="s">
        <v>82</v>
      </c>
      <c r="D25" t="s">
        <v>94</v>
      </c>
      <c r="E25" t="s">
        <v>234</v>
      </c>
      <c r="F25" t="s">
        <v>235</v>
      </c>
      <c r="G25" t="s">
        <v>31549</v>
      </c>
      <c r="H25" t="s">
        <v>134</v>
      </c>
      <c r="I25" t="s">
        <v>79</v>
      </c>
      <c r="J25" t="s">
        <v>135</v>
      </c>
      <c r="K25" t="s">
        <v>22</v>
      </c>
      <c r="L25" t="s">
        <v>136</v>
      </c>
      <c r="M25" t="s">
        <v>236</v>
      </c>
      <c r="N25" t="s">
        <v>237</v>
      </c>
      <c r="O25">
        <v>0.18888972222222222</v>
      </c>
      <c r="P25">
        <v>2</v>
      </c>
      <c r="Q25">
        <v>3759</v>
      </c>
      <c r="R25">
        <v>0</v>
      </c>
      <c r="S25">
        <v>1</v>
      </c>
      <c r="T25">
        <v>0</v>
      </c>
      <c r="U25">
        <v>260</v>
      </c>
      <c r="V25">
        <v>0</v>
      </c>
      <c r="W25">
        <v>3</v>
      </c>
      <c r="X25">
        <v>0.77624744000000001</v>
      </c>
      <c r="Y25">
        <v>69.591740000000001</v>
      </c>
      <c r="Z25">
        <v>0</v>
      </c>
      <c r="AA25">
        <v>1.9191554E-2</v>
      </c>
      <c r="AB25">
        <v>0</v>
      </c>
      <c r="AC25">
        <v>14.258412999999999</v>
      </c>
      <c r="AD25">
        <v>0</v>
      </c>
      <c r="AE25">
        <v>0.30613289999999999</v>
      </c>
      <c r="AF25">
        <v>84.951729999999998</v>
      </c>
    </row>
    <row r="26" spans="1:32" x14ac:dyDescent="0.3">
      <c r="A26">
        <v>3001037</v>
      </c>
      <c r="B26">
        <v>1</v>
      </c>
      <c r="C26" t="s">
        <v>82</v>
      </c>
      <c r="D26" t="s">
        <v>104</v>
      </c>
      <c r="E26" t="s">
        <v>238</v>
      </c>
      <c r="F26" t="s">
        <v>239</v>
      </c>
      <c r="G26" t="s">
        <v>31546</v>
      </c>
      <c r="H26" t="s">
        <v>223</v>
      </c>
      <c r="I26" t="s">
        <v>78</v>
      </c>
      <c r="J26" t="s">
        <v>135</v>
      </c>
      <c r="K26" t="s">
        <v>22</v>
      </c>
      <c r="L26" t="s">
        <v>136</v>
      </c>
      <c r="M26" t="s">
        <v>240</v>
      </c>
      <c r="N26" t="s">
        <v>241</v>
      </c>
      <c r="O26">
        <v>2.2835166666666664</v>
      </c>
      <c r="P26">
        <v>0</v>
      </c>
      <c r="Q26">
        <v>62</v>
      </c>
      <c r="R26">
        <v>0</v>
      </c>
      <c r="S26">
        <v>0</v>
      </c>
      <c r="T26">
        <v>0</v>
      </c>
      <c r="U26">
        <v>6</v>
      </c>
      <c r="V26">
        <v>0</v>
      </c>
      <c r="W26">
        <v>0</v>
      </c>
      <c r="X26">
        <v>0</v>
      </c>
      <c r="Y26">
        <v>68.856700000000004</v>
      </c>
      <c r="Z26">
        <v>0</v>
      </c>
      <c r="AA26">
        <v>0</v>
      </c>
      <c r="AB26">
        <v>0</v>
      </c>
      <c r="AC26">
        <v>4.3116320000000004</v>
      </c>
      <c r="AD26">
        <v>0</v>
      </c>
      <c r="AE26">
        <v>0</v>
      </c>
      <c r="AF26">
        <v>73.168334999999999</v>
      </c>
    </row>
    <row r="27" spans="1:32" x14ac:dyDescent="0.3">
      <c r="A27">
        <v>3001031</v>
      </c>
      <c r="B27">
        <v>1</v>
      </c>
      <c r="C27" t="s">
        <v>82</v>
      </c>
      <c r="D27" t="s">
        <v>87</v>
      </c>
      <c r="E27" t="s">
        <v>242</v>
      </c>
      <c r="F27" t="s">
        <v>243</v>
      </c>
      <c r="G27" t="s">
        <v>31546</v>
      </c>
      <c r="H27" t="s">
        <v>172</v>
      </c>
      <c r="I27" t="s">
        <v>78</v>
      </c>
      <c r="J27" t="s">
        <v>135</v>
      </c>
      <c r="K27" t="s">
        <v>22</v>
      </c>
      <c r="L27" t="s">
        <v>136</v>
      </c>
      <c r="M27" t="s">
        <v>244</v>
      </c>
      <c r="N27" t="s">
        <v>245</v>
      </c>
      <c r="O27">
        <v>3.9437747222222224</v>
      </c>
      <c r="P27">
        <v>0</v>
      </c>
      <c r="Q27">
        <v>122</v>
      </c>
      <c r="R27">
        <v>0</v>
      </c>
      <c r="S27">
        <v>0</v>
      </c>
      <c r="T27">
        <v>0</v>
      </c>
      <c r="U27">
        <v>4</v>
      </c>
      <c r="V27">
        <v>0</v>
      </c>
      <c r="W27">
        <v>0</v>
      </c>
      <c r="X27">
        <v>0</v>
      </c>
      <c r="Y27">
        <v>219.40559999999999</v>
      </c>
      <c r="Z27">
        <v>0</v>
      </c>
      <c r="AA27">
        <v>0</v>
      </c>
      <c r="AB27">
        <v>0</v>
      </c>
      <c r="AC27">
        <v>6.5225305999999996</v>
      </c>
      <c r="AD27">
        <v>0</v>
      </c>
      <c r="AE27">
        <v>0</v>
      </c>
      <c r="AF27">
        <v>225.92813000000001</v>
      </c>
    </row>
    <row r="28" spans="1:32" x14ac:dyDescent="0.3">
      <c r="A28">
        <v>2783159</v>
      </c>
      <c r="B28">
        <v>1</v>
      </c>
      <c r="C28" t="s">
        <v>82</v>
      </c>
      <c r="D28" t="s">
        <v>100</v>
      </c>
      <c r="E28" t="s">
        <v>246</v>
      </c>
      <c r="F28" t="s">
        <v>247</v>
      </c>
      <c r="G28" t="s">
        <v>31551</v>
      </c>
      <c r="H28" t="s">
        <v>185</v>
      </c>
      <c r="I28" t="s">
        <v>79</v>
      </c>
      <c r="J28" t="s">
        <v>248</v>
      </c>
      <c r="K28" t="s">
        <v>22</v>
      </c>
      <c r="L28" t="s">
        <v>136</v>
      </c>
      <c r="M28" t="s">
        <v>249</v>
      </c>
      <c r="N28" t="s">
        <v>250</v>
      </c>
      <c r="O28">
        <v>3.5833333333333335E-2</v>
      </c>
      <c r="P28">
        <v>0</v>
      </c>
      <c r="Q28">
        <v>0</v>
      </c>
      <c r="R28">
        <v>0</v>
      </c>
      <c r="S28">
        <v>0</v>
      </c>
      <c r="T28">
        <v>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6.952063E-2</v>
      </c>
      <c r="AC28">
        <v>0</v>
      </c>
      <c r="AD28">
        <v>0</v>
      </c>
      <c r="AE28">
        <v>0</v>
      </c>
      <c r="AF28">
        <v>6.952063E-2</v>
      </c>
    </row>
    <row r="29" spans="1:32" x14ac:dyDescent="0.3">
      <c r="A29">
        <v>3000907</v>
      </c>
      <c r="B29">
        <v>1</v>
      </c>
      <c r="C29" t="s">
        <v>82</v>
      </c>
      <c r="D29" t="s">
        <v>104</v>
      </c>
      <c r="E29" t="s">
        <v>251</v>
      </c>
      <c r="F29" t="s">
        <v>252</v>
      </c>
      <c r="G29" t="s">
        <v>31546</v>
      </c>
      <c r="H29" t="s">
        <v>223</v>
      </c>
      <c r="I29" t="s">
        <v>78</v>
      </c>
      <c r="J29" t="s">
        <v>135</v>
      </c>
      <c r="K29" t="s">
        <v>22</v>
      </c>
      <c r="L29" t="s">
        <v>136</v>
      </c>
      <c r="M29" t="s">
        <v>253</v>
      </c>
      <c r="N29" t="s">
        <v>254</v>
      </c>
      <c r="O29">
        <v>1.8576994444444443</v>
      </c>
      <c r="P29">
        <v>0</v>
      </c>
      <c r="Q29">
        <v>78</v>
      </c>
      <c r="R29">
        <v>0</v>
      </c>
      <c r="S29">
        <v>0</v>
      </c>
      <c r="T29">
        <v>0</v>
      </c>
      <c r="U29">
        <v>2</v>
      </c>
      <c r="V29">
        <v>0</v>
      </c>
      <c r="W29">
        <v>0</v>
      </c>
      <c r="X29">
        <v>0</v>
      </c>
      <c r="Y29">
        <v>48.575702999999997</v>
      </c>
      <c r="Z29">
        <v>0</v>
      </c>
      <c r="AA29">
        <v>0</v>
      </c>
      <c r="AB29">
        <v>0</v>
      </c>
      <c r="AC29">
        <v>0.10494575</v>
      </c>
      <c r="AD29">
        <v>0</v>
      </c>
      <c r="AE29">
        <v>0</v>
      </c>
      <c r="AF29">
        <v>48.68065</v>
      </c>
    </row>
    <row r="30" spans="1:32" x14ac:dyDescent="0.3">
      <c r="A30">
        <v>3001051</v>
      </c>
      <c r="B30">
        <v>1</v>
      </c>
      <c r="C30" t="s">
        <v>83</v>
      </c>
      <c r="D30" t="s">
        <v>128</v>
      </c>
      <c r="E30" t="s">
        <v>255</v>
      </c>
      <c r="F30" t="s">
        <v>256</v>
      </c>
      <c r="G30" t="s">
        <v>31546</v>
      </c>
      <c r="H30" t="s">
        <v>223</v>
      </c>
      <c r="I30" t="s">
        <v>78</v>
      </c>
      <c r="J30" t="s">
        <v>135</v>
      </c>
      <c r="K30" t="s">
        <v>22</v>
      </c>
      <c r="L30" t="s">
        <v>136</v>
      </c>
      <c r="M30" t="s">
        <v>257</v>
      </c>
      <c r="N30" t="s">
        <v>258</v>
      </c>
      <c r="O30">
        <v>0.64457972222222226</v>
      </c>
      <c r="P30">
        <v>0</v>
      </c>
      <c r="Q30">
        <v>119</v>
      </c>
      <c r="R30">
        <v>0</v>
      </c>
      <c r="S30">
        <v>0</v>
      </c>
      <c r="T30">
        <v>0</v>
      </c>
      <c r="U30">
        <v>36</v>
      </c>
      <c r="V30">
        <v>0</v>
      </c>
      <c r="W30">
        <v>0</v>
      </c>
      <c r="X30">
        <v>0</v>
      </c>
      <c r="Y30">
        <v>25.046173</v>
      </c>
      <c r="Z30">
        <v>0</v>
      </c>
      <c r="AA30">
        <v>0</v>
      </c>
      <c r="AB30">
        <v>0</v>
      </c>
      <c r="AC30">
        <v>20.891431999999998</v>
      </c>
      <c r="AD30">
        <v>0</v>
      </c>
      <c r="AE30">
        <v>0</v>
      </c>
      <c r="AF30">
        <v>45.937607</v>
      </c>
    </row>
    <row r="31" spans="1:32" x14ac:dyDescent="0.3">
      <c r="A31">
        <v>3001022</v>
      </c>
      <c r="B31">
        <v>1</v>
      </c>
      <c r="C31" t="s">
        <v>83</v>
      </c>
      <c r="D31" t="s">
        <v>115</v>
      </c>
      <c r="E31" t="s">
        <v>259</v>
      </c>
      <c r="F31" t="s">
        <v>260</v>
      </c>
      <c r="G31" t="s">
        <v>31552</v>
      </c>
      <c r="H31" t="s">
        <v>261</v>
      </c>
      <c r="I31" t="s">
        <v>78</v>
      </c>
      <c r="J31" t="s">
        <v>135</v>
      </c>
      <c r="K31" t="s">
        <v>22</v>
      </c>
      <c r="L31" t="s">
        <v>136</v>
      </c>
      <c r="M31" t="s">
        <v>262</v>
      </c>
      <c r="N31" t="s">
        <v>263</v>
      </c>
      <c r="O31">
        <v>1.0305555555555554</v>
      </c>
      <c r="P31">
        <v>0</v>
      </c>
      <c r="Q31">
        <v>145</v>
      </c>
      <c r="R31">
        <v>0</v>
      </c>
      <c r="S31">
        <v>0</v>
      </c>
      <c r="T31">
        <v>0</v>
      </c>
      <c r="U31">
        <v>7</v>
      </c>
      <c r="V31">
        <v>0</v>
      </c>
      <c r="W31">
        <v>0</v>
      </c>
      <c r="X31">
        <v>0</v>
      </c>
      <c r="Y31">
        <v>15.741267000000001</v>
      </c>
      <c r="Z31">
        <v>0</v>
      </c>
      <c r="AA31">
        <v>0</v>
      </c>
      <c r="AB31">
        <v>0</v>
      </c>
      <c r="AC31">
        <v>0.56506719999999999</v>
      </c>
      <c r="AD31">
        <v>0</v>
      </c>
      <c r="AE31">
        <v>0</v>
      </c>
      <c r="AF31">
        <v>16.306334</v>
      </c>
    </row>
    <row r="32" spans="1:32" x14ac:dyDescent="0.3">
      <c r="A32">
        <v>3001019</v>
      </c>
      <c r="B32">
        <v>1</v>
      </c>
      <c r="C32" t="s">
        <v>83</v>
      </c>
      <c r="D32" t="s">
        <v>130</v>
      </c>
      <c r="E32" t="s">
        <v>264</v>
      </c>
      <c r="F32" t="s">
        <v>265</v>
      </c>
      <c r="G32" t="s">
        <v>31545</v>
      </c>
      <c r="H32" t="s">
        <v>266</v>
      </c>
      <c r="I32" t="s">
        <v>79</v>
      </c>
      <c r="J32" t="s">
        <v>135</v>
      </c>
      <c r="K32" t="s">
        <v>22</v>
      </c>
      <c r="L32" t="s">
        <v>136</v>
      </c>
      <c r="M32" t="s">
        <v>267</v>
      </c>
      <c r="N32" t="s">
        <v>268</v>
      </c>
      <c r="O32">
        <v>1.1200000000000001</v>
      </c>
      <c r="P32">
        <v>0</v>
      </c>
      <c r="Q32">
        <v>0</v>
      </c>
      <c r="R32">
        <v>0</v>
      </c>
      <c r="S32">
        <v>0</v>
      </c>
      <c r="T32">
        <v>2</v>
      </c>
      <c r="U32">
        <v>326</v>
      </c>
      <c r="V32">
        <v>0</v>
      </c>
      <c r="W32">
        <v>4</v>
      </c>
      <c r="X32">
        <v>0</v>
      </c>
      <c r="Y32">
        <v>0</v>
      </c>
      <c r="Z32">
        <v>0</v>
      </c>
      <c r="AA32">
        <v>0</v>
      </c>
      <c r="AB32">
        <v>17.262173000000001</v>
      </c>
      <c r="AC32">
        <v>314.49344000000002</v>
      </c>
      <c r="AD32">
        <v>0</v>
      </c>
      <c r="AE32">
        <v>316.25162</v>
      </c>
      <c r="AF32">
        <v>648.00720000000001</v>
      </c>
    </row>
    <row r="33" spans="1:32" x14ac:dyDescent="0.3">
      <c r="A33">
        <v>3001024</v>
      </c>
      <c r="B33">
        <v>1</v>
      </c>
      <c r="C33" t="s">
        <v>82</v>
      </c>
      <c r="D33" t="s">
        <v>104</v>
      </c>
      <c r="E33" t="s">
        <v>269</v>
      </c>
      <c r="F33" t="s">
        <v>270</v>
      </c>
      <c r="G33" t="s">
        <v>31552</v>
      </c>
      <c r="H33" t="s">
        <v>261</v>
      </c>
      <c r="I33" t="s">
        <v>78</v>
      </c>
      <c r="J33" t="s">
        <v>135</v>
      </c>
      <c r="K33" t="s">
        <v>22</v>
      </c>
      <c r="L33" t="s">
        <v>136</v>
      </c>
      <c r="M33" t="s">
        <v>271</v>
      </c>
      <c r="N33" t="s">
        <v>272</v>
      </c>
      <c r="O33">
        <v>2.3666147222222222</v>
      </c>
      <c r="P33">
        <v>0</v>
      </c>
      <c r="Q33">
        <v>329</v>
      </c>
      <c r="R33">
        <v>0</v>
      </c>
      <c r="S33">
        <v>0</v>
      </c>
      <c r="T33">
        <v>0</v>
      </c>
      <c r="U33">
        <v>18</v>
      </c>
      <c r="V33">
        <v>0</v>
      </c>
      <c r="W33">
        <v>0</v>
      </c>
      <c r="X33">
        <v>0</v>
      </c>
      <c r="Y33">
        <v>265.6429</v>
      </c>
      <c r="Z33">
        <v>0</v>
      </c>
      <c r="AA33">
        <v>0</v>
      </c>
      <c r="AB33">
        <v>0</v>
      </c>
      <c r="AC33">
        <v>10.589359999999999</v>
      </c>
      <c r="AD33">
        <v>0</v>
      </c>
      <c r="AE33">
        <v>0</v>
      </c>
      <c r="AF33">
        <v>276.23227000000003</v>
      </c>
    </row>
    <row r="34" spans="1:32" x14ac:dyDescent="0.3">
      <c r="A34">
        <v>3001016</v>
      </c>
      <c r="B34">
        <v>1</v>
      </c>
      <c r="C34" t="s">
        <v>82</v>
      </c>
      <c r="D34" t="s">
        <v>94</v>
      </c>
      <c r="E34" t="s">
        <v>273</v>
      </c>
      <c r="F34" t="s">
        <v>274</v>
      </c>
      <c r="G34" t="s">
        <v>31546</v>
      </c>
      <c r="H34" t="s">
        <v>223</v>
      </c>
      <c r="I34" t="s">
        <v>78</v>
      </c>
      <c r="J34" t="s">
        <v>135</v>
      </c>
      <c r="K34" t="s">
        <v>22</v>
      </c>
      <c r="L34" t="s">
        <v>136</v>
      </c>
      <c r="M34" t="s">
        <v>275</v>
      </c>
      <c r="N34" t="s">
        <v>276</v>
      </c>
      <c r="O34">
        <v>1.7768933333333332</v>
      </c>
      <c r="P34">
        <v>0</v>
      </c>
      <c r="Q34">
        <v>84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8.5464090000000006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8.5464090000000006</v>
      </c>
    </row>
    <row r="35" spans="1:32" x14ac:dyDescent="0.3">
      <c r="A35">
        <v>3001014</v>
      </c>
      <c r="B35">
        <v>1</v>
      </c>
      <c r="C35" t="s">
        <v>83</v>
      </c>
      <c r="D35" t="s">
        <v>130</v>
      </c>
      <c r="E35" t="s">
        <v>277</v>
      </c>
      <c r="F35" t="s">
        <v>278</v>
      </c>
      <c r="G35" t="s">
        <v>31552</v>
      </c>
      <c r="H35" t="s">
        <v>261</v>
      </c>
      <c r="I35" t="s">
        <v>78</v>
      </c>
      <c r="J35" t="s">
        <v>135</v>
      </c>
      <c r="K35" t="s">
        <v>22</v>
      </c>
      <c r="L35" t="s">
        <v>136</v>
      </c>
      <c r="M35" t="s">
        <v>279</v>
      </c>
      <c r="N35" t="s">
        <v>280</v>
      </c>
      <c r="O35">
        <v>4.0094500000000002</v>
      </c>
      <c r="P35">
        <v>0</v>
      </c>
      <c r="Q35">
        <v>33</v>
      </c>
      <c r="R35">
        <v>0</v>
      </c>
      <c r="S35">
        <v>9</v>
      </c>
      <c r="T35">
        <v>0</v>
      </c>
      <c r="U35">
        <v>0</v>
      </c>
      <c r="V35">
        <v>0</v>
      </c>
      <c r="W35">
        <v>0</v>
      </c>
      <c r="X35">
        <v>0</v>
      </c>
      <c r="Y35">
        <v>13.376697999999999</v>
      </c>
      <c r="Z35">
        <v>0</v>
      </c>
      <c r="AA35">
        <v>3.041401</v>
      </c>
      <c r="AB35">
        <v>0</v>
      </c>
      <c r="AC35">
        <v>0</v>
      </c>
      <c r="AD35">
        <v>0</v>
      </c>
      <c r="AE35">
        <v>0</v>
      </c>
      <c r="AF35">
        <v>16.418098000000001</v>
      </c>
    </row>
    <row r="36" spans="1:32" x14ac:dyDescent="0.3">
      <c r="A36">
        <v>3000999</v>
      </c>
      <c r="B36">
        <v>1</v>
      </c>
      <c r="C36" t="s">
        <v>82</v>
      </c>
      <c r="D36" t="s">
        <v>104</v>
      </c>
      <c r="E36" t="s">
        <v>281</v>
      </c>
      <c r="F36" t="s">
        <v>282</v>
      </c>
      <c r="G36" t="s">
        <v>31546</v>
      </c>
      <c r="H36" t="s">
        <v>145</v>
      </c>
      <c r="I36" t="s">
        <v>78</v>
      </c>
      <c r="J36" t="s">
        <v>135</v>
      </c>
      <c r="K36" t="s">
        <v>22</v>
      </c>
      <c r="L36" t="s">
        <v>136</v>
      </c>
      <c r="M36" t="s">
        <v>283</v>
      </c>
      <c r="N36" t="s">
        <v>284</v>
      </c>
      <c r="O36">
        <v>0.31610666666666665</v>
      </c>
      <c r="P36">
        <v>0</v>
      </c>
      <c r="Q36">
        <v>202</v>
      </c>
      <c r="R36">
        <v>0</v>
      </c>
      <c r="S36">
        <v>0</v>
      </c>
      <c r="T36">
        <v>0</v>
      </c>
      <c r="U36">
        <v>24</v>
      </c>
      <c r="V36">
        <v>0</v>
      </c>
      <c r="W36">
        <v>0</v>
      </c>
      <c r="X36">
        <v>0</v>
      </c>
      <c r="Y36">
        <v>18.991540000000001</v>
      </c>
      <c r="Z36">
        <v>0</v>
      </c>
      <c r="AA36">
        <v>0</v>
      </c>
      <c r="AB36">
        <v>0</v>
      </c>
      <c r="AC36">
        <v>4.8079859999999996</v>
      </c>
      <c r="AD36">
        <v>0</v>
      </c>
      <c r="AE36">
        <v>0</v>
      </c>
      <c r="AF36">
        <v>23.799526</v>
      </c>
    </row>
    <row r="37" spans="1:32" x14ac:dyDescent="0.3">
      <c r="A37">
        <v>3000962</v>
      </c>
      <c r="B37">
        <v>1</v>
      </c>
      <c r="C37" t="s">
        <v>82</v>
      </c>
      <c r="D37" t="s">
        <v>99</v>
      </c>
      <c r="E37" t="s">
        <v>285</v>
      </c>
      <c r="F37" t="s">
        <v>286</v>
      </c>
      <c r="G37" t="s">
        <v>31546</v>
      </c>
      <c r="H37" t="s">
        <v>223</v>
      </c>
      <c r="I37" t="s">
        <v>78</v>
      </c>
      <c r="J37" t="s">
        <v>135</v>
      </c>
      <c r="K37" t="s">
        <v>22</v>
      </c>
      <c r="L37" t="s">
        <v>136</v>
      </c>
      <c r="M37" t="s">
        <v>287</v>
      </c>
      <c r="N37" t="s">
        <v>288</v>
      </c>
      <c r="O37">
        <v>2.7242936111111113</v>
      </c>
      <c r="P37">
        <v>0</v>
      </c>
      <c r="Q37">
        <v>63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17.040533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17.040533</v>
      </c>
    </row>
    <row r="38" spans="1:32" x14ac:dyDescent="0.3">
      <c r="A38">
        <v>3000970</v>
      </c>
      <c r="B38">
        <v>1</v>
      </c>
      <c r="C38" t="s">
        <v>82</v>
      </c>
      <c r="D38" t="s">
        <v>92</v>
      </c>
      <c r="E38" t="s">
        <v>289</v>
      </c>
      <c r="F38" t="s">
        <v>290</v>
      </c>
      <c r="G38" t="s">
        <v>31546</v>
      </c>
      <c r="H38" t="s">
        <v>223</v>
      </c>
      <c r="I38" t="s">
        <v>78</v>
      </c>
      <c r="J38" t="s">
        <v>135</v>
      </c>
      <c r="K38" t="s">
        <v>22</v>
      </c>
      <c r="L38" t="s">
        <v>136</v>
      </c>
      <c r="M38" t="s">
        <v>291</v>
      </c>
      <c r="N38" t="s">
        <v>292</v>
      </c>
      <c r="O38">
        <v>2.047491388888889</v>
      </c>
      <c r="P38">
        <v>0</v>
      </c>
      <c r="Q38">
        <v>45</v>
      </c>
      <c r="R38">
        <v>0</v>
      </c>
      <c r="S38">
        <v>0</v>
      </c>
      <c r="T38">
        <v>0</v>
      </c>
      <c r="U38">
        <v>3</v>
      </c>
      <c r="V38">
        <v>0</v>
      </c>
      <c r="W38">
        <v>1</v>
      </c>
      <c r="X38">
        <v>0</v>
      </c>
      <c r="Y38">
        <v>11.862645000000001</v>
      </c>
      <c r="Z38">
        <v>0</v>
      </c>
      <c r="AA38">
        <v>0</v>
      </c>
      <c r="AB38">
        <v>0</v>
      </c>
      <c r="AC38">
        <v>7.2142369999999998</v>
      </c>
      <c r="AD38">
        <v>0</v>
      </c>
      <c r="AE38">
        <v>1.5162834999999999</v>
      </c>
      <c r="AF38">
        <v>20.593166</v>
      </c>
    </row>
    <row r="39" spans="1:32" x14ac:dyDescent="0.3">
      <c r="A39">
        <v>3000983</v>
      </c>
      <c r="B39">
        <v>1</v>
      </c>
      <c r="C39" t="s">
        <v>82</v>
      </c>
      <c r="D39" t="s">
        <v>91</v>
      </c>
      <c r="E39" t="s">
        <v>293</v>
      </c>
      <c r="F39" t="s">
        <v>294</v>
      </c>
      <c r="G39" t="s">
        <v>31546</v>
      </c>
      <c r="H39" t="s">
        <v>223</v>
      </c>
      <c r="I39" t="s">
        <v>78</v>
      </c>
      <c r="J39" t="s">
        <v>135</v>
      </c>
      <c r="K39" t="s">
        <v>22</v>
      </c>
      <c r="L39" t="s">
        <v>136</v>
      </c>
      <c r="M39" t="s">
        <v>295</v>
      </c>
      <c r="N39" t="s">
        <v>296</v>
      </c>
      <c r="O39">
        <v>3.6818938888888888</v>
      </c>
      <c r="P39">
        <v>0</v>
      </c>
      <c r="Q39">
        <v>92</v>
      </c>
      <c r="R39">
        <v>0</v>
      </c>
      <c r="S39">
        <v>0</v>
      </c>
      <c r="T39">
        <v>0</v>
      </c>
      <c r="U39">
        <v>5</v>
      </c>
      <c r="V39">
        <v>0</v>
      </c>
      <c r="W39">
        <v>0</v>
      </c>
      <c r="X39">
        <v>0</v>
      </c>
      <c r="Y39">
        <v>82.184119999999993</v>
      </c>
      <c r="Z39">
        <v>0</v>
      </c>
      <c r="AA39">
        <v>0</v>
      </c>
      <c r="AB39">
        <v>0</v>
      </c>
      <c r="AC39">
        <v>21.093001999999998</v>
      </c>
      <c r="AD39">
        <v>0</v>
      </c>
      <c r="AE39">
        <v>0</v>
      </c>
      <c r="AF39">
        <v>103.27712</v>
      </c>
    </row>
    <row r="40" spans="1:32" x14ac:dyDescent="0.3">
      <c r="A40">
        <v>3000972</v>
      </c>
      <c r="B40">
        <v>1</v>
      </c>
      <c r="C40" t="s">
        <v>83</v>
      </c>
      <c r="D40" t="s">
        <v>123</v>
      </c>
      <c r="E40" t="s">
        <v>297</v>
      </c>
      <c r="F40" t="s">
        <v>298</v>
      </c>
      <c r="G40" t="s">
        <v>31552</v>
      </c>
      <c r="H40" t="s">
        <v>145</v>
      </c>
      <c r="I40" t="s">
        <v>78</v>
      </c>
      <c r="J40" t="s">
        <v>135</v>
      </c>
      <c r="K40" t="s">
        <v>22</v>
      </c>
      <c r="L40" t="s">
        <v>136</v>
      </c>
      <c r="M40" t="s">
        <v>299</v>
      </c>
      <c r="N40" t="s">
        <v>300</v>
      </c>
      <c r="O40">
        <v>0.33654444444444442</v>
      </c>
      <c r="P40">
        <v>0</v>
      </c>
      <c r="Q40">
        <v>16</v>
      </c>
      <c r="R40">
        <v>0</v>
      </c>
      <c r="S40">
        <v>8</v>
      </c>
      <c r="T40">
        <v>0</v>
      </c>
      <c r="U40">
        <v>11</v>
      </c>
      <c r="V40">
        <v>0</v>
      </c>
      <c r="W40">
        <v>0</v>
      </c>
      <c r="X40">
        <v>0</v>
      </c>
      <c r="Y40">
        <v>0.67185550000000005</v>
      </c>
      <c r="Z40">
        <v>0</v>
      </c>
      <c r="AA40">
        <v>1.0560634</v>
      </c>
      <c r="AB40">
        <v>0</v>
      </c>
      <c r="AC40">
        <v>12.183274000000001</v>
      </c>
      <c r="AD40">
        <v>0</v>
      </c>
      <c r="AE40">
        <v>0</v>
      </c>
      <c r="AF40">
        <v>13.911194</v>
      </c>
    </row>
    <row r="41" spans="1:32" x14ac:dyDescent="0.3">
      <c r="A41">
        <v>3000982</v>
      </c>
      <c r="B41">
        <v>1</v>
      </c>
      <c r="C41" t="s">
        <v>82</v>
      </c>
      <c r="D41" t="s">
        <v>92</v>
      </c>
      <c r="E41" t="s">
        <v>301</v>
      </c>
      <c r="F41" t="s">
        <v>302</v>
      </c>
      <c r="G41" t="s">
        <v>31546</v>
      </c>
      <c r="H41" t="s">
        <v>223</v>
      </c>
      <c r="I41" t="s">
        <v>78</v>
      </c>
      <c r="J41" t="s">
        <v>135</v>
      </c>
      <c r="K41" t="s">
        <v>22</v>
      </c>
      <c r="L41" t="s">
        <v>136</v>
      </c>
      <c r="M41" t="s">
        <v>303</v>
      </c>
      <c r="N41" t="s">
        <v>304</v>
      </c>
      <c r="O41">
        <v>2.9257363888888888</v>
      </c>
      <c r="P41">
        <v>0</v>
      </c>
      <c r="Q41">
        <v>151</v>
      </c>
      <c r="R41">
        <v>0</v>
      </c>
      <c r="S41">
        <v>0</v>
      </c>
      <c r="T41">
        <v>0</v>
      </c>
      <c r="U41">
        <v>25</v>
      </c>
      <c r="V41">
        <v>0</v>
      </c>
      <c r="W41">
        <v>0</v>
      </c>
      <c r="X41">
        <v>0</v>
      </c>
      <c r="Y41">
        <v>182.34584000000001</v>
      </c>
      <c r="Z41">
        <v>0</v>
      </c>
      <c r="AA41">
        <v>0</v>
      </c>
      <c r="AB41">
        <v>0</v>
      </c>
      <c r="AC41">
        <v>63.442369999999997</v>
      </c>
      <c r="AD41">
        <v>0</v>
      </c>
      <c r="AE41">
        <v>0</v>
      </c>
      <c r="AF41">
        <v>245.78820999999999</v>
      </c>
    </row>
    <row r="42" spans="1:32" x14ac:dyDescent="0.3">
      <c r="A42">
        <v>3000969</v>
      </c>
      <c r="B42">
        <v>1</v>
      </c>
      <c r="C42" t="s">
        <v>82</v>
      </c>
      <c r="D42" t="s">
        <v>113</v>
      </c>
      <c r="E42" t="s">
        <v>305</v>
      </c>
      <c r="F42" t="s">
        <v>306</v>
      </c>
      <c r="G42" t="s">
        <v>31546</v>
      </c>
      <c r="H42" t="s">
        <v>261</v>
      </c>
      <c r="I42" t="s">
        <v>78</v>
      </c>
      <c r="J42" t="s">
        <v>135</v>
      </c>
      <c r="K42" t="s">
        <v>22</v>
      </c>
      <c r="L42" t="s">
        <v>136</v>
      </c>
      <c r="M42" t="s">
        <v>307</v>
      </c>
      <c r="N42" t="s">
        <v>308</v>
      </c>
      <c r="O42">
        <v>0.66140638888888892</v>
      </c>
      <c r="P42">
        <v>0</v>
      </c>
      <c r="Q42">
        <v>105</v>
      </c>
      <c r="R42">
        <v>0</v>
      </c>
      <c r="S42">
        <v>0</v>
      </c>
      <c r="T42">
        <v>0</v>
      </c>
      <c r="U42">
        <v>3</v>
      </c>
      <c r="V42">
        <v>0</v>
      </c>
      <c r="W42">
        <v>0</v>
      </c>
      <c r="X42">
        <v>0</v>
      </c>
      <c r="Y42">
        <v>32.876956999999997</v>
      </c>
      <c r="Z42">
        <v>0</v>
      </c>
      <c r="AA42">
        <v>0</v>
      </c>
      <c r="AB42">
        <v>0</v>
      </c>
      <c r="AC42">
        <v>0.20355365</v>
      </c>
      <c r="AD42">
        <v>0</v>
      </c>
      <c r="AE42">
        <v>0</v>
      </c>
      <c r="AF42">
        <v>33.080513000000003</v>
      </c>
    </row>
    <row r="43" spans="1:32" x14ac:dyDescent="0.3">
      <c r="A43">
        <v>3000977</v>
      </c>
      <c r="B43">
        <v>1</v>
      </c>
      <c r="C43" t="s">
        <v>82</v>
      </c>
      <c r="D43" t="s">
        <v>84</v>
      </c>
      <c r="E43" t="s">
        <v>309</v>
      </c>
      <c r="F43" t="s">
        <v>310</v>
      </c>
      <c r="G43" t="s">
        <v>31550</v>
      </c>
      <c r="H43" t="s">
        <v>311</v>
      </c>
      <c r="I43" t="s">
        <v>78</v>
      </c>
      <c r="J43" t="s">
        <v>135</v>
      </c>
      <c r="K43" t="s">
        <v>22</v>
      </c>
      <c r="L43" t="s">
        <v>136</v>
      </c>
      <c r="M43" t="s">
        <v>312</v>
      </c>
      <c r="N43" t="s">
        <v>313</v>
      </c>
      <c r="O43">
        <v>1.0883561111111111</v>
      </c>
      <c r="P43">
        <v>0</v>
      </c>
      <c r="Q43">
        <v>16</v>
      </c>
      <c r="R43">
        <v>0</v>
      </c>
      <c r="S43">
        <v>0</v>
      </c>
      <c r="T43">
        <v>0</v>
      </c>
      <c r="U43">
        <v>26</v>
      </c>
      <c r="V43">
        <v>0</v>
      </c>
      <c r="W43">
        <v>0</v>
      </c>
      <c r="X43">
        <v>0</v>
      </c>
      <c r="Y43">
        <v>2.5943991999999998</v>
      </c>
      <c r="Z43">
        <v>0</v>
      </c>
      <c r="AA43">
        <v>0</v>
      </c>
      <c r="AB43">
        <v>0</v>
      </c>
      <c r="AC43">
        <v>28.158766</v>
      </c>
      <c r="AD43">
        <v>0</v>
      </c>
      <c r="AE43">
        <v>0</v>
      </c>
      <c r="AF43">
        <v>30.753164000000002</v>
      </c>
    </row>
    <row r="44" spans="1:32" x14ac:dyDescent="0.3">
      <c r="A44">
        <v>3000973</v>
      </c>
      <c r="B44">
        <v>1</v>
      </c>
      <c r="C44" t="s">
        <v>82</v>
      </c>
      <c r="D44" t="s">
        <v>104</v>
      </c>
      <c r="E44" t="s">
        <v>314</v>
      </c>
      <c r="F44" t="s">
        <v>315</v>
      </c>
      <c r="G44" t="s">
        <v>31546</v>
      </c>
      <c r="H44" t="s">
        <v>223</v>
      </c>
      <c r="I44" t="s">
        <v>78</v>
      </c>
      <c r="J44" t="s">
        <v>135</v>
      </c>
      <c r="K44" t="s">
        <v>22</v>
      </c>
      <c r="L44" t="s">
        <v>136</v>
      </c>
      <c r="M44" t="s">
        <v>316</v>
      </c>
      <c r="N44" t="s">
        <v>317</v>
      </c>
      <c r="O44">
        <v>0.75760194444444451</v>
      </c>
      <c r="P44">
        <v>0</v>
      </c>
      <c r="Q44">
        <v>236</v>
      </c>
      <c r="R44">
        <v>0</v>
      </c>
      <c r="S44">
        <v>0</v>
      </c>
      <c r="T44">
        <v>0</v>
      </c>
      <c r="U44">
        <v>16</v>
      </c>
      <c r="V44">
        <v>0</v>
      </c>
      <c r="W44">
        <v>0</v>
      </c>
      <c r="X44">
        <v>0</v>
      </c>
      <c r="Y44">
        <v>51.285324000000003</v>
      </c>
      <c r="Z44">
        <v>0</v>
      </c>
      <c r="AA44">
        <v>0</v>
      </c>
      <c r="AB44">
        <v>0</v>
      </c>
      <c r="AC44">
        <v>6.8659735</v>
      </c>
      <c r="AD44">
        <v>0</v>
      </c>
      <c r="AE44">
        <v>0</v>
      </c>
      <c r="AF44">
        <v>58.151299999999999</v>
      </c>
    </row>
    <row r="45" spans="1:32" x14ac:dyDescent="0.3">
      <c r="A45">
        <v>3000958</v>
      </c>
      <c r="B45">
        <v>1</v>
      </c>
      <c r="C45" t="s">
        <v>82</v>
      </c>
      <c r="D45" t="s">
        <v>103</v>
      </c>
      <c r="E45" t="s">
        <v>318</v>
      </c>
      <c r="F45" t="s">
        <v>319</v>
      </c>
      <c r="G45" t="s">
        <v>31548</v>
      </c>
      <c r="H45" t="s">
        <v>320</v>
      </c>
      <c r="I45" t="s">
        <v>78</v>
      </c>
      <c r="J45" t="s">
        <v>135</v>
      </c>
      <c r="K45" t="s">
        <v>22</v>
      </c>
      <c r="L45" t="s">
        <v>136</v>
      </c>
      <c r="M45" t="s">
        <v>321</v>
      </c>
      <c r="N45" t="s">
        <v>322</v>
      </c>
      <c r="O45">
        <v>1.7887355555555557</v>
      </c>
      <c r="P45">
        <v>0</v>
      </c>
      <c r="Q45">
        <v>1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2.2158164999999999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2.2158164999999999</v>
      </c>
    </row>
    <row r="46" spans="1:32" x14ac:dyDescent="0.3">
      <c r="A46">
        <v>3000961</v>
      </c>
      <c r="B46">
        <v>1</v>
      </c>
      <c r="C46" t="s">
        <v>82</v>
      </c>
      <c r="D46" t="s">
        <v>87</v>
      </c>
      <c r="E46" t="s">
        <v>323</v>
      </c>
      <c r="F46" t="s">
        <v>324</v>
      </c>
      <c r="G46" t="s">
        <v>31546</v>
      </c>
      <c r="H46" t="s">
        <v>223</v>
      </c>
      <c r="I46" t="s">
        <v>78</v>
      </c>
      <c r="J46" t="s">
        <v>135</v>
      </c>
      <c r="K46" t="s">
        <v>22</v>
      </c>
      <c r="L46" t="s">
        <v>136</v>
      </c>
      <c r="M46" t="s">
        <v>325</v>
      </c>
      <c r="N46" t="s">
        <v>326</v>
      </c>
      <c r="O46">
        <v>1.779543888888889</v>
      </c>
      <c r="P46">
        <v>0</v>
      </c>
      <c r="Q46">
        <v>104</v>
      </c>
      <c r="R46">
        <v>0</v>
      </c>
      <c r="S46">
        <v>0</v>
      </c>
      <c r="T46">
        <v>0</v>
      </c>
      <c r="U46">
        <v>2</v>
      </c>
      <c r="V46">
        <v>0</v>
      </c>
      <c r="W46">
        <v>0</v>
      </c>
      <c r="X46">
        <v>0</v>
      </c>
      <c r="Y46">
        <v>76.268810000000002</v>
      </c>
      <c r="Z46">
        <v>0</v>
      </c>
      <c r="AA46">
        <v>0</v>
      </c>
      <c r="AB46">
        <v>0</v>
      </c>
      <c r="AC46">
        <v>0.46825123000000002</v>
      </c>
      <c r="AD46">
        <v>0</v>
      </c>
      <c r="AE46">
        <v>0</v>
      </c>
      <c r="AF46">
        <v>76.737049999999996</v>
      </c>
    </row>
    <row r="47" spans="1:32" x14ac:dyDescent="0.3">
      <c r="A47">
        <v>3000942</v>
      </c>
      <c r="B47">
        <v>1</v>
      </c>
      <c r="C47" t="s">
        <v>82</v>
      </c>
      <c r="D47" t="s">
        <v>87</v>
      </c>
      <c r="E47" t="s">
        <v>327</v>
      </c>
      <c r="F47" t="s">
        <v>328</v>
      </c>
      <c r="G47" t="s">
        <v>31548</v>
      </c>
      <c r="H47" t="s">
        <v>311</v>
      </c>
      <c r="I47" t="s">
        <v>78</v>
      </c>
      <c r="J47" t="s">
        <v>135</v>
      </c>
      <c r="K47" t="s">
        <v>22</v>
      </c>
      <c r="L47" t="s">
        <v>136</v>
      </c>
      <c r="M47" t="s">
        <v>329</v>
      </c>
      <c r="N47" t="s">
        <v>330</v>
      </c>
      <c r="O47">
        <v>5.6870688888888887</v>
      </c>
      <c r="P47">
        <v>0</v>
      </c>
      <c r="Q47">
        <v>29</v>
      </c>
      <c r="R47">
        <v>0</v>
      </c>
      <c r="S47">
        <v>0</v>
      </c>
      <c r="T47">
        <v>0</v>
      </c>
      <c r="U47">
        <v>7</v>
      </c>
      <c r="V47">
        <v>0</v>
      </c>
      <c r="W47">
        <v>0</v>
      </c>
      <c r="X47">
        <v>0</v>
      </c>
      <c r="Y47">
        <v>70.50949</v>
      </c>
      <c r="Z47">
        <v>0</v>
      </c>
      <c r="AA47">
        <v>0</v>
      </c>
      <c r="AB47">
        <v>0</v>
      </c>
      <c r="AC47">
        <v>31.723011</v>
      </c>
      <c r="AD47">
        <v>0</v>
      </c>
      <c r="AE47">
        <v>0</v>
      </c>
      <c r="AF47">
        <v>102.2325</v>
      </c>
    </row>
    <row r="48" spans="1:32" x14ac:dyDescent="0.3">
      <c r="A48">
        <v>3000953</v>
      </c>
      <c r="B48">
        <v>1</v>
      </c>
      <c r="C48" t="s">
        <v>82</v>
      </c>
      <c r="D48" t="s">
        <v>112</v>
      </c>
      <c r="E48" t="s">
        <v>331</v>
      </c>
      <c r="F48" t="s">
        <v>332</v>
      </c>
      <c r="G48" t="s">
        <v>31548</v>
      </c>
      <c r="H48" t="s">
        <v>333</v>
      </c>
      <c r="I48" t="s">
        <v>78</v>
      </c>
      <c r="J48" t="s">
        <v>135</v>
      </c>
      <c r="K48" t="s">
        <v>22</v>
      </c>
      <c r="L48" t="s">
        <v>136</v>
      </c>
      <c r="M48" t="s">
        <v>334</v>
      </c>
      <c r="N48" t="s">
        <v>335</v>
      </c>
      <c r="O48">
        <v>1.7083883333333334</v>
      </c>
      <c r="P48">
        <v>0</v>
      </c>
      <c r="Q48">
        <v>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0.16263949999999999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0.16263949999999999</v>
      </c>
    </row>
    <row r="49" spans="1:32" x14ac:dyDescent="0.3">
      <c r="A49">
        <v>3000959</v>
      </c>
      <c r="B49">
        <v>1</v>
      </c>
      <c r="C49" t="s">
        <v>82</v>
      </c>
      <c r="D49" t="s">
        <v>105</v>
      </c>
      <c r="E49" t="s">
        <v>336</v>
      </c>
      <c r="F49" t="s">
        <v>337</v>
      </c>
      <c r="G49" t="s">
        <v>31551</v>
      </c>
      <c r="H49" t="s">
        <v>338</v>
      </c>
      <c r="I49" t="s">
        <v>79</v>
      </c>
      <c r="J49" t="s">
        <v>135</v>
      </c>
      <c r="K49" t="s">
        <v>22</v>
      </c>
      <c r="L49" t="s">
        <v>136</v>
      </c>
      <c r="M49" t="s">
        <v>339</v>
      </c>
      <c r="N49" t="s">
        <v>340</v>
      </c>
      <c r="O49">
        <v>2.7119480555555557</v>
      </c>
      <c r="P49">
        <v>0</v>
      </c>
      <c r="Q49">
        <v>142</v>
      </c>
      <c r="R49">
        <v>0</v>
      </c>
      <c r="S49">
        <v>0</v>
      </c>
      <c r="T49">
        <v>0</v>
      </c>
      <c r="U49">
        <v>11</v>
      </c>
      <c r="V49">
        <v>0</v>
      </c>
      <c r="W49">
        <v>0</v>
      </c>
      <c r="X49">
        <v>0</v>
      </c>
      <c r="Y49">
        <v>67.351680000000002</v>
      </c>
      <c r="Z49">
        <v>0</v>
      </c>
      <c r="AA49">
        <v>0</v>
      </c>
      <c r="AB49">
        <v>0</v>
      </c>
      <c r="AC49">
        <v>37.436810000000001</v>
      </c>
      <c r="AD49">
        <v>0</v>
      </c>
      <c r="AE49">
        <v>0</v>
      </c>
      <c r="AF49">
        <v>104.78848000000001</v>
      </c>
    </row>
    <row r="50" spans="1:32" x14ac:dyDescent="0.3">
      <c r="A50">
        <v>3000952</v>
      </c>
      <c r="B50">
        <v>1</v>
      </c>
      <c r="C50" t="s">
        <v>82</v>
      </c>
      <c r="D50" t="s">
        <v>87</v>
      </c>
      <c r="E50" t="s">
        <v>341</v>
      </c>
      <c r="F50" t="s">
        <v>342</v>
      </c>
      <c r="G50" t="s">
        <v>31552</v>
      </c>
      <c r="H50" t="s">
        <v>223</v>
      </c>
      <c r="I50" t="s">
        <v>78</v>
      </c>
      <c r="J50" t="s">
        <v>135</v>
      </c>
      <c r="K50" t="s">
        <v>22</v>
      </c>
      <c r="L50" t="s">
        <v>136</v>
      </c>
      <c r="M50" t="s">
        <v>343</v>
      </c>
      <c r="N50" t="s">
        <v>344</v>
      </c>
      <c r="O50">
        <v>1.2319513888888889</v>
      </c>
      <c r="P50">
        <v>0</v>
      </c>
      <c r="Q50">
        <v>524</v>
      </c>
      <c r="R50">
        <v>0</v>
      </c>
      <c r="S50">
        <v>0</v>
      </c>
      <c r="T50">
        <v>0</v>
      </c>
      <c r="U50">
        <v>48</v>
      </c>
      <c r="V50">
        <v>0</v>
      </c>
      <c r="W50">
        <v>0</v>
      </c>
      <c r="X50">
        <v>0</v>
      </c>
      <c r="Y50">
        <v>220.82048</v>
      </c>
      <c r="Z50">
        <v>0</v>
      </c>
      <c r="AA50">
        <v>0</v>
      </c>
      <c r="AB50">
        <v>0</v>
      </c>
      <c r="AC50">
        <v>54.445025999999999</v>
      </c>
      <c r="AD50">
        <v>0</v>
      </c>
      <c r="AE50">
        <v>0</v>
      </c>
      <c r="AF50">
        <v>275.26549999999997</v>
      </c>
    </row>
    <row r="51" spans="1:32" x14ac:dyDescent="0.3">
      <c r="A51">
        <v>3000937</v>
      </c>
      <c r="B51">
        <v>1</v>
      </c>
      <c r="C51" t="s">
        <v>82</v>
      </c>
      <c r="D51" t="s">
        <v>88</v>
      </c>
      <c r="E51" t="s">
        <v>345</v>
      </c>
      <c r="F51" t="s">
        <v>346</v>
      </c>
      <c r="G51" t="s">
        <v>31546</v>
      </c>
      <c r="H51" t="s">
        <v>223</v>
      </c>
      <c r="I51" t="s">
        <v>78</v>
      </c>
      <c r="J51" t="s">
        <v>135</v>
      </c>
      <c r="K51" t="s">
        <v>22</v>
      </c>
      <c r="L51" t="s">
        <v>136</v>
      </c>
      <c r="M51" t="s">
        <v>347</v>
      </c>
      <c r="N51" t="s">
        <v>348</v>
      </c>
      <c r="O51">
        <v>2.5955286111111113</v>
      </c>
      <c r="P51">
        <v>0</v>
      </c>
      <c r="Q51">
        <v>38</v>
      </c>
      <c r="R51">
        <v>0</v>
      </c>
      <c r="S51">
        <v>0</v>
      </c>
      <c r="T51">
        <v>0</v>
      </c>
      <c r="U51">
        <v>3</v>
      </c>
      <c r="V51">
        <v>0</v>
      </c>
      <c r="W51">
        <v>0</v>
      </c>
      <c r="X51">
        <v>0</v>
      </c>
      <c r="Y51">
        <v>8.3860034999999993</v>
      </c>
      <c r="Z51">
        <v>0</v>
      </c>
      <c r="AA51">
        <v>0</v>
      </c>
      <c r="AB51">
        <v>0</v>
      </c>
      <c r="AC51">
        <v>0.18119213000000001</v>
      </c>
      <c r="AD51">
        <v>0</v>
      </c>
      <c r="AE51">
        <v>0</v>
      </c>
      <c r="AF51">
        <v>8.5671959999999991</v>
      </c>
    </row>
    <row r="52" spans="1:32" x14ac:dyDescent="0.3">
      <c r="A52">
        <v>3001028</v>
      </c>
      <c r="B52">
        <v>1</v>
      </c>
      <c r="C52" t="s">
        <v>82</v>
      </c>
      <c r="D52" t="s">
        <v>106</v>
      </c>
      <c r="E52" t="s">
        <v>349</v>
      </c>
      <c r="F52" t="s">
        <v>350</v>
      </c>
      <c r="G52" t="s">
        <v>31546</v>
      </c>
      <c r="H52" t="s">
        <v>223</v>
      </c>
      <c r="I52" t="s">
        <v>78</v>
      </c>
      <c r="J52" t="s">
        <v>135</v>
      </c>
      <c r="K52" t="s">
        <v>22</v>
      </c>
      <c r="L52" t="s">
        <v>136</v>
      </c>
      <c r="M52" t="s">
        <v>351</v>
      </c>
      <c r="N52" t="s">
        <v>352</v>
      </c>
      <c r="O52">
        <v>2.1127588888888886</v>
      </c>
      <c r="P52">
        <v>0</v>
      </c>
      <c r="Q52">
        <v>70</v>
      </c>
      <c r="R52">
        <v>0</v>
      </c>
      <c r="S52">
        <v>1</v>
      </c>
      <c r="T52">
        <v>0</v>
      </c>
      <c r="U52">
        <v>4</v>
      </c>
      <c r="V52">
        <v>0</v>
      </c>
      <c r="W52">
        <v>0</v>
      </c>
      <c r="X52">
        <v>0</v>
      </c>
      <c r="Y52">
        <v>49.502566999999999</v>
      </c>
      <c r="Z52">
        <v>0</v>
      </c>
      <c r="AA52">
        <v>3.0056205</v>
      </c>
      <c r="AB52">
        <v>0</v>
      </c>
      <c r="AC52">
        <v>2.2541454000000001</v>
      </c>
      <c r="AD52">
        <v>0</v>
      </c>
      <c r="AE52">
        <v>0</v>
      </c>
      <c r="AF52">
        <v>54.762332999999998</v>
      </c>
    </row>
    <row r="53" spans="1:32" x14ac:dyDescent="0.3">
      <c r="A53">
        <v>3001041</v>
      </c>
      <c r="B53">
        <v>1</v>
      </c>
      <c r="C53" t="s">
        <v>82</v>
      </c>
      <c r="D53" t="s">
        <v>98</v>
      </c>
      <c r="E53" t="s">
        <v>353</v>
      </c>
      <c r="F53" t="s">
        <v>354</v>
      </c>
      <c r="G53" t="s">
        <v>31546</v>
      </c>
      <c r="H53" t="s">
        <v>223</v>
      </c>
      <c r="I53" t="s">
        <v>78</v>
      </c>
      <c r="J53" t="s">
        <v>135</v>
      </c>
      <c r="K53" t="s">
        <v>22</v>
      </c>
      <c r="L53" t="s">
        <v>136</v>
      </c>
      <c r="M53" t="s">
        <v>355</v>
      </c>
      <c r="N53" t="s">
        <v>356</v>
      </c>
      <c r="O53">
        <v>2.0416413888888889</v>
      </c>
      <c r="P53">
        <v>0</v>
      </c>
      <c r="Q53">
        <v>224</v>
      </c>
      <c r="R53">
        <v>0</v>
      </c>
      <c r="S53">
        <v>0</v>
      </c>
      <c r="T53">
        <v>0</v>
      </c>
      <c r="U53">
        <v>9</v>
      </c>
      <c r="V53">
        <v>0</v>
      </c>
      <c r="W53">
        <v>0</v>
      </c>
      <c r="X53">
        <v>0</v>
      </c>
      <c r="Y53">
        <v>217.19215</v>
      </c>
      <c r="Z53">
        <v>0</v>
      </c>
      <c r="AA53">
        <v>0</v>
      </c>
      <c r="AB53">
        <v>0</v>
      </c>
      <c r="AC53">
        <v>45.354846999999999</v>
      </c>
      <c r="AD53">
        <v>0</v>
      </c>
      <c r="AE53">
        <v>0</v>
      </c>
      <c r="AF53">
        <v>262.54700000000003</v>
      </c>
    </row>
    <row r="54" spans="1:32" x14ac:dyDescent="0.3">
      <c r="A54">
        <v>3001018</v>
      </c>
      <c r="B54">
        <v>1</v>
      </c>
      <c r="C54" t="s">
        <v>82</v>
      </c>
      <c r="D54" t="s">
        <v>84</v>
      </c>
      <c r="E54" t="s">
        <v>357</v>
      </c>
      <c r="F54" t="s">
        <v>358</v>
      </c>
      <c r="G54" t="s">
        <v>31546</v>
      </c>
      <c r="H54" t="s">
        <v>359</v>
      </c>
      <c r="I54" t="s">
        <v>78</v>
      </c>
      <c r="J54" t="s">
        <v>135</v>
      </c>
      <c r="K54" t="s">
        <v>22</v>
      </c>
      <c r="L54" t="s">
        <v>136</v>
      </c>
      <c r="M54" t="s">
        <v>360</v>
      </c>
      <c r="N54" t="s">
        <v>361</v>
      </c>
      <c r="O54">
        <v>1.6650008333333333</v>
      </c>
      <c r="P54">
        <v>0</v>
      </c>
      <c r="Q54">
        <v>3</v>
      </c>
      <c r="R54">
        <v>0</v>
      </c>
      <c r="S54">
        <v>4</v>
      </c>
      <c r="T54">
        <v>0</v>
      </c>
      <c r="U54">
        <v>3</v>
      </c>
      <c r="V54">
        <v>0</v>
      </c>
      <c r="W54">
        <v>0</v>
      </c>
      <c r="X54">
        <v>0</v>
      </c>
      <c r="Y54">
        <v>1.2323458</v>
      </c>
      <c r="Z54">
        <v>0</v>
      </c>
      <c r="AA54">
        <v>1.4877787</v>
      </c>
      <c r="AB54">
        <v>0</v>
      </c>
      <c r="AC54">
        <v>0.32786149999999997</v>
      </c>
      <c r="AD54">
        <v>0</v>
      </c>
      <c r="AE54">
        <v>0</v>
      </c>
      <c r="AF54">
        <v>3.0479859999999999</v>
      </c>
    </row>
    <row r="55" spans="1:32" x14ac:dyDescent="0.3">
      <c r="A55">
        <v>3000995</v>
      </c>
      <c r="B55">
        <v>1</v>
      </c>
      <c r="C55" t="s">
        <v>82</v>
      </c>
      <c r="D55" t="s">
        <v>104</v>
      </c>
      <c r="E55" t="s">
        <v>362</v>
      </c>
      <c r="F55" t="s">
        <v>363</v>
      </c>
      <c r="G55" t="s">
        <v>31546</v>
      </c>
      <c r="H55" t="s">
        <v>223</v>
      </c>
      <c r="I55" t="s">
        <v>78</v>
      </c>
      <c r="J55" t="s">
        <v>135</v>
      </c>
      <c r="K55" t="s">
        <v>22</v>
      </c>
      <c r="L55" t="s">
        <v>136</v>
      </c>
      <c r="M55" t="s">
        <v>364</v>
      </c>
      <c r="N55" t="s">
        <v>365</v>
      </c>
      <c r="O55">
        <v>0.36468916666666668</v>
      </c>
      <c r="P55">
        <v>0</v>
      </c>
      <c r="Q55">
        <v>175</v>
      </c>
      <c r="R55">
        <v>0</v>
      </c>
      <c r="S55">
        <v>0</v>
      </c>
      <c r="T55">
        <v>0</v>
      </c>
      <c r="U55">
        <v>16</v>
      </c>
      <c r="V55">
        <v>0</v>
      </c>
      <c r="W55">
        <v>0</v>
      </c>
      <c r="X55">
        <v>0</v>
      </c>
      <c r="Y55">
        <v>19.682919999999999</v>
      </c>
      <c r="Z55">
        <v>0</v>
      </c>
      <c r="AA55">
        <v>0</v>
      </c>
      <c r="AB55">
        <v>0</v>
      </c>
      <c r="AC55">
        <v>1.725622</v>
      </c>
      <c r="AD55">
        <v>0</v>
      </c>
      <c r="AE55">
        <v>0</v>
      </c>
      <c r="AF55">
        <v>21.408543000000002</v>
      </c>
    </row>
    <row r="56" spans="1:32" x14ac:dyDescent="0.3">
      <c r="A56">
        <v>3000947</v>
      </c>
      <c r="B56">
        <v>1</v>
      </c>
      <c r="C56" t="s">
        <v>83</v>
      </c>
      <c r="D56" t="s">
        <v>130</v>
      </c>
      <c r="E56" t="s">
        <v>366</v>
      </c>
      <c r="F56" t="s">
        <v>367</v>
      </c>
      <c r="G56" t="s">
        <v>31548</v>
      </c>
      <c r="H56" t="s">
        <v>311</v>
      </c>
      <c r="I56" t="s">
        <v>78</v>
      </c>
      <c r="J56" t="s">
        <v>135</v>
      </c>
      <c r="K56" t="s">
        <v>22</v>
      </c>
      <c r="L56" t="s">
        <v>136</v>
      </c>
      <c r="M56" t="s">
        <v>368</v>
      </c>
      <c r="N56" t="s">
        <v>369</v>
      </c>
      <c r="O56">
        <v>0.93838222222222223</v>
      </c>
      <c r="P56">
        <v>0</v>
      </c>
      <c r="Q56">
        <v>0</v>
      </c>
      <c r="R56">
        <v>0</v>
      </c>
      <c r="S56">
        <v>0</v>
      </c>
      <c r="T56">
        <v>0</v>
      </c>
      <c r="U56">
        <v>1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3.2819812000000002</v>
      </c>
      <c r="AD56">
        <v>0</v>
      </c>
      <c r="AE56">
        <v>0</v>
      </c>
      <c r="AF56">
        <v>3.2819812000000002</v>
      </c>
    </row>
    <row r="57" spans="1:32" x14ac:dyDescent="0.3">
      <c r="A57">
        <v>3000950</v>
      </c>
      <c r="B57">
        <v>1</v>
      </c>
      <c r="C57" t="s">
        <v>82</v>
      </c>
      <c r="D57" t="s">
        <v>87</v>
      </c>
      <c r="E57" t="s">
        <v>370</v>
      </c>
      <c r="F57" t="s">
        <v>371</v>
      </c>
      <c r="G57" t="s">
        <v>31546</v>
      </c>
      <c r="H57" t="s">
        <v>223</v>
      </c>
      <c r="I57" t="s">
        <v>78</v>
      </c>
      <c r="J57" t="s">
        <v>135</v>
      </c>
      <c r="K57" t="s">
        <v>22</v>
      </c>
      <c r="L57" t="s">
        <v>136</v>
      </c>
      <c r="M57" t="s">
        <v>372</v>
      </c>
      <c r="N57" t="s">
        <v>373</v>
      </c>
      <c r="O57">
        <v>3.0951202777777782</v>
      </c>
      <c r="P57">
        <v>0</v>
      </c>
      <c r="Q57">
        <v>283</v>
      </c>
      <c r="R57">
        <v>0</v>
      </c>
      <c r="S57">
        <v>0</v>
      </c>
      <c r="T57">
        <v>0</v>
      </c>
      <c r="U57">
        <v>7</v>
      </c>
      <c r="V57">
        <v>0</v>
      </c>
      <c r="W57">
        <v>0</v>
      </c>
      <c r="X57">
        <v>0</v>
      </c>
      <c r="Y57">
        <v>266.56894</v>
      </c>
      <c r="Z57">
        <v>0</v>
      </c>
      <c r="AA57">
        <v>0</v>
      </c>
      <c r="AB57">
        <v>0</v>
      </c>
      <c r="AC57">
        <v>23.677019999999999</v>
      </c>
      <c r="AD57">
        <v>0</v>
      </c>
      <c r="AE57">
        <v>0</v>
      </c>
      <c r="AF57">
        <v>290.24597</v>
      </c>
    </row>
    <row r="58" spans="1:32" x14ac:dyDescent="0.3">
      <c r="A58">
        <v>3000929</v>
      </c>
      <c r="B58">
        <v>1</v>
      </c>
      <c r="C58" t="s">
        <v>82</v>
      </c>
      <c r="D58" t="s">
        <v>90</v>
      </c>
      <c r="E58" t="s">
        <v>374</v>
      </c>
      <c r="F58" t="s">
        <v>375</v>
      </c>
      <c r="G58" t="s">
        <v>31550</v>
      </c>
      <c r="H58" t="s">
        <v>311</v>
      </c>
      <c r="I58" t="s">
        <v>78</v>
      </c>
      <c r="J58" t="s">
        <v>135</v>
      </c>
      <c r="K58" t="s">
        <v>22</v>
      </c>
      <c r="L58" t="s">
        <v>136</v>
      </c>
      <c r="M58" t="s">
        <v>376</v>
      </c>
      <c r="N58" t="s">
        <v>377</v>
      </c>
      <c r="O58">
        <v>1.837931111111111</v>
      </c>
      <c r="P58">
        <v>0</v>
      </c>
      <c r="Q58">
        <v>120</v>
      </c>
      <c r="R58">
        <v>0</v>
      </c>
      <c r="S58">
        <v>0</v>
      </c>
      <c r="T58">
        <v>0</v>
      </c>
      <c r="U58">
        <v>23</v>
      </c>
      <c r="V58">
        <v>0</v>
      </c>
      <c r="W58">
        <v>0</v>
      </c>
      <c r="X58">
        <v>0</v>
      </c>
      <c r="Y58">
        <v>69.825850000000003</v>
      </c>
      <c r="Z58">
        <v>0</v>
      </c>
      <c r="AA58">
        <v>0</v>
      </c>
      <c r="AB58">
        <v>0</v>
      </c>
      <c r="AC58">
        <v>70.497910000000005</v>
      </c>
      <c r="AD58">
        <v>0</v>
      </c>
      <c r="AE58">
        <v>0</v>
      </c>
      <c r="AF58">
        <v>140.32375999999999</v>
      </c>
    </row>
    <row r="59" spans="1:32" x14ac:dyDescent="0.3">
      <c r="A59">
        <v>3000933</v>
      </c>
      <c r="B59">
        <v>1</v>
      </c>
      <c r="C59" t="s">
        <v>82</v>
      </c>
      <c r="D59" t="s">
        <v>94</v>
      </c>
      <c r="E59" t="s">
        <v>378</v>
      </c>
      <c r="F59" t="s">
        <v>379</v>
      </c>
      <c r="G59" t="s">
        <v>31550</v>
      </c>
      <c r="H59" t="s">
        <v>380</v>
      </c>
      <c r="I59" t="s">
        <v>78</v>
      </c>
      <c r="J59" t="s">
        <v>135</v>
      </c>
      <c r="K59" t="s">
        <v>22</v>
      </c>
      <c r="L59" t="s">
        <v>136</v>
      </c>
      <c r="M59" t="s">
        <v>381</v>
      </c>
      <c r="N59" t="s">
        <v>382</v>
      </c>
      <c r="O59">
        <v>0.86749722222222214</v>
      </c>
      <c r="P59">
        <v>0</v>
      </c>
      <c r="Q59">
        <v>82</v>
      </c>
      <c r="R59">
        <v>0</v>
      </c>
      <c r="S59">
        <v>0</v>
      </c>
      <c r="T59">
        <v>0</v>
      </c>
      <c r="U59">
        <v>37</v>
      </c>
      <c r="V59">
        <v>0</v>
      </c>
      <c r="W59">
        <v>0</v>
      </c>
      <c r="X59">
        <v>0</v>
      </c>
      <c r="Y59">
        <v>13.708318999999999</v>
      </c>
      <c r="Z59">
        <v>0</v>
      </c>
      <c r="AA59">
        <v>0</v>
      </c>
      <c r="AB59">
        <v>0</v>
      </c>
      <c r="AC59">
        <v>36.135750000000002</v>
      </c>
      <c r="AD59">
        <v>0</v>
      </c>
      <c r="AE59">
        <v>0</v>
      </c>
      <c r="AF59">
        <v>49.844070000000002</v>
      </c>
    </row>
    <row r="60" spans="1:32" x14ac:dyDescent="0.3">
      <c r="A60">
        <v>3000926</v>
      </c>
      <c r="B60">
        <v>1</v>
      </c>
      <c r="C60" t="s">
        <v>82</v>
      </c>
      <c r="D60" t="s">
        <v>90</v>
      </c>
      <c r="E60" t="s">
        <v>383</v>
      </c>
      <c r="F60" t="s">
        <v>384</v>
      </c>
      <c r="G60" t="s">
        <v>31546</v>
      </c>
      <c r="H60" t="s">
        <v>380</v>
      </c>
      <c r="I60" t="s">
        <v>78</v>
      </c>
      <c r="J60" t="s">
        <v>135</v>
      </c>
      <c r="K60" t="s">
        <v>22</v>
      </c>
      <c r="L60" t="s">
        <v>136</v>
      </c>
      <c r="M60" t="s">
        <v>385</v>
      </c>
      <c r="N60" t="s">
        <v>386</v>
      </c>
      <c r="O60">
        <v>0.92416694444444447</v>
      </c>
      <c r="P60">
        <v>0</v>
      </c>
      <c r="Q60">
        <v>209</v>
      </c>
      <c r="R60">
        <v>0</v>
      </c>
      <c r="S60">
        <v>0</v>
      </c>
      <c r="T60">
        <v>0</v>
      </c>
      <c r="U60">
        <v>16</v>
      </c>
      <c r="V60">
        <v>0</v>
      </c>
      <c r="W60">
        <v>0</v>
      </c>
      <c r="X60">
        <v>0</v>
      </c>
      <c r="Y60">
        <v>44.360317000000002</v>
      </c>
      <c r="Z60">
        <v>0</v>
      </c>
      <c r="AA60">
        <v>0</v>
      </c>
      <c r="AB60">
        <v>0</v>
      </c>
      <c r="AC60">
        <v>7.6188859999999998</v>
      </c>
      <c r="AD60">
        <v>0</v>
      </c>
      <c r="AE60">
        <v>0</v>
      </c>
      <c r="AF60">
        <v>51.979202000000001</v>
      </c>
    </row>
    <row r="61" spans="1:32" x14ac:dyDescent="0.3">
      <c r="A61">
        <v>3000934</v>
      </c>
      <c r="B61">
        <v>1</v>
      </c>
      <c r="C61" t="s">
        <v>82</v>
      </c>
      <c r="D61" t="s">
        <v>87</v>
      </c>
      <c r="E61" t="s">
        <v>387</v>
      </c>
      <c r="F61" t="s">
        <v>388</v>
      </c>
      <c r="G61" t="s">
        <v>31546</v>
      </c>
      <c r="H61" t="s">
        <v>261</v>
      </c>
      <c r="I61" t="s">
        <v>78</v>
      </c>
      <c r="J61" t="s">
        <v>135</v>
      </c>
      <c r="K61" t="s">
        <v>22</v>
      </c>
      <c r="L61" t="s">
        <v>136</v>
      </c>
      <c r="M61" t="s">
        <v>389</v>
      </c>
      <c r="N61" t="s">
        <v>390</v>
      </c>
      <c r="O61">
        <v>1.8374908333333333</v>
      </c>
      <c r="P61">
        <v>0</v>
      </c>
      <c r="Q61">
        <v>224</v>
      </c>
      <c r="R61">
        <v>0</v>
      </c>
      <c r="S61">
        <v>0</v>
      </c>
      <c r="T61">
        <v>0</v>
      </c>
      <c r="U61">
        <v>3</v>
      </c>
      <c r="V61">
        <v>0</v>
      </c>
      <c r="W61">
        <v>0</v>
      </c>
      <c r="X61">
        <v>0</v>
      </c>
      <c r="Y61">
        <v>127.97663</v>
      </c>
      <c r="Z61">
        <v>0</v>
      </c>
      <c r="AA61">
        <v>0</v>
      </c>
      <c r="AB61">
        <v>0</v>
      </c>
      <c r="AC61">
        <v>4.135078</v>
      </c>
      <c r="AD61">
        <v>0</v>
      </c>
      <c r="AE61">
        <v>0</v>
      </c>
      <c r="AF61">
        <v>132.11170999999999</v>
      </c>
    </row>
    <row r="62" spans="1:32" x14ac:dyDescent="0.3">
      <c r="A62">
        <v>3000924</v>
      </c>
      <c r="B62">
        <v>1</v>
      </c>
      <c r="C62" t="s">
        <v>82</v>
      </c>
      <c r="D62" t="s">
        <v>88</v>
      </c>
      <c r="E62" t="s">
        <v>391</v>
      </c>
      <c r="F62" t="s">
        <v>392</v>
      </c>
      <c r="G62" t="s">
        <v>31552</v>
      </c>
      <c r="H62" t="s">
        <v>145</v>
      </c>
      <c r="I62" t="s">
        <v>78</v>
      </c>
      <c r="J62" t="s">
        <v>135</v>
      </c>
      <c r="K62" t="s">
        <v>22</v>
      </c>
      <c r="L62" t="s">
        <v>136</v>
      </c>
      <c r="M62" t="s">
        <v>393</v>
      </c>
      <c r="N62" t="s">
        <v>394</v>
      </c>
      <c r="O62">
        <v>1.2080555555555557</v>
      </c>
      <c r="P62">
        <v>0</v>
      </c>
      <c r="Q62">
        <v>86</v>
      </c>
      <c r="R62">
        <v>0</v>
      </c>
      <c r="S62">
        <v>0</v>
      </c>
      <c r="T62">
        <v>0</v>
      </c>
      <c r="U62">
        <v>10</v>
      </c>
      <c r="V62">
        <v>0</v>
      </c>
      <c r="W62">
        <v>0</v>
      </c>
      <c r="X62">
        <v>0</v>
      </c>
      <c r="Y62">
        <v>7.8133220000000003</v>
      </c>
      <c r="Z62">
        <v>0</v>
      </c>
      <c r="AA62">
        <v>0</v>
      </c>
      <c r="AB62">
        <v>0</v>
      </c>
      <c r="AC62">
        <v>3.3507091999999998</v>
      </c>
      <c r="AD62">
        <v>0</v>
      </c>
      <c r="AE62">
        <v>0</v>
      </c>
      <c r="AF62">
        <v>11.164031</v>
      </c>
    </row>
    <row r="63" spans="1:32" x14ac:dyDescent="0.3">
      <c r="A63">
        <v>3000909</v>
      </c>
      <c r="B63">
        <v>1</v>
      </c>
      <c r="C63" t="s">
        <v>83</v>
      </c>
      <c r="D63" t="s">
        <v>130</v>
      </c>
      <c r="E63" t="s">
        <v>395</v>
      </c>
      <c r="F63" t="s">
        <v>396</v>
      </c>
      <c r="G63" t="s">
        <v>31548</v>
      </c>
      <c r="H63" t="s">
        <v>320</v>
      </c>
      <c r="I63" t="s">
        <v>78</v>
      </c>
      <c r="J63" t="s">
        <v>135</v>
      </c>
      <c r="K63" t="s">
        <v>22</v>
      </c>
      <c r="L63" t="s">
        <v>136</v>
      </c>
      <c r="M63" t="s">
        <v>397</v>
      </c>
      <c r="N63" t="s">
        <v>398</v>
      </c>
      <c r="O63">
        <v>0.95083527777777777</v>
      </c>
      <c r="P63">
        <v>0</v>
      </c>
      <c r="Q63">
        <v>21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4.1048163999999998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4.1048163999999998</v>
      </c>
    </row>
    <row r="64" spans="1:32" x14ac:dyDescent="0.3">
      <c r="A64">
        <v>3000917</v>
      </c>
      <c r="B64">
        <v>1</v>
      </c>
      <c r="C64" t="s">
        <v>82</v>
      </c>
      <c r="D64" t="s">
        <v>104</v>
      </c>
      <c r="E64" t="s">
        <v>399</v>
      </c>
      <c r="F64" t="s">
        <v>400</v>
      </c>
      <c r="G64" t="s">
        <v>31546</v>
      </c>
      <c r="H64" t="s">
        <v>223</v>
      </c>
      <c r="I64" t="s">
        <v>78</v>
      </c>
      <c r="J64" t="s">
        <v>135</v>
      </c>
      <c r="K64" t="s">
        <v>22</v>
      </c>
      <c r="L64" t="s">
        <v>136</v>
      </c>
      <c r="M64" t="s">
        <v>401</v>
      </c>
      <c r="N64" t="s">
        <v>402</v>
      </c>
      <c r="O64">
        <v>1.8120794444444444</v>
      </c>
      <c r="P64">
        <v>0</v>
      </c>
      <c r="Q64">
        <v>169</v>
      </c>
      <c r="R64">
        <v>0</v>
      </c>
      <c r="S64">
        <v>0</v>
      </c>
      <c r="T64">
        <v>0</v>
      </c>
      <c r="U64">
        <v>10</v>
      </c>
      <c r="V64">
        <v>0</v>
      </c>
      <c r="W64">
        <v>0</v>
      </c>
      <c r="X64">
        <v>0</v>
      </c>
      <c r="Y64">
        <v>113.62080400000001</v>
      </c>
      <c r="Z64">
        <v>0</v>
      </c>
      <c r="AA64">
        <v>0</v>
      </c>
      <c r="AB64">
        <v>0</v>
      </c>
      <c r="AC64">
        <v>2.5385460000000002</v>
      </c>
      <c r="AD64">
        <v>0</v>
      </c>
      <c r="AE64">
        <v>0</v>
      </c>
      <c r="AF64">
        <v>116.15935</v>
      </c>
    </row>
    <row r="65" spans="1:32" x14ac:dyDescent="0.3">
      <c r="A65">
        <v>3000880</v>
      </c>
      <c r="B65">
        <v>1</v>
      </c>
      <c r="C65" t="s">
        <v>82</v>
      </c>
      <c r="D65" t="s">
        <v>104</v>
      </c>
      <c r="E65" t="s">
        <v>403</v>
      </c>
      <c r="F65" t="s">
        <v>404</v>
      </c>
      <c r="G65" t="s">
        <v>31546</v>
      </c>
      <c r="H65" t="s">
        <v>223</v>
      </c>
      <c r="I65" t="s">
        <v>78</v>
      </c>
      <c r="J65" t="s">
        <v>135</v>
      </c>
      <c r="K65" t="s">
        <v>22</v>
      </c>
      <c r="L65" t="s">
        <v>136</v>
      </c>
      <c r="M65" t="s">
        <v>405</v>
      </c>
      <c r="N65" t="s">
        <v>406</v>
      </c>
      <c r="O65">
        <v>0.88880638888888885</v>
      </c>
      <c r="P65">
        <v>0</v>
      </c>
      <c r="Q65">
        <v>13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3.1168070000000001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3.1168070000000001</v>
      </c>
    </row>
    <row r="66" spans="1:32" x14ac:dyDescent="0.3">
      <c r="A66">
        <v>3000859</v>
      </c>
      <c r="B66">
        <v>1</v>
      </c>
      <c r="C66" t="s">
        <v>82</v>
      </c>
      <c r="D66" t="s">
        <v>106</v>
      </c>
      <c r="E66" t="s">
        <v>407</v>
      </c>
      <c r="F66" t="s">
        <v>408</v>
      </c>
      <c r="G66" t="s">
        <v>31548</v>
      </c>
      <c r="H66" t="s">
        <v>409</v>
      </c>
      <c r="I66" t="s">
        <v>78</v>
      </c>
      <c r="J66" t="s">
        <v>135</v>
      </c>
      <c r="K66" t="s">
        <v>3</v>
      </c>
      <c r="L66" t="s">
        <v>136</v>
      </c>
      <c r="M66" t="s">
        <v>410</v>
      </c>
      <c r="N66" t="s">
        <v>411</v>
      </c>
      <c r="O66">
        <v>2.3650027777777778</v>
      </c>
      <c r="P66">
        <v>0</v>
      </c>
      <c r="Q66">
        <v>1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0.15733725000000001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0.15733725000000001</v>
      </c>
    </row>
    <row r="67" spans="1:32" x14ac:dyDescent="0.3">
      <c r="A67">
        <v>3000841</v>
      </c>
      <c r="B67">
        <v>1</v>
      </c>
      <c r="C67" t="s">
        <v>83</v>
      </c>
      <c r="D67" t="s">
        <v>122</v>
      </c>
      <c r="E67" t="s">
        <v>412</v>
      </c>
      <c r="F67" t="s">
        <v>413</v>
      </c>
      <c r="G67" t="s">
        <v>31552</v>
      </c>
      <c r="H67" t="s">
        <v>145</v>
      </c>
      <c r="I67" t="s">
        <v>78</v>
      </c>
      <c r="J67" t="s">
        <v>135</v>
      </c>
      <c r="K67" t="s">
        <v>22</v>
      </c>
      <c r="L67" t="s">
        <v>136</v>
      </c>
      <c r="M67" t="s">
        <v>414</v>
      </c>
      <c r="N67" t="s">
        <v>415</v>
      </c>
      <c r="O67">
        <v>1.0888202777777778</v>
      </c>
      <c r="P67">
        <v>0</v>
      </c>
      <c r="Q67">
        <v>10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1.0865495000000001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1.0865495000000001</v>
      </c>
    </row>
    <row r="68" spans="1:32" x14ac:dyDescent="0.3">
      <c r="A68">
        <v>3000862</v>
      </c>
      <c r="B68">
        <v>1</v>
      </c>
      <c r="C68" t="s">
        <v>82</v>
      </c>
      <c r="D68" t="s">
        <v>84</v>
      </c>
      <c r="E68" t="s">
        <v>416</v>
      </c>
      <c r="F68" t="s">
        <v>417</v>
      </c>
      <c r="G68" t="s">
        <v>31548</v>
      </c>
      <c r="H68" t="s">
        <v>320</v>
      </c>
      <c r="I68" t="s">
        <v>78</v>
      </c>
      <c r="J68" t="s">
        <v>135</v>
      </c>
      <c r="K68" t="s">
        <v>22</v>
      </c>
      <c r="L68" t="s">
        <v>136</v>
      </c>
      <c r="M68" t="s">
        <v>418</v>
      </c>
      <c r="N68" t="s">
        <v>419</v>
      </c>
      <c r="O68">
        <v>3.1927466666666668</v>
      </c>
      <c r="P68">
        <v>0</v>
      </c>
      <c r="Q68">
        <v>1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0.18112818999999999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0.18112818999999999</v>
      </c>
    </row>
    <row r="69" spans="1:32" x14ac:dyDescent="0.3">
      <c r="A69">
        <v>3000836</v>
      </c>
      <c r="B69">
        <v>1</v>
      </c>
      <c r="C69" t="s">
        <v>82</v>
      </c>
      <c r="D69" t="s">
        <v>90</v>
      </c>
      <c r="E69" t="s">
        <v>420</v>
      </c>
      <c r="F69" t="s">
        <v>421</v>
      </c>
      <c r="G69" t="s">
        <v>31552</v>
      </c>
      <c r="H69" t="s">
        <v>261</v>
      </c>
      <c r="I69" t="s">
        <v>78</v>
      </c>
      <c r="J69" t="s">
        <v>135</v>
      </c>
      <c r="K69" t="s">
        <v>22</v>
      </c>
      <c r="L69" t="s">
        <v>136</v>
      </c>
      <c r="M69" t="s">
        <v>422</v>
      </c>
      <c r="N69" t="s">
        <v>423</v>
      </c>
      <c r="O69">
        <v>2.6885250000000003</v>
      </c>
      <c r="P69">
        <v>0</v>
      </c>
      <c r="Q69">
        <v>453</v>
      </c>
      <c r="R69">
        <v>0</v>
      </c>
      <c r="S69">
        <v>0</v>
      </c>
      <c r="T69">
        <v>0</v>
      </c>
      <c r="U69">
        <v>50</v>
      </c>
      <c r="V69">
        <v>0</v>
      </c>
      <c r="W69">
        <v>0</v>
      </c>
      <c r="X69">
        <v>0</v>
      </c>
      <c r="Y69">
        <v>355.87988000000001</v>
      </c>
      <c r="Z69">
        <v>0</v>
      </c>
      <c r="AA69">
        <v>0</v>
      </c>
      <c r="AB69">
        <v>0</v>
      </c>
      <c r="AC69">
        <v>202.03925000000001</v>
      </c>
      <c r="AD69">
        <v>0</v>
      </c>
      <c r="AE69">
        <v>0</v>
      </c>
      <c r="AF69">
        <v>557.91909999999996</v>
      </c>
    </row>
    <row r="70" spans="1:32" x14ac:dyDescent="0.3">
      <c r="A70">
        <v>3000804</v>
      </c>
      <c r="B70">
        <v>1</v>
      </c>
      <c r="C70" t="s">
        <v>82</v>
      </c>
      <c r="D70" t="s">
        <v>106</v>
      </c>
      <c r="E70" t="s">
        <v>424</v>
      </c>
      <c r="F70" t="s">
        <v>425</v>
      </c>
      <c r="G70" t="s">
        <v>31546</v>
      </c>
      <c r="H70" t="s">
        <v>172</v>
      </c>
      <c r="I70" t="s">
        <v>78</v>
      </c>
      <c r="J70" t="s">
        <v>135</v>
      </c>
      <c r="K70" t="s">
        <v>22</v>
      </c>
      <c r="L70" t="s">
        <v>136</v>
      </c>
      <c r="M70" t="s">
        <v>426</v>
      </c>
      <c r="N70" t="s">
        <v>427</v>
      </c>
      <c r="O70">
        <v>4.518172777777778</v>
      </c>
      <c r="P70">
        <v>0</v>
      </c>
      <c r="Q70">
        <v>12</v>
      </c>
      <c r="R70">
        <v>0</v>
      </c>
      <c r="S70">
        <v>14</v>
      </c>
      <c r="T70">
        <v>0</v>
      </c>
      <c r="U70">
        <v>20</v>
      </c>
      <c r="V70">
        <v>0</v>
      </c>
      <c r="W70">
        <v>0</v>
      </c>
      <c r="X70">
        <v>0</v>
      </c>
      <c r="Y70">
        <v>18.179076999999999</v>
      </c>
      <c r="Z70">
        <v>0</v>
      </c>
      <c r="AA70">
        <v>5.3025912999999996</v>
      </c>
      <c r="AB70">
        <v>0</v>
      </c>
      <c r="AC70">
        <v>173.33975000000001</v>
      </c>
      <c r="AD70">
        <v>0</v>
      </c>
      <c r="AE70">
        <v>0</v>
      </c>
      <c r="AF70">
        <v>196.82140999999999</v>
      </c>
    </row>
    <row r="71" spans="1:32" x14ac:dyDescent="0.3">
      <c r="A71">
        <v>3000801</v>
      </c>
      <c r="B71">
        <v>1</v>
      </c>
      <c r="C71" t="s">
        <v>83</v>
      </c>
      <c r="D71" t="s">
        <v>126</v>
      </c>
      <c r="E71" t="s">
        <v>428</v>
      </c>
      <c r="F71" t="s">
        <v>429</v>
      </c>
      <c r="G71" t="s">
        <v>31548</v>
      </c>
      <c r="H71" t="s">
        <v>409</v>
      </c>
      <c r="I71" t="s">
        <v>78</v>
      </c>
      <c r="J71" t="s">
        <v>135</v>
      </c>
      <c r="K71" t="s">
        <v>3</v>
      </c>
      <c r="L71" t="s">
        <v>136</v>
      </c>
      <c r="M71" t="s">
        <v>430</v>
      </c>
      <c r="N71" t="s">
        <v>431</v>
      </c>
      <c r="O71">
        <v>1.9605380555555556</v>
      </c>
      <c r="P71">
        <v>0</v>
      </c>
      <c r="Q71">
        <v>1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0.63340806999999999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0.63340806999999999</v>
      </c>
    </row>
    <row r="72" spans="1:32" x14ac:dyDescent="0.3">
      <c r="A72">
        <v>3000763</v>
      </c>
      <c r="B72">
        <v>1</v>
      </c>
      <c r="C72" t="s">
        <v>82</v>
      </c>
      <c r="D72" t="s">
        <v>90</v>
      </c>
      <c r="E72" t="s">
        <v>432</v>
      </c>
      <c r="F72" t="s">
        <v>433</v>
      </c>
      <c r="G72" t="s">
        <v>31550</v>
      </c>
      <c r="H72" t="s">
        <v>223</v>
      </c>
      <c r="I72" t="s">
        <v>78</v>
      </c>
      <c r="J72" t="s">
        <v>135</v>
      </c>
      <c r="K72" t="s">
        <v>22</v>
      </c>
      <c r="L72" t="s">
        <v>136</v>
      </c>
      <c r="M72" t="s">
        <v>434</v>
      </c>
      <c r="N72" t="s">
        <v>435</v>
      </c>
      <c r="O72">
        <v>1.1801922222222223</v>
      </c>
      <c r="P72">
        <v>0</v>
      </c>
      <c r="Q72">
        <v>38</v>
      </c>
      <c r="R72">
        <v>0</v>
      </c>
      <c r="S72">
        <v>0</v>
      </c>
      <c r="T72">
        <v>0</v>
      </c>
      <c r="U72">
        <v>13</v>
      </c>
      <c r="V72">
        <v>0</v>
      </c>
      <c r="W72">
        <v>0</v>
      </c>
      <c r="X72">
        <v>0</v>
      </c>
      <c r="Y72">
        <v>11.485842999999999</v>
      </c>
      <c r="Z72">
        <v>0</v>
      </c>
      <c r="AA72">
        <v>0</v>
      </c>
      <c r="AB72">
        <v>0</v>
      </c>
      <c r="AC72">
        <v>31.511984000000002</v>
      </c>
      <c r="AD72">
        <v>0</v>
      </c>
      <c r="AE72">
        <v>0</v>
      </c>
      <c r="AF72">
        <v>42.997826000000003</v>
      </c>
    </row>
    <row r="73" spans="1:32" x14ac:dyDescent="0.3">
      <c r="A73">
        <v>3000735</v>
      </c>
      <c r="B73">
        <v>1</v>
      </c>
      <c r="C73" t="s">
        <v>82</v>
      </c>
      <c r="D73" t="s">
        <v>99</v>
      </c>
      <c r="E73" t="s">
        <v>436</v>
      </c>
      <c r="F73" t="s">
        <v>437</v>
      </c>
      <c r="G73" t="s">
        <v>31545</v>
      </c>
      <c r="H73" t="s">
        <v>134</v>
      </c>
      <c r="I73" t="s">
        <v>79</v>
      </c>
      <c r="J73" t="s">
        <v>135</v>
      </c>
      <c r="K73" t="s">
        <v>22</v>
      </c>
      <c r="L73" t="s">
        <v>136</v>
      </c>
      <c r="M73" t="s">
        <v>438</v>
      </c>
      <c r="N73" t="s">
        <v>439</v>
      </c>
      <c r="O73">
        <v>2.6430555555555557</v>
      </c>
      <c r="P73">
        <v>0</v>
      </c>
      <c r="Q73">
        <v>0</v>
      </c>
      <c r="R73">
        <v>0</v>
      </c>
      <c r="S73">
        <v>0</v>
      </c>
      <c r="T73">
        <v>3</v>
      </c>
      <c r="U73">
        <v>0</v>
      </c>
      <c r="V73">
        <v>1</v>
      </c>
      <c r="W73">
        <v>0</v>
      </c>
      <c r="X73">
        <v>0</v>
      </c>
      <c r="Y73">
        <v>0</v>
      </c>
      <c r="Z73">
        <v>0</v>
      </c>
      <c r="AA73">
        <v>0</v>
      </c>
      <c r="AB73">
        <v>44.470680000000002</v>
      </c>
      <c r="AC73">
        <v>0</v>
      </c>
      <c r="AD73">
        <v>478.44200000000001</v>
      </c>
      <c r="AE73">
        <v>0</v>
      </c>
      <c r="AF73">
        <v>522.91265999999996</v>
      </c>
    </row>
    <row r="74" spans="1:32" x14ac:dyDescent="0.3">
      <c r="A74">
        <v>3000683</v>
      </c>
      <c r="B74">
        <v>1</v>
      </c>
      <c r="C74" t="s">
        <v>82</v>
      </c>
      <c r="D74" t="s">
        <v>90</v>
      </c>
      <c r="E74" t="s">
        <v>440</v>
      </c>
      <c r="F74" t="s">
        <v>441</v>
      </c>
      <c r="G74" t="s">
        <v>31546</v>
      </c>
      <c r="H74" t="s">
        <v>223</v>
      </c>
      <c r="I74" t="s">
        <v>78</v>
      </c>
      <c r="J74" t="s">
        <v>135</v>
      </c>
      <c r="K74" t="s">
        <v>22</v>
      </c>
      <c r="L74" t="s">
        <v>136</v>
      </c>
      <c r="M74" t="s">
        <v>442</v>
      </c>
      <c r="N74" t="s">
        <v>443</v>
      </c>
      <c r="O74">
        <v>0.97238916666666675</v>
      </c>
      <c r="P74">
        <v>0</v>
      </c>
      <c r="Q74">
        <v>0</v>
      </c>
      <c r="R74">
        <v>0</v>
      </c>
      <c r="S74">
        <v>0</v>
      </c>
      <c r="T74">
        <v>0</v>
      </c>
      <c r="U74">
        <v>23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72.887054000000006</v>
      </c>
      <c r="AD74">
        <v>0</v>
      </c>
      <c r="AE74">
        <v>0</v>
      </c>
      <c r="AF74">
        <v>72.887054000000006</v>
      </c>
    </row>
    <row r="75" spans="1:32" x14ac:dyDescent="0.3">
      <c r="A75">
        <v>3000675</v>
      </c>
      <c r="B75">
        <v>1</v>
      </c>
      <c r="C75" t="s">
        <v>82</v>
      </c>
      <c r="D75" t="s">
        <v>100</v>
      </c>
      <c r="E75" t="s">
        <v>444</v>
      </c>
      <c r="F75" t="s">
        <v>445</v>
      </c>
      <c r="G75" t="s">
        <v>31548</v>
      </c>
      <c r="H75" t="s">
        <v>320</v>
      </c>
      <c r="I75" t="s">
        <v>78</v>
      </c>
      <c r="J75" t="s">
        <v>135</v>
      </c>
      <c r="K75" t="s">
        <v>22</v>
      </c>
      <c r="L75" t="s">
        <v>136</v>
      </c>
      <c r="M75" t="s">
        <v>446</v>
      </c>
      <c r="N75" t="s">
        <v>447</v>
      </c>
      <c r="O75">
        <v>1.07376</v>
      </c>
      <c r="P75">
        <v>0</v>
      </c>
      <c r="Q75">
        <v>4</v>
      </c>
      <c r="R75">
        <v>0</v>
      </c>
      <c r="S75">
        <v>0</v>
      </c>
      <c r="T75">
        <v>0</v>
      </c>
      <c r="U75">
        <v>1</v>
      </c>
      <c r="V75">
        <v>0</v>
      </c>
      <c r="W75">
        <v>0</v>
      </c>
      <c r="X75">
        <v>0</v>
      </c>
      <c r="Y75">
        <v>0.96531429999999996</v>
      </c>
      <c r="Z75">
        <v>0</v>
      </c>
      <c r="AA75">
        <v>0</v>
      </c>
      <c r="AB75">
        <v>0</v>
      </c>
      <c r="AC75">
        <v>1.5226705E-2</v>
      </c>
      <c r="AD75">
        <v>0</v>
      </c>
      <c r="AE75">
        <v>0</v>
      </c>
      <c r="AF75">
        <v>0.98054105000000003</v>
      </c>
    </row>
    <row r="76" spans="1:32" x14ac:dyDescent="0.3">
      <c r="A76">
        <v>3000670</v>
      </c>
      <c r="B76">
        <v>1</v>
      </c>
      <c r="C76" t="s">
        <v>82</v>
      </c>
      <c r="D76" t="s">
        <v>111</v>
      </c>
      <c r="E76" t="s">
        <v>448</v>
      </c>
      <c r="F76" t="s">
        <v>449</v>
      </c>
      <c r="G76" t="s">
        <v>31549</v>
      </c>
      <c r="H76" t="s">
        <v>134</v>
      </c>
      <c r="I76" t="s">
        <v>79</v>
      </c>
      <c r="J76" t="s">
        <v>135</v>
      </c>
      <c r="K76" t="s">
        <v>22</v>
      </c>
      <c r="L76" t="s">
        <v>136</v>
      </c>
      <c r="M76" t="s">
        <v>450</v>
      </c>
      <c r="N76" t="s">
        <v>451</v>
      </c>
      <c r="O76">
        <v>0.97583333333333333</v>
      </c>
      <c r="P76">
        <v>0</v>
      </c>
      <c r="Q76">
        <v>1</v>
      </c>
      <c r="R76">
        <v>36</v>
      </c>
      <c r="S76">
        <v>87</v>
      </c>
      <c r="T76">
        <v>9</v>
      </c>
      <c r="U76">
        <v>11</v>
      </c>
      <c r="V76">
        <v>0</v>
      </c>
      <c r="W76">
        <v>0</v>
      </c>
      <c r="X76">
        <v>0</v>
      </c>
      <c r="Y76">
        <v>0</v>
      </c>
      <c r="Z76">
        <v>28.315708000000001</v>
      </c>
      <c r="AA76">
        <v>58.28134</v>
      </c>
      <c r="AB76">
        <v>35.682236000000003</v>
      </c>
      <c r="AC76">
        <v>5.1485430000000001</v>
      </c>
      <c r="AD76">
        <v>0</v>
      </c>
      <c r="AE76">
        <v>0</v>
      </c>
      <c r="AF76">
        <v>127.427826</v>
      </c>
    </row>
    <row r="77" spans="1:32" x14ac:dyDescent="0.3">
      <c r="A77">
        <v>3000677</v>
      </c>
      <c r="B77">
        <v>1</v>
      </c>
      <c r="C77" t="s">
        <v>83</v>
      </c>
      <c r="D77" t="s">
        <v>125</v>
      </c>
      <c r="E77" t="s">
        <v>452</v>
      </c>
      <c r="F77" t="s">
        <v>453</v>
      </c>
      <c r="G77" t="s">
        <v>31551</v>
      </c>
      <c r="H77" t="s">
        <v>134</v>
      </c>
      <c r="I77" t="s">
        <v>79</v>
      </c>
      <c r="J77" t="s">
        <v>135</v>
      </c>
      <c r="K77" t="s">
        <v>22</v>
      </c>
      <c r="L77" t="s">
        <v>136</v>
      </c>
      <c r="M77" t="s">
        <v>454</v>
      </c>
      <c r="N77" t="s">
        <v>455</v>
      </c>
      <c r="O77">
        <v>2.5580427777777777</v>
      </c>
      <c r="P77">
        <v>1</v>
      </c>
      <c r="Q77">
        <v>0</v>
      </c>
      <c r="R77">
        <v>47</v>
      </c>
      <c r="S77">
        <v>5</v>
      </c>
      <c r="T77">
        <v>2</v>
      </c>
      <c r="U77">
        <v>1</v>
      </c>
      <c r="V77">
        <v>0</v>
      </c>
      <c r="W77">
        <v>0</v>
      </c>
      <c r="X77">
        <v>0.65453499999999998</v>
      </c>
      <c r="Y77">
        <v>0</v>
      </c>
      <c r="Z77">
        <v>223.49945</v>
      </c>
      <c r="AA77">
        <v>7.0298122999999997</v>
      </c>
      <c r="AB77">
        <v>13.172838</v>
      </c>
      <c r="AC77">
        <v>0.28591581999999999</v>
      </c>
      <c r="AD77">
        <v>0</v>
      </c>
      <c r="AE77">
        <v>0</v>
      </c>
      <c r="AF77">
        <v>244.64255</v>
      </c>
    </row>
    <row r="78" spans="1:32" x14ac:dyDescent="0.3">
      <c r="A78">
        <v>3000676</v>
      </c>
      <c r="B78">
        <v>1</v>
      </c>
      <c r="C78" t="s">
        <v>83</v>
      </c>
      <c r="D78" t="s">
        <v>116</v>
      </c>
      <c r="E78" t="s">
        <v>456</v>
      </c>
      <c r="F78" t="s">
        <v>457</v>
      </c>
      <c r="G78" t="s">
        <v>31546</v>
      </c>
      <c r="H78" t="s">
        <v>145</v>
      </c>
      <c r="I78" t="s">
        <v>78</v>
      </c>
      <c r="J78" t="s">
        <v>135</v>
      </c>
      <c r="K78" t="s">
        <v>22</v>
      </c>
      <c r="L78" t="s">
        <v>136</v>
      </c>
      <c r="M78" t="s">
        <v>458</v>
      </c>
      <c r="N78" t="s">
        <v>459</v>
      </c>
      <c r="O78">
        <v>1.0552011111111113</v>
      </c>
      <c r="P78">
        <v>0</v>
      </c>
      <c r="Q78">
        <v>22</v>
      </c>
      <c r="R78">
        <v>0</v>
      </c>
      <c r="S78">
        <v>1</v>
      </c>
      <c r="T78">
        <v>0</v>
      </c>
      <c r="U78">
        <v>0</v>
      </c>
      <c r="V78">
        <v>0</v>
      </c>
      <c r="W78">
        <v>0</v>
      </c>
      <c r="X78">
        <v>0</v>
      </c>
      <c r="Y78">
        <v>5.8755993999999996</v>
      </c>
      <c r="Z78">
        <v>0</v>
      </c>
      <c r="AA78">
        <v>7.8806089999999995E-2</v>
      </c>
      <c r="AB78">
        <v>0</v>
      </c>
      <c r="AC78">
        <v>0</v>
      </c>
      <c r="AD78">
        <v>0</v>
      </c>
      <c r="AE78">
        <v>0</v>
      </c>
      <c r="AF78">
        <v>5.9544059999999996</v>
      </c>
    </row>
    <row r="79" spans="1:32" x14ac:dyDescent="0.3">
      <c r="A79">
        <v>3000647</v>
      </c>
      <c r="B79">
        <v>1</v>
      </c>
      <c r="C79" t="s">
        <v>83</v>
      </c>
      <c r="D79" t="s">
        <v>130</v>
      </c>
      <c r="E79" t="s">
        <v>460</v>
      </c>
      <c r="F79" t="s">
        <v>461</v>
      </c>
      <c r="G79" t="s">
        <v>31552</v>
      </c>
      <c r="H79" t="s">
        <v>223</v>
      </c>
      <c r="I79" t="s">
        <v>78</v>
      </c>
      <c r="J79" t="s">
        <v>135</v>
      </c>
      <c r="K79" t="s">
        <v>22</v>
      </c>
      <c r="L79" t="s">
        <v>136</v>
      </c>
      <c r="M79" t="s">
        <v>462</v>
      </c>
      <c r="N79" t="s">
        <v>463</v>
      </c>
      <c r="O79">
        <v>1.2969444444444445</v>
      </c>
      <c r="P79">
        <v>0</v>
      </c>
      <c r="Q79">
        <v>0</v>
      </c>
      <c r="R79">
        <v>0</v>
      </c>
      <c r="S79">
        <v>0</v>
      </c>
      <c r="T79">
        <v>0</v>
      </c>
      <c r="U79">
        <v>149</v>
      </c>
      <c r="V79">
        <v>0</v>
      </c>
      <c r="W79">
        <v>1</v>
      </c>
      <c r="X79">
        <v>0</v>
      </c>
      <c r="Y79">
        <v>0</v>
      </c>
      <c r="Z79">
        <v>0</v>
      </c>
      <c r="AA79">
        <v>0</v>
      </c>
      <c r="AB79">
        <v>0</v>
      </c>
      <c r="AC79">
        <v>135.03989000000001</v>
      </c>
      <c r="AD79">
        <v>0</v>
      </c>
      <c r="AE79">
        <v>159.66098</v>
      </c>
      <c r="AF79">
        <v>294.70087000000001</v>
      </c>
    </row>
    <row r="80" spans="1:32" x14ac:dyDescent="0.3">
      <c r="A80">
        <v>3000631</v>
      </c>
      <c r="B80">
        <v>1</v>
      </c>
      <c r="C80" t="s">
        <v>82</v>
      </c>
      <c r="D80" t="s">
        <v>101</v>
      </c>
      <c r="E80" t="s">
        <v>464</v>
      </c>
      <c r="F80" t="s">
        <v>465</v>
      </c>
      <c r="G80" t="s">
        <v>31552</v>
      </c>
      <c r="H80" t="s">
        <v>466</v>
      </c>
      <c r="I80" t="s">
        <v>78</v>
      </c>
      <c r="J80" t="s">
        <v>135</v>
      </c>
      <c r="K80" t="s">
        <v>22</v>
      </c>
      <c r="L80" t="s">
        <v>136</v>
      </c>
      <c r="M80" t="s">
        <v>467</v>
      </c>
      <c r="N80" t="s">
        <v>468</v>
      </c>
      <c r="O80">
        <v>2.5473841666666668</v>
      </c>
      <c r="P80">
        <v>0</v>
      </c>
      <c r="Q80">
        <v>90</v>
      </c>
      <c r="R80">
        <v>0</v>
      </c>
      <c r="S80">
        <v>5</v>
      </c>
      <c r="T80">
        <v>0</v>
      </c>
      <c r="U80">
        <v>25</v>
      </c>
      <c r="V80">
        <v>0</v>
      </c>
      <c r="W80">
        <v>0</v>
      </c>
      <c r="X80">
        <v>0</v>
      </c>
      <c r="Y80">
        <v>72.021180000000001</v>
      </c>
      <c r="Z80">
        <v>0</v>
      </c>
      <c r="AA80">
        <v>3.8817325</v>
      </c>
      <c r="AB80">
        <v>0</v>
      </c>
      <c r="AC80">
        <v>46.503017</v>
      </c>
      <c r="AD80">
        <v>0</v>
      </c>
      <c r="AE80">
        <v>0</v>
      </c>
      <c r="AF80">
        <v>122.40593</v>
      </c>
    </row>
    <row r="81" spans="1:32" x14ac:dyDescent="0.3">
      <c r="A81">
        <v>3000673</v>
      </c>
      <c r="B81">
        <v>1</v>
      </c>
      <c r="C81" t="s">
        <v>83</v>
      </c>
      <c r="D81" t="s">
        <v>130</v>
      </c>
      <c r="E81" t="s">
        <v>469</v>
      </c>
      <c r="F81" t="s">
        <v>470</v>
      </c>
      <c r="G81" t="s">
        <v>31548</v>
      </c>
      <c r="H81" t="s">
        <v>333</v>
      </c>
      <c r="I81" t="s">
        <v>78</v>
      </c>
      <c r="J81" t="s">
        <v>135</v>
      </c>
      <c r="K81" t="s">
        <v>22</v>
      </c>
      <c r="L81" t="s">
        <v>136</v>
      </c>
      <c r="M81" t="s">
        <v>471</v>
      </c>
      <c r="N81" t="s">
        <v>472</v>
      </c>
      <c r="O81">
        <v>6.9396411111111105</v>
      </c>
      <c r="P81">
        <v>0</v>
      </c>
      <c r="Q81">
        <v>6</v>
      </c>
      <c r="R81">
        <v>0</v>
      </c>
      <c r="S81">
        <v>0</v>
      </c>
      <c r="T81">
        <v>0</v>
      </c>
      <c r="U81">
        <v>2</v>
      </c>
      <c r="V81">
        <v>0</v>
      </c>
      <c r="W81">
        <v>0</v>
      </c>
      <c r="X81">
        <v>0</v>
      </c>
      <c r="Y81">
        <v>7.6684510000000001</v>
      </c>
      <c r="Z81">
        <v>0</v>
      </c>
      <c r="AA81">
        <v>0</v>
      </c>
      <c r="AB81">
        <v>0</v>
      </c>
      <c r="AC81">
        <v>3.3432887</v>
      </c>
      <c r="AD81">
        <v>0</v>
      </c>
      <c r="AE81">
        <v>0</v>
      </c>
      <c r="AF81">
        <v>11.011739</v>
      </c>
    </row>
    <row r="82" spans="1:32" x14ac:dyDescent="0.3">
      <c r="A82">
        <v>3000629</v>
      </c>
      <c r="B82">
        <v>1</v>
      </c>
      <c r="C82" t="s">
        <v>82</v>
      </c>
      <c r="D82" t="s">
        <v>90</v>
      </c>
      <c r="E82" t="s">
        <v>473</v>
      </c>
      <c r="F82" t="s">
        <v>474</v>
      </c>
      <c r="G82" t="s">
        <v>31546</v>
      </c>
      <c r="H82" t="s">
        <v>223</v>
      </c>
      <c r="I82" t="s">
        <v>78</v>
      </c>
      <c r="J82" t="s">
        <v>135</v>
      </c>
      <c r="K82" t="s">
        <v>22</v>
      </c>
      <c r="L82" t="s">
        <v>136</v>
      </c>
      <c r="M82" t="s">
        <v>475</v>
      </c>
      <c r="N82" t="s">
        <v>476</v>
      </c>
      <c r="O82">
        <v>1.4856347222222221</v>
      </c>
      <c r="P82">
        <v>0</v>
      </c>
      <c r="Q82">
        <v>20</v>
      </c>
      <c r="R82">
        <v>0</v>
      </c>
      <c r="S82">
        <v>2</v>
      </c>
      <c r="T82">
        <v>0</v>
      </c>
      <c r="U82">
        <v>1</v>
      </c>
      <c r="V82">
        <v>0</v>
      </c>
      <c r="W82">
        <v>0</v>
      </c>
      <c r="X82">
        <v>0</v>
      </c>
      <c r="Y82">
        <v>22.567518</v>
      </c>
      <c r="Z82">
        <v>0</v>
      </c>
      <c r="AA82">
        <v>0</v>
      </c>
      <c r="AB82">
        <v>0</v>
      </c>
      <c r="AC82">
        <v>2.9992749999999999</v>
      </c>
      <c r="AD82">
        <v>0</v>
      </c>
      <c r="AE82">
        <v>0</v>
      </c>
      <c r="AF82">
        <v>25.566793000000001</v>
      </c>
    </row>
    <row r="83" spans="1:32" x14ac:dyDescent="0.3">
      <c r="A83">
        <v>3000615</v>
      </c>
      <c r="B83">
        <v>1</v>
      </c>
      <c r="C83" t="s">
        <v>82</v>
      </c>
      <c r="D83" t="s">
        <v>108</v>
      </c>
      <c r="E83" t="s">
        <v>477</v>
      </c>
      <c r="F83" t="s">
        <v>478</v>
      </c>
      <c r="G83" t="s">
        <v>31548</v>
      </c>
      <c r="H83" t="s">
        <v>479</v>
      </c>
      <c r="I83" t="s">
        <v>78</v>
      </c>
      <c r="J83" t="s">
        <v>135</v>
      </c>
      <c r="K83" t="s">
        <v>22</v>
      </c>
      <c r="L83" t="s">
        <v>136</v>
      </c>
      <c r="M83" t="s">
        <v>480</v>
      </c>
      <c r="N83" t="s">
        <v>481</v>
      </c>
      <c r="O83">
        <v>3.381479444444444</v>
      </c>
      <c r="P83">
        <v>0</v>
      </c>
      <c r="Q83">
        <v>1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5.7714399999999999E-2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5.7714399999999999E-2</v>
      </c>
    </row>
    <row r="84" spans="1:32" x14ac:dyDescent="0.3">
      <c r="A84">
        <v>3000600</v>
      </c>
      <c r="B84">
        <v>1</v>
      </c>
      <c r="C84" t="s">
        <v>82</v>
      </c>
      <c r="D84" t="s">
        <v>106</v>
      </c>
      <c r="E84" t="s">
        <v>424</v>
      </c>
      <c r="F84" t="s">
        <v>425</v>
      </c>
      <c r="G84" t="s">
        <v>31546</v>
      </c>
      <c r="H84" t="s">
        <v>223</v>
      </c>
      <c r="I84" t="s">
        <v>78</v>
      </c>
      <c r="J84" t="s">
        <v>135</v>
      </c>
      <c r="K84" t="s">
        <v>22</v>
      </c>
      <c r="L84" t="s">
        <v>136</v>
      </c>
      <c r="M84" t="s">
        <v>482</v>
      </c>
      <c r="N84" t="s">
        <v>483</v>
      </c>
      <c r="O84">
        <v>0.54182222222222221</v>
      </c>
      <c r="P84">
        <v>0</v>
      </c>
      <c r="Q84">
        <v>12</v>
      </c>
      <c r="R84">
        <v>0</v>
      </c>
      <c r="S84">
        <v>14</v>
      </c>
      <c r="T84">
        <v>0</v>
      </c>
      <c r="U84">
        <v>20</v>
      </c>
      <c r="V84">
        <v>0</v>
      </c>
      <c r="W84">
        <v>0</v>
      </c>
      <c r="X84">
        <v>0</v>
      </c>
      <c r="Y84">
        <v>2.0287099999999998</v>
      </c>
      <c r="Z84">
        <v>0</v>
      </c>
      <c r="AA84">
        <v>0.55921834999999998</v>
      </c>
      <c r="AB84">
        <v>0</v>
      </c>
      <c r="AC84">
        <v>9.9748459999999994</v>
      </c>
      <c r="AD84">
        <v>0</v>
      </c>
      <c r="AE84">
        <v>0</v>
      </c>
      <c r="AF84">
        <v>12.562773999999999</v>
      </c>
    </row>
    <row r="85" spans="1:32" x14ac:dyDescent="0.3">
      <c r="A85">
        <v>3000578</v>
      </c>
      <c r="B85">
        <v>1</v>
      </c>
      <c r="C85" t="s">
        <v>83</v>
      </c>
      <c r="D85" t="s">
        <v>127</v>
      </c>
      <c r="E85" t="s">
        <v>484</v>
      </c>
      <c r="F85" t="s">
        <v>485</v>
      </c>
      <c r="G85" t="s">
        <v>31546</v>
      </c>
      <c r="H85" t="s">
        <v>145</v>
      </c>
      <c r="I85" t="s">
        <v>78</v>
      </c>
      <c r="J85" t="s">
        <v>135</v>
      </c>
      <c r="K85" t="s">
        <v>22</v>
      </c>
      <c r="L85" t="s">
        <v>136</v>
      </c>
      <c r="M85" t="s">
        <v>486</v>
      </c>
      <c r="N85" t="s">
        <v>487</v>
      </c>
      <c r="O85">
        <v>1.7906183333333332</v>
      </c>
      <c r="P85">
        <v>0</v>
      </c>
      <c r="Q85">
        <v>33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6.9779023999999996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6.9779023999999996</v>
      </c>
    </row>
    <row r="86" spans="1:32" x14ac:dyDescent="0.3">
      <c r="A86">
        <v>3000543</v>
      </c>
      <c r="B86">
        <v>1</v>
      </c>
      <c r="C86" t="s">
        <v>82</v>
      </c>
      <c r="D86" t="s">
        <v>90</v>
      </c>
      <c r="E86" t="s">
        <v>488</v>
      </c>
      <c r="F86" t="s">
        <v>489</v>
      </c>
      <c r="G86" t="s">
        <v>31546</v>
      </c>
      <c r="H86" t="s">
        <v>223</v>
      </c>
      <c r="I86" t="s">
        <v>78</v>
      </c>
      <c r="J86" t="s">
        <v>135</v>
      </c>
      <c r="K86" t="s">
        <v>22</v>
      </c>
      <c r="L86" t="s">
        <v>136</v>
      </c>
      <c r="M86" t="s">
        <v>490</v>
      </c>
      <c r="N86" t="s">
        <v>491</v>
      </c>
      <c r="O86">
        <v>0.56098527777777774</v>
      </c>
      <c r="P86">
        <v>0</v>
      </c>
      <c r="Q86">
        <v>0</v>
      </c>
      <c r="R86">
        <v>0</v>
      </c>
      <c r="S86">
        <v>0</v>
      </c>
      <c r="T86">
        <v>0</v>
      </c>
      <c r="U86">
        <v>5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5.8808674999999999</v>
      </c>
      <c r="AD86">
        <v>0</v>
      </c>
      <c r="AE86">
        <v>0</v>
      </c>
      <c r="AF86">
        <v>5.8808674999999999</v>
      </c>
    </row>
    <row r="87" spans="1:32" x14ac:dyDescent="0.3">
      <c r="A87">
        <v>3000577</v>
      </c>
      <c r="B87">
        <v>1</v>
      </c>
      <c r="C87" t="s">
        <v>83</v>
      </c>
      <c r="D87" t="s">
        <v>115</v>
      </c>
      <c r="E87" t="s">
        <v>492</v>
      </c>
      <c r="F87" t="s">
        <v>493</v>
      </c>
      <c r="G87" t="s">
        <v>31552</v>
      </c>
      <c r="H87" t="s">
        <v>261</v>
      </c>
      <c r="I87" t="s">
        <v>78</v>
      </c>
      <c r="J87" t="s">
        <v>135</v>
      </c>
      <c r="K87" t="s">
        <v>22</v>
      </c>
      <c r="L87" t="s">
        <v>136</v>
      </c>
      <c r="M87" t="s">
        <v>494</v>
      </c>
      <c r="N87" t="s">
        <v>495</v>
      </c>
      <c r="O87">
        <v>5.8513888888888888</v>
      </c>
      <c r="P87">
        <v>0</v>
      </c>
      <c r="Q87">
        <v>32</v>
      </c>
      <c r="R87">
        <v>0</v>
      </c>
      <c r="S87">
        <v>28</v>
      </c>
      <c r="T87">
        <v>0</v>
      </c>
      <c r="U87">
        <v>1</v>
      </c>
      <c r="V87">
        <v>0</v>
      </c>
      <c r="W87">
        <v>0</v>
      </c>
      <c r="X87">
        <v>0</v>
      </c>
      <c r="Y87">
        <v>36.372425</v>
      </c>
      <c r="Z87">
        <v>0</v>
      </c>
      <c r="AA87">
        <v>15.439647000000001</v>
      </c>
      <c r="AB87">
        <v>0</v>
      </c>
      <c r="AC87">
        <v>0.27709993999999999</v>
      </c>
      <c r="AD87">
        <v>0</v>
      </c>
      <c r="AE87">
        <v>0</v>
      </c>
      <c r="AF87">
        <v>52.089170000000003</v>
      </c>
    </row>
    <row r="88" spans="1:32" x14ac:dyDescent="0.3">
      <c r="A88">
        <v>3000582</v>
      </c>
      <c r="B88">
        <v>1</v>
      </c>
      <c r="C88" t="s">
        <v>82</v>
      </c>
      <c r="D88" t="s">
        <v>93</v>
      </c>
      <c r="E88" t="s">
        <v>496</v>
      </c>
      <c r="F88" t="s">
        <v>497</v>
      </c>
      <c r="G88" t="s">
        <v>31552</v>
      </c>
      <c r="H88" t="s">
        <v>145</v>
      </c>
      <c r="I88" t="s">
        <v>78</v>
      </c>
      <c r="J88" t="s">
        <v>135</v>
      </c>
      <c r="K88" t="s">
        <v>22</v>
      </c>
      <c r="L88" t="s">
        <v>136</v>
      </c>
      <c r="M88" t="s">
        <v>498</v>
      </c>
      <c r="N88" t="s">
        <v>499</v>
      </c>
      <c r="O88">
        <v>0.49138888888888888</v>
      </c>
      <c r="P88">
        <v>0</v>
      </c>
      <c r="Q88">
        <v>411</v>
      </c>
      <c r="R88">
        <v>0</v>
      </c>
      <c r="S88">
        <v>0</v>
      </c>
      <c r="T88">
        <v>0</v>
      </c>
      <c r="U88">
        <v>9</v>
      </c>
      <c r="V88">
        <v>0</v>
      </c>
      <c r="W88">
        <v>0</v>
      </c>
      <c r="X88">
        <v>0</v>
      </c>
      <c r="Y88">
        <v>34.263300000000001</v>
      </c>
      <c r="Z88">
        <v>0</v>
      </c>
      <c r="AA88">
        <v>0</v>
      </c>
      <c r="AB88">
        <v>0</v>
      </c>
      <c r="AC88">
        <v>2.0128442999999998</v>
      </c>
      <c r="AD88">
        <v>0</v>
      </c>
      <c r="AE88">
        <v>0</v>
      </c>
      <c r="AF88">
        <v>36.276145999999997</v>
      </c>
    </row>
    <row r="89" spans="1:32" x14ac:dyDescent="0.3">
      <c r="A89">
        <v>3000583</v>
      </c>
      <c r="B89">
        <v>1</v>
      </c>
      <c r="C89" t="s">
        <v>82</v>
      </c>
      <c r="D89" t="s">
        <v>88</v>
      </c>
      <c r="E89" t="s">
        <v>500</v>
      </c>
      <c r="F89" t="s">
        <v>501</v>
      </c>
      <c r="G89" t="s">
        <v>31552</v>
      </c>
      <c r="H89" t="s">
        <v>145</v>
      </c>
      <c r="I89" t="s">
        <v>78</v>
      </c>
      <c r="J89" t="s">
        <v>135</v>
      </c>
      <c r="K89" t="s">
        <v>22</v>
      </c>
      <c r="L89" t="s">
        <v>136</v>
      </c>
      <c r="M89" t="s">
        <v>502</v>
      </c>
      <c r="N89" t="s">
        <v>503</v>
      </c>
      <c r="O89">
        <v>0.9588888888888889</v>
      </c>
      <c r="P89">
        <v>0</v>
      </c>
      <c r="Q89">
        <v>34</v>
      </c>
      <c r="R89">
        <v>0</v>
      </c>
      <c r="S89">
        <v>4</v>
      </c>
      <c r="T89">
        <v>0</v>
      </c>
      <c r="U89">
        <v>5</v>
      </c>
      <c r="V89">
        <v>0</v>
      </c>
      <c r="W89">
        <v>0</v>
      </c>
      <c r="X89">
        <v>0</v>
      </c>
      <c r="Y89">
        <v>3.1242779999999999</v>
      </c>
      <c r="Z89">
        <v>0</v>
      </c>
      <c r="AA89">
        <v>0.23994729000000001</v>
      </c>
      <c r="AB89">
        <v>0</v>
      </c>
      <c r="AC89">
        <v>2.3842045999999999</v>
      </c>
      <c r="AD89">
        <v>0</v>
      </c>
      <c r="AE89">
        <v>0</v>
      </c>
      <c r="AF89">
        <v>5.7484302999999999</v>
      </c>
    </row>
    <row r="90" spans="1:32" x14ac:dyDescent="0.3">
      <c r="A90">
        <v>3000579</v>
      </c>
      <c r="B90">
        <v>1</v>
      </c>
      <c r="C90" t="s">
        <v>82</v>
      </c>
      <c r="D90" t="s">
        <v>112</v>
      </c>
      <c r="E90" t="s">
        <v>504</v>
      </c>
      <c r="F90" t="s">
        <v>505</v>
      </c>
      <c r="G90" t="s">
        <v>31545</v>
      </c>
      <c r="H90" t="s">
        <v>134</v>
      </c>
      <c r="I90" t="s">
        <v>79</v>
      </c>
      <c r="J90" t="s">
        <v>135</v>
      </c>
      <c r="K90" t="s">
        <v>22</v>
      </c>
      <c r="L90" t="s">
        <v>136</v>
      </c>
      <c r="M90" t="s">
        <v>506</v>
      </c>
      <c r="N90" t="s">
        <v>507</v>
      </c>
      <c r="O90">
        <v>1.5974999999999999</v>
      </c>
      <c r="P90">
        <v>0</v>
      </c>
      <c r="Q90">
        <v>898</v>
      </c>
      <c r="R90">
        <v>0</v>
      </c>
      <c r="S90">
        <v>18</v>
      </c>
      <c r="T90">
        <v>0</v>
      </c>
      <c r="U90">
        <v>116</v>
      </c>
      <c r="V90">
        <v>0</v>
      </c>
      <c r="W90">
        <v>0</v>
      </c>
      <c r="X90">
        <v>0</v>
      </c>
      <c r="Y90">
        <v>429.80338</v>
      </c>
      <c r="Z90">
        <v>0</v>
      </c>
      <c r="AA90">
        <v>3.286187</v>
      </c>
      <c r="AB90">
        <v>0</v>
      </c>
      <c r="AC90">
        <v>77.028019999999998</v>
      </c>
      <c r="AD90">
        <v>0</v>
      </c>
      <c r="AE90">
        <v>0</v>
      </c>
      <c r="AF90">
        <v>510.11759999999998</v>
      </c>
    </row>
    <row r="91" spans="1:32" x14ac:dyDescent="0.3">
      <c r="A91">
        <v>3000412</v>
      </c>
      <c r="B91">
        <v>1</v>
      </c>
      <c r="C91" t="s">
        <v>82</v>
      </c>
      <c r="D91" t="s">
        <v>101</v>
      </c>
      <c r="E91" t="s">
        <v>508</v>
      </c>
      <c r="F91" t="s">
        <v>509</v>
      </c>
      <c r="G91" t="s">
        <v>31546</v>
      </c>
      <c r="H91" t="s">
        <v>223</v>
      </c>
      <c r="I91" t="s">
        <v>78</v>
      </c>
      <c r="J91" t="s">
        <v>135</v>
      </c>
      <c r="K91" t="s">
        <v>22</v>
      </c>
      <c r="L91" t="s">
        <v>136</v>
      </c>
      <c r="M91" t="s">
        <v>510</v>
      </c>
      <c r="N91" t="s">
        <v>511</v>
      </c>
      <c r="O91">
        <v>2.5650938888888888</v>
      </c>
      <c r="P91">
        <v>0</v>
      </c>
      <c r="Q91">
        <v>2</v>
      </c>
      <c r="R91">
        <v>0</v>
      </c>
      <c r="S91">
        <v>3</v>
      </c>
      <c r="T91">
        <v>0</v>
      </c>
      <c r="U91">
        <v>1</v>
      </c>
      <c r="V91">
        <v>0</v>
      </c>
      <c r="W91">
        <v>0</v>
      </c>
      <c r="X91">
        <v>0</v>
      </c>
      <c r="Y91">
        <v>8.979094E-2</v>
      </c>
      <c r="Z91">
        <v>0</v>
      </c>
      <c r="AA91">
        <v>1.7132877</v>
      </c>
      <c r="AB91">
        <v>0</v>
      </c>
      <c r="AC91">
        <v>9.8884849999999996E-2</v>
      </c>
      <c r="AD91">
        <v>0</v>
      </c>
      <c r="AE91">
        <v>0</v>
      </c>
      <c r="AF91">
        <v>1.9019636</v>
      </c>
    </row>
    <row r="92" spans="1:32" x14ac:dyDescent="0.3">
      <c r="A92">
        <v>3001010</v>
      </c>
      <c r="B92">
        <v>1</v>
      </c>
      <c r="C92" t="s">
        <v>82</v>
      </c>
      <c r="D92" t="s">
        <v>106</v>
      </c>
      <c r="E92" t="s">
        <v>424</v>
      </c>
      <c r="F92" t="s">
        <v>425</v>
      </c>
      <c r="G92" t="s">
        <v>31546</v>
      </c>
      <c r="H92" t="s">
        <v>223</v>
      </c>
      <c r="I92" t="s">
        <v>78</v>
      </c>
      <c r="J92" t="s">
        <v>135</v>
      </c>
      <c r="K92" t="s">
        <v>22</v>
      </c>
      <c r="L92" t="s">
        <v>136</v>
      </c>
      <c r="M92" t="s">
        <v>512</v>
      </c>
      <c r="N92" t="s">
        <v>513</v>
      </c>
      <c r="O92">
        <v>0.95925444444444441</v>
      </c>
      <c r="P92">
        <v>0</v>
      </c>
      <c r="Q92">
        <v>12</v>
      </c>
      <c r="R92">
        <v>0</v>
      </c>
      <c r="S92">
        <v>14</v>
      </c>
      <c r="T92">
        <v>0</v>
      </c>
      <c r="U92">
        <v>20</v>
      </c>
      <c r="V92">
        <v>0</v>
      </c>
      <c r="W92">
        <v>0</v>
      </c>
      <c r="X92">
        <v>0</v>
      </c>
      <c r="Y92">
        <v>4.1209369999999996</v>
      </c>
      <c r="Z92">
        <v>0</v>
      </c>
      <c r="AA92">
        <v>1.1279223</v>
      </c>
      <c r="AB92">
        <v>0</v>
      </c>
      <c r="AC92">
        <v>31.885227</v>
      </c>
      <c r="AD92">
        <v>0</v>
      </c>
      <c r="AE92">
        <v>0</v>
      </c>
      <c r="AF92">
        <v>37.134087000000001</v>
      </c>
    </row>
    <row r="93" spans="1:32" x14ac:dyDescent="0.3">
      <c r="A93">
        <v>3001001</v>
      </c>
      <c r="B93">
        <v>1</v>
      </c>
      <c r="C93" t="s">
        <v>82</v>
      </c>
      <c r="D93" t="s">
        <v>106</v>
      </c>
      <c r="E93" t="s">
        <v>514</v>
      </c>
      <c r="F93" t="s">
        <v>515</v>
      </c>
      <c r="G93" t="s">
        <v>31552</v>
      </c>
      <c r="H93" t="s">
        <v>223</v>
      </c>
      <c r="I93" t="s">
        <v>78</v>
      </c>
      <c r="J93" t="s">
        <v>135</v>
      </c>
      <c r="K93" t="s">
        <v>22</v>
      </c>
      <c r="L93" t="s">
        <v>136</v>
      </c>
      <c r="M93" t="s">
        <v>516</v>
      </c>
      <c r="N93" t="s">
        <v>517</v>
      </c>
      <c r="O93">
        <v>3.8223958333333332</v>
      </c>
      <c r="P93">
        <v>0</v>
      </c>
      <c r="Q93">
        <v>161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199.09551999999999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199.09551999999999</v>
      </c>
    </row>
    <row r="94" spans="1:32" x14ac:dyDescent="0.3">
      <c r="A94">
        <v>3001000</v>
      </c>
      <c r="B94">
        <v>1</v>
      </c>
      <c r="C94" t="s">
        <v>82</v>
      </c>
      <c r="D94" t="s">
        <v>98</v>
      </c>
      <c r="E94" t="s">
        <v>518</v>
      </c>
      <c r="F94" t="s">
        <v>519</v>
      </c>
      <c r="G94" t="s">
        <v>31552</v>
      </c>
      <c r="H94" t="s">
        <v>145</v>
      </c>
      <c r="I94" t="s">
        <v>78</v>
      </c>
      <c r="J94" t="s">
        <v>135</v>
      </c>
      <c r="K94" t="s">
        <v>22</v>
      </c>
      <c r="L94" t="s">
        <v>136</v>
      </c>
      <c r="M94" t="s">
        <v>520</v>
      </c>
      <c r="N94" t="s">
        <v>521</v>
      </c>
      <c r="O94">
        <v>1.4598922222222221</v>
      </c>
      <c r="P94">
        <v>0</v>
      </c>
      <c r="Q94">
        <v>721</v>
      </c>
      <c r="R94">
        <v>0</v>
      </c>
      <c r="S94">
        <v>0</v>
      </c>
      <c r="T94">
        <v>0</v>
      </c>
      <c r="U94">
        <v>40</v>
      </c>
      <c r="V94">
        <v>0</v>
      </c>
      <c r="W94">
        <v>0</v>
      </c>
      <c r="X94">
        <v>0</v>
      </c>
      <c r="Y94">
        <v>276.28107</v>
      </c>
      <c r="Z94">
        <v>0</v>
      </c>
      <c r="AA94">
        <v>0</v>
      </c>
      <c r="AB94">
        <v>0</v>
      </c>
      <c r="AC94">
        <v>84.773560000000003</v>
      </c>
      <c r="AD94">
        <v>0</v>
      </c>
      <c r="AE94">
        <v>0</v>
      </c>
      <c r="AF94">
        <v>361.05462999999997</v>
      </c>
    </row>
    <row r="95" spans="1:32" x14ac:dyDescent="0.3">
      <c r="A95">
        <v>3000925</v>
      </c>
      <c r="B95">
        <v>1</v>
      </c>
      <c r="C95" t="s">
        <v>82</v>
      </c>
      <c r="D95" t="s">
        <v>88</v>
      </c>
      <c r="E95" t="s">
        <v>522</v>
      </c>
      <c r="F95" t="s">
        <v>523</v>
      </c>
      <c r="G95" t="s">
        <v>31546</v>
      </c>
      <c r="H95" t="s">
        <v>223</v>
      </c>
      <c r="I95" t="s">
        <v>78</v>
      </c>
      <c r="J95" t="s">
        <v>135</v>
      </c>
      <c r="K95" t="s">
        <v>22</v>
      </c>
      <c r="L95" t="s">
        <v>136</v>
      </c>
      <c r="M95" t="s">
        <v>524</v>
      </c>
      <c r="N95" t="s">
        <v>525</v>
      </c>
      <c r="O95">
        <v>4.3911833333333332</v>
      </c>
      <c r="P95">
        <v>0</v>
      </c>
      <c r="Q95">
        <v>62</v>
      </c>
      <c r="R95">
        <v>0</v>
      </c>
      <c r="S95">
        <v>0</v>
      </c>
      <c r="T95">
        <v>0</v>
      </c>
      <c r="U95">
        <v>4</v>
      </c>
      <c r="V95">
        <v>0</v>
      </c>
      <c r="W95">
        <v>0</v>
      </c>
      <c r="X95">
        <v>0</v>
      </c>
      <c r="Y95">
        <v>69.776730000000001</v>
      </c>
      <c r="Z95">
        <v>0</v>
      </c>
      <c r="AA95">
        <v>0</v>
      </c>
      <c r="AB95">
        <v>0</v>
      </c>
      <c r="AC95">
        <v>11.965825000000001</v>
      </c>
      <c r="AD95">
        <v>0</v>
      </c>
      <c r="AE95">
        <v>0</v>
      </c>
      <c r="AF95">
        <v>81.742559999999997</v>
      </c>
    </row>
    <row r="96" spans="1:32" x14ac:dyDescent="0.3">
      <c r="A96">
        <v>3000923</v>
      </c>
      <c r="B96">
        <v>1</v>
      </c>
      <c r="C96" t="s">
        <v>83</v>
      </c>
      <c r="D96" t="s">
        <v>129</v>
      </c>
      <c r="E96" t="s">
        <v>526</v>
      </c>
      <c r="F96" t="s">
        <v>527</v>
      </c>
      <c r="G96" t="s">
        <v>31546</v>
      </c>
      <c r="H96" t="s">
        <v>223</v>
      </c>
      <c r="I96" t="s">
        <v>78</v>
      </c>
      <c r="J96" t="s">
        <v>135</v>
      </c>
      <c r="K96" t="s">
        <v>22</v>
      </c>
      <c r="L96" t="s">
        <v>136</v>
      </c>
      <c r="M96" t="s">
        <v>528</v>
      </c>
      <c r="N96" t="s">
        <v>529</v>
      </c>
      <c r="O96">
        <v>1.2262369444444445</v>
      </c>
      <c r="P96">
        <v>0</v>
      </c>
      <c r="Q96">
        <v>154</v>
      </c>
      <c r="R96">
        <v>0</v>
      </c>
      <c r="S96">
        <v>1</v>
      </c>
      <c r="T96">
        <v>0</v>
      </c>
      <c r="U96">
        <v>13</v>
      </c>
      <c r="V96">
        <v>0</v>
      </c>
      <c r="W96">
        <v>0</v>
      </c>
      <c r="X96">
        <v>0</v>
      </c>
      <c r="Y96">
        <v>41.040385999999998</v>
      </c>
      <c r="Z96">
        <v>0</v>
      </c>
      <c r="AA96">
        <v>0.89055276000000005</v>
      </c>
      <c r="AB96">
        <v>0</v>
      </c>
      <c r="AC96">
        <v>2.6831489999999998</v>
      </c>
      <c r="AD96">
        <v>0</v>
      </c>
      <c r="AE96">
        <v>0</v>
      </c>
      <c r="AF96">
        <v>44.614089999999997</v>
      </c>
    </row>
    <row r="97" spans="1:32" x14ac:dyDescent="0.3">
      <c r="A97">
        <v>3000922</v>
      </c>
      <c r="B97">
        <v>1</v>
      </c>
      <c r="C97" t="s">
        <v>82</v>
      </c>
      <c r="D97" t="s">
        <v>99</v>
      </c>
      <c r="E97" t="s">
        <v>530</v>
      </c>
      <c r="F97" t="s">
        <v>531</v>
      </c>
      <c r="G97" t="s">
        <v>31546</v>
      </c>
      <c r="H97" t="s">
        <v>223</v>
      </c>
      <c r="I97" t="s">
        <v>78</v>
      </c>
      <c r="J97" t="s">
        <v>135</v>
      </c>
      <c r="K97" t="s">
        <v>22</v>
      </c>
      <c r="L97" t="s">
        <v>136</v>
      </c>
      <c r="M97" t="s">
        <v>532</v>
      </c>
      <c r="N97" t="s">
        <v>533</v>
      </c>
      <c r="O97">
        <v>4.4489030555555553</v>
      </c>
      <c r="P97">
        <v>0</v>
      </c>
      <c r="Q97">
        <v>78</v>
      </c>
      <c r="R97">
        <v>0</v>
      </c>
      <c r="S97">
        <v>0</v>
      </c>
      <c r="T97">
        <v>0</v>
      </c>
      <c r="U97">
        <v>2</v>
      </c>
      <c r="V97">
        <v>0</v>
      </c>
      <c r="W97">
        <v>0</v>
      </c>
      <c r="X97">
        <v>0</v>
      </c>
      <c r="Y97">
        <v>42.602992999999998</v>
      </c>
      <c r="Z97">
        <v>0</v>
      </c>
      <c r="AA97">
        <v>0</v>
      </c>
      <c r="AB97">
        <v>0</v>
      </c>
      <c r="AC97">
        <v>3.8745968</v>
      </c>
      <c r="AD97">
        <v>0</v>
      </c>
      <c r="AE97">
        <v>0</v>
      </c>
      <c r="AF97">
        <v>46.477589999999999</v>
      </c>
    </row>
    <row r="98" spans="1:32" x14ac:dyDescent="0.3">
      <c r="A98">
        <v>3000878</v>
      </c>
      <c r="B98">
        <v>1</v>
      </c>
      <c r="C98" t="s">
        <v>82</v>
      </c>
      <c r="D98" t="s">
        <v>112</v>
      </c>
      <c r="E98" t="s">
        <v>534</v>
      </c>
      <c r="F98" t="s">
        <v>535</v>
      </c>
      <c r="G98" t="s">
        <v>31548</v>
      </c>
      <c r="H98" t="s">
        <v>223</v>
      </c>
      <c r="I98" t="s">
        <v>78</v>
      </c>
      <c r="J98" t="s">
        <v>135</v>
      </c>
      <c r="K98" t="s">
        <v>22</v>
      </c>
      <c r="L98" t="s">
        <v>136</v>
      </c>
      <c r="M98" t="s">
        <v>536</v>
      </c>
      <c r="N98" t="s">
        <v>537</v>
      </c>
      <c r="O98">
        <v>2.2084919444444444</v>
      </c>
      <c r="P98">
        <v>0</v>
      </c>
      <c r="Q98">
        <v>1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0.41237183999999999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0.41237183999999999</v>
      </c>
    </row>
    <row r="99" spans="1:32" x14ac:dyDescent="0.3">
      <c r="A99">
        <v>3000807</v>
      </c>
      <c r="B99">
        <v>1</v>
      </c>
      <c r="C99" t="s">
        <v>82</v>
      </c>
      <c r="D99" t="s">
        <v>103</v>
      </c>
      <c r="E99" t="s">
        <v>538</v>
      </c>
      <c r="F99" t="s">
        <v>539</v>
      </c>
      <c r="G99" t="s">
        <v>31546</v>
      </c>
      <c r="H99" t="s">
        <v>380</v>
      </c>
      <c r="I99" t="s">
        <v>78</v>
      </c>
      <c r="J99" t="s">
        <v>135</v>
      </c>
      <c r="K99" t="s">
        <v>22</v>
      </c>
      <c r="L99" t="s">
        <v>136</v>
      </c>
      <c r="M99" t="s">
        <v>540</v>
      </c>
      <c r="N99" t="s">
        <v>541</v>
      </c>
      <c r="O99">
        <v>4.3245374999999999</v>
      </c>
      <c r="P99">
        <v>0</v>
      </c>
      <c r="Q99">
        <v>25</v>
      </c>
      <c r="R99">
        <v>0</v>
      </c>
      <c r="S99">
        <v>1</v>
      </c>
      <c r="T99">
        <v>0</v>
      </c>
      <c r="U99">
        <v>2</v>
      </c>
      <c r="V99">
        <v>0</v>
      </c>
      <c r="W99">
        <v>0</v>
      </c>
      <c r="X99">
        <v>0</v>
      </c>
      <c r="Y99">
        <v>9.6749089999999995</v>
      </c>
      <c r="Z99">
        <v>0</v>
      </c>
      <c r="AA99">
        <v>4.823206E-3</v>
      </c>
      <c r="AB99">
        <v>0</v>
      </c>
      <c r="AC99">
        <v>6.3254560000000001E-2</v>
      </c>
      <c r="AD99">
        <v>0</v>
      </c>
      <c r="AE99">
        <v>0</v>
      </c>
      <c r="AF99">
        <v>9.7429869999999994</v>
      </c>
    </row>
    <row r="100" spans="1:32" x14ac:dyDescent="0.3">
      <c r="A100">
        <v>3000826</v>
      </c>
      <c r="B100">
        <v>1</v>
      </c>
      <c r="C100" t="s">
        <v>82</v>
      </c>
      <c r="D100" t="s">
        <v>102</v>
      </c>
      <c r="E100" t="s">
        <v>542</v>
      </c>
      <c r="F100" t="s">
        <v>543</v>
      </c>
      <c r="G100" t="s">
        <v>31552</v>
      </c>
      <c r="H100" t="s">
        <v>261</v>
      </c>
      <c r="I100" t="s">
        <v>78</v>
      </c>
      <c r="J100" t="s">
        <v>135</v>
      </c>
      <c r="K100" t="s">
        <v>22</v>
      </c>
      <c r="L100" t="s">
        <v>136</v>
      </c>
      <c r="M100" t="s">
        <v>544</v>
      </c>
      <c r="N100" t="s">
        <v>545</v>
      </c>
      <c r="O100">
        <v>1.1011111111111112</v>
      </c>
      <c r="P100">
        <v>0</v>
      </c>
      <c r="Q100">
        <v>104</v>
      </c>
      <c r="R100">
        <v>0</v>
      </c>
      <c r="S100">
        <v>0</v>
      </c>
      <c r="T100">
        <v>0</v>
      </c>
      <c r="U100">
        <v>3</v>
      </c>
      <c r="V100">
        <v>0</v>
      </c>
      <c r="W100">
        <v>0</v>
      </c>
      <c r="X100">
        <v>0</v>
      </c>
      <c r="Y100">
        <v>36.310070000000003</v>
      </c>
      <c r="Z100">
        <v>0</v>
      </c>
      <c r="AA100">
        <v>0</v>
      </c>
      <c r="AB100">
        <v>0</v>
      </c>
      <c r="AC100">
        <v>2.8848565000000002</v>
      </c>
      <c r="AD100">
        <v>0</v>
      </c>
      <c r="AE100">
        <v>0</v>
      </c>
      <c r="AF100">
        <v>39.194923000000003</v>
      </c>
    </row>
    <row r="101" spans="1:32" x14ac:dyDescent="0.3">
      <c r="A101">
        <v>3000781</v>
      </c>
      <c r="B101">
        <v>1</v>
      </c>
      <c r="C101" t="s">
        <v>83</v>
      </c>
      <c r="D101" t="s">
        <v>122</v>
      </c>
      <c r="E101" t="s">
        <v>546</v>
      </c>
      <c r="F101" t="s">
        <v>547</v>
      </c>
      <c r="G101" t="s">
        <v>31546</v>
      </c>
      <c r="H101" t="s">
        <v>223</v>
      </c>
      <c r="I101" t="s">
        <v>78</v>
      </c>
      <c r="J101" t="s">
        <v>135</v>
      </c>
      <c r="K101" t="s">
        <v>22</v>
      </c>
      <c r="L101" t="s">
        <v>136</v>
      </c>
      <c r="M101" t="s">
        <v>548</v>
      </c>
      <c r="N101" t="s">
        <v>549</v>
      </c>
      <c r="O101">
        <v>1.2490111111111111</v>
      </c>
      <c r="P101">
        <v>0</v>
      </c>
      <c r="Q101">
        <v>6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0.70182809999999995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0.70182809999999995</v>
      </c>
    </row>
    <row r="102" spans="1:32" x14ac:dyDescent="0.3">
      <c r="A102">
        <v>3000739</v>
      </c>
      <c r="B102">
        <v>1</v>
      </c>
      <c r="C102" t="s">
        <v>83</v>
      </c>
      <c r="D102" t="s">
        <v>123</v>
      </c>
      <c r="E102" t="s">
        <v>550</v>
      </c>
      <c r="F102" t="s">
        <v>551</v>
      </c>
      <c r="G102" t="s">
        <v>31550</v>
      </c>
      <c r="H102" t="s">
        <v>320</v>
      </c>
      <c r="I102" t="s">
        <v>78</v>
      </c>
      <c r="J102" t="s">
        <v>135</v>
      </c>
      <c r="K102" t="s">
        <v>22</v>
      </c>
      <c r="L102" t="s">
        <v>136</v>
      </c>
      <c r="M102" t="s">
        <v>552</v>
      </c>
      <c r="N102" t="s">
        <v>553</v>
      </c>
      <c r="O102">
        <v>2.9238194444444443</v>
      </c>
      <c r="P102">
        <v>0</v>
      </c>
      <c r="Q102">
        <v>16</v>
      </c>
      <c r="R102">
        <v>0</v>
      </c>
      <c r="S102">
        <v>0</v>
      </c>
      <c r="T102">
        <v>0</v>
      </c>
      <c r="U102">
        <v>30</v>
      </c>
      <c r="V102">
        <v>0</v>
      </c>
      <c r="W102">
        <v>0</v>
      </c>
      <c r="X102">
        <v>0</v>
      </c>
      <c r="Y102">
        <v>9.6453059999999997</v>
      </c>
      <c r="Z102">
        <v>0</v>
      </c>
      <c r="AA102">
        <v>0</v>
      </c>
      <c r="AB102">
        <v>0</v>
      </c>
      <c r="AC102">
        <v>62.737076000000002</v>
      </c>
      <c r="AD102">
        <v>0</v>
      </c>
      <c r="AE102">
        <v>0</v>
      </c>
      <c r="AF102">
        <v>72.382384999999999</v>
      </c>
    </row>
    <row r="103" spans="1:32" x14ac:dyDescent="0.3">
      <c r="A103">
        <v>3000738</v>
      </c>
      <c r="B103">
        <v>1</v>
      </c>
      <c r="C103" t="s">
        <v>82</v>
      </c>
      <c r="D103" t="s">
        <v>100</v>
      </c>
      <c r="E103" t="s">
        <v>554</v>
      </c>
      <c r="F103" t="s">
        <v>555</v>
      </c>
      <c r="G103" t="s">
        <v>31546</v>
      </c>
      <c r="H103" t="s">
        <v>223</v>
      </c>
      <c r="I103" t="s">
        <v>78</v>
      </c>
      <c r="J103" t="s">
        <v>135</v>
      </c>
      <c r="K103" t="s">
        <v>22</v>
      </c>
      <c r="L103" t="s">
        <v>136</v>
      </c>
      <c r="M103" t="s">
        <v>556</v>
      </c>
      <c r="N103" t="s">
        <v>557</v>
      </c>
      <c r="O103">
        <v>2.0847813888888886</v>
      </c>
      <c r="P103">
        <v>0</v>
      </c>
      <c r="Q103">
        <v>224</v>
      </c>
      <c r="R103">
        <v>0</v>
      </c>
      <c r="S103">
        <v>0</v>
      </c>
      <c r="T103">
        <v>0</v>
      </c>
      <c r="U103">
        <v>6</v>
      </c>
      <c r="V103">
        <v>0</v>
      </c>
      <c r="W103">
        <v>0</v>
      </c>
      <c r="X103">
        <v>0</v>
      </c>
      <c r="Y103">
        <v>112.83405</v>
      </c>
      <c r="Z103">
        <v>0</v>
      </c>
      <c r="AA103">
        <v>0</v>
      </c>
      <c r="AB103">
        <v>0</v>
      </c>
      <c r="AC103">
        <v>5.7697979999999998</v>
      </c>
      <c r="AD103">
        <v>0</v>
      </c>
      <c r="AE103">
        <v>0</v>
      </c>
      <c r="AF103">
        <v>118.60384999999999</v>
      </c>
    </row>
    <row r="104" spans="1:32" x14ac:dyDescent="0.3">
      <c r="A104">
        <v>3000725</v>
      </c>
      <c r="B104">
        <v>1</v>
      </c>
      <c r="C104" t="s">
        <v>82</v>
      </c>
      <c r="D104" t="s">
        <v>91</v>
      </c>
      <c r="E104" t="s">
        <v>558</v>
      </c>
      <c r="F104" t="s">
        <v>559</v>
      </c>
      <c r="G104" t="s">
        <v>31552</v>
      </c>
      <c r="H104" t="s">
        <v>172</v>
      </c>
      <c r="I104" t="s">
        <v>78</v>
      </c>
      <c r="J104" t="s">
        <v>135</v>
      </c>
      <c r="K104" t="s">
        <v>22</v>
      </c>
      <c r="L104" t="s">
        <v>136</v>
      </c>
      <c r="M104" t="s">
        <v>560</v>
      </c>
      <c r="N104" t="s">
        <v>561</v>
      </c>
      <c r="O104">
        <v>1.7830611111111112</v>
      </c>
      <c r="P104">
        <v>0</v>
      </c>
      <c r="Q104">
        <v>264</v>
      </c>
      <c r="R104">
        <v>0</v>
      </c>
      <c r="S104">
        <v>0</v>
      </c>
      <c r="T104">
        <v>0</v>
      </c>
      <c r="U104">
        <v>5</v>
      </c>
      <c r="V104">
        <v>0</v>
      </c>
      <c r="W104">
        <v>0</v>
      </c>
      <c r="X104">
        <v>0</v>
      </c>
      <c r="Y104">
        <v>127.33284</v>
      </c>
      <c r="Z104">
        <v>0</v>
      </c>
      <c r="AA104">
        <v>0</v>
      </c>
      <c r="AB104">
        <v>0</v>
      </c>
      <c r="AC104">
        <v>27.042529999999999</v>
      </c>
      <c r="AD104">
        <v>0</v>
      </c>
      <c r="AE104">
        <v>0</v>
      </c>
      <c r="AF104">
        <v>154.37537</v>
      </c>
    </row>
    <row r="105" spans="1:32" x14ac:dyDescent="0.3">
      <c r="A105">
        <v>3000705</v>
      </c>
      <c r="B105">
        <v>1</v>
      </c>
      <c r="C105" t="s">
        <v>82</v>
      </c>
      <c r="D105" t="s">
        <v>103</v>
      </c>
      <c r="E105" t="s">
        <v>562</v>
      </c>
      <c r="F105" t="s">
        <v>563</v>
      </c>
      <c r="G105" t="s">
        <v>31546</v>
      </c>
      <c r="H105" t="s">
        <v>223</v>
      </c>
      <c r="I105" t="s">
        <v>78</v>
      </c>
      <c r="J105" t="s">
        <v>135</v>
      </c>
      <c r="K105" t="s">
        <v>22</v>
      </c>
      <c r="L105" t="s">
        <v>136</v>
      </c>
      <c r="M105" t="s">
        <v>564</v>
      </c>
      <c r="N105" t="s">
        <v>565</v>
      </c>
      <c r="O105">
        <v>0.48715055555555553</v>
      </c>
      <c r="P105">
        <v>0</v>
      </c>
      <c r="Q105">
        <v>3</v>
      </c>
      <c r="R105">
        <v>0</v>
      </c>
      <c r="S105">
        <v>2</v>
      </c>
      <c r="T105">
        <v>0</v>
      </c>
      <c r="U105">
        <v>1</v>
      </c>
      <c r="V105">
        <v>0</v>
      </c>
      <c r="W105">
        <v>0</v>
      </c>
      <c r="X105">
        <v>0</v>
      </c>
      <c r="Y105">
        <v>0.11423447</v>
      </c>
      <c r="Z105">
        <v>0</v>
      </c>
      <c r="AA105">
        <v>5.904744E-2</v>
      </c>
      <c r="AB105">
        <v>0</v>
      </c>
      <c r="AC105">
        <v>0.1710149</v>
      </c>
      <c r="AD105">
        <v>0</v>
      </c>
      <c r="AE105">
        <v>0</v>
      </c>
      <c r="AF105">
        <v>0.34429680000000001</v>
      </c>
    </row>
    <row r="106" spans="1:32" x14ac:dyDescent="0.3">
      <c r="A106">
        <v>3000742</v>
      </c>
      <c r="B106">
        <v>1</v>
      </c>
      <c r="C106" t="s">
        <v>82</v>
      </c>
      <c r="D106" t="s">
        <v>112</v>
      </c>
      <c r="E106" t="s">
        <v>566</v>
      </c>
      <c r="F106" t="s">
        <v>567</v>
      </c>
      <c r="G106" t="s">
        <v>31545</v>
      </c>
      <c r="H106" t="s">
        <v>409</v>
      </c>
      <c r="I106" t="s">
        <v>79</v>
      </c>
      <c r="J106" t="s">
        <v>135</v>
      </c>
      <c r="K106" t="s">
        <v>3</v>
      </c>
      <c r="L106" t="s">
        <v>136</v>
      </c>
      <c r="M106" t="s">
        <v>568</v>
      </c>
      <c r="N106" t="s">
        <v>569</v>
      </c>
      <c r="O106">
        <v>1.4541666666666666</v>
      </c>
      <c r="P106">
        <v>0</v>
      </c>
      <c r="Q106">
        <v>898</v>
      </c>
      <c r="R106">
        <v>0</v>
      </c>
      <c r="S106">
        <v>18</v>
      </c>
      <c r="T106">
        <v>0</v>
      </c>
      <c r="U106">
        <v>116</v>
      </c>
      <c r="V106">
        <v>0</v>
      </c>
      <c r="W106">
        <v>0</v>
      </c>
      <c r="X106">
        <v>0</v>
      </c>
      <c r="Y106">
        <v>443.38350000000003</v>
      </c>
      <c r="Z106">
        <v>0</v>
      </c>
      <c r="AA106">
        <v>3.5393409999999998</v>
      </c>
      <c r="AB106">
        <v>0</v>
      </c>
      <c r="AC106">
        <v>142.10854</v>
      </c>
      <c r="AD106">
        <v>0</v>
      </c>
      <c r="AE106">
        <v>0</v>
      </c>
      <c r="AF106">
        <v>589.03139999999996</v>
      </c>
    </row>
    <row r="107" spans="1:32" x14ac:dyDescent="0.3">
      <c r="A107">
        <v>3000654</v>
      </c>
      <c r="B107">
        <v>1</v>
      </c>
      <c r="C107" t="s">
        <v>82</v>
      </c>
      <c r="D107" t="s">
        <v>100</v>
      </c>
      <c r="E107" t="s">
        <v>570</v>
      </c>
      <c r="F107" t="s">
        <v>571</v>
      </c>
      <c r="G107" t="s">
        <v>31550</v>
      </c>
      <c r="H107" t="s">
        <v>145</v>
      </c>
      <c r="I107" t="s">
        <v>78</v>
      </c>
      <c r="J107" t="s">
        <v>135</v>
      </c>
      <c r="K107" t="s">
        <v>22</v>
      </c>
      <c r="L107" t="s">
        <v>136</v>
      </c>
      <c r="M107" t="s">
        <v>572</v>
      </c>
      <c r="N107" t="s">
        <v>573</v>
      </c>
      <c r="O107">
        <v>0.76708305555555545</v>
      </c>
      <c r="P107">
        <v>0</v>
      </c>
      <c r="Q107">
        <v>19</v>
      </c>
      <c r="R107">
        <v>0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0</v>
      </c>
      <c r="Y107">
        <v>3.1782330000000001</v>
      </c>
      <c r="Z107">
        <v>0</v>
      </c>
      <c r="AA107">
        <v>0</v>
      </c>
      <c r="AB107">
        <v>0</v>
      </c>
      <c r="AC107">
        <v>0.15776462999999999</v>
      </c>
      <c r="AD107">
        <v>0</v>
      </c>
      <c r="AE107">
        <v>0</v>
      </c>
      <c r="AF107">
        <v>3.3359975999999998</v>
      </c>
    </row>
    <row r="108" spans="1:32" x14ac:dyDescent="0.3">
      <c r="A108">
        <v>3000671</v>
      </c>
      <c r="B108">
        <v>1</v>
      </c>
      <c r="C108" t="s">
        <v>82</v>
      </c>
      <c r="D108" t="s">
        <v>99</v>
      </c>
      <c r="E108" t="s">
        <v>574</v>
      </c>
      <c r="F108" t="s">
        <v>575</v>
      </c>
      <c r="G108" t="s">
        <v>31552</v>
      </c>
      <c r="H108" t="s">
        <v>223</v>
      </c>
      <c r="I108" t="s">
        <v>78</v>
      </c>
      <c r="J108" t="s">
        <v>135</v>
      </c>
      <c r="K108" t="s">
        <v>22</v>
      </c>
      <c r="L108" t="s">
        <v>136</v>
      </c>
      <c r="M108" t="s">
        <v>576</v>
      </c>
      <c r="N108" t="s">
        <v>577</v>
      </c>
      <c r="O108">
        <v>5.0886266666666664</v>
      </c>
      <c r="P108">
        <v>0</v>
      </c>
      <c r="Q108">
        <v>252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166.65967000000001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166.65967000000001</v>
      </c>
    </row>
    <row r="109" spans="1:32" x14ac:dyDescent="0.3">
      <c r="A109">
        <v>3000637</v>
      </c>
      <c r="B109">
        <v>1</v>
      </c>
      <c r="C109" t="s">
        <v>82</v>
      </c>
      <c r="D109" t="s">
        <v>91</v>
      </c>
      <c r="E109" t="s">
        <v>578</v>
      </c>
      <c r="F109" t="s">
        <v>579</v>
      </c>
      <c r="G109" t="s">
        <v>31552</v>
      </c>
      <c r="H109" t="s">
        <v>580</v>
      </c>
      <c r="I109" t="s">
        <v>78</v>
      </c>
      <c r="J109" t="s">
        <v>135</v>
      </c>
      <c r="K109" t="s">
        <v>22</v>
      </c>
      <c r="L109" t="s">
        <v>136</v>
      </c>
      <c r="M109" t="s">
        <v>581</v>
      </c>
      <c r="N109" t="s">
        <v>582</v>
      </c>
      <c r="O109">
        <v>0.94694333333333336</v>
      </c>
      <c r="P109">
        <v>0</v>
      </c>
      <c r="Q109">
        <v>59</v>
      </c>
      <c r="R109">
        <v>0</v>
      </c>
      <c r="S109">
        <v>1</v>
      </c>
      <c r="T109">
        <v>0</v>
      </c>
      <c r="U109">
        <v>63</v>
      </c>
      <c r="V109">
        <v>0</v>
      </c>
      <c r="W109">
        <v>2</v>
      </c>
      <c r="X109">
        <v>0</v>
      </c>
      <c r="Y109">
        <v>20.215993999999998</v>
      </c>
      <c r="Z109">
        <v>0</v>
      </c>
      <c r="AA109">
        <v>0</v>
      </c>
      <c r="AB109">
        <v>0</v>
      </c>
      <c r="AC109">
        <v>65.090429999999998</v>
      </c>
      <c r="AD109">
        <v>0</v>
      </c>
      <c r="AE109">
        <v>113.7439</v>
      </c>
      <c r="AF109">
        <v>199.05032</v>
      </c>
    </row>
    <row r="110" spans="1:32" x14ac:dyDescent="0.3">
      <c r="A110">
        <v>3000573</v>
      </c>
      <c r="B110">
        <v>1</v>
      </c>
      <c r="C110" t="s">
        <v>82</v>
      </c>
      <c r="D110" t="s">
        <v>92</v>
      </c>
      <c r="E110" t="s">
        <v>583</v>
      </c>
      <c r="F110" t="s">
        <v>584</v>
      </c>
      <c r="G110" t="s">
        <v>31546</v>
      </c>
      <c r="H110" t="s">
        <v>320</v>
      </c>
      <c r="I110" t="s">
        <v>78</v>
      </c>
      <c r="J110" t="s">
        <v>135</v>
      </c>
      <c r="K110" t="s">
        <v>22</v>
      </c>
      <c r="L110" t="s">
        <v>136</v>
      </c>
      <c r="M110" t="s">
        <v>585</v>
      </c>
      <c r="N110" t="s">
        <v>586</v>
      </c>
      <c r="O110">
        <v>4.5637924999999999</v>
      </c>
      <c r="P110">
        <v>0</v>
      </c>
      <c r="Q110">
        <v>52</v>
      </c>
      <c r="R110">
        <v>0</v>
      </c>
      <c r="S110">
        <v>0</v>
      </c>
      <c r="T110">
        <v>0</v>
      </c>
      <c r="U110">
        <v>17</v>
      </c>
      <c r="V110">
        <v>0</v>
      </c>
      <c r="W110">
        <v>0</v>
      </c>
      <c r="X110">
        <v>0</v>
      </c>
      <c r="Y110">
        <v>60.582541999999997</v>
      </c>
      <c r="Z110">
        <v>0</v>
      </c>
      <c r="AA110">
        <v>0</v>
      </c>
      <c r="AB110">
        <v>0</v>
      </c>
      <c r="AC110">
        <v>106.40672000000001</v>
      </c>
      <c r="AD110">
        <v>0</v>
      </c>
      <c r="AE110">
        <v>0</v>
      </c>
      <c r="AF110">
        <v>166.98926</v>
      </c>
    </row>
    <row r="111" spans="1:32" x14ac:dyDescent="0.3">
      <c r="A111">
        <v>3000586</v>
      </c>
      <c r="B111">
        <v>1</v>
      </c>
      <c r="C111" t="s">
        <v>82</v>
      </c>
      <c r="D111" t="s">
        <v>94</v>
      </c>
      <c r="E111" t="s">
        <v>587</v>
      </c>
      <c r="F111" t="s">
        <v>588</v>
      </c>
      <c r="G111" t="s">
        <v>31546</v>
      </c>
      <c r="H111" t="s">
        <v>223</v>
      </c>
      <c r="I111" t="s">
        <v>78</v>
      </c>
      <c r="J111" t="s">
        <v>135</v>
      </c>
      <c r="K111" t="s">
        <v>22</v>
      </c>
      <c r="L111" t="s">
        <v>136</v>
      </c>
      <c r="M111" t="s">
        <v>589</v>
      </c>
      <c r="N111" t="s">
        <v>590</v>
      </c>
      <c r="O111">
        <v>2.5848819444444446</v>
      </c>
      <c r="P111">
        <v>0</v>
      </c>
      <c r="Q111">
        <v>36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5.3234877999999997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5.3234877999999997</v>
      </c>
    </row>
    <row r="112" spans="1:32" x14ac:dyDescent="0.3">
      <c r="A112">
        <v>3000481</v>
      </c>
      <c r="B112">
        <v>1</v>
      </c>
      <c r="C112" t="s">
        <v>82</v>
      </c>
      <c r="D112" t="s">
        <v>103</v>
      </c>
      <c r="E112" t="s">
        <v>591</v>
      </c>
      <c r="F112" t="s">
        <v>592</v>
      </c>
      <c r="G112" t="s">
        <v>31546</v>
      </c>
      <c r="H112" t="s">
        <v>223</v>
      </c>
      <c r="I112" t="s">
        <v>78</v>
      </c>
      <c r="J112" t="s">
        <v>135</v>
      </c>
      <c r="K112" t="s">
        <v>22</v>
      </c>
      <c r="L112" t="s">
        <v>136</v>
      </c>
      <c r="M112" t="s">
        <v>593</v>
      </c>
      <c r="N112" t="s">
        <v>594</v>
      </c>
      <c r="O112">
        <v>5.4710477777777777</v>
      </c>
      <c r="P112">
        <v>0</v>
      </c>
      <c r="Q112">
        <v>35</v>
      </c>
      <c r="R112">
        <v>0</v>
      </c>
      <c r="S112">
        <v>6</v>
      </c>
      <c r="T112">
        <v>0</v>
      </c>
      <c r="U112">
        <v>5</v>
      </c>
      <c r="V112">
        <v>0</v>
      </c>
      <c r="W112">
        <v>0</v>
      </c>
      <c r="X112">
        <v>0</v>
      </c>
      <c r="Y112">
        <v>22.941668</v>
      </c>
      <c r="Z112">
        <v>0</v>
      </c>
      <c r="AA112">
        <v>1.8105473999999999</v>
      </c>
      <c r="AB112">
        <v>0</v>
      </c>
      <c r="AC112">
        <v>7.9756783999999996</v>
      </c>
      <c r="AD112">
        <v>0</v>
      </c>
      <c r="AE112">
        <v>0</v>
      </c>
      <c r="AF112">
        <v>32.727893999999999</v>
      </c>
    </row>
    <row r="113" spans="1:32" x14ac:dyDescent="0.3">
      <c r="A113">
        <v>3000458</v>
      </c>
      <c r="B113">
        <v>1</v>
      </c>
      <c r="C113" t="s">
        <v>82</v>
      </c>
      <c r="D113" t="s">
        <v>104</v>
      </c>
      <c r="E113" t="s">
        <v>595</v>
      </c>
      <c r="F113" t="s">
        <v>596</v>
      </c>
      <c r="G113" t="s">
        <v>31546</v>
      </c>
      <c r="H113" t="s">
        <v>580</v>
      </c>
      <c r="I113" t="s">
        <v>78</v>
      </c>
      <c r="J113" t="s">
        <v>135</v>
      </c>
      <c r="K113" t="s">
        <v>22</v>
      </c>
      <c r="L113" t="s">
        <v>136</v>
      </c>
      <c r="M113" t="s">
        <v>597</v>
      </c>
      <c r="N113" t="s">
        <v>598</v>
      </c>
      <c r="O113">
        <v>4.9439477777777778</v>
      </c>
      <c r="P113">
        <v>0</v>
      </c>
      <c r="Q113">
        <v>139</v>
      </c>
      <c r="R113">
        <v>0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0</v>
      </c>
      <c r="Y113">
        <v>196.60522</v>
      </c>
      <c r="Z113">
        <v>0</v>
      </c>
      <c r="AA113">
        <v>0</v>
      </c>
      <c r="AB113">
        <v>0</v>
      </c>
      <c r="AC113">
        <v>0.46915266</v>
      </c>
      <c r="AD113">
        <v>0</v>
      </c>
      <c r="AE113">
        <v>0</v>
      </c>
      <c r="AF113">
        <v>197.07438999999999</v>
      </c>
    </row>
    <row r="114" spans="1:32" x14ac:dyDescent="0.3">
      <c r="A114">
        <v>3000388</v>
      </c>
      <c r="B114">
        <v>1</v>
      </c>
      <c r="C114" t="s">
        <v>82</v>
      </c>
      <c r="D114" t="s">
        <v>88</v>
      </c>
      <c r="E114" t="s">
        <v>599</v>
      </c>
      <c r="F114" t="s">
        <v>600</v>
      </c>
      <c r="G114" t="s">
        <v>31545</v>
      </c>
      <c r="H114" t="s">
        <v>134</v>
      </c>
      <c r="I114" t="s">
        <v>79</v>
      </c>
      <c r="J114" t="s">
        <v>135</v>
      </c>
      <c r="K114" t="s">
        <v>22</v>
      </c>
      <c r="L114" t="s">
        <v>136</v>
      </c>
      <c r="M114" t="s">
        <v>601</v>
      </c>
      <c r="N114" t="s">
        <v>602</v>
      </c>
      <c r="O114">
        <v>1.4341666666666666</v>
      </c>
      <c r="P114">
        <v>0</v>
      </c>
      <c r="Q114">
        <v>1</v>
      </c>
      <c r="R114">
        <v>9</v>
      </c>
      <c r="S114">
        <v>178</v>
      </c>
      <c r="T114">
        <v>1</v>
      </c>
      <c r="U114">
        <v>20</v>
      </c>
      <c r="V114">
        <v>1</v>
      </c>
      <c r="W114">
        <v>0</v>
      </c>
      <c r="X114">
        <v>0</v>
      </c>
      <c r="Y114">
        <v>0.34496885999999999</v>
      </c>
      <c r="Z114">
        <v>1.0888907000000001</v>
      </c>
      <c r="AA114">
        <v>266.93146000000002</v>
      </c>
      <c r="AB114">
        <v>10.122722</v>
      </c>
      <c r="AC114">
        <v>26.679103999999999</v>
      </c>
      <c r="AD114">
        <v>3.7405724999999999</v>
      </c>
      <c r="AE114">
        <v>0</v>
      </c>
      <c r="AF114">
        <v>308.90769999999998</v>
      </c>
    </row>
    <row r="115" spans="1:32" x14ac:dyDescent="0.3">
      <c r="A115">
        <v>3000417</v>
      </c>
      <c r="B115">
        <v>1</v>
      </c>
      <c r="C115" t="s">
        <v>82</v>
      </c>
      <c r="D115" t="s">
        <v>84</v>
      </c>
      <c r="E115" t="s">
        <v>603</v>
      </c>
      <c r="F115" t="s">
        <v>604</v>
      </c>
      <c r="G115" t="s">
        <v>31552</v>
      </c>
      <c r="H115" t="s">
        <v>261</v>
      </c>
      <c r="I115" t="s">
        <v>78</v>
      </c>
      <c r="J115" t="s">
        <v>135</v>
      </c>
      <c r="K115" t="s">
        <v>22</v>
      </c>
      <c r="L115" t="s">
        <v>136</v>
      </c>
      <c r="M115" t="s">
        <v>605</v>
      </c>
      <c r="N115" t="s">
        <v>606</v>
      </c>
      <c r="O115">
        <v>4.7155444444444443</v>
      </c>
      <c r="P115">
        <v>0</v>
      </c>
      <c r="Q115">
        <v>120</v>
      </c>
      <c r="R115">
        <v>0</v>
      </c>
      <c r="S115">
        <v>3</v>
      </c>
      <c r="T115">
        <v>0</v>
      </c>
      <c r="U115">
        <v>7</v>
      </c>
      <c r="V115">
        <v>0</v>
      </c>
      <c r="W115">
        <v>0</v>
      </c>
      <c r="X115">
        <v>0</v>
      </c>
      <c r="Y115">
        <v>61.395812999999997</v>
      </c>
      <c r="Z115">
        <v>0</v>
      </c>
      <c r="AA115">
        <v>2.4125397E-2</v>
      </c>
      <c r="AB115">
        <v>0</v>
      </c>
      <c r="AC115">
        <v>2.9615497999999998</v>
      </c>
      <c r="AD115">
        <v>0</v>
      </c>
      <c r="AE115">
        <v>0</v>
      </c>
      <c r="AF115">
        <v>64.381489999999999</v>
      </c>
    </row>
    <row r="116" spans="1:32" x14ac:dyDescent="0.3">
      <c r="A116">
        <v>3000404</v>
      </c>
      <c r="B116">
        <v>1</v>
      </c>
      <c r="C116" t="s">
        <v>82</v>
      </c>
      <c r="D116" t="s">
        <v>90</v>
      </c>
      <c r="E116" t="s">
        <v>607</v>
      </c>
      <c r="F116" t="s">
        <v>608</v>
      </c>
      <c r="G116" t="s">
        <v>31546</v>
      </c>
      <c r="H116" t="s">
        <v>172</v>
      </c>
      <c r="I116" t="s">
        <v>78</v>
      </c>
      <c r="J116" t="s">
        <v>135</v>
      </c>
      <c r="K116" t="s">
        <v>22</v>
      </c>
      <c r="L116" t="s">
        <v>136</v>
      </c>
      <c r="M116" t="s">
        <v>609</v>
      </c>
      <c r="N116" t="s">
        <v>610</v>
      </c>
      <c r="O116">
        <v>2.4842322222222224</v>
      </c>
      <c r="P116">
        <v>0</v>
      </c>
      <c r="Q116">
        <v>161</v>
      </c>
      <c r="R116">
        <v>0</v>
      </c>
      <c r="S116">
        <v>0</v>
      </c>
      <c r="T116">
        <v>0</v>
      </c>
      <c r="U116">
        <v>4</v>
      </c>
      <c r="V116">
        <v>0</v>
      </c>
      <c r="W116">
        <v>0</v>
      </c>
      <c r="X116">
        <v>0</v>
      </c>
      <c r="Y116">
        <v>82.496346000000003</v>
      </c>
      <c r="Z116">
        <v>0</v>
      </c>
      <c r="AA116">
        <v>0</v>
      </c>
      <c r="AB116">
        <v>0</v>
      </c>
      <c r="AC116">
        <v>7.5897119999999996</v>
      </c>
      <c r="AD116">
        <v>0</v>
      </c>
      <c r="AE116">
        <v>0</v>
      </c>
      <c r="AF116">
        <v>90.086060000000003</v>
      </c>
    </row>
    <row r="117" spans="1:32" x14ac:dyDescent="0.3">
      <c r="A117">
        <v>3000353</v>
      </c>
      <c r="B117">
        <v>1</v>
      </c>
      <c r="C117" t="s">
        <v>82</v>
      </c>
      <c r="D117" t="s">
        <v>95</v>
      </c>
      <c r="E117" t="s">
        <v>611</v>
      </c>
      <c r="F117" t="s">
        <v>612</v>
      </c>
      <c r="G117" t="s">
        <v>31552</v>
      </c>
      <c r="H117" t="s">
        <v>613</v>
      </c>
      <c r="I117" t="s">
        <v>78</v>
      </c>
      <c r="J117" t="s">
        <v>135</v>
      </c>
      <c r="K117" t="s">
        <v>22</v>
      </c>
      <c r="L117" t="s">
        <v>136</v>
      </c>
      <c r="M117" t="s">
        <v>614</v>
      </c>
      <c r="N117" t="s">
        <v>615</v>
      </c>
      <c r="O117">
        <v>1.782016111111111</v>
      </c>
      <c r="P117">
        <v>0</v>
      </c>
      <c r="Q117">
        <v>333</v>
      </c>
      <c r="R117">
        <v>0</v>
      </c>
      <c r="S117">
        <v>0</v>
      </c>
      <c r="T117">
        <v>0</v>
      </c>
      <c r="U117">
        <v>13</v>
      </c>
      <c r="V117">
        <v>0</v>
      </c>
      <c r="W117">
        <v>0</v>
      </c>
      <c r="X117">
        <v>0</v>
      </c>
      <c r="Y117">
        <v>101.86022</v>
      </c>
      <c r="Z117">
        <v>0</v>
      </c>
      <c r="AA117">
        <v>0</v>
      </c>
      <c r="AB117">
        <v>0</v>
      </c>
      <c r="AC117">
        <v>24.014019000000001</v>
      </c>
      <c r="AD117">
        <v>0</v>
      </c>
      <c r="AE117">
        <v>0</v>
      </c>
      <c r="AF117">
        <v>125.87424</v>
      </c>
    </row>
    <row r="118" spans="1:32" x14ac:dyDescent="0.3">
      <c r="A118">
        <v>3000324</v>
      </c>
      <c r="B118">
        <v>1</v>
      </c>
      <c r="C118" t="s">
        <v>82</v>
      </c>
      <c r="D118" t="s">
        <v>99</v>
      </c>
      <c r="E118" t="s">
        <v>436</v>
      </c>
      <c r="F118" t="s">
        <v>437</v>
      </c>
      <c r="G118" t="s">
        <v>31545</v>
      </c>
      <c r="H118" t="s">
        <v>134</v>
      </c>
      <c r="I118" t="s">
        <v>79</v>
      </c>
      <c r="J118" t="s">
        <v>135</v>
      </c>
      <c r="K118" t="s">
        <v>22</v>
      </c>
      <c r="L118" t="s">
        <v>136</v>
      </c>
      <c r="M118" t="s">
        <v>616</v>
      </c>
      <c r="N118" t="s">
        <v>617</v>
      </c>
      <c r="O118">
        <v>2.4402777777777778</v>
      </c>
      <c r="P118">
        <v>0</v>
      </c>
      <c r="Q118">
        <v>0</v>
      </c>
      <c r="R118">
        <v>0</v>
      </c>
      <c r="S118">
        <v>0</v>
      </c>
      <c r="T118">
        <v>3</v>
      </c>
      <c r="U118">
        <v>0</v>
      </c>
      <c r="V118">
        <v>1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25.396042000000001</v>
      </c>
      <c r="AC118">
        <v>0</v>
      </c>
      <c r="AD118">
        <v>176.29991000000001</v>
      </c>
      <c r="AE118">
        <v>0</v>
      </c>
      <c r="AF118">
        <v>201.69595000000001</v>
      </c>
    </row>
    <row r="119" spans="1:32" x14ac:dyDescent="0.3">
      <c r="A119">
        <v>3000331</v>
      </c>
      <c r="B119">
        <v>1</v>
      </c>
      <c r="C119" t="s">
        <v>83</v>
      </c>
      <c r="D119" t="s">
        <v>122</v>
      </c>
      <c r="E119" t="s">
        <v>618</v>
      </c>
      <c r="F119" t="s">
        <v>619</v>
      </c>
      <c r="G119" t="s">
        <v>31549</v>
      </c>
      <c r="H119" t="s">
        <v>134</v>
      </c>
      <c r="I119" t="s">
        <v>79</v>
      </c>
      <c r="J119" t="s">
        <v>248</v>
      </c>
      <c r="K119" t="s">
        <v>22</v>
      </c>
      <c r="L119" t="s">
        <v>136</v>
      </c>
      <c r="M119" t="s">
        <v>620</v>
      </c>
      <c r="N119" t="s">
        <v>621</v>
      </c>
      <c r="O119">
        <v>3.5555555555555556E-2</v>
      </c>
      <c r="P119">
        <v>4</v>
      </c>
      <c r="Q119">
        <v>846</v>
      </c>
      <c r="R119">
        <v>14</v>
      </c>
      <c r="S119">
        <v>83</v>
      </c>
      <c r="T119">
        <v>1</v>
      </c>
      <c r="U119">
        <v>47</v>
      </c>
      <c r="V119">
        <v>0</v>
      </c>
      <c r="W119">
        <v>0</v>
      </c>
      <c r="X119">
        <v>1.4287589000000001</v>
      </c>
      <c r="Y119">
        <v>3.328119</v>
      </c>
      <c r="Z119">
        <v>0.15818119</v>
      </c>
      <c r="AA119">
        <v>0.49000729999999998</v>
      </c>
      <c r="AB119">
        <v>3.6978497999999999E-3</v>
      </c>
      <c r="AC119">
        <v>0.70625979999999999</v>
      </c>
      <c r="AD119">
        <v>0</v>
      </c>
      <c r="AE119">
        <v>0</v>
      </c>
      <c r="AF119">
        <v>6.115024</v>
      </c>
    </row>
    <row r="120" spans="1:32" x14ac:dyDescent="0.3">
      <c r="A120">
        <v>3000301</v>
      </c>
      <c r="B120">
        <v>2</v>
      </c>
      <c r="C120" t="s">
        <v>82</v>
      </c>
      <c r="D120" t="s">
        <v>92</v>
      </c>
      <c r="E120" t="s">
        <v>622</v>
      </c>
      <c r="F120" t="s">
        <v>623</v>
      </c>
      <c r="G120" t="s">
        <v>31549</v>
      </c>
      <c r="H120" t="s">
        <v>624</v>
      </c>
      <c r="I120" t="s">
        <v>79</v>
      </c>
      <c r="J120" t="s">
        <v>135</v>
      </c>
      <c r="K120" t="s">
        <v>22</v>
      </c>
      <c r="L120" t="s">
        <v>136</v>
      </c>
      <c r="M120" t="s">
        <v>625</v>
      </c>
      <c r="N120" t="s">
        <v>626</v>
      </c>
      <c r="O120">
        <v>0.49638888888888888</v>
      </c>
      <c r="P120">
        <v>1</v>
      </c>
      <c r="Q120">
        <v>1672</v>
      </c>
      <c r="R120">
        <v>0</v>
      </c>
      <c r="S120">
        <v>2</v>
      </c>
      <c r="T120">
        <v>1</v>
      </c>
      <c r="U120">
        <v>114</v>
      </c>
      <c r="V120">
        <v>0</v>
      </c>
      <c r="W120">
        <v>0</v>
      </c>
      <c r="X120">
        <v>5.0420293999999997</v>
      </c>
      <c r="Y120">
        <v>215.96017000000001</v>
      </c>
      <c r="Z120">
        <v>0</v>
      </c>
      <c r="AA120">
        <v>0.22696975999999999</v>
      </c>
      <c r="AB120">
        <v>5.7707759999999997</v>
      </c>
      <c r="AC120">
        <v>30.617176000000001</v>
      </c>
      <c r="AD120">
        <v>0</v>
      </c>
      <c r="AE120">
        <v>0</v>
      </c>
      <c r="AF120">
        <v>257.61712999999997</v>
      </c>
    </row>
    <row r="121" spans="1:32" x14ac:dyDescent="0.3">
      <c r="A121">
        <v>3000317</v>
      </c>
      <c r="B121">
        <v>1</v>
      </c>
      <c r="C121" t="s">
        <v>82</v>
      </c>
      <c r="D121" t="s">
        <v>103</v>
      </c>
      <c r="E121" t="s">
        <v>627</v>
      </c>
      <c r="F121" t="s">
        <v>628</v>
      </c>
      <c r="G121" t="s">
        <v>31552</v>
      </c>
      <c r="H121" t="s">
        <v>223</v>
      </c>
      <c r="I121" t="s">
        <v>78</v>
      </c>
      <c r="J121" t="s">
        <v>135</v>
      </c>
      <c r="K121" t="s">
        <v>22</v>
      </c>
      <c r="L121" t="s">
        <v>136</v>
      </c>
      <c r="M121" t="s">
        <v>629</v>
      </c>
      <c r="N121" t="s">
        <v>630</v>
      </c>
      <c r="O121">
        <v>4.0683547222222218</v>
      </c>
      <c r="P121">
        <v>0</v>
      </c>
      <c r="Q121">
        <v>53</v>
      </c>
      <c r="R121">
        <v>0</v>
      </c>
      <c r="S121">
        <v>6</v>
      </c>
      <c r="T121">
        <v>0</v>
      </c>
      <c r="U121">
        <v>8</v>
      </c>
      <c r="V121">
        <v>0</v>
      </c>
      <c r="W121">
        <v>0</v>
      </c>
      <c r="X121">
        <v>0</v>
      </c>
      <c r="Y121">
        <v>40.740242000000002</v>
      </c>
      <c r="Z121">
        <v>0</v>
      </c>
      <c r="AA121">
        <v>1.4491714</v>
      </c>
      <c r="AB121">
        <v>0</v>
      </c>
      <c r="AC121">
        <v>38.052120000000002</v>
      </c>
      <c r="AD121">
        <v>0</v>
      </c>
      <c r="AE121">
        <v>0</v>
      </c>
      <c r="AF121">
        <v>80.241540000000001</v>
      </c>
    </row>
    <row r="122" spans="1:32" x14ac:dyDescent="0.3">
      <c r="A122">
        <v>3000261</v>
      </c>
      <c r="B122">
        <v>1</v>
      </c>
      <c r="C122" t="s">
        <v>82</v>
      </c>
      <c r="D122" t="s">
        <v>100</v>
      </c>
      <c r="E122" t="s">
        <v>631</v>
      </c>
      <c r="F122" t="s">
        <v>632</v>
      </c>
      <c r="G122" t="s">
        <v>31546</v>
      </c>
      <c r="H122" t="s">
        <v>223</v>
      </c>
      <c r="I122" t="s">
        <v>78</v>
      </c>
      <c r="J122" t="s">
        <v>135</v>
      </c>
      <c r="K122" t="s">
        <v>22</v>
      </c>
      <c r="L122" t="s">
        <v>136</v>
      </c>
      <c r="M122" t="s">
        <v>633</v>
      </c>
      <c r="N122" t="s">
        <v>634</v>
      </c>
      <c r="O122">
        <v>1.8352397222222223</v>
      </c>
      <c r="P122">
        <v>0</v>
      </c>
      <c r="Q122">
        <v>130</v>
      </c>
      <c r="R122">
        <v>0</v>
      </c>
      <c r="S122">
        <v>0</v>
      </c>
      <c r="T122">
        <v>0</v>
      </c>
      <c r="U122">
        <v>3</v>
      </c>
      <c r="V122">
        <v>0</v>
      </c>
      <c r="W122">
        <v>0</v>
      </c>
      <c r="X122">
        <v>0</v>
      </c>
      <c r="Y122">
        <v>73.853290000000001</v>
      </c>
      <c r="Z122">
        <v>0</v>
      </c>
      <c r="AA122">
        <v>0</v>
      </c>
      <c r="AB122">
        <v>0</v>
      </c>
      <c r="AC122">
        <v>3.1604025</v>
      </c>
      <c r="AD122">
        <v>0</v>
      </c>
      <c r="AE122">
        <v>0</v>
      </c>
      <c r="AF122">
        <v>77.013694999999998</v>
      </c>
    </row>
    <row r="123" spans="1:32" x14ac:dyDescent="0.3">
      <c r="A123">
        <v>3000259</v>
      </c>
      <c r="B123">
        <v>1</v>
      </c>
      <c r="C123" t="s">
        <v>82</v>
      </c>
      <c r="D123" t="s">
        <v>113</v>
      </c>
      <c r="E123" t="s">
        <v>305</v>
      </c>
      <c r="F123" t="s">
        <v>306</v>
      </c>
      <c r="G123" t="s">
        <v>31546</v>
      </c>
      <c r="H123" t="s">
        <v>359</v>
      </c>
      <c r="I123" t="s">
        <v>78</v>
      </c>
      <c r="J123" t="s">
        <v>135</v>
      </c>
      <c r="K123" t="s">
        <v>22</v>
      </c>
      <c r="L123" t="s">
        <v>136</v>
      </c>
      <c r="M123" t="s">
        <v>635</v>
      </c>
      <c r="N123" t="s">
        <v>636</v>
      </c>
      <c r="O123">
        <v>3.841887777777778</v>
      </c>
      <c r="P123">
        <v>0</v>
      </c>
      <c r="Q123">
        <v>105</v>
      </c>
      <c r="R123">
        <v>0</v>
      </c>
      <c r="S123">
        <v>0</v>
      </c>
      <c r="T123">
        <v>0</v>
      </c>
      <c r="U123">
        <v>3</v>
      </c>
      <c r="V123">
        <v>0</v>
      </c>
      <c r="W123">
        <v>0</v>
      </c>
      <c r="X123">
        <v>0</v>
      </c>
      <c r="Y123">
        <v>264.47309999999999</v>
      </c>
      <c r="Z123">
        <v>0</v>
      </c>
      <c r="AA123">
        <v>0</v>
      </c>
      <c r="AB123">
        <v>0</v>
      </c>
      <c r="AC123">
        <v>0.94491539999999996</v>
      </c>
      <c r="AD123">
        <v>0</v>
      </c>
      <c r="AE123">
        <v>0</v>
      </c>
      <c r="AF123">
        <v>265.41802999999999</v>
      </c>
    </row>
    <row r="124" spans="1:32" x14ac:dyDescent="0.3">
      <c r="A124">
        <v>3000345</v>
      </c>
      <c r="B124">
        <v>1</v>
      </c>
      <c r="C124" t="s">
        <v>82</v>
      </c>
      <c r="D124" t="s">
        <v>100</v>
      </c>
      <c r="E124" t="s">
        <v>637</v>
      </c>
      <c r="F124" t="s">
        <v>638</v>
      </c>
      <c r="G124" t="s">
        <v>31547</v>
      </c>
      <c r="H124" t="s">
        <v>145</v>
      </c>
      <c r="I124" t="s">
        <v>79</v>
      </c>
      <c r="J124" t="s">
        <v>135</v>
      </c>
      <c r="K124" t="s">
        <v>22</v>
      </c>
      <c r="L124" t="s">
        <v>136</v>
      </c>
      <c r="M124" t="s">
        <v>639</v>
      </c>
      <c r="N124" t="s">
        <v>640</v>
      </c>
      <c r="O124">
        <v>5.2595833333333335E-2</v>
      </c>
      <c r="P124">
        <v>0</v>
      </c>
      <c r="Q124">
        <v>5294</v>
      </c>
      <c r="R124">
        <v>0</v>
      </c>
      <c r="S124">
        <v>1</v>
      </c>
      <c r="T124">
        <v>0</v>
      </c>
      <c r="U124">
        <v>353</v>
      </c>
      <c r="V124">
        <v>0</v>
      </c>
      <c r="W124">
        <v>3</v>
      </c>
      <c r="X124">
        <v>0</v>
      </c>
      <c r="Y124">
        <v>82.507990000000007</v>
      </c>
      <c r="Z124">
        <v>0</v>
      </c>
      <c r="AA124">
        <v>0</v>
      </c>
      <c r="AB124">
        <v>0</v>
      </c>
      <c r="AC124">
        <v>15.57728</v>
      </c>
      <c r="AD124">
        <v>0</v>
      </c>
      <c r="AE124">
        <v>2.4777752999999998</v>
      </c>
      <c r="AF124">
        <v>100.56304</v>
      </c>
    </row>
    <row r="125" spans="1:32" x14ac:dyDescent="0.3">
      <c r="A125">
        <v>3000025</v>
      </c>
      <c r="B125">
        <v>1</v>
      </c>
      <c r="C125" t="s">
        <v>82</v>
      </c>
      <c r="D125" t="s">
        <v>88</v>
      </c>
      <c r="E125" t="s">
        <v>641</v>
      </c>
      <c r="F125" t="s">
        <v>642</v>
      </c>
      <c r="G125" t="s">
        <v>31546</v>
      </c>
      <c r="H125" t="s">
        <v>643</v>
      </c>
      <c r="I125" t="s">
        <v>78</v>
      </c>
      <c r="J125" t="s">
        <v>135</v>
      </c>
      <c r="K125" t="s">
        <v>22</v>
      </c>
      <c r="L125" t="s">
        <v>186</v>
      </c>
      <c r="M125" t="s">
        <v>644</v>
      </c>
      <c r="N125" t="s">
        <v>645</v>
      </c>
      <c r="O125">
        <v>5.8386111111111108</v>
      </c>
      <c r="P125">
        <v>0</v>
      </c>
      <c r="Q125">
        <v>35</v>
      </c>
      <c r="R125">
        <v>0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0</v>
      </c>
      <c r="Y125">
        <v>21.261165999999999</v>
      </c>
      <c r="Z125">
        <v>0</v>
      </c>
      <c r="AA125">
        <v>0</v>
      </c>
      <c r="AB125">
        <v>0</v>
      </c>
      <c r="AC125">
        <v>0.35475610000000002</v>
      </c>
      <c r="AD125">
        <v>0</v>
      </c>
      <c r="AE125">
        <v>0</v>
      </c>
      <c r="AF125">
        <v>21.615922999999999</v>
      </c>
    </row>
    <row r="126" spans="1:32" x14ac:dyDescent="0.3">
      <c r="A126">
        <v>3000028</v>
      </c>
      <c r="B126">
        <v>1</v>
      </c>
      <c r="C126" t="s">
        <v>82</v>
      </c>
      <c r="D126" t="s">
        <v>110</v>
      </c>
      <c r="E126" t="s">
        <v>646</v>
      </c>
      <c r="F126" t="s">
        <v>647</v>
      </c>
      <c r="G126" t="s">
        <v>31545</v>
      </c>
      <c r="H126" t="s">
        <v>648</v>
      </c>
      <c r="I126" t="s">
        <v>79</v>
      </c>
      <c r="J126" t="s">
        <v>135</v>
      </c>
      <c r="K126" t="s">
        <v>22</v>
      </c>
      <c r="L126" t="s">
        <v>186</v>
      </c>
      <c r="M126" t="s">
        <v>649</v>
      </c>
      <c r="N126" t="s">
        <v>650</v>
      </c>
      <c r="O126">
        <v>6.2230555555555558</v>
      </c>
      <c r="P126">
        <v>15</v>
      </c>
      <c r="Q126">
        <v>250</v>
      </c>
      <c r="R126">
        <v>25</v>
      </c>
      <c r="S126">
        <v>86</v>
      </c>
      <c r="T126">
        <v>16</v>
      </c>
      <c r="U126">
        <v>242</v>
      </c>
      <c r="V126">
        <v>1</v>
      </c>
      <c r="W126">
        <v>0</v>
      </c>
      <c r="X126">
        <v>158.54584</v>
      </c>
      <c r="Y126">
        <v>490.72915999999998</v>
      </c>
      <c r="Z126">
        <v>71.507379999999998</v>
      </c>
      <c r="AA126">
        <v>161.08985999999999</v>
      </c>
      <c r="AB126">
        <v>1593.6466</v>
      </c>
      <c r="AC126">
        <v>1710.7733000000001</v>
      </c>
      <c r="AD126">
        <v>159.84334000000001</v>
      </c>
      <c r="AE126">
        <v>0</v>
      </c>
      <c r="AF126">
        <v>4346.1356999999998</v>
      </c>
    </row>
    <row r="127" spans="1:32" x14ac:dyDescent="0.3">
      <c r="A127">
        <v>3000023</v>
      </c>
      <c r="B127">
        <v>1</v>
      </c>
      <c r="C127" t="s">
        <v>83</v>
      </c>
      <c r="D127" t="s">
        <v>130</v>
      </c>
      <c r="E127" t="s">
        <v>651</v>
      </c>
      <c r="F127" t="s">
        <v>652</v>
      </c>
      <c r="G127" t="s">
        <v>31545</v>
      </c>
      <c r="H127" t="s">
        <v>648</v>
      </c>
      <c r="I127" t="s">
        <v>79</v>
      </c>
      <c r="J127" t="s">
        <v>135</v>
      </c>
      <c r="K127" t="s">
        <v>22</v>
      </c>
      <c r="L127" t="s">
        <v>186</v>
      </c>
      <c r="M127" t="s">
        <v>653</v>
      </c>
      <c r="N127" t="s">
        <v>654</v>
      </c>
      <c r="O127">
        <v>5.3488888888888892</v>
      </c>
      <c r="P127">
        <v>19</v>
      </c>
      <c r="Q127">
        <v>1823</v>
      </c>
      <c r="R127">
        <v>77</v>
      </c>
      <c r="S127">
        <v>110</v>
      </c>
      <c r="T127">
        <v>11</v>
      </c>
      <c r="U127">
        <v>159</v>
      </c>
      <c r="V127">
        <v>3</v>
      </c>
      <c r="W127">
        <v>0</v>
      </c>
      <c r="X127">
        <v>94.188770000000005</v>
      </c>
      <c r="Y127">
        <v>1387.5192</v>
      </c>
      <c r="Z127">
        <v>234.51756</v>
      </c>
      <c r="AA127">
        <v>100.74473999999999</v>
      </c>
      <c r="AB127">
        <v>1640.4137000000001</v>
      </c>
      <c r="AC127">
        <v>397.94319999999999</v>
      </c>
      <c r="AD127">
        <v>664.58563000000004</v>
      </c>
      <c r="AE127">
        <v>0</v>
      </c>
      <c r="AF127">
        <v>4519.9129999999996</v>
      </c>
    </row>
    <row r="128" spans="1:32" x14ac:dyDescent="0.3">
      <c r="A128">
        <v>3000029</v>
      </c>
      <c r="B128">
        <v>1</v>
      </c>
      <c r="C128" t="s">
        <v>82</v>
      </c>
      <c r="D128" t="s">
        <v>110</v>
      </c>
      <c r="E128" t="s">
        <v>655</v>
      </c>
      <c r="F128" t="s">
        <v>656</v>
      </c>
      <c r="G128" t="s">
        <v>31545</v>
      </c>
      <c r="H128" t="s">
        <v>643</v>
      </c>
      <c r="I128" t="s">
        <v>79</v>
      </c>
      <c r="J128" t="s">
        <v>135</v>
      </c>
      <c r="K128" t="s">
        <v>22</v>
      </c>
      <c r="L128" t="s">
        <v>186</v>
      </c>
      <c r="M128" t="s">
        <v>657</v>
      </c>
      <c r="N128" t="s">
        <v>658</v>
      </c>
      <c r="O128">
        <v>4.4716666666666667</v>
      </c>
      <c r="P128">
        <v>28</v>
      </c>
      <c r="Q128">
        <v>1493</v>
      </c>
      <c r="R128">
        <v>55</v>
      </c>
      <c r="S128">
        <v>134</v>
      </c>
      <c r="T128">
        <v>28</v>
      </c>
      <c r="U128">
        <v>233</v>
      </c>
      <c r="V128">
        <v>5</v>
      </c>
      <c r="W128">
        <v>1</v>
      </c>
      <c r="X128">
        <v>58.661580000000001</v>
      </c>
      <c r="Y128">
        <v>1646.1003000000001</v>
      </c>
      <c r="Z128">
        <v>177.98326</v>
      </c>
      <c r="AA128">
        <v>91.271720000000002</v>
      </c>
      <c r="AB128">
        <v>522.22839999999997</v>
      </c>
      <c r="AC128">
        <v>467.22507000000002</v>
      </c>
      <c r="AD128">
        <v>305.05423000000002</v>
      </c>
      <c r="AE128">
        <v>117.16324</v>
      </c>
      <c r="AF128">
        <v>3385.6876999999999</v>
      </c>
    </row>
    <row r="129" spans="1:32" x14ac:dyDescent="0.3">
      <c r="A129">
        <v>2807666</v>
      </c>
      <c r="B129">
        <v>1</v>
      </c>
      <c r="C129" t="s">
        <v>82</v>
      </c>
      <c r="D129" t="s">
        <v>88</v>
      </c>
      <c r="E129" t="s">
        <v>659</v>
      </c>
      <c r="F129" t="s">
        <v>660</v>
      </c>
      <c r="G129" t="s">
        <v>31546</v>
      </c>
      <c r="H129" t="s">
        <v>223</v>
      </c>
      <c r="I129" t="s">
        <v>78</v>
      </c>
      <c r="J129" t="s">
        <v>135</v>
      </c>
      <c r="K129" t="s">
        <v>22</v>
      </c>
      <c r="L129" t="s">
        <v>136</v>
      </c>
      <c r="M129" t="s">
        <v>661</v>
      </c>
      <c r="N129" t="s">
        <v>662</v>
      </c>
      <c r="O129">
        <v>1.7158333333333333</v>
      </c>
      <c r="P129">
        <v>0</v>
      </c>
      <c r="Q129">
        <v>205</v>
      </c>
      <c r="R129">
        <v>0</v>
      </c>
      <c r="S129">
        <v>0</v>
      </c>
      <c r="T129">
        <v>0</v>
      </c>
      <c r="U129">
        <v>24</v>
      </c>
      <c r="V129">
        <v>0</v>
      </c>
      <c r="W129">
        <v>0</v>
      </c>
      <c r="X129">
        <v>0</v>
      </c>
      <c r="Y129">
        <v>91.986626000000001</v>
      </c>
      <c r="Z129">
        <v>0</v>
      </c>
      <c r="AA129">
        <v>0</v>
      </c>
      <c r="AB129">
        <v>0</v>
      </c>
      <c r="AC129">
        <v>26.418244999999999</v>
      </c>
      <c r="AD129">
        <v>0</v>
      </c>
      <c r="AE129">
        <v>0</v>
      </c>
      <c r="AF129">
        <v>118.40487</v>
      </c>
    </row>
    <row r="130" spans="1:32" x14ac:dyDescent="0.3">
      <c r="A130">
        <v>2807643</v>
      </c>
      <c r="B130">
        <v>1</v>
      </c>
      <c r="C130" t="s">
        <v>82</v>
      </c>
      <c r="D130" t="s">
        <v>95</v>
      </c>
      <c r="E130" t="s">
        <v>663</v>
      </c>
      <c r="F130" t="s">
        <v>664</v>
      </c>
      <c r="G130" t="s">
        <v>31552</v>
      </c>
      <c r="H130" t="s">
        <v>665</v>
      </c>
      <c r="I130" t="s">
        <v>78</v>
      </c>
      <c r="J130" t="s">
        <v>135</v>
      </c>
      <c r="K130" t="s">
        <v>22</v>
      </c>
      <c r="L130" t="s">
        <v>136</v>
      </c>
      <c r="M130" t="s">
        <v>666</v>
      </c>
      <c r="N130" t="s">
        <v>667</v>
      </c>
      <c r="O130">
        <v>0.80722222222222217</v>
      </c>
      <c r="P130">
        <v>0</v>
      </c>
      <c r="Q130">
        <v>314</v>
      </c>
      <c r="R130">
        <v>0</v>
      </c>
      <c r="S130">
        <v>0</v>
      </c>
      <c r="T130">
        <v>0</v>
      </c>
      <c r="U130">
        <v>4</v>
      </c>
      <c r="V130">
        <v>0</v>
      </c>
      <c r="W130">
        <v>0</v>
      </c>
      <c r="X130">
        <v>0</v>
      </c>
      <c r="Y130">
        <v>68.396169999999998</v>
      </c>
      <c r="Z130">
        <v>0</v>
      </c>
      <c r="AA130">
        <v>0</v>
      </c>
      <c r="AB130">
        <v>0</v>
      </c>
      <c r="AC130">
        <v>3.2912360000000001</v>
      </c>
      <c r="AD130">
        <v>0</v>
      </c>
      <c r="AE130">
        <v>0</v>
      </c>
      <c r="AF130">
        <v>71.68741</v>
      </c>
    </row>
    <row r="131" spans="1:32" x14ac:dyDescent="0.3">
      <c r="A131">
        <v>2807627</v>
      </c>
      <c r="B131">
        <v>1</v>
      </c>
      <c r="C131" t="s">
        <v>83</v>
      </c>
      <c r="D131" t="s">
        <v>123</v>
      </c>
      <c r="E131" t="s">
        <v>668</v>
      </c>
      <c r="F131" t="s">
        <v>669</v>
      </c>
      <c r="G131" t="s">
        <v>31549</v>
      </c>
      <c r="H131" t="s">
        <v>134</v>
      </c>
      <c r="I131" t="s">
        <v>79</v>
      </c>
      <c r="J131" t="s">
        <v>135</v>
      </c>
      <c r="K131" t="s">
        <v>22</v>
      </c>
      <c r="L131" t="s">
        <v>136</v>
      </c>
      <c r="M131" t="s">
        <v>670</v>
      </c>
      <c r="N131" t="s">
        <v>671</v>
      </c>
      <c r="O131">
        <v>0.34722222222222221</v>
      </c>
      <c r="P131">
        <v>0</v>
      </c>
      <c r="Q131">
        <v>4</v>
      </c>
      <c r="R131">
        <v>4</v>
      </c>
      <c r="S131">
        <v>9</v>
      </c>
      <c r="T131">
        <v>13</v>
      </c>
      <c r="U131">
        <v>10</v>
      </c>
      <c r="V131">
        <v>1</v>
      </c>
      <c r="W131">
        <v>0</v>
      </c>
      <c r="X131">
        <v>0</v>
      </c>
      <c r="Y131">
        <v>0.29260599999999998</v>
      </c>
      <c r="Z131">
        <v>0.13822276999999999</v>
      </c>
      <c r="AA131">
        <v>0.71914</v>
      </c>
      <c r="AB131">
        <v>52.738160000000001</v>
      </c>
      <c r="AC131">
        <v>9.148498</v>
      </c>
      <c r="AD131">
        <v>6.3434179999999998</v>
      </c>
      <c r="AE131">
        <v>0</v>
      </c>
      <c r="AF131">
        <v>69.380039999999994</v>
      </c>
    </row>
    <row r="132" spans="1:32" x14ac:dyDescent="0.3">
      <c r="A132">
        <v>2807131</v>
      </c>
      <c r="B132">
        <v>2</v>
      </c>
      <c r="C132" t="s">
        <v>82</v>
      </c>
      <c r="D132" t="s">
        <v>106</v>
      </c>
      <c r="E132" t="s">
        <v>132</v>
      </c>
      <c r="F132" t="s">
        <v>133</v>
      </c>
      <c r="G132" t="s">
        <v>31545</v>
      </c>
      <c r="H132" t="s">
        <v>672</v>
      </c>
      <c r="I132" t="s">
        <v>79</v>
      </c>
      <c r="J132" t="s">
        <v>135</v>
      </c>
      <c r="K132" t="s">
        <v>22</v>
      </c>
      <c r="L132" t="s">
        <v>136</v>
      </c>
      <c r="M132" t="s">
        <v>673</v>
      </c>
      <c r="N132" t="s">
        <v>674</v>
      </c>
      <c r="O132">
        <v>0.88888888888888884</v>
      </c>
      <c r="P132">
        <v>2</v>
      </c>
      <c r="Q132">
        <v>316</v>
      </c>
      <c r="R132">
        <v>2</v>
      </c>
      <c r="S132">
        <v>20</v>
      </c>
      <c r="T132">
        <v>17</v>
      </c>
      <c r="U132">
        <v>70</v>
      </c>
      <c r="V132">
        <v>2</v>
      </c>
      <c r="W132">
        <v>0</v>
      </c>
      <c r="X132">
        <v>4.8728322999999998</v>
      </c>
      <c r="Y132">
        <v>77.103003999999999</v>
      </c>
      <c r="Z132">
        <v>1.0221118</v>
      </c>
      <c r="AA132">
        <v>13.122385</v>
      </c>
      <c r="AB132">
        <v>96.083569999999995</v>
      </c>
      <c r="AC132">
        <v>82.364530000000002</v>
      </c>
      <c r="AD132">
        <v>90.864680000000007</v>
      </c>
      <c r="AE132">
        <v>0</v>
      </c>
      <c r="AF132">
        <v>365.43310000000002</v>
      </c>
    </row>
    <row r="133" spans="1:32" x14ac:dyDescent="0.3">
      <c r="A133">
        <v>2807605</v>
      </c>
      <c r="B133">
        <v>1</v>
      </c>
      <c r="C133" t="s">
        <v>83</v>
      </c>
      <c r="D133" t="s">
        <v>124</v>
      </c>
      <c r="E133" t="s">
        <v>675</v>
      </c>
      <c r="F133" t="s">
        <v>676</v>
      </c>
      <c r="G133" t="s">
        <v>31548</v>
      </c>
      <c r="H133" t="s">
        <v>333</v>
      </c>
      <c r="I133" t="s">
        <v>78</v>
      </c>
      <c r="J133" t="s">
        <v>135</v>
      </c>
      <c r="K133" t="s">
        <v>22</v>
      </c>
      <c r="L133" t="s">
        <v>136</v>
      </c>
      <c r="M133" t="s">
        <v>677</v>
      </c>
      <c r="N133" t="s">
        <v>678</v>
      </c>
      <c r="O133">
        <v>1.2297222222222222</v>
      </c>
      <c r="P133">
        <v>0</v>
      </c>
      <c r="Q133">
        <v>2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0.4336274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0.4336274</v>
      </c>
    </row>
    <row r="134" spans="1:32" x14ac:dyDescent="0.3">
      <c r="A134">
        <v>2807610</v>
      </c>
      <c r="B134">
        <v>1</v>
      </c>
      <c r="C134" t="s">
        <v>82</v>
      </c>
      <c r="D134" t="s">
        <v>98</v>
      </c>
      <c r="E134" t="s">
        <v>679</v>
      </c>
      <c r="F134" t="s">
        <v>680</v>
      </c>
      <c r="G134" t="s">
        <v>31546</v>
      </c>
      <c r="H134" t="s">
        <v>145</v>
      </c>
      <c r="I134" t="s">
        <v>78</v>
      </c>
      <c r="J134" t="s">
        <v>135</v>
      </c>
      <c r="K134" t="s">
        <v>22</v>
      </c>
      <c r="L134" t="s">
        <v>136</v>
      </c>
      <c r="M134" t="s">
        <v>681</v>
      </c>
      <c r="N134" t="s">
        <v>682</v>
      </c>
      <c r="O134">
        <v>0.24055638888888889</v>
      </c>
      <c r="P134">
        <v>0</v>
      </c>
      <c r="Q134">
        <v>88</v>
      </c>
      <c r="R134">
        <v>0</v>
      </c>
      <c r="S134">
        <v>0</v>
      </c>
      <c r="T134">
        <v>0</v>
      </c>
      <c r="U134">
        <v>8</v>
      </c>
      <c r="V134">
        <v>0</v>
      </c>
      <c r="W134">
        <v>0</v>
      </c>
      <c r="X134">
        <v>0</v>
      </c>
      <c r="Y134">
        <v>7.8339653</v>
      </c>
      <c r="Z134">
        <v>0</v>
      </c>
      <c r="AA134">
        <v>0</v>
      </c>
      <c r="AB134">
        <v>0</v>
      </c>
      <c r="AC134">
        <v>0.889208</v>
      </c>
      <c r="AD134">
        <v>0</v>
      </c>
      <c r="AE134">
        <v>0</v>
      </c>
      <c r="AF134">
        <v>8.7231729999999992</v>
      </c>
    </row>
    <row r="135" spans="1:32" x14ac:dyDescent="0.3">
      <c r="A135">
        <v>2807590</v>
      </c>
      <c r="B135">
        <v>1</v>
      </c>
      <c r="C135" t="s">
        <v>82</v>
      </c>
      <c r="D135" t="s">
        <v>99</v>
      </c>
      <c r="E135" t="s">
        <v>683</v>
      </c>
      <c r="F135" t="s">
        <v>437</v>
      </c>
      <c r="G135" t="s">
        <v>31545</v>
      </c>
      <c r="H135" t="s">
        <v>134</v>
      </c>
      <c r="I135" t="s">
        <v>79</v>
      </c>
      <c r="J135" t="s">
        <v>248</v>
      </c>
      <c r="K135" t="s">
        <v>22</v>
      </c>
      <c r="L135" t="s">
        <v>136</v>
      </c>
      <c r="M135" t="s">
        <v>684</v>
      </c>
      <c r="N135" t="s">
        <v>685</v>
      </c>
      <c r="O135">
        <v>4.7500000000000001E-2</v>
      </c>
      <c r="P135">
        <v>0</v>
      </c>
      <c r="Q135">
        <v>0</v>
      </c>
      <c r="R135">
        <v>0</v>
      </c>
      <c r="S135">
        <v>0</v>
      </c>
      <c r="T135">
        <v>3</v>
      </c>
      <c r="U135">
        <v>0</v>
      </c>
      <c r="V135">
        <v>1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0.73010313999999998</v>
      </c>
      <c r="AC135">
        <v>0</v>
      </c>
      <c r="AD135">
        <v>8.1851870000000009</v>
      </c>
      <c r="AE135">
        <v>0</v>
      </c>
      <c r="AF135">
        <v>8.9152900000000006</v>
      </c>
    </row>
    <row r="136" spans="1:32" x14ac:dyDescent="0.3">
      <c r="A136">
        <v>2807608</v>
      </c>
      <c r="B136">
        <v>1</v>
      </c>
      <c r="C136" t="s">
        <v>82</v>
      </c>
      <c r="D136" t="s">
        <v>90</v>
      </c>
      <c r="E136" t="s">
        <v>686</v>
      </c>
      <c r="F136" t="s">
        <v>687</v>
      </c>
      <c r="G136" t="s">
        <v>31552</v>
      </c>
      <c r="H136" t="s">
        <v>145</v>
      </c>
      <c r="I136" t="s">
        <v>78</v>
      </c>
      <c r="J136" t="s">
        <v>135</v>
      </c>
      <c r="K136" t="s">
        <v>22</v>
      </c>
      <c r="L136" t="s">
        <v>136</v>
      </c>
      <c r="M136" t="s">
        <v>688</v>
      </c>
      <c r="N136" t="s">
        <v>689</v>
      </c>
      <c r="O136">
        <v>1.0330555555555556</v>
      </c>
      <c r="P136">
        <v>0</v>
      </c>
      <c r="Q136">
        <v>163</v>
      </c>
      <c r="R136">
        <v>0</v>
      </c>
      <c r="S136">
        <v>0</v>
      </c>
      <c r="T136">
        <v>0</v>
      </c>
      <c r="U136">
        <v>7</v>
      </c>
      <c r="V136">
        <v>0</v>
      </c>
      <c r="W136">
        <v>0</v>
      </c>
      <c r="X136">
        <v>0</v>
      </c>
      <c r="Y136">
        <v>60.869537000000001</v>
      </c>
      <c r="Z136">
        <v>0</v>
      </c>
      <c r="AA136">
        <v>0</v>
      </c>
      <c r="AB136">
        <v>0</v>
      </c>
      <c r="AC136">
        <v>1.9397489000000001</v>
      </c>
      <c r="AD136">
        <v>0</v>
      </c>
      <c r="AE136">
        <v>0</v>
      </c>
      <c r="AF136">
        <v>62.809288000000002</v>
      </c>
    </row>
    <row r="137" spans="1:32" x14ac:dyDescent="0.3">
      <c r="A137">
        <v>2807589</v>
      </c>
      <c r="B137">
        <v>1</v>
      </c>
      <c r="C137" t="s">
        <v>82</v>
      </c>
      <c r="D137" t="s">
        <v>99</v>
      </c>
      <c r="E137" t="s">
        <v>690</v>
      </c>
      <c r="F137" t="s">
        <v>691</v>
      </c>
      <c r="G137" t="s">
        <v>31552</v>
      </c>
      <c r="H137" t="s">
        <v>223</v>
      </c>
      <c r="I137" t="s">
        <v>78</v>
      </c>
      <c r="J137" t="s">
        <v>135</v>
      </c>
      <c r="K137" t="s">
        <v>22</v>
      </c>
      <c r="L137" t="s">
        <v>136</v>
      </c>
      <c r="M137" t="s">
        <v>692</v>
      </c>
      <c r="N137" t="s">
        <v>693</v>
      </c>
      <c r="O137">
        <v>3.278056388888889</v>
      </c>
      <c r="P137">
        <v>0</v>
      </c>
      <c r="Q137">
        <v>94</v>
      </c>
      <c r="R137">
        <v>0</v>
      </c>
      <c r="S137">
        <v>1</v>
      </c>
      <c r="T137">
        <v>0</v>
      </c>
      <c r="U137">
        <v>7</v>
      </c>
      <c r="V137">
        <v>0</v>
      </c>
      <c r="W137">
        <v>0</v>
      </c>
      <c r="X137">
        <v>0</v>
      </c>
      <c r="Y137">
        <v>51.670506000000003</v>
      </c>
      <c r="Z137">
        <v>0</v>
      </c>
      <c r="AA137">
        <v>1.0883318</v>
      </c>
      <c r="AB137">
        <v>0</v>
      </c>
      <c r="AC137">
        <v>4.1436609999999998</v>
      </c>
      <c r="AD137">
        <v>0</v>
      </c>
      <c r="AE137">
        <v>0</v>
      </c>
      <c r="AF137">
        <v>56.902495999999999</v>
      </c>
    </row>
    <row r="138" spans="1:32" x14ac:dyDescent="0.3">
      <c r="A138">
        <v>2807604</v>
      </c>
      <c r="B138">
        <v>1</v>
      </c>
      <c r="C138" t="s">
        <v>83</v>
      </c>
      <c r="D138" t="s">
        <v>127</v>
      </c>
      <c r="E138" t="s">
        <v>694</v>
      </c>
      <c r="F138" t="s">
        <v>695</v>
      </c>
      <c r="G138" t="s">
        <v>31552</v>
      </c>
      <c r="H138" t="s">
        <v>665</v>
      </c>
      <c r="I138" t="s">
        <v>78</v>
      </c>
      <c r="J138" t="s">
        <v>135</v>
      </c>
      <c r="K138" t="s">
        <v>22</v>
      </c>
      <c r="L138" t="s">
        <v>136</v>
      </c>
      <c r="M138" t="s">
        <v>696</v>
      </c>
      <c r="N138" t="s">
        <v>697</v>
      </c>
      <c r="O138">
        <v>0.54305555555555551</v>
      </c>
      <c r="P138">
        <v>0</v>
      </c>
      <c r="Q138">
        <v>255</v>
      </c>
      <c r="R138">
        <v>0</v>
      </c>
      <c r="S138">
        <v>0</v>
      </c>
      <c r="T138">
        <v>0</v>
      </c>
      <c r="U138">
        <v>10</v>
      </c>
      <c r="V138">
        <v>0</v>
      </c>
      <c r="W138">
        <v>0</v>
      </c>
      <c r="X138">
        <v>0</v>
      </c>
      <c r="Y138">
        <v>25.753564999999998</v>
      </c>
      <c r="Z138">
        <v>0</v>
      </c>
      <c r="AA138">
        <v>0</v>
      </c>
      <c r="AB138">
        <v>0</v>
      </c>
      <c r="AC138">
        <v>5.5240390000000001</v>
      </c>
      <c r="AD138">
        <v>0</v>
      </c>
      <c r="AE138">
        <v>0</v>
      </c>
      <c r="AF138">
        <v>31.277602999999999</v>
      </c>
    </row>
    <row r="139" spans="1:32" x14ac:dyDescent="0.3">
      <c r="A139">
        <v>2807554</v>
      </c>
      <c r="B139">
        <v>1</v>
      </c>
      <c r="C139" t="s">
        <v>82</v>
      </c>
      <c r="D139" t="s">
        <v>104</v>
      </c>
      <c r="E139" t="s">
        <v>698</v>
      </c>
      <c r="F139" t="s">
        <v>699</v>
      </c>
      <c r="G139" t="s">
        <v>31546</v>
      </c>
      <c r="H139" t="s">
        <v>223</v>
      </c>
      <c r="I139" t="s">
        <v>78</v>
      </c>
      <c r="J139" t="s">
        <v>135</v>
      </c>
      <c r="K139" t="s">
        <v>22</v>
      </c>
      <c r="L139" t="s">
        <v>136</v>
      </c>
      <c r="M139" t="s">
        <v>700</v>
      </c>
      <c r="N139" t="s">
        <v>701</v>
      </c>
      <c r="O139">
        <v>0.87416666666666665</v>
      </c>
      <c r="P139">
        <v>0</v>
      </c>
      <c r="Q139">
        <v>170</v>
      </c>
      <c r="R139">
        <v>0</v>
      </c>
      <c r="S139">
        <v>0</v>
      </c>
      <c r="T139">
        <v>0</v>
      </c>
      <c r="U139">
        <v>7</v>
      </c>
      <c r="V139">
        <v>0</v>
      </c>
      <c r="W139">
        <v>0</v>
      </c>
      <c r="X139">
        <v>0</v>
      </c>
      <c r="Y139">
        <v>32.854156000000003</v>
      </c>
      <c r="Z139">
        <v>0</v>
      </c>
      <c r="AA139">
        <v>0</v>
      </c>
      <c r="AB139">
        <v>0</v>
      </c>
      <c r="AC139">
        <v>7.4103659999999998</v>
      </c>
      <c r="AD139">
        <v>0</v>
      </c>
      <c r="AE139">
        <v>0</v>
      </c>
      <c r="AF139">
        <v>40.264522999999997</v>
      </c>
    </row>
    <row r="140" spans="1:32" x14ac:dyDescent="0.3">
      <c r="A140">
        <v>2807363</v>
      </c>
      <c r="B140">
        <v>1</v>
      </c>
      <c r="C140" t="s">
        <v>82</v>
      </c>
      <c r="D140" t="s">
        <v>105</v>
      </c>
      <c r="E140" t="s">
        <v>702</v>
      </c>
      <c r="F140" t="s">
        <v>703</v>
      </c>
      <c r="G140" t="s">
        <v>31548</v>
      </c>
      <c r="H140" t="s">
        <v>311</v>
      </c>
      <c r="I140" t="s">
        <v>78</v>
      </c>
      <c r="J140" t="s">
        <v>135</v>
      </c>
      <c r="K140" t="s">
        <v>22</v>
      </c>
      <c r="L140" t="s">
        <v>136</v>
      </c>
      <c r="M140" t="s">
        <v>704</v>
      </c>
      <c r="N140" t="s">
        <v>705</v>
      </c>
      <c r="O140">
        <v>1.7769444444444444</v>
      </c>
      <c r="P140">
        <v>0</v>
      </c>
      <c r="Q140">
        <v>1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3.8946660000000001E-2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3.8946660000000001E-2</v>
      </c>
    </row>
    <row r="141" spans="1:32" x14ac:dyDescent="0.3">
      <c r="A141">
        <v>2807392</v>
      </c>
      <c r="B141">
        <v>1</v>
      </c>
      <c r="C141" t="s">
        <v>83</v>
      </c>
      <c r="D141" t="s">
        <v>130</v>
      </c>
      <c r="E141" t="s">
        <v>706</v>
      </c>
      <c r="F141" t="s">
        <v>278</v>
      </c>
      <c r="G141" t="s">
        <v>31552</v>
      </c>
      <c r="H141" t="s">
        <v>665</v>
      </c>
      <c r="I141" t="s">
        <v>78</v>
      </c>
      <c r="J141" t="s">
        <v>135</v>
      </c>
      <c r="K141" t="s">
        <v>22</v>
      </c>
      <c r="L141" t="s">
        <v>136</v>
      </c>
      <c r="M141" t="s">
        <v>707</v>
      </c>
      <c r="N141" t="s">
        <v>708</v>
      </c>
      <c r="O141">
        <v>3.9527777777777779</v>
      </c>
      <c r="P141">
        <v>0</v>
      </c>
      <c r="Q141">
        <v>33</v>
      </c>
      <c r="R141">
        <v>0</v>
      </c>
      <c r="S141">
        <v>9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10.571147</v>
      </c>
      <c r="Z141">
        <v>0</v>
      </c>
      <c r="AA141">
        <v>2.8890769999999999</v>
      </c>
      <c r="AB141">
        <v>0</v>
      </c>
      <c r="AC141">
        <v>0</v>
      </c>
      <c r="AD141">
        <v>0</v>
      </c>
      <c r="AE141">
        <v>0</v>
      </c>
      <c r="AF141">
        <v>13.460224</v>
      </c>
    </row>
    <row r="142" spans="1:32" x14ac:dyDescent="0.3">
      <c r="A142">
        <v>2807381</v>
      </c>
      <c r="B142">
        <v>1</v>
      </c>
      <c r="C142" t="s">
        <v>82</v>
      </c>
      <c r="D142" t="s">
        <v>96</v>
      </c>
      <c r="E142" t="s">
        <v>709</v>
      </c>
      <c r="F142" t="s">
        <v>710</v>
      </c>
      <c r="G142" t="s">
        <v>31548</v>
      </c>
      <c r="H142" t="s">
        <v>333</v>
      </c>
      <c r="I142" t="s">
        <v>78</v>
      </c>
      <c r="J142" t="s">
        <v>135</v>
      </c>
      <c r="K142" t="s">
        <v>22</v>
      </c>
      <c r="L142" t="s">
        <v>136</v>
      </c>
      <c r="M142" t="s">
        <v>711</v>
      </c>
      <c r="N142" t="s">
        <v>712</v>
      </c>
      <c r="O142">
        <v>3.7197222222222224</v>
      </c>
      <c r="P142">
        <v>0</v>
      </c>
      <c r="Q142">
        <v>3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1.6580509999999999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1.6580509999999999</v>
      </c>
    </row>
    <row r="143" spans="1:32" x14ac:dyDescent="0.3">
      <c r="A143">
        <v>2807351</v>
      </c>
      <c r="B143">
        <v>1</v>
      </c>
      <c r="C143" t="s">
        <v>82</v>
      </c>
      <c r="D143" t="s">
        <v>84</v>
      </c>
      <c r="E143" t="s">
        <v>713</v>
      </c>
      <c r="F143" t="s">
        <v>714</v>
      </c>
      <c r="G143" t="s">
        <v>31546</v>
      </c>
      <c r="H143" t="s">
        <v>223</v>
      </c>
      <c r="I143" t="s">
        <v>78</v>
      </c>
      <c r="J143" t="s">
        <v>135</v>
      </c>
      <c r="K143" t="s">
        <v>22</v>
      </c>
      <c r="L143" t="s">
        <v>136</v>
      </c>
      <c r="M143" t="s">
        <v>715</v>
      </c>
      <c r="N143" t="s">
        <v>716</v>
      </c>
      <c r="O143">
        <v>2.7083333333333335</v>
      </c>
      <c r="P143">
        <v>0</v>
      </c>
      <c r="Q143">
        <v>22</v>
      </c>
      <c r="R143">
        <v>0</v>
      </c>
      <c r="S143">
        <v>0</v>
      </c>
      <c r="T143">
        <v>0</v>
      </c>
      <c r="U143">
        <v>2</v>
      </c>
      <c r="V143">
        <v>0</v>
      </c>
      <c r="W143">
        <v>0</v>
      </c>
      <c r="X143">
        <v>0</v>
      </c>
      <c r="Y143">
        <v>5.4872459999999998</v>
      </c>
      <c r="Z143">
        <v>0</v>
      </c>
      <c r="AA143">
        <v>0</v>
      </c>
      <c r="AB143">
        <v>0</v>
      </c>
      <c r="AC143">
        <v>5.3264570000000004</v>
      </c>
      <c r="AD143">
        <v>0</v>
      </c>
      <c r="AE143">
        <v>0</v>
      </c>
      <c r="AF143">
        <v>10.813704</v>
      </c>
    </row>
    <row r="144" spans="1:32" x14ac:dyDescent="0.3">
      <c r="A144">
        <v>3001026</v>
      </c>
      <c r="B144">
        <v>1</v>
      </c>
      <c r="C144" t="s">
        <v>82</v>
      </c>
      <c r="D144" t="s">
        <v>84</v>
      </c>
      <c r="E144" t="s">
        <v>717</v>
      </c>
      <c r="F144" t="s">
        <v>718</v>
      </c>
      <c r="G144" t="s">
        <v>31546</v>
      </c>
      <c r="H144" t="s">
        <v>223</v>
      </c>
      <c r="I144" t="s">
        <v>78</v>
      </c>
      <c r="J144" t="s">
        <v>135</v>
      </c>
      <c r="K144" t="s">
        <v>22</v>
      </c>
      <c r="L144" t="s">
        <v>136</v>
      </c>
      <c r="M144" t="s">
        <v>719</v>
      </c>
      <c r="N144" t="s">
        <v>720</v>
      </c>
      <c r="O144">
        <v>1.0413036111111111</v>
      </c>
      <c r="P144">
        <v>0</v>
      </c>
      <c r="Q144">
        <v>2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0.27305036999999999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0.27305036999999999</v>
      </c>
    </row>
    <row r="145" spans="1:32" x14ac:dyDescent="0.3">
      <c r="A145">
        <v>3000996</v>
      </c>
      <c r="B145">
        <v>1</v>
      </c>
      <c r="C145" t="s">
        <v>82</v>
      </c>
      <c r="D145" t="s">
        <v>102</v>
      </c>
      <c r="E145" t="s">
        <v>721</v>
      </c>
      <c r="F145" t="s">
        <v>722</v>
      </c>
      <c r="G145" t="s">
        <v>31546</v>
      </c>
      <c r="H145" t="s">
        <v>223</v>
      </c>
      <c r="I145" t="s">
        <v>78</v>
      </c>
      <c r="J145" t="s">
        <v>135</v>
      </c>
      <c r="K145" t="s">
        <v>22</v>
      </c>
      <c r="L145" t="s">
        <v>136</v>
      </c>
      <c r="M145" t="s">
        <v>723</v>
      </c>
      <c r="N145" t="s">
        <v>724</v>
      </c>
      <c r="O145">
        <v>1.1162558333333334</v>
      </c>
      <c r="P145">
        <v>0</v>
      </c>
      <c r="Q145">
        <v>83</v>
      </c>
      <c r="R145">
        <v>0</v>
      </c>
      <c r="S145">
        <v>0</v>
      </c>
      <c r="T145">
        <v>0</v>
      </c>
      <c r="U145">
        <v>4</v>
      </c>
      <c r="V145">
        <v>0</v>
      </c>
      <c r="W145">
        <v>0</v>
      </c>
      <c r="X145">
        <v>0</v>
      </c>
      <c r="Y145">
        <v>23.583625999999999</v>
      </c>
      <c r="Z145">
        <v>0</v>
      </c>
      <c r="AA145">
        <v>0</v>
      </c>
      <c r="AB145">
        <v>0</v>
      </c>
      <c r="AC145">
        <v>0.96502049999999995</v>
      </c>
      <c r="AD145">
        <v>0</v>
      </c>
      <c r="AE145">
        <v>0</v>
      </c>
      <c r="AF145">
        <v>24.548646999999999</v>
      </c>
    </row>
    <row r="146" spans="1:32" x14ac:dyDescent="0.3">
      <c r="A146">
        <v>3001005</v>
      </c>
      <c r="B146">
        <v>1</v>
      </c>
      <c r="C146" t="s">
        <v>83</v>
      </c>
      <c r="D146" t="s">
        <v>127</v>
      </c>
      <c r="E146" t="s">
        <v>725</v>
      </c>
      <c r="F146" t="s">
        <v>726</v>
      </c>
      <c r="G146" t="s">
        <v>31546</v>
      </c>
      <c r="H146" t="s">
        <v>223</v>
      </c>
      <c r="I146" t="s">
        <v>78</v>
      </c>
      <c r="J146" t="s">
        <v>135</v>
      </c>
      <c r="K146" t="s">
        <v>22</v>
      </c>
      <c r="L146" t="s">
        <v>136</v>
      </c>
      <c r="M146" t="s">
        <v>727</v>
      </c>
      <c r="N146" t="s">
        <v>728</v>
      </c>
      <c r="O146">
        <v>0.41343027777777774</v>
      </c>
      <c r="P146">
        <v>0</v>
      </c>
      <c r="Q146">
        <v>172</v>
      </c>
      <c r="R146">
        <v>0</v>
      </c>
      <c r="S146">
        <v>0</v>
      </c>
      <c r="T146">
        <v>0</v>
      </c>
      <c r="U146">
        <v>6</v>
      </c>
      <c r="V146">
        <v>0</v>
      </c>
      <c r="W146">
        <v>0</v>
      </c>
      <c r="X146">
        <v>0</v>
      </c>
      <c r="Y146">
        <v>11.658379</v>
      </c>
      <c r="Z146">
        <v>0</v>
      </c>
      <c r="AA146">
        <v>0</v>
      </c>
      <c r="AB146">
        <v>0</v>
      </c>
      <c r="AC146">
        <v>1.5047296999999999</v>
      </c>
      <c r="AD146">
        <v>0</v>
      </c>
      <c r="AE146">
        <v>0</v>
      </c>
      <c r="AF146">
        <v>13.163109</v>
      </c>
    </row>
    <row r="147" spans="1:32" x14ac:dyDescent="0.3">
      <c r="A147">
        <v>3000938</v>
      </c>
      <c r="B147">
        <v>1</v>
      </c>
      <c r="C147" t="s">
        <v>82</v>
      </c>
      <c r="D147" t="s">
        <v>90</v>
      </c>
      <c r="E147" t="s">
        <v>729</v>
      </c>
      <c r="F147" t="s">
        <v>730</v>
      </c>
      <c r="G147" t="s">
        <v>31546</v>
      </c>
      <c r="H147" t="s">
        <v>380</v>
      </c>
      <c r="I147" t="s">
        <v>78</v>
      </c>
      <c r="J147" t="s">
        <v>135</v>
      </c>
      <c r="K147" t="s">
        <v>22</v>
      </c>
      <c r="L147" t="s">
        <v>136</v>
      </c>
      <c r="M147" t="s">
        <v>731</v>
      </c>
      <c r="N147" t="s">
        <v>732</v>
      </c>
      <c r="O147">
        <v>1.7104141666666666</v>
      </c>
      <c r="P147">
        <v>0</v>
      </c>
      <c r="Q147">
        <v>163</v>
      </c>
      <c r="R147">
        <v>0</v>
      </c>
      <c r="S147">
        <v>0</v>
      </c>
      <c r="T147">
        <v>0</v>
      </c>
      <c r="U147">
        <v>7</v>
      </c>
      <c r="V147">
        <v>0</v>
      </c>
      <c r="W147">
        <v>0</v>
      </c>
      <c r="X147">
        <v>0</v>
      </c>
      <c r="Y147">
        <v>99.777670000000001</v>
      </c>
      <c r="Z147">
        <v>0</v>
      </c>
      <c r="AA147">
        <v>0</v>
      </c>
      <c r="AB147">
        <v>0</v>
      </c>
      <c r="AC147">
        <v>3.1343125999999999</v>
      </c>
      <c r="AD147">
        <v>0</v>
      </c>
      <c r="AE147">
        <v>0</v>
      </c>
      <c r="AF147">
        <v>102.91198</v>
      </c>
    </row>
    <row r="148" spans="1:32" x14ac:dyDescent="0.3">
      <c r="A148">
        <v>3000935</v>
      </c>
      <c r="B148">
        <v>1</v>
      </c>
      <c r="C148" t="s">
        <v>82</v>
      </c>
      <c r="D148" t="s">
        <v>112</v>
      </c>
      <c r="E148" t="s">
        <v>733</v>
      </c>
      <c r="F148" t="s">
        <v>734</v>
      </c>
      <c r="G148" t="s">
        <v>31552</v>
      </c>
      <c r="H148" t="s">
        <v>261</v>
      </c>
      <c r="I148" t="s">
        <v>78</v>
      </c>
      <c r="J148" t="s">
        <v>135</v>
      </c>
      <c r="K148" t="s">
        <v>22</v>
      </c>
      <c r="L148" t="s">
        <v>136</v>
      </c>
      <c r="M148" t="s">
        <v>735</v>
      </c>
      <c r="N148" t="s">
        <v>736</v>
      </c>
      <c r="O148">
        <v>1.4938888888888888</v>
      </c>
      <c r="P148">
        <v>0</v>
      </c>
      <c r="Q148">
        <v>246</v>
      </c>
      <c r="R148">
        <v>0</v>
      </c>
      <c r="S148">
        <v>5</v>
      </c>
      <c r="T148">
        <v>0</v>
      </c>
      <c r="U148">
        <v>21</v>
      </c>
      <c r="V148">
        <v>0</v>
      </c>
      <c r="W148">
        <v>0</v>
      </c>
      <c r="X148">
        <v>0</v>
      </c>
      <c r="Y148">
        <v>90.743003999999999</v>
      </c>
      <c r="Z148">
        <v>0</v>
      </c>
      <c r="AA148">
        <v>1.6018406000000001</v>
      </c>
      <c r="AB148">
        <v>0</v>
      </c>
      <c r="AC148">
        <v>91.653114000000002</v>
      </c>
      <c r="AD148">
        <v>0</v>
      </c>
      <c r="AE148">
        <v>0</v>
      </c>
      <c r="AF148">
        <v>183.99796000000001</v>
      </c>
    </row>
    <row r="149" spans="1:32" x14ac:dyDescent="0.3">
      <c r="A149">
        <v>3000908</v>
      </c>
      <c r="B149">
        <v>1</v>
      </c>
      <c r="C149" t="s">
        <v>82</v>
      </c>
      <c r="D149" t="s">
        <v>104</v>
      </c>
      <c r="E149" t="s">
        <v>737</v>
      </c>
      <c r="F149" t="s">
        <v>738</v>
      </c>
      <c r="G149" t="s">
        <v>31546</v>
      </c>
      <c r="H149" t="s">
        <v>223</v>
      </c>
      <c r="I149" t="s">
        <v>78</v>
      </c>
      <c r="J149" t="s">
        <v>135</v>
      </c>
      <c r="K149" t="s">
        <v>22</v>
      </c>
      <c r="L149" t="s">
        <v>136</v>
      </c>
      <c r="M149" t="s">
        <v>739</v>
      </c>
      <c r="N149" t="s">
        <v>740</v>
      </c>
      <c r="O149">
        <v>0.75397361111111105</v>
      </c>
      <c r="P149">
        <v>0</v>
      </c>
      <c r="Q149">
        <v>40</v>
      </c>
      <c r="R149">
        <v>0</v>
      </c>
      <c r="S149">
        <v>0</v>
      </c>
      <c r="T149">
        <v>0</v>
      </c>
      <c r="U149">
        <v>5</v>
      </c>
      <c r="V149">
        <v>0</v>
      </c>
      <c r="W149">
        <v>0</v>
      </c>
      <c r="X149">
        <v>0</v>
      </c>
      <c r="Y149">
        <v>7.9199149999999996</v>
      </c>
      <c r="Z149">
        <v>0</v>
      </c>
      <c r="AA149">
        <v>0</v>
      </c>
      <c r="AB149">
        <v>0</v>
      </c>
      <c r="AC149">
        <v>12.742398</v>
      </c>
      <c r="AD149">
        <v>0</v>
      </c>
      <c r="AE149">
        <v>0</v>
      </c>
      <c r="AF149">
        <v>20.662313000000001</v>
      </c>
    </row>
    <row r="150" spans="1:32" x14ac:dyDescent="0.3">
      <c r="A150">
        <v>3000876</v>
      </c>
      <c r="B150">
        <v>1</v>
      </c>
      <c r="C150" t="s">
        <v>82</v>
      </c>
      <c r="D150" t="s">
        <v>91</v>
      </c>
      <c r="E150" t="s">
        <v>741</v>
      </c>
      <c r="F150" t="s">
        <v>742</v>
      </c>
      <c r="G150" t="s">
        <v>31546</v>
      </c>
      <c r="H150" t="s">
        <v>380</v>
      </c>
      <c r="I150" t="s">
        <v>78</v>
      </c>
      <c r="J150" t="s">
        <v>135</v>
      </c>
      <c r="K150" t="s">
        <v>22</v>
      </c>
      <c r="L150" t="s">
        <v>136</v>
      </c>
      <c r="M150" t="s">
        <v>743</v>
      </c>
      <c r="N150" t="s">
        <v>744</v>
      </c>
      <c r="O150">
        <v>2.8885952777777777</v>
      </c>
      <c r="P150">
        <v>0</v>
      </c>
      <c r="Q150">
        <v>98</v>
      </c>
      <c r="R150">
        <v>0</v>
      </c>
      <c r="S150">
        <v>0</v>
      </c>
      <c r="T150">
        <v>0</v>
      </c>
      <c r="U150">
        <v>16</v>
      </c>
      <c r="V150">
        <v>0</v>
      </c>
      <c r="W150">
        <v>1</v>
      </c>
      <c r="X150">
        <v>0</v>
      </c>
      <c r="Y150">
        <v>62.308540000000001</v>
      </c>
      <c r="Z150">
        <v>0</v>
      </c>
      <c r="AA150">
        <v>0</v>
      </c>
      <c r="AB150">
        <v>0</v>
      </c>
      <c r="AC150">
        <v>96.786789999999996</v>
      </c>
      <c r="AD150">
        <v>0</v>
      </c>
      <c r="AE150">
        <v>2.9166859999999999</v>
      </c>
      <c r="AF150">
        <v>162.01202000000001</v>
      </c>
    </row>
    <row r="151" spans="1:32" x14ac:dyDescent="0.3">
      <c r="A151">
        <v>3000902</v>
      </c>
      <c r="B151">
        <v>1</v>
      </c>
      <c r="C151" t="s">
        <v>82</v>
      </c>
      <c r="D151" t="s">
        <v>90</v>
      </c>
      <c r="E151" t="s">
        <v>745</v>
      </c>
      <c r="F151" t="s">
        <v>746</v>
      </c>
      <c r="G151" t="s">
        <v>31552</v>
      </c>
      <c r="H151" t="s">
        <v>223</v>
      </c>
      <c r="I151" t="s">
        <v>78</v>
      </c>
      <c r="J151" t="s">
        <v>135</v>
      </c>
      <c r="K151" t="s">
        <v>22</v>
      </c>
      <c r="L151" t="s">
        <v>136</v>
      </c>
      <c r="M151" t="s">
        <v>747</v>
      </c>
      <c r="N151" t="s">
        <v>748</v>
      </c>
      <c r="O151">
        <v>2.708598888888889</v>
      </c>
      <c r="P151">
        <v>0</v>
      </c>
      <c r="Q151">
        <v>265</v>
      </c>
      <c r="R151">
        <v>0</v>
      </c>
      <c r="S151">
        <v>4</v>
      </c>
      <c r="T151">
        <v>0</v>
      </c>
      <c r="U151">
        <v>21</v>
      </c>
      <c r="V151">
        <v>0</v>
      </c>
      <c r="W151">
        <v>0</v>
      </c>
      <c r="X151">
        <v>0</v>
      </c>
      <c r="Y151">
        <v>218.56467000000001</v>
      </c>
      <c r="Z151">
        <v>0</v>
      </c>
      <c r="AA151">
        <v>17.320889999999999</v>
      </c>
      <c r="AB151">
        <v>0</v>
      </c>
      <c r="AC151">
        <v>62.872660000000003</v>
      </c>
      <c r="AD151">
        <v>0</v>
      </c>
      <c r="AE151">
        <v>0</v>
      </c>
      <c r="AF151">
        <v>298.75824</v>
      </c>
    </row>
    <row r="152" spans="1:32" x14ac:dyDescent="0.3">
      <c r="A152">
        <v>3000860</v>
      </c>
      <c r="B152">
        <v>1</v>
      </c>
      <c r="C152" t="s">
        <v>83</v>
      </c>
      <c r="D152" t="s">
        <v>126</v>
      </c>
      <c r="E152" t="s">
        <v>749</v>
      </c>
      <c r="F152" t="s">
        <v>750</v>
      </c>
      <c r="G152" t="s">
        <v>31548</v>
      </c>
      <c r="H152" t="s">
        <v>409</v>
      </c>
      <c r="I152" t="s">
        <v>78</v>
      </c>
      <c r="J152" t="s">
        <v>135</v>
      </c>
      <c r="K152" t="s">
        <v>3</v>
      </c>
      <c r="L152" t="s">
        <v>136</v>
      </c>
      <c r="M152" t="s">
        <v>751</v>
      </c>
      <c r="N152" t="s">
        <v>752</v>
      </c>
      <c r="O152">
        <v>1.3968427777777779</v>
      </c>
      <c r="P152">
        <v>0</v>
      </c>
      <c r="Q152">
        <v>1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2.0510588E-2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2.0510588E-2</v>
      </c>
    </row>
    <row r="153" spans="1:32" x14ac:dyDescent="0.3">
      <c r="A153">
        <v>3000829</v>
      </c>
      <c r="B153">
        <v>1</v>
      </c>
      <c r="C153" t="s">
        <v>83</v>
      </c>
      <c r="D153" t="s">
        <v>124</v>
      </c>
      <c r="E153" t="s">
        <v>753</v>
      </c>
      <c r="F153" t="s">
        <v>754</v>
      </c>
      <c r="G153" t="s">
        <v>31546</v>
      </c>
      <c r="H153" t="s">
        <v>145</v>
      </c>
      <c r="I153" t="s">
        <v>78</v>
      </c>
      <c r="J153" t="s">
        <v>135</v>
      </c>
      <c r="K153" t="s">
        <v>22</v>
      </c>
      <c r="L153" t="s">
        <v>136</v>
      </c>
      <c r="M153" t="s">
        <v>755</v>
      </c>
      <c r="N153" t="s">
        <v>756</v>
      </c>
      <c r="O153">
        <v>0.92463777777777778</v>
      </c>
      <c r="P153">
        <v>0</v>
      </c>
      <c r="Q153">
        <v>11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1.6972556000000001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1.6972556000000001</v>
      </c>
    </row>
    <row r="154" spans="1:32" x14ac:dyDescent="0.3">
      <c r="A154">
        <v>3000830</v>
      </c>
      <c r="B154">
        <v>1</v>
      </c>
      <c r="C154" t="s">
        <v>83</v>
      </c>
      <c r="D154" t="s">
        <v>130</v>
      </c>
      <c r="E154" t="s">
        <v>757</v>
      </c>
      <c r="F154" t="s">
        <v>758</v>
      </c>
      <c r="G154" t="s">
        <v>31548</v>
      </c>
      <c r="H154" t="s">
        <v>320</v>
      </c>
      <c r="I154" t="s">
        <v>78</v>
      </c>
      <c r="J154" t="s">
        <v>135</v>
      </c>
      <c r="K154" t="s">
        <v>22</v>
      </c>
      <c r="L154" t="s">
        <v>136</v>
      </c>
      <c r="M154" t="s">
        <v>759</v>
      </c>
      <c r="N154" t="s">
        <v>760</v>
      </c>
      <c r="O154">
        <v>6.2926333333333329</v>
      </c>
      <c r="P154">
        <v>0</v>
      </c>
      <c r="Q154">
        <v>7</v>
      </c>
      <c r="R154">
        <v>0</v>
      </c>
      <c r="S154">
        <v>0</v>
      </c>
      <c r="T154">
        <v>0</v>
      </c>
      <c r="U154">
        <v>2</v>
      </c>
      <c r="V154">
        <v>0</v>
      </c>
      <c r="W154">
        <v>0</v>
      </c>
      <c r="X154">
        <v>0</v>
      </c>
      <c r="Y154">
        <v>7.2891050000000002</v>
      </c>
      <c r="Z154">
        <v>0</v>
      </c>
      <c r="AA154">
        <v>0</v>
      </c>
      <c r="AB154">
        <v>0</v>
      </c>
      <c r="AC154">
        <v>15.179046</v>
      </c>
      <c r="AD154">
        <v>0</v>
      </c>
      <c r="AE154">
        <v>0</v>
      </c>
      <c r="AF154">
        <v>22.468150999999999</v>
      </c>
    </row>
    <row r="155" spans="1:32" x14ac:dyDescent="0.3">
      <c r="A155">
        <v>3000843</v>
      </c>
      <c r="B155">
        <v>1</v>
      </c>
      <c r="C155" t="s">
        <v>83</v>
      </c>
      <c r="D155" t="s">
        <v>123</v>
      </c>
      <c r="E155" t="s">
        <v>761</v>
      </c>
      <c r="F155" t="s">
        <v>762</v>
      </c>
      <c r="G155" t="s">
        <v>31549</v>
      </c>
      <c r="H155" t="s">
        <v>134</v>
      </c>
      <c r="I155" t="s">
        <v>79</v>
      </c>
      <c r="J155" t="s">
        <v>135</v>
      </c>
      <c r="K155" t="s">
        <v>22</v>
      </c>
      <c r="L155" t="s">
        <v>136</v>
      </c>
      <c r="M155" t="s">
        <v>763</v>
      </c>
      <c r="N155" t="s">
        <v>764</v>
      </c>
      <c r="O155">
        <v>0.25638888888888889</v>
      </c>
      <c r="P155">
        <v>21</v>
      </c>
      <c r="Q155">
        <v>665</v>
      </c>
      <c r="R155">
        <v>150</v>
      </c>
      <c r="S155">
        <v>75</v>
      </c>
      <c r="T155">
        <v>17</v>
      </c>
      <c r="U155">
        <v>52</v>
      </c>
      <c r="V155">
        <v>1</v>
      </c>
      <c r="W155">
        <v>0</v>
      </c>
      <c r="X155">
        <v>4.1771984</v>
      </c>
      <c r="Y155">
        <v>27.654824999999999</v>
      </c>
      <c r="Z155">
        <v>17.052795</v>
      </c>
      <c r="AA155">
        <v>17.452960999999998</v>
      </c>
      <c r="AB155">
        <v>21.288345</v>
      </c>
      <c r="AC155">
        <v>5.0628814999999996</v>
      </c>
      <c r="AD155">
        <v>64.231200000000001</v>
      </c>
      <c r="AE155">
        <v>0</v>
      </c>
      <c r="AF155">
        <v>156.92021</v>
      </c>
    </row>
    <row r="156" spans="1:32" x14ac:dyDescent="0.3">
      <c r="A156">
        <v>3000823</v>
      </c>
      <c r="B156">
        <v>1</v>
      </c>
      <c r="C156" t="s">
        <v>82</v>
      </c>
      <c r="D156" t="s">
        <v>103</v>
      </c>
      <c r="E156" t="s">
        <v>765</v>
      </c>
      <c r="F156" t="s">
        <v>766</v>
      </c>
      <c r="G156" t="s">
        <v>31552</v>
      </c>
      <c r="H156" t="s">
        <v>223</v>
      </c>
      <c r="I156" t="s">
        <v>78</v>
      </c>
      <c r="J156" t="s">
        <v>135</v>
      </c>
      <c r="K156" t="s">
        <v>22</v>
      </c>
      <c r="L156" t="s">
        <v>136</v>
      </c>
      <c r="M156" t="s">
        <v>767</v>
      </c>
      <c r="N156" t="s">
        <v>768</v>
      </c>
      <c r="O156">
        <v>0.68554555555555552</v>
      </c>
      <c r="P156">
        <v>0</v>
      </c>
      <c r="Q156">
        <v>72</v>
      </c>
      <c r="R156">
        <v>0</v>
      </c>
      <c r="S156">
        <v>12</v>
      </c>
      <c r="T156">
        <v>0</v>
      </c>
      <c r="U156">
        <v>10</v>
      </c>
      <c r="V156">
        <v>0</v>
      </c>
      <c r="W156">
        <v>0</v>
      </c>
      <c r="X156">
        <v>0</v>
      </c>
      <c r="Y156">
        <v>6.4342930000000003</v>
      </c>
      <c r="Z156">
        <v>0</v>
      </c>
      <c r="AA156">
        <v>0.38724177999999998</v>
      </c>
      <c r="AB156">
        <v>0</v>
      </c>
      <c r="AC156">
        <v>3.0704188000000001</v>
      </c>
      <c r="AD156">
        <v>0</v>
      </c>
      <c r="AE156">
        <v>0</v>
      </c>
      <c r="AF156">
        <v>9.8919530000000009</v>
      </c>
    </row>
    <row r="157" spans="1:32" x14ac:dyDescent="0.3">
      <c r="A157">
        <v>3000817</v>
      </c>
      <c r="B157">
        <v>1</v>
      </c>
      <c r="C157" t="s">
        <v>82</v>
      </c>
      <c r="D157" t="s">
        <v>93</v>
      </c>
      <c r="E157" t="s">
        <v>769</v>
      </c>
      <c r="F157" t="s">
        <v>770</v>
      </c>
      <c r="G157" t="s">
        <v>31551</v>
      </c>
      <c r="H157" t="s">
        <v>185</v>
      </c>
      <c r="I157" t="s">
        <v>79</v>
      </c>
      <c r="J157" t="s">
        <v>135</v>
      </c>
      <c r="K157" t="s">
        <v>22</v>
      </c>
      <c r="L157" t="s">
        <v>136</v>
      </c>
      <c r="M157" t="s">
        <v>771</v>
      </c>
      <c r="N157" t="s">
        <v>772</v>
      </c>
      <c r="O157">
        <v>0.11666666666666667</v>
      </c>
      <c r="P157">
        <v>0</v>
      </c>
      <c r="Q157">
        <v>999</v>
      </c>
      <c r="R157">
        <v>0</v>
      </c>
      <c r="S157">
        <v>0</v>
      </c>
      <c r="T157">
        <v>0</v>
      </c>
      <c r="U157">
        <v>51</v>
      </c>
      <c r="V157">
        <v>0</v>
      </c>
      <c r="W157">
        <v>0</v>
      </c>
      <c r="X157">
        <v>0</v>
      </c>
      <c r="Y157">
        <v>28.913876999999999</v>
      </c>
      <c r="Z157">
        <v>0</v>
      </c>
      <c r="AA157">
        <v>0</v>
      </c>
      <c r="AB157">
        <v>0</v>
      </c>
      <c r="AC157">
        <v>9.9976079999999996</v>
      </c>
      <c r="AD157">
        <v>0</v>
      </c>
      <c r="AE157">
        <v>0</v>
      </c>
      <c r="AF157">
        <v>38.911487999999999</v>
      </c>
    </row>
    <row r="158" spans="1:32" x14ac:dyDescent="0.3">
      <c r="A158">
        <v>3000749</v>
      </c>
      <c r="B158">
        <v>1</v>
      </c>
      <c r="C158" t="s">
        <v>82</v>
      </c>
      <c r="D158" t="s">
        <v>90</v>
      </c>
      <c r="E158" t="s">
        <v>440</v>
      </c>
      <c r="F158" t="s">
        <v>441</v>
      </c>
      <c r="G158" t="s">
        <v>31546</v>
      </c>
      <c r="H158" t="s">
        <v>223</v>
      </c>
      <c r="I158" t="s">
        <v>78</v>
      </c>
      <c r="J158" t="s">
        <v>135</v>
      </c>
      <c r="K158" t="s">
        <v>22</v>
      </c>
      <c r="L158" t="s">
        <v>136</v>
      </c>
      <c r="M158" t="s">
        <v>773</v>
      </c>
      <c r="N158" t="s">
        <v>774</v>
      </c>
      <c r="O158">
        <v>1.3665674999999999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23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116.52273</v>
      </c>
      <c r="AD158">
        <v>0</v>
      </c>
      <c r="AE158">
        <v>0</v>
      </c>
      <c r="AF158">
        <v>116.52273</v>
      </c>
    </row>
    <row r="159" spans="1:32" x14ac:dyDescent="0.3">
      <c r="A159">
        <v>3000798</v>
      </c>
      <c r="B159">
        <v>1</v>
      </c>
      <c r="C159" t="s">
        <v>82</v>
      </c>
      <c r="D159" t="s">
        <v>92</v>
      </c>
      <c r="E159" t="s">
        <v>775</v>
      </c>
      <c r="F159" t="s">
        <v>776</v>
      </c>
      <c r="G159" t="s">
        <v>31549</v>
      </c>
      <c r="H159" t="s">
        <v>134</v>
      </c>
      <c r="I159" t="s">
        <v>79</v>
      </c>
      <c r="J159" t="s">
        <v>135</v>
      </c>
      <c r="K159" t="s">
        <v>22</v>
      </c>
      <c r="L159" t="s">
        <v>136</v>
      </c>
      <c r="M159" t="s">
        <v>777</v>
      </c>
      <c r="N159" t="s">
        <v>778</v>
      </c>
      <c r="O159">
        <v>1.5330555555555556</v>
      </c>
      <c r="P159">
        <v>0</v>
      </c>
      <c r="Q159">
        <v>34</v>
      </c>
      <c r="R159">
        <v>0</v>
      </c>
      <c r="S159">
        <v>0</v>
      </c>
      <c r="T159">
        <v>7</v>
      </c>
      <c r="U159">
        <v>32</v>
      </c>
      <c r="V159">
        <v>1</v>
      </c>
      <c r="W159">
        <v>0</v>
      </c>
      <c r="X159">
        <v>0</v>
      </c>
      <c r="Y159">
        <v>28.348120000000002</v>
      </c>
      <c r="Z159">
        <v>0</v>
      </c>
      <c r="AA159">
        <v>0</v>
      </c>
      <c r="AB159">
        <v>262.74603000000002</v>
      </c>
      <c r="AC159">
        <v>141.32060000000001</v>
      </c>
      <c r="AD159">
        <v>433.29712000000001</v>
      </c>
      <c r="AE159">
        <v>0</v>
      </c>
      <c r="AF159">
        <v>865.71185000000003</v>
      </c>
    </row>
    <row r="160" spans="1:32" x14ac:dyDescent="0.3">
      <c r="A160">
        <v>3000752</v>
      </c>
      <c r="B160">
        <v>1</v>
      </c>
      <c r="C160" t="s">
        <v>82</v>
      </c>
      <c r="D160" t="s">
        <v>88</v>
      </c>
      <c r="E160" t="s">
        <v>779</v>
      </c>
      <c r="F160" t="s">
        <v>780</v>
      </c>
      <c r="G160" t="s">
        <v>31551</v>
      </c>
      <c r="H160" t="s">
        <v>266</v>
      </c>
      <c r="I160" t="s">
        <v>79</v>
      </c>
      <c r="J160" t="s">
        <v>135</v>
      </c>
      <c r="K160" t="s">
        <v>22</v>
      </c>
      <c r="L160" t="s">
        <v>136</v>
      </c>
      <c r="M160" t="s">
        <v>781</v>
      </c>
      <c r="N160" t="s">
        <v>782</v>
      </c>
      <c r="O160">
        <v>1.2041666666666666</v>
      </c>
      <c r="P160">
        <v>0</v>
      </c>
      <c r="Q160">
        <v>148</v>
      </c>
      <c r="R160">
        <v>0</v>
      </c>
      <c r="S160">
        <v>9</v>
      </c>
      <c r="T160">
        <v>0</v>
      </c>
      <c r="U160">
        <v>9</v>
      </c>
      <c r="V160">
        <v>0</v>
      </c>
      <c r="W160">
        <v>0</v>
      </c>
      <c r="X160">
        <v>0</v>
      </c>
      <c r="Y160">
        <v>36.236046000000002</v>
      </c>
      <c r="Z160">
        <v>0</v>
      </c>
      <c r="AA160">
        <v>2.9307786999999998</v>
      </c>
      <c r="AB160">
        <v>0</v>
      </c>
      <c r="AC160">
        <v>22.516431999999998</v>
      </c>
      <c r="AD160">
        <v>0</v>
      </c>
      <c r="AE160">
        <v>0</v>
      </c>
      <c r="AF160">
        <v>61.683258000000002</v>
      </c>
    </row>
    <row r="161" spans="1:32" x14ac:dyDescent="0.3">
      <c r="A161">
        <v>3000766</v>
      </c>
      <c r="B161">
        <v>1</v>
      </c>
      <c r="C161" t="s">
        <v>82</v>
      </c>
      <c r="D161" t="s">
        <v>84</v>
      </c>
      <c r="E161" t="s">
        <v>783</v>
      </c>
      <c r="F161" t="s">
        <v>784</v>
      </c>
      <c r="G161" t="s">
        <v>31545</v>
      </c>
      <c r="H161" t="s">
        <v>145</v>
      </c>
      <c r="I161" t="s">
        <v>79</v>
      </c>
      <c r="J161" t="s">
        <v>135</v>
      </c>
      <c r="K161" t="s">
        <v>22</v>
      </c>
      <c r="L161" t="s">
        <v>136</v>
      </c>
      <c r="M161" t="s">
        <v>785</v>
      </c>
      <c r="N161" t="s">
        <v>786</v>
      </c>
      <c r="O161">
        <v>0.92032611111111107</v>
      </c>
      <c r="P161">
        <v>0</v>
      </c>
      <c r="Q161">
        <v>595</v>
      </c>
      <c r="R161">
        <v>0</v>
      </c>
      <c r="S161">
        <v>0</v>
      </c>
      <c r="T161">
        <v>4</v>
      </c>
      <c r="U161">
        <v>35</v>
      </c>
      <c r="V161">
        <v>1</v>
      </c>
      <c r="W161">
        <v>0</v>
      </c>
      <c r="X161">
        <v>0</v>
      </c>
      <c r="Y161">
        <v>100.49026000000001</v>
      </c>
      <c r="Z161">
        <v>0</v>
      </c>
      <c r="AA161">
        <v>0</v>
      </c>
      <c r="AB161">
        <v>14.210126000000001</v>
      </c>
      <c r="AC161">
        <v>32.997047000000002</v>
      </c>
      <c r="AD161">
        <v>24.432908999999999</v>
      </c>
      <c r="AE161">
        <v>0</v>
      </c>
      <c r="AF161">
        <v>172.13033999999999</v>
      </c>
    </row>
    <row r="162" spans="1:32" x14ac:dyDescent="0.3">
      <c r="A162">
        <v>3000706</v>
      </c>
      <c r="B162">
        <v>1</v>
      </c>
      <c r="C162" t="s">
        <v>82</v>
      </c>
      <c r="D162" t="s">
        <v>100</v>
      </c>
      <c r="E162" t="s">
        <v>787</v>
      </c>
      <c r="F162" t="s">
        <v>788</v>
      </c>
      <c r="G162" t="s">
        <v>31548</v>
      </c>
      <c r="H162" t="s">
        <v>320</v>
      </c>
      <c r="I162" t="s">
        <v>78</v>
      </c>
      <c r="J162" t="s">
        <v>135</v>
      </c>
      <c r="K162" t="s">
        <v>22</v>
      </c>
      <c r="L162" t="s">
        <v>136</v>
      </c>
      <c r="M162" t="s">
        <v>789</v>
      </c>
      <c r="N162" t="s">
        <v>790</v>
      </c>
      <c r="O162">
        <v>6.1489777777777777</v>
      </c>
      <c r="P162">
        <v>0</v>
      </c>
      <c r="Q162">
        <v>7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9.5708459999999995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9.5708459999999995</v>
      </c>
    </row>
    <row r="163" spans="1:32" x14ac:dyDescent="0.3">
      <c r="A163">
        <v>3000785</v>
      </c>
      <c r="B163">
        <v>1</v>
      </c>
      <c r="C163" t="s">
        <v>83</v>
      </c>
      <c r="D163" t="s">
        <v>123</v>
      </c>
      <c r="E163" t="s">
        <v>791</v>
      </c>
      <c r="F163" t="s">
        <v>792</v>
      </c>
      <c r="G163" t="s">
        <v>31549</v>
      </c>
      <c r="H163" t="s">
        <v>134</v>
      </c>
      <c r="I163" t="s">
        <v>79</v>
      </c>
      <c r="J163" t="s">
        <v>135</v>
      </c>
      <c r="K163" t="s">
        <v>22</v>
      </c>
      <c r="L163" t="s">
        <v>136</v>
      </c>
      <c r="M163" t="s">
        <v>793</v>
      </c>
      <c r="N163" t="s">
        <v>794</v>
      </c>
      <c r="O163">
        <v>4.1183333333333332</v>
      </c>
      <c r="P163">
        <v>1</v>
      </c>
      <c r="Q163">
        <v>503</v>
      </c>
      <c r="R163">
        <v>14</v>
      </c>
      <c r="S163">
        <v>25</v>
      </c>
      <c r="T163">
        <v>9</v>
      </c>
      <c r="U163">
        <v>73</v>
      </c>
      <c r="V163">
        <v>4</v>
      </c>
      <c r="W163">
        <v>0</v>
      </c>
      <c r="X163">
        <v>5.2359033000000004</v>
      </c>
      <c r="Y163">
        <v>424.94754</v>
      </c>
      <c r="Z163">
        <v>22.428135000000001</v>
      </c>
      <c r="AA163">
        <v>57.149726999999999</v>
      </c>
      <c r="AB163">
        <v>1243.6818000000001</v>
      </c>
      <c r="AC163">
        <v>212.77815000000001</v>
      </c>
      <c r="AD163">
        <v>5803.5640000000003</v>
      </c>
      <c r="AE163">
        <v>0</v>
      </c>
      <c r="AF163">
        <v>7769.7856000000002</v>
      </c>
    </row>
    <row r="164" spans="1:32" x14ac:dyDescent="0.3">
      <c r="A164">
        <v>3000621</v>
      </c>
      <c r="B164">
        <v>1</v>
      </c>
      <c r="C164" t="s">
        <v>82</v>
      </c>
      <c r="D164" t="s">
        <v>104</v>
      </c>
      <c r="E164" t="s">
        <v>795</v>
      </c>
      <c r="F164" t="s">
        <v>796</v>
      </c>
      <c r="G164" t="s">
        <v>31548</v>
      </c>
      <c r="H164" t="s">
        <v>320</v>
      </c>
      <c r="I164" t="s">
        <v>78</v>
      </c>
      <c r="J164" t="s">
        <v>135</v>
      </c>
      <c r="K164" t="s">
        <v>22</v>
      </c>
      <c r="L164" t="s">
        <v>136</v>
      </c>
      <c r="M164" t="s">
        <v>797</v>
      </c>
      <c r="N164" t="s">
        <v>798</v>
      </c>
      <c r="O164">
        <v>1.7905233333333332</v>
      </c>
      <c r="P164">
        <v>0</v>
      </c>
      <c r="Q164">
        <v>7</v>
      </c>
      <c r="R164">
        <v>0</v>
      </c>
      <c r="S164">
        <v>0</v>
      </c>
      <c r="T164">
        <v>0</v>
      </c>
      <c r="U164">
        <v>5</v>
      </c>
      <c r="V164">
        <v>0</v>
      </c>
      <c r="W164">
        <v>0</v>
      </c>
      <c r="X164">
        <v>0</v>
      </c>
      <c r="Y164">
        <v>2.3851855</v>
      </c>
      <c r="Z164">
        <v>0</v>
      </c>
      <c r="AA164">
        <v>0</v>
      </c>
      <c r="AB164">
        <v>0</v>
      </c>
      <c r="AC164">
        <v>4.0264740000000003</v>
      </c>
      <c r="AD164">
        <v>0</v>
      </c>
      <c r="AE164">
        <v>0</v>
      </c>
      <c r="AF164">
        <v>6.4116591999999999</v>
      </c>
    </row>
    <row r="165" spans="1:32" x14ac:dyDescent="0.3">
      <c r="A165">
        <v>3000607</v>
      </c>
      <c r="B165">
        <v>1</v>
      </c>
      <c r="C165" t="s">
        <v>82</v>
      </c>
      <c r="D165" t="s">
        <v>90</v>
      </c>
      <c r="E165" t="s">
        <v>488</v>
      </c>
      <c r="F165" t="s">
        <v>489</v>
      </c>
      <c r="G165" t="s">
        <v>31546</v>
      </c>
      <c r="H165" t="s">
        <v>223</v>
      </c>
      <c r="I165" t="s">
        <v>78</v>
      </c>
      <c r="J165" t="s">
        <v>135</v>
      </c>
      <c r="K165" t="s">
        <v>22</v>
      </c>
      <c r="L165" t="s">
        <v>136</v>
      </c>
      <c r="M165" t="s">
        <v>799</v>
      </c>
      <c r="N165" t="s">
        <v>800</v>
      </c>
      <c r="O165">
        <v>1.2889580555555555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5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16.583995999999999</v>
      </c>
      <c r="AD165">
        <v>0</v>
      </c>
      <c r="AE165">
        <v>0</v>
      </c>
      <c r="AF165">
        <v>16.583995999999999</v>
      </c>
    </row>
    <row r="166" spans="1:32" x14ac:dyDescent="0.3">
      <c r="A166">
        <v>3000620</v>
      </c>
      <c r="B166">
        <v>1</v>
      </c>
      <c r="C166" t="s">
        <v>82</v>
      </c>
      <c r="D166" t="s">
        <v>99</v>
      </c>
      <c r="E166" t="s">
        <v>801</v>
      </c>
      <c r="F166" t="s">
        <v>802</v>
      </c>
      <c r="G166" t="s">
        <v>31546</v>
      </c>
      <c r="H166" t="s">
        <v>223</v>
      </c>
      <c r="I166" t="s">
        <v>78</v>
      </c>
      <c r="J166" t="s">
        <v>135</v>
      </c>
      <c r="K166" t="s">
        <v>22</v>
      </c>
      <c r="L166" t="s">
        <v>136</v>
      </c>
      <c r="M166" t="s">
        <v>803</v>
      </c>
      <c r="N166" t="s">
        <v>804</v>
      </c>
      <c r="O166">
        <v>6.7398777777777781</v>
      </c>
      <c r="P166">
        <v>0</v>
      </c>
      <c r="Q166">
        <v>53</v>
      </c>
      <c r="R166">
        <v>0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0</v>
      </c>
      <c r="Y166">
        <v>54.47063</v>
      </c>
      <c r="Z166">
        <v>0</v>
      </c>
      <c r="AA166">
        <v>0</v>
      </c>
      <c r="AB166">
        <v>0</v>
      </c>
      <c r="AC166">
        <v>11.923102999999999</v>
      </c>
      <c r="AD166">
        <v>0</v>
      </c>
      <c r="AE166">
        <v>0</v>
      </c>
      <c r="AF166">
        <v>66.393730000000005</v>
      </c>
    </row>
    <row r="167" spans="1:32" x14ac:dyDescent="0.3">
      <c r="A167">
        <v>3000517</v>
      </c>
      <c r="B167">
        <v>1</v>
      </c>
      <c r="C167" t="s">
        <v>82</v>
      </c>
      <c r="D167" t="s">
        <v>102</v>
      </c>
      <c r="E167" t="s">
        <v>805</v>
      </c>
      <c r="F167" t="s">
        <v>806</v>
      </c>
      <c r="G167" t="s">
        <v>31552</v>
      </c>
      <c r="H167" t="s">
        <v>261</v>
      </c>
      <c r="I167" t="s">
        <v>78</v>
      </c>
      <c r="J167" t="s">
        <v>135</v>
      </c>
      <c r="K167" t="s">
        <v>22</v>
      </c>
      <c r="L167" t="s">
        <v>136</v>
      </c>
      <c r="M167" t="s">
        <v>807</v>
      </c>
      <c r="N167" t="s">
        <v>808</v>
      </c>
      <c r="O167">
        <v>1.8054588888888889</v>
      </c>
      <c r="P167">
        <v>0</v>
      </c>
      <c r="Q167">
        <v>1</v>
      </c>
      <c r="R167">
        <v>0</v>
      </c>
      <c r="S167">
        <v>5</v>
      </c>
      <c r="T167">
        <v>0</v>
      </c>
      <c r="U167">
        <v>3</v>
      </c>
      <c r="V167">
        <v>0</v>
      </c>
      <c r="W167">
        <v>0</v>
      </c>
      <c r="X167">
        <v>0</v>
      </c>
      <c r="Y167">
        <v>0.36681556999999998</v>
      </c>
      <c r="Z167">
        <v>0</v>
      </c>
      <c r="AA167">
        <v>2.4683847000000001</v>
      </c>
      <c r="AB167">
        <v>0</v>
      </c>
      <c r="AC167">
        <v>0.32665509999999998</v>
      </c>
      <c r="AD167">
        <v>0</v>
      </c>
      <c r="AE167">
        <v>0</v>
      </c>
      <c r="AF167">
        <v>3.1618552000000002</v>
      </c>
    </row>
    <row r="168" spans="1:32" x14ac:dyDescent="0.3">
      <c r="A168">
        <v>3000478</v>
      </c>
      <c r="B168">
        <v>1</v>
      </c>
      <c r="C168" t="s">
        <v>82</v>
      </c>
      <c r="D168" t="s">
        <v>92</v>
      </c>
      <c r="E168" t="s">
        <v>809</v>
      </c>
      <c r="F168" t="s">
        <v>810</v>
      </c>
      <c r="G168" t="s">
        <v>31548</v>
      </c>
      <c r="H168" t="s">
        <v>320</v>
      </c>
      <c r="I168" t="s">
        <v>78</v>
      </c>
      <c r="J168" t="s">
        <v>135</v>
      </c>
      <c r="K168" t="s">
        <v>22</v>
      </c>
      <c r="L168" t="s">
        <v>136</v>
      </c>
      <c r="M168" t="s">
        <v>811</v>
      </c>
      <c r="N168" t="s">
        <v>812</v>
      </c>
      <c r="O168">
        <v>1.6312738888888889</v>
      </c>
      <c r="P168">
        <v>0</v>
      </c>
      <c r="Q168">
        <v>1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0.51662945999999998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0.51662945999999998</v>
      </c>
    </row>
    <row r="169" spans="1:32" x14ac:dyDescent="0.3">
      <c r="A169">
        <v>3000464</v>
      </c>
      <c r="B169">
        <v>1</v>
      </c>
      <c r="C169" t="s">
        <v>82</v>
      </c>
      <c r="D169" t="s">
        <v>91</v>
      </c>
      <c r="E169" t="s">
        <v>813</v>
      </c>
      <c r="F169" t="s">
        <v>814</v>
      </c>
      <c r="G169" t="s">
        <v>31546</v>
      </c>
      <c r="H169" t="s">
        <v>380</v>
      </c>
      <c r="I169" t="s">
        <v>78</v>
      </c>
      <c r="J169" t="s">
        <v>135</v>
      </c>
      <c r="K169" t="s">
        <v>22</v>
      </c>
      <c r="L169" t="s">
        <v>136</v>
      </c>
      <c r="M169" t="s">
        <v>815</v>
      </c>
      <c r="N169" t="s">
        <v>816</v>
      </c>
      <c r="O169">
        <v>3.5358469444444447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2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30.145734999999998</v>
      </c>
      <c r="AD169">
        <v>0</v>
      </c>
      <c r="AE169">
        <v>0</v>
      </c>
      <c r="AF169">
        <v>30.145734999999998</v>
      </c>
    </row>
    <row r="170" spans="1:32" x14ac:dyDescent="0.3">
      <c r="A170">
        <v>3000457</v>
      </c>
      <c r="B170">
        <v>1</v>
      </c>
      <c r="C170" t="s">
        <v>82</v>
      </c>
      <c r="D170" t="s">
        <v>101</v>
      </c>
      <c r="E170" t="s">
        <v>817</v>
      </c>
      <c r="F170" t="s">
        <v>818</v>
      </c>
      <c r="G170" t="s">
        <v>31546</v>
      </c>
      <c r="H170" t="s">
        <v>223</v>
      </c>
      <c r="I170" t="s">
        <v>78</v>
      </c>
      <c r="J170" t="s">
        <v>135</v>
      </c>
      <c r="K170" t="s">
        <v>22</v>
      </c>
      <c r="L170" t="s">
        <v>136</v>
      </c>
      <c r="M170" t="s">
        <v>819</v>
      </c>
      <c r="N170" t="s">
        <v>820</v>
      </c>
      <c r="O170">
        <v>1.3874625</v>
      </c>
      <c r="P170">
        <v>0</v>
      </c>
      <c r="Q170">
        <v>79</v>
      </c>
      <c r="R170">
        <v>0</v>
      </c>
      <c r="S170">
        <v>0</v>
      </c>
      <c r="T170">
        <v>0</v>
      </c>
      <c r="U170">
        <v>4</v>
      </c>
      <c r="V170">
        <v>0</v>
      </c>
      <c r="W170">
        <v>0</v>
      </c>
      <c r="X170">
        <v>0</v>
      </c>
      <c r="Y170">
        <v>21.332846</v>
      </c>
      <c r="Z170">
        <v>0</v>
      </c>
      <c r="AA170">
        <v>0</v>
      </c>
      <c r="AB170">
        <v>0</v>
      </c>
      <c r="AC170">
        <v>0.51718145999999998</v>
      </c>
      <c r="AD170">
        <v>0</v>
      </c>
      <c r="AE170">
        <v>0</v>
      </c>
      <c r="AF170">
        <v>21.850027000000001</v>
      </c>
    </row>
    <row r="171" spans="1:32" x14ac:dyDescent="0.3">
      <c r="A171">
        <v>3000462</v>
      </c>
      <c r="B171">
        <v>1</v>
      </c>
      <c r="C171" t="s">
        <v>82</v>
      </c>
      <c r="D171" t="s">
        <v>99</v>
      </c>
      <c r="E171" t="s">
        <v>821</v>
      </c>
      <c r="F171" t="s">
        <v>822</v>
      </c>
      <c r="G171" t="s">
        <v>31548</v>
      </c>
      <c r="H171" t="s">
        <v>380</v>
      </c>
      <c r="I171" t="s">
        <v>78</v>
      </c>
      <c r="J171" t="s">
        <v>135</v>
      </c>
      <c r="K171" t="s">
        <v>22</v>
      </c>
      <c r="L171" t="s">
        <v>136</v>
      </c>
      <c r="M171" t="s">
        <v>823</v>
      </c>
      <c r="N171" t="s">
        <v>824</v>
      </c>
      <c r="O171">
        <v>3.3496127777777778</v>
      </c>
      <c r="P171">
        <v>0</v>
      </c>
      <c r="Q171">
        <v>1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0.50959900000000002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0.50959900000000002</v>
      </c>
    </row>
    <row r="172" spans="1:32" x14ac:dyDescent="0.3">
      <c r="A172">
        <v>3000454</v>
      </c>
      <c r="B172">
        <v>1</v>
      </c>
      <c r="C172" t="s">
        <v>82</v>
      </c>
      <c r="D172" t="s">
        <v>91</v>
      </c>
      <c r="E172" t="s">
        <v>825</v>
      </c>
      <c r="F172" t="s">
        <v>826</v>
      </c>
      <c r="G172" t="s">
        <v>31552</v>
      </c>
      <c r="H172" t="s">
        <v>145</v>
      </c>
      <c r="I172" t="s">
        <v>78</v>
      </c>
      <c r="J172" t="s">
        <v>135</v>
      </c>
      <c r="K172" t="s">
        <v>22</v>
      </c>
      <c r="L172" t="s">
        <v>136</v>
      </c>
      <c r="M172" t="s">
        <v>827</v>
      </c>
      <c r="N172" t="s">
        <v>828</v>
      </c>
      <c r="O172">
        <v>0.3175</v>
      </c>
      <c r="P172">
        <v>0</v>
      </c>
      <c r="Q172">
        <v>555</v>
      </c>
      <c r="R172">
        <v>0</v>
      </c>
      <c r="S172">
        <v>0</v>
      </c>
      <c r="T172">
        <v>0</v>
      </c>
      <c r="U172">
        <v>25</v>
      </c>
      <c r="V172">
        <v>0</v>
      </c>
      <c r="W172">
        <v>0</v>
      </c>
      <c r="X172">
        <v>0</v>
      </c>
      <c r="Y172">
        <v>34.148420000000002</v>
      </c>
      <c r="Z172">
        <v>0</v>
      </c>
      <c r="AA172">
        <v>0</v>
      </c>
      <c r="AB172">
        <v>0</v>
      </c>
      <c r="AC172">
        <v>9.7403929999999992</v>
      </c>
      <c r="AD172">
        <v>0</v>
      </c>
      <c r="AE172">
        <v>0</v>
      </c>
      <c r="AF172">
        <v>43.888809999999999</v>
      </c>
    </row>
    <row r="173" spans="1:32" x14ac:dyDescent="0.3">
      <c r="A173">
        <v>3000456</v>
      </c>
      <c r="B173">
        <v>1</v>
      </c>
      <c r="C173" t="s">
        <v>83</v>
      </c>
      <c r="D173" t="s">
        <v>127</v>
      </c>
      <c r="E173" t="s">
        <v>829</v>
      </c>
      <c r="F173" t="s">
        <v>830</v>
      </c>
      <c r="G173" t="s">
        <v>31551</v>
      </c>
      <c r="H173" t="s">
        <v>266</v>
      </c>
      <c r="I173" t="s">
        <v>79</v>
      </c>
      <c r="J173" t="s">
        <v>135</v>
      </c>
      <c r="K173" t="s">
        <v>22</v>
      </c>
      <c r="L173" t="s">
        <v>136</v>
      </c>
      <c r="M173" t="s">
        <v>831</v>
      </c>
      <c r="N173" t="s">
        <v>832</v>
      </c>
      <c r="O173">
        <v>1.3974177777777776</v>
      </c>
      <c r="P173">
        <v>0</v>
      </c>
      <c r="Q173">
        <v>642</v>
      </c>
      <c r="R173">
        <v>1</v>
      </c>
      <c r="S173">
        <v>14</v>
      </c>
      <c r="T173">
        <v>3</v>
      </c>
      <c r="U173">
        <v>38</v>
      </c>
      <c r="V173">
        <v>0</v>
      </c>
      <c r="W173">
        <v>0</v>
      </c>
      <c r="X173">
        <v>0</v>
      </c>
      <c r="Y173">
        <v>79.112440000000007</v>
      </c>
      <c r="Z173">
        <v>0.28094720000000001</v>
      </c>
      <c r="AA173">
        <v>1.0574929</v>
      </c>
      <c r="AB173">
        <v>4.0241876000000003</v>
      </c>
      <c r="AC173">
        <v>11.020602</v>
      </c>
      <c r="AD173">
        <v>0</v>
      </c>
      <c r="AE173">
        <v>0</v>
      </c>
      <c r="AF173">
        <v>95.495673999999994</v>
      </c>
    </row>
    <row r="174" spans="1:32" x14ac:dyDescent="0.3">
      <c r="A174">
        <v>3000403</v>
      </c>
      <c r="B174">
        <v>1</v>
      </c>
      <c r="C174" t="s">
        <v>82</v>
      </c>
      <c r="D174" t="s">
        <v>103</v>
      </c>
      <c r="E174" t="s">
        <v>833</v>
      </c>
      <c r="F174" t="s">
        <v>834</v>
      </c>
      <c r="G174" t="s">
        <v>31546</v>
      </c>
      <c r="H174" t="s">
        <v>223</v>
      </c>
      <c r="I174" t="s">
        <v>78</v>
      </c>
      <c r="J174" t="s">
        <v>135</v>
      </c>
      <c r="K174" t="s">
        <v>22</v>
      </c>
      <c r="L174" t="s">
        <v>136</v>
      </c>
      <c r="M174" t="s">
        <v>835</v>
      </c>
      <c r="N174" t="s">
        <v>836</v>
      </c>
      <c r="O174">
        <v>1.0175494444444444</v>
      </c>
      <c r="P174">
        <v>0</v>
      </c>
      <c r="Q174">
        <v>27</v>
      </c>
      <c r="R174">
        <v>0</v>
      </c>
      <c r="S174">
        <v>4</v>
      </c>
      <c r="T174">
        <v>0</v>
      </c>
      <c r="U174">
        <v>2</v>
      </c>
      <c r="V174">
        <v>0</v>
      </c>
      <c r="W174">
        <v>0</v>
      </c>
      <c r="X174">
        <v>0</v>
      </c>
      <c r="Y174">
        <v>2.8117795000000001</v>
      </c>
      <c r="Z174">
        <v>0</v>
      </c>
      <c r="AA174">
        <v>0.49066773000000002</v>
      </c>
      <c r="AB174">
        <v>0</v>
      </c>
      <c r="AC174">
        <v>1.7309607</v>
      </c>
      <c r="AD174">
        <v>0</v>
      </c>
      <c r="AE174">
        <v>0</v>
      </c>
      <c r="AF174">
        <v>5.0334076999999997</v>
      </c>
    </row>
    <row r="175" spans="1:32" x14ac:dyDescent="0.3">
      <c r="A175">
        <v>3000409</v>
      </c>
      <c r="B175">
        <v>1</v>
      </c>
      <c r="C175" t="s">
        <v>82</v>
      </c>
      <c r="D175" t="s">
        <v>103</v>
      </c>
      <c r="E175" t="s">
        <v>837</v>
      </c>
      <c r="F175" t="s">
        <v>838</v>
      </c>
      <c r="G175" t="s">
        <v>31549</v>
      </c>
      <c r="H175" t="s">
        <v>134</v>
      </c>
      <c r="I175" t="s">
        <v>79</v>
      </c>
      <c r="J175" t="s">
        <v>135</v>
      </c>
      <c r="K175" t="s">
        <v>22</v>
      </c>
      <c r="L175" t="s">
        <v>136</v>
      </c>
      <c r="M175" t="s">
        <v>839</v>
      </c>
      <c r="N175" t="s">
        <v>840</v>
      </c>
      <c r="O175">
        <v>1.2813888888888889</v>
      </c>
      <c r="P175">
        <v>0</v>
      </c>
      <c r="Q175">
        <v>576</v>
      </c>
      <c r="R175">
        <v>0</v>
      </c>
      <c r="S175">
        <v>93</v>
      </c>
      <c r="T175">
        <v>1</v>
      </c>
      <c r="U175">
        <v>96</v>
      </c>
      <c r="V175">
        <v>0</v>
      </c>
      <c r="W175">
        <v>0</v>
      </c>
      <c r="X175">
        <v>0</v>
      </c>
      <c r="Y175">
        <v>76.559830000000005</v>
      </c>
      <c r="Z175">
        <v>0</v>
      </c>
      <c r="AA175">
        <v>12.352599</v>
      </c>
      <c r="AB175">
        <v>0.19613232</v>
      </c>
      <c r="AC175">
        <v>43.950755999999998</v>
      </c>
      <c r="AD175">
        <v>0</v>
      </c>
      <c r="AE175">
        <v>0</v>
      </c>
      <c r="AF175">
        <v>133.05931000000001</v>
      </c>
    </row>
    <row r="176" spans="1:32" x14ac:dyDescent="0.3">
      <c r="A176">
        <v>3000389</v>
      </c>
      <c r="B176">
        <v>1</v>
      </c>
      <c r="C176" t="s">
        <v>82</v>
      </c>
      <c r="D176" t="s">
        <v>99</v>
      </c>
      <c r="E176" t="s">
        <v>841</v>
      </c>
      <c r="F176" t="s">
        <v>842</v>
      </c>
      <c r="G176" t="s">
        <v>31545</v>
      </c>
      <c r="H176" t="s">
        <v>134</v>
      </c>
      <c r="I176" t="s">
        <v>79</v>
      </c>
      <c r="J176" t="s">
        <v>135</v>
      </c>
      <c r="K176" t="s">
        <v>22</v>
      </c>
      <c r="L176" t="s">
        <v>136</v>
      </c>
      <c r="M176" t="s">
        <v>843</v>
      </c>
      <c r="N176" t="s">
        <v>844</v>
      </c>
      <c r="O176">
        <v>0.10888888888888888</v>
      </c>
      <c r="P176">
        <v>4</v>
      </c>
      <c r="Q176">
        <v>972</v>
      </c>
      <c r="R176">
        <v>14</v>
      </c>
      <c r="S176">
        <v>132</v>
      </c>
      <c r="T176">
        <v>20</v>
      </c>
      <c r="U176">
        <v>82</v>
      </c>
      <c r="V176">
        <v>0</v>
      </c>
      <c r="W176">
        <v>4</v>
      </c>
      <c r="X176">
        <v>1.1582679</v>
      </c>
      <c r="Y176">
        <v>14.551731999999999</v>
      </c>
      <c r="Z176">
        <v>0.91936130000000005</v>
      </c>
      <c r="AA176">
        <v>3.9396409999999999</v>
      </c>
      <c r="AB176">
        <v>7.2130910000000004</v>
      </c>
      <c r="AC176">
        <v>1.8226618000000001</v>
      </c>
      <c r="AD176">
        <v>0</v>
      </c>
      <c r="AE176">
        <v>0.37227529999999998</v>
      </c>
      <c r="AF176">
        <v>29.977029999999999</v>
      </c>
    </row>
    <row r="177" spans="1:32" x14ac:dyDescent="0.3">
      <c r="A177">
        <v>3000391</v>
      </c>
      <c r="B177">
        <v>1</v>
      </c>
      <c r="C177" t="s">
        <v>82</v>
      </c>
      <c r="D177" t="s">
        <v>99</v>
      </c>
      <c r="E177" t="s">
        <v>841</v>
      </c>
      <c r="F177" t="s">
        <v>842</v>
      </c>
      <c r="G177" t="s">
        <v>31545</v>
      </c>
      <c r="H177" t="s">
        <v>134</v>
      </c>
      <c r="I177" t="s">
        <v>79</v>
      </c>
      <c r="J177" t="s">
        <v>135</v>
      </c>
      <c r="K177" t="s">
        <v>22</v>
      </c>
      <c r="L177" t="s">
        <v>136</v>
      </c>
      <c r="M177" t="s">
        <v>845</v>
      </c>
      <c r="N177" t="s">
        <v>846</v>
      </c>
      <c r="O177">
        <v>0.46500000000000002</v>
      </c>
      <c r="P177">
        <v>4</v>
      </c>
      <c r="Q177">
        <v>972</v>
      </c>
      <c r="R177">
        <v>14</v>
      </c>
      <c r="S177">
        <v>132</v>
      </c>
      <c r="T177">
        <v>20</v>
      </c>
      <c r="U177">
        <v>82</v>
      </c>
      <c r="V177">
        <v>0</v>
      </c>
      <c r="W177">
        <v>4</v>
      </c>
      <c r="X177">
        <v>4.9462767000000003</v>
      </c>
      <c r="Y177">
        <v>62.141834000000003</v>
      </c>
      <c r="Z177">
        <v>3.9260478000000001</v>
      </c>
      <c r="AA177">
        <v>16.823875000000001</v>
      </c>
      <c r="AB177">
        <v>30.802841000000001</v>
      </c>
      <c r="AC177">
        <v>7.7835096999999998</v>
      </c>
      <c r="AD177">
        <v>0</v>
      </c>
      <c r="AE177">
        <v>1.5897673000000001</v>
      </c>
      <c r="AF177">
        <v>128.01416</v>
      </c>
    </row>
    <row r="178" spans="1:32" x14ac:dyDescent="0.3">
      <c r="A178">
        <v>3000414</v>
      </c>
      <c r="B178">
        <v>1</v>
      </c>
      <c r="C178" t="s">
        <v>82</v>
      </c>
      <c r="D178" t="s">
        <v>104</v>
      </c>
      <c r="E178" t="s">
        <v>847</v>
      </c>
      <c r="F178" t="s">
        <v>848</v>
      </c>
      <c r="G178" t="s">
        <v>31545</v>
      </c>
      <c r="H178" t="s">
        <v>134</v>
      </c>
      <c r="I178" t="s">
        <v>79</v>
      </c>
      <c r="J178" t="s">
        <v>135</v>
      </c>
      <c r="K178" t="s">
        <v>22</v>
      </c>
      <c r="L178" t="s">
        <v>136</v>
      </c>
      <c r="M178" t="s">
        <v>849</v>
      </c>
      <c r="N178" t="s">
        <v>850</v>
      </c>
      <c r="O178">
        <v>0.42749999999999999</v>
      </c>
      <c r="P178">
        <v>1</v>
      </c>
      <c r="Q178">
        <v>1162</v>
      </c>
      <c r="R178">
        <v>0</v>
      </c>
      <c r="S178">
        <v>98</v>
      </c>
      <c r="T178">
        <v>0</v>
      </c>
      <c r="U178">
        <v>256</v>
      </c>
      <c r="V178">
        <v>1</v>
      </c>
      <c r="W178">
        <v>0</v>
      </c>
      <c r="X178">
        <v>5.8772425999999998</v>
      </c>
      <c r="Y178">
        <v>109.38199</v>
      </c>
      <c r="Z178">
        <v>0</v>
      </c>
      <c r="AA178">
        <v>14.939106000000001</v>
      </c>
      <c r="AB178">
        <v>0</v>
      </c>
      <c r="AC178">
        <v>68.005399999999995</v>
      </c>
      <c r="AD178">
        <v>90.203710000000001</v>
      </c>
      <c r="AE178">
        <v>0</v>
      </c>
      <c r="AF178">
        <v>288.40744000000001</v>
      </c>
    </row>
    <row r="179" spans="1:32" x14ac:dyDescent="0.3">
      <c r="A179">
        <v>3000314</v>
      </c>
      <c r="B179">
        <v>1</v>
      </c>
      <c r="C179" t="s">
        <v>82</v>
      </c>
      <c r="D179" t="s">
        <v>87</v>
      </c>
      <c r="E179" t="s">
        <v>851</v>
      </c>
      <c r="F179" t="s">
        <v>852</v>
      </c>
      <c r="G179" t="s">
        <v>31552</v>
      </c>
      <c r="H179" t="s">
        <v>223</v>
      </c>
      <c r="I179" t="s">
        <v>78</v>
      </c>
      <c r="J179" t="s">
        <v>135</v>
      </c>
      <c r="K179" t="s">
        <v>22</v>
      </c>
      <c r="L179" t="s">
        <v>136</v>
      </c>
      <c r="M179" t="s">
        <v>853</v>
      </c>
      <c r="N179" t="s">
        <v>854</v>
      </c>
      <c r="O179">
        <v>4.0982186111111112</v>
      </c>
      <c r="P179">
        <v>0</v>
      </c>
      <c r="Q179">
        <v>183</v>
      </c>
      <c r="R179">
        <v>0</v>
      </c>
      <c r="S179">
        <v>0</v>
      </c>
      <c r="T179">
        <v>0</v>
      </c>
      <c r="U179">
        <v>7</v>
      </c>
      <c r="V179">
        <v>0</v>
      </c>
      <c r="W179">
        <v>0</v>
      </c>
      <c r="X179">
        <v>0</v>
      </c>
      <c r="Y179">
        <v>381.29028</v>
      </c>
      <c r="Z179">
        <v>0</v>
      </c>
      <c r="AA179">
        <v>0</v>
      </c>
      <c r="AB179">
        <v>0</v>
      </c>
      <c r="AC179">
        <v>4.0826625999999999</v>
      </c>
      <c r="AD179">
        <v>0</v>
      </c>
      <c r="AE179">
        <v>0</v>
      </c>
      <c r="AF179">
        <v>385.37295999999998</v>
      </c>
    </row>
    <row r="180" spans="1:32" x14ac:dyDescent="0.3">
      <c r="A180">
        <v>3000315</v>
      </c>
      <c r="B180">
        <v>1</v>
      </c>
      <c r="C180" t="s">
        <v>82</v>
      </c>
      <c r="D180" t="s">
        <v>104</v>
      </c>
      <c r="E180" t="s">
        <v>737</v>
      </c>
      <c r="F180" t="s">
        <v>738</v>
      </c>
      <c r="G180" t="s">
        <v>31546</v>
      </c>
      <c r="H180" t="s">
        <v>223</v>
      </c>
      <c r="I180" t="s">
        <v>78</v>
      </c>
      <c r="J180" t="s">
        <v>135</v>
      </c>
      <c r="K180" t="s">
        <v>22</v>
      </c>
      <c r="L180" t="s">
        <v>136</v>
      </c>
      <c r="M180" t="s">
        <v>855</v>
      </c>
      <c r="N180" t="s">
        <v>856</v>
      </c>
      <c r="O180">
        <v>3.0493569444444444</v>
      </c>
      <c r="P180">
        <v>0</v>
      </c>
      <c r="Q180">
        <v>40</v>
      </c>
      <c r="R180">
        <v>0</v>
      </c>
      <c r="S180">
        <v>0</v>
      </c>
      <c r="T180">
        <v>0</v>
      </c>
      <c r="U180">
        <v>5</v>
      </c>
      <c r="V180">
        <v>0</v>
      </c>
      <c r="W180">
        <v>0</v>
      </c>
      <c r="X180">
        <v>0</v>
      </c>
      <c r="Y180">
        <v>42.402760000000001</v>
      </c>
      <c r="Z180">
        <v>0</v>
      </c>
      <c r="AA180">
        <v>0</v>
      </c>
      <c r="AB180">
        <v>0</v>
      </c>
      <c r="AC180">
        <v>31.394324999999998</v>
      </c>
      <c r="AD180">
        <v>0</v>
      </c>
      <c r="AE180">
        <v>0</v>
      </c>
      <c r="AF180">
        <v>73.797079999999994</v>
      </c>
    </row>
    <row r="181" spans="1:32" x14ac:dyDescent="0.3">
      <c r="A181">
        <v>3000307</v>
      </c>
      <c r="B181">
        <v>1</v>
      </c>
      <c r="C181" t="s">
        <v>82</v>
      </c>
      <c r="D181" t="s">
        <v>108</v>
      </c>
      <c r="E181" t="s">
        <v>857</v>
      </c>
      <c r="F181" t="s">
        <v>858</v>
      </c>
      <c r="G181" t="s">
        <v>31545</v>
      </c>
      <c r="H181" t="s">
        <v>134</v>
      </c>
      <c r="I181" t="s">
        <v>79</v>
      </c>
      <c r="J181" t="s">
        <v>135</v>
      </c>
      <c r="K181" t="s">
        <v>22</v>
      </c>
      <c r="L181" t="s">
        <v>136</v>
      </c>
      <c r="M181" t="s">
        <v>859</v>
      </c>
      <c r="N181" t="s">
        <v>860</v>
      </c>
      <c r="O181">
        <v>2.4163888888888887</v>
      </c>
      <c r="P181">
        <v>3</v>
      </c>
      <c r="Q181">
        <v>39</v>
      </c>
      <c r="R181">
        <v>78</v>
      </c>
      <c r="S181">
        <v>401</v>
      </c>
      <c r="T181">
        <v>18</v>
      </c>
      <c r="U181">
        <v>102</v>
      </c>
      <c r="V181">
        <v>0</v>
      </c>
      <c r="W181">
        <v>0</v>
      </c>
      <c r="X181">
        <v>30.728241000000001</v>
      </c>
      <c r="Y181">
        <v>43.739178000000003</v>
      </c>
      <c r="Z181">
        <v>160.98434</v>
      </c>
      <c r="AA181">
        <v>427.61703</v>
      </c>
      <c r="AB181">
        <v>303.17236000000003</v>
      </c>
      <c r="AC181">
        <v>172.18042</v>
      </c>
      <c r="AD181">
        <v>0</v>
      </c>
      <c r="AE181">
        <v>0</v>
      </c>
      <c r="AF181">
        <v>1138.4215999999999</v>
      </c>
    </row>
    <row r="182" spans="1:32" x14ac:dyDescent="0.3">
      <c r="A182">
        <v>3000299</v>
      </c>
      <c r="B182">
        <v>1</v>
      </c>
      <c r="C182" t="s">
        <v>82</v>
      </c>
      <c r="D182" t="s">
        <v>87</v>
      </c>
      <c r="E182" t="s">
        <v>861</v>
      </c>
      <c r="F182" t="s">
        <v>862</v>
      </c>
      <c r="G182" t="s">
        <v>31550</v>
      </c>
      <c r="H182" t="s">
        <v>648</v>
      </c>
      <c r="I182" t="s">
        <v>78</v>
      </c>
      <c r="J182" t="s">
        <v>135</v>
      </c>
      <c r="K182" t="s">
        <v>22</v>
      </c>
      <c r="L182" t="s">
        <v>186</v>
      </c>
      <c r="M182" t="s">
        <v>863</v>
      </c>
      <c r="N182" t="s">
        <v>864</v>
      </c>
      <c r="O182">
        <v>0.48305555555555557</v>
      </c>
      <c r="P182">
        <v>0</v>
      </c>
      <c r="Q182">
        <v>6</v>
      </c>
      <c r="R182">
        <v>0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0</v>
      </c>
      <c r="Y182">
        <v>8.5679254999999996E-2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8.5679254999999996E-2</v>
      </c>
    </row>
    <row r="183" spans="1:32" x14ac:dyDescent="0.3">
      <c r="A183">
        <v>3000292</v>
      </c>
      <c r="B183">
        <v>1</v>
      </c>
      <c r="C183" t="s">
        <v>82</v>
      </c>
      <c r="D183" t="s">
        <v>104</v>
      </c>
      <c r="E183" t="s">
        <v>269</v>
      </c>
      <c r="F183" t="s">
        <v>270</v>
      </c>
      <c r="G183" t="s">
        <v>31552</v>
      </c>
      <c r="H183" t="s">
        <v>261</v>
      </c>
      <c r="I183" t="s">
        <v>78</v>
      </c>
      <c r="J183" t="s">
        <v>135</v>
      </c>
      <c r="K183" t="s">
        <v>22</v>
      </c>
      <c r="L183" t="s">
        <v>136</v>
      </c>
      <c r="M183" t="s">
        <v>865</v>
      </c>
      <c r="N183" t="s">
        <v>866</v>
      </c>
      <c r="O183">
        <v>4.4128477777777775</v>
      </c>
      <c r="P183">
        <v>0</v>
      </c>
      <c r="Q183">
        <v>329</v>
      </c>
      <c r="R183">
        <v>0</v>
      </c>
      <c r="S183">
        <v>0</v>
      </c>
      <c r="T183">
        <v>0</v>
      </c>
      <c r="U183">
        <v>18</v>
      </c>
      <c r="V183">
        <v>0</v>
      </c>
      <c r="W183">
        <v>0</v>
      </c>
      <c r="X183">
        <v>0</v>
      </c>
      <c r="Y183">
        <v>513.45659999999998</v>
      </c>
      <c r="Z183">
        <v>0</v>
      </c>
      <c r="AA183">
        <v>0</v>
      </c>
      <c r="AB183">
        <v>0</v>
      </c>
      <c r="AC183">
        <v>18.325512</v>
      </c>
      <c r="AD183">
        <v>0</v>
      </c>
      <c r="AE183">
        <v>0</v>
      </c>
      <c r="AF183">
        <v>531.78210000000001</v>
      </c>
    </row>
    <row r="184" spans="1:32" x14ac:dyDescent="0.3">
      <c r="A184">
        <v>3000296</v>
      </c>
      <c r="B184">
        <v>1</v>
      </c>
      <c r="C184" t="s">
        <v>82</v>
      </c>
      <c r="D184" t="s">
        <v>103</v>
      </c>
      <c r="E184" t="s">
        <v>867</v>
      </c>
      <c r="F184" t="s">
        <v>868</v>
      </c>
      <c r="G184" t="s">
        <v>31546</v>
      </c>
      <c r="H184" t="s">
        <v>223</v>
      </c>
      <c r="I184" t="s">
        <v>78</v>
      </c>
      <c r="J184" t="s">
        <v>135</v>
      </c>
      <c r="K184" t="s">
        <v>22</v>
      </c>
      <c r="L184" t="s">
        <v>136</v>
      </c>
      <c r="M184" t="s">
        <v>869</v>
      </c>
      <c r="N184" t="s">
        <v>870</v>
      </c>
      <c r="O184">
        <v>7.776956666666667</v>
      </c>
      <c r="P184">
        <v>0</v>
      </c>
      <c r="Q184">
        <v>9</v>
      </c>
      <c r="R184">
        <v>0</v>
      </c>
      <c r="S184">
        <v>15</v>
      </c>
      <c r="T184">
        <v>0</v>
      </c>
      <c r="U184">
        <v>5</v>
      </c>
      <c r="V184">
        <v>0</v>
      </c>
      <c r="W184">
        <v>0</v>
      </c>
      <c r="X184">
        <v>0</v>
      </c>
      <c r="Y184">
        <v>13.378226</v>
      </c>
      <c r="Z184">
        <v>0</v>
      </c>
      <c r="AA184">
        <v>15.857559</v>
      </c>
      <c r="AB184">
        <v>0</v>
      </c>
      <c r="AC184">
        <v>22.529679999999999</v>
      </c>
      <c r="AD184">
        <v>0</v>
      </c>
      <c r="AE184">
        <v>0</v>
      </c>
      <c r="AF184">
        <v>51.765464999999999</v>
      </c>
    </row>
    <row r="185" spans="1:32" x14ac:dyDescent="0.3">
      <c r="A185">
        <v>3000285</v>
      </c>
      <c r="B185">
        <v>1</v>
      </c>
      <c r="C185" t="s">
        <v>83</v>
      </c>
      <c r="D185" t="s">
        <v>127</v>
      </c>
      <c r="E185" t="s">
        <v>871</v>
      </c>
      <c r="F185" t="s">
        <v>872</v>
      </c>
      <c r="G185" t="s">
        <v>31545</v>
      </c>
      <c r="H185" t="s">
        <v>185</v>
      </c>
      <c r="I185" t="s">
        <v>79</v>
      </c>
      <c r="J185" t="s">
        <v>135</v>
      </c>
      <c r="K185" t="s">
        <v>22</v>
      </c>
      <c r="L185" t="s">
        <v>136</v>
      </c>
      <c r="M185" t="s">
        <v>873</v>
      </c>
      <c r="N185" t="s">
        <v>874</v>
      </c>
      <c r="O185">
        <v>0.21377750000000001</v>
      </c>
      <c r="P185">
        <v>2</v>
      </c>
      <c r="Q185">
        <v>385</v>
      </c>
      <c r="R185">
        <v>59</v>
      </c>
      <c r="S185">
        <v>25</v>
      </c>
      <c r="T185">
        <v>4</v>
      </c>
      <c r="U185">
        <v>50</v>
      </c>
      <c r="V185">
        <v>1</v>
      </c>
      <c r="W185">
        <v>0</v>
      </c>
      <c r="X185">
        <v>4.7393590000000003</v>
      </c>
      <c r="Y185">
        <v>14.1610985</v>
      </c>
      <c r="Z185">
        <v>21.682579</v>
      </c>
      <c r="AA185">
        <v>1.3491055999999999</v>
      </c>
      <c r="AB185">
        <v>9.7801709999999993</v>
      </c>
      <c r="AC185">
        <v>7.9879074000000001</v>
      </c>
      <c r="AD185">
        <v>2.1222509999999999</v>
      </c>
      <c r="AE185">
        <v>0</v>
      </c>
      <c r="AF185">
        <v>61.822470000000003</v>
      </c>
    </row>
    <row r="186" spans="1:32" x14ac:dyDescent="0.3">
      <c r="A186">
        <v>3000225</v>
      </c>
      <c r="B186">
        <v>1</v>
      </c>
      <c r="C186" t="s">
        <v>82</v>
      </c>
      <c r="D186" t="s">
        <v>101</v>
      </c>
      <c r="E186" t="s">
        <v>875</v>
      </c>
      <c r="F186" t="s">
        <v>876</v>
      </c>
      <c r="G186" t="s">
        <v>31545</v>
      </c>
      <c r="H186" t="s">
        <v>134</v>
      </c>
      <c r="I186" t="s">
        <v>79</v>
      </c>
      <c r="J186" t="s">
        <v>135</v>
      </c>
      <c r="K186" t="s">
        <v>22</v>
      </c>
      <c r="L186" t="s">
        <v>136</v>
      </c>
      <c r="M186" t="s">
        <v>877</v>
      </c>
      <c r="N186" t="s">
        <v>878</v>
      </c>
      <c r="O186">
        <v>5.1611327777777785</v>
      </c>
      <c r="P186">
        <v>0</v>
      </c>
      <c r="Q186">
        <v>83</v>
      </c>
      <c r="R186">
        <v>4</v>
      </c>
      <c r="S186">
        <v>9</v>
      </c>
      <c r="T186">
        <v>3</v>
      </c>
      <c r="U186">
        <v>13</v>
      </c>
      <c r="V186">
        <v>0</v>
      </c>
      <c r="W186">
        <v>0</v>
      </c>
      <c r="X186">
        <v>0</v>
      </c>
      <c r="Y186">
        <v>132.98785000000001</v>
      </c>
      <c r="Z186">
        <v>6.5882095999999999</v>
      </c>
      <c r="AA186">
        <v>3.0469210000000002</v>
      </c>
      <c r="AB186">
        <v>20.032381000000001</v>
      </c>
      <c r="AC186">
        <v>37.025460000000002</v>
      </c>
      <c r="AD186">
        <v>0</v>
      </c>
      <c r="AE186">
        <v>0</v>
      </c>
      <c r="AF186">
        <v>199.68082999999999</v>
      </c>
    </row>
    <row r="187" spans="1:32" x14ac:dyDescent="0.3">
      <c r="A187">
        <v>3000015</v>
      </c>
      <c r="B187">
        <v>1</v>
      </c>
      <c r="C187" t="s">
        <v>82</v>
      </c>
      <c r="D187" t="s">
        <v>106</v>
      </c>
      <c r="E187" t="s">
        <v>879</v>
      </c>
      <c r="F187" t="s">
        <v>880</v>
      </c>
      <c r="G187" t="s">
        <v>31546</v>
      </c>
      <c r="H187" t="s">
        <v>648</v>
      </c>
      <c r="I187" t="s">
        <v>78</v>
      </c>
      <c r="J187" t="s">
        <v>135</v>
      </c>
      <c r="K187" t="s">
        <v>22</v>
      </c>
      <c r="L187" t="s">
        <v>186</v>
      </c>
      <c r="M187" t="s">
        <v>881</v>
      </c>
      <c r="N187" t="s">
        <v>882</v>
      </c>
      <c r="O187">
        <v>7.8825000000000003</v>
      </c>
      <c r="P187">
        <v>0</v>
      </c>
      <c r="Q187">
        <v>157</v>
      </c>
      <c r="R187">
        <v>0</v>
      </c>
      <c r="S187">
        <v>11</v>
      </c>
      <c r="T187">
        <v>0</v>
      </c>
      <c r="U187">
        <v>14</v>
      </c>
      <c r="V187">
        <v>0</v>
      </c>
      <c r="W187">
        <v>0</v>
      </c>
      <c r="X187">
        <v>0</v>
      </c>
      <c r="Y187">
        <v>336.64798000000002</v>
      </c>
      <c r="Z187">
        <v>0</v>
      </c>
      <c r="AA187">
        <v>9.027628</v>
      </c>
      <c r="AB187">
        <v>0</v>
      </c>
      <c r="AC187">
        <v>128.84434999999999</v>
      </c>
      <c r="AD187">
        <v>0</v>
      </c>
      <c r="AE187">
        <v>0</v>
      </c>
      <c r="AF187">
        <v>474.51996000000003</v>
      </c>
    </row>
    <row r="188" spans="1:32" x14ac:dyDescent="0.3">
      <c r="A188">
        <v>3000021</v>
      </c>
      <c r="B188">
        <v>1</v>
      </c>
      <c r="C188" t="s">
        <v>83</v>
      </c>
      <c r="D188" t="s">
        <v>130</v>
      </c>
      <c r="E188" t="s">
        <v>883</v>
      </c>
      <c r="F188" t="s">
        <v>884</v>
      </c>
      <c r="G188" t="s">
        <v>31551</v>
      </c>
      <c r="H188" t="s">
        <v>648</v>
      </c>
      <c r="I188" t="s">
        <v>79</v>
      </c>
      <c r="J188" t="s">
        <v>135</v>
      </c>
      <c r="K188" t="s">
        <v>22</v>
      </c>
      <c r="L188" t="s">
        <v>186</v>
      </c>
      <c r="M188" t="s">
        <v>885</v>
      </c>
      <c r="N188" t="s">
        <v>886</v>
      </c>
      <c r="O188">
        <v>8.8249999999999993</v>
      </c>
      <c r="P188">
        <v>0</v>
      </c>
      <c r="Q188">
        <v>462</v>
      </c>
      <c r="R188">
        <v>0</v>
      </c>
      <c r="S188">
        <v>24</v>
      </c>
      <c r="T188">
        <v>0</v>
      </c>
      <c r="U188">
        <v>103</v>
      </c>
      <c r="V188">
        <v>0</v>
      </c>
      <c r="W188">
        <v>0</v>
      </c>
      <c r="X188">
        <v>0</v>
      </c>
      <c r="Y188">
        <v>932.81084999999996</v>
      </c>
      <c r="Z188">
        <v>0</v>
      </c>
      <c r="AA188">
        <v>25.631202999999999</v>
      </c>
      <c r="AB188">
        <v>0</v>
      </c>
      <c r="AC188">
        <v>426.23129999999998</v>
      </c>
      <c r="AD188">
        <v>0</v>
      </c>
      <c r="AE188">
        <v>0</v>
      </c>
      <c r="AF188">
        <v>1384.6732999999999</v>
      </c>
    </row>
    <row r="189" spans="1:32" x14ac:dyDescent="0.3">
      <c r="A189">
        <v>3000027</v>
      </c>
      <c r="B189">
        <v>1</v>
      </c>
      <c r="C189" t="s">
        <v>82</v>
      </c>
      <c r="D189" t="s">
        <v>108</v>
      </c>
      <c r="E189" t="s">
        <v>887</v>
      </c>
      <c r="F189" t="s">
        <v>888</v>
      </c>
      <c r="G189" t="s">
        <v>31545</v>
      </c>
      <c r="H189" t="s">
        <v>643</v>
      </c>
      <c r="I189" t="s">
        <v>79</v>
      </c>
      <c r="J189" t="s">
        <v>135</v>
      </c>
      <c r="K189" t="s">
        <v>22</v>
      </c>
      <c r="L189" t="s">
        <v>186</v>
      </c>
      <c r="M189" t="s">
        <v>889</v>
      </c>
      <c r="N189" t="s">
        <v>890</v>
      </c>
      <c r="O189">
        <v>2.8788888888888891</v>
      </c>
      <c r="P189">
        <v>0</v>
      </c>
      <c r="Q189">
        <v>1140</v>
      </c>
      <c r="R189">
        <v>1</v>
      </c>
      <c r="S189">
        <v>314</v>
      </c>
      <c r="T189">
        <v>4</v>
      </c>
      <c r="U189">
        <v>327</v>
      </c>
      <c r="V189">
        <v>0</v>
      </c>
      <c r="W189">
        <v>0</v>
      </c>
      <c r="X189">
        <v>0</v>
      </c>
      <c r="Y189">
        <v>454.99417</v>
      </c>
      <c r="Z189">
        <v>0</v>
      </c>
      <c r="AA189">
        <v>112.814995</v>
      </c>
      <c r="AB189">
        <v>65.84</v>
      </c>
      <c r="AC189">
        <v>433.91824000000003</v>
      </c>
      <c r="AD189">
        <v>0</v>
      </c>
      <c r="AE189">
        <v>0</v>
      </c>
      <c r="AF189">
        <v>1067.5673999999999</v>
      </c>
    </row>
    <row r="190" spans="1:32" x14ac:dyDescent="0.3">
      <c r="A190">
        <v>2807675</v>
      </c>
      <c r="B190">
        <v>1</v>
      </c>
      <c r="C190" t="s">
        <v>82</v>
      </c>
      <c r="D190" t="s">
        <v>98</v>
      </c>
      <c r="E190" t="s">
        <v>891</v>
      </c>
      <c r="F190" t="s">
        <v>892</v>
      </c>
      <c r="G190" t="s">
        <v>31548</v>
      </c>
      <c r="H190" t="s">
        <v>893</v>
      </c>
      <c r="I190" t="s">
        <v>78</v>
      </c>
      <c r="J190" t="s">
        <v>135</v>
      </c>
      <c r="K190" t="s">
        <v>22</v>
      </c>
      <c r="L190" t="s">
        <v>136</v>
      </c>
      <c r="M190" t="s">
        <v>894</v>
      </c>
      <c r="N190" t="s">
        <v>895</v>
      </c>
      <c r="O190">
        <v>1.3052777777777778</v>
      </c>
      <c r="P190">
        <v>0</v>
      </c>
      <c r="Q190">
        <v>8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2.8905569999999998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2.8905569999999998</v>
      </c>
    </row>
    <row r="191" spans="1:32" x14ac:dyDescent="0.3">
      <c r="A191">
        <v>2807673</v>
      </c>
      <c r="B191">
        <v>1</v>
      </c>
      <c r="C191" t="s">
        <v>82</v>
      </c>
      <c r="D191" t="s">
        <v>99</v>
      </c>
      <c r="E191" t="s">
        <v>896</v>
      </c>
      <c r="F191" t="s">
        <v>897</v>
      </c>
      <c r="G191" t="s">
        <v>31551</v>
      </c>
      <c r="H191" t="s">
        <v>624</v>
      </c>
      <c r="I191" t="s">
        <v>79</v>
      </c>
      <c r="J191" t="s">
        <v>135</v>
      </c>
      <c r="K191" t="s">
        <v>22</v>
      </c>
      <c r="L191" t="s">
        <v>136</v>
      </c>
      <c r="M191" t="s">
        <v>898</v>
      </c>
      <c r="N191" t="s">
        <v>899</v>
      </c>
      <c r="O191">
        <v>2.4152786111111113</v>
      </c>
      <c r="P191">
        <v>0</v>
      </c>
      <c r="Q191">
        <v>94</v>
      </c>
      <c r="R191">
        <v>0</v>
      </c>
      <c r="S191">
        <v>1</v>
      </c>
      <c r="T191">
        <v>0</v>
      </c>
      <c r="U191">
        <v>7</v>
      </c>
      <c r="V191">
        <v>0</v>
      </c>
      <c r="W191">
        <v>0</v>
      </c>
      <c r="X191">
        <v>0</v>
      </c>
      <c r="Y191">
        <v>39.534149999999997</v>
      </c>
      <c r="Z191">
        <v>0</v>
      </c>
      <c r="AA191">
        <v>0.81332550000000003</v>
      </c>
      <c r="AB191">
        <v>0</v>
      </c>
      <c r="AC191">
        <v>2.9430274999999999</v>
      </c>
      <c r="AD191">
        <v>0</v>
      </c>
      <c r="AE191">
        <v>0</v>
      </c>
      <c r="AF191">
        <v>43.290500000000002</v>
      </c>
    </row>
    <row r="192" spans="1:32" x14ac:dyDescent="0.3">
      <c r="A192">
        <v>2807679</v>
      </c>
      <c r="B192">
        <v>1</v>
      </c>
      <c r="C192" t="s">
        <v>83</v>
      </c>
      <c r="D192" t="s">
        <v>117</v>
      </c>
      <c r="E192" t="s">
        <v>900</v>
      </c>
      <c r="F192" t="s">
        <v>901</v>
      </c>
      <c r="G192" t="s">
        <v>31546</v>
      </c>
      <c r="H192" t="s">
        <v>223</v>
      </c>
      <c r="I192" t="s">
        <v>78</v>
      </c>
      <c r="J192" t="s">
        <v>135</v>
      </c>
      <c r="K192" t="s">
        <v>22</v>
      </c>
      <c r="L192" t="s">
        <v>136</v>
      </c>
      <c r="M192" t="s">
        <v>902</v>
      </c>
      <c r="N192" t="s">
        <v>903</v>
      </c>
      <c r="O192">
        <v>1.4958333333333333</v>
      </c>
      <c r="P192">
        <v>0</v>
      </c>
      <c r="Q192">
        <v>39</v>
      </c>
      <c r="R192">
        <v>0</v>
      </c>
      <c r="S192">
        <v>1</v>
      </c>
      <c r="T192">
        <v>0</v>
      </c>
      <c r="U192">
        <v>5</v>
      </c>
      <c r="V192">
        <v>0</v>
      </c>
      <c r="W192">
        <v>0</v>
      </c>
      <c r="X192">
        <v>0</v>
      </c>
      <c r="Y192">
        <v>5.5471896999999997</v>
      </c>
      <c r="Z192">
        <v>0</v>
      </c>
      <c r="AA192">
        <v>0.32480692999999999</v>
      </c>
      <c r="AB192">
        <v>0</v>
      </c>
      <c r="AC192">
        <v>0.69481250000000006</v>
      </c>
      <c r="AD192">
        <v>0</v>
      </c>
      <c r="AE192">
        <v>0</v>
      </c>
      <c r="AF192">
        <v>6.5668090000000001</v>
      </c>
    </row>
    <row r="193" spans="1:32" x14ac:dyDescent="0.3">
      <c r="A193">
        <v>2807680</v>
      </c>
      <c r="B193">
        <v>1</v>
      </c>
      <c r="C193" t="s">
        <v>82</v>
      </c>
      <c r="D193" t="s">
        <v>103</v>
      </c>
      <c r="E193" t="s">
        <v>904</v>
      </c>
      <c r="F193" t="s">
        <v>905</v>
      </c>
      <c r="G193" t="s">
        <v>31546</v>
      </c>
      <c r="H193" t="s">
        <v>223</v>
      </c>
      <c r="I193" t="s">
        <v>78</v>
      </c>
      <c r="J193" t="s">
        <v>135</v>
      </c>
      <c r="K193" t="s">
        <v>22</v>
      </c>
      <c r="L193" t="s">
        <v>136</v>
      </c>
      <c r="M193" t="s">
        <v>906</v>
      </c>
      <c r="N193" t="s">
        <v>907</v>
      </c>
      <c r="O193">
        <v>4.552777777777778</v>
      </c>
      <c r="P193">
        <v>0</v>
      </c>
      <c r="Q193">
        <v>24</v>
      </c>
      <c r="R193">
        <v>0</v>
      </c>
      <c r="S193">
        <v>11</v>
      </c>
      <c r="T193">
        <v>0</v>
      </c>
      <c r="U193">
        <v>14</v>
      </c>
      <c r="V193">
        <v>0</v>
      </c>
      <c r="W193">
        <v>0</v>
      </c>
      <c r="X193">
        <v>0</v>
      </c>
      <c r="Y193">
        <v>20.800129999999999</v>
      </c>
      <c r="Z193">
        <v>0</v>
      </c>
      <c r="AA193">
        <v>6.2623934999999999</v>
      </c>
      <c r="AB193">
        <v>0</v>
      </c>
      <c r="AC193">
        <v>50.456885999999997</v>
      </c>
      <c r="AD193">
        <v>0</v>
      </c>
      <c r="AE193">
        <v>0</v>
      </c>
      <c r="AF193">
        <v>77.519409999999993</v>
      </c>
    </row>
    <row r="194" spans="1:32" x14ac:dyDescent="0.3">
      <c r="A194">
        <v>2807664</v>
      </c>
      <c r="B194">
        <v>1</v>
      </c>
      <c r="C194" t="s">
        <v>83</v>
      </c>
      <c r="D194" t="s">
        <v>128</v>
      </c>
      <c r="E194" t="s">
        <v>908</v>
      </c>
      <c r="F194" t="s">
        <v>909</v>
      </c>
      <c r="G194" t="s">
        <v>31545</v>
      </c>
      <c r="H194" t="s">
        <v>145</v>
      </c>
      <c r="I194" t="s">
        <v>79</v>
      </c>
      <c r="J194" t="s">
        <v>135</v>
      </c>
      <c r="K194" t="s">
        <v>22</v>
      </c>
      <c r="L194" t="s">
        <v>136</v>
      </c>
      <c r="M194" t="s">
        <v>910</v>
      </c>
      <c r="N194" t="s">
        <v>911</v>
      </c>
      <c r="O194">
        <v>1.4</v>
      </c>
      <c r="P194">
        <v>0</v>
      </c>
      <c r="Q194">
        <v>37</v>
      </c>
      <c r="R194">
        <v>0</v>
      </c>
      <c r="S194">
        <v>0</v>
      </c>
      <c r="T194">
        <v>0</v>
      </c>
      <c r="U194">
        <v>6</v>
      </c>
      <c r="V194">
        <v>0</v>
      </c>
      <c r="W194">
        <v>0</v>
      </c>
      <c r="X194">
        <v>0</v>
      </c>
      <c r="Y194">
        <v>11.187315</v>
      </c>
      <c r="Z194">
        <v>0</v>
      </c>
      <c r="AA194">
        <v>0</v>
      </c>
      <c r="AB194">
        <v>0</v>
      </c>
      <c r="AC194">
        <v>2.9571223</v>
      </c>
      <c r="AD194">
        <v>0</v>
      </c>
      <c r="AE194">
        <v>0</v>
      </c>
      <c r="AF194">
        <v>14.144437999999999</v>
      </c>
    </row>
    <row r="195" spans="1:32" x14ac:dyDescent="0.3">
      <c r="A195">
        <v>2807645</v>
      </c>
      <c r="B195">
        <v>1</v>
      </c>
      <c r="C195" t="s">
        <v>83</v>
      </c>
      <c r="D195" t="s">
        <v>122</v>
      </c>
      <c r="E195" t="s">
        <v>912</v>
      </c>
      <c r="F195" t="s">
        <v>913</v>
      </c>
      <c r="G195" t="s">
        <v>31552</v>
      </c>
      <c r="H195" t="s">
        <v>665</v>
      </c>
      <c r="I195" t="s">
        <v>78</v>
      </c>
      <c r="J195" t="s">
        <v>135</v>
      </c>
      <c r="K195" t="s">
        <v>22</v>
      </c>
      <c r="L195" t="s">
        <v>136</v>
      </c>
      <c r="M195" t="s">
        <v>914</v>
      </c>
      <c r="N195" t="s">
        <v>915</v>
      </c>
      <c r="O195">
        <v>1.0144444444444445</v>
      </c>
      <c r="P195">
        <v>0</v>
      </c>
      <c r="Q195">
        <v>218</v>
      </c>
      <c r="R195">
        <v>0</v>
      </c>
      <c r="S195">
        <v>0</v>
      </c>
      <c r="T195">
        <v>0</v>
      </c>
      <c r="U195">
        <v>8</v>
      </c>
      <c r="V195">
        <v>0</v>
      </c>
      <c r="W195">
        <v>0</v>
      </c>
      <c r="X195">
        <v>0</v>
      </c>
      <c r="Y195">
        <v>33.532179999999997</v>
      </c>
      <c r="Z195">
        <v>0</v>
      </c>
      <c r="AA195">
        <v>0</v>
      </c>
      <c r="AB195">
        <v>0</v>
      </c>
      <c r="AC195">
        <v>2.4286177000000002</v>
      </c>
      <c r="AD195">
        <v>0</v>
      </c>
      <c r="AE195">
        <v>0</v>
      </c>
      <c r="AF195">
        <v>35.960799999999999</v>
      </c>
    </row>
    <row r="196" spans="1:32" x14ac:dyDescent="0.3">
      <c r="A196">
        <v>2807632</v>
      </c>
      <c r="B196">
        <v>1</v>
      </c>
      <c r="C196" t="s">
        <v>82</v>
      </c>
      <c r="D196" t="s">
        <v>103</v>
      </c>
      <c r="E196" t="s">
        <v>916</v>
      </c>
      <c r="F196" t="s">
        <v>917</v>
      </c>
      <c r="G196" t="s">
        <v>31552</v>
      </c>
      <c r="H196" t="s">
        <v>145</v>
      </c>
      <c r="I196" t="s">
        <v>78</v>
      </c>
      <c r="J196" t="s">
        <v>135</v>
      </c>
      <c r="K196" t="s">
        <v>22</v>
      </c>
      <c r="L196" t="s">
        <v>136</v>
      </c>
      <c r="M196" t="s">
        <v>918</v>
      </c>
      <c r="N196" t="s">
        <v>919</v>
      </c>
      <c r="O196">
        <v>7.7777777777777779E-2</v>
      </c>
      <c r="P196">
        <v>0</v>
      </c>
      <c r="Q196">
        <v>36</v>
      </c>
      <c r="R196">
        <v>0</v>
      </c>
      <c r="S196">
        <v>16</v>
      </c>
      <c r="T196">
        <v>0</v>
      </c>
      <c r="U196">
        <v>6</v>
      </c>
      <c r="V196">
        <v>0</v>
      </c>
      <c r="W196">
        <v>0</v>
      </c>
      <c r="X196">
        <v>0</v>
      </c>
      <c r="Y196">
        <v>0.26212089999999999</v>
      </c>
      <c r="Z196">
        <v>0</v>
      </c>
      <c r="AA196">
        <v>5.4815009999999997E-2</v>
      </c>
      <c r="AB196">
        <v>0</v>
      </c>
      <c r="AC196">
        <v>1.0228077</v>
      </c>
      <c r="AD196">
        <v>0</v>
      </c>
      <c r="AE196">
        <v>0</v>
      </c>
      <c r="AF196">
        <v>1.3397436</v>
      </c>
    </row>
    <row r="197" spans="1:32" x14ac:dyDescent="0.3">
      <c r="A197">
        <v>2807585</v>
      </c>
      <c r="B197">
        <v>1</v>
      </c>
      <c r="C197" t="s">
        <v>82</v>
      </c>
      <c r="D197" t="s">
        <v>98</v>
      </c>
      <c r="E197" t="s">
        <v>920</v>
      </c>
      <c r="F197" t="s">
        <v>921</v>
      </c>
      <c r="G197" t="s">
        <v>31548</v>
      </c>
      <c r="H197" t="s">
        <v>893</v>
      </c>
      <c r="I197" t="s">
        <v>78</v>
      </c>
      <c r="J197" t="s">
        <v>135</v>
      </c>
      <c r="K197" t="s">
        <v>22</v>
      </c>
      <c r="L197" t="s">
        <v>136</v>
      </c>
      <c r="M197" t="s">
        <v>922</v>
      </c>
      <c r="N197" t="s">
        <v>923</v>
      </c>
      <c r="O197">
        <v>2.4627777777777777</v>
      </c>
      <c r="P197">
        <v>0</v>
      </c>
      <c r="Q197">
        <v>3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1.6113504000000001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1.6113504000000001</v>
      </c>
    </row>
    <row r="198" spans="1:32" x14ac:dyDescent="0.3">
      <c r="A198">
        <v>2807579</v>
      </c>
      <c r="B198">
        <v>1</v>
      </c>
      <c r="C198" t="s">
        <v>83</v>
      </c>
      <c r="D198" t="s">
        <v>117</v>
      </c>
      <c r="E198" t="s">
        <v>924</v>
      </c>
      <c r="F198" t="s">
        <v>925</v>
      </c>
      <c r="G198" t="s">
        <v>31548</v>
      </c>
      <c r="H198" t="s">
        <v>311</v>
      </c>
      <c r="I198" t="s">
        <v>78</v>
      </c>
      <c r="J198" t="s">
        <v>135</v>
      </c>
      <c r="K198" t="s">
        <v>22</v>
      </c>
      <c r="L198" t="s">
        <v>136</v>
      </c>
      <c r="M198" t="s">
        <v>926</v>
      </c>
      <c r="N198" t="s">
        <v>927</v>
      </c>
      <c r="O198">
        <v>1.3911111111111112</v>
      </c>
      <c r="P198">
        <v>0</v>
      </c>
      <c r="Q198">
        <v>1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0.20357558000000001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0.20357558000000001</v>
      </c>
    </row>
    <row r="199" spans="1:32" x14ac:dyDescent="0.3">
      <c r="A199">
        <v>2807564</v>
      </c>
      <c r="B199">
        <v>1</v>
      </c>
      <c r="C199" t="s">
        <v>82</v>
      </c>
      <c r="D199" t="s">
        <v>103</v>
      </c>
      <c r="E199" t="s">
        <v>928</v>
      </c>
      <c r="F199" t="s">
        <v>929</v>
      </c>
      <c r="G199" t="s">
        <v>31546</v>
      </c>
      <c r="H199" t="s">
        <v>223</v>
      </c>
      <c r="I199" t="s">
        <v>78</v>
      </c>
      <c r="J199" t="s">
        <v>135</v>
      </c>
      <c r="K199" t="s">
        <v>22</v>
      </c>
      <c r="L199" t="s">
        <v>136</v>
      </c>
      <c r="M199" t="s">
        <v>930</v>
      </c>
      <c r="N199" t="s">
        <v>931</v>
      </c>
      <c r="O199">
        <v>0.9</v>
      </c>
      <c r="P199">
        <v>0</v>
      </c>
      <c r="Q199">
        <v>11</v>
      </c>
      <c r="R199">
        <v>0</v>
      </c>
      <c r="S199">
        <v>5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0.72377519999999995</v>
      </c>
      <c r="Z199">
        <v>0</v>
      </c>
      <c r="AA199">
        <v>0.40801280000000001</v>
      </c>
      <c r="AB199">
        <v>0</v>
      </c>
      <c r="AC199">
        <v>0</v>
      </c>
      <c r="AD199">
        <v>0</v>
      </c>
      <c r="AE199">
        <v>0</v>
      </c>
      <c r="AF199">
        <v>1.131788</v>
      </c>
    </row>
    <row r="200" spans="1:32" x14ac:dyDescent="0.3">
      <c r="A200">
        <v>2807543</v>
      </c>
      <c r="B200">
        <v>1</v>
      </c>
      <c r="C200" t="s">
        <v>83</v>
      </c>
      <c r="D200" t="s">
        <v>123</v>
      </c>
      <c r="E200" t="s">
        <v>932</v>
      </c>
      <c r="F200" t="s">
        <v>933</v>
      </c>
      <c r="G200" t="s">
        <v>31549</v>
      </c>
      <c r="H200" t="s">
        <v>134</v>
      </c>
      <c r="I200" t="s">
        <v>79</v>
      </c>
      <c r="J200" t="s">
        <v>135</v>
      </c>
      <c r="K200" t="s">
        <v>22</v>
      </c>
      <c r="L200" t="s">
        <v>136</v>
      </c>
      <c r="M200" t="s">
        <v>934</v>
      </c>
      <c r="N200" t="s">
        <v>935</v>
      </c>
      <c r="O200">
        <v>0.61527777777777781</v>
      </c>
      <c r="P200">
        <v>0</v>
      </c>
      <c r="Q200">
        <v>2</v>
      </c>
      <c r="R200">
        <v>49</v>
      </c>
      <c r="S200">
        <v>80</v>
      </c>
      <c r="T200">
        <v>9</v>
      </c>
      <c r="U200">
        <v>8</v>
      </c>
      <c r="V200">
        <v>0</v>
      </c>
      <c r="W200">
        <v>0</v>
      </c>
      <c r="X200">
        <v>0</v>
      </c>
      <c r="Y200">
        <v>0.16704795</v>
      </c>
      <c r="Z200">
        <v>48.195039999999999</v>
      </c>
      <c r="AA200">
        <v>23.447202999999998</v>
      </c>
      <c r="AB200">
        <v>19.056505000000001</v>
      </c>
      <c r="AC200">
        <v>3.6915244999999999</v>
      </c>
      <c r="AD200">
        <v>0</v>
      </c>
      <c r="AE200">
        <v>0</v>
      </c>
      <c r="AF200">
        <v>94.557320000000004</v>
      </c>
    </row>
    <row r="201" spans="1:32" x14ac:dyDescent="0.3">
      <c r="A201">
        <v>3000840</v>
      </c>
      <c r="B201">
        <v>1</v>
      </c>
      <c r="C201" t="s">
        <v>83</v>
      </c>
      <c r="D201" t="s">
        <v>123</v>
      </c>
      <c r="E201" t="s">
        <v>936</v>
      </c>
      <c r="F201" t="s">
        <v>937</v>
      </c>
      <c r="G201" t="s">
        <v>31549</v>
      </c>
      <c r="H201" t="s">
        <v>134</v>
      </c>
      <c r="I201" t="s">
        <v>79</v>
      </c>
      <c r="J201" t="s">
        <v>135</v>
      </c>
      <c r="K201" t="s">
        <v>22</v>
      </c>
      <c r="L201" t="s">
        <v>136</v>
      </c>
      <c r="M201" t="s">
        <v>938</v>
      </c>
      <c r="N201" t="s">
        <v>939</v>
      </c>
      <c r="O201">
        <v>0.15833333333333333</v>
      </c>
      <c r="P201">
        <v>0</v>
      </c>
      <c r="Q201">
        <v>0</v>
      </c>
      <c r="R201">
        <v>32</v>
      </c>
      <c r="S201">
        <v>54</v>
      </c>
      <c r="T201">
        <v>4</v>
      </c>
      <c r="U201">
        <v>5</v>
      </c>
      <c r="V201">
        <v>0</v>
      </c>
      <c r="W201">
        <v>0</v>
      </c>
      <c r="X201">
        <v>0</v>
      </c>
      <c r="Y201">
        <v>0</v>
      </c>
      <c r="Z201">
        <v>3.2638528</v>
      </c>
      <c r="AA201">
        <v>1.3933089999999999</v>
      </c>
      <c r="AB201">
        <v>3.4662635000000002</v>
      </c>
      <c r="AC201">
        <v>3.9119437E-2</v>
      </c>
      <c r="AD201">
        <v>0</v>
      </c>
      <c r="AE201">
        <v>0</v>
      </c>
      <c r="AF201">
        <v>8.1625440000000005</v>
      </c>
    </row>
    <row r="202" spans="1:32" x14ac:dyDescent="0.3">
      <c r="A202">
        <v>3000864</v>
      </c>
      <c r="B202">
        <v>1</v>
      </c>
      <c r="C202" t="s">
        <v>82</v>
      </c>
      <c r="D202" t="s">
        <v>90</v>
      </c>
      <c r="E202" t="s">
        <v>940</v>
      </c>
      <c r="F202" t="s">
        <v>941</v>
      </c>
      <c r="G202" t="s">
        <v>31546</v>
      </c>
      <c r="H202" t="s">
        <v>223</v>
      </c>
      <c r="I202" t="s">
        <v>78</v>
      </c>
      <c r="J202" t="s">
        <v>135</v>
      </c>
      <c r="K202" t="s">
        <v>22</v>
      </c>
      <c r="L202" t="s">
        <v>136</v>
      </c>
      <c r="M202" t="s">
        <v>942</v>
      </c>
      <c r="N202" t="s">
        <v>943</v>
      </c>
      <c r="O202">
        <v>2.1589872222222222</v>
      </c>
      <c r="P202">
        <v>0</v>
      </c>
      <c r="Q202">
        <v>176</v>
      </c>
      <c r="R202">
        <v>0</v>
      </c>
      <c r="S202">
        <v>0</v>
      </c>
      <c r="T202">
        <v>0</v>
      </c>
      <c r="U202">
        <v>7</v>
      </c>
      <c r="V202">
        <v>0</v>
      </c>
      <c r="W202">
        <v>0</v>
      </c>
      <c r="X202">
        <v>0</v>
      </c>
      <c r="Y202">
        <v>141.33950999999999</v>
      </c>
      <c r="Z202">
        <v>0</v>
      </c>
      <c r="AA202">
        <v>0</v>
      </c>
      <c r="AB202">
        <v>0</v>
      </c>
      <c r="AC202">
        <v>11.972756</v>
      </c>
      <c r="AD202">
        <v>0</v>
      </c>
      <c r="AE202">
        <v>0</v>
      </c>
      <c r="AF202">
        <v>153.31226000000001</v>
      </c>
    </row>
    <row r="203" spans="1:32" x14ac:dyDescent="0.3">
      <c r="A203">
        <v>3000809</v>
      </c>
      <c r="B203">
        <v>1</v>
      </c>
      <c r="C203" t="s">
        <v>82</v>
      </c>
      <c r="D203" t="s">
        <v>90</v>
      </c>
      <c r="E203" t="s">
        <v>488</v>
      </c>
      <c r="F203" t="s">
        <v>489</v>
      </c>
      <c r="G203" t="s">
        <v>31546</v>
      </c>
      <c r="H203" t="s">
        <v>185</v>
      </c>
      <c r="I203" t="s">
        <v>78</v>
      </c>
      <c r="J203" t="s">
        <v>135</v>
      </c>
      <c r="K203" t="s">
        <v>22</v>
      </c>
      <c r="L203" t="s">
        <v>136</v>
      </c>
      <c r="M203" t="s">
        <v>944</v>
      </c>
      <c r="N203" t="s">
        <v>945</v>
      </c>
      <c r="O203">
        <v>2.5620080555555553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5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59.655323000000003</v>
      </c>
      <c r="AD203">
        <v>0</v>
      </c>
      <c r="AE203">
        <v>0</v>
      </c>
      <c r="AF203">
        <v>59.655323000000003</v>
      </c>
    </row>
    <row r="204" spans="1:32" x14ac:dyDescent="0.3">
      <c r="A204">
        <v>3000740</v>
      </c>
      <c r="B204">
        <v>1</v>
      </c>
      <c r="C204" t="s">
        <v>82</v>
      </c>
      <c r="D204" t="s">
        <v>108</v>
      </c>
      <c r="E204" t="s">
        <v>946</v>
      </c>
      <c r="F204" t="s">
        <v>947</v>
      </c>
      <c r="G204" t="s">
        <v>31545</v>
      </c>
      <c r="H204" t="s">
        <v>134</v>
      </c>
      <c r="I204" t="s">
        <v>79</v>
      </c>
      <c r="J204" t="s">
        <v>135</v>
      </c>
      <c r="K204" t="s">
        <v>22</v>
      </c>
      <c r="L204" t="s">
        <v>136</v>
      </c>
      <c r="M204" t="s">
        <v>948</v>
      </c>
      <c r="N204" t="s">
        <v>949</v>
      </c>
      <c r="O204">
        <v>3.387777777777778</v>
      </c>
      <c r="P204">
        <v>3</v>
      </c>
      <c r="Q204">
        <v>5</v>
      </c>
      <c r="R204">
        <v>39</v>
      </c>
      <c r="S204">
        <v>2</v>
      </c>
      <c r="T204">
        <v>10</v>
      </c>
      <c r="U204">
        <v>13</v>
      </c>
      <c r="V204">
        <v>1</v>
      </c>
      <c r="W204">
        <v>0</v>
      </c>
      <c r="X204">
        <v>14.691962999999999</v>
      </c>
      <c r="Y204">
        <v>8.8337710000000005</v>
      </c>
      <c r="Z204">
        <v>253.88594000000001</v>
      </c>
      <c r="AA204">
        <v>3.8503435000000001</v>
      </c>
      <c r="AB204">
        <v>123.41464000000001</v>
      </c>
      <c r="AC204">
        <v>44.714171999999998</v>
      </c>
      <c r="AD204">
        <v>121.25493</v>
      </c>
      <c r="AE204">
        <v>0</v>
      </c>
      <c r="AF204">
        <v>570.64575000000002</v>
      </c>
    </row>
    <row r="205" spans="1:32" x14ac:dyDescent="0.3">
      <c r="A205">
        <v>3000730</v>
      </c>
      <c r="B205">
        <v>1</v>
      </c>
      <c r="C205" t="s">
        <v>82</v>
      </c>
      <c r="D205" t="s">
        <v>106</v>
      </c>
      <c r="E205" t="s">
        <v>514</v>
      </c>
      <c r="F205" t="s">
        <v>515</v>
      </c>
      <c r="G205" t="s">
        <v>31552</v>
      </c>
      <c r="H205" t="s">
        <v>223</v>
      </c>
      <c r="I205" t="s">
        <v>78</v>
      </c>
      <c r="J205" t="s">
        <v>135</v>
      </c>
      <c r="K205" t="s">
        <v>22</v>
      </c>
      <c r="L205" t="s">
        <v>136</v>
      </c>
      <c r="M205" t="s">
        <v>950</v>
      </c>
      <c r="N205" t="s">
        <v>951</v>
      </c>
      <c r="O205">
        <v>4.628044444444444</v>
      </c>
      <c r="P205">
        <v>0</v>
      </c>
      <c r="Q205">
        <v>161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202.69703999999999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202.69703999999999</v>
      </c>
    </row>
    <row r="206" spans="1:32" x14ac:dyDescent="0.3">
      <c r="A206">
        <v>3000692</v>
      </c>
      <c r="B206">
        <v>1</v>
      </c>
      <c r="C206" t="s">
        <v>83</v>
      </c>
      <c r="D206" t="s">
        <v>119</v>
      </c>
      <c r="E206" t="s">
        <v>952</v>
      </c>
      <c r="F206" t="s">
        <v>953</v>
      </c>
      <c r="G206" t="s">
        <v>31551</v>
      </c>
      <c r="H206" t="s">
        <v>624</v>
      </c>
      <c r="I206" t="s">
        <v>79</v>
      </c>
      <c r="J206" t="s">
        <v>135</v>
      </c>
      <c r="K206" t="s">
        <v>22</v>
      </c>
      <c r="L206" t="s">
        <v>136</v>
      </c>
      <c r="M206" t="s">
        <v>954</v>
      </c>
      <c r="N206" t="s">
        <v>955</v>
      </c>
      <c r="O206">
        <v>1.3757725000000001</v>
      </c>
      <c r="P206">
        <v>0</v>
      </c>
      <c r="Q206">
        <v>8</v>
      </c>
      <c r="R206">
        <v>0</v>
      </c>
      <c r="S206">
        <v>3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0.63400920000000005</v>
      </c>
      <c r="Z206">
        <v>0</v>
      </c>
      <c r="AA206">
        <v>6.5670777E-3</v>
      </c>
      <c r="AB206">
        <v>0</v>
      </c>
      <c r="AC206">
        <v>0</v>
      </c>
      <c r="AD206">
        <v>0</v>
      </c>
      <c r="AE206">
        <v>0</v>
      </c>
      <c r="AF206">
        <v>0.64057624000000002</v>
      </c>
    </row>
    <row r="207" spans="1:32" x14ac:dyDescent="0.3">
      <c r="A207">
        <v>3000597</v>
      </c>
      <c r="B207">
        <v>1</v>
      </c>
      <c r="C207" t="s">
        <v>82</v>
      </c>
      <c r="D207" t="s">
        <v>111</v>
      </c>
      <c r="E207" t="s">
        <v>956</v>
      </c>
      <c r="F207" t="s">
        <v>957</v>
      </c>
      <c r="G207" t="s">
        <v>31546</v>
      </c>
      <c r="H207" t="s">
        <v>223</v>
      </c>
      <c r="I207" t="s">
        <v>78</v>
      </c>
      <c r="J207" t="s">
        <v>135</v>
      </c>
      <c r="K207" t="s">
        <v>22</v>
      </c>
      <c r="L207" t="s">
        <v>136</v>
      </c>
      <c r="M207" t="s">
        <v>958</v>
      </c>
      <c r="N207" t="s">
        <v>582</v>
      </c>
      <c r="O207">
        <v>2.1261627777777776</v>
      </c>
      <c r="P207">
        <v>0</v>
      </c>
      <c r="Q207">
        <v>19</v>
      </c>
      <c r="R207">
        <v>0</v>
      </c>
      <c r="S207">
        <v>0</v>
      </c>
      <c r="T207">
        <v>0</v>
      </c>
      <c r="U207">
        <v>5</v>
      </c>
      <c r="V207">
        <v>0</v>
      </c>
      <c r="W207">
        <v>0</v>
      </c>
      <c r="X207">
        <v>0</v>
      </c>
      <c r="Y207">
        <v>7.5742669999999999</v>
      </c>
      <c r="Z207">
        <v>0</v>
      </c>
      <c r="AA207">
        <v>0</v>
      </c>
      <c r="AB207">
        <v>0</v>
      </c>
      <c r="AC207">
        <v>2.3597204999999999</v>
      </c>
      <c r="AD207">
        <v>0</v>
      </c>
      <c r="AE207">
        <v>0</v>
      </c>
      <c r="AF207">
        <v>9.9339879999999994</v>
      </c>
    </row>
    <row r="208" spans="1:32" x14ac:dyDescent="0.3">
      <c r="A208">
        <v>3000611</v>
      </c>
      <c r="B208">
        <v>1</v>
      </c>
      <c r="C208" t="s">
        <v>83</v>
      </c>
      <c r="D208" t="s">
        <v>116</v>
      </c>
      <c r="E208" t="s">
        <v>959</v>
      </c>
      <c r="F208" t="s">
        <v>960</v>
      </c>
      <c r="G208" t="s">
        <v>31545</v>
      </c>
      <c r="H208" t="s">
        <v>134</v>
      </c>
      <c r="I208" t="s">
        <v>79</v>
      </c>
      <c r="J208" t="s">
        <v>135</v>
      </c>
      <c r="K208" t="s">
        <v>22</v>
      </c>
      <c r="L208" t="s">
        <v>136</v>
      </c>
      <c r="M208" t="s">
        <v>961</v>
      </c>
      <c r="N208" t="s">
        <v>962</v>
      </c>
      <c r="O208">
        <v>0.80861111111111106</v>
      </c>
      <c r="P208">
        <v>2</v>
      </c>
      <c r="Q208">
        <v>112</v>
      </c>
      <c r="R208">
        <v>53</v>
      </c>
      <c r="S208">
        <v>154</v>
      </c>
      <c r="T208">
        <v>10</v>
      </c>
      <c r="U208">
        <v>15</v>
      </c>
      <c r="V208">
        <v>1</v>
      </c>
      <c r="W208">
        <v>0</v>
      </c>
      <c r="X208">
        <v>0.20249406</v>
      </c>
      <c r="Y208">
        <v>24.047360999999999</v>
      </c>
      <c r="Z208">
        <v>25.820565999999999</v>
      </c>
      <c r="AA208">
        <v>26.825089999999999</v>
      </c>
      <c r="AB208">
        <v>7.8927845999999997</v>
      </c>
      <c r="AC208">
        <v>2.3575284000000001</v>
      </c>
      <c r="AD208">
        <v>10.078213</v>
      </c>
      <c r="AE208">
        <v>0</v>
      </c>
      <c r="AF208">
        <v>97.224040000000002</v>
      </c>
    </row>
    <row r="209" spans="1:32" x14ac:dyDescent="0.3">
      <c r="A209">
        <v>3000550</v>
      </c>
      <c r="B209">
        <v>1</v>
      </c>
      <c r="C209" t="s">
        <v>82</v>
      </c>
      <c r="D209" t="s">
        <v>103</v>
      </c>
      <c r="E209" t="s">
        <v>963</v>
      </c>
      <c r="F209" t="s">
        <v>964</v>
      </c>
      <c r="G209" t="s">
        <v>31546</v>
      </c>
      <c r="H209" t="s">
        <v>223</v>
      </c>
      <c r="I209" t="s">
        <v>78</v>
      </c>
      <c r="J209" t="s">
        <v>135</v>
      </c>
      <c r="K209" t="s">
        <v>22</v>
      </c>
      <c r="L209" t="s">
        <v>136</v>
      </c>
      <c r="M209" t="s">
        <v>965</v>
      </c>
      <c r="N209" t="s">
        <v>966</v>
      </c>
      <c r="O209">
        <v>2.5346522222222223</v>
      </c>
      <c r="P209">
        <v>0</v>
      </c>
      <c r="Q209">
        <v>42</v>
      </c>
      <c r="R209">
        <v>0</v>
      </c>
      <c r="S209">
        <v>6</v>
      </c>
      <c r="T209">
        <v>0</v>
      </c>
      <c r="U209">
        <v>5</v>
      </c>
      <c r="V209">
        <v>0</v>
      </c>
      <c r="W209">
        <v>0</v>
      </c>
      <c r="X209">
        <v>0</v>
      </c>
      <c r="Y209">
        <v>14.132187999999999</v>
      </c>
      <c r="Z209">
        <v>0</v>
      </c>
      <c r="AA209">
        <v>2.0631759999999999</v>
      </c>
      <c r="AB209">
        <v>0</v>
      </c>
      <c r="AC209">
        <v>3.1795344000000001</v>
      </c>
      <c r="AD209">
        <v>0</v>
      </c>
      <c r="AE209">
        <v>0</v>
      </c>
      <c r="AF209">
        <v>19.374897000000001</v>
      </c>
    </row>
    <row r="210" spans="1:32" x14ac:dyDescent="0.3">
      <c r="A210">
        <v>3000547</v>
      </c>
      <c r="B210">
        <v>1</v>
      </c>
      <c r="C210" t="s">
        <v>82</v>
      </c>
      <c r="D210" t="s">
        <v>94</v>
      </c>
      <c r="E210" t="s">
        <v>967</v>
      </c>
      <c r="F210" t="s">
        <v>968</v>
      </c>
      <c r="G210" t="s">
        <v>31546</v>
      </c>
      <c r="H210" t="s">
        <v>380</v>
      </c>
      <c r="I210" t="s">
        <v>78</v>
      </c>
      <c r="J210" t="s">
        <v>135</v>
      </c>
      <c r="K210" t="s">
        <v>22</v>
      </c>
      <c r="L210" t="s">
        <v>136</v>
      </c>
      <c r="M210" t="s">
        <v>969</v>
      </c>
      <c r="N210" t="s">
        <v>970</v>
      </c>
      <c r="O210">
        <v>3.9559600000000001</v>
      </c>
      <c r="P210">
        <v>0</v>
      </c>
      <c r="Q210">
        <v>98</v>
      </c>
      <c r="R210">
        <v>0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0</v>
      </c>
      <c r="Y210">
        <v>22.912939999999999</v>
      </c>
      <c r="Z210">
        <v>0</v>
      </c>
      <c r="AA210">
        <v>0</v>
      </c>
      <c r="AB210">
        <v>0</v>
      </c>
      <c r="AC210">
        <v>1.5031627000000001</v>
      </c>
      <c r="AD210">
        <v>0</v>
      </c>
      <c r="AE210">
        <v>0</v>
      </c>
      <c r="AF210">
        <v>24.416101000000001</v>
      </c>
    </row>
    <row r="211" spans="1:32" x14ac:dyDescent="0.3">
      <c r="A211">
        <v>3000555</v>
      </c>
      <c r="B211">
        <v>1</v>
      </c>
      <c r="C211" t="s">
        <v>82</v>
      </c>
      <c r="D211" t="s">
        <v>106</v>
      </c>
      <c r="E211" t="s">
        <v>971</v>
      </c>
      <c r="F211" t="s">
        <v>972</v>
      </c>
      <c r="G211" t="s">
        <v>31545</v>
      </c>
      <c r="H211" t="s">
        <v>134</v>
      </c>
      <c r="I211" t="s">
        <v>79</v>
      </c>
      <c r="J211" t="s">
        <v>135</v>
      </c>
      <c r="K211" t="s">
        <v>22</v>
      </c>
      <c r="L211" t="s">
        <v>136</v>
      </c>
      <c r="M211" t="s">
        <v>973</v>
      </c>
      <c r="N211" t="s">
        <v>974</v>
      </c>
      <c r="O211">
        <v>0.50111111111111106</v>
      </c>
      <c r="P211">
        <v>0</v>
      </c>
      <c r="Q211">
        <v>273</v>
      </c>
      <c r="R211">
        <v>0</v>
      </c>
      <c r="S211">
        <v>0</v>
      </c>
      <c r="T211">
        <v>1</v>
      </c>
      <c r="U211">
        <v>7</v>
      </c>
      <c r="V211">
        <v>0</v>
      </c>
      <c r="W211">
        <v>0</v>
      </c>
      <c r="X211">
        <v>0</v>
      </c>
      <c r="Y211">
        <v>33.484206999999998</v>
      </c>
      <c r="Z211">
        <v>0</v>
      </c>
      <c r="AA211">
        <v>0</v>
      </c>
      <c r="AB211">
        <v>42.628684999999997</v>
      </c>
      <c r="AC211">
        <v>3.39791</v>
      </c>
      <c r="AD211">
        <v>0</v>
      </c>
      <c r="AE211">
        <v>0</v>
      </c>
      <c r="AF211">
        <v>79.510800000000003</v>
      </c>
    </row>
    <row r="212" spans="1:32" x14ac:dyDescent="0.3">
      <c r="A212">
        <v>3000534</v>
      </c>
      <c r="B212">
        <v>1</v>
      </c>
      <c r="C212" t="s">
        <v>82</v>
      </c>
      <c r="D212" t="s">
        <v>91</v>
      </c>
      <c r="E212" t="s">
        <v>975</v>
      </c>
      <c r="F212" t="s">
        <v>976</v>
      </c>
      <c r="G212" t="s">
        <v>31552</v>
      </c>
      <c r="H212" t="s">
        <v>977</v>
      </c>
      <c r="I212" t="s">
        <v>78</v>
      </c>
      <c r="J212" t="s">
        <v>135</v>
      </c>
      <c r="K212" t="s">
        <v>22</v>
      </c>
      <c r="L212" t="s">
        <v>136</v>
      </c>
      <c r="M212" t="s">
        <v>978</v>
      </c>
      <c r="N212" t="s">
        <v>979</v>
      </c>
      <c r="O212">
        <v>0.49817777777777777</v>
      </c>
      <c r="P212">
        <v>0</v>
      </c>
      <c r="Q212">
        <v>557</v>
      </c>
      <c r="R212">
        <v>0</v>
      </c>
      <c r="S212">
        <v>0</v>
      </c>
      <c r="T212">
        <v>0</v>
      </c>
      <c r="U212">
        <v>33</v>
      </c>
      <c r="V212">
        <v>0</v>
      </c>
      <c r="W212">
        <v>0</v>
      </c>
      <c r="X212">
        <v>0</v>
      </c>
      <c r="Y212">
        <v>47.087620000000001</v>
      </c>
      <c r="Z212">
        <v>0</v>
      </c>
      <c r="AA212">
        <v>0</v>
      </c>
      <c r="AB212">
        <v>0</v>
      </c>
      <c r="AC212">
        <v>11.786737</v>
      </c>
      <c r="AD212">
        <v>0</v>
      </c>
      <c r="AE212">
        <v>0</v>
      </c>
      <c r="AF212">
        <v>58.874360000000003</v>
      </c>
    </row>
    <row r="213" spans="1:32" x14ac:dyDescent="0.3">
      <c r="A213">
        <v>3000559</v>
      </c>
      <c r="B213">
        <v>1</v>
      </c>
      <c r="C213" t="s">
        <v>83</v>
      </c>
      <c r="D213" t="s">
        <v>129</v>
      </c>
      <c r="E213" t="s">
        <v>980</v>
      </c>
      <c r="F213" t="s">
        <v>981</v>
      </c>
      <c r="G213" t="s">
        <v>31551</v>
      </c>
      <c r="H213" t="s">
        <v>134</v>
      </c>
      <c r="I213" t="s">
        <v>79</v>
      </c>
      <c r="J213" t="s">
        <v>135</v>
      </c>
      <c r="K213" t="s">
        <v>22</v>
      </c>
      <c r="L213" t="s">
        <v>136</v>
      </c>
      <c r="M213" t="s">
        <v>982</v>
      </c>
      <c r="N213" t="s">
        <v>983</v>
      </c>
      <c r="O213">
        <v>0.55722222222222217</v>
      </c>
      <c r="P213">
        <v>1</v>
      </c>
      <c r="Q213">
        <v>735</v>
      </c>
      <c r="R213">
        <v>12</v>
      </c>
      <c r="S213">
        <v>93</v>
      </c>
      <c r="T213">
        <v>5</v>
      </c>
      <c r="U213">
        <v>75</v>
      </c>
      <c r="V213">
        <v>2</v>
      </c>
      <c r="W213">
        <v>0</v>
      </c>
      <c r="X213">
        <v>7.2202716000000002</v>
      </c>
      <c r="Y213">
        <v>92.807143999999994</v>
      </c>
      <c r="Z213">
        <v>5.4322524000000003</v>
      </c>
      <c r="AA213">
        <v>16.384027</v>
      </c>
      <c r="AB213">
        <v>12.066805</v>
      </c>
      <c r="AC213">
        <v>15.010657999999999</v>
      </c>
      <c r="AD213">
        <v>4.3255280000000003</v>
      </c>
      <c r="AE213">
        <v>0</v>
      </c>
      <c r="AF213">
        <v>153.24669</v>
      </c>
    </row>
    <row r="214" spans="1:32" x14ac:dyDescent="0.3">
      <c r="A214">
        <v>3000503</v>
      </c>
      <c r="B214">
        <v>1</v>
      </c>
      <c r="C214" t="s">
        <v>82</v>
      </c>
      <c r="D214" t="s">
        <v>91</v>
      </c>
      <c r="E214" t="s">
        <v>984</v>
      </c>
      <c r="F214" t="s">
        <v>985</v>
      </c>
      <c r="G214" t="s">
        <v>31552</v>
      </c>
      <c r="H214" t="s">
        <v>261</v>
      </c>
      <c r="I214" t="s">
        <v>78</v>
      </c>
      <c r="J214" t="s">
        <v>135</v>
      </c>
      <c r="K214" t="s">
        <v>22</v>
      </c>
      <c r="L214" t="s">
        <v>136</v>
      </c>
      <c r="M214" t="s">
        <v>986</v>
      </c>
      <c r="N214" t="s">
        <v>987</v>
      </c>
      <c r="O214">
        <v>3.48</v>
      </c>
      <c r="P214">
        <v>0</v>
      </c>
      <c r="Q214">
        <v>40</v>
      </c>
      <c r="R214">
        <v>0</v>
      </c>
      <c r="S214">
        <v>0</v>
      </c>
      <c r="T214">
        <v>0</v>
      </c>
      <c r="U214">
        <v>75</v>
      </c>
      <c r="V214">
        <v>0</v>
      </c>
      <c r="W214">
        <v>2</v>
      </c>
      <c r="X214">
        <v>0</v>
      </c>
      <c r="Y214">
        <v>70.393749999999997</v>
      </c>
      <c r="Z214">
        <v>0</v>
      </c>
      <c r="AA214">
        <v>0</v>
      </c>
      <c r="AB214">
        <v>0</v>
      </c>
      <c r="AC214">
        <v>385.88961999999998</v>
      </c>
      <c r="AD214">
        <v>0</v>
      </c>
      <c r="AE214">
        <v>25.022009000000001</v>
      </c>
      <c r="AF214">
        <v>481.30536000000001</v>
      </c>
    </row>
    <row r="215" spans="1:32" x14ac:dyDescent="0.3">
      <c r="A215">
        <v>3000536</v>
      </c>
      <c r="B215">
        <v>1</v>
      </c>
      <c r="C215" t="s">
        <v>82</v>
      </c>
      <c r="D215" t="s">
        <v>88</v>
      </c>
      <c r="E215" t="s">
        <v>988</v>
      </c>
      <c r="F215" t="s">
        <v>989</v>
      </c>
      <c r="G215" t="s">
        <v>31549</v>
      </c>
      <c r="H215" t="s">
        <v>145</v>
      </c>
      <c r="I215" t="s">
        <v>79</v>
      </c>
      <c r="J215" t="s">
        <v>135</v>
      </c>
      <c r="K215" t="s">
        <v>22</v>
      </c>
      <c r="L215" t="s">
        <v>136</v>
      </c>
      <c r="M215" t="s">
        <v>990</v>
      </c>
      <c r="N215" t="s">
        <v>991</v>
      </c>
      <c r="O215">
        <v>1.6491666666666667</v>
      </c>
      <c r="P215">
        <v>0</v>
      </c>
      <c r="Q215">
        <v>1081</v>
      </c>
      <c r="R215">
        <v>2</v>
      </c>
      <c r="S215">
        <v>20</v>
      </c>
      <c r="T215">
        <v>36</v>
      </c>
      <c r="U215">
        <v>98</v>
      </c>
      <c r="V215">
        <v>2</v>
      </c>
      <c r="W215">
        <v>0</v>
      </c>
      <c r="X215">
        <v>0</v>
      </c>
      <c r="Y215">
        <v>154.64295999999999</v>
      </c>
      <c r="Z215">
        <v>0.36753908000000002</v>
      </c>
      <c r="AA215">
        <v>4.4313070000000003</v>
      </c>
      <c r="AB215">
        <v>87.849090000000004</v>
      </c>
      <c r="AC215">
        <v>54.480392000000002</v>
      </c>
      <c r="AD215">
        <v>272.62331999999998</v>
      </c>
      <c r="AE215">
        <v>0</v>
      </c>
      <c r="AF215">
        <v>574.39464999999996</v>
      </c>
    </row>
    <row r="216" spans="1:32" x14ac:dyDescent="0.3">
      <c r="A216">
        <v>3000466</v>
      </c>
      <c r="B216">
        <v>1</v>
      </c>
      <c r="C216" t="s">
        <v>83</v>
      </c>
      <c r="D216" t="s">
        <v>130</v>
      </c>
      <c r="E216" t="s">
        <v>992</v>
      </c>
      <c r="F216" t="s">
        <v>993</v>
      </c>
      <c r="G216" t="s">
        <v>31545</v>
      </c>
      <c r="H216" t="s">
        <v>145</v>
      </c>
      <c r="I216" t="s">
        <v>79</v>
      </c>
      <c r="J216" t="s">
        <v>135</v>
      </c>
      <c r="K216" t="s">
        <v>22</v>
      </c>
      <c r="L216" t="s">
        <v>136</v>
      </c>
      <c r="M216" t="s">
        <v>994</v>
      </c>
      <c r="N216" t="s">
        <v>995</v>
      </c>
      <c r="O216">
        <v>0.26416666666666666</v>
      </c>
      <c r="P216">
        <v>0</v>
      </c>
      <c r="Q216">
        <v>0</v>
      </c>
      <c r="R216">
        <v>0</v>
      </c>
      <c r="S216">
        <v>0</v>
      </c>
      <c r="T216">
        <v>2</v>
      </c>
      <c r="U216">
        <v>0</v>
      </c>
      <c r="V216">
        <v>1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11.576096</v>
      </c>
      <c r="AC216">
        <v>0</v>
      </c>
      <c r="AD216">
        <v>89.993195</v>
      </c>
      <c r="AE216">
        <v>0</v>
      </c>
      <c r="AF216">
        <v>101.56929</v>
      </c>
    </row>
    <row r="217" spans="1:32" x14ac:dyDescent="0.3">
      <c r="A217">
        <v>3000419</v>
      </c>
      <c r="B217">
        <v>1</v>
      </c>
      <c r="C217" t="s">
        <v>82</v>
      </c>
      <c r="D217" t="s">
        <v>111</v>
      </c>
      <c r="E217" t="s">
        <v>996</v>
      </c>
      <c r="F217" t="s">
        <v>997</v>
      </c>
      <c r="G217" t="s">
        <v>31551</v>
      </c>
      <c r="H217" t="s">
        <v>134</v>
      </c>
      <c r="I217" t="s">
        <v>79</v>
      </c>
      <c r="J217" t="s">
        <v>135</v>
      </c>
      <c r="K217" t="s">
        <v>22</v>
      </c>
      <c r="L217" t="s">
        <v>136</v>
      </c>
      <c r="M217" t="s">
        <v>998</v>
      </c>
      <c r="N217" t="s">
        <v>999</v>
      </c>
      <c r="O217">
        <v>0.76249999999999996</v>
      </c>
      <c r="P217">
        <v>0</v>
      </c>
      <c r="Q217">
        <v>261</v>
      </c>
      <c r="R217">
        <v>0</v>
      </c>
      <c r="S217">
        <v>1</v>
      </c>
      <c r="T217">
        <v>0</v>
      </c>
      <c r="U217">
        <v>34</v>
      </c>
      <c r="V217">
        <v>0</v>
      </c>
      <c r="W217">
        <v>0</v>
      </c>
      <c r="X217">
        <v>0</v>
      </c>
      <c r="Y217">
        <v>16.969072000000001</v>
      </c>
      <c r="Z217">
        <v>0</v>
      </c>
      <c r="AA217">
        <v>0.12088728999999999</v>
      </c>
      <c r="AB217">
        <v>0</v>
      </c>
      <c r="AC217">
        <v>2.0196649999999998</v>
      </c>
      <c r="AD217">
        <v>0</v>
      </c>
      <c r="AE217">
        <v>0</v>
      </c>
      <c r="AF217">
        <v>19.109625000000001</v>
      </c>
    </row>
    <row r="218" spans="1:32" x14ac:dyDescent="0.3">
      <c r="A218">
        <v>3000424</v>
      </c>
      <c r="B218">
        <v>1</v>
      </c>
      <c r="C218" t="s">
        <v>82</v>
      </c>
      <c r="D218" t="s">
        <v>113</v>
      </c>
      <c r="E218" t="s">
        <v>1000</v>
      </c>
      <c r="F218" t="s">
        <v>1001</v>
      </c>
      <c r="G218" t="s">
        <v>31548</v>
      </c>
      <c r="H218" t="s">
        <v>223</v>
      </c>
      <c r="I218" t="s">
        <v>78</v>
      </c>
      <c r="J218" t="s">
        <v>135</v>
      </c>
      <c r="K218" t="s">
        <v>22</v>
      </c>
      <c r="L218" t="s">
        <v>136</v>
      </c>
      <c r="M218" t="s">
        <v>1002</v>
      </c>
      <c r="N218" t="s">
        <v>1003</v>
      </c>
      <c r="O218">
        <v>3.9672386111111111</v>
      </c>
      <c r="P218">
        <v>0</v>
      </c>
      <c r="Q218">
        <v>1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0.70628464000000002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0.70628464000000002</v>
      </c>
    </row>
    <row r="219" spans="1:32" x14ac:dyDescent="0.3">
      <c r="A219">
        <v>3000404</v>
      </c>
      <c r="B219">
        <v>2</v>
      </c>
      <c r="C219" t="s">
        <v>82</v>
      </c>
      <c r="D219" t="s">
        <v>90</v>
      </c>
      <c r="E219" t="s">
        <v>1004</v>
      </c>
      <c r="F219" t="s">
        <v>1005</v>
      </c>
      <c r="G219" t="s">
        <v>31552</v>
      </c>
      <c r="H219" t="s">
        <v>172</v>
      </c>
      <c r="I219" t="s">
        <v>78</v>
      </c>
      <c r="J219" t="s">
        <v>135</v>
      </c>
      <c r="K219" t="s">
        <v>22</v>
      </c>
      <c r="L219" t="s">
        <v>136</v>
      </c>
      <c r="M219" t="s">
        <v>610</v>
      </c>
      <c r="N219" t="s">
        <v>1006</v>
      </c>
      <c r="O219">
        <v>0.8783333333333333</v>
      </c>
      <c r="P219">
        <v>0</v>
      </c>
      <c r="Q219">
        <v>767</v>
      </c>
      <c r="R219">
        <v>0</v>
      </c>
      <c r="S219">
        <v>0</v>
      </c>
      <c r="T219">
        <v>0</v>
      </c>
      <c r="U219">
        <v>58</v>
      </c>
      <c r="V219">
        <v>0</v>
      </c>
      <c r="W219">
        <v>0</v>
      </c>
      <c r="X219">
        <v>0</v>
      </c>
      <c r="Y219">
        <v>125.38513</v>
      </c>
      <c r="Z219">
        <v>0</v>
      </c>
      <c r="AA219">
        <v>0</v>
      </c>
      <c r="AB219">
        <v>0</v>
      </c>
      <c r="AC219">
        <v>25.690487000000001</v>
      </c>
      <c r="AD219">
        <v>0</v>
      </c>
      <c r="AE219">
        <v>0</v>
      </c>
      <c r="AF219">
        <v>151.07561999999999</v>
      </c>
    </row>
    <row r="220" spans="1:32" x14ac:dyDescent="0.3">
      <c r="A220">
        <v>3000385</v>
      </c>
      <c r="B220">
        <v>1</v>
      </c>
      <c r="C220" t="s">
        <v>82</v>
      </c>
      <c r="D220" t="s">
        <v>105</v>
      </c>
      <c r="E220" t="s">
        <v>1007</v>
      </c>
      <c r="F220" t="s">
        <v>1008</v>
      </c>
      <c r="G220" t="s">
        <v>31548</v>
      </c>
      <c r="H220" t="s">
        <v>1009</v>
      </c>
      <c r="I220" t="s">
        <v>78</v>
      </c>
      <c r="J220" t="s">
        <v>135</v>
      </c>
      <c r="K220" t="s">
        <v>22</v>
      </c>
      <c r="L220" t="s">
        <v>136</v>
      </c>
      <c r="M220" t="s">
        <v>1010</v>
      </c>
      <c r="N220" t="s">
        <v>1011</v>
      </c>
      <c r="O220">
        <v>0.73282861111111108</v>
      </c>
      <c r="P220">
        <v>0</v>
      </c>
      <c r="Q220">
        <v>1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0.5588535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0.5588535</v>
      </c>
    </row>
    <row r="221" spans="1:32" x14ac:dyDescent="0.3">
      <c r="A221">
        <v>3000382</v>
      </c>
      <c r="B221">
        <v>1</v>
      </c>
      <c r="C221" t="s">
        <v>82</v>
      </c>
      <c r="D221" t="s">
        <v>90</v>
      </c>
      <c r="E221" t="s">
        <v>1012</v>
      </c>
      <c r="F221" t="s">
        <v>1013</v>
      </c>
      <c r="G221" t="s">
        <v>31546</v>
      </c>
      <c r="H221" t="s">
        <v>172</v>
      </c>
      <c r="I221" t="s">
        <v>78</v>
      </c>
      <c r="J221" t="s">
        <v>135</v>
      </c>
      <c r="K221" t="s">
        <v>22</v>
      </c>
      <c r="L221" t="s">
        <v>136</v>
      </c>
      <c r="M221" t="s">
        <v>1014</v>
      </c>
      <c r="N221" t="s">
        <v>1015</v>
      </c>
      <c r="O221">
        <v>6.3551672222222217</v>
      </c>
      <c r="P221">
        <v>0</v>
      </c>
      <c r="Q221">
        <v>76</v>
      </c>
      <c r="R221">
        <v>0</v>
      </c>
      <c r="S221">
        <v>0</v>
      </c>
      <c r="T221">
        <v>0</v>
      </c>
      <c r="U221">
        <v>23</v>
      </c>
      <c r="V221">
        <v>0</v>
      </c>
      <c r="W221">
        <v>1</v>
      </c>
      <c r="X221">
        <v>0</v>
      </c>
      <c r="Y221">
        <v>152.91118</v>
      </c>
      <c r="Z221">
        <v>0</v>
      </c>
      <c r="AA221">
        <v>0</v>
      </c>
      <c r="AB221">
        <v>0</v>
      </c>
      <c r="AC221">
        <v>125.01443</v>
      </c>
      <c r="AD221">
        <v>0</v>
      </c>
      <c r="AE221">
        <v>33.011288</v>
      </c>
      <c r="AF221">
        <v>310.93689999999998</v>
      </c>
    </row>
    <row r="222" spans="1:32" x14ac:dyDescent="0.3">
      <c r="A222">
        <v>3000371</v>
      </c>
      <c r="B222">
        <v>1</v>
      </c>
      <c r="C222" t="s">
        <v>82</v>
      </c>
      <c r="D222" t="s">
        <v>84</v>
      </c>
      <c r="E222" t="s">
        <v>1016</v>
      </c>
      <c r="F222" t="s">
        <v>1017</v>
      </c>
      <c r="G222" t="s">
        <v>31552</v>
      </c>
      <c r="H222" t="s">
        <v>261</v>
      </c>
      <c r="I222" t="s">
        <v>78</v>
      </c>
      <c r="J222" t="s">
        <v>135</v>
      </c>
      <c r="K222" t="s">
        <v>22</v>
      </c>
      <c r="L222" t="s">
        <v>136</v>
      </c>
      <c r="M222" t="s">
        <v>1018</v>
      </c>
      <c r="N222" t="s">
        <v>1019</v>
      </c>
      <c r="O222">
        <v>5.1169444444444441</v>
      </c>
      <c r="P222">
        <v>0</v>
      </c>
      <c r="Q222">
        <v>281</v>
      </c>
      <c r="R222">
        <v>0</v>
      </c>
      <c r="S222">
        <v>0</v>
      </c>
      <c r="T222">
        <v>0</v>
      </c>
      <c r="U222">
        <v>20</v>
      </c>
      <c r="V222">
        <v>0</v>
      </c>
      <c r="W222">
        <v>0</v>
      </c>
      <c r="X222">
        <v>0</v>
      </c>
      <c r="Y222">
        <v>382.94060000000002</v>
      </c>
      <c r="Z222">
        <v>0</v>
      </c>
      <c r="AA222">
        <v>0</v>
      </c>
      <c r="AB222">
        <v>0</v>
      </c>
      <c r="AC222">
        <v>188.37827999999999</v>
      </c>
      <c r="AD222">
        <v>0</v>
      </c>
      <c r="AE222">
        <v>0</v>
      </c>
      <c r="AF222">
        <v>571.31885</v>
      </c>
    </row>
    <row r="223" spans="1:32" x14ac:dyDescent="0.3">
      <c r="A223">
        <v>3000335</v>
      </c>
      <c r="B223">
        <v>1</v>
      </c>
      <c r="C223" t="s">
        <v>83</v>
      </c>
      <c r="D223" t="s">
        <v>123</v>
      </c>
      <c r="E223" t="s">
        <v>1020</v>
      </c>
      <c r="F223" t="s">
        <v>1021</v>
      </c>
      <c r="G223" t="s">
        <v>31548</v>
      </c>
      <c r="H223" t="s">
        <v>333</v>
      </c>
      <c r="I223" t="s">
        <v>78</v>
      </c>
      <c r="J223" t="s">
        <v>135</v>
      </c>
      <c r="K223" t="s">
        <v>22</v>
      </c>
      <c r="L223" t="s">
        <v>136</v>
      </c>
      <c r="M223" t="s">
        <v>1022</v>
      </c>
      <c r="N223" t="s">
        <v>1023</v>
      </c>
      <c r="O223">
        <v>3.1142727777777779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0.29279408000000001</v>
      </c>
      <c r="AD223">
        <v>0</v>
      </c>
      <c r="AE223">
        <v>0</v>
      </c>
      <c r="AF223">
        <v>0.29279408000000001</v>
      </c>
    </row>
    <row r="224" spans="1:32" x14ac:dyDescent="0.3">
      <c r="A224">
        <v>3000306</v>
      </c>
      <c r="B224">
        <v>1</v>
      </c>
      <c r="C224" t="s">
        <v>83</v>
      </c>
      <c r="D224" t="s">
        <v>127</v>
      </c>
      <c r="E224" t="s">
        <v>1024</v>
      </c>
      <c r="F224" t="s">
        <v>1025</v>
      </c>
      <c r="G224" t="s">
        <v>31546</v>
      </c>
      <c r="H224" t="s">
        <v>223</v>
      </c>
      <c r="I224" t="s">
        <v>78</v>
      </c>
      <c r="J224" t="s">
        <v>135</v>
      </c>
      <c r="K224" t="s">
        <v>22</v>
      </c>
      <c r="L224" t="s">
        <v>136</v>
      </c>
      <c r="M224" t="s">
        <v>1026</v>
      </c>
      <c r="N224" t="s">
        <v>1027</v>
      </c>
      <c r="O224">
        <v>6.1818477777777776</v>
      </c>
      <c r="P224">
        <v>0</v>
      </c>
      <c r="Q224">
        <v>37</v>
      </c>
      <c r="R224">
        <v>0</v>
      </c>
      <c r="S224">
        <v>0</v>
      </c>
      <c r="T224">
        <v>0</v>
      </c>
      <c r="U224">
        <v>3</v>
      </c>
      <c r="V224">
        <v>0</v>
      </c>
      <c r="W224">
        <v>0</v>
      </c>
      <c r="X224">
        <v>0</v>
      </c>
      <c r="Y224">
        <v>28.769591999999999</v>
      </c>
      <c r="Z224">
        <v>0</v>
      </c>
      <c r="AA224">
        <v>0</v>
      </c>
      <c r="AB224">
        <v>0</v>
      </c>
      <c r="AC224">
        <v>1.3445726E-2</v>
      </c>
      <c r="AD224">
        <v>0</v>
      </c>
      <c r="AE224">
        <v>0</v>
      </c>
      <c r="AF224">
        <v>28.78304</v>
      </c>
    </row>
    <row r="225" spans="1:32" x14ac:dyDescent="0.3">
      <c r="A225">
        <v>3000218</v>
      </c>
      <c r="B225">
        <v>1</v>
      </c>
      <c r="C225" t="s">
        <v>83</v>
      </c>
      <c r="D225" t="s">
        <v>122</v>
      </c>
      <c r="E225" t="s">
        <v>1028</v>
      </c>
      <c r="F225" t="s">
        <v>1029</v>
      </c>
      <c r="G225" t="s">
        <v>31549</v>
      </c>
      <c r="H225" t="s">
        <v>145</v>
      </c>
      <c r="I225" t="s">
        <v>79</v>
      </c>
      <c r="J225" t="s">
        <v>135</v>
      </c>
      <c r="K225" t="s">
        <v>22</v>
      </c>
      <c r="L225" t="s">
        <v>136</v>
      </c>
      <c r="M225" t="s">
        <v>1030</v>
      </c>
      <c r="N225" t="s">
        <v>1031</v>
      </c>
      <c r="O225">
        <v>4.8122222222222222</v>
      </c>
      <c r="P225">
        <v>0</v>
      </c>
      <c r="Q225">
        <v>19</v>
      </c>
      <c r="R225">
        <v>0</v>
      </c>
      <c r="S225">
        <v>0</v>
      </c>
      <c r="T225">
        <v>0</v>
      </c>
      <c r="U225">
        <v>3</v>
      </c>
      <c r="V225">
        <v>0</v>
      </c>
      <c r="W225">
        <v>0</v>
      </c>
      <c r="X225">
        <v>0</v>
      </c>
      <c r="Y225">
        <v>28.755794999999999</v>
      </c>
      <c r="Z225">
        <v>0</v>
      </c>
      <c r="AA225">
        <v>0</v>
      </c>
      <c r="AB225">
        <v>0</v>
      </c>
      <c r="AC225">
        <v>4.0925529999999997</v>
      </c>
      <c r="AD225">
        <v>0</v>
      </c>
      <c r="AE225">
        <v>0</v>
      </c>
      <c r="AF225">
        <v>32.848346999999997</v>
      </c>
    </row>
    <row r="226" spans="1:32" x14ac:dyDescent="0.3">
      <c r="A226">
        <v>3000236</v>
      </c>
      <c r="B226">
        <v>1</v>
      </c>
      <c r="C226" t="s">
        <v>83</v>
      </c>
      <c r="D226" t="s">
        <v>127</v>
      </c>
      <c r="E226" t="s">
        <v>725</v>
      </c>
      <c r="F226" t="s">
        <v>726</v>
      </c>
      <c r="G226" t="s">
        <v>31546</v>
      </c>
      <c r="H226" t="s">
        <v>261</v>
      </c>
      <c r="I226" t="s">
        <v>78</v>
      </c>
      <c r="J226" t="s">
        <v>135</v>
      </c>
      <c r="K226" t="s">
        <v>22</v>
      </c>
      <c r="L226" t="s">
        <v>136</v>
      </c>
      <c r="M226" t="s">
        <v>1032</v>
      </c>
      <c r="N226" t="s">
        <v>1033</v>
      </c>
      <c r="O226">
        <v>2.3651552777777778</v>
      </c>
      <c r="P226">
        <v>0</v>
      </c>
      <c r="Q226">
        <v>172</v>
      </c>
      <c r="R226">
        <v>0</v>
      </c>
      <c r="S226">
        <v>0</v>
      </c>
      <c r="T226">
        <v>0</v>
      </c>
      <c r="U226">
        <v>6</v>
      </c>
      <c r="V226">
        <v>0</v>
      </c>
      <c r="W226">
        <v>0</v>
      </c>
      <c r="X226">
        <v>0</v>
      </c>
      <c r="Y226">
        <v>84.499825000000001</v>
      </c>
      <c r="Z226">
        <v>0</v>
      </c>
      <c r="AA226">
        <v>0</v>
      </c>
      <c r="AB226">
        <v>0</v>
      </c>
      <c r="AC226">
        <v>7.5861691999999996</v>
      </c>
      <c r="AD226">
        <v>0</v>
      </c>
      <c r="AE226">
        <v>0</v>
      </c>
      <c r="AF226">
        <v>92.085999999999999</v>
      </c>
    </row>
    <row r="227" spans="1:32" x14ac:dyDescent="0.3">
      <c r="A227">
        <v>3000226</v>
      </c>
      <c r="B227">
        <v>1</v>
      </c>
      <c r="C227" t="s">
        <v>82</v>
      </c>
      <c r="D227" t="s">
        <v>101</v>
      </c>
      <c r="E227" t="s">
        <v>1034</v>
      </c>
      <c r="F227" t="s">
        <v>1035</v>
      </c>
      <c r="G227" t="s">
        <v>31552</v>
      </c>
      <c r="H227" t="s">
        <v>1009</v>
      </c>
      <c r="I227" t="s">
        <v>78</v>
      </c>
      <c r="J227" t="s">
        <v>135</v>
      </c>
      <c r="K227" t="s">
        <v>22</v>
      </c>
      <c r="L227" t="s">
        <v>136</v>
      </c>
      <c r="M227" t="s">
        <v>1036</v>
      </c>
      <c r="N227" t="s">
        <v>1037</v>
      </c>
      <c r="O227">
        <v>6.5193016666666672</v>
      </c>
      <c r="P227">
        <v>0</v>
      </c>
      <c r="Q227">
        <v>508</v>
      </c>
      <c r="R227">
        <v>0</v>
      </c>
      <c r="S227">
        <v>1</v>
      </c>
      <c r="T227">
        <v>0</v>
      </c>
      <c r="U227">
        <v>13</v>
      </c>
      <c r="V227">
        <v>0</v>
      </c>
      <c r="W227">
        <v>0</v>
      </c>
      <c r="X227">
        <v>0</v>
      </c>
      <c r="Y227">
        <v>1132.1302000000001</v>
      </c>
      <c r="Z227">
        <v>0</v>
      </c>
      <c r="AA227">
        <v>2.8683117000000001E-2</v>
      </c>
      <c r="AB227">
        <v>0</v>
      </c>
      <c r="AC227">
        <v>17.589945</v>
      </c>
      <c r="AD227">
        <v>0</v>
      </c>
      <c r="AE227">
        <v>0</v>
      </c>
      <c r="AF227">
        <v>1149.7488000000001</v>
      </c>
    </row>
    <row r="228" spans="1:32" x14ac:dyDescent="0.3">
      <c r="A228">
        <v>3000219</v>
      </c>
      <c r="B228">
        <v>1</v>
      </c>
      <c r="C228" t="s">
        <v>83</v>
      </c>
      <c r="D228" t="s">
        <v>122</v>
      </c>
      <c r="E228" t="s">
        <v>1038</v>
      </c>
      <c r="F228" t="s">
        <v>1039</v>
      </c>
      <c r="G228" t="s">
        <v>31549</v>
      </c>
      <c r="H228" t="s">
        <v>145</v>
      </c>
      <c r="I228" t="s">
        <v>79</v>
      </c>
      <c r="J228" t="s">
        <v>135</v>
      </c>
      <c r="K228" t="s">
        <v>22</v>
      </c>
      <c r="L228" t="s">
        <v>136</v>
      </c>
      <c r="M228" t="s">
        <v>1040</v>
      </c>
      <c r="N228" t="s">
        <v>1041</v>
      </c>
      <c r="O228">
        <v>5.3556027777777775</v>
      </c>
      <c r="P228">
        <v>1</v>
      </c>
      <c r="Q228">
        <v>1051</v>
      </c>
      <c r="R228">
        <v>9</v>
      </c>
      <c r="S228">
        <v>54</v>
      </c>
      <c r="T228">
        <v>8</v>
      </c>
      <c r="U228">
        <v>124</v>
      </c>
      <c r="V228">
        <v>0</v>
      </c>
      <c r="W228">
        <v>0</v>
      </c>
      <c r="X228">
        <v>96.258529999999993</v>
      </c>
      <c r="Y228">
        <v>792.29560000000004</v>
      </c>
      <c r="Z228">
        <v>451.19580000000002</v>
      </c>
      <c r="AA228">
        <v>36.205905999999999</v>
      </c>
      <c r="AB228">
        <v>671.48035000000004</v>
      </c>
      <c r="AC228">
        <v>305.22629999999998</v>
      </c>
      <c r="AD228">
        <v>0</v>
      </c>
      <c r="AE228">
        <v>0</v>
      </c>
      <c r="AF228">
        <v>2352.6624000000002</v>
      </c>
    </row>
    <row r="229" spans="1:32" x14ac:dyDescent="0.3">
      <c r="A229">
        <v>2807705</v>
      </c>
      <c r="B229">
        <v>1</v>
      </c>
      <c r="C229" t="s">
        <v>82</v>
      </c>
      <c r="D229" t="s">
        <v>104</v>
      </c>
      <c r="E229" t="s">
        <v>1042</v>
      </c>
      <c r="F229" t="s">
        <v>1043</v>
      </c>
      <c r="G229" t="s">
        <v>31546</v>
      </c>
      <c r="H229" t="s">
        <v>223</v>
      </c>
      <c r="I229" t="s">
        <v>78</v>
      </c>
      <c r="J229" t="s">
        <v>135</v>
      </c>
      <c r="K229" t="s">
        <v>22</v>
      </c>
      <c r="L229" t="s">
        <v>136</v>
      </c>
      <c r="M229" t="s">
        <v>1044</v>
      </c>
      <c r="N229" t="s">
        <v>1045</v>
      </c>
      <c r="O229">
        <v>0.40444444444444444</v>
      </c>
      <c r="P229">
        <v>0</v>
      </c>
      <c r="Q229">
        <v>19</v>
      </c>
      <c r="R229">
        <v>0</v>
      </c>
      <c r="S229">
        <v>0</v>
      </c>
      <c r="T229">
        <v>0</v>
      </c>
      <c r="U229">
        <v>21</v>
      </c>
      <c r="V229">
        <v>0</v>
      </c>
      <c r="W229">
        <v>0</v>
      </c>
      <c r="X229">
        <v>0</v>
      </c>
      <c r="Y229">
        <v>1.5148915000000001</v>
      </c>
      <c r="Z229">
        <v>0</v>
      </c>
      <c r="AA229">
        <v>0</v>
      </c>
      <c r="AB229">
        <v>0</v>
      </c>
      <c r="AC229">
        <v>16.248280000000001</v>
      </c>
      <c r="AD229">
        <v>0</v>
      </c>
      <c r="AE229">
        <v>0</v>
      </c>
      <c r="AF229">
        <v>17.763172000000001</v>
      </c>
    </row>
    <row r="230" spans="1:32" x14ac:dyDescent="0.3">
      <c r="A230">
        <v>2807703</v>
      </c>
      <c r="B230">
        <v>1</v>
      </c>
      <c r="C230" t="s">
        <v>82</v>
      </c>
      <c r="D230" t="s">
        <v>87</v>
      </c>
      <c r="E230" t="s">
        <v>1046</v>
      </c>
      <c r="F230" t="s">
        <v>1047</v>
      </c>
      <c r="G230" t="s">
        <v>31546</v>
      </c>
      <c r="H230" t="s">
        <v>223</v>
      </c>
      <c r="I230" t="s">
        <v>78</v>
      </c>
      <c r="J230" t="s">
        <v>135</v>
      </c>
      <c r="K230" t="s">
        <v>22</v>
      </c>
      <c r="L230" t="s">
        <v>136</v>
      </c>
      <c r="M230" t="s">
        <v>1048</v>
      </c>
      <c r="N230" t="s">
        <v>1049</v>
      </c>
      <c r="O230">
        <v>0.78027777777777774</v>
      </c>
      <c r="P230">
        <v>0</v>
      </c>
      <c r="Q230">
        <v>95</v>
      </c>
      <c r="R230">
        <v>0</v>
      </c>
      <c r="S230">
        <v>0</v>
      </c>
      <c r="T230">
        <v>0</v>
      </c>
      <c r="U230">
        <v>3</v>
      </c>
      <c r="V230">
        <v>0</v>
      </c>
      <c r="W230">
        <v>0</v>
      </c>
      <c r="X230">
        <v>0</v>
      </c>
      <c r="Y230">
        <v>19.968533000000001</v>
      </c>
      <c r="Z230">
        <v>0</v>
      </c>
      <c r="AA230">
        <v>0</v>
      </c>
      <c r="AB230">
        <v>0</v>
      </c>
      <c r="AC230">
        <v>1.0556662000000001</v>
      </c>
      <c r="AD230">
        <v>0</v>
      </c>
      <c r="AE230">
        <v>0</v>
      </c>
      <c r="AF230">
        <v>21.024198999999999</v>
      </c>
    </row>
    <row r="231" spans="1:32" x14ac:dyDescent="0.3">
      <c r="A231">
        <v>2807695</v>
      </c>
      <c r="B231">
        <v>1</v>
      </c>
      <c r="C231" t="s">
        <v>82</v>
      </c>
      <c r="D231" t="s">
        <v>87</v>
      </c>
      <c r="E231" t="s">
        <v>1050</v>
      </c>
      <c r="F231" t="s">
        <v>1051</v>
      </c>
      <c r="G231" t="s">
        <v>31552</v>
      </c>
      <c r="H231" t="s">
        <v>665</v>
      </c>
      <c r="I231" t="s">
        <v>78</v>
      </c>
      <c r="J231" t="s">
        <v>135</v>
      </c>
      <c r="K231" t="s">
        <v>22</v>
      </c>
      <c r="L231" t="s">
        <v>136</v>
      </c>
      <c r="M231" t="s">
        <v>1052</v>
      </c>
      <c r="N231" t="s">
        <v>1053</v>
      </c>
      <c r="O231">
        <v>1.0033333333333334</v>
      </c>
      <c r="P231">
        <v>0</v>
      </c>
      <c r="Q231">
        <v>330</v>
      </c>
      <c r="R231">
        <v>0</v>
      </c>
      <c r="S231">
        <v>0</v>
      </c>
      <c r="T231">
        <v>0</v>
      </c>
      <c r="U231">
        <v>8</v>
      </c>
      <c r="V231">
        <v>0</v>
      </c>
      <c r="W231">
        <v>0</v>
      </c>
      <c r="X231">
        <v>0</v>
      </c>
      <c r="Y231">
        <v>110.1649</v>
      </c>
      <c r="Z231">
        <v>0</v>
      </c>
      <c r="AA231">
        <v>0</v>
      </c>
      <c r="AB231">
        <v>0</v>
      </c>
      <c r="AC231">
        <v>6.1717066999999997</v>
      </c>
      <c r="AD231">
        <v>0</v>
      </c>
      <c r="AE231">
        <v>0</v>
      </c>
      <c r="AF231">
        <v>116.33660999999999</v>
      </c>
    </row>
    <row r="232" spans="1:32" x14ac:dyDescent="0.3">
      <c r="A232">
        <v>2807700</v>
      </c>
      <c r="B232">
        <v>1</v>
      </c>
      <c r="C232" t="s">
        <v>82</v>
      </c>
      <c r="D232" t="s">
        <v>91</v>
      </c>
      <c r="E232" t="s">
        <v>1054</v>
      </c>
      <c r="F232" t="s">
        <v>1055</v>
      </c>
      <c r="G232" t="s">
        <v>31546</v>
      </c>
      <c r="H232" t="s">
        <v>223</v>
      </c>
      <c r="I232" t="s">
        <v>78</v>
      </c>
      <c r="J232" t="s">
        <v>135</v>
      </c>
      <c r="K232" t="s">
        <v>22</v>
      </c>
      <c r="L232" t="s">
        <v>136</v>
      </c>
      <c r="M232" t="s">
        <v>1056</v>
      </c>
      <c r="N232" t="s">
        <v>1057</v>
      </c>
      <c r="O232">
        <v>1.2766666666666666</v>
      </c>
      <c r="P232">
        <v>0</v>
      </c>
      <c r="Q232">
        <v>198</v>
      </c>
      <c r="R232">
        <v>0</v>
      </c>
      <c r="S232">
        <v>0</v>
      </c>
      <c r="T232">
        <v>0</v>
      </c>
      <c r="U232">
        <v>8</v>
      </c>
      <c r="V232">
        <v>0</v>
      </c>
      <c r="W232">
        <v>0</v>
      </c>
      <c r="X232">
        <v>0</v>
      </c>
      <c r="Y232">
        <v>64.927734000000001</v>
      </c>
      <c r="Z232">
        <v>0</v>
      </c>
      <c r="AA232">
        <v>0</v>
      </c>
      <c r="AB232">
        <v>0</v>
      </c>
      <c r="AC232">
        <v>9.1548239999999996</v>
      </c>
      <c r="AD232">
        <v>0</v>
      </c>
      <c r="AE232">
        <v>0</v>
      </c>
      <c r="AF232">
        <v>74.082560000000001</v>
      </c>
    </row>
    <row r="233" spans="1:32" x14ac:dyDescent="0.3">
      <c r="A233">
        <v>2807690</v>
      </c>
      <c r="B233">
        <v>1</v>
      </c>
      <c r="C233" t="s">
        <v>82</v>
      </c>
      <c r="D233" t="s">
        <v>98</v>
      </c>
      <c r="E233" t="s">
        <v>1058</v>
      </c>
      <c r="F233" t="s">
        <v>1059</v>
      </c>
      <c r="G233" t="s">
        <v>31552</v>
      </c>
      <c r="H233" t="s">
        <v>665</v>
      </c>
      <c r="I233" t="s">
        <v>78</v>
      </c>
      <c r="J233" t="s">
        <v>135</v>
      </c>
      <c r="K233" t="s">
        <v>22</v>
      </c>
      <c r="L233" t="s">
        <v>136</v>
      </c>
      <c r="M233" t="s">
        <v>1060</v>
      </c>
      <c r="N233" t="s">
        <v>1061</v>
      </c>
      <c r="O233">
        <v>0.52777777777777779</v>
      </c>
      <c r="P233">
        <v>0</v>
      </c>
      <c r="Q233">
        <v>421</v>
      </c>
      <c r="R233">
        <v>0</v>
      </c>
      <c r="S233">
        <v>0</v>
      </c>
      <c r="T233">
        <v>0</v>
      </c>
      <c r="U233">
        <v>39</v>
      </c>
      <c r="V233">
        <v>0</v>
      </c>
      <c r="W233">
        <v>0</v>
      </c>
      <c r="X233">
        <v>0</v>
      </c>
      <c r="Y233">
        <v>69.391829999999999</v>
      </c>
      <c r="Z233">
        <v>0</v>
      </c>
      <c r="AA233">
        <v>0</v>
      </c>
      <c r="AB233">
        <v>0</v>
      </c>
      <c r="AC233">
        <v>20.814748999999999</v>
      </c>
      <c r="AD233">
        <v>0</v>
      </c>
      <c r="AE233">
        <v>0</v>
      </c>
      <c r="AF233">
        <v>90.206580000000002</v>
      </c>
    </row>
    <row r="234" spans="1:32" x14ac:dyDescent="0.3">
      <c r="A234">
        <v>2807701</v>
      </c>
      <c r="B234">
        <v>1</v>
      </c>
      <c r="C234" t="s">
        <v>82</v>
      </c>
      <c r="D234" t="s">
        <v>103</v>
      </c>
      <c r="E234" t="s">
        <v>1062</v>
      </c>
      <c r="F234" t="s">
        <v>1063</v>
      </c>
      <c r="G234" t="s">
        <v>31549</v>
      </c>
      <c r="H234" t="s">
        <v>134</v>
      </c>
      <c r="I234" t="s">
        <v>79</v>
      </c>
      <c r="J234" t="s">
        <v>135</v>
      </c>
      <c r="K234" t="s">
        <v>22</v>
      </c>
      <c r="L234" t="s">
        <v>136</v>
      </c>
      <c r="M234" t="s">
        <v>1064</v>
      </c>
      <c r="N234" t="s">
        <v>1065</v>
      </c>
      <c r="O234">
        <v>0.86333333333333329</v>
      </c>
      <c r="P234">
        <v>0</v>
      </c>
      <c r="Q234">
        <v>342</v>
      </c>
      <c r="R234">
        <v>0</v>
      </c>
      <c r="S234">
        <v>158</v>
      </c>
      <c r="T234">
        <v>3</v>
      </c>
      <c r="U234">
        <v>80</v>
      </c>
      <c r="V234">
        <v>0</v>
      </c>
      <c r="W234">
        <v>0</v>
      </c>
      <c r="X234">
        <v>0</v>
      </c>
      <c r="Y234">
        <v>30.689962000000001</v>
      </c>
      <c r="Z234">
        <v>0</v>
      </c>
      <c r="AA234">
        <v>22.405339999999999</v>
      </c>
      <c r="AB234">
        <v>7.6607079999999996</v>
      </c>
      <c r="AC234">
        <v>16.391697000000001</v>
      </c>
      <c r="AD234">
        <v>0</v>
      </c>
      <c r="AE234">
        <v>0</v>
      </c>
      <c r="AF234">
        <v>77.147705000000002</v>
      </c>
    </row>
    <row r="235" spans="1:32" x14ac:dyDescent="0.3">
      <c r="A235">
        <v>2807682</v>
      </c>
      <c r="B235">
        <v>1</v>
      </c>
      <c r="C235" t="s">
        <v>82</v>
      </c>
      <c r="D235" t="s">
        <v>87</v>
      </c>
      <c r="E235" t="s">
        <v>1066</v>
      </c>
      <c r="F235" t="s">
        <v>852</v>
      </c>
      <c r="G235" t="s">
        <v>31552</v>
      </c>
      <c r="H235" t="s">
        <v>665</v>
      </c>
      <c r="I235" t="s">
        <v>78</v>
      </c>
      <c r="J235" t="s">
        <v>135</v>
      </c>
      <c r="K235" t="s">
        <v>22</v>
      </c>
      <c r="L235" t="s">
        <v>136</v>
      </c>
      <c r="M235" t="s">
        <v>1067</v>
      </c>
      <c r="N235" t="s">
        <v>1068</v>
      </c>
      <c r="O235">
        <v>0.73888888888888893</v>
      </c>
      <c r="P235">
        <v>0</v>
      </c>
      <c r="Q235">
        <v>341</v>
      </c>
      <c r="R235">
        <v>0</v>
      </c>
      <c r="S235">
        <v>0</v>
      </c>
      <c r="T235">
        <v>0</v>
      </c>
      <c r="U235">
        <v>9</v>
      </c>
      <c r="V235">
        <v>0</v>
      </c>
      <c r="W235">
        <v>0</v>
      </c>
      <c r="X235">
        <v>0</v>
      </c>
      <c r="Y235">
        <v>91.67653</v>
      </c>
      <c r="Z235">
        <v>0</v>
      </c>
      <c r="AA235">
        <v>0</v>
      </c>
      <c r="AB235">
        <v>0</v>
      </c>
      <c r="AC235">
        <v>1.5870371000000001</v>
      </c>
      <c r="AD235">
        <v>0</v>
      </c>
      <c r="AE235">
        <v>0</v>
      </c>
      <c r="AF235">
        <v>93.263565</v>
      </c>
    </row>
    <row r="236" spans="1:32" x14ac:dyDescent="0.3">
      <c r="A236">
        <v>2807689</v>
      </c>
      <c r="B236">
        <v>1</v>
      </c>
      <c r="C236" t="s">
        <v>82</v>
      </c>
      <c r="D236" t="s">
        <v>87</v>
      </c>
      <c r="E236" t="s">
        <v>1069</v>
      </c>
      <c r="F236" t="s">
        <v>1070</v>
      </c>
      <c r="G236" t="s">
        <v>31552</v>
      </c>
      <c r="H236" t="s">
        <v>261</v>
      </c>
      <c r="I236" t="s">
        <v>78</v>
      </c>
      <c r="J236" t="s">
        <v>135</v>
      </c>
      <c r="K236" t="s">
        <v>22</v>
      </c>
      <c r="L236" t="s">
        <v>136</v>
      </c>
      <c r="M236" t="s">
        <v>1071</v>
      </c>
      <c r="N236" t="s">
        <v>1072</v>
      </c>
      <c r="O236">
        <v>2.1472230555555556</v>
      </c>
      <c r="P236">
        <v>0</v>
      </c>
      <c r="Q236">
        <v>1108</v>
      </c>
      <c r="R236">
        <v>0</v>
      </c>
      <c r="S236">
        <v>0</v>
      </c>
      <c r="T236">
        <v>0</v>
      </c>
      <c r="U236">
        <v>47</v>
      </c>
      <c r="V236">
        <v>0</v>
      </c>
      <c r="W236">
        <v>0</v>
      </c>
      <c r="X236">
        <v>0</v>
      </c>
      <c r="Y236">
        <v>887.52044999999998</v>
      </c>
      <c r="Z236">
        <v>0</v>
      </c>
      <c r="AA236">
        <v>0</v>
      </c>
      <c r="AB236">
        <v>0</v>
      </c>
      <c r="AC236">
        <v>73.576930000000004</v>
      </c>
      <c r="AD236">
        <v>0</v>
      </c>
      <c r="AE236">
        <v>0</v>
      </c>
      <c r="AF236">
        <v>961.09739999999999</v>
      </c>
    </row>
    <row r="237" spans="1:32" x14ac:dyDescent="0.3">
      <c r="A237">
        <v>2807626</v>
      </c>
      <c r="B237">
        <v>1</v>
      </c>
      <c r="C237" t="s">
        <v>82</v>
      </c>
      <c r="D237" t="s">
        <v>88</v>
      </c>
      <c r="E237" t="s">
        <v>1073</v>
      </c>
      <c r="F237" t="s">
        <v>1074</v>
      </c>
      <c r="G237" t="s">
        <v>31548</v>
      </c>
      <c r="H237" t="s">
        <v>311</v>
      </c>
      <c r="I237" t="s">
        <v>78</v>
      </c>
      <c r="J237" t="s">
        <v>135</v>
      </c>
      <c r="K237" t="s">
        <v>22</v>
      </c>
      <c r="L237" t="s">
        <v>136</v>
      </c>
      <c r="M237" t="s">
        <v>1075</v>
      </c>
      <c r="N237" t="s">
        <v>1076</v>
      </c>
      <c r="O237">
        <v>3.006388888888889</v>
      </c>
      <c r="P237">
        <v>0</v>
      </c>
      <c r="Q237">
        <v>1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0.57857009999999998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0.57857009999999998</v>
      </c>
    </row>
    <row r="238" spans="1:32" x14ac:dyDescent="0.3">
      <c r="A238">
        <v>2807634</v>
      </c>
      <c r="B238">
        <v>1</v>
      </c>
      <c r="C238" t="s">
        <v>82</v>
      </c>
      <c r="D238" t="s">
        <v>94</v>
      </c>
      <c r="E238" t="s">
        <v>1077</v>
      </c>
      <c r="F238" t="s">
        <v>1078</v>
      </c>
      <c r="G238" t="s">
        <v>31546</v>
      </c>
      <c r="H238" t="s">
        <v>145</v>
      </c>
      <c r="I238" t="s">
        <v>78</v>
      </c>
      <c r="J238" t="s">
        <v>135</v>
      </c>
      <c r="K238" t="s">
        <v>22</v>
      </c>
      <c r="L238" t="s">
        <v>136</v>
      </c>
      <c r="M238" t="s">
        <v>1079</v>
      </c>
      <c r="N238" t="s">
        <v>1080</v>
      </c>
      <c r="O238">
        <v>0.29305555555555557</v>
      </c>
      <c r="P238">
        <v>0</v>
      </c>
      <c r="Q238">
        <v>109</v>
      </c>
      <c r="R238">
        <v>0</v>
      </c>
      <c r="S238">
        <v>0</v>
      </c>
      <c r="T238">
        <v>0</v>
      </c>
      <c r="U238">
        <v>14</v>
      </c>
      <c r="V238">
        <v>0</v>
      </c>
      <c r="W238">
        <v>0</v>
      </c>
      <c r="X238">
        <v>0</v>
      </c>
      <c r="Y238">
        <v>3.1976385000000001</v>
      </c>
      <c r="Z238">
        <v>0</v>
      </c>
      <c r="AA238">
        <v>0</v>
      </c>
      <c r="AB238">
        <v>0</v>
      </c>
      <c r="AC238">
        <v>1.8514253000000001</v>
      </c>
      <c r="AD238">
        <v>0</v>
      </c>
      <c r="AE238">
        <v>0</v>
      </c>
      <c r="AF238">
        <v>5.0490636999999996</v>
      </c>
    </row>
    <row r="239" spans="1:32" x14ac:dyDescent="0.3">
      <c r="A239">
        <v>2807613</v>
      </c>
      <c r="B239">
        <v>1</v>
      </c>
      <c r="C239" t="s">
        <v>82</v>
      </c>
      <c r="D239" t="s">
        <v>88</v>
      </c>
      <c r="E239" t="s">
        <v>1081</v>
      </c>
      <c r="F239" t="s">
        <v>1082</v>
      </c>
      <c r="G239" t="s">
        <v>31552</v>
      </c>
      <c r="H239" t="s">
        <v>665</v>
      </c>
      <c r="I239" t="s">
        <v>78</v>
      </c>
      <c r="J239" t="s">
        <v>135</v>
      </c>
      <c r="K239" t="s">
        <v>22</v>
      </c>
      <c r="L239" t="s">
        <v>136</v>
      </c>
      <c r="M239" t="s">
        <v>1083</v>
      </c>
      <c r="N239" t="s">
        <v>1084</v>
      </c>
      <c r="O239">
        <v>1.721111111111111</v>
      </c>
      <c r="P239">
        <v>0</v>
      </c>
      <c r="Q239">
        <v>210</v>
      </c>
      <c r="R239">
        <v>0</v>
      </c>
      <c r="S239">
        <v>0</v>
      </c>
      <c r="T239">
        <v>0</v>
      </c>
      <c r="U239">
        <v>10</v>
      </c>
      <c r="V239">
        <v>0</v>
      </c>
      <c r="W239">
        <v>0</v>
      </c>
      <c r="X239">
        <v>0</v>
      </c>
      <c r="Y239">
        <v>90.553020000000004</v>
      </c>
      <c r="Z239">
        <v>0</v>
      </c>
      <c r="AA239">
        <v>0</v>
      </c>
      <c r="AB239">
        <v>0</v>
      </c>
      <c r="AC239">
        <v>7.6676859999999998</v>
      </c>
      <c r="AD239">
        <v>0</v>
      </c>
      <c r="AE239">
        <v>0</v>
      </c>
      <c r="AF239">
        <v>98.220699999999994</v>
      </c>
    </row>
    <row r="240" spans="1:32" x14ac:dyDescent="0.3">
      <c r="A240">
        <v>3000913</v>
      </c>
      <c r="B240">
        <v>1</v>
      </c>
      <c r="C240" t="s">
        <v>83</v>
      </c>
      <c r="D240" t="s">
        <v>128</v>
      </c>
      <c r="E240" t="s">
        <v>1085</v>
      </c>
      <c r="F240" t="s">
        <v>1086</v>
      </c>
      <c r="G240" t="s">
        <v>31546</v>
      </c>
      <c r="H240" t="s">
        <v>223</v>
      </c>
      <c r="I240" t="s">
        <v>78</v>
      </c>
      <c r="J240" t="s">
        <v>135</v>
      </c>
      <c r="K240" t="s">
        <v>22</v>
      </c>
      <c r="L240" t="s">
        <v>136</v>
      </c>
      <c r="M240" t="s">
        <v>1087</v>
      </c>
      <c r="N240" t="s">
        <v>1088</v>
      </c>
      <c r="O240">
        <v>1.2005988888888888</v>
      </c>
      <c r="P240">
        <v>0</v>
      </c>
      <c r="Q240">
        <v>107</v>
      </c>
      <c r="R240">
        <v>0</v>
      </c>
      <c r="S240">
        <v>0</v>
      </c>
      <c r="T240">
        <v>0</v>
      </c>
      <c r="U240">
        <v>4</v>
      </c>
      <c r="V240">
        <v>0</v>
      </c>
      <c r="W240">
        <v>0</v>
      </c>
      <c r="X240">
        <v>0</v>
      </c>
      <c r="Y240">
        <v>28.875477</v>
      </c>
      <c r="Z240">
        <v>0</v>
      </c>
      <c r="AA240">
        <v>0</v>
      </c>
      <c r="AB240">
        <v>0</v>
      </c>
      <c r="AC240">
        <v>6.0049849999999996</v>
      </c>
      <c r="AD240">
        <v>0</v>
      </c>
      <c r="AE240">
        <v>0</v>
      </c>
      <c r="AF240">
        <v>34.880462999999999</v>
      </c>
    </row>
    <row r="241" spans="1:32" x14ac:dyDescent="0.3">
      <c r="A241">
        <v>3000827</v>
      </c>
      <c r="B241">
        <v>1</v>
      </c>
      <c r="C241" t="s">
        <v>83</v>
      </c>
      <c r="D241" t="s">
        <v>124</v>
      </c>
      <c r="E241" t="s">
        <v>1089</v>
      </c>
      <c r="F241" t="s">
        <v>1090</v>
      </c>
      <c r="G241" t="s">
        <v>31546</v>
      </c>
      <c r="H241" t="s">
        <v>223</v>
      </c>
      <c r="I241" t="s">
        <v>78</v>
      </c>
      <c r="J241" t="s">
        <v>135</v>
      </c>
      <c r="K241" t="s">
        <v>22</v>
      </c>
      <c r="L241" t="s">
        <v>136</v>
      </c>
      <c r="M241" t="s">
        <v>1091</v>
      </c>
      <c r="N241" t="s">
        <v>1092</v>
      </c>
      <c r="O241">
        <v>1.9714505555555555</v>
      </c>
      <c r="P241">
        <v>0</v>
      </c>
      <c r="Q241">
        <v>67</v>
      </c>
      <c r="R241">
        <v>0</v>
      </c>
      <c r="S241">
        <v>0</v>
      </c>
      <c r="T241">
        <v>0</v>
      </c>
      <c r="U241">
        <v>2</v>
      </c>
      <c r="V241">
        <v>0</v>
      </c>
      <c r="W241">
        <v>0</v>
      </c>
      <c r="X241">
        <v>0</v>
      </c>
      <c r="Y241">
        <v>12.037597999999999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12.037597999999999</v>
      </c>
    </row>
    <row r="242" spans="1:32" x14ac:dyDescent="0.3">
      <c r="A242">
        <v>3000710</v>
      </c>
      <c r="B242">
        <v>1</v>
      </c>
      <c r="C242" t="s">
        <v>82</v>
      </c>
      <c r="D242" t="s">
        <v>93</v>
      </c>
      <c r="E242" t="s">
        <v>1093</v>
      </c>
      <c r="F242" t="s">
        <v>1094</v>
      </c>
      <c r="G242" t="s">
        <v>31546</v>
      </c>
      <c r="H242" t="s">
        <v>223</v>
      </c>
      <c r="I242" t="s">
        <v>78</v>
      </c>
      <c r="J242" t="s">
        <v>135</v>
      </c>
      <c r="K242" t="s">
        <v>22</v>
      </c>
      <c r="L242" t="s">
        <v>136</v>
      </c>
      <c r="M242" t="s">
        <v>1095</v>
      </c>
      <c r="N242" t="s">
        <v>1096</v>
      </c>
      <c r="O242">
        <v>1.1393094444444445</v>
      </c>
      <c r="P242">
        <v>0</v>
      </c>
      <c r="Q242">
        <v>47</v>
      </c>
      <c r="R242">
        <v>0</v>
      </c>
      <c r="S242">
        <v>0</v>
      </c>
      <c r="T242">
        <v>0</v>
      </c>
      <c r="U242">
        <v>9</v>
      </c>
      <c r="V242">
        <v>0</v>
      </c>
      <c r="W242">
        <v>0</v>
      </c>
      <c r="X242">
        <v>0</v>
      </c>
      <c r="Y242">
        <v>17.703388</v>
      </c>
      <c r="Z242">
        <v>0</v>
      </c>
      <c r="AA242">
        <v>0</v>
      </c>
      <c r="AB242">
        <v>0</v>
      </c>
      <c r="AC242">
        <v>11.831398</v>
      </c>
      <c r="AD242">
        <v>0</v>
      </c>
      <c r="AE242">
        <v>0</v>
      </c>
      <c r="AF242">
        <v>29.534786</v>
      </c>
    </row>
    <row r="243" spans="1:32" x14ac:dyDescent="0.3">
      <c r="A243">
        <v>3000686</v>
      </c>
      <c r="B243">
        <v>1</v>
      </c>
      <c r="C243" t="s">
        <v>82</v>
      </c>
      <c r="D243" t="s">
        <v>88</v>
      </c>
      <c r="E243" t="s">
        <v>1097</v>
      </c>
      <c r="F243" t="s">
        <v>1098</v>
      </c>
      <c r="G243" t="s">
        <v>31545</v>
      </c>
      <c r="H243" t="s">
        <v>145</v>
      </c>
      <c r="I243" t="s">
        <v>79</v>
      </c>
      <c r="J243" t="s">
        <v>135</v>
      </c>
      <c r="K243" t="s">
        <v>22</v>
      </c>
      <c r="L243" t="s">
        <v>136</v>
      </c>
      <c r="M243" t="s">
        <v>1099</v>
      </c>
      <c r="N243" t="s">
        <v>1100</v>
      </c>
      <c r="O243">
        <v>1.4144444444444444</v>
      </c>
      <c r="P243">
        <v>1</v>
      </c>
      <c r="Q243">
        <v>0</v>
      </c>
      <c r="R243">
        <v>0</v>
      </c>
      <c r="S243">
        <v>0</v>
      </c>
      <c r="T243">
        <v>3</v>
      </c>
      <c r="U243">
        <v>0</v>
      </c>
      <c r="V243">
        <v>0</v>
      </c>
      <c r="W243">
        <v>0</v>
      </c>
      <c r="X243">
        <v>0.2199566</v>
      </c>
      <c r="Y243">
        <v>0</v>
      </c>
      <c r="Z243">
        <v>0</v>
      </c>
      <c r="AA243">
        <v>0</v>
      </c>
      <c r="AB243">
        <v>164.09511000000001</v>
      </c>
      <c r="AC243">
        <v>0</v>
      </c>
      <c r="AD243">
        <v>0</v>
      </c>
      <c r="AE243">
        <v>0</v>
      </c>
      <c r="AF243">
        <v>164.31507999999999</v>
      </c>
    </row>
    <row r="244" spans="1:32" x14ac:dyDescent="0.3">
      <c r="A244">
        <v>3000694</v>
      </c>
      <c r="B244">
        <v>1</v>
      </c>
      <c r="C244" t="s">
        <v>82</v>
      </c>
      <c r="D244" t="s">
        <v>104</v>
      </c>
      <c r="E244" t="s">
        <v>1101</v>
      </c>
      <c r="F244" t="s">
        <v>1102</v>
      </c>
      <c r="G244" t="s">
        <v>31550</v>
      </c>
      <c r="H244" t="s">
        <v>1103</v>
      </c>
      <c r="I244" t="s">
        <v>78</v>
      </c>
      <c r="J244" t="s">
        <v>135</v>
      </c>
      <c r="K244" t="s">
        <v>22</v>
      </c>
      <c r="L244" t="s">
        <v>136</v>
      </c>
      <c r="M244" t="s">
        <v>1104</v>
      </c>
      <c r="N244" t="s">
        <v>1105</v>
      </c>
      <c r="O244">
        <v>1.5137027777777778</v>
      </c>
      <c r="P244">
        <v>0</v>
      </c>
      <c r="Q244">
        <v>5</v>
      </c>
      <c r="R244">
        <v>0</v>
      </c>
      <c r="S244">
        <v>0</v>
      </c>
      <c r="T244">
        <v>0</v>
      </c>
      <c r="U244">
        <v>13</v>
      </c>
      <c r="V244">
        <v>0</v>
      </c>
      <c r="W244">
        <v>0</v>
      </c>
      <c r="X244">
        <v>0</v>
      </c>
      <c r="Y244">
        <v>2.2077363000000001</v>
      </c>
      <c r="Z244">
        <v>0</v>
      </c>
      <c r="AA244">
        <v>0</v>
      </c>
      <c r="AB244">
        <v>0</v>
      </c>
      <c r="AC244">
        <v>36.174194</v>
      </c>
      <c r="AD244">
        <v>0</v>
      </c>
      <c r="AE244">
        <v>0</v>
      </c>
      <c r="AF244">
        <v>38.381929999999997</v>
      </c>
    </row>
    <row r="245" spans="1:32" x14ac:dyDescent="0.3">
      <c r="A245">
        <v>3000614</v>
      </c>
      <c r="B245">
        <v>1</v>
      </c>
      <c r="C245" t="s">
        <v>83</v>
      </c>
      <c r="D245" t="s">
        <v>116</v>
      </c>
      <c r="E245" t="s">
        <v>1106</v>
      </c>
      <c r="F245" t="s">
        <v>1107</v>
      </c>
      <c r="G245" t="s">
        <v>31548</v>
      </c>
      <c r="H245" t="s">
        <v>333</v>
      </c>
      <c r="I245" t="s">
        <v>78</v>
      </c>
      <c r="J245" t="s">
        <v>135</v>
      </c>
      <c r="K245" t="s">
        <v>22</v>
      </c>
      <c r="L245" t="s">
        <v>136</v>
      </c>
      <c r="M245" t="s">
        <v>1108</v>
      </c>
      <c r="N245" t="s">
        <v>1109</v>
      </c>
      <c r="O245">
        <v>4.036323055555556</v>
      </c>
      <c r="P245">
        <v>0</v>
      </c>
      <c r="Q245">
        <v>1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0.35222439999999999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0.35222439999999999</v>
      </c>
    </row>
    <row r="246" spans="1:32" x14ac:dyDescent="0.3">
      <c r="A246">
        <v>3000609</v>
      </c>
      <c r="B246">
        <v>1</v>
      </c>
      <c r="C246" t="s">
        <v>83</v>
      </c>
      <c r="D246" t="s">
        <v>125</v>
      </c>
      <c r="E246" t="s">
        <v>1110</v>
      </c>
      <c r="F246" t="s">
        <v>1111</v>
      </c>
      <c r="G246" t="s">
        <v>31548</v>
      </c>
      <c r="H246" t="s">
        <v>320</v>
      </c>
      <c r="I246" t="s">
        <v>78</v>
      </c>
      <c r="J246" t="s">
        <v>135</v>
      </c>
      <c r="K246" t="s">
        <v>22</v>
      </c>
      <c r="L246" t="s">
        <v>136</v>
      </c>
      <c r="M246" t="s">
        <v>1112</v>
      </c>
      <c r="N246" t="s">
        <v>1113</v>
      </c>
      <c r="O246">
        <v>3.7207858333333332</v>
      </c>
      <c r="P246">
        <v>0</v>
      </c>
      <c r="Q246">
        <v>2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1.4945219999999999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1.4945219999999999</v>
      </c>
    </row>
    <row r="247" spans="1:32" x14ac:dyDescent="0.3">
      <c r="A247">
        <v>3000605</v>
      </c>
      <c r="B247">
        <v>1</v>
      </c>
      <c r="C247" t="s">
        <v>82</v>
      </c>
      <c r="D247" t="s">
        <v>111</v>
      </c>
      <c r="E247" t="s">
        <v>1114</v>
      </c>
      <c r="F247" t="s">
        <v>1115</v>
      </c>
      <c r="G247" t="s">
        <v>31545</v>
      </c>
      <c r="H247" t="s">
        <v>134</v>
      </c>
      <c r="I247" t="s">
        <v>79</v>
      </c>
      <c r="J247" t="s">
        <v>135</v>
      </c>
      <c r="K247" t="s">
        <v>22</v>
      </c>
      <c r="L247" t="s">
        <v>136</v>
      </c>
      <c r="M247" t="s">
        <v>1116</v>
      </c>
      <c r="N247" t="s">
        <v>1117</v>
      </c>
      <c r="O247">
        <v>0.20777777777777778</v>
      </c>
      <c r="P247">
        <v>0</v>
      </c>
      <c r="Q247">
        <v>8</v>
      </c>
      <c r="R247">
        <v>32</v>
      </c>
      <c r="S247">
        <v>74</v>
      </c>
      <c r="T247">
        <v>8</v>
      </c>
      <c r="U247">
        <v>17</v>
      </c>
      <c r="V247">
        <v>3</v>
      </c>
      <c r="W247">
        <v>0</v>
      </c>
      <c r="X247">
        <v>0</v>
      </c>
      <c r="Y247">
        <v>0.29553422000000001</v>
      </c>
      <c r="Z247">
        <v>4.449535</v>
      </c>
      <c r="AA247">
        <v>8.4962820000000008</v>
      </c>
      <c r="AB247">
        <v>7.9171959999999997</v>
      </c>
      <c r="AC247">
        <v>2.9765286</v>
      </c>
      <c r="AD247">
        <v>16.093814999999999</v>
      </c>
      <c r="AE247">
        <v>0</v>
      </c>
      <c r="AF247">
        <v>40.22889</v>
      </c>
    </row>
    <row r="248" spans="1:32" x14ac:dyDescent="0.3">
      <c r="A248">
        <v>3000617</v>
      </c>
      <c r="B248">
        <v>1</v>
      </c>
      <c r="C248" t="s">
        <v>82</v>
      </c>
      <c r="D248" t="s">
        <v>113</v>
      </c>
      <c r="E248" t="s">
        <v>1118</v>
      </c>
      <c r="F248" t="s">
        <v>1119</v>
      </c>
      <c r="G248" t="s">
        <v>31552</v>
      </c>
      <c r="H248" t="s">
        <v>223</v>
      </c>
      <c r="I248" t="s">
        <v>78</v>
      </c>
      <c r="J248" t="s">
        <v>135</v>
      </c>
      <c r="K248" t="s">
        <v>22</v>
      </c>
      <c r="L248" t="s">
        <v>136</v>
      </c>
      <c r="M248" t="s">
        <v>1120</v>
      </c>
      <c r="N248" t="s">
        <v>1121</v>
      </c>
      <c r="O248">
        <v>1.0886111111111112</v>
      </c>
      <c r="P248">
        <v>0</v>
      </c>
      <c r="Q248">
        <v>223</v>
      </c>
      <c r="R248">
        <v>0</v>
      </c>
      <c r="S248">
        <v>6</v>
      </c>
      <c r="T248">
        <v>0</v>
      </c>
      <c r="U248">
        <v>36</v>
      </c>
      <c r="V248">
        <v>0</v>
      </c>
      <c r="W248">
        <v>0</v>
      </c>
      <c r="X248">
        <v>0</v>
      </c>
      <c r="Y248">
        <v>112.81637000000001</v>
      </c>
      <c r="Z248">
        <v>0</v>
      </c>
      <c r="AA248">
        <v>1.4860960000000001</v>
      </c>
      <c r="AB248">
        <v>0</v>
      </c>
      <c r="AC248">
        <v>11.971717</v>
      </c>
      <c r="AD248">
        <v>0</v>
      </c>
      <c r="AE248">
        <v>0</v>
      </c>
      <c r="AF248">
        <v>126.274185</v>
      </c>
    </row>
    <row r="249" spans="1:32" x14ac:dyDescent="0.3">
      <c r="A249">
        <v>3000575</v>
      </c>
      <c r="B249">
        <v>1</v>
      </c>
      <c r="C249" t="s">
        <v>82</v>
      </c>
      <c r="D249" t="s">
        <v>87</v>
      </c>
      <c r="E249" t="s">
        <v>1122</v>
      </c>
      <c r="F249" t="s">
        <v>1123</v>
      </c>
      <c r="G249" t="s">
        <v>31546</v>
      </c>
      <c r="H249" t="s">
        <v>223</v>
      </c>
      <c r="I249" t="s">
        <v>78</v>
      </c>
      <c r="J249" t="s">
        <v>135</v>
      </c>
      <c r="K249" t="s">
        <v>22</v>
      </c>
      <c r="L249" t="s">
        <v>136</v>
      </c>
      <c r="M249" t="s">
        <v>1124</v>
      </c>
      <c r="N249" t="s">
        <v>1125</v>
      </c>
      <c r="O249">
        <v>1.1099708333333334</v>
      </c>
      <c r="P249">
        <v>0</v>
      </c>
      <c r="Q249">
        <v>48</v>
      </c>
      <c r="R249">
        <v>0</v>
      </c>
      <c r="S249">
        <v>0</v>
      </c>
      <c r="T249">
        <v>0</v>
      </c>
      <c r="U249">
        <v>7</v>
      </c>
      <c r="V249">
        <v>0</v>
      </c>
      <c r="W249">
        <v>0</v>
      </c>
      <c r="X249">
        <v>0</v>
      </c>
      <c r="Y249">
        <v>15.852842000000001</v>
      </c>
      <c r="Z249">
        <v>0</v>
      </c>
      <c r="AA249">
        <v>0</v>
      </c>
      <c r="AB249">
        <v>0</v>
      </c>
      <c r="AC249">
        <v>4.7253210000000001</v>
      </c>
      <c r="AD249">
        <v>0</v>
      </c>
      <c r="AE249">
        <v>0</v>
      </c>
      <c r="AF249">
        <v>20.578163</v>
      </c>
    </row>
    <row r="250" spans="1:32" x14ac:dyDescent="0.3">
      <c r="A250">
        <v>3000429</v>
      </c>
      <c r="B250">
        <v>1</v>
      </c>
      <c r="C250" t="s">
        <v>82</v>
      </c>
      <c r="D250" t="s">
        <v>88</v>
      </c>
      <c r="E250" t="s">
        <v>1126</v>
      </c>
      <c r="F250" t="s">
        <v>1127</v>
      </c>
      <c r="G250" t="s">
        <v>31551</v>
      </c>
      <c r="H250" t="s">
        <v>266</v>
      </c>
      <c r="I250" t="s">
        <v>79</v>
      </c>
      <c r="J250" t="s">
        <v>135</v>
      </c>
      <c r="K250" t="s">
        <v>22</v>
      </c>
      <c r="L250" t="s">
        <v>136</v>
      </c>
      <c r="M250" t="s">
        <v>1128</v>
      </c>
      <c r="N250" t="s">
        <v>1129</v>
      </c>
      <c r="O250">
        <v>6.4126338888888892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2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139.25327999999999</v>
      </c>
      <c r="AE250">
        <v>0</v>
      </c>
      <c r="AF250">
        <v>139.25327999999999</v>
      </c>
    </row>
    <row r="251" spans="1:32" x14ac:dyDescent="0.3">
      <c r="A251">
        <v>3000432</v>
      </c>
      <c r="B251">
        <v>1</v>
      </c>
      <c r="C251" t="s">
        <v>82</v>
      </c>
      <c r="D251" t="s">
        <v>113</v>
      </c>
      <c r="E251" t="s">
        <v>1130</v>
      </c>
      <c r="F251" t="s">
        <v>1131</v>
      </c>
      <c r="G251" t="s">
        <v>31548</v>
      </c>
      <c r="H251" t="s">
        <v>223</v>
      </c>
      <c r="I251" t="s">
        <v>78</v>
      </c>
      <c r="J251" t="s">
        <v>135</v>
      </c>
      <c r="K251" t="s">
        <v>22</v>
      </c>
      <c r="L251" t="s">
        <v>136</v>
      </c>
      <c r="M251" t="s">
        <v>1132</v>
      </c>
      <c r="N251" t="s">
        <v>1133</v>
      </c>
      <c r="O251">
        <v>2.8464641666666668</v>
      </c>
      <c r="P251">
        <v>0</v>
      </c>
      <c r="Q251">
        <v>0</v>
      </c>
      <c r="R251">
        <v>0</v>
      </c>
      <c r="S251">
        <v>1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4.3139386000000002</v>
      </c>
      <c r="AB251">
        <v>0</v>
      </c>
      <c r="AC251">
        <v>0</v>
      </c>
      <c r="AD251">
        <v>0</v>
      </c>
      <c r="AE251">
        <v>0</v>
      </c>
      <c r="AF251">
        <v>4.3139386000000002</v>
      </c>
    </row>
    <row r="252" spans="1:32" x14ac:dyDescent="0.3">
      <c r="A252">
        <v>3000423</v>
      </c>
      <c r="B252">
        <v>1</v>
      </c>
      <c r="C252" t="s">
        <v>83</v>
      </c>
      <c r="D252" t="s">
        <v>122</v>
      </c>
      <c r="E252" t="s">
        <v>1134</v>
      </c>
      <c r="F252" t="s">
        <v>1135</v>
      </c>
      <c r="G252" t="s">
        <v>31546</v>
      </c>
      <c r="H252" t="s">
        <v>223</v>
      </c>
      <c r="I252" t="s">
        <v>78</v>
      </c>
      <c r="J252" t="s">
        <v>135</v>
      </c>
      <c r="K252" t="s">
        <v>22</v>
      </c>
      <c r="L252" t="s">
        <v>136</v>
      </c>
      <c r="M252" t="s">
        <v>1136</v>
      </c>
      <c r="N252" t="s">
        <v>1137</v>
      </c>
      <c r="O252">
        <v>6.9381688888888888</v>
      </c>
      <c r="P252">
        <v>0</v>
      </c>
      <c r="Q252">
        <v>29</v>
      </c>
      <c r="R252">
        <v>0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0</v>
      </c>
      <c r="Y252">
        <v>20.440992000000001</v>
      </c>
      <c r="Z252">
        <v>0</v>
      </c>
      <c r="AA252">
        <v>0</v>
      </c>
      <c r="AB252">
        <v>0</v>
      </c>
      <c r="AC252">
        <v>7.7907887000000002</v>
      </c>
      <c r="AD252">
        <v>0</v>
      </c>
      <c r="AE252">
        <v>0</v>
      </c>
      <c r="AF252">
        <v>28.231781000000002</v>
      </c>
    </row>
    <row r="253" spans="1:32" x14ac:dyDescent="0.3">
      <c r="A253">
        <v>3000449</v>
      </c>
      <c r="B253">
        <v>1</v>
      </c>
      <c r="C253" t="s">
        <v>82</v>
      </c>
      <c r="D253" t="s">
        <v>99</v>
      </c>
      <c r="E253" t="s">
        <v>1138</v>
      </c>
      <c r="F253" t="s">
        <v>1139</v>
      </c>
      <c r="G253" t="s">
        <v>31549</v>
      </c>
      <c r="H253" t="s">
        <v>134</v>
      </c>
      <c r="I253" t="s">
        <v>79</v>
      </c>
      <c r="J253" t="s">
        <v>135</v>
      </c>
      <c r="K253" t="s">
        <v>22</v>
      </c>
      <c r="L253" t="s">
        <v>136</v>
      </c>
      <c r="M253" t="s">
        <v>1140</v>
      </c>
      <c r="N253" t="s">
        <v>1141</v>
      </c>
      <c r="O253">
        <v>1.8932413888888888</v>
      </c>
      <c r="P253">
        <v>0</v>
      </c>
      <c r="Q253">
        <v>108</v>
      </c>
      <c r="R253">
        <v>5</v>
      </c>
      <c r="S253">
        <v>1</v>
      </c>
      <c r="T253">
        <v>4</v>
      </c>
      <c r="U253">
        <v>8</v>
      </c>
      <c r="V253">
        <v>0</v>
      </c>
      <c r="W253">
        <v>1</v>
      </c>
      <c r="X253">
        <v>0</v>
      </c>
      <c r="Y253">
        <v>23.176397000000001</v>
      </c>
      <c r="Z253">
        <v>9.0176599999999993</v>
      </c>
      <c r="AA253">
        <v>1.4159405</v>
      </c>
      <c r="AB253">
        <v>9.0828039999999994</v>
      </c>
      <c r="AC253">
        <v>4.930498</v>
      </c>
      <c r="AD253">
        <v>0</v>
      </c>
      <c r="AE253">
        <v>2.7849948000000002</v>
      </c>
      <c r="AF253">
        <v>50.408295000000003</v>
      </c>
    </row>
    <row r="254" spans="1:32" x14ac:dyDescent="0.3">
      <c r="A254">
        <v>3000418</v>
      </c>
      <c r="B254">
        <v>1</v>
      </c>
      <c r="C254" t="s">
        <v>82</v>
      </c>
      <c r="D254" t="s">
        <v>108</v>
      </c>
      <c r="E254" t="s">
        <v>1142</v>
      </c>
      <c r="F254" t="s">
        <v>1143</v>
      </c>
      <c r="G254" t="s">
        <v>31546</v>
      </c>
      <c r="H254" t="s">
        <v>223</v>
      </c>
      <c r="I254" t="s">
        <v>78</v>
      </c>
      <c r="J254" t="s">
        <v>135</v>
      </c>
      <c r="K254" t="s">
        <v>22</v>
      </c>
      <c r="L254" t="s">
        <v>136</v>
      </c>
      <c r="M254" t="s">
        <v>1144</v>
      </c>
      <c r="N254" t="s">
        <v>1145</v>
      </c>
      <c r="O254">
        <v>4.2812461111111118</v>
      </c>
      <c r="P254">
        <v>0</v>
      </c>
      <c r="Q254">
        <v>2</v>
      </c>
      <c r="R254">
        <v>0</v>
      </c>
      <c r="S254">
        <v>3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0.50571155999999995</v>
      </c>
      <c r="Z254">
        <v>0</v>
      </c>
      <c r="AA254">
        <v>0.69106199999999995</v>
      </c>
      <c r="AB254">
        <v>0</v>
      </c>
      <c r="AC254">
        <v>0</v>
      </c>
      <c r="AD254">
        <v>0</v>
      </c>
      <c r="AE254">
        <v>0</v>
      </c>
      <c r="AF254">
        <v>1.1967734999999999</v>
      </c>
    </row>
    <row r="255" spans="1:32" x14ac:dyDescent="0.3">
      <c r="A255">
        <v>3000451</v>
      </c>
      <c r="B255">
        <v>1</v>
      </c>
      <c r="C255" t="s">
        <v>82</v>
      </c>
      <c r="D255" t="s">
        <v>103</v>
      </c>
      <c r="E255" t="s">
        <v>1146</v>
      </c>
      <c r="F255" t="s">
        <v>1147</v>
      </c>
      <c r="G255" t="s">
        <v>31546</v>
      </c>
      <c r="H255" t="s">
        <v>223</v>
      </c>
      <c r="I255" t="s">
        <v>78</v>
      </c>
      <c r="J255" t="s">
        <v>135</v>
      </c>
      <c r="K255" t="s">
        <v>22</v>
      </c>
      <c r="L255" t="s">
        <v>136</v>
      </c>
      <c r="M255" t="s">
        <v>1148</v>
      </c>
      <c r="N255" t="s">
        <v>1149</v>
      </c>
      <c r="O255">
        <v>5.5849722222222224</v>
      </c>
      <c r="P255">
        <v>0</v>
      </c>
      <c r="Q255">
        <v>17</v>
      </c>
      <c r="R255">
        <v>0</v>
      </c>
      <c r="S255">
        <v>0</v>
      </c>
      <c r="T255">
        <v>0</v>
      </c>
      <c r="U255">
        <v>2</v>
      </c>
      <c r="V255">
        <v>0</v>
      </c>
      <c r="W255">
        <v>0</v>
      </c>
      <c r="X255">
        <v>0</v>
      </c>
      <c r="Y255">
        <v>5.6503705999999996</v>
      </c>
      <c r="Z255">
        <v>0</v>
      </c>
      <c r="AA255">
        <v>0</v>
      </c>
      <c r="AB255">
        <v>0</v>
      </c>
      <c r="AC255">
        <v>4.1450526999999996E-3</v>
      </c>
      <c r="AD255">
        <v>0</v>
      </c>
      <c r="AE255">
        <v>0</v>
      </c>
      <c r="AF255">
        <v>5.6545157000000001</v>
      </c>
    </row>
    <row r="256" spans="1:32" x14ac:dyDescent="0.3">
      <c r="A256">
        <v>3000398</v>
      </c>
      <c r="B256">
        <v>1</v>
      </c>
      <c r="C256" t="s">
        <v>82</v>
      </c>
      <c r="D256" t="s">
        <v>88</v>
      </c>
      <c r="E256" t="s">
        <v>1150</v>
      </c>
      <c r="F256" t="s">
        <v>1151</v>
      </c>
      <c r="G256" t="s">
        <v>31552</v>
      </c>
      <c r="H256" t="s">
        <v>223</v>
      </c>
      <c r="I256" t="s">
        <v>78</v>
      </c>
      <c r="J256" t="s">
        <v>135</v>
      </c>
      <c r="K256" t="s">
        <v>22</v>
      </c>
      <c r="L256" t="s">
        <v>136</v>
      </c>
      <c r="M256" t="s">
        <v>1152</v>
      </c>
      <c r="N256" t="s">
        <v>1153</v>
      </c>
      <c r="O256">
        <v>8.3544444444444448</v>
      </c>
      <c r="P256">
        <v>0</v>
      </c>
      <c r="Q256">
        <v>102</v>
      </c>
      <c r="R256">
        <v>0</v>
      </c>
      <c r="S256">
        <v>4</v>
      </c>
      <c r="T256">
        <v>0</v>
      </c>
      <c r="U256">
        <v>43</v>
      </c>
      <c r="V256">
        <v>0</v>
      </c>
      <c r="W256">
        <v>0</v>
      </c>
      <c r="X256">
        <v>0</v>
      </c>
      <c r="Y256">
        <v>75.604470000000006</v>
      </c>
      <c r="Z256">
        <v>0</v>
      </c>
      <c r="AA256">
        <v>5.0152574000000003</v>
      </c>
      <c r="AB256">
        <v>0</v>
      </c>
      <c r="AC256">
        <v>91.964929999999995</v>
      </c>
      <c r="AD256">
        <v>0</v>
      </c>
      <c r="AE256">
        <v>0</v>
      </c>
      <c r="AF256">
        <v>172.58466000000001</v>
      </c>
    </row>
    <row r="257" spans="1:32" x14ac:dyDescent="0.3">
      <c r="A257">
        <v>3000379</v>
      </c>
      <c r="B257">
        <v>1</v>
      </c>
      <c r="C257" t="s">
        <v>82</v>
      </c>
      <c r="D257" t="s">
        <v>84</v>
      </c>
      <c r="E257" t="s">
        <v>1154</v>
      </c>
      <c r="F257" t="s">
        <v>1155</v>
      </c>
      <c r="G257" t="s">
        <v>31547</v>
      </c>
      <c r="H257" t="s">
        <v>185</v>
      </c>
      <c r="I257" t="s">
        <v>80</v>
      </c>
      <c r="J257" t="s">
        <v>135</v>
      </c>
      <c r="K257" t="s">
        <v>22</v>
      </c>
      <c r="L257" t="s">
        <v>136</v>
      </c>
      <c r="M257" t="s">
        <v>1156</v>
      </c>
      <c r="N257" t="s">
        <v>1157</v>
      </c>
      <c r="O257">
        <v>1.4222222222222223</v>
      </c>
      <c r="P257">
        <v>4</v>
      </c>
      <c r="Q257">
        <v>2088</v>
      </c>
      <c r="R257">
        <v>12</v>
      </c>
      <c r="S257">
        <v>10</v>
      </c>
      <c r="T257">
        <v>33</v>
      </c>
      <c r="U257">
        <v>96</v>
      </c>
      <c r="V257">
        <v>2</v>
      </c>
      <c r="W257">
        <v>0</v>
      </c>
      <c r="X257">
        <v>1.6623460000000001</v>
      </c>
      <c r="Y257">
        <v>604.84429999999998</v>
      </c>
      <c r="Z257">
        <v>35.750529999999998</v>
      </c>
      <c r="AA257">
        <v>3.4020188</v>
      </c>
      <c r="AB257">
        <v>247.50536</v>
      </c>
      <c r="AC257">
        <v>91.950500000000005</v>
      </c>
      <c r="AD257">
        <v>18.12379</v>
      </c>
      <c r="AE257">
        <v>0</v>
      </c>
      <c r="AF257">
        <v>1003.23883</v>
      </c>
    </row>
    <row r="258" spans="1:32" x14ac:dyDescent="0.3">
      <c r="A258">
        <v>3000387</v>
      </c>
      <c r="B258">
        <v>1</v>
      </c>
      <c r="C258" t="s">
        <v>82</v>
      </c>
      <c r="D258" t="s">
        <v>104</v>
      </c>
      <c r="E258" t="s">
        <v>847</v>
      </c>
      <c r="F258" t="s">
        <v>848</v>
      </c>
      <c r="G258" t="s">
        <v>31545</v>
      </c>
      <c r="H258" t="s">
        <v>134</v>
      </c>
      <c r="I258" t="s">
        <v>79</v>
      </c>
      <c r="J258" t="s">
        <v>135</v>
      </c>
      <c r="K258" t="s">
        <v>22</v>
      </c>
      <c r="L258" t="s">
        <v>136</v>
      </c>
      <c r="M258" t="s">
        <v>1158</v>
      </c>
      <c r="N258" t="s">
        <v>1159</v>
      </c>
      <c r="O258">
        <v>1.2841666666666667</v>
      </c>
      <c r="P258">
        <v>1</v>
      </c>
      <c r="Q258">
        <v>1162</v>
      </c>
      <c r="R258">
        <v>0</v>
      </c>
      <c r="S258">
        <v>98</v>
      </c>
      <c r="T258">
        <v>0</v>
      </c>
      <c r="U258">
        <v>256</v>
      </c>
      <c r="V258">
        <v>1</v>
      </c>
      <c r="W258">
        <v>0</v>
      </c>
      <c r="X258">
        <v>21.132470999999999</v>
      </c>
      <c r="Y258">
        <v>393.29867999999999</v>
      </c>
      <c r="Z258">
        <v>0</v>
      </c>
      <c r="AA258">
        <v>43.824455</v>
      </c>
      <c r="AB258">
        <v>0</v>
      </c>
      <c r="AC258">
        <v>221.04105999999999</v>
      </c>
      <c r="AD258">
        <v>287.83321999999998</v>
      </c>
      <c r="AE258">
        <v>0</v>
      </c>
      <c r="AF258">
        <v>967.12990000000002</v>
      </c>
    </row>
    <row r="259" spans="1:32" x14ac:dyDescent="0.3">
      <c r="A259">
        <v>3000316</v>
      </c>
      <c r="B259">
        <v>1</v>
      </c>
      <c r="C259" t="s">
        <v>83</v>
      </c>
      <c r="D259" t="s">
        <v>124</v>
      </c>
      <c r="E259" t="s">
        <v>1160</v>
      </c>
      <c r="F259" t="s">
        <v>1161</v>
      </c>
      <c r="G259" t="s">
        <v>31546</v>
      </c>
      <c r="H259" t="s">
        <v>223</v>
      </c>
      <c r="I259" t="s">
        <v>78</v>
      </c>
      <c r="J259" t="s">
        <v>135</v>
      </c>
      <c r="K259" t="s">
        <v>22</v>
      </c>
      <c r="L259" t="s">
        <v>136</v>
      </c>
      <c r="M259" t="s">
        <v>1162</v>
      </c>
      <c r="N259" t="s">
        <v>1163</v>
      </c>
      <c r="O259">
        <v>1.2584280555555556</v>
      </c>
      <c r="P259">
        <v>0</v>
      </c>
      <c r="Q259">
        <v>15</v>
      </c>
      <c r="R259">
        <v>0</v>
      </c>
      <c r="S259">
        <v>1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2.2577121</v>
      </c>
      <c r="Z259">
        <v>0</v>
      </c>
      <c r="AA259">
        <v>1.1716361E-2</v>
      </c>
      <c r="AB259">
        <v>0</v>
      </c>
      <c r="AC259">
        <v>0</v>
      </c>
      <c r="AD259">
        <v>0</v>
      </c>
      <c r="AE259">
        <v>0</v>
      </c>
      <c r="AF259">
        <v>2.2694285000000001</v>
      </c>
    </row>
    <row r="260" spans="1:32" x14ac:dyDescent="0.3">
      <c r="A260">
        <v>3000312</v>
      </c>
      <c r="B260">
        <v>1</v>
      </c>
      <c r="C260" t="s">
        <v>82</v>
      </c>
      <c r="D260" t="s">
        <v>103</v>
      </c>
      <c r="E260" t="s">
        <v>1164</v>
      </c>
      <c r="F260" t="s">
        <v>1165</v>
      </c>
      <c r="G260" t="s">
        <v>31552</v>
      </c>
      <c r="H260" t="s">
        <v>223</v>
      </c>
      <c r="I260" t="s">
        <v>78</v>
      </c>
      <c r="J260" t="s">
        <v>135</v>
      </c>
      <c r="K260" t="s">
        <v>22</v>
      </c>
      <c r="L260" t="s">
        <v>136</v>
      </c>
      <c r="M260" t="s">
        <v>1166</v>
      </c>
      <c r="N260" t="s">
        <v>1167</v>
      </c>
      <c r="O260">
        <v>3.7238538888888888</v>
      </c>
      <c r="P260">
        <v>0</v>
      </c>
      <c r="Q260">
        <v>36</v>
      </c>
      <c r="R260">
        <v>0</v>
      </c>
      <c r="S260">
        <v>17</v>
      </c>
      <c r="T260">
        <v>0</v>
      </c>
      <c r="U260">
        <v>15</v>
      </c>
      <c r="V260">
        <v>0</v>
      </c>
      <c r="W260">
        <v>0</v>
      </c>
      <c r="X260">
        <v>0</v>
      </c>
      <c r="Y260">
        <v>34.541283</v>
      </c>
      <c r="Z260">
        <v>0</v>
      </c>
      <c r="AA260">
        <v>29.039020000000001</v>
      </c>
      <c r="AB260">
        <v>0</v>
      </c>
      <c r="AC260">
        <v>21.513739999999999</v>
      </c>
      <c r="AD260">
        <v>0</v>
      </c>
      <c r="AE260">
        <v>0</v>
      </c>
      <c r="AF260">
        <v>85.094040000000007</v>
      </c>
    </row>
    <row r="261" spans="1:32" x14ac:dyDescent="0.3">
      <c r="A261">
        <v>3000265</v>
      </c>
      <c r="B261">
        <v>1</v>
      </c>
      <c r="C261" t="s">
        <v>82</v>
      </c>
      <c r="D261" t="s">
        <v>84</v>
      </c>
      <c r="E261" t="s">
        <v>1168</v>
      </c>
      <c r="F261" t="s">
        <v>1169</v>
      </c>
      <c r="G261" t="s">
        <v>31552</v>
      </c>
      <c r="H261" t="s">
        <v>466</v>
      </c>
      <c r="I261" t="s">
        <v>78</v>
      </c>
      <c r="J261" t="s">
        <v>135</v>
      </c>
      <c r="K261" t="s">
        <v>22</v>
      </c>
      <c r="L261" t="s">
        <v>136</v>
      </c>
      <c r="M261" t="s">
        <v>1170</v>
      </c>
      <c r="N261" t="s">
        <v>1171</v>
      </c>
      <c r="O261">
        <v>2.8409069444444444</v>
      </c>
      <c r="P261">
        <v>0</v>
      </c>
      <c r="Q261">
        <v>41</v>
      </c>
      <c r="R261">
        <v>0</v>
      </c>
      <c r="S261">
        <v>0</v>
      </c>
      <c r="T261">
        <v>0</v>
      </c>
      <c r="U261">
        <v>5</v>
      </c>
      <c r="V261">
        <v>0</v>
      </c>
      <c r="W261">
        <v>0</v>
      </c>
      <c r="X261">
        <v>0</v>
      </c>
      <c r="Y261">
        <v>25.729738000000001</v>
      </c>
      <c r="Z261">
        <v>0</v>
      </c>
      <c r="AA261">
        <v>0</v>
      </c>
      <c r="AB261">
        <v>0</v>
      </c>
      <c r="AC261">
        <v>33.721719999999998</v>
      </c>
      <c r="AD261">
        <v>0</v>
      </c>
      <c r="AE261">
        <v>0</v>
      </c>
      <c r="AF261">
        <v>59.451458000000002</v>
      </c>
    </row>
    <row r="262" spans="1:32" x14ac:dyDescent="0.3">
      <c r="A262">
        <v>3000367</v>
      </c>
      <c r="B262">
        <v>1</v>
      </c>
      <c r="C262" t="s">
        <v>82</v>
      </c>
      <c r="D262" t="s">
        <v>87</v>
      </c>
      <c r="E262" t="s">
        <v>1172</v>
      </c>
      <c r="F262" t="s">
        <v>1173</v>
      </c>
      <c r="G262" t="s">
        <v>31547</v>
      </c>
      <c r="H262" t="s">
        <v>185</v>
      </c>
      <c r="I262" t="s">
        <v>79</v>
      </c>
      <c r="J262" t="s">
        <v>135</v>
      </c>
      <c r="K262" t="s">
        <v>22</v>
      </c>
      <c r="L262" t="s">
        <v>136</v>
      </c>
      <c r="M262" t="s">
        <v>1174</v>
      </c>
      <c r="N262" t="s">
        <v>1175</v>
      </c>
      <c r="O262">
        <v>0.13430083333333334</v>
      </c>
      <c r="P262">
        <v>0</v>
      </c>
      <c r="Q262">
        <v>14188</v>
      </c>
      <c r="R262">
        <v>0</v>
      </c>
      <c r="S262">
        <v>0</v>
      </c>
      <c r="T262">
        <v>1</v>
      </c>
      <c r="U262">
        <v>1887</v>
      </c>
      <c r="V262">
        <v>2</v>
      </c>
      <c r="W262">
        <v>3</v>
      </c>
      <c r="X262">
        <v>0</v>
      </c>
      <c r="Y262">
        <v>642.91660000000002</v>
      </c>
      <c r="Z262">
        <v>0</v>
      </c>
      <c r="AA262">
        <v>0</v>
      </c>
      <c r="AB262">
        <v>18.421616</v>
      </c>
      <c r="AC262">
        <v>169.20205999999999</v>
      </c>
      <c r="AD262">
        <v>45.631999999999998</v>
      </c>
      <c r="AE262">
        <v>6.4855049999999999</v>
      </c>
      <c r="AF262">
        <v>882.65779999999995</v>
      </c>
    </row>
    <row r="263" spans="1:32" x14ac:dyDescent="0.3">
      <c r="A263">
        <v>3000046</v>
      </c>
      <c r="B263">
        <v>1</v>
      </c>
      <c r="C263" t="s">
        <v>83</v>
      </c>
      <c r="D263" t="s">
        <v>115</v>
      </c>
      <c r="E263" t="s">
        <v>1176</v>
      </c>
      <c r="F263" t="s">
        <v>1177</v>
      </c>
      <c r="G263" t="s">
        <v>31552</v>
      </c>
      <c r="H263" t="s">
        <v>643</v>
      </c>
      <c r="I263" t="s">
        <v>78</v>
      </c>
      <c r="J263" t="s">
        <v>135</v>
      </c>
      <c r="K263" t="s">
        <v>22</v>
      </c>
      <c r="L263" t="s">
        <v>186</v>
      </c>
      <c r="M263" t="s">
        <v>1178</v>
      </c>
      <c r="N263" t="s">
        <v>1179</v>
      </c>
      <c r="O263">
        <v>5.7594444444444441</v>
      </c>
      <c r="P263">
        <v>0</v>
      </c>
      <c r="Q263">
        <v>121</v>
      </c>
      <c r="R263">
        <v>0</v>
      </c>
      <c r="S263">
        <v>2</v>
      </c>
      <c r="T263">
        <v>0</v>
      </c>
      <c r="U263">
        <v>6</v>
      </c>
      <c r="V263">
        <v>0</v>
      </c>
      <c r="W263">
        <v>0</v>
      </c>
      <c r="X263">
        <v>0</v>
      </c>
      <c r="Y263">
        <v>76.663640000000001</v>
      </c>
      <c r="Z263">
        <v>0</v>
      </c>
      <c r="AA263">
        <v>2.2880585</v>
      </c>
      <c r="AB263">
        <v>0</v>
      </c>
      <c r="AC263">
        <v>1.8258998</v>
      </c>
      <c r="AD263">
        <v>0</v>
      </c>
      <c r="AE263">
        <v>0</v>
      </c>
      <c r="AF263">
        <v>80.777600000000007</v>
      </c>
    </row>
    <row r="264" spans="1:32" x14ac:dyDescent="0.3">
      <c r="A264">
        <v>3000031</v>
      </c>
      <c r="B264">
        <v>1</v>
      </c>
      <c r="C264" t="s">
        <v>82</v>
      </c>
      <c r="D264" t="s">
        <v>92</v>
      </c>
      <c r="E264" t="s">
        <v>1180</v>
      </c>
      <c r="F264" t="s">
        <v>1181</v>
      </c>
      <c r="G264" t="s">
        <v>31545</v>
      </c>
      <c r="H264" t="s">
        <v>643</v>
      </c>
      <c r="I264" t="s">
        <v>79</v>
      </c>
      <c r="J264" t="s">
        <v>135</v>
      </c>
      <c r="K264" t="s">
        <v>22</v>
      </c>
      <c r="L264" t="s">
        <v>186</v>
      </c>
      <c r="M264" t="s">
        <v>1182</v>
      </c>
      <c r="N264" t="s">
        <v>1183</v>
      </c>
      <c r="O264">
        <v>9.7147222222222229</v>
      </c>
      <c r="P264">
        <v>5</v>
      </c>
      <c r="Q264">
        <v>476</v>
      </c>
      <c r="R264">
        <v>9</v>
      </c>
      <c r="S264">
        <v>26</v>
      </c>
      <c r="T264">
        <v>25</v>
      </c>
      <c r="U264">
        <v>145</v>
      </c>
      <c r="V264">
        <v>2</v>
      </c>
      <c r="W264">
        <v>0</v>
      </c>
      <c r="X264">
        <v>24.93036</v>
      </c>
      <c r="Y264">
        <v>2272.7429999999999</v>
      </c>
      <c r="Z264">
        <v>2032.2997</v>
      </c>
      <c r="AA264">
        <v>218.1722</v>
      </c>
      <c r="AB264">
        <v>5559.1109999999999</v>
      </c>
      <c r="AC264">
        <v>3343.6242999999999</v>
      </c>
      <c r="AD264">
        <v>4781.4214000000002</v>
      </c>
      <c r="AE264">
        <v>0</v>
      </c>
      <c r="AF264">
        <v>18232.3</v>
      </c>
    </row>
    <row r="265" spans="1:32" x14ac:dyDescent="0.3">
      <c r="A265">
        <v>3000040</v>
      </c>
      <c r="B265">
        <v>1</v>
      </c>
      <c r="C265" t="s">
        <v>82</v>
      </c>
      <c r="D265" t="s">
        <v>91</v>
      </c>
      <c r="E265" t="s">
        <v>1184</v>
      </c>
      <c r="F265" t="s">
        <v>1185</v>
      </c>
      <c r="G265" t="s">
        <v>31552</v>
      </c>
      <c r="H265" t="s">
        <v>1186</v>
      </c>
      <c r="I265" t="s">
        <v>78</v>
      </c>
      <c r="J265" t="s">
        <v>135</v>
      </c>
      <c r="K265" t="s">
        <v>22</v>
      </c>
      <c r="L265" t="s">
        <v>186</v>
      </c>
      <c r="M265" t="s">
        <v>1187</v>
      </c>
      <c r="N265" t="s">
        <v>1188</v>
      </c>
      <c r="O265">
        <v>6.634722222222222</v>
      </c>
      <c r="P265">
        <v>0</v>
      </c>
      <c r="Q265">
        <v>1048</v>
      </c>
      <c r="R265">
        <v>0</v>
      </c>
      <c r="S265">
        <v>0</v>
      </c>
      <c r="T265">
        <v>0</v>
      </c>
      <c r="U265">
        <v>70</v>
      </c>
      <c r="V265">
        <v>0</v>
      </c>
      <c r="W265">
        <v>0</v>
      </c>
      <c r="X265">
        <v>0</v>
      </c>
      <c r="Y265">
        <v>1561.1016</v>
      </c>
      <c r="Z265">
        <v>0</v>
      </c>
      <c r="AA265">
        <v>0</v>
      </c>
      <c r="AB265">
        <v>0</v>
      </c>
      <c r="AC265">
        <v>423.65762000000001</v>
      </c>
      <c r="AD265">
        <v>0</v>
      </c>
      <c r="AE265">
        <v>0</v>
      </c>
      <c r="AF265">
        <v>1984.7592</v>
      </c>
    </row>
    <row r="266" spans="1:32" x14ac:dyDescent="0.3">
      <c r="A266">
        <v>2807772</v>
      </c>
      <c r="B266">
        <v>1</v>
      </c>
      <c r="C266" t="s">
        <v>82</v>
      </c>
      <c r="D266" t="s">
        <v>88</v>
      </c>
      <c r="E266" t="s">
        <v>1189</v>
      </c>
      <c r="F266" t="s">
        <v>1190</v>
      </c>
      <c r="G266" t="s">
        <v>31548</v>
      </c>
      <c r="H266" t="s">
        <v>145</v>
      </c>
      <c r="I266" t="s">
        <v>78</v>
      </c>
      <c r="J266" t="s">
        <v>135</v>
      </c>
      <c r="K266" t="s">
        <v>22</v>
      </c>
      <c r="L266" t="s">
        <v>136</v>
      </c>
      <c r="M266" t="s">
        <v>1191</v>
      </c>
      <c r="N266" t="s">
        <v>1192</v>
      </c>
      <c r="O266">
        <v>1.1150008333333334</v>
      </c>
      <c r="P266">
        <v>0</v>
      </c>
      <c r="Q266">
        <v>1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0.28243443000000001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0.28243443000000001</v>
      </c>
    </row>
    <row r="267" spans="1:32" x14ac:dyDescent="0.3">
      <c r="A267">
        <v>3000016</v>
      </c>
      <c r="B267">
        <v>1</v>
      </c>
      <c r="C267" t="s">
        <v>82</v>
      </c>
      <c r="D267" t="s">
        <v>97</v>
      </c>
      <c r="E267" t="s">
        <v>1193</v>
      </c>
      <c r="F267" t="s">
        <v>1194</v>
      </c>
      <c r="G267" t="s">
        <v>31552</v>
      </c>
      <c r="H267" t="s">
        <v>648</v>
      </c>
      <c r="I267" t="s">
        <v>78</v>
      </c>
      <c r="J267" t="s">
        <v>135</v>
      </c>
      <c r="K267" t="s">
        <v>22</v>
      </c>
      <c r="L267" t="s">
        <v>186</v>
      </c>
      <c r="M267" t="s">
        <v>1195</v>
      </c>
      <c r="N267" t="s">
        <v>1196</v>
      </c>
      <c r="O267">
        <v>7.0927777777777781</v>
      </c>
      <c r="P267">
        <v>0</v>
      </c>
      <c r="Q267">
        <v>108</v>
      </c>
      <c r="R267">
        <v>0</v>
      </c>
      <c r="S267">
        <v>4</v>
      </c>
      <c r="T267">
        <v>0</v>
      </c>
      <c r="U267">
        <v>33</v>
      </c>
      <c r="V267">
        <v>0</v>
      </c>
      <c r="W267">
        <v>0</v>
      </c>
      <c r="X267">
        <v>0</v>
      </c>
      <c r="Y267">
        <v>463.03289999999998</v>
      </c>
      <c r="Z267">
        <v>0</v>
      </c>
      <c r="AA267">
        <v>5.4340013999999996</v>
      </c>
      <c r="AB267">
        <v>0</v>
      </c>
      <c r="AC267">
        <v>377.12344000000002</v>
      </c>
      <c r="AD267">
        <v>0</v>
      </c>
      <c r="AE267">
        <v>0</v>
      </c>
      <c r="AF267">
        <v>845.59032999999999</v>
      </c>
    </row>
    <row r="268" spans="1:32" x14ac:dyDescent="0.3">
      <c r="A268">
        <v>2807707</v>
      </c>
      <c r="B268">
        <v>1</v>
      </c>
      <c r="C268" t="s">
        <v>82</v>
      </c>
      <c r="D268" t="s">
        <v>90</v>
      </c>
      <c r="E268" t="s">
        <v>1197</v>
      </c>
      <c r="F268" t="s">
        <v>1198</v>
      </c>
      <c r="G268" t="s">
        <v>31546</v>
      </c>
      <c r="H268" t="s">
        <v>223</v>
      </c>
      <c r="I268" t="s">
        <v>78</v>
      </c>
      <c r="J268" t="s">
        <v>135</v>
      </c>
      <c r="K268" t="s">
        <v>22</v>
      </c>
      <c r="L268" t="s">
        <v>136</v>
      </c>
      <c r="M268" t="s">
        <v>1199</v>
      </c>
      <c r="N268" t="s">
        <v>1200</v>
      </c>
      <c r="O268">
        <v>0.91361111111111115</v>
      </c>
      <c r="P268">
        <v>0</v>
      </c>
      <c r="Q268">
        <v>70</v>
      </c>
      <c r="R268">
        <v>0</v>
      </c>
      <c r="S268">
        <v>0</v>
      </c>
      <c r="T268">
        <v>0</v>
      </c>
      <c r="U268">
        <v>7</v>
      </c>
      <c r="V268">
        <v>0</v>
      </c>
      <c r="W268">
        <v>0</v>
      </c>
      <c r="X268">
        <v>0</v>
      </c>
      <c r="Y268">
        <v>23.810375000000001</v>
      </c>
      <c r="Z268">
        <v>0</v>
      </c>
      <c r="AA268">
        <v>0</v>
      </c>
      <c r="AB268">
        <v>0</v>
      </c>
      <c r="AC268">
        <v>3.7112582000000001</v>
      </c>
      <c r="AD268">
        <v>0</v>
      </c>
      <c r="AE268">
        <v>0</v>
      </c>
      <c r="AF268">
        <v>27.521633000000001</v>
      </c>
    </row>
    <row r="269" spans="1:32" x14ac:dyDescent="0.3">
      <c r="A269">
        <v>2807390</v>
      </c>
      <c r="B269">
        <v>2</v>
      </c>
      <c r="C269" t="s">
        <v>82</v>
      </c>
      <c r="D269" t="s">
        <v>88</v>
      </c>
      <c r="E269" t="s">
        <v>1201</v>
      </c>
      <c r="F269" t="s">
        <v>1202</v>
      </c>
      <c r="G269" t="s">
        <v>31552</v>
      </c>
      <c r="H269" t="s">
        <v>223</v>
      </c>
      <c r="I269" t="s">
        <v>78</v>
      </c>
      <c r="J269" t="s">
        <v>135</v>
      </c>
      <c r="K269" t="s">
        <v>22</v>
      </c>
      <c r="L269" t="s">
        <v>136</v>
      </c>
      <c r="M269" t="s">
        <v>1203</v>
      </c>
      <c r="N269" t="s">
        <v>1204</v>
      </c>
      <c r="O269">
        <v>0.24333333333333335</v>
      </c>
      <c r="P269">
        <v>0</v>
      </c>
      <c r="Q269">
        <v>127</v>
      </c>
      <c r="R269">
        <v>0</v>
      </c>
      <c r="S269">
        <v>0</v>
      </c>
      <c r="T269">
        <v>0</v>
      </c>
      <c r="U269">
        <v>9</v>
      </c>
      <c r="V269">
        <v>0</v>
      </c>
      <c r="W269">
        <v>0</v>
      </c>
      <c r="X269">
        <v>0</v>
      </c>
      <c r="Y269">
        <v>6.1309930000000001</v>
      </c>
      <c r="Z269">
        <v>0</v>
      </c>
      <c r="AA269">
        <v>0</v>
      </c>
      <c r="AB269">
        <v>0</v>
      </c>
      <c r="AC269">
        <v>2.4205155</v>
      </c>
      <c r="AD269">
        <v>0</v>
      </c>
      <c r="AE269">
        <v>0</v>
      </c>
      <c r="AF269">
        <v>8.5515080000000001</v>
      </c>
    </row>
    <row r="270" spans="1:32" x14ac:dyDescent="0.3">
      <c r="A270">
        <v>2807723</v>
      </c>
      <c r="B270">
        <v>1</v>
      </c>
      <c r="C270" t="s">
        <v>82</v>
      </c>
      <c r="D270" t="s">
        <v>95</v>
      </c>
      <c r="E270" t="s">
        <v>663</v>
      </c>
      <c r="F270" t="s">
        <v>664</v>
      </c>
      <c r="G270" t="s">
        <v>31552</v>
      </c>
      <c r="H270" t="s">
        <v>665</v>
      </c>
      <c r="I270" t="s">
        <v>78</v>
      </c>
      <c r="J270" t="s">
        <v>135</v>
      </c>
      <c r="K270" t="s">
        <v>22</v>
      </c>
      <c r="L270" t="s">
        <v>136</v>
      </c>
      <c r="M270" t="s">
        <v>1205</v>
      </c>
      <c r="N270" t="s">
        <v>1206</v>
      </c>
      <c r="O270">
        <v>1.0594444444444444</v>
      </c>
      <c r="P270">
        <v>0</v>
      </c>
      <c r="Q270">
        <v>314</v>
      </c>
      <c r="R270">
        <v>0</v>
      </c>
      <c r="S270">
        <v>0</v>
      </c>
      <c r="T270">
        <v>0</v>
      </c>
      <c r="U270">
        <v>4</v>
      </c>
      <c r="V270">
        <v>0</v>
      </c>
      <c r="W270">
        <v>0</v>
      </c>
      <c r="X270">
        <v>0</v>
      </c>
      <c r="Y270">
        <v>92.394639999999995</v>
      </c>
      <c r="Z270">
        <v>0</v>
      </c>
      <c r="AA270">
        <v>0</v>
      </c>
      <c r="AB270">
        <v>0</v>
      </c>
      <c r="AC270">
        <v>4.1676846000000003</v>
      </c>
      <c r="AD270">
        <v>0</v>
      </c>
      <c r="AE270">
        <v>0</v>
      </c>
      <c r="AF270">
        <v>96.56232</v>
      </c>
    </row>
    <row r="271" spans="1:32" x14ac:dyDescent="0.3">
      <c r="A271">
        <v>2807274</v>
      </c>
      <c r="B271">
        <v>2</v>
      </c>
      <c r="C271" t="s">
        <v>83</v>
      </c>
      <c r="D271" t="s">
        <v>127</v>
      </c>
      <c r="E271" t="s">
        <v>1207</v>
      </c>
      <c r="F271" t="s">
        <v>1208</v>
      </c>
      <c r="G271" t="s">
        <v>31551</v>
      </c>
      <c r="H271" t="s">
        <v>1209</v>
      </c>
      <c r="I271" t="s">
        <v>79</v>
      </c>
      <c r="J271" t="s">
        <v>135</v>
      </c>
      <c r="K271" t="s">
        <v>22</v>
      </c>
      <c r="L271" t="s">
        <v>136</v>
      </c>
      <c r="M271" t="s">
        <v>1210</v>
      </c>
      <c r="N271" t="s">
        <v>1211</v>
      </c>
      <c r="O271">
        <v>8.9722222222222217E-2</v>
      </c>
      <c r="P271">
        <v>0</v>
      </c>
      <c r="Q271">
        <v>242</v>
      </c>
      <c r="R271">
        <v>1</v>
      </c>
      <c r="S271">
        <v>12</v>
      </c>
      <c r="T271">
        <v>1</v>
      </c>
      <c r="U271">
        <v>18</v>
      </c>
      <c r="V271">
        <v>0</v>
      </c>
      <c r="W271">
        <v>0</v>
      </c>
      <c r="X271">
        <v>0</v>
      </c>
      <c r="Y271">
        <v>2.1770594000000001</v>
      </c>
      <c r="Z271">
        <v>2.0457922E-2</v>
      </c>
      <c r="AA271">
        <v>8.0009689999999994E-2</v>
      </c>
      <c r="AB271">
        <v>0.15891773000000001</v>
      </c>
      <c r="AC271">
        <v>0.49347750000000001</v>
      </c>
      <c r="AD271">
        <v>0</v>
      </c>
      <c r="AE271">
        <v>0</v>
      </c>
      <c r="AF271">
        <v>2.9299222999999999</v>
      </c>
    </row>
    <row r="272" spans="1:32" x14ac:dyDescent="0.3">
      <c r="A272">
        <v>2807677</v>
      </c>
      <c r="B272">
        <v>1</v>
      </c>
      <c r="C272" t="s">
        <v>82</v>
      </c>
      <c r="D272" t="s">
        <v>87</v>
      </c>
      <c r="E272" t="s">
        <v>1212</v>
      </c>
      <c r="F272" t="s">
        <v>1213</v>
      </c>
      <c r="G272" t="s">
        <v>31546</v>
      </c>
      <c r="H272" t="s">
        <v>223</v>
      </c>
      <c r="I272" t="s">
        <v>78</v>
      </c>
      <c r="J272" t="s">
        <v>135</v>
      </c>
      <c r="K272" t="s">
        <v>22</v>
      </c>
      <c r="L272" t="s">
        <v>136</v>
      </c>
      <c r="M272" t="s">
        <v>1214</v>
      </c>
      <c r="N272" t="s">
        <v>1215</v>
      </c>
      <c r="O272">
        <v>0.71138888888888885</v>
      </c>
      <c r="P272">
        <v>0</v>
      </c>
      <c r="Q272">
        <v>208</v>
      </c>
      <c r="R272">
        <v>0</v>
      </c>
      <c r="S272">
        <v>0</v>
      </c>
      <c r="T272">
        <v>0</v>
      </c>
      <c r="U272">
        <v>4</v>
      </c>
      <c r="V272">
        <v>0</v>
      </c>
      <c r="W272">
        <v>0</v>
      </c>
      <c r="X272">
        <v>0</v>
      </c>
      <c r="Y272">
        <v>48.552129999999998</v>
      </c>
      <c r="Z272">
        <v>0</v>
      </c>
      <c r="AA272">
        <v>0</v>
      </c>
      <c r="AB272">
        <v>0</v>
      </c>
      <c r="AC272">
        <v>0.60361260000000005</v>
      </c>
      <c r="AD272">
        <v>0</v>
      </c>
      <c r="AE272">
        <v>0</v>
      </c>
      <c r="AF272">
        <v>49.155746000000001</v>
      </c>
    </row>
    <row r="273" spans="1:32" x14ac:dyDescent="0.3">
      <c r="A273">
        <v>2807623</v>
      </c>
      <c r="B273">
        <v>1</v>
      </c>
      <c r="C273" t="s">
        <v>82</v>
      </c>
      <c r="D273" t="s">
        <v>90</v>
      </c>
      <c r="E273" t="s">
        <v>1216</v>
      </c>
      <c r="F273" t="s">
        <v>1217</v>
      </c>
      <c r="G273" t="s">
        <v>31546</v>
      </c>
      <c r="H273" t="s">
        <v>223</v>
      </c>
      <c r="I273" t="s">
        <v>78</v>
      </c>
      <c r="J273" t="s">
        <v>135</v>
      </c>
      <c r="K273" t="s">
        <v>22</v>
      </c>
      <c r="L273" t="s">
        <v>136</v>
      </c>
      <c r="M273" t="s">
        <v>1218</v>
      </c>
      <c r="N273" t="s">
        <v>1219</v>
      </c>
      <c r="O273">
        <v>1.788888888888889</v>
      </c>
      <c r="P273">
        <v>0</v>
      </c>
      <c r="Q273">
        <v>56</v>
      </c>
      <c r="R273">
        <v>0</v>
      </c>
      <c r="S273">
        <v>0</v>
      </c>
      <c r="T273">
        <v>0</v>
      </c>
      <c r="U273">
        <v>19</v>
      </c>
      <c r="V273">
        <v>0</v>
      </c>
      <c r="W273">
        <v>1</v>
      </c>
      <c r="X273">
        <v>0</v>
      </c>
      <c r="Y273">
        <v>20.526727999999999</v>
      </c>
      <c r="Z273">
        <v>0</v>
      </c>
      <c r="AA273">
        <v>0</v>
      </c>
      <c r="AB273">
        <v>0</v>
      </c>
      <c r="AC273">
        <v>39.706206999999999</v>
      </c>
      <c r="AD273">
        <v>0</v>
      </c>
      <c r="AE273">
        <v>57.304245000000002</v>
      </c>
      <c r="AF273">
        <v>117.53718000000001</v>
      </c>
    </row>
    <row r="274" spans="1:32" x14ac:dyDescent="0.3">
      <c r="A274">
        <v>2807606</v>
      </c>
      <c r="B274">
        <v>1</v>
      </c>
      <c r="C274" t="s">
        <v>82</v>
      </c>
      <c r="D274" t="s">
        <v>84</v>
      </c>
      <c r="E274" t="s">
        <v>1220</v>
      </c>
      <c r="F274" t="s">
        <v>1221</v>
      </c>
      <c r="G274" t="s">
        <v>31548</v>
      </c>
      <c r="H274" t="s">
        <v>311</v>
      </c>
      <c r="I274" t="s">
        <v>78</v>
      </c>
      <c r="J274" t="s">
        <v>135</v>
      </c>
      <c r="K274" t="s">
        <v>22</v>
      </c>
      <c r="L274" t="s">
        <v>136</v>
      </c>
      <c r="M274" t="s">
        <v>1222</v>
      </c>
      <c r="N274" t="s">
        <v>1223</v>
      </c>
      <c r="O274">
        <v>1.1138888888888889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0.1874149</v>
      </c>
      <c r="AD274">
        <v>0</v>
      </c>
      <c r="AE274">
        <v>0</v>
      </c>
      <c r="AF274">
        <v>0.1874149</v>
      </c>
    </row>
    <row r="275" spans="1:32" x14ac:dyDescent="0.3">
      <c r="A275">
        <v>2807611</v>
      </c>
      <c r="B275">
        <v>1</v>
      </c>
      <c r="C275" t="s">
        <v>82</v>
      </c>
      <c r="D275" t="s">
        <v>87</v>
      </c>
      <c r="E275" t="s">
        <v>1224</v>
      </c>
      <c r="F275" t="s">
        <v>1225</v>
      </c>
      <c r="G275" t="s">
        <v>31546</v>
      </c>
      <c r="H275" t="s">
        <v>223</v>
      </c>
      <c r="I275" t="s">
        <v>78</v>
      </c>
      <c r="J275" t="s">
        <v>135</v>
      </c>
      <c r="K275" t="s">
        <v>22</v>
      </c>
      <c r="L275" t="s">
        <v>136</v>
      </c>
      <c r="M275" t="s">
        <v>1226</v>
      </c>
      <c r="N275" t="s">
        <v>1227</v>
      </c>
      <c r="O275">
        <v>0.60555555555555551</v>
      </c>
      <c r="P275">
        <v>0</v>
      </c>
      <c r="Q275">
        <v>193</v>
      </c>
      <c r="R275">
        <v>0</v>
      </c>
      <c r="S275">
        <v>0</v>
      </c>
      <c r="T275">
        <v>0</v>
      </c>
      <c r="U275">
        <v>5</v>
      </c>
      <c r="V275">
        <v>0</v>
      </c>
      <c r="W275">
        <v>0</v>
      </c>
      <c r="X275">
        <v>0</v>
      </c>
      <c r="Y275">
        <v>42.203026000000001</v>
      </c>
      <c r="Z275">
        <v>0</v>
      </c>
      <c r="AA275">
        <v>0</v>
      </c>
      <c r="AB275">
        <v>0</v>
      </c>
      <c r="AC275">
        <v>9.5531539999999995E-3</v>
      </c>
      <c r="AD275">
        <v>0</v>
      </c>
      <c r="AE275">
        <v>0</v>
      </c>
      <c r="AF275">
        <v>42.212578000000001</v>
      </c>
    </row>
    <row r="276" spans="1:32" x14ac:dyDescent="0.3">
      <c r="A276">
        <v>2807612</v>
      </c>
      <c r="B276">
        <v>1</v>
      </c>
      <c r="C276" t="s">
        <v>82</v>
      </c>
      <c r="D276" t="s">
        <v>104</v>
      </c>
      <c r="E276" t="s">
        <v>1228</v>
      </c>
      <c r="F276" t="s">
        <v>270</v>
      </c>
      <c r="G276" t="s">
        <v>31552</v>
      </c>
      <c r="H276" t="s">
        <v>665</v>
      </c>
      <c r="I276" t="s">
        <v>78</v>
      </c>
      <c r="J276" t="s">
        <v>135</v>
      </c>
      <c r="K276" t="s">
        <v>22</v>
      </c>
      <c r="L276" t="s">
        <v>136</v>
      </c>
      <c r="M276" t="s">
        <v>1229</v>
      </c>
      <c r="N276" t="s">
        <v>1230</v>
      </c>
      <c r="O276">
        <v>0.83250000000000002</v>
      </c>
      <c r="P276">
        <v>0</v>
      </c>
      <c r="Q276">
        <v>329</v>
      </c>
      <c r="R276">
        <v>0</v>
      </c>
      <c r="S276">
        <v>0</v>
      </c>
      <c r="T276">
        <v>0</v>
      </c>
      <c r="U276">
        <v>18</v>
      </c>
      <c r="V276">
        <v>0</v>
      </c>
      <c r="W276">
        <v>0</v>
      </c>
      <c r="X276">
        <v>0</v>
      </c>
      <c r="Y276">
        <v>71.64085</v>
      </c>
      <c r="Z276">
        <v>0</v>
      </c>
      <c r="AA276">
        <v>0</v>
      </c>
      <c r="AB276">
        <v>0</v>
      </c>
      <c r="AC276">
        <v>4.5176239999999996</v>
      </c>
      <c r="AD276">
        <v>0</v>
      </c>
      <c r="AE276">
        <v>0</v>
      </c>
      <c r="AF276">
        <v>76.158469999999994</v>
      </c>
    </row>
    <row r="277" spans="1:32" x14ac:dyDescent="0.3">
      <c r="A277">
        <v>2807622</v>
      </c>
      <c r="B277">
        <v>1</v>
      </c>
      <c r="C277" t="s">
        <v>82</v>
      </c>
      <c r="D277" t="s">
        <v>103</v>
      </c>
      <c r="E277" t="s">
        <v>1231</v>
      </c>
      <c r="F277" t="s">
        <v>1232</v>
      </c>
      <c r="G277" t="s">
        <v>31549</v>
      </c>
      <c r="H277" t="s">
        <v>134</v>
      </c>
      <c r="I277" t="s">
        <v>79</v>
      </c>
      <c r="J277" t="s">
        <v>135</v>
      </c>
      <c r="K277" t="s">
        <v>22</v>
      </c>
      <c r="L277" t="s">
        <v>136</v>
      </c>
      <c r="M277" t="s">
        <v>1233</v>
      </c>
      <c r="N277" t="s">
        <v>1234</v>
      </c>
      <c r="O277">
        <v>0.70611111111111113</v>
      </c>
      <c r="P277">
        <v>0</v>
      </c>
      <c r="Q277">
        <v>342</v>
      </c>
      <c r="R277">
        <v>0</v>
      </c>
      <c r="S277">
        <v>158</v>
      </c>
      <c r="T277">
        <v>3</v>
      </c>
      <c r="U277">
        <v>80</v>
      </c>
      <c r="V277">
        <v>0</v>
      </c>
      <c r="W277">
        <v>0</v>
      </c>
      <c r="X277">
        <v>0</v>
      </c>
      <c r="Y277">
        <v>24.538118000000001</v>
      </c>
      <c r="Z277">
        <v>0</v>
      </c>
      <c r="AA277">
        <v>18.61148</v>
      </c>
      <c r="AB277">
        <v>6.5823029999999996</v>
      </c>
      <c r="AC277">
        <v>13.905504000000001</v>
      </c>
      <c r="AD277">
        <v>0</v>
      </c>
      <c r="AE277">
        <v>0</v>
      </c>
      <c r="AF277">
        <v>63.637405000000001</v>
      </c>
    </row>
    <row r="278" spans="1:32" x14ac:dyDescent="0.3">
      <c r="A278">
        <v>2807572</v>
      </c>
      <c r="B278">
        <v>1</v>
      </c>
      <c r="C278" t="s">
        <v>83</v>
      </c>
      <c r="D278" t="s">
        <v>128</v>
      </c>
      <c r="E278" t="s">
        <v>1235</v>
      </c>
      <c r="F278" t="s">
        <v>1236</v>
      </c>
      <c r="G278" t="s">
        <v>31551</v>
      </c>
      <c r="H278" t="s">
        <v>1237</v>
      </c>
      <c r="I278" t="s">
        <v>79</v>
      </c>
      <c r="J278" t="s">
        <v>135</v>
      </c>
      <c r="K278" t="s">
        <v>22</v>
      </c>
      <c r="L278" t="s">
        <v>136</v>
      </c>
      <c r="M278" t="s">
        <v>1238</v>
      </c>
      <c r="N278" t="s">
        <v>1239</v>
      </c>
      <c r="O278">
        <v>1.2869444444444444</v>
      </c>
      <c r="P278">
        <v>0</v>
      </c>
      <c r="Q278">
        <v>135</v>
      </c>
      <c r="R278">
        <v>0</v>
      </c>
      <c r="S278">
        <v>0</v>
      </c>
      <c r="T278">
        <v>0</v>
      </c>
      <c r="U278">
        <v>4</v>
      </c>
      <c r="V278">
        <v>0</v>
      </c>
      <c r="W278">
        <v>0</v>
      </c>
      <c r="X278">
        <v>0</v>
      </c>
      <c r="Y278">
        <v>32.183647000000001</v>
      </c>
      <c r="Z278">
        <v>0</v>
      </c>
      <c r="AA278">
        <v>0</v>
      </c>
      <c r="AB278">
        <v>0</v>
      </c>
      <c r="AC278">
        <v>0.7693217</v>
      </c>
      <c r="AD278">
        <v>0</v>
      </c>
      <c r="AE278">
        <v>0</v>
      </c>
      <c r="AF278">
        <v>32.952970000000001</v>
      </c>
    </row>
    <row r="279" spans="1:32" x14ac:dyDescent="0.3">
      <c r="A279">
        <v>2807574</v>
      </c>
      <c r="B279">
        <v>1</v>
      </c>
      <c r="C279" t="s">
        <v>82</v>
      </c>
      <c r="D279" t="s">
        <v>90</v>
      </c>
      <c r="E279" t="s">
        <v>1240</v>
      </c>
      <c r="F279" t="s">
        <v>1241</v>
      </c>
      <c r="G279" t="s">
        <v>31552</v>
      </c>
      <c r="H279" t="s">
        <v>665</v>
      </c>
      <c r="I279" t="s">
        <v>78</v>
      </c>
      <c r="J279" t="s">
        <v>135</v>
      </c>
      <c r="K279" t="s">
        <v>22</v>
      </c>
      <c r="L279" t="s">
        <v>136</v>
      </c>
      <c r="M279" t="s">
        <v>1242</v>
      </c>
      <c r="N279" t="s">
        <v>1243</v>
      </c>
      <c r="O279">
        <v>1.1355555555555557</v>
      </c>
      <c r="P279">
        <v>0</v>
      </c>
      <c r="Q279">
        <v>373</v>
      </c>
      <c r="R279">
        <v>0</v>
      </c>
      <c r="S279">
        <v>0</v>
      </c>
      <c r="T279">
        <v>0</v>
      </c>
      <c r="U279">
        <v>20</v>
      </c>
      <c r="V279">
        <v>0</v>
      </c>
      <c r="W279">
        <v>0</v>
      </c>
      <c r="X279">
        <v>0</v>
      </c>
      <c r="Y279">
        <v>120.95464</v>
      </c>
      <c r="Z279">
        <v>0</v>
      </c>
      <c r="AA279">
        <v>0</v>
      </c>
      <c r="AB279">
        <v>0</v>
      </c>
      <c r="AC279">
        <v>9.3376079999999995</v>
      </c>
      <c r="AD279">
        <v>0</v>
      </c>
      <c r="AE279">
        <v>0</v>
      </c>
      <c r="AF279">
        <v>130.29225</v>
      </c>
    </row>
    <row r="280" spans="1:32" x14ac:dyDescent="0.3">
      <c r="A280">
        <v>2807582</v>
      </c>
      <c r="B280">
        <v>1</v>
      </c>
      <c r="C280" t="s">
        <v>82</v>
      </c>
      <c r="D280" t="s">
        <v>87</v>
      </c>
      <c r="E280" t="s">
        <v>1244</v>
      </c>
      <c r="F280" t="s">
        <v>1245</v>
      </c>
      <c r="G280" t="s">
        <v>31552</v>
      </c>
      <c r="H280" t="s">
        <v>223</v>
      </c>
      <c r="I280" t="s">
        <v>78</v>
      </c>
      <c r="J280" t="s">
        <v>135</v>
      </c>
      <c r="K280" t="s">
        <v>22</v>
      </c>
      <c r="L280" t="s">
        <v>136</v>
      </c>
      <c r="M280" t="s">
        <v>1246</v>
      </c>
      <c r="N280" t="s">
        <v>1247</v>
      </c>
      <c r="O280">
        <v>0.82</v>
      </c>
      <c r="P280">
        <v>0</v>
      </c>
      <c r="Q280">
        <v>947</v>
      </c>
      <c r="R280">
        <v>0</v>
      </c>
      <c r="S280">
        <v>0</v>
      </c>
      <c r="T280">
        <v>0</v>
      </c>
      <c r="U280">
        <v>46</v>
      </c>
      <c r="V280">
        <v>0</v>
      </c>
      <c r="W280">
        <v>0</v>
      </c>
      <c r="X280">
        <v>0</v>
      </c>
      <c r="Y280">
        <v>237.3895</v>
      </c>
      <c r="Z280">
        <v>0</v>
      </c>
      <c r="AA280">
        <v>0</v>
      </c>
      <c r="AB280">
        <v>0</v>
      </c>
      <c r="AC280">
        <v>34.47598</v>
      </c>
      <c r="AD280">
        <v>0</v>
      </c>
      <c r="AE280">
        <v>0</v>
      </c>
      <c r="AF280">
        <v>271.86547999999999</v>
      </c>
    </row>
    <row r="281" spans="1:32" x14ac:dyDescent="0.3">
      <c r="A281">
        <v>2807533</v>
      </c>
      <c r="B281">
        <v>1</v>
      </c>
      <c r="C281" t="s">
        <v>82</v>
      </c>
      <c r="D281" t="s">
        <v>104</v>
      </c>
      <c r="E281" t="s">
        <v>1248</v>
      </c>
      <c r="F281" t="s">
        <v>1249</v>
      </c>
      <c r="G281" t="s">
        <v>31546</v>
      </c>
      <c r="H281" t="s">
        <v>223</v>
      </c>
      <c r="I281" t="s">
        <v>78</v>
      </c>
      <c r="J281" t="s">
        <v>135</v>
      </c>
      <c r="K281" t="s">
        <v>22</v>
      </c>
      <c r="L281" t="s">
        <v>136</v>
      </c>
      <c r="M281" t="s">
        <v>1250</v>
      </c>
      <c r="N281" t="s">
        <v>1251</v>
      </c>
      <c r="O281">
        <v>2.4933333333333332</v>
      </c>
      <c r="P281">
        <v>0</v>
      </c>
      <c r="Q281">
        <v>38</v>
      </c>
      <c r="R281">
        <v>0</v>
      </c>
      <c r="S281">
        <v>0</v>
      </c>
      <c r="T281">
        <v>0</v>
      </c>
      <c r="U281">
        <v>2</v>
      </c>
      <c r="V281">
        <v>0</v>
      </c>
      <c r="W281">
        <v>0</v>
      </c>
      <c r="X281">
        <v>0</v>
      </c>
      <c r="Y281">
        <v>5.5850340000000003</v>
      </c>
      <c r="Z281">
        <v>0</v>
      </c>
      <c r="AA281">
        <v>0</v>
      </c>
      <c r="AB281">
        <v>0</v>
      </c>
      <c r="AC281">
        <v>0.57823559999999996</v>
      </c>
      <c r="AD281">
        <v>0</v>
      </c>
      <c r="AE281">
        <v>0</v>
      </c>
      <c r="AF281">
        <v>6.1632695000000002</v>
      </c>
    </row>
    <row r="282" spans="1:32" x14ac:dyDescent="0.3">
      <c r="A282">
        <v>3000507</v>
      </c>
      <c r="B282">
        <v>1</v>
      </c>
      <c r="C282" t="s">
        <v>83</v>
      </c>
      <c r="D282" t="s">
        <v>129</v>
      </c>
      <c r="E282" t="s">
        <v>1252</v>
      </c>
      <c r="F282" t="s">
        <v>1253</v>
      </c>
      <c r="G282" t="s">
        <v>31546</v>
      </c>
      <c r="H282" t="s">
        <v>380</v>
      </c>
      <c r="I282" t="s">
        <v>78</v>
      </c>
      <c r="J282" t="s">
        <v>135</v>
      </c>
      <c r="K282" t="s">
        <v>22</v>
      </c>
      <c r="L282" t="s">
        <v>136</v>
      </c>
      <c r="M282" t="s">
        <v>1254</v>
      </c>
      <c r="N282" t="s">
        <v>1255</v>
      </c>
      <c r="O282">
        <v>1.105775</v>
      </c>
      <c r="P282">
        <v>0</v>
      </c>
      <c r="Q282">
        <v>154</v>
      </c>
      <c r="R282">
        <v>0</v>
      </c>
      <c r="S282">
        <v>0</v>
      </c>
      <c r="T282">
        <v>0</v>
      </c>
      <c r="U282">
        <v>15</v>
      </c>
      <c r="V282">
        <v>0</v>
      </c>
      <c r="W282">
        <v>0</v>
      </c>
      <c r="X282">
        <v>0</v>
      </c>
      <c r="Y282">
        <v>27.237265000000001</v>
      </c>
      <c r="Z282">
        <v>0</v>
      </c>
      <c r="AA282">
        <v>0</v>
      </c>
      <c r="AB282">
        <v>0</v>
      </c>
      <c r="AC282">
        <v>6.3417896999999996</v>
      </c>
      <c r="AD282">
        <v>0</v>
      </c>
      <c r="AE282">
        <v>0</v>
      </c>
      <c r="AF282">
        <v>33.579056000000001</v>
      </c>
    </row>
    <row r="283" spans="1:32" x14ac:dyDescent="0.3">
      <c r="A283">
        <v>3000493</v>
      </c>
      <c r="B283">
        <v>1</v>
      </c>
      <c r="C283" t="s">
        <v>82</v>
      </c>
      <c r="D283" t="s">
        <v>111</v>
      </c>
      <c r="E283" t="s">
        <v>1256</v>
      </c>
      <c r="F283" t="s">
        <v>1257</v>
      </c>
      <c r="G283" t="s">
        <v>31552</v>
      </c>
      <c r="H283" t="s">
        <v>145</v>
      </c>
      <c r="I283" t="s">
        <v>78</v>
      </c>
      <c r="J283" t="s">
        <v>135</v>
      </c>
      <c r="K283" t="s">
        <v>22</v>
      </c>
      <c r="L283" t="s">
        <v>136</v>
      </c>
      <c r="M283" t="s">
        <v>1258</v>
      </c>
      <c r="N283" t="s">
        <v>1259</v>
      </c>
      <c r="O283">
        <v>1.0233333333333334</v>
      </c>
      <c r="P283">
        <v>0</v>
      </c>
      <c r="Q283">
        <v>390</v>
      </c>
      <c r="R283">
        <v>0</v>
      </c>
      <c r="S283">
        <v>0</v>
      </c>
      <c r="T283">
        <v>0</v>
      </c>
      <c r="U283">
        <v>20</v>
      </c>
      <c r="V283">
        <v>0</v>
      </c>
      <c r="W283">
        <v>0</v>
      </c>
      <c r="X283">
        <v>0</v>
      </c>
      <c r="Y283">
        <v>61.299553000000003</v>
      </c>
      <c r="Z283">
        <v>0</v>
      </c>
      <c r="AA283">
        <v>0</v>
      </c>
      <c r="AB283">
        <v>0</v>
      </c>
      <c r="AC283">
        <v>9.6701270000000008</v>
      </c>
      <c r="AD283">
        <v>0</v>
      </c>
      <c r="AE283">
        <v>0</v>
      </c>
      <c r="AF283">
        <v>70.969679999999997</v>
      </c>
    </row>
    <row r="284" spans="1:32" x14ac:dyDescent="0.3">
      <c r="A284">
        <v>3000516</v>
      </c>
      <c r="B284">
        <v>1</v>
      </c>
      <c r="C284" t="s">
        <v>82</v>
      </c>
      <c r="D284" t="s">
        <v>90</v>
      </c>
      <c r="E284" t="s">
        <v>1260</v>
      </c>
      <c r="F284" t="s">
        <v>1261</v>
      </c>
      <c r="G284" t="s">
        <v>31551</v>
      </c>
      <c r="H284" t="s">
        <v>185</v>
      </c>
      <c r="I284" t="s">
        <v>79</v>
      </c>
      <c r="J284" t="s">
        <v>135</v>
      </c>
      <c r="K284" t="s">
        <v>22</v>
      </c>
      <c r="L284" t="s">
        <v>136</v>
      </c>
      <c r="M284" t="s">
        <v>1262</v>
      </c>
      <c r="N284" t="s">
        <v>1263</v>
      </c>
      <c r="O284">
        <v>0.10566305555555555</v>
      </c>
      <c r="P284">
        <v>0</v>
      </c>
      <c r="Q284">
        <v>2930</v>
      </c>
      <c r="R284">
        <v>0</v>
      </c>
      <c r="S284">
        <v>0</v>
      </c>
      <c r="T284">
        <v>4</v>
      </c>
      <c r="U284">
        <v>346</v>
      </c>
      <c r="V284">
        <v>0</v>
      </c>
      <c r="W284">
        <v>0</v>
      </c>
      <c r="X284">
        <v>0</v>
      </c>
      <c r="Y284">
        <v>75.866135</v>
      </c>
      <c r="Z284">
        <v>0</v>
      </c>
      <c r="AA284">
        <v>0</v>
      </c>
      <c r="AB284">
        <v>6.5936893999999997</v>
      </c>
      <c r="AC284">
        <v>15.794686</v>
      </c>
      <c r="AD284">
        <v>0</v>
      </c>
      <c r="AE284">
        <v>0</v>
      </c>
      <c r="AF284">
        <v>98.254509999999996</v>
      </c>
    </row>
    <row r="285" spans="1:32" x14ac:dyDescent="0.3">
      <c r="A285">
        <v>3000318</v>
      </c>
      <c r="B285">
        <v>2</v>
      </c>
      <c r="C285" t="s">
        <v>82</v>
      </c>
      <c r="D285" t="s">
        <v>99</v>
      </c>
      <c r="E285" t="s">
        <v>841</v>
      </c>
      <c r="F285" t="s">
        <v>842</v>
      </c>
      <c r="G285" t="s">
        <v>31545</v>
      </c>
      <c r="H285" t="s">
        <v>624</v>
      </c>
      <c r="I285" t="s">
        <v>79</v>
      </c>
      <c r="J285" t="s">
        <v>135</v>
      </c>
      <c r="K285" t="s">
        <v>22</v>
      </c>
      <c r="L285" t="s">
        <v>136</v>
      </c>
      <c r="M285" t="s">
        <v>1264</v>
      </c>
      <c r="N285" t="s">
        <v>1265</v>
      </c>
      <c r="O285">
        <v>0.72916666666666663</v>
      </c>
      <c r="P285">
        <v>4</v>
      </c>
      <c r="Q285">
        <v>972</v>
      </c>
      <c r="R285">
        <v>14</v>
      </c>
      <c r="S285">
        <v>132</v>
      </c>
      <c r="T285">
        <v>20</v>
      </c>
      <c r="U285">
        <v>82</v>
      </c>
      <c r="V285">
        <v>0</v>
      </c>
      <c r="W285">
        <v>4</v>
      </c>
      <c r="X285">
        <v>9.8647860000000005</v>
      </c>
      <c r="Y285">
        <v>124.45148500000001</v>
      </c>
      <c r="Z285">
        <v>6.8194704000000002</v>
      </c>
      <c r="AA285">
        <v>26.317585000000001</v>
      </c>
      <c r="AB285">
        <v>56.88044</v>
      </c>
      <c r="AC285">
        <v>17.418526</v>
      </c>
      <c r="AD285">
        <v>0</v>
      </c>
      <c r="AE285">
        <v>2.8977463000000001</v>
      </c>
      <c r="AF285">
        <v>244.65003999999999</v>
      </c>
    </row>
    <row r="286" spans="1:32" x14ac:dyDescent="0.3">
      <c r="A286">
        <v>3000257</v>
      </c>
      <c r="B286">
        <v>1</v>
      </c>
      <c r="C286" t="s">
        <v>82</v>
      </c>
      <c r="D286" t="s">
        <v>108</v>
      </c>
      <c r="E286" t="s">
        <v>1266</v>
      </c>
      <c r="F286" t="s">
        <v>1267</v>
      </c>
      <c r="G286" t="s">
        <v>31545</v>
      </c>
      <c r="H286" t="s">
        <v>134</v>
      </c>
      <c r="I286" t="s">
        <v>79</v>
      </c>
      <c r="J286" t="s">
        <v>135</v>
      </c>
      <c r="K286" t="s">
        <v>22</v>
      </c>
      <c r="L286" t="s">
        <v>136</v>
      </c>
      <c r="M286" t="s">
        <v>1268</v>
      </c>
      <c r="N286" t="s">
        <v>1269</v>
      </c>
      <c r="O286">
        <v>1.0625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1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2.8499303</v>
      </c>
      <c r="AE286">
        <v>0</v>
      </c>
      <c r="AF286">
        <v>2.8499303</v>
      </c>
    </row>
    <row r="287" spans="1:32" x14ac:dyDescent="0.3">
      <c r="A287">
        <v>3000267</v>
      </c>
      <c r="B287">
        <v>1</v>
      </c>
      <c r="C287" t="s">
        <v>82</v>
      </c>
      <c r="D287" t="s">
        <v>92</v>
      </c>
      <c r="E287" t="s">
        <v>1270</v>
      </c>
      <c r="F287" t="s">
        <v>1271</v>
      </c>
      <c r="G287" t="s">
        <v>31546</v>
      </c>
      <c r="H287" t="s">
        <v>223</v>
      </c>
      <c r="I287" t="s">
        <v>78</v>
      </c>
      <c r="J287" t="s">
        <v>135</v>
      </c>
      <c r="K287" t="s">
        <v>22</v>
      </c>
      <c r="L287" t="s">
        <v>136</v>
      </c>
      <c r="M287" t="s">
        <v>1272</v>
      </c>
      <c r="N287" t="s">
        <v>1273</v>
      </c>
      <c r="O287">
        <v>2.0934344444444442</v>
      </c>
      <c r="P287">
        <v>0</v>
      </c>
      <c r="Q287">
        <v>107</v>
      </c>
      <c r="R287">
        <v>0</v>
      </c>
      <c r="S287">
        <v>0</v>
      </c>
      <c r="T287">
        <v>0</v>
      </c>
      <c r="U287">
        <v>26</v>
      </c>
      <c r="V287">
        <v>0</v>
      </c>
      <c r="W287">
        <v>0</v>
      </c>
      <c r="X287">
        <v>0</v>
      </c>
      <c r="Y287">
        <v>102.67100499999999</v>
      </c>
      <c r="Z287">
        <v>0</v>
      </c>
      <c r="AA287">
        <v>0</v>
      </c>
      <c r="AB287">
        <v>0</v>
      </c>
      <c r="AC287">
        <v>56.257618000000001</v>
      </c>
      <c r="AD287">
        <v>0</v>
      </c>
      <c r="AE287">
        <v>0</v>
      </c>
      <c r="AF287">
        <v>158.92862</v>
      </c>
    </row>
    <row r="288" spans="1:32" x14ac:dyDescent="0.3">
      <c r="A288">
        <v>3000256</v>
      </c>
      <c r="B288">
        <v>1</v>
      </c>
      <c r="C288" t="s">
        <v>82</v>
      </c>
      <c r="D288" t="s">
        <v>87</v>
      </c>
      <c r="E288" t="s">
        <v>1274</v>
      </c>
      <c r="F288" t="s">
        <v>1051</v>
      </c>
      <c r="G288" t="s">
        <v>31552</v>
      </c>
      <c r="H288" t="s">
        <v>261</v>
      </c>
      <c r="I288" t="s">
        <v>78</v>
      </c>
      <c r="J288" t="s">
        <v>135</v>
      </c>
      <c r="K288" t="s">
        <v>22</v>
      </c>
      <c r="L288" t="s">
        <v>136</v>
      </c>
      <c r="M288" t="s">
        <v>1275</v>
      </c>
      <c r="N288" t="s">
        <v>1276</v>
      </c>
      <c r="O288">
        <v>2.102932222222222</v>
      </c>
      <c r="P288">
        <v>0</v>
      </c>
      <c r="Q288">
        <v>40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30.199864999999999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30.199864999999999</v>
      </c>
    </row>
    <row r="289" spans="1:32" x14ac:dyDescent="0.3">
      <c r="A289">
        <v>3000246</v>
      </c>
      <c r="B289">
        <v>1</v>
      </c>
      <c r="C289" t="s">
        <v>82</v>
      </c>
      <c r="D289" t="s">
        <v>104</v>
      </c>
      <c r="E289" t="s">
        <v>1277</v>
      </c>
      <c r="F289" t="s">
        <v>1278</v>
      </c>
      <c r="G289" t="s">
        <v>31546</v>
      </c>
      <c r="H289" t="s">
        <v>223</v>
      </c>
      <c r="I289" t="s">
        <v>78</v>
      </c>
      <c r="J289" t="s">
        <v>135</v>
      </c>
      <c r="K289" t="s">
        <v>22</v>
      </c>
      <c r="L289" t="s">
        <v>136</v>
      </c>
      <c r="M289" t="s">
        <v>1279</v>
      </c>
      <c r="N289" t="s">
        <v>1280</v>
      </c>
      <c r="O289">
        <v>1.9509547222222221</v>
      </c>
      <c r="P289">
        <v>0</v>
      </c>
      <c r="Q289">
        <v>38</v>
      </c>
      <c r="R289">
        <v>0</v>
      </c>
      <c r="S289">
        <v>0</v>
      </c>
      <c r="T289">
        <v>0</v>
      </c>
      <c r="U289">
        <v>4</v>
      </c>
      <c r="V289">
        <v>0</v>
      </c>
      <c r="W289">
        <v>0</v>
      </c>
      <c r="X289">
        <v>0</v>
      </c>
      <c r="Y289">
        <v>14.124687</v>
      </c>
      <c r="Z289">
        <v>0</v>
      </c>
      <c r="AA289">
        <v>0</v>
      </c>
      <c r="AB289">
        <v>0</v>
      </c>
      <c r="AC289">
        <v>1.2272593000000001</v>
      </c>
      <c r="AD289">
        <v>0</v>
      </c>
      <c r="AE289">
        <v>0</v>
      </c>
      <c r="AF289">
        <v>15.351946999999999</v>
      </c>
    </row>
    <row r="290" spans="1:32" x14ac:dyDescent="0.3">
      <c r="A290">
        <v>3000238</v>
      </c>
      <c r="B290">
        <v>1</v>
      </c>
      <c r="C290" t="s">
        <v>82</v>
      </c>
      <c r="D290" t="s">
        <v>98</v>
      </c>
      <c r="E290" t="s">
        <v>1281</v>
      </c>
      <c r="F290" t="s">
        <v>1282</v>
      </c>
      <c r="G290" t="s">
        <v>31546</v>
      </c>
      <c r="H290" t="s">
        <v>223</v>
      </c>
      <c r="I290" t="s">
        <v>78</v>
      </c>
      <c r="J290" t="s">
        <v>135</v>
      </c>
      <c r="K290" t="s">
        <v>22</v>
      </c>
      <c r="L290" t="s">
        <v>136</v>
      </c>
      <c r="M290" t="s">
        <v>1283</v>
      </c>
      <c r="N290" t="s">
        <v>1284</v>
      </c>
      <c r="O290">
        <v>2.1825416666666664</v>
      </c>
      <c r="P290">
        <v>0</v>
      </c>
      <c r="Q290">
        <v>107</v>
      </c>
      <c r="R290">
        <v>0</v>
      </c>
      <c r="S290">
        <v>0</v>
      </c>
      <c r="T290">
        <v>0</v>
      </c>
      <c r="U290">
        <v>4</v>
      </c>
      <c r="V290">
        <v>0</v>
      </c>
      <c r="W290">
        <v>0</v>
      </c>
      <c r="X290">
        <v>0</v>
      </c>
      <c r="Y290">
        <v>80.261570000000006</v>
      </c>
      <c r="Z290">
        <v>0</v>
      </c>
      <c r="AA290">
        <v>0</v>
      </c>
      <c r="AB290">
        <v>0</v>
      </c>
      <c r="AC290">
        <v>5.9569840000000003</v>
      </c>
      <c r="AD290">
        <v>0</v>
      </c>
      <c r="AE290">
        <v>0</v>
      </c>
      <c r="AF290">
        <v>86.218559999999997</v>
      </c>
    </row>
    <row r="291" spans="1:32" x14ac:dyDescent="0.3">
      <c r="A291">
        <v>3000244</v>
      </c>
      <c r="B291">
        <v>1</v>
      </c>
      <c r="C291" t="s">
        <v>82</v>
      </c>
      <c r="D291" t="s">
        <v>104</v>
      </c>
      <c r="E291" t="s">
        <v>1285</v>
      </c>
      <c r="F291" t="s">
        <v>1286</v>
      </c>
      <c r="G291" t="s">
        <v>31552</v>
      </c>
      <c r="H291" t="s">
        <v>172</v>
      </c>
      <c r="I291" t="s">
        <v>78</v>
      </c>
      <c r="J291" t="s">
        <v>135</v>
      </c>
      <c r="K291" t="s">
        <v>22</v>
      </c>
      <c r="L291" t="s">
        <v>136</v>
      </c>
      <c r="M291" t="s">
        <v>1287</v>
      </c>
      <c r="N291" t="s">
        <v>1288</v>
      </c>
      <c r="O291">
        <v>2.1204825</v>
      </c>
      <c r="P291">
        <v>0</v>
      </c>
      <c r="Q291">
        <v>515</v>
      </c>
      <c r="R291">
        <v>0</v>
      </c>
      <c r="S291">
        <v>0</v>
      </c>
      <c r="T291">
        <v>0</v>
      </c>
      <c r="U291">
        <v>11</v>
      </c>
      <c r="V291">
        <v>0</v>
      </c>
      <c r="W291">
        <v>0</v>
      </c>
      <c r="X291">
        <v>0</v>
      </c>
      <c r="Y291">
        <v>336.65866</v>
      </c>
      <c r="Z291">
        <v>0</v>
      </c>
      <c r="AA291">
        <v>0</v>
      </c>
      <c r="AB291">
        <v>0</v>
      </c>
      <c r="AC291">
        <v>4.7441253999999997</v>
      </c>
      <c r="AD291">
        <v>0</v>
      </c>
      <c r="AE291">
        <v>0</v>
      </c>
      <c r="AF291">
        <v>341.40280000000001</v>
      </c>
    </row>
    <row r="292" spans="1:32" x14ac:dyDescent="0.3">
      <c r="A292">
        <v>3000030</v>
      </c>
      <c r="B292">
        <v>1</v>
      </c>
      <c r="C292" t="s">
        <v>82</v>
      </c>
      <c r="D292" t="s">
        <v>91</v>
      </c>
      <c r="E292" t="s">
        <v>1289</v>
      </c>
      <c r="F292" t="s">
        <v>1290</v>
      </c>
      <c r="G292" t="s">
        <v>31552</v>
      </c>
      <c r="H292" t="s">
        <v>648</v>
      </c>
      <c r="I292" t="s">
        <v>78</v>
      </c>
      <c r="J292" t="s">
        <v>135</v>
      </c>
      <c r="K292" t="s">
        <v>22</v>
      </c>
      <c r="L292" t="s">
        <v>186</v>
      </c>
      <c r="M292" t="s">
        <v>1291</v>
      </c>
      <c r="N292" t="s">
        <v>1292</v>
      </c>
      <c r="O292">
        <v>7.6605555555555558</v>
      </c>
      <c r="P292">
        <v>0</v>
      </c>
      <c r="Q292">
        <v>855</v>
      </c>
      <c r="R292">
        <v>0</v>
      </c>
      <c r="S292">
        <v>0</v>
      </c>
      <c r="T292">
        <v>0</v>
      </c>
      <c r="U292">
        <v>34</v>
      </c>
      <c r="V292">
        <v>0</v>
      </c>
      <c r="W292">
        <v>0</v>
      </c>
      <c r="X292">
        <v>0</v>
      </c>
      <c r="Y292">
        <v>1338.9453000000001</v>
      </c>
      <c r="Z292">
        <v>0</v>
      </c>
      <c r="AA292">
        <v>0</v>
      </c>
      <c r="AB292">
        <v>0</v>
      </c>
      <c r="AC292">
        <v>153.09791999999999</v>
      </c>
      <c r="AD292">
        <v>0</v>
      </c>
      <c r="AE292">
        <v>0</v>
      </c>
      <c r="AF292">
        <v>1492.0432000000001</v>
      </c>
    </row>
    <row r="293" spans="1:32" x14ac:dyDescent="0.3">
      <c r="A293">
        <v>2807603</v>
      </c>
      <c r="B293">
        <v>1</v>
      </c>
      <c r="C293" t="s">
        <v>82</v>
      </c>
      <c r="D293" t="s">
        <v>98</v>
      </c>
      <c r="E293" t="s">
        <v>1058</v>
      </c>
      <c r="F293" t="s">
        <v>1059</v>
      </c>
      <c r="G293" t="s">
        <v>31552</v>
      </c>
      <c r="H293" t="s">
        <v>665</v>
      </c>
      <c r="I293" t="s">
        <v>78</v>
      </c>
      <c r="J293" t="s">
        <v>135</v>
      </c>
      <c r="K293" t="s">
        <v>22</v>
      </c>
      <c r="L293" t="s">
        <v>136</v>
      </c>
      <c r="M293" t="s">
        <v>1293</v>
      </c>
      <c r="N293" t="s">
        <v>1294</v>
      </c>
      <c r="O293">
        <v>0.46888888888888891</v>
      </c>
      <c r="P293">
        <v>0</v>
      </c>
      <c r="Q293">
        <v>421</v>
      </c>
      <c r="R293">
        <v>0</v>
      </c>
      <c r="S293">
        <v>0</v>
      </c>
      <c r="T293">
        <v>0</v>
      </c>
      <c r="U293">
        <v>39</v>
      </c>
      <c r="V293">
        <v>0</v>
      </c>
      <c r="W293">
        <v>0</v>
      </c>
      <c r="X293">
        <v>0</v>
      </c>
      <c r="Y293">
        <v>61.12529</v>
      </c>
      <c r="Z293">
        <v>0</v>
      </c>
      <c r="AA293">
        <v>0</v>
      </c>
      <c r="AB293">
        <v>0</v>
      </c>
      <c r="AC293">
        <v>18.988624999999999</v>
      </c>
      <c r="AD293">
        <v>0</v>
      </c>
      <c r="AE293">
        <v>0</v>
      </c>
      <c r="AF293">
        <v>80.113913999999994</v>
      </c>
    </row>
    <row r="294" spans="1:32" x14ac:dyDescent="0.3">
      <c r="A294">
        <v>2807600</v>
      </c>
      <c r="B294">
        <v>1</v>
      </c>
      <c r="C294" t="s">
        <v>83</v>
      </c>
      <c r="D294" t="s">
        <v>115</v>
      </c>
      <c r="E294" t="s">
        <v>1295</v>
      </c>
      <c r="F294" t="s">
        <v>1296</v>
      </c>
      <c r="G294" t="s">
        <v>31552</v>
      </c>
      <c r="H294" t="s">
        <v>1297</v>
      </c>
      <c r="I294" t="s">
        <v>78</v>
      </c>
      <c r="J294" t="s">
        <v>135</v>
      </c>
      <c r="K294" t="s">
        <v>22</v>
      </c>
      <c r="L294" t="s">
        <v>136</v>
      </c>
      <c r="M294" t="s">
        <v>1298</v>
      </c>
      <c r="N294" t="s">
        <v>1299</v>
      </c>
      <c r="O294">
        <v>1.1827777777777777</v>
      </c>
      <c r="P294">
        <v>0</v>
      </c>
      <c r="Q294">
        <v>240</v>
      </c>
      <c r="R294">
        <v>0</v>
      </c>
      <c r="S294">
        <v>32</v>
      </c>
      <c r="T294">
        <v>0</v>
      </c>
      <c r="U294">
        <v>21</v>
      </c>
      <c r="V294">
        <v>0</v>
      </c>
      <c r="W294">
        <v>0</v>
      </c>
      <c r="X294">
        <v>0</v>
      </c>
      <c r="Y294">
        <v>41.341904</v>
      </c>
      <c r="Z294">
        <v>0</v>
      </c>
      <c r="AA294">
        <v>3.6050186000000002</v>
      </c>
      <c r="AB294">
        <v>0</v>
      </c>
      <c r="AC294">
        <v>3.5718803000000001</v>
      </c>
      <c r="AD294">
        <v>0</v>
      </c>
      <c r="AE294">
        <v>0</v>
      </c>
      <c r="AF294">
        <v>48.518802999999998</v>
      </c>
    </row>
    <row r="295" spans="1:32" x14ac:dyDescent="0.3">
      <c r="A295">
        <v>2807571</v>
      </c>
      <c r="B295">
        <v>1</v>
      </c>
      <c r="C295" t="s">
        <v>82</v>
      </c>
      <c r="D295" t="s">
        <v>88</v>
      </c>
      <c r="E295" t="s">
        <v>1300</v>
      </c>
      <c r="F295" t="s">
        <v>1301</v>
      </c>
      <c r="G295" t="s">
        <v>31545</v>
      </c>
      <c r="H295" t="s">
        <v>134</v>
      </c>
      <c r="I295" t="s">
        <v>79</v>
      </c>
      <c r="J295" t="s">
        <v>135</v>
      </c>
      <c r="K295" t="s">
        <v>22</v>
      </c>
      <c r="L295" t="s">
        <v>136</v>
      </c>
      <c r="M295" t="s">
        <v>1302</v>
      </c>
      <c r="N295" t="s">
        <v>1303</v>
      </c>
      <c r="O295">
        <v>1.7669452777777777</v>
      </c>
      <c r="P295">
        <v>0</v>
      </c>
      <c r="Q295">
        <v>0</v>
      </c>
      <c r="R295">
        <v>11</v>
      </c>
      <c r="S295">
        <v>116</v>
      </c>
      <c r="T295">
        <v>1</v>
      </c>
      <c r="U295">
        <v>8</v>
      </c>
      <c r="V295">
        <v>0</v>
      </c>
      <c r="W295">
        <v>0</v>
      </c>
      <c r="X295">
        <v>0</v>
      </c>
      <c r="Y295">
        <v>0</v>
      </c>
      <c r="Z295">
        <v>1.6664048</v>
      </c>
      <c r="AA295">
        <v>61.245224</v>
      </c>
      <c r="AB295">
        <v>3.1438735000000002</v>
      </c>
      <c r="AC295">
        <v>1.6378353000000001</v>
      </c>
      <c r="AD295">
        <v>0</v>
      </c>
      <c r="AE295">
        <v>0</v>
      </c>
      <c r="AF295">
        <v>67.693340000000006</v>
      </c>
    </row>
    <row r="296" spans="1:32" x14ac:dyDescent="0.3">
      <c r="A296">
        <v>2807578</v>
      </c>
      <c r="B296">
        <v>1</v>
      </c>
      <c r="C296" t="s">
        <v>82</v>
      </c>
      <c r="D296" t="s">
        <v>90</v>
      </c>
      <c r="E296" t="s">
        <v>1304</v>
      </c>
      <c r="F296" t="s">
        <v>384</v>
      </c>
      <c r="G296" t="s">
        <v>31546</v>
      </c>
      <c r="H296" t="s">
        <v>223</v>
      </c>
      <c r="I296" t="s">
        <v>78</v>
      </c>
      <c r="J296" t="s">
        <v>135</v>
      </c>
      <c r="K296" t="s">
        <v>22</v>
      </c>
      <c r="L296" t="s">
        <v>136</v>
      </c>
      <c r="M296" t="s">
        <v>1305</v>
      </c>
      <c r="N296" t="s">
        <v>1306</v>
      </c>
      <c r="O296">
        <v>1.8661111111111111</v>
      </c>
      <c r="P296">
        <v>0</v>
      </c>
      <c r="Q296">
        <v>210</v>
      </c>
      <c r="R296">
        <v>0</v>
      </c>
      <c r="S296">
        <v>0</v>
      </c>
      <c r="T296">
        <v>0</v>
      </c>
      <c r="U296">
        <v>16</v>
      </c>
      <c r="V296">
        <v>0</v>
      </c>
      <c r="W296">
        <v>0</v>
      </c>
      <c r="X296">
        <v>0</v>
      </c>
      <c r="Y296">
        <v>91.126464999999996</v>
      </c>
      <c r="Z296">
        <v>0</v>
      </c>
      <c r="AA296">
        <v>0</v>
      </c>
      <c r="AB296">
        <v>0</v>
      </c>
      <c r="AC296">
        <v>15.314363999999999</v>
      </c>
      <c r="AD296">
        <v>0</v>
      </c>
      <c r="AE296">
        <v>0</v>
      </c>
      <c r="AF296">
        <v>106.44083000000001</v>
      </c>
    </row>
    <row r="297" spans="1:32" x14ac:dyDescent="0.3">
      <c r="A297">
        <v>2807541</v>
      </c>
      <c r="B297">
        <v>1</v>
      </c>
      <c r="C297" t="s">
        <v>82</v>
      </c>
      <c r="D297" t="s">
        <v>95</v>
      </c>
      <c r="E297" t="s">
        <v>1307</v>
      </c>
      <c r="F297" t="s">
        <v>1308</v>
      </c>
      <c r="G297" t="s">
        <v>31548</v>
      </c>
      <c r="H297" t="s">
        <v>311</v>
      </c>
      <c r="I297" t="s">
        <v>78</v>
      </c>
      <c r="J297" t="s">
        <v>135</v>
      </c>
      <c r="K297" t="s">
        <v>22</v>
      </c>
      <c r="L297" t="s">
        <v>136</v>
      </c>
      <c r="M297" t="s">
        <v>1309</v>
      </c>
      <c r="N297" t="s">
        <v>1310</v>
      </c>
      <c r="O297">
        <v>2.79</v>
      </c>
      <c r="P297">
        <v>0</v>
      </c>
      <c r="Q297">
        <v>0</v>
      </c>
      <c r="R297">
        <v>0</v>
      </c>
      <c r="S297">
        <v>1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0.96721387000000003</v>
      </c>
      <c r="AB297">
        <v>0</v>
      </c>
      <c r="AC297">
        <v>0</v>
      </c>
      <c r="AD297">
        <v>0</v>
      </c>
      <c r="AE297">
        <v>0</v>
      </c>
      <c r="AF297">
        <v>0.96721387000000003</v>
      </c>
    </row>
    <row r="298" spans="1:32" x14ac:dyDescent="0.3">
      <c r="A298">
        <v>2807558</v>
      </c>
      <c r="B298">
        <v>1</v>
      </c>
      <c r="C298" t="s">
        <v>82</v>
      </c>
      <c r="D298" t="s">
        <v>98</v>
      </c>
      <c r="E298" t="s">
        <v>1311</v>
      </c>
      <c r="F298" t="s">
        <v>519</v>
      </c>
      <c r="G298" t="s">
        <v>31552</v>
      </c>
      <c r="H298" t="s">
        <v>665</v>
      </c>
      <c r="I298" t="s">
        <v>78</v>
      </c>
      <c r="J298" t="s">
        <v>135</v>
      </c>
      <c r="K298" t="s">
        <v>22</v>
      </c>
      <c r="L298" t="s">
        <v>136</v>
      </c>
      <c r="M298" t="s">
        <v>1312</v>
      </c>
      <c r="N298" t="s">
        <v>1313</v>
      </c>
      <c r="O298">
        <v>0.78500000000000003</v>
      </c>
      <c r="P298">
        <v>0</v>
      </c>
      <c r="Q298">
        <v>721</v>
      </c>
      <c r="R298">
        <v>0</v>
      </c>
      <c r="S298">
        <v>0</v>
      </c>
      <c r="T298">
        <v>0</v>
      </c>
      <c r="U298">
        <v>41</v>
      </c>
      <c r="V298">
        <v>0</v>
      </c>
      <c r="W298">
        <v>0</v>
      </c>
      <c r="X298">
        <v>0</v>
      </c>
      <c r="Y298">
        <v>135.54894999999999</v>
      </c>
      <c r="Z298">
        <v>0</v>
      </c>
      <c r="AA298">
        <v>0</v>
      </c>
      <c r="AB298">
        <v>0</v>
      </c>
      <c r="AC298">
        <v>60.399956000000003</v>
      </c>
      <c r="AD298">
        <v>0</v>
      </c>
      <c r="AE298">
        <v>0</v>
      </c>
      <c r="AF298">
        <v>195.94891000000001</v>
      </c>
    </row>
    <row r="299" spans="1:32" x14ac:dyDescent="0.3">
      <c r="A299">
        <v>2807491</v>
      </c>
      <c r="B299">
        <v>1</v>
      </c>
      <c r="C299" t="s">
        <v>83</v>
      </c>
      <c r="D299" t="s">
        <v>127</v>
      </c>
      <c r="E299" t="s">
        <v>1314</v>
      </c>
      <c r="F299" t="s">
        <v>1315</v>
      </c>
      <c r="G299" t="s">
        <v>31550</v>
      </c>
      <c r="H299" t="s">
        <v>380</v>
      </c>
      <c r="I299" t="s">
        <v>78</v>
      </c>
      <c r="J299" t="s">
        <v>135</v>
      </c>
      <c r="K299" t="s">
        <v>22</v>
      </c>
      <c r="L299" t="s">
        <v>136</v>
      </c>
      <c r="M299" t="s">
        <v>1316</v>
      </c>
      <c r="N299" t="s">
        <v>1317</v>
      </c>
      <c r="O299">
        <v>1.7380555555555555</v>
      </c>
      <c r="P299">
        <v>0</v>
      </c>
      <c r="Q299">
        <v>57</v>
      </c>
      <c r="R299">
        <v>0</v>
      </c>
      <c r="S299">
        <v>0</v>
      </c>
      <c r="T299">
        <v>0</v>
      </c>
      <c r="U299">
        <v>10</v>
      </c>
      <c r="V299">
        <v>0</v>
      </c>
      <c r="W299">
        <v>0</v>
      </c>
      <c r="X299">
        <v>0</v>
      </c>
      <c r="Y299">
        <v>18.858284000000001</v>
      </c>
      <c r="Z299">
        <v>0</v>
      </c>
      <c r="AA299">
        <v>0</v>
      </c>
      <c r="AB299">
        <v>0</v>
      </c>
      <c r="AC299">
        <v>28.927344999999999</v>
      </c>
      <c r="AD299">
        <v>0</v>
      </c>
      <c r="AE299">
        <v>0</v>
      </c>
      <c r="AF299">
        <v>47.785629999999998</v>
      </c>
    </row>
    <row r="300" spans="1:32" x14ac:dyDescent="0.3">
      <c r="A300">
        <v>2807433</v>
      </c>
      <c r="B300">
        <v>1</v>
      </c>
      <c r="C300" t="s">
        <v>82</v>
      </c>
      <c r="D300" t="s">
        <v>98</v>
      </c>
      <c r="E300" t="s">
        <v>1318</v>
      </c>
      <c r="F300" t="s">
        <v>1319</v>
      </c>
      <c r="G300" t="s">
        <v>31546</v>
      </c>
      <c r="H300" t="s">
        <v>223</v>
      </c>
      <c r="I300" t="s">
        <v>78</v>
      </c>
      <c r="J300" t="s">
        <v>135</v>
      </c>
      <c r="K300" t="s">
        <v>22</v>
      </c>
      <c r="L300" t="s">
        <v>136</v>
      </c>
      <c r="M300" t="s">
        <v>1320</v>
      </c>
      <c r="N300" t="s">
        <v>1321</v>
      </c>
      <c r="O300">
        <v>1.4119444444444444</v>
      </c>
      <c r="P300">
        <v>0</v>
      </c>
      <c r="Q300">
        <v>1</v>
      </c>
      <c r="R300">
        <v>0</v>
      </c>
      <c r="S300">
        <v>0</v>
      </c>
      <c r="T300">
        <v>0</v>
      </c>
      <c r="U300">
        <v>34</v>
      </c>
      <c r="V300">
        <v>0</v>
      </c>
      <c r="W300">
        <v>2</v>
      </c>
      <c r="X300">
        <v>0</v>
      </c>
      <c r="Y300">
        <v>0.16128555</v>
      </c>
      <c r="Z300">
        <v>0</v>
      </c>
      <c r="AA300">
        <v>0</v>
      </c>
      <c r="AB300">
        <v>0</v>
      </c>
      <c r="AC300">
        <v>62.855420000000002</v>
      </c>
      <c r="AD300">
        <v>0</v>
      </c>
      <c r="AE300">
        <v>74.144059999999996</v>
      </c>
      <c r="AF300">
        <v>137.16077000000001</v>
      </c>
    </row>
    <row r="301" spans="1:32" x14ac:dyDescent="0.3">
      <c r="A301">
        <v>2807431</v>
      </c>
      <c r="B301">
        <v>1</v>
      </c>
      <c r="C301" t="s">
        <v>83</v>
      </c>
      <c r="D301" t="s">
        <v>126</v>
      </c>
      <c r="E301" t="s">
        <v>1322</v>
      </c>
      <c r="F301" t="s">
        <v>1323</v>
      </c>
      <c r="G301" t="s">
        <v>31552</v>
      </c>
      <c r="H301" t="s">
        <v>665</v>
      </c>
      <c r="I301" t="s">
        <v>78</v>
      </c>
      <c r="J301" t="s">
        <v>135</v>
      </c>
      <c r="K301" t="s">
        <v>22</v>
      </c>
      <c r="L301" t="s">
        <v>136</v>
      </c>
      <c r="M301" t="s">
        <v>1324</v>
      </c>
      <c r="N301" t="s">
        <v>1325</v>
      </c>
      <c r="O301">
        <v>2.3605555555555555</v>
      </c>
      <c r="P301">
        <v>0</v>
      </c>
      <c r="Q301">
        <v>15</v>
      </c>
      <c r="R301">
        <v>0</v>
      </c>
      <c r="S301">
        <v>1</v>
      </c>
      <c r="T301">
        <v>0</v>
      </c>
      <c r="U301">
        <v>1</v>
      </c>
      <c r="V301">
        <v>0</v>
      </c>
      <c r="W301">
        <v>0</v>
      </c>
      <c r="X301">
        <v>0</v>
      </c>
      <c r="Y301">
        <v>19.852253000000001</v>
      </c>
      <c r="Z301">
        <v>0</v>
      </c>
      <c r="AA301">
        <v>2.7880203000000001E-3</v>
      </c>
      <c r="AB301">
        <v>0</v>
      </c>
      <c r="AC301">
        <v>2.692313</v>
      </c>
      <c r="AD301">
        <v>0</v>
      </c>
      <c r="AE301">
        <v>0</v>
      </c>
      <c r="AF301">
        <v>22.547353999999999</v>
      </c>
    </row>
    <row r="302" spans="1:32" x14ac:dyDescent="0.3">
      <c r="A302">
        <v>2807435</v>
      </c>
      <c r="B302">
        <v>1</v>
      </c>
      <c r="C302" t="s">
        <v>82</v>
      </c>
      <c r="D302" t="s">
        <v>103</v>
      </c>
      <c r="E302" t="s">
        <v>1326</v>
      </c>
      <c r="F302" t="s">
        <v>563</v>
      </c>
      <c r="G302" t="s">
        <v>31546</v>
      </c>
      <c r="H302" t="s">
        <v>223</v>
      </c>
      <c r="I302" t="s">
        <v>78</v>
      </c>
      <c r="J302" t="s">
        <v>135</v>
      </c>
      <c r="K302" t="s">
        <v>22</v>
      </c>
      <c r="L302" t="s">
        <v>136</v>
      </c>
      <c r="M302" t="s">
        <v>1327</v>
      </c>
      <c r="N302" t="s">
        <v>1328</v>
      </c>
      <c r="O302">
        <v>1.3441666666666667</v>
      </c>
      <c r="P302">
        <v>0</v>
      </c>
      <c r="Q302">
        <v>3</v>
      </c>
      <c r="R302">
        <v>0</v>
      </c>
      <c r="S302">
        <v>2</v>
      </c>
      <c r="T302">
        <v>0</v>
      </c>
      <c r="U302">
        <v>1</v>
      </c>
      <c r="V302">
        <v>0</v>
      </c>
      <c r="W302">
        <v>0</v>
      </c>
      <c r="X302">
        <v>0</v>
      </c>
      <c r="Y302">
        <v>0.29711739999999998</v>
      </c>
      <c r="Z302">
        <v>0</v>
      </c>
      <c r="AA302">
        <v>0.15040165</v>
      </c>
      <c r="AB302">
        <v>0</v>
      </c>
      <c r="AC302">
        <v>0.48020239999999997</v>
      </c>
      <c r="AD302">
        <v>0</v>
      </c>
      <c r="AE302">
        <v>0</v>
      </c>
      <c r="AF302">
        <v>0.92772144000000001</v>
      </c>
    </row>
    <row r="303" spans="1:32" x14ac:dyDescent="0.3">
      <c r="A303">
        <v>2807389</v>
      </c>
      <c r="B303">
        <v>1</v>
      </c>
      <c r="C303" t="s">
        <v>82</v>
      </c>
      <c r="D303" t="s">
        <v>91</v>
      </c>
      <c r="E303" t="s">
        <v>1329</v>
      </c>
      <c r="F303" t="s">
        <v>1330</v>
      </c>
      <c r="G303" t="s">
        <v>31548</v>
      </c>
      <c r="H303" t="s">
        <v>333</v>
      </c>
      <c r="I303" t="s">
        <v>78</v>
      </c>
      <c r="J303" t="s">
        <v>135</v>
      </c>
      <c r="K303" t="s">
        <v>22</v>
      </c>
      <c r="L303" t="s">
        <v>136</v>
      </c>
      <c r="M303" t="s">
        <v>1331</v>
      </c>
      <c r="N303" t="s">
        <v>1332</v>
      </c>
      <c r="O303">
        <v>3.97</v>
      </c>
      <c r="P303">
        <v>0</v>
      </c>
      <c r="Q303">
        <v>4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7.6164284000000002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7.6164284000000002</v>
      </c>
    </row>
    <row r="304" spans="1:32" x14ac:dyDescent="0.3">
      <c r="A304">
        <v>2807390</v>
      </c>
      <c r="B304">
        <v>1</v>
      </c>
      <c r="C304" t="s">
        <v>82</v>
      </c>
      <c r="D304" t="s">
        <v>88</v>
      </c>
      <c r="E304" t="s">
        <v>1333</v>
      </c>
      <c r="F304" t="s">
        <v>1334</v>
      </c>
      <c r="G304" t="s">
        <v>31546</v>
      </c>
      <c r="H304" t="s">
        <v>223</v>
      </c>
      <c r="I304" t="s">
        <v>78</v>
      </c>
      <c r="J304" t="s">
        <v>135</v>
      </c>
      <c r="K304" t="s">
        <v>22</v>
      </c>
      <c r="L304" t="s">
        <v>136</v>
      </c>
      <c r="M304" t="s">
        <v>1335</v>
      </c>
      <c r="N304" t="s">
        <v>1203</v>
      </c>
      <c r="O304">
        <v>4.7144444444444442</v>
      </c>
      <c r="P304">
        <v>0</v>
      </c>
      <c r="Q304">
        <v>9</v>
      </c>
      <c r="R304">
        <v>0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0</v>
      </c>
      <c r="Y304">
        <v>7.9610523999999998</v>
      </c>
      <c r="Z304">
        <v>0</v>
      </c>
      <c r="AA304">
        <v>0</v>
      </c>
      <c r="AB304">
        <v>0</v>
      </c>
      <c r="AC304">
        <v>1.3658679999999999E-3</v>
      </c>
      <c r="AD304">
        <v>0</v>
      </c>
      <c r="AE304">
        <v>0</v>
      </c>
      <c r="AF304">
        <v>7.9624180000000004</v>
      </c>
    </row>
    <row r="305" spans="1:32" x14ac:dyDescent="0.3">
      <c r="A305">
        <v>2807368</v>
      </c>
      <c r="B305">
        <v>1</v>
      </c>
      <c r="C305" t="s">
        <v>82</v>
      </c>
      <c r="D305" t="s">
        <v>113</v>
      </c>
      <c r="E305" t="s">
        <v>1336</v>
      </c>
      <c r="F305" t="s">
        <v>1337</v>
      </c>
      <c r="G305" t="s">
        <v>31550</v>
      </c>
      <c r="H305" t="s">
        <v>1103</v>
      </c>
      <c r="I305" t="s">
        <v>78</v>
      </c>
      <c r="J305" t="s">
        <v>135</v>
      </c>
      <c r="K305" t="s">
        <v>22</v>
      </c>
      <c r="L305" t="s">
        <v>136</v>
      </c>
      <c r="M305" t="s">
        <v>1338</v>
      </c>
      <c r="N305" t="s">
        <v>1339</v>
      </c>
      <c r="O305">
        <v>4.5091666666666663</v>
      </c>
      <c r="P305">
        <v>0</v>
      </c>
      <c r="Q305">
        <v>4</v>
      </c>
      <c r="R305">
        <v>0</v>
      </c>
      <c r="S305">
        <v>0</v>
      </c>
      <c r="T305">
        <v>0</v>
      </c>
      <c r="U305">
        <v>2</v>
      </c>
      <c r="V305">
        <v>0</v>
      </c>
      <c r="W305">
        <v>0</v>
      </c>
      <c r="X305">
        <v>0</v>
      </c>
      <c r="Y305">
        <v>3.0637447999999998</v>
      </c>
      <c r="Z305">
        <v>0</v>
      </c>
      <c r="AA305">
        <v>0</v>
      </c>
      <c r="AB305">
        <v>0</v>
      </c>
      <c r="AC305">
        <v>86.866150000000005</v>
      </c>
      <c r="AD305">
        <v>0</v>
      </c>
      <c r="AE305">
        <v>0</v>
      </c>
      <c r="AF305">
        <v>89.92989</v>
      </c>
    </row>
    <row r="306" spans="1:32" x14ac:dyDescent="0.3">
      <c r="A306">
        <v>2807382</v>
      </c>
      <c r="B306">
        <v>1</v>
      </c>
      <c r="C306" t="s">
        <v>82</v>
      </c>
      <c r="D306" t="s">
        <v>100</v>
      </c>
      <c r="E306" t="s">
        <v>1340</v>
      </c>
      <c r="F306" t="s">
        <v>1341</v>
      </c>
      <c r="G306" t="s">
        <v>31550</v>
      </c>
      <c r="H306" t="s">
        <v>409</v>
      </c>
      <c r="I306" t="s">
        <v>78</v>
      </c>
      <c r="J306" t="s">
        <v>135</v>
      </c>
      <c r="K306" t="s">
        <v>22</v>
      </c>
      <c r="L306" t="s">
        <v>136</v>
      </c>
      <c r="M306" t="s">
        <v>1342</v>
      </c>
      <c r="N306" t="s">
        <v>1343</v>
      </c>
      <c r="O306">
        <v>0.91694444444444445</v>
      </c>
      <c r="P306">
        <v>0</v>
      </c>
      <c r="Q306">
        <v>60</v>
      </c>
      <c r="R306">
        <v>0</v>
      </c>
      <c r="S306">
        <v>0</v>
      </c>
      <c r="T306">
        <v>0</v>
      </c>
      <c r="U306">
        <v>12</v>
      </c>
      <c r="V306">
        <v>0</v>
      </c>
      <c r="W306">
        <v>0</v>
      </c>
      <c r="X306">
        <v>0</v>
      </c>
      <c r="Y306">
        <v>10.834308</v>
      </c>
      <c r="Z306">
        <v>0</v>
      </c>
      <c r="AA306">
        <v>0</v>
      </c>
      <c r="AB306">
        <v>0</v>
      </c>
      <c r="AC306">
        <v>4.6235757</v>
      </c>
      <c r="AD306">
        <v>0</v>
      </c>
      <c r="AE306">
        <v>0</v>
      </c>
      <c r="AF306">
        <v>15.457883000000001</v>
      </c>
    </row>
    <row r="307" spans="1:32" x14ac:dyDescent="0.3">
      <c r="A307">
        <v>2807380</v>
      </c>
      <c r="B307">
        <v>1</v>
      </c>
      <c r="C307" t="s">
        <v>83</v>
      </c>
      <c r="D307" t="s">
        <v>130</v>
      </c>
      <c r="E307" t="s">
        <v>1344</v>
      </c>
      <c r="F307" t="s">
        <v>1345</v>
      </c>
      <c r="G307" t="s">
        <v>31546</v>
      </c>
      <c r="H307" t="s">
        <v>223</v>
      </c>
      <c r="I307" t="s">
        <v>78</v>
      </c>
      <c r="J307" t="s">
        <v>135</v>
      </c>
      <c r="K307" t="s">
        <v>22</v>
      </c>
      <c r="L307" t="s">
        <v>136</v>
      </c>
      <c r="M307" t="s">
        <v>1346</v>
      </c>
      <c r="N307" t="s">
        <v>1347</v>
      </c>
      <c r="O307">
        <v>2.7044444444444444</v>
      </c>
      <c r="P307">
        <v>0</v>
      </c>
      <c r="Q307">
        <v>5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1.7720875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1.7720875</v>
      </c>
    </row>
    <row r="308" spans="1:32" x14ac:dyDescent="0.3">
      <c r="A308">
        <v>2807377</v>
      </c>
      <c r="B308">
        <v>1</v>
      </c>
      <c r="C308" t="s">
        <v>82</v>
      </c>
      <c r="D308" t="s">
        <v>106</v>
      </c>
      <c r="E308" t="s">
        <v>1348</v>
      </c>
      <c r="F308" t="s">
        <v>1349</v>
      </c>
      <c r="G308" t="s">
        <v>31551</v>
      </c>
      <c r="H308" t="s">
        <v>409</v>
      </c>
      <c r="I308" t="s">
        <v>79</v>
      </c>
      <c r="J308" t="s">
        <v>135</v>
      </c>
      <c r="K308" t="s">
        <v>3</v>
      </c>
      <c r="L308" t="s">
        <v>136</v>
      </c>
      <c r="M308" t="s">
        <v>1350</v>
      </c>
      <c r="N308" t="s">
        <v>1351</v>
      </c>
      <c r="O308">
        <v>2.1277777777777778</v>
      </c>
      <c r="P308">
        <v>0</v>
      </c>
      <c r="Q308">
        <v>159</v>
      </c>
      <c r="R308">
        <v>0</v>
      </c>
      <c r="S308">
        <v>0</v>
      </c>
      <c r="T308">
        <v>0</v>
      </c>
      <c r="U308">
        <v>42</v>
      </c>
      <c r="V308">
        <v>0</v>
      </c>
      <c r="W308">
        <v>0</v>
      </c>
      <c r="X308">
        <v>0</v>
      </c>
      <c r="Y308">
        <v>99.858054999999993</v>
      </c>
      <c r="Z308">
        <v>0</v>
      </c>
      <c r="AA308">
        <v>0</v>
      </c>
      <c r="AB308">
        <v>0</v>
      </c>
      <c r="AC308">
        <v>299.33105</v>
      </c>
      <c r="AD308">
        <v>0</v>
      </c>
      <c r="AE308">
        <v>0</v>
      </c>
      <c r="AF308">
        <v>399.18912</v>
      </c>
    </row>
    <row r="309" spans="1:32" x14ac:dyDescent="0.3">
      <c r="A309">
        <v>2807378</v>
      </c>
      <c r="B309">
        <v>1</v>
      </c>
      <c r="C309" t="s">
        <v>83</v>
      </c>
      <c r="D309" t="s">
        <v>130</v>
      </c>
      <c r="E309" t="s">
        <v>1352</v>
      </c>
      <c r="F309" t="s">
        <v>1353</v>
      </c>
      <c r="G309" t="s">
        <v>31545</v>
      </c>
      <c r="H309" t="s">
        <v>134</v>
      </c>
      <c r="I309" t="s">
        <v>79</v>
      </c>
      <c r="J309" t="s">
        <v>248</v>
      </c>
      <c r="K309" t="s">
        <v>22</v>
      </c>
      <c r="L309" t="s">
        <v>136</v>
      </c>
      <c r="M309" t="s">
        <v>1354</v>
      </c>
      <c r="N309" t="s">
        <v>1355</v>
      </c>
      <c r="O309">
        <v>4.3055555555555555E-2</v>
      </c>
      <c r="P309">
        <v>19</v>
      </c>
      <c r="Q309">
        <v>1824</v>
      </c>
      <c r="R309">
        <v>78</v>
      </c>
      <c r="S309">
        <v>110</v>
      </c>
      <c r="T309">
        <v>11</v>
      </c>
      <c r="U309">
        <v>161</v>
      </c>
      <c r="V309">
        <v>3</v>
      </c>
      <c r="W309">
        <v>0</v>
      </c>
      <c r="X309">
        <v>0.80985870000000004</v>
      </c>
      <c r="Y309">
        <v>11.975415999999999</v>
      </c>
      <c r="Z309">
        <v>1.9961362</v>
      </c>
      <c r="AA309">
        <v>0.94586870000000001</v>
      </c>
      <c r="AB309">
        <v>18.027080000000002</v>
      </c>
      <c r="AC309">
        <v>4.7425870000000003</v>
      </c>
      <c r="AD309">
        <v>9.2061290000000007</v>
      </c>
      <c r="AE309">
        <v>0</v>
      </c>
      <c r="AF309">
        <v>47.703074999999998</v>
      </c>
    </row>
    <row r="310" spans="1:32" x14ac:dyDescent="0.3">
      <c r="A310">
        <v>2807084</v>
      </c>
      <c r="B310">
        <v>2</v>
      </c>
      <c r="C310" t="s">
        <v>82</v>
      </c>
      <c r="D310" t="s">
        <v>103</v>
      </c>
      <c r="E310" t="s">
        <v>1356</v>
      </c>
      <c r="F310" t="s">
        <v>1357</v>
      </c>
      <c r="G310" t="s">
        <v>31549</v>
      </c>
      <c r="H310" t="s">
        <v>1358</v>
      </c>
      <c r="I310" t="s">
        <v>79</v>
      </c>
      <c r="J310" t="s">
        <v>135</v>
      </c>
      <c r="K310" t="s">
        <v>22</v>
      </c>
      <c r="L310" t="s">
        <v>136</v>
      </c>
      <c r="M310" t="s">
        <v>1359</v>
      </c>
      <c r="N310" t="s">
        <v>1360</v>
      </c>
      <c r="O310">
        <v>1.2419444444444445</v>
      </c>
      <c r="P310">
        <v>0</v>
      </c>
      <c r="Q310">
        <v>576</v>
      </c>
      <c r="R310">
        <v>0</v>
      </c>
      <c r="S310">
        <v>93</v>
      </c>
      <c r="T310">
        <v>1</v>
      </c>
      <c r="U310">
        <v>96</v>
      </c>
      <c r="V310">
        <v>0</v>
      </c>
      <c r="W310">
        <v>0</v>
      </c>
      <c r="X310">
        <v>0</v>
      </c>
      <c r="Y310">
        <v>91.998405000000005</v>
      </c>
      <c r="Z310">
        <v>0</v>
      </c>
      <c r="AA310">
        <v>15.506182000000001</v>
      </c>
      <c r="AB310">
        <v>0.33229281999999999</v>
      </c>
      <c r="AC310">
        <v>87.752555999999998</v>
      </c>
      <c r="AD310">
        <v>0</v>
      </c>
      <c r="AE310">
        <v>0</v>
      </c>
      <c r="AF310">
        <v>195.58945</v>
      </c>
    </row>
    <row r="311" spans="1:32" x14ac:dyDescent="0.3">
      <c r="A311">
        <v>2807217</v>
      </c>
      <c r="B311">
        <v>1</v>
      </c>
      <c r="C311" t="s">
        <v>83</v>
      </c>
      <c r="D311" t="s">
        <v>126</v>
      </c>
      <c r="E311" t="s">
        <v>1361</v>
      </c>
      <c r="F311" t="s">
        <v>1362</v>
      </c>
      <c r="G311" t="s">
        <v>31546</v>
      </c>
      <c r="H311" t="s">
        <v>223</v>
      </c>
      <c r="I311" t="s">
        <v>78</v>
      </c>
      <c r="J311" t="s">
        <v>135</v>
      </c>
      <c r="K311" t="s">
        <v>22</v>
      </c>
      <c r="L311" t="s">
        <v>136</v>
      </c>
      <c r="M311" t="s">
        <v>1363</v>
      </c>
      <c r="N311" t="s">
        <v>1364</v>
      </c>
      <c r="O311">
        <v>4.0277777777777777</v>
      </c>
      <c r="P311">
        <v>0</v>
      </c>
      <c r="Q311">
        <v>5</v>
      </c>
      <c r="R311">
        <v>0</v>
      </c>
      <c r="S311">
        <v>33</v>
      </c>
      <c r="T311">
        <v>0</v>
      </c>
      <c r="U311">
        <v>2</v>
      </c>
      <c r="V311">
        <v>0</v>
      </c>
      <c r="W311">
        <v>0</v>
      </c>
      <c r="X311">
        <v>0</v>
      </c>
      <c r="Y311">
        <v>3.0955686999999998</v>
      </c>
      <c r="Z311">
        <v>0</v>
      </c>
      <c r="AA311">
        <v>9.7906169999999992</v>
      </c>
      <c r="AB311">
        <v>0</v>
      </c>
      <c r="AC311">
        <v>2.5547143999999998E-5</v>
      </c>
      <c r="AD311">
        <v>0</v>
      </c>
      <c r="AE311">
        <v>0</v>
      </c>
      <c r="AF311">
        <v>12.886210999999999</v>
      </c>
    </row>
    <row r="312" spans="1:32" x14ac:dyDescent="0.3">
      <c r="A312">
        <v>2807221</v>
      </c>
      <c r="B312">
        <v>1</v>
      </c>
      <c r="C312" t="s">
        <v>82</v>
      </c>
      <c r="D312" t="s">
        <v>87</v>
      </c>
      <c r="E312" t="s">
        <v>1365</v>
      </c>
      <c r="F312" t="s">
        <v>1366</v>
      </c>
      <c r="G312" t="s">
        <v>31548</v>
      </c>
      <c r="H312" t="s">
        <v>333</v>
      </c>
      <c r="I312" t="s">
        <v>78</v>
      </c>
      <c r="J312" t="s">
        <v>135</v>
      </c>
      <c r="K312" t="s">
        <v>22</v>
      </c>
      <c r="L312" t="s">
        <v>136</v>
      </c>
      <c r="M312" t="s">
        <v>1367</v>
      </c>
      <c r="N312" t="s">
        <v>1368</v>
      </c>
      <c r="O312">
        <v>1.1463888888888889</v>
      </c>
      <c r="P312">
        <v>0</v>
      </c>
      <c r="Q312">
        <v>1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0.85274415999999997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0.85274415999999997</v>
      </c>
    </row>
    <row r="313" spans="1:32" x14ac:dyDescent="0.3">
      <c r="A313">
        <v>2807228</v>
      </c>
      <c r="B313">
        <v>1</v>
      </c>
      <c r="C313" t="s">
        <v>82</v>
      </c>
      <c r="D313" t="s">
        <v>91</v>
      </c>
      <c r="E313" t="s">
        <v>1369</v>
      </c>
      <c r="F313" t="s">
        <v>985</v>
      </c>
      <c r="G313" t="s">
        <v>31552</v>
      </c>
      <c r="H313" t="s">
        <v>665</v>
      </c>
      <c r="I313" t="s">
        <v>78</v>
      </c>
      <c r="J313" t="s">
        <v>135</v>
      </c>
      <c r="K313" t="s">
        <v>22</v>
      </c>
      <c r="L313" t="s">
        <v>136</v>
      </c>
      <c r="M313" t="s">
        <v>1370</v>
      </c>
      <c r="N313" t="s">
        <v>1371</v>
      </c>
      <c r="O313">
        <v>1.8955555555555557</v>
      </c>
      <c r="P313">
        <v>0</v>
      </c>
      <c r="Q313">
        <v>40</v>
      </c>
      <c r="R313">
        <v>0</v>
      </c>
      <c r="S313">
        <v>0</v>
      </c>
      <c r="T313">
        <v>0</v>
      </c>
      <c r="U313">
        <v>77</v>
      </c>
      <c r="V313">
        <v>0</v>
      </c>
      <c r="W313">
        <v>2</v>
      </c>
      <c r="X313">
        <v>0</v>
      </c>
      <c r="Y313">
        <v>46.492939999999997</v>
      </c>
      <c r="Z313">
        <v>0</v>
      </c>
      <c r="AA313">
        <v>0</v>
      </c>
      <c r="AB313">
        <v>0</v>
      </c>
      <c r="AC313">
        <v>443.21629999999999</v>
      </c>
      <c r="AD313">
        <v>0</v>
      </c>
      <c r="AE313">
        <v>34.160679999999999</v>
      </c>
      <c r="AF313">
        <v>523.86992999999995</v>
      </c>
    </row>
    <row r="314" spans="1:32" x14ac:dyDescent="0.3">
      <c r="A314">
        <v>2807227</v>
      </c>
      <c r="B314">
        <v>1</v>
      </c>
      <c r="C314" t="s">
        <v>82</v>
      </c>
      <c r="D314" t="s">
        <v>104</v>
      </c>
      <c r="E314" t="s">
        <v>1372</v>
      </c>
      <c r="F314" t="s">
        <v>1373</v>
      </c>
      <c r="G314" t="s">
        <v>31546</v>
      </c>
      <c r="H314" t="s">
        <v>223</v>
      </c>
      <c r="I314" t="s">
        <v>78</v>
      </c>
      <c r="J314" t="s">
        <v>135</v>
      </c>
      <c r="K314" t="s">
        <v>22</v>
      </c>
      <c r="L314" t="s">
        <v>136</v>
      </c>
      <c r="M314" t="s">
        <v>1374</v>
      </c>
      <c r="N314" t="s">
        <v>1375</v>
      </c>
      <c r="O314">
        <v>2.5813888888888887</v>
      </c>
      <c r="P314">
        <v>0</v>
      </c>
      <c r="Q314">
        <v>305</v>
      </c>
      <c r="R314">
        <v>0</v>
      </c>
      <c r="S314">
        <v>0</v>
      </c>
      <c r="T314">
        <v>0</v>
      </c>
      <c r="U314">
        <v>8</v>
      </c>
      <c r="V314">
        <v>0</v>
      </c>
      <c r="W314">
        <v>0</v>
      </c>
      <c r="X314">
        <v>0</v>
      </c>
      <c r="Y314">
        <v>282.40499999999997</v>
      </c>
      <c r="Z314">
        <v>0</v>
      </c>
      <c r="AA314">
        <v>0</v>
      </c>
      <c r="AB314">
        <v>0</v>
      </c>
      <c r="AC314">
        <v>4.9613649999999998</v>
      </c>
      <c r="AD314">
        <v>0</v>
      </c>
      <c r="AE314">
        <v>0</v>
      </c>
      <c r="AF314">
        <v>287.36635999999999</v>
      </c>
    </row>
    <row r="315" spans="1:32" x14ac:dyDescent="0.3">
      <c r="A315">
        <v>2807269</v>
      </c>
      <c r="B315">
        <v>1</v>
      </c>
      <c r="C315" t="s">
        <v>82</v>
      </c>
      <c r="D315" t="s">
        <v>93</v>
      </c>
      <c r="E315" t="s">
        <v>1376</v>
      </c>
      <c r="F315" t="s">
        <v>1377</v>
      </c>
      <c r="G315" t="s">
        <v>31551</v>
      </c>
      <c r="H315" t="s">
        <v>185</v>
      </c>
      <c r="I315" t="s">
        <v>79</v>
      </c>
      <c r="J315" t="s">
        <v>135</v>
      </c>
      <c r="K315" t="s">
        <v>22</v>
      </c>
      <c r="L315" t="s">
        <v>186</v>
      </c>
      <c r="M315" t="s">
        <v>1378</v>
      </c>
      <c r="N315" t="s">
        <v>1379</v>
      </c>
      <c r="O315">
        <v>9.3888888888888883E-2</v>
      </c>
      <c r="P315">
        <v>0</v>
      </c>
      <c r="Q315">
        <v>4089</v>
      </c>
      <c r="R315">
        <v>0</v>
      </c>
      <c r="S315">
        <v>0</v>
      </c>
      <c r="T315">
        <v>1</v>
      </c>
      <c r="U315">
        <v>225</v>
      </c>
      <c r="V315">
        <v>0</v>
      </c>
      <c r="W315">
        <v>0</v>
      </c>
      <c r="X315">
        <v>0</v>
      </c>
      <c r="Y315">
        <v>105.296745</v>
      </c>
      <c r="Z315">
        <v>0</v>
      </c>
      <c r="AA315">
        <v>0</v>
      </c>
      <c r="AB315">
        <v>0</v>
      </c>
      <c r="AC315">
        <v>24.697545999999999</v>
      </c>
      <c r="AD315">
        <v>0</v>
      </c>
      <c r="AE315">
        <v>0</v>
      </c>
      <c r="AF315">
        <v>129.99430000000001</v>
      </c>
    </row>
    <row r="316" spans="1:32" x14ac:dyDescent="0.3">
      <c r="A316">
        <v>2807215</v>
      </c>
      <c r="B316">
        <v>1</v>
      </c>
      <c r="C316" t="s">
        <v>83</v>
      </c>
      <c r="D316" t="s">
        <v>126</v>
      </c>
      <c r="E316" t="s">
        <v>1380</v>
      </c>
      <c r="F316" t="s">
        <v>1381</v>
      </c>
      <c r="G316" t="s">
        <v>31552</v>
      </c>
      <c r="H316" t="s">
        <v>665</v>
      </c>
      <c r="I316" t="s">
        <v>78</v>
      </c>
      <c r="J316" t="s">
        <v>135</v>
      </c>
      <c r="K316" t="s">
        <v>22</v>
      </c>
      <c r="L316" t="s">
        <v>136</v>
      </c>
      <c r="M316" t="s">
        <v>1382</v>
      </c>
      <c r="N316" t="s">
        <v>1383</v>
      </c>
      <c r="O316">
        <v>4.950277777777778</v>
      </c>
      <c r="P316">
        <v>0</v>
      </c>
      <c r="Q316">
        <v>46</v>
      </c>
      <c r="R316">
        <v>0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0</v>
      </c>
      <c r="Y316">
        <v>18.961694999999999</v>
      </c>
      <c r="Z316">
        <v>0</v>
      </c>
      <c r="AA316">
        <v>0</v>
      </c>
      <c r="AB316">
        <v>0</v>
      </c>
      <c r="AC316">
        <v>1.1702646999999999</v>
      </c>
      <c r="AD316">
        <v>0</v>
      </c>
      <c r="AE316">
        <v>0</v>
      </c>
      <c r="AF316">
        <v>20.131958000000001</v>
      </c>
    </row>
    <row r="317" spans="1:32" x14ac:dyDescent="0.3">
      <c r="A317">
        <v>2807201</v>
      </c>
      <c r="B317">
        <v>1</v>
      </c>
      <c r="C317" t="s">
        <v>82</v>
      </c>
      <c r="D317" t="s">
        <v>108</v>
      </c>
      <c r="E317" t="s">
        <v>1384</v>
      </c>
      <c r="F317" t="s">
        <v>1385</v>
      </c>
      <c r="G317" t="s">
        <v>31552</v>
      </c>
      <c r="H317" t="s">
        <v>665</v>
      </c>
      <c r="I317" t="s">
        <v>78</v>
      </c>
      <c r="J317" t="s">
        <v>135</v>
      </c>
      <c r="K317" t="s">
        <v>22</v>
      </c>
      <c r="L317" t="s">
        <v>136</v>
      </c>
      <c r="M317" t="s">
        <v>1386</v>
      </c>
      <c r="N317" t="s">
        <v>1387</v>
      </c>
      <c r="O317">
        <v>0.38250000000000001</v>
      </c>
      <c r="P317">
        <v>0</v>
      </c>
      <c r="Q317">
        <v>6</v>
      </c>
      <c r="R317">
        <v>0</v>
      </c>
      <c r="S317">
        <v>1</v>
      </c>
      <c r="T317">
        <v>0</v>
      </c>
      <c r="U317">
        <v>12</v>
      </c>
      <c r="V317">
        <v>0</v>
      </c>
      <c r="W317">
        <v>0</v>
      </c>
      <c r="X317">
        <v>0</v>
      </c>
      <c r="Y317">
        <v>0.81144833999999999</v>
      </c>
      <c r="Z317">
        <v>0</v>
      </c>
      <c r="AA317">
        <v>1.2971777000000001E-3</v>
      </c>
      <c r="AB317">
        <v>0</v>
      </c>
      <c r="AC317">
        <v>4.9132150000000001</v>
      </c>
      <c r="AD317">
        <v>0</v>
      </c>
      <c r="AE317">
        <v>0</v>
      </c>
      <c r="AF317">
        <v>5.7259602999999997</v>
      </c>
    </row>
    <row r="318" spans="1:32" x14ac:dyDescent="0.3">
      <c r="A318">
        <v>2807157</v>
      </c>
      <c r="B318">
        <v>1</v>
      </c>
      <c r="C318" t="s">
        <v>82</v>
      </c>
      <c r="D318" t="s">
        <v>111</v>
      </c>
      <c r="E318" t="s">
        <v>1388</v>
      </c>
      <c r="F318" t="s">
        <v>1389</v>
      </c>
      <c r="G318" t="s">
        <v>31546</v>
      </c>
      <c r="H318" t="s">
        <v>223</v>
      </c>
      <c r="I318" t="s">
        <v>78</v>
      </c>
      <c r="J318" t="s">
        <v>135</v>
      </c>
      <c r="K318" t="s">
        <v>22</v>
      </c>
      <c r="L318" t="s">
        <v>136</v>
      </c>
      <c r="M318" t="s">
        <v>1390</v>
      </c>
      <c r="N318" t="s">
        <v>1391</v>
      </c>
      <c r="O318">
        <v>1.7288888888888889</v>
      </c>
      <c r="P318">
        <v>0</v>
      </c>
      <c r="Q318">
        <v>176</v>
      </c>
      <c r="R318">
        <v>0</v>
      </c>
      <c r="S318">
        <v>0</v>
      </c>
      <c r="T318">
        <v>0</v>
      </c>
      <c r="U318">
        <v>11</v>
      </c>
      <c r="V318">
        <v>0</v>
      </c>
      <c r="W318">
        <v>0</v>
      </c>
      <c r="X318">
        <v>0</v>
      </c>
      <c r="Y318">
        <v>65.779219999999995</v>
      </c>
      <c r="Z318">
        <v>0</v>
      </c>
      <c r="AA318">
        <v>0</v>
      </c>
      <c r="AB318">
        <v>0</v>
      </c>
      <c r="AC318">
        <v>20.190259999999999</v>
      </c>
      <c r="AD318">
        <v>0</v>
      </c>
      <c r="AE318">
        <v>0</v>
      </c>
      <c r="AF318">
        <v>85.969480000000004</v>
      </c>
    </row>
    <row r="319" spans="1:32" x14ac:dyDescent="0.3">
      <c r="A319">
        <v>2807163</v>
      </c>
      <c r="B319">
        <v>1</v>
      </c>
      <c r="C319" t="s">
        <v>83</v>
      </c>
      <c r="D319" t="s">
        <v>126</v>
      </c>
      <c r="E319" t="s">
        <v>1392</v>
      </c>
      <c r="F319" t="s">
        <v>1393</v>
      </c>
      <c r="G319" t="s">
        <v>31552</v>
      </c>
      <c r="H319" t="s">
        <v>665</v>
      </c>
      <c r="I319" t="s">
        <v>78</v>
      </c>
      <c r="J319" t="s">
        <v>135</v>
      </c>
      <c r="K319" t="s">
        <v>22</v>
      </c>
      <c r="L319" t="s">
        <v>136</v>
      </c>
      <c r="M319" t="s">
        <v>1394</v>
      </c>
      <c r="N319" t="s">
        <v>1395</v>
      </c>
      <c r="O319">
        <v>3.6702777777777778</v>
      </c>
      <c r="P319">
        <v>0</v>
      </c>
      <c r="Q319">
        <v>156</v>
      </c>
      <c r="R319">
        <v>0</v>
      </c>
      <c r="S319">
        <v>5</v>
      </c>
      <c r="T319">
        <v>0</v>
      </c>
      <c r="U319">
        <v>4</v>
      </c>
      <c r="V319">
        <v>0</v>
      </c>
      <c r="W319">
        <v>0</v>
      </c>
      <c r="X319">
        <v>0</v>
      </c>
      <c r="Y319">
        <v>65.808846000000003</v>
      </c>
      <c r="Z319">
        <v>0</v>
      </c>
      <c r="AA319">
        <v>0.55755710000000003</v>
      </c>
      <c r="AB319">
        <v>0</v>
      </c>
      <c r="AC319">
        <v>12.031654</v>
      </c>
      <c r="AD319">
        <v>0</v>
      </c>
      <c r="AE319">
        <v>0</v>
      </c>
      <c r="AF319">
        <v>78.398055999999997</v>
      </c>
    </row>
    <row r="320" spans="1:32" x14ac:dyDescent="0.3">
      <c r="A320">
        <v>2807137</v>
      </c>
      <c r="B320">
        <v>1</v>
      </c>
      <c r="C320" t="s">
        <v>82</v>
      </c>
      <c r="D320" t="s">
        <v>112</v>
      </c>
      <c r="E320" t="s">
        <v>1396</v>
      </c>
      <c r="F320" t="s">
        <v>1397</v>
      </c>
      <c r="G320" t="s">
        <v>31546</v>
      </c>
      <c r="H320" t="s">
        <v>223</v>
      </c>
      <c r="I320" t="s">
        <v>78</v>
      </c>
      <c r="J320" t="s">
        <v>135</v>
      </c>
      <c r="K320" t="s">
        <v>22</v>
      </c>
      <c r="L320" t="s">
        <v>136</v>
      </c>
      <c r="M320" t="s">
        <v>1398</v>
      </c>
      <c r="N320" t="s">
        <v>1399</v>
      </c>
      <c r="O320">
        <v>0.66388888888888886</v>
      </c>
      <c r="P320">
        <v>0</v>
      </c>
      <c r="Q320">
        <v>163</v>
      </c>
      <c r="R320">
        <v>0</v>
      </c>
      <c r="S320">
        <v>0</v>
      </c>
      <c r="T320">
        <v>0</v>
      </c>
      <c r="U320">
        <v>24</v>
      </c>
      <c r="V320">
        <v>0</v>
      </c>
      <c r="W320">
        <v>0</v>
      </c>
      <c r="X320">
        <v>0</v>
      </c>
      <c r="Y320">
        <v>26.09939</v>
      </c>
      <c r="Z320">
        <v>0</v>
      </c>
      <c r="AA320">
        <v>0</v>
      </c>
      <c r="AB320">
        <v>0</v>
      </c>
      <c r="AC320">
        <v>12.936487</v>
      </c>
      <c r="AD320">
        <v>0</v>
      </c>
      <c r="AE320">
        <v>0</v>
      </c>
      <c r="AF320">
        <v>39.035876999999999</v>
      </c>
    </row>
    <row r="321" spans="1:32" x14ac:dyDescent="0.3">
      <c r="A321">
        <v>2806844</v>
      </c>
      <c r="B321">
        <v>2</v>
      </c>
      <c r="C321" t="s">
        <v>82</v>
      </c>
      <c r="D321" t="s">
        <v>101</v>
      </c>
      <c r="E321" t="s">
        <v>1400</v>
      </c>
      <c r="F321" t="s">
        <v>1401</v>
      </c>
      <c r="G321" t="s">
        <v>31552</v>
      </c>
      <c r="H321" t="s">
        <v>223</v>
      </c>
      <c r="I321" t="s">
        <v>78</v>
      </c>
      <c r="J321" t="s">
        <v>135</v>
      </c>
      <c r="K321" t="s">
        <v>22</v>
      </c>
      <c r="L321" t="s">
        <v>136</v>
      </c>
      <c r="M321" t="s">
        <v>1402</v>
      </c>
      <c r="N321" t="s">
        <v>1403</v>
      </c>
      <c r="O321">
        <v>0.56388888888888888</v>
      </c>
      <c r="P321">
        <v>0</v>
      </c>
      <c r="Q321">
        <v>345</v>
      </c>
      <c r="R321">
        <v>0</v>
      </c>
      <c r="S321">
        <v>0</v>
      </c>
      <c r="T321">
        <v>0</v>
      </c>
      <c r="U321">
        <v>55</v>
      </c>
      <c r="V321">
        <v>0</v>
      </c>
      <c r="W321">
        <v>0</v>
      </c>
      <c r="X321">
        <v>0</v>
      </c>
      <c r="Y321">
        <v>42.442309999999999</v>
      </c>
      <c r="Z321">
        <v>0</v>
      </c>
      <c r="AA321">
        <v>0</v>
      </c>
      <c r="AB321">
        <v>0</v>
      </c>
      <c r="AC321">
        <v>33.146099999999997</v>
      </c>
      <c r="AD321">
        <v>0</v>
      </c>
      <c r="AE321">
        <v>0</v>
      </c>
      <c r="AF321">
        <v>75.588409999999996</v>
      </c>
    </row>
    <row r="322" spans="1:32" x14ac:dyDescent="0.3">
      <c r="A322">
        <v>2807005</v>
      </c>
      <c r="B322">
        <v>2</v>
      </c>
      <c r="C322" t="s">
        <v>83</v>
      </c>
      <c r="D322" t="s">
        <v>127</v>
      </c>
      <c r="E322" t="s">
        <v>1404</v>
      </c>
      <c r="F322" t="s">
        <v>1405</v>
      </c>
      <c r="G322" t="s">
        <v>31551</v>
      </c>
      <c r="H322" t="s">
        <v>624</v>
      </c>
      <c r="I322" t="s">
        <v>79</v>
      </c>
      <c r="J322" t="s">
        <v>135</v>
      </c>
      <c r="K322" t="s">
        <v>22</v>
      </c>
      <c r="L322" t="s">
        <v>136</v>
      </c>
      <c r="M322" t="s">
        <v>1406</v>
      </c>
      <c r="N322" t="s">
        <v>1407</v>
      </c>
      <c r="O322">
        <v>0.17416666666666666</v>
      </c>
      <c r="P322">
        <v>1</v>
      </c>
      <c r="Q322">
        <v>465</v>
      </c>
      <c r="R322">
        <v>1</v>
      </c>
      <c r="S322">
        <v>14</v>
      </c>
      <c r="T322">
        <v>3</v>
      </c>
      <c r="U322">
        <v>29</v>
      </c>
      <c r="V322">
        <v>0</v>
      </c>
      <c r="W322">
        <v>0</v>
      </c>
      <c r="X322">
        <v>0.89085424000000002</v>
      </c>
      <c r="Y322">
        <v>8.3398339999999997</v>
      </c>
      <c r="Z322">
        <v>4.1471962000000001E-2</v>
      </c>
      <c r="AA322">
        <v>0.16011953000000001</v>
      </c>
      <c r="AB322">
        <v>13.941062000000001</v>
      </c>
      <c r="AC322">
        <v>0.79052109999999998</v>
      </c>
      <c r="AD322">
        <v>0</v>
      </c>
      <c r="AE322">
        <v>0</v>
      </c>
      <c r="AF322">
        <v>24.163864</v>
      </c>
    </row>
    <row r="323" spans="1:32" x14ac:dyDescent="0.3">
      <c r="A323">
        <v>2807080</v>
      </c>
      <c r="B323">
        <v>2</v>
      </c>
      <c r="C323" t="s">
        <v>82</v>
      </c>
      <c r="D323" t="s">
        <v>87</v>
      </c>
      <c r="E323" t="s">
        <v>1408</v>
      </c>
      <c r="F323" t="s">
        <v>1409</v>
      </c>
      <c r="G323" t="s">
        <v>31552</v>
      </c>
      <c r="H323" t="s">
        <v>223</v>
      </c>
      <c r="I323" t="s">
        <v>78</v>
      </c>
      <c r="J323" t="s">
        <v>135</v>
      </c>
      <c r="K323" t="s">
        <v>22</v>
      </c>
      <c r="L323" t="s">
        <v>136</v>
      </c>
      <c r="M323" t="s">
        <v>1410</v>
      </c>
      <c r="N323" t="s">
        <v>1411</v>
      </c>
      <c r="O323">
        <v>0.22222222222222221</v>
      </c>
      <c r="P323">
        <v>0</v>
      </c>
      <c r="Q323">
        <v>1000</v>
      </c>
      <c r="R323">
        <v>0</v>
      </c>
      <c r="S323">
        <v>0</v>
      </c>
      <c r="T323">
        <v>0</v>
      </c>
      <c r="U323">
        <v>46</v>
      </c>
      <c r="V323">
        <v>0</v>
      </c>
      <c r="W323">
        <v>0</v>
      </c>
      <c r="X323">
        <v>0</v>
      </c>
      <c r="Y323">
        <v>62.130879999999998</v>
      </c>
      <c r="Z323">
        <v>0</v>
      </c>
      <c r="AA323">
        <v>0</v>
      </c>
      <c r="AB323">
        <v>0</v>
      </c>
      <c r="AC323">
        <v>6.5696424999999996</v>
      </c>
      <c r="AD323">
        <v>0</v>
      </c>
      <c r="AE323">
        <v>0</v>
      </c>
      <c r="AF323">
        <v>68.700519999999997</v>
      </c>
    </row>
    <row r="324" spans="1:32" x14ac:dyDescent="0.3">
      <c r="A324">
        <v>2807135</v>
      </c>
      <c r="B324">
        <v>1</v>
      </c>
      <c r="C324" t="s">
        <v>82</v>
      </c>
      <c r="D324" t="s">
        <v>104</v>
      </c>
      <c r="E324" t="s">
        <v>1412</v>
      </c>
      <c r="F324" t="s">
        <v>1413</v>
      </c>
      <c r="G324" t="s">
        <v>31545</v>
      </c>
      <c r="H324" t="s">
        <v>185</v>
      </c>
      <c r="I324" t="s">
        <v>79</v>
      </c>
      <c r="J324" t="s">
        <v>248</v>
      </c>
      <c r="K324" t="s">
        <v>22</v>
      </c>
      <c r="L324" t="s">
        <v>186</v>
      </c>
      <c r="M324" t="s">
        <v>1414</v>
      </c>
      <c r="N324" t="s">
        <v>1415</v>
      </c>
      <c r="O324">
        <v>3.9722222222222221E-2</v>
      </c>
      <c r="P324">
        <v>0</v>
      </c>
      <c r="Q324">
        <v>2963</v>
      </c>
      <c r="R324">
        <v>0</v>
      </c>
      <c r="S324">
        <v>0</v>
      </c>
      <c r="T324">
        <v>0</v>
      </c>
      <c r="U324">
        <v>174</v>
      </c>
      <c r="V324">
        <v>0</v>
      </c>
      <c r="W324">
        <v>2</v>
      </c>
      <c r="X324">
        <v>0</v>
      </c>
      <c r="Y324">
        <v>27.648306000000002</v>
      </c>
      <c r="Z324">
        <v>0</v>
      </c>
      <c r="AA324">
        <v>0</v>
      </c>
      <c r="AB324">
        <v>0</v>
      </c>
      <c r="AC324">
        <v>5.1822295</v>
      </c>
      <c r="AD324">
        <v>0</v>
      </c>
      <c r="AE324">
        <v>0.90197260000000001</v>
      </c>
      <c r="AF324">
        <v>33.732509999999998</v>
      </c>
    </row>
    <row r="325" spans="1:32" x14ac:dyDescent="0.3">
      <c r="A325">
        <v>2807039</v>
      </c>
      <c r="B325">
        <v>1</v>
      </c>
      <c r="C325" t="s">
        <v>82</v>
      </c>
      <c r="D325" t="s">
        <v>98</v>
      </c>
      <c r="E325" t="s">
        <v>891</v>
      </c>
      <c r="F325" t="s">
        <v>892</v>
      </c>
      <c r="G325" t="s">
        <v>31548</v>
      </c>
      <c r="H325" t="s">
        <v>333</v>
      </c>
      <c r="I325" t="s">
        <v>78</v>
      </c>
      <c r="J325" t="s">
        <v>135</v>
      </c>
      <c r="K325" t="s">
        <v>22</v>
      </c>
      <c r="L325" t="s">
        <v>136</v>
      </c>
      <c r="M325" t="s">
        <v>1416</v>
      </c>
      <c r="N325" t="s">
        <v>1417</v>
      </c>
      <c r="O325">
        <v>1.4941666666666666</v>
      </c>
      <c r="P325">
        <v>0</v>
      </c>
      <c r="Q325">
        <v>8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3.4779654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3.4779654</v>
      </c>
    </row>
    <row r="326" spans="1:32" x14ac:dyDescent="0.3">
      <c r="A326">
        <v>2807029</v>
      </c>
      <c r="B326">
        <v>1</v>
      </c>
      <c r="C326" t="s">
        <v>82</v>
      </c>
      <c r="D326" t="s">
        <v>88</v>
      </c>
      <c r="E326" t="s">
        <v>1418</v>
      </c>
      <c r="F326" t="s">
        <v>1419</v>
      </c>
      <c r="G326" t="s">
        <v>31552</v>
      </c>
      <c r="H326" t="s">
        <v>665</v>
      </c>
      <c r="I326" t="s">
        <v>78</v>
      </c>
      <c r="J326" t="s">
        <v>135</v>
      </c>
      <c r="K326" t="s">
        <v>22</v>
      </c>
      <c r="L326" t="s">
        <v>136</v>
      </c>
      <c r="M326" t="s">
        <v>1420</v>
      </c>
      <c r="N326" t="s">
        <v>1421</v>
      </c>
      <c r="O326">
        <v>1.2116666666666667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18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10.837616000000001</v>
      </c>
      <c r="AD326">
        <v>0</v>
      </c>
      <c r="AE326">
        <v>0</v>
      </c>
      <c r="AF326">
        <v>10.837616000000001</v>
      </c>
    </row>
    <row r="327" spans="1:32" x14ac:dyDescent="0.3">
      <c r="A327">
        <v>2807023</v>
      </c>
      <c r="B327">
        <v>1</v>
      </c>
      <c r="C327" t="s">
        <v>82</v>
      </c>
      <c r="D327" t="s">
        <v>103</v>
      </c>
      <c r="E327" t="s">
        <v>1422</v>
      </c>
      <c r="F327" t="s">
        <v>1423</v>
      </c>
      <c r="G327" t="s">
        <v>31546</v>
      </c>
      <c r="H327" t="s">
        <v>1297</v>
      </c>
      <c r="I327" t="s">
        <v>78</v>
      </c>
      <c r="J327" t="s">
        <v>135</v>
      </c>
      <c r="K327" t="s">
        <v>22</v>
      </c>
      <c r="L327" t="s">
        <v>136</v>
      </c>
      <c r="M327" t="s">
        <v>1424</v>
      </c>
      <c r="N327" t="s">
        <v>1425</v>
      </c>
      <c r="O327">
        <v>3.8913888888888888</v>
      </c>
      <c r="P327">
        <v>0</v>
      </c>
      <c r="Q327">
        <v>15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6.4964449999999996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6.4964449999999996</v>
      </c>
    </row>
    <row r="328" spans="1:32" x14ac:dyDescent="0.3">
      <c r="A328">
        <v>2807032</v>
      </c>
      <c r="B328">
        <v>1</v>
      </c>
      <c r="C328" t="s">
        <v>83</v>
      </c>
      <c r="D328" t="s">
        <v>123</v>
      </c>
      <c r="E328" t="s">
        <v>1426</v>
      </c>
      <c r="F328" t="s">
        <v>1427</v>
      </c>
      <c r="G328" t="s">
        <v>31549</v>
      </c>
      <c r="H328" t="s">
        <v>134</v>
      </c>
      <c r="I328" t="s">
        <v>79</v>
      </c>
      <c r="J328" t="s">
        <v>248</v>
      </c>
      <c r="K328" t="s">
        <v>22</v>
      </c>
      <c r="L328" t="s">
        <v>136</v>
      </c>
      <c r="M328" t="s">
        <v>1428</v>
      </c>
      <c r="N328" t="s">
        <v>1429</v>
      </c>
      <c r="O328">
        <v>7.7777777777777776E-3</v>
      </c>
      <c r="P328">
        <v>1</v>
      </c>
      <c r="Q328">
        <v>0</v>
      </c>
      <c r="R328">
        <v>43</v>
      </c>
      <c r="S328">
        <v>73</v>
      </c>
      <c r="T328">
        <v>4</v>
      </c>
      <c r="U328">
        <v>2</v>
      </c>
      <c r="V328">
        <v>1</v>
      </c>
      <c r="W328">
        <v>0</v>
      </c>
      <c r="X328">
        <v>1.2889872E-2</v>
      </c>
      <c r="Y328">
        <v>0</v>
      </c>
      <c r="Z328">
        <v>0.37913394</v>
      </c>
      <c r="AA328">
        <v>0.23368000999999999</v>
      </c>
      <c r="AB328">
        <v>0.53703190000000001</v>
      </c>
      <c r="AC328">
        <v>1.5032657E-4</v>
      </c>
      <c r="AD328">
        <v>0.51808083000000005</v>
      </c>
      <c r="AE328">
        <v>0</v>
      </c>
      <c r="AF328">
        <v>1.6809669</v>
      </c>
    </row>
    <row r="329" spans="1:32" x14ac:dyDescent="0.3">
      <c r="A329">
        <v>2807037</v>
      </c>
      <c r="B329">
        <v>1</v>
      </c>
      <c r="C329" t="s">
        <v>82</v>
      </c>
      <c r="D329" t="s">
        <v>92</v>
      </c>
      <c r="E329" t="s">
        <v>1430</v>
      </c>
      <c r="F329" t="s">
        <v>1431</v>
      </c>
      <c r="G329" t="s">
        <v>31550</v>
      </c>
      <c r="H329" t="s">
        <v>1432</v>
      </c>
      <c r="I329" t="s">
        <v>78</v>
      </c>
      <c r="J329" t="s">
        <v>135</v>
      </c>
      <c r="K329" t="s">
        <v>22</v>
      </c>
      <c r="L329" t="s">
        <v>136</v>
      </c>
      <c r="M329" t="s">
        <v>1433</v>
      </c>
      <c r="N329" t="s">
        <v>1434</v>
      </c>
      <c r="O329">
        <v>1.0905555555555555</v>
      </c>
      <c r="P329">
        <v>0</v>
      </c>
      <c r="Q329">
        <v>101</v>
      </c>
      <c r="R329">
        <v>0</v>
      </c>
      <c r="S329">
        <v>0</v>
      </c>
      <c r="T329">
        <v>0</v>
      </c>
      <c r="U329">
        <v>23</v>
      </c>
      <c r="V329">
        <v>0</v>
      </c>
      <c r="W329">
        <v>0</v>
      </c>
      <c r="X329">
        <v>0</v>
      </c>
      <c r="Y329">
        <v>32.419373</v>
      </c>
      <c r="Z329">
        <v>0</v>
      </c>
      <c r="AA329">
        <v>0</v>
      </c>
      <c r="AB329">
        <v>0</v>
      </c>
      <c r="AC329">
        <v>41.759700000000002</v>
      </c>
      <c r="AD329">
        <v>0</v>
      </c>
      <c r="AE329">
        <v>0</v>
      </c>
      <c r="AF329">
        <v>74.179069999999996</v>
      </c>
    </row>
    <row r="330" spans="1:32" x14ac:dyDescent="0.3">
      <c r="A330">
        <v>2807010</v>
      </c>
      <c r="B330">
        <v>1</v>
      </c>
      <c r="C330" t="s">
        <v>83</v>
      </c>
      <c r="D330" t="s">
        <v>119</v>
      </c>
      <c r="E330" t="s">
        <v>1435</v>
      </c>
      <c r="F330" t="s">
        <v>1436</v>
      </c>
      <c r="G330" t="s">
        <v>31546</v>
      </c>
      <c r="H330" t="s">
        <v>223</v>
      </c>
      <c r="I330" t="s">
        <v>78</v>
      </c>
      <c r="J330" t="s">
        <v>135</v>
      </c>
      <c r="K330" t="s">
        <v>22</v>
      </c>
      <c r="L330" t="s">
        <v>136</v>
      </c>
      <c r="M330" t="s">
        <v>1437</v>
      </c>
      <c r="N330" t="s">
        <v>1438</v>
      </c>
      <c r="O330">
        <v>1.4930555555555556</v>
      </c>
      <c r="P330">
        <v>0</v>
      </c>
      <c r="Q330">
        <v>9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1.6295012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1.6295012</v>
      </c>
    </row>
    <row r="331" spans="1:32" x14ac:dyDescent="0.3">
      <c r="A331">
        <v>2807013</v>
      </c>
      <c r="B331">
        <v>1</v>
      </c>
      <c r="C331" t="s">
        <v>82</v>
      </c>
      <c r="D331" t="s">
        <v>108</v>
      </c>
      <c r="E331" t="s">
        <v>1439</v>
      </c>
      <c r="F331" t="s">
        <v>1440</v>
      </c>
      <c r="G331" t="s">
        <v>31546</v>
      </c>
      <c r="H331" t="s">
        <v>223</v>
      </c>
      <c r="I331" t="s">
        <v>78</v>
      </c>
      <c r="J331" t="s">
        <v>135</v>
      </c>
      <c r="K331" t="s">
        <v>22</v>
      </c>
      <c r="L331" t="s">
        <v>136</v>
      </c>
      <c r="M331" t="s">
        <v>1441</v>
      </c>
      <c r="N331" t="s">
        <v>1442</v>
      </c>
      <c r="O331">
        <v>4.003333333333333</v>
      </c>
      <c r="P331">
        <v>0</v>
      </c>
      <c r="Q331">
        <v>2</v>
      </c>
      <c r="R331">
        <v>0</v>
      </c>
      <c r="S331">
        <v>1</v>
      </c>
      <c r="T331">
        <v>0</v>
      </c>
      <c r="U331">
        <v>1</v>
      </c>
      <c r="V331">
        <v>0</v>
      </c>
      <c r="W331">
        <v>0</v>
      </c>
      <c r="X331">
        <v>0</v>
      </c>
      <c r="Y331">
        <v>0.49183687999999998</v>
      </c>
      <c r="Z331">
        <v>0</v>
      </c>
      <c r="AA331">
        <v>5.5843340000000001</v>
      </c>
      <c r="AB331">
        <v>0</v>
      </c>
      <c r="AC331">
        <v>0.38589240000000002</v>
      </c>
      <c r="AD331">
        <v>0</v>
      </c>
      <c r="AE331">
        <v>0</v>
      </c>
      <c r="AF331">
        <v>6.4620632999999996</v>
      </c>
    </row>
    <row r="332" spans="1:32" x14ac:dyDescent="0.3">
      <c r="A332">
        <v>2806940</v>
      </c>
      <c r="B332">
        <v>1</v>
      </c>
      <c r="C332" t="s">
        <v>82</v>
      </c>
      <c r="D332" t="s">
        <v>88</v>
      </c>
      <c r="E332" t="s">
        <v>1443</v>
      </c>
      <c r="F332" t="s">
        <v>1444</v>
      </c>
      <c r="G332" t="s">
        <v>31552</v>
      </c>
      <c r="H332" t="s">
        <v>648</v>
      </c>
      <c r="I332" t="s">
        <v>78</v>
      </c>
      <c r="J332" t="s">
        <v>135</v>
      </c>
      <c r="K332" t="s">
        <v>22</v>
      </c>
      <c r="L332" t="s">
        <v>186</v>
      </c>
      <c r="M332" t="s">
        <v>1445</v>
      </c>
      <c r="N332" t="s">
        <v>1446</v>
      </c>
      <c r="O332">
        <v>8.2808333333333337</v>
      </c>
      <c r="P332">
        <v>0</v>
      </c>
      <c r="Q332">
        <v>114</v>
      </c>
      <c r="R332">
        <v>0</v>
      </c>
      <c r="S332">
        <v>18</v>
      </c>
      <c r="T332">
        <v>0</v>
      </c>
      <c r="U332">
        <v>30</v>
      </c>
      <c r="V332">
        <v>0</v>
      </c>
      <c r="W332">
        <v>0</v>
      </c>
      <c r="X332">
        <v>0</v>
      </c>
      <c r="Y332">
        <v>196.53528</v>
      </c>
      <c r="Z332">
        <v>0</v>
      </c>
      <c r="AA332">
        <v>24.17559</v>
      </c>
      <c r="AB332">
        <v>0</v>
      </c>
      <c r="AC332">
        <v>325.95934999999997</v>
      </c>
      <c r="AD332">
        <v>0</v>
      </c>
      <c r="AE332">
        <v>0</v>
      </c>
      <c r="AF332">
        <v>546.67020000000002</v>
      </c>
    </row>
    <row r="333" spans="1:32" x14ac:dyDescent="0.3">
      <c r="A333">
        <v>2806953</v>
      </c>
      <c r="B333">
        <v>1</v>
      </c>
      <c r="C333" t="s">
        <v>82</v>
      </c>
      <c r="D333" t="s">
        <v>103</v>
      </c>
      <c r="E333" t="s">
        <v>1447</v>
      </c>
      <c r="F333" t="s">
        <v>1448</v>
      </c>
      <c r="G333" t="s">
        <v>31546</v>
      </c>
      <c r="H333" t="s">
        <v>223</v>
      </c>
      <c r="I333" t="s">
        <v>78</v>
      </c>
      <c r="J333" t="s">
        <v>135</v>
      </c>
      <c r="K333" t="s">
        <v>22</v>
      </c>
      <c r="L333" t="s">
        <v>136</v>
      </c>
      <c r="M333" t="s">
        <v>1449</v>
      </c>
      <c r="N333" t="s">
        <v>1450</v>
      </c>
      <c r="O333">
        <v>1.5363888888888888</v>
      </c>
      <c r="P333">
        <v>0</v>
      </c>
      <c r="Q333">
        <v>151</v>
      </c>
      <c r="R333">
        <v>0</v>
      </c>
      <c r="S333">
        <v>1</v>
      </c>
      <c r="T333">
        <v>0</v>
      </c>
      <c r="U333">
        <v>48</v>
      </c>
      <c r="V333">
        <v>0</v>
      </c>
      <c r="W333">
        <v>0</v>
      </c>
      <c r="X333">
        <v>0</v>
      </c>
      <c r="Y333">
        <v>32.628708000000003</v>
      </c>
      <c r="Z333">
        <v>0</v>
      </c>
      <c r="AA333">
        <v>5.3780260000000003E-2</v>
      </c>
      <c r="AB333">
        <v>0</v>
      </c>
      <c r="AC333">
        <v>29.477367000000001</v>
      </c>
      <c r="AD333">
        <v>0</v>
      </c>
      <c r="AE333">
        <v>0</v>
      </c>
      <c r="AF333">
        <v>62.159855</v>
      </c>
    </row>
    <row r="334" spans="1:32" x14ac:dyDescent="0.3">
      <c r="A334">
        <v>2806963</v>
      </c>
      <c r="B334">
        <v>1</v>
      </c>
      <c r="C334" t="s">
        <v>82</v>
      </c>
      <c r="D334" t="s">
        <v>103</v>
      </c>
      <c r="E334" t="s">
        <v>1451</v>
      </c>
      <c r="F334" t="s">
        <v>1452</v>
      </c>
      <c r="G334" t="s">
        <v>31549</v>
      </c>
      <c r="H334" t="s">
        <v>134</v>
      </c>
      <c r="I334" t="s">
        <v>79</v>
      </c>
      <c r="J334" t="s">
        <v>135</v>
      </c>
      <c r="K334" t="s">
        <v>22</v>
      </c>
      <c r="L334" t="s">
        <v>136</v>
      </c>
      <c r="M334" t="s">
        <v>1453</v>
      </c>
      <c r="N334" t="s">
        <v>1454</v>
      </c>
      <c r="O334">
        <v>0.44194444444444442</v>
      </c>
      <c r="P334">
        <v>0</v>
      </c>
      <c r="Q334">
        <v>446</v>
      </c>
      <c r="R334">
        <v>0</v>
      </c>
      <c r="S334">
        <v>84</v>
      </c>
      <c r="T334">
        <v>1</v>
      </c>
      <c r="U334">
        <v>82</v>
      </c>
      <c r="V334">
        <v>0</v>
      </c>
      <c r="W334">
        <v>0</v>
      </c>
      <c r="X334">
        <v>0</v>
      </c>
      <c r="Y334">
        <v>20.305510000000002</v>
      </c>
      <c r="Z334">
        <v>0</v>
      </c>
      <c r="AA334">
        <v>4.4961650000000004</v>
      </c>
      <c r="AB334">
        <v>6.7626749999999999E-2</v>
      </c>
      <c r="AC334">
        <v>11.245735</v>
      </c>
      <c r="AD334">
        <v>0</v>
      </c>
      <c r="AE334">
        <v>0</v>
      </c>
      <c r="AF334">
        <v>36.115036000000003</v>
      </c>
    </row>
    <row r="335" spans="1:32" x14ac:dyDescent="0.3">
      <c r="A335">
        <v>2806941</v>
      </c>
      <c r="B335">
        <v>1</v>
      </c>
      <c r="C335" t="s">
        <v>82</v>
      </c>
      <c r="D335" t="s">
        <v>106</v>
      </c>
      <c r="E335" t="s">
        <v>1455</v>
      </c>
      <c r="F335" t="s">
        <v>1456</v>
      </c>
      <c r="G335" t="s">
        <v>31551</v>
      </c>
      <c r="H335" t="s">
        <v>643</v>
      </c>
      <c r="I335" t="s">
        <v>79</v>
      </c>
      <c r="J335" t="s">
        <v>135</v>
      </c>
      <c r="K335" t="s">
        <v>22</v>
      </c>
      <c r="L335" t="s">
        <v>186</v>
      </c>
      <c r="M335" t="s">
        <v>1457</v>
      </c>
      <c r="N335" t="s">
        <v>1458</v>
      </c>
      <c r="O335">
        <v>5.8516666666666666</v>
      </c>
      <c r="P335">
        <v>0</v>
      </c>
      <c r="Q335">
        <v>380</v>
      </c>
      <c r="R335">
        <v>0</v>
      </c>
      <c r="S335">
        <v>0</v>
      </c>
      <c r="T335">
        <v>0</v>
      </c>
      <c r="U335">
        <v>32</v>
      </c>
      <c r="V335">
        <v>0</v>
      </c>
      <c r="W335">
        <v>0</v>
      </c>
      <c r="X335">
        <v>0</v>
      </c>
      <c r="Y335">
        <v>575.48626999999999</v>
      </c>
      <c r="Z335">
        <v>0</v>
      </c>
      <c r="AA335">
        <v>0</v>
      </c>
      <c r="AB335">
        <v>0</v>
      </c>
      <c r="AC335">
        <v>87.262410000000003</v>
      </c>
      <c r="AD335">
        <v>0</v>
      </c>
      <c r="AE335">
        <v>0</v>
      </c>
      <c r="AF335">
        <v>662.74869999999999</v>
      </c>
    </row>
    <row r="336" spans="1:32" x14ac:dyDescent="0.3">
      <c r="A336">
        <v>2806949</v>
      </c>
      <c r="B336">
        <v>1</v>
      </c>
      <c r="C336" t="s">
        <v>83</v>
      </c>
      <c r="D336" t="s">
        <v>126</v>
      </c>
      <c r="E336" t="s">
        <v>1459</v>
      </c>
      <c r="F336" t="s">
        <v>1460</v>
      </c>
      <c r="G336" t="s">
        <v>31545</v>
      </c>
      <c r="H336" t="s">
        <v>134</v>
      </c>
      <c r="I336" t="s">
        <v>79</v>
      </c>
      <c r="J336" t="s">
        <v>135</v>
      </c>
      <c r="K336" t="s">
        <v>22</v>
      </c>
      <c r="L336" t="s">
        <v>136</v>
      </c>
      <c r="M336" t="s">
        <v>1461</v>
      </c>
      <c r="N336" t="s">
        <v>1462</v>
      </c>
      <c r="O336">
        <v>0.25277777777777777</v>
      </c>
      <c r="P336">
        <v>8</v>
      </c>
      <c r="Q336">
        <v>1332</v>
      </c>
      <c r="R336">
        <v>4</v>
      </c>
      <c r="S336">
        <v>122</v>
      </c>
      <c r="T336">
        <v>5</v>
      </c>
      <c r="U336">
        <v>96</v>
      </c>
      <c r="V336">
        <v>0</v>
      </c>
      <c r="W336">
        <v>0</v>
      </c>
      <c r="X336">
        <v>4.8886995000000004</v>
      </c>
      <c r="Y336">
        <v>29.785097</v>
      </c>
      <c r="Z336">
        <v>1.1626627</v>
      </c>
      <c r="AA336">
        <v>3.9380445000000002</v>
      </c>
      <c r="AB336">
        <v>3.6765609000000001</v>
      </c>
      <c r="AC336">
        <v>4.793838</v>
      </c>
      <c r="AD336">
        <v>0</v>
      </c>
      <c r="AE336">
        <v>0</v>
      </c>
      <c r="AF336">
        <v>48.244903999999998</v>
      </c>
    </row>
    <row r="337" spans="1:32" x14ac:dyDescent="0.3">
      <c r="A337">
        <v>2806897</v>
      </c>
      <c r="B337">
        <v>1</v>
      </c>
      <c r="C337" t="s">
        <v>82</v>
      </c>
      <c r="D337" t="s">
        <v>88</v>
      </c>
      <c r="E337" t="s">
        <v>1463</v>
      </c>
      <c r="F337" t="s">
        <v>1464</v>
      </c>
      <c r="G337" t="s">
        <v>31552</v>
      </c>
      <c r="H337" t="s">
        <v>223</v>
      </c>
      <c r="I337" t="s">
        <v>78</v>
      </c>
      <c r="J337" t="s">
        <v>135</v>
      </c>
      <c r="K337" t="s">
        <v>22</v>
      </c>
      <c r="L337" t="s">
        <v>136</v>
      </c>
      <c r="M337" t="s">
        <v>1465</v>
      </c>
      <c r="N337" t="s">
        <v>1466</v>
      </c>
      <c r="O337">
        <v>2.7494444444444444</v>
      </c>
      <c r="P337">
        <v>0</v>
      </c>
      <c r="Q337">
        <v>66</v>
      </c>
      <c r="R337">
        <v>0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0</v>
      </c>
      <c r="Y337">
        <v>9.3890910000000005</v>
      </c>
      <c r="Z337">
        <v>0</v>
      </c>
      <c r="AA337">
        <v>0</v>
      </c>
      <c r="AB337">
        <v>0</v>
      </c>
      <c r="AC337">
        <v>7.5857607000000002E-3</v>
      </c>
      <c r="AD337">
        <v>0</v>
      </c>
      <c r="AE337">
        <v>0</v>
      </c>
      <c r="AF337">
        <v>9.3966759999999994</v>
      </c>
    </row>
    <row r="338" spans="1:32" x14ac:dyDescent="0.3">
      <c r="A338">
        <v>2806893</v>
      </c>
      <c r="B338">
        <v>1</v>
      </c>
      <c r="C338" t="s">
        <v>82</v>
      </c>
      <c r="D338" t="s">
        <v>110</v>
      </c>
      <c r="E338" t="s">
        <v>1467</v>
      </c>
      <c r="F338" t="s">
        <v>1468</v>
      </c>
      <c r="G338" t="s">
        <v>31546</v>
      </c>
      <c r="H338" t="s">
        <v>643</v>
      </c>
      <c r="I338" t="s">
        <v>78</v>
      </c>
      <c r="J338" t="s">
        <v>135</v>
      </c>
      <c r="K338" t="s">
        <v>22</v>
      </c>
      <c r="L338" t="s">
        <v>186</v>
      </c>
      <c r="M338" t="s">
        <v>1469</v>
      </c>
      <c r="N338" t="s">
        <v>1470</v>
      </c>
      <c r="O338">
        <v>4.0452777777777778</v>
      </c>
      <c r="P338">
        <v>0</v>
      </c>
      <c r="Q338">
        <v>166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147.67221000000001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147.67221000000001</v>
      </c>
    </row>
    <row r="339" spans="1:32" x14ac:dyDescent="0.3">
      <c r="A339">
        <v>2806900</v>
      </c>
      <c r="B339">
        <v>1</v>
      </c>
      <c r="C339" t="s">
        <v>82</v>
      </c>
      <c r="D339" t="s">
        <v>86</v>
      </c>
      <c r="E339" t="s">
        <v>1471</v>
      </c>
      <c r="F339" t="s">
        <v>1472</v>
      </c>
      <c r="G339" t="s">
        <v>31551</v>
      </c>
      <c r="H339" t="s">
        <v>643</v>
      </c>
      <c r="I339" t="s">
        <v>79</v>
      </c>
      <c r="J339" t="s">
        <v>135</v>
      </c>
      <c r="K339" t="s">
        <v>22</v>
      </c>
      <c r="L339" t="s">
        <v>186</v>
      </c>
      <c r="M339" t="s">
        <v>1473</v>
      </c>
      <c r="N339" t="s">
        <v>1474</v>
      </c>
      <c r="O339">
        <v>7.3888888888888893</v>
      </c>
      <c r="P339">
        <v>0</v>
      </c>
      <c r="Q339">
        <v>230</v>
      </c>
      <c r="R339">
        <v>0</v>
      </c>
      <c r="S339">
        <v>53</v>
      </c>
      <c r="T339">
        <v>0</v>
      </c>
      <c r="U339">
        <v>49</v>
      </c>
      <c r="V339">
        <v>0</v>
      </c>
      <c r="W339">
        <v>0</v>
      </c>
      <c r="X339">
        <v>0</v>
      </c>
      <c r="Y339">
        <v>258.53897000000001</v>
      </c>
      <c r="Z339">
        <v>0</v>
      </c>
      <c r="AA339">
        <v>40.974457000000001</v>
      </c>
      <c r="AB339">
        <v>0</v>
      </c>
      <c r="AC339">
        <v>293.91492</v>
      </c>
      <c r="AD339">
        <v>0</v>
      </c>
      <c r="AE339">
        <v>0</v>
      </c>
      <c r="AF339">
        <v>593.42834000000005</v>
      </c>
    </row>
    <row r="340" spans="1:32" x14ac:dyDescent="0.3">
      <c r="A340">
        <v>2806889</v>
      </c>
      <c r="B340">
        <v>1</v>
      </c>
      <c r="C340" t="s">
        <v>82</v>
      </c>
      <c r="D340" t="s">
        <v>100</v>
      </c>
      <c r="E340" t="s">
        <v>1475</v>
      </c>
      <c r="F340" t="s">
        <v>1476</v>
      </c>
      <c r="G340" t="s">
        <v>31552</v>
      </c>
      <c r="H340" t="s">
        <v>145</v>
      </c>
      <c r="I340" t="s">
        <v>78</v>
      </c>
      <c r="J340" t="s">
        <v>135</v>
      </c>
      <c r="K340" t="s">
        <v>22</v>
      </c>
      <c r="L340" t="s">
        <v>136</v>
      </c>
      <c r="M340" t="s">
        <v>1477</v>
      </c>
      <c r="N340" t="s">
        <v>1478</v>
      </c>
      <c r="O340">
        <v>1.6230555555555555</v>
      </c>
      <c r="P340">
        <v>0</v>
      </c>
      <c r="Q340">
        <v>567</v>
      </c>
      <c r="R340">
        <v>0</v>
      </c>
      <c r="S340">
        <v>0</v>
      </c>
      <c r="T340">
        <v>0</v>
      </c>
      <c r="U340">
        <v>50</v>
      </c>
      <c r="V340">
        <v>0</v>
      </c>
      <c r="W340">
        <v>0</v>
      </c>
      <c r="X340">
        <v>0</v>
      </c>
      <c r="Y340">
        <v>181.25103999999999</v>
      </c>
      <c r="Z340">
        <v>0</v>
      </c>
      <c r="AA340">
        <v>0</v>
      </c>
      <c r="AB340">
        <v>0</v>
      </c>
      <c r="AC340">
        <v>110.30173000000001</v>
      </c>
      <c r="AD340">
        <v>0</v>
      </c>
      <c r="AE340">
        <v>0</v>
      </c>
      <c r="AF340">
        <v>291.55275999999998</v>
      </c>
    </row>
    <row r="341" spans="1:32" x14ac:dyDescent="0.3">
      <c r="A341">
        <v>2806870</v>
      </c>
      <c r="B341">
        <v>1</v>
      </c>
      <c r="C341" t="s">
        <v>82</v>
      </c>
      <c r="D341" t="s">
        <v>105</v>
      </c>
      <c r="E341" t="s">
        <v>1479</v>
      </c>
      <c r="F341" t="s">
        <v>1480</v>
      </c>
      <c r="G341" t="s">
        <v>31548</v>
      </c>
      <c r="H341" t="s">
        <v>893</v>
      </c>
      <c r="I341" t="s">
        <v>78</v>
      </c>
      <c r="J341" t="s">
        <v>135</v>
      </c>
      <c r="K341" t="s">
        <v>22</v>
      </c>
      <c r="L341" t="s">
        <v>136</v>
      </c>
      <c r="M341" t="s">
        <v>1481</v>
      </c>
      <c r="N341" t="s">
        <v>1482</v>
      </c>
      <c r="O341">
        <v>2.0252777777777777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</row>
    <row r="342" spans="1:32" x14ac:dyDescent="0.3">
      <c r="A342">
        <v>2806877</v>
      </c>
      <c r="B342">
        <v>1</v>
      </c>
      <c r="C342" t="s">
        <v>82</v>
      </c>
      <c r="D342" t="s">
        <v>90</v>
      </c>
      <c r="E342" t="s">
        <v>1483</v>
      </c>
      <c r="F342" t="s">
        <v>1484</v>
      </c>
      <c r="G342" t="s">
        <v>31551</v>
      </c>
      <c r="H342" t="s">
        <v>672</v>
      </c>
      <c r="I342" t="s">
        <v>79</v>
      </c>
      <c r="J342" t="s">
        <v>135</v>
      </c>
      <c r="K342" t="s">
        <v>22</v>
      </c>
      <c r="L342" t="s">
        <v>136</v>
      </c>
      <c r="M342" t="s">
        <v>1485</v>
      </c>
      <c r="N342" t="s">
        <v>1486</v>
      </c>
      <c r="O342">
        <v>4.1644444444444444</v>
      </c>
      <c r="P342">
        <v>0</v>
      </c>
      <c r="Q342">
        <v>0</v>
      </c>
      <c r="R342">
        <v>0</v>
      </c>
      <c r="S342">
        <v>0</v>
      </c>
      <c r="T342">
        <v>2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116.377945</v>
      </c>
      <c r="AC342">
        <v>0</v>
      </c>
      <c r="AD342">
        <v>0</v>
      </c>
      <c r="AE342">
        <v>0</v>
      </c>
      <c r="AF342">
        <v>116.377945</v>
      </c>
    </row>
    <row r="343" spans="1:32" x14ac:dyDescent="0.3">
      <c r="A343">
        <v>2806876</v>
      </c>
      <c r="B343">
        <v>1</v>
      </c>
      <c r="C343" t="s">
        <v>82</v>
      </c>
      <c r="D343" t="s">
        <v>112</v>
      </c>
      <c r="E343" t="s">
        <v>1487</v>
      </c>
      <c r="F343" t="s">
        <v>1488</v>
      </c>
      <c r="G343" t="s">
        <v>31547</v>
      </c>
      <c r="H343" t="s">
        <v>648</v>
      </c>
      <c r="I343" t="s">
        <v>79</v>
      </c>
      <c r="J343" t="s">
        <v>135</v>
      </c>
      <c r="K343" t="s">
        <v>22</v>
      </c>
      <c r="L343" t="s">
        <v>186</v>
      </c>
      <c r="M343" t="s">
        <v>1489</v>
      </c>
      <c r="N343" t="s">
        <v>1490</v>
      </c>
      <c r="O343">
        <v>6.3986111111111112</v>
      </c>
      <c r="P343">
        <v>0</v>
      </c>
      <c r="Q343">
        <v>101</v>
      </c>
      <c r="R343">
        <v>0</v>
      </c>
      <c r="S343">
        <v>141</v>
      </c>
      <c r="T343">
        <v>1</v>
      </c>
      <c r="U343">
        <v>50</v>
      </c>
      <c r="V343">
        <v>0</v>
      </c>
      <c r="W343">
        <v>0</v>
      </c>
      <c r="X343">
        <v>0</v>
      </c>
      <c r="Y343">
        <v>135.71709000000001</v>
      </c>
      <c r="Z343">
        <v>0</v>
      </c>
      <c r="AA343">
        <v>291.59429999999998</v>
      </c>
      <c r="AB343">
        <v>56.203341999999999</v>
      </c>
      <c r="AC343">
        <v>118.74379999999999</v>
      </c>
      <c r="AD343">
        <v>0</v>
      </c>
      <c r="AE343">
        <v>0</v>
      </c>
      <c r="AF343">
        <v>602.25850000000003</v>
      </c>
    </row>
    <row r="344" spans="1:32" x14ac:dyDescent="0.3">
      <c r="A344">
        <v>2806844</v>
      </c>
      <c r="B344">
        <v>1</v>
      </c>
      <c r="C344" t="s">
        <v>82</v>
      </c>
      <c r="D344" t="s">
        <v>101</v>
      </c>
      <c r="E344" t="s">
        <v>1491</v>
      </c>
      <c r="F344" t="s">
        <v>1492</v>
      </c>
      <c r="G344" t="s">
        <v>31546</v>
      </c>
      <c r="H344" t="s">
        <v>223</v>
      </c>
      <c r="I344" t="s">
        <v>78</v>
      </c>
      <c r="J344" t="s">
        <v>135</v>
      </c>
      <c r="K344" t="s">
        <v>22</v>
      </c>
      <c r="L344" t="s">
        <v>136</v>
      </c>
      <c r="M344" t="s">
        <v>1493</v>
      </c>
      <c r="N344" t="s">
        <v>1402</v>
      </c>
      <c r="O344">
        <v>3.8141666666666665</v>
      </c>
      <c r="P344">
        <v>0</v>
      </c>
      <c r="Q344">
        <v>273</v>
      </c>
      <c r="R344">
        <v>0</v>
      </c>
      <c r="S344">
        <v>0</v>
      </c>
      <c r="T344">
        <v>0</v>
      </c>
      <c r="U344">
        <v>47</v>
      </c>
      <c r="V344">
        <v>0</v>
      </c>
      <c r="W344">
        <v>0</v>
      </c>
      <c r="X344">
        <v>0</v>
      </c>
      <c r="Y344">
        <v>198.43700000000001</v>
      </c>
      <c r="Z344">
        <v>0</v>
      </c>
      <c r="AA344">
        <v>0</v>
      </c>
      <c r="AB344">
        <v>0</v>
      </c>
      <c r="AC344">
        <v>98.298590000000004</v>
      </c>
      <c r="AD344">
        <v>0</v>
      </c>
      <c r="AE344">
        <v>0</v>
      </c>
      <c r="AF344">
        <v>296.73559999999998</v>
      </c>
    </row>
    <row r="345" spans="1:32" x14ac:dyDescent="0.3">
      <c r="A345">
        <v>3000526</v>
      </c>
      <c r="B345">
        <v>1</v>
      </c>
      <c r="C345" t="s">
        <v>82</v>
      </c>
      <c r="D345" t="s">
        <v>104</v>
      </c>
      <c r="E345" t="s">
        <v>1494</v>
      </c>
      <c r="F345" t="s">
        <v>1495</v>
      </c>
      <c r="G345" t="s">
        <v>31548</v>
      </c>
      <c r="H345" t="s">
        <v>320</v>
      </c>
      <c r="I345" t="s">
        <v>78</v>
      </c>
      <c r="J345" t="s">
        <v>135</v>
      </c>
      <c r="K345" t="s">
        <v>22</v>
      </c>
      <c r="L345" t="s">
        <v>136</v>
      </c>
      <c r="M345" t="s">
        <v>1496</v>
      </c>
      <c r="N345" t="s">
        <v>1497</v>
      </c>
      <c r="O345">
        <v>1.8788486111111109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3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8.0393209999999993</v>
      </c>
      <c r="AD345">
        <v>0</v>
      </c>
      <c r="AE345">
        <v>0</v>
      </c>
      <c r="AF345">
        <v>8.0393209999999993</v>
      </c>
    </row>
    <row r="346" spans="1:32" x14ac:dyDescent="0.3">
      <c r="A346">
        <v>3000487</v>
      </c>
      <c r="B346">
        <v>1</v>
      </c>
      <c r="C346" t="s">
        <v>82</v>
      </c>
      <c r="D346" t="s">
        <v>92</v>
      </c>
      <c r="E346" t="s">
        <v>1498</v>
      </c>
      <c r="F346" t="s">
        <v>1499</v>
      </c>
      <c r="G346" t="s">
        <v>31546</v>
      </c>
      <c r="H346" t="s">
        <v>223</v>
      </c>
      <c r="I346" t="s">
        <v>78</v>
      </c>
      <c r="J346" t="s">
        <v>135</v>
      </c>
      <c r="K346" t="s">
        <v>22</v>
      </c>
      <c r="L346" t="s">
        <v>136</v>
      </c>
      <c r="M346" t="s">
        <v>1500</v>
      </c>
      <c r="N346" t="s">
        <v>1501</v>
      </c>
      <c r="O346">
        <v>4.4425675</v>
      </c>
      <c r="P346">
        <v>0</v>
      </c>
      <c r="Q346">
        <v>2</v>
      </c>
      <c r="R346">
        <v>0</v>
      </c>
      <c r="S346">
        <v>0</v>
      </c>
      <c r="T346">
        <v>0</v>
      </c>
      <c r="U346">
        <v>29</v>
      </c>
      <c r="V346">
        <v>0</v>
      </c>
      <c r="W346">
        <v>0</v>
      </c>
      <c r="X346">
        <v>0</v>
      </c>
      <c r="Y346">
        <v>0.84315275999999995</v>
      </c>
      <c r="Z346">
        <v>0</v>
      </c>
      <c r="AA346">
        <v>0</v>
      </c>
      <c r="AB346">
        <v>0</v>
      </c>
      <c r="AC346">
        <v>35.652633999999999</v>
      </c>
      <c r="AD346">
        <v>0</v>
      </c>
      <c r="AE346">
        <v>0</v>
      </c>
      <c r="AF346">
        <v>36.49579</v>
      </c>
    </row>
    <row r="347" spans="1:32" x14ac:dyDescent="0.3">
      <c r="A347">
        <v>3000518</v>
      </c>
      <c r="B347">
        <v>1</v>
      </c>
      <c r="C347" t="s">
        <v>83</v>
      </c>
      <c r="D347" t="s">
        <v>125</v>
      </c>
      <c r="E347" t="s">
        <v>1502</v>
      </c>
      <c r="F347" t="s">
        <v>1503</v>
      </c>
      <c r="G347" t="s">
        <v>31546</v>
      </c>
      <c r="H347" t="s">
        <v>145</v>
      </c>
      <c r="I347" t="s">
        <v>78</v>
      </c>
      <c r="J347" t="s">
        <v>135</v>
      </c>
      <c r="K347" t="s">
        <v>22</v>
      </c>
      <c r="L347" t="s">
        <v>136</v>
      </c>
      <c r="M347" t="s">
        <v>1504</v>
      </c>
      <c r="N347" t="s">
        <v>1505</v>
      </c>
      <c r="O347">
        <v>3.8048038888888889</v>
      </c>
      <c r="P347">
        <v>0</v>
      </c>
      <c r="Q347">
        <v>17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5.753946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5.753946</v>
      </c>
    </row>
    <row r="348" spans="1:32" x14ac:dyDescent="0.3">
      <c r="A348">
        <v>3000509</v>
      </c>
      <c r="B348">
        <v>1</v>
      </c>
      <c r="C348" t="s">
        <v>82</v>
      </c>
      <c r="D348" t="s">
        <v>100</v>
      </c>
      <c r="E348" t="s">
        <v>554</v>
      </c>
      <c r="F348" t="s">
        <v>555</v>
      </c>
      <c r="G348" t="s">
        <v>31546</v>
      </c>
      <c r="H348" t="s">
        <v>223</v>
      </c>
      <c r="I348" t="s">
        <v>78</v>
      </c>
      <c r="J348" t="s">
        <v>135</v>
      </c>
      <c r="K348" t="s">
        <v>22</v>
      </c>
      <c r="L348" t="s">
        <v>136</v>
      </c>
      <c r="M348" t="s">
        <v>1506</v>
      </c>
      <c r="N348" t="s">
        <v>1507</v>
      </c>
      <c r="O348">
        <v>0.82610694444444444</v>
      </c>
      <c r="P348">
        <v>0</v>
      </c>
      <c r="Q348">
        <v>224</v>
      </c>
      <c r="R348">
        <v>0</v>
      </c>
      <c r="S348">
        <v>0</v>
      </c>
      <c r="T348">
        <v>0</v>
      </c>
      <c r="U348">
        <v>6</v>
      </c>
      <c r="V348">
        <v>0</v>
      </c>
      <c r="W348">
        <v>0</v>
      </c>
      <c r="X348">
        <v>0</v>
      </c>
      <c r="Y348">
        <v>35.331074000000001</v>
      </c>
      <c r="Z348">
        <v>0</v>
      </c>
      <c r="AA348">
        <v>0</v>
      </c>
      <c r="AB348">
        <v>0</v>
      </c>
      <c r="AC348">
        <v>0.97121394000000005</v>
      </c>
      <c r="AD348">
        <v>0</v>
      </c>
      <c r="AE348">
        <v>0</v>
      </c>
      <c r="AF348">
        <v>36.302284</v>
      </c>
    </row>
    <row r="349" spans="1:32" x14ac:dyDescent="0.3">
      <c r="A349">
        <v>3000305</v>
      </c>
      <c r="B349">
        <v>1</v>
      </c>
      <c r="C349" t="s">
        <v>82</v>
      </c>
      <c r="D349" t="s">
        <v>100</v>
      </c>
      <c r="E349" t="s">
        <v>1508</v>
      </c>
      <c r="F349" t="s">
        <v>1509</v>
      </c>
      <c r="G349" t="s">
        <v>31550</v>
      </c>
      <c r="H349" t="s">
        <v>380</v>
      </c>
      <c r="I349" t="s">
        <v>78</v>
      </c>
      <c r="J349" t="s">
        <v>135</v>
      </c>
      <c r="K349" t="s">
        <v>22</v>
      </c>
      <c r="L349" t="s">
        <v>136</v>
      </c>
      <c r="M349" t="s">
        <v>1510</v>
      </c>
      <c r="N349" t="s">
        <v>1511</v>
      </c>
      <c r="O349">
        <v>1.2174730555555555</v>
      </c>
      <c r="P349">
        <v>0</v>
      </c>
      <c r="Q349">
        <v>86</v>
      </c>
      <c r="R349">
        <v>0</v>
      </c>
      <c r="S349">
        <v>0</v>
      </c>
      <c r="T349">
        <v>0</v>
      </c>
      <c r="U349">
        <v>3</v>
      </c>
      <c r="V349">
        <v>0</v>
      </c>
      <c r="W349">
        <v>0</v>
      </c>
      <c r="X349">
        <v>0</v>
      </c>
      <c r="Y349">
        <v>26.46191</v>
      </c>
      <c r="Z349">
        <v>0</v>
      </c>
      <c r="AA349">
        <v>0</v>
      </c>
      <c r="AB349">
        <v>0</v>
      </c>
      <c r="AC349">
        <v>2.3115877999999999</v>
      </c>
      <c r="AD349">
        <v>0</v>
      </c>
      <c r="AE349">
        <v>0</v>
      </c>
      <c r="AF349">
        <v>28.773499000000001</v>
      </c>
    </row>
    <row r="350" spans="1:32" x14ac:dyDescent="0.3">
      <c r="A350">
        <v>3000304</v>
      </c>
      <c r="B350">
        <v>1</v>
      </c>
      <c r="C350" t="s">
        <v>82</v>
      </c>
      <c r="D350" t="s">
        <v>93</v>
      </c>
      <c r="E350" t="s">
        <v>1512</v>
      </c>
      <c r="F350" t="s">
        <v>1513</v>
      </c>
      <c r="G350" t="s">
        <v>31552</v>
      </c>
      <c r="H350" t="s">
        <v>145</v>
      </c>
      <c r="I350" t="s">
        <v>78</v>
      </c>
      <c r="J350" t="s">
        <v>135</v>
      </c>
      <c r="K350" t="s">
        <v>22</v>
      </c>
      <c r="L350" t="s">
        <v>136</v>
      </c>
      <c r="M350" t="s">
        <v>1514</v>
      </c>
      <c r="N350" t="s">
        <v>1515</v>
      </c>
      <c r="O350">
        <v>1.6064497222222223</v>
      </c>
      <c r="P350">
        <v>0</v>
      </c>
      <c r="Q350">
        <v>120</v>
      </c>
      <c r="R350">
        <v>0</v>
      </c>
      <c r="S350">
        <v>0</v>
      </c>
      <c r="T350">
        <v>0</v>
      </c>
      <c r="U350">
        <v>42</v>
      </c>
      <c r="V350">
        <v>0</v>
      </c>
      <c r="W350">
        <v>0</v>
      </c>
      <c r="X350">
        <v>0</v>
      </c>
      <c r="Y350">
        <v>57.200429999999997</v>
      </c>
      <c r="Z350">
        <v>0</v>
      </c>
      <c r="AA350">
        <v>0</v>
      </c>
      <c r="AB350">
        <v>0</v>
      </c>
      <c r="AC350">
        <v>97.889365999999995</v>
      </c>
      <c r="AD350">
        <v>0</v>
      </c>
      <c r="AE350">
        <v>0</v>
      </c>
      <c r="AF350">
        <v>155.0898</v>
      </c>
    </row>
    <row r="351" spans="1:32" x14ac:dyDescent="0.3">
      <c r="A351">
        <v>3000231</v>
      </c>
      <c r="B351">
        <v>1</v>
      </c>
      <c r="C351" t="s">
        <v>82</v>
      </c>
      <c r="D351" t="s">
        <v>91</v>
      </c>
      <c r="E351" t="s">
        <v>1516</v>
      </c>
      <c r="F351" t="s">
        <v>1517</v>
      </c>
      <c r="G351" t="s">
        <v>31551</v>
      </c>
      <c r="H351" t="s">
        <v>266</v>
      </c>
      <c r="I351" t="s">
        <v>79</v>
      </c>
      <c r="J351" t="s">
        <v>135</v>
      </c>
      <c r="K351" t="s">
        <v>22</v>
      </c>
      <c r="L351" t="s">
        <v>136</v>
      </c>
      <c r="M351" t="s">
        <v>1518</v>
      </c>
      <c r="N351" t="s">
        <v>1519</v>
      </c>
      <c r="O351">
        <v>2.5594444444444444</v>
      </c>
      <c r="P351">
        <v>0</v>
      </c>
      <c r="Q351">
        <v>232</v>
      </c>
      <c r="R351">
        <v>0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0</v>
      </c>
      <c r="Y351">
        <v>239.30421000000001</v>
      </c>
      <c r="Z351">
        <v>0</v>
      </c>
      <c r="AA351">
        <v>0</v>
      </c>
      <c r="AB351">
        <v>0</v>
      </c>
      <c r="AC351">
        <v>0.15091419</v>
      </c>
      <c r="AD351">
        <v>0</v>
      </c>
      <c r="AE351">
        <v>0</v>
      </c>
      <c r="AF351">
        <v>239.45514</v>
      </c>
    </row>
    <row r="352" spans="1:32" x14ac:dyDescent="0.3">
      <c r="A352">
        <v>2807685</v>
      </c>
      <c r="B352">
        <v>1</v>
      </c>
      <c r="C352" t="s">
        <v>82</v>
      </c>
      <c r="D352" t="s">
        <v>104</v>
      </c>
      <c r="E352" t="s">
        <v>1520</v>
      </c>
      <c r="F352" t="s">
        <v>1521</v>
      </c>
      <c r="G352" t="s">
        <v>31546</v>
      </c>
      <c r="H352" t="s">
        <v>223</v>
      </c>
      <c r="I352" t="s">
        <v>78</v>
      </c>
      <c r="J352" t="s">
        <v>135</v>
      </c>
      <c r="K352" t="s">
        <v>22</v>
      </c>
      <c r="L352" t="s">
        <v>136</v>
      </c>
      <c r="M352" t="s">
        <v>1522</v>
      </c>
      <c r="N352" t="s">
        <v>1523</v>
      </c>
      <c r="O352">
        <v>0.92722222222222217</v>
      </c>
      <c r="P352">
        <v>0</v>
      </c>
      <c r="Q352">
        <v>222</v>
      </c>
      <c r="R352">
        <v>0</v>
      </c>
      <c r="S352">
        <v>0</v>
      </c>
      <c r="T352">
        <v>0</v>
      </c>
      <c r="U352">
        <v>7</v>
      </c>
      <c r="V352">
        <v>0</v>
      </c>
      <c r="W352">
        <v>0</v>
      </c>
      <c r="X352">
        <v>0</v>
      </c>
      <c r="Y352">
        <v>71.678160000000005</v>
      </c>
      <c r="Z352">
        <v>0</v>
      </c>
      <c r="AA352">
        <v>0</v>
      </c>
      <c r="AB352">
        <v>0</v>
      </c>
      <c r="AC352">
        <v>0.62106996999999997</v>
      </c>
      <c r="AD352">
        <v>0</v>
      </c>
      <c r="AE352">
        <v>0</v>
      </c>
      <c r="AF352">
        <v>72.299225000000007</v>
      </c>
    </row>
    <row r="353" spans="1:32" x14ac:dyDescent="0.3">
      <c r="A353">
        <v>2807649</v>
      </c>
      <c r="B353">
        <v>1</v>
      </c>
      <c r="C353" t="s">
        <v>82</v>
      </c>
      <c r="D353" t="s">
        <v>104</v>
      </c>
      <c r="E353" t="s">
        <v>1524</v>
      </c>
      <c r="F353" t="s">
        <v>1525</v>
      </c>
      <c r="G353" t="s">
        <v>31552</v>
      </c>
      <c r="H353" t="s">
        <v>665</v>
      </c>
      <c r="I353" t="s">
        <v>78</v>
      </c>
      <c r="J353" t="s">
        <v>135</v>
      </c>
      <c r="K353" t="s">
        <v>22</v>
      </c>
      <c r="L353" t="s">
        <v>136</v>
      </c>
      <c r="M353" t="s">
        <v>1526</v>
      </c>
      <c r="N353" t="s">
        <v>1527</v>
      </c>
      <c r="O353">
        <v>0.6530555555555555</v>
      </c>
      <c r="P353">
        <v>0</v>
      </c>
      <c r="Q353">
        <v>260</v>
      </c>
      <c r="R353">
        <v>0</v>
      </c>
      <c r="S353">
        <v>0</v>
      </c>
      <c r="T353">
        <v>0</v>
      </c>
      <c r="U353">
        <v>10</v>
      </c>
      <c r="V353">
        <v>0</v>
      </c>
      <c r="W353">
        <v>0</v>
      </c>
      <c r="X353">
        <v>0</v>
      </c>
      <c r="Y353">
        <v>53.116183999999997</v>
      </c>
      <c r="Z353">
        <v>0</v>
      </c>
      <c r="AA353">
        <v>0</v>
      </c>
      <c r="AB353">
        <v>0</v>
      </c>
      <c r="AC353">
        <v>4.0906205</v>
      </c>
      <c r="AD353">
        <v>0</v>
      </c>
      <c r="AE353">
        <v>0</v>
      </c>
      <c r="AF353">
        <v>57.206802000000003</v>
      </c>
    </row>
    <row r="354" spans="1:32" x14ac:dyDescent="0.3">
      <c r="A354">
        <v>2807594</v>
      </c>
      <c r="B354">
        <v>1</v>
      </c>
      <c r="C354" t="s">
        <v>82</v>
      </c>
      <c r="D354" t="s">
        <v>87</v>
      </c>
      <c r="E354" t="s">
        <v>1212</v>
      </c>
      <c r="F354" t="s">
        <v>1213</v>
      </c>
      <c r="G354" t="s">
        <v>31546</v>
      </c>
      <c r="H354" t="s">
        <v>223</v>
      </c>
      <c r="I354" t="s">
        <v>78</v>
      </c>
      <c r="J354" t="s">
        <v>135</v>
      </c>
      <c r="K354" t="s">
        <v>22</v>
      </c>
      <c r="L354" t="s">
        <v>136</v>
      </c>
      <c r="M354" t="s">
        <v>1528</v>
      </c>
      <c r="N354" t="s">
        <v>1529</v>
      </c>
      <c r="O354">
        <v>0.55500000000000005</v>
      </c>
      <c r="P354">
        <v>0</v>
      </c>
      <c r="Q354">
        <v>208</v>
      </c>
      <c r="R354">
        <v>0</v>
      </c>
      <c r="S354">
        <v>0</v>
      </c>
      <c r="T354">
        <v>0</v>
      </c>
      <c r="U354">
        <v>4</v>
      </c>
      <c r="V354">
        <v>0</v>
      </c>
      <c r="W354">
        <v>0</v>
      </c>
      <c r="X354">
        <v>0</v>
      </c>
      <c r="Y354">
        <v>37.559339999999999</v>
      </c>
      <c r="Z354">
        <v>0</v>
      </c>
      <c r="AA354">
        <v>0</v>
      </c>
      <c r="AB354">
        <v>0</v>
      </c>
      <c r="AC354">
        <v>0.48364770000000001</v>
      </c>
      <c r="AD354">
        <v>0</v>
      </c>
      <c r="AE354">
        <v>0</v>
      </c>
      <c r="AF354">
        <v>38.042990000000003</v>
      </c>
    </row>
    <row r="355" spans="1:32" x14ac:dyDescent="0.3">
      <c r="A355">
        <v>2807568</v>
      </c>
      <c r="B355">
        <v>1</v>
      </c>
      <c r="C355" t="s">
        <v>82</v>
      </c>
      <c r="D355" t="s">
        <v>84</v>
      </c>
      <c r="E355" t="s">
        <v>1530</v>
      </c>
      <c r="F355" t="s">
        <v>1169</v>
      </c>
      <c r="G355" t="s">
        <v>31552</v>
      </c>
      <c r="H355" t="s">
        <v>665</v>
      </c>
      <c r="I355" t="s">
        <v>78</v>
      </c>
      <c r="J355" t="s">
        <v>135</v>
      </c>
      <c r="K355" t="s">
        <v>22</v>
      </c>
      <c r="L355" t="s">
        <v>136</v>
      </c>
      <c r="M355" t="s">
        <v>1531</v>
      </c>
      <c r="N355" t="s">
        <v>1532</v>
      </c>
      <c r="O355">
        <v>0.35972222222222222</v>
      </c>
      <c r="P355">
        <v>0</v>
      </c>
      <c r="Q355">
        <v>41</v>
      </c>
      <c r="R355">
        <v>0</v>
      </c>
      <c r="S355">
        <v>0</v>
      </c>
      <c r="T355">
        <v>0</v>
      </c>
      <c r="U355">
        <v>5</v>
      </c>
      <c r="V355">
        <v>0</v>
      </c>
      <c r="W355">
        <v>0</v>
      </c>
      <c r="X355">
        <v>0</v>
      </c>
      <c r="Y355">
        <v>2.4243109999999999</v>
      </c>
      <c r="Z355">
        <v>0</v>
      </c>
      <c r="AA355">
        <v>0</v>
      </c>
      <c r="AB355">
        <v>0</v>
      </c>
      <c r="AC355">
        <v>5.3514704999999996</v>
      </c>
      <c r="AD355">
        <v>0</v>
      </c>
      <c r="AE355">
        <v>0</v>
      </c>
      <c r="AF355">
        <v>7.7757810000000003</v>
      </c>
    </row>
    <row r="356" spans="1:32" x14ac:dyDescent="0.3">
      <c r="A356">
        <v>2807539</v>
      </c>
      <c r="B356">
        <v>1</v>
      </c>
      <c r="C356" t="s">
        <v>82</v>
      </c>
      <c r="D356" t="s">
        <v>84</v>
      </c>
      <c r="E356" t="s">
        <v>1533</v>
      </c>
      <c r="F356" t="s">
        <v>1534</v>
      </c>
      <c r="G356" t="s">
        <v>31545</v>
      </c>
      <c r="H356" t="s">
        <v>134</v>
      </c>
      <c r="I356" t="s">
        <v>79</v>
      </c>
      <c r="J356" t="s">
        <v>135</v>
      </c>
      <c r="K356" t="s">
        <v>22</v>
      </c>
      <c r="L356" t="s">
        <v>136</v>
      </c>
      <c r="M356" t="s">
        <v>1535</v>
      </c>
      <c r="N356" t="s">
        <v>1536</v>
      </c>
      <c r="O356">
        <v>1.4583333333333333</v>
      </c>
      <c r="P356">
        <v>5</v>
      </c>
      <c r="Q356">
        <v>786</v>
      </c>
      <c r="R356">
        <v>25</v>
      </c>
      <c r="S356">
        <v>14</v>
      </c>
      <c r="T356">
        <v>34</v>
      </c>
      <c r="U356">
        <v>57</v>
      </c>
      <c r="V356">
        <v>0</v>
      </c>
      <c r="W356">
        <v>0</v>
      </c>
      <c r="X356">
        <v>9.0142310000000005</v>
      </c>
      <c r="Y356">
        <v>282.44463999999999</v>
      </c>
      <c r="Z356">
        <v>39.425249999999998</v>
      </c>
      <c r="AA356">
        <v>7.5195809999999996</v>
      </c>
      <c r="AB356">
        <v>1057.3649</v>
      </c>
      <c r="AC356">
        <v>113.02632</v>
      </c>
      <c r="AD356">
        <v>0</v>
      </c>
      <c r="AE356">
        <v>0</v>
      </c>
      <c r="AF356">
        <v>1508.7949000000001</v>
      </c>
    </row>
    <row r="357" spans="1:32" x14ac:dyDescent="0.3">
      <c r="A357">
        <v>2807432</v>
      </c>
      <c r="B357">
        <v>2</v>
      </c>
      <c r="C357" t="s">
        <v>82</v>
      </c>
      <c r="D357" t="s">
        <v>102</v>
      </c>
      <c r="E357" t="s">
        <v>1537</v>
      </c>
      <c r="F357" t="s">
        <v>1538</v>
      </c>
      <c r="G357" t="s">
        <v>31552</v>
      </c>
      <c r="H357" t="s">
        <v>333</v>
      </c>
      <c r="I357" t="s">
        <v>78</v>
      </c>
      <c r="J357" t="s">
        <v>135</v>
      </c>
      <c r="K357" t="s">
        <v>22</v>
      </c>
      <c r="L357" t="s">
        <v>136</v>
      </c>
      <c r="M357" t="s">
        <v>1539</v>
      </c>
      <c r="N357" t="s">
        <v>1540</v>
      </c>
      <c r="O357">
        <v>0.47666666666666668</v>
      </c>
      <c r="P357">
        <v>0</v>
      </c>
      <c r="Q357">
        <v>46</v>
      </c>
      <c r="R357">
        <v>0</v>
      </c>
      <c r="S357">
        <v>0</v>
      </c>
      <c r="T357">
        <v>0</v>
      </c>
      <c r="U357">
        <v>4</v>
      </c>
      <c r="V357">
        <v>0</v>
      </c>
      <c r="W357">
        <v>0</v>
      </c>
      <c r="X357">
        <v>0</v>
      </c>
      <c r="Y357">
        <v>2.3512355999999999</v>
      </c>
      <c r="Z357">
        <v>0</v>
      </c>
      <c r="AA357">
        <v>0</v>
      </c>
      <c r="AB357">
        <v>0</v>
      </c>
      <c r="AC357">
        <v>1.8600326E-2</v>
      </c>
      <c r="AD357">
        <v>0</v>
      </c>
      <c r="AE357">
        <v>0</v>
      </c>
      <c r="AF357">
        <v>2.3698359999999998</v>
      </c>
    </row>
    <row r="358" spans="1:32" x14ac:dyDescent="0.3">
      <c r="A358">
        <v>2807503</v>
      </c>
      <c r="B358">
        <v>1</v>
      </c>
      <c r="C358" t="s">
        <v>82</v>
      </c>
      <c r="D358" t="s">
        <v>88</v>
      </c>
      <c r="E358" t="s">
        <v>1541</v>
      </c>
      <c r="F358" t="s">
        <v>1542</v>
      </c>
      <c r="G358" t="s">
        <v>31546</v>
      </c>
      <c r="H358" t="s">
        <v>223</v>
      </c>
      <c r="I358" t="s">
        <v>78</v>
      </c>
      <c r="J358" t="s">
        <v>135</v>
      </c>
      <c r="K358" t="s">
        <v>22</v>
      </c>
      <c r="L358" t="s">
        <v>136</v>
      </c>
      <c r="M358" t="s">
        <v>1543</v>
      </c>
      <c r="N358" t="s">
        <v>1544</v>
      </c>
      <c r="O358">
        <v>2.0438888888888891</v>
      </c>
      <c r="P358">
        <v>0</v>
      </c>
      <c r="Q358">
        <v>36</v>
      </c>
      <c r="R358">
        <v>0</v>
      </c>
      <c r="S358">
        <v>0</v>
      </c>
      <c r="T358">
        <v>0</v>
      </c>
      <c r="U358">
        <v>5</v>
      </c>
      <c r="V358">
        <v>0</v>
      </c>
      <c r="W358">
        <v>0</v>
      </c>
      <c r="X358">
        <v>0</v>
      </c>
      <c r="Y358">
        <v>7.1054272999999997</v>
      </c>
      <c r="Z358">
        <v>0</v>
      </c>
      <c r="AA358">
        <v>0</v>
      </c>
      <c r="AB358">
        <v>0</v>
      </c>
      <c r="AC358">
        <v>0.39597326999999999</v>
      </c>
      <c r="AD358">
        <v>0</v>
      </c>
      <c r="AE358">
        <v>0</v>
      </c>
      <c r="AF358">
        <v>7.5014004999999999</v>
      </c>
    </row>
    <row r="359" spans="1:32" x14ac:dyDescent="0.3">
      <c r="A359">
        <v>2807489</v>
      </c>
      <c r="B359">
        <v>1</v>
      </c>
      <c r="C359" t="s">
        <v>82</v>
      </c>
      <c r="D359" t="s">
        <v>104</v>
      </c>
      <c r="E359" t="s">
        <v>1372</v>
      </c>
      <c r="F359" t="s">
        <v>1373</v>
      </c>
      <c r="G359" t="s">
        <v>31546</v>
      </c>
      <c r="H359" t="s">
        <v>223</v>
      </c>
      <c r="I359" t="s">
        <v>78</v>
      </c>
      <c r="J359" t="s">
        <v>135</v>
      </c>
      <c r="K359" t="s">
        <v>22</v>
      </c>
      <c r="L359" t="s">
        <v>136</v>
      </c>
      <c r="M359" t="s">
        <v>1545</v>
      </c>
      <c r="N359" t="s">
        <v>1546</v>
      </c>
      <c r="O359">
        <v>2.1966666666666668</v>
      </c>
      <c r="P359">
        <v>0</v>
      </c>
      <c r="Q359">
        <v>305</v>
      </c>
      <c r="R359">
        <v>0</v>
      </c>
      <c r="S359">
        <v>0</v>
      </c>
      <c r="T359">
        <v>0</v>
      </c>
      <c r="U359">
        <v>8</v>
      </c>
      <c r="V359">
        <v>0</v>
      </c>
      <c r="W359">
        <v>0</v>
      </c>
      <c r="X359">
        <v>0</v>
      </c>
      <c r="Y359">
        <v>210.6275</v>
      </c>
      <c r="Z359">
        <v>0</v>
      </c>
      <c r="AA359">
        <v>0</v>
      </c>
      <c r="AB359">
        <v>0</v>
      </c>
      <c r="AC359">
        <v>3.9538145</v>
      </c>
      <c r="AD359">
        <v>0</v>
      </c>
      <c r="AE359">
        <v>0</v>
      </c>
      <c r="AF359">
        <v>214.58131</v>
      </c>
    </row>
    <row r="360" spans="1:32" x14ac:dyDescent="0.3">
      <c r="A360">
        <v>2807507</v>
      </c>
      <c r="B360">
        <v>1</v>
      </c>
      <c r="C360" t="s">
        <v>83</v>
      </c>
      <c r="D360" t="s">
        <v>129</v>
      </c>
      <c r="E360" t="s">
        <v>1547</v>
      </c>
      <c r="F360" t="s">
        <v>1548</v>
      </c>
      <c r="G360" t="s">
        <v>31552</v>
      </c>
      <c r="H360" t="s">
        <v>665</v>
      </c>
      <c r="I360" t="s">
        <v>78</v>
      </c>
      <c r="J360" t="s">
        <v>135</v>
      </c>
      <c r="K360" t="s">
        <v>22</v>
      </c>
      <c r="L360" t="s">
        <v>136</v>
      </c>
      <c r="M360" t="s">
        <v>1549</v>
      </c>
      <c r="N360" t="s">
        <v>1550</v>
      </c>
      <c r="O360">
        <v>0.91861111111111116</v>
      </c>
      <c r="P360">
        <v>0</v>
      </c>
      <c r="Q360">
        <v>2</v>
      </c>
      <c r="R360">
        <v>0</v>
      </c>
      <c r="S360">
        <v>34</v>
      </c>
      <c r="T360">
        <v>0</v>
      </c>
      <c r="U360">
        <v>7</v>
      </c>
      <c r="V360">
        <v>0</v>
      </c>
      <c r="W360">
        <v>0</v>
      </c>
      <c r="X360">
        <v>0</v>
      </c>
      <c r="Y360">
        <v>7.2656079999999998E-2</v>
      </c>
      <c r="Z360">
        <v>0</v>
      </c>
      <c r="AA360">
        <v>11.239654</v>
      </c>
      <c r="AB360">
        <v>0</v>
      </c>
      <c r="AC360">
        <v>0.58301913999999999</v>
      </c>
      <c r="AD360">
        <v>0</v>
      </c>
      <c r="AE360">
        <v>0</v>
      </c>
      <c r="AF360">
        <v>11.8953285</v>
      </c>
    </row>
    <row r="361" spans="1:32" x14ac:dyDescent="0.3">
      <c r="A361">
        <v>2807524</v>
      </c>
      <c r="B361">
        <v>1</v>
      </c>
      <c r="C361" t="s">
        <v>83</v>
      </c>
      <c r="D361" t="s">
        <v>122</v>
      </c>
      <c r="E361" t="s">
        <v>1551</v>
      </c>
      <c r="F361" t="s">
        <v>1552</v>
      </c>
      <c r="G361" t="s">
        <v>31545</v>
      </c>
      <c r="H361" t="s">
        <v>134</v>
      </c>
      <c r="I361" t="s">
        <v>79</v>
      </c>
      <c r="J361" t="s">
        <v>135</v>
      </c>
      <c r="K361" t="s">
        <v>22</v>
      </c>
      <c r="L361" t="s">
        <v>136</v>
      </c>
      <c r="M361" t="s">
        <v>1553</v>
      </c>
      <c r="N361" t="s">
        <v>1554</v>
      </c>
      <c r="O361">
        <v>1.6716666666666666</v>
      </c>
      <c r="P361">
        <v>4</v>
      </c>
      <c r="Q361">
        <v>2161</v>
      </c>
      <c r="R361">
        <v>41</v>
      </c>
      <c r="S361">
        <v>73</v>
      </c>
      <c r="T361">
        <v>27</v>
      </c>
      <c r="U361">
        <v>219</v>
      </c>
      <c r="V361">
        <v>4</v>
      </c>
      <c r="W361">
        <v>0</v>
      </c>
      <c r="X361">
        <v>42.768752999999997</v>
      </c>
      <c r="Y361">
        <v>395.42218000000003</v>
      </c>
      <c r="Z361">
        <v>254.30081000000001</v>
      </c>
      <c r="AA361">
        <v>16.069721000000001</v>
      </c>
      <c r="AB361">
        <v>528.87339999999995</v>
      </c>
      <c r="AC361">
        <v>163.06791999999999</v>
      </c>
      <c r="AD361">
        <v>1517.8485000000001</v>
      </c>
      <c r="AE361">
        <v>0</v>
      </c>
      <c r="AF361">
        <v>2918.3512999999998</v>
      </c>
    </row>
    <row r="362" spans="1:32" x14ac:dyDescent="0.3">
      <c r="A362">
        <v>2807344</v>
      </c>
      <c r="B362">
        <v>2</v>
      </c>
      <c r="C362" t="s">
        <v>82</v>
      </c>
      <c r="D362" t="s">
        <v>88</v>
      </c>
      <c r="E362" t="s">
        <v>1555</v>
      </c>
      <c r="F362" t="s">
        <v>1556</v>
      </c>
      <c r="G362" t="s">
        <v>31552</v>
      </c>
      <c r="H362" t="s">
        <v>1557</v>
      </c>
      <c r="I362" t="s">
        <v>78</v>
      </c>
      <c r="J362" t="s">
        <v>135</v>
      </c>
      <c r="K362" t="s">
        <v>22</v>
      </c>
      <c r="L362" t="s">
        <v>136</v>
      </c>
      <c r="M362" t="s">
        <v>1558</v>
      </c>
      <c r="N362" t="s">
        <v>1559</v>
      </c>
      <c r="O362">
        <v>1.3155555555555556</v>
      </c>
      <c r="P362">
        <v>0</v>
      </c>
      <c r="Q362">
        <v>305</v>
      </c>
      <c r="R362">
        <v>0</v>
      </c>
      <c r="S362">
        <v>4</v>
      </c>
      <c r="T362">
        <v>0</v>
      </c>
      <c r="U362">
        <v>84</v>
      </c>
      <c r="V362">
        <v>0</v>
      </c>
      <c r="W362">
        <v>0</v>
      </c>
      <c r="X362">
        <v>0</v>
      </c>
      <c r="Y362">
        <v>61.130558000000001</v>
      </c>
      <c r="Z362">
        <v>0</v>
      </c>
      <c r="AA362">
        <v>1.3524164999999999</v>
      </c>
      <c r="AB362">
        <v>0</v>
      </c>
      <c r="AC362">
        <v>81.922820000000002</v>
      </c>
      <c r="AD362">
        <v>0</v>
      </c>
      <c r="AE362">
        <v>0</v>
      </c>
      <c r="AF362">
        <v>144.40579</v>
      </c>
    </row>
    <row r="363" spans="1:32" x14ac:dyDescent="0.3">
      <c r="A363">
        <v>2807454</v>
      </c>
      <c r="B363">
        <v>1</v>
      </c>
      <c r="C363" t="s">
        <v>82</v>
      </c>
      <c r="D363" t="s">
        <v>104</v>
      </c>
      <c r="E363" t="s">
        <v>1560</v>
      </c>
      <c r="F363" t="s">
        <v>1561</v>
      </c>
      <c r="G363" t="s">
        <v>31546</v>
      </c>
      <c r="H363" t="s">
        <v>1297</v>
      </c>
      <c r="I363" t="s">
        <v>78</v>
      </c>
      <c r="J363" t="s">
        <v>135</v>
      </c>
      <c r="K363" t="s">
        <v>22</v>
      </c>
      <c r="L363" t="s">
        <v>136</v>
      </c>
      <c r="M363" t="s">
        <v>1562</v>
      </c>
      <c r="N363" t="s">
        <v>1563</v>
      </c>
      <c r="O363">
        <v>1.1391666666666667</v>
      </c>
      <c r="P363">
        <v>0</v>
      </c>
      <c r="Q363">
        <v>54</v>
      </c>
      <c r="R363">
        <v>0</v>
      </c>
      <c r="S363">
        <v>0</v>
      </c>
      <c r="T363">
        <v>0</v>
      </c>
      <c r="U363">
        <v>6</v>
      </c>
      <c r="V363">
        <v>0</v>
      </c>
      <c r="W363">
        <v>0</v>
      </c>
      <c r="X363">
        <v>0</v>
      </c>
      <c r="Y363">
        <v>25.784835999999999</v>
      </c>
      <c r="Z363">
        <v>0</v>
      </c>
      <c r="AA363">
        <v>0</v>
      </c>
      <c r="AB363">
        <v>0</v>
      </c>
      <c r="AC363">
        <v>2.9238799000000002</v>
      </c>
      <c r="AD363">
        <v>0</v>
      </c>
      <c r="AE363">
        <v>0</v>
      </c>
      <c r="AF363">
        <v>28.708717</v>
      </c>
    </row>
    <row r="364" spans="1:32" x14ac:dyDescent="0.3">
      <c r="A364">
        <v>2807330</v>
      </c>
      <c r="B364">
        <v>1</v>
      </c>
      <c r="C364" t="s">
        <v>82</v>
      </c>
      <c r="D364" t="s">
        <v>94</v>
      </c>
      <c r="E364" t="s">
        <v>1564</v>
      </c>
      <c r="F364" t="s">
        <v>1565</v>
      </c>
      <c r="G364" t="s">
        <v>31548</v>
      </c>
      <c r="H364" t="s">
        <v>145</v>
      </c>
      <c r="I364" t="s">
        <v>78</v>
      </c>
      <c r="J364" t="s">
        <v>135</v>
      </c>
      <c r="K364" t="s">
        <v>22</v>
      </c>
      <c r="L364" t="s">
        <v>136</v>
      </c>
      <c r="M364" t="s">
        <v>1566</v>
      </c>
      <c r="N364" t="s">
        <v>1567</v>
      </c>
      <c r="O364">
        <v>1.3644452777777778</v>
      </c>
      <c r="P364">
        <v>0</v>
      </c>
      <c r="Q364">
        <v>1</v>
      </c>
      <c r="R364">
        <v>0</v>
      </c>
      <c r="S364">
        <v>5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0.93673706000000001</v>
      </c>
      <c r="Z364">
        <v>0</v>
      </c>
      <c r="AA364">
        <v>3.0363647999999999</v>
      </c>
      <c r="AB364">
        <v>0</v>
      </c>
      <c r="AC364">
        <v>0</v>
      </c>
      <c r="AD364">
        <v>0</v>
      </c>
      <c r="AE364">
        <v>0</v>
      </c>
      <c r="AF364">
        <v>3.9731019000000001</v>
      </c>
    </row>
    <row r="365" spans="1:32" x14ac:dyDescent="0.3">
      <c r="A365">
        <v>2807343</v>
      </c>
      <c r="B365">
        <v>1</v>
      </c>
      <c r="C365" t="s">
        <v>82</v>
      </c>
      <c r="D365" t="s">
        <v>88</v>
      </c>
      <c r="E365" t="s">
        <v>1568</v>
      </c>
      <c r="F365" t="s">
        <v>1569</v>
      </c>
      <c r="G365" t="s">
        <v>31552</v>
      </c>
      <c r="H365" t="s">
        <v>163</v>
      </c>
      <c r="I365" t="s">
        <v>78</v>
      </c>
      <c r="J365" t="s">
        <v>135</v>
      </c>
      <c r="K365" t="s">
        <v>22</v>
      </c>
      <c r="L365" t="s">
        <v>136</v>
      </c>
      <c r="M365" t="s">
        <v>1570</v>
      </c>
      <c r="N365" t="s">
        <v>1571</v>
      </c>
      <c r="O365">
        <v>4.5230555555555556</v>
      </c>
      <c r="P365">
        <v>0</v>
      </c>
      <c r="Q365">
        <v>40</v>
      </c>
      <c r="R365">
        <v>0</v>
      </c>
      <c r="S365">
        <v>0</v>
      </c>
      <c r="T365">
        <v>0</v>
      </c>
      <c r="U365">
        <v>2</v>
      </c>
      <c r="V365">
        <v>0</v>
      </c>
      <c r="W365">
        <v>0</v>
      </c>
      <c r="X365">
        <v>0</v>
      </c>
      <c r="Y365">
        <v>11.522682</v>
      </c>
      <c r="Z365">
        <v>0</v>
      </c>
      <c r="AA365">
        <v>0</v>
      </c>
      <c r="AB365">
        <v>0</v>
      </c>
      <c r="AC365">
        <v>1.6661512E-2</v>
      </c>
      <c r="AD365">
        <v>0</v>
      </c>
      <c r="AE365">
        <v>0</v>
      </c>
      <c r="AF365">
        <v>11.539344</v>
      </c>
    </row>
    <row r="366" spans="1:32" x14ac:dyDescent="0.3">
      <c r="A366">
        <v>2807275</v>
      </c>
      <c r="B366">
        <v>1</v>
      </c>
      <c r="C366" t="s">
        <v>82</v>
      </c>
      <c r="D366" t="s">
        <v>94</v>
      </c>
      <c r="E366" t="s">
        <v>1572</v>
      </c>
      <c r="F366" t="s">
        <v>1573</v>
      </c>
      <c r="G366" t="s">
        <v>31552</v>
      </c>
      <c r="H366" t="s">
        <v>145</v>
      </c>
      <c r="I366" t="s">
        <v>78</v>
      </c>
      <c r="J366" t="s">
        <v>135</v>
      </c>
      <c r="K366" t="s">
        <v>22</v>
      </c>
      <c r="L366" t="s">
        <v>136</v>
      </c>
      <c r="M366" t="s">
        <v>1574</v>
      </c>
      <c r="N366" t="s">
        <v>1575</v>
      </c>
      <c r="O366">
        <v>0.99750000000000005</v>
      </c>
      <c r="P366">
        <v>0</v>
      </c>
      <c r="Q366">
        <v>119</v>
      </c>
      <c r="R366">
        <v>0</v>
      </c>
      <c r="S366">
        <v>7</v>
      </c>
      <c r="T366">
        <v>0</v>
      </c>
      <c r="U366">
        <v>7</v>
      </c>
      <c r="V366">
        <v>0</v>
      </c>
      <c r="W366">
        <v>0</v>
      </c>
      <c r="X366">
        <v>0</v>
      </c>
      <c r="Y366">
        <v>21.939173</v>
      </c>
      <c r="Z366">
        <v>0</v>
      </c>
      <c r="AA366">
        <v>5.4810636000000003E-2</v>
      </c>
      <c r="AB366">
        <v>0</v>
      </c>
      <c r="AC366">
        <v>3.9589781999999998</v>
      </c>
      <c r="AD366">
        <v>0</v>
      </c>
      <c r="AE366">
        <v>0</v>
      </c>
      <c r="AF366">
        <v>25.952963</v>
      </c>
    </row>
    <row r="367" spans="1:32" x14ac:dyDescent="0.3">
      <c r="A367">
        <v>2807257</v>
      </c>
      <c r="B367">
        <v>1</v>
      </c>
      <c r="C367" t="s">
        <v>83</v>
      </c>
      <c r="D367" t="s">
        <v>126</v>
      </c>
      <c r="E367" t="s">
        <v>1576</v>
      </c>
      <c r="F367" t="s">
        <v>1577</v>
      </c>
      <c r="G367" t="s">
        <v>31546</v>
      </c>
      <c r="H367" t="s">
        <v>223</v>
      </c>
      <c r="I367" t="s">
        <v>78</v>
      </c>
      <c r="J367" t="s">
        <v>135</v>
      </c>
      <c r="K367" t="s">
        <v>22</v>
      </c>
      <c r="L367" t="s">
        <v>136</v>
      </c>
      <c r="M367" t="s">
        <v>1578</v>
      </c>
      <c r="N367" t="s">
        <v>1579</v>
      </c>
      <c r="O367">
        <v>2.8986111111111112</v>
      </c>
      <c r="P367">
        <v>0</v>
      </c>
      <c r="Q367">
        <v>5</v>
      </c>
      <c r="R367">
        <v>0</v>
      </c>
      <c r="S367">
        <v>3</v>
      </c>
      <c r="T367">
        <v>0</v>
      </c>
      <c r="U367">
        <v>6</v>
      </c>
      <c r="V367">
        <v>0</v>
      </c>
      <c r="W367">
        <v>0</v>
      </c>
      <c r="X367">
        <v>0</v>
      </c>
      <c r="Y367">
        <v>2.9590988</v>
      </c>
      <c r="Z367">
        <v>0</v>
      </c>
      <c r="AA367">
        <v>3.7016003999999998E-2</v>
      </c>
      <c r="AB367">
        <v>0</v>
      </c>
      <c r="AC367">
        <v>21.56915</v>
      </c>
      <c r="AD367">
        <v>0</v>
      </c>
      <c r="AE367">
        <v>0</v>
      </c>
      <c r="AF367">
        <v>24.565266000000001</v>
      </c>
    </row>
    <row r="368" spans="1:32" x14ac:dyDescent="0.3">
      <c r="A368">
        <v>2807263</v>
      </c>
      <c r="B368">
        <v>1</v>
      </c>
      <c r="C368" t="s">
        <v>83</v>
      </c>
      <c r="D368" t="s">
        <v>115</v>
      </c>
      <c r="E368" t="s">
        <v>1580</v>
      </c>
      <c r="F368" t="s">
        <v>1581</v>
      </c>
      <c r="G368" t="s">
        <v>31552</v>
      </c>
      <c r="H368" t="s">
        <v>665</v>
      </c>
      <c r="I368" t="s">
        <v>78</v>
      </c>
      <c r="J368" t="s">
        <v>135</v>
      </c>
      <c r="K368" t="s">
        <v>22</v>
      </c>
      <c r="L368" t="s">
        <v>136</v>
      </c>
      <c r="M368" t="s">
        <v>1582</v>
      </c>
      <c r="N368" t="s">
        <v>1583</v>
      </c>
      <c r="O368">
        <v>0.98444444444444446</v>
      </c>
      <c r="P368">
        <v>0</v>
      </c>
      <c r="Q368">
        <v>267</v>
      </c>
      <c r="R368">
        <v>0</v>
      </c>
      <c r="S368">
        <v>0</v>
      </c>
      <c r="T368">
        <v>0</v>
      </c>
      <c r="U368">
        <v>69</v>
      </c>
      <c r="V368">
        <v>0</v>
      </c>
      <c r="W368">
        <v>0</v>
      </c>
      <c r="X368">
        <v>0</v>
      </c>
      <c r="Y368">
        <v>53.599823000000001</v>
      </c>
      <c r="Z368">
        <v>0</v>
      </c>
      <c r="AA368">
        <v>0</v>
      </c>
      <c r="AB368">
        <v>0</v>
      </c>
      <c r="AC368">
        <v>39.074565999999997</v>
      </c>
      <c r="AD368">
        <v>0</v>
      </c>
      <c r="AE368">
        <v>0</v>
      </c>
      <c r="AF368">
        <v>92.674385000000001</v>
      </c>
    </row>
    <row r="369" spans="1:32" x14ac:dyDescent="0.3">
      <c r="A369">
        <v>2807262</v>
      </c>
      <c r="B369">
        <v>1</v>
      </c>
      <c r="C369" t="s">
        <v>83</v>
      </c>
      <c r="D369" t="s">
        <v>128</v>
      </c>
      <c r="E369" t="s">
        <v>1584</v>
      </c>
      <c r="F369" t="s">
        <v>1585</v>
      </c>
      <c r="G369" t="s">
        <v>31549</v>
      </c>
      <c r="H369" t="s">
        <v>134</v>
      </c>
      <c r="I369" t="s">
        <v>79</v>
      </c>
      <c r="J369" t="s">
        <v>135</v>
      </c>
      <c r="K369" t="s">
        <v>22</v>
      </c>
      <c r="L369" t="s">
        <v>136</v>
      </c>
      <c r="M369" t="s">
        <v>1586</v>
      </c>
      <c r="N369" t="s">
        <v>1587</v>
      </c>
      <c r="O369">
        <v>0.78277777777777779</v>
      </c>
      <c r="P369">
        <v>6</v>
      </c>
      <c r="Q369">
        <v>12</v>
      </c>
      <c r="R369">
        <v>191</v>
      </c>
      <c r="S369">
        <v>121</v>
      </c>
      <c r="T369">
        <v>15</v>
      </c>
      <c r="U369">
        <v>8</v>
      </c>
      <c r="V369">
        <v>0</v>
      </c>
      <c r="W369">
        <v>0</v>
      </c>
      <c r="X369">
        <v>1.4848189000000001</v>
      </c>
      <c r="Y369">
        <v>0.32522089999999998</v>
      </c>
      <c r="Z369">
        <v>73.245829999999998</v>
      </c>
      <c r="AA369">
        <v>31.11168</v>
      </c>
      <c r="AB369">
        <v>74.990340000000003</v>
      </c>
      <c r="AC369">
        <v>2.0534072000000001</v>
      </c>
      <c r="AD369">
        <v>0</v>
      </c>
      <c r="AE369">
        <v>0</v>
      </c>
      <c r="AF369">
        <v>183.21128999999999</v>
      </c>
    </row>
    <row r="370" spans="1:32" x14ac:dyDescent="0.3">
      <c r="A370">
        <v>2807186</v>
      </c>
      <c r="B370">
        <v>1</v>
      </c>
      <c r="C370" t="s">
        <v>83</v>
      </c>
      <c r="D370" t="s">
        <v>117</v>
      </c>
      <c r="E370" t="s">
        <v>1588</v>
      </c>
      <c r="F370" t="s">
        <v>1589</v>
      </c>
      <c r="G370" t="s">
        <v>31551</v>
      </c>
      <c r="H370" t="s">
        <v>134</v>
      </c>
      <c r="I370" t="s">
        <v>79</v>
      </c>
      <c r="J370" t="s">
        <v>135</v>
      </c>
      <c r="K370" t="s">
        <v>22</v>
      </c>
      <c r="L370" t="s">
        <v>136</v>
      </c>
      <c r="M370" t="s">
        <v>1590</v>
      </c>
      <c r="N370" t="s">
        <v>1591</v>
      </c>
      <c r="O370">
        <v>0.75555555555555554</v>
      </c>
      <c r="P370">
        <v>0</v>
      </c>
      <c r="Q370">
        <v>365</v>
      </c>
      <c r="R370">
        <v>0</v>
      </c>
      <c r="S370">
        <v>0</v>
      </c>
      <c r="T370">
        <v>0</v>
      </c>
      <c r="U370">
        <v>34</v>
      </c>
      <c r="V370">
        <v>0</v>
      </c>
      <c r="W370">
        <v>0</v>
      </c>
      <c r="X370">
        <v>0</v>
      </c>
      <c r="Y370">
        <v>27.478788000000002</v>
      </c>
      <c r="Z370">
        <v>0</v>
      </c>
      <c r="AA370">
        <v>0</v>
      </c>
      <c r="AB370">
        <v>0</v>
      </c>
      <c r="AC370">
        <v>3.1814057999999998</v>
      </c>
      <c r="AD370">
        <v>0</v>
      </c>
      <c r="AE370">
        <v>0</v>
      </c>
      <c r="AF370">
        <v>30.660194000000001</v>
      </c>
    </row>
    <row r="371" spans="1:32" x14ac:dyDescent="0.3">
      <c r="A371">
        <v>2807164</v>
      </c>
      <c r="B371">
        <v>1</v>
      </c>
      <c r="C371" t="s">
        <v>82</v>
      </c>
      <c r="D371" t="s">
        <v>101</v>
      </c>
      <c r="E371" t="s">
        <v>1592</v>
      </c>
      <c r="F371" t="s">
        <v>1593</v>
      </c>
      <c r="G371" t="s">
        <v>31551</v>
      </c>
      <c r="H371" t="s">
        <v>134</v>
      </c>
      <c r="I371" t="s">
        <v>79</v>
      </c>
      <c r="J371" t="s">
        <v>135</v>
      </c>
      <c r="K371" t="s">
        <v>22</v>
      </c>
      <c r="L371" t="s">
        <v>136</v>
      </c>
      <c r="M371" t="s">
        <v>1594</v>
      </c>
      <c r="N371" t="s">
        <v>1595</v>
      </c>
      <c r="O371">
        <v>7.2499999999999995E-2</v>
      </c>
      <c r="P371">
        <v>0</v>
      </c>
      <c r="Q371">
        <v>3408</v>
      </c>
      <c r="R371">
        <v>0</v>
      </c>
      <c r="S371">
        <v>44</v>
      </c>
      <c r="T371">
        <v>0</v>
      </c>
      <c r="U371">
        <v>337</v>
      </c>
      <c r="V371">
        <v>0</v>
      </c>
      <c r="W371">
        <v>1</v>
      </c>
      <c r="X371">
        <v>0</v>
      </c>
      <c r="Y371">
        <v>53.051085999999998</v>
      </c>
      <c r="Z371">
        <v>0</v>
      </c>
      <c r="AA371">
        <v>1.9698244</v>
      </c>
      <c r="AB371">
        <v>0</v>
      </c>
      <c r="AC371">
        <v>15.610620000000001</v>
      </c>
      <c r="AD371">
        <v>0</v>
      </c>
      <c r="AE371">
        <v>0.21751404999999999</v>
      </c>
      <c r="AF371">
        <v>70.849045000000004</v>
      </c>
    </row>
    <row r="372" spans="1:32" x14ac:dyDescent="0.3">
      <c r="A372">
        <v>2807093</v>
      </c>
      <c r="B372">
        <v>1</v>
      </c>
      <c r="C372" t="s">
        <v>82</v>
      </c>
      <c r="D372" t="s">
        <v>113</v>
      </c>
      <c r="E372" t="s">
        <v>1596</v>
      </c>
      <c r="F372" t="s">
        <v>1597</v>
      </c>
      <c r="G372" t="s">
        <v>31551</v>
      </c>
      <c r="H372" t="s">
        <v>672</v>
      </c>
      <c r="I372" t="s">
        <v>79</v>
      </c>
      <c r="J372" t="s">
        <v>135</v>
      </c>
      <c r="K372" t="s">
        <v>22</v>
      </c>
      <c r="L372" t="s">
        <v>136</v>
      </c>
      <c r="M372" t="s">
        <v>1598</v>
      </c>
      <c r="N372" t="s">
        <v>1599</v>
      </c>
      <c r="O372">
        <v>1.6711111111111112</v>
      </c>
      <c r="P372">
        <v>0</v>
      </c>
      <c r="Q372">
        <v>19</v>
      </c>
      <c r="R372">
        <v>0</v>
      </c>
      <c r="S372">
        <v>7</v>
      </c>
      <c r="T372">
        <v>0</v>
      </c>
      <c r="U372">
        <v>7</v>
      </c>
      <c r="V372">
        <v>0</v>
      </c>
      <c r="W372">
        <v>0</v>
      </c>
      <c r="X372">
        <v>0</v>
      </c>
      <c r="Y372">
        <v>33.571899999999999</v>
      </c>
      <c r="Z372">
        <v>0</v>
      </c>
      <c r="AA372">
        <v>1.4454201</v>
      </c>
      <c r="AB372">
        <v>0</v>
      </c>
      <c r="AC372">
        <v>45.919499999999999</v>
      </c>
      <c r="AD372">
        <v>0</v>
      </c>
      <c r="AE372">
        <v>0</v>
      </c>
      <c r="AF372">
        <v>80.936819999999997</v>
      </c>
    </row>
    <row r="373" spans="1:32" x14ac:dyDescent="0.3">
      <c r="A373">
        <v>2807122</v>
      </c>
      <c r="B373">
        <v>1</v>
      </c>
      <c r="C373" t="s">
        <v>83</v>
      </c>
      <c r="D373" t="s">
        <v>127</v>
      </c>
      <c r="E373" t="s">
        <v>1600</v>
      </c>
      <c r="F373" t="s">
        <v>1601</v>
      </c>
      <c r="G373" t="s">
        <v>31552</v>
      </c>
      <c r="H373" t="s">
        <v>665</v>
      </c>
      <c r="I373" t="s">
        <v>78</v>
      </c>
      <c r="J373" t="s">
        <v>135</v>
      </c>
      <c r="K373" t="s">
        <v>22</v>
      </c>
      <c r="L373" t="s">
        <v>136</v>
      </c>
      <c r="M373" t="s">
        <v>1602</v>
      </c>
      <c r="N373" t="s">
        <v>1603</v>
      </c>
      <c r="O373">
        <v>3.091388888888889</v>
      </c>
      <c r="P373">
        <v>0</v>
      </c>
      <c r="Q373">
        <v>147</v>
      </c>
      <c r="R373">
        <v>0</v>
      </c>
      <c r="S373">
        <v>7</v>
      </c>
      <c r="T373">
        <v>0</v>
      </c>
      <c r="U373">
        <v>20</v>
      </c>
      <c r="V373">
        <v>0</v>
      </c>
      <c r="W373">
        <v>0</v>
      </c>
      <c r="X373">
        <v>0</v>
      </c>
      <c r="Y373">
        <v>52.64593</v>
      </c>
      <c r="Z373">
        <v>0</v>
      </c>
      <c r="AA373">
        <v>8.0554509999999997</v>
      </c>
      <c r="AB373">
        <v>0</v>
      </c>
      <c r="AC373">
        <v>6.4678849999999999</v>
      </c>
      <c r="AD373">
        <v>0</v>
      </c>
      <c r="AE373">
        <v>0</v>
      </c>
      <c r="AF373">
        <v>67.169265999999993</v>
      </c>
    </row>
    <row r="374" spans="1:32" x14ac:dyDescent="0.3">
      <c r="A374">
        <v>2807068</v>
      </c>
      <c r="B374">
        <v>2</v>
      </c>
      <c r="C374" t="s">
        <v>82</v>
      </c>
      <c r="D374" t="s">
        <v>90</v>
      </c>
      <c r="E374" t="s">
        <v>1604</v>
      </c>
      <c r="F374" t="s">
        <v>1605</v>
      </c>
      <c r="G374" t="s">
        <v>31552</v>
      </c>
      <c r="H374" t="s">
        <v>1297</v>
      </c>
      <c r="I374" t="s">
        <v>78</v>
      </c>
      <c r="J374" t="s">
        <v>135</v>
      </c>
      <c r="K374" t="s">
        <v>22</v>
      </c>
      <c r="L374" t="s">
        <v>136</v>
      </c>
      <c r="M374" t="s">
        <v>1606</v>
      </c>
      <c r="N374" t="s">
        <v>1607</v>
      </c>
      <c r="O374">
        <v>2.3872222222222224</v>
      </c>
      <c r="P374">
        <v>0</v>
      </c>
      <c r="Q374">
        <v>4</v>
      </c>
      <c r="R374">
        <v>0</v>
      </c>
      <c r="S374">
        <v>0</v>
      </c>
      <c r="T374">
        <v>0</v>
      </c>
      <c r="U374">
        <v>264</v>
      </c>
      <c r="V374">
        <v>0</v>
      </c>
      <c r="W374">
        <v>1</v>
      </c>
      <c r="X374">
        <v>0</v>
      </c>
      <c r="Y374">
        <v>2.2162359999999999</v>
      </c>
      <c r="Z374">
        <v>0</v>
      </c>
      <c r="AA374">
        <v>0</v>
      </c>
      <c r="AB374">
        <v>0</v>
      </c>
      <c r="AC374">
        <v>617.66279999999995</v>
      </c>
      <c r="AD374">
        <v>0</v>
      </c>
      <c r="AE374">
        <v>28.166</v>
      </c>
      <c r="AF374">
        <v>648.04503999999997</v>
      </c>
    </row>
    <row r="375" spans="1:32" x14ac:dyDescent="0.3">
      <c r="A375">
        <v>2807102</v>
      </c>
      <c r="B375">
        <v>1</v>
      </c>
      <c r="C375" t="s">
        <v>82</v>
      </c>
      <c r="D375" t="s">
        <v>103</v>
      </c>
      <c r="E375" t="s">
        <v>1447</v>
      </c>
      <c r="F375" t="s">
        <v>1448</v>
      </c>
      <c r="G375" t="s">
        <v>31546</v>
      </c>
      <c r="H375" t="s">
        <v>223</v>
      </c>
      <c r="I375" t="s">
        <v>78</v>
      </c>
      <c r="J375" t="s">
        <v>135</v>
      </c>
      <c r="K375" t="s">
        <v>22</v>
      </c>
      <c r="L375" t="s">
        <v>136</v>
      </c>
      <c r="M375" t="s">
        <v>1608</v>
      </c>
      <c r="N375" t="s">
        <v>1609</v>
      </c>
      <c r="O375">
        <v>0.94666666666666666</v>
      </c>
      <c r="P375">
        <v>0</v>
      </c>
      <c r="Q375">
        <v>151</v>
      </c>
      <c r="R375">
        <v>0</v>
      </c>
      <c r="S375">
        <v>1</v>
      </c>
      <c r="T375">
        <v>0</v>
      </c>
      <c r="U375">
        <v>48</v>
      </c>
      <c r="V375">
        <v>0</v>
      </c>
      <c r="W375">
        <v>0</v>
      </c>
      <c r="X375">
        <v>0</v>
      </c>
      <c r="Y375">
        <v>23.110572999999999</v>
      </c>
      <c r="Z375">
        <v>0</v>
      </c>
      <c r="AA375">
        <v>3.5587408000000001E-2</v>
      </c>
      <c r="AB375">
        <v>0</v>
      </c>
      <c r="AC375">
        <v>29.483789999999999</v>
      </c>
      <c r="AD375">
        <v>0</v>
      </c>
      <c r="AE375">
        <v>0</v>
      </c>
      <c r="AF375">
        <v>52.629950000000001</v>
      </c>
    </row>
    <row r="376" spans="1:32" x14ac:dyDescent="0.3">
      <c r="A376">
        <v>2807095</v>
      </c>
      <c r="B376">
        <v>1</v>
      </c>
      <c r="C376" t="s">
        <v>82</v>
      </c>
      <c r="D376" t="s">
        <v>108</v>
      </c>
      <c r="E376" t="s">
        <v>1610</v>
      </c>
      <c r="F376" t="s">
        <v>1611</v>
      </c>
      <c r="G376" t="s">
        <v>31546</v>
      </c>
      <c r="H376" t="s">
        <v>223</v>
      </c>
      <c r="I376" t="s">
        <v>78</v>
      </c>
      <c r="J376" t="s">
        <v>135</v>
      </c>
      <c r="K376" t="s">
        <v>22</v>
      </c>
      <c r="L376" t="s">
        <v>136</v>
      </c>
      <c r="M376" t="s">
        <v>1612</v>
      </c>
      <c r="N376" t="s">
        <v>1613</v>
      </c>
      <c r="O376">
        <v>4.9780555555555557</v>
      </c>
      <c r="P376">
        <v>0</v>
      </c>
      <c r="Q376">
        <v>200</v>
      </c>
      <c r="R376">
        <v>0</v>
      </c>
      <c r="S376">
        <v>0</v>
      </c>
      <c r="T376">
        <v>0</v>
      </c>
      <c r="U376">
        <v>24</v>
      </c>
      <c r="V376">
        <v>0</v>
      </c>
      <c r="W376">
        <v>0</v>
      </c>
      <c r="X376">
        <v>0</v>
      </c>
      <c r="Y376">
        <v>205.06396000000001</v>
      </c>
      <c r="Z376">
        <v>0</v>
      </c>
      <c r="AA376">
        <v>0</v>
      </c>
      <c r="AB376">
        <v>0</v>
      </c>
      <c r="AC376">
        <v>66.914824999999993</v>
      </c>
      <c r="AD376">
        <v>0</v>
      </c>
      <c r="AE376">
        <v>0</v>
      </c>
      <c r="AF376">
        <v>271.97879999999998</v>
      </c>
    </row>
    <row r="377" spans="1:32" x14ac:dyDescent="0.3">
      <c r="A377">
        <v>2807104</v>
      </c>
      <c r="B377">
        <v>1</v>
      </c>
      <c r="C377" t="s">
        <v>83</v>
      </c>
      <c r="D377" t="s">
        <v>115</v>
      </c>
      <c r="E377" t="s">
        <v>1614</v>
      </c>
      <c r="F377" t="s">
        <v>1615</v>
      </c>
      <c r="G377" t="s">
        <v>31545</v>
      </c>
      <c r="H377" t="s">
        <v>134</v>
      </c>
      <c r="I377" t="s">
        <v>79</v>
      </c>
      <c r="J377" t="s">
        <v>135</v>
      </c>
      <c r="K377" t="s">
        <v>22</v>
      </c>
      <c r="L377" t="s">
        <v>136</v>
      </c>
      <c r="M377" t="s">
        <v>1616</v>
      </c>
      <c r="N377" t="s">
        <v>1617</v>
      </c>
      <c r="O377">
        <v>8.611111111111111E-2</v>
      </c>
      <c r="P377">
        <v>5</v>
      </c>
      <c r="Q377">
        <v>1649</v>
      </c>
      <c r="R377">
        <v>207</v>
      </c>
      <c r="S377">
        <v>139</v>
      </c>
      <c r="T377">
        <v>14</v>
      </c>
      <c r="U377">
        <v>447</v>
      </c>
      <c r="V377">
        <v>3</v>
      </c>
      <c r="W377">
        <v>3</v>
      </c>
      <c r="X377">
        <v>2.3891764000000002</v>
      </c>
      <c r="Y377">
        <v>26.805133999999999</v>
      </c>
      <c r="Z377">
        <v>1.8498886000000001</v>
      </c>
      <c r="AA377">
        <v>1.6729609000000001</v>
      </c>
      <c r="AB377">
        <v>3.6696396</v>
      </c>
      <c r="AC377">
        <v>12.434232</v>
      </c>
      <c r="AD377">
        <v>2.5111398999999999</v>
      </c>
      <c r="AE377">
        <v>1.2857788999999999</v>
      </c>
      <c r="AF377">
        <v>52.61795</v>
      </c>
    </row>
    <row r="378" spans="1:32" x14ac:dyDescent="0.3">
      <c r="A378">
        <v>2807117</v>
      </c>
      <c r="B378">
        <v>1</v>
      </c>
      <c r="C378" t="s">
        <v>82</v>
      </c>
      <c r="D378" t="s">
        <v>112</v>
      </c>
      <c r="E378" t="s">
        <v>1618</v>
      </c>
      <c r="F378" t="s">
        <v>1619</v>
      </c>
      <c r="G378" t="s">
        <v>31549</v>
      </c>
      <c r="H378" t="s">
        <v>134</v>
      </c>
      <c r="I378" t="s">
        <v>79</v>
      </c>
      <c r="J378" t="s">
        <v>135</v>
      </c>
      <c r="K378" t="s">
        <v>22</v>
      </c>
      <c r="L378" t="s">
        <v>136</v>
      </c>
      <c r="M378" t="s">
        <v>1620</v>
      </c>
      <c r="N378" t="s">
        <v>1621</v>
      </c>
      <c r="O378">
        <v>7.8611111111111118E-2</v>
      </c>
      <c r="P378">
        <v>6</v>
      </c>
      <c r="Q378">
        <v>2108</v>
      </c>
      <c r="R378">
        <v>22</v>
      </c>
      <c r="S378">
        <v>311</v>
      </c>
      <c r="T378">
        <v>35</v>
      </c>
      <c r="U378">
        <v>802</v>
      </c>
      <c r="V378">
        <v>2</v>
      </c>
      <c r="W378">
        <v>1</v>
      </c>
      <c r="X378">
        <v>0.11114174</v>
      </c>
      <c r="Y378">
        <v>25.275107999999999</v>
      </c>
      <c r="Z378">
        <v>2.9504356</v>
      </c>
      <c r="AA378">
        <v>3.1171395999999998</v>
      </c>
      <c r="AB378">
        <v>5.1778870000000001</v>
      </c>
      <c r="AC378">
        <v>15.680028</v>
      </c>
      <c r="AD378">
        <v>2.5522547000000002</v>
      </c>
      <c r="AE378">
        <v>2.8052304000000001</v>
      </c>
      <c r="AF378">
        <v>57.669224</v>
      </c>
    </row>
    <row r="379" spans="1:32" x14ac:dyDescent="0.3">
      <c r="A379">
        <v>2806972</v>
      </c>
      <c r="B379">
        <v>1</v>
      </c>
      <c r="C379" t="s">
        <v>82</v>
      </c>
      <c r="D379" t="s">
        <v>112</v>
      </c>
      <c r="E379" t="s">
        <v>1622</v>
      </c>
      <c r="F379" t="s">
        <v>1623</v>
      </c>
      <c r="G379" t="s">
        <v>31548</v>
      </c>
      <c r="H379" t="s">
        <v>311</v>
      </c>
      <c r="I379" t="s">
        <v>78</v>
      </c>
      <c r="J379" t="s">
        <v>135</v>
      </c>
      <c r="K379" t="s">
        <v>22</v>
      </c>
      <c r="L379" t="s">
        <v>136</v>
      </c>
      <c r="M379" t="s">
        <v>1624</v>
      </c>
      <c r="N379" t="s">
        <v>1625</v>
      </c>
      <c r="O379">
        <v>3.0080555555555555</v>
      </c>
      <c r="P379">
        <v>0</v>
      </c>
      <c r="Q379">
        <v>0</v>
      </c>
      <c r="R379">
        <v>0</v>
      </c>
      <c r="S379">
        <v>1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0.67216014999999996</v>
      </c>
      <c r="AB379">
        <v>0</v>
      </c>
      <c r="AC379">
        <v>0</v>
      </c>
      <c r="AD379">
        <v>0</v>
      </c>
      <c r="AE379">
        <v>0</v>
      </c>
      <c r="AF379">
        <v>0.67216014999999996</v>
      </c>
    </row>
    <row r="380" spans="1:32" x14ac:dyDescent="0.3">
      <c r="A380">
        <v>2806976</v>
      </c>
      <c r="B380">
        <v>1</v>
      </c>
      <c r="C380" t="s">
        <v>82</v>
      </c>
      <c r="D380" t="s">
        <v>90</v>
      </c>
      <c r="E380" t="s">
        <v>1626</v>
      </c>
      <c r="F380" t="s">
        <v>1627</v>
      </c>
      <c r="G380" t="s">
        <v>31546</v>
      </c>
      <c r="H380" t="s">
        <v>223</v>
      </c>
      <c r="I380" t="s">
        <v>78</v>
      </c>
      <c r="J380" t="s">
        <v>135</v>
      </c>
      <c r="K380" t="s">
        <v>22</v>
      </c>
      <c r="L380" t="s">
        <v>136</v>
      </c>
      <c r="M380" t="s">
        <v>1628</v>
      </c>
      <c r="N380" t="s">
        <v>1629</v>
      </c>
      <c r="O380">
        <v>5.7249999999999996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29</v>
      </c>
      <c r="V380">
        <v>0</v>
      </c>
      <c r="W380">
        <v>5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282.76510000000002</v>
      </c>
      <c r="AD380">
        <v>0</v>
      </c>
      <c r="AE380">
        <v>104.03019999999999</v>
      </c>
      <c r="AF380">
        <v>386.7953</v>
      </c>
    </row>
    <row r="381" spans="1:32" x14ac:dyDescent="0.3">
      <c r="A381">
        <v>2806942</v>
      </c>
      <c r="B381">
        <v>1</v>
      </c>
      <c r="C381" t="s">
        <v>82</v>
      </c>
      <c r="D381" t="s">
        <v>84</v>
      </c>
      <c r="E381" t="s">
        <v>1630</v>
      </c>
      <c r="F381" t="s">
        <v>1631</v>
      </c>
      <c r="G381" t="s">
        <v>31552</v>
      </c>
      <c r="H381" t="s">
        <v>665</v>
      </c>
      <c r="I381" t="s">
        <v>78</v>
      </c>
      <c r="J381" t="s">
        <v>135</v>
      </c>
      <c r="K381" t="s">
        <v>22</v>
      </c>
      <c r="L381" t="s">
        <v>136</v>
      </c>
      <c r="M381" t="s">
        <v>1632</v>
      </c>
      <c r="N381" t="s">
        <v>1633</v>
      </c>
      <c r="O381">
        <v>1.7008333333333334</v>
      </c>
      <c r="P381">
        <v>0</v>
      </c>
      <c r="Q381">
        <v>14</v>
      </c>
      <c r="R381">
        <v>0</v>
      </c>
      <c r="S381">
        <v>1</v>
      </c>
      <c r="T381">
        <v>0</v>
      </c>
      <c r="U381">
        <v>2</v>
      </c>
      <c r="V381">
        <v>0</v>
      </c>
      <c r="W381">
        <v>0</v>
      </c>
      <c r="X381">
        <v>0</v>
      </c>
      <c r="Y381">
        <v>2.8912702000000001</v>
      </c>
      <c r="Z381">
        <v>0</v>
      </c>
      <c r="AA381">
        <v>0.18953880000000001</v>
      </c>
      <c r="AB381">
        <v>0</v>
      </c>
      <c r="AC381">
        <v>2.0140273999999998</v>
      </c>
      <c r="AD381">
        <v>0</v>
      </c>
      <c r="AE381">
        <v>0</v>
      </c>
      <c r="AF381">
        <v>5.0948359999999999</v>
      </c>
    </row>
    <row r="382" spans="1:32" x14ac:dyDescent="0.3">
      <c r="A382">
        <v>2806952</v>
      </c>
      <c r="B382">
        <v>1</v>
      </c>
      <c r="C382" t="s">
        <v>83</v>
      </c>
      <c r="D382" t="s">
        <v>129</v>
      </c>
      <c r="E382" t="s">
        <v>1634</v>
      </c>
      <c r="F382" t="s">
        <v>1635</v>
      </c>
      <c r="G382" t="s">
        <v>31548</v>
      </c>
      <c r="H382" t="s">
        <v>893</v>
      </c>
      <c r="I382" t="s">
        <v>78</v>
      </c>
      <c r="J382" t="s">
        <v>135</v>
      </c>
      <c r="K382" t="s">
        <v>22</v>
      </c>
      <c r="L382" t="s">
        <v>136</v>
      </c>
      <c r="M382" t="s">
        <v>1636</v>
      </c>
      <c r="N382" t="s">
        <v>1637</v>
      </c>
      <c r="O382">
        <v>3.0013888888888891</v>
      </c>
      <c r="P382">
        <v>0</v>
      </c>
      <c r="Q382">
        <v>2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1.1491503000000001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1.1491503000000001</v>
      </c>
    </row>
    <row r="383" spans="1:32" x14ac:dyDescent="0.3">
      <c r="A383">
        <v>2806939</v>
      </c>
      <c r="B383">
        <v>1</v>
      </c>
      <c r="C383" t="s">
        <v>83</v>
      </c>
      <c r="D383" t="s">
        <v>129</v>
      </c>
      <c r="E383" t="s">
        <v>1638</v>
      </c>
      <c r="F383" t="s">
        <v>1639</v>
      </c>
      <c r="G383" t="s">
        <v>31546</v>
      </c>
      <c r="H383" t="s">
        <v>223</v>
      </c>
      <c r="I383" t="s">
        <v>78</v>
      </c>
      <c r="J383" t="s">
        <v>135</v>
      </c>
      <c r="K383" t="s">
        <v>22</v>
      </c>
      <c r="L383" t="s">
        <v>136</v>
      </c>
      <c r="M383" t="s">
        <v>1640</v>
      </c>
      <c r="N383" t="s">
        <v>1641</v>
      </c>
      <c r="O383">
        <v>3.8083333333333331</v>
      </c>
      <c r="P383">
        <v>0</v>
      </c>
      <c r="Q383">
        <v>45</v>
      </c>
      <c r="R383">
        <v>0</v>
      </c>
      <c r="S383">
        <v>8</v>
      </c>
      <c r="T383">
        <v>0</v>
      </c>
      <c r="U383">
        <v>5</v>
      </c>
      <c r="V383">
        <v>0</v>
      </c>
      <c r="W383">
        <v>0</v>
      </c>
      <c r="X383">
        <v>0</v>
      </c>
      <c r="Y383">
        <v>18.905868999999999</v>
      </c>
      <c r="Z383">
        <v>0</v>
      </c>
      <c r="AA383">
        <v>0.56321346999999999</v>
      </c>
      <c r="AB383">
        <v>0</v>
      </c>
      <c r="AC383">
        <v>7.6288122999999999</v>
      </c>
      <c r="AD383">
        <v>0</v>
      </c>
      <c r="AE383">
        <v>0</v>
      </c>
      <c r="AF383">
        <v>27.097895000000001</v>
      </c>
    </row>
    <row r="384" spans="1:32" x14ac:dyDescent="0.3">
      <c r="A384">
        <v>2806828</v>
      </c>
      <c r="B384">
        <v>1</v>
      </c>
      <c r="C384" t="s">
        <v>83</v>
      </c>
      <c r="D384" t="s">
        <v>116</v>
      </c>
      <c r="E384" t="s">
        <v>1642</v>
      </c>
      <c r="F384" t="s">
        <v>1643</v>
      </c>
      <c r="G384" t="s">
        <v>31548</v>
      </c>
      <c r="H384" t="s">
        <v>893</v>
      </c>
      <c r="I384" t="s">
        <v>78</v>
      </c>
      <c r="J384" t="s">
        <v>135</v>
      </c>
      <c r="K384" t="s">
        <v>22</v>
      </c>
      <c r="L384" t="s">
        <v>136</v>
      </c>
      <c r="M384" t="s">
        <v>1644</v>
      </c>
      <c r="N384" t="s">
        <v>1645</v>
      </c>
      <c r="O384">
        <v>1.8222222222222222</v>
      </c>
      <c r="P384">
        <v>0</v>
      </c>
      <c r="Q384">
        <v>1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2.1906264000000002E-2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2.1906264000000002E-2</v>
      </c>
    </row>
    <row r="385" spans="1:32" x14ac:dyDescent="0.3">
      <c r="A385">
        <v>2806848</v>
      </c>
      <c r="B385">
        <v>1</v>
      </c>
      <c r="C385" t="s">
        <v>82</v>
      </c>
      <c r="D385" t="s">
        <v>113</v>
      </c>
      <c r="E385" t="s">
        <v>1646</v>
      </c>
      <c r="F385" t="s">
        <v>1647</v>
      </c>
      <c r="G385" t="s">
        <v>31546</v>
      </c>
      <c r="H385" t="s">
        <v>223</v>
      </c>
      <c r="I385" t="s">
        <v>78</v>
      </c>
      <c r="J385" t="s">
        <v>135</v>
      </c>
      <c r="K385" t="s">
        <v>22</v>
      </c>
      <c r="L385" t="s">
        <v>136</v>
      </c>
      <c r="M385" t="s">
        <v>1648</v>
      </c>
      <c r="N385" t="s">
        <v>1649</v>
      </c>
      <c r="O385">
        <v>2.0177777777777779</v>
      </c>
      <c r="P385">
        <v>0</v>
      </c>
      <c r="Q385">
        <v>84</v>
      </c>
      <c r="R385">
        <v>0</v>
      </c>
      <c r="S385">
        <v>0</v>
      </c>
      <c r="T385">
        <v>0</v>
      </c>
      <c r="U385">
        <v>6</v>
      </c>
      <c r="V385">
        <v>0</v>
      </c>
      <c r="W385">
        <v>0</v>
      </c>
      <c r="X385">
        <v>0</v>
      </c>
      <c r="Y385">
        <v>60.374054000000001</v>
      </c>
      <c r="Z385">
        <v>0</v>
      </c>
      <c r="AA385">
        <v>0</v>
      </c>
      <c r="AB385">
        <v>0</v>
      </c>
      <c r="AC385">
        <v>3.9004165999999998</v>
      </c>
      <c r="AD385">
        <v>0</v>
      </c>
      <c r="AE385">
        <v>0</v>
      </c>
      <c r="AF385">
        <v>64.274474999999995</v>
      </c>
    </row>
    <row r="386" spans="1:32" x14ac:dyDescent="0.3">
      <c r="A386">
        <v>2806722</v>
      </c>
      <c r="B386">
        <v>1</v>
      </c>
      <c r="C386" t="s">
        <v>82</v>
      </c>
      <c r="D386" t="s">
        <v>91</v>
      </c>
      <c r="E386" t="s">
        <v>1650</v>
      </c>
      <c r="F386" t="s">
        <v>1651</v>
      </c>
      <c r="G386" t="s">
        <v>31548</v>
      </c>
      <c r="H386" t="s">
        <v>893</v>
      </c>
      <c r="I386" t="s">
        <v>78</v>
      </c>
      <c r="J386" t="s">
        <v>135</v>
      </c>
      <c r="K386" t="s">
        <v>22</v>
      </c>
      <c r="L386" t="s">
        <v>136</v>
      </c>
      <c r="M386" t="s">
        <v>1652</v>
      </c>
      <c r="N386" t="s">
        <v>1653</v>
      </c>
      <c r="O386">
        <v>3.7847222222222223</v>
      </c>
      <c r="P386">
        <v>0</v>
      </c>
      <c r="Q386">
        <v>4</v>
      </c>
      <c r="R386">
        <v>0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0</v>
      </c>
      <c r="Y386">
        <v>2.9140036</v>
      </c>
      <c r="Z386">
        <v>0</v>
      </c>
      <c r="AA386">
        <v>0</v>
      </c>
      <c r="AB386">
        <v>0</v>
      </c>
      <c r="AC386">
        <v>0.67453600000000002</v>
      </c>
      <c r="AD386">
        <v>0</v>
      </c>
      <c r="AE386">
        <v>0</v>
      </c>
      <c r="AF386">
        <v>3.5885395999999998</v>
      </c>
    </row>
    <row r="387" spans="1:32" x14ac:dyDescent="0.3">
      <c r="A387">
        <v>2806752</v>
      </c>
      <c r="B387">
        <v>1</v>
      </c>
      <c r="C387" t="s">
        <v>82</v>
      </c>
      <c r="D387" t="s">
        <v>87</v>
      </c>
      <c r="E387" t="s">
        <v>1654</v>
      </c>
      <c r="F387" t="s">
        <v>1655</v>
      </c>
      <c r="G387" t="s">
        <v>31547</v>
      </c>
      <c r="H387" t="s">
        <v>1656</v>
      </c>
      <c r="I387" t="s">
        <v>80</v>
      </c>
      <c r="J387" t="s">
        <v>135</v>
      </c>
      <c r="K387" t="s">
        <v>22</v>
      </c>
      <c r="L387" t="s">
        <v>186</v>
      </c>
      <c r="M387" t="s">
        <v>1657</v>
      </c>
      <c r="N387" t="s">
        <v>1658</v>
      </c>
      <c r="O387">
        <v>0.73611111111111116</v>
      </c>
      <c r="P387">
        <v>0</v>
      </c>
      <c r="Q387">
        <v>4475</v>
      </c>
      <c r="R387">
        <v>0</v>
      </c>
      <c r="S387">
        <v>0</v>
      </c>
      <c r="T387">
        <v>0</v>
      </c>
      <c r="U387">
        <v>397</v>
      </c>
      <c r="V387">
        <v>0</v>
      </c>
      <c r="W387">
        <v>0</v>
      </c>
      <c r="X387">
        <v>0</v>
      </c>
      <c r="Y387">
        <v>872.86632999999995</v>
      </c>
      <c r="Z387">
        <v>0</v>
      </c>
      <c r="AA387">
        <v>0</v>
      </c>
      <c r="AB387">
        <v>0</v>
      </c>
      <c r="AC387">
        <v>128.55313000000001</v>
      </c>
      <c r="AD387">
        <v>0</v>
      </c>
      <c r="AE387">
        <v>0</v>
      </c>
      <c r="AF387">
        <v>1001.4195</v>
      </c>
    </row>
    <row r="388" spans="1:32" x14ac:dyDescent="0.3">
      <c r="A388">
        <v>2806688</v>
      </c>
      <c r="B388">
        <v>1</v>
      </c>
      <c r="C388" t="s">
        <v>82</v>
      </c>
      <c r="D388" t="s">
        <v>90</v>
      </c>
      <c r="E388" t="s">
        <v>1659</v>
      </c>
      <c r="F388" t="s">
        <v>1660</v>
      </c>
      <c r="G388" t="s">
        <v>31548</v>
      </c>
      <c r="H388" t="s">
        <v>333</v>
      </c>
      <c r="I388" t="s">
        <v>78</v>
      </c>
      <c r="J388" t="s">
        <v>135</v>
      </c>
      <c r="K388" t="s">
        <v>22</v>
      </c>
      <c r="L388" t="s">
        <v>136</v>
      </c>
      <c r="M388" t="s">
        <v>1661</v>
      </c>
      <c r="N388" t="s">
        <v>1662</v>
      </c>
      <c r="O388">
        <v>4.6327777777777781</v>
      </c>
      <c r="P388">
        <v>0</v>
      </c>
      <c r="Q388">
        <v>4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11.109887000000001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11.109887000000001</v>
      </c>
    </row>
    <row r="389" spans="1:32" x14ac:dyDescent="0.3">
      <c r="A389">
        <v>2806691</v>
      </c>
      <c r="B389">
        <v>1</v>
      </c>
      <c r="C389" t="s">
        <v>82</v>
      </c>
      <c r="D389" t="s">
        <v>101</v>
      </c>
      <c r="E389" t="s">
        <v>1663</v>
      </c>
      <c r="F389" t="s">
        <v>1664</v>
      </c>
      <c r="G389" t="s">
        <v>31551</v>
      </c>
      <c r="H389" t="s">
        <v>672</v>
      </c>
      <c r="I389" t="s">
        <v>79</v>
      </c>
      <c r="J389" t="s">
        <v>135</v>
      </c>
      <c r="K389" t="s">
        <v>22</v>
      </c>
      <c r="L389" t="s">
        <v>136</v>
      </c>
      <c r="M389" t="s">
        <v>1665</v>
      </c>
      <c r="N389" t="s">
        <v>1666</v>
      </c>
      <c r="O389">
        <v>2.3125</v>
      </c>
      <c r="P389">
        <v>0</v>
      </c>
      <c r="Q389">
        <v>0</v>
      </c>
      <c r="R389">
        <v>0</v>
      </c>
      <c r="S389">
        <v>0</v>
      </c>
      <c r="T389">
        <v>1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6.0648980000000003</v>
      </c>
      <c r="AC389">
        <v>0</v>
      </c>
      <c r="AD389">
        <v>0</v>
      </c>
      <c r="AE389">
        <v>0</v>
      </c>
      <c r="AF389">
        <v>6.0648980000000003</v>
      </c>
    </row>
    <row r="390" spans="1:32" x14ac:dyDescent="0.3">
      <c r="A390">
        <v>2806720</v>
      </c>
      <c r="B390">
        <v>1</v>
      </c>
      <c r="C390" t="s">
        <v>82</v>
      </c>
      <c r="D390" t="s">
        <v>103</v>
      </c>
      <c r="E390" t="s">
        <v>1667</v>
      </c>
      <c r="F390" t="s">
        <v>1668</v>
      </c>
      <c r="G390" t="s">
        <v>31549</v>
      </c>
      <c r="H390" t="s">
        <v>134</v>
      </c>
      <c r="I390" t="s">
        <v>79</v>
      </c>
      <c r="J390" t="s">
        <v>135</v>
      </c>
      <c r="K390" t="s">
        <v>22</v>
      </c>
      <c r="L390" t="s">
        <v>136</v>
      </c>
      <c r="M390" t="s">
        <v>1669</v>
      </c>
      <c r="N390" t="s">
        <v>1670</v>
      </c>
      <c r="O390">
        <v>0.56388888888888888</v>
      </c>
      <c r="P390">
        <v>0</v>
      </c>
      <c r="Q390">
        <v>699</v>
      </c>
      <c r="R390">
        <v>0</v>
      </c>
      <c r="S390">
        <v>110</v>
      </c>
      <c r="T390">
        <v>3</v>
      </c>
      <c r="U390">
        <v>127</v>
      </c>
      <c r="V390">
        <v>0</v>
      </c>
      <c r="W390">
        <v>0</v>
      </c>
      <c r="X390">
        <v>0</v>
      </c>
      <c r="Y390">
        <v>58.616385999999999</v>
      </c>
      <c r="Z390">
        <v>0</v>
      </c>
      <c r="AA390">
        <v>6.081537</v>
      </c>
      <c r="AB390">
        <v>3.997827</v>
      </c>
      <c r="AC390">
        <v>39.527554000000002</v>
      </c>
      <c r="AD390">
        <v>0</v>
      </c>
      <c r="AE390">
        <v>0</v>
      </c>
      <c r="AF390">
        <v>108.223305</v>
      </c>
    </row>
    <row r="391" spans="1:32" x14ac:dyDescent="0.3">
      <c r="A391">
        <v>2806674</v>
      </c>
      <c r="B391">
        <v>1</v>
      </c>
      <c r="C391" t="s">
        <v>82</v>
      </c>
      <c r="D391" t="s">
        <v>87</v>
      </c>
      <c r="E391" t="s">
        <v>1671</v>
      </c>
      <c r="F391" t="s">
        <v>1672</v>
      </c>
      <c r="G391" t="s">
        <v>31547</v>
      </c>
      <c r="H391" t="s">
        <v>134</v>
      </c>
      <c r="I391" t="s">
        <v>79</v>
      </c>
      <c r="J391" t="s">
        <v>135</v>
      </c>
      <c r="K391" t="s">
        <v>22</v>
      </c>
      <c r="L391" t="s">
        <v>136</v>
      </c>
      <c r="M391" t="s">
        <v>1673</v>
      </c>
      <c r="N391" t="s">
        <v>1674</v>
      </c>
      <c r="O391">
        <v>1.3247222222222221</v>
      </c>
      <c r="P391">
        <v>0</v>
      </c>
      <c r="Q391">
        <v>2504</v>
      </c>
      <c r="R391">
        <v>0</v>
      </c>
      <c r="S391">
        <v>0</v>
      </c>
      <c r="T391">
        <v>1</v>
      </c>
      <c r="U391">
        <v>206</v>
      </c>
      <c r="V391">
        <v>0</v>
      </c>
      <c r="W391">
        <v>0</v>
      </c>
      <c r="X391">
        <v>0</v>
      </c>
      <c r="Y391">
        <v>1177.0274999999999</v>
      </c>
      <c r="Z391">
        <v>0</v>
      </c>
      <c r="AA391">
        <v>0</v>
      </c>
      <c r="AB391">
        <v>108.29546999999999</v>
      </c>
      <c r="AC391">
        <v>358.34609999999998</v>
      </c>
      <c r="AD391">
        <v>0</v>
      </c>
      <c r="AE391">
        <v>0</v>
      </c>
      <c r="AF391">
        <v>1643.6691000000001</v>
      </c>
    </row>
    <row r="392" spans="1:32" x14ac:dyDescent="0.3">
      <c r="A392">
        <v>2806661</v>
      </c>
      <c r="B392">
        <v>1</v>
      </c>
      <c r="C392" t="s">
        <v>83</v>
      </c>
      <c r="D392" t="s">
        <v>123</v>
      </c>
      <c r="E392" t="s">
        <v>1675</v>
      </c>
      <c r="F392" t="s">
        <v>1676</v>
      </c>
      <c r="G392" t="s">
        <v>31552</v>
      </c>
      <c r="H392" t="s">
        <v>145</v>
      </c>
      <c r="I392" t="s">
        <v>78</v>
      </c>
      <c r="J392" t="s">
        <v>135</v>
      </c>
      <c r="K392" t="s">
        <v>22</v>
      </c>
      <c r="L392" t="s">
        <v>136</v>
      </c>
      <c r="M392" t="s">
        <v>1677</v>
      </c>
      <c r="N392" t="s">
        <v>1678</v>
      </c>
      <c r="O392">
        <v>0.13638888888888889</v>
      </c>
      <c r="P392">
        <v>0</v>
      </c>
      <c r="Q392">
        <v>10</v>
      </c>
      <c r="R392">
        <v>0</v>
      </c>
      <c r="S392">
        <v>4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0.14680435999999999</v>
      </c>
      <c r="Z392">
        <v>0</v>
      </c>
      <c r="AA392">
        <v>0.21768276</v>
      </c>
      <c r="AB392">
        <v>0</v>
      </c>
      <c r="AC392">
        <v>0</v>
      </c>
      <c r="AD392">
        <v>0</v>
      </c>
      <c r="AE392">
        <v>0</v>
      </c>
      <c r="AF392">
        <v>0.36448710000000001</v>
      </c>
    </row>
    <row r="393" spans="1:32" x14ac:dyDescent="0.3">
      <c r="A393">
        <v>2806581</v>
      </c>
      <c r="B393">
        <v>1</v>
      </c>
      <c r="C393" t="s">
        <v>82</v>
      </c>
      <c r="D393" t="s">
        <v>104</v>
      </c>
      <c r="E393" t="s">
        <v>1679</v>
      </c>
      <c r="F393" t="s">
        <v>1680</v>
      </c>
      <c r="G393" t="s">
        <v>31546</v>
      </c>
      <c r="H393" t="s">
        <v>223</v>
      </c>
      <c r="I393" t="s">
        <v>78</v>
      </c>
      <c r="J393" t="s">
        <v>135</v>
      </c>
      <c r="K393" t="s">
        <v>22</v>
      </c>
      <c r="L393" t="s">
        <v>136</v>
      </c>
      <c r="M393" t="s">
        <v>1681</v>
      </c>
      <c r="N393" t="s">
        <v>1682</v>
      </c>
      <c r="O393">
        <v>3.1124999999999998</v>
      </c>
      <c r="P393">
        <v>0</v>
      </c>
      <c r="Q393">
        <v>17</v>
      </c>
      <c r="R393">
        <v>0</v>
      </c>
      <c r="S393">
        <v>0</v>
      </c>
      <c r="T393">
        <v>0</v>
      </c>
      <c r="U393">
        <v>2</v>
      </c>
      <c r="V393">
        <v>0</v>
      </c>
      <c r="W393">
        <v>0</v>
      </c>
      <c r="X393">
        <v>0</v>
      </c>
      <c r="Y393">
        <v>10.50779</v>
      </c>
      <c r="Z393">
        <v>0</v>
      </c>
      <c r="AA393">
        <v>0</v>
      </c>
      <c r="AB393">
        <v>0</v>
      </c>
      <c r="AC393">
        <v>10.037862000000001</v>
      </c>
      <c r="AD393">
        <v>0</v>
      </c>
      <c r="AE393">
        <v>0</v>
      </c>
      <c r="AF393">
        <v>20.545652</v>
      </c>
    </row>
    <row r="394" spans="1:32" x14ac:dyDescent="0.3">
      <c r="A394">
        <v>2806574</v>
      </c>
      <c r="B394">
        <v>1</v>
      </c>
      <c r="C394" t="s">
        <v>82</v>
      </c>
      <c r="D394" t="s">
        <v>104</v>
      </c>
      <c r="E394" t="s">
        <v>1372</v>
      </c>
      <c r="F394" t="s">
        <v>1373</v>
      </c>
      <c r="G394" t="s">
        <v>31546</v>
      </c>
      <c r="H394" t="s">
        <v>223</v>
      </c>
      <c r="I394" t="s">
        <v>78</v>
      </c>
      <c r="J394" t="s">
        <v>135</v>
      </c>
      <c r="K394" t="s">
        <v>22</v>
      </c>
      <c r="L394" t="s">
        <v>136</v>
      </c>
      <c r="M394" t="s">
        <v>1683</v>
      </c>
      <c r="N394" t="s">
        <v>1684</v>
      </c>
      <c r="O394">
        <v>1.1669444444444443</v>
      </c>
      <c r="P394">
        <v>0</v>
      </c>
      <c r="Q394">
        <v>305</v>
      </c>
      <c r="R394">
        <v>0</v>
      </c>
      <c r="S394">
        <v>0</v>
      </c>
      <c r="T394">
        <v>0</v>
      </c>
      <c r="U394">
        <v>8</v>
      </c>
      <c r="V394">
        <v>0</v>
      </c>
      <c r="W394">
        <v>0</v>
      </c>
      <c r="X394">
        <v>0</v>
      </c>
      <c r="Y394">
        <v>110.33015399999999</v>
      </c>
      <c r="Z394">
        <v>0</v>
      </c>
      <c r="AA394">
        <v>0</v>
      </c>
      <c r="AB394">
        <v>0</v>
      </c>
      <c r="AC394">
        <v>1.9668165</v>
      </c>
      <c r="AD394">
        <v>0</v>
      </c>
      <c r="AE394">
        <v>0</v>
      </c>
      <c r="AF394">
        <v>112.29697</v>
      </c>
    </row>
    <row r="395" spans="1:32" x14ac:dyDescent="0.3">
      <c r="A395">
        <v>2806541</v>
      </c>
      <c r="B395">
        <v>2</v>
      </c>
      <c r="C395" t="s">
        <v>82</v>
      </c>
      <c r="D395" t="s">
        <v>90</v>
      </c>
      <c r="E395" t="s">
        <v>1685</v>
      </c>
      <c r="F395" t="s">
        <v>1686</v>
      </c>
      <c r="G395" t="s">
        <v>31549</v>
      </c>
      <c r="H395" t="s">
        <v>134</v>
      </c>
      <c r="I395" t="s">
        <v>79</v>
      </c>
      <c r="J395" t="s">
        <v>135</v>
      </c>
      <c r="K395" t="s">
        <v>22</v>
      </c>
      <c r="L395" t="s">
        <v>136</v>
      </c>
      <c r="M395" t="s">
        <v>1687</v>
      </c>
      <c r="N395" t="s">
        <v>1688</v>
      </c>
      <c r="O395">
        <v>1.5772222222222223</v>
      </c>
      <c r="P395">
        <v>9</v>
      </c>
      <c r="Q395">
        <v>583</v>
      </c>
      <c r="R395">
        <v>9</v>
      </c>
      <c r="S395">
        <v>36</v>
      </c>
      <c r="T395">
        <v>24</v>
      </c>
      <c r="U395">
        <v>41</v>
      </c>
      <c r="V395">
        <v>0</v>
      </c>
      <c r="W395">
        <v>0</v>
      </c>
      <c r="X395">
        <v>15.067928</v>
      </c>
      <c r="Y395">
        <v>331.82900000000001</v>
      </c>
      <c r="Z395">
        <v>12.918564</v>
      </c>
      <c r="AA395">
        <v>24.83522</v>
      </c>
      <c r="AB395">
        <v>648.3827</v>
      </c>
      <c r="AC395">
        <v>48.665579999999999</v>
      </c>
      <c r="AD395">
        <v>0</v>
      </c>
      <c r="AE395">
        <v>0</v>
      </c>
      <c r="AF395">
        <v>1081.6990000000001</v>
      </c>
    </row>
    <row r="396" spans="1:32" x14ac:dyDescent="0.3">
      <c r="A396">
        <v>2806565</v>
      </c>
      <c r="B396">
        <v>1</v>
      </c>
      <c r="C396" t="s">
        <v>82</v>
      </c>
      <c r="D396" t="s">
        <v>87</v>
      </c>
      <c r="E396" t="s">
        <v>1066</v>
      </c>
      <c r="F396" t="s">
        <v>852</v>
      </c>
      <c r="G396" t="s">
        <v>31552</v>
      </c>
      <c r="H396" t="s">
        <v>665</v>
      </c>
      <c r="I396" t="s">
        <v>78</v>
      </c>
      <c r="J396" t="s">
        <v>135</v>
      </c>
      <c r="K396" t="s">
        <v>22</v>
      </c>
      <c r="L396" t="s">
        <v>136</v>
      </c>
      <c r="M396" t="s">
        <v>1689</v>
      </c>
      <c r="N396" t="s">
        <v>1690</v>
      </c>
      <c r="O396">
        <v>4.6330563888888889</v>
      </c>
      <c r="P396">
        <v>0</v>
      </c>
      <c r="Q396">
        <v>341</v>
      </c>
      <c r="R396">
        <v>0</v>
      </c>
      <c r="S396">
        <v>0</v>
      </c>
      <c r="T396">
        <v>0</v>
      </c>
      <c r="U396">
        <v>9</v>
      </c>
      <c r="V396">
        <v>0</v>
      </c>
      <c r="W396">
        <v>0</v>
      </c>
      <c r="X396">
        <v>0</v>
      </c>
      <c r="Y396">
        <v>684.83734000000004</v>
      </c>
      <c r="Z396">
        <v>0</v>
      </c>
      <c r="AA396">
        <v>0</v>
      </c>
      <c r="AB396">
        <v>0</v>
      </c>
      <c r="AC396">
        <v>8.7290919999999996</v>
      </c>
      <c r="AD396">
        <v>0</v>
      </c>
      <c r="AE396">
        <v>0</v>
      </c>
      <c r="AF396">
        <v>693.56640000000004</v>
      </c>
    </row>
    <row r="397" spans="1:32" x14ac:dyDescent="0.3">
      <c r="A397">
        <v>2806495</v>
      </c>
      <c r="B397">
        <v>1</v>
      </c>
      <c r="C397" t="s">
        <v>82</v>
      </c>
      <c r="D397" t="s">
        <v>94</v>
      </c>
      <c r="E397" t="s">
        <v>1691</v>
      </c>
      <c r="F397" t="s">
        <v>1692</v>
      </c>
      <c r="G397" t="s">
        <v>31548</v>
      </c>
      <c r="H397" t="s">
        <v>311</v>
      </c>
      <c r="I397" t="s">
        <v>78</v>
      </c>
      <c r="J397" t="s">
        <v>135</v>
      </c>
      <c r="K397" t="s">
        <v>22</v>
      </c>
      <c r="L397" t="s">
        <v>136</v>
      </c>
      <c r="M397" t="s">
        <v>1693</v>
      </c>
      <c r="N397" t="s">
        <v>1694</v>
      </c>
      <c r="O397">
        <v>6.8630555555555555</v>
      </c>
      <c r="P397">
        <v>0</v>
      </c>
      <c r="Q397">
        <v>2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1.8524415000000001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1.8524415000000001</v>
      </c>
    </row>
    <row r="398" spans="1:32" x14ac:dyDescent="0.3">
      <c r="A398">
        <v>2806485</v>
      </c>
      <c r="B398">
        <v>1</v>
      </c>
      <c r="C398" t="s">
        <v>83</v>
      </c>
      <c r="D398" t="s">
        <v>123</v>
      </c>
      <c r="E398" t="s">
        <v>1695</v>
      </c>
      <c r="F398" t="s">
        <v>1696</v>
      </c>
      <c r="G398" t="s">
        <v>31551</v>
      </c>
      <c r="H398" t="s">
        <v>134</v>
      </c>
      <c r="I398" t="s">
        <v>79</v>
      </c>
      <c r="J398" t="s">
        <v>248</v>
      </c>
      <c r="K398" t="s">
        <v>22</v>
      </c>
      <c r="L398" t="s">
        <v>136</v>
      </c>
      <c r="M398" t="s">
        <v>1697</v>
      </c>
      <c r="N398" t="s">
        <v>1698</v>
      </c>
      <c r="O398">
        <v>8.3333333333333332E-3</v>
      </c>
      <c r="P398">
        <v>0</v>
      </c>
      <c r="Q398">
        <v>2</v>
      </c>
      <c r="R398">
        <v>11</v>
      </c>
      <c r="S398">
        <v>68</v>
      </c>
      <c r="T398">
        <v>6</v>
      </c>
      <c r="U398">
        <v>7</v>
      </c>
      <c r="V398">
        <v>0</v>
      </c>
      <c r="W398">
        <v>0</v>
      </c>
      <c r="X398">
        <v>0</v>
      </c>
      <c r="Y398">
        <v>2.2501230000000001E-3</v>
      </c>
      <c r="Z398">
        <v>0.46232932999999998</v>
      </c>
      <c r="AA398">
        <v>0.28416153999999999</v>
      </c>
      <c r="AB398">
        <v>0.120910086</v>
      </c>
      <c r="AC398">
        <v>3.5005644000000002E-2</v>
      </c>
      <c r="AD398">
        <v>0</v>
      </c>
      <c r="AE398">
        <v>0</v>
      </c>
      <c r="AF398">
        <v>0.90465669999999998</v>
      </c>
    </row>
    <row r="399" spans="1:32" x14ac:dyDescent="0.3">
      <c r="A399">
        <v>2806434</v>
      </c>
      <c r="B399">
        <v>1</v>
      </c>
      <c r="C399" t="s">
        <v>82</v>
      </c>
      <c r="D399" t="s">
        <v>113</v>
      </c>
      <c r="E399" t="s">
        <v>1699</v>
      </c>
      <c r="F399" t="s">
        <v>1700</v>
      </c>
      <c r="G399" t="s">
        <v>31546</v>
      </c>
      <c r="H399" t="s">
        <v>1297</v>
      </c>
      <c r="I399" t="s">
        <v>78</v>
      </c>
      <c r="J399" t="s">
        <v>135</v>
      </c>
      <c r="K399" t="s">
        <v>22</v>
      </c>
      <c r="L399" t="s">
        <v>136</v>
      </c>
      <c r="M399" t="s">
        <v>1701</v>
      </c>
      <c r="N399" t="s">
        <v>1702</v>
      </c>
      <c r="O399">
        <v>2.1019444444444444</v>
      </c>
      <c r="P399">
        <v>0</v>
      </c>
      <c r="Q399">
        <v>16</v>
      </c>
      <c r="R399">
        <v>0</v>
      </c>
      <c r="S399">
        <v>3</v>
      </c>
      <c r="T399">
        <v>0</v>
      </c>
      <c r="U399">
        <v>2</v>
      </c>
      <c r="V399">
        <v>0</v>
      </c>
      <c r="W399">
        <v>0</v>
      </c>
      <c r="X399">
        <v>0</v>
      </c>
      <c r="Y399">
        <v>20.974416999999999</v>
      </c>
      <c r="Z399">
        <v>0</v>
      </c>
      <c r="AA399">
        <v>3.6681275000000002</v>
      </c>
      <c r="AB399">
        <v>0</v>
      </c>
      <c r="AC399">
        <v>4.3248366999999996</v>
      </c>
      <c r="AD399">
        <v>0</v>
      </c>
      <c r="AE399">
        <v>0</v>
      </c>
      <c r="AF399">
        <v>28.967379999999999</v>
      </c>
    </row>
    <row r="400" spans="1:32" x14ac:dyDescent="0.3">
      <c r="A400">
        <v>2806409</v>
      </c>
      <c r="B400">
        <v>1</v>
      </c>
      <c r="C400" t="s">
        <v>83</v>
      </c>
      <c r="D400" t="s">
        <v>123</v>
      </c>
      <c r="E400" t="s">
        <v>1703</v>
      </c>
      <c r="F400" t="s">
        <v>1704</v>
      </c>
      <c r="G400" t="s">
        <v>31548</v>
      </c>
      <c r="H400" t="s">
        <v>333</v>
      </c>
      <c r="I400" t="s">
        <v>78</v>
      </c>
      <c r="J400" t="s">
        <v>135</v>
      </c>
      <c r="K400" t="s">
        <v>22</v>
      </c>
      <c r="L400" t="s">
        <v>136</v>
      </c>
      <c r="M400" t="s">
        <v>1705</v>
      </c>
      <c r="N400" t="s">
        <v>1706</v>
      </c>
      <c r="O400">
        <v>2.1972222222222224</v>
      </c>
      <c r="P400">
        <v>0</v>
      </c>
      <c r="Q400">
        <v>6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9.0032230000000002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9.0032230000000002</v>
      </c>
    </row>
    <row r="401" spans="1:32" x14ac:dyDescent="0.3">
      <c r="A401">
        <v>2806262</v>
      </c>
      <c r="B401">
        <v>1</v>
      </c>
      <c r="C401" t="s">
        <v>82</v>
      </c>
      <c r="D401" t="s">
        <v>104</v>
      </c>
      <c r="E401" t="s">
        <v>1707</v>
      </c>
      <c r="F401" t="s">
        <v>1708</v>
      </c>
      <c r="G401" t="s">
        <v>31548</v>
      </c>
      <c r="H401" t="s">
        <v>311</v>
      </c>
      <c r="I401" t="s">
        <v>78</v>
      </c>
      <c r="J401" t="s">
        <v>135</v>
      </c>
      <c r="K401" t="s">
        <v>22</v>
      </c>
      <c r="L401" t="s">
        <v>136</v>
      </c>
      <c r="M401" t="s">
        <v>1709</v>
      </c>
      <c r="N401" t="s">
        <v>1710</v>
      </c>
      <c r="O401">
        <v>2.0755555555555554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1.8846951999999999</v>
      </c>
      <c r="AD401">
        <v>0</v>
      </c>
      <c r="AE401">
        <v>0</v>
      </c>
      <c r="AF401">
        <v>1.8846951999999999</v>
      </c>
    </row>
    <row r="402" spans="1:32" x14ac:dyDescent="0.3">
      <c r="A402">
        <v>2806250</v>
      </c>
      <c r="B402">
        <v>1</v>
      </c>
      <c r="C402" t="s">
        <v>82</v>
      </c>
      <c r="D402" t="s">
        <v>102</v>
      </c>
      <c r="E402" t="s">
        <v>1711</v>
      </c>
      <c r="F402" t="s">
        <v>1712</v>
      </c>
      <c r="G402" t="s">
        <v>31546</v>
      </c>
      <c r="H402" t="s">
        <v>223</v>
      </c>
      <c r="I402" t="s">
        <v>78</v>
      </c>
      <c r="J402" t="s">
        <v>135</v>
      </c>
      <c r="K402" t="s">
        <v>22</v>
      </c>
      <c r="L402" t="s">
        <v>136</v>
      </c>
      <c r="M402" t="s">
        <v>1713</v>
      </c>
      <c r="N402" t="s">
        <v>1714</v>
      </c>
      <c r="O402">
        <v>1.0372222222222223</v>
      </c>
      <c r="P402">
        <v>0</v>
      </c>
      <c r="Q402">
        <v>96</v>
      </c>
      <c r="R402">
        <v>0</v>
      </c>
      <c r="S402">
        <v>0</v>
      </c>
      <c r="T402">
        <v>0</v>
      </c>
      <c r="U402">
        <v>68</v>
      </c>
      <c r="V402">
        <v>0</v>
      </c>
      <c r="W402">
        <v>0</v>
      </c>
      <c r="X402">
        <v>0</v>
      </c>
      <c r="Y402">
        <v>18.077154</v>
      </c>
      <c r="Z402">
        <v>0</v>
      </c>
      <c r="AA402">
        <v>0</v>
      </c>
      <c r="AB402">
        <v>0</v>
      </c>
      <c r="AC402">
        <v>43.512210000000003</v>
      </c>
      <c r="AD402">
        <v>0</v>
      </c>
      <c r="AE402">
        <v>0</v>
      </c>
      <c r="AF402">
        <v>61.589367000000003</v>
      </c>
    </row>
    <row r="403" spans="1:32" x14ac:dyDescent="0.3">
      <c r="A403">
        <v>2806234</v>
      </c>
      <c r="B403">
        <v>1</v>
      </c>
      <c r="C403" t="s">
        <v>82</v>
      </c>
      <c r="D403" t="s">
        <v>88</v>
      </c>
      <c r="E403" t="s">
        <v>1715</v>
      </c>
      <c r="F403" t="s">
        <v>1716</v>
      </c>
      <c r="G403" t="s">
        <v>31551</v>
      </c>
      <c r="H403" t="s">
        <v>145</v>
      </c>
      <c r="I403" t="s">
        <v>79</v>
      </c>
      <c r="J403" t="s">
        <v>135</v>
      </c>
      <c r="K403" t="s">
        <v>22</v>
      </c>
      <c r="L403" t="s">
        <v>136</v>
      </c>
      <c r="M403" t="s">
        <v>1717</v>
      </c>
      <c r="N403" t="s">
        <v>1718</v>
      </c>
      <c r="O403">
        <v>0.64722222222222225</v>
      </c>
      <c r="P403">
        <v>0</v>
      </c>
      <c r="Q403">
        <v>423</v>
      </c>
      <c r="R403">
        <v>0</v>
      </c>
      <c r="S403">
        <v>34</v>
      </c>
      <c r="T403">
        <v>0</v>
      </c>
      <c r="U403">
        <v>14</v>
      </c>
      <c r="V403">
        <v>0</v>
      </c>
      <c r="W403">
        <v>0</v>
      </c>
      <c r="X403">
        <v>0</v>
      </c>
      <c r="Y403">
        <v>83.34496</v>
      </c>
      <c r="Z403">
        <v>0</v>
      </c>
      <c r="AA403">
        <v>6.7673173000000002</v>
      </c>
      <c r="AB403">
        <v>0</v>
      </c>
      <c r="AC403">
        <v>17.194569999999999</v>
      </c>
      <c r="AD403">
        <v>0</v>
      </c>
      <c r="AE403">
        <v>0</v>
      </c>
      <c r="AF403">
        <v>107.306854</v>
      </c>
    </row>
    <row r="404" spans="1:32" x14ac:dyDescent="0.3">
      <c r="A404">
        <v>2806240</v>
      </c>
      <c r="B404">
        <v>1</v>
      </c>
      <c r="C404" t="s">
        <v>83</v>
      </c>
      <c r="D404" t="s">
        <v>126</v>
      </c>
      <c r="E404" t="s">
        <v>1459</v>
      </c>
      <c r="F404" t="s">
        <v>1460</v>
      </c>
      <c r="G404" t="s">
        <v>31545</v>
      </c>
      <c r="H404" t="s">
        <v>134</v>
      </c>
      <c r="I404" t="s">
        <v>79</v>
      </c>
      <c r="J404" t="s">
        <v>135</v>
      </c>
      <c r="K404" t="s">
        <v>22</v>
      </c>
      <c r="L404" t="s">
        <v>136</v>
      </c>
      <c r="M404" t="s">
        <v>1719</v>
      </c>
      <c r="N404" t="s">
        <v>1720</v>
      </c>
      <c r="O404">
        <v>0.19444444444444445</v>
      </c>
      <c r="P404">
        <v>8</v>
      </c>
      <c r="Q404">
        <v>1332</v>
      </c>
      <c r="R404">
        <v>4</v>
      </c>
      <c r="S404">
        <v>122</v>
      </c>
      <c r="T404">
        <v>5</v>
      </c>
      <c r="U404">
        <v>96</v>
      </c>
      <c r="V404">
        <v>0</v>
      </c>
      <c r="W404">
        <v>0</v>
      </c>
      <c r="X404">
        <v>5.0365552999999998</v>
      </c>
      <c r="Y404">
        <v>31.224287</v>
      </c>
      <c r="Z404">
        <v>1.1990117</v>
      </c>
      <c r="AA404">
        <v>3.8506317000000001</v>
      </c>
      <c r="AB404">
        <v>5.6478095000000001</v>
      </c>
      <c r="AC404">
        <v>8.4462689999999991</v>
      </c>
      <c r="AD404">
        <v>0</v>
      </c>
      <c r="AE404">
        <v>0</v>
      </c>
      <c r="AF404">
        <v>55.404564000000001</v>
      </c>
    </row>
    <row r="405" spans="1:32" x14ac:dyDescent="0.3">
      <c r="A405">
        <v>2806120</v>
      </c>
      <c r="B405">
        <v>3</v>
      </c>
      <c r="C405" t="s">
        <v>82</v>
      </c>
      <c r="D405" t="s">
        <v>91</v>
      </c>
      <c r="E405" t="s">
        <v>1721</v>
      </c>
      <c r="F405" t="s">
        <v>1722</v>
      </c>
      <c r="G405" t="s">
        <v>31549</v>
      </c>
      <c r="H405" t="s">
        <v>134</v>
      </c>
      <c r="I405" t="s">
        <v>79</v>
      </c>
      <c r="J405" t="s">
        <v>135</v>
      </c>
      <c r="K405" t="s">
        <v>22</v>
      </c>
      <c r="L405" t="s">
        <v>136</v>
      </c>
      <c r="M405" t="s">
        <v>1723</v>
      </c>
      <c r="N405" t="s">
        <v>1724</v>
      </c>
      <c r="O405">
        <v>2.2897222222222222</v>
      </c>
      <c r="P405">
        <v>3</v>
      </c>
      <c r="Q405">
        <v>1305</v>
      </c>
      <c r="R405">
        <v>4</v>
      </c>
      <c r="S405">
        <v>291</v>
      </c>
      <c r="T405">
        <v>25</v>
      </c>
      <c r="U405">
        <v>239</v>
      </c>
      <c r="V405">
        <v>1</v>
      </c>
      <c r="W405">
        <v>0</v>
      </c>
      <c r="X405">
        <v>2.4257963</v>
      </c>
      <c r="Y405">
        <v>1025.7443000000001</v>
      </c>
      <c r="Z405">
        <v>28.400648</v>
      </c>
      <c r="AA405">
        <v>268.31707999999998</v>
      </c>
      <c r="AB405">
        <v>747.41980000000001</v>
      </c>
      <c r="AC405">
        <v>764.71280000000002</v>
      </c>
      <c r="AD405">
        <v>76.537989999999994</v>
      </c>
      <c r="AE405">
        <v>0</v>
      </c>
      <c r="AF405">
        <v>2913.5583000000001</v>
      </c>
    </row>
    <row r="406" spans="1:32" x14ac:dyDescent="0.3">
      <c r="A406">
        <v>2806142</v>
      </c>
      <c r="B406">
        <v>1</v>
      </c>
      <c r="C406" t="s">
        <v>83</v>
      </c>
      <c r="D406" t="s">
        <v>128</v>
      </c>
      <c r="E406" t="s">
        <v>1725</v>
      </c>
      <c r="F406" t="s">
        <v>1726</v>
      </c>
      <c r="G406" t="s">
        <v>31551</v>
      </c>
      <c r="H406" t="s">
        <v>672</v>
      </c>
      <c r="I406" t="s">
        <v>79</v>
      </c>
      <c r="J406" t="s">
        <v>135</v>
      </c>
      <c r="K406" t="s">
        <v>22</v>
      </c>
      <c r="L406" t="s">
        <v>136</v>
      </c>
      <c r="M406" t="s">
        <v>1727</v>
      </c>
      <c r="N406" t="s">
        <v>1728</v>
      </c>
      <c r="O406">
        <v>5.2074999999999996</v>
      </c>
      <c r="P406">
        <v>0</v>
      </c>
      <c r="Q406">
        <v>0</v>
      </c>
      <c r="R406">
        <v>9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29.989273000000001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29.989273000000001</v>
      </c>
    </row>
    <row r="407" spans="1:32" x14ac:dyDescent="0.3">
      <c r="A407">
        <v>2806123</v>
      </c>
      <c r="B407">
        <v>1</v>
      </c>
      <c r="C407" t="s">
        <v>82</v>
      </c>
      <c r="D407" t="s">
        <v>97</v>
      </c>
      <c r="E407" t="s">
        <v>1729</v>
      </c>
      <c r="F407" t="s">
        <v>1730</v>
      </c>
      <c r="G407" t="s">
        <v>31548</v>
      </c>
      <c r="H407" t="s">
        <v>893</v>
      </c>
      <c r="I407" t="s">
        <v>78</v>
      </c>
      <c r="J407" t="s">
        <v>135</v>
      </c>
      <c r="K407" t="s">
        <v>22</v>
      </c>
      <c r="L407" t="s">
        <v>136</v>
      </c>
      <c r="M407" t="s">
        <v>1731</v>
      </c>
      <c r="N407" t="s">
        <v>1732</v>
      </c>
      <c r="O407">
        <v>5.4588888888888887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1.8430564</v>
      </c>
      <c r="AD407">
        <v>0</v>
      </c>
      <c r="AE407">
        <v>0</v>
      </c>
      <c r="AF407">
        <v>1.8430564</v>
      </c>
    </row>
    <row r="408" spans="1:32" x14ac:dyDescent="0.3">
      <c r="A408">
        <v>3000761</v>
      </c>
      <c r="B408">
        <v>1</v>
      </c>
      <c r="C408" t="s">
        <v>82</v>
      </c>
      <c r="D408" t="s">
        <v>96</v>
      </c>
      <c r="E408" t="s">
        <v>1733</v>
      </c>
      <c r="F408" t="s">
        <v>1734</v>
      </c>
      <c r="G408" t="s">
        <v>31552</v>
      </c>
      <c r="H408" t="s">
        <v>145</v>
      </c>
      <c r="I408" t="s">
        <v>78</v>
      </c>
      <c r="J408" t="s">
        <v>135</v>
      </c>
      <c r="K408" t="s">
        <v>22</v>
      </c>
      <c r="L408" t="s">
        <v>136</v>
      </c>
      <c r="M408" t="s">
        <v>1735</v>
      </c>
      <c r="N408" t="s">
        <v>1736</v>
      </c>
      <c r="O408">
        <v>2.2331188888888889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16</v>
      </c>
      <c r="V408">
        <v>0</v>
      </c>
      <c r="W408">
        <v>4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545.37400000000002</v>
      </c>
      <c r="AD408">
        <v>0</v>
      </c>
      <c r="AE408">
        <v>141.17090999999999</v>
      </c>
      <c r="AF408">
        <v>686.54499999999996</v>
      </c>
    </row>
    <row r="409" spans="1:32" x14ac:dyDescent="0.3">
      <c r="A409">
        <v>3000790</v>
      </c>
      <c r="B409">
        <v>1</v>
      </c>
      <c r="C409" t="s">
        <v>82</v>
      </c>
      <c r="D409" t="s">
        <v>100</v>
      </c>
      <c r="E409" t="s">
        <v>1737</v>
      </c>
      <c r="F409" t="s">
        <v>1738</v>
      </c>
      <c r="G409" t="s">
        <v>31546</v>
      </c>
      <c r="H409" t="s">
        <v>223</v>
      </c>
      <c r="I409" t="s">
        <v>78</v>
      </c>
      <c r="J409" t="s">
        <v>135</v>
      </c>
      <c r="K409" t="s">
        <v>22</v>
      </c>
      <c r="L409" t="s">
        <v>136</v>
      </c>
      <c r="M409" t="s">
        <v>1739</v>
      </c>
      <c r="N409" t="s">
        <v>1740</v>
      </c>
      <c r="O409">
        <v>4.1140186111111117</v>
      </c>
      <c r="P409">
        <v>0</v>
      </c>
      <c r="Q409">
        <v>129</v>
      </c>
      <c r="R409">
        <v>0</v>
      </c>
      <c r="S409">
        <v>0</v>
      </c>
      <c r="T409">
        <v>0</v>
      </c>
      <c r="U409">
        <v>3</v>
      </c>
      <c r="V409">
        <v>0</v>
      </c>
      <c r="W409">
        <v>0</v>
      </c>
      <c r="X409">
        <v>0</v>
      </c>
      <c r="Y409">
        <v>205.58795000000001</v>
      </c>
      <c r="Z409">
        <v>0</v>
      </c>
      <c r="AA409">
        <v>0</v>
      </c>
      <c r="AB409">
        <v>0</v>
      </c>
      <c r="AC409">
        <v>1.4603423</v>
      </c>
      <c r="AD409">
        <v>0</v>
      </c>
      <c r="AE409">
        <v>0</v>
      </c>
      <c r="AF409">
        <v>207.04830000000001</v>
      </c>
    </row>
    <row r="410" spans="1:32" x14ac:dyDescent="0.3">
      <c r="A410">
        <v>3000514</v>
      </c>
      <c r="B410">
        <v>1</v>
      </c>
      <c r="C410" t="s">
        <v>82</v>
      </c>
      <c r="D410" t="s">
        <v>98</v>
      </c>
      <c r="E410" t="s">
        <v>1741</v>
      </c>
      <c r="F410" t="s">
        <v>1742</v>
      </c>
      <c r="G410" t="s">
        <v>31546</v>
      </c>
      <c r="H410" t="s">
        <v>223</v>
      </c>
      <c r="I410" t="s">
        <v>78</v>
      </c>
      <c r="J410" t="s">
        <v>135</v>
      </c>
      <c r="K410" t="s">
        <v>22</v>
      </c>
      <c r="L410" t="s">
        <v>136</v>
      </c>
      <c r="M410" t="s">
        <v>1743</v>
      </c>
      <c r="N410" t="s">
        <v>1744</v>
      </c>
      <c r="O410">
        <v>0.60046361111111113</v>
      </c>
      <c r="P410">
        <v>0</v>
      </c>
      <c r="Q410">
        <v>167</v>
      </c>
      <c r="R410">
        <v>0</v>
      </c>
      <c r="S410">
        <v>0</v>
      </c>
      <c r="T410">
        <v>0</v>
      </c>
      <c r="U410">
        <v>43</v>
      </c>
      <c r="V410">
        <v>0</v>
      </c>
      <c r="W410">
        <v>0</v>
      </c>
      <c r="X410">
        <v>0</v>
      </c>
      <c r="Y410">
        <v>19.633161999999999</v>
      </c>
      <c r="Z410">
        <v>0</v>
      </c>
      <c r="AA410">
        <v>0</v>
      </c>
      <c r="AB410">
        <v>0</v>
      </c>
      <c r="AC410">
        <v>4.1469839999999998</v>
      </c>
      <c r="AD410">
        <v>0</v>
      </c>
      <c r="AE410">
        <v>0</v>
      </c>
      <c r="AF410">
        <v>23.780145999999998</v>
      </c>
    </row>
    <row r="411" spans="1:32" x14ac:dyDescent="0.3">
      <c r="A411">
        <v>3000323</v>
      </c>
      <c r="B411">
        <v>1</v>
      </c>
      <c r="C411" t="s">
        <v>82</v>
      </c>
      <c r="D411" t="s">
        <v>88</v>
      </c>
      <c r="E411" t="s">
        <v>1745</v>
      </c>
      <c r="F411" t="s">
        <v>1746</v>
      </c>
      <c r="G411" t="s">
        <v>31552</v>
      </c>
      <c r="H411" t="s">
        <v>261</v>
      </c>
      <c r="I411" t="s">
        <v>78</v>
      </c>
      <c r="J411" t="s">
        <v>135</v>
      </c>
      <c r="K411" t="s">
        <v>22</v>
      </c>
      <c r="L411" t="s">
        <v>136</v>
      </c>
      <c r="M411" t="s">
        <v>1747</v>
      </c>
      <c r="N411" t="s">
        <v>1748</v>
      </c>
      <c r="O411">
        <v>2.762777777777778</v>
      </c>
      <c r="P411">
        <v>0</v>
      </c>
      <c r="Q411">
        <v>147</v>
      </c>
      <c r="R411">
        <v>0</v>
      </c>
      <c r="S411">
        <v>3</v>
      </c>
      <c r="T411">
        <v>0</v>
      </c>
      <c r="U411">
        <v>12</v>
      </c>
      <c r="V411">
        <v>0</v>
      </c>
      <c r="W411">
        <v>0</v>
      </c>
      <c r="X411">
        <v>0</v>
      </c>
      <c r="Y411">
        <v>135.71396999999999</v>
      </c>
      <c r="Z411">
        <v>0</v>
      </c>
      <c r="AA411">
        <v>0.70417344999999998</v>
      </c>
      <c r="AB411">
        <v>0</v>
      </c>
      <c r="AC411">
        <v>34.591299999999997</v>
      </c>
      <c r="AD411">
        <v>0</v>
      </c>
      <c r="AE411">
        <v>0</v>
      </c>
      <c r="AF411">
        <v>171.00945999999999</v>
      </c>
    </row>
    <row r="412" spans="1:32" x14ac:dyDescent="0.3">
      <c r="A412">
        <v>3000247</v>
      </c>
      <c r="B412">
        <v>1</v>
      </c>
      <c r="C412" t="s">
        <v>83</v>
      </c>
      <c r="D412" t="s">
        <v>127</v>
      </c>
      <c r="E412" t="s">
        <v>1749</v>
      </c>
      <c r="F412" t="s">
        <v>1750</v>
      </c>
      <c r="G412" t="s">
        <v>31546</v>
      </c>
      <c r="H412" t="s">
        <v>223</v>
      </c>
      <c r="I412" t="s">
        <v>78</v>
      </c>
      <c r="J412" t="s">
        <v>135</v>
      </c>
      <c r="K412" t="s">
        <v>22</v>
      </c>
      <c r="L412" t="s">
        <v>136</v>
      </c>
      <c r="M412" t="s">
        <v>1751</v>
      </c>
      <c r="N412" t="s">
        <v>1752</v>
      </c>
      <c r="O412">
        <v>2.8113255555555559</v>
      </c>
      <c r="P412">
        <v>0</v>
      </c>
      <c r="Q412">
        <v>63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0</v>
      </c>
      <c r="Y412">
        <v>53.372425</v>
      </c>
      <c r="Z412">
        <v>0</v>
      </c>
      <c r="AA412">
        <v>0</v>
      </c>
      <c r="AB412">
        <v>0</v>
      </c>
      <c r="AC412">
        <v>4.0828853000000001</v>
      </c>
      <c r="AD412">
        <v>0</v>
      </c>
      <c r="AE412">
        <v>0</v>
      </c>
      <c r="AF412">
        <v>57.455309999999997</v>
      </c>
    </row>
    <row r="413" spans="1:32" x14ac:dyDescent="0.3">
      <c r="A413">
        <v>3000251</v>
      </c>
      <c r="B413">
        <v>1</v>
      </c>
      <c r="C413" t="s">
        <v>83</v>
      </c>
      <c r="D413" t="s">
        <v>122</v>
      </c>
      <c r="E413" t="s">
        <v>1753</v>
      </c>
      <c r="F413" t="s">
        <v>1754</v>
      </c>
      <c r="G413" t="s">
        <v>31551</v>
      </c>
      <c r="H413" t="s">
        <v>134</v>
      </c>
      <c r="I413" t="s">
        <v>79</v>
      </c>
      <c r="J413" t="s">
        <v>135</v>
      </c>
      <c r="K413" t="s">
        <v>22</v>
      </c>
      <c r="L413" t="s">
        <v>136</v>
      </c>
      <c r="M413" t="s">
        <v>1755</v>
      </c>
      <c r="N413" t="s">
        <v>1756</v>
      </c>
      <c r="O413">
        <v>1.6037544444444443</v>
      </c>
      <c r="P413">
        <v>2</v>
      </c>
      <c r="Q413">
        <v>245</v>
      </c>
      <c r="R413">
        <v>0</v>
      </c>
      <c r="S413">
        <v>20</v>
      </c>
      <c r="T413">
        <v>0</v>
      </c>
      <c r="U413">
        <v>21</v>
      </c>
      <c r="V413">
        <v>0</v>
      </c>
      <c r="W413">
        <v>0</v>
      </c>
      <c r="X413">
        <v>55.945489999999999</v>
      </c>
      <c r="Y413">
        <v>48.134067999999999</v>
      </c>
      <c r="Z413">
        <v>0</v>
      </c>
      <c r="AA413">
        <v>12.301958000000001</v>
      </c>
      <c r="AB413">
        <v>0</v>
      </c>
      <c r="AC413">
        <v>18.693390000000001</v>
      </c>
      <c r="AD413">
        <v>0</v>
      </c>
      <c r="AE413">
        <v>0</v>
      </c>
      <c r="AF413">
        <v>135.07490000000001</v>
      </c>
    </row>
    <row r="414" spans="1:32" x14ac:dyDescent="0.3">
      <c r="A414">
        <v>3000249</v>
      </c>
      <c r="B414">
        <v>1</v>
      </c>
      <c r="C414" t="s">
        <v>82</v>
      </c>
      <c r="D414" t="s">
        <v>87</v>
      </c>
      <c r="E414" t="s">
        <v>1757</v>
      </c>
      <c r="F414" t="s">
        <v>1758</v>
      </c>
      <c r="G414" t="s">
        <v>31552</v>
      </c>
      <c r="H414" t="s">
        <v>261</v>
      </c>
      <c r="I414" t="s">
        <v>78</v>
      </c>
      <c r="J414" t="s">
        <v>135</v>
      </c>
      <c r="K414" t="s">
        <v>22</v>
      </c>
      <c r="L414" t="s">
        <v>136</v>
      </c>
      <c r="M414" t="s">
        <v>1759</v>
      </c>
      <c r="N414" t="s">
        <v>1760</v>
      </c>
      <c r="O414">
        <v>2.1128141666666669</v>
      </c>
      <c r="P414">
        <v>0</v>
      </c>
      <c r="Q414">
        <v>512</v>
      </c>
      <c r="R414">
        <v>0</v>
      </c>
      <c r="S414">
        <v>0</v>
      </c>
      <c r="T414">
        <v>0</v>
      </c>
      <c r="U414">
        <v>54</v>
      </c>
      <c r="V414">
        <v>0</v>
      </c>
      <c r="W414">
        <v>0</v>
      </c>
      <c r="X414">
        <v>0</v>
      </c>
      <c r="Y414">
        <v>510.59219999999999</v>
      </c>
      <c r="Z414">
        <v>0</v>
      </c>
      <c r="AA414">
        <v>0</v>
      </c>
      <c r="AB414">
        <v>0</v>
      </c>
      <c r="AC414">
        <v>63.539344999999997</v>
      </c>
      <c r="AD414">
        <v>0</v>
      </c>
      <c r="AE414">
        <v>0</v>
      </c>
      <c r="AF414">
        <v>574.13153</v>
      </c>
    </row>
    <row r="415" spans="1:32" x14ac:dyDescent="0.3">
      <c r="A415">
        <v>3000237</v>
      </c>
      <c r="B415">
        <v>1</v>
      </c>
      <c r="C415" t="s">
        <v>82</v>
      </c>
      <c r="D415" t="s">
        <v>104</v>
      </c>
      <c r="E415" t="s">
        <v>1761</v>
      </c>
      <c r="F415" t="s">
        <v>1762</v>
      </c>
      <c r="G415" t="s">
        <v>31546</v>
      </c>
      <c r="H415" t="s">
        <v>223</v>
      </c>
      <c r="I415" t="s">
        <v>78</v>
      </c>
      <c r="J415" t="s">
        <v>135</v>
      </c>
      <c r="K415" t="s">
        <v>22</v>
      </c>
      <c r="L415" t="s">
        <v>136</v>
      </c>
      <c r="M415" t="s">
        <v>1763</v>
      </c>
      <c r="N415" t="s">
        <v>1764</v>
      </c>
      <c r="O415">
        <v>4.1183738888888888</v>
      </c>
      <c r="P415">
        <v>0</v>
      </c>
      <c r="Q415">
        <v>255</v>
      </c>
      <c r="R415">
        <v>0</v>
      </c>
      <c r="S415">
        <v>0</v>
      </c>
      <c r="T415">
        <v>0</v>
      </c>
      <c r="U415">
        <v>10</v>
      </c>
      <c r="V415">
        <v>0</v>
      </c>
      <c r="W415">
        <v>0</v>
      </c>
      <c r="X415">
        <v>0</v>
      </c>
      <c r="Y415">
        <v>415.02980000000002</v>
      </c>
      <c r="Z415">
        <v>0</v>
      </c>
      <c r="AA415">
        <v>0</v>
      </c>
      <c r="AB415">
        <v>0</v>
      </c>
      <c r="AC415">
        <v>16.064276</v>
      </c>
      <c r="AD415">
        <v>0</v>
      </c>
      <c r="AE415">
        <v>0</v>
      </c>
      <c r="AF415">
        <v>431.09410000000003</v>
      </c>
    </row>
    <row r="416" spans="1:32" x14ac:dyDescent="0.3">
      <c r="A416">
        <v>3000252</v>
      </c>
      <c r="B416">
        <v>1</v>
      </c>
      <c r="C416" t="s">
        <v>82</v>
      </c>
      <c r="D416" t="s">
        <v>87</v>
      </c>
      <c r="E416" t="s">
        <v>1765</v>
      </c>
      <c r="F416" t="s">
        <v>1766</v>
      </c>
      <c r="G416" t="s">
        <v>31552</v>
      </c>
      <c r="H416" t="s">
        <v>261</v>
      </c>
      <c r="I416" t="s">
        <v>78</v>
      </c>
      <c r="J416" t="s">
        <v>135</v>
      </c>
      <c r="K416" t="s">
        <v>22</v>
      </c>
      <c r="L416" t="s">
        <v>136</v>
      </c>
      <c r="M416" t="s">
        <v>1767</v>
      </c>
      <c r="N416" t="s">
        <v>1768</v>
      </c>
      <c r="O416">
        <v>2.8999183333333334</v>
      </c>
      <c r="P416">
        <v>0</v>
      </c>
      <c r="Q416">
        <v>771</v>
      </c>
      <c r="R416">
        <v>0</v>
      </c>
      <c r="S416">
        <v>0</v>
      </c>
      <c r="T416">
        <v>0</v>
      </c>
      <c r="U416">
        <v>34</v>
      </c>
      <c r="V416">
        <v>0</v>
      </c>
      <c r="W416">
        <v>0</v>
      </c>
      <c r="X416">
        <v>0</v>
      </c>
      <c r="Y416">
        <v>1090.9603</v>
      </c>
      <c r="Z416">
        <v>0</v>
      </c>
      <c r="AA416">
        <v>0</v>
      </c>
      <c r="AB416">
        <v>0</v>
      </c>
      <c r="AC416">
        <v>82.373949999999994</v>
      </c>
      <c r="AD416">
        <v>0</v>
      </c>
      <c r="AE416">
        <v>0</v>
      </c>
      <c r="AF416">
        <v>1173.3342</v>
      </c>
    </row>
    <row r="417" spans="1:32" x14ac:dyDescent="0.3">
      <c r="A417">
        <v>3000038</v>
      </c>
      <c r="B417">
        <v>1</v>
      </c>
      <c r="C417" t="s">
        <v>82</v>
      </c>
      <c r="D417" t="s">
        <v>108</v>
      </c>
      <c r="E417" t="s">
        <v>1769</v>
      </c>
      <c r="F417" t="s">
        <v>1770</v>
      </c>
      <c r="G417" t="s">
        <v>31549</v>
      </c>
      <c r="H417" t="s">
        <v>648</v>
      </c>
      <c r="I417" t="s">
        <v>79</v>
      </c>
      <c r="J417" t="s">
        <v>135</v>
      </c>
      <c r="K417" t="s">
        <v>22</v>
      </c>
      <c r="L417" t="s">
        <v>186</v>
      </c>
      <c r="M417" t="s">
        <v>1771</v>
      </c>
      <c r="N417" t="s">
        <v>1772</v>
      </c>
      <c r="O417">
        <v>6.7688888888888892</v>
      </c>
      <c r="P417">
        <v>0</v>
      </c>
      <c r="Q417">
        <v>55</v>
      </c>
      <c r="R417">
        <v>4</v>
      </c>
      <c r="S417">
        <v>122</v>
      </c>
      <c r="T417">
        <v>3</v>
      </c>
      <c r="U417">
        <v>58</v>
      </c>
      <c r="V417">
        <v>0</v>
      </c>
      <c r="W417">
        <v>0</v>
      </c>
      <c r="X417">
        <v>0</v>
      </c>
      <c r="Y417">
        <v>78.625789999999995</v>
      </c>
      <c r="Z417">
        <v>108.980064</v>
      </c>
      <c r="AA417">
        <v>550.90509999999995</v>
      </c>
      <c r="AB417">
        <v>62.845142000000003</v>
      </c>
      <c r="AC417">
        <v>336.82587000000001</v>
      </c>
      <c r="AD417">
        <v>0</v>
      </c>
      <c r="AE417">
        <v>0</v>
      </c>
      <c r="AF417">
        <v>1138.182</v>
      </c>
    </row>
    <row r="418" spans="1:32" x14ac:dyDescent="0.3">
      <c r="A418">
        <v>3000045</v>
      </c>
      <c r="B418">
        <v>1</v>
      </c>
      <c r="C418" t="s">
        <v>82</v>
      </c>
      <c r="D418" t="s">
        <v>100</v>
      </c>
      <c r="E418" t="s">
        <v>1773</v>
      </c>
      <c r="F418" t="s">
        <v>1774</v>
      </c>
      <c r="G418" t="s">
        <v>31552</v>
      </c>
      <c r="H418" t="s">
        <v>648</v>
      </c>
      <c r="I418" t="s">
        <v>78</v>
      </c>
      <c r="J418" t="s">
        <v>135</v>
      </c>
      <c r="K418" t="s">
        <v>22</v>
      </c>
      <c r="L418" t="s">
        <v>186</v>
      </c>
      <c r="M418" t="s">
        <v>1775</v>
      </c>
      <c r="N418" t="s">
        <v>1776</v>
      </c>
      <c r="O418">
        <v>3.7219444444444445</v>
      </c>
      <c r="P418">
        <v>0</v>
      </c>
      <c r="Q418">
        <v>242</v>
      </c>
      <c r="R418">
        <v>0</v>
      </c>
      <c r="S418">
        <v>0</v>
      </c>
      <c r="T418">
        <v>0</v>
      </c>
      <c r="U418">
        <v>69</v>
      </c>
      <c r="V418">
        <v>0</v>
      </c>
      <c r="W418">
        <v>0</v>
      </c>
      <c r="X418">
        <v>0</v>
      </c>
      <c r="Y418">
        <v>205.72575000000001</v>
      </c>
      <c r="Z418">
        <v>0</v>
      </c>
      <c r="AA418">
        <v>0</v>
      </c>
      <c r="AB418">
        <v>0</v>
      </c>
      <c r="AC418">
        <v>293.59744000000001</v>
      </c>
      <c r="AD418">
        <v>0</v>
      </c>
      <c r="AE418">
        <v>0</v>
      </c>
      <c r="AF418">
        <v>499.32317999999998</v>
      </c>
    </row>
    <row r="419" spans="1:32" x14ac:dyDescent="0.3">
      <c r="A419">
        <v>2807412</v>
      </c>
      <c r="B419">
        <v>1</v>
      </c>
      <c r="C419" t="s">
        <v>82</v>
      </c>
      <c r="D419" t="s">
        <v>111</v>
      </c>
      <c r="E419" t="s">
        <v>1777</v>
      </c>
      <c r="F419" t="s">
        <v>1778</v>
      </c>
      <c r="G419" t="s">
        <v>31546</v>
      </c>
      <c r="H419" t="s">
        <v>223</v>
      </c>
      <c r="I419" t="s">
        <v>78</v>
      </c>
      <c r="J419" t="s">
        <v>135</v>
      </c>
      <c r="K419" t="s">
        <v>22</v>
      </c>
      <c r="L419" t="s">
        <v>136</v>
      </c>
      <c r="M419" t="s">
        <v>1779</v>
      </c>
      <c r="N419" t="s">
        <v>1780</v>
      </c>
      <c r="O419">
        <v>4.8972222222222221</v>
      </c>
      <c r="P419">
        <v>0</v>
      </c>
      <c r="Q419">
        <v>21</v>
      </c>
      <c r="R419">
        <v>0</v>
      </c>
      <c r="S419">
        <v>2</v>
      </c>
      <c r="T419">
        <v>0</v>
      </c>
      <c r="U419">
        <v>7</v>
      </c>
      <c r="V419">
        <v>0</v>
      </c>
      <c r="W419">
        <v>0</v>
      </c>
      <c r="X419">
        <v>0</v>
      </c>
      <c r="Y419">
        <v>17.785816000000001</v>
      </c>
      <c r="Z419">
        <v>0</v>
      </c>
      <c r="AA419">
        <v>5.4759099999999998</v>
      </c>
      <c r="AB419">
        <v>0</v>
      </c>
      <c r="AC419">
        <v>17.562840000000001</v>
      </c>
      <c r="AD419">
        <v>0</v>
      </c>
      <c r="AE419">
        <v>0</v>
      </c>
      <c r="AF419">
        <v>40.824565999999997</v>
      </c>
    </row>
    <row r="420" spans="1:32" x14ac:dyDescent="0.3">
      <c r="A420">
        <v>2807399</v>
      </c>
      <c r="B420">
        <v>1</v>
      </c>
      <c r="C420" t="s">
        <v>83</v>
      </c>
      <c r="D420" t="s">
        <v>128</v>
      </c>
      <c r="E420" t="s">
        <v>1781</v>
      </c>
      <c r="F420" t="s">
        <v>1782</v>
      </c>
      <c r="G420" t="s">
        <v>31549</v>
      </c>
      <c r="H420" t="s">
        <v>134</v>
      </c>
      <c r="I420" t="s">
        <v>79</v>
      </c>
      <c r="J420" t="s">
        <v>135</v>
      </c>
      <c r="K420" t="s">
        <v>22</v>
      </c>
      <c r="L420" t="s">
        <v>136</v>
      </c>
      <c r="M420" t="s">
        <v>1783</v>
      </c>
      <c r="N420" t="s">
        <v>1784</v>
      </c>
      <c r="O420">
        <v>1.8961111111111111</v>
      </c>
      <c r="P420">
        <v>0</v>
      </c>
      <c r="Q420">
        <v>232</v>
      </c>
      <c r="R420">
        <v>5</v>
      </c>
      <c r="S420">
        <v>10</v>
      </c>
      <c r="T420">
        <v>2</v>
      </c>
      <c r="U420">
        <v>39</v>
      </c>
      <c r="V420">
        <v>0</v>
      </c>
      <c r="W420">
        <v>0</v>
      </c>
      <c r="X420">
        <v>0</v>
      </c>
      <c r="Y420">
        <v>76.492546000000004</v>
      </c>
      <c r="Z420">
        <v>3.477633</v>
      </c>
      <c r="AA420">
        <v>2.3445649999999998</v>
      </c>
      <c r="AB420">
        <v>10.500731999999999</v>
      </c>
      <c r="AC420">
        <v>49.598213000000001</v>
      </c>
      <c r="AD420">
        <v>0</v>
      </c>
      <c r="AE420">
        <v>0</v>
      </c>
      <c r="AF420">
        <v>142.41368</v>
      </c>
    </row>
    <row r="421" spans="1:32" x14ac:dyDescent="0.3">
      <c r="A421">
        <v>2807267</v>
      </c>
      <c r="B421">
        <v>1</v>
      </c>
      <c r="C421" t="s">
        <v>82</v>
      </c>
      <c r="D421" t="s">
        <v>109</v>
      </c>
      <c r="E421" t="s">
        <v>1785</v>
      </c>
      <c r="F421" t="s">
        <v>1786</v>
      </c>
      <c r="G421" t="s">
        <v>31548</v>
      </c>
      <c r="H421" t="s">
        <v>333</v>
      </c>
      <c r="I421" t="s">
        <v>78</v>
      </c>
      <c r="J421" t="s">
        <v>135</v>
      </c>
      <c r="K421" t="s">
        <v>22</v>
      </c>
      <c r="L421" t="s">
        <v>136</v>
      </c>
      <c r="M421" t="s">
        <v>1787</v>
      </c>
      <c r="N421" t="s">
        <v>1788</v>
      </c>
      <c r="O421">
        <v>1.1274999999999999</v>
      </c>
      <c r="P421">
        <v>0</v>
      </c>
      <c r="Q421">
        <v>1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4.8244407E-4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4.8244407E-4</v>
      </c>
    </row>
    <row r="422" spans="1:32" x14ac:dyDescent="0.3">
      <c r="A422">
        <v>2807265</v>
      </c>
      <c r="B422">
        <v>1</v>
      </c>
      <c r="C422" t="s">
        <v>82</v>
      </c>
      <c r="D422" t="s">
        <v>111</v>
      </c>
      <c r="E422" t="s">
        <v>1789</v>
      </c>
      <c r="F422" t="s">
        <v>1790</v>
      </c>
      <c r="G422" t="s">
        <v>31546</v>
      </c>
      <c r="H422" t="s">
        <v>223</v>
      </c>
      <c r="I422" t="s">
        <v>78</v>
      </c>
      <c r="J422" t="s">
        <v>135</v>
      </c>
      <c r="K422" t="s">
        <v>22</v>
      </c>
      <c r="L422" t="s">
        <v>136</v>
      </c>
      <c r="M422" t="s">
        <v>1791</v>
      </c>
      <c r="N422" t="s">
        <v>1792</v>
      </c>
      <c r="O422">
        <v>2.7925</v>
      </c>
      <c r="P422">
        <v>0</v>
      </c>
      <c r="Q422">
        <v>2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0.23267950000000001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0.23267950000000001</v>
      </c>
    </row>
    <row r="423" spans="1:32" x14ac:dyDescent="0.3">
      <c r="A423">
        <v>2807165</v>
      </c>
      <c r="B423">
        <v>1</v>
      </c>
      <c r="C423" t="s">
        <v>82</v>
      </c>
      <c r="D423" t="s">
        <v>104</v>
      </c>
      <c r="E423" t="s">
        <v>1793</v>
      </c>
      <c r="F423" t="s">
        <v>1794</v>
      </c>
      <c r="G423" t="s">
        <v>31548</v>
      </c>
      <c r="H423" t="s">
        <v>893</v>
      </c>
      <c r="I423" t="s">
        <v>78</v>
      </c>
      <c r="J423" t="s">
        <v>135</v>
      </c>
      <c r="K423" t="s">
        <v>22</v>
      </c>
      <c r="L423" t="s">
        <v>136</v>
      </c>
      <c r="M423" t="s">
        <v>1795</v>
      </c>
      <c r="N423" t="s">
        <v>1796</v>
      </c>
      <c r="O423">
        <v>1.7416666666666667</v>
      </c>
      <c r="P423">
        <v>0</v>
      </c>
      <c r="Q423">
        <v>1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0.41322333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0.41322333</v>
      </c>
    </row>
    <row r="424" spans="1:32" x14ac:dyDescent="0.3">
      <c r="A424">
        <v>2807177</v>
      </c>
      <c r="B424">
        <v>1</v>
      </c>
      <c r="C424" t="s">
        <v>82</v>
      </c>
      <c r="D424" t="s">
        <v>90</v>
      </c>
      <c r="E424" t="s">
        <v>1797</v>
      </c>
      <c r="F424" t="s">
        <v>1798</v>
      </c>
      <c r="G424" t="s">
        <v>31548</v>
      </c>
      <c r="H424" t="s">
        <v>333</v>
      </c>
      <c r="I424" t="s">
        <v>78</v>
      </c>
      <c r="J424" t="s">
        <v>135</v>
      </c>
      <c r="K424" t="s">
        <v>22</v>
      </c>
      <c r="L424" t="s">
        <v>136</v>
      </c>
      <c r="M424" t="s">
        <v>1799</v>
      </c>
      <c r="N424" t="s">
        <v>1800</v>
      </c>
      <c r="O424">
        <v>5.2930555555555552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5.6971034999999999</v>
      </c>
      <c r="AD424">
        <v>0</v>
      </c>
      <c r="AE424">
        <v>0</v>
      </c>
      <c r="AF424">
        <v>5.6971034999999999</v>
      </c>
    </row>
    <row r="425" spans="1:32" x14ac:dyDescent="0.3">
      <c r="A425">
        <v>2807184</v>
      </c>
      <c r="B425">
        <v>1</v>
      </c>
      <c r="C425" t="s">
        <v>83</v>
      </c>
      <c r="D425" t="s">
        <v>124</v>
      </c>
      <c r="E425" t="s">
        <v>1801</v>
      </c>
      <c r="F425" t="s">
        <v>1802</v>
      </c>
      <c r="G425" t="s">
        <v>31548</v>
      </c>
      <c r="H425" t="s">
        <v>333</v>
      </c>
      <c r="I425" t="s">
        <v>78</v>
      </c>
      <c r="J425" t="s">
        <v>135</v>
      </c>
      <c r="K425" t="s">
        <v>22</v>
      </c>
      <c r="L425" t="s">
        <v>136</v>
      </c>
      <c r="M425" t="s">
        <v>1803</v>
      </c>
      <c r="N425" t="s">
        <v>1804</v>
      </c>
      <c r="O425">
        <v>0.40583333333333332</v>
      </c>
      <c r="P425">
        <v>0</v>
      </c>
      <c r="Q425">
        <v>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4.8670023999999999E-2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4.8670023999999999E-2</v>
      </c>
    </row>
    <row r="426" spans="1:32" x14ac:dyDescent="0.3">
      <c r="A426">
        <v>2807068</v>
      </c>
      <c r="B426">
        <v>1</v>
      </c>
      <c r="C426" t="s">
        <v>82</v>
      </c>
      <c r="D426" t="s">
        <v>90</v>
      </c>
      <c r="E426" t="s">
        <v>1805</v>
      </c>
      <c r="F426" t="s">
        <v>1806</v>
      </c>
      <c r="G426" t="s">
        <v>31546</v>
      </c>
      <c r="H426" t="s">
        <v>1297</v>
      </c>
      <c r="I426" t="s">
        <v>78</v>
      </c>
      <c r="J426" t="s">
        <v>135</v>
      </c>
      <c r="K426" t="s">
        <v>22</v>
      </c>
      <c r="L426" t="s">
        <v>136</v>
      </c>
      <c r="M426" t="s">
        <v>1807</v>
      </c>
      <c r="N426" t="s">
        <v>1606</v>
      </c>
      <c r="O426">
        <v>0.5427777777777778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41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20.605356</v>
      </c>
      <c r="AD426">
        <v>0</v>
      </c>
      <c r="AE426">
        <v>0</v>
      </c>
      <c r="AF426">
        <v>20.605356</v>
      </c>
    </row>
    <row r="427" spans="1:32" x14ac:dyDescent="0.3">
      <c r="A427">
        <v>2807091</v>
      </c>
      <c r="B427">
        <v>1</v>
      </c>
      <c r="C427" t="s">
        <v>83</v>
      </c>
      <c r="D427" t="s">
        <v>123</v>
      </c>
      <c r="E427" t="s">
        <v>1808</v>
      </c>
      <c r="F427" t="s">
        <v>1809</v>
      </c>
      <c r="G427" t="s">
        <v>31548</v>
      </c>
      <c r="H427" t="s">
        <v>333</v>
      </c>
      <c r="I427" t="s">
        <v>78</v>
      </c>
      <c r="J427" t="s">
        <v>135</v>
      </c>
      <c r="K427" t="s">
        <v>22</v>
      </c>
      <c r="L427" t="s">
        <v>136</v>
      </c>
      <c r="M427" t="s">
        <v>1810</v>
      </c>
      <c r="N427" t="s">
        <v>1811</v>
      </c>
      <c r="O427">
        <v>1.6305555555555555</v>
      </c>
      <c r="P427">
        <v>0</v>
      </c>
      <c r="Q427">
        <v>1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0.98326533999999999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0.98326533999999999</v>
      </c>
    </row>
    <row r="428" spans="1:32" x14ac:dyDescent="0.3">
      <c r="A428">
        <v>2807084</v>
      </c>
      <c r="B428">
        <v>1</v>
      </c>
      <c r="C428" t="s">
        <v>82</v>
      </c>
      <c r="D428" t="s">
        <v>103</v>
      </c>
      <c r="E428" t="s">
        <v>1812</v>
      </c>
      <c r="F428" t="s">
        <v>1813</v>
      </c>
      <c r="G428" t="s">
        <v>31551</v>
      </c>
      <c r="H428" t="s">
        <v>1358</v>
      </c>
      <c r="I428" t="s">
        <v>79</v>
      </c>
      <c r="J428" t="s">
        <v>135</v>
      </c>
      <c r="K428" t="s">
        <v>22</v>
      </c>
      <c r="L428" t="s">
        <v>136</v>
      </c>
      <c r="M428" t="s">
        <v>1814</v>
      </c>
      <c r="N428" t="s">
        <v>1359</v>
      </c>
      <c r="O428">
        <v>0.74805555555555558</v>
      </c>
      <c r="P428">
        <v>0</v>
      </c>
      <c r="Q428">
        <v>130</v>
      </c>
      <c r="R428">
        <v>0</v>
      </c>
      <c r="S428">
        <v>9</v>
      </c>
      <c r="T428">
        <v>0</v>
      </c>
      <c r="U428">
        <v>14</v>
      </c>
      <c r="V428">
        <v>0</v>
      </c>
      <c r="W428">
        <v>0</v>
      </c>
      <c r="X428">
        <v>0</v>
      </c>
      <c r="Y428">
        <v>13.396023</v>
      </c>
      <c r="Z428">
        <v>0</v>
      </c>
      <c r="AA428">
        <v>0.44602844000000003</v>
      </c>
      <c r="AB428">
        <v>0</v>
      </c>
      <c r="AC428">
        <v>10.51193</v>
      </c>
      <c r="AD428">
        <v>0</v>
      </c>
      <c r="AE428">
        <v>0</v>
      </c>
      <c r="AF428">
        <v>24.353981000000001</v>
      </c>
    </row>
    <row r="429" spans="1:32" x14ac:dyDescent="0.3">
      <c r="A429">
        <v>2806964</v>
      </c>
      <c r="B429">
        <v>1</v>
      </c>
      <c r="C429" t="s">
        <v>83</v>
      </c>
      <c r="D429" t="s">
        <v>127</v>
      </c>
      <c r="E429" t="s">
        <v>1815</v>
      </c>
      <c r="F429" t="s">
        <v>1816</v>
      </c>
      <c r="G429" t="s">
        <v>31548</v>
      </c>
      <c r="H429" t="s">
        <v>333</v>
      </c>
      <c r="I429" t="s">
        <v>78</v>
      </c>
      <c r="J429" t="s">
        <v>135</v>
      </c>
      <c r="K429" t="s">
        <v>22</v>
      </c>
      <c r="L429" t="s">
        <v>136</v>
      </c>
      <c r="M429" t="s">
        <v>1817</v>
      </c>
      <c r="N429" t="s">
        <v>1818</v>
      </c>
      <c r="O429">
        <v>2.0741666666666667</v>
      </c>
      <c r="P429">
        <v>0</v>
      </c>
      <c r="Q429">
        <v>4</v>
      </c>
      <c r="R429">
        <v>0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0</v>
      </c>
      <c r="Y429">
        <v>1.0535516</v>
      </c>
      <c r="Z429">
        <v>0</v>
      </c>
      <c r="AA429">
        <v>0</v>
      </c>
      <c r="AB429">
        <v>0</v>
      </c>
      <c r="AC429">
        <v>0.10554268999999999</v>
      </c>
      <c r="AD429">
        <v>0</v>
      </c>
      <c r="AE429">
        <v>0</v>
      </c>
      <c r="AF429">
        <v>1.1590942</v>
      </c>
    </row>
    <row r="430" spans="1:32" x14ac:dyDescent="0.3">
      <c r="A430">
        <v>2806943</v>
      </c>
      <c r="B430">
        <v>1</v>
      </c>
      <c r="C430" t="s">
        <v>82</v>
      </c>
      <c r="D430" t="s">
        <v>90</v>
      </c>
      <c r="E430" t="s">
        <v>1819</v>
      </c>
      <c r="F430" t="s">
        <v>1820</v>
      </c>
      <c r="G430" t="s">
        <v>31546</v>
      </c>
      <c r="H430" t="s">
        <v>1297</v>
      </c>
      <c r="I430" t="s">
        <v>78</v>
      </c>
      <c r="J430" t="s">
        <v>135</v>
      </c>
      <c r="K430" t="s">
        <v>22</v>
      </c>
      <c r="L430" t="s">
        <v>136</v>
      </c>
      <c r="M430" t="s">
        <v>1821</v>
      </c>
      <c r="N430" t="s">
        <v>1822</v>
      </c>
      <c r="O430">
        <v>0.64333333333333331</v>
      </c>
      <c r="P430">
        <v>0</v>
      </c>
      <c r="Q430">
        <v>28</v>
      </c>
      <c r="R430">
        <v>0</v>
      </c>
      <c r="S430">
        <v>0</v>
      </c>
      <c r="T430">
        <v>0</v>
      </c>
      <c r="U430">
        <v>4</v>
      </c>
      <c r="V430">
        <v>0</v>
      </c>
      <c r="W430">
        <v>0</v>
      </c>
      <c r="X430">
        <v>0</v>
      </c>
      <c r="Y430">
        <v>4.6552160000000002</v>
      </c>
      <c r="Z430">
        <v>0</v>
      </c>
      <c r="AA430">
        <v>0</v>
      </c>
      <c r="AB430">
        <v>0</v>
      </c>
      <c r="AC430">
        <v>3.3762965</v>
      </c>
      <c r="AD430">
        <v>0</v>
      </c>
      <c r="AE430">
        <v>0</v>
      </c>
      <c r="AF430">
        <v>8.0315119999999993</v>
      </c>
    </row>
    <row r="431" spans="1:32" x14ac:dyDescent="0.3">
      <c r="A431">
        <v>2806899</v>
      </c>
      <c r="B431">
        <v>1</v>
      </c>
      <c r="C431" t="s">
        <v>82</v>
      </c>
      <c r="D431" t="s">
        <v>103</v>
      </c>
      <c r="E431" t="s">
        <v>1823</v>
      </c>
      <c r="F431" t="s">
        <v>1824</v>
      </c>
      <c r="G431" t="s">
        <v>31546</v>
      </c>
      <c r="H431" t="s">
        <v>223</v>
      </c>
      <c r="I431" t="s">
        <v>78</v>
      </c>
      <c r="J431" t="s">
        <v>135</v>
      </c>
      <c r="K431" t="s">
        <v>22</v>
      </c>
      <c r="L431" t="s">
        <v>136</v>
      </c>
      <c r="M431" t="s">
        <v>1825</v>
      </c>
      <c r="N431" t="s">
        <v>1826</v>
      </c>
      <c r="O431">
        <v>5.6863888888888887</v>
      </c>
      <c r="P431">
        <v>0</v>
      </c>
      <c r="Q431">
        <v>16</v>
      </c>
      <c r="R431">
        <v>0</v>
      </c>
      <c r="S431">
        <v>3</v>
      </c>
      <c r="T431">
        <v>0</v>
      </c>
      <c r="U431">
        <v>1</v>
      </c>
      <c r="V431">
        <v>0</v>
      </c>
      <c r="W431">
        <v>0</v>
      </c>
      <c r="X431">
        <v>0</v>
      </c>
      <c r="Y431">
        <v>7.1042376000000003</v>
      </c>
      <c r="Z431">
        <v>0</v>
      </c>
      <c r="AA431">
        <v>6.8523445000000001</v>
      </c>
      <c r="AB431">
        <v>0</v>
      </c>
      <c r="AC431">
        <v>0.24933124000000001</v>
      </c>
      <c r="AD431">
        <v>0</v>
      </c>
      <c r="AE431">
        <v>0</v>
      </c>
      <c r="AF431">
        <v>14.205914</v>
      </c>
    </row>
    <row r="432" spans="1:32" x14ac:dyDescent="0.3">
      <c r="A432">
        <v>2806895</v>
      </c>
      <c r="B432">
        <v>1</v>
      </c>
      <c r="C432" t="s">
        <v>82</v>
      </c>
      <c r="D432" t="s">
        <v>110</v>
      </c>
      <c r="E432" t="s">
        <v>1827</v>
      </c>
      <c r="F432" t="s">
        <v>1828</v>
      </c>
      <c r="G432" t="s">
        <v>31551</v>
      </c>
      <c r="H432" t="s">
        <v>643</v>
      </c>
      <c r="I432" t="s">
        <v>79</v>
      </c>
      <c r="J432" t="s">
        <v>135</v>
      </c>
      <c r="K432" t="s">
        <v>22</v>
      </c>
      <c r="L432" t="s">
        <v>186</v>
      </c>
      <c r="M432" t="s">
        <v>1829</v>
      </c>
      <c r="N432" t="s">
        <v>1830</v>
      </c>
      <c r="O432">
        <v>4.0244444444444447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0</v>
      </c>
      <c r="Y432">
        <v>6.2058540000000005E-5</v>
      </c>
      <c r="Z432">
        <v>0</v>
      </c>
      <c r="AA432">
        <v>0</v>
      </c>
      <c r="AB432">
        <v>5.7362960000000003</v>
      </c>
      <c r="AC432">
        <v>0</v>
      </c>
      <c r="AD432">
        <v>0</v>
      </c>
      <c r="AE432">
        <v>0</v>
      </c>
      <c r="AF432">
        <v>5.7363580000000001</v>
      </c>
    </row>
    <row r="433" spans="1:32" x14ac:dyDescent="0.3">
      <c r="A433">
        <v>2806894</v>
      </c>
      <c r="B433">
        <v>1</v>
      </c>
      <c r="C433" t="s">
        <v>82</v>
      </c>
      <c r="D433" t="s">
        <v>93</v>
      </c>
      <c r="E433" t="s">
        <v>1831</v>
      </c>
      <c r="F433" t="s">
        <v>1832</v>
      </c>
      <c r="G433" t="s">
        <v>31548</v>
      </c>
      <c r="H433" t="s">
        <v>311</v>
      </c>
      <c r="I433" t="s">
        <v>78</v>
      </c>
      <c r="J433" t="s">
        <v>135</v>
      </c>
      <c r="K433" t="s">
        <v>22</v>
      </c>
      <c r="L433" t="s">
        <v>136</v>
      </c>
      <c r="M433" t="s">
        <v>1833</v>
      </c>
      <c r="N433" t="s">
        <v>1834</v>
      </c>
      <c r="O433">
        <v>4.028888888888889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11.931921000000001</v>
      </c>
      <c r="AD433">
        <v>0</v>
      </c>
      <c r="AE433">
        <v>0</v>
      </c>
      <c r="AF433">
        <v>11.931921000000001</v>
      </c>
    </row>
    <row r="434" spans="1:32" x14ac:dyDescent="0.3">
      <c r="A434">
        <v>2806885</v>
      </c>
      <c r="B434">
        <v>1</v>
      </c>
      <c r="C434" t="s">
        <v>82</v>
      </c>
      <c r="D434" t="s">
        <v>84</v>
      </c>
      <c r="E434" t="s">
        <v>1835</v>
      </c>
      <c r="F434" t="s">
        <v>1836</v>
      </c>
      <c r="G434" t="s">
        <v>31548</v>
      </c>
      <c r="H434" t="s">
        <v>311</v>
      </c>
      <c r="I434" t="s">
        <v>78</v>
      </c>
      <c r="J434" t="s">
        <v>135</v>
      </c>
      <c r="K434" t="s">
        <v>22</v>
      </c>
      <c r="L434" t="s">
        <v>136</v>
      </c>
      <c r="M434" t="s">
        <v>1837</v>
      </c>
      <c r="N434" t="s">
        <v>1838</v>
      </c>
      <c r="O434">
        <v>4.0558333333333332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35.047004999999999</v>
      </c>
      <c r="AD434">
        <v>0</v>
      </c>
      <c r="AE434">
        <v>0</v>
      </c>
      <c r="AF434">
        <v>35.047004999999999</v>
      </c>
    </row>
    <row r="435" spans="1:32" x14ac:dyDescent="0.3">
      <c r="A435">
        <v>2806884</v>
      </c>
      <c r="B435">
        <v>1</v>
      </c>
      <c r="C435" t="s">
        <v>82</v>
      </c>
      <c r="D435" t="s">
        <v>98</v>
      </c>
      <c r="E435" t="s">
        <v>1839</v>
      </c>
      <c r="F435" t="s">
        <v>1840</v>
      </c>
      <c r="G435" t="s">
        <v>31546</v>
      </c>
      <c r="H435" t="s">
        <v>223</v>
      </c>
      <c r="I435" t="s">
        <v>78</v>
      </c>
      <c r="J435" t="s">
        <v>135</v>
      </c>
      <c r="K435" t="s">
        <v>22</v>
      </c>
      <c r="L435" t="s">
        <v>136</v>
      </c>
      <c r="M435" t="s">
        <v>1841</v>
      </c>
      <c r="N435" t="s">
        <v>1842</v>
      </c>
      <c r="O435">
        <v>2.0327777777777776</v>
      </c>
      <c r="P435">
        <v>0</v>
      </c>
      <c r="Q435">
        <v>234</v>
      </c>
      <c r="R435">
        <v>0</v>
      </c>
      <c r="S435">
        <v>0</v>
      </c>
      <c r="T435">
        <v>0</v>
      </c>
      <c r="U435">
        <v>19</v>
      </c>
      <c r="V435">
        <v>0</v>
      </c>
      <c r="W435">
        <v>0</v>
      </c>
      <c r="X435">
        <v>0</v>
      </c>
      <c r="Y435">
        <v>102.51765</v>
      </c>
      <c r="Z435">
        <v>0</v>
      </c>
      <c r="AA435">
        <v>0</v>
      </c>
      <c r="AB435">
        <v>0</v>
      </c>
      <c r="AC435">
        <v>22.521664000000001</v>
      </c>
      <c r="AD435">
        <v>0</v>
      </c>
      <c r="AE435">
        <v>0</v>
      </c>
      <c r="AF435">
        <v>125.03931</v>
      </c>
    </row>
    <row r="436" spans="1:32" x14ac:dyDescent="0.3">
      <c r="A436">
        <v>2806883</v>
      </c>
      <c r="B436">
        <v>1</v>
      </c>
      <c r="C436" t="s">
        <v>82</v>
      </c>
      <c r="D436" t="s">
        <v>86</v>
      </c>
      <c r="E436" t="s">
        <v>1843</v>
      </c>
      <c r="F436" t="s">
        <v>1844</v>
      </c>
      <c r="G436" t="s">
        <v>31549</v>
      </c>
      <c r="H436" t="s">
        <v>185</v>
      </c>
      <c r="I436" t="s">
        <v>79</v>
      </c>
      <c r="J436" t="s">
        <v>135</v>
      </c>
      <c r="K436" t="s">
        <v>22</v>
      </c>
      <c r="L436" t="s">
        <v>186</v>
      </c>
      <c r="M436" t="s">
        <v>1845</v>
      </c>
      <c r="N436" t="s">
        <v>1846</v>
      </c>
      <c r="O436">
        <v>0.39833333333333332</v>
      </c>
      <c r="P436">
        <v>0</v>
      </c>
      <c r="Q436">
        <v>261</v>
      </c>
      <c r="R436">
        <v>15</v>
      </c>
      <c r="S436">
        <v>73</v>
      </c>
      <c r="T436">
        <v>15</v>
      </c>
      <c r="U436">
        <v>76</v>
      </c>
      <c r="V436">
        <v>0</v>
      </c>
      <c r="W436">
        <v>0</v>
      </c>
      <c r="X436">
        <v>0</v>
      </c>
      <c r="Y436">
        <v>10.013491999999999</v>
      </c>
      <c r="Z436">
        <v>8.9472389999999997</v>
      </c>
      <c r="AA436">
        <v>2.9343311999999999</v>
      </c>
      <c r="AB436">
        <v>19.326336000000001</v>
      </c>
      <c r="AC436">
        <v>4.0998697000000002</v>
      </c>
      <c r="AD436">
        <v>0</v>
      </c>
      <c r="AE436">
        <v>0</v>
      </c>
      <c r="AF436">
        <v>45.321266000000001</v>
      </c>
    </row>
    <row r="437" spans="1:32" x14ac:dyDescent="0.3">
      <c r="A437">
        <v>2806862</v>
      </c>
      <c r="B437">
        <v>1</v>
      </c>
      <c r="C437" t="s">
        <v>82</v>
      </c>
      <c r="D437" t="s">
        <v>88</v>
      </c>
      <c r="E437" t="s">
        <v>1847</v>
      </c>
      <c r="F437" t="s">
        <v>1848</v>
      </c>
      <c r="G437" t="s">
        <v>31548</v>
      </c>
      <c r="H437" t="s">
        <v>333</v>
      </c>
      <c r="I437" t="s">
        <v>78</v>
      </c>
      <c r="J437" t="s">
        <v>135</v>
      </c>
      <c r="K437" t="s">
        <v>22</v>
      </c>
      <c r="L437" t="s">
        <v>136</v>
      </c>
      <c r="M437" t="s">
        <v>1849</v>
      </c>
      <c r="N437" t="s">
        <v>1850</v>
      </c>
      <c r="O437">
        <v>1.4158333333333333</v>
      </c>
      <c r="P437">
        <v>0</v>
      </c>
      <c r="Q437">
        <v>1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0.15147490999999999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0.15147490999999999</v>
      </c>
    </row>
    <row r="438" spans="1:32" x14ac:dyDescent="0.3">
      <c r="A438">
        <v>2806732</v>
      </c>
      <c r="B438">
        <v>2</v>
      </c>
      <c r="C438" t="s">
        <v>82</v>
      </c>
      <c r="D438" t="s">
        <v>93</v>
      </c>
      <c r="E438" t="s">
        <v>1851</v>
      </c>
      <c r="F438" t="s">
        <v>1852</v>
      </c>
      <c r="G438" t="s">
        <v>31552</v>
      </c>
      <c r="H438" t="s">
        <v>1853</v>
      </c>
      <c r="I438" t="s">
        <v>78</v>
      </c>
      <c r="J438" t="s">
        <v>135</v>
      </c>
      <c r="K438" t="s">
        <v>22</v>
      </c>
      <c r="L438" t="s">
        <v>136</v>
      </c>
      <c r="M438" t="s">
        <v>1854</v>
      </c>
      <c r="N438" t="s">
        <v>1855</v>
      </c>
      <c r="O438">
        <v>0.72472222222222227</v>
      </c>
      <c r="P438">
        <v>0</v>
      </c>
      <c r="Q438">
        <v>157</v>
      </c>
      <c r="R438">
        <v>0</v>
      </c>
      <c r="S438">
        <v>0</v>
      </c>
      <c r="T438">
        <v>0</v>
      </c>
      <c r="U438">
        <v>27</v>
      </c>
      <c r="V438">
        <v>0</v>
      </c>
      <c r="W438">
        <v>0</v>
      </c>
      <c r="X438">
        <v>0</v>
      </c>
      <c r="Y438">
        <v>51.722819999999999</v>
      </c>
      <c r="Z438">
        <v>0</v>
      </c>
      <c r="AA438">
        <v>0</v>
      </c>
      <c r="AB438">
        <v>0</v>
      </c>
      <c r="AC438">
        <v>6.6941566000000003</v>
      </c>
      <c r="AD438">
        <v>0</v>
      </c>
      <c r="AE438">
        <v>0</v>
      </c>
      <c r="AF438">
        <v>58.416977000000003</v>
      </c>
    </row>
    <row r="439" spans="1:32" x14ac:dyDescent="0.3">
      <c r="A439">
        <v>2806749</v>
      </c>
      <c r="B439">
        <v>1</v>
      </c>
      <c r="C439" t="s">
        <v>82</v>
      </c>
      <c r="D439" t="s">
        <v>87</v>
      </c>
      <c r="E439" t="s">
        <v>1856</v>
      </c>
      <c r="F439" t="s">
        <v>1857</v>
      </c>
      <c r="G439" t="s">
        <v>31547</v>
      </c>
      <c r="H439" t="s">
        <v>1656</v>
      </c>
      <c r="I439" t="s">
        <v>80</v>
      </c>
      <c r="J439" t="s">
        <v>135</v>
      </c>
      <c r="K439" t="s">
        <v>22</v>
      </c>
      <c r="L439" t="s">
        <v>186</v>
      </c>
      <c r="M439" t="s">
        <v>1858</v>
      </c>
      <c r="N439" t="s">
        <v>1859</v>
      </c>
      <c r="O439">
        <v>0.71805555555555556</v>
      </c>
      <c r="P439">
        <v>0</v>
      </c>
      <c r="Q439">
        <v>1722</v>
      </c>
      <c r="R439">
        <v>0</v>
      </c>
      <c r="S439">
        <v>0</v>
      </c>
      <c r="T439">
        <v>0</v>
      </c>
      <c r="U439">
        <v>211</v>
      </c>
      <c r="V439">
        <v>0</v>
      </c>
      <c r="W439">
        <v>0</v>
      </c>
      <c r="X439">
        <v>0</v>
      </c>
      <c r="Y439">
        <v>358.08334000000002</v>
      </c>
      <c r="Z439">
        <v>0</v>
      </c>
      <c r="AA439">
        <v>0</v>
      </c>
      <c r="AB439">
        <v>0</v>
      </c>
      <c r="AC439">
        <v>91.338449999999995</v>
      </c>
      <c r="AD439">
        <v>0</v>
      </c>
      <c r="AE439">
        <v>0</v>
      </c>
      <c r="AF439">
        <v>449.42178000000001</v>
      </c>
    </row>
    <row r="440" spans="1:32" x14ac:dyDescent="0.3">
      <c r="A440">
        <v>2806760</v>
      </c>
      <c r="B440">
        <v>1</v>
      </c>
      <c r="C440" t="s">
        <v>83</v>
      </c>
      <c r="D440" t="s">
        <v>123</v>
      </c>
      <c r="E440" t="s">
        <v>1860</v>
      </c>
      <c r="F440" t="s">
        <v>1861</v>
      </c>
      <c r="G440" t="s">
        <v>31547</v>
      </c>
      <c r="H440" t="s">
        <v>134</v>
      </c>
      <c r="I440" t="s">
        <v>79</v>
      </c>
      <c r="J440" t="s">
        <v>248</v>
      </c>
      <c r="K440" t="s">
        <v>22</v>
      </c>
      <c r="L440" t="s">
        <v>136</v>
      </c>
      <c r="M440" t="s">
        <v>1862</v>
      </c>
      <c r="N440" t="s">
        <v>1863</v>
      </c>
      <c r="O440">
        <v>1.9166666666666665E-2</v>
      </c>
      <c r="P440">
        <v>19</v>
      </c>
      <c r="Q440">
        <v>1167</v>
      </c>
      <c r="R440">
        <v>202</v>
      </c>
      <c r="S440">
        <v>90</v>
      </c>
      <c r="T440">
        <v>32</v>
      </c>
      <c r="U440">
        <v>91</v>
      </c>
      <c r="V440">
        <v>1</v>
      </c>
      <c r="W440">
        <v>0</v>
      </c>
      <c r="X440">
        <v>0.80175275000000001</v>
      </c>
      <c r="Y440">
        <v>4.3196855000000003</v>
      </c>
      <c r="Z440">
        <v>6.1175566000000003</v>
      </c>
      <c r="AA440">
        <v>0.8686431</v>
      </c>
      <c r="AB440">
        <v>1.3807597</v>
      </c>
      <c r="AC440">
        <v>0.54037279999999999</v>
      </c>
      <c r="AD440">
        <v>1.3468853000000001</v>
      </c>
      <c r="AE440">
        <v>0</v>
      </c>
      <c r="AF440">
        <v>15.375655999999999</v>
      </c>
    </row>
    <row r="441" spans="1:32" x14ac:dyDescent="0.3">
      <c r="A441">
        <v>2806673</v>
      </c>
      <c r="B441">
        <v>1</v>
      </c>
      <c r="C441" t="s">
        <v>82</v>
      </c>
      <c r="D441" t="s">
        <v>112</v>
      </c>
      <c r="E441" t="s">
        <v>1864</v>
      </c>
      <c r="F441" t="s">
        <v>734</v>
      </c>
      <c r="G441" t="s">
        <v>31552</v>
      </c>
      <c r="H441" t="s">
        <v>665</v>
      </c>
      <c r="I441" t="s">
        <v>78</v>
      </c>
      <c r="J441" t="s">
        <v>135</v>
      </c>
      <c r="K441" t="s">
        <v>22</v>
      </c>
      <c r="L441" t="s">
        <v>136</v>
      </c>
      <c r="M441" t="s">
        <v>1865</v>
      </c>
      <c r="N441" t="s">
        <v>1866</v>
      </c>
      <c r="O441">
        <v>0.73583333333333334</v>
      </c>
      <c r="P441">
        <v>0</v>
      </c>
      <c r="Q441">
        <v>246</v>
      </c>
      <c r="R441">
        <v>0</v>
      </c>
      <c r="S441">
        <v>5</v>
      </c>
      <c r="T441">
        <v>0</v>
      </c>
      <c r="U441">
        <v>23</v>
      </c>
      <c r="V441">
        <v>0</v>
      </c>
      <c r="W441">
        <v>0</v>
      </c>
      <c r="X441">
        <v>0</v>
      </c>
      <c r="Y441">
        <v>59.031640000000003</v>
      </c>
      <c r="Z441">
        <v>0</v>
      </c>
      <c r="AA441">
        <v>0.83011376999999997</v>
      </c>
      <c r="AB441">
        <v>0</v>
      </c>
      <c r="AC441">
        <v>39.625293999999997</v>
      </c>
      <c r="AD441">
        <v>0</v>
      </c>
      <c r="AE441">
        <v>0</v>
      </c>
      <c r="AF441">
        <v>99.487049999999996</v>
      </c>
    </row>
    <row r="442" spans="1:32" x14ac:dyDescent="0.3">
      <c r="A442">
        <v>2806653</v>
      </c>
      <c r="B442">
        <v>1</v>
      </c>
      <c r="C442" t="s">
        <v>82</v>
      </c>
      <c r="D442" t="s">
        <v>88</v>
      </c>
      <c r="E442" t="s">
        <v>1867</v>
      </c>
      <c r="F442" t="s">
        <v>1868</v>
      </c>
      <c r="G442" t="s">
        <v>31546</v>
      </c>
      <c r="H442" t="s">
        <v>223</v>
      </c>
      <c r="I442" t="s">
        <v>78</v>
      </c>
      <c r="J442" t="s">
        <v>135</v>
      </c>
      <c r="K442" t="s">
        <v>22</v>
      </c>
      <c r="L442" t="s">
        <v>136</v>
      </c>
      <c r="M442" t="s">
        <v>1869</v>
      </c>
      <c r="N442" t="s">
        <v>1870</v>
      </c>
      <c r="O442">
        <v>1.7925</v>
      </c>
      <c r="P442">
        <v>0</v>
      </c>
      <c r="Q442">
        <v>135</v>
      </c>
      <c r="R442">
        <v>0</v>
      </c>
      <c r="S442">
        <v>0</v>
      </c>
      <c r="T442">
        <v>0</v>
      </c>
      <c r="U442">
        <v>6</v>
      </c>
      <c r="V442">
        <v>0</v>
      </c>
      <c r="W442">
        <v>0</v>
      </c>
      <c r="X442">
        <v>0</v>
      </c>
      <c r="Y442">
        <v>65.897450000000006</v>
      </c>
      <c r="Z442">
        <v>0</v>
      </c>
      <c r="AA442">
        <v>0</v>
      </c>
      <c r="AB442">
        <v>0</v>
      </c>
      <c r="AC442">
        <v>14.456168999999999</v>
      </c>
      <c r="AD442">
        <v>0</v>
      </c>
      <c r="AE442">
        <v>0</v>
      </c>
      <c r="AF442">
        <v>80.353620000000006</v>
      </c>
    </row>
    <row r="443" spans="1:32" x14ac:dyDescent="0.3">
      <c r="A443">
        <v>2806657</v>
      </c>
      <c r="B443">
        <v>1</v>
      </c>
      <c r="C443" t="s">
        <v>82</v>
      </c>
      <c r="D443" t="s">
        <v>87</v>
      </c>
      <c r="E443" t="s">
        <v>1871</v>
      </c>
      <c r="F443" t="s">
        <v>1872</v>
      </c>
      <c r="G443" t="s">
        <v>31546</v>
      </c>
      <c r="H443" t="s">
        <v>223</v>
      </c>
      <c r="I443" t="s">
        <v>78</v>
      </c>
      <c r="J443" t="s">
        <v>135</v>
      </c>
      <c r="K443" t="s">
        <v>22</v>
      </c>
      <c r="L443" t="s">
        <v>136</v>
      </c>
      <c r="M443" t="s">
        <v>1873</v>
      </c>
      <c r="N443" t="s">
        <v>1874</v>
      </c>
      <c r="O443">
        <v>3.1622222222222223</v>
      </c>
      <c r="P443">
        <v>0</v>
      </c>
      <c r="Q443">
        <v>248</v>
      </c>
      <c r="R443">
        <v>0</v>
      </c>
      <c r="S443">
        <v>0</v>
      </c>
      <c r="T443">
        <v>0</v>
      </c>
      <c r="U443">
        <v>16</v>
      </c>
      <c r="V443">
        <v>0</v>
      </c>
      <c r="W443">
        <v>0</v>
      </c>
      <c r="X443">
        <v>0</v>
      </c>
      <c r="Y443">
        <v>379.16595000000001</v>
      </c>
      <c r="Z443">
        <v>0</v>
      </c>
      <c r="AA443">
        <v>0</v>
      </c>
      <c r="AB443">
        <v>0</v>
      </c>
      <c r="AC443">
        <v>22.715813000000001</v>
      </c>
      <c r="AD443">
        <v>0</v>
      </c>
      <c r="AE443">
        <v>0</v>
      </c>
      <c r="AF443">
        <v>401.88177000000002</v>
      </c>
    </row>
    <row r="444" spans="1:32" x14ac:dyDescent="0.3">
      <c r="A444">
        <v>2806650</v>
      </c>
      <c r="B444">
        <v>1</v>
      </c>
      <c r="C444" t="s">
        <v>82</v>
      </c>
      <c r="D444" t="s">
        <v>92</v>
      </c>
      <c r="E444" t="s">
        <v>1875</v>
      </c>
      <c r="F444" t="s">
        <v>1876</v>
      </c>
      <c r="G444" t="s">
        <v>31546</v>
      </c>
      <c r="H444" t="s">
        <v>223</v>
      </c>
      <c r="I444" t="s">
        <v>78</v>
      </c>
      <c r="J444" t="s">
        <v>135</v>
      </c>
      <c r="K444" t="s">
        <v>22</v>
      </c>
      <c r="L444" t="s">
        <v>136</v>
      </c>
      <c r="M444" t="s">
        <v>1877</v>
      </c>
      <c r="N444" t="s">
        <v>1878</v>
      </c>
      <c r="O444">
        <v>4.3866666666666667</v>
      </c>
      <c r="P444">
        <v>0</v>
      </c>
      <c r="Q444">
        <v>77</v>
      </c>
      <c r="R444">
        <v>0</v>
      </c>
      <c r="S444">
        <v>0</v>
      </c>
      <c r="T444">
        <v>0</v>
      </c>
      <c r="U444">
        <v>10</v>
      </c>
      <c r="V444">
        <v>0</v>
      </c>
      <c r="W444">
        <v>0</v>
      </c>
      <c r="X444">
        <v>0</v>
      </c>
      <c r="Y444">
        <v>148.48106000000001</v>
      </c>
      <c r="Z444">
        <v>0</v>
      </c>
      <c r="AA444">
        <v>0</v>
      </c>
      <c r="AB444">
        <v>0</v>
      </c>
      <c r="AC444">
        <v>67.723595000000003</v>
      </c>
      <c r="AD444">
        <v>0</v>
      </c>
      <c r="AE444">
        <v>0</v>
      </c>
      <c r="AF444">
        <v>216.20464999999999</v>
      </c>
    </row>
    <row r="445" spans="1:32" x14ac:dyDescent="0.3">
      <c r="A445">
        <v>2806672</v>
      </c>
      <c r="B445">
        <v>1</v>
      </c>
      <c r="C445" t="s">
        <v>82</v>
      </c>
      <c r="D445" t="s">
        <v>87</v>
      </c>
      <c r="E445" t="s">
        <v>1879</v>
      </c>
      <c r="F445" t="s">
        <v>1880</v>
      </c>
      <c r="G445" t="s">
        <v>31551</v>
      </c>
      <c r="H445" t="s">
        <v>338</v>
      </c>
      <c r="I445" t="s">
        <v>79</v>
      </c>
      <c r="J445" t="s">
        <v>135</v>
      </c>
      <c r="K445" t="s">
        <v>22</v>
      </c>
      <c r="L445" t="s">
        <v>136</v>
      </c>
      <c r="M445" t="s">
        <v>1881</v>
      </c>
      <c r="N445" t="s">
        <v>1882</v>
      </c>
      <c r="O445">
        <v>9.8441666666666663</v>
      </c>
      <c r="P445">
        <v>0</v>
      </c>
      <c r="Q445">
        <v>1000</v>
      </c>
      <c r="R445">
        <v>0</v>
      </c>
      <c r="S445">
        <v>0</v>
      </c>
      <c r="T445">
        <v>0</v>
      </c>
      <c r="U445">
        <v>46</v>
      </c>
      <c r="V445">
        <v>0</v>
      </c>
      <c r="W445">
        <v>0</v>
      </c>
      <c r="X445">
        <v>0</v>
      </c>
      <c r="Y445">
        <v>3002.1948000000002</v>
      </c>
      <c r="Z445">
        <v>0</v>
      </c>
      <c r="AA445">
        <v>0</v>
      </c>
      <c r="AB445">
        <v>0</v>
      </c>
      <c r="AC445">
        <v>210.02435</v>
      </c>
      <c r="AD445">
        <v>0</v>
      </c>
      <c r="AE445">
        <v>0</v>
      </c>
      <c r="AF445">
        <v>3212.2190000000001</v>
      </c>
    </row>
    <row r="446" spans="1:32" x14ac:dyDescent="0.3">
      <c r="A446">
        <v>2806651</v>
      </c>
      <c r="B446">
        <v>1</v>
      </c>
      <c r="C446" t="s">
        <v>82</v>
      </c>
      <c r="D446" t="s">
        <v>84</v>
      </c>
      <c r="E446" t="s">
        <v>1883</v>
      </c>
      <c r="F446" t="s">
        <v>1884</v>
      </c>
      <c r="G446" t="s">
        <v>31547</v>
      </c>
      <c r="H446" t="s">
        <v>1358</v>
      </c>
      <c r="I446" t="s">
        <v>79</v>
      </c>
      <c r="J446" t="s">
        <v>135</v>
      </c>
      <c r="K446" t="s">
        <v>22</v>
      </c>
      <c r="L446" t="s">
        <v>136</v>
      </c>
      <c r="M446" t="s">
        <v>1885</v>
      </c>
      <c r="N446" t="s">
        <v>1886</v>
      </c>
      <c r="O446">
        <v>5.0072233333333331</v>
      </c>
      <c r="P446">
        <v>37</v>
      </c>
      <c r="Q446">
        <v>1605</v>
      </c>
      <c r="R446">
        <v>73</v>
      </c>
      <c r="S446">
        <v>82</v>
      </c>
      <c r="T446">
        <v>51</v>
      </c>
      <c r="U446">
        <v>238</v>
      </c>
      <c r="V446">
        <v>5</v>
      </c>
      <c r="W446">
        <v>1</v>
      </c>
      <c r="X446">
        <v>280.0394</v>
      </c>
      <c r="Y446">
        <v>3000.5927999999999</v>
      </c>
      <c r="Z446">
        <v>2988.8022000000001</v>
      </c>
      <c r="AA446">
        <v>97.768370000000004</v>
      </c>
      <c r="AB446">
        <v>3274.2327</v>
      </c>
      <c r="AC446">
        <v>968.88049999999998</v>
      </c>
      <c r="AD446">
        <v>1038.6387</v>
      </c>
      <c r="AE446">
        <v>24.426613</v>
      </c>
      <c r="AF446">
        <v>11673.380999999999</v>
      </c>
    </row>
    <row r="447" spans="1:32" x14ac:dyDescent="0.3">
      <c r="A447">
        <v>2806584</v>
      </c>
      <c r="B447">
        <v>1</v>
      </c>
      <c r="C447" t="s">
        <v>82</v>
      </c>
      <c r="D447" t="s">
        <v>98</v>
      </c>
      <c r="E447" t="s">
        <v>1887</v>
      </c>
      <c r="F447" t="s">
        <v>1888</v>
      </c>
      <c r="G447" t="s">
        <v>31546</v>
      </c>
      <c r="H447" t="s">
        <v>145</v>
      </c>
      <c r="I447" t="s">
        <v>78</v>
      </c>
      <c r="J447" t="s">
        <v>135</v>
      </c>
      <c r="K447" t="s">
        <v>22</v>
      </c>
      <c r="L447" t="s">
        <v>136</v>
      </c>
      <c r="M447" t="s">
        <v>1889</v>
      </c>
      <c r="N447" t="s">
        <v>1890</v>
      </c>
      <c r="O447">
        <v>0.19305555555555556</v>
      </c>
      <c r="P447">
        <v>0</v>
      </c>
      <c r="Q447">
        <v>189</v>
      </c>
      <c r="R447">
        <v>0</v>
      </c>
      <c r="S447">
        <v>0</v>
      </c>
      <c r="T447">
        <v>0</v>
      </c>
      <c r="U447">
        <v>6</v>
      </c>
      <c r="V447">
        <v>0</v>
      </c>
      <c r="W447">
        <v>0</v>
      </c>
      <c r="X447">
        <v>0</v>
      </c>
      <c r="Y447">
        <v>13.056225</v>
      </c>
      <c r="Z447">
        <v>0</v>
      </c>
      <c r="AA447">
        <v>0</v>
      </c>
      <c r="AB447">
        <v>0</v>
      </c>
      <c r="AC447">
        <v>0.17379720000000001</v>
      </c>
      <c r="AD447">
        <v>0</v>
      </c>
      <c r="AE447">
        <v>0</v>
      </c>
      <c r="AF447">
        <v>13.230021000000001</v>
      </c>
    </row>
    <row r="448" spans="1:32" x14ac:dyDescent="0.3">
      <c r="A448">
        <v>2806486</v>
      </c>
      <c r="B448">
        <v>1</v>
      </c>
      <c r="C448" t="s">
        <v>82</v>
      </c>
      <c r="D448" t="s">
        <v>92</v>
      </c>
      <c r="E448" t="s">
        <v>1891</v>
      </c>
      <c r="F448" t="s">
        <v>1892</v>
      </c>
      <c r="G448" t="s">
        <v>31548</v>
      </c>
      <c r="H448" t="s">
        <v>893</v>
      </c>
      <c r="I448" t="s">
        <v>78</v>
      </c>
      <c r="J448" t="s">
        <v>135</v>
      </c>
      <c r="K448" t="s">
        <v>22</v>
      </c>
      <c r="L448" t="s">
        <v>136</v>
      </c>
      <c r="M448" t="s">
        <v>1893</v>
      </c>
      <c r="N448" t="s">
        <v>1894</v>
      </c>
      <c r="O448">
        <v>6.4588888888888887</v>
      </c>
      <c r="P448">
        <v>0</v>
      </c>
      <c r="Q448">
        <v>1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4.4575060000000004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4.4575060000000004</v>
      </c>
    </row>
    <row r="449" spans="1:32" x14ac:dyDescent="0.3">
      <c r="A449">
        <v>2806499</v>
      </c>
      <c r="B449">
        <v>1</v>
      </c>
      <c r="C449" t="s">
        <v>82</v>
      </c>
      <c r="D449" t="s">
        <v>106</v>
      </c>
      <c r="E449" t="s">
        <v>1895</v>
      </c>
      <c r="F449" t="s">
        <v>1896</v>
      </c>
      <c r="G449" t="s">
        <v>31552</v>
      </c>
      <c r="H449" t="s">
        <v>665</v>
      </c>
      <c r="I449" t="s">
        <v>78</v>
      </c>
      <c r="J449" t="s">
        <v>135</v>
      </c>
      <c r="K449" t="s">
        <v>22</v>
      </c>
      <c r="L449" t="s">
        <v>136</v>
      </c>
      <c r="M449" t="s">
        <v>1897</v>
      </c>
      <c r="N449" t="s">
        <v>1898</v>
      </c>
      <c r="O449">
        <v>0.94055638888888893</v>
      </c>
      <c r="P449">
        <v>0</v>
      </c>
      <c r="Q449">
        <v>208</v>
      </c>
      <c r="R449">
        <v>0</v>
      </c>
      <c r="S449">
        <v>12</v>
      </c>
      <c r="T449">
        <v>0</v>
      </c>
      <c r="U449">
        <v>8</v>
      </c>
      <c r="V449">
        <v>0</v>
      </c>
      <c r="W449">
        <v>0</v>
      </c>
      <c r="X449">
        <v>0</v>
      </c>
      <c r="Y449">
        <v>41.949399999999997</v>
      </c>
      <c r="Z449">
        <v>0</v>
      </c>
      <c r="AA449">
        <v>0.53699030000000003</v>
      </c>
      <c r="AB449">
        <v>0</v>
      </c>
      <c r="AC449">
        <v>4.815372</v>
      </c>
      <c r="AD449">
        <v>0</v>
      </c>
      <c r="AE449">
        <v>0</v>
      </c>
      <c r="AF449">
        <v>47.301765000000003</v>
      </c>
    </row>
    <row r="450" spans="1:32" x14ac:dyDescent="0.3">
      <c r="A450">
        <v>2806502</v>
      </c>
      <c r="B450">
        <v>1</v>
      </c>
      <c r="C450" t="s">
        <v>82</v>
      </c>
      <c r="D450" t="s">
        <v>106</v>
      </c>
      <c r="E450" t="s">
        <v>1899</v>
      </c>
      <c r="F450" t="s">
        <v>1900</v>
      </c>
      <c r="G450" t="s">
        <v>31546</v>
      </c>
      <c r="H450" t="s">
        <v>1432</v>
      </c>
      <c r="I450" t="s">
        <v>78</v>
      </c>
      <c r="J450" t="s">
        <v>135</v>
      </c>
      <c r="K450" t="s">
        <v>22</v>
      </c>
      <c r="L450" t="s">
        <v>136</v>
      </c>
      <c r="M450" t="s">
        <v>1901</v>
      </c>
      <c r="N450" t="s">
        <v>1902</v>
      </c>
      <c r="O450">
        <v>9.8030566666666665</v>
      </c>
      <c r="P450">
        <v>0</v>
      </c>
      <c r="Q450">
        <v>107</v>
      </c>
      <c r="R450">
        <v>0</v>
      </c>
      <c r="S450">
        <v>13</v>
      </c>
      <c r="T450">
        <v>0</v>
      </c>
      <c r="U450">
        <v>18</v>
      </c>
      <c r="V450">
        <v>0</v>
      </c>
      <c r="W450">
        <v>0</v>
      </c>
      <c r="X450">
        <v>0</v>
      </c>
      <c r="Y450">
        <v>350.14764000000002</v>
      </c>
      <c r="Z450">
        <v>0</v>
      </c>
      <c r="AA450">
        <v>54.032435999999997</v>
      </c>
      <c r="AB450">
        <v>0</v>
      </c>
      <c r="AC450">
        <v>131.98149000000001</v>
      </c>
      <c r="AD450">
        <v>0</v>
      </c>
      <c r="AE450">
        <v>0</v>
      </c>
      <c r="AF450">
        <v>536.16156000000001</v>
      </c>
    </row>
    <row r="451" spans="1:32" x14ac:dyDescent="0.3">
      <c r="A451">
        <v>2806487</v>
      </c>
      <c r="B451">
        <v>1</v>
      </c>
      <c r="C451" t="s">
        <v>82</v>
      </c>
      <c r="D451" t="s">
        <v>106</v>
      </c>
      <c r="E451" t="s">
        <v>1903</v>
      </c>
      <c r="F451" t="s">
        <v>1904</v>
      </c>
      <c r="G451" t="s">
        <v>31552</v>
      </c>
      <c r="H451" t="s">
        <v>665</v>
      </c>
      <c r="I451" t="s">
        <v>78</v>
      </c>
      <c r="J451" t="s">
        <v>135</v>
      </c>
      <c r="K451" t="s">
        <v>22</v>
      </c>
      <c r="L451" t="s">
        <v>136</v>
      </c>
      <c r="M451" t="s">
        <v>1905</v>
      </c>
      <c r="N451" t="s">
        <v>1906</v>
      </c>
      <c r="O451">
        <v>5.8602788888888888</v>
      </c>
      <c r="P451">
        <v>0</v>
      </c>
      <c r="Q451">
        <v>362</v>
      </c>
      <c r="R451">
        <v>0</v>
      </c>
      <c r="S451">
        <v>0</v>
      </c>
      <c r="T451">
        <v>0</v>
      </c>
      <c r="U451">
        <v>10</v>
      </c>
      <c r="V451">
        <v>0</v>
      </c>
      <c r="W451">
        <v>0</v>
      </c>
      <c r="X451">
        <v>0</v>
      </c>
      <c r="Y451">
        <v>652.61490000000003</v>
      </c>
      <c r="Z451">
        <v>0</v>
      </c>
      <c r="AA451">
        <v>0</v>
      </c>
      <c r="AB451">
        <v>0</v>
      </c>
      <c r="AC451">
        <v>12.536414000000001</v>
      </c>
      <c r="AD451">
        <v>0</v>
      </c>
      <c r="AE451">
        <v>0</v>
      </c>
      <c r="AF451">
        <v>665.15137000000004</v>
      </c>
    </row>
    <row r="452" spans="1:32" x14ac:dyDescent="0.3">
      <c r="A452">
        <v>2806471</v>
      </c>
      <c r="B452">
        <v>2</v>
      </c>
      <c r="C452" t="s">
        <v>82</v>
      </c>
      <c r="D452" t="s">
        <v>105</v>
      </c>
      <c r="E452" t="s">
        <v>1907</v>
      </c>
      <c r="F452" t="s">
        <v>1908</v>
      </c>
      <c r="G452" t="s">
        <v>31545</v>
      </c>
      <c r="H452" t="s">
        <v>145</v>
      </c>
      <c r="I452" t="s">
        <v>79</v>
      </c>
      <c r="J452" t="s">
        <v>135</v>
      </c>
      <c r="K452" t="s">
        <v>22</v>
      </c>
      <c r="L452" t="s">
        <v>136</v>
      </c>
      <c r="M452" t="s">
        <v>1909</v>
      </c>
      <c r="N452" t="s">
        <v>1910</v>
      </c>
      <c r="O452">
        <v>0.13972222222222222</v>
      </c>
      <c r="P452">
        <v>1</v>
      </c>
      <c r="Q452">
        <v>1570</v>
      </c>
      <c r="R452">
        <v>17</v>
      </c>
      <c r="S452">
        <v>463</v>
      </c>
      <c r="T452">
        <v>12</v>
      </c>
      <c r="U452">
        <v>313</v>
      </c>
      <c r="V452">
        <v>0</v>
      </c>
      <c r="W452">
        <v>1</v>
      </c>
      <c r="X452">
        <v>7.2534390000000004E-2</v>
      </c>
      <c r="Y452">
        <v>53.881844000000001</v>
      </c>
      <c r="Z452">
        <v>5.1498819999999998</v>
      </c>
      <c r="AA452">
        <v>26.382624</v>
      </c>
      <c r="AB452">
        <v>13.497109</v>
      </c>
      <c r="AC452">
        <v>31.63486</v>
      </c>
      <c r="AD452">
        <v>0</v>
      </c>
      <c r="AE452">
        <v>0.42959832999999997</v>
      </c>
      <c r="AF452">
        <v>131.04845</v>
      </c>
    </row>
    <row r="453" spans="1:32" x14ac:dyDescent="0.3">
      <c r="A453">
        <v>2806390</v>
      </c>
      <c r="B453">
        <v>1</v>
      </c>
      <c r="C453" t="s">
        <v>82</v>
      </c>
      <c r="D453" t="s">
        <v>84</v>
      </c>
      <c r="E453" t="s">
        <v>1911</v>
      </c>
      <c r="F453" t="s">
        <v>1912</v>
      </c>
      <c r="G453" t="s">
        <v>31546</v>
      </c>
      <c r="H453" t="s">
        <v>145</v>
      </c>
      <c r="I453" t="s">
        <v>78</v>
      </c>
      <c r="J453" t="s">
        <v>135</v>
      </c>
      <c r="K453" t="s">
        <v>22</v>
      </c>
      <c r="L453" t="s">
        <v>136</v>
      </c>
      <c r="M453" t="s">
        <v>1913</v>
      </c>
      <c r="N453" t="s">
        <v>1914</v>
      </c>
      <c r="O453">
        <v>1.3711111111111112</v>
      </c>
      <c r="P453">
        <v>0</v>
      </c>
      <c r="Q453">
        <v>19</v>
      </c>
      <c r="R453">
        <v>0</v>
      </c>
      <c r="S453">
        <v>0</v>
      </c>
      <c r="T453">
        <v>0</v>
      </c>
      <c r="U453">
        <v>3</v>
      </c>
      <c r="V453">
        <v>0</v>
      </c>
      <c r="W453">
        <v>0</v>
      </c>
      <c r="X453">
        <v>0</v>
      </c>
      <c r="Y453">
        <v>4.9642299999999997</v>
      </c>
      <c r="Z453">
        <v>0</v>
      </c>
      <c r="AA453">
        <v>0</v>
      </c>
      <c r="AB453">
        <v>0</v>
      </c>
      <c r="AC453">
        <v>5.581061</v>
      </c>
      <c r="AD453">
        <v>0</v>
      </c>
      <c r="AE453">
        <v>0</v>
      </c>
      <c r="AF453">
        <v>10.545291000000001</v>
      </c>
    </row>
    <row r="454" spans="1:32" x14ac:dyDescent="0.3">
      <c r="A454">
        <v>2806392</v>
      </c>
      <c r="B454">
        <v>1</v>
      </c>
      <c r="C454" t="s">
        <v>83</v>
      </c>
      <c r="D454" t="s">
        <v>123</v>
      </c>
      <c r="E454" t="s">
        <v>1915</v>
      </c>
      <c r="F454" t="s">
        <v>1916</v>
      </c>
      <c r="G454" t="s">
        <v>31546</v>
      </c>
      <c r="H454" t="s">
        <v>145</v>
      </c>
      <c r="I454" t="s">
        <v>78</v>
      </c>
      <c r="J454" t="s">
        <v>135</v>
      </c>
      <c r="K454" t="s">
        <v>22</v>
      </c>
      <c r="L454" t="s">
        <v>136</v>
      </c>
      <c r="M454" t="s">
        <v>1917</v>
      </c>
      <c r="N454" t="s">
        <v>1918</v>
      </c>
      <c r="O454">
        <v>0.50472222222222218</v>
      </c>
      <c r="P454">
        <v>0</v>
      </c>
      <c r="Q454">
        <v>1</v>
      </c>
      <c r="R454">
        <v>0</v>
      </c>
      <c r="S454">
        <v>0</v>
      </c>
      <c r="T454">
        <v>0</v>
      </c>
      <c r="U454">
        <v>2</v>
      </c>
      <c r="V454">
        <v>0</v>
      </c>
      <c r="W454">
        <v>0</v>
      </c>
      <c r="X454">
        <v>0</v>
      </c>
      <c r="Y454">
        <v>3.3068489999999999E-2</v>
      </c>
      <c r="Z454">
        <v>0</v>
      </c>
      <c r="AA454">
        <v>0</v>
      </c>
      <c r="AB454">
        <v>0</v>
      </c>
      <c r="AC454">
        <v>1.9903154000000001</v>
      </c>
      <c r="AD454">
        <v>0</v>
      </c>
      <c r="AE454">
        <v>0</v>
      </c>
      <c r="AF454">
        <v>2.0233838999999998</v>
      </c>
    </row>
    <row r="455" spans="1:32" x14ac:dyDescent="0.3">
      <c r="A455">
        <v>2806270</v>
      </c>
      <c r="B455">
        <v>1</v>
      </c>
      <c r="C455" t="s">
        <v>82</v>
      </c>
      <c r="D455" t="s">
        <v>103</v>
      </c>
      <c r="E455" t="s">
        <v>1919</v>
      </c>
      <c r="F455" t="s">
        <v>1920</v>
      </c>
      <c r="G455" t="s">
        <v>31548</v>
      </c>
      <c r="H455" t="s">
        <v>333</v>
      </c>
      <c r="I455" t="s">
        <v>78</v>
      </c>
      <c r="J455" t="s">
        <v>135</v>
      </c>
      <c r="K455" t="s">
        <v>22</v>
      </c>
      <c r="L455" t="s">
        <v>136</v>
      </c>
      <c r="M455" t="s">
        <v>1921</v>
      </c>
      <c r="N455" t="s">
        <v>1922</v>
      </c>
      <c r="O455">
        <v>3.367777777777778</v>
      </c>
      <c r="P455">
        <v>0</v>
      </c>
      <c r="Q455">
        <v>1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1.5170309999999999E-2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1.5170309999999999E-2</v>
      </c>
    </row>
    <row r="456" spans="1:32" x14ac:dyDescent="0.3">
      <c r="A456">
        <v>2806280</v>
      </c>
      <c r="B456">
        <v>1</v>
      </c>
      <c r="C456" t="s">
        <v>83</v>
      </c>
      <c r="D456" t="s">
        <v>126</v>
      </c>
      <c r="E456" t="s">
        <v>1923</v>
      </c>
      <c r="F456" t="s">
        <v>1924</v>
      </c>
      <c r="G456" t="s">
        <v>31551</v>
      </c>
      <c r="H456" t="s">
        <v>624</v>
      </c>
      <c r="I456" t="s">
        <v>79</v>
      </c>
      <c r="J456" t="s">
        <v>135</v>
      </c>
      <c r="K456" t="s">
        <v>22</v>
      </c>
      <c r="L456" t="s">
        <v>136</v>
      </c>
      <c r="M456" t="s">
        <v>1925</v>
      </c>
      <c r="N456" t="s">
        <v>1926</v>
      </c>
      <c r="O456">
        <v>3.2905555555555557</v>
      </c>
      <c r="P456">
        <v>0</v>
      </c>
      <c r="Q456">
        <v>76</v>
      </c>
      <c r="R456">
        <v>0</v>
      </c>
      <c r="S456">
        <v>8</v>
      </c>
      <c r="T456">
        <v>0</v>
      </c>
      <c r="U456">
        <v>6</v>
      </c>
      <c r="V456">
        <v>0</v>
      </c>
      <c r="W456">
        <v>0</v>
      </c>
      <c r="X456">
        <v>0</v>
      </c>
      <c r="Y456">
        <v>35.752617000000001</v>
      </c>
      <c r="Z456">
        <v>0</v>
      </c>
      <c r="AA456">
        <v>2.0353013999999998</v>
      </c>
      <c r="AB456">
        <v>0</v>
      </c>
      <c r="AC456">
        <v>0.30507624</v>
      </c>
      <c r="AD456">
        <v>0</v>
      </c>
      <c r="AE456">
        <v>0</v>
      </c>
      <c r="AF456">
        <v>38.092995000000002</v>
      </c>
    </row>
    <row r="457" spans="1:32" x14ac:dyDescent="0.3">
      <c r="A457">
        <v>2806257</v>
      </c>
      <c r="B457">
        <v>1</v>
      </c>
      <c r="C457" t="s">
        <v>82</v>
      </c>
      <c r="D457" t="s">
        <v>98</v>
      </c>
      <c r="E457" t="s">
        <v>1927</v>
      </c>
      <c r="F457" t="s">
        <v>1928</v>
      </c>
      <c r="G457" t="s">
        <v>31552</v>
      </c>
      <c r="H457" t="s">
        <v>665</v>
      </c>
      <c r="I457" t="s">
        <v>78</v>
      </c>
      <c r="J457" t="s">
        <v>135</v>
      </c>
      <c r="K457" t="s">
        <v>22</v>
      </c>
      <c r="L457" t="s">
        <v>136</v>
      </c>
      <c r="M457" t="s">
        <v>1929</v>
      </c>
      <c r="N457" t="s">
        <v>1930</v>
      </c>
      <c r="O457">
        <v>1.7733333333333334</v>
      </c>
      <c r="P457">
        <v>0</v>
      </c>
      <c r="Q457">
        <v>477</v>
      </c>
      <c r="R457">
        <v>0</v>
      </c>
      <c r="S457">
        <v>0</v>
      </c>
      <c r="T457">
        <v>0</v>
      </c>
      <c r="U457">
        <v>17</v>
      </c>
      <c r="V457">
        <v>0</v>
      </c>
      <c r="W457">
        <v>0</v>
      </c>
      <c r="X457">
        <v>0</v>
      </c>
      <c r="Y457">
        <v>303.94207999999998</v>
      </c>
      <c r="Z457">
        <v>0</v>
      </c>
      <c r="AA457">
        <v>0</v>
      </c>
      <c r="AB457">
        <v>0</v>
      </c>
      <c r="AC457">
        <v>6.607666</v>
      </c>
      <c r="AD457">
        <v>0</v>
      </c>
      <c r="AE457">
        <v>0</v>
      </c>
      <c r="AF457">
        <v>310.54973999999999</v>
      </c>
    </row>
    <row r="458" spans="1:32" x14ac:dyDescent="0.3">
      <c r="A458">
        <v>2806288</v>
      </c>
      <c r="B458">
        <v>1</v>
      </c>
      <c r="C458" t="s">
        <v>83</v>
      </c>
      <c r="D458" t="s">
        <v>116</v>
      </c>
      <c r="E458" t="s">
        <v>1931</v>
      </c>
      <c r="F458" t="s">
        <v>1932</v>
      </c>
      <c r="G458" t="s">
        <v>31545</v>
      </c>
      <c r="H458" t="s">
        <v>648</v>
      </c>
      <c r="I458" t="s">
        <v>79</v>
      </c>
      <c r="J458" t="s">
        <v>135</v>
      </c>
      <c r="K458" t="s">
        <v>22</v>
      </c>
      <c r="L458" t="s">
        <v>186</v>
      </c>
      <c r="M458" t="s">
        <v>1933</v>
      </c>
      <c r="N458" t="s">
        <v>1934</v>
      </c>
      <c r="O458">
        <v>1.9741666666666666</v>
      </c>
      <c r="P458">
        <v>4</v>
      </c>
      <c r="Q458">
        <v>746</v>
      </c>
      <c r="R458">
        <v>34</v>
      </c>
      <c r="S458">
        <v>26</v>
      </c>
      <c r="T458">
        <v>8</v>
      </c>
      <c r="U458">
        <v>30</v>
      </c>
      <c r="V458">
        <v>2</v>
      </c>
      <c r="W458">
        <v>0</v>
      </c>
      <c r="X458">
        <v>37.727756999999997</v>
      </c>
      <c r="Y458">
        <v>304.48572000000001</v>
      </c>
      <c r="Z458">
        <v>76.569310000000002</v>
      </c>
      <c r="AA458">
        <v>5.8179736000000002</v>
      </c>
      <c r="AB458">
        <v>40.857815000000002</v>
      </c>
      <c r="AC458">
        <v>51.697018</v>
      </c>
      <c r="AD458">
        <v>86.420494000000005</v>
      </c>
      <c r="AE458">
        <v>0</v>
      </c>
      <c r="AF458">
        <v>603.57605000000001</v>
      </c>
    </row>
    <row r="459" spans="1:32" x14ac:dyDescent="0.3">
      <c r="A459">
        <v>2806141</v>
      </c>
      <c r="B459">
        <v>1</v>
      </c>
      <c r="C459" t="s">
        <v>82</v>
      </c>
      <c r="D459" t="s">
        <v>85</v>
      </c>
      <c r="E459" t="s">
        <v>1935</v>
      </c>
      <c r="F459" t="s">
        <v>1936</v>
      </c>
      <c r="G459" t="s">
        <v>31548</v>
      </c>
      <c r="H459" t="s">
        <v>333</v>
      </c>
      <c r="I459" t="s">
        <v>78</v>
      </c>
      <c r="J459" t="s">
        <v>135</v>
      </c>
      <c r="K459" t="s">
        <v>22</v>
      </c>
      <c r="L459" t="s">
        <v>136</v>
      </c>
      <c r="M459" t="s">
        <v>1937</v>
      </c>
      <c r="N459" t="s">
        <v>1938</v>
      </c>
      <c r="O459">
        <v>1.7233333333333334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3.5364450000000001</v>
      </c>
      <c r="AD459">
        <v>0</v>
      </c>
      <c r="AE459">
        <v>0</v>
      </c>
      <c r="AF459">
        <v>3.5364450000000001</v>
      </c>
    </row>
    <row r="460" spans="1:32" x14ac:dyDescent="0.3">
      <c r="A460">
        <v>2806131</v>
      </c>
      <c r="B460">
        <v>1</v>
      </c>
      <c r="C460" t="s">
        <v>83</v>
      </c>
      <c r="D460" t="s">
        <v>123</v>
      </c>
      <c r="E460" t="s">
        <v>1939</v>
      </c>
      <c r="F460" t="s">
        <v>1940</v>
      </c>
      <c r="G460" t="s">
        <v>31546</v>
      </c>
      <c r="H460" t="s">
        <v>223</v>
      </c>
      <c r="I460" t="s">
        <v>78</v>
      </c>
      <c r="J460" t="s">
        <v>135</v>
      </c>
      <c r="K460" t="s">
        <v>22</v>
      </c>
      <c r="L460" t="s">
        <v>136</v>
      </c>
      <c r="M460" t="s">
        <v>1941</v>
      </c>
      <c r="N460" t="s">
        <v>1942</v>
      </c>
      <c r="O460">
        <v>0.79722222222222228</v>
      </c>
      <c r="P460">
        <v>0</v>
      </c>
      <c r="Q460">
        <v>66</v>
      </c>
      <c r="R460">
        <v>0</v>
      </c>
      <c r="S460">
        <v>0</v>
      </c>
      <c r="T460">
        <v>0</v>
      </c>
      <c r="U460">
        <v>3</v>
      </c>
      <c r="V460">
        <v>0</v>
      </c>
      <c r="W460">
        <v>0</v>
      </c>
      <c r="X460">
        <v>0</v>
      </c>
      <c r="Y460">
        <v>17.525296999999998</v>
      </c>
      <c r="Z460">
        <v>0</v>
      </c>
      <c r="AA460">
        <v>0</v>
      </c>
      <c r="AB460">
        <v>0</v>
      </c>
      <c r="AC460">
        <v>2.3427904000000002</v>
      </c>
      <c r="AD460">
        <v>0</v>
      </c>
      <c r="AE460">
        <v>0</v>
      </c>
      <c r="AF460">
        <v>19.868088</v>
      </c>
    </row>
    <row r="461" spans="1:32" x14ac:dyDescent="0.3">
      <c r="A461">
        <v>2806119</v>
      </c>
      <c r="B461">
        <v>1</v>
      </c>
      <c r="C461" t="s">
        <v>82</v>
      </c>
      <c r="D461" t="s">
        <v>102</v>
      </c>
      <c r="E461" t="s">
        <v>1943</v>
      </c>
      <c r="F461" t="s">
        <v>1944</v>
      </c>
      <c r="G461" t="s">
        <v>31552</v>
      </c>
      <c r="H461" t="s">
        <v>145</v>
      </c>
      <c r="I461" t="s">
        <v>78</v>
      </c>
      <c r="J461" t="s">
        <v>135</v>
      </c>
      <c r="K461" t="s">
        <v>22</v>
      </c>
      <c r="L461" t="s">
        <v>136</v>
      </c>
      <c r="M461" t="s">
        <v>1945</v>
      </c>
      <c r="N461" t="s">
        <v>1946</v>
      </c>
      <c r="O461">
        <v>0.51666666666666672</v>
      </c>
      <c r="P461">
        <v>0</v>
      </c>
      <c r="Q461">
        <v>185</v>
      </c>
      <c r="R461">
        <v>0</v>
      </c>
      <c r="S461">
        <v>3</v>
      </c>
      <c r="T461">
        <v>0</v>
      </c>
      <c r="U461">
        <v>19</v>
      </c>
      <c r="V461">
        <v>0</v>
      </c>
      <c r="W461">
        <v>0</v>
      </c>
      <c r="X461">
        <v>0</v>
      </c>
      <c r="Y461">
        <v>14.542479</v>
      </c>
      <c r="Z461">
        <v>0</v>
      </c>
      <c r="AA461">
        <v>0.32672557000000002</v>
      </c>
      <c r="AB461">
        <v>0</v>
      </c>
      <c r="AC461">
        <v>3.6127210000000001</v>
      </c>
      <c r="AD461">
        <v>0</v>
      </c>
      <c r="AE461">
        <v>0</v>
      </c>
      <c r="AF461">
        <v>18.481923999999999</v>
      </c>
    </row>
    <row r="462" spans="1:32" x14ac:dyDescent="0.3">
      <c r="A462">
        <v>2806118</v>
      </c>
      <c r="B462">
        <v>1</v>
      </c>
      <c r="C462" t="s">
        <v>82</v>
      </c>
      <c r="D462" t="s">
        <v>86</v>
      </c>
      <c r="E462" t="s">
        <v>1947</v>
      </c>
      <c r="F462" t="s">
        <v>1948</v>
      </c>
      <c r="G462" t="s">
        <v>31545</v>
      </c>
      <c r="H462" t="s">
        <v>648</v>
      </c>
      <c r="I462" t="s">
        <v>79</v>
      </c>
      <c r="J462" t="s">
        <v>135</v>
      </c>
      <c r="K462" t="s">
        <v>22</v>
      </c>
      <c r="L462" t="s">
        <v>186</v>
      </c>
      <c r="M462" t="s">
        <v>1949</v>
      </c>
      <c r="N462" t="s">
        <v>1950</v>
      </c>
      <c r="O462">
        <v>0.68944444444444442</v>
      </c>
      <c r="P462">
        <v>0</v>
      </c>
      <c r="Q462">
        <v>217</v>
      </c>
      <c r="R462">
        <v>37</v>
      </c>
      <c r="S462">
        <v>39</v>
      </c>
      <c r="T462">
        <v>4</v>
      </c>
      <c r="U462">
        <v>48</v>
      </c>
      <c r="V462">
        <v>1</v>
      </c>
      <c r="W462">
        <v>0</v>
      </c>
      <c r="X462">
        <v>0</v>
      </c>
      <c r="Y462">
        <v>61.9011</v>
      </c>
      <c r="Z462">
        <v>14.925704</v>
      </c>
      <c r="AA462">
        <v>23.444047999999999</v>
      </c>
      <c r="AB462">
        <v>0.95788499999999999</v>
      </c>
      <c r="AC462">
        <v>30.800611</v>
      </c>
      <c r="AD462">
        <v>1.7225794000000001</v>
      </c>
      <c r="AE462">
        <v>0</v>
      </c>
      <c r="AF462">
        <v>133.75192000000001</v>
      </c>
    </row>
    <row r="463" spans="1:32" x14ac:dyDescent="0.3">
      <c r="A463">
        <v>2806128</v>
      </c>
      <c r="B463">
        <v>1</v>
      </c>
      <c r="C463" t="s">
        <v>82</v>
      </c>
      <c r="D463" t="s">
        <v>84</v>
      </c>
      <c r="E463" t="s">
        <v>1951</v>
      </c>
      <c r="F463" t="s">
        <v>1952</v>
      </c>
      <c r="G463" t="s">
        <v>31545</v>
      </c>
      <c r="H463" t="s">
        <v>134</v>
      </c>
      <c r="I463" t="s">
        <v>79</v>
      </c>
      <c r="J463" t="s">
        <v>135</v>
      </c>
      <c r="K463" t="s">
        <v>22</v>
      </c>
      <c r="L463" t="s">
        <v>136</v>
      </c>
      <c r="M463" t="s">
        <v>1953</v>
      </c>
      <c r="N463" t="s">
        <v>1954</v>
      </c>
      <c r="O463">
        <v>0.39750000000000002</v>
      </c>
      <c r="P463">
        <v>0</v>
      </c>
      <c r="Q463">
        <v>2136</v>
      </c>
      <c r="R463">
        <v>0</v>
      </c>
      <c r="S463">
        <v>2</v>
      </c>
      <c r="T463">
        <v>1</v>
      </c>
      <c r="U463">
        <v>166</v>
      </c>
      <c r="V463">
        <v>0</v>
      </c>
      <c r="W463">
        <v>3</v>
      </c>
      <c r="X463">
        <v>0</v>
      </c>
      <c r="Y463">
        <v>266.53778</v>
      </c>
      <c r="Z463">
        <v>0</v>
      </c>
      <c r="AA463">
        <v>1.6859945999999999E-4</v>
      </c>
      <c r="AB463">
        <v>0.29075855</v>
      </c>
      <c r="AC463">
        <v>52.588546999999998</v>
      </c>
      <c r="AD463">
        <v>0</v>
      </c>
      <c r="AE463">
        <v>1.3138799999999999</v>
      </c>
      <c r="AF463">
        <v>320.73113999999998</v>
      </c>
    </row>
    <row r="464" spans="1:32" x14ac:dyDescent="0.3">
      <c r="A464">
        <v>2794630</v>
      </c>
      <c r="B464">
        <v>1</v>
      </c>
      <c r="C464" t="s">
        <v>82</v>
      </c>
      <c r="D464" t="s">
        <v>91</v>
      </c>
      <c r="E464" t="s">
        <v>1955</v>
      </c>
      <c r="F464" t="s">
        <v>1956</v>
      </c>
      <c r="G464" t="s">
        <v>31551</v>
      </c>
      <c r="H464" t="s">
        <v>134</v>
      </c>
      <c r="I464" t="s">
        <v>79</v>
      </c>
      <c r="J464" t="s">
        <v>135</v>
      </c>
      <c r="K464" t="s">
        <v>22</v>
      </c>
      <c r="L464" t="s">
        <v>136</v>
      </c>
      <c r="M464" t="s">
        <v>1957</v>
      </c>
      <c r="N464" t="s">
        <v>1958</v>
      </c>
      <c r="O464">
        <v>0.95361027777777774</v>
      </c>
      <c r="P464">
        <v>0</v>
      </c>
      <c r="Q464">
        <v>8366</v>
      </c>
      <c r="R464">
        <v>0</v>
      </c>
      <c r="S464">
        <v>1</v>
      </c>
      <c r="T464">
        <v>2</v>
      </c>
      <c r="U464">
        <v>613</v>
      </c>
      <c r="V464">
        <v>1</v>
      </c>
      <c r="W464">
        <v>0</v>
      </c>
      <c r="X464">
        <v>0</v>
      </c>
      <c r="Y464">
        <v>2070.6064000000001</v>
      </c>
      <c r="Z464">
        <v>0</v>
      </c>
      <c r="AA464">
        <v>0.22875714</v>
      </c>
      <c r="AB464">
        <v>2.0373610000000002</v>
      </c>
      <c r="AC464">
        <v>389.16397000000001</v>
      </c>
      <c r="AD464">
        <v>198.73635999999999</v>
      </c>
      <c r="AE464">
        <v>0</v>
      </c>
      <c r="AF464">
        <v>2661.7058000000002</v>
      </c>
    </row>
    <row r="465" spans="1:32" x14ac:dyDescent="0.3">
      <c r="A465">
        <v>2806027</v>
      </c>
      <c r="B465">
        <v>1</v>
      </c>
      <c r="C465" t="s">
        <v>83</v>
      </c>
      <c r="D465" t="s">
        <v>128</v>
      </c>
      <c r="E465" t="s">
        <v>1959</v>
      </c>
      <c r="F465" t="s">
        <v>1960</v>
      </c>
      <c r="G465" t="s">
        <v>31551</v>
      </c>
      <c r="H465" t="s">
        <v>672</v>
      </c>
      <c r="I465" t="s">
        <v>79</v>
      </c>
      <c r="J465" t="s">
        <v>135</v>
      </c>
      <c r="K465" t="s">
        <v>22</v>
      </c>
      <c r="L465" t="s">
        <v>136</v>
      </c>
      <c r="M465" t="s">
        <v>1961</v>
      </c>
      <c r="N465" t="s">
        <v>1962</v>
      </c>
      <c r="O465">
        <v>3.0811111111111109</v>
      </c>
      <c r="P465">
        <v>0</v>
      </c>
      <c r="Q465">
        <v>217</v>
      </c>
      <c r="R465">
        <v>0</v>
      </c>
      <c r="S465">
        <v>11</v>
      </c>
      <c r="T465">
        <v>0</v>
      </c>
      <c r="U465">
        <v>19</v>
      </c>
      <c r="V465">
        <v>0</v>
      </c>
      <c r="W465">
        <v>0</v>
      </c>
      <c r="X465">
        <v>0</v>
      </c>
      <c r="Y465">
        <v>143.04696999999999</v>
      </c>
      <c r="Z465">
        <v>0</v>
      </c>
      <c r="AA465">
        <v>18.301382</v>
      </c>
      <c r="AB465">
        <v>0</v>
      </c>
      <c r="AC465">
        <v>25.96406</v>
      </c>
      <c r="AD465">
        <v>0</v>
      </c>
      <c r="AE465">
        <v>0</v>
      </c>
      <c r="AF465">
        <v>187.31241</v>
      </c>
    </row>
    <row r="466" spans="1:32" x14ac:dyDescent="0.3">
      <c r="A466">
        <v>2806041</v>
      </c>
      <c r="B466">
        <v>1</v>
      </c>
      <c r="C466" t="s">
        <v>82</v>
      </c>
      <c r="D466" t="s">
        <v>86</v>
      </c>
      <c r="E466" t="s">
        <v>1963</v>
      </c>
      <c r="F466" t="s">
        <v>1964</v>
      </c>
      <c r="G466" t="s">
        <v>31549</v>
      </c>
      <c r="H466" t="s">
        <v>648</v>
      </c>
      <c r="I466" t="s">
        <v>79</v>
      </c>
      <c r="J466" t="s">
        <v>135</v>
      </c>
      <c r="K466" t="s">
        <v>22</v>
      </c>
      <c r="L466" t="s">
        <v>186</v>
      </c>
      <c r="M466" t="s">
        <v>1965</v>
      </c>
      <c r="N466" t="s">
        <v>1966</v>
      </c>
      <c r="O466">
        <v>1.3608333333333333</v>
      </c>
      <c r="P466">
        <v>0</v>
      </c>
      <c r="Q466">
        <v>832</v>
      </c>
      <c r="R466">
        <v>1</v>
      </c>
      <c r="S466">
        <v>371</v>
      </c>
      <c r="T466">
        <v>2</v>
      </c>
      <c r="U466">
        <v>206</v>
      </c>
      <c r="V466">
        <v>0</v>
      </c>
      <c r="W466">
        <v>0</v>
      </c>
      <c r="X466">
        <v>0</v>
      </c>
      <c r="Y466">
        <v>318.31677000000002</v>
      </c>
      <c r="Z466">
        <v>1.6049087</v>
      </c>
      <c r="AA466">
        <v>263.37959999999998</v>
      </c>
      <c r="AB466">
        <v>9.9951369999999997</v>
      </c>
      <c r="AC466">
        <v>124.87832</v>
      </c>
      <c r="AD466">
        <v>0</v>
      </c>
      <c r="AE466">
        <v>0</v>
      </c>
      <c r="AF466">
        <v>718.17474000000004</v>
      </c>
    </row>
    <row r="467" spans="1:32" x14ac:dyDescent="0.3">
      <c r="A467">
        <v>2806037</v>
      </c>
      <c r="B467">
        <v>1</v>
      </c>
      <c r="C467" t="s">
        <v>83</v>
      </c>
      <c r="D467" t="s">
        <v>126</v>
      </c>
      <c r="E467" t="s">
        <v>1459</v>
      </c>
      <c r="F467" t="s">
        <v>1460</v>
      </c>
      <c r="G467" t="s">
        <v>31545</v>
      </c>
      <c r="H467" t="s">
        <v>134</v>
      </c>
      <c r="I467" t="s">
        <v>79</v>
      </c>
      <c r="J467" t="s">
        <v>135</v>
      </c>
      <c r="K467" t="s">
        <v>22</v>
      </c>
      <c r="L467" t="s">
        <v>136</v>
      </c>
      <c r="M467" t="s">
        <v>1967</v>
      </c>
      <c r="N467" t="s">
        <v>1968</v>
      </c>
      <c r="O467">
        <v>0.3972222222222222</v>
      </c>
      <c r="P467">
        <v>8</v>
      </c>
      <c r="Q467">
        <v>1332</v>
      </c>
      <c r="R467">
        <v>4</v>
      </c>
      <c r="S467">
        <v>122</v>
      </c>
      <c r="T467">
        <v>5</v>
      </c>
      <c r="U467">
        <v>96</v>
      </c>
      <c r="V467">
        <v>0</v>
      </c>
      <c r="W467">
        <v>0</v>
      </c>
      <c r="X467">
        <v>8.5587280000000003</v>
      </c>
      <c r="Y467">
        <v>52.145266999999997</v>
      </c>
      <c r="Z467">
        <v>1.9670658999999999</v>
      </c>
      <c r="AA467">
        <v>6.8730354</v>
      </c>
      <c r="AB467">
        <v>5.8731419999999996</v>
      </c>
      <c r="AC467">
        <v>7.7941922999999997</v>
      </c>
      <c r="AD467">
        <v>0</v>
      </c>
      <c r="AE467">
        <v>0</v>
      </c>
      <c r="AF467">
        <v>83.211426000000003</v>
      </c>
    </row>
    <row r="468" spans="1:32" x14ac:dyDescent="0.3">
      <c r="A468">
        <v>2806017</v>
      </c>
      <c r="B468">
        <v>1</v>
      </c>
      <c r="C468" t="s">
        <v>83</v>
      </c>
      <c r="D468" t="s">
        <v>116</v>
      </c>
      <c r="E468" t="s">
        <v>1969</v>
      </c>
      <c r="F468" t="s">
        <v>1970</v>
      </c>
      <c r="G468" t="s">
        <v>31549</v>
      </c>
      <c r="H468" t="s">
        <v>648</v>
      </c>
      <c r="I468" t="s">
        <v>79</v>
      </c>
      <c r="J468" t="s">
        <v>135</v>
      </c>
      <c r="K468" t="s">
        <v>22</v>
      </c>
      <c r="L468" t="s">
        <v>186</v>
      </c>
      <c r="M468" t="s">
        <v>1971</v>
      </c>
      <c r="N468" t="s">
        <v>1972</v>
      </c>
      <c r="O468">
        <v>3.9772222222222222</v>
      </c>
      <c r="P468">
        <v>4</v>
      </c>
      <c r="Q468">
        <v>1263</v>
      </c>
      <c r="R468">
        <v>19</v>
      </c>
      <c r="S468">
        <v>150</v>
      </c>
      <c r="T468">
        <v>2</v>
      </c>
      <c r="U468">
        <v>33</v>
      </c>
      <c r="V468">
        <v>0</v>
      </c>
      <c r="W468">
        <v>0</v>
      </c>
      <c r="X468">
        <v>172.80374</v>
      </c>
      <c r="Y468">
        <v>671.58870000000002</v>
      </c>
      <c r="Z468">
        <v>41.365004999999996</v>
      </c>
      <c r="AA468">
        <v>124.59562</v>
      </c>
      <c r="AB468">
        <v>18.788171999999999</v>
      </c>
      <c r="AC468">
        <v>112.69371</v>
      </c>
      <c r="AD468">
        <v>0</v>
      </c>
      <c r="AE468">
        <v>0</v>
      </c>
      <c r="AF468">
        <v>1141.835</v>
      </c>
    </row>
    <row r="469" spans="1:32" x14ac:dyDescent="0.3">
      <c r="A469">
        <v>2805943</v>
      </c>
      <c r="B469">
        <v>2</v>
      </c>
      <c r="C469" t="s">
        <v>83</v>
      </c>
      <c r="D469" t="s">
        <v>130</v>
      </c>
      <c r="E469" t="s">
        <v>1352</v>
      </c>
      <c r="F469" t="s">
        <v>1353</v>
      </c>
      <c r="G469" t="s">
        <v>31545</v>
      </c>
      <c r="H469" t="s">
        <v>672</v>
      </c>
      <c r="I469" t="s">
        <v>79</v>
      </c>
      <c r="J469" t="s">
        <v>135</v>
      </c>
      <c r="K469" t="s">
        <v>22</v>
      </c>
      <c r="L469" t="s">
        <v>136</v>
      </c>
      <c r="M469" t="s">
        <v>1973</v>
      </c>
      <c r="N469" t="s">
        <v>1974</v>
      </c>
      <c r="O469">
        <v>1.6733333333333333</v>
      </c>
      <c r="P469">
        <v>19</v>
      </c>
      <c r="Q469">
        <v>1824</v>
      </c>
      <c r="R469">
        <v>78</v>
      </c>
      <c r="S469">
        <v>110</v>
      </c>
      <c r="T469">
        <v>11</v>
      </c>
      <c r="U469">
        <v>161</v>
      </c>
      <c r="V469">
        <v>3</v>
      </c>
      <c r="W469">
        <v>0</v>
      </c>
      <c r="X469">
        <v>30.632173999999999</v>
      </c>
      <c r="Y469">
        <v>450.596</v>
      </c>
      <c r="Z469">
        <v>69.569689999999994</v>
      </c>
      <c r="AA469">
        <v>30.869475999999999</v>
      </c>
      <c r="AB469">
        <v>390.52627999999999</v>
      </c>
      <c r="AC469">
        <v>89.904929999999993</v>
      </c>
      <c r="AD469">
        <v>98.4816</v>
      </c>
      <c r="AE469">
        <v>0</v>
      </c>
      <c r="AF469">
        <v>1160.5802000000001</v>
      </c>
    </row>
    <row r="470" spans="1:32" x14ac:dyDescent="0.3">
      <c r="A470">
        <v>2805932</v>
      </c>
      <c r="B470">
        <v>1</v>
      </c>
      <c r="C470" t="s">
        <v>83</v>
      </c>
      <c r="D470" t="s">
        <v>125</v>
      </c>
      <c r="E470" t="s">
        <v>1975</v>
      </c>
      <c r="F470" t="s">
        <v>1976</v>
      </c>
      <c r="G470" t="s">
        <v>31548</v>
      </c>
      <c r="H470" t="s">
        <v>333</v>
      </c>
      <c r="I470" t="s">
        <v>78</v>
      </c>
      <c r="J470" t="s">
        <v>135</v>
      </c>
      <c r="K470" t="s">
        <v>22</v>
      </c>
      <c r="L470" t="s">
        <v>136</v>
      </c>
      <c r="M470" t="s">
        <v>1977</v>
      </c>
      <c r="N470" t="s">
        <v>1978</v>
      </c>
      <c r="O470">
        <v>1.6277777777777778</v>
      </c>
      <c r="P470">
        <v>0</v>
      </c>
      <c r="Q470">
        <v>1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8.7006990000000006E-2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8.7006990000000006E-2</v>
      </c>
    </row>
    <row r="471" spans="1:32" x14ac:dyDescent="0.3">
      <c r="A471">
        <v>2805918</v>
      </c>
      <c r="B471">
        <v>1</v>
      </c>
      <c r="C471" t="s">
        <v>82</v>
      </c>
      <c r="D471" t="s">
        <v>86</v>
      </c>
      <c r="E471" t="s">
        <v>1979</v>
      </c>
      <c r="F471" t="s">
        <v>1980</v>
      </c>
      <c r="G471" t="s">
        <v>31548</v>
      </c>
      <c r="H471" t="s">
        <v>333</v>
      </c>
      <c r="I471" t="s">
        <v>78</v>
      </c>
      <c r="J471" t="s">
        <v>135</v>
      </c>
      <c r="K471" t="s">
        <v>22</v>
      </c>
      <c r="L471" t="s">
        <v>136</v>
      </c>
      <c r="M471" t="s">
        <v>1981</v>
      </c>
      <c r="N471" t="s">
        <v>1982</v>
      </c>
      <c r="O471">
        <v>4.7319444444444443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1.1679330000000001</v>
      </c>
      <c r="AD471">
        <v>0</v>
      </c>
      <c r="AE471">
        <v>0</v>
      </c>
      <c r="AF471">
        <v>1.1679330000000001</v>
      </c>
    </row>
    <row r="472" spans="1:32" x14ac:dyDescent="0.3">
      <c r="A472">
        <v>2805934</v>
      </c>
      <c r="B472">
        <v>1</v>
      </c>
      <c r="C472" t="s">
        <v>82</v>
      </c>
      <c r="D472" t="s">
        <v>108</v>
      </c>
      <c r="E472" t="s">
        <v>1983</v>
      </c>
      <c r="F472" t="s">
        <v>947</v>
      </c>
      <c r="G472" t="s">
        <v>31545</v>
      </c>
      <c r="H472" t="s">
        <v>648</v>
      </c>
      <c r="I472" t="s">
        <v>79</v>
      </c>
      <c r="J472" t="s">
        <v>135</v>
      </c>
      <c r="K472" t="s">
        <v>22</v>
      </c>
      <c r="L472" t="s">
        <v>186</v>
      </c>
      <c r="M472" t="s">
        <v>1984</v>
      </c>
      <c r="N472" t="s">
        <v>1985</v>
      </c>
      <c r="O472">
        <v>7.671388888888889</v>
      </c>
      <c r="P472">
        <v>3</v>
      </c>
      <c r="Q472">
        <v>5</v>
      </c>
      <c r="R472">
        <v>39</v>
      </c>
      <c r="S472">
        <v>2</v>
      </c>
      <c r="T472">
        <v>10</v>
      </c>
      <c r="U472">
        <v>13</v>
      </c>
      <c r="V472">
        <v>1</v>
      </c>
      <c r="W472">
        <v>0</v>
      </c>
      <c r="X472">
        <v>35.163573999999997</v>
      </c>
      <c r="Y472">
        <v>21.142645000000002</v>
      </c>
      <c r="Z472">
        <v>586.29629999999997</v>
      </c>
      <c r="AA472">
        <v>8.4750999999999994</v>
      </c>
      <c r="AB472">
        <v>225.66461000000001</v>
      </c>
      <c r="AC472">
        <v>76.603830000000002</v>
      </c>
      <c r="AD472">
        <v>179.27141</v>
      </c>
      <c r="AE472">
        <v>0</v>
      </c>
      <c r="AF472">
        <v>1132.6174000000001</v>
      </c>
    </row>
    <row r="473" spans="1:32" x14ac:dyDescent="0.3">
      <c r="A473">
        <v>2805916</v>
      </c>
      <c r="B473">
        <v>1</v>
      </c>
      <c r="C473" t="s">
        <v>83</v>
      </c>
      <c r="D473" t="s">
        <v>120</v>
      </c>
      <c r="E473" t="s">
        <v>1986</v>
      </c>
      <c r="F473" t="s">
        <v>1987</v>
      </c>
      <c r="G473" t="s">
        <v>31549</v>
      </c>
      <c r="H473" t="s">
        <v>134</v>
      </c>
      <c r="I473" t="s">
        <v>79</v>
      </c>
      <c r="J473" t="s">
        <v>135</v>
      </c>
      <c r="K473" t="s">
        <v>22</v>
      </c>
      <c r="L473" t="s">
        <v>136</v>
      </c>
      <c r="M473" t="s">
        <v>1988</v>
      </c>
      <c r="N473" t="s">
        <v>1989</v>
      </c>
      <c r="O473">
        <v>0.31666666666666665</v>
      </c>
      <c r="P473">
        <v>1</v>
      </c>
      <c r="Q473">
        <v>1472</v>
      </c>
      <c r="R473">
        <v>1</v>
      </c>
      <c r="S473">
        <v>83</v>
      </c>
      <c r="T473">
        <v>4</v>
      </c>
      <c r="U473">
        <v>228</v>
      </c>
      <c r="V473">
        <v>0</v>
      </c>
      <c r="W473">
        <v>0</v>
      </c>
      <c r="X473">
        <v>10.527915</v>
      </c>
      <c r="Y473">
        <v>82.788300000000007</v>
      </c>
      <c r="Z473">
        <v>2.1795249999999999</v>
      </c>
      <c r="AA473">
        <v>2.7971300000000001</v>
      </c>
      <c r="AB473">
        <v>22.833673000000001</v>
      </c>
      <c r="AC473">
        <v>16.463802000000001</v>
      </c>
      <c r="AD473">
        <v>0</v>
      </c>
      <c r="AE473">
        <v>0</v>
      </c>
      <c r="AF473">
        <v>137.59035</v>
      </c>
    </row>
    <row r="474" spans="1:32" x14ac:dyDescent="0.3">
      <c r="A474">
        <v>2805919</v>
      </c>
      <c r="B474">
        <v>1</v>
      </c>
      <c r="C474" t="s">
        <v>82</v>
      </c>
      <c r="D474" t="s">
        <v>90</v>
      </c>
      <c r="E474" t="s">
        <v>1990</v>
      </c>
      <c r="F474" t="s">
        <v>1991</v>
      </c>
      <c r="G474" t="s">
        <v>31551</v>
      </c>
      <c r="H474" t="s">
        <v>185</v>
      </c>
      <c r="I474" t="s">
        <v>79</v>
      </c>
      <c r="J474" t="s">
        <v>248</v>
      </c>
      <c r="K474" t="s">
        <v>22</v>
      </c>
      <c r="L474" t="s">
        <v>136</v>
      </c>
      <c r="M474" t="s">
        <v>1992</v>
      </c>
      <c r="N474" t="s">
        <v>1993</v>
      </c>
      <c r="O474">
        <v>1.1111111111111112E-2</v>
      </c>
      <c r="P474">
        <v>0</v>
      </c>
      <c r="Q474">
        <v>2932</v>
      </c>
      <c r="R474">
        <v>0</v>
      </c>
      <c r="S474">
        <v>0</v>
      </c>
      <c r="T474">
        <v>4</v>
      </c>
      <c r="U474">
        <v>349</v>
      </c>
      <c r="V474">
        <v>0</v>
      </c>
      <c r="W474">
        <v>0</v>
      </c>
      <c r="X474">
        <v>0</v>
      </c>
      <c r="Y474">
        <v>8.6754879999999996</v>
      </c>
      <c r="Z474">
        <v>0</v>
      </c>
      <c r="AA474">
        <v>0</v>
      </c>
      <c r="AB474">
        <v>0.66713789999999995</v>
      </c>
      <c r="AC474">
        <v>1.7439616</v>
      </c>
      <c r="AD474">
        <v>0</v>
      </c>
      <c r="AE474">
        <v>0</v>
      </c>
      <c r="AF474">
        <v>11.086588000000001</v>
      </c>
    </row>
    <row r="475" spans="1:32" x14ac:dyDescent="0.3">
      <c r="A475">
        <v>2805783</v>
      </c>
      <c r="B475">
        <v>1</v>
      </c>
      <c r="C475" t="s">
        <v>82</v>
      </c>
      <c r="D475" t="s">
        <v>106</v>
      </c>
      <c r="E475" t="s">
        <v>1903</v>
      </c>
      <c r="F475" t="s">
        <v>1904</v>
      </c>
      <c r="G475" t="s">
        <v>31552</v>
      </c>
      <c r="H475" t="s">
        <v>665</v>
      </c>
      <c r="I475" t="s">
        <v>78</v>
      </c>
      <c r="J475" t="s">
        <v>135</v>
      </c>
      <c r="K475" t="s">
        <v>22</v>
      </c>
      <c r="L475" t="s">
        <v>136</v>
      </c>
      <c r="M475" t="s">
        <v>1994</v>
      </c>
      <c r="N475" t="s">
        <v>1995</v>
      </c>
      <c r="O475">
        <v>1.7766666666666666</v>
      </c>
      <c r="P475">
        <v>0</v>
      </c>
      <c r="Q475">
        <v>362</v>
      </c>
      <c r="R475">
        <v>0</v>
      </c>
      <c r="S475">
        <v>0</v>
      </c>
      <c r="T475">
        <v>0</v>
      </c>
      <c r="U475">
        <v>10</v>
      </c>
      <c r="V475">
        <v>0</v>
      </c>
      <c r="W475">
        <v>0</v>
      </c>
      <c r="X475">
        <v>0</v>
      </c>
      <c r="Y475">
        <v>186.92569</v>
      </c>
      <c r="Z475">
        <v>0</v>
      </c>
      <c r="AA475">
        <v>0</v>
      </c>
      <c r="AB475">
        <v>0</v>
      </c>
      <c r="AC475">
        <v>2.8281806</v>
      </c>
      <c r="AD475">
        <v>0</v>
      </c>
      <c r="AE475">
        <v>0</v>
      </c>
      <c r="AF475">
        <v>189.75388000000001</v>
      </c>
    </row>
    <row r="476" spans="1:32" x14ac:dyDescent="0.3">
      <c r="A476">
        <v>2805794</v>
      </c>
      <c r="B476">
        <v>1</v>
      </c>
      <c r="C476" t="s">
        <v>82</v>
      </c>
      <c r="D476" t="s">
        <v>92</v>
      </c>
      <c r="E476" t="s">
        <v>1996</v>
      </c>
      <c r="F476" t="s">
        <v>1997</v>
      </c>
      <c r="G476" t="s">
        <v>31545</v>
      </c>
      <c r="H476" t="s">
        <v>134</v>
      </c>
      <c r="I476" t="s">
        <v>79</v>
      </c>
      <c r="J476" t="s">
        <v>135</v>
      </c>
      <c r="K476" t="s">
        <v>22</v>
      </c>
      <c r="L476" t="s">
        <v>136</v>
      </c>
      <c r="M476" t="s">
        <v>1998</v>
      </c>
      <c r="N476" t="s">
        <v>1999</v>
      </c>
      <c r="O476">
        <v>0.28722222222222221</v>
      </c>
      <c r="P476">
        <v>0</v>
      </c>
      <c r="Q476">
        <v>983</v>
      </c>
      <c r="R476">
        <v>0</v>
      </c>
      <c r="S476">
        <v>2</v>
      </c>
      <c r="T476">
        <v>1</v>
      </c>
      <c r="U476">
        <v>143</v>
      </c>
      <c r="V476">
        <v>1</v>
      </c>
      <c r="W476">
        <v>0</v>
      </c>
      <c r="X476">
        <v>0</v>
      </c>
      <c r="Y476">
        <v>94.283516000000006</v>
      </c>
      <c r="Z476">
        <v>0</v>
      </c>
      <c r="AA476">
        <v>3.9352802999999999E-3</v>
      </c>
      <c r="AB476">
        <v>20.604223000000001</v>
      </c>
      <c r="AC476">
        <v>38.641260000000003</v>
      </c>
      <c r="AD476">
        <v>11.29205</v>
      </c>
      <c r="AE476">
        <v>0</v>
      </c>
      <c r="AF476">
        <v>164.82498000000001</v>
      </c>
    </row>
    <row r="477" spans="1:32" x14ac:dyDescent="0.3">
      <c r="A477">
        <v>2805565</v>
      </c>
      <c r="B477">
        <v>1</v>
      </c>
      <c r="C477" t="s">
        <v>83</v>
      </c>
      <c r="D477" t="s">
        <v>123</v>
      </c>
      <c r="E477" t="s">
        <v>2000</v>
      </c>
      <c r="F477" t="s">
        <v>2001</v>
      </c>
      <c r="G477" t="s">
        <v>31551</v>
      </c>
      <c r="H477" t="s">
        <v>672</v>
      </c>
      <c r="I477" t="s">
        <v>79</v>
      </c>
      <c r="J477" t="s">
        <v>135</v>
      </c>
      <c r="K477" t="s">
        <v>22</v>
      </c>
      <c r="L477" t="s">
        <v>136</v>
      </c>
      <c r="M477" t="s">
        <v>2002</v>
      </c>
      <c r="N477" t="s">
        <v>2003</v>
      </c>
      <c r="O477">
        <v>2.7641666666666667</v>
      </c>
      <c r="P477">
        <v>0</v>
      </c>
      <c r="Q477">
        <v>18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5.861885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5.861885</v>
      </c>
    </row>
    <row r="478" spans="1:32" x14ac:dyDescent="0.3">
      <c r="A478">
        <v>2805504</v>
      </c>
      <c r="B478">
        <v>1</v>
      </c>
      <c r="C478" t="s">
        <v>82</v>
      </c>
      <c r="D478" t="s">
        <v>112</v>
      </c>
      <c r="E478" t="s">
        <v>2004</v>
      </c>
      <c r="F478" t="s">
        <v>2005</v>
      </c>
      <c r="G478" t="s">
        <v>31546</v>
      </c>
      <c r="H478" t="s">
        <v>223</v>
      </c>
      <c r="I478" t="s">
        <v>78</v>
      </c>
      <c r="J478" t="s">
        <v>135</v>
      </c>
      <c r="K478" t="s">
        <v>22</v>
      </c>
      <c r="L478" t="s">
        <v>136</v>
      </c>
      <c r="M478" t="s">
        <v>2006</v>
      </c>
      <c r="N478" t="s">
        <v>2007</v>
      </c>
      <c r="O478">
        <v>1.3972222222222221</v>
      </c>
      <c r="P478">
        <v>0</v>
      </c>
      <c r="Q478">
        <v>1</v>
      </c>
      <c r="R478">
        <v>0</v>
      </c>
      <c r="S478">
        <v>17</v>
      </c>
      <c r="T478">
        <v>0</v>
      </c>
      <c r="U478">
        <v>21</v>
      </c>
      <c r="V478">
        <v>0</v>
      </c>
      <c r="W478">
        <v>0</v>
      </c>
      <c r="X478">
        <v>0</v>
      </c>
      <c r="Y478">
        <v>0.32526245999999998</v>
      </c>
      <c r="Z478">
        <v>0</v>
      </c>
      <c r="AA478">
        <v>3.4487844000000001</v>
      </c>
      <c r="AB478">
        <v>0</v>
      </c>
      <c r="AC478">
        <v>8.625985</v>
      </c>
      <c r="AD478">
        <v>0</v>
      </c>
      <c r="AE478">
        <v>0</v>
      </c>
      <c r="AF478">
        <v>12.400031999999999</v>
      </c>
    </row>
    <row r="479" spans="1:32" x14ac:dyDescent="0.3">
      <c r="A479">
        <v>2805481</v>
      </c>
      <c r="B479">
        <v>1</v>
      </c>
      <c r="C479" t="s">
        <v>82</v>
      </c>
      <c r="D479" t="s">
        <v>97</v>
      </c>
      <c r="E479" t="s">
        <v>2008</v>
      </c>
      <c r="F479" t="s">
        <v>2009</v>
      </c>
      <c r="G479" t="s">
        <v>31548</v>
      </c>
      <c r="H479" t="s">
        <v>311</v>
      </c>
      <c r="I479" t="s">
        <v>78</v>
      </c>
      <c r="J479" t="s">
        <v>135</v>
      </c>
      <c r="K479" t="s">
        <v>22</v>
      </c>
      <c r="L479" t="s">
        <v>136</v>
      </c>
      <c r="M479" t="s">
        <v>2010</v>
      </c>
      <c r="N479" t="s">
        <v>2011</v>
      </c>
      <c r="O479">
        <v>1.6833333333333333</v>
      </c>
      <c r="P479">
        <v>0</v>
      </c>
      <c r="Q479">
        <v>1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0.81522969999999995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0.81522969999999995</v>
      </c>
    </row>
    <row r="480" spans="1:32" x14ac:dyDescent="0.3">
      <c r="A480">
        <v>2805500</v>
      </c>
      <c r="B480">
        <v>1</v>
      </c>
      <c r="C480" t="s">
        <v>83</v>
      </c>
      <c r="D480" t="s">
        <v>123</v>
      </c>
      <c r="E480" t="s">
        <v>2012</v>
      </c>
      <c r="F480" t="s">
        <v>2013</v>
      </c>
      <c r="G480" t="s">
        <v>31546</v>
      </c>
      <c r="H480" t="s">
        <v>223</v>
      </c>
      <c r="I480" t="s">
        <v>78</v>
      </c>
      <c r="J480" t="s">
        <v>135</v>
      </c>
      <c r="K480" t="s">
        <v>22</v>
      </c>
      <c r="L480" t="s">
        <v>136</v>
      </c>
      <c r="M480" t="s">
        <v>2014</v>
      </c>
      <c r="N480" t="s">
        <v>2015</v>
      </c>
      <c r="O480">
        <v>0.82</v>
      </c>
      <c r="P480">
        <v>0</v>
      </c>
      <c r="Q480">
        <v>26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5.8067019999999996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5.8067019999999996</v>
      </c>
    </row>
    <row r="481" spans="1:32" x14ac:dyDescent="0.3">
      <c r="A481">
        <v>2805455</v>
      </c>
      <c r="B481">
        <v>1</v>
      </c>
      <c r="C481" t="s">
        <v>83</v>
      </c>
      <c r="D481" t="s">
        <v>123</v>
      </c>
      <c r="E481" t="s">
        <v>2016</v>
      </c>
      <c r="F481" t="s">
        <v>2017</v>
      </c>
      <c r="G481" t="s">
        <v>31551</v>
      </c>
      <c r="H481" t="s">
        <v>134</v>
      </c>
      <c r="I481" t="s">
        <v>79</v>
      </c>
      <c r="J481" t="s">
        <v>135</v>
      </c>
      <c r="K481" t="s">
        <v>22</v>
      </c>
      <c r="L481" t="s">
        <v>136</v>
      </c>
      <c r="M481" t="s">
        <v>2018</v>
      </c>
      <c r="N481" t="s">
        <v>2019</v>
      </c>
      <c r="O481">
        <v>0.76111111111111107</v>
      </c>
      <c r="P481">
        <v>1</v>
      </c>
      <c r="Q481">
        <v>0</v>
      </c>
      <c r="R481">
        <v>14</v>
      </c>
      <c r="S481">
        <v>3</v>
      </c>
      <c r="T481">
        <v>7</v>
      </c>
      <c r="U481">
        <v>26</v>
      </c>
      <c r="V481">
        <v>1</v>
      </c>
      <c r="W481">
        <v>0</v>
      </c>
      <c r="X481">
        <v>0.87226579999999998</v>
      </c>
      <c r="Y481">
        <v>0</v>
      </c>
      <c r="Z481">
        <v>3.5830505000000001</v>
      </c>
      <c r="AA481">
        <v>2.1565150000000002</v>
      </c>
      <c r="AB481">
        <v>39.023505999999998</v>
      </c>
      <c r="AC481">
        <v>6.1226770000000004</v>
      </c>
      <c r="AD481">
        <v>1.6306427999999999</v>
      </c>
      <c r="AE481">
        <v>0</v>
      </c>
      <c r="AF481">
        <v>53.388657000000002</v>
      </c>
    </row>
    <row r="482" spans="1:32" x14ac:dyDescent="0.3">
      <c r="A482">
        <v>2805453</v>
      </c>
      <c r="B482">
        <v>1</v>
      </c>
      <c r="C482" t="s">
        <v>82</v>
      </c>
      <c r="D482" t="s">
        <v>94</v>
      </c>
      <c r="E482" t="s">
        <v>2020</v>
      </c>
      <c r="F482" t="s">
        <v>2021</v>
      </c>
      <c r="G482" t="s">
        <v>31552</v>
      </c>
      <c r="H482" t="s">
        <v>145</v>
      </c>
      <c r="I482" t="s">
        <v>78</v>
      </c>
      <c r="J482" t="s">
        <v>135</v>
      </c>
      <c r="K482" t="s">
        <v>22</v>
      </c>
      <c r="L482" t="s">
        <v>136</v>
      </c>
      <c r="M482" t="s">
        <v>2022</v>
      </c>
      <c r="N482" t="s">
        <v>2023</v>
      </c>
      <c r="O482">
        <v>1.9844444444444445</v>
      </c>
      <c r="P482">
        <v>0</v>
      </c>
      <c r="Q482">
        <v>99</v>
      </c>
      <c r="R482">
        <v>0</v>
      </c>
      <c r="S482">
        <v>0</v>
      </c>
      <c r="T482">
        <v>0</v>
      </c>
      <c r="U482">
        <v>9</v>
      </c>
      <c r="V482">
        <v>0</v>
      </c>
      <c r="W482">
        <v>0</v>
      </c>
      <c r="X482">
        <v>0</v>
      </c>
      <c r="Y482">
        <v>14.136032999999999</v>
      </c>
      <c r="Z482">
        <v>0</v>
      </c>
      <c r="AA482">
        <v>0</v>
      </c>
      <c r="AB482">
        <v>0</v>
      </c>
      <c r="AC482">
        <v>5.4672539999999996</v>
      </c>
      <c r="AD482">
        <v>0</v>
      </c>
      <c r="AE482">
        <v>0</v>
      </c>
      <c r="AF482">
        <v>19.603287000000002</v>
      </c>
    </row>
    <row r="483" spans="1:32" x14ac:dyDescent="0.3">
      <c r="A483">
        <v>2805397</v>
      </c>
      <c r="B483">
        <v>1</v>
      </c>
      <c r="C483" t="s">
        <v>82</v>
      </c>
      <c r="D483" t="s">
        <v>90</v>
      </c>
      <c r="E483" t="s">
        <v>2024</v>
      </c>
      <c r="F483" t="s">
        <v>2025</v>
      </c>
      <c r="G483" t="s">
        <v>31551</v>
      </c>
      <c r="H483" t="s">
        <v>643</v>
      </c>
      <c r="I483" t="s">
        <v>79</v>
      </c>
      <c r="J483" t="s">
        <v>135</v>
      </c>
      <c r="K483" t="s">
        <v>22</v>
      </c>
      <c r="L483" t="s">
        <v>186</v>
      </c>
      <c r="M483" t="s">
        <v>2026</v>
      </c>
      <c r="N483" t="s">
        <v>2027</v>
      </c>
      <c r="O483">
        <v>3.0763888888888888</v>
      </c>
      <c r="P483">
        <v>0</v>
      </c>
      <c r="Q483">
        <v>440</v>
      </c>
      <c r="R483">
        <v>0</v>
      </c>
      <c r="S483">
        <v>11</v>
      </c>
      <c r="T483">
        <v>49</v>
      </c>
      <c r="U483">
        <v>89</v>
      </c>
      <c r="V483">
        <v>17</v>
      </c>
      <c r="W483">
        <v>4</v>
      </c>
      <c r="X483">
        <v>0</v>
      </c>
      <c r="Y483">
        <v>386.29288000000003</v>
      </c>
      <c r="Z483">
        <v>0</v>
      </c>
      <c r="AA483">
        <v>14.123578999999999</v>
      </c>
      <c r="AB483">
        <v>2009.2496000000001</v>
      </c>
      <c r="AC483">
        <v>160.44086999999999</v>
      </c>
      <c r="AD483">
        <v>840.55224999999996</v>
      </c>
      <c r="AE483">
        <v>137.05940000000001</v>
      </c>
      <c r="AF483">
        <v>3547.7188000000001</v>
      </c>
    </row>
    <row r="484" spans="1:32" x14ac:dyDescent="0.3">
      <c r="A484">
        <v>2804513</v>
      </c>
      <c r="B484">
        <v>1</v>
      </c>
      <c r="C484" t="s">
        <v>83</v>
      </c>
      <c r="D484" t="s">
        <v>116</v>
      </c>
      <c r="E484" t="s">
        <v>2028</v>
      </c>
      <c r="F484" t="s">
        <v>2029</v>
      </c>
      <c r="G484" t="s">
        <v>31552</v>
      </c>
      <c r="H484" t="s">
        <v>145</v>
      </c>
      <c r="I484" t="s">
        <v>78</v>
      </c>
      <c r="J484" t="s">
        <v>135</v>
      </c>
      <c r="K484" t="s">
        <v>22</v>
      </c>
      <c r="L484" t="s">
        <v>136</v>
      </c>
      <c r="M484" t="s">
        <v>2030</v>
      </c>
      <c r="N484" t="s">
        <v>2031</v>
      </c>
      <c r="O484">
        <v>0.7</v>
      </c>
      <c r="P484">
        <v>0</v>
      </c>
      <c r="Q484">
        <v>306</v>
      </c>
      <c r="R484">
        <v>0</v>
      </c>
      <c r="S484">
        <v>26</v>
      </c>
      <c r="T484">
        <v>0</v>
      </c>
      <c r="U484">
        <v>31</v>
      </c>
      <c r="V484">
        <v>0</v>
      </c>
      <c r="W484">
        <v>0</v>
      </c>
      <c r="X484">
        <v>0</v>
      </c>
      <c r="Y484">
        <v>30.884111000000001</v>
      </c>
      <c r="Z484">
        <v>0</v>
      </c>
      <c r="AA484">
        <v>3.2283637999999999</v>
      </c>
      <c r="AB484">
        <v>0</v>
      </c>
      <c r="AC484">
        <v>16.736077999999999</v>
      </c>
      <c r="AD484">
        <v>0</v>
      </c>
      <c r="AE484">
        <v>0</v>
      </c>
      <c r="AF484">
        <v>50.848553000000003</v>
      </c>
    </row>
    <row r="485" spans="1:32" x14ac:dyDescent="0.3">
      <c r="A485">
        <v>2804065</v>
      </c>
      <c r="B485">
        <v>1</v>
      </c>
      <c r="C485" t="s">
        <v>83</v>
      </c>
      <c r="D485" t="s">
        <v>129</v>
      </c>
      <c r="E485" t="s">
        <v>2032</v>
      </c>
      <c r="F485" t="s">
        <v>2033</v>
      </c>
      <c r="G485" t="s">
        <v>31549</v>
      </c>
      <c r="H485" t="s">
        <v>643</v>
      </c>
      <c r="I485" t="s">
        <v>79</v>
      </c>
      <c r="J485" t="s">
        <v>135</v>
      </c>
      <c r="K485" t="s">
        <v>22</v>
      </c>
      <c r="L485" t="s">
        <v>186</v>
      </c>
      <c r="M485" t="s">
        <v>2034</v>
      </c>
      <c r="N485" t="s">
        <v>2035</v>
      </c>
      <c r="O485">
        <v>0.54777777777777781</v>
      </c>
      <c r="P485">
        <v>2</v>
      </c>
      <c r="Q485">
        <v>182</v>
      </c>
      <c r="R485">
        <v>5</v>
      </c>
      <c r="S485">
        <v>68</v>
      </c>
      <c r="T485">
        <v>3</v>
      </c>
      <c r="U485">
        <v>31</v>
      </c>
      <c r="V485">
        <v>0</v>
      </c>
      <c r="W485">
        <v>0</v>
      </c>
      <c r="X485">
        <v>6.3604174000000002</v>
      </c>
      <c r="Y485">
        <v>20.480217</v>
      </c>
      <c r="Z485">
        <v>12.815818999999999</v>
      </c>
      <c r="AA485">
        <v>11.042038</v>
      </c>
      <c r="AB485">
        <v>2.4894227999999998</v>
      </c>
      <c r="AC485">
        <v>7.7392063000000002</v>
      </c>
      <c r="AD485">
        <v>0</v>
      </c>
      <c r="AE485">
        <v>0</v>
      </c>
      <c r="AF485">
        <v>60.927120000000002</v>
      </c>
    </row>
    <row r="486" spans="1:32" x14ac:dyDescent="0.3">
      <c r="A486">
        <v>2803972</v>
      </c>
      <c r="B486">
        <v>1</v>
      </c>
      <c r="C486" t="s">
        <v>83</v>
      </c>
      <c r="D486" t="s">
        <v>127</v>
      </c>
      <c r="E486" t="s">
        <v>2036</v>
      </c>
      <c r="F486" t="s">
        <v>2037</v>
      </c>
      <c r="G486" t="s">
        <v>31545</v>
      </c>
      <c r="H486" t="s">
        <v>185</v>
      </c>
      <c r="I486" t="s">
        <v>79</v>
      </c>
      <c r="J486" t="s">
        <v>135</v>
      </c>
      <c r="K486" t="s">
        <v>22</v>
      </c>
      <c r="L486" t="s">
        <v>186</v>
      </c>
      <c r="M486" t="s">
        <v>2038</v>
      </c>
      <c r="N486" t="s">
        <v>2039</v>
      </c>
      <c r="O486">
        <v>0.10305555555555555</v>
      </c>
      <c r="P486">
        <v>2</v>
      </c>
      <c r="Q486">
        <v>6059</v>
      </c>
      <c r="R486">
        <v>1</v>
      </c>
      <c r="S486">
        <v>14</v>
      </c>
      <c r="T486">
        <v>19</v>
      </c>
      <c r="U486">
        <v>1121</v>
      </c>
      <c r="V486">
        <v>8</v>
      </c>
      <c r="W486">
        <v>0</v>
      </c>
      <c r="X486">
        <v>16.669568999999999</v>
      </c>
      <c r="Y486">
        <v>109.17932</v>
      </c>
      <c r="Z486">
        <v>4.8196558E-2</v>
      </c>
      <c r="AA486">
        <v>0.16933507</v>
      </c>
      <c r="AB486">
        <v>33.547910000000002</v>
      </c>
      <c r="AC486">
        <v>39.714053999999997</v>
      </c>
      <c r="AD486">
        <v>71.697130000000001</v>
      </c>
      <c r="AE486">
        <v>0</v>
      </c>
      <c r="AF486">
        <v>271.02550000000002</v>
      </c>
    </row>
    <row r="487" spans="1:32" x14ac:dyDescent="0.3">
      <c r="A487">
        <v>2803764</v>
      </c>
      <c r="B487">
        <v>1</v>
      </c>
      <c r="C487" t="s">
        <v>83</v>
      </c>
      <c r="D487" t="s">
        <v>127</v>
      </c>
      <c r="E487" t="s">
        <v>2040</v>
      </c>
      <c r="F487" t="s">
        <v>2041</v>
      </c>
      <c r="G487" t="s">
        <v>31546</v>
      </c>
      <c r="H487" t="s">
        <v>223</v>
      </c>
      <c r="I487" t="s">
        <v>78</v>
      </c>
      <c r="J487" t="s">
        <v>135</v>
      </c>
      <c r="K487" t="s">
        <v>22</v>
      </c>
      <c r="L487" t="s">
        <v>136</v>
      </c>
      <c r="M487" t="s">
        <v>2042</v>
      </c>
      <c r="N487" t="s">
        <v>2043</v>
      </c>
      <c r="O487">
        <v>5.9488888888888889</v>
      </c>
      <c r="P487">
        <v>0</v>
      </c>
      <c r="Q487">
        <v>376</v>
      </c>
      <c r="R487">
        <v>0</v>
      </c>
      <c r="S487">
        <v>0</v>
      </c>
      <c r="T487">
        <v>0</v>
      </c>
      <c r="U487">
        <v>10</v>
      </c>
      <c r="V487">
        <v>0</v>
      </c>
      <c r="W487">
        <v>0</v>
      </c>
      <c r="X487">
        <v>0</v>
      </c>
      <c r="Y487">
        <v>445.63405999999998</v>
      </c>
      <c r="Z487">
        <v>0</v>
      </c>
      <c r="AA487">
        <v>0</v>
      </c>
      <c r="AB487">
        <v>0</v>
      </c>
      <c r="AC487">
        <v>25.910969999999999</v>
      </c>
      <c r="AD487">
        <v>0</v>
      </c>
      <c r="AE487">
        <v>0</v>
      </c>
      <c r="AF487">
        <v>471.54503999999997</v>
      </c>
    </row>
    <row r="488" spans="1:32" x14ac:dyDescent="0.3">
      <c r="A488">
        <v>2803752</v>
      </c>
      <c r="B488">
        <v>1</v>
      </c>
      <c r="C488" t="s">
        <v>83</v>
      </c>
      <c r="D488" t="s">
        <v>129</v>
      </c>
      <c r="E488" t="s">
        <v>2044</v>
      </c>
      <c r="F488" t="s">
        <v>2045</v>
      </c>
      <c r="G488" t="s">
        <v>31549</v>
      </c>
      <c r="H488" t="s">
        <v>134</v>
      </c>
      <c r="I488" t="s">
        <v>79</v>
      </c>
      <c r="J488" t="s">
        <v>135</v>
      </c>
      <c r="K488" t="s">
        <v>22</v>
      </c>
      <c r="L488" t="s">
        <v>136</v>
      </c>
      <c r="M488" t="s">
        <v>2046</v>
      </c>
      <c r="N488" t="s">
        <v>2047</v>
      </c>
      <c r="O488">
        <v>1.0149999999999999</v>
      </c>
      <c r="P488">
        <v>4</v>
      </c>
      <c r="Q488">
        <v>64</v>
      </c>
      <c r="R488">
        <v>131</v>
      </c>
      <c r="S488">
        <v>337</v>
      </c>
      <c r="T488">
        <v>16</v>
      </c>
      <c r="U488">
        <v>76</v>
      </c>
      <c r="V488">
        <v>0</v>
      </c>
      <c r="W488">
        <v>0</v>
      </c>
      <c r="X488">
        <v>0.32347214000000002</v>
      </c>
      <c r="Y488">
        <v>14.429713</v>
      </c>
      <c r="Z488">
        <v>34.461604999999999</v>
      </c>
      <c r="AA488">
        <v>79.211269999999999</v>
      </c>
      <c r="AB488">
        <v>6.8190309999999998</v>
      </c>
      <c r="AC488">
        <v>45.415134000000002</v>
      </c>
      <c r="AD488">
        <v>0</v>
      </c>
      <c r="AE488">
        <v>0</v>
      </c>
      <c r="AF488">
        <v>180.66023000000001</v>
      </c>
    </row>
    <row r="489" spans="1:32" x14ac:dyDescent="0.3">
      <c r="A489">
        <v>2803650</v>
      </c>
      <c r="B489">
        <v>1</v>
      </c>
      <c r="C489" t="s">
        <v>82</v>
      </c>
      <c r="D489" t="s">
        <v>90</v>
      </c>
      <c r="E489" t="s">
        <v>2048</v>
      </c>
      <c r="F489" t="s">
        <v>2049</v>
      </c>
      <c r="G489" t="s">
        <v>31548</v>
      </c>
      <c r="H489" t="s">
        <v>333</v>
      </c>
      <c r="I489" t="s">
        <v>78</v>
      </c>
      <c r="J489" t="s">
        <v>135</v>
      </c>
      <c r="K489" t="s">
        <v>22</v>
      </c>
      <c r="L489" t="s">
        <v>136</v>
      </c>
      <c r="M489" t="s">
        <v>2050</v>
      </c>
      <c r="N489" t="s">
        <v>2051</v>
      </c>
      <c r="O489">
        <v>1.1452777777777778</v>
      </c>
      <c r="P489">
        <v>0</v>
      </c>
      <c r="Q489">
        <v>5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4.5421189999999996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4.5421189999999996</v>
      </c>
    </row>
    <row r="490" spans="1:32" x14ac:dyDescent="0.3">
      <c r="A490">
        <v>3000703</v>
      </c>
      <c r="B490">
        <v>1</v>
      </c>
      <c r="C490" t="s">
        <v>82</v>
      </c>
      <c r="D490" t="s">
        <v>103</v>
      </c>
      <c r="E490" t="s">
        <v>2052</v>
      </c>
      <c r="F490" t="s">
        <v>2053</v>
      </c>
      <c r="G490" t="s">
        <v>31546</v>
      </c>
      <c r="H490" t="s">
        <v>223</v>
      </c>
      <c r="I490" t="s">
        <v>78</v>
      </c>
      <c r="J490" t="s">
        <v>135</v>
      </c>
      <c r="K490" t="s">
        <v>22</v>
      </c>
      <c r="L490" t="s">
        <v>136</v>
      </c>
      <c r="M490" t="s">
        <v>2054</v>
      </c>
      <c r="N490" t="s">
        <v>2055</v>
      </c>
      <c r="O490">
        <v>2.4823147222222222</v>
      </c>
      <c r="P490">
        <v>0</v>
      </c>
      <c r="Q490">
        <v>1</v>
      </c>
      <c r="R490">
        <v>0</v>
      </c>
      <c r="S490">
        <v>2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0.18170938</v>
      </c>
      <c r="Z490">
        <v>0</v>
      </c>
      <c r="AA490">
        <v>0.28045002000000002</v>
      </c>
      <c r="AB490">
        <v>0</v>
      </c>
      <c r="AC490">
        <v>0</v>
      </c>
      <c r="AD490">
        <v>0</v>
      </c>
      <c r="AE490">
        <v>0</v>
      </c>
      <c r="AF490">
        <v>0.46215942999999998</v>
      </c>
    </row>
    <row r="491" spans="1:32" x14ac:dyDescent="0.3">
      <c r="A491">
        <v>3000704</v>
      </c>
      <c r="B491">
        <v>1</v>
      </c>
      <c r="C491" t="s">
        <v>83</v>
      </c>
      <c r="D491" t="s">
        <v>115</v>
      </c>
      <c r="E491" t="s">
        <v>2056</v>
      </c>
      <c r="F491" t="s">
        <v>2057</v>
      </c>
      <c r="G491" t="s">
        <v>31548</v>
      </c>
      <c r="H491" t="s">
        <v>333</v>
      </c>
      <c r="I491" t="s">
        <v>78</v>
      </c>
      <c r="J491" t="s">
        <v>135</v>
      </c>
      <c r="K491" t="s">
        <v>22</v>
      </c>
      <c r="L491" t="s">
        <v>136</v>
      </c>
      <c r="M491" t="s">
        <v>2058</v>
      </c>
      <c r="N491" t="s">
        <v>2059</v>
      </c>
      <c r="O491">
        <v>3.8181425</v>
      </c>
      <c r="P491">
        <v>0</v>
      </c>
      <c r="Q491">
        <v>1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1.5750922000000001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1.5750922000000001</v>
      </c>
    </row>
    <row r="492" spans="1:32" x14ac:dyDescent="0.3">
      <c r="A492">
        <v>3000544</v>
      </c>
      <c r="B492">
        <v>1</v>
      </c>
      <c r="C492" t="s">
        <v>82</v>
      </c>
      <c r="D492" t="s">
        <v>108</v>
      </c>
      <c r="E492" t="s">
        <v>2060</v>
      </c>
      <c r="F492" t="s">
        <v>2061</v>
      </c>
      <c r="G492" t="s">
        <v>31546</v>
      </c>
      <c r="H492" t="s">
        <v>223</v>
      </c>
      <c r="I492" t="s">
        <v>78</v>
      </c>
      <c r="J492" t="s">
        <v>135</v>
      </c>
      <c r="K492" t="s">
        <v>22</v>
      </c>
      <c r="L492" t="s">
        <v>136</v>
      </c>
      <c r="M492" t="s">
        <v>2062</v>
      </c>
      <c r="N492" t="s">
        <v>2063</v>
      </c>
      <c r="O492">
        <v>3.2427919444444444</v>
      </c>
      <c r="P492">
        <v>0</v>
      </c>
      <c r="Q492">
        <v>5</v>
      </c>
      <c r="R492">
        <v>0</v>
      </c>
      <c r="S492">
        <v>8</v>
      </c>
      <c r="T492">
        <v>0</v>
      </c>
      <c r="U492">
        <v>5</v>
      </c>
      <c r="V492">
        <v>0</v>
      </c>
      <c r="W492">
        <v>0</v>
      </c>
      <c r="X492">
        <v>0</v>
      </c>
      <c r="Y492">
        <v>1.3769243</v>
      </c>
      <c r="Z492">
        <v>0</v>
      </c>
      <c r="AA492">
        <v>3.6682090000000001</v>
      </c>
      <c r="AB492">
        <v>0</v>
      </c>
      <c r="AC492">
        <v>0.92476559999999997</v>
      </c>
      <c r="AD492">
        <v>0</v>
      </c>
      <c r="AE492">
        <v>0</v>
      </c>
      <c r="AF492">
        <v>5.9698989999999998</v>
      </c>
    </row>
    <row r="493" spans="1:32" x14ac:dyDescent="0.3">
      <c r="A493">
        <v>3000383</v>
      </c>
      <c r="B493">
        <v>1</v>
      </c>
      <c r="C493" t="s">
        <v>82</v>
      </c>
      <c r="D493" t="s">
        <v>90</v>
      </c>
      <c r="E493" t="s">
        <v>2064</v>
      </c>
      <c r="F493" t="s">
        <v>2065</v>
      </c>
      <c r="G493" t="s">
        <v>31550</v>
      </c>
      <c r="H493" t="s">
        <v>223</v>
      </c>
      <c r="I493" t="s">
        <v>78</v>
      </c>
      <c r="J493" t="s">
        <v>135</v>
      </c>
      <c r="K493" t="s">
        <v>22</v>
      </c>
      <c r="L493" t="s">
        <v>136</v>
      </c>
      <c r="M493" t="s">
        <v>2066</v>
      </c>
      <c r="N493" t="s">
        <v>2067</v>
      </c>
      <c r="O493">
        <v>0.77019305555555562</v>
      </c>
      <c r="P493">
        <v>0</v>
      </c>
      <c r="Q493">
        <v>99</v>
      </c>
      <c r="R493">
        <v>0</v>
      </c>
      <c r="S493">
        <v>0</v>
      </c>
      <c r="T493">
        <v>0</v>
      </c>
      <c r="U493">
        <v>10</v>
      </c>
      <c r="V493">
        <v>0</v>
      </c>
      <c r="W493">
        <v>0</v>
      </c>
      <c r="X493">
        <v>0</v>
      </c>
      <c r="Y493">
        <v>20.939019999999999</v>
      </c>
      <c r="Z493">
        <v>0</v>
      </c>
      <c r="AA493">
        <v>0</v>
      </c>
      <c r="AB493">
        <v>0</v>
      </c>
      <c r="AC493">
        <v>6.0732549999999996</v>
      </c>
      <c r="AD493">
        <v>0</v>
      </c>
      <c r="AE493">
        <v>0</v>
      </c>
      <c r="AF493">
        <v>27.012276</v>
      </c>
    </row>
    <row r="494" spans="1:32" x14ac:dyDescent="0.3">
      <c r="A494">
        <v>3000354</v>
      </c>
      <c r="B494">
        <v>1</v>
      </c>
      <c r="C494" t="s">
        <v>82</v>
      </c>
      <c r="D494" t="s">
        <v>99</v>
      </c>
      <c r="E494" t="s">
        <v>841</v>
      </c>
      <c r="F494" t="s">
        <v>842</v>
      </c>
      <c r="G494" t="s">
        <v>31545</v>
      </c>
      <c r="H494" t="s">
        <v>134</v>
      </c>
      <c r="I494" t="s">
        <v>79</v>
      </c>
      <c r="J494" t="s">
        <v>135</v>
      </c>
      <c r="K494" t="s">
        <v>22</v>
      </c>
      <c r="L494" t="s">
        <v>136</v>
      </c>
      <c r="M494" t="s">
        <v>2068</v>
      </c>
      <c r="N494" t="s">
        <v>2069</v>
      </c>
      <c r="O494">
        <v>0.10694444444444444</v>
      </c>
      <c r="P494">
        <v>4</v>
      </c>
      <c r="Q494">
        <v>972</v>
      </c>
      <c r="R494">
        <v>14</v>
      </c>
      <c r="S494">
        <v>132</v>
      </c>
      <c r="T494">
        <v>20</v>
      </c>
      <c r="U494">
        <v>82</v>
      </c>
      <c r="V494">
        <v>0</v>
      </c>
      <c r="W494">
        <v>4</v>
      </c>
      <c r="X494">
        <v>1.3377429999999999</v>
      </c>
      <c r="Y494">
        <v>16.876604</v>
      </c>
      <c r="Z494">
        <v>0.92021949999999997</v>
      </c>
      <c r="AA494">
        <v>3.6586802</v>
      </c>
      <c r="AB494">
        <v>7.6817045000000004</v>
      </c>
      <c r="AC494">
        <v>2.1056341999999999</v>
      </c>
      <c r="AD494">
        <v>0</v>
      </c>
      <c r="AE494">
        <v>0.38580808</v>
      </c>
      <c r="AF494">
        <v>32.966392999999997</v>
      </c>
    </row>
    <row r="495" spans="1:32" x14ac:dyDescent="0.3">
      <c r="A495">
        <v>2807535</v>
      </c>
      <c r="B495">
        <v>1</v>
      </c>
      <c r="C495" t="s">
        <v>82</v>
      </c>
      <c r="D495" t="s">
        <v>100</v>
      </c>
      <c r="E495" t="s">
        <v>2070</v>
      </c>
      <c r="F495" t="s">
        <v>788</v>
      </c>
      <c r="G495" t="s">
        <v>31548</v>
      </c>
      <c r="H495" t="s">
        <v>333</v>
      </c>
      <c r="I495" t="s">
        <v>78</v>
      </c>
      <c r="J495" t="s">
        <v>135</v>
      </c>
      <c r="K495" t="s">
        <v>22</v>
      </c>
      <c r="L495" t="s">
        <v>136</v>
      </c>
      <c r="M495" t="s">
        <v>2071</v>
      </c>
      <c r="N495" t="s">
        <v>2072</v>
      </c>
      <c r="O495">
        <v>2.3019444444444446</v>
      </c>
      <c r="P495">
        <v>0</v>
      </c>
      <c r="Q495">
        <v>7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3.3782375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3.3782375</v>
      </c>
    </row>
    <row r="496" spans="1:32" x14ac:dyDescent="0.3">
      <c r="A496">
        <v>2807488</v>
      </c>
      <c r="B496">
        <v>1</v>
      </c>
      <c r="C496" t="s">
        <v>82</v>
      </c>
      <c r="D496" t="s">
        <v>88</v>
      </c>
      <c r="E496" t="s">
        <v>2073</v>
      </c>
      <c r="F496" t="s">
        <v>2074</v>
      </c>
      <c r="G496" t="s">
        <v>31546</v>
      </c>
      <c r="H496" t="s">
        <v>223</v>
      </c>
      <c r="I496" t="s">
        <v>78</v>
      </c>
      <c r="J496" t="s">
        <v>135</v>
      </c>
      <c r="K496" t="s">
        <v>22</v>
      </c>
      <c r="L496" t="s">
        <v>136</v>
      </c>
      <c r="M496" t="s">
        <v>2075</v>
      </c>
      <c r="N496" t="s">
        <v>2076</v>
      </c>
      <c r="O496">
        <v>1.6927777777777777</v>
      </c>
      <c r="P496">
        <v>0</v>
      </c>
      <c r="Q496">
        <v>0</v>
      </c>
      <c r="R496">
        <v>0</v>
      </c>
      <c r="S496">
        <v>3</v>
      </c>
      <c r="T496">
        <v>0</v>
      </c>
      <c r="U496">
        <v>2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0.95355754999999998</v>
      </c>
      <c r="AB496">
        <v>0</v>
      </c>
      <c r="AC496">
        <v>1.0769498</v>
      </c>
      <c r="AD496">
        <v>0</v>
      </c>
      <c r="AE496">
        <v>0</v>
      </c>
      <c r="AF496">
        <v>2.0305073</v>
      </c>
    </row>
    <row r="497" spans="1:32" x14ac:dyDescent="0.3">
      <c r="A497">
        <v>2807482</v>
      </c>
      <c r="B497">
        <v>1</v>
      </c>
      <c r="C497" t="s">
        <v>82</v>
      </c>
      <c r="D497" t="s">
        <v>104</v>
      </c>
      <c r="E497" t="s">
        <v>1042</v>
      </c>
      <c r="F497" t="s">
        <v>1043</v>
      </c>
      <c r="G497" t="s">
        <v>31546</v>
      </c>
      <c r="H497" t="s">
        <v>223</v>
      </c>
      <c r="I497" t="s">
        <v>78</v>
      </c>
      <c r="J497" t="s">
        <v>135</v>
      </c>
      <c r="K497" t="s">
        <v>22</v>
      </c>
      <c r="L497" t="s">
        <v>136</v>
      </c>
      <c r="M497" t="s">
        <v>2077</v>
      </c>
      <c r="N497" t="s">
        <v>2078</v>
      </c>
      <c r="O497">
        <v>2.6311111111111112</v>
      </c>
      <c r="P497">
        <v>0</v>
      </c>
      <c r="Q497">
        <v>19</v>
      </c>
      <c r="R497">
        <v>0</v>
      </c>
      <c r="S497">
        <v>0</v>
      </c>
      <c r="T497">
        <v>0</v>
      </c>
      <c r="U497">
        <v>21</v>
      </c>
      <c r="V497">
        <v>0</v>
      </c>
      <c r="W497">
        <v>0</v>
      </c>
      <c r="X497">
        <v>0</v>
      </c>
      <c r="Y497">
        <v>9.8500370000000004</v>
      </c>
      <c r="Z497">
        <v>0</v>
      </c>
      <c r="AA497">
        <v>0</v>
      </c>
      <c r="AB497">
        <v>0</v>
      </c>
      <c r="AC497">
        <v>109.81168</v>
      </c>
      <c r="AD497">
        <v>0</v>
      </c>
      <c r="AE497">
        <v>0</v>
      </c>
      <c r="AF497">
        <v>119.66172</v>
      </c>
    </row>
    <row r="498" spans="1:32" x14ac:dyDescent="0.3">
      <c r="A498">
        <v>2807430</v>
      </c>
      <c r="B498">
        <v>1</v>
      </c>
      <c r="C498" t="s">
        <v>83</v>
      </c>
      <c r="D498" t="s">
        <v>116</v>
      </c>
      <c r="E498" t="s">
        <v>2079</v>
      </c>
      <c r="F498" t="s">
        <v>2080</v>
      </c>
      <c r="G498" t="s">
        <v>31546</v>
      </c>
      <c r="H498" t="s">
        <v>223</v>
      </c>
      <c r="I498" t="s">
        <v>78</v>
      </c>
      <c r="J498" t="s">
        <v>135</v>
      </c>
      <c r="K498" t="s">
        <v>22</v>
      </c>
      <c r="L498" t="s">
        <v>136</v>
      </c>
      <c r="M498" t="s">
        <v>2081</v>
      </c>
      <c r="N498" t="s">
        <v>2082</v>
      </c>
      <c r="O498">
        <v>0.96527777777777779</v>
      </c>
      <c r="P498">
        <v>0</v>
      </c>
      <c r="Q498">
        <v>22</v>
      </c>
      <c r="R498">
        <v>0</v>
      </c>
      <c r="S498">
        <v>0</v>
      </c>
      <c r="T498">
        <v>0</v>
      </c>
      <c r="U498">
        <v>44</v>
      </c>
      <c r="V498">
        <v>0</v>
      </c>
      <c r="W498">
        <v>0</v>
      </c>
      <c r="X498">
        <v>0</v>
      </c>
      <c r="Y498">
        <v>7.2855983000000002</v>
      </c>
      <c r="Z498">
        <v>0</v>
      </c>
      <c r="AA498">
        <v>0</v>
      </c>
      <c r="AB498">
        <v>0</v>
      </c>
      <c r="AC498">
        <v>30.168849999999999</v>
      </c>
      <c r="AD498">
        <v>0</v>
      </c>
      <c r="AE498">
        <v>0</v>
      </c>
      <c r="AF498">
        <v>37.454450000000001</v>
      </c>
    </row>
    <row r="499" spans="1:32" x14ac:dyDescent="0.3">
      <c r="A499">
        <v>2807421</v>
      </c>
      <c r="B499">
        <v>1</v>
      </c>
      <c r="C499" t="s">
        <v>83</v>
      </c>
      <c r="D499" t="s">
        <v>130</v>
      </c>
      <c r="E499" t="s">
        <v>2083</v>
      </c>
      <c r="F499" t="s">
        <v>2084</v>
      </c>
      <c r="G499" t="s">
        <v>31546</v>
      </c>
      <c r="H499" t="s">
        <v>223</v>
      </c>
      <c r="I499" t="s">
        <v>78</v>
      </c>
      <c r="J499" t="s">
        <v>135</v>
      </c>
      <c r="K499" t="s">
        <v>22</v>
      </c>
      <c r="L499" t="s">
        <v>136</v>
      </c>
      <c r="M499" t="s">
        <v>2085</v>
      </c>
      <c r="N499" t="s">
        <v>2086</v>
      </c>
      <c r="O499">
        <v>2.0724999999999998</v>
      </c>
      <c r="P499">
        <v>0</v>
      </c>
      <c r="Q499">
        <v>170</v>
      </c>
      <c r="R499">
        <v>0</v>
      </c>
      <c r="S499">
        <v>0</v>
      </c>
      <c r="T499">
        <v>0</v>
      </c>
      <c r="U499">
        <v>2</v>
      </c>
      <c r="V499">
        <v>0</v>
      </c>
      <c r="W499">
        <v>0</v>
      </c>
      <c r="X499">
        <v>0</v>
      </c>
      <c r="Y499">
        <v>62.917465</v>
      </c>
      <c r="Z499">
        <v>0</v>
      </c>
      <c r="AA499">
        <v>0</v>
      </c>
      <c r="AB499">
        <v>0</v>
      </c>
      <c r="AC499">
        <v>0.96448683999999996</v>
      </c>
      <c r="AD499">
        <v>0</v>
      </c>
      <c r="AE499">
        <v>0</v>
      </c>
      <c r="AF499">
        <v>63.881950000000003</v>
      </c>
    </row>
    <row r="500" spans="1:32" x14ac:dyDescent="0.3">
      <c r="A500">
        <v>2807428</v>
      </c>
      <c r="B500">
        <v>1</v>
      </c>
      <c r="C500" t="s">
        <v>82</v>
      </c>
      <c r="D500" t="s">
        <v>86</v>
      </c>
      <c r="E500" t="s">
        <v>2087</v>
      </c>
      <c r="F500" t="s">
        <v>2088</v>
      </c>
      <c r="G500" t="s">
        <v>31549</v>
      </c>
      <c r="H500" t="s">
        <v>185</v>
      </c>
      <c r="I500" t="s">
        <v>79</v>
      </c>
      <c r="J500" t="s">
        <v>135</v>
      </c>
      <c r="K500" t="s">
        <v>22</v>
      </c>
      <c r="L500" t="s">
        <v>186</v>
      </c>
      <c r="M500" t="s">
        <v>2089</v>
      </c>
      <c r="N500" t="s">
        <v>2090</v>
      </c>
      <c r="O500">
        <v>0.3536111111111111</v>
      </c>
      <c r="P500">
        <v>0</v>
      </c>
      <c r="Q500">
        <v>491</v>
      </c>
      <c r="R500">
        <v>15</v>
      </c>
      <c r="S500">
        <v>126</v>
      </c>
      <c r="T500">
        <v>15</v>
      </c>
      <c r="U500">
        <v>125</v>
      </c>
      <c r="V500">
        <v>0</v>
      </c>
      <c r="W500">
        <v>0</v>
      </c>
      <c r="X500">
        <v>0</v>
      </c>
      <c r="Y500">
        <v>22.760818</v>
      </c>
      <c r="Z500">
        <v>9.2099679999999999</v>
      </c>
      <c r="AA500">
        <v>5.3226614000000003</v>
      </c>
      <c r="AB500">
        <v>31.114908</v>
      </c>
      <c r="AC500">
        <v>26.297308000000001</v>
      </c>
      <c r="AD500">
        <v>0</v>
      </c>
      <c r="AE500">
        <v>0</v>
      </c>
      <c r="AF500">
        <v>94.705665999999994</v>
      </c>
    </row>
    <row r="501" spans="1:32" x14ac:dyDescent="0.3">
      <c r="A501">
        <v>2807429</v>
      </c>
      <c r="B501">
        <v>1</v>
      </c>
      <c r="C501" t="s">
        <v>83</v>
      </c>
      <c r="D501" t="s">
        <v>120</v>
      </c>
      <c r="E501" t="s">
        <v>2091</v>
      </c>
      <c r="F501" t="s">
        <v>2092</v>
      </c>
      <c r="G501" t="s">
        <v>31545</v>
      </c>
      <c r="H501" t="s">
        <v>134</v>
      </c>
      <c r="I501" t="s">
        <v>79</v>
      </c>
      <c r="J501" t="s">
        <v>135</v>
      </c>
      <c r="K501" t="s">
        <v>22</v>
      </c>
      <c r="L501" t="s">
        <v>136</v>
      </c>
      <c r="M501" t="s">
        <v>2093</v>
      </c>
      <c r="N501" t="s">
        <v>2094</v>
      </c>
      <c r="O501">
        <v>0.10388888888888889</v>
      </c>
      <c r="P501">
        <v>7</v>
      </c>
      <c r="Q501">
        <v>995</v>
      </c>
      <c r="R501">
        <v>123</v>
      </c>
      <c r="S501">
        <v>225</v>
      </c>
      <c r="T501">
        <v>12</v>
      </c>
      <c r="U501">
        <v>107</v>
      </c>
      <c r="V501">
        <v>2</v>
      </c>
      <c r="W501">
        <v>0</v>
      </c>
      <c r="X501">
        <v>2.1023551999999999</v>
      </c>
      <c r="Y501">
        <v>13.418072</v>
      </c>
      <c r="Z501">
        <v>3.7700695999999998</v>
      </c>
      <c r="AA501">
        <v>2.8404644000000001</v>
      </c>
      <c r="AB501">
        <v>3.2133167</v>
      </c>
      <c r="AC501">
        <v>5.1105879999999999</v>
      </c>
      <c r="AD501">
        <v>3.9585710000000001</v>
      </c>
      <c r="AE501">
        <v>0</v>
      </c>
      <c r="AF501">
        <v>34.413437000000002</v>
      </c>
    </row>
    <row r="502" spans="1:32" x14ac:dyDescent="0.3">
      <c r="A502">
        <v>2807331</v>
      </c>
      <c r="B502">
        <v>1</v>
      </c>
      <c r="C502" t="s">
        <v>83</v>
      </c>
      <c r="D502" t="s">
        <v>127</v>
      </c>
      <c r="E502" t="s">
        <v>2095</v>
      </c>
      <c r="F502" t="s">
        <v>2096</v>
      </c>
      <c r="G502" t="s">
        <v>31546</v>
      </c>
      <c r="H502" t="s">
        <v>223</v>
      </c>
      <c r="I502" t="s">
        <v>78</v>
      </c>
      <c r="J502" t="s">
        <v>135</v>
      </c>
      <c r="K502" t="s">
        <v>22</v>
      </c>
      <c r="L502" t="s">
        <v>136</v>
      </c>
      <c r="M502" t="s">
        <v>2097</v>
      </c>
      <c r="N502" t="s">
        <v>2098</v>
      </c>
      <c r="O502">
        <v>1.7047222222222222</v>
      </c>
      <c r="P502">
        <v>0</v>
      </c>
      <c r="Q502">
        <v>32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13.767709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13.767709</v>
      </c>
    </row>
    <row r="503" spans="1:32" x14ac:dyDescent="0.3">
      <c r="A503">
        <v>2807305</v>
      </c>
      <c r="B503">
        <v>1</v>
      </c>
      <c r="C503" t="s">
        <v>83</v>
      </c>
      <c r="D503" t="s">
        <v>123</v>
      </c>
      <c r="E503" t="s">
        <v>2099</v>
      </c>
      <c r="F503" t="s">
        <v>2100</v>
      </c>
      <c r="G503" t="s">
        <v>31548</v>
      </c>
      <c r="H503" t="s">
        <v>333</v>
      </c>
      <c r="I503" t="s">
        <v>78</v>
      </c>
      <c r="J503" t="s">
        <v>135</v>
      </c>
      <c r="K503" t="s">
        <v>22</v>
      </c>
      <c r="L503" t="s">
        <v>136</v>
      </c>
      <c r="M503" t="s">
        <v>2101</v>
      </c>
      <c r="N503" t="s">
        <v>2102</v>
      </c>
      <c r="O503">
        <v>2.7458333333333331</v>
      </c>
      <c r="P503">
        <v>0</v>
      </c>
      <c r="Q503">
        <v>1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3.7529513E-2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3.7529513E-2</v>
      </c>
    </row>
    <row r="504" spans="1:32" x14ac:dyDescent="0.3">
      <c r="A504">
        <v>2807010</v>
      </c>
      <c r="B504">
        <v>2</v>
      </c>
      <c r="C504" t="s">
        <v>83</v>
      </c>
      <c r="D504" t="s">
        <v>119</v>
      </c>
      <c r="E504" t="s">
        <v>2103</v>
      </c>
      <c r="F504" t="s">
        <v>2104</v>
      </c>
      <c r="G504" t="s">
        <v>31552</v>
      </c>
      <c r="H504" t="s">
        <v>223</v>
      </c>
      <c r="I504" t="s">
        <v>78</v>
      </c>
      <c r="J504" t="s">
        <v>135</v>
      </c>
      <c r="K504" t="s">
        <v>22</v>
      </c>
      <c r="L504" t="s">
        <v>136</v>
      </c>
      <c r="M504" t="s">
        <v>1438</v>
      </c>
      <c r="N504" t="s">
        <v>2105</v>
      </c>
      <c r="O504">
        <v>0.94611111111111112</v>
      </c>
      <c r="P504">
        <v>0</v>
      </c>
      <c r="Q504">
        <v>19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1.5154057999999999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1.5154057999999999</v>
      </c>
    </row>
    <row r="505" spans="1:32" x14ac:dyDescent="0.3">
      <c r="A505">
        <v>2807187</v>
      </c>
      <c r="B505">
        <v>1</v>
      </c>
      <c r="C505" t="s">
        <v>83</v>
      </c>
      <c r="D505" t="s">
        <v>116</v>
      </c>
      <c r="E505" t="s">
        <v>2106</v>
      </c>
      <c r="F505" t="s">
        <v>2107</v>
      </c>
      <c r="G505" t="s">
        <v>31550</v>
      </c>
      <c r="H505" t="s">
        <v>359</v>
      </c>
      <c r="I505" t="s">
        <v>78</v>
      </c>
      <c r="J505" t="s">
        <v>135</v>
      </c>
      <c r="K505" t="s">
        <v>22</v>
      </c>
      <c r="L505" t="s">
        <v>136</v>
      </c>
      <c r="M505" t="s">
        <v>2108</v>
      </c>
      <c r="N505" t="s">
        <v>2109</v>
      </c>
      <c r="O505">
        <v>0.79</v>
      </c>
      <c r="P505">
        <v>0</v>
      </c>
      <c r="Q505">
        <v>138</v>
      </c>
      <c r="R505">
        <v>0</v>
      </c>
      <c r="S505">
        <v>0</v>
      </c>
      <c r="T505">
        <v>0</v>
      </c>
      <c r="U505">
        <v>71</v>
      </c>
      <c r="V505">
        <v>0</v>
      </c>
      <c r="W505">
        <v>0</v>
      </c>
      <c r="X505">
        <v>0</v>
      </c>
      <c r="Y505">
        <v>36.819088000000001</v>
      </c>
      <c r="Z505">
        <v>0</v>
      </c>
      <c r="AA505">
        <v>0</v>
      </c>
      <c r="AB505">
        <v>0</v>
      </c>
      <c r="AC505">
        <v>39.232900000000001</v>
      </c>
      <c r="AD505">
        <v>0</v>
      </c>
      <c r="AE505">
        <v>0</v>
      </c>
      <c r="AF505">
        <v>76.051990000000004</v>
      </c>
    </row>
    <row r="506" spans="1:32" x14ac:dyDescent="0.3">
      <c r="A506">
        <v>2807190</v>
      </c>
      <c r="B506">
        <v>1</v>
      </c>
      <c r="C506" t="s">
        <v>82</v>
      </c>
      <c r="D506" t="s">
        <v>100</v>
      </c>
      <c r="E506" t="s">
        <v>2110</v>
      </c>
      <c r="F506" t="s">
        <v>2111</v>
      </c>
      <c r="G506" t="s">
        <v>31546</v>
      </c>
      <c r="H506" t="s">
        <v>648</v>
      </c>
      <c r="I506" t="s">
        <v>78</v>
      </c>
      <c r="J506" t="s">
        <v>135</v>
      </c>
      <c r="K506" t="s">
        <v>22</v>
      </c>
      <c r="L506" t="s">
        <v>186</v>
      </c>
      <c r="M506" t="s">
        <v>2112</v>
      </c>
      <c r="N506" t="s">
        <v>2113</v>
      </c>
      <c r="O506">
        <v>0.79472222222222222</v>
      </c>
      <c r="P506">
        <v>0</v>
      </c>
      <c r="Q506">
        <v>179</v>
      </c>
      <c r="R506">
        <v>0</v>
      </c>
      <c r="S506">
        <v>0</v>
      </c>
      <c r="T506">
        <v>0</v>
      </c>
      <c r="U506">
        <v>2</v>
      </c>
      <c r="V506">
        <v>0</v>
      </c>
      <c r="W506">
        <v>0</v>
      </c>
      <c r="X506">
        <v>0</v>
      </c>
      <c r="Y506">
        <v>35.347285999999997</v>
      </c>
      <c r="Z506">
        <v>0</v>
      </c>
      <c r="AA506">
        <v>0</v>
      </c>
      <c r="AB506">
        <v>0</v>
      </c>
      <c r="AC506">
        <v>1.4784025999999999</v>
      </c>
      <c r="AD506">
        <v>0</v>
      </c>
      <c r="AE506">
        <v>0</v>
      </c>
      <c r="AF506">
        <v>36.825687000000002</v>
      </c>
    </row>
    <row r="507" spans="1:32" x14ac:dyDescent="0.3">
      <c r="A507">
        <v>2807196</v>
      </c>
      <c r="B507">
        <v>1</v>
      </c>
      <c r="C507" t="s">
        <v>82</v>
      </c>
      <c r="D507" t="s">
        <v>104</v>
      </c>
      <c r="E507" t="s">
        <v>2114</v>
      </c>
      <c r="F507" t="s">
        <v>2115</v>
      </c>
      <c r="G507" t="s">
        <v>31546</v>
      </c>
      <c r="H507" t="s">
        <v>223</v>
      </c>
      <c r="I507" t="s">
        <v>78</v>
      </c>
      <c r="J507" t="s">
        <v>135</v>
      </c>
      <c r="K507" t="s">
        <v>22</v>
      </c>
      <c r="L507" t="s">
        <v>136</v>
      </c>
      <c r="M507" t="s">
        <v>2116</v>
      </c>
      <c r="N507" t="s">
        <v>2117</v>
      </c>
      <c r="O507">
        <v>2.1169444444444445</v>
      </c>
      <c r="P507">
        <v>0</v>
      </c>
      <c r="Q507">
        <v>289</v>
      </c>
      <c r="R507">
        <v>0</v>
      </c>
      <c r="S507">
        <v>0</v>
      </c>
      <c r="T507">
        <v>0</v>
      </c>
      <c r="U507">
        <v>12</v>
      </c>
      <c r="V507">
        <v>0</v>
      </c>
      <c r="W507">
        <v>0</v>
      </c>
      <c r="X507">
        <v>0</v>
      </c>
      <c r="Y507">
        <v>226.53783000000001</v>
      </c>
      <c r="Z507">
        <v>0</v>
      </c>
      <c r="AA507">
        <v>0</v>
      </c>
      <c r="AB507">
        <v>0</v>
      </c>
      <c r="AC507">
        <v>15.504823</v>
      </c>
      <c r="AD507">
        <v>0</v>
      </c>
      <c r="AE507">
        <v>0</v>
      </c>
      <c r="AF507">
        <v>242.04265000000001</v>
      </c>
    </row>
    <row r="508" spans="1:32" x14ac:dyDescent="0.3">
      <c r="A508">
        <v>2807012</v>
      </c>
      <c r="B508">
        <v>1</v>
      </c>
      <c r="C508" t="s">
        <v>82</v>
      </c>
      <c r="D508" t="s">
        <v>103</v>
      </c>
      <c r="E508" t="s">
        <v>2118</v>
      </c>
      <c r="F508" t="s">
        <v>2119</v>
      </c>
      <c r="G508" t="s">
        <v>31546</v>
      </c>
      <c r="H508" t="s">
        <v>223</v>
      </c>
      <c r="I508" t="s">
        <v>78</v>
      </c>
      <c r="J508" t="s">
        <v>135</v>
      </c>
      <c r="K508" t="s">
        <v>22</v>
      </c>
      <c r="L508" t="s">
        <v>136</v>
      </c>
      <c r="M508" t="s">
        <v>2120</v>
      </c>
      <c r="N508" t="s">
        <v>2121</v>
      </c>
      <c r="O508">
        <v>1.3044444444444445</v>
      </c>
      <c r="P508">
        <v>0</v>
      </c>
      <c r="Q508">
        <v>5</v>
      </c>
      <c r="R508">
        <v>0</v>
      </c>
      <c r="S508">
        <v>3</v>
      </c>
      <c r="T508">
        <v>0</v>
      </c>
      <c r="U508">
        <v>2</v>
      </c>
      <c r="V508">
        <v>0</v>
      </c>
      <c r="W508">
        <v>0</v>
      </c>
      <c r="X508">
        <v>0</v>
      </c>
      <c r="Y508">
        <v>0.44366088999999997</v>
      </c>
      <c r="Z508">
        <v>0</v>
      </c>
      <c r="AA508">
        <v>0.24949440000000001</v>
      </c>
      <c r="AB508">
        <v>0</v>
      </c>
      <c r="AC508">
        <v>1.7375425</v>
      </c>
      <c r="AD508">
        <v>0</v>
      </c>
      <c r="AE508">
        <v>0</v>
      </c>
      <c r="AF508">
        <v>2.430698</v>
      </c>
    </row>
    <row r="509" spans="1:32" x14ac:dyDescent="0.3">
      <c r="A509">
        <v>2806932</v>
      </c>
      <c r="B509">
        <v>1</v>
      </c>
      <c r="C509" t="s">
        <v>82</v>
      </c>
      <c r="D509" t="s">
        <v>95</v>
      </c>
      <c r="E509" t="s">
        <v>2122</v>
      </c>
      <c r="F509" t="s">
        <v>2123</v>
      </c>
      <c r="G509" t="s">
        <v>31546</v>
      </c>
      <c r="H509" t="s">
        <v>145</v>
      </c>
      <c r="I509" t="s">
        <v>78</v>
      </c>
      <c r="J509" t="s">
        <v>135</v>
      </c>
      <c r="K509" t="s">
        <v>22</v>
      </c>
      <c r="L509" t="s">
        <v>136</v>
      </c>
      <c r="M509" t="s">
        <v>2124</v>
      </c>
      <c r="N509" t="s">
        <v>2125</v>
      </c>
      <c r="O509">
        <v>1.3988888888888888</v>
      </c>
      <c r="P509">
        <v>0</v>
      </c>
      <c r="Q509">
        <v>34</v>
      </c>
      <c r="R509">
        <v>0</v>
      </c>
      <c r="S509">
        <v>1</v>
      </c>
      <c r="T509">
        <v>0</v>
      </c>
      <c r="U509">
        <v>24</v>
      </c>
      <c r="V509">
        <v>0</v>
      </c>
      <c r="W509">
        <v>0</v>
      </c>
      <c r="X509">
        <v>0</v>
      </c>
      <c r="Y509">
        <v>11.745310999999999</v>
      </c>
      <c r="Z509">
        <v>0</v>
      </c>
      <c r="AA509">
        <v>0.2678352</v>
      </c>
      <c r="AB509">
        <v>0</v>
      </c>
      <c r="AC509">
        <v>18.591936</v>
      </c>
      <c r="AD509">
        <v>0</v>
      </c>
      <c r="AE509">
        <v>0</v>
      </c>
      <c r="AF509">
        <v>30.605081999999999</v>
      </c>
    </row>
    <row r="510" spans="1:32" x14ac:dyDescent="0.3">
      <c r="A510">
        <v>2806919</v>
      </c>
      <c r="B510">
        <v>1</v>
      </c>
      <c r="C510" t="s">
        <v>82</v>
      </c>
      <c r="D510" t="s">
        <v>108</v>
      </c>
      <c r="E510" t="s">
        <v>2126</v>
      </c>
      <c r="F510" t="s">
        <v>2127</v>
      </c>
      <c r="G510" t="s">
        <v>31546</v>
      </c>
      <c r="H510" t="s">
        <v>223</v>
      </c>
      <c r="I510" t="s">
        <v>78</v>
      </c>
      <c r="J510" t="s">
        <v>135</v>
      </c>
      <c r="K510" t="s">
        <v>22</v>
      </c>
      <c r="L510" t="s">
        <v>136</v>
      </c>
      <c r="M510" t="s">
        <v>2128</v>
      </c>
      <c r="N510" t="s">
        <v>2129</v>
      </c>
      <c r="O510">
        <v>1.5958333333333334</v>
      </c>
      <c r="P510">
        <v>0</v>
      </c>
      <c r="Q510">
        <v>37</v>
      </c>
      <c r="R510">
        <v>0</v>
      </c>
      <c r="S510">
        <v>0</v>
      </c>
      <c r="T510">
        <v>0</v>
      </c>
      <c r="U510">
        <v>3</v>
      </c>
      <c r="V510">
        <v>0</v>
      </c>
      <c r="W510">
        <v>0</v>
      </c>
      <c r="X510">
        <v>0</v>
      </c>
      <c r="Y510">
        <v>12.097607999999999</v>
      </c>
      <c r="Z510">
        <v>0</v>
      </c>
      <c r="AA510">
        <v>0</v>
      </c>
      <c r="AB510">
        <v>0</v>
      </c>
      <c r="AC510">
        <v>1.9835217999999999</v>
      </c>
      <c r="AD510">
        <v>0</v>
      </c>
      <c r="AE510">
        <v>0</v>
      </c>
      <c r="AF510">
        <v>14.081129000000001</v>
      </c>
    </row>
    <row r="511" spans="1:32" x14ac:dyDescent="0.3">
      <c r="A511">
        <v>2806922</v>
      </c>
      <c r="B511">
        <v>1</v>
      </c>
      <c r="C511" t="s">
        <v>83</v>
      </c>
      <c r="D511" t="s">
        <v>117</v>
      </c>
      <c r="E511" t="s">
        <v>2130</v>
      </c>
      <c r="F511" t="s">
        <v>2131</v>
      </c>
      <c r="G511" t="s">
        <v>31549</v>
      </c>
      <c r="H511" t="s">
        <v>134</v>
      </c>
      <c r="I511" t="s">
        <v>79</v>
      </c>
      <c r="J511" t="s">
        <v>135</v>
      </c>
      <c r="K511" t="s">
        <v>22</v>
      </c>
      <c r="L511" t="s">
        <v>136</v>
      </c>
      <c r="M511" t="s">
        <v>2132</v>
      </c>
      <c r="N511" t="s">
        <v>2133</v>
      </c>
      <c r="O511">
        <v>0.32500000000000001</v>
      </c>
      <c r="P511">
        <v>0</v>
      </c>
      <c r="Q511">
        <v>365</v>
      </c>
      <c r="R511">
        <v>0</v>
      </c>
      <c r="S511">
        <v>0</v>
      </c>
      <c r="T511">
        <v>0</v>
      </c>
      <c r="U511">
        <v>34</v>
      </c>
      <c r="V511">
        <v>0</v>
      </c>
      <c r="W511">
        <v>0</v>
      </c>
      <c r="X511">
        <v>0</v>
      </c>
      <c r="Y511">
        <v>9.3358410000000003</v>
      </c>
      <c r="Z511">
        <v>0</v>
      </c>
      <c r="AA511">
        <v>0</v>
      </c>
      <c r="AB511">
        <v>0</v>
      </c>
      <c r="AC511">
        <v>0.65082260000000003</v>
      </c>
      <c r="AD511">
        <v>0</v>
      </c>
      <c r="AE511">
        <v>0</v>
      </c>
      <c r="AF511">
        <v>9.9866639999999993</v>
      </c>
    </row>
    <row r="512" spans="1:32" x14ac:dyDescent="0.3">
      <c r="A512">
        <v>2806924</v>
      </c>
      <c r="B512">
        <v>1</v>
      </c>
      <c r="C512" t="s">
        <v>82</v>
      </c>
      <c r="D512" t="s">
        <v>94</v>
      </c>
      <c r="E512" t="s">
        <v>2134</v>
      </c>
      <c r="F512" t="s">
        <v>2135</v>
      </c>
      <c r="G512" t="s">
        <v>31546</v>
      </c>
      <c r="H512" t="s">
        <v>145</v>
      </c>
      <c r="I512" t="s">
        <v>78</v>
      </c>
      <c r="J512" t="s">
        <v>135</v>
      </c>
      <c r="K512" t="s">
        <v>22</v>
      </c>
      <c r="L512" t="s">
        <v>136</v>
      </c>
      <c r="M512" t="s">
        <v>2136</v>
      </c>
      <c r="N512" t="s">
        <v>2137</v>
      </c>
      <c r="O512">
        <v>0.69777777777777783</v>
      </c>
      <c r="P512">
        <v>0</v>
      </c>
      <c r="Q512">
        <v>123</v>
      </c>
      <c r="R512">
        <v>0</v>
      </c>
      <c r="S512">
        <v>1</v>
      </c>
      <c r="T512">
        <v>0</v>
      </c>
      <c r="U512">
        <v>15</v>
      </c>
      <c r="V512">
        <v>0</v>
      </c>
      <c r="W512">
        <v>0</v>
      </c>
      <c r="X512">
        <v>0</v>
      </c>
      <c r="Y512">
        <v>13.772346000000001</v>
      </c>
      <c r="Z512">
        <v>0</v>
      </c>
      <c r="AA512">
        <v>9.2516349999999994E-3</v>
      </c>
      <c r="AB512">
        <v>0</v>
      </c>
      <c r="AC512">
        <v>6.5338906999999997</v>
      </c>
      <c r="AD512">
        <v>0</v>
      </c>
      <c r="AE512">
        <v>0</v>
      </c>
      <c r="AF512">
        <v>20.315488999999999</v>
      </c>
    </row>
    <row r="513" spans="1:32" x14ac:dyDescent="0.3">
      <c r="A513">
        <v>2806930</v>
      </c>
      <c r="B513">
        <v>1</v>
      </c>
      <c r="C513" t="s">
        <v>82</v>
      </c>
      <c r="D513" t="s">
        <v>98</v>
      </c>
      <c r="E513" t="s">
        <v>2138</v>
      </c>
      <c r="F513" t="s">
        <v>2139</v>
      </c>
      <c r="G513" t="s">
        <v>31547</v>
      </c>
      <c r="H513" t="s">
        <v>648</v>
      </c>
      <c r="I513" t="s">
        <v>79</v>
      </c>
      <c r="J513" t="s">
        <v>135</v>
      </c>
      <c r="K513" t="s">
        <v>22</v>
      </c>
      <c r="L513" t="s">
        <v>186</v>
      </c>
      <c r="M513" t="s">
        <v>2140</v>
      </c>
      <c r="N513" t="s">
        <v>2141</v>
      </c>
      <c r="O513">
        <v>6.5575000000000001</v>
      </c>
      <c r="P513">
        <v>0</v>
      </c>
      <c r="Q513">
        <v>2814</v>
      </c>
      <c r="R513">
        <v>0</v>
      </c>
      <c r="S513">
        <v>0</v>
      </c>
      <c r="T513">
        <v>0</v>
      </c>
      <c r="U513">
        <v>300</v>
      </c>
      <c r="V513">
        <v>0</v>
      </c>
      <c r="W513">
        <v>0</v>
      </c>
      <c r="X513">
        <v>0</v>
      </c>
      <c r="Y513">
        <v>4135.2124000000003</v>
      </c>
      <c r="Z513">
        <v>0</v>
      </c>
      <c r="AA513">
        <v>0</v>
      </c>
      <c r="AB513">
        <v>0</v>
      </c>
      <c r="AC513">
        <v>1344.9951000000001</v>
      </c>
      <c r="AD513">
        <v>0</v>
      </c>
      <c r="AE513">
        <v>0</v>
      </c>
      <c r="AF513">
        <v>5480.2075000000004</v>
      </c>
    </row>
    <row r="514" spans="1:32" x14ac:dyDescent="0.3">
      <c r="A514">
        <v>2806816</v>
      </c>
      <c r="B514">
        <v>1</v>
      </c>
      <c r="C514" t="s">
        <v>83</v>
      </c>
      <c r="D514" t="s">
        <v>122</v>
      </c>
      <c r="E514" t="s">
        <v>2142</v>
      </c>
      <c r="F514" t="s">
        <v>2143</v>
      </c>
      <c r="G514" t="s">
        <v>31546</v>
      </c>
      <c r="H514" t="s">
        <v>223</v>
      </c>
      <c r="I514" t="s">
        <v>78</v>
      </c>
      <c r="J514" t="s">
        <v>135</v>
      </c>
      <c r="K514" t="s">
        <v>22</v>
      </c>
      <c r="L514" t="s">
        <v>136</v>
      </c>
      <c r="M514" t="s">
        <v>2144</v>
      </c>
      <c r="N514" t="s">
        <v>2145</v>
      </c>
      <c r="O514">
        <v>1.5269444444444444</v>
      </c>
      <c r="P514">
        <v>0</v>
      </c>
      <c r="Q514">
        <v>9</v>
      </c>
      <c r="R514">
        <v>0</v>
      </c>
      <c r="S514">
        <v>6</v>
      </c>
      <c r="T514">
        <v>0</v>
      </c>
      <c r="U514">
        <v>9</v>
      </c>
      <c r="V514">
        <v>0</v>
      </c>
      <c r="W514">
        <v>0</v>
      </c>
      <c r="X514">
        <v>0</v>
      </c>
      <c r="Y514">
        <v>1.351836</v>
      </c>
      <c r="Z514">
        <v>0</v>
      </c>
      <c r="AA514">
        <v>3.635799E-2</v>
      </c>
      <c r="AB514">
        <v>0</v>
      </c>
      <c r="AC514">
        <v>4.9466485999999996</v>
      </c>
      <c r="AD514">
        <v>0</v>
      </c>
      <c r="AE514">
        <v>0</v>
      </c>
      <c r="AF514">
        <v>6.3348427000000003</v>
      </c>
    </row>
    <row r="515" spans="1:32" x14ac:dyDescent="0.3">
      <c r="A515">
        <v>2806856</v>
      </c>
      <c r="B515">
        <v>1</v>
      </c>
      <c r="C515" t="s">
        <v>83</v>
      </c>
      <c r="D515" t="s">
        <v>117</v>
      </c>
      <c r="E515" t="s">
        <v>2130</v>
      </c>
      <c r="F515" t="s">
        <v>2131</v>
      </c>
      <c r="G515" t="s">
        <v>31549</v>
      </c>
      <c r="H515" t="s">
        <v>134</v>
      </c>
      <c r="I515" t="s">
        <v>79</v>
      </c>
      <c r="J515" t="s">
        <v>135</v>
      </c>
      <c r="K515" t="s">
        <v>22</v>
      </c>
      <c r="L515" t="s">
        <v>136</v>
      </c>
      <c r="M515" t="s">
        <v>2146</v>
      </c>
      <c r="N515" t="s">
        <v>2147</v>
      </c>
      <c r="O515">
        <v>0.52222222222222225</v>
      </c>
      <c r="P515">
        <v>0</v>
      </c>
      <c r="Q515">
        <v>365</v>
      </c>
      <c r="R515">
        <v>0</v>
      </c>
      <c r="S515">
        <v>0</v>
      </c>
      <c r="T515">
        <v>0</v>
      </c>
      <c r="U515">
        <v>34</v>
      </c>
      <c r="V515">
        <v>0</v>
      </c>
      <c r="W515">
        <v>0</v>
      </c>
      <c r="X515">
        <v>0</v>
      </c>
      <c r="Y515">
        <v>15.012860999999999</v>
      </c>
      <c r="Z515">
        <v>0</v>
      </c>
      <c r="AA515">
        <v>0</v>
      </c>
      <c r="AB515">
        <v>0</v>
      </c>
      <c r="AC515">
        <v>1.0184754</v>
      </c>
      <c r="AD515">
        <v>0</v>
      </c>
      <c r="AE515">
        <v>0</v>
      </c>
      <c r="AF515">
        <v>16.031336</v>
      </c>
    </row>
    <row r="516" spans="1:32" x14ac:dyDescent="0.3">
      <c r="A516">
        <v>2806835</v>
      </c>
      <c r="B516">
        <v>1</v>
      </c>
      <c r="C516" t="s">
        <v>82</v>
      </c>
      <c r="D516" t="s">
        <v>106</v>
      </c>
      <c r="E516" t="s">
        <v>2148</v>
      </c>
      <c r="F516" t="s">
        <v>2149</v>
      </c>
      <c r="G516" t="s">
        <v>31546</v>
      </c>
      <c r="H516" t="s">
        <v>648</v>
      </c>
      <c r="I516" t="s">
        <v>78</v>
      </c>
      <c r="J516" t="s">
        <v>135</v>
      </c>
      <c r="K516" t="s">
        <v>22</v>
      </c>
      <c r="L516" t="s">
        <v>186</v>
      </c>
      <c r="M516" t="s">
        <v>2150</v>
      </c>
      <c r="N516" t="s">
        <v>2151</v>
      </c>
      <c r="O516">
        <v>8.9019444444444442</v>
      </c>
      <c r="P516">
        <v>0</v>
      </c>
      <c r="Q516">
        <v>59</v>
      </c>
      <c r="R516">
        <v>0</v>
      </c>
      <c r="S516">
        <v>0</v>
      </c>
      <c r="T516">
        <v>0</v>
      </c>
      <c r="U516">
        <v>15</v>
      </c>
      <c r="V516">
        <v>0</v>
      </c>
      <c r="W516">
        <v>0</v>
      </c>
      <c r="X516">
        <v>0</v>
      </c>
      <c r="Y516">
        <v>102.8019</v>
      </c>
      <c r="Z516">
        <v>0</v>
      </c>
      <c r="AA516">
        <v>0</v>
      </c>
      <c r="AB516">
        <v>0</v>
      </c>
      <c r="AC516">
        <v>78.644710000000003</v>
      </c>
      <c r="AD516">
        <v>0</v>
      </c>
      <c r="AE516">
        <v>0</v>
      </c>
      <c r="AF516">
        <v>181.44660999999999</v>
      </c>
    </row>
    <row r="517" spans="1:32" x14ac:dyDescent="0.3">
      <c r="A517">
        <v>2806795</v>
      </c>
      <c r="B517">
        <v>2</v>
      </c>
      <c r="C517" t="s">
        <v>82</v>
      </c>
      <c r="D517" t="s">
        <v>90</v>
      </c>
      <c r="E517" t="s">
        <v>2152</v>
      </c>
      <c r="F517" t="s">
        <v>2153</v>
      </c>
      <c r="G517" t="s">
        <v>31552</v>
      </c>
      <c r="H517" t="s">
        <v>223</v>
      </c>
      <c r="I517" t="s">
        <v>78</v>
      </c>
      <c r="J517" t="s">
        <v>135</v>
      </c>
      <c r="K517" t="s">
        <v>22</v>
      </c>
      <c r="L517" t="s">
        <v>136</v>
      </c>
      <c r="M517" t="s">
        <v>2154</v>
      </c>
      <c r="N517" t="s">
        <v>2155</v>
      </c>
      <c r="O517">
        <v>8.638888888888889E-2</v>
      </c>
      <c r="P517">
        <v>0</v>
      </c>
      <c r="Q517">
        <v>570</v>
      </c>
      <c r="R517">
        <v>0</v>
      </c>
      <c r="S517">
        <v>0</v>
      </c>
      <c r="T517">
        <v>0</v>
      </c>
      <c r="U517">
        <v>77</v>
      </c>
      <c r="V517">
        <v>0</v>
      </c>
      <c r="W517">
        <v>0</v>
      </c>
      <c r="X517">
        <v>0</v>
      </c>
      <c r="Y517">
        <v>9.4239709999999999</v>
      </c>
      <c r="Z517">
        <v>0</v>
      </c>
      <c r="AA517">
        <v>0</v>
      </c>
      <c r="AB517">
        <v>0</v>
      </c>
      <c r="AC517">
        <v>1.8035535</v>
      </c>
      <c r="AD517">
        <v>0</v>
      </c>
      <c r="AE517">
        <v>0</v>
      </c>
      <c r="AF517">
        <v>11.227525</v>
      </c>
    </row>
    <row r="518" spans="1:32" x14ac:dyDescent="0.3">
      <c r="A518">
        <v>2806824</v>
      </c>
      <c r="B518">
        <v>1</v>
      </c>
      <c r="C518" t="s">
        <v>82</v>
      </c>
      <c r="D518" t="s">
        <v>103</v>
      </c>
      <c r="E518" t="s">
        <v>2156</v>
      </c>
      <c r="F518" t="s">
        <v>2157</v>
      </c>
      <c r="G518" t="s">
        <v>31545</v>
      </c>
      <c r="H518" t="s">
        <v>134</v>
      </c>
      <c r="I518" t="s">
        <v>79</v>
      </c>
      <c r="J518" t="s">
        <v>135</v>
      </c>
      <c r="K518" t="s">
        <v>22</v>
      </c>
      <c r="L518" t="s">
        <v>136</v>
      </c>
      <c r="M518" t="s">
        <v>2158</v>
      </c>
      <c r="N518" t="s">
        <v>2159</v>
      </c>
      <c r="O518">
        <v>9.6944444444444444E-2</v>
      </c>
      <c r="P518">
        <v>0</v>
      </c>
      <c r="Q518">
        <v>1868</v>
      </c>
      <c r="R518">
        <v>5</v>
      </c>
      <c r="S518">
        <v>318</v>
      </c>
      <c r="T518">
        <v>7</v>
      </c>
      <c r="U518">
        <v>346</v>
      </c>
      <c r="V518">
        <v>1</v>
      </c>
      <c r="W518">
        <v>0</v>
      </c>
      <c r="X518">
        <v>0</v>
      </c>
      <c r="Y518">
        <v>25.845027999999999</v>
      </c>
      <c r="Z518">
        <v>1.7556244999999999</v>
      </c>
      <c r="AA518">
        <v>4.9796515000000001</v>
      </c>
      <c r="AB518">
        <v>1.8015650000000001</v>
      </c>
      <c r="AC518">
        <v>11.438217</v>
      </c>
      <c r="AD518">
        <v>1.3716938000000001</v>
      </c>
      <c r="AE518">
        <v>0</v>
      </c>
      <c r="AF518">
        <v>47.191780000000001</v>
      </c>
    </row>
    <row r="519" spans="1:32" x14ac:dyDescent="0.3">
      <c r="A519">
        <v>2806781</v>
      </c>
      <c r="B519">
        <v>1</v>
      </c>
      <c r="C519" t="s">
        <v>82</v>
      </c>
      <c r="D519" t="s">
        <v>103</v>
      </c>
      <c r="E519" t="s">
        <v>2160</v>
      </c>
      <c r="F519" t="s">
        <v>2161</v>
      </c>
      <c r="G519" t="s">
        <v>31552</v>
      </c>
      <c r="H519" t="s">
        <v>665</v>
      </c>
      <c r="I519" t="s">
        <v>78</v>
      </c>
      <c r="J519" t="s">
        <v>135</v>
      </c>
      <c r="K519" t="s">
        <v>22</v>
      </c>
      <c r="L519" t="s">
        <v>136</v>
      </c>
      <c r="M519" t="s">
        <v>2162</v>
      </c>
      <c r="N519" t="s">
        <v>2163</v>
      </c>
      <c r="O519">
        <v>0.98222222222222222</v>
      </c>
      <c r="P519">
        <v>0</v>
      </c>
      <c r="Q519">
        <v>17</v>
      </c>
      <c r="R519">
        <v>0</v>
      </c>
      <c r="S519">
        <v>4</v>
      </c>
      <c r="T519">
        <v>0</v>
      </c>
      <c r="U519">
        <v>5</v>
      </c>
      <c r="V519">
        <v>0</v>
      </c>
      <c r="W519">
        <v>0</v>
      </c>
      <c r="X519">
        <v>0</v>
      </c>
      <c r="Y519">
        <v>3.817329</v>
      </c>
      <c r="Z519">
        <v>0</v>
      </c>
      <c r="AA519">
        <v>2.1310796999999999</v>
      </c>
      <c r="AB519">
        <v>0</v>
      </c>
      <c r="AC519">
        <v>1.845621</v>
      </c>
      <c r="AD519">
        <v>0</v>
      </c>
      <c r="AE519">
        <v>0</v>
      </c>
      <c r="AF519">
        <v>7.7940290000000001</v>
      </c>
    </row>
    <row r="520" spans="1:32" x14ac:dyDescent="0.3">
      <c r="A520">
        <v>2806797</v>
      </c>
      <c r="B520">
        <v>1</v>
      </c>
      <c r="C520" t="s">
        <v>82</v>
      </c>
      <c r="D520" t="s">
        <v>90</v>
      </c>
      <c r="E520" t="s">
        <v>2164</v>
      </c>
      <c r="F520" t="s">
        <v>2165</v>
      </c>
      <c r="G520" t="s">
        <v>31546</v>
      </c>
      <c r="H520" t="s">
        <v>223</v>
      </c>
      <c r="I520" t="s">
        <v>78</v>
      </c>
      <c r="J520" t="s">
        <v>135</v>
      </c>
      <c r="K520" t="s">
        <v>22</v>
      </c>
      <c r="L520" t="s">
        <v>136</v>
      </c>
      <c r="M520" t="s">
        <v>2166</v>
      </c>
      <c r="N520" t="s">
        <v>2167</v>
      </c>
      <c r="O520">
        <v>2.5455555555555556</v>
      </c>
      <c r="P520">
        <v>0</v>
      </c>
      <c r="Q520">
        <v>106</v>
      </c>
      <c r="R520">
        <v>0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0</v>
      </c>
      <c r="Y520">
        <v>49.372936000000003</v>
      </c>
      <c r="Z520">
        <v>0</v>
      </c>
      <c r="AA520">
        <v>0</v>
      </c>
      <c r="AB520">
        <v>0</v>
      </c>
      <c r="AC520">
        <v>1.474971</v>
      </c>
      <c r="AD520">
        <v>0</v>
      </c>
      <c r="AE520">
        <v>0</v>
      </c>
      <c r="AF520">
        <v>50.847907999999997</v>
      </c>
    </row>
    <row r="521" spans="1:32" x14ac:dyDescent="0.3">
      <c r="A521">
        <v>2806796</v>
      </c>
      <c r="B521">
        <v>1</v>
      </c>
      <c r="C521" t="s">
        <v>82</v>
      </c>
      <c r="D521" t="s">
        <v>111</v>
      </c>
      <c r="E521" t="s">
        <v>2168</v>
      </c>
      <c r="F521" t="s">
        <v>2169</v>
      </c>
      <c r="G521" t="s">
        <v>31549</v>
      </c>
      <c r="H521" t="s">
        <v>134</v>
      </c>
      <c r="I521" t="s">
        <v>79</v>
      </c>
      <c r="J521" t="s">
        <v>135</v>
      </c>
      <c r="K521" t="s">
        <v>22</v>
      </c>
      <c r="L521" t="s">
        <v>136</v>
      </c>
      <c r="M521" t="s">
        <v>2170</v>
      </c>
      <c r="N521" t="s">
        <v>2171</v>
      </c>
      <c r="O521">
        <v>0.40472222222222221</v>
      </c>
      <c r="P521">
        <v>0</v>
      </c>
      <c r="Q521">
        <v>594</v>
      </c>
      <c r="R521">
        <v>0</v>
      </c>
      <c r="S521">
        <v>16</v>
      </c>
      <c r="T521">
        <v>3</v>
      </c>
      <c r="U521">
        <v>73</v>
      </c>
      <c r="V521">
        <v>0</v>
      </c>
      <c r="W521">
        <v>0</v>
      </c>
      <c r="X521">
        <v>0</v>
      </c>
      <c r="Y521">
        <v>22.318771000000002</v>
      </c>
      <c r="Z521">
        <v>0</v>
      </c>
      <c r="AA521">
        <v>0.71416500000000005</v>
      </c>
      <c r="AB521">
        <v>4.6067340000000003</v>
      </c>
      <c r="AC521">
        <v>4.8986330000000002</v>
      </c>
      <c r="AD521">
        <v>0</v>
      </c>
      <c r="AE521">
        <v>0</v>
      </c>
      <c r="AF521">
        <v>32.538302999999999</v>
      </c>
    </row>
    <row r="522" spans="1:32" x14ac:dyDescent="0.3">
      <c r="A522">
        <v>2806732</v>
      </c>
      <c r="B522">
        <v>1</v>
      </c>
      <c r="C522" t="s">
        <v>82</v>
      </c>
      <c r="D522" t="s">
        <v>93</v>
      </c>
      <c r="E522" t="s">
        <v>2172</v>
      </c>
      <c r="F522" t="s">
        <v>2173</v>
      </c>
      <c r="G522" t="s">
        <v>31550</v>
      </c>
      <c r="H522" t="s">
        <v>1853</v>
      </c>
      <c r="I522" t="s">
        <v>78</v>
      </c>
      <c r="J522" t="s">
        <v>135</v>
      </c>
      <c r="K522" t="s">
        <v>22</v>
      </c>
      <c r="L522" t="s">
        <v>136</v>
      </c>
      <c r="M522" t="s">
        <v>2174</v>
      </c>
      <c r="N522" t="s">
        <v>1854</v>
      </c>
      <c r="O522">
        <v>1.6136111111111111</v>
      </c>
      <c r="P522">
        <v>0</v>
      </c>
      <c r="Q522">
        <v>12</v>
      </c>
      <c r="R522">
        <v>0</v>
      </c>
      <c r="S522">
        <v>0</v>
      </c>
      <c r="T522">
        <v>0</v>
      </c>
      <c r="U522">
        <v>6</v>
      </c>
      <c r="V522">
        <v>0</v>
      </c>
      <c r="W522">
        <v>0</v>
      </c>
      <c r="X522">
        <v>0</v>
      </c>
      <c r="Y522">
        <v>5.3657703000000003</v>
      </c>
      <c r="Z522">
        <v>0</v>
      </c>
      <c r="AA522">
        <v>0</v>
      </c>
      <c r="AB522">
        <v>0</v>
      </c>
      <c r="AC522">
        <v>2.9504641999999999</v>
      </c>
      <c r="AD522">
        <v>0</v>
      </c>
      <c r="AE522">
        <v>0</v>
      </c>
      <c r="AF522">
        <v>8.3162350000000007</v>
      </c>
    </row>
    <row r="523" spans="1:32" x14ac:dyDescent="0.3">
      <c r="A523">
        <v>2806648</v>
      </c>
      <c r="B523">
        <v>1</v>
      </c>
      <c r="C523" t="s">
        <v>82</v>
      </c>
      <c r="D523" t="s">
        <v>93</v>
      </c>
      <c r="E523" t="s">
        <v>2175</v>
      </c>
      <c r="F523" t="s">
        <v>2176</v>
      </c>
      <c r="G523" t="s">
        <v>31551</v>
      </c>
      <c r="H523" t="s">
        <v>134</v>
      </c>
      <c r="I523" t="s">
        <v>79</v>
      </c>
      <c r="J523" t="s">
        <v>135</v>
      </c>
      <c r="K523" t="s">
        <v>22</v>
      </c>
      <c r="L523" t="s">
        <v>136</v>
      </c>
      <c r="M523" t="s">
        <v>2177</v>
      </c>
      <c r="N523" t="s">
        <v>2178</v>
      </c>
      <c r="O523">
        <v>1.6555555555555554</v>
      </c>
      <c r="P523">
        <v>0</v>
      </c>
      <c r="Q523">
        <v>60</v>
      </c>
      <c r="R523">
        <v>0</v>
      </c>
      <c r="S523">
        <v>0</v>
      </c>
      <c r="T523">
        <v>0</v>
      </c>
      <c r="U523">
        <v>3</v>
      </c>
      <c r="V523">
        <v>0</v>
      </c>
      <c r="W523">
        <v>0</v>
      </c>
      <c r="X523">
        <v>0</v>
      </c>
      <c r="Y523">
        <v>39.024326000000002</v>
      </c>
      <c r="Z523">
        <v>0</v>
      </c>
      <c r="AA523">
        <v>0</v>
      </c>
      <c r="AB523">
        <v>0</v>
      </c>
      <c r="AC523">
        <v>4.1862899999999996</v>
      </c>
      <c r="AD523">
        <v>0</v>
      </c>
      <c r="AE523">
        <v>0</v>
      </c>
      <c r="AF523">
        <v>43.210613000000002</v>
      </c>
    </row>
    <row r="524" spans="1:32" x14ac:dyDescent="0.3">
      <c r="A524">
        <v>2806641</v>
      </c>
      <c r="B524">
        <v>1</v>
      </c>
      <c r="C524" t="s">
        <v>82</v>
      </c>
      <c r="D524" t="s">
        <v>84</v>
      </c>
      <c r="E524" t="s">
        <v>2179</v>
      </c>
      <c r="F524" t="s">
        <v>604</v>
      </c>
      <c r="G524" t="s">
        <v>31552</v>
      </c>
      <c r="H524" t="s">
        <v>145</v>
      </c>
      <c r="I524" t="s">
        <v>78</v>
      </c>
      <c r="J524" t="s">
        <v>135</v>
      </c>
      <c r="K524" t="s">
        <v>22</v>
      </c>
      <c r="L524" t="s">
        <v>136</v>
      </c>
      <c r="M524" t="s">
        <v>2180</v>
      </c>
      <c r="N524" t="s">
        <v>2181</v>
      </c>
      <c r="O524">
        <v>1.4116666666666666</v>
      </c>
      <c r="P524">
        <v>0</v>
      </c>
      <c r="Q524">
        <v>120</v>
      </c>
      <c r="R524">
        <v>0</v>
      </c>
      <c r="S524">
        <v>3</v>
      </c>
      <c r="T524">
        <v>0</v>
      </c>
      <c r="U524">
        <v>7</v>
      </c>
      <c r="V524">
        <v>0</v>
      </c>
      <c r="W524">
        <v>0</v>
      </c>
      <c r="X524">
        <v>0</v>
      </c>
      <c r="Y524">
        <v>23.970435999999999</v>
      </c>
      <c r="Z524">
        <v>0</v>
      </c>
      <c r="AA524">
        <v>8.7948160000000004E-3</v>
      </c>
      <c r="AB524">
        <v>0</v>
      </c>
      <c r="AC524">
        <v>1.6130844</v>
      </c>
      <c r="AD524">
        <v>0</v>
      </c>
      <c r="AE524">
        <v>0</v>
      </c>
      <c r="AF524">
        <v>25.592316</v>
      </c>
    </row>
    <row r="525" spans="1:32" x14ac:dyDescent="0.3">
      <c r="A525">
        <v>2806480</v>
      </c>
      <c r="B525">
        <v>1</v>
      </c>
      <c r="C525" t="s">
        <v>82</v>
      </c>
      <c r="D525" t="s">
        <v>92</v>
      </c>
      <c r="E525" t="s">
        <v>2182</v>
      </c>
      <c r="F525" t="s">
        <v>2183</v>
      </c>
      <c r="G525" t="s">
        <v>31548</v>
      </c>
      <c r="H525" t="s">
        <v>893</v>
      </c>
      <c r="I525" t="s">
        <v>78</v>
      </c>
      <c r="J525" t="s">
        <v>135</v>
      </c>
      <c r="K525" t="s">
        <v>22</v>
      </c>
      <c r="L525" t="s">
        <v>136</v>
      </c>
      <c r="M525" t="s">
        <v>2184</v>
      </c>
      <c r="N525" t="s">
        <v>2185</v>
      </c>
      <c r="O525">
        <v>5.15</v>
      </c>
      <c r="P525">
        <v>0</v>
      </c>
      <c r="Q525">
        <v>1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1.5044408E-3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1.5044408E-3</v>
      </c>
    </row>
    <row r="526" spans="1:32" x14ac:dyDescent="0.3">
      <c r="A526">
        <v>2806483</v>
      </c>
      <c r="B526">
        <v>1</v>
      </c>
      <c r="C526" t="s">
        <v>82</v>
      </c>
      <c r="D526" t="s">
        <v>97</v>
      </c>
      <c r="E526" t="s">
        <v>2186</v>
      </c>
      <c r="F526" t="s">
        <v>2187</v>
      </c>
      <c r="G526" t="s">
        <v>31546</v>
      </c>
      <c r="H526" t="s">
        <v>223</v>
      </c>
      <c r="I526" t="s">
        <v>78</v>
      </c>
      <c r="J526" t="s">
        <v>135</v>
      </c>
      <c r="K526" t="s">
        <v>22</v>
      </c>
      <c r="L526" t="s">
        <v>136</v>
      </c>
      <c r="M526" t="s">
        <v>2188</v>
      </c>
      <c r="N526" t="s">
        <v>2189</v>
      </c>
      <c r="O526">
        <v>2.742777777777778</v>
      </c>
      <c r="P526">
        <v>0</v>
      </c>
      <c r="Q526">
        <v>153</v>
      </c>
      <c r="R526">
        <v>0</v>
      </c>
      <c r="S526">
        <v>0</v>
      </c>
      <c r="T526">
        <v>0</v>
      </c>
      <c r="U526">
        <v>13</v>
      </c>
      <c r="V526">
        <v>0</v>
      </c>
      <c r="W526">
        <v>1</v>
      </c>
      <c r="X526">
        <v>0</v>
      </c>
      <c r="Y526">
        <v>122.48</v>
      </c>
      <c r="Z526">
        <v>0</v>
      </c>
      <c r="AA526">
        <v>0</v>
      </c>
      <c r="AB526">
        <v>0</v>
      </c>
      <c r="AC526">
        <v>31.630396000000001</v>
      </c>
      <c r="AD526">
        <v>0</v>
      </c>
      <c r="AE526">
        <v>15.536880999999999</v>
      </c>
      <c r="AF526">
        <v>169.64727999999999</v>
      </c>
    </row>
    <row r="527" spans="1:32" x14ac:dyDescent="0.3">
      <c r="A527">
        <v>2806456</v>
      </c>
      <c r="B527">
        <v>1</v>
      </c>
      <c r="C527" t="s">
        <v>83</v>
      </c>
      <c r="D527" t="s">
        <v>129</v>
      </c>
      <c r="E527" t="s">
        <v>2190</v>
      </c>
      <c r="F527" t="s">
        <v>2191</v>
      </c>
      <c r="G527" t="s">
        <v>31546</v>
      </c>
      <c r="H527" t="s">
        <v>223</v>
      </c>
      <c r="I527" t="s">
        <v>78</v>
      </c>
      <c r="J527" t="s">
        <v>135</v>
      </c>
      <c r="K527" t="s">
        <v>22</v>
      </c>
      <c r="L527" t="s">
        <v>136</v>
      </c>
      <c r="M527" t="s">
        <v>2192</v>
      </c>
      <c r="N527" t="s">
        <v>2193</v>
      </c>
      <c r="O527">
        <v>1.4236111111111112</v>
      </c>
      <c r="P527">
        <v>0</v>
      </c>
      <c r="Q527">
        <v>44</v>
      </c>
      <c r="R527">
        <v>0</v>
      </c>
      <c r="S527">
        <v>3</v>
      </c>
      <c r="T527">
        <v>0</v>
      </c>
      <c r="U527">
        <v>8</v>
      </c>
      <c r="V527">
        <v>0</v>
      </c>
      <c r="W527">
        <v>0</v>
      </c>
      <c r="X527">
        <v>0</v>
      </c>
      <c r="Y527">
        <v>6.9963325999999997</v>
      </c>
      <c r="Z527">
        <v>0</v>
      </c>
      <c r="AA527">
        <v>0.80522919999999998</v>
      </c>
      <c r="AB527">
        <v>0</v>
      </c>
      <c r="AC527">
        <v>5.3317759999999996</v>
      </c>
      <c r="AD527">
        <v>0</v>
      </c>
      <c r="AE527">
        <v>0</v>
      </c>
      <c r="AF527">
        <v>13.133338</v>
      </c>
    </row>
    <row r="528" spans="1:32" x14ac:dyDescent="0.3">
      <c r="A528">
        <v>2806421</v>
      </c>
      <c r="B528">
        <v>1</v>
      </c>
      <c r="C528" t="s">
        <v>82</v>
      </c>
      <c r="D528" t="s">
        <v>112</v>
      </c>
      <c r="E528" t="s">
        <v>2194</v>
      </c>
      <c r="F528" t="s">
        <v>2195</v>
      </c>
      <c r="G528" t="s">
        <v>31548</v>
      </c>
      <c r="H528" t="s">
        <v>333</v>
      </c>
      <c r="I528" t="s">
        <v>78</v>
      </c>
      <c r="J528" t="s">
        <v>135</v>
      </c>
      <c r="K528" t="s">
        <v>22</v>
      </c>
      <c r="L528" t="s">
        <v>136</v>
      </c>
      <c r="M528" t="s">
        <v>2196</v>
      </c>
      <c r="N528" t="s">
        <v>2197</v>
      </c>
      <c r="O528">
        <v>2.4880555555555555</v>
      </c>
      <c r="P528">
        <v>0</v>
      </c>
      <c r="Q528">
        <v>1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</row>
    <row r="529" spans="1:32" x14ac:dyDescent="0.3">
      <c r="A529">
        <v>2806427</v>
      </c>
      <c r="B529">
        <v>1</v>
      </c>
      <c r="C529" t="s">
        <v>82</v>
      </c>
      <c r="D529" t="s">
        <v>94</v>
      </c>
      <c r="E529" t="s">
        <v>2198</v>
      </c>
      <c r="F529" t="s">
        <v>2199</v>
      </c>
      <c r="G529" t="s">
        <v>31548</v>
      </c>
      <c r="H529" t="s">
        <v>893</v>
      </c>
      <c r="I529" t="s">
        <v>78</v>
      </c>
      <c r="J529" t="s">
        <v>135</v>
      </c>
      <c r="K529" t="s">
        <v>22</v>
      </c>
      <c r="L529" t="s">
        <v>136</v>
      </c>
      <c r="M529" t="s">
        <v>2200</v>
      </c>
      <c r="N529" t="s">
        <v>2201</v>
      </c>
      <c r="O529">
        <v>7.3033333333333337</v>
      </c>
      <c r="P529">
        <v>0</v>
      </c>
      <c r="Q529">
        <v>2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1.9245744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1.9245744</v>
      </c>
    </row>
    <row r="530" spans="1:32" x14ac:dyDescent="0.3">
      <c r="A530">
        <v>2806422</v>
      </c>
      <c r="B530">
        <v>1</v>
      </c>
      <c r="C530" t="s">
        <v>82</v>
      </c>
      <c r="D530" t="s">
        <v>84</v>
      </c>
      <c r="E530" t="s">
        <v>2202</v>
      </c>
      <c r="F530" t="s">
        <v>2203</v>
      </c>
      <c r="G530" t="s">
        <v>31548</v>
      </c>
      <c r="H530" t="s">
        <v>311</v>
      </c>
      <c r="I530" t="s">
        <v>78</v>
      </c>
      <c r="J530" t="s">
        <v>135</v>
      </c>
      <c r="K530" t="s">
        <v>22</v>
      </c>
      <c r="L530" t="s">
        <v>136</v>
      </c>
      <c r="M530" t="s">
        <v>2204</v>
      </c>
      <c r="N530" t="s">
        <v>2205</v>
      </c>
      <c r="O530">
        <v>0.56138888888888894</v>
      </c>
      <c r="P530">
        <v>0</v>
      </c>
      <c r="Q530">
        <v>1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0.13125795000000001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0.13125795000000001</v>
      </c>
    </row>
    <row r="531" spans="1:32" x14ac:dyDescent="0.3">
      <c r="A531">
        <v>2806420</v>
      </c>
      <c r="B531">
        <v>1</v>
      </c>
      <c r="C531" t="s">
        <v>82</v>
      </c>
      <c r="D531" t="s">
        <v>100</v>
      </c>
      <c r="E531" t="s">
        <v>2206</v>
      </c>
      <c r="F531" t="s">
        <v>2207</v>
      </c>
      <c r="G531" t="s">
        <v>31548</v>
      </c>
      <c r="H531" t="s">
        <v>893</v>
      </c>
      <c r="I531" t="s">
        <v>78</v>
      </c>
      <c r="J531" t="s">
        <v>135</v>
      </c>
      <c r="K531" t="s">
        <v>22</v>
      </c>
      <c r="L531" t="s">
        <v>136</v>
      </c>
      <c r="M531" t="s">
        <v>2208</v>
      </c>
      <c r="N531" t="s">
        <v>2209</v>
      </c>
      <c r="O531">
        <v>2.7263888888888888</v>
      </c>
      <c r="P531">
        <v>0</v>
      </c>
      <c r="Q531">
        <v>11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7.846565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7.846565</v>
      </c>
    </row>
    <row r="532" spans="1:32" x14ac:dyDescent="0.3">
      <c r="A532">
        <v>2806389</v>
      </c>
      <c r="B532">
        <v>1</v>
      </c>
      <c r="C532" t="s">
        <v>82</v>
      </c>
      <c r="D532" t="s">
        <v>109</v>
      </c>
      <c r="E532" t="s">
        <v>2210</v>
      </c>
      <c r="F532" t="s">
        <v>2211</v>
      </c>
      <c r="G532" t="s">
        <v>31546</v>
      </c>
      <c r="H532" t="s">
        <v>2212</v>
      </c>
      <c r="I532" t="s">
        <v>78</v>
      </c>
      <c r="J532" t="s">
        <v>135</v>
      </c>
      <c r="K532" t="s">
        <v>22</v>
      </c>
      <c r="L532" t="s">
        <v>136</v>
      </c>
      <c r="M532" t="s">
        <v>2213</v>
      </c>
      <c r="N532" t="s">
        <v>2214</v>
      </c>
      <c r="O532">
        <v>2.0116666666666667</v>
      </c>
      <c r="P532">
        <v>0</v>
      </c>
      <c r="Q532">
        <v>57</v>
      </c>
      <c r="R532">
        <v>0</v>
      </c>
      <c r="S532">
        <v>2</v>
      </c>
      <c r="T532">
        <v>0</v>
      </c>
      <c r="U532">
        <v>3</v>
      </c>
      <c r="V532">
        <v>0</v>
      </c>
      <c r="W532">
        <v>0</v>
      </c>
      <c r="X532">
        <v>0</v>
      </c>
      <c r="Y532">
        <v>23.964687000000001</v>
      </c>
      <c r="Z532">
        <v>0</v>
      </c>
      <c r="AA532">
        <v>0.30134490000000003</v>
      </c>
      <c r="AB532">
        <v>0</v>
      </c>
      <c r="AC532">
        <v>1.9213937999999999</v>
      </c>
      <c r="AD532">
        <v>0</v>
      </c>
      <c r="AE532">
        <v>0</v>
      </c>
      <c r="AF532">
        <v>26.187425999999999</v>
      </c>
    </row>
    <row r="533" spans="1:32" x14ac:dyDescent="0.3">
      <c r="A533">
        <v>2806331</v>
      </c>
      <c r="B533">
        <v>1</v>
      </c>
      <c r="C533" t="s">
        <v>82</v>
      </c>
      <c r="D533" t="s">
        <v>104</v>
      </c>
      <c r="E533" t="s">
        <v>2215</v>
      </c>
      <c r="F533" t="s">
        <v>2216</v>
      </c>
      <c r="G533" t="s">
        <v>31552</v>
      </c>
      <c r="H533" t="s">
        <v>145</v>
      </c>
      <c r="I533" t="s">
        <v>78</v>
      </c>
      <c r="J533" t="s">
        <v>135</v>
      </c>
      <c r="K533" t="s">
        <v>22</v>
      </c>
      <c r="L533" t="s">
        <v>136</v>
      </c>
      <c r="M533" t="s">
        <v>2217</v>
      </c>
      <c r="N533" t="s">
        <v>2218</v>
      </c>
      <c r="O533">
        <v>0.48249999999999998</v>
      </c>
      <c r="P533">
        <v>0</v>
      </c>
      <c r="Q533">
        <v>33</v>
      </c>
      <c r="R533">
        <v>0</v>
      </c>
      <c r="S533">
        <v>0</v>
      </c>
      <c r="T533">
        <v>0</v>
      </c>
      <c r="U533">
        <v>188</v>
      </c>
      <c r="V533">
        <v>0</v>
      </c>
      <c r="W533">
        <v>3</v>
      </c>
      <c r="X533">
        <v>0</v>
      </c>
      <c r="Y533">
        <v>3.1384750000000001</v>
      </c>
      <c r="Z533">
        <v>0</v>
      </c>
      <c r="AA533">
        <v>0</v>
      </c>
      <c r="AB533">
        <v>0</v>
      </c>
      <c r="AC533">
        <v>145.7638</v>
      </c>
      <c r="AD533">
        <v>0</v>
      </c>
      <c r="AE533">
        <v>49.298447000000003</v>
      </c>
      <c r="AF533">
        <v>198.20070999999999</v>
      </c>
    </row>
    <row r="534" spans="1:32" x14ac:dyDescent="0.3">
      <c r="A534">
        <v>2806314</v>
      </c>
      <c r="B534">
        <v>1</v>
      </c>
      <c r="C534" t="s">
        <v>83</v>
      </c>
      <c r="D534" t="s">
        <v>123</v>
      </c>
      <c r="E534" t="s">
        <v>2219</v>
      </c>
      <c r="F534" t="s">
        <v>2220</v>
      </c>
      <c r="G534" t="s">
        <v>31552</v>
      </c>
      <c r="H534" t="s">
        <v>665</v>
      </c>
      <c r="I534" t="s">
        <v>78</v>
      </c>
      <c r="J534" t="s">
        <v>135</v>
      </c>
      <c r="K534" t="s">
        <v>22</v>
      </c>
      <c r="L534" t="s">
        <v>136</v>
      </c>
      <c r="M534" t="s">
        <v>2221</v>
      </c>
      <c r="N534" t="s">
        <v>2222</v>
      </c>
      <c r="O534">
        <v>0.40083333333333332</v>
      </c>
      <c r="P534">
        <v>0</v>
      </c>
      <c r="Q534">
        <v>411</v>
      </c>
      <c r="R534">
        <v>0</v>
      </c>
      <c r="S534">
        <v>0</v>
      </c>
      <c r="T534">
        <v>0</v>
      </c>
      <c r="U534">
        <v>27</v>
      </c>
      <c r="V534">
        <v>0</v>
      </c>
      <c r="W534">
        <v>0</v>
      </c>
      <c r="X534">
        <v>0</v>
      </c>
      <c r="Y534">
        <v>53.936214</v>
      </c>
      <c r="Z534">
        <v>0</v>
      </c>
      <c r="AA534">
        <v>0</v>
      </c>
      <c r="AB534">
        <v>0</v>
      </c>
      <c r="AC534">
        <v>12.062963</v>
      </c>
      <c r="AD534">
        <v>0</v>
      </c>
      <c r="AE534">
        <v>0</v>
      </c>
      <c r="AF534">
        <v>65.999176000000006</v>
      </c>
    </row>
    <row r="535" spans="1:32" x14ac:dyDescent="0.3">
      <c r="A535">
        <v>2806232</v>
      </c>
      <c r="B535">
        <v>1</v>
      </c>
      <c r="C535" t="s">
        <v>82</v>
      </c>
      <c r="D535" t="s">
        <v>98</v>
      </c>
      <c r="E535" t="s">
        <v>2223</v>
      </c>
      <c r="F535" t="s">
        <v>2224</v>
      </c>
      <c r="G535" t="s">
        <v>31548</v>
      </c>
      <c r="H535" t="s">
        <v>333</v>
      </c>
      <c r="I535" t="s">
        <v>78</v>
      </c>
      <c r="J535" t="s">
        <v>135</v>
      </c>
      <c r="K535" t="s">
        <v>22</v>
      </c>
      <c r="L535" t="s">
        <v>136</v>
      </c>
      <c r="M535" t="s">
        <v>2225</v>
      </c>
      <c r="N535" t="s">
        <v>2226</v>
      </c>
      <c r="O535">
        <v>4.7280555555555557</v>
      </c>
      <c r="P535">
        <v>0</v>
      </c>
      <c r="Q535">
        <v>4</v>
      </c>
      <c r="R535">
        <v>0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0</v>
      </c>
      <c r="Y535">
        <v>7.2268720000000002</v>
      </c>
      <c r="Z535">
        <v>0</v>
      </c>
      <c r="AA535">
        <v>0</v>
      </c>
      <c r="AB535">
        <v>0</v>
      </c>
      <c r="AC535">
        <v>9.4739690000000003</v>
      </c>
      <c r="AD535">
        <v>0</v>
      </c>
      <c r="AE535">
        <v>0</v>
      </c>
      <c r="AF535">
        <v>16.700842000000002</v>
      </c>
    </row>
    <row r="536" spans="1:32" x14ac:dyDescent="0.3">
      <c r="A536">
        <v>2806215</v>
      </c>
      <c r="B536">
        <v>1</v>
      </c>
      <c r="C536" t="s">
        <v>82</v>
      </c>
      <c r="D536" t="s">
        <v>103</v>
      </c>
      <c r="E536" t="s">
        <v>2227</v>
      </c>
      <c r="F536" t="s">
        <v>2228</v>
      </c>
      <c r="G536" t="s">
        <v>31546</v>
      </c>
      <c r="H536" t="s">
        <v>2229</v>
      </c>
      <c r="I536" t="s">
        <v>78</v>
      </c>
      <c r="J536" t="s">
        <v>135</v>
      </c>
      <c r="K536" t="s">
        <v>22</v>
      </c>
      <c r="L536" t="s">
        <v>136</v>
      </c>
      <c r="M536" t="s">
        <v>2230</v>
      </c>
      <c r="N536" t="s">
        <v>2231</v>
      </c>
      <c r="O536">
        <v>3.2594444444444446</v>
      </c>
      <c r="P536">
        <v>0</v>
      </c>
      <c r="Q536">
        <v>48</v>
      </c>
      <c r="R536">
        <v>0</v>
      </c>
      <c r="S536">
        <v>9</v>
      </c>
      <c r="T536">
        <v>0</v>
      </c>
      <c r="U536">
        <v>6</v>
      </c>
      <c r="V536">
        <v>0</v>
      </c>
      <c r="W536">
        <v>0</v>
      </c>
      <c r="X536">
        <v>0</v>
      </c>
      <c r="Y536">
        <v>41.953029999999998</v>
      </c>
      <c r="Z536">
        <v>0</v>
      </c>
      <c r="AA536">
        <v>0.78875565999999997</v>
      </c>
      <c r="AB536">
        <v>0</v>
      </c>
      <c r="AC536">
        <v>122.30752</v>
      </c>
      <c r="AD536">
        <v>0</v>
      </c>
      <c r="AE536">
        <v>0</v>
      </c>
      <c r="AF536">
        <v>165.04929999999999</v>
      </c>
    </row>
    <row r="537" spans="1:32" x14ac:dyDescent="0.3">
      <c r="A537">
        <v>2806106</v>
      </c>
      <c r="B537">
        <v>1</v>
      </c>
      <c r="C537" t="s">
        <v>82</v>
      </c>
      <c r="D537" t="s">
        <v>108</v>
      </c>
      <c r="E537" t="s">
        <v>2232</v>
      </c>
      <c r="F537" t="s">
        <v>2233</v>
      </c>
      <c r="G537" t="s">
        <v>31546</v>
      </c>
      <c r="H537" t="s">
        <v>223</v>
      </c>
      <c r="I537" t="s">
        <v>78</v>
      </c>
      <c r="J537" t="s">
        <v>135</v>
      </c>
      <c r="K537" t="s">
        <v>22</v>
      </c>
      <c r="L537" t="s">
        <v>136</v>
      </c>
      <c r="M537" t="s">
        <v>2234</v>
      </c>
      <c r="N537" t="s">
        <v>2235</v>
      </c>
      <c r="O537">
        <v>3.713888888888889</v>
      </c>
      <c r="P537">
        <v>0</v>
      </c>
      <c r="Q537">
        <v>30</v>
      </c>
      <c r="R537">
        <v>0</v>
      </c>
      <c r="S537">
        <v>10</v>
      </c>
      <c r="T537">
        <v>0</v>
      </c>
      <c r="U537">
        <v>11</v>
      </c>
      <c r="V537">
        <v>0</v>
      </c>
      <c r="W537">
        <v>0</v>
      </c>
      <c r="X537">
        <v>0</v>
      </c>
      <c r="Y537">
        <v>3.9110480000000001</v>
      </c>
      <c r="Z537">
        <v>0</v>
      </c>
      <c r="AA537">
        <v>6.6478824999999997</v>
      </c>
      <c r="AB537">
        <v>0</v>
      </c>
      <c r="AC537">
        <v>8.5232480000000006</v>
      </c>
      <c r="AD537">
        <v>0</v>
      </c>
      <c r="AE537">
        <v>0</v>
      </c>
      <c r="AF537">
        <v>19.082177999999999</v>
      </c>
    </row>
    <row r="538" spans="1:32" x14ac:dyDescent="0.3">
      <c r="A538">
        <v>2806111</v>
      </c>
      <c r="B538">
        <v>1</v>
      </c>
      <c r="C538" t="s">
        <v>82</v>
      </c>
      <c r="D538" t="s">
        <v>90</v>
      </c>
      <c r="E538" t="s">
        <v>2236</v>
      </c>
      <c r="F538" t="s">
        <v>2237</v>
      </c>
      <c r="G538" t="s">
        <v>31546</v>
      </c>
      <c r="H538" t="s">
        <v>643</v>
      </c>
      <c r="I538" t="s">
        <v>78</v>
      </c>
      <c r="J538" t="s">
        <v>135</v>
      </c>
      <c r="K538" t="s">
        <v>22</v>
      </c>
      <c r="L538" t="s">
        <v>186</v>
      </c>
      <c r="M538" t="s">
        <v>2238</v>
      </c>
      <c r="N538" t="s">
        <v>2239</v>
      </c>
      <c r="O538">
        <v>3.7558333333333334</v>
      </c>
      <c r="P538">
        <v>0</v>
      </c>
      <c r="Q538">
        <v>197</v>
      </c>
      <c r="R538">
        <v>0</v>
      </c>
      <c r="S538">
        <v>0</v>
      </c>
      <c r="T538">
        <v>0</v>
      </c>
      <c r="U538">
        <v>6</v>
      </c>
      <c r="V538">
        <v>0</v>
      </c>
      <c r="W538">
        <v>0</v>
      </c>
      <c r="X538">
        <v>0</v>
      </c>
      <c r="Y538">
        <v>189.49544</v>
      </c>
      <c r="Z538">
        <v>0</v>
      </c>
      <c r="AA538">
        <v>0</v>
      </c>
      <c r="AB538">
        <v>0</v>
      </c>
      <c r="AC538">
        <v>43.013793999999997</v>
      </c>
      <c r="AD538">
        <v>0</v>
      </c>
      <c r="AE538">
        <v>0</v>
      </c>
      <c r="AF538">
        <v>232.50923</v>
      </c>
    </row>
    <row r="539" spans="1:32" x14ac:dyDescent="0.3">
      <c r="A539">
        <v>2806004</v>
      </c>
      <c r="B539">
        <v>1</v>
      </c>
      <c r="C539" t="s">
        <v>82</v>
      </c>
      <c r="D539" t="s">
        <v>99</v>
      </c>
      <c r="E539" t="s">
        <v>2240</v>
      </c>
      <c r="F539" t="s">
        <v>2241</v>
      </c>
      <c r="G539" t="s">
        <v>31546</v>
      </c>
      <c r="H539" t="s">
        <v>2242</v>
      </c>
      <c r="I539" t="s">
        <v>78</v>
      </c>
      <c r="J539" t="s">
        <v>135</v>
      </c>
      <c r="K539" t="s">
        <v>22</v>
      </c>
      <c r="L539" t="s">
        <v>136</v>
      </c>
      <c r="M539" t="s">
        <v>2243</v>
      </c>
      <c r="N539" t="s">
        <v>2244</v>
      </c>
      <c r="O539">
        <v>3.7711111111111113</v>
      </c>
      <c r="P539">
        <v>0</v>
      </c>
      <c r="Q539">
        <v>59</v>
      </c>
      <c r="R539">
        <v>0</v>
      </c>
      <c r="S539">
        <v>0</v>
      </c>
      <c r="T539">
        <v>0</v>
      </c>
      <c r="U539">
        <v>13</v>
      </c>
      <c r="V539">
        <v>0</v>
      </c>
      <c r="W539">
        <v>0</v>
      </c>
      <c r="X539">
        <v>0</v>
      </c>
      <c r="Y539">
        <v>83.521770000000004</v>
      </c>
      <c r="Z539">
        <v>0</v>
      </c>
      <c r="AA539">
        <v>0</v>
      </c>
      <c r="AB539">
        <v>0</v>
      </c>
      <c r="AC539">
        <v>18.520937</v>
      </c>
      <c r="AD539">
        <v>0</v>
      </c>
      <c r="AE539">
        <v>0</v>
      </c>
      <c r="AF539">
        <v>102.0427</v>
      </c>
    </row>
    <row r="540" spans="1:32" x14ac:dyDescent="0.3">
      <c r="A540">
        <v>2805994</v>
      </c>
      <c r="B540">
        <v>1</v>
      </c>
      <c r="C540" t="s">
        <v>82</v>
      </c>
      <c r="D540" t="s">
        <v>92</v>
      </c>
      <c r="E540" t="s">
        <v>2245</v>
      </c>
      <c r="F540" t="s">
        <v>2246</v>
      </c>
      <c r="G540" t="s">
        <v>31546</v>
      </c>
      <c r="H540" t="s">
        <v>223</v>
      </c>
      <c r="I540" t="s">
        <v>78</v>
      </c>
      <c r="J540" t="s">
        <v>135</v>
      </c>
      <c r="K540" t="s">
        <v>22</v>
      </c>
      <c r="L540" t="s">
        <v>136</v>
      </c>
      <c r="M540" t="s">
        <v>2247</v>
      </c>
      <c r="N540" t="s">
        <v>2248</v>
      </c>
      <c r="O540">
        <v>0.55138888888888893</v>
      </c>
      <c r="P540">
        <v>0</v>
      </c>
      <c r="Q540">
        <v>76</v>
      </c>
      <c r="R540">
        <v>0</v>
      </c>
      <c r="S540">
        <v>0</v>
      </c>
      <c r="T540">
        <v>0</v>
      </c>
      <c r="U540">
        <v>11</v>
      </c>
      <c r="V540">
        <v>0</v>
      </c>
      <c r="W540">
        <v>0</v>
      </c>
      <c r="X540">
        <v>0</v>
      </c>
      <c r="Y540">
        <v>12.966191</v>
      </c>
      <c r="Z540">
        <v>0</v>
      </c>
      <c r="AA540">
        <v>0</v>
      </c>
      <c r="AB540">
        <v>0</v>
      </c>
      <c r="AC540">
        <v>0.47240870000000001</v>
      </c>
      <c r="AD540">
        <v>0</v>
      </c>
      <c r="AE540">
        <v>0</v>
      </c>
      <c r="AF540">
        <v>13.438601</v>
      </c>
    </row>
    <row r="541" spans="1:32" x14ac:dyDescent="0.3">
      <c r="A541">
        <v>2805841</v>
      </c>
      <c r="B541">
        <v>1</v>
      </c>
      <c r="C541" t="s">
        <v>82</v>
      </c>
      <c r="D541" t="s">
        <v>95</v>
      </c>
      <c r="E541" t="s">
        <v>2249</v>
      </c>
      <c r="F541" t="s">
        <v>2250</v>
      </c>
      <c r="G541" t="s">
        <v>31551</v>
      </c>
      <c r="H541" t="s">
        <v>672</v>
      </c>
      <c r="I541" t="s">
        <v>79</v>
      </c>
      <c r="J541" t="s">
        <v>135</v>
      </c>
      <c r="K541" t="s">
        <v>22</v>
      </c>
      <c r="L541" t="s">
        <v>136</v>
      </c>
      <c r="M541" t="s">
        <v>2251</v>
      </c>
      <c r="N541" t="s">
        <v>2252</v>
      </c>
      <c r="O541">
        <v>1.6841666666666666</v>
      </c>
      <c r="P541">
        <v>0</v>
      </c>
      <c r="Q541">
        <v>0</v>
      </c>
      <c r="R541">
        <v>0</v>
      </c>
      <c r="S541">
        <v>0</v>
      </c>
      <c r="T541">
        <v>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19.48996</v>
      </c>
      <c r="AC541">
        <v>0</v>
      </c>
      <c r="AD541">
        <v>0</v>
      </c>
      <c r="AE541">
        <v>0</v>
      </c>
      <c r="AF541">
        <v>19.48996</v>
      </c>
    </row>
    <row r="542" spans="1:32" x14ac:dyDescent="0.3">
      <c r="A542">
        <v>2805825</v>
      </c>
      <c r="B542">
        <v>1</v>
      </c>
      <c r="C542" t="s">
        <v>82</v>
      </c>
      <c r="D542" t="s">
        <v>107</v>
      </c>
      <c r="E542" t="s">
        <v>2253</v>
      </c>
      <c r="F542" t="s">
        <v>2254</v>
      </c>
      <c r="G542" t="s">
        <v>31552</v>
      </c>
      <c r="H542" t="s">
        <v>665</v>
      </c>
      <c r="I542" t="s">
        <v>78</v>
      </c>
      <c r="J542" t="s">
        <v>135</v>
      </c>
      <c r="K542" t="s">
        <v>22</v>
      </c>
      <c r="L542" t="s">
        <v>136</v>
      </c>
      <c r="M542" t="s">
        <v>2255</v>
      </c>
      <c r="N542" t="s">
        <v>2256</v>
      </c>
      <c r="O542">
        <v>2.0583333333333331</v>
      </c>
      <c r="P542">
        <v>0</v>
      </c>
      <c r="Q542">
        <v>129</v>
      </c>
      <c r="R542">
        <v>0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0</v>
      </c>
      <c r="Y542">
        <v>88.031580000000005</v>
      </c>
      <c r="Z542">
        <v>0</v>
      </c>
      <c r="AA542">
        <v>0</v>
      </c>
      <c r="AB542">
        <v>0</v>
      </c>
      <c r="AC542">
        <v>0.70204615999999997</v>
      </c>
      <c r="AD542">
        <v>0</v>
      </c>
      <c r="AE542">
        <v>0</v>
      </c>
      <c r="AF542">
        <v>88.733630000000005</v>
      </c>
    </row>
    <row r="543" spans="1:32" x14ac:dyDescent="0.3">
      <c r="A543">
        <v>2805834</v>
      </c>
      <c r="B543">
        <v>1</v>
      </c>
      <c r="C543" t="s">
        <v>82</v>
      </c>
      <c r="D543" t="s">
        <v>104</v>
      </c>
      <c r="E543" t="s">
        <v>1372</v>
      </c>
      <c r="F543" t="s">
        <v>1373</v>
      </c>
      <c r="G543" t="s">
        <v>31546</v>
      </c>
      <c r="H543" t="s">
        <v>223</v>
      </c>
      <c r="I543" t="s">
        <v>78</v>
      </c>
      <c r="J543" t="s">
        <v>135</v>
      </c>
      <c r="K543" t="s">
        <v>22</v>
      </c>
      <c r="L543" t="s">
        <v>136</v>
      </c>
      <c r="M543" t="s">
        <v>2257</v>
      </c>
      <c r="N543" t="s">
        <v>2258</v>
      </c>
      <c r="O543">
        <v>0.90527777777777774</v>
      </c>
      <c r="P543">
        <v>0</v>
      </c>
      <c r="Q543">
        <v>305</v>
      </c>
      <c r="R543">
        <v>0</v>
      </c>
      <c r="S543">
        <v>0</v>
      </c>
      <c r="T543">
        <v>0</v>
      </c>
      <c r="U543">
        <v>8</v>
      </c>
      <c r="V543">
        <v>0</v>
      </c>
      <c r="W543">
        <v>0</v>
      </c>
      <c r="X543">
        <v>0</v>
      </c>
      <c r="Y543">
        <v>112.7089</v>
      </c>
      <c r="Z543">
        <v>0</v>
      </c>
      <c r="AA543">
        <v>0</v>
      </c>
      <c r="AB543">
        <v>0</v>
      </c>
      <c r="AC543">
        <v>1.1264368</v>
      </c>
      <c r="AD543">
        <v>0</v>
      </c>
      <c r="AE543">
        <v>0</v>
      </c>
      <c r="AF543">
        <v>113.83534</v>
      </c>
    </row>
    <row r="544" spans="1:32" x14ac:dyDescent="0.3">
      <c r="A544">
        <v>2805821</v>
      </c>
      <c r="B544">
        <v>2</v>
      </c>
      <c r="C544" t="s">
        <v>82</v>
      </c>
      <c r="D544" t="s">
        <v>87</v>
      </c>
      <c r="E544" t="s">
        <v>1244</v>
      </c>
      <c r="F544" t="s">
        <v>1245</v>
      </c>
      <c r="G544" t="s">
        <v>31552</v>
      </c>
      <c r="H544" t="s">
        <v>223</v>
      </c>
      <c r="I544" t="s">
        <v>78</v>
      </c>
      <c r="J544" t="s">
        <v>135</v>
      </c>
      <c r="K544" t="s">
        <v>22</v>
      </c>
      <c r="L544" t="s">
        <v>136</v>
      </c>
      <c r="M544" t="s">
        <v>2259</v>
      </c>
      <c r="N544" t="s">
        <v>2260</v>
      </c>
      <c r="O544">
        <v>0.28416666666666668</v>
      </c>
      <c r="P544">
        <v>0</v>
      </c>
      <c r="Q544">
        <v>947</v>
      </c>
      <c r="R544">
        <v>0</v>
      </c>
      <c r="S544">
        <v>0</v>
      </c>
      <c r="T544">
        <v>0</v>
      </c>
      <c r="U544">
        <v>46</v>
      </c>
      <c r="V544">
        <v>0</v>
      </c>
      <c r="W544">
        <v>0</v>
      </c>
      <c r="X544">
        <v>0</v>
      </c>
      <c r="Y544">
        <v>90.371380000000002</v>
      </c>
      <c r="Z544">
        <v>0</v>
      </c>
      <c r="AA544">
        <v>0</v>
      </c>
      <c r="AB544">
        <v>0</v>
      </c>
      <c r="AC544">
        <v>8.130433</v>
      </c>
      <c r="AD544">
        <v>0</v>
      </c>
      <c r="AE544">
        <v>0</v>
      </c>
      <c r="AF544">
        <v>98.501819999999995</v>
      </c>
    </row>
    <row r="545" spans="1:32" x14ac:dyDescent="0.3">
      <c r="A545">
        <v>2805621</v>
      </c>
      <c r="B545">
        <v>1</v>
      </c>
      <c r="C545" t="s">
        <v>82</v>
      </c>
      <c r="D545" t="s">
        <v>104</v>
      </c>
      <c r="E545" t="s">
        <v>2261</v>
      </c>
      <c r="F545" t="s">
        <v>2262</v>
      </c>
      <c r="G545" t="s">
        <v>31548</v>
      </c>
      <c r="H545" t="s">
        <v>333</v>
      </c>
      <c r="I545" t="s">
        <v>78</v>
      </c>
      <c r="J545" t="s">
        <v>135</v>
      </c>
      <c r="K545" t="s">
        <v>22</v>
      </c>
      <c r="L545" t="s">
        <v>136</v>
      </c>
      <c r="M545" t="s">
        <v>2263</v>
      </c>
      <c r="N545" t="s">
        <v>2264</v>
      </c>
      <c r="O545">
        <v>2.5319444444444446</v>
      </c>
      <c r="P545">
        <v>0</v>
      </c>
      <c r="Q545">
        <v>1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0.39061760000000001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0.39061760000000001</v>
      </c>
    </row>
    <row r="546" spans="1:32" x14ac:dyDescent="0.3">
      <c r="A546">
        <v>2805545</v>
      </c>
      <c r="B546">
        <v>2</v>
      </c>
      <c r="C546" t="s">
        <v>83</v>
      </c>
      <c r="D546" t="s">
        <v>130</v>
      </c>
      <c r="E546" t="s">
        <v>2265</v>
      </c>
      <c r="F546" t="s">
        <v>2266</v>
      </c>
      <c r="G546" t="s">
        <v>31552</v>
      </c>
      <c r="H546" t="s">
        <v>333</v>
      </c>
      <c r="I546" t="s">
        <v>78</v>
      </c>
      <c r="J546" t="s">
        <v>135</v>
      </c>
      <c r="K546" t="s">
        <v>22</v>
      </c>
      <c r="L546" t="s">
        <v>136</v>
      </c>
      <c r="M546" t="s">
        <v>2267</v>
      </c>
      <c r="N546" t="s">
        <v>2268</v>
      </c>
      <c r="O546">
        <v>1.423888888888889</v>
      </c>
      <c r="P546">
        <v>0</v>
      </c>
      <c r="Q546">
        <v>64</v>
      </c>
      <c r="R546">
        <v>0</v>
      </c>
      <c r="S546">
        <v>0</v>
      </c>
      <c r="T546">
        <v>0</v>
      </c>
      <c r="U546">
        <v>3</v>
      </c>
      <c r="V546">
        <v>0</v>
      </c>
      <c r="W546">
        <v>0</v>
      </c>
      <c r="X546">
        <v>0</v>
      </c>
      <c r="Y546">
        <v>12.457693000000001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12.457693000000001</v>
      </c>
    </row>
    <row r="547" spans="1:32" x14ac:dyDescent="0.3">
      <c r="A547">
        <v>2805602</v>
      </c>
      <c r="B547">
        <v>1</v>
      </c>
      <c r="C547" t="s">
        <v>83</v>
      </c>
      <c r="D547" t="s">
        <v>128</v>
      </c>
      <c r="E547" t="s">
        <v>2269</v>
      </c>
      <c r="F547" t="s">
        <v>2270</v>
      </c>
      <c r="G547" t="s">
        <v>31548</v>
      </c>
      <c r="H547" t="s">
        <v>893</v>
      </c>
      <c r="I547" t="s">
        <v>78</v>
      </c>
      <c r="J547" t="s">
        <v>135</v>
      </c>
      <c r="K547" t="s">
        <v>22</v>
      </c>
      <c r="L547" t="s">
        <v>136</v>
      </c>
      <c r="M547" t="s">
        <v>2271</v>
      </c>
      <c r="N547" t="s">
        <v>2272</v>
      </c>
      <c r="O547">
        <v>5.7288888888888891</v>
      </c>
      <c r="P547">
        <v>0</v>
      </c>
      <c r="Q547">
        <v>1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0.64513220000000004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0.64513220000000004</v>
      </c>
    </row>
    <row r="548" spans="1:32" x14ac:dyDescent="0.3">
      <c r="A548">
        <v>2805336</v>
      </c>
      <c r="B548">
        <v>1</v>
      </c>
      <c r="C548" t="s">
        <v>83</v>
      </c>
      <c r="D548" t="s">
        <v>118</v>
      </c>
      <c r="E548" t="s">
        <v>2273</v>
      </c>
      <c r="F548" t="s">
        <v>2274</v>
      </c>
      <c r="G548" t="s">
        <v>31545</v>
      </c>
      <c r="H548" t="s">
        <v>134</v>
      </c>
      <c r="I548" t="s">
        <v>79</v>
      </c>
      <c r="J548" t="s">
        <v>135</v>
      </c>
      <c r="K548" t="s">
        <v>22</v>
      </c>
      <c r="L548" t="s">
        <v>136</v>
      </c>
      <c r="M548" t="s">
        <v>2275</v>
      </c>
      <c r="N548" t="s">
        <v>2276</v>
      </c>
      <c r="O548">
        <v>0.82194444444444448</v>
      </c>
      <c r="P548">
        <v>2</v>
      </c>
      <c r="Q548">
        <v>54</v>
      </c>
      <c r="R548">
        <v>39</v>
      </c>
      <c r="S548">
        <v>192</v>
      </c>
      <c r="T548">
        <v>4</v>
      </c>
      <c r="U548">
        <v>8</v>
      </c>
      <c r="V548">
        <v>0</v>
      </c>
      <c r="W548">
        <v>0</v>
      </c>
      <c r="X548">
        <v>2.8325304999999998</v>
      </c>
      <c r="Y548">
        <v>7.0737543000000001</v>
      </c>
      <c r="Z548">
        <v>9.4367219999999996</v>
      </c>
      <c r="AA548">
        <v>57.997902000000003</v>
      </c>
      <c r="AB548">
        <v>22.043934</v>
      </c>
      <c r="AC548">
        <v>1.2117662</v>
      </c>
      <c r="AD548">
        <v>0</v>
      </c>
      <c r="AE548">
        <v>0</v>
      </c>
      <c r="AF548">
        <v>100.59661</v>
      </c>
    </row>
    <row r="549" spans="1:32" x14ac:dyDescent="0.3">
      <c r="A549">
        <v>2805309</v>
      </c>
      <c r="B549">
        <v>1</v>
      </c>
      <c r="C549" t="s">
        <v>82</v>
      </c>
      <c r="D549" t="s">
        <v>90</v>
      </c>
      <c r="E549" t="s">
        <v>2277</v>
      </c>
      <c r="F549" t="s">
        <v>2278</v>
      </c>
      <c r="G549" t="s">
        <v>31548</v>
      </c>
      <c r="H549" t="s">
        <v>311</v>
      </c>
      <c r="I549" t="s">
        <v>78</v>
      </c>
      <c r="J549" t="s">
        <v>135</v>
      </c>
      <c r="K549" t="s">
        <v>22</v>
      </c>
      <c r="L549" t="s">
        <v>136</v>
      </c>
      <c r="M549" t="s">
        <v>2279</v>
      </c>
      <c r="N549" t="s">
        <v>2280</v>
      </c>
      <c r="O549">
        <v>0.60611111111111116</v>
      </c>
      <c r="P549">
        <v>0</v>
      </c>
      <c r="Q549">
        <v>1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4.5847060000000002E-2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4.5847060000000002E-2</v>
      </c>
    </row>
    <row r="550" spans="1:32" x14ac:dyDescent="0.3">
      <c r="A550">
        <v>2805303</v>
      </c>
      <c r="B550">
        <v>1</v>
      </c>
      <c r="C550" t="s">
        <v>83</v>
      </c>
      <c r="D550" t="s">
        <v>130</v>
      </c>
      <c r="E550" t="s">
        <v>2281</v>
      </c>
      <c r="F550" t="s">
        <v>2282</v>
      </c>
      <c r="G550" t="s">
        <v>31548</v>
      </c>
      <c r="H550" t="s">
        <v>311</v>
      </c>
      <c r="I550" t="s">
        <v>78</v>
      </c>
      <c r="J550" t="s">
        <v>135</v>
      </c>
      <c r="K550" t="s">
        <v>22</v>
      </c>
      <c r="L550" t="s">
        <v>136</v>
      </c>
      <c r="M550" t="s">
        <v>2283</v>
      </c>
      <c r="N550" t="s">
        <v>2284</v>
      </c>
      <c r="O550">
        <v>1.2088888888888889</v>
      </c>
      <c r="P550">
        <v>0</v>
      </c>
      <c r="Q550">
        <v>5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1.1382279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1.1382279</v>
      </c>
    </row>
    <row r="551" spans="1:32" x14ac:dyDescent="0.3">
      <c r="A551">
        <v>2805307</v>
      </c>
      <c r="B551">
        <v>1</v>
      </c>
      <c r="C551" t="s">
        <v>82</v>
      </c>
      <c r="D551" t="s">
        <v>106</v>
      </c>
      <c r="E551" t="s">
        <v>2285</v>
      </c>
      <c r="F551" t="s">
        <v>2286</v>
      </c>
      <c r="G551" t="s">
        <v>31546</v>
      </c>
      <c r="H551" t="s">
        <v>409</v>
      </c>
      <c r="I551" t="s">
        <v>78</v>
      </c>
      <c r="J551" t="s">
        <v>135</v>
      </c>
      <c r="K551" t="s">
        <v>3</v>
      </c>
      <c r="L551" t="s">
        <v>136</v>
      </c>
      <c r="M551" t="s">
        <v>2287</v>
      </c>
      <c r="N551" t="s">
        <v>2288</v>
      </c>
      <c r="O551">
        <v>6.7311111111111108</v>
      </c>
      <c r="P551">
        <v>0</v>
      </c>
      <c r="Q551">
        <v>55</v>
      </c>
      <c r="R551">
        <v>0</v>
      </c>
      <c r="S551">
        <v>0</v>
      </c>
      <c r="T551">
        <v>0</v>
      </c>
      <c r="U551">
        <v>7</v>
      </c>
      <c r="V551">
        <v>0</v>
      </c>
      <c r="W551">
        <v>0</v>
      </c>
      <c r="X551">
        <v>0</v>
      </c>
      <c r="Y551">
        <v>119.16717</v>
      </c>
      <c r="Z551">
        <v>0</v>
      </c>
      <c r="AA551">
        <v>0</v>
      </c>
      <c r="AB551">
        <v>0</v>
      </c>
      <c r="AC551">
        <v>38.363475999999999</v>
      </c>
      <c r="AD551">
        <v>0</v>
      </c>
      <c r="AE551">
        <v>0</v>
      </c>
      <c r="AF551">
        <v>157.53064000000001</v>
      </c>
    </row>
    <row r="552" spans="1:32" x14ac:dyDescent="0.3">
      <c r="A552">
        <v>2805299</v>
      </c>
      <c r="B552">
        <v>1</v>
      </c>
      <c r="C552" t="s">
        <v>82</v>
      </c>
      <c r="D552" t="s">
        <v>88</v>
      </c>
      <c r="E552" t="s">
        <v>1081</v>
      </c>
      <c r="F552" t="s">
        <v>1082</v>
      </c>
      <c r="G552" t="s">
        <v>31552</v>
      </c>
      <c r="H552" t="s">
        <v>665</v>
      </c>
      <c r="I552" t="s">
        <v>78</v>
      </c>
      <c r="J552" t="s">
        <v>135</v>
      </c>
      <c r="K552" t="s">
        <v>22</v>
      </c>
      <c r="L552" t="s">
        <v>136</v>
      </c>
      <c r="M552" t="s">
        <v>2289</v>
      </c>
      <c r="N552" t="s">
        <v>2290</v>
      </c>
      <c r="O552">
        <v>0.95611111111111113</v>
      </c>
      <c r="P552">
        <v>0</v>
      </c>
      <c r="Q552">
        <v>209</v>
      </c>
      <c r="R552">
        <v>0</v>
      </c>
      <c r="S552">
        <v>0</v>
      </c>
      <c r="T552">
        <v>0</v>
      </c>
      <c r="U552">
        <v>10</v>
      </c>
      <c r="V552">
        <v>0</v>
      </c>
      <c r="W552">
        <v>0</v>
      </c>
      <c r="X552">
        <v>0</v>
      </c>
      <c r="Y552">
        <v>50.800246999999999</v>
      </c>
      <c r="Z552">
        <v>0</v>
      </c>
      <c r="AA552">
        <v>0</v>
      </c>
      <c r="AB552">
        <v>0</v>
      </c>
      <c r="AC552">
        <v>3.2190772999999999</v>
      </c>
      <c r="AD552">
        <v>0</v>
      </c>
      <c r="AE552">
        <v>0</v>
      </c>
      <c r="AF552">
        <v>54.019325000000002</v>
      </c>
    </row>
    <row r="553" spans="1:32" x14ac:dyDescent="0.3">
      <c r="A553">
        <v>2805199</v>
      </c>
      <c r="B553">
        <v>1</v>
      </c>
      <c r="C553" t="s">
        <v>82</v>
      </c>
      <c r="D553" t="s">
        <v>92</v>
      </c>
      <c r="E553" t="s">
        <v>2291</v>
      </c>
      <c r="F553" t="s">
        <v>2292</v>
      </c>
      <c r="G553" t="s">
        <v>31548</v>
      </c>
      <c r="H553" t="s">
        <v>893</v>
      </c>
      <c r="I553" t="s">
        <v>78</v>
      </c>
      <c r="J553" t="s">
        <v>135</v>
      </c>
      <c r="K553" t="s">
        <v>22</v>
      </c>
      <c r="L553" t="s">
        <v>136</v>
      </c>
      <c r="M553" t="s">
        <v>2293</v>
      </c>
      <c r="N553" t="s">
        <v>2294</v>
      </c>
      <c r="O553">
        <v>3.3766666666666665</v>
      </c>
      <c r="P553">
        <v>0</v>
      </c>
      <c r="Q553">
        <v>1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0.56822735000000002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0.56822735000000002</v>
      </c>
    </row>
    <row r="554" spans="1:32" x14ac:dyDescent="0.3">
      <c r="A554">
        <v>2805193</v>
      </c>
      <c r="B554">
        <v>1</v>
      </c>
      <c r="C554" t="s">
        <v>83</v>
      </c>
      <c r="D554" t="s">
        <v>129</v>
      </c>
      <c r="E554" t="s">
        <v>2295</v>
      </c>
      <c r="F554" t="s">
        <v>2296</v>
      </c>
      <c r="G554" t="s">
        <v>31552</v>
      </c>
      <c r="H554" t="s">
        <v>665</v>
      </c>
      <c r="I554" t="s">
        <v>78</v>
      </c>
      <c r="J554" t="s">
        <v>135</v>
      </c>
      <c r="K554" t="s">
        <v>22</v>
      </c>
      <c r="L554" t="s">
        <v>136</v>
      </c>
      <c r="M554" t="s">
        <v>2297</v>
      </c>
      <c r="N554" t="s">
        <v>2298</v>
      </c>
      <c r="O554">
        <v>0.94361111111111107</v>
      </c>
      <c r="P554">
        <v>0</v>
      </c>
      <c r="Q554">
        <v>1</v>
      </c>
      <c r="R554">
        <v>0</v>
      </c>
      <c r="S554">
        <v>14</v>
      </c>
      <c r="T554">
        <v>0</v>
      </c>
      <c r="U554">
        <v>1</v>
      </c>
      <c r="V554">
        <v>0</v>
      </c>
      <c r="W554">
        <v>0</v>
      </c>
      <c r="X554">
        <v>0</v>
      </c>
      <c r="Y554">
        <v>0.84043029999999996</v>
      </c>
      <c r="Z554">
        <v>0</v>
      </c>
      <c r="AA554">
        <v>2.8534497999999999</v>
      </c>
      <c r="AB554">
        <v>0</v>
      </c>
      <c r="AC554">
        <v>0.105407715</v>
      </c>
      <c r="AD554">
        <v>0</v>
      </c>
      <c r="AE554">
        <v>0</v>
      </c>
      <c r="AF554">
        <v>3.7992878000000001</v>
      </c>
    </row>
    <row r="555" spans="1:32" x14ac:dyDescent="0.3">
      <c r="A555">
        <v>2805205</v>
      </c>
      <c r="B555">
        <v>1</v>
      </c>
      <c r="C555" t="s">
        <v>83</v>
      </c>
      <c r="D555" t="s">
        <v>123</v>
      </c>
      <c r="E555" t="s">
        <v>2299</v>
      </c>
      <c r="F555" t="s">
        <v>2300</v>
      </c>
      <c r="G555" t="s">
        <v>31551</v>
      </c>
      <c r="H555" t="s">
        <v>672</v>
      </c>
      <c r="I555" t="s">
        <v>79</v>
      </c>
      <c r="J555" t="s">
        <v>135</v>
      </c>
      <c r="K555" t="s">
        <v>22</v>
      </c>
      <c r="L555" t="s">
        <v>136</v>
      </c>
      <c r="M555" t="s">
        <v>2301</v>
      </c>
      <c r="N555" t="s">
        <v>2302</v>
      </c>
      <c r="O555">
        <v>2.0569444444444445</v>
      </c>
      <c r="P555">
        <v>2</v>
      </c>
      <c r="Q555">
        <v>84</v>
      </c>
      <c r="R555">
        <v>3</v>
      </c>
      <c r="S555">
        <v>4</v>
      </c>
      <c r="T555">
        <v>1</v>
      </c>
      <c r="U555">
        <v>3</v>
      </c>
      <c r="V555">
        <v>0</v>
      </c>
      <c r="W555">
        <v>0</v>
      </c>
      <c r="X555">
        <v>7.1146070000000003</v>
      </c>
      <c r="Y555">
        <v>17.827345000000001</v>
      </c>
      <c r="Z555">
        <v>55.020572999999999</v>
      </c>
      <c r="AA555">
        <v>2.0036057999999999</v>
      </c>
      <c r="AB555">
        <v>2.696116</v>
      </c>
      <c r="AC555">
        <v>3.1048092999999999</v>
      </c>
      <c r="AD555">
        <v>0</v>
      </c>
      <c r="AE555">
        <v>0</v>
      </c>
      <c r="AF555">
        <v>87.767060000000001</v>
      </c>
    </row>
    <row r="556" spans="1:32" x14ac:dyDescent="0.3">
      <c r="A556">
        <v>2805191</v>
      </c>
      <c r="B556">
        <v>1</v>
      </c>
      <c r="C556" t="s">
        <v>83</v>
      </c>
      <c r="D556" t="s">
        <v>128</v>
      </c>
      <c r="E556" t="s">
        <v>2303</v>
      </c>
      <c r="F556" t="s">
        <v>2304</v>
      </c>
      <c r="G556" t="s">
        <v>31551</v>
      </c>
      <c r="H556" t="s">
        <v>134</v>
      </c>
      <c r="I556" t="s">
        <v>79</v>
      </c>
      <c r="J556" t="s">
        <v>135</v>
      </c>
      <c r="K556" t="s">
        <v>22</v>
      </c>
      <c r="L556" t="s">
        <v>136</v>
      </c>
      <c r="M556" t="s">
        <v>2305</v>
      </c>
      <c r="N556" t="s">
        <v>2306</v>
      </c>
      <c r="O556">
        <v>1.3044444444444445</v>
      </c>
      <c r="P556">
        <v>5</v>
      </c>
      <c r="Q556">
        <v>0</v>
      </c>
      <c r="R556">
        <v>155</v>
      </c>
      <c r="S556">
        <v>6</v>
      </c>
      <c r="T556">
        <v>8</v>
      </c>
      <c r="U556">
        <v>0</v>
      </c>
      <c r="V556">
        <v>0</v>
      </c>
      <c r="W556">
        <v>0</v>
      </c>
      <c r="X556">
        <v>1.3307974</v>
      </c>
      <c r="Y556">
        <v>0</v>
      </c>
      <c r="Z556">
        <v>26.969856</v>
      </c>
      <c r="AA556">
        <v>2.2729566000000001</v>
      </c>
      <c r="AB556">
        <v>20.135082000000001</v>
      </c>
      <c r="AC556">
        <v>0</v>
      </c>
      <c r="AD556">
        <v>0</v>
      </c>
      <c r="AE556">
        <v>0</v>
      </c>
      <c r="AF556">
        <v>50.708694000000001</v>
      </c>
    </row>
    <row r="557" spans="1:32" x14ac:dyDescent="0.3">
      <c r="A557">
        <v>2805202</v>
      </c>
      <c r="B557">
        <v>1</v>
      </c>
      <c r="C557" t="s">
        <v>82</v>
      </c>
      <c r="D557" t="s">
        <v>113</v>
      </c>
      <c r="E557" t="s">
        <v>2307</v>
      </c>
      <c r="F557" t="s">
        <v>2308</v>
      </c>
      <c r="G557" t="s">
        <v>31552</v>
      </c>
      <c r="H557" t="s">
        <v>665</v>
      </c>
      <c r="I557" t="s">
        <v>78</v>
      </c>
      <c r="J557" t="s">
        <v>135</v>
      </c>
      <c r="K557" t="s">
        <v>22</v>
      </c>
      <c r="L557" t="s">
        <v>136</v>
      </c>
      <c r="M557" t="s">
        <v>2309</v>
      </c>
      <c r="N557" t="s">
        <v>2310</v>
      </c>
      <c r="O557">
        <v>0.63555555555555554</v>
      </c>
      <c r="P557">
        <v>0</v>
      </c>
      <c r="Q557">
        <v>302</v>
      </c>
      <c r="R557">
        <v>0</v>
      </c>
      <c r="S557">
        <v>6</v>
      </c>
      <c r="T557">
        <v>0</v>
      </c>
      <c r="U557">
        <v>31</v>
      </c>
      <c r="V557">
        <v>0</v>
      </c>
      <c r="W557">
        <v>0</v>
      </c>
      <c r="X557">
        <v>0</v>
      </c>
      <c r="Y557">
        <v>69.980980000000002</v>
      </c>
      <c r="Z557">
        <v>0</v>
      </c>
      <c r="AA557">
        <v>3.9475414999999998</v>
      </c>
      <c r="AB557">
        <v>0</v>
      </c>
      <c r="AC557">
        <v>45.356400000000001</v>
      </c>
      <c r="AD557">
        <v>0</v>
      </c>
      <c r="AE557">
        <v>0</v>
      </c>
      <c r="AF557">
        <v>119.28492</v>
      </c>
    </row>
    <row r="558" spans="1:32" x14ac:dyDescent="0.3">
      <c r="A558">
        <v>2805197</v>
      </c>
      <c r="B558">
        <v>1</v>
      </c>
      <c r="C558" t="s">
        <v>82</v>
      </c>
      <c r="D558" t="s">
        <v>111</v>
      </c>
      <c r="E558" t="s">
        <v>2311</v>
      </c>
      <c r="F558" t="s">
        <v>2312</v>
      </c>
      <c r="G558" t="s">
        <v>31545</v>
      </c>
      <c r="H558" t="s">
        <v>134</v>
      </c>
      <c r="I558" t="s">
        <v>79</v>
      </c>
      <c r="J558" t="s">
        <v>248</v>
      </c>
      <c r="K558" t="s">
        <v>22</v>
      </c>
      <c r="L558" t="s">
        <v>136</v>
      </c>
      <c r="M558" t="s">
        <v>2313</v>
      </c>
      <c r="N558" t="s">
        <v>2314</v>
      </c>
      <c r="O558">
        <v>4.3611111111111114E-2</v>
      </c>
      <c r="P558">
        <v>2</v>
      </c>
      <c r="Q558">
        <v>5</v>
      </c>
      <c r="R558">
        <v>67</v>
      </c>
      <c r="S558">
        <v>340</v>
      </c>
      <c r="T558">
        <v>27</v>
      </c>
      <c r="U558">
        <v>59</v>
      </c>
      <c r="V558">
        <v>0</v>
      </c>
      <c r="W558">
        <v>0</v>
      </c>
      <c r="X558">
        <v>2.1700632000000001E-2</v>
      </c>
      <c r="Y558">
        <v>8.8730610000000001E-2</v>
      </c>
      <c r="Z558">
        <v>11.993562000000001</v>
      </c>
      <c r="AA558">
        <v>10.932861000000001</v>
      </c>
      <c r="AB558">
        <v>1.5875325</v>
      </c>
      <c r="AC558">
        <v>1.8739307000000001</v>
      </c>
      <c r="AD558">
        <v>0</v>
      </c>
      <c r="AE558">
        <v>0</v>
      </c>
      <c r="AF558">
        <v>26.498318000000001</v>
      </c>
    </row>
    <row r="559" spans="1:32" x14ac:dyDescent="0.3">
      <c r="A559">
        <v>2804954</v>
      </c>
      <c r="B559">
        <v>1</v>
      </c>
      <c r="C559" t="s">
        <v>83</v>
      </c>
      <c r="D559" t="s">
        <v>129</v>
      </c>
      <c r="E559" t="s">
        <v>2315</v>
      </c>
      <c r="F559" t="s">
        <v>2316</v>
      </c>
      <c r="G559" t="s">
        <v>31548</v>
      </c>
      <c r="H559" t="s">
        <v>333</v>
      </c>
      <c r="I559" t="s">
        <v>78</v>
      </c>
      <c r="J559" t="s">
        <v>135</v>
      </c>
      <c r="K559" t="s">
        <v>22</v>
      </c>
      <c r="L559" t="s">
        <v>136</v>
      </c>
      <c r="M559" t="s">
        <v>2317</v>
      </c>
      <c r="N559" t="s">
        <v>2318</v>
      </c>
      <c r="O559">
        <v>1.2055555555555555</v>
      </c>
      <c r="P559">
        <v>0</v>
      </c>
      <c r="Q559">
        <v>5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0.63517504999999996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0.63517504999999996</v>
      </c>
    </row>
    <row r="560" spans="1:32" x14ac:dyDescent="0.3">
      <c r="A560">
        <v>2804953</v>
      </c>
      <c r="B560">
        <v>1</v>
      </c>
      <c r="C560" t="s">
        <v>82</v>
      </c>
      <c r="D560" t="s">
        <v>90</v>
      </c>
      <c r="E560" t="s">
        <v>2319</v>
      </c>
      <c r="F560" t="s">
        <v>2320</v>
      </c>
      <c r="G560" t="s">
        <v>31546</v>
      </c>
      <c r="H560" t="s">
        <v>223</v>
      </c>
      <c r="I560" t="s">
        <v>78</v>
      </c>
      <c r="J560" t="s">
        <v>135</v>
      </c>
      <c r="K560" t="s">
        <v>22</v>
      </c>
      <c r="L560" t="s">
        <v>136</v>
      </c>
      <c r="M560" t="s">
        <v>2321</v>
      </c>
      <c r="N560" t="s">
        <v>2322</v>
      </c>
      <c r="O560">
        <v>1.2766666666666666</v>
      </c>
      <c r="P560">
        <v>0</v>
      </c>
      <c r="Q560">
        <v>177</v>
      </c>
      <c r="R560">
        <v>0</v>
      </c>
      <c r="S560">
        <v>0</v>
      </c>
      <c r="T560">
        <v>0</v>
      </c>
      <c r="U560">
        <v>15</v>
      </c>
      <c r="V560">
        <v>0</v>
      </c>
      <c r="W560">
        <v>0</v>
      </c>
      <c r="X560">
        <v>0</v>
      </c>
      <c r="Y560">
        <v>39.1038</v>
      </c>
      <c r="Z560">
        <v>0</v>
      </c>
      <c r="AA560">
        <v>0</v>
      </c>
      <c r="AB560">
        <v>0</v>
      </c>
      <c r="AC560">
        <v>6.3726180000000001</v>
      </c>
      <c r="AD560">
        <v>0</v>
      </c>
      <c r="AE560">
        <v>0</v>
      </c>
      <c r="AF560">
        <v>45.476418000000002</v>
      </c>
    </row>
    <row r="561" spans="1:32" x14ac:dyDescent="0.3">
      <c r="A561">
        <v>2804942</v>
      </c>
      <c r="B561">
        <v>1</v>
      </c>
      <c r="C561" t="s">
        <v>82</v>
      </c>
      <c r="D561" t="s">
        <v>87</v>
      </c>
      <c r="E561" t="s">
        <v>2323</v>
      </c>
      <c r="F561" t="s">
        <v>2324</v>
      </c>
      <c r="G561" t="s">
        <v>31552</v>
      </c>
      <c r="H561" t="s">
        <v>665</v>
      </c>
      <c r="I561" t="s">
        <v>78</v>
      </c>
      <c r="J561" t="s">
        <v>135</v>
      </c>
      <c r="K561" t="s">
        <v>22</v>
      </c>
      <c r="L561" t="s">
        <v>136</v>
      </c>
      <c r="M561" t="s">
        <v>2325</v>
      </c>
      <c r="N561" t="s">
        <v>2326</v>
      </c>
      <c r="O561">
        <v>2.6433333333333335</v>
      </c>
      <c r="P561">
        <v>0</v>
      </c>
      <c r="Q561">
        <v>648</v>
      </c>
      <c r="R561">
        <v>0</v>
      </c>
      <c r="S561">
        <v>0</v>
      </c>
      <c r="T561">
        <v>0</v>
      </c>
      <c r="U561">
        <v>114</v>
      </c>
      <c r="V561">
        <v>0</v>
      </c>
      <c r="W561">
        <v>0</v>
      </c>
      <c r="X561">
        <v>0</v>
      </c>
      <c r="Y561">
        <v>556.77484000000004</v>
      </c>
      <c r="Z561">
        <v>0</v>
      </c>
      <c r="AA561">
        <v>0</v>
      </c>
      <c r="AB561">
        <v>0</v>
      </c>
      <c r="AC561">
        <v>317.48354999999998</v>
      </c>
      <c r="AD561">
        <v>0</v>
      </c>
      <c r="AE561">
        <v>0</v>
      </c>
      <c r="AF561">
        <v>874.25836000000004</v>
      </c>
    </row>
    <row r="562" spans="1:32" x14ac:dyDescent="0.3">
      <c r="A562">
        <v>2804873</v>
      </c>
      <c r="B562">
        <v>1</v>
      </c>
      <c r="C562" t="s">
        <v>82</v>
      </c>
      <c r="D562" t="s">
        <v>108</v>
      </c>
      <c r="E562" t="s">
        <v>1983</v>
      </c>
      <c r="F562" t="s">
        <v>947</v>
      </c>
      <c r="G562" t="s">
        <v>31545</v>
      </c>
      <c r="H562" t="s">
        <v>648</v>
      </c>
      <c r="I562" t="s">
        <v>79</v>
      </c>
      <c r="J562" t="s">
        <v>135</v>
      </c>
      <c r="K562" t="s">
        <v>22</v>
      </c>
      <c r="L562" t="s">
        <v>186</v>
      </c>
      <c r="M562" t="s">
        <v>2327</v>
      </c>
      <c r="N562" t="s">
        <v>2328</v>
      </c>
      <c r="O562">
        <v>8.394166666666667</v>
      </c>
      <c r="P562">
        <v>3</v>
      </c>
      <c r="Q562">
        <v>5</v>
      </c>
      <c r="R562">
        <v>39</v>
      </c>
      <c r="S562">
        <v>2</v>
      </c>
      <c r="T562">
        <v>10</v>
      </c>
      <c r="U562">
        <v>13</v>
      </c>
      <c r="V562">
        <v>1</v>
      </c>
      <c r="W562">
        <v>0</v>
      </c>
      <c r="X562">
        <v>36.62341</v>
      </c>
      <c r="Y562">
        <v>22.020392999999999</v>
      </c>
      <c r="Z562">
        <v>631.11249999999995</v>
      </c>
      <c r="AA562">
        <v>9.1961080000000006</v>
      </c>
      <c r="AB562">
        <v>199.86313999999999</v>
      </c>
      <c r="AC562">
        <v>71.134230000000002</v>
      </c>
      <c r="AD562">
        <v>148.81412</v>
      </c>
      <c r="AE562">
        <v>0</v>
      </c>
      <c r="AF562">
        <v>1118.7638999999999</v>
      </c>
    </row>
    <row r="563" spans="1:32" x14ac:dyDescent="0.3">
      <c r="A563">
        <v>2804863</v>
      </c>
      <c r="B563">
        <v>1</v>
      </c>
      <c r="C563" t="s">
        <v>82</v>
      </c>
      <c r="D563" t="s">
        <v>110</v>
      </c>
      <c r="E563" t="s">
        <v>2329</v>
      </c>
      <c r="F563" t="s">
        <v>2330</v>
      </c>
      <c r="G563" t="s">
        <v>31546</v>
      </c>
      <c r="H563" t="s">
        <v>648</v>
      </c>
      <c r="I563" t="s">
        <v>78</v>
      </c>
      <c r="J563" t="s">
        <v>135</v>
      </c>
      <c r="K563" t="s">
        <v>22</v>
      </c>
      <c r="L563" t="s">
        <v>186</v>
      </c>
      <c r="M563" t="s">
        <v>2331</v>
      </c>
      <c r="N563" t="s">
        <v>2332</v>
      </c>
      <c r="O563">
        <v>8.4847222222222225</v>
      </c>
      <c r="P563">
        <v>0</v>
      </c>
      <c r="Q563">
        <v>137</v>
      </c>
      <c r="R563">
        <v>0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0</v>
      </c>
      <c r="Y563">
        <v>257.48532</v>
      </c>
      <c r="Z563">
        <v>0</v>
      </c>
      <c r="AA563">
        <v>0</v>
      </c>
      <c r="AB563">
        <v>0</v>
      </c>
      <c r="AC563">
        <v>0.32988070000000003</v>
      </c>
      <c r="AD563">
        <v>0</v>
      </c>
      <c r="AE563">
        <v>0</v>
      </c>
      <c r="AF563">
        <v>257.81522000000001</v>
      </c>
    </row>
    <row r="564" spans="1:32" x14ac:dyDescent="0.3">
      <c r="A564">
        <v>2804636</v>
      </c>
      <c r="B564">
        <v>1</v>
      </c>
      <c r="C564" t="s">
        <v>82</v>
      </c>
      <c r="D564" t="s">
        <v>87</v>
      </c>
      <c r="E564" t="s">
        <v>2333</v>
      </c>
      <c r="F564" t="s">
        <v>2334</v>
      </c>
      <c r="G564" t="s">
        <v>31548</v>
      </c>
      <c r="H564" t="s">
        <v>333</v>
      </c>
      <c r="I564" t="s">
        <v>78</v>
      </c>
      <c r="J564" t="s">
        <v>135</v>
      </c>
      <c r="K564" t="s">
        <v>22</v>
      </c>
      <c r="L564" t="s">
        <v>136</v>
      </c>
      <c r="M564" t="s">
        <v>2335</v>
      </c>
      <c r="N564" t="s">
        <v>2336</v>
      </c>
      <c r="O564">
        <v>2.3802777777777777</v>
      </c>
      <c r="P564">
        <v>0</v>
      </c>
      <c r="Q564">
        <v>34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15.163553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15.163553</v>
      </c>
    </row>
    <row r="565" spans="1:32" x14ac:dyDescent="0.3">
      <c r="A565">
        <v>2804615</v>
      </c>
      <c r="B565">
        <v>1</v>
      </c>
      <c r="C565" t="s">
        <v>82</v>
      </c>
      <c r="D565" t="s">
        <v>90</v>
      </c>
      <c r="E565" t="s">
        <v>2337</v>
      </c>
      <c r="F565" t="s">
        <v>941</v>
      </c>
      <c r="G565" t="s">
        <v>31546</v>
      </c>
      <c r="H565" t="s">
        <v>223</v>
      </c>
      <c r="I565" t="s">
        <v>78</v>
      </c>
      <c r="J565" t="s">
        <v>135</v>
      </c>
      <c r="K565" t="s">
        <v>22</v>
      </c>
      <c r="L565" t="s">
        <v>136</v>
      </c>
      <c r="M565" t="s">
        <v>2338</v>
      </c>
      <c r="N565" t="s">
        <v>2339</v>
      </c>
      <c r="O565">
        <v>1.3463888888888889</v>
      </c>
      <c r="P565">
        <v>0</v>
      </c>
      <c r="Q565">
        <v>177</v>
      </c>
      <c r="R565">
        <v>0</v>
      </c>
      <c r="S565">
        <v>0</v>
      </c>
      <c r="T565">
        <v>0</v>
      </c>
      <c r="U565">
        <v>7</v>
      </c>
      <c r="V565">
        <v>0</v>
      </c>
      <c r="W565">
        <v>0</v>
      </c>
      <c r="X565">
        <v>0</v>
      </c>
      <c r="Y565">
        <v>91.282393999999996</v>
      </c>
      <c r="Z565">
        <v>0</v>
      </c>
      <c r="AA565">
        <v>0</v>
      </c>
      <c r="AB565">
        <v>0</v>
      </c>
      <c r="AC565">
        <v>7.1964680000000003</v>
      </c>
      <c r="AD565">
        <v>0</v>
      </c>
      <c r="AE565">
        <v>0</v>
      </c>
      <c r="AF565">
        <v>98.478859999999997</v>
      </c>
    </row>
    <row r="566" spans="1:32" x14ac:dyDescent="0.3">
      <c r="A566">
        <v>2804620</v>
      </c>
      <c r="B566">
        <v>1</v>
      </c>
      <c r="C566" t="s">
        <v>83</v>
      </c>
      <c r="D566" t="s">
        <v>127</v>
      </c>
      <c r="E566" t="s">
        <v>2340</v>
      </c>
      <c r="F566" t="s">
        <v>2341</v>
      </c>
      <c r="G566" t="s">
        <v>31546</v>
      </c>
      <c r="H566" t="s">
        <v>223</v>
      </c>
      <c r="I566" t="s">
        <v>78</v>
      </c>
      <c r="J566" t="s">
        <v>135</v>
      </c>
      <c r="K566" t="s">
        <v>22</v>
      </c>
      <c r="L566" t="s">
        <v>136</v>
      </c>
      <c r="M566" t="s">
        <v>2342</v>
      </c>
      <c r="N566" t="s">
        <v>2343</v>
      </c>
      <c r="O566">
        <v>3.6547222222222224</v>
      </c>
      <c r="P566">
        <v>0</v>
      </c>
      <c r="Q566">
        <v>169</v>
      </c>
      <c r="R566">
        <v>0</v>
      </c>
      <c r="S566">
        <v>0</v>
      </c>
      <c r="T566">
        <v>0</v>
      </c>
      <c r="U566">
        <v>7</v>
      </c>
      <c r="V566">
        <v>0</v>
      </c>
      <c r="W566">
        <v>0</v>
      </c>
      <c r="X566">
        <v>0</v>
      </c>
      <c r="Y566">
        <v>106.949394</v>
      </c>
      <c r="Z566">
        <v>0</v>
      </c>
      <c r="AA566">
        <v>0</v>
      </c>
      <c r="AB566">
        <v>0</v>
      </c>
      <c r="AC566">
        <v>20.478995999999999</v>
      </c>
      <c r="AD566">
        <v>0</v>
      </c>
      <c r="AE566">
        <v>0</v>
      </c>
      <c r="AF566">
        <v>127.42838999999999</v>
      </c>
    </row>
    <row r="567" spans="1:32" x14ac:dyDescent="0.3">
      <c r="A567">
        <v>3000643</v>
      </c>
      <c r="B567">
        <v>1</v>
      </c>
      <c r="C567" t="s">
        <v>83</v>
      </c>
      <c r="D567" t="s">
        <v>127</v>
      </c>
      <c r="E567" t="s">
        <v>2344</v>
      </c>
      <c r="F567" t="s">
        <v>2345</v>
      </c>
      <c r="G567" t="s">
        <v>31546</v>
      </c>
      <c r="H567" t="s">
        <v>261</v>
      </c>
      <c r="I567" t="s">
        <v>78</v>
      </c>
      <c r="J567" t="s">
        <v>135</v>
      </c>
      <c r="K567" t="s">
        <v>22</v>
      </c>
      <c r="L567" t="s">
        <v>136</v>
      </c>
      <c r="M567" t="s">
        <v>2346</v>
      </c>
      <c r="N567" t="s">
        <v>2347</v>
      </c>
      <c r="O567">
        <v>0.87142611111111112</v>
      </c>
      <c r="P567">
        <v>0</v>
      </c>
      <c r="Q567">
        <v>63</v>
      </c>
      <c r="R567">
        <v>0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0</v>
      </c>
      <c r="Y567">
        <v>13.023296999999999</v>
      </c>
      <c r="Z567">
        <v>0</v>
      </c>
      <c r="AA567">
        <v>0</v>
      </c>
      <c r="AB567">
        <v>0</v>
      </c>
      <c r="AC567">
        <v>1.0002314000000001</v>
      </c>
      <c r="AD567">
        <v>0</v>
      </c>
      <c r="AE567">
        <v>0</v>
      </c>
      <c r="AF567">
        <v>14.023529</v>
      </c>
    </row>
    <row r="568" spans="1:32" x14ac:dyDescent="0.3">
      <c r="A568">
        <v>3000634</v>
      </c>
      <c r="B568">
        <v>1</v>
      </c>
      <c r="C568" t="s">
        <v>82</v>
      </c>
      <c r="D568" t="s">
        <v>113</v>
      </c>
      <c r="E568" t="s">
        <v>2348</v>
      </c>
      <c r="F568" t="s">
        <v>2349</v>
      </c>
      <c r="G568" t="s">
        <v>31551</v>
      </c>
      <c r="H568" t="s">
        <v>134</v>
      </c>
      <c r="I568" t="s">
        <v>79</v>
      </c>
      <c r="J568" t="s">
        <v>135</v>
      </c>
      <c r="K568" t="s">
        <v>22</v>
      </c>
      <c r="L568" t="s">
        <v>136</v>
      </c>
      <c r="M568" t="s">
        <v>2350</v>
      </c>
      <c r="N568" t="s">
        <v>2351</v>
      </c>
      <c r="O568">
        <v>2.7947222222222221</v>
      </c>
      <c r="P568">
        <v>0</v>
      </c>
      <c r="Q568">
        <v>559</v>
      </c>
      <c r="R568">
        <v>0</v>
      </c>
      <c r="S568">
        <v>2</v>
      </c>
      <c r="T568">
        <v>0</v>
      </c>
      <c r="U568">
        <v>54</v>
      </c>
      <c r="V568">
        <v>0</v>
      </c>
      <c r="W568">
        <v>0</v>
      </c>
      <c r="X568">
        <v>0</v>
      </c>
      <c r="Y568">
        <v>500.42196999999999</v>
      </c>
      <c r="Z568">
        <v>0</v>
      </c>
      <c r="AA568">
        <v>1.1328623</v>
      </c>
      <c r="AB568">
        <v>0</v>
      </c>
      <c r="AC568">
        <v>159.51671999999999</v>
      </c>
      <c r="AD568">
        <v>0</v>
      </c>
      <c r="AE568">
        <v>0</v>
      </c>
      <c r="AF568">
        <v>661.07153000000005</v>
      </c>
    </row>
    <row r="569" spans="1:32" x14ac:dyDescent="0.3">
      <c r="A569">
        <v>3000623</v>
      </c>
      <c r="B569">
        <v>1</v>
      </c>
      <c r="C569" t="s">
        <v>82</v>
      </c>
      <c r="D569" t="s">
        <v>113</v>
      </c>
      <c r="E569" t="s">
        <v>2352</v>
      </c>
      <c r="F569" t="s">
        <v>2353</v>
      </c>
      <c r="G569" t="s">
        <v>31551</v>
      </c>
      <c r="H569" t="s">
        <v>266</v>
      </c>
      <c r="I569" t="s">
        <v>79</v>
      </c>
      <c r="J569" t="s">
        <v>135</v>
      </c>
      <c r="K569" t="s">
        <v>22</v>
      </c>
      <c r="L569" t="s">
        <v>136</v>
      </c>
      <c r="M569" t="s">
        <v>2354</v>
      </c>
      <c r="N569" t="s">
        <v>2355</v>
      </c>
      <c r="O569">
        <v>2.1548252777777779</v>
      </c>
      <c r="P569">
        <v>5</v>
      </c>
      <c r="Q569">
        <v>1978</v>
      </c>
      <c r="R569">
        <v>3</v>
      </c>
      <c r="S569">
        <v>250</v>
      </c>
      <c r="T569">
        <v>14</v>
      </c>
      <c r="U569">
        <v>272</v>
      </c>
      <c r="V569">
        <v>0</v>
      </c>
      <c r="W569">
        <v>0</v>
      </c>
      <c r="X569">
        <v>671.82799999999997</v>
      </c>
      <c r="Y569">
        <v>1575.4659999999999</v>
      </c>
      <c r="Z569">
        <v>10.121148</v>
      </c>
      <c r="AA569">
        <v>196.78290999999999</v>
      </c>
      <c r="AB569">
        <v>693.23519999999996</v>
      </c>
      <c r="AC569">
        <v>407.97644000000003</v>
      </c>
      <c r="AD569">
        <v>0</v>
      </c>
      <c r="AE569">
        <v>0</v>
      </c>
      <c r="AF569">
        <v>3555.4097000000002</v>
      </c>
    </row>
    <row r="570" spans="1:32" x14ac:dyDescent="0.3">
      <c r="A570">
        <v>2807736</v>
      </c>
      <c r="B570">
        <v>1</v>
      </c>
      <c r="C570" t="s">
        <v>83</v>
      </c>
      <c r="D570" t="s">
        <v>127</v>
      </c>
      <c r="E570" t="s">
        <v>2356</v>
      </c>
      <c r="F570" t="s">
        <v>2357</v>
      </c>
      <c r="G570" t="s">
        <v>31546</v>
      </c>
      <c r="H570" t="s">
        <v>223</v>
      </c>
      <c r="I570" t="s">
        <v>78</v>
      </c>
      <c r="J570" t="s">
        <v>135</v>
      </c>
      <c r="K570" t="s">
        <v>22</v>
      </c>
      <c r="L570" t="s">
        <v>136</v>
      </c>
      <c r="M570" t="s">
        <v>2358</v>
      </c>
      <c r="N570" t="s">
        <v>2359</v>
      </c>
      <c r="O570">
        <v>1.7686111111111111</v>
      </c>
      <c r="P570">
        <v>0</v>
      </c>
      <c r="Q570">
        <v>185</v>
      </c>
      <c r="R570">
        <v>0</v>
      </c>
      <c r="S570">
        <v>0</v>
      </c>
      <c r="T570">
        <v>0</v>
      </c>
      <c r="U570">
        <v>7</v>
      </c>
      <c r="V570">
        <v>0</v>
      </c>
      <c r="W570">
        <v>0</v>
      </c>
      <c r="X570">
        <v>0</v>
      </c>
      <c r="Y570">
        <v>57.351562000000001</v>
      </c>
      <c r="Z570">
        <v>0</v>
      </c>
      <c r="AA570">
        <v>0</v>
      </c>
      <c r="AB570">
        <v>0</v>
      </c>
      <c r="AC570">
        <v>1.0768323</v>
      </c>
      <c r="AD570">
        <v>0</v>
      </c>
      <c r="AE570">
        <v>0</v>
      </c>
      <c r="AF570">
        <v>58.428393999999997</v>
      </c>
    </row>
    <row r="571" spans="1:32" x14ac:dyDescent="0.3">
      <c r="A571">
        <v>2807435</v>
      </c>
      <c r="B571">
        <v>2</v>
      </c>
      <c r="C571" t="s">
        <v>82</v>
      </c>
      <c r="D571" t="s">
        <v>103</v>
      </c>
      <c r="E571" t="s">
        <v>916</v>
      </c>
      <c r="F571" t="s">
        <v>917</v>
      </c>
      <c r="G571" t="s">
        <v>31552</v>
      </c>
      <c r="H571" t="s">
        <v>223</v>
      </c>
      <c r="I571" t="s">
        <v>78</v>
      </c>
      <c r="J571" t="s">
        <v>248</v>
      </c>
      <c r="K571" t="s">
        <v>22</v>
      </c>
      <c r="L571" t="s">
        <v>136</v>
      </c>
      <c r="M571" t="s">
        <v>1328</v>
      </c>
      <c r="N571" t="s">
        <v>2360</v>
      </c>
      <c r="O571">
        <v>4.7500000000000001E-2</v>
      </c>
      <c r="P571">
        <v>0</v>
      </c>
      <c r="Q571">
        <v>36</v>
      </c>
      <c r="R571">
        <v>0</v>
      </c>
      <c r="S571">
        <v>16</v>
      </c>
      <c r="T571">
        <v>0</v>
      </c>
      <c r="U571">
        <v>6</v>
      </c>
      <c r="V571">
        <v>0</v>
      </c>
      <c r="W571">
        <v>0</v>
      </c>
      <c r="X571">
        <v>0</v>
      </c>
      <c r="Y571">
        <v>0.16075123999999999</v>
      </c>
      <c r="Z571">
        <v>0</v>
      </c>
      <c r="AA571">
        <v>3.3637054E-2</v>
      </c>
      <c r="AB571">
        <v>0</v>
      </c>
      <c r="AC571">
        <v>0.63173413</v>
      </c>
      <c r="AD571">
        <v>0</v>
      </c>
      <c r="AE571">
        <v>0</v>
      </c>
      <c r="AF571">
        <v>0.82612246</v>
      </c>
    </row>
    <row r="572" spans="1:32" x14ac:dyDescent="0.3">
      <c r="A572">
        <v>2807552</v>
      </c>
      <c r="B572">
        <v>1</v>
      </c>
      <c r="C572" t="s">
        <v>83</v>
      </c>
      <c r="D572" t="s">
        <v>126</v>
      </c>
      <c r="E572" t="s">
        <v>2361</v>
      </c>
      <c r="F572" t="s">
        <v>2362</v>
      </c>
      <c r="G572" t="s">
        <v>31546</v>
      </c>
      <c r="H572" t="s">
        <v>223</v>
      </c>
      <c r="I572" t="s">
        <v>78</v>
      </c>
      <c r="J572" t="s">
        <v>135</v>
      </c>
      <c r="K572" t="s">
        <v>22</v>
      </c>
      <c r="L572" t="s">
        <v>136</v>
      </c>
      <c r="M572" t="s">
        <v>2363</v>
      </c>
      <c r="N572" t="s">
        <v>2364</v>
      </c>
      <c r="O572">
        <v>2.2324999999999999</v>
      </c>
      <c r="P572">
        <v>0</v>
      </c>
      <c r="Q572">
        <v>9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1.8790431000000001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1.8790431000000001</v>
      </c>
    </row>
    <row r="573" spans="1:32" x14ac:dyDescent="0.3">
      <c r="A573">
        <v>2807265</v>
      </c>
      <c r="B573">
        <v>2</v>
      </c>
      <c r="C573" t="s">
        <v>82</v>
      </c>
      <c r="D573" t="s">
        <v>111</v>
      </c>
      <c r="E573" t="s">
        <v>2365</v>
      </c>
      <c r="F573" t="s">
        <v>2366</v>
      </c>
      <c r="G573" t="s">
        <v>31552</v>
      </c>
      <c r="H573" t="s">
        <v>223</v>
      </c>
      <c r="I573" t="s">
        <v>78</v>
      </c>
      <c r="J573" t="s">
        <v>135</v>
      </c>
      <c r="K573" t="s">
        <v>22</v>
      </c>
      <c r="L573" t="s">
        <v>136</v>
      </c>
      <c r="M573" t="s">
        <v>1792</v>
      </c>
      <c r="N573" t="s">
        <v>2367</v>
      </c>
      <c r="O573">
        <v>0.11888888888888889</v>
      </c>
      <c r="P573">
        <v>0</v>
      </c>
      <c r="Q573">
        <v>21</v>
      </c>
      <c r="R573">
        <v>0</v>
      </c>
      <c r="S573">
        <v>18</v>
      </c>
      <c r="T573">
        <v>0</v>
      </c>
      <c r="U573">
        <v>5</v>
      </c>
      <c r="V573">
        <v>0</v>
      </c>
      <c r="W573">
        <v>0</v>
      </c>
      <c r="X573">
        <v>0</v>
      </c>
      <c r="Y573">
        <v>0.14697141999999999</v>
      </c>
      <c r="Z573">
        <v>0</v>
      </c>
      <c r="AA573">
        <v>0.2903386</v>
      </c>
      <c r="AB573">
        <v>0</v>
      </c>
      <c r="AC573">
        <v>5.4618559999999997E-2</v>
      </c>
      <c r="AD573">
        <v>0</v>
      </c>
      <c r="AE573">
        <v>0</v>
      </c>
      <c r="AF573">
        <v>0.49192859999999999</v>
      </c>
    </row>
    <row r="574" spans="1:32" x14ac:dyDescent="0.3">
      <c r="A574">
        <v>2807469</v>
      </c>
      <c r="B574">
        <v>1</v>
      </c>
      <c r="C574" t="s">
        <v>82</v>
      </c>
      <c r="D574" t="s">
        <v>103</v>
      </c>
      <c r="E574" t="s">
        <v>2368</v>
      </c>
      <c r="F574" t="s">
        <v>2369</v>
      </c>
      <c r="G574" t="s">
        <v>31548</v>
      </c>
      <c r="H574" t="s">
        <v>333</v>
      </c>
      <c r="I574" t="s">
        <v>78</v>
      </c>
      <c r="J574" t="s">
        <v>135</v>
      </c>
      <c r="K574" t="s">
        <v>22</v>
      </c>
      <c r="L574" t="s">
        <v>136</v>
      </c>
      <c r="M574" t="s">
        <v>2370</v>
      </c>
      <c r="N574" t="s">
        <v>2371</v>
      </c>
      <c r="O574">
        <v>2.4805555555555556</v>
      </c>
      <c r="P574">
        <v>0</v>
      </c>
      <c r="Q574">
        <v>1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0.29191731999999998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0.29191731999999998</v>
      </c>
    </row>
    <row r="575" spans="1:32" x14ac:dyDescent="0.3">
      <c r="A575">
        <v>2807477</v>
      </c>
      <c r="B575">
        <v>1</v>
      </c>
      <c r="C575" t="s">
        <v>83</v>
      </c>
      <c r="D575" t="s">
        <v>125</v>
      </c>
      <c r="E575" t="s">
        <v>2372</v>
      </c>
      <c r="F575" t="s">
        <v>2373</v>
      </c>
      <c r="G575" t="s">
        <v>31549</v>
      </c>
      <c r="H575" t="s">
        <v>134</v>
      </c>
      <c r="I575" t="s">
        <v>79</v>
      </c>
      <c r="J575" t="s">
        <v>135</v>
      </c>
      <c r="K575" t="s">
        <v>22</v>
      </c>
      <c r="L575" t="s">
        <v>136</v>
      </c>
      <c r="M575" t="s">
        <v>2374</v>
      </c>
      <c r="N575" t="s">
        <v>2375</v>
      </c>
      <c r="O575">
        <v>0.41083333333333333</v>
      </c>
      <c r="P575">
        <v>0</v>
      </c>
      <c r="Q575">
        <v>304</v>
      </c>
      <c r="R575">
        <v>20</v>
      </c>
      <c r="S575">
        <v>20</v>
      </c>
      <c r="T575">
        <v>4</v>
      </c>
      <c r="U575">
        <v>34</v>
      </c>
      <c r="V575">
        <v>0</v>
      </c>
      <c r="W575">
        <v>0</v>
      </c>
      <c r="X575">
        <v>0</v>
      </c>
      <c r="Y575">
        <v>36.311549999999997</v>
      </c>
      <c r="Z575">
        <v>26.907907000000002</v>
      </c>
      <c r="AA575">
        <v>2.6857598</v>
      </c>
      <c r="AB575">
        <v>5.0860247999999997</v>
      </c>
      <c r="AC575">
        <v>7.4727209999999999</v>
      </c>
      <c r="AD575">
        <v>0</v>
      </c>
      <c r="AE575">
        <v>0</v>
      </c>
      <c r="AF575">
        <v>78.46396</v>
      </c>
    </row>
    <row r="576" spans="1:32" x14ac:dyDescent="0.3">
      <c r="A576">
        <v>2807443</v>
      </c>
      <c r="B576">
        <v>1</v>
      </c>
      <c r="C576" t="s">
        <v>82</v>
      </c>
      <c r="D576" t="s">
        <v>93</v>
      </c>
      <c r="E576" t="s">
        <v>2376</v>
      </c>
      <c r="F576" t="s">
        <v>2377</v>
      </c>
      <c r="G576" t="s">
        <v>31548</v>
      </c>
      <c r="H576" t="s">
        <v>333</v>
      </c>
      <c r="I576" t="s">
        <v>78</v>
      </c>
      <c r="J576" t="s">
        <v>135</v>
      </c>
      <c r="K576" t="s">
        <v>22</v>
      </c>
      <c r="L576" t="s">
        <v>136</v>
      </c>
      <c r="M576" t="s">
        <v>2378</v>
      </c>
      <c r="N576" t="s">
        <v>2379</v>
      </c>
      <c r="O576">
        <v>1.7916666666666667</v>
      </c>
      <c r="P576">
        <v>0</v>
      </c>
      <c r="Q576">
        <v>37</v>
      </c>
      <c r="R576">
        <v>0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0</v>
      </c>
      <c r="Y576">
        <v>13.126578</v>
      </c>
      <c r="Z576">
        <v>0</v>
      </c>
      <c r="AA576">
        <v>0</v>
      </c>
      <c r="AB576">
        <v>0</v>
      </c>
      <c r="AC576">
        <v>0.46772852999999998</v>
      </c>
      <c r="AD576">
        <v>0</v>
      </c>
      <c r="AE576">
        <v>0</v>
      </c>
      <c r="AF576">
        <v>13.594307000000001</v>
      </c>
    </row>
    <row r="577" spans="1:32" x14ac:dyDescent="0.3">
      <c r="A577">
        <v>2807447</v>
      </c>
      <c r="B577">
        <v>1</v>
      </c>
      <c r="C577" t="s">
        <v>82</v>
      </c>
      <c r="D577" t="s">
        <v>104</v>
      </c>
      <c r="E577" t="s">
        <v>2380</v>
      </c>
      <c r="F577" t="s">
        <v>2381</v>
      </c>
      <c r="G577" t="s">
        <v>31548</v>
      </c>
      <c r="H577" t="s">
        <v>333</v>
      </c>
      <c r="I577" t="s">
        <v>78</v>
      </c>
      <c r="J577" t="s">
        <v>135</v>
      </c>
      <c r="K577" t="s">
        <v>22</v>
      </c>
      <c r="L577" t="s">
        <v>136</v>
      </c>
      <c r="M577" t="s">
        <v>2382</v>
      </c>
      <c r="N577" t="s">
        <v>2383</v>
      </c>
      <c r="O577">
        <v>2.5861111111111112</v>
      </c>
      <c r="P577">
        <v>0</v>
      </c>
      <c r="Q577">
        <v>2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1.1936097999999999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1.1936097999999999</v>
      </c>
    </row>
    <row r="578" spans="1:32" x14ac:dyDescent="0.3">
      <c r="A578">
        <v>2807441</v>
      </c>
      <c r="B578">
        <v>1</v>
      </c>
      <c r="C578" t="s">
        <v>83</v>
      </c>
      <c r="D578" t="s">
        <v>115</v>
      </c>
      <c r="E578" t="s">
        <v>2384</v>
      </c>
      <c r="F578" t="s">
        <v>2385</v>
      </c>
      <c r="G578" t="s">
        <v>31545</v>
      </c>
      <c r="H578" t="s">
        <v>134</v>
      </c>
      <c r="I578" t="s">
        <v>79</v>
      </c>
      <c r="J578" t="s">
        <v>135</v>
      </c>
      <c r="K578" t="s">
        <v>22</v>
      </c>
      <c r="L578" t="s">
        <v>136</v>
      </c>
      <c r="M578" t="s">
        <v>2386</v>
      </c>
      <c r="N578" t="s">
        <v>2387</v>
      </c>
      <c r="O578">
        <v>0.1413888888888889</v>
      </c>
      <c r="P578">
        <v>2</v>
      </c>
      <c r="Q578">
        <v>0</v>
      </c>
      <c r="R578">
        <v>91</v>
      </c>
      <c r="S578">
        <v>23</v>
      </c>
      <c r="T578">
        <v>5</v>
      </c>
      <c r="U578">
        <v>0</v>
      </c>
      <c r="V578">
        <v>0</v>
      </c>
      <c r="W578">
        <v>0</v>
      </c>
      <c r="X578">
        <v>0.63980979999999998</v>
      </c>
      <c r="Y578">
        <v>0</v>
      </c>
      <c r="Z578">
        <v>4.1547155</v>
      </c>
      <c r="AA578">
        <v>1.3258421</v>
      </c>
      <c r="AB578">
        <v>2.5553355</v>
      </c>
      <c r="AC578">
        <v>0</v>
      </c>
      <c r="AD578">
        <v>0</v>
      </c>
      <c r="AE578">
        <v>0</v>
      </c>
      <c r="AF578">
        <v>8.6757030000000004</v>
      </c>
    </row>
    <row r="579" spans="1:32" x14ac:dyDescent="0.3">
      <c r="A579">
        <v>2807452</v>
      </c>
      <c r="B579">
        <v>1</v>
      </c>
      <c r="C579" t="s">
        <v>83</v>
      </c>
      <c r="D579" t="s">
        <v>130</v>
      </c>
      <c r="E579" t="s">
        <v>2388</v>
      </c>
      <c r="F579" t="s">
        <v>2389</v>
      </c>
      <c r="G579" t="s">
        <v>31545</v>
      </c>
      <c r="H579" t="s">
        <v>145</v>
      </c>
      <c r="I579" t="s">
        <v>79</v>
      </c>
      <c r="J579" t="s">
        <v>135</v>
      </c>
      <c r="K579" t="s">
        <v>22</v>
      </c>
      <c r="L579" t="s">
        <v>136</v>
      </c>
      <c r="M579" t="s">
        <v>2390</v>
      </c>
      <c r="N579" t="s">
        <v>2391</v>
      </c>
      <c r="O579">
        <v>8.7777777777777774E-2</v>
      </c>
      <c r="P579">
        <v>0</v>
      </c>
      <c r="Q579">
        <v>113</v>
      </c>
      <c r="R579">
        <v>1</v>
      </c>
      <c r="S579">
        <v>45</v>
      </c>
      <c r="T579">
        <v>3</v>
      </c>
      <c r="U579">
        <v>21</v>
      </c>
      <c r="V579">
        <v>1</v>
      </c>
      <c r="W579">
        <v>0</v>
      </c>
      <c r="X579">
        <v>0</v>
      </c>
      <c r="Y579">
        <v>2.1802068000000001</v>
      </c>
      <c r="Z579">
        <v>1.2610129999999999</v>
      </c>
      <c r="AA579">
        <v>1.3561715999999999</v>
      </c>
      <c r="AB579">
        <v>0.83451587000000005</v>
      </c>
      <c r="AC579">
        <v>1.3007525</v>
      </c>
      <c r="AD579">
        <v>2.6114115999999998</v>
      </c>
      <c r="AE579">
        <v>0</v>
      </c>
      <c r="AF579">
        <v>9.5440710000000006</v>
      </c>
    </row>
    <row r="580" spans="1:32" x14ac:dyDescent="0.3">
      <c r="A580">
        <v>2807432</v>
      </c>
      <c r="B580">
        <v>1</v>
      </c>
      <c r="C580" t="s">
        <v>82</v>
      </c>
      <c r="D580" t="s">
        <v>102</v>
      </c>
      <c r="E580" t="s">
        <v>2392</v>
      </c>
      <c r="F580" t="s">
        <v>2393</v>
      </c>
      <c r="G580" t="s">
        <v>31548</v>
      </c>
      <c r="H580" t="s">
        <v>333</v>
      </c>
      <c r="I580" t="s">
        <v>78</v>
      </c>
      <c r="J580" t="s">
        <v>135</v>
      </c>
      <c r="K580" t="s">
        <v>22</v>
      </c>
      <c r="L580" t="s">
        <v>136</v>
      </c>
      <c r="M580" t="s">
        <v>2394</v>
      </c>
      <c r="N580" t="s">
        <v>1539</v>
      </c>
      <c r="O580">
        <v>1.43</v>
      </c>
      <c r="P580">
        <v>0</v>
      </c>
      <c r="Q580">
        <v>1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0.28463319999999998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0.28463319999999998</v>
      </c>
    </row>
    <row r="581" spans="1:32" x14ac:dyDescent="0.3">
      <c r="A581">
        <v>2807400</v>
      </c>
      <c r="B581">
        <v>1</v>
      </c>
      <c r="C581" t="s">
        <v>82</v>
      </c>
      <c r="D581" t="s">
        <v>103</v>
      </c>
      <c r="E581" t="s">
        <v>2395</v>
      </c>
      <c r="F581" t="s">
        <v>964</v>
      </c>
      <c r="G581" t="s">
        <v>31546</v>
      </c>
      <c r="H581" t="s">
        <v>223</v>
      </c>
      <c r="I581" t="s">
        <v>78</v>
      </c>
      <c r="J581" t="s">
        <v>135</v>
      </c>
      <c r="K581" t="s">
        <v>22</v>
      </c>
      <c r="L581" t="s">
        <v>136</v>
      </c>
      <c r="M581" t="s">
        <v>2396</v>
      </c>
      <c r="N581" t="s">
        <v>2397</v>
      </c>
      <c r="O581">
        <v>1.22</v>
      </c>
      <c r="P581">
        <v>0</v>
      </c>
      <c r="Q581">
        <v>42</v>
      </c>
      <c r="R581">
        <v>0</v>
      </c>
      <c r="S581">
        <v>6</v>
      </c>
      <c r="T581">
        <v>0</v>
      </c>
      <c r="U581">
        <v>5</v>
      </c>
      <c r="V581">
        <v>0</v>
      </c>
      <c r="W581">
        <v>0</v>
      </c>
      <c r="X581">
        <v>0</v>
      </c>
      <c r="Y581">
        <v>7.7815547</v>
      </c>
      <c r="Z581">
        <v>0</v>
      </c>
      <c r="AA581">
        <v>1.129432</v>
      </c>
      <c r="AB581">
        <v>0</v>
      </c>
      <c r="AC581">
        <v>3.1569533000000001</v>
      </c>
      <c r="AD581">
        <v>0</v>
      </c>
      <c r="AE581">
        <v>0</v>
      </c>
      <c r="AF581">
        <v>12.06794</v>
      </c>
    </row>
    <row r="582" spans="1:32" x14ac:dyDescent="0.3">
      <c r="A582">
        <v>2807413</v>
      </c>
      <c r="B582">
        <v>1</v>
      </c>
      <c r="C582" t="s">
        <v>83</v>
      </c>
      <c r="D582" t="s">
        <v>126</v>
      </c>
      <c r="E582" t="s">
        <v>2398</v>
      </c>
      <c r="F582" t="s">
        <v>2399</v>
      </c>
      <c r="G582" t="s">
        <v>31552</v>
      </c>
      <c r="H582" t="s">
        <v>665</v>
      </c>
      <c r="I582" t="s">
        <v>78</v>
      </c>
      <c r="J582" t="s">
        <v>135</v>
      </c>
      <c r="K582" t="s">
        <v>22</v>
      </c>
      <c r="L582" t="s">
        <v>136</v>
      </c>
      <c r="M582" t="s">
        <v>2400</v>
      </c>
      <c r="N582" t="s">
        <v>2401</v>
      </c>
      <c r="O582">
        <v>5.1288888888888886</v>
      </c>
      <c r="P582">
        <v>0</v>
      </c>
      <c r="Q582">
        <v>25</v>
      </c>
      <c r="R582">
        <v>0</v>
      </c>
      <c r="S582">
        <v>0</v>
      </c>
      <c r="T582">
        <v>0</v>
      </c>
      <c r="U582">
        <v>2</v>
      </c>
      <c r="V582">
        <v>0</v>
      </c>
      <c r="W582">
        <v>0</v>
      </c>
      <c r="X582">
        <v>0</v>
      </c>
      <c r="Y582">
        <v>8.7885895000000005</v>
      </c>
      <c r="Z582">
        <v>0</v>
      </c>
      <c r="AA582">
        <v>0</v>
      </c>
      <c r="AB582">
        <v>0</v>
      </c>
      <c r="AC582">
        <v>4.8446730000000002</v>
      </c>
      <c r="AD582">
        <v>0</v>
      </c>
      <c r="AE582">
        <v>0</v>
      </c>
      <c r="AF582">
        <v>13.633262999999999</v>
      </c>
    </row>
    <row r="583" spans="1:32" x14ac:dyDescent="0.3">
      <c r="A583">
        <v>2807427</v>
      </c>
      <c r="B583">
        <v>1</v>
      </c>
      <c r="C583" t="s">
        <v>82</v>
      </c>
      <c r="D583" t="s">
        <v>106</v>
      </c>
      <c r="E583" t="s">
        <v>2402</v>
      </c>
      <c r="F583" t="s">
        <v>2403</v>
      </c>
      <c r="G583" t="s">
        <v>31546</v>
      </c>
      <c r="H583" t="s">
        <v>223</v>
      </c>
      <c r="I583" t="s">
        <v>78</v>
      </c>
      <c r="J583" t="s">
        <v>135</v>
      </c>
      <c r="K583" t="s">
        <v>22</v>
      </c>
      <c r="L583" t="s">
        <v>136</v>
      </c>
      <c r="M583" t="s">
        <v>2404</v>
      </c>
      <c r="N583" t="s">
        <v>2405</v>
      </c>
      <c r="O583">
        <v>3.7719444444444443</v>
      </c>
      <c r="P583">
        <v>0</v>
      </c>
      <c r="Q583">
        <v>157</v>
      </c>
      <c r="R583">
        <v>0</v>
      </c>
      <c r="S583">
        <v>0</v>
      </c>
      <c r="T583">
        <v>0</v>
      </c>
      <c r="U583">
        <v>5</v>
      </c>
      <c r="V583">
        <v>0</v>
      </c>
      <c r="W583">
        <v>0</v>
      </c>
      <c r="X583">
        <v>0</v>
      </c>
      <c r="Y583">
        <v>128.84778</v>
      </c>
      <c r="Z583">
        <v>0</v>
      </c>
      <c r="AA583">
        <v>0</v>
      </c>
      <c r="AB583">
        <v>0</v>
      </c>
      <c r="AC583">
        <v>14.754455</v>
      </c>
      <c r="AD583">
        <v>0</v>
      </c>
      <c r="AE583">
        <v>0</v>
      </c>
      <c r="AF583">
        <v>143.60222999999999</v>
      </c>
    </row>
    <row r="584" spans="1:32" x14ac:dyDescent="0.3">
      <c r="A584">
        <v>2807409</v>
      </c>
      <c r="B584">
        <v>1</v>
      </c>
      <c r="C584" t="s">
        <v>82</v>
      </c>
      <c r="D584" t="s">
        <v>99</v>
      </c>
      <c r="E584" t="s">
        <v>2406</v>
      </c>
      <c r="F584" t="s">
        <v>2407</v>
      </c>
      <c r="G584" t="s">
        <v>31546</v>
      </c>
      <c r="H584" t="s">
        <v>223</v>
      </c>
      <c r="I584" t="s">
        <v>78</v>
      </c>
      <c r="J584" t="s">
        <v>135</v>
      </c>
      <c r="K584" t="s">
        <v>22</v>
      </c>
      <c r="L584" t="s">
        <v>136</v>
      </c>
      <c r="M584" t="s">
        <v>2408</v>
      </c>
      <c r="N584" t="s">
        <v>2409</v>
      </c>
      <c r="O584">
        <v>4.4641666666666664</v>
      </c>
      <c r="P584">
        <v>0</v>
      </c>
      <c r="Q584">
        <v>51</v>
      </c>
      <c r="R584">
        <v>0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0</v>
      </c>
      <c r="Y584">
        <v>29.751833000000001</v>
      </c>
      <c r="Z584">
        <v>0</v>
      </c>
      <c r="AA584">
        <v>0</v>
      </c>
      <c r="AB584">
        <v>0</v>
      </c>
      <c r="AC584">
        <v>0.82216513000000002</v>
      </c>
      <c r="AD584">
        <v>0</v>
      </c>
      <c r="AE584">
        <v>0</v>
      </c>
      <c r="AF584">
        <v>30.573996999999999</v>
      </c>
    </row>
    <row r="585" spans="1:32" x14ac:dyDescent="0.3">
      <c r="A585">
        <v>2807457</v>
      </c>
      <c r="B585">
        <v>1</v>
      </c>
      <c r="C585" t="s">
        <v>83</v>
      </c>
      <c r="D585" t="s">
        <v>127</v>
      </c>
      <c r="E585" t="s">
        <v>2410</v>
      </c>
      <c r="F585" t="s">
        <v>2411</v>
      </c>
      <c r="G585" t="s">
        <v>31545</v>
      </c>
      <c r="H585" t="s">
        <v>134</v>
      </c>
      <c r="I585" t="s">
        <v>79</v>
      </c>
      <c r="J585" t="s">
        <v>135</v>
      </c>
      <c r="K585" t="s">
        <v>22</v>
      </c>
      <c r="L585" t="s">
        <v>136</v>
      </c>
      <c r="M585" t="s">
        <v>2412</v>
      </c>
      <c r="N585" t="s">
        <v>2413</v>
      </c>
      <c r="O585">
        <v>4.141111111111111</v>
      </c>
      <c r="P585">
        <v>2</v>
      </c>
      <c r="Q585">
        <v>385</v>
      </c>
      <c r="R585">
        <v>59</v>
      </c>
      <c r="S585">
        <v>25</v>
      </c>
      <c r="T585">
        <v>4</v>
      </c>
      <c r="U585">
        <v>51</v>
      </c>
      <c r="V585">
        <v>1</v>
      </c>
      <c r="W585">
        <v>0</v>
      </c>
      <c r="X585">
        <v>68.782510000000002</v>
      </c>
      <c r="Y585">
        <v>204.13141999999999</v>
      </c>
      <c r="Z585">
        <v>426.53897000000001</v>
      </c>
      <c r="AA585">
        <v>27.457909999999998</v>
      </c>
      <c r="AB585">
        <v>265.88364000000001</v>
      </c>
      <c r="AC585">
        <v>217.2886</v>
      </c>
      <c r="AD585">
        <v>79.138530000000003</v>
      </c>
      <c r="AE585">
        <v>0</v>
      </c>
      <c r="AF585">
        <v>1289.2216000000001</v>
      </c>
    </row>
    <row r="586" spans="1:32" x14ac:dyDescent="0.3">
      <c r="A586">
        <v>2807396</v>
      </c>
      <c r="B586">
        <v>1</v>
      </c>
      <c r="C586" t="s">
        <v>83</v>
      </c>
      <c r="D586" t="s">
        <v>128</v>
      </c>
      <c r="E586" t="s">
        <v>908</v>
      </c>
      <c r="F586" t="s">
        <v>909</v>
      </c>
      <c r="G586" t="s">
        <v>31545</v>
      </c>
      <c r="H586" t="s">
        <v>134</v>
      </c>
      <c r="I586" t="s">
        <v>79</v>
      </c>
      <c r="J586" t="s">
        <v>135</v>
      </c>
      <c r="K586" t="s">
        <v>22</v>
      </c>
      <c r="L586" t="s">
        <v>136</v>
      </c>
      <c r="M586" t="s">
        <v>2414</v>
      </c>
      <c r="N586" t="s">
        <v>2415</v>
      </c>
      <c r="O586">
        <v>2.0805555555555557</v>
      </c>
      <c r="P586">
        <v>0</v>
      </c>
      <c r="Q586">
        <v>172</v>
      </c>
      <c r="R586">
        <v>0</v>
      </c>
      <c r="S586">
        <v>0</v>
      </c>
      <c r="T586">
        <v>0</v>
      </c>
      <c r="U586">
        <v>10</v>
      </c>
      <c r="V586">
        <v>0</v>
      </c>
      <c r="W586">
        <v>0</v>
      </c>
      <c r="X586">
        <v>0</v>
      </c>
      <c r="Y586">
        <v>72.512469999999993</v>
      </c>
      <c r="Z586">
        <v>0</v>
      </c>
      <c r="AA586">
        <v>0</v>
      </c>
      <c r="AB586">
        <v>0</v>
      </c>
      <c r="AC586">
        <v>6.0571165000000002</v>
      </c>
      <c r="AD586">
        <v>0</v>
      </c>
      <c r="AE586">
        <v>0</v>
      </c>
      <c r="AF586">
        <v>78.569580000000002</v>
      </c>
    </row>
    <row r="587" spans="1:32" x14ac:dyDescent="0.3">
      <c r="A587">
        <v>2807408</v>
      </c>
      <c r="B587">
        <v>1</v>
      </c>
      <c r="C587" t="s">
        <v>82</v>
      </c>
      <c r="D587" t="s">
        <v>105</v>
      </c>
      <c r="E587" t="s">
        <v>2416</v>
      </c>
      <c r="F587" t="s">
        <v>2417</v>
      </c>
      <c r="G587" t="s">
        <v>31545</v>
      </c>
      <c r="H587" t="s">
        <v>134</v>
      </c>
      <c r="I587" t="s">
        <v>79</v>
      </c>
      <c r="J587" t="s">
        <v>135</v>
      </c>
      <c r="K587" t="s">
        <v>22</v>
      </c>
      <c r="L587" t="s">
        <v>136</v>
      </c>
      <c r="M587" t="s">
        <v>2418</v>
      </c>
      <c r="N587" t="s">
        <v>2419</v>
      </c>
      <c r="O587">
        <v>0.2772222222222222</v>
      </c>
      <c r="P587">
        <v>0</v>
      </c>
      <c r="Q587">
        <v>722</v>
      </c>
      <c r="R587">
        <v>2</v>
      </c>
      <c r="S587">
        <v>31</v>
      </c>
      <c r="T587">
        <v>13</v>
      </c>
      <c r="U587">
        <v>127</v>
      </c>
      <c r="V587">
        <v>3</v>
      </c>
      <c r="W587">
        <v>2</v>
      </c>
      <c r="X587">
        <v>0</v>
      </c>
      <c r="Y587">
        <v>71.354324000000005</v>
      </c>
      <c r="Z587">
        <v>0.26703680000000002</v>
      </c>
      <c r="AA587">
        <v>3.7280215999999999</v>
      </c>
      <c r="AB587">
        <v>30.451962999999999</v>
      </c>
      <c r="AC587">
        <v>36.342480000000002</v>
      </c>
      <c r="AD587">
        <v>68.271420000000006</v>
      </c>
      <c r="AE587">
        <v>56.873069999999998</v>
      </c>
      <c r="AF587">
        <v>267.28832999999997</v>
      </c>
    </row>
    <row r="588" spans="1:32" x14ac:dyDescent="0.3">
      <c r="A588">
        <v>2807438</v>
      </c>
      <c r="B588">
        <v>1</v>
      </c>
      <c r="C588" t="s">
        <v>82</v>
      </c>
      <c r="D588" t="s">
        <v>98</v>
      </c>
      <c r="E588" t="s">
        <v>2420</v>
      </c>
      <c r="F588" t="s">
        <v>2421</v>
      </c>
      <c r="G588" t="s">
        <v>31551</v>
      </c>
      <c r="H588" t="s">
        <v>185</v>
      </c>
      <c r="I588" t="s">
        <v>79</v>
      </c>
      <c r="J588" t="s">
        <v>135</v>
      </c>
      <c r="K588" t="s">
        <v>22</v>
      </c>
      <c r="L588" t="s">
        <v>186</v>
      </c>
      <c r="M588" t="s">
        <v>2422</v>
      </c>
      <c r="N588" t="s">
        <v>2423</v>
      </c>
      <c r="O588">
        <v>0.34444444444444444</v>
      </c>
      <c r="P588">
        <v>0</v>
      </c>
      <c r="Q588">
        <v>1280</v>
      </c>
      <c r="R588">
        <v>0</v>
      </c>
      <c r="S588">
        <v>0</v>
      </c>
      <c r="T588">
        <v>0</v>
      </c>
      <c r="U588">
        <v>44</v>
      </c>
      <c r="V588">
        <v>0</v>
      </c>
      <c r="W588">
        <v>0</v>
      </c>
      <c r="X588">
        <v>0</v>
      </c>
      <c r="Y588">
        <v>124.74007</v>
      </c>
      <c r="Z588">
        <v>0</v>
      </c>
      <c r="AA588">
        <v>0</v>
      </c>
      <c r="AB588">
        <v>0</v>
      </c>
      <c r="AC588">
        <v>42.987169999999999</v>
      </c>
      <c r="AD588">
        <v>0</v>
      </c>
      <c r="AE588">
        <v>0</v>
      </c>
      <c r="AF588">
        <v>167.72722999999999</v>
      </c>
    </row>
    <row r="589" spans="1:32" x14ac:dyDescent="0.3">
      <c r="A589">
        <v>2807324</v>
      </c>
      <c r="B589">
        <v>1</v>
      </c>
      <c r="C589" t="s">
        <v>82</v>
      </c>
      <c r="D589" t="s">
        <v>99</v>
      </c>
      <c r="E589" t="s">
        <v>683</v>
      </c>
      <c r="F589" t="s">
        <v>437</v>
      </c>
      <c r="G589" t="s">
        <v>31545</v>
      </c>
      <c r="H589" t="s">
        <v>134</v>
      </c>
      <c r="I589" t="s">
        <v>79</v>
      </c>
      <c r="J589" t="s">
        <v>135</v>
      </c>
      <c r="K589" t="s">
        <v>22</v>
      </c>
      <c r="L589" t="s">
        <v>136</v>
      </c>
      <c r="M589" t="s">
        <v>2424</v>
      </c>
      <c r="N589" t="s">
        <v>2425</v>
      </c>
      <c r="O589">
        <v>0.23972222222222223</v>
      </c>
      <c r="P589">
        <v>0</v>
      </c>
      <c r="Q589">
        <v>0</v>
      </c>
      <c r="R589">
        <v>0</v>
      </c>
      <c r="S589">
        <v>0</v>
      </c>
      <c r="T589">
        <v>3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4.1486029999999996</v>
      </c>
      <c r="AC589">
        <v>0</v>
      </c>
      <c r="AD589">
        <v>45.161045000000001</v>
      </c>
      <c r="AE589">
        <v>0</v>
      </c>
      <c r="AF589">
        <v>49.309646999999998</v>
      </c>
    </row>
    <row r="590" spans="1:32" x14ac:dyDescent="0.3">
      <c r="A590">
        <v>2807344</v>
      </c>
      <c r="B590">
        <v>1</v>
      </c>
      <c r="C590" t="s">
        <v>82</v>
      </c>
      <c r="D590" t="s">
        <v>88</v>
      </c>
      <c r="E590" t="s">
        <v>2426</v>
      </c>
      <c r="F590" t="s">
        <v>2427</v>
      </c>
      <c r="G590" t="s">
        <v>31546</v>
      </c>
      <c r="H590" t="s">
        <v>1557</v>
      </c>
      <c r="I590" t="s">
        <v>78</v>
      </c>
      <c r="J590" t="s">
        <v>135</v>
      </c>
      <c r="K590" t="s">
        <v>22</v>
      </c>
      <c r="L590" t="s">
        <v>136</v>
      </c>
      <c r="M590" t="s">
        <v>2428</v>
      </c>
      <c r="N590" t="s">
        <v>1558</v>
      </c>
      <c r="O590">
        <v>1.9558333333333333</v>
      </c>
      <c r="P590">
        <v>0</v>
      </c>
      <c r="Q590">
        <v>92</v>
      </c>
      <c r="R590">
        <v>0</v>
      </c>
      <c r="S590">
        <v>3</v>
      </c>
      <c r="T590">
        <v>0</v>
      </c>
      <c r="U590">
        <v>11</v>
      </c>
      <c r="V590">
        <v>0</v>
      </c>
      <c r="W590">
        <v>0</v>
      </c>
      <c r="X590">
        <v>0</v>
      </c>
      <c r="Y590">
        <v>25.59517</v>
      </c>
      <c r="Z590">
        <v>0</v>
      </c>
      <c r="AA590">
        <v>1.2025083000000001</v>
      </c>
      <c r="AB590">
        <v>0</v>
      </c>
      <c r="AC590">
        <v>8.2119520000000001</v>
      </c>
      <c r="AD590">
        <v>0</v>
      </c>
      <c r="AE590">
        <v>0</v>
      </c>
      <c r="AF590">
        <v>35.009632000000003</v>
      </c>
    </row>
    <row r="591" spans="1:32" x14ac:dyDescent="0.3">
      <c r="A591">
        <v>2807316</v>
      </c>
      <c r="B591">
        <v>1</v>
      </c>
      <c r="C591" t="s">
        <v>82</v>
      </c>
      <c r="D591" t="s">
        <v>106</v>
      </c>
      <c r="E591" t="s">
        <v>2429</v>
      </c>
      <c r="F591" t="s">
        <v>2430</v>
      </c>
      <c r="G591" t="s">
        <v>31549</v>
      </c>
      <c r="H591" t="s">
        <v>134</v>
      </c>
      <c r="I591" t="s">
        <v>79</v>
      </c>
      <c r="J591" t="s">
        <v>135</v>
      </c>
      <c r="K591" t="s">
        <v>22</v>
      </c>
      <c r="L591" t="s">
        <v>136</v>
      </c>
      <c r="M591" t="s">
        <v>2431</v>
      </c>
      <c r="N591" t="s">
        <v>2117</v>
      </c>
      <c r="O591">
        <v>0.42388888888888887</v>
      </c>
      <c r="P591">
        <v>4</v>
      </c>
      <c r="Q591">
        <v>137</v>
      </c>
      <c r="R591">
        <v>6</v>
      </c>
      <c r="S591">
        <v>3</v>
      </c>
      <c r="T591">
        <v>14</v>
      </c>
      <c r="U591">
        <v>43</v>
      </c>
      <c r="V591">
        <v>0</v>
      </c>
      <c r="W591">
        <v>0</v>
      </c>
      <c r="X591">
        <v>0.52381200000000006</v>
      </c>
      <c r="Y591">
        <v>18.415821000000001</v>
      </c>
      <c r="Z591">
        <v>16.489243999999999</v>
      </c>
      <c r="AA591">
        <v>6.7829719999999997E-4</v>
      </c>
      <c r="AB591">
        <v>42.318843999999999</v>
      </c>
      <c r="AC591">
        <v>11.710372</v>
      </c>
      <c r="AD591">
        <v>0</v>
      </c>
      <c r="AE591">
        <v>0</v>
      </c>
      <c r="AF591">
        <v>89.458770000000001</v>
      </c>
    </row>
    <row r="592" spans="1:32" x14ac:dyDescent="0.3">
      <c r="A592">
        <v>2807360</v>
      </c>
      <c r="B592">
        <v>1</v>
      </c>
      <c r="C592" t="s">
        <v>83</v>
      </c>
      <c r="D592" t="s">
        <v>116</v>
      </c>
      <c r="E592" t="s">
        <v>2432</v>
      </c>
      <c r="F592" t="s">
        <v>2433</v>
      </c>
      <c r="G592" t="s">
        <v>31552</v>
      </c>
      <c r="H592" t="s">
        <v>665</v>
      </c>
      <c r="I592" t="s">
        <v>78</v>
      </c>
      <c r="J592" t="s">
        <v>135</v>
      </c>
      <c r="K592" t="s">
        <v>22</v>
      </c>
      <c r="L592" t="s">
        <v>136</v>
      </c>
      <c r="M592" t="s">
        <v>2434</v>
      </c>
      <c r="N592" t="s">
        <v>2435</v>
      </c>
      <c r="O592">
        <v>1.2038888888888888</v>
      </c>
      <c r="P592">
        <v>0</v>
      </c>
      <c r="Q592">
        <v>173</v>
      </c>
      <c r="R592">
        <v>0</v>
      </c>
      <c r="S592">
        <v>3</v>
      </c>
      <c r="T592">
        <v>0</v>
      </c>
      <c r="U592">
        <v>10</v>
      </c>
      <c r="V592">
        <v>0</v>
      </c>
      <c r="W592">
        <v>0</v>
      </c>
      <c r="X592">
        <v>0</v>
      </c>
      <c r="Y592">
        <v>27.834496000000001</v>
      </c>
      <c r="Z592">
        <v>0</v>
      </c>
      <c r="AA592">
        <v>1.0181317E-2</v>
      </c>
      <c r="AB592">
        <v>0</v>
      </c>
      <c r="AC592">
        <v>3.3978453000000002</v>
      </c>
      <c r="AD592">
        <v>0</v>
      </c>
      <c r="AE592">
        <v>0</v>
      </c>
      <c r="AF592">
        <v>31.242521</v>
      </c>
    </row>
    <row r="593" spans="1:32" x14ac:dyDescent="0.3">
      <c r="A593">
        <v>2807350</v>
      </c>
      <c r="B593">
        <v>1</v>
      </c>
      <c r="C593" t="s">
        <v>82</v>
      </c>
      <c r="D593" t="s">
        <v>88</v>
      </c>
      <c r="E593" t="s">
        <v>2436</v>
      </c>
      <c r="F593" t="s">
        <v>2437</v>
      </c>
      <c r="G593" t="s">
        <v>31551</v>
      </c>
      <c r="H593" t="s">
        <v>1209</v>
      </c>
      <c r="I593" t="s">
        <v>79</v>
      </c>
      <c r="J593" t="s">
        <v>135</v>
      </c>
      <c r="K593" t="s">
        <v>22</v>
      </c>
      <c r="L593" t="s">
        <v>136</v>
      </c>
      <c r="M593" t="s">
        <v>2438</v>
      </c>
      <c r="N593" t="s">
        <v>2439</v>
      </c>
      <c r="O593">
        <v>4.2188888888888885</v>
      </c>
      <c r="P593">
        <v>0</v>
      </c>
      <c r="Q593">
        <v>816</v>
      </c>
      <c r="R593">
        <v>0</v>
      </c>
      <c r="S593">
        <v>0</v>
      </c>
      <c r="T593">
        <v>3</v>
      </c>
      <c r="U593">
        <v>40</v>
      </c>
      <c r="V593">
        <v>0</v>
      </c>
      <c r="W593">
        <v>0</v>
      </c>
      <c r="X593">
        <v>0</v>
      </c>
      <c r="Y593">
        <v>806.69629999999995</v>
      </c>
      <c r="Z593">
        <v>0</v>
      </c>
      <c r="AA593">
        <v>0</v>
      </c>
      <c r="AB593">
        <v>533.66330000000005</v>
      </c>
      <c r="AC593">
        <v>478.00664999999998</v>
      </c>
      <c r="AD593">
        <v>0</v>
      </c>
      <c r="AE593">
        <v>0</v>
      </c>
      <c r="AF593">
        <v>1818.3661999999999</v>
      </c>
    </row>
    <row r="594" spans="1:32" x14ac:dyDescent="0.3">
      <c r="A594">
        <v>2807235</v>
      </c>
      <c r="B594">
        <v>1</v>
      </c>
      <c r="C594" t="s">
        <v>82</v>
      </c>
      <c r="D594" t="s">
        <v>104</v>
      </c>
      <c r="E594" t="s">
        <v>2440</v>
      </c>
      <c r="F594" t="s">
        <v>2441</v>
      </c>
      <c r="G594" t="s">
        <v>31550</v>
      </c>
      <c r="H594" t="s">
        <v>380</v>
      </c>
      <c r="I594" t="s">
        <v>78</v>
      </c>
      <c r="J594" t="s">
        <v>135</v>
      </c>
      <c r="K594" t="s">
        <v>22</v>
      </c>
      <c r="L594" t="s">
        <v>136</v>
      </c>
      <c r="M594" t="s">
        <v>2442</v>
      </c>
      <c r="N594" t="s">
        <v>2443</v>
      </c>
      <c r="O594">
        <v>2.9633333333333334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9</v>
      </c>
      <c r="V594">
        <v>0</v>
      </c>
      <c r="W594">
        <v>1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85.761696000000001</v>
      </c>
      <c r="AD594">
        <v>0</v>
      </c>
      <c r="AE594">
        <v>24.027798000000001</v>
      </c>
      <c r="AF594">
        <v>109.7895</v>
      </c>
    </row>
    <row r="595" spans="1:32" x14ac:dyDescent="0.3">
      <c r="A595">
        <v>2807234</v>
      </c>
      <c r="B595">
        <v>1</v>
      </c>
      <c r="C595" t="s">
        <v>82</v>
      </c>
      <c r="D595" t="s">
        <v>91</v>
      </c>
      <c r="E595" t="s">
        <v>2444</v>
      </c>
      <c r="F595" t="s">
        <v>2445</v>
      </c>
      <c r="G595" t="s">
        <v>31546</v>
      </c>
      <c r="H595" t="s">
        <v>1297</v>
      </c>
      <c r="I595" t="s">
        <v>78</v>
      </c>
      <c r="J595" t="s">
        <v>135</v>
      </c>
      <c r="K595" t="s">
        <v>22</v>
      </c>
      <c r="L595" t="s">
        <v>136</v>
      </c>
      <c r="M595" t="s">
        <v>2446</v>
      </c>
      <c r="N595" t="s">
        <v>2447</v>
      </c>
      <c r="O595">
        <v>4.2841666666666667</v>
      </c>
      <c r="P595">
        <v>0</v>
      </c>
      <c r="Q595">
        <v>74</v>
      </c>
      <c r="R595">
        <v>0</v>
      </c>
      <c r="S595">
        <v>1</v>
      </c>
      <c r="T595">
        <v>0</v>
      </c>
      <c r="U595">
        <v>4</v>
      </c>
      <c r="V595">
        <v>0</v>
      </c>
      <c r="W595">
        <v>0</v>
      </c>
      <c r="X595">
        <v>0</v>
      </c>
      <c r="Y595">
        <v>77.4833</v>
      </c>
      <c r="Z595">
        <v>0</v>
      </c>
      <c r="AA595">
        <v>0.48903396999999998</v>
      </c>
      <c r="AB595">
        <v>0</v>
      </c>
      <c r="AC595">
        <v>32.519477999999999</v>
      </c>
      <c r="AD595">
        <v>0</v>
      </c>
      <c r="AE595">
        <v>0</v>
      </c>
      <c r="AF595">
        <v>110.49181</v>
      </c>
    </row>
    <row r="596" spans="1:32" x14ac:dyDescent="0.3">
      <c r="A596">
        <v>2807231</v>
      </c>
      <c r="B596">
        <v>1</v>
      </c>
      <c r="C596" t="s">
        <v>83</v>
      </c>
      <c r="D596" t="s">
        <v>119</v>
      </c>
      <c r="E596" t="s">
        <v>2448</v>
      </c>
      <c r="F596" t="s">
        <v>2449</v>
      </c>
      <c r="G596" t="s">
        <v>31551</v>
      </c>
      <c r="H596" t="s">
        <v>672</v>
      </c>
      <c r="I596" t="s">
        <v>79</v>
      </c>
      <c r="J596" t="s">
        <v>135</v>
      </c>
      <c r="K596" t="s">
        <v>22</v>
      </c>
      <c r="L596" t="s">
        <v>136</v>
      </c>
      <c r="M596" t="s">
        <v>2450</v>
      </c>
      <c r="N596" t="s">
        <v>2451</v>
      </c>
      <c r="O596">
        <v>4.0055555555555555</v>
      </c>
      <c r="P596">
        <v>0</v>
      </c>
      <c r="Q596">
        <v>23</v>
      </c>
      <c r="R596">
        <v>0</v>
      </c>
      <c r="S596">
        <v>2</v>
      </c>
      <c r="T596">
        <v>0</v>
      </c>
      <c r="U596">
        <v>1</v>
      </c>
      <c r="V596">
        <v>0</v>
      </c>
      <c r="W596">
        <v>0</v>
      </c>
      <c r="X596">
        <v>0</v>
      </c>
      <c r="Y596">
        <v>2.9947311999999999</v>
      </c>
      <c r="Z596">
        <v>0</v>
      </c>
      <c r="AA596">
        <v>0.289636</v>
      </c>
      <c r="AB596">
        <v>0</v>
      </c>
      <c r="AC596">
        <v>0.57695025</v>
      </c>
      <c r="AD596">
        <v>0</v>
      </c>
      <c r="AE596">
        <v>0</v>
      </c>
      <c r="AF596">
        <v>3.8613173999999999</v>
      </c>
    </row>
    <row r="597" spans="1:32" x14ac:dyDescent="0.3">
      <c r="A597">
        <v>2807246</v>
      </c>
      <c r="B597">
        <v>1</v>
      </c>
      <c r="C597" t="s">
        <v>82</v>
      </c>
      <c r="D597" t="s">
        <v>104</v>
      </c>
      <c r="E597" t="s">
        <v>2452</v>
      </c>
      <c r="F597" t="s">
        <v>2453</v>
      </c>
      <c r="G597" t="s">
        <v>31546</v>
      </c>
      <c r="H597" t="s">
        <v>223</v>
      </c>
      <c r="I597" t="s">
        <v>78</v>
      </c>
      <c r="J597" t="s">
        <v>135</v>
      </c>
      <c r="K597" t="s">
        <v>22</v>
      </c>
      <c r="L597" t="s">
        <v>136</v>
      </c>
      <c r="M597" t="s">
        <v>2454</v>
      </c>
      <c r="N597" t="s">
        <v>2455</v>
      </c>
      <c r="O597">
        <v>1.4622222222222223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235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223.82105999999999</v>
      </c>
      <c r="AD597">
        <v>0</v>
      </c>
      <c r="AE597">
        <v>0</v>
      </c>
      <c r="AF597">
        <v>223.82105999999999</v>
      </c>
    </row>
    <row r="598" spans="1:32" x14ac:dyDescent="0.3">
      <c r="A598">
        <v>2807130</v>
      </c>
      <c r="B598">
        <v>2</v>
      </c>
      <c r="C598" t="s">
        <v>82</v>
      </c>
      <c r="D598" t="s">
        <v>108</v>
      </c>
      <c r="E598" t="s">
        <v>2456</v>
      </c>
      <c r="F598" t="s">
        <v>2457</v>
      </c>
      <c r="G598" t="s">
        <v>31552</v>
      </c>
      <c r="H598" t="s">
        <v>223</v>
      </c>
      <c r="I598" t="s">
        <v>78</v>
      </c>
      <c r="J598" t="s">
        <v>135</v>
      </c>
      <c r="K598" t="s">
        <v>22</v>
      </c>
      <c r="L598" t="s">
        <v>136</v>
      </c>
      <c r="M598" t="s">
        <v>2458</v>
      </c>
      <c r="N598" t="s">
        <v>2459</v>
      </c>
      <c r="O598">
        <v>1.3169444444444445</v>
      </c>
      <c r="P598">
        <v>0</v>
      </c>
      <c r="Q598">
        <v>189</v>
      </c>
      <c r="R598">
        <v>0</v>
      </c>
      <c r="S598">
        <v>2</v>
      </c>
      <c r="T598">
        <v>0</v>
      </c>
      <c r="U598">
        <v>29</v>
      </c>
      <c r="V598">
        <v>0</v>
      </c>
      <c r="W598">
        <v>0</v>
      </c>
      <c r="X598">
        <v>0</v>
      </c>
      <c r="Y598">
        <v>54.234417000000001</v>
      </c>
      <c r="Z598">
        <v>0</v>
      </c>
      <c r="AA598">
        <v>2.422005</v>
      </c>
      <c r="AB598">
        <v>0</v>
      </c>
      <c r="AC598">
        <v>42.979194999999997</v>
      </c>
      <c r="AD598">
        <v>0</v>
      </c>
      <c r="AE598">
        <v>0</v>
      </c>
      <c r="AF598">
        <v>99.635620000000003</v>
      </c>
    </row>
    <row r="599" spans="1:32" x14ac:dyDescent="0.3">
      <c r="A599">
        <v>2807248</v>
      </c>
      <c r="B599">
        <v>1</v>
      </c>
      <c r="C599" t="s">
        <v>82</v>
      </c>
      <c r="D599" t="s">
        <v>100</v>
      </c>
      <c r="E599" t="s">
        <v>1475</v>
      </c>
      <c r="F599" t="s">
        <v>1476</v>
      </c>
      <c r="G599" t="s">
        <v>31552</v>
      </c>
      <c r="H599" t="s">
        <v>145</v>
      </c>
      <c r="I599" t="s">
        <v>78</v>
      </c>
      <c r="J599" t="s">
        <v>135</v>
      </c>
      <c r="K599" t="s">
        <v>22</v>
      </c>
      <c r="L599" t="s">
        <v>136</v>
      </c>
      <c r="M599" t="s">
        <v>2460</v>
      </c>
      <c r="N599" t="s">
        <v>2461</v>
      </c>
      <c r="O599">
        <v>0.57861111111111108</v>
      </c>
      <c r="P599">
        <v>0</v>
      </c>
      <c r="Q599">
        <v>567</v>
      </c>
      <c r="R599">
        <v>0</v>
      </c>
      <c r="S599">
        <v>0</v>
      </c>
      <c r="T599">
        <v>0</v>
      </c>
      <c r="U599">
        <v>50</v>
      </c>
      <c r="V599">
        <v>0</v>
      </c>
      <c r="W599">
        <v>0</v>
      </c>
      <c r="X599">
        <v>0</v>
      </c>
      <c r="Y599">
        <v>80.948480000000004</v>
      </c>
      <c r="Z599">
        <v>0</v>
      </c>
      <c r="AA599">
        <v>0</v>
      </c>
      <c r="AB599">
        <v>0</v>
      </c>
      <c r="AC599">
        <v>89.837940000000003</v>
      </c>
      <c r="AD599">
        <v>0</v>
      </c>
      <c r="AE599">
        <v>0</v>
      </c>
      <c r="AF599">
        <v>170.78641999999999</v>
      </c>
    </row>
    <row r="600" spans="1:32" x14ac:dyDescent="0.3">
      <c r="A600">
        <v>2806918</v>
      </c>
      <c r="B600">
        <v>2</v>
      </c>
      <c r="C600" t="s">
        <v>82</v>
      </c>
      <c r="D600" t="s">
        <v>108</v>
      </c>
      <c r="E600" t="s">
        <v>2462</v>
      </c>
      <c r="F600" t="s">
        <v>2463</v>
      </c>
      <c r="G600" t="s">
        <v>31552</v>
      </c>
      <c r="H600" t="s">
        <v>223</v>
      </c>
      <c r="I600" t="s">
        <v>78</v>
      </c>
      <c r="J600" t="s">
        <v>135</v>
      </c>
      <c r="K600" t="s">
        <v>22</v>
      </c>
      <c r="L600" t="s">
        <v>136</v>
      </c>
      <c r="M600" t="s">
        <v>2464</v>
      </c>
      <c r="N600" t="s">
        <v>2465</v>
      </c>
      <c r="O600">
        <v>0.4177777777777778</v>
      </c>
      <c r="P600">
        <v>0</v>
      </c>
      <c r="Q600">
        <v>3</v>
      </c>
      <c r="R600">
        <v>0</v>
      </c>
      <c r="S600">
        <v>20</v>
      </c>
      <c r="T600">
        <v>0</v>
      </c>
      <c r="U600">
        <v>14</v>
      </c>
      <c r="V600">
        <v>0</v>
      </c>
      <c r="W600">
        <v>0</v>
      </c>
      <c r="X600">
        <v>0</v>
      </c>
      <c r="Y600">
        <v>0.59388490000000005</v>
      </c>
      <c r="Z600">
        <v>0</v>
      </c>
      <c r="AA600">
        <v>3.0934216999999999</v>
      </c>
      <c r="AB600">
        <v>0</v>
      </c>
      <c r="AC600">
        <v>4.7845690000000003</v>
      </c>
      <c r="AD600">
        <v>0</v>
      </c>
      <c r="AE600">
        <v>0</v>
      </c>
      <c r="AF600">
        <v>8.4718750000000007</v>
      </c>
    </row>
    <row r="601" spans="1:32" x14ac:dyDescent="0.3">
      <c r="A601">
        <v>2807226</v>
      </c>
      <c r="B601">
        <v>1</v>
      </c>
      <c r="C601" t="s">
        <v>83</v>
      </c>
      <c r="D601" t="s">
        <v>130</v>
      </c>
      <c r="E601" t="s">
        <v>2466</v>
      </c>
      <c r="F601" t="s">
        <v>2467</v>
      </c>
      <c r="G601" t="s">
        <v>31549</v>
      </c>
      <c r="H601" t="s">
        <v>134</v>
      </c>
      <c r="I601" t="s">
        <v>79</v>
      </c>
      <c r="J601" t="s">
        <v>135</v>
      </c>
      <c r="K601" t="s">
        <v>22</v>
      </c>
      <c r="L601" t="s">
        <v>136</v>
      </c>
      <c r="M601" t="s">
        <v>2468</v>
      </c>
      <c r="N601" t="s">
        <v>2469</v>
      </c>
      <c r="O601">
        <v>1.0197222222222222</v>
      </c>
      <c r="P601">
        <v>3</v>
      </c>
      <c r="Q601">
        <v>218</v>
      </c>
      <c r="R601">
        <v>1</v>
      </c>
      <c r="S601">
        <v>3</v>
      </c>
      <c r="T601">
        <v>4</v>
      </c>
      <c r="U601">
        <v>23</v>
      </c>
      <c r="V601">
        <v>2</v>
      </c>
      <c r="W601">
        <v>0</v>
      </c>
      <c r="X601">
        <v>9.4549990000000008</v>
      </c>
      <c r="Y601">
        <v>55.743125999999997</v>
      </c>
      <c r="Z601">
        <v>0.15297283</v>
      </c>
      <c r="AA601">
        <v>4.3232249999999999</v>
      </c>
      <c r="AB601">
        <v>271.86831999999998</v>
      </c>
      <c r="AC601">
        <v>20.165324999999999</v>
      </c>
      <c r="AD601">
        <v>91.146649999999994</v>
      </c>
      <c r="AE601">
        <v>0</v>
      </c>
      <c r="AF601">
        <v>452.8546</v>
      </c>
    </row>
    <row r="602" spans="1:32" x14ac:dyDescent="0.3">
      <c r="A602">
        <v>2807151</v>
      </c>
      <c r="B602">
        <v>1</v>
      </c>
      <c r="C602" t="s">
        <v>82</v>
      </c>
      <c r="D602" t="s">
        <v>94</v>
      </c>
      <c r="E602" t="s">
        <v>2470</v>
      </c>
      <c r="F602" t="s">
        <v>2471</v>
      </c>
      <c r="G602" t="s">
        <v>31551</v>
      </c>
      <c r="H602" t="s">
        <v>672</v>
      </c>
      <c r="I602" t="s">
        <v>79</v>
      </c>
      <c r="J602" t="s">
        <v>135</v>
      </c>
      <c r="K602" t="s">
        <v>22</v>
      </c>
      <c r="L602" t="s">
        <v>136</v>
      </c>
      <c r="M602" t="s">
        <v>2472</v>
      </c>
      <c r="N602" t="s">
        <v>2473</v>
      </c>
      <c r="O602">
        <v>0.99222222222222223</v>
      </c>
      <c r="P602">
        <v>0</v>
      </c>
      <c r="Q602">
        <v>1</v>
      </c>
      <c r="R602">
        <v>0</v>
      </c>
      <c r="S602">
        <v>6</v>
      </c>
      <c r="T602">
        <v>0</v>
      </c>
      <c r="U602">
        <v>1</v>
      </c>
      <c r="V602">
        <v>0</v>
      </c>
      <c r="W602">
        <v>0</v>
      </c>
      <c r="X602">
        <v>0</v>
      </c>
      <c r="Y602">
        <v>0.10147576</v>
      </c>
      <c r="Z602">
        <v>0</v>
      </c>
      <c r="AA602">
        <v>0.53282945999999998</v>
      </c>
      <c r="AB602">
        <v>0</v>
      </c>
      <c r="AC602">
        <v>0.12875497</v>
      </c>
      <c r="AD602">
        <v>0</v>
      </c>
      <c r="AE602">
        <v>0</v>
      </c>
      <c r="AF602">
        <v>0.76306019999999997</v>
      </c>
    </row>
    <row r="603" spans="1:32" x14ac:dyDescent="0.3">
      <c r="A603">
        <v>2807063</v>
      </c>
      <c r="B603">
        <v>1</v>
      </c>
      <c r="C603" t="s">
        <v>83</v>
      </c>
      <c r="D603" t="s">
        <v>117</v>
      </c>
      <c r="E603" t="s">
        <v>2474</v>
      </c>
      <c r="F603" t="s">
        <v>2475</v>
      </c>
      <c r="G603" t="s">
        <v>31546</v>
      </c>
      <c r="H603" t="s">
        <v>223</v>
      </c>
      <c r="I603" t="s">
        <v>78</v>
      </c>
      <c r="J603" t="s">
        <v>135</v>
      </c>
      <c r="K603" t="s">
        <v>22</v>
      </c>
      <c r="L603" t="s">
        <v>136</v>
      </c>
      <c r="M603" t="s">
        <v>2476</v>
      </c>
      <c r="N603" t="s">
        <v>2477</v>
      </c>
      <c r="O603">
        <v>2.3838888888888889</v>
      </c>
      <c r="P603">
        <v>0</v>
      </c>
      <c r="Q603">
        <v>2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0.55371219999999999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0.55371219999999999</v>
      </c>
    </row>
    <row r="604" spans="1:32" x14ac:dyDescent="0.3">
      <c r="A604">
        <v>2807060</v>
      </c>
      <c r="B604">
        <v>1</v>
      </c>
      <c r="C604" t="s">
        <v>83</v>
      </c>
      <c r="D604" t="s">
        <v>119</v>
      </c>
      <c r="E604" t="s">
        <v>2478</v>
      </c>
      <c r="F604" t="s">
        <v>2479</v>
      </c>
      <c r="G604" t="s">
        <v>31552</v>
      </c>
      <c r="H604" t="s">
        <v>665</v>
      </c>
      <c r="I604" t="s">
        <v>78</v>
      </c>
      <c r="J604" t="s">
        <v>135</v>
      </c>
      <c r="K604" t="s">
        <v>22</v>
      </c>
      <c r="L604" t="s">
        <v>136</v>
      </c>
      <c r="M604" t="s">
        <v>2480</v>
      </c>
      <c r="N604" t="s">
        <v>2481</v>
      </c>
      <c r="O604">
        <v>3.3730555555555557</v>
      </c>
      <c r="P604">
        <v>0</v>
      </c>
      <c r="Q604">
        <v>19</v>
      </c>
      <c r="R604">
        <v>0</v>
      </c>
      <c r="S604">
        <v>0</v>
      </c>
      <c r="T604">
        <v>0</v>
      </c>
      <c r="U604">
        <v>3</v>
      </c>
      <c r="V604">
        <v>0</v>
      </c>
      <c r="W604">
        <v>0</v>
      </c>
      <c r="X604">
        <v>0</v>
      </c>
      <c r="Y604">
        <v>9.9249120000000008</v>
      </c>
      <c r="Z604">
        <v>0</v>
      </c>
      <c r="AA604">
        <v>0</v>
      </c>
      <c r="AB604">
        <v>0</v>
      </c>
      <c r="AC604">
        <v>13.37581</v>
      </c>
      <c r="AD604">
        <v>0</v>
      </c>
      <c r="AE604">
        <v>0</v>
      </c>
      <c r="AF604">
        <v>23.300722</v>
      </c>
    </row>
    <row r="605" spans="1:32" x14ac:dyDescent="0.3">
      <c r="A605">
        <v>2807062</v>
      </c>
      <c r="B605">
        <v>1</v>
      </c>
      <c r="C605" t="s">
        <v>82</v>
      </c>
      <c r="D605" t="s">
        <v>104</v>
      </c>
      <c r="E605" t="s">
        <v>2482</v>
      </c>
      <c r="F605" t="s">
        <v>2483</v>
      </c>
      <c r="G605" t="s">
        <v>31546</v>
      </c>
      <c r="H605" t="s">
        <v>223</v>
      </c>
      <c r="I605" t="s">
        <v>78</v>
      </c>
      <c r="J605" t="s">
        <v>135</v>
      </c>
      <c r="K605" t="s">
        <v>22</v>
      </c>
      <c r="L605" t="s">
        <v>136</v>
      </c>
      <c r="M605" t="s">
        <v>2484</v>
      </c>
      <c r="N605" t="s">
        <v>2485</v>
      </c>
      <c r="O605">
        <v>2.1894444444444443</v>
      </c>
      <c r="P605">
        <v>0</v>
      </c>
      <c r="Q605">
        <v>78</v>
      </c>
      <c r="R605">
        <v>0</v>
      </c>
      <c r="S605">
        <v>0</v>
      </c>
      <c r="T605">
        <v>0</v>
      </c>
      <c r="U605">
        <v>31</v>
      </c>
      <c r="V605">
        <v>0</v>
      </c>
      <c r="W605">
        <v>0</v>
      </c>
      <c r="X605">
        <v>0</v>
      </c>
      <c r="Y605">
        <v>53.891620000000003</v>
      </c>
      <c r="Z605">
        <v>0</v>
      </c>
      <c r="AA605">
        <v>0</v>
      </c>
      <c r="AB605">
        <v>0</v>
      </c>
      <c r="AC605">
        <v>31.384613000000002</v>
      </c>
      <c r="AD605">
        <v>0</v>
      </c>
      <c r="AE605">
        <v>0</v>
      </c>
      <c r="AF605">
        <v>85.276229999999998</v>
      </c>
    </row>
    <row r="606" spans="1:32" x14ac:dyDescent="0.3">
      <c r="A606">
        <v>2807040</v>
      </c>
      <c r="B606">
        <v>1</v>
      </c>
      <c r="C606" t="s">
        <v>82</v>
      </c>
      <c r="D606" t="s">
        <v>101</v>
      </c>
      <c r="E606" t="s">
        <v>2486</v>
      </c>
      <c r="F606" t="s">
        <v>2487</v>
      </c>
      <c r="G606" t="s">
        <v>31546</v>
      </c>
      <c r="H606" t="s">
        <v>223</v>
      </c>
      <c r="I606" t="s">
        <v>78</v>
      </c>
      <c r="J606" t="s">
        <v>135</v>
      </c>
      <c r="K606" t="s">
        <v>22</v>
      </c>
      <c r="L606" t="s">
        <v>136</v>
      </c>
      <c r="M606" t="s">
        <v>2488</v>
      </c>
      <c r="N606" t="s">
        <v>2489</v>
      </c>
      <c r="O606">
        <v>5.5491666666666664</v>
      </c>
      <c r="P606">
        <v>0</v>
      </c>
      <c r="Q606">
        <v>182</v>
      </c>
      <c r="R606">
        <v>0</v>
      </c>
      <c r="S606">
        <v>0</v>
      </c>
      <c r="T606">
        <v>0</v>
      </c>
      <c r="U606">
        <v>4</v>
      </c>
      <c r="V606">
        <v>0</v>
      </c>
      <c r="W606">
        <v>0</v>
      </c>
      <c r="X606">
        <v>0</v>
      </c>
      <c r="Y606">
        <v>297.20285000000001</v>
      </c>
      <c r="Z606">
        <v>0</v>
      </c>
      <c r="AA606">
        <v>0</v>
      </c>
      <c r="AB606">
        <v>0</v>
      </c>
      <c r="AC606">
        <v>5.2618049999999998</v>
      </c>
      <c r="AD606">
        <v>0</v>
      </c>
      <c r="AE606">
        <v>0</v>
      </c>
      <c r="AF606">
        <v>302.46465999999998</v>
      </c>
    </row>
    <row r="607" spans="1:32" x14ac:dyDescent="0.3">
      <c r="A607">
        <v>2807005</v>
      </c>
      <c r="B607">
        <v>1</v>
      </c>
      <c r="C607" t="s">
        <v>83</v>
      </c>
      <c r="D607" t="s">
        <v>127</v>
      </c>
      <c r="E607" t="s">
        <v>2490</v>
      </c>
      <c r="F607" t="s">
        <v>2491</v>
      </c>
      <c r="G607" t="s">
        <v>31551</v>
      </c>
      <c r="H607" t="s">
        <v>624</v>
      </c>
      <c r="I607" t="s">
        <v>79</v>
      </c>
      <c r="J607" t="s">
        <v>135</v>
      </c>
      <c r="K607" t="s">
        <v>22</v>
      </c>
      <c r="L607" t="s">
        <v>136</v>
      </c>
      <c r="M607" t="s">
        <v>2492</v>
      </c>
      <c r="N607" t="s">
        <v>1406</v>
      </c>
      <c r="O607">
        <v>0.54638888888888892</v>
      </c>
      <c r="P607">
        <v>0</v>
      </c>
      <c r="Q607">
        <v>177</v>
      </c>
      <c r="R607">
        <v>0</v>
      </c>
      <c r="S607">
        <v>0</v>
      </c>
      <c r="T607">
        <v>1</v>
      </c>
      <c r="U607">
        <v>9</v>
      </c>
      <c r="V607">
        <v>0</v>
      </c>
      <c r="W607">
        <v>0</v>
      </c>
      <c r="X607">
        <v>0</v>
      </c>
      <c r="Y607">
        <v>9.6621520000000007</v>
      </c>
      <c r="Z607">
        <v>0</v>
      </c>
      <c r="AA607">
        <v>0</v>
      </c>
      <c r="AB607">
        <v>0.5052738</v>
      </c>
      <c r="AC607">
        <v>2.4675790000000002</v>
      </c>
      <c r="AD607">
        <v>0</v>
      </c>
      <c r="AE607">
        <v>0</v>
      </c>
      <c r="AF607">
        <v>12.635005</v>
      </c>
    </row>
    <row r="608" spans="1:32" x14ac:dyDescent="0.3">
      <c r="A608">
        <v>2806794</v>
      </c>
      <c r="B608">
        <v>2</v>
      </c>
      <c r="C608" t="s">
        <v>82</v>
      </c>
      <c r="D608" t="s">
        <v>90</v>
      </c>
      <c r="E608" t="s">
        <v>1685</v>
      </c>
      <c r="F608" t="s">
        <v>1686</v>
      </c>
      <c r="G608" t="s">
        <v>31549</v>
      </c>
      <c r="H608" t="s">
        <v>1358</v>
      </c>
      <c r="I608" t="s">
        <v>79</v>
      </c>
      <c r="J608" t="s">
        <v>135</v>
      </c>
      <c r="K608" t="s">
        <v>22</v>
      </c>
      <c r="L608" t="s">
        <v>136</v>
      </c>
      <c r="M608" t="s">
        <v>2493</v>
      </c>
      <c r="N608" t="s">
        <v>2494</v>
      </c>
      <c r="O608">
        <v>1.1041666666666667</v>
      </c>
      <c r="P608">
        <v>9</v>
      </c>
      <c r="Q608">
        <v>583</v>
      </c>
      <c r="R608">
        <v>9</v>
      </c>
      <c r="S608">
        <v>36</v>
      </c>
      <c r="T608">
        <v>24</v>
      </c>
      <c r="U608">
        <v>41</v>
      </c>
      <c r="V608">
        <v>0</v>
      </c>
      <c r="W608">
        <v>0</v>
      </c>
      <c r="X608">
        <v>11.189500000000001</v>
      </c>
      <c r="Y608">
        <v>246.57846000000001</v>
      </c>
      <c r="Z608">
        <v>10.463457</v>
      </c>
      <c r="AA608">
        <v>17.561060000000001</v>
      </c>
      <c r="AB608">
        <v>337.13137999999998</v>
      </c>
      <c r="AC608">
        <v>21.733896000000001</v>
      </c>
      <c r="AD608">
        <v>0</v>
      </c>
      <c r="AE608">
        <v>0</v>
      </c>
      <c r="AF608">
        <v>644.65779999999995</v>
      </c>
    </row>
    <row r="609" spans="1:32" x14ac:dyDescent="0.3">
      <c r="A609">
        <v>2806911</v>
      </c>
      <c r="B609">
        <v>2</v>
      </c>
      <c r="C609" t="s">
        <v>82</v>
      </c>
      <c r="D609" t="s">
        <v>90</v>
      </c>
      <c r="E609" t="s">
        <v>2495</v>
      </c>
      <c r="F609" t="s">
        <v>2496</v>
      </c>
      <c r="G609" t="s">
        <v>31552</v>
      </c>
      <c r="H609" t="s">
        <v>2497</v>
      </c>
      <c r="I609" t="s">
        <v>78</v>
      </c>
      <c r="J609" t="s">
        <v>135</v>
      </c>
      <c r="K609" t="s">
        <v>22</v>
      </c>
      <c r="L609" t="s">
        <v>136</v>
      </c>
      <c r="M609" t="s">
        <v>2498</v>
      </c>
      <c r="N609" t="s">
        <v>2499</v>
      </c>
      <c r="O609">
        <v>0.8158333333333333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51</v>
      </c>
      <c r="V609">
        <v>0</v>
      </c>
      <c r="W609">
        <v>5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54.635770000000001</v>
      </c>
      <c r="AD609">
        <v>0</v>
      </c>
      <c r="AE609">
        <v>41.553032000000002</v>
      </c>
      <c r="AF609">
        <v>96.188805000000002</v>
      </c>
    </row>
    <row r="610" spans="1:32" x14ac:dyDescent="0.3">
      <c r="A610">
        <v>2807001</v>
      </c>
      <c r="B610">
        <v>1</v>
      </c>
      <c r="C610" t="s">
        <v>82</v>
      </c>
      <c r="D610" t="s">
        <v>87</v>
      </c>
      <c r="E610" t="s">
        <v>1654</v>
      </c>
      <c r="F610" t="s">
        <v>1655</v>
      </c>
      <c r="G610" t="s">
        <v>31547</v>
      </c>
      <c r="H610" t="s">
        <v>185</v>
      </c>
      <c r="I610" t="s">
        <v>80</v>
      </c>
      <c r="J610" t="s">
        <v>248</v>
      </c>
      <c r="K610" t="s">
        <v>22</v>
      </c>
      <c r="L610" t="s">
        <v>186</v>
      </c>
      <c r="M610" t="s">
        <v>2500</v>
      </c>
      <c r="N610" t="s">
        <v>2501</v>
      </c>
      <c r="O610">
        <v>3.3333333333333333E-2</v>
      </c>
      <c r="P610">
        <v>0</v>
      </c>
      <c r="Q610">
        <v>4475</v>
      </c>
      <c r="R610">
        <v>0</v>
      </c>
      <c r="S610">
        <v>0</v>
      </c>
      <c r="T610">
        <v>0</v>
      </c>
      <c r="U610">
        <v>397</v>
      </c>
      <c r="V610">
        <v>0</v>
      </c>
      <c r="W610">
        <v>0</v>
      </c>
      <c r="X610">
        <v>0</v>
      </c>
      <c r="Y610">
        <v>27.988253</v>
      </c>
      <c r="Z610">
        <v>0</v>
      </c>
      <c r="AA610">
        <v>0</v>
      </c>
      <c r="AB610">
        <v>0</v>
      </c>
      <c r="AC610">
        <v>4.8205695000000004</v>
      </c>
      <c r="AD610">
        <v>0</v>
      </c>
      <c r="AE610">
        <v>0</v>
      </c>
      <c r="AF610">
        <v>32.808822999999997</v>
      </c>
    </row>
    <row r="611" spans="1:32" x14ac:dyDescent="0.3">
      <c r="A611">
        <v>2807002</v>
      </c>
      <c r="B611">
        <v>1</v>
      </c>
      <c r="C611" t="s">
        <v>82</v>
      </c>
      <c r="D611" t="s">
        <v>87</v>
      </c>
      <c r="E611" t="s">
        <v>2502</v>
      </c>
      <c r="F611" t="s">
        <v>2503</v>
      </c>
      <c r="G611" t="s">
        <v>31547</v>
      </c>
      <c r="H611" t="s">
        <v>185</v>
      </c>
      <c r="I611" t="s">
        <v>80</v>
      </c>
      <c r="J611" t="s">
        <v>248</v>
      </c>
      <c r="K611" t="s">
        <v>22</v>
      </c>
      <c r="L611" t="s">
        <v>186</v>
      </c>
      <c r="M611" t="s">
        <v>2500</v>
      </c>
      <c r="N611" t="s">
        <v>2501</v>
      </c>
      <c r="O611">
        <v>3.3333333333333333E-2</v>
      </c>
      <c r="P611">
        <v>0</v>
      </c>
      <c r="Q611">
        <v>3069</v>
      </c>
      <c r="R611">
        <v>0</v>
      </c>
      <c r="S611">
        <v>0</v>
      </c>
      <c r="T611">
        <v>2</v>
      </c>
      <c r="U611">
        <v>2182</v>
      </c>
      <c r="V611">
        <v>0</v>
      </c>
      <c r="W611">
        <v>0</v>
      </c>
      <c r="X611">
        <v>0</v>
      </c>
      <c r="Y611">
        <v>22.154185999999999</v>
      </c>
      <c r="Z611">
        <v>0</v>
      </c>
      <c r="AA611">
        <v>0</v>
      </c>
      <c r="AB611">
        <v>0.27961122999999999</v>
      </c>
      <c r="AC611">
        <v>43.27366</v>
      </c>
      <c r="AD611">
        <v>0</v>
      </c>
      <c r="AE611">
        <v>0</v>
      </c>
      <c r="AF611">
        <v>65.707459999999998</v>
      </c>
    </row>
    <row r="612" spans="1:32" x14ac:dyDescent="0.3">
      <c r="A612">
        <v>2807008</v>
      </c>
      <c r="B612">
        <v>1</v>
      </c>
      <c r="C612" t="s">
        <v>82</v>
      </c>
      <c r="D612" t="s">
        <v>112</v>
      </c>
      <c r="E612" t="s">
        <v>2504</v>
      </c>
      <c r="F612" t="s">
        <v>2505</v>
      </c>
      <c r="G612" t="s">
        <v>31545</v>
      </c>
      <c r="H612" t="s">
        <v>134</v>
      </c>
      <c r="I612" t="s">
        <v>79</v>
      </c>
      <c r="J612" t="s">
        <v>248</v>
      </c>
      <c r="K612" t="s">
        <v>22</v>
      </c>
      <c r="L612" t="s">
        <v>136</v>
      </c>
      <c r="M612" t="s">
        <v>2506</v>
      </c>
      <c r="N612" t="s">
        <v>2507</v>
      </c>
      <c r="O612">
        <v>3.138888888888889E-2</v>
      </c>
      <c r="P612">
        <v>0</v>
      </c>
      <c r="Q612">
        <v>5682</v>
      </c>
      <c r="R612">
        <v>12</v>
      </c>
      <c r="S612">
        <v>64</v>
      </c>
      <c r="T612">
        <v>50</v>
      </c>
      <c r="U612">
        <v>555</v>
      </c>
      <c r="V612">
        <v>67</v>
      </c>
      <c r="W612">
        <v>10</v>
      </c>
      <c r="X612">
        <v>0</v>
      </c>
      <c r="Y612">
        <v>38.194499999999998</v>
      </c>
      <c r="Z612">
        <v>0.39555705000000002</v>
      </c>
      <c r="AA612">
        <v>0.85228919999999997</v>
      </c>
      <c r="AB612">
        <v>29.714127000000001</v>
      </c>
      <c r="AC612">
        <v>13.441634000000001</v>
      </c>
      <c r="AD612">
        <v>84.273430000000005</v>
      </c>
      <c r="AE612">
        <v>6.1780876999999998</v>
      </c>
      <c r="AF612">
        <v>173.04962</v>
      </c>
    </row>
    <row r="613" spans="1:32" x14ac:dyDescent="0.3">
      <c r="A613">
        <v>2806911</v>
      </c>
      <c r="B613">
        <v>1</v>
      </c>
      <c r="C613" t="s">
        <v>82</v>
      </c>
      <c r="D613" t="s">
        <v>90</v>
      </c>
      <c r="E613" t="s">
        <v>2508</v>
      </c>
      <c r="F613" t="s">
        <v>2509</v>
      </c>
      <c r="G613" t="s">
        <v>31546</v>
      </c>
      <c r="H613" t="s">
        <v>2497</v>
      </c>
      <c r="I613" t="s">
        <v>78</v>
      </c>
      <c r="J613" t="s">
        <v>135</v>
      </c>
      <c r="K613" t="s">
        <v>22</v>
      </c>
      <c r="L613" t="s">
        <v>136</v>
      </c>
      <c r="M613" t="s">
        <v>2510</v>
      </c>
      <c r="N613" t="s">
        <v>2498</v>
      </c>
      <c r="O613">
        <v>1.1430555555555555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2</v>
      </c>
      <c r="V613">
        <v>0</v>
      </c>
      <c r="W613">
        <v>2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13.574579</v>
      </c>
      <c r="AD613">
        <v>0</v>
      </c>
      <c r="AE613">
        <v>22.239355</v>
      </c>
      <c r="AF613">
        <v>35.813934000000003</v>
      </c>
    </row>
    <row r="614" spans="1:32" x14ac:dyDescent="0.3">
      <c r="A614">
        <v>2806850</v>
      </c>
      <c r="B614">
        <v>1</v>
      </c>
      <c r="C614" t="s">
        <v>82</v>
      </c>
      <c r="D614" t="s">
        <v>101</v>
      </c>
      <c r="E614" t="s">
        <v>2511</v>
      </c>
      <c r="F614" t="s">
        <v>2512</v>
      </c>
      <c r="G614" t="s">
        <v>31548</v>
      </c>
      <c r="H614" t="s">
        <v>333</v>
      </c>
      <c r="I614" t="s">
        <v>78</v>
      </c>
      <c r="J614" t="s">
        <v>135</v>
      </c>
      <c r="K614" t="s">
        <v>22</v>
      </c>
      <c r="L614" t="s">
        <v>136</v>
      </c>
      <c r="M614" t="s">
        <v>2513</v>
      </c>
      <c r="N614" t="s">
        <v>2514</v>
      </c>
      <c r="O614">
        <v>1.8830555555555555</v>
      </c>
      <c r="P614">
        <v>0</v>
      </c>
      <c r="Q614">
        <v>3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0.87625485999999997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0.87625485999999997</v>
      </c>
    </row>
    <row r="615" spans="1:32" x14ac:dyDescent="0.3">
      <c r="A615">
        <v>2806842</v>
      </c>
      <c r="B615">
        <v>1</v>
      </c>
      <c r="C615" t="s">
        <v>83</v>
      </c>
      <c r="D615" t="s">
        <v>123</v>
      </c>
      <c r="E615" t="s">
        <v>2515</v>
      </c>
      <c r="F615" t="s">
        <v>2516</v>
      </c>
      <c r="G615" t="s">
        <v>31546</v>
      </c>
      <c r="H615" t="s">
        <v>145</v>
      </c>
      <c r="I615" t="s">
        <v>78</v>
      </c>
      <c r="J615" t="s">
        <v>135</v>
      </c>
      <c r="K615" t="s">
        <v>22</v>
      </c>
      <c r="L615" t="s">
        <v>136</v>
      </c>
      <c r="M615" t="s">
        <v>2517</v>
      </c>
      <c r="N615" t="s">
        <v>2518</v>
      </c>
      <c r="O615">
        <v>0.6430555555555556</v>
      </c>
      <c r="P615">
        <v>0</v>
      </c>
      <c r="Q615">
        <v>26</v>
      </c>
      <c r="R615">
        <v>0</v>
      </c>
      <c r="S615">
        <v>0</v>
      </c>
      <c r="T615">
        <v>0</v>
      </c>
      <c r="U615">
        <v>3</v>
      </c>
      <c r="V615">
        <v>0</v>
      </c>
      <c r="W615">
        <v>0</v>
      </c>
      <c r="X615">
        <v>0</v>
      </c>
      <c r="Y615">
        <v>2.1980209999999998</v>
      </c>
      <c r="Z615">
        <v>0</v>
      </c>
      <c r="AA615">
        <v>0</v>
      </c>
      <c r="AB615">
        <v>0</v>
      </c>
      <c r="AC615">
        <v>0.18272257</v>
      </c>
      <c r="AD615">
        <v>0</v>
      </c>
      <c r="AE615">
        <v>0</v>
      </c>
      <c r="AF615">
        <v>2.3807434999999999</v>
      </c>
    </row>
    <row r="616" spans="1:32" x14ac:dyDescent="0.3">
      <c r="A616">
        <v>2806815</v>
      </c>
      <c r="B616">
        <v>1</v>
      </c>
      <c r="C616" t="s">
        <v>82</v>
      </c>
      <c r="D616" t="s">
        <v>104</v>
      </c>
      <c r="E616" t="s">
        <v>2519</v>
      </c>
      <c r="F616" t="s">
        <v>796</v>
      </c>
      <c r="G616" t="s">
        <v>31548</v>
      </c>
      <c r="H616" t="s">
        <v>893</v>
      </c>
      <c r="I616" t="s">
        <v>78</v>
      </c>
      <c r="J616" t="s">
        <v>135</v>
      </c>
      <c r="K616" t="s">
        <v>22</v>
      </c>
      <c r="L616" t="s">
        <v>136</v>
      </c>
      <c r="M616" t="s">
        <v>2520</v>
      </c>
      <c r="N616" t="s">
        <v>2521</v>
      </c>
      <c r="O616">
        <v>1.6063888888888889</v>
      </c>
      <c r="P616">
        <v>0</v>
      </c>
      <c r="Q616">
        <v>7</v>
      </c>
      <c r="R616">
        <v>0</v>
      </c>
      <c r="S616">
        <v>0</v>
      </c>
      <c r="T616">
        <v>0</v>
      </c>
      <c r="U616">
        <v>5</v>
      </c>
      <c r="V616">
        <v>0</v>
      </c>
      <c r="W616">
        <v>0</v>
      </c>
      <c r="X616">
        <v>0</v>
      </c>
      <c r="Y616">
        <v>1.8620369999999999</v>
      </c>
      <c r="Z616">
        <v>0</v>
      </c>
      <c r="AA616">
        <v>0</v>
      </c>
      <c r="AB616">
        <v>0</v>
      </c>
      <c r="AC616">
        <v>2.2744963</v>
      </c>
      <c r="AD616">
        <v>0</v>
      </c>
      <c r="AE616">
        <v>0</v>
      </c>
      <c r="AF616">
        <v>4.1365333</v>
      </c>
    </row>
    <row r="617" spans="1:32" x14ac:dyDescent="0.3">
      <c r="A617">
        <v>2806727</v>
      </c>
      <c r="B617">
        <v>1</v>
      </c>
      <c r="C617" t="s">
        <v>82</v>
      </c>
      <c r="D617" t="s">
        <v>104</v>
      </c>
      <c r="E617" t="s">
        <v>2522</v>
      </c>
      <c r="F617" t="s">
        <v>2523</v>
      </c>
      <c r="G617" t="s">
        <v>31546</v>
      </c>
      <c r="H617" t="s">
        <v>223</v>
      </c>
      <c r="I617" t="s">
        <v>78</v>
      </c>
      <c r="J617" t="s">
        <v>135</v>
      </c>
      <c r="K617" t="s">
        <v>22</v>
      </c>
      <c r="L617" t="s">
        <v>136</v>
      </c>
      <c r="M617" t="s">
        <v>2524</v>
      </c>
      <c r="N617" t="s">
        <v>2525</v>
      </c>
      <c r="O617">
        <v>2.5877777777777777</v>
      </c>
      <c r="P617">
        <v>0</v>
      </c>
      <c r="Q617">
        <v>30</v>
      </c>
      <c r="R617">
        <v>0</v>
      </c>
      <c r="S617">
        <v>0</v>
      </c>
      <c r="T617">
        <v>0</v>
      </c>
      <c r="U617">
        <v>4</v>
      </c>
      <c r="V617">
        <v>0</v>
      </c>
      <c r="W617">
        <v>0</v>
      </c>
      <c r="X617">
        <v>0</v>
      </c>
      <c r="Y617">
        <v>13.721254</v>
      </c>
      <c r="Z617">
        <v>0</v>
      </c>
      <c r="AA617">
        <v>0</v>
      </c>
      <c r="AB617">
        <v>0</v>
      </c>
      <c r="AC617">
        <v>1.0280585</v>
      </c>
      <c r="AD617">
        <v>0</v>
      </c>
      <c r="AE617">
        <v>0</v>
      </c>
      <c r="AF617">
        <v>14.749312</v>
      </c>
    </row>
    <row r="618" spans="1:32" x14ac:dyDescent="0.3">
      <c r="A618">
        <v>2806705</v>
      </c>
      <c r="B618">
        <v>1</v>
      </c>
      <c r="C618" t="s">
        <v>82</v>
      </c>
      <c r="D618" t="s">
        <v>84</v>
      </c>
      <c r="E618" t="s">
        <v>2526</v>
      </c>
      <c r="F618" t="s">
        <v>2527</v>
      </c>
      <c r="G618" t="s">
        <v>31546</v>
      </c>
      <c r="H618" t="s">
        <v>145</v>
      </c>
      <c r="I618" t="s">
        <v>78</v>
      </c>
      <c r="J618" t="s">
        <v>135</v>
      </c>
      <c r="K618" t="s">
        <v>22</v>
      </c>
      <c r="L618" t="s">
        <v>136</v>
      </c>
      <c r="M618" t="s">
        <v>2528</v>
      </c>
      <c r="N618" t="s">
        <v>2529</v>
      </c>
      <c r="O618">
        <v>0.18916666666666668</v>
      </c>
      <c r="P618">
        <v>0</v>
      </c>
      <c r="Q618">
        <v>7</v>
      </c>
      <c r="R618">
        <v>0</v>
      </c>
      <c r="S618">
        <v>0</v>
      </c>
      <c r="T618">
        <v>0</v>
      </c>
      <c r="U618">
        <v>2</v>
      </c>
      <c r="V618">
        <v>0</v>
      </c>
      <c r="W618">
        <v>0</v>
      </c>
      <c r="X618">
        <v>0</v>
      </c>
      <c r="Y618">
        <v>0.13000412</v>
      </c>
      <c r="Z618">
        <v>0</v>
      </c>
      <c r="AA618">
        <v>0</v>
      </c>
      <c r="AB618">
        <v>0</v>
      </c>
      <c r="AC618">
        <v>0.34661811999999997</v>
      </c>
      <c r="AD618">
        <v>0</v>
      </c>
      <c r="AE618">
        <v>0</v>
      </c>
      <c r="AF618">
        <v>0.47662225000000003</v>
      </c>
    </row>
    <row r="619" spans="1:32" x14ac:dyDescent="0.3">
      <c r="A619">
        <v>2806660</v>
      </c>
      <c r="B619">
        <v>1</v>
      </c>
      <c r="C619" t="s">
        <v>82</v>
      </c>
      <c r="D619" t="s">
        <v>91</v>
      </c>
      <c r="E619" t="s">
        <v>2530</v>
      </c>
      <c r="F619" t="s">
        <v>2531</v>
      </c>
      <c r="G619" t="s">
        <v>31546</v>
      </c>
      <c r="H619" t="s">
        <v>223</v>
      </c>
      <c r="I619" t="s">
        <v>78</v>
      </c>
      <c r="J619" t="s">
        <v>135</v>
      </c>
      <c r="K619" t="s">
        <v>22</v>
      </c>
      <c r="L619" t="s">
        <v>136</v>
      </c>
      <c r="M619" t="s">
        <v>1661</v>
      </c>
      <c r="N619" t="s">
        <v>2532</v>
      </c>
      <c r="O619">
        <v>2.7419444444444445</v>
      </c>
      <c r="P619">
        <v>0</v>
      </c>
      <c r="Q619">
        <v>280</v>
      </c>
      <c r="R619">
        <v>0</v>
      </c>
      <c r="S619">
        <v>0</v>
      </c>
      <c r="T619">
        <v>0</v>
      </c>
      <c r="U619">
        <v>3</v>
      </c>
      <c r="V619">
        <v>0</v>
      </c>
      <c r="W619">
        <v>0</v>
      </c>
      <c r="X619">
        <v>0</v>
      </c>
      <c r="Y619">
        <v>284.24988000000002</v>
      </c>
      <c r="Z619">
        <v>0</v>
      </c>
      <c r="AA619">
        <v>0</v>
      </c>
      <c r="AB619">
        <v>0</v>
      </c>
      <c r="AC619">
        <v>5.1996956000000001</v>
      </c>
      <c r="AD619">
        <v>0</v>
      </c>
      <c r="AE619">
        <v>0</v>
      </c>
      <c r="AF619">
        <v>289.44954999999999</v>
      </c>
    </row>
    <row r="620" spans="1:32" x14ac:dyDescent="0.3">
      <c r="A620">
        <v>2806629</v>
      </c>
      <c r="B620">
        <v>1</v>
      </c>
      <c r="C620" t="s">
        <v>82</v>
      </c>
      <c r="D620" t="s">
        <v>87</v>
      </c>
      <c r="E620" t="s">
        <v>2533</v>
      </c>
      <c r="F620" t="s">
        <v>2534</v>
      </c>
      <c r="G620" t="s">
        <v>31548</v>
      </c>
      <c r="H620" t="s">
        <v>333</v>
      </c>
      <c r="I620" t="s">
        <v>78</v>
      </c>
      <c r="J620" t="s">
        <v>135</v>
      </c>
      <c r="K620" t="s">
        <v>22</v>
      </c>
      <c r="L620" t="s">
        <v>136</v>
      </c>
      <c r="M620" t="s">
        <v>2535</v>
      </c>
      <c r="N620" t="s">
        <v>2536</v>
      </c>
      <c r="O620">
        <v>2.7255555555555557</v>
      </c>
      <c r="P620">
        <v>0</v>
      </c>
      <c r="Q620">
        <v>4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7.4192109999999998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7.4192109999999998</v>
      </c>
    </row>
    <row r="621" spans="1:32" x14ac:dyDescent="0.3">
      <c r="A621">
        <v>2806599</v>
      </c>
      <c r="B621">
        <v>1</v>
      </c>
      <c r="C621" t="s">
        <v>83</v>
      </c>
      <c r="D621" t="s">
        <v>123</v>
      </c>
      <c r="E621" t="s">
        <v>2537</v>
      </c>
      <c r="F621" t="s">
        <v>2538</v>
      </c>
      <c r="G621" t="s">
        <v>31548</v>
      </c>
      <c r="H621" t="s">
        <v>893</v>
      </c>
      <c r="I621" t="s">
        <v>78</v>
      </c>
      <c r="J621" t="s">
        <v>135</v>
      </c>
      <c r="K621" t="s">
        <v>22</v>
      </c>
      <c r="L621" t="s">
        <v>136</v>
      </c>
      <c r="M621" t="s">
        <v>2539</v>
      </c>
      <c r="N621" t="s">
        <v>2540</v>
      </c>
      <c r="O621">
        <v>1.1677777777777778</v>
      </c>
      <c r="P621">
        <v>0</v>
      </c>
      <c r="Q621">
        <v>5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1.353059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1.353059</v>
      </c>
    </row>
    <row r="622" spans="1:32" x14ac:dyDescent="0.3">
      <c r="A622">
        <v>2806602</v>
      </c>
      <c r="B622">
        <v>1</v>
      </c>
      <c r="C622" t="s">
        <v>83</v>
      </c>
      <c r="D622" t="s">
        <v>123</v>
      </c>
      <c r="E622" t="s">
        <v>2541</v>
      </c>
      <c r="F622" t="s">
        <v>2542</v>
      </c>
      <c r="G622" t="s">
        <v>31546</v>
      </c>
      <c r="H622" t="s">
        <v>223</v>
      </c>
      <c r="I622" t="s">
        <v>78</v>
      </c>
      <c r="J622" t="s">
        <v>135</v>
      </c>
      <c r="K622" t="s">
        <v>22</v>
      </c>
      <c r="L622" t="s">
        <v>136</v>
      </c>
      <c r="M622" t="s">
        <v>2543</v>
      </c>
      <c r="N622" t="s">
        <v>2544</v>
      </c>
      <c r="O622">
        <v>0.63249999999999995</v>
      </c>
      <c r="P622">
        <v>0</v>
      </c>
      <c r="Q622">
        <v>52</v>
      </c>
      <c r="R622">
        <v>0</v>
      </c>
      <c r="S622">
        <v>1</v>
      </c>
      <c r="T622">
        <v>0</v>
      </c>
      <c r="U622">
        <v>1</v>
      </c>
      <c r="V622">
        <v>0</v>
      </c>
      <c r="W622">
        <v>0</v>
      </c>
      <c r="X622">
        <v>0</v>
      </c>
      <c r="Y622">
        <v>5.9887804999999998</v>
      </c>
      <c r="Z622">
        <v>0</v>
      </c>
      <c r="AA622">
        <v>3.6519410000000001E-3</v>
      </c>
      <c r="AB622">
        <v>0</v>
      </c>
      <c r="AC622">
        <v>1.585662E-4</v>
      </c>
      <c r="AD622">
        <v>0</v>
      </c>
      <c r="AE622">
        <v>0</v>
      </c>
      <c r="AF622">
        <v>5.992591</v>
      </c>
    </row>
    <row r="623" spans="1:32" x14ac:dyDescent="0.3">
      <c r="A623">
        <v>2806622</v>
      </c>
      <c r="B623">
        <v>1</v>
      </c>
      <c r="C623" t="s">
        <v>82</v>
      </c>
      <c r="D623" t="s">
        <v>112</v>
      </c>
      <c r="E623" t="s">
        <v>2004</v>
      </c>
      <c r="F623" t="s">
        <v>2005</v>
      </c>
      <c r="G623" t="s">
        <v>31546</v>
      </c>
      <c r="H623" t="s">
        <v>223</v>
      </c>
      <c r="I623" t="s">
        <v>78</v>
      </c>
      <c r="J623" t="s">
        <v>135</v>
      </c>
      <c r="K623" t="s">
        <v>22</v>
      </c>
      <c r="L623" t="s">
        <v>136</v>
      </c>
      <c r="M623" t="s">
        <v>2545</v>
      </c>
      <c r="N623" t="s">
        <v>2546</v>
      </c>
      <c r="O623">
        <v>1.3205555555555555</v>
      </c>
      <c r="P623">
        <v>0</v>
      </c>
      <c r="Q623">
        <v>1</v>
      </c>
      <c r="R623">
        <v>0</v>
      </c>
      <c r="S623">
        <v>17</v>
      </c>
      <c r="T623">
        <v>0</v>
      </c>
      <c r="U623">
        <v>21</v>
      </c>
      <c r="V623">
        <v>0</v>
      </c>
      <c r="W623">
        <v>0</v>
      </c>
      <c r="X623">
        <v>0</v>
      </c>
      <c r="Y623">
        <v>0.31807723999999998</v>
      </c>
      <c r="Z623">
        <v>0</v>
      </c>
      <c r="AA623">
        <v>3.2552661999999999</v>
      </c>
      <c r="AB623">
        <v>0</v>
      </c>
      <c r="AC623">
        <v>15.374582999999999</v>
      </c>
      <c r="AD623">
        <v>0</v>
      </c>
      <c r="AE623">
        <v>0</v>
      </c>
      <c r="AF623">
        <v>18.947927</v>
      </c>
    </row>
    <row r="624" spans="1:32" x14ac:dyDescent="0.3">
      <c r="A624">
        <v>2806607</v>
      </c>
      <c r="B624">
        <v>1</v>
      </c>
      <c r="C624" t="s">
        <v>82</v>
      </c>
      <c r="D624" t="s">
        <v>101</v>
      </c>
      <c r="E624" t="s">
        <v>2547</v>
      </c>
      <c r="F624" t="s">
        <v>2548</v>
      </c>
      <c r="G624" t="s">
        <v>31549</v>
      </c>
      <c r="H624" t="s">
        <v>134</v>
      </c>
      <c r="I624" t="s">
        <v>79</v>
      </c>
      <c r="J624" t="s">
        <v>135</v>
      </c>
      <c r="K624" t="s">
        <v>22</v>
      </c>
      <c r="L624" t="s">
        <v>136</v>
      </c>
      <c r="M624" t="s">
        <v>2549</v>
      </c>
      <c r="N624" t="s">
        <v>2550</v>
      </c>
      <c r="O624">
        <v>0.39083333333333331</v>
      </c>
      <c r="P624">
        <v>0</v>
      </c>
      <c r="Q624">
        <v>132</v>
      </c>
      <c r="R624">
        <v>4</v>
      </c>
      <c r="S624">
        <v>6</v>
      </c>
      <c r="T624">
        <v>14</v>
      </c>
      <c r="U624">
        <v>14</v>
      </c>
      <c r="V624">
        <v>2</v>
      </c>
      <c r="W624">
        <v>0</v>
      </c>
      <c r="X624">
        <v>0</v>
      </c>
      <c r="Y624">
        <v>10.528732</v>
      </c>
      <c r="Z624">
        <v>0.77856254999999996</v>
      </c>
      <c r="AA624">
        <v>0.23976549999999999</v>
      </c>
      <c r="AB624">
        <v>46.373170000000002</v>
      </c>
      <c r="AC624">
        <v>2.0406019999999998</v>
      </c>
      <c r="AD624">
        <v>47.257010000000001</v>
      </c>
      <c r="AE624">
        <v>0</v>
      </c>
      <c r="AF624">
        <v>107.21784</v>
      </c>
    </row>
    <row r="625" spans="1:32" x14ac:dyDescent="0.3">
      <c r="A625">
        <v>2806621</v>
      </c>
      <c r="B625">
        <v>1</v>
      </c>
      <c r="C625" t="s">
        <v>82</v>
      </c>
      <c r="D625" t="s">
        <v>85</v>
      </c>
      <c r="E625" t="s">
        <v>2551</v>
      </c>
      <c r="F625" t="s">
        <v>2552</v>
      </c>
      <c r="G625" t="s">
        <v>31552</v>
      </c>
      <c r="H625" t="s">
        <v>1853</v>
      </c>
      <c r="I625" t="s">
        <v>78</v>
      </c>
      <c r="J625" t="s">
        <v>135</v>
      </c>
      <c r="K625" t="s">
        <v>22</v>
      </c>
      <c r="L625" t="s">
        <v>136</v>
      </c>
      <c r="M625" t="s">
        <v>2553</v>
      </c>
      <c r="N625" t="s">
        <v>2554</v>
      </c>
      <c r="O625">
        <v>2.3630555555555555</v>
      </c>
      <c r="P625">
        <v>0</v>
      </c>
      <c r="Q625">
        <v>811</v>
      </c>
      <c r="R625">
        <v>0</v>
      </c>
      <c r="S625">
        <v>0</v>
      </c>
      <c r="T625">
        <v>0</v>
      </c>
      <c r="U625">
        <v>195</v>
      </c>
      <c r="V625">
        <v>0</v>
      </c>
      <c r="W625">
        <v>0</v>
      </c>
      <c r="X625">
        <v>0</v>
      </c>
      <c r="Y625">
        <v>517.19619999999998</v>
      </c>
      <c r="Z625">
        <v>0</v>
      </c>
      <c r="AA625">
        <v>0</v>
      </c>
      <c r="AB625">
        <v>0</v>
      </c>
      <c r="AC625">
        <v>494.02614999999997</v>
      </c>
      <c r="AD625">
        <v>0</v>
      </c>
      <c r="AE625">
        <v>0</v>
      </c>
      <c r="AF625">
        <v>1011.22235</v>
      </c>
    </row>
    <row r="626" spans="1:32" x14ac:dyDescent="0.3">
      <c r="A626">
        <v>2806560</v>
      </c>
      <c r="B626">
        <v>1</v>
      </c>
      <c r="C626" t="s">
        <v>83</v>
      </c>
      <c r="D626" t="s">
        <v>123</v>
      </c>
      <c r="E626" t="s">
        <v>2555</v>
      </c>
      <c r="F626" t="s">
        <v>2556</v>
      </c>
      <c r="G626" t="s">
        <v>31548</v>
      </c>
      <c r="H626" t="s">
        <v>311</v>
      </c>
      <c r="I626" t="s">
        <v>78</v>
      </c>
      <c r="J626" t="s">
        <v>135</v>
      </c>
      <c r="K626" t="s">
        <v>22</v>
      </c>
      <c r="L626" t="s">
        <v>136</v>
      </c>
      <c r="M626" t="s">
        <v>2557</v>
      </c>
      <c r="N626" t="s">
        <v>2558</v>
      </c>
      <c r="O626">
        <v>0.72</v>
      </c>
      <c r="P626">
        <v>0</v>
      </c>
      <c r="Q626">
        <v>9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1.2517868000000001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1.2517868000000001</v>
      </c>
    </row>
    <row r="627" spans="1:32" x14ac:dyDescent="0.3">
      <c r="A627">
        <v>2806539</v>
      </c>
      <c r="B627">
        <v>1</v>
      </c>
      <c r="C627" t="s">
        <v>83</v>
      </c>
      <c r="D627" t="s">
        <v>123</v>
      </c>
      <c r="E627" t="s">
        <v>1695</v>
      </c>
      <c r="F627" t="s">
        <v>1696</v>
      </c>
      <c r="G627" t="s">
        <v>31551</v>
      </c>
      <c r="H627" t="s">
        <v>134</v>
      </c>
      <c r="I627" t="s">
        <v>79</v>
      </c>
      <c r="J627" t="s">
        <v>248</v>
      </c>
      <c r="K627" t="s">
        <v>22</v>
      </c>
      <c r="L627" t="s">
        <v>136</v>
      </c>
      <c r="M627" t="s">
        <v>2559</v>
      </c>
      <c r="N627" t="s">
        <v>2560</v>
      </c>
      <c r="O627">
        <v>9.1666666666666667E-3</v>
      </c>
      <c r="P627">
        <v>0</v>
      </c>
      <c r="Q627">
        <v>2</v>
      </c>
      <c r="R627">
        <v>11</v>
      </c>
      <c r="S627">
        <v>68</v>
      </c>
      <c r="T627">
        <v>6</v>
      </c>
      <c r="U627">
        <v>7</v>
      </c>
      <c r="V627">
        <v>0</v>
      </c>
      <c r="W627">
        <v>0</v>
      </c>
      <c r="X627">
        <v>0</v>
      </c>
      <c r="Y627">
        <v>2.4321808000000002E-3</v>
      </c>
      <c r="Z627">
        <v>0.49366202999999997</v>
      </c>
      <c r="AA627">
        <v>0.28420824</v>
      </c>
      <c r="AB627">
        <v>0.1265133</v>
      </c>
      <c r="AC627">
        <v>3.7500035000000001E-2</v>
      </c>
      <c r="AD627">
        <v>0</v>
      </c>
      <c r="AE627">
        <v>0</v>
      </c>
      <c r="AF627">
        <v>0.94431580000000004</v>
      </c>
    </row>
    <row r="628" spans="1:32" x14ac:dyDescent="0.3">
      <c r="A628">
        <v>2806562</v>
      </c>
      <c r="B628">
        <v>1</v>
      </c>
      <c r="C628" t="s">
        <v>82</v>
      </c>
      <c r="D628" t="s">
        <v>91</v>
      </c>
      <c r="E628" t="s">
        <v>2561</v>
      </c>
      <c r="F628" t="s">
        <v>2562</v>
      </c>
      <c r="G628" t="s">
        <v>31546</v>
      </c>
      <c r="H628" t="s">
        <v>1297</v>
      </c>
      <c r="I628" t="s">
        <v>78</v>
      </c>
      <c r="J628" t="s">
        <v>135</v>
      </c>
      <c r="K628" t="s">
        <v>22</v>
      </c>
      <c r="L628" t="s">
        <v>136</v>
      </c>
      <c r="M628" t="s">
        <v>2563</v>
      </c>
      <c r="N628" t="s">
        <v>2564</v>
      </c>
      <c r="O628">
        <v>2.8458333333333332</v>
      </c>
      <c r="P628">
        <v>0</v>
      </c>
      <c r="Q628">
        <v>75</v>
      </c>
      <c r="R628">
        <v>0</v>
      </c>
      <c r="S628">
        <v>3</v>
      </c>
      <c r="T628">
        <v>0</v>
      </c>
      <c r="U628">
        <v>8</v>
      </c>
      <c r="V628">
        <v>0</v>
      </c>
      <c r="W628">
        <v>0</v>
      </c>
      <c r="X628">
        <v>0</v>
      </c>
      <c r="Y628">
        <v>46.959003000000003</v>
      </c>
      <c r="Z628">
        <v>0</v>
      </c>
      <c r="AA628">
        <v>1.0483210999999999</v>
      </c>
      <c r="AB628">
        <v>0</v>
      </c>
      <c r="AC628">
        <v>11.933740999999999</v>
      </c>
      <c r="AD628">
        <v>0</v>
      </c>
      <c r="AE628">
        <v>0</v>
      </c>
      <c r="AF628">
        <v>59.941066999999997</v>
      </c>
    </row>
    <row r="629" spans="1:32" x14ac:dyDescent="0.3">
      <c r="A629">
        <v>2806537</v>
      </c>
      <c r="B629">
        <v>1</v>
      </c>
      <c r="C629" t="s">
        <v>82</v>
      </c>
      <c r="D629" t="s">
        <v>84</v>
      </c>
      <c r="E629" t="s">
        <v>2565</v>
      </c>
      <c r="F629" t="s">
        <v>2566</v>
      </c>
      <c r="G629" t="s">
        <v>31546</v>
      </c>
      <c r="H629" t="s">
        <v>223</v>
      </c>
      <c r="I629" t="s">
        <v>78</v>
      </c>
      <c r="J629" t="s">
        <v>135</v>
      </c>
      <c r="K629" t="s">
        <v>22</v>
      </c>
      <c r="L629" t="s">
        <v>136</v>
      </c>
      <c r="M629" t="s">
        <v>2567</v>
      </c>
      <c r="N629" t="s">
        <v>2568</v>
      </c>
      <c r="O629">
        <v>0.4</v>
      </c>
      <c r="P629">
        <v>0</v>
      </c>
      <c r="Q629">
        <v>174</v>
      </c>
      <c r="R629">
        <v>0</v>
      </c>
      <c r="S629">
        <v>0</v>
      </c>
      <c r="T629">
        <v>0</v>
      </c>
      <c r="U629">
        <v>5</v>
      </c>
      <c r="V629">
        <v>0</v>
      </c>
      <c r="W629">
        <v>0</v>
      </c>
      <c r="X629">
        <v>0</v>
      </c>
      <c r="Y629">
        <v>14.446491999999999</v>
      </c>
      <c r="Z629">
        <v>0</v>
      </c>
      <c r="AA629">
        <v>0</v>
      </c>
      <c r="AB629">
        <v>0</v>
      </c>
      <c r="AC629">
        <v>0.40152009999999999</v>
      </c>
      <c r="AD629">
        <v>0</v>
      </c>
      <c r="AE629">
        <v>0</v>
      </c>
      <c r="AF629">
        <v>14.848013</v>
      </c>
    </row>
    <row r="630" spans="1:32" x14ac:dyDescent="0.3">
      <c r="A630">
        <v>2806538</v>
      </c>
      <c r="B630">
        <v>1</v>
      </c>
      <c r="C630" t="s">
        <v>82</v>
      </c>
      <c r="D630" t="s">
        <v>88</v>
      </c>
      <c r="E630" t="s">
        <v>1081</v>
      </c>
      <c r="F630" t="s">
        <v>1082</v>
      </c>
      <c r="G630" t="s">
        <v>31552</v>
      </c>
      <c r="H630" t="s">
        <v>665</v>
      </c>
      <c r="I630" t="s">
        <v>78</v>
      </c>
      <c r="J630" t="s">
        <v>135</v>
      </c>
      <c r="K630" t="s">
        <v>22</v>
      </c>
      <c r="L630" t="s">
        <v>136</v>
      </c>
      <c r="M630" t="s">
        <v>2569</v>
      </c>
      <c r="N630" t="s">
        <v>2570</v>
      </c>
      <c r="O630">
        <v>2.2475000000000001</v>
      </c>
      <c r="P630">
        <v>0</v>
      </c>
      <c r="Q630">
        <v>210</v>
      </c>
      <c r="R630">
        <v>0</v>
      </c>
      <c r="S630">
        <v>0</v>
      </c>
      <c r="T630">
        <v>0</v>
      </c>
      <c r="U630">
        <v>10</v>
      </c>
      <c r="V630">
        <v>0</v>
      </c>
      <c r="W630">
        <v>0</v>
      </c>
      <c r="X630">
        <v>0</v>
      </c>
      <c r="Y630">
        <v>118.21213</v>
      </c>
      <c r="Z630">
        <v>0</v>
      </c>
      <c r="AA630">
        <v>0</v>
      </c>
      <c r="AB630">
        <v>0</v>
      </c>
      <c r="AC630">
        <v>9.5977200000000007</v>
      </c>
      <c r="AD630">
        <v>0</v>
      </c>
      <c r="AE630">
        <v>0</v>
      </c>
      <c r="AF630">
        <v>127.809845</v>
      </c>
    </row>
    <row r="631" spans="1:32" x14ac:dyDescent="0.3">
      <c r="A631">
        <v>2806508</v>
      </c>
      <c r="B631">
        <v>1</v>
      </c>
      <c r="C631" t="s">
        <v>82</v>
      </c>
      <c r="D631" t="s">
        <v>110</v>
      </c>
      <c r="E631" t="s">
        <v>2571</v>
      </c>
      <c r="F631" t="s">
        <v>2572</v>
      </c>
      <c r="G631" t="s">
        <v>31552</v>
      </c>
      <c r="H631" t="s">
        <v>665</v>
      </c>
      <c r="I631" t="s">
        <v>78</v>
      </c>
      <c r="J631" t="s">
        <v>135</v>
      </c>
      <c r="K631" t="s">
        <v>22</v>
      </c>
      <c r="L631" t="s">
        <v>136</v>
      </c>
      <c r="M631" t="s">
        <v>2573</v>
      </c>
      <c r="N631" t="s">
        <v>2574</v>
      </c>
      <c r="O631">
        <v>0.9425</v>
      </c>
      <c r="P631">
        <v>0</v>
      </c>
      <c r="Q631">
        <v>35</v>
      </c>
      <c r="R631">
        <v>0</v>
      </c>
      <c r="S631">
        <v>2</v>
      </c>
      <c r="T631">
        <v>0</v>
      </c>
      <c r="U631">
        <v>5</v>
      </c>
      <c r="V631">
        <v>0</v>
      </c>
      <c r="W631">
        <v>0</v>
      </c>
      <c r="X631">
        <v>0</v>
      </c>
      <c r="Y631">
        <v>5.6567654999999997</v>
      </c>
      <c r="Z631">
        <v>0</v>
      </c>
      <c r="AA631">
        <v>1.0276548E-2</v>
      </c>
      <c r="AB631">
        <v>0</v>
      </c>
      <c r="AC631">
        <v>11.818166</v>
      </c>
      <c r="AD631">
        <v>0</v>
      </c>
      <c r="AE631">
        <v>0</v>
      </c>
      <c r="AF631">
        <v>17.485209000000001</v>
      </c>
    </row>
    <row r="632" spans="1:32" x14ac:dyDescent="0.3">
      <c r="A632">
        <v>2806512</v>
      </c>
      <c r="B632">
        <v>1</v>
      </c>
      <c r="C632" t="s">
        <v>82</v>
      </c>
      <c r="D632" t="s">
        <v>98</v>
      </c>
      <c r="E632" t="s">
        <v>1058</v>
      </c>
      <c r="F632" t="s">
        <v>1059</v>
      </c>
      <c r="G632" t="s">
        <v>31552</v>
      </c>
      <c r="H632" t="s">
        <v>665</v>
      </c>
      <c r="I632" t="s">
        <v>78</v>
      </c>
      <c r="J632" t="s">
        <v>135</v>
      </c>
      <c r="K632" t="s">
        <v>22</v>
      </c>
      <c r="L632" t="s">
        <v>136</v>
      </c>
      <c r="M632" t="s">
        <v>2575</v>
      </c>
      <c r="N632" t="s">
        <v>2576</v>
      </c>
      <c r="O632">
        <v>0.65222222222222226</v>
      </c>
      <c r="P632">
        <v>0</v>
      </c>
      <c r="Q632">
        <v>421</v>
      </c>
      <c r="R632">
        <v>0</v>
      </c>
      <c r="S632">
        <v>0</v>
      </c>
      <c r="T632">
        <v>0</v>
      </c>
      <c r="U632">
        <v>39</v>
      </c>
      <c r="V632">
        <v>0</v>
      </c>
      <c r="W632">
        <v>0</v>
      </c>
      <c r="X632">
        <v>0</v>
      </c>
      <c r="Y632">
        <v>84.152140000000003</v>
      </c>
      <c r="Z632">
        <v>0</v>
      </c>
      <c r="AA632">
        <v>0</v>
      </c>
      <c r="AB632">
        <v>0</v>
      </c>
      <c r="AC632">
        <v>26.062169999999998</v>
      </c>
      <c r="AD632">
        <v>0</v>
      </c>
      <c r="AE632">
        <v>0</v>
      </c>
      <c r="AF632">
        <v>110.21431</v>
      </c>
    </row>
    <row r="633" spans="1:32" x14ac:dyDescent="0.3">
      <c r="A633">
        <v>2806522</v>
      </c>
      <c r="B633">
        <v>1</v>
      </c>
      <c r="C633" t="s">
        <v>82</v>
      </c>
      <c r="D633" t="s">
        <v>104</v>
      </c>
      <c r="E633" t="s">
        <v>1042</v>
      </c>
      <c r="F633" t="s">
        <v>1043</v>
      </c>
      <c r="G633" t="s">
        <v>31546</v>
      </c>
      <c r="H633" t="s">
        <v>223</v>
      </c>
      <c r="I633" t="s">
        <v>78</v>
      </c>
      <c r="J633" t="s">
        <v>135</v>
      </c>
      <c r="K633" t="s">
        <v>22</v>
      </c>
      <c r="L633" t="s">
        <v>136</v>
      </c>
      <c r="M633" t="s">
        <v>2577</v>
      </c>
      <c r="N633" t="s">
        <v>2578</v>
      </c>
      <c r="O633">
        <v>1.3422222222222222</v>
      </c>
      <c r="P633">
        <v>0</v>
      </c>
      <c r="Q633">
        <v>19</v>
      </c>
      <c r="R633">
        <v>0</v>
      </c>
      <c r="S633">
        <v>0</v>
      </c>
      <c r="T633">
        <v>0</v>
      </c>
      <c r="U633">
        <v>21</v>
      </c>
      <c r="V633">
        <v>0</v>
      </c>
      <c r="W633">
        <v>0</v>
      </c>
      <c r="X633">
        <v>0</v>
      </c>
      <c r="Y633">
        <v>4.8876369999999998</v>
      </c>
      <c r="Z633">
        <v>0</v>
      </c>
      <c r="AA633">
        <v>0</v>
      </c>
      <c r="AB633">
        <v>0</v>
      </c>
      <c r="AC633">
        <v>54.168880000000001</v>
      </c>
      <c r="AD633">
        <v>0</v>
      </c>
      <c r="AE633">
        <v>0</v>
      </c>
      <c r="AF633">
        <v>59.056514999999997</v>
      </c>
    </row>
    <row r="634" spans="1:32" x14ac:dyDescent="0.3">
      <c r="A634">
        <v>2806474</v>
      </c>
      <c r="B634">
        <v>1</v>
      </c>
      <c r="C634" t="s">
        <v>83</v>
      </c>
      <c r="D634" t="s">
        <v>128</v>
      </c>
      <c r="E634" t="s">
        <v>2579</v>
      </c>
      <c r="F634" t="s">
        <v>2580</v>
      </c>
      <c r="G634" t="s">
        <v>31548</v>
      </c>
      <c r="H634" t="s">
        <v>893</v>
      </c>
      <c r="I634" t="s">
        <v>78</v>
      </c>
      <c r="J634" t="s">
        <v>135</v>
      </c>
      <c r="K634" t="s">
        <v>22</v>
      </c>
      <c r="L634" t="s">
        <v>136</v>
      </c>
      <c r="M634" t="s">
        <v>2581</v>
      </c>
      <c r="N634" t="s">
        <v>2582</v>
      </c>
      <c r="O634">
        <v>0.51861111111111113</v>
      </c>
      <c r="P634">
        <v>0</v>
      </c>
      <c r="Q634">
        <v>15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1.4753560999999999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1.4753560999999999</v>
      </c>
    </row>
    <row r="635" spans="1:32" x14ac:dyDescent="0.3">
      <c r="A635">
        <v>2807479</v>
      </c>
      <c r="B635">
        <v>1</v>
      </c>
      <c r="C635" t="s">
        <v>82</v>
      </c>
      <c r="D635" t="s">
        <v>103</v>
      </c>
      <c r="E635" t="s">
        <v>2583</v>
      </c>
      <c r="F635" t="s">
        <v>2584</v>
      </c>
      <c r="G635" t="s">
        <v>31546</v>
      </c>
      <c r="H635" t="s">
        <v>2229</v>
      </c>
      <c r="I635" t="s">
        <v>78</v>
      </c>
      <c r="J635" t="s">
        <v>135</v>
      </c>
      <c r="K635" t="s">
        <v>22</v>
      </c>
      <c r="L635" t="s">
        <v>136</v>
      </c>
      <c r="M635" t="s">
        <v>2585</v>
      </c>
      <c r="N635" t="s">
        <v>2586</v>
      </c>
      <c r="O635">
        <v>4.0861111111111112</v>
      </c>
      <c r="P635">
        <v>0</v>
      </c>
      <c r="Q635">
        <v>3</v>
      </c>
      <c r="R635">
        <v>0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0</v>
      </c>
      <c r="Y635">
        <v>2.0937277999999999</v>
      </c>
      <c r="Z635">
        <v>0</v>
      </c>
      <c r="AA635">
        <v>0</v>
      </c>
      <c r="AB635">
        <v>0</v>
      </c>
      <c r="AC635">
        <v>9.6209594999999994E-5</v>
      </c>
      <c r="AD635">
        <v>0</v>
      </c>
      <c r="AE635">
        <v>0</v>
      </c>
      <c r="AF635">
        <v>2.0938241</v>
      </c>
    </row>
    <row r="636" spans="1:32" x14ac:dyDescent="0.3">
      <c r="A636">
        <v>2807458</v>
      </c>
      <c r="B636">
        <v>1</v>
      </c>
      <c r="C636" t="s">
        <v>82</v>
      </c>
      <c r="D636" t="s">
        <v>112</v>
      </c>
      <c r="E636" t="s">
        <v>2587</v>
      </c>
      <c r="F636" t="s">
        <v>2588</v>
      </c>
      <c r="G636" t="s">
        <v>31548</v>
      </c>
      <c r="H636" t="s">
        <v>145</v>
      </c>
      <c r="I636" t="s">
        <v>78</v>
      </c>
      <c r="J636" t="s">
        <v>135</v>
      </c>
      <c r="K636" t="s">
        <v>22</v>
      </c>
      <c r="L636" t="s">
        <v>136</v>
      </c>
      <c r="M636" t="s">
        <v>2589</v>
      </c>
      <c r="N636" t="s">
        <v>2590</v>
      </c>
      <c r="O636">
        <v>3.0166666666666666</v>
      </c>
      <c r="P636">
        <v>0</v>
      </c>
      <c r="Q636">
        <v>0</v>
      </c>
      <c r="R636">
        <v>0</v>
      </c>
      <c r="S636">
        <v>0</v>
      </c>
      <c r="T636">
        <v>3</v>
      </c>
      <c r="U636">
        <v>0</v>
      </c>
      <c r="V636">
        <v>2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68.061840000000004</v>
      </c>
      <c r="AC636">
        <v>0</v>
      </c>
      <c r="AD636">
        <v>573.2165</v>
      </c>
      <c r="AE636">
        <v>0</v>
      </c>
      <c r="AF636">
        <v>641.27829999999994</v>
      </c>
    </row>
    <row r="637" spans="1:32" x14ac:dyDescent="0.3">
      <c r="A637">
        <v>2807487</v>
      </c>
      <c r="B637">
        <v>1</v>
      </c>
      <c r="C637" t="s">
        <v>83</v>
      </c>
      <c r="D637" t="s">
        <v>115</v>
      </c>
      <c r="E637" t="s">
        <v>2591</v>
      </c>
      <c r="F637" t="s">
        <v>2592</v>
      </c>
      <c r="G637" t="s">
        <v>31545</v>
      </c>
      <c r="H637" t="s">
        <v>134</v>
      </c>
      <c r="I637" t="s">
        <v>79</v>
      </c>
      <c r="J637" t="s">
        <v>135</v>
      </c>
      <c r="K637" t="s">
        <v>22</v>
      </c>
      <c r="L637" t="s">
        <v>136</v>
      </c>
      <c r="M637" t="s">
        <v>2593</v>
      </c>
      <c r="N637" t="s">
        <v>2594</v>
      </c>
      <c r="O637">
        <v>1.8730563888888887</v>
      </c>
      <c r="P637">
        <v>3</v>
      </c>
      <c r="Q637">
        <v>0</v>
      </c>
      <c r="R637">
        <v>29</v>
      </c>
      <c r="S637">
        <v>11</v>
      </c>
      <c r="T637">
        <v>6</v>
      </c>
      <c r="U637">
        <v>1</v>
      </c>
      <c r="V637">
        <v>2</v>
      </c>
      <c r="W637">
        <v>0</v>
      </c>
      <c r="X637">
        <v>8.3689789999999995</v>
      </c>
      <c r="Y637">
        <v>0</v>
      </c>
      <c r="Z637">
        <v>59.105843</v>
      </c>
      <c r="AA637">
        <v>4.1291469999999997</v>
      </c>
      <c r="AB637">
        <v>58.520519999999998</v>
      </c>
      <c r="AC637">
        <v>0</v>
      </c>
      <c r="AD637">
        <v>366.33886999999999</v>
      </c>
      <c r="AE637">
        <v>0</v>
      </c>
      <c r="AF637">
        <v>496.46334999999999</v>
      </c>
    </row>
    <row r="638" spans="1:32" x14ac:dyDescent="0.3">
      <c r="A638">
        <v>2807416</v>
      </c>
      <c r="B638">
        <v>1</v>
      </c>
      <c r="C638" t="s">
        <v>82</v>
      </c>
      <c r="D638" t="s">
        <v>91</v>
      </c>
      <c r="E638" t="s">
        <v>2595</v>
      </c>
      <c r="F638" t="s">
        <v>2596</v>
      </c>
      <c r="G638" t="s">
        <v>31546</v>
      </c>
      <c r="H638" t="s">
        <v>1297</v>
      </c>
      <c r="I638" t="s">
        <v>78</v>
      </c>
      <c r="J638" t="s">
        <v>135</v>
      </c>
      <c r="K638" t="s">
        <v>22</v>
      </c>
      <c r="L638" t="s">
        <v>136</v>
      </c>
      <c r="M638" t="s">
        <v>2597</v>
      </c>
      <c r="N638" t="s">
        <v>2598</v>
      </c>
      <c r="O638">
        <v>0.75444444444444447</v>
      </c>
      <c r="P638">
        <v>0</v>
      </c>
      <c r="Q638">
        <v>27</v>
      </c>
      <c r="R638">
        <v>0</v>
      </c>
      <c r="S638">
        <v>14</v>
      </c>
      <c r="T638">
        <v>0</v>
      </c>
      <c r="U638">
        <v>4</v>
      </c>
      <c r="V638">
        <v>0</v>
      </c>
      <c r="W638">
        <v>0</v>
      </c>
      <c r="X638">
        <v>0</v>
      </c>
      <c r="Y638">
        <v>17.074801999999998</v>
      </c>
      <c r="Z638">
        <v>0</v>
      </c>
      <c r="AA638">
        <v>1.5525342</v>
      </c>
      <c r="AB638">
        <v>0</v>
      </c>
      <c r="AC638">
        <v>3.3104186000000002</v>
      </c>
      <c r="AD638">
        <v>0</v>
      </c>
      <c r="AE638">
        <v>0</v>
      </c>
      <c r="AF638">
        <v>21.937756</v>
      </c>
    </row>
    <row r="639" spans="1:32" x14ac:dyDescent="0.3">
      <c r="A639">
        <v>2807319</v>
      </c>
      <c r="B639">
        <v>1</v>
      </c>
      <c r="C639" t="s">
        <v>82</v>
      </c>
      <c r="D639" t="s">
        <v>104</v>
      </c>
      <c r="E639" t="s">
        <v>2599</v>
      </c>
      <c r="F639" t="s">
        <v>2600</v>
      </c>
      <c r="G639" t="s">
        <v>31546</v>
      </c>
      <c r="H639" t="s">
        <v>223</v>
      </c>
      <c r="I639" t="s">
        <v>78</v>
      </c>
      <c r="J639" t="s">
        <v>135</v>
      </c>
      <c r="K639" t="s">
        <v>22</v>
      </c>
      <c r="L639" t="s">
        <v>136</v>
      </c>
      <c r="M639" t="s">
        <v>2601</v>
      </c>
      <c r="N639" t="s">
        <v>2602</v>
      </c>
      <c r="O639">
        <v>0.94777777777777783</v>
      </c>
      <c r="P639">
        <v>0</v>
      </c>
      <c r="Q639">
        <v>44</v>
      </c>
      <c r="R639">
        <v>0</v>
      </c>
      <c r="S639">
        <v>0</v>
      </c>
      <c r="T639">
        <v>0</v>
      </c>
      <c r="U639">
        <v>6</v>
      </c>
      <c r="V639">
        <v>0</v>
      </c>
      <c r="W639">
        <v>0</v>
      </c>
      <c r="X639">
        <v>0</v>
      </c>
      <c r="Y639">
        <v>11.169783000000001</v>
      </c>
      <c r="Z639">
        <v>0</v>
      </c>
      <c r="AA639">
        <v>0</v>
      </c>
      <c r="AB639">
        <v>0</v>
      </c>
      <c r="AC639">
        <v>1.9392324999999999</v>
      </c>
      <c r="AD639">
        <v>0</v>
      </c>
      <c r="AE639">
        <v>0</v>
      </c>
      <c r="AF639">
        <v>13.109014999999999</v>
      </c>
    </row>
    <row r="640" spans="1:32" x14ac:dyDescent="0.3">
      <c r="A640">
        <v>2807185</v>
      </c>
      <c r="B640">
        <v>1</v>
      </c>
      <c r="C640" t="s">
        <v>82</v>
      </c>
      <c r="D640" t="s">
        <v>90</v>
      </c>
      <c r="E640" t="s">
        <v>2603</v>
      </c>
      <c r="F640" t="s">
        <v>441</v>
      </c>
      <c r="G640" t="s">
        <v>31546</v>
      </c>
      <c r="H640" t="s">
        <v>223</v>
      </c>
      <c r="I640" t="s">
        <v>78</v>
      </c>
      <c r="J640" t="s">
        <v>135</v>
      </c>
      <c r="K640" t="s">
        <v>22</v>
      </c>
      <c r="L640" t="s">
        <v>136</v>
      </c>
      <c r="M640" t="s">
        <v>2604</v>
      </c>
      <c r="N640" t="s">
        <v>2605</v>
      </c>
      <c r="O640">
        <v>3.0341666666666667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23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252.65009000000001</v>
      </c>
      <c r="AD640">
        <v>0</v>
      </c>
      <c r="AE640">
        <v>0</v>
      </c>
      <c r="AF640">
        <v>252.65009000000001</v>
      </c>
    </row>
    <row r="641" spans="1:32" x14ac:dyDescent="0.3">
      <c r="A641">
        <v>2807083</v>
      </c>
      <c r="B641">
        <v>1</v>
      </c>
      <c r="C641" t="s">
        <v>82</v>
      </c>
      <c r="D641" t="s">
        <v>90</v>
      </c>
      <c r="E641" t="s">
        <v>2606</v>
      </c>
      <c r="F641" t="s">
        <v>2607</v>
      </c>
      <c r="G641" t="s">
        <v>31552</v>
      </c>
      <c r="H641" t="s">
        <v>643</v>
      </c>
      <c r="I641" t="s">
        <v>78</v>
      </c>
      <c r="J641" t="s">
        <v>135</v>
      </c>
      <c r="K641" t="s">
        <v>22</v>
      </c>
      <c r="L641" t="s">
        <v>186</v>
      </c>
      <c r="M641" t="s">
        <v>2608</v>
      </c>
      <c r="N641" t="s">
        <v>2609</v>
      </c>
      <c r="O641">
        <v>2.882222222222222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19</v>
      </c>
      <c r="V641">
        <v>0</v>
      </c>
      <c r="W641">
        <v>6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209.95647</v>
      </c>
      <c r="AD641">
        <v>0</v>
      </c>
      <c r="AE641">
        <v>502.58978000000002</v>
      </c>
      <c r="AF641">
        <v>712.54625999999996</v>
      </c>
    </row>
    <row r="642" spans="1:32" x14ac:dyDescent="0.3">
      <c r="A642">
        <v>2807087</v>
      </c>
      <c r="B642">
        <v>1</v>
      </c>
      <c r="C642" t="s">
        <v>82</v>
      </c>
      <c r="D642" t="s">
        <v>104</v>
      </c>
      <c r="E642" t="s">
        <v>2610</v>
      </c>
      <c r="F642" t="s">
        <v>2611</v>
      </c>
      <c r="G642" t="s">
        <v>31552</v>
      </c>
      <c r="H642" t="s">
        <v>665</v>
      </c>
      <c r="I642" t="s">
        <v>78</v>
      </c>
      <c r="J642" t="s">
        <v>135</v>
      </c>
      <c r="K642" t="s">
        <v>22</v>
      </c>
      <c r="L642" t="s">
        <v>136</v>
      </c>
      <c r="M642" t="s">
        <v>2612</v>
      </c>
      <c r="N642" t="s">
        <v>2613</v>
      </c>
      <c r="O642">
        <v>1.4452777777777779</v>
      </c>
      <c r="P642">
        <v>0</v>
      </c>
      <c r="Q642">
        <v>219</v>
      </c>
      <c r="R642">
        <v>0</v>
      </c>
      <c r="S642">
        <v>0</v>
      </c>
      <c r="T642">
        <v>0</v>
      </c>
      <c r="U642">
        <v>82</v>
      </c>
      <c r="V642">
        <v>0</v>
      </c>
      <c r="W642">
        <v>1</v>
      </c>
      <c r="X642">
        <v>0</v>
      </c>
      <c r="Y642">
        <v>138.78279000000001</v>
      </c>
      <c r="Z642">
        <v>0</v>
      </c>
      <c r="AA642">
        <v>0</v>
      </c>
      <c r="AB642">
        <v>0</v>
      </c>
      <c r="AC642">
        <v>225.65496999999999</v>
      </c>
      <c r="AD642">
        <v>0</v>
      </c>
      <c r="AE642">
        <v>9.8420609999999993</v>
      </c>
      <c r="AF642">
        <v>374.27985000000001</v>
      </c>
    </row>
    <row r="643" spans="1:32" x14ac:dyDescent="0.3">
      <c r="A643">
        <v>2807080</v>
      </c>
      <c r="B643">
        <v>1</v>
      </c>
      <c r="C643" t="s">
        <v>82</v>
      </c>
      <c r="D643" t="s">
        <v>87</v>
      </c>
      <c r="E643" t="s">
        <v>2614</v>
      </c>
      <c r="F643" t="s">
        <v>371</v>
      </c>
      <c r="G643" t="s">
        <v>31546</v>
      </c>
      <c r="H643" t="s">
        <v>223</v>
      </c>
      <c r="I643" t="s">
        <v>78</v>
      </c>
      <c r="J643" t="s">
        <v>135</v>
      </c>
      <c r="K643" t="s">
        <v>22</v>
      </c>
      <c r="L643" t="s">
        <v>136</v>
      </c>
      <c r="M643" t="s">
        <v>2615</v>
      </c>
      <c r="N643" t="s">
        <v>1410</v>
      </c>
      <c r="O643">
        <v>0.83611111111111114</v>
      </c>
      <c r="P643">
        <v>0</v>
      </c>
      <c r="Q643">
        <v>283</v>
      </c>
      <c r="R643">
        <v>0</v>
      </c>
      <c r="S643">
        <v>0</v>
      </c>
      <c r="T643">
        <v>0</v>
      </c>
      <c r="U643">
        <v>7</v>
      </c>
      <c r="V643">
        <v>0</v>
      </c>
      <c r="W643">
        <v>0</v>
      </c>
      <c r="X643">
        <v>0</v>
      </c>
      <c r="Y643">
        <v>76.917630000000003</v>
      </c>
      <c r="Z643">
        <v>0</v>
      </c>
      <c r="AA643">
        <v>0</v>
      </c>
      <c r="AB643">
        <v>0</v>
      </c>
      <c r="AC643">
        <v>4.1924440000000001</v>
      </c>
      <c r="AD643">
        <v>0</v>
      </c>
      <c r="AE643">
        <v>0</v>
      </c>
      <c r="AF643">
        <v>81.110079999999996</v>
      </c>
    </row>
    <row r="644" spans="1:32" x14ac:dyDescent="0.3">
      <c r="A644">
        <v>2806995</v>
      </c>
      <c r="B644">
        <v>1</v>
      </c>
      <c r="C644" t="s">
        <v>82</v>
      </c>
      <c r="D644" t="s">
        <v>90</v>
      </c>
      <c r="E644" t="s">
        <v>2616</v>
      </c>
      <c r="F644" t="s">
        <v>489</v>
      </c>
      <c r="G644" t="s">
        <v>31546</v>
      </c>
      <c r="H644" t="s">
        <v>223</v>
      </c>
      <c r="I644" t="s">
        <v>78</v>
      </c>
      <c r="J644" t="s">
        <v>135</v>
      </c>
      <c r="K644" t="s">
        <v>22</v>
      </c>
      <c r="L644" t="s">
        <v>136</v>
      </c>
      <c r="M644" t="s">
        <v>2617</v>
      </c>
      <c r="N644" t="s">
        <v>2618</v>
      </c>
      <c r="O644">
        <v>1.6558333333333333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5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20.879580000000001</v>
      </c>
      <c r="AD644">
        <v>0</v>
      </c>
      <c r="AE644">
        <v>0</v>
      </c>
      <c r="AF644">
        <v>20.879580000000001</v>
      </c>
    </row>
    <row r="645" spans="1:32" x14ac:dyDescent="0.3">
      <c r="A645">
        <v>2806998</v>
      </c>
      <c r="B645">
        <v>1</v>
      </c>
      <c r="C645" t="s">
        <v>82</v>
      </c>
      <c r="D645" t="s">
        <v>92</v>
      </c>
      <c r="E645" t="s">
        <v>2619</v>
      </c>
      <c r="F645" t="s">
        <v>2620</v>
      </c>
      <c r="G645" t="s">
        <v>31551</v>
      </c>
      <c r="H645" t="s">
        <v>145</v>
      </c>
      <c r="I645" t="s">
        <v>79</v>
      </c>
      <c r="J645" t="s">
        <v>135</v>
      </c>
      <c r="K645" t="s">
        <v>22</v>
      </c>
      <c r="L645" t="s">
        <v>136</v>
      </c>
      <c r="M645" t="s">
        <v>2621</v>
      </c>
      <c r="N645" t="s">
        <v>2622</v>
      </c>
      <c r="O645">
        <v>0.41944444444444445</v>
      </c>
      <c r="P645">
        <v>0</v>
      </c>
      <c r="Q645">
        <v>91</v>
      </c>
      <c r="R645">
        <v>0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0</v>
      </c>
      <c r="Y645">
        <v>4.6374674000000002</v>
      </c>
      <c r="Z645">
        <v>0</v>
      </c>
      <c r="AA645">
        <v>0</v>
      </c>
      <c r="AB645">
        <v>0</v>
      </c>
      <c r="AC645">
        <v>0.44608154999999999</v>
      </c>
      <c r="AD645">
        <v>0</v>
      </c>
      <c r="AE645">
        <v>0</v>
      </c>
      <c r="AF645">
        <v>5.0835485</v>
      </c>
    </row>
    <row r="646" spans="1:32" x14ac:dyDescent="0.3">
      <c r="A646">
        <v>2806990</v>
      </c>
      <c r="B646">
        <v>1</v>
      </c>
      <c r="C646" t="s">
        <v>83</v>
      </c>
      <c r="D646" t="s">
        <v>122</v>
      </c>
      <c r="E646" t="s">
        <v>2623</v>
      </c>
      <c r="F646" t="s">
        <v>2624</v>
      </c>
      <c r="G646" t="s">
        <v>31550</v>
      </c>
      <c r="H646" t="s">
        <v>2625</v>
      </c>
      <c r="I646" t="s">
        <v>78</v>
      </c>
      <c r="J646" t="s">
        <v>135</v>
      </c>
      <c r="K646" t="s">
        <v>22</v>
      </c>
      <c r="L646" t="s">
        <v>136</v>
      </c>
      <c r="M646" t="s">
        <v>2626</v>
      </c>
      <c r="N646" t="s">
        <v>2627</v>
      </c>
      <c r="O646">
        <v>2.7972222222222221</v>
      </c>
      <c r="P646">
        <v>0</v>
      </c>
      <c r="Q646">
        <v>23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11.927079000000001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11.927079000000001</v>
      </c>
    </row>
    <row r="647" spans="1:32" x14ac:dyDescent="0.3">
      <c r="A647">
        <v>2806983</v>
      </c>
      <c r="B647">
        <v>1</v>
      </c>
      <c r="C647" t="s">
        <v>82</v>
      </c>
      <c r="D647" t="s">
        <v>112</v>
      </c>
      <c r="E647" t="s">
        <v>2628</v>
      </c>
      <c r="F647" t="s">
        <v>2629</v>
      </c>
      <c r="G647" t="s">
        <v>31546</v>
      </c>
      <c r="H647" t="s">
        <v>223</v>
      </c>
      <c r="I647" t="s">
        <v>78</v>
      </c>
      <c r="J647" t="s">
        <v>135</v>
      </c>
      <c r="K647" t="s">
        <v>22</v>
      </c>
      <c r="L647" t="s">
        <v>136</v>
      </c>
      <c r="M647" t="s">
        <v>2630</v>
      </c>
      <c r="N647" t="s">
        <v>2631</v>
      </c>
      <c r="O647">
        <v>0.52111111111111108</v>
      </c>
      <c r="P647">
        <v>0</v>
      </c>
      <c r="Q647">
        <v>2</v>
      </c>
      <c r="R647">
        <v>0</v>
      </c>
      <c r="S647">
        <v>11</v>
      </c>
      <c r="T647">
        <v>0</v>
      </c>
      <c r="U647">
        <v>1</v>
      </c>
      <c r="V647">
        <v>0</v>
      </c>
      <c r="W647">
        <v>0</v>
      </c>
      <c r="X647">
        <v>0</v>
      </c>
      <c r="Y647">
        <v>0.31955620000000001</v>
      </c>
      <c r="Z647">
        <v>0</v>
      </c>
      <c r="AA647">
        <v>0.23468913</v>
      </c>
      <c r="AB647">
        <v>0</v>
      </c>
      <c r="AC647">
        <v>7.2574527E-3</v>
      </c>
      <c r="AD647">
        <v>0</v>
      </c>
      <c r="AE647">
        <v>0</v>
      </c>
      <c r="AF647">
        <v>0.56150279999999997</v>
      </c>
    </row>
    <row r="648" spans="1:32" x14ac:dyDescent="0.3">
      <c r="A648">
        <v>2806918</v>
      </c>
      <c r="B648">
        <v>1</v>
      </c>
      <c r="C648" t="s">
        <v>82</v>
      </c>
      <c r="D648" t="s">
        <v>108</v>
      </c>
      <c r="E648" t="s">
        <v>2632</v>
      </c>
      <c r="F648" t="s">
        <v>2633</v>
      </c>
      <c r="G648" t="s">
        <v>31546</v>
      </c>
      <c r="H648" t="s">
        <v>223</v>
      </c>
      <c r="I648" t="s">
        <v>78</v>
      </c>
      <c r="J648" t="s">
        <v>135</v>
      </c>
      <c r="K648" t="s">
        <v>22</v>
      </c>
      <c r="L648" t="s">
        <v>136</v>
      </c>
      <c r="M648" t="s">
        <v>2634</v>
      </c>
      <c r="N648" t="s">
        <v>2464</v>
      </c>
      <c r="O648">
        <v>4.0133333333333336</v>
      </c>
      <c r="P648">
        <v>0</v>
      </c>
      <c r="Q648">
        <v>0</v>
      </c>
      <c r="R648">
        <v>0</v>
      </c>
      <c r="S648">
        <v>2</v>
      </c>
      <c r="T648">
        <v>0</v>
      </c>
      <c r="U648">
        <v>5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1.8201052</v>
      </c>
      <c r="AB648">
        <v>0</v>
      </c>
      <c r="AC648">
        <v>12.40122</v>
      </c>
      <c r="AD648">
        <v>0</v>
      </c>
      <c r="AE648">
        <v>0</v>
      </c>
      <c r="AF648">
        <v>14.221325</v>
      </c>
    </row>
    <row r="649" spans="1:32" x14ac:dyDescent="0.3">
      <c r="A649">
        <v>2806938</v>
      </c>
      <c r="B649">
        <v>1</v>
      </c>
      <c r="C649" t="s">
        <v>82</v>
      </c>
      <c r="D649" t="s">
        <v>112</v>
      </c>
      <c r="E649" t="s">
        <v>2635</v>
      </c>
      <c r="F649" t="s">
        <v>2636</v>
      </c>
      <c r="G649" t="s">
        <v>31551</v>
      </c>
      <c r="H649" t="s">
        <v>134</v>
      </c>
      <c r="I649" t="s">
        <v>79</v>
      </c>
      <c r="J649" t="s">
        <v>135</v>
      </c>
      <c r="K649" t="s">
        <v>22</v>
      </c>
      <c r="L649" t="s">
        <v>136</v>
      </c>
      <c r="M649" t="s">
        <v>2637</v>
      </c>
      <c r="N649" t="s">
        <v>2638</v>
      </c>
      <c r="O649">
        <v>0.15833333333333333</v>
      </c>
      <c r="P649">
        <v>0</v>
      </c>
      <c r="Q649">
        <v>0</v>
      </c>
      <c r="R649">
        <v>3</v>
      </c>
      <c r="S649">
        <v>0</v>
      </c>
      <c r="T649">
        <v>4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2.5912609999999998</v>
      </c>
      <c r="AA649">
        <v>0</v>
      </c>
      <c r="AB649">
        <v>9.8300730000000003E-2</v>
      </c>
      <c r="AC649">
        <v>0</v>
      </c>
      <c r="AD649">
        <v>0</v>
      </c>
      <c r="AE649">
        <v>0</v>
      </c>
      <c r="AF649">
        <v>2.6895616000000002</v>
      </c>
    </row>
    <row r="650" spans="1:32" x14ac:dyDescent="0.3">
      <c r="A650">
        <v>2806880</v>
      </c>
      <c r="B650">
        <v>1</v>
      </c>
      <c r="C650" t="s">
        <v>83</v>
      </c>
      <c r="D650" t="s">
        <v>116</v>
      </c>
      <c r="E650" t="s">
        <v>2639</v>
      </c>
      <c r="F650" t="s">
        <v>2640</v>
      </c>
      <c r="G650" t="s">
        <v>31548</v>
      </c>
      <c r="H650" t="s">
        <v>333</v>
      </c>
      <c r="I650" t="s">
        <v>78</v>
      </c>
      <c r="J650" t="s">
        <v>135</v>
      </c>
      <c r="K650" t="s">
        <v>22</v>
      </c>
      <c r="L650" t="s">
        <v>136</v>
      </c>
      <c r="M650" t="s">
        <v>2641</v>
      </c>
      <c r="N650" t="s">
        <v>2642</v>
      </c>
      <c r="O650">
        <v>4.1797222222222219</v>
      </c>
      <c r="P650">
        <v>0</v>
      </c>
      <c r="Q650">
        <v>1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0.44814268000000002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0.44814268000000002</v>
      </c>
    </row>
    <row r="651" spans="1:32" x14ac:dyDescent="0.3">
      <c r="A651">
        <v>2806878</v>
      </c>
      <c r="B651">
        <v>1</v>
      </c>
      <c r="C651" t="s">
        <v>82</v>
      </c>
      <c r="D651" t="s">
        <v>93</v>
      </c>
      <c r="E651" t="s">
        <v>2643</v>
      </c>
      <c r="F651" t="s">
        <v>2644</v>
      </c>
      <c r="G651" t="s">
        <v>31551</v>
      </c>
      <c r="H651" t="s">
        <v>643</v>
      </c>
      <c r="I651" t="s">
        <v>79</v>
      </c>
      <c r="J651" t="s">
        <v>135</v>
      </c>
      <c r="K651" t="s">
        <v>22</v>
      </c>
      <c r="L651" t="s">
        <v>186</v>
      </c>
      <c r="M651" t="s">
        <v>2645</v>
      </c>
      <c r="N651" t="s">
        <v>2646</v>
      </c>
      <c r="O651">
        <v>5.2816666666666663</v>
      </c>
      <c r="P651">
        <v>0</v>
      </c>
      <c r="Q651">
        <v>224</v>
      </c>
      <c r="R651">
        <v>0</v>
      </c>
      <c r="S651">
        <v>0</v>
      </c>
      <c r="T651">
        <v>0</v>
      </c>
      <c r="U651">
        <v>39</v>
      </c>
      <c r="V651">
        <v>0</v>
      </c>
      <c r="W651">
        <v>0</v>
      </c>
      <c r="X651">
        <v>0</v>
      </c>
      <c r="Y651">
        <v>323.00405999999998</v>
      </c>
      <c r="Z651">
        <v>0</v>
      </c>
      <c r="AA651">
        <v>0</v>
      </c>
      <c r="AB651">
        <v>0</v>
      </c>
      <c r="AC651">
        <v>97.772840000000002</v>
      </c>
      <c r="AD651">
        <v>0</v>
      </c>
      <c r="AE651">
        <v>0</v>
      </c>
      <c r="AF651">
        <v>420.77690000000001</v>
      </c>
    </row>
    <row r="652" spans="1:32" x14ac:dyDescent="0.3">
      <c r="A652">
        <v>2806859</v>
      </c>
      <c r="B652">
        <v>1</v>
      </c>
      <c r="C652" t="s">
        <v>83</v>
      </c>
      <c r="D652" t="s">
        <v>126</v>
      </c>
      <c r="E652" t="s">
        <v>2647</v>
      </c>
      <c r="F652" t="s">
        <v>2648</v>
      </c>
      <c r="G652" t="s">
        <v>31549</v>
      </c>
      <c r="H652" t="s">
        <v>134</v>
      </c>
      <c r="I652" t="s">
        <v>79</v>
      </c>
      <c r="J652" t="s">
        <v>135</v>
      </c>
      <c r="K652" t="s">
        <v>22</v>
      </c>
      <c r="L652" t="s">
        <v>136</v>
      </c>
      <c r="M652" t="s">
        <v>2649</v>
      </c>
      <c r="N652" t="s">
        <v>2650</v>
      </c>
      <c r="O652">
        <v>0.68305555555555553</v>
      </c>
      <c r="P652">
        <v>1</v>
      </c>
      <c r="Q652">
        <v>522</v>
      </c>
      <c r="R652">
        <v>2</v>
      </c>
      <c r="S652">
        <v>18</v>
      </c>
      <c r="T652">
        <v>4</v>
      </c>
      <c r="U652">
        <v>21</v>
      </c>
      <c r="V652">
        <v>0</v>
      </c>
      <c r="W652">
        <v>0</v>
      </c>
      <c r="X652">
        <v>16.504206</v>
      </c>
      <c r="Y652">
        <v>36.949599999999997</v>
      </c>
      <c r="Z652">
        <v>0.48221550000000002</v>
      </c>
      <c r="AA652">
        <v>7.8847246000000002</v>
      </c>
      <c r="AB652">
        <v>14.327188</v>
      </c>
      <c r="AC652">
        <v>8.7438129999999994</v>
      </c>
      <c r="AD652">
        <v>0</v>
      </c>
      <c r="AE652">
        <v>0</v>
      </c>
      <c r="AF652">
        <v>84.891750000000002</v>
      </c>
    </row>
    <row r="653" spans="1:32" x14ac:dyDescent="0.3">
      <c r="A653">
        <v>2806829</v>
      </c>
      <c r="B653">
        <v>1</v>
      </c>
      <c r="C653" t="s">
        <v>83</v>
      </c>
      <c r="D653" t="s">
        <v>123</v>
      </c>
      <c r="E653" t="s">
        <v>2651</v>
      </c>
      <c r="F653" t="s">
        <v>2652</v>
      </c>
      <c r="G653" t="s">
        <v>31551</v>
      </c>
      <c r="H653" t="s">
        <v>672</v>
      </c>
      <c r="I653" t="s">
        <v>79</v>
      </c>
      <c r="J653" t="s">
        <v>135</v>
      </c>
      <c r="K653" t="s">
        <v>22</v>
      </c>
      <c r="L653" t="s">
        <v>136</v>
      </c>
      <c r="M653" t="s">
        <v>2653</v>
      </c>
      <c r="N653" t="s">
        <v>2654</v>
      </c>
      <c r="O653">
        <v>3.895</v>
      </c>
      <c r="P653">
        <v>0</v>
      </c>
      <c r="Q653">
        <v>1</v>
      </c>
      <c r="R653">
        <v>3</v>
      </c>
      <c r="S653">
        <v>5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1.4274024E-5</v>
      </c>
      <c r="Z653">
        <v>31.160195999999999</v>
      </c>
      <c r="AA653">
        <v>1.3729472</v>
      </c>
      <c r="AB653">
        <v>0</v>
      </c>
      <c r="AC653">
        <v>0</v>
      </c>
      <c r="AD653">
        <v>0</v>
      </c>
      <c r="AE653">
        <v>0</v>
      </c>
      <c r="AF653">
        <v>32.533157000000003</v>
      </c>
    </row>
    <row r="654" spans="1:32" x14ac:dyDescent="0.3">
      <c r="A654">
        <v>2806818</v>
      </c>
      <c r="B654">
        <v>1</v>
      </c>
      <c r="C654" t="s">
        <v>82</v>
      </c>
      <c r="D654" t="s">
        <v>94</v>
      </c>
      <c r="E654" t="s">
        <v>2655</v>
      </c>
      <c r="F654" t="s">
        <v>2656</v>
      </c>
      <c r="G654" t="s">
        <v>31552</v>
      </c>
      <c r="H654" t="s">
        <v>1432</v>
      </c>
      <c r="I654" t="s">
        <v>78</v>
      </c>
      <c r="J654" t="s">
        <v>135</v>
      </c>
      <c r="K654" t="s">
        <v>22</v>
      </c>
      <c r="L654" t="s">
        <v>136</v>
      </c>
      <c r="M654" t="s">
        <v>2657</v>
      </c>
      <c r="N654" t="s">
        <v>2658</v>
      </c>
      <c r="O654">
        <v>6.0797222222222222</v>
      </c>
      <c r="P654">
        <v>0</v>
      </c>
      <c r="Q654">
        <v>290</v>
      </c>
      <c r="R654">
        <v>0</v>
      </c>
      <c r="S654">
        <v>0</v>
      </c>
      <c r="T654">
        <v>0</v>
      </c>
      <c r="U654">
        <v>15</v>
      </c>
      <c r="V654">
        <v>0</v>
      </c>
      <c r="W654">
        <v>0</v>
      </c>
      <c r="X654">
        <v>0</v>
      </c>
      <c r="Y654">
        <v>133.96469999999999</v>
      </c>
      <c r="Z654">
        <v>0</v>
      </c>
      <c r="AA654">
        <v>0</v>
      </c>
      <c r="AB654">
        <v>0</v>
      </c>
      <c r="AC654">
        <v>29.630134999999999</v>
      </c>
      <c r="AD654">
        <v>0</v>
      </c>
      <c r="AE654">
        <v>0</v>
      </c>
      <c r="AF654">
        <v>163.59483</v>
      </c>
    </row>
    <row r="655" spans="1:32" x14ac:dyDescent="0.3">
      <c r="A655">
        <v>2806794</v>
      </c>
      <c r="B655">
        <v>1</v>
      </c>
      <c r="C655" t="s">
        <v>82</v>
      </c>
      <c r="D655" t="s">
        <v>90</v>
      </c>
      <c r="E655" t="s">
        <v>2659</v>
      </c>
      <c r="F655" t="s">
        <v>2660</v>
      </c>
      <c r="G655" t="s">
        <v>31551</v>
      </c>
      <c r="H655" t="s">
        <v>1358</v>
      </c>
      <c r="I655" t="s">
        <v>79</v>
      </c>
      <c r="J655" t="s">
        <v>135</v>
      </c>
      <c r="K655" t="s">
        <v>22</v>
      </c>
      <c r="L655" t="s">
        <v>136</v>
      </c>
      <c r="M655" t="s">
        <v>2661</v>
      </c>
      <c r="N655" t="s">
        <v>2662</v>
      </c>
      <c r="O655">
        <v>5.4730555555555558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2.7111382000000002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2.7111382000000002</v>
      </c>
    </row>
    <row r="656" spans="1:32" x14ac:dyDescent="0.3">
      <c r="A656">
        <v>2806696</v>
      </c>
      <c r="B656">
        <v>2</v>
      </c>
      <c r="C656" t="s">
        <v>82</v>
      </c>
      <c r="D656" t="s">
        <v>90</v>
      </c>
      <c r="E656" t="s">
        <v>2663</v>
      </c>
      <c r="F656" t="s">
        <v>2664</v>
      </c>
      <c r="G656" t="s">
        <v>31549</v>
      </c>
      <c r="H656" t="s">
        <v>672</v>
      </c>
      <c r="I656" t="s">
        <v>79</v>
      </c>
      <c r="J656" t="s">
        <v>135</v>
      </c>
      <c r="K656" t="s">
        <v>22</v>
      </c>
      <c r="L656" t="s">
        <v>136</v>
      </c>
      <c r="M656" t="s">
        <v>2665</v>
      </c>
      <c r="N656" t="s">
        <v>2666</v>
      </c>
      <c r="O656">
        <v>0.29222222222222222</v>
      </c>
      <c r="P656">
        <v>3</v>
      </c>
      <c r="Q656">
        <v>237</v>
      </c>
      <c r="R656">
        <v>5</v>
      </c>
      <c r="S656">
        <v>19</v>
      </c>
      <c r="T656">
        <v>9</v>
      </c>
      <c r="U656">
        <v>27</v>
      </c>
      <c r="V656">
        <v>1</v>
      </c>
      <c r="W656">
        <v>0</v>
      </c>
      <c r="X656">
        <v>0.73889494</v>
      </c>
      <c r="Y656">
        <v>18.87021</v>
      </c>
      <c r="Z656">
        <v>0.69870739999999998</v>
      </c>
      <c r="AA656">
        <v>0.89155746000000002</v>
      </c>
      <c r="AB656">
        <v>4.0227345999999997</v>
      </c>
      <c r="AC656">
        <v>3.1945120999999999</v>
      </c>
      <c r="AD656">
        <v>3.0075306999999998</v>
      </c>
      <c r="AE656">
        <v>0</v>
      </c>
      <c r="AF656">
        <v>31.424149</v>
      </c>
    </row>
    <row r="657" spans="1:32" x14ac:dyDescent="0.3">
      <c r="A657">
        <v>2806790</v>
      </c>
      <c r="B657">
        <v>1</v>
      </c>
      <c r="C657" t="s">
        <v>82</v>
      </c>
      <c r="D657" t="s">
        <v>87</v>
      </c>
      <c r="E657" t="s">
        <v>2667</v>
      </c>
      <c r="F657" t="s">
        <v>324</v>
      </c>
      <c r="G657" t="s">
        <v>31546</v>
      </c>
      <c r="H657" t="s">
        <v>1297</v>
      </c>
      <c r="I657" t="s">
        <v>78</v>
      </c>
      <c r="J657" t="s">
        <v>135</v>
      </c>
      <c r="K657" t="s">
        <v>22</v>
      </c>
      <c r="L657" t="s">
        <v>136</v>
      </c>
      <c r="M657" t="s">
        <v>2668</v>
      </c>
      <c r="N657" t="s">
        <v>2669</v>
      </c>
      <c r="O657">
        <v>5.6508333333333329</v>
      </c>
      <c r="P657">
        <v>0</v>
      </c>
      <c r="Q657">
        <v>104</v>
      </c>
      <c r="R657">
        <v>0</v>
      </c>
      <c r="S657">
        <v>0</v>
      </c>
      <c r="T657">
        <v>0</v>
      </c>
      <c r="U657">
        <v>2</v>
      </c>
      <c r="V657">
        <v>0</v>
      </c>
      <c r="W657">
        <v>0</v>
      </c>
      <c r="X657">
        <v>0</v>
      </c>
      <c r="Y657">
        <v>219.62868</v>
      </c>
      <c r="Z657">
        <v>0</v>
      </c>
      <c r="AA657">
        <v>0</v>
      </c>
      <c r="AB657">
        <v>0</v>
      </c>
      <c r="AC657">
        <v>0.72628820000000005</v>
      </c>
      <c r="AD657">
        <v>0</v>
      </c>
      <c r="AE657">
        <v>0</v>
      </c>
      <c r="AF657">
        <v>220.35497000000001</v>
      </c>
    </row>
    <row r="658" spans="1:32" x14ac:dyDescent="0.3">
      <c r="A658">
        <v>2806767</v>
      </c>
      <c r="B658">
        <v>1</v>
      </c>
      <c r="C658" t="s">
        <v>83</v>
      </c>
      <c r="D658" t="s">
        <v>117</v>
      </c>
      <c r="E658" t="s">
        <v>2670</v>
      </c>
      <c r="F658" t="s">
        <v>2671</v>
      </c>
      <c r="G658" t="s">
        <v>31552</v>
      </c>
      <c r="H658" t="s">
        <v>665</v>
      </c>
      <c r="I658" t="s">
        <v>78</v>
      </c>
      <c r="J658" t="s">
        <v>135</v>
      </c>
      <c r="K658" t="s">
        <v>22</v>
      </c>
      <c r="L658" t="s">
        <v>136</v>
      </c>
      <c r="M658" t="s">
        <v>2672</v>
      </c>
      <c r="N658" t="s">
        <v>2673</v>
      </c>
      <c r="O658">
        <v>1.6683333333333332</v>
      </c>
      <c r="P658">
        <v>0</v>
      </c>
      <c r="Q658">
        <v>29</v>
      </c>
      <c r="R658">
        <v>0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0</v>
      </c>
      <c r="Y658">
        <v>5.3998733000000003</v>
      </c>
      <c r="Z658">
        <v>0</v>
      </c>
      <c r="AA658">
        <v>0</v>
      </c>
      <c r="AB658">
        <v>0</v>
      </c>
      <c r="AC658">
        <v>1.1128290000000001E-2</v>
      </c>
      <c r="AD658">
        <v>0</v>
      </c>
      <c r="AE658">
        <v>0</v>
      </c>
      <c r="AF658">
        <v>5.4110016999999999</v>
      </c>
    </row>
    <row r="659" spans="1:32" x14ac:dyDescent="0.3">
      <c r="A659">
        <v>2806586</v>
      </c>
      <c r="B659">
        <v>1</v>
      </c>
      <c r="C659" t="s">
        <v>82</v>
      </c>
      <c r="D659" t="s">
        <v>104</v>
      </c>
      <c r="E659" t="s">
        <v>2519</v>
      </c>
      <c r="F659" t="s">
        <v>796</v>
      </c>
      <c r="G659" t="s">
        <v>31548</v>
      </c>
      <c r="H659" t="s">
        <v>311</v>
      </c>
      <c r="I659" t="s">
        <v>78</v>
      </c>
      <c r="J659" t="s">
        <v>135</v>
      </c>
      <c r="K659" t="s">
        <v>22</v>
      </c>
      <c r="L659" t="s">
        <v>136</v>
      </c>
      <c r="M659" t="s">
        <v>2674</v>
      </c>
      <c r="N659" t="s">
        <v>2675</v>
      </c>
      <c r="O659">
        <v>1.3586111111111112</v>
      </c>
      <c r="P659">
        <v>0</v>
      </c>
      <c r="Q659">
        <v>7</v>
      </c>
      <c r="R659">
        <v>0</v>
      </c>
      <c r="S659">
        <v>0</v>
      </c>
      <c r="T659">
        <v>0</v>
      </c>
      <c r="U659">
        <v>5</v>
      </c>
      <c r="V659">
        <v>0</v>
      </c>
      <c r="W659">
        <v>0</v>
      </c>
      <c r="X659">
        <v>0</v>
      </c>
      <c r="Y659">
        <v>1.7211031999999999</v>
      </c>
      <c r="Z659">
        <v>0</v>
      </c>
      <c r="AA659">
        <v>0</v>
      </c>
      <c r="AB659">
        <v>0</v>
      </c>
      <c r="AC659">
        <v>3.9630146000000002</v>
      </c>
      <c r="AD659">
        <v>0</v>
      </c>
      <c r="AE659">
        <v>0</v>
      </c>
      <c r="AF659">
        <v>5.6841179999999998</v>
      </c>
    </row>
    <row r="660" spans="1:32" x14ac:dyDescent="0.3">
      <c r="A660">
        <v>2806510</v>
      </c>
      <c r="B660">
        <v>1</v>
      </c>
      <c r="C660" t="s">
        <v>83</v>
      </c>
      <c r="D660" t="s">
        <v>129</v>
      </c>
      <c r="E660" t="s">
        <v>2676</v>
      </c>
      <c r="F660" t="s">
        <v>2677</v>
      </c>
      <c r="G660" t="s">
        <v>31546</v>
      </c>
      <c r="H660" t="s">
        <v>223</v>
      </c>
      <c r="I660" t="s">
        <v>78</v>
      </c>
      <c r="J660" t="s">
        <v>135</v>
      </c>
      <c r="K660" t="s">
        <v>22</v>
      </c>
      <c r="L660" t="s">
        <v>136</v>
      </c>
      <c r="M660" t="s">
        <v>2678</v>
      </c>
      <c r="N660" t="s">
        <v>2679</v>
      </c>
      <c r="O660">
        <v>2.3616666666666668</v>
      </c>
      <c r="P660">
        <v>0</v>
      </c>
      <c r="Q660">
        <v>34</v>
      </c>
      <c r="R660">
        <v>0</v>
      </c>
      <c r="S660">
        <v>0</v>
      </c>
      <c r="T660">
        <v>0</v>
      </c>
      <c r="U660">
        <v>5</v>
      </c>
      <c r="V660">
        <v>0</v>
      </c>
      <c r="W660">
        <v>0</v>
      </c>
      <c r="X660">
        <v>0</v>
      </c>
      <c r="Y660">
        <v>13.259100999999999</v>
      </c>
      <c r="Z660">
        <v>0</v>
      </c>
      <c r="AA660">
        <v>0</v>
      </c>
      <c r="AB660">
        <v>0</v>
      </c>
      <c r="AC660">
        <v>8.7045849999999998</v>
      </c>
      <c r="AD660">
        <v>0</v>
      </c>
      <c r="AE660">
        <v>0</v>
      </c>
      <c r="AF660">
        <v>21.963685999999999</v>
      </c>
    </row>
    <row r="661" spans="1:32" x14ac:dyDescent="0.3">
      <c r="A661">
        <v>2806518</v>
      </c>
      <c r="B661">
        <v>1</v>
      </c>
      <c r="C661" t="s">
        <v>82</v>
      </c>
      <c r="D661" t="s">
        <v>112</v>
      </c>
      <c r="E661" t="s">
        <v>1864</v>
      </c>
      <c r="F661" t="s">
        <v>734</v>
      </c>
      <c r="G661" t="s">
        <v>31552</v>
      </c>
      <c r="H661" t="s">
        <v>1853</v>
      </c>
      <c r="I661" t="s">
        <v>78</v>
      </c>
      <c r="J661" t="s">
        <v>135</v>
      </c>
      <c r="K661" t="s">
        <v>22</v>
      </c>
      <c r="L661" t="s">
        <v>136</v>
      </c>
      <c r="M661" t="s">
        <v>2680</v>
      </c>
      <c r="N661" t="s">
        <v>2681</v>
      </c>
      <c r="O661">
        <v>2.7897222222222222</v>
      </c>
      <c r="P661">
        <v>0</v>
      </c>
      <c r="Q661">
        <v>246</v>
      </c>
      <c r="R661">
        <v>0</v>
      </c>
      <c r="S661">
        <v>5</v>
      </c>
      <c r="T661">
        <v>0</v>
      </c>
      <c r="U661">
        <v>23</v>
      </c>
      <c r="V661">
        <v>0</v>
      </c>
      <c r="W661">
        <v>0</v>
      </c>
      <c r="X661">
        <v>0</v>
      </c>
      <c r="Y661">
        <v>173.94002</v>
      </c>
      <c r="Z661">
        <v>0</v>
      </c>
      <c r="AA661">
        <v>2.8039448</v>
      </c>
      <c r="AB661">
        <v>0</v>
      </c>
      <c r="AC661">
        <v>172.87288000000001</v>
      </c>
      <c r="AD661">
        <v>0</v>
      </c>
      <c r="AE661">
        <v>0</v>
      </c>
      <c r="AF661">
        <v>349.61685</v>
      </c>
    </row>
    <row r="662" spans="1:32" x14ac:dyDescent="0.3">
      <c r="A662">
        <v>2806417</v>
      </c>
      <c r="B662">
        <v>1</v>
      </c>
      <c r="C662" t="s">
        <v>82</v>
      </c>
      <c r="D662" t="s">
        <v>112</v>
      </c>
      <c r="E662" t="s">
        <v>2682</v>
      </c>
      <c r="F662" t="s">
        <v>2683</v>
      </c>
      <c r="G662" t="s">
        <v>31548</v>
      </c>
      <c r="H662" t="s">
        <v>333</v>
      </c>
      <c r="I662" t="s">
        <v>78</v>
      </c>
      <c r="J662" t="s">
        <v>135</v>
      </c>
      <c r="K662" t="s">
        <v>22</v>
      </c>
      <c r="L662" t="s">
        <v>136</v>
      </c>
      <c r="M662" t="s">
        <v>2684</v>
      </c>
      <c r="N662" t="s">
        <v>2685</v>
      </c>
      <c r="O662">
        <v>1.9211111111111112</v>
      </c>
      <c r="P662">
        <v>0</v>
      </c>
      <c r="Q662">
        <v>1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0.44895983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0.44895983</v>
      </c>
    </row>
    <row r="663" spans="1:32" x14ac:dyDescent="0.3">
      <c r="A663">
        <v>2806432</v>
      </c>
      <c r="B663">
        <v>1</v>
      </c>
      <c r="C663" t="s">
        <v>82</v>
      </c>
      <c r="D663" t="s">
        <v>91</v>
      </c>
      <c r="E663" t="s">
        <v>1369</v>
      </c>
      <c r="F663" t="s">
        <v>985</v>
      </c>
      <c r="G663" t="s">
        <v>31552</v>
      </c>
      <c r="H663" t="s">
        <v>665</v>
      </c>
      <c r="I663" t="s">
        <v>78</v>
      </c>
      <c r="J663" t="s">
        <v>135</v>
      </c>
      <c r="K663" t="s">
        <v>22</v>
      </c>
      <c r="L663" t="s">
        <v>136</v>
      </c>
      <c r="M663" t="s">
        <v>2686</v>
      </c>
      <c r="N663" t="s">
        <v>2687</v>
      </c>
      <c r="O663">
        <v>3.1211111111111109</v>
      </c>
      <c r="P663">
        <v>0</v>
      </c>
      <c r="Q663">
        <v>40</v>
      </c>
      <c r="R663">
        <v>0</v>
      </c>
      <c r="S663">
        <v>0</v>
      </c>
      <c r="T663">
        <v>0</v>
      </c>
      <c r="U663">
        <v>77</v>
      </c>
      <c r="V663">
        <v>0</v>
      </c>
      <c r="W663">
        <v>2</v>
      </c>
      <c r="X663">
        <v>0</v>
      </c>
      <c r="Y663">
        <v>65.830609999999993</v>
      </c>
      <c r="Z663">
        <v>0</v>
      </c>
      <c r="AA663">
        <v>0</v>
      </c>
      <c r="AB663">
        <v>0</v>
      </c>
      <c r="AC663">
        <v>671.11379999999997</v>
      </c>
      <c r="AD663">
        <v>0</v>
      </c>
      <c r="AE663">
        <v>52.714779999999998</v>
      </c>
      <c r="AF663">
        <v>789.65920000000006</v>
      </c>
    </row>
    <row r="664" spans="1:32" x14ac:dyDescent="0.3">
      <c r="A664">
        <v>2806402</v>
      </c>
      <c r="B664">
        <v>1</v>
      </c>
      <c r="C664" t="s">
        <v>82</v>
      </c>
      <c r="D664" t="s">
        <v>113</v>
      </c>
      <c r="E664" t="s">
        <v>2688</v>
      </c>
      <c r="F664" t="s">
        <v>2689</v>
      </c>
      <c r="G664" t="s">
        <v>31548</v>
      </c>
      <c r="H664" t="s">
        <v>893</v>
      </c>
      <c r="I664" t="s">
        <v>78</v>
      </c>
      <c r="J664" t="s">
        <v>135</v>
      </c>
      <c r="K664" t="s">
        <v>22</v>
      </c>
      <c r="L664" t="s">
        <v>136</v>
      </c>
      <c r="M664" t="s">
        <v>2690</v>
      </c>
      <c r="N664" t="s">
        <v>2691</v>
      </c>
      <c r="O664">
        <v>1.3808333333333334</v>
      </c>
      <c r="P664">
        <v>0</v>
      </c>
      <c r="Q664">
        <v>3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1.8517345999999999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1.8517345999999999</v>
      </c>
    </row>
    <row r="665" spans="1:32" x14ac:dyDescent="0.3">
      <c r="A665">
        <v>2806280</v>
      </c>
      <c r="B665">
        <v>2</v>
      </c>
      <c r="C665" t="s">
        <v>83</v>
      </c>
      <c r="D665" t="s">
        <v>126</v>
      </c>
      <c r="E665" t="s">
        <v>2692</v>
      </c>
      <c r="F665" t="s">
        <v>2693</v>
      </c>
      <c r="G665" t="s">
        <v>31545</v>
      </c>
      <c r="H665" t="s">
        <v>624</v>
      </c>
      <c r="I665" t="s">
        <v>79</v>
      </c>
      <c r="J665" t="s">
        <v>135</v>
      </c>
      <c r="K665" t="s">
        <v>22</v>
      </c>
      <c r="L665" t="s">
        <v>136</v>
      </c>
      <c r="M665" t="s">
        <v>2694</v>
      </c>
      <c r="N665" t="s">
        <v>2695</v>
      </c>
      <c r="O665">
        <v>0.84638888888888886</v>
      </c>
      <c r="P665">
        <v>8</v>
      </c>
      <c r="Q665">
        <v>1332</v>
      </c>
      <c r="R665">
        <v>4</v>
      </c>
      <c r="S665">
        <v>122</v>
      </c>
      <c r="T665">
        <v>5</v>
      </c>
      <c r="U665">
        <v>96</v>
      </c>
      <c r="V665">
        <v>0</v>
      </c>
      <c r="W665">
        <v>0</v>
      </c>
      <c r="X665">
        <v>18.266746999999999</v>
      </c>
      <c r="Y665">
        <v>113.24527999999999</v>
      </c>
      <c r="Z665">
        <v>3.9932544000000001</v>
      </c>
      <c r="AA665">
        <v>14.194023</v>
      </c>
      <c r="AB665">
        <v>22.12312</v>
      </c>
      <c r="AC665">
        <v>35.139904000000001</v>
      </c>
      <c r="AD665">
        <v>0</v>
      </c>
      <c r="AE665">
        <v>0</v>
      </c>
      <c r="AF665">
        <v>206.96233000000001</v>
      </c>
    </row>
    <row r="666" spans="1:32" x14ac:dyDescent="0.3">
      <c r="A666">
        <v>2806431</v>
      </c>
      <c r="B666">
        <v>1</v>
      </c>
      <c r="C666" t="s">
        <v>82</v>
      </c>
      <c r="D666" t="s">
        <v>105</v>
      </c>
      <c r="E666" t="s">
        <v>1907</v>
      </c>
      <c r="F666" t="s">
        <v>1908</v>
      </c>
      <c r="G666" t="s">
        <v>31545</v>
      </c>
      <c r="H666" t="s">
        <v>134</v>
      </c>
      <c r="I666" t="s">
        <v>79</v>
      </c>
      <c r="J666" t="s">
        <v>135</v>
      </c>
      <c r="K666" t="s">
        <v>22</v>
      </c>
      <c r="L666" t="s">
        <v>136</v>
      </c>
      <c r="M666" t="s">
        <v>2696</v>
      </c>
      <c r="N666" t="s">
        <v>2697</v>
      </c>
      <c r="O666">
        <v>0.54888888888888887</v>
      </c>
      <c r="P666">
        <v>1</v>
      </c>
      <c r="Q666">
        <v>1563</v>
      </c>
      <c r="R666">
        <v>17</v>
      </c>
      <c r="S666">
        <v>447</v>
      </c>
      <c r="T666">
        <v>12</v>
      </c>
      <c r="U666">
        <v>307</v>
      </c>
      <c r="V666">
        <v>0</v>
      </c>
      <c r="W666">
        <v>1</v>
      </c>
      <c r="X666">
        <v>0.29677357999999998</v>
      </c>
      <c r="Y666">
        <v>219.82623000000001</v>
      </c>
      <c r="Z666">
        <v>20.401001000000001</v>
      </c>
      <c r="AA666">
        <v>96.562560000000005</v>
      </c>
      <c r="AB666">
        <v>53.381529999999998</v>
      </c>
      <c r="AC666">
        <v>125.83054</v>
      </c>
      <c r="AD666">
        <v>0</v>
      </c>
      <c r="AE666">
        <v>1.5932824999999999</v>
      </c>
      <c r="AF666">
        <v>517.89189999999996</v>
      </c>
    </row>
    <row r="667" spans="1:32" x14ac:dyDescent="0.3">
      <c r="A667">
        <v>2806358</v>
      </c>
      <c r="B667">
        <v>1</v>
      </c>
      <c r="C667" t="s">
        <v>82</v>
      </c>
      <c r="D667" t="s">
        <v>112</v>
      </c>
      <c r="E667" t="s">
        <v>2698</v>
      </c>
      <c r="F667" t="s">
        <v>2699</v>
      </c>
      <c r="G667" t="s">
        <v>31546</v>
      </c>
      <c r="H667" t="s">
        <v>665</v>
      </c>
      <c r="I667" t="s">
        <v>78</v>
      </c>
      <c r="J667" t="s">
        <v>135</v>
      </c>
      <c r="K667" t="s">
        <v>22</v>
      </c>
      <c r="L667" t="s">
        <v>136</v>
      </c>
      <c r="M667" t="s">
        <v>2700</v>
      </c>
      <c r="N667" t="s">
        <v>2701</v>
      </c>
      <c r="O667">
        <v>0.88444444444444448</v>
      </c>
      <c r="P667">
        <v>0</v>
      </c>
      <c r="Q667">
        <v>72</v>
      </c>
      <c r="R667">
        <v>0</v>
      </c>
      <c r="S667">
        <v>0</v>
      </c>
      <c r="T667">
        <v>0</v>
      </c>
      <c r="U667">
        <v>7</v>
      </c>
      <c r="V667">
        <v>0</v>
      </c>
      <c r="W667">
        <v>0</v>
      </c>
      <c r="X667">
        <v>0</v>
      </c>
      <c r="Y667">
        <v>23.380790000000001</v>
      </c>
      <c r="Z667">
        <v>0</v>
      </c>
      <c r="AA667">
        <v>0</v>
      </c>
      <c r="AB667">
        <v>0</v>
      </c>
      <c r="AC667">
        <v>8.2414199999999997</v>
      </c>
      <c r="AD667">
        <v>0</v>
      </c>
      <c r="AE667">
        <v>0</v>
      </c>
      <c r="AF667">
        <v>31.622211</v>
      </c>
    </row>
    <row r="668" spans="1:32" x14ac:dyDescent="0.3">
      <c r="A668">
        <v>2806361</v>
      </c>
      <c r="B668">
        <v>1</v>
      </c>
      <c r="C668" t="s">
        <v>82</v>
      </c>
      <c r="D668" t="s">
        <v>104</v>
      </c>
      <c r="E668" t="s">
        <v>2702</v>
      </c>
      <c r="F668" t="s">
        <v>2703</v>
      </c>
      <c r="G668" t="s">
        <v>31548</v>
      </c>
      <c r="H668" t="s">
        <v>333</v>
      </c>
      <c r="I668" t="s">
        <v>78</v>
      </c>
      <c r="J668" t="s">
        <v>135</v>
      </c>
      <c r="K668" t="s">
        <v>22</v>
      </c>
      <c r="L668" t="s">
        <v>136</v>
      </c>
      <c r="M668" t="s">
        <v>2704</v>
      </c>
      <c r="N668" t="s">
        <v>2705</v>
      </c>
      <c r="O668">
        <v>3.0655555555555556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0.30531645000000002</v>
      </c>
      <c r="AD668">
        <v>0</v>
      </c>
      <c r="AE668">
        <v>0</v>
      </c>
      <c r="AF668">
        <v>0.30531645000000002</v>
      </c>
    </row>
    <row r="669" spans="1:32" x14ac:dyDescent="0.3">
      <c r="A669">
        <v>2806364</v>
      </c>
      <c r="B669">
        <v>1</v>
      </c>
      <c r="C669" t="s">
        <v>82</v>
      </c>
      <c r="D669" t="s">
        <v>108</v>
      </c>
      <c r="E669" t="s">
        <v>2706</v>
      </c>
      <c r="F669" t="s">
        <v>2707</v>
      </c>
      <c r="G669" t="s">
        <v>31549</v>
      </c>
      <c r="H669" t="s">
        <v>134</v>
      </c>
      <c r="I669" t="s">
        <v>79</v>
      </c>
      <c r="J669" t="s">
        <v>135</v>
      </c>
      <c r="K669" t="s">
        <v>22</v>
      </c>
      <c r="L669" t="s">
        <v>136</v>
      </c>
      <c r="M669" t="s">
        <v>2708</v>
      </c>
      <c r="N669" t="s">
        <v>2709</v>
      </c>
      <c r="O669">
        <v>0.96638888888888885</v>
      </c>
      <c r="P669">
        <v>0</v>
      </c>
      <c r="Q669">
        <v>0</v>
      </c>
      <c r="R669">
        <v>34</v>
      </c>
      <c r="S669">
        <v>1</v>
      </c>
      <c r="T669">
        <v>3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69.346639999999994</v>
      </c>
      <c r="AA669">
        <v>0.57791760000000003</v>
      </c>
      <c r="AB669">
        <v>23.409590000000001</v>
      </c>
      <c r="AC669">
        <v>0</v>
      </c>
      <c r="AD669">
        <v>0</v>
      </c>
      <c r="AE669">
        <v>0</v>
      </c>
      <c r="AF669">
        <v>93.334145000000007</v>
      </c>
    </row>
    <row r="670" spans="1:32" x14ac:dyDescent="0.3">
      <c r="A670">
        <v>2806347</v>
      </c>
      <c r="B670">
        <v>1</v>
      </c>
      <c r="C670" t="s">
        <v>82</v>
      </c>
      <c r="D670" t="s">
        <v>106</v>
      </c>
      <c r="E670" t="s">
        <v>2710</v>
      </c>
      <c r="F670" t="s">
        <v>2711</v>
      </c>
      <c r="G670" t="s">
        <v>31546</v>
      </c>
      <c r="H670" t="s">
        <v>223</v>
      </c>
      <c r="I670" t="s">
        <v>78</v>
      </c>
      <c r="J670" t="s">
        <v>135</v>
      </c>
      <c r="K670" t="s">
        <v>22</v>
      </c>
      <c r="L670" t="s">
        <v>136</v>
      </c>
      <c r="M670" t="s">
        <v>2712</v>
      </c>
      <c r="N670" t="s">
        <v>2713</v>
      </c>
      <c r="O670">
        <v>2.2919444444444443</v>
      </c>
      <c r="P670">
        <v>0</v>
      </c>
      <c r="Q670">
        <v>92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65.533519999999996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65.533519999999996</v>
      </c>
    </row>
    <row r="671" spans="1:32" x14ac:dyDescent="0.3">
      <c r="A671">
        <v>2806248</v>
      </c>
      <c r="B671">
        <v>1</v>
      </c>
      <c r="C671" t="s">
        <v>82</v>
      </c>
      <c r="D671" t="s">
        <v>92</v>
      </c>
      <c r="E671" t="s">
        <v>2714</v>
      </c>
      <c r="F671" t="s">
        <v>2715</v>
      </c>
      <c r="G671" t="s">
        <v>31548</v>
      </c>
      <c r="H671" t="s">
        <v>333</v>
      </c>
      <c r="I671" t="s">
        <v>78</v>
      </c>
      <c r="J671" t="s">
        <v>135</v>
      </c>
      <c r="K671" t="s">
        <v>22</v>
      </c>
      <c r="L671" t="s">
        <v>136</v>
      </c>
      <c r="M671" t="s">
        <v>2716</v>
      </c>
      <c r="N671" t="s">
        <v>2717</v>
      </c>
      <c r="O671">
        <v>8.3938888888888883</v>
      </c>
      <c r="P671">
        <v>0</v>
      </c>
      <c r="Q671">
        <v>1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1.1902231999999999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1.1902231999999999</v>
      </c>
    </row>
    <row r="672" spans="1:32" x14ac:dyDescent="0.3">
      <c r="A672">
        <v>2806236</v>
      </c>
      <c r="B672">
        <v>1</v>
      </c>
      <c r="C672" t="s">
        <v>82</v>
      </c>
      <c r="D672" t="s">
        <v>99</v>
      </c>
      <c r="E672" t="s">
        <v>2718</v>
      </c>
      <c r="F672" t="s">
        <v>2719</v>
      </c>
      <c r="G672" t="s">
        <v>31548</v>
      </c>
      <c r="H672" t="s">
        <v>333</v>
      </c>
      <c r="I672" t="s">
        <v>78</v>
      </c>
      <c r="J672" t="s">
        <v>135</v>
      </c>
      <c r="K672" t="s">
        <v>22</v>
      </c>
      <c r="L672" t="s">
        <v>136</v>
      </c>
      <c r="M672" t="s">
        <v>2720</v>
      </c>
      <c r="N672" t="s">
        <v>2721</v>
      </c>
      <c r="O672">
        <v>3.6988888888888889</v>
      </c>
      <c r="P672">
        <v>0</v>
      </c>
      <c r="Q672">
        <v>0</v>
      </c>
      <c r="R672">
        <v>0</v>
      </c>
      <c r="S672">
        <v>1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0.32594517000000001</v>
      </c>
      <c r="AB672">
        <v>0</v>
      </c>
      <c r="AC672">
        <v>0</v>
      </c>
      <c r="AD672">
        <v>0</v>
      </c>
      <c r="AE672">
        <v>0</v>
      </c>
      <c r="AF672">
        <v>0.32594517000000001</v>
      </c>
    </row>
    <row r="673" spans="1:32" x14ac:dyDescent="0.3">
      <c r="A673">
        <v>2806095</v>
      </c>
      <c r="B673">
        <v>1</v>
      </c>
      <c r="C673" t="s">
        <v>83</v>
      </c>
      <c r="D673" t="s">
        <v>124</v>
      </c>
      <c r="E673" t="s">
        <v>2722</v>
      </c>
      <c r="F673" t="s">
        <v>2723</v>
      </c>
      <c r="G673" t="s">
        <v>31550</v>
      </c>
      <c r="H673" t="s">
        <v>311</v>
      </c>
      <c r="I673" t="s">
        <v>78</v>
      </c>
      <c r="J673" t="s">
        <v>135</v>
      </c>
      <c r="K673" t="s">
        <v>22</v>
      </c>
      <c r="L673" t="s">
        <v>136</v>
      </c>
      <c r="M673" t="s">
        <v>2724</v>
      </c>
      <c r="N673" t="s">
        <v>2725</v>
      </c>
      <c r="O673">
        <v>0.64388888888888884</v>
      </c>
      <c r="P673">
        <v>0</v>
      </c>
      <c r="Q673">
        <v>9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1.6045171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1.6045171</v>
      </c>
    </row>
    <row r="674" spans="1:32" x14ac:dyDescent="0.3">
      <c r="A674">
        <v>2806088</v>
      </c>
      <c r="B674">
        <v>1</v>
      </c>
      <c r="C674" t="s">
        <v>82</v>
      </c>
      <c r="D674" t="s">
        <v>92</v>
      </c>
      <c r="E674" t="s">
        <v>2726</v>
      </c>
      <c r="F674" t="s">
        <v>2727</v>
      </c>
      <c r="G674" t="s">
        <v>31548</v>
      </c>
      <c r="H674" t="s">
        <v>893</v>
      </c>
      <c r="I674" t="s">
        <v>78</v>
      </c>
      <c r="J674" t="s">
        <v>135</v>
      </c>
      <c r="K674" t="s">
        <v>22</v>
      </c>
      <c r="L674" t="s">
        <v>136</v>
      </c>
      <c r="M674" t="s">
        <v>2728</v>
      </c>
      <c r="N674" t="s">
        <v>2729</v>
      </c>
      <c r="O674">
        <v>1.0769444444444445</v>
      </c>
      <c r="P674">
        <v>0</v>
      </c>
      <c r="Q674">
        <v>1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0.37419182000000001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0.37419182000000001</v>
      </c>
    </row>
    <row r="675" spans="1:32" x14ac:dyDescent="0.3">
      <c r="A675">
        <v>2806109</v>
      </c>
      <c r="B675">
        <v>1</v>
      </c>
      <c r="C675" t="s">
        <v>83</v>
      </c>
      <c r="D675" t="s">
        <v>115</v>
      </c>
      <c r="E675" t="s">
        <v>2591</v>
      </c>
      <c r="F675" t="s">
        <v>2592</v>
      </c>
      <c r="G675" t="s">
        <v>31545</v>
      </c>
      <c r="H675" t="s">
        <v>134</v>
      </c>
      <c r="I675" t="s">
        <v>79</v>
      </c>
      <c r="J675" t="s">
        <v>135</v>
      </c>
      <c r="K675" t="s">
        <v>22</v>
      </c>
      <c r="L675" t="s">
        <v>136</v>
      </c>
      <c r="M675" t="s">
        <v>2730</v>
      </c>
      <c r="N675" t="s">
        <v>2731</v>
      </c>
      <c r="O675">
        <v>1.0947222222222222</v>
      </c>
      <c r="P675">
        <v>3</v>
      </c>
      <c r="Q675">
        <v>0</v>
      </c>
      <c r="R675">
        <v>29</v>
      </c>
      <c r="S675">
        <v>11</v>
      </c>
      <c r="T675">
        <v>6</v>
      </c>
      <c r="U675">
        <v>1</v>
      </c>
      <c r="V675">
        <v>2</v>
      </c>
      <c r="W675">
        <v>0</v>
      </c>
      <c r="X675">
        <v>5.2635370000000004</v>
      </c>
      <c r="Y675">
        <v>0</v>
      </c>
      <c r="Z675">
        <v>35.774222999999999</v>
      </c>
      <c r="AA675">
        <v>2.2954854999999998</v>
      </c>
      <c r="AB675">
        <v>24.703220000000002</v>
      </c>
      <c r="AC675">
        <v>0</v>
      </c>
      <c r="AD675">
        <v>102.688354</v>
      </c>
      <c r="AE675">
        <v>0</v>
      </c>
      <c r="AF675">
        <v>170.72481999999999</v>
      </c>
    </row>
    <row r="676" spans="1:32" x14ac:dyDescent="0.3">
      <c r="A676">
        <v>2806069</v>
      </c>
      <c r="B676">
        <v>1</v>
      </c>
      <c r="C676" t="s">
        <v>82</v>
      </c>
      <c r="D676" t="s">
        <v>92</v>
      </c>
      <c r="E676" t="s">
        <v>2732</v>
      </c>
      <c r="F676" t="s">
        <v>2733</v>
      </c>
      <c r="G676" t="s">
        <v>31545</v>
      </c>
      <c r="H676" t="s">
        <v>134</v>
      </c>
      <c r="I676" t="s">
        <v>79</v>
      </c>
      <c r="J676" t="s">
        <v>135</v>
      </c>
      <c r="K676" t="s">
        <v>22</v>
      </c>
      <c r="L676" t="s">
        <v>136</v>
      </c>
      <c r="M676" t="s">
        <v>2734</v>
      </c>
      <c r="N676" t="s">
        <v>2735</v>
      </c>
      <c r="O676">
        <v>1.8333333333333333</v>
      </c>
      <c r="P676">
        <v>91</v>
      </c>
      <c r="Q676">
        <v>5848</v>
      </c>
      <c r="R676">
        <v>1</v>
      </c>
      <c r="S676">
        <v>242</v>
      </c>
      <c r="T676">
        <v>9</v>
      </c>
      <c r="U676">
        <v>668</v>
      </c>
      <c r="V676">
        <v>2</v>
      </c>
      <c r="W676">
        <v>0</v>
      </c>
      <c r="X676">
        <v>68.572929999999999</v>
      </c>
      <c r="Y676">
        <v>3886.1460000000002</v>
      </c>
      <c r="Z676">
        <v>21.694277</v>
      </c>
      <c r="AA676">
        <v>233.9325</v>
      </c>
      <c r="AB676">
        <v>753.37634000000003</v>
      </c>
      <c r="AC676">
        <v>1746.2795000000001</v>
      </c>
      <c r="AD676">
        <v>384.11223999999999</v>
      </c>
      <c r="AE676">
        <v>0</v>
      </c>
      <c r="AF676">
        <v>7094.1139999999996</v>
      </c>
    </row>
    <row r="677" spans="1:32" x14ac:dyDescent="0.3">
      <c r="A677">
        <v>2805962</v>
      </c>
      <c r="B677">
        <v>1</v>
      </c>
      <c r="C677" t="s">
        <v>82</v>
      </c>
      <c r="D677" t="s">
        <v>101</v>
      </c>
      <c r="E677" t="s">
        <v>2736</v>
      </c>
      <c r="F677" t="s">
        <v>2737</v>
      </c>
      <c r="G677" t="s">
        <v>31546</v>
      </c>
      <c r="H677" t="s">
        <v>223</v>
      </c>
      <c r="I677" t="s">
        <v>78</v>
      </c>
      <c r="J677" t="s">
        <v>135</v>
      </c>
      <c r="K677" t="s">
        <v>22</v>
      </c>
      <c r="L677" t="s">
        <v>136</v>
      </c>
      <c r="M677" t="s">
        <v>2738</v>
      </c>
      <c r="N677" t="s">
        <v>2739</v>
      </c>
      <c r="O677">
        <v>4.0797222222222222</v>
      </c>
      <c r="P677">
        <v>0</v>
      </c>
      <c r="Q677">
        <v>8</v>
      </c>
      <c r="R677">
        <v>0</v>
      </c>
      <c r="S677">
        <v>1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19.418801999999999</v>
      </c>
      <c r="Z677">
        <v>0</v>
      </c>
      <c r="AA677">
        <v>4.7014594E-2</v>
      </c>
      <c r="AB677">
        <v>0</v>
      </c>
      <c r="AC677">
        <v>0</v>
      </c>
      <c r="AD677">
        <v>0</v>
      </c>
      <c r="AE677">
        <v>0</v>
      </c>
      <c r="AF677">
        <v>19.465817999999999</v>
      </c>
    </row>
    <row r="678" spans="1:32" x14ac:dyDescent="0.3">
      <c r="A678">
        <v>2805967</v>
      </c>
      <c r="B678">
        <v>1</v>
      </c>
      <c r="C678" t="s">
        <v>82</v>
      </c>
      <c r="D678" t="s">
        <v>97</v>
      </c>
      <c r="E678" t="s">
        <v>2740</v>
      </c>
      <c r="F678" t="s">
        <v>2741</v>
      </c>
      <c r="G678" t="s">
        <v>31548</v>
      </c>
      <c r="H678" t="s">
        <v>893</v>
      </c>
      <c r="I678" t="s">
        <v>78</v>
      </c>
      <c r="J678" t="s">
        <v>135</v>
      </c>
      <c r="K678" t="s">
        <v>22</v>
      </c>
      <c r="L678" t="s">
        <v>136</v>
      </c>
      <c r="M678" t="s">
        <v>2742</v>
      </c>
      <c r="N678" t="s">
        <v>2743</v>
      </c>
      <c r="O678">
        <v>9.524166666666666</v>
      </c>
      <c r="P678">
        <v>0</v>
      </c>
      <c r="Q678">
        <v>0</v>
      </c>
      <c r="R678">
        <v>0</v>
      </c>
      <c r="S678">
        <v>1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5.5272699999999997</v>
      </c>
      <c r="AB678">
        <v>0</v>
      </c>
      <c r="AC678">
        <v>0</v>
      </c>
      <c r="AD678">
        <v>0</v>
      </c>
      <c r="AE678">
        <v>0</v>
      </c>
      <c r="AF678">
        <v>5.5272699999999997</v>
      </c>
    </row>
    <row r="679" spans="1:32" x14ac:dyDescent="0.3">
      <c r="A679">
        <v>2805854</v>
      </c>
      <c r="B679">
        <v>1</v>
      </c>
      <c r="C679" t="s">
        <v>83</v>
      </c>
      <c r="D679" t="s">
        <v>123</v>
      </c>
      <c r="E679" t="s">
        <v>2744</v>
      </c>
      <c r="F679" t="s">
        <v>2745</v>
      </c>
      <c r="G679" t="s">
        <v>31546</v>
      </c>
      <c r="H679" t="s">
        <v>223</v>
      </c>
      <c r="I679" t="s">
        <v>78</v>
      </c>
      <c r="J679" t="s">
        <v>135</v>
      </c>
      <c r="K679" t="s">
        <v>22</v>
      </c>
      <c r="L679" t="s">
        <v>136</v>
      </c>
      <c r="M679" t="s">
        <v>2746</v>
      </c>
      <c r="N679" t="s">
        <v>2747</v>
      </c>
      <c r="O679">
        <v>0.79694444444444446</v>
      </c>
      <c r="P679">
        <v>0</v>
      </c>
      <c r="Q679">
        <v>74</v>
      </c>
      <c r="R679">
        <v>0</v>
      </c>
      <c r="S679">
        <v>0</v>
      </c>
      <c r="T679">
        <v>0</v>
      </c>
      <c r="U679">
        <v>11</v>
      </c>
      <c r="V679">
        <v>0</v>
      </c>
      <c r="W679">
        <v>0</v>
      </c>
      <c r="X679">
        <v>0</v>
      </c>
      <c r="Y679">
        <v>17.179361</v>
      </c>
      <c r="Z679">
        <v>0</v>
      </c>
      <c r="AA679">
        <v>0</v>
      </c>
      <c r="AB679">
        <v>0</v>
      </c>
      <c r="AC679">
        <v>1.3794856</v>
      </c>
      <c r="AD679">
        <v>0</v>
      </c>
      <c r="AE679">
        <v>0</v>
      </c>
      <c r="AF679">
        <v>18.558847</v>
      </c>
    </row>
    <row r="680" spans="1:32" x14ac:dyDescent="0.3">
      <c r="A680">
        <v>2805829</v>
      </c>
      <c r="B680">
        <v>1</v>
      </c>
      <c r="C680" t="s">
        <v>83</v>
      </c>
      <c r="D680" t="s">
        <v>129</v>
      </c>
      <c r="E680" t="s">
        <v>2748</v>
      </c>
      <c r="F680" t="s">
        <v>2749</v>
      </c>
      <c r="G680" t="s">
        <v>31546</v>
      </c>
      <c r="H680" t="s">
        <v>223</v>
      </c>
      <c r="I680" t="s">
        <v>78</v>
      </c>
      <c r="J680" t="s">
        <v>135</v>
      </c>
      <c r="K680" t="s">
        <v>22</v>
      </c>
      <c r="L680" t="s">
        <v>136</v>
      </c>
      <c r="M680" t="s">
        <v>2750</v>
      </c>
      <c r="N680" t="s">
        <v>2751</v>
      </c>
      <c r="O680">
        <v>0.55444444444444441</v>
      </c>
      <c r="P680">
        <v>0</v>
      </c>
      <c r="Q680">
        <v>27</v>
      </c>
      <c r="R680">
        <v>0</v>
      </c>
      <c r="S680">
        <v>2</v>
      </c>
      <c r="T680">
        <v>0</v>
      </c>
      <c r="U680">
        <v>1</v>
      </c>
      <c r="V680">
        <v>0</v>
      </c>
      <c r="W680">
        <v>0</v>
      </c>
      <c r="X680">
        <v>0</v>
      </c>
      <c r="Y680">
        <v>2.6527579999999999</v>
      </c>
      <c r="Z680">
        <v>0</v>
      </c>
      <c r="AA680">
        <v>0.19345204999999999</v>
      </c>
      <c r="AB680">
        <v>0</v>
      </c>
      <c r="AC680">
        <v>0</v>
      </c>
      <c r="AD680">
        <v>0</v>
      </c>
      <c r="AE680">
        <v>0</v>
      </c>
      <c r="AF680">
        <v>2.8462100000000001</v>
      </c>
    </row>
    <row r="681" spans="1:32" x14ac:dyDescent="0.3">
      <c r="A681">
        <v>2805831</v>
      </c>
      <c r="B681">
        <v>1</v>
      </c>
      <c r="C681" t="s">
        <v>82</v>
      </c>
      <c r="D681" t="s">
        <v>98</v>
      </c>
      <c r="E681" t="s">
        <v>1927</v>
      </c>
      <c r="F681" t="s">
        <v>1928</v>
      </c>
      <c r="G681" t="s">
        <v>31552</v>
      </c>
      <c r="H681" t="s">
        <v>665</v>
      </c>
      <c r="I681" t="s">
        <v>78</v>
      </c>
      <c r="J681" t="s">
        <v>135</v>
      </c>
      <c r="K681" t="s">
        <v>22</v>
      </c>
      <c r="L681" t="s">
        <v>136</v>
      </c>
      <c r="M681" t="s">
        <v>2752</v>
      </c>
      <c r="N681" t="s">
        <v>2753</v>
      </c>
      <c r="O681">
        <v>0.90500000000000003</v>
      </c>
      <c r="P681">
        <v>0</v>
      </c>
      <c r="Q681">
        <v>477</v>
      </c>
      <c r="R681">
        <v>0</v>
      </c>
      <c r="S681">
        <v>0</v>
      </c>
      <c r="T681">
        <v>0</v>
      </c>
      <c r="U681">
        <v>17</v>
      </c>
      <c r="V681">
        <v>0</v>
      </c>
      <c r="W681">
        <v>0</v>
      </c>
      <c r="X681">
        <v>0</v>
      </c>
      <c r="Y681">
        <v>166.13763</v>
      </c>
      <c r="Z681">
        <v>0</v>
      </c>
      <c r="AA681">
        <v>0</v>
      </c>
      <c r="AB681">
        <v>0</v>
      </c>
      <c r="AC681">
        <v>2.1463649999999999</v>
      </c>
      <c r="AD681">
        <v>0</v>
      </c>
      <c r="AE681">
        <v>0</v>
      </c>
      <c r="AF681">
        <v>168.28399999999999</v>
      </c>
    </row>
    <row r="682" spans="1:32" x14ac:dyDescent="0.3">
      <c r="A682">
        <v>2805845</v>
      </c>
      <c r="B682">
        <v>1</v>
      </c>
      <c r="C682" t="s">
        <v>82</v>
      </c>
      <c r="D682" t="s">
        <v>106</v>
      </c>
      <c r="E682" t="s">
        <v>2754</v>
      </c>
      <c r="F682" t="s">
        <v>2755</v>
      </c>
      <c r="G682" t="s">
        <v>31546</v>
      </c>
      <c r="H682" t="s">
        <v>145</v>
      </c>
      <c r="I682" t="s">
        <v>78</v>
      </c>
      <c r="J682" t="s">
        <v>135</v>
      </c>
      <c r="K682" t="s">
        <v>22</v>
      </c>
      <c r="L682" t="s">
        <v>136</v>
      </c>
      <c r="M682" t="s">
        <v>2756</v>
      </c>
      <c r="N682" t="s">
        <v>2757</v>
      </c>
      <c r="O682">
        <v>1.2238888888888888</v>
      </c>
      <c r="P682">
        <v>0</v>
      </c>
      <c r="Q682">
        <v>138</v>
      </c>
      <c r="R682">
        <v>0</v>
      </c>
      <c r="S682">
        <v>0</v>
      </c>
      <c r="T682">
        <v>0</v>
      </c>
      <c r="U682">
        <v>6</v>
      </c>
      <c r="V682">
        <v>0</v>
      </c>
      <c r="W682">
        <v>0</v>
      </c>
      <c r="X682">
        <v>0</v>
      </c>
      <c r="Y682">
        <v>65.559714999999997</v>
      </c>
      <c r="Z682">
        <v>0</v>
      </c>
      <c r="AA682">
        <v>0</v>
      </c>
      <c r="AB682">
        <v>0</v>
      </c>
      <c r="AC682">
        <v>0.97699946000000004</v>
      </c>
      <c r="AD682">
        <v>0</v>
      </c>
      <c r="AE682">
        <v>0</v>
      </c>
      <c r="AF682">
        <v>66.536720000000003</v>
      </c>
    </row>
    <row r="683" spans="1:32" x14ac:dyDescent="0.3">
      <c r="A683">
        <v>2805599</v>
      </c>
      <c r="B683">
        <v>1</v>
      </c>
      <c r="C683" t="s">
        <v>82</v>
      </c>
      <c r="D683" t="s">
        <v>94</v>
      </c>
      <c r="E683" t="s">
        <v>2758</v>
      </c>
      <c r="F683" t="s">
        <v>2759</v>
      </c>
      <c r="G683" t="s">
        <v>31546</v>
      </c>
      <c r="H683" t="s">
        <v>223</v>
      </c>
      <c r="I683" t="s">
        <v>78</v>
      </c>
      <c r="J683" t="s">
        <v>135</v>
      </c>
      <c r="K683" t="s">
        <v>22</v>
      </c>
      <c r="L683" t="s">
        <v>136</v>
      </c>
      <c r="M683" t="s">
        <v>2760</v>
      </c>
      <c r="N683" t="s">
        <v>2761</v>
      </c>
      <c r="O683">
        <v>0.85250000000000004</v>
      </c>
      <c r="P683">
        <v>0</v>
      </c>
      <c r="Q683">
        <v>0</v>
      </c>
      <c r="R683">
        <v>0</v>
      </c>
      <c r="S683">
        <v>3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1.5822175999999999</v>
      </c>
      <c r="AB683">
        <v>0</v>
      </c>
      <c r="AC683">
        <v>0</v>
      </c>
      <c r="AD683">
        <v>0</v>
      </c>
      <c r="AE683">
        <v>0</v>
      </c>
      <c r="AF683">
        <v>1.5822175999999999</v>
      </c>
    </row>
    <row r="684" spans="1:32" x14ac:dyDescent="0.3">
      <c r="A684">
        <v>2805583</v>
      </c>
      <c r="B684">
        <v>1</v>
      </c>
      <c r="C684" t="s">
        <v>83</v>
      </c>
      <c r="D684" t="s">
        <v>130</v>
      </c>
      <c r="E684" t="s">
        <v>2762</v>
      </c>
      <c r="F684" t="s">
        <v>2763</v>
      </c>
      <c r="G684" t="s">
        <v>31548</v>
      </c>
      <c r="H684" t="s">
        <v>893</v>
      </c>
      <c r="I684" t="s">
        <v>78</v>
      </c>
      <c r="J684" t="s">
        <v>135</v>
      </c>
      <c r="K684" t="s">
        <v>22</v>
      </c>
      <c r="L684" t="s">
        <v>136</v>
      </c>
      <c r="M684" t="s">
        <v>2764</v>
      </c>
      <c r="N684" t="s">
        <v>2765</v>
      </c>
      <c r="O684">
        <v>3.4372222222222222</v>
      </c>
      <c r="P684">
        <v>0</v>
      </c>
      <c r="Q684">
        <v>11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6.5454682999999996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6.5454682999999996</v>
      </c>
    </row>
    <row r="685" spans="1:32" x14ac:dyDescent="0.3">
      <c r="A685">
        <v>2805516</v>
      </c>
      <c r="B685">
        <v>1</v>
      </c>
      <c r="C685" t="s">
        <v>82</v>
      </c>
      <c r="D685" t="s">
        <v>103</v>
      </c>
      <c r="E685" t="s">
        <v>2766</v>
      </c>
      <c r="F685" t="s">
        <v>2767</v>
      </c>
      <c r="G685" t="s">
        <v>31551</v>
      </c>
      <c r="H685" t="s">
        <v>185</v>
      </c>
      <c r="I685" t="s">
        <v>79</v>
      </c>
      <c r="J685" t="s">
        <v>135</v>
      </c>
      <c r="K685" t="s">
        <v>22</v>
      </c>
      <c r="L685" t="s">
        <v>186</v>
      </c>
      <c r="M685" t="s">
        <v>2768</v>
      </c>
      <c r="N685" t="s">
        <v>2769</v>
      </c>
      <c r="O685">
        <v>0.75472222222222218</v>
      </c>
      <c r="P685">
        <v>0</v>
      </c>
      <c r="Q685">
        <v>141</v>
      </c>
      <c r="R685">
        <v>0</v>
      </c>
      <c r="S685">
        <v>11</v>
      </c>
      <c r="T685">
        <v>1</v>
      </c>
      <c r="U685">
        <v>18</v>
      </c>
      <c r="V685">
        <v>1</v>
      </c>
      <c r="W685">
        <v>0</v>
      </c>
      <c r="X685">
        <v>0</v>
      </c>
      <c r="Y685">
        <v>21.152225000000001</v>
      </c>
      <c r="Z685">
        <v>0</v>
      </c>
      <c r="AA685">
        <v>1.2498924</v>
      </c>
      <c r="AB685">
        <v>4.5599173999999998</v>
      </c>
      <c r="AC685">
        <v>5.3889870000000002</v>
      </c>
      <c r="AD685">
        <v>11.813059000000001</v>
      </c>
      <c r="AE685">
        <v>0</v>
      </c>
      <c r="AF685">
        <v>44.164079999999998</v>
      </c>
    </row>
    <row r="686" spans="1:32" x14ac:dyDescent="0.3">
      <c r="A686">
        <v>2805514</v>
      </c>
      <c r="B686">
        <v>1</v>
      </c>
      <c r="C686" t="s">
        <v>82</v>
      </c>
      <c r="D686" t="s">
        <v>92</v>
      </c>
      <c r="E686" t="s">
        <v>2770</v>
      </c>
      <c r="F686" t="s">
        <v>2771</v>
      </c>
      <c r="G686" t="s">
        <v>31546</v>
      </c>
      <c r="H686" t="s">
        <v>1297</v>
      </c>
      <c r="I686" t="s">
        <v>78</v>
      </c>
      <c r="J686" t="s">
        <v>135</v>
      </c>
      <c r="K686" t="s">
        <v>22</v>
      </c>
      <c r="L686" t="s">
        <v>136</v>
      </c>
      <c r="M686" t="s">
        <v>2772</v>
      </c>
      <c r="N686" t="s">
        <v>2773</v>
      </c>
      <c r="O686">
        <v>2.5077777777777777</v>
      </c>
      <c r="P686">
        <v>0</v>
      </c>
      <c r="Q686">
        <v>169</v>
      </c>
      <c r="R686">
        <v>0</v>
      </c>
      <c r="S686">
        <v>0</v>
      </c>
      <c r="T686">
        <v>0</v>
      </c>
      <c r="U686">
        <v>7</v>
      </c>
      <c r="V686">
        <v>0</v>
      </c>
      <c r="W686">
        <v>0</v>
      </c>
      <c r="X686">
        <v>0</v>
      </c>
      <c r="Y686">
        <v>146.90468000000001</v>
      </c>
      <c r="Z686">
        <v>0</v>
      </c>
      <c r="AA686">
        <v>0</v>
      </c>
      <c r="AB686">
        <v>0</v>
      </c>
      <c r="AC686">
        <v>6.9788649999999999</v>
      </c>
      <c r="AD686">
        <v>0</v>
      </c>
      <c r="AE686">
        <v>0</v>
      </c>
      <c r="AF686">
        <v>153.88354000000001</v>
      </c>
    </row>
    <row r="687" spans="1:32" x14ac:dyDescent="0.3">
      <c r="A687">
        <v>2805534</v>
      </c>
      <c r="B687">
        <v>1</v>
      </c>
      <c r="C687" t="s">
        <v>82</v>
      </c>
      <c r="D687" t="s">
        <v>98</v>
      </c>
      <c r="E687" t="s">
        <v>2774</v>
      </c>
      <c r="F687" t="s">
        <v>2775</v>
      </c>
      <c r="G687" t="s">
        <v>31552</v>
      </c>
      <c r="H687" t="s">
        <v>145</v>
      </c>
      <c r="I687" t="s">
        <v>78</v>
      </c>
      <c r="J687" t="s">
        <v>135</v>
      </c>
      <c r="K687" t="s">
        <v>22</v>
      </c>
      <c r="L687" t="s">
        <v>136</v>
      </c>
      <c r="M687" t="s">
        <v>2776</v>
      </c>
      <c r="N687" t="s">
        <v>2777</v>
      </c>
      <c r="O687">
        <v>0.50361111111111112</v>
      </c>
      <c r="P687">
        <v>0</v>
      </c>
      <c r="Q687">
        <v>962</v>
      </c>
      <c r="R687">
        <v>0</v>
      </c>
      <c r="S687">
        <v>0</v>
      </c>
      <c r="T687">
        <v>0</v>
      </c>
      <c r="U687">
        <v>56</v>
      </c>
      <c r="V687">
        <v>0</v>
      </c>
      <c r="W687">
        <v>0</v>
      </c>
      <c r="X687">
        <v>0</v>
      </c>
      <c r="Y687">
        <v>159.04477</v>
      </c>
      <c r="Z687">
        <v>0</v>
      </c>
      <c r="AA687">
        <v>0</v>
      </c>
      <c r="AB687">
        <v>0</v>
      </c>
      <c r="AC687">
        <v>9.8985810000000001</v>
      </c>
      <c r="AD687">
        <v>0</v>
      </c>
      <c r="AE687">
        <v>0</v>
      </c>
      <c r="AF687">
        <v>168.94334000000001</v>
      </c>
    </row>
    <row r="688" spans="1:32" x14ac:dyDescent="0.3">
      <c r="A688">
        <v>2805332</v>
      </c>
      <c r="B688">
        <v>1</v>
      </c>
      <c r="C688" t="s">
        <v>82</v>
      </c>
      <c r="D688" t="s">
        <v>106</v>
      </c>
      <c r="E688" t="s">
        <v>2778</v>
      </c>
      <c r="F688" t="s">
        <v>2779</v>
      </c>
      <c r="G688" t="s">
        <v>31552</v>
      </c>
      <c r="H688" t="s">
        <v>145</v>
      </c>
      <c r="I688" t="s">
        <v>78</v>
      </c>
      <c r="J688" t="s">
        <v>248</v>
      </c>
      <c r="K688" t="s">
        <v>22</v>
      </c>
      <c r="L688" t="s">
        <v>136</v>
      </c>
      <c r="M688" t="s">
        <v>2780</v>
      </c>
      <c r="N688" t="s">
        <v>2781</v>
      </c>
      <c r="O688">
        <v>9.4444444444444445E-3</v>
      </c>
      <c r="P688">
        <v>0</v>
      </c>
      <c r="Q688">
        <v>219</v>
      </c>
      <c r="R688">
        <v>0</v>
      </c>
      <c r="S688">
        <v>11</v>
      </c>
      <c r="T688">
        <v>0</v>
      </c>
      <c r="U688">
        <v>30</v>
      </c>
      <c r="V688">
        <v>0</v>
      </c>
      <c r="W688">
        <v>0</v>
      </c>
      <c r="X688">
        <v>0</v>
      </c>
      <c r="Y688">
        <v>0.45873266000000001</v>
      </c>
      <c r="Z688">
        <v>0</v>
      </c>
      <c r="AA688">
        <v>9.8542660000000004E-3</v>
      </c>
      <c r="AB688">
        <v>0</v>
      </c>
      <c r="AC688">
        <v>0.142156</v>
      </c>
      <c r="AD688">
        <v>0</v>
      </c>
      <c r="AE688">
        <v>0</v>
      </c>
      <c r="AF688">
        <v>0.61074289999999998</v>
      </c>
    </row>
    <row r="689" spans="1:32" x14ac:dyDescent="0.3">
      <c r="A689">
        <v>2805308</v>
      </c>
      <c r="B689">
        <v>1</v>
      </c>
      <c r="C689" t="s">
        <v>82</v>
      </c>
      <c r="D689" t="s">
        <v>104</v>
      </c>
      <c r="E689" t="s">
        <v>698</v>
      </c>
      <c r="F689" t="s">
        <v>699</v>
      </c>
      <c r="G689" t="s">
        <v>31546</v>
      </c>
      <c r="H689" t="s">
        <v>223</v>
      </c>
      <c r="I689" t="s">
        <v>78</v>
      </c>
      <c r="J689" t="s">
        <v>135</v>
      </c>
      <c r="K689" t="s">
        <v>22</v>
      </c>
      <c r="L689" t="s">
        <v>136</v>
      </c>
      <c r="M689" t="s">
        <v>2782</v>
      </c>
      <c r="N689" t="s">
        <v>2783</v>
      </c>
      <c r="O689">
        <v>2.4088888888888889</v>
      </c>
      <c r="P689">
        <v>0</v>
      </c>
      <c r="Q689">
        <v>170</v>
      </c>
      <c r="R689">
        <v>0</v>
      </c>
      <c r="S689">
        <v>0</v>
      </c>
      <c r="T689">
        <v>0</v>
      </c>
      <c r="U689">
        <v>7</v>
      </c>
      <c r="V689">
        <v>0</v>
      </c>
      <c r="W689">
        <v>0</v>
      </c>
      <c r="X689">
        <v>0</v>
      </c>
      <c r="Y689">
        <v>105.23016</v>
      </c>
      <c r="Z689">
        <v>0</v>
      </c>
      <c r="AA689">
        <v>0</v>
      </c>
      <c r="AB689">
        <v>0</v>
      </c>
      <c r="AC689">
        <v>14.850618000000001</v>
      </c>
      <c r="AD689">
        <v>0</v>
      </c>
      <c r="AE689">
        <v>0</v>
      </c>
      <c r="AF689">
        <v>120.08078</v>
      </c>
    </row>
    <row r="690" spans="1:32" x14ac:dyDescent="0.3">
      <c r="A690">
        <v>2805047</v>
      </c>
      <c r="B690">
        <v>1</v>
      </c>
      <c r="C690" t="s">
        <v>82</v>
      </c>
      <c r="D690" t="s">
        <v>91</v>
      </c>
      <c r="E690" t="s">
        <v>2784</v>
      </c>
      <c r="F690" t="s">
        <v>2785</v>
      </c>
      <c r="G690" t="s">
        <v>31552</v>
      </c>
      <c r="H690" t="s">
        <v>648</v>
      </c>
      <c r="I690" t="s">
        <v>78</v>
      </c>
      <c r="J690" t="s">
        <v>135</v>
      </c>
      <c r="K690" t="s">
        <v>22</v>
      </c>
      <c r="L690" t="s">
        <v>186</v>
      </c>
      <c r="M690" t="s">
        <v>2786</v>
      </c>
      <c r="N690" t="s">
        <v>2787</v>
      </c>
      <c r="O690">
        <v>2.4224999999999999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4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117.51734999999999</v>
      </c>
      <c r="AD690">
        <v>0</v>
      </c>
      <c r="AE690">
        <v>0</v>
      </c>
      <c r="AF690">
        <v>117.51734999999999</v>
      </c>
    </row>
    <row r="691" spans="1:32" x14ac:dyDescent="0.3">
      <c r="A691">
        <v>2805055</v>
      </c>
      <c r="B691">
        <v>1</v>
      </c>
      <c r="C691" t="s">
        <v>82</v>
      </c>
      <c r="D691" t="s">
        <v>105</v>
      </c>
      <c r="E691" t="s">
        <v>2788</v>
      </c>
      <c r="F691" t="s">
        <v>2789</v>
      </c>
      <c r="G691" t="s">
        <v>31548</v>
      </c>
      <c r="H691" t="s">
        <v>333</v>
      </c>
      <c r="I691" t="s">
        <v>78</v>
      </c>
      <c r="J691" t="s">
        <v>135</v>
      </c>
      <c r="K691" t="s">
        <v>22</v>
      </c>
      <c r="L691" t="s">
        <v>136</v>
      </c>
      <c r="M691" t="s">
        <v>2790</v>
      </c>
      <c r="N691" t="s">
        <v>2791</v>
      </c>
      <c r="O691">
        <v>3.6605555555555553</v>
      </c>
      <c r="P691">
        <v>0</v>
      </c>
      <c r="Q691">
        <v>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0.54992943999999999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0.54992943999999999</v>
      </c>
    </row>
    <row r="692" spans="1:32" x14ac:dyDescent="0.3">
      <c r="A692">
        <v>2804896</v>
      </c>
      <c r="B692">
        <v>1</v>
      </c>
      <c r="C692" t="s">
        <v>83</v>
      </c>
      <c r="D692" t="s">
        <v>128</v>
      </c>
      <c r="E692" t="s">
        <v>2792</v>
      </c>
      <c r="F692" t="s">
        <v>2793</v>
      </c>
      <c r="G692" t="s">
        <v>31546</v>
      </c>
      <c r="H692" t="s">
        <v>1297</v>
      </c>
      <c r="I692" t="s">
        <v>78</v>
      </c>
      <c r="J692" t="s">
        <v>135</v>
      </c>
      <c r="K692" t="s">
        <v>22</v>
      </c>
      <c r="L692" t="s">
        <v>136</v>
      </c>
      <c r="M692" t="s">
        <v>2794</v>
      </c>
      <c r="N692" t="s">
        <v>2795</v>
      </c>
      <c r="O692">
        <v>6.684166666666667</v>
      </c>
      <c r="P692">
        <v>0</v>
      </c>
      <c r="Q692">
        <v>11</v>
      </c>
      <c r="R692">
        <v>0</v>
      </c>
      <c r="S692">
        <v>1</v>
      </c>
      <c r="T692">
        <v>0</v>
      </c>
      <c r="U692">
        <v>1</v>
      </c>
      <c r="V692">
        <v>0</v>
      </c>
      <c r="W692">
        <v>0</v>
      </c>
      <c r="X692">
        <v>0</v>
      </c>
      <c r="Y692">
        <v>12.915599</v>
      </c>
      <c r="Z692">
        <v>0</v>
      </c>
      <c r="AA692">
        <v>9.5215760000000003E-3</v>
      </c>
      <c r="AB692">
        <v>0</v>
      </c>
      <c r="AC692">
        <v>0.37496403</v>
      </c>
      <c r="AD692">
        <v>0</v>
      </c>
      <c r="AE692">
        <v>0</v>
      </c>
      <c r="AF692">
        <v>13.300084</v>
      </c>
    </row>
    <row r="693" spans="1:32" x14ac:dyDescent="0.3">
      <c r="A693">
        <v>2804861</v>
      </c>
      <c r="B693">
        <v>1</v>
      </c>
      <c r="C693" t="s">
        <v>82</v>
      </c>
      <c r="D693" t="s">
        <v>100</v>
      </c>
      <c r="E693" t="s">
        <v>2796</v>
      </c>
      <c r="F693" t="s">
        <v>2797</v>
      </c>
      <c r="G693" t="s">
        <v>31548</v>
      </c>
      <c r="H693" t="s">
        <v>893</v>
      </c>
      <c r="I693" t="s">
        <v>78</v>
      </c>
      <c r="J693" t="s">
        <v>135</v>
      </c>
      <c r="K693" t="s">
        <v>22</v>
      </c>
      <c r="L693" t="s">
        <v>136</v>
      </c>
      <c r="M693" t="s">
        <v>2798</v>
      </c>
      <c r="N693" t="s">
        <v>2799</v>
      </c>
      <c r="O693">
        <v>1.7611111111111111</v>
      </c>
      <c r="P693">
        <v>0</v>
      </c>
      <c r="Q693">
        <v>10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4.2476095999999997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4.2476095999999997</v>
      </c>
    </row>
    <row r="694" spans="1:32" x14ac:dyDescent="0.3">
      <c r="A694">
        <v>2804856</v>
      </c>
      <c r="B694">
        <v>1</v>
      </c>
      <c r="C694" t="s">
        <v>82</v>
      </c>
      <c r="D694" t="s">
        <v>92</v>
      </c>
      <c r="E694" t="s">
        <v>2800</v>
      </c>
      <c r="F694" t="s">
        <v>2801</v>
      </c>
      <c r="G694" t="s">
        <v>31550</v>
      </c>
      <c r="H694" t="s">
        <v>380</v>
      </c>
      <c r="I694" t="s">
        <v>78</v>
      </c>
      <c r="J694" t="s">
        <v>135</v>
      </c>
      <c r="K694" t="s">
        <v>22</v>
      </c>
      <c r="L694" t="s">
        <v>136</v>
      </c>
      <c r="M694" t="s">
        <v>2802</v>
      </c>
      <c r="N694" t="s">
        <v>2803</v>
      </c>
      <c r="O694">
        <v>2.9313888888888888</v>
      </c>
      <c r="P694">
        <v>0</v>
      </c>
      <c r="Q694">
        <v>53</v>
      </c>
      <c r="R694">
        <v>0</v>
      </c>
      <c r="S694">
        <v>0</v>
      </c>
      <c r="T694">
        <v>0</v>
      </c>
      <c r="U694">
        <v>7</v>
      </c>
      <c r="V694">
        <v>0</v>
      </c>
      <c r="W694">
        <v>0</v>
      </c>
      <c r="X694">
        <v>0</v>
      </c>
      <c r="Y694">
        <v>141.11072999999999</v>
      </c>
      <c r="Z694">
        <v>0</v>
      </c>
      <c r="AA694">
        <v>0</v>
      </c>
      <c r="AB694">
        <v>0</v>
      </c>
      <c r="AC694">
        <v>23.401720000000001</v>
      </c>
      <c r="AD694">
        <v>0</v>
      </c>
      <c r="AE694">
        <v>0</v>
      </c>
      <c r="AF694">
        <v>164.51245</v>
      </c>
    </row>
    <row r="695" spans="1:32" x14ac:dyDescent="0.3">
      <c r="A695">
        <v>2804756</v>
      </c>
      <c r="B695">
        <v>1</v>
      </c>
      <c r="C695" t="s">
        <v>82</v>
      </c>
      <c r="D695" t="s">
        <v>91</v>
      </c>
      <c r="E695" t="s">
        <v>2804</v>
      </c>
      <c r="F695" t="s">
        <v>2805</v>
      </c>
      <c r="G695" t="s">
        <v>31546</v>
      </c>
      <c r="H695" t="s">
        <v>1432</v>
      </c>
      <c r="I695" t="s">
        <v>78</v>
      </c>
      <c r="J695" t="s">
        <v>135</v>
      </c>
      <c r="K695" t="s">
        <v>22</v>
      </c>
      <c r="L695" t="s">
        <v>136</v>
      </c>
      <c r="M695" t="s">
        <v>2806</v>
      </c>
      <c r="N695" t="s">
        <v>2807</v>
      </c>
      <c r="O695">
        <v>4.565833333333333</v>
      </c>
      <c r="P695">
        <v>0</v>
      </c>
      <c r="Q695">
        <v>109</v>
      </c>
      <c r="R695">
        <v>0</v>
      </c>
      <c r="S695">
        <v>0</v>
      </c>
      <c r="T695">
        <v>0</v>
      </c>
      <c r="U695">
        <v>9</v>
      </c>
      <c r="V695">
        <v>0</v>
      </c>
      <c r="W695">
        <v>0</v>
      </c>
      <c r="X695">
        <v>0</v>
      </c>
      <c r="Y695">
        <v>93.765960000000007</v>
      </c>
      <c r="Z695">
        <v>0</v>
      </c>
      <c r="AA695">
        <v>0</v>
      </c>
      <c r="AB695">
        <v>0</v>
      </c>
      <c r="AC695">
        <v>6.8384147000000004</v>
      </c>
      <c r="AD695">
        <v>0</v>
      </c>
      <c r="AE695">
        <v>0</v>
      </c>
      <c r="AF695">
        <v>100.60438000000001</v>
      </c>
    </row>
    <row r="696" spans="1:32" x14ac:dyDescent="0.3">
      <c r="A696">
        <v>2804619</v>
      </c>
      <c r="B696">
        <v>1</v>
      </c>
      <c r="C696" t="s">
        <v>82</v>
      </c>
      <c r="D696" t="s">
        <v>88</v>
      </c>
      <c r="E696" t="s">
        <v>2808</v>
      </c>
      <c r="F696" t="s">
        <v>2809</v>
      </c>
      <c r="G696" t="s">
        <v>31546</v>
      </c>
      <c r="H696" t="s">
        <v>223</v>
      </c>
      <c r="I696" t="s">
        <v>78</v>
      </c>
      <c r="J696" t="s">
        <v>135</v>
      </c>
      <c r="K696" t="s">
        <v>22</v>
      </c>
      <c r="L696" t="s">
        <v>136</v>
      </c>
      <c r="M696" t="s">
        <v>2810</v>
      </c>
      <c r="N696" t="s">
        <v>2811</v>
      </c>
      <c r="O696">
        <v>1.7502777777777778</v>
      </c>
      <c r="P696">
        <v>0</v>
      </c>
      <c r="Q696">
        <v>6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0.40665269999999998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0.40665269999999998</v>
      </c>
    </row>
    <row r="697" spans="1:32" x14ac:dyDescent="0.3">
      <c r="A697">
        <v>2804492</v>
      </c>
      <c r="B697">
        <v>1</v>
      </c>
      <c r="C697" t="s">
        <v>83</v>
      </c>
      <c r="D697" t="s">
        <v>123</v>
      </c>
      <c r="E697" t="s">
        <v>2812</v>
      </c>
      <c r="F697" t="s">
        <v>2813</v>
      </c>
      <c r="G697" t="s">
        <v>31548</v>
      </c>
      <c r="H697" t="s">
        <v>333</v>
      </c>
      <c r="I697" t="s">
        <v>78</v>
      </c>
      <c r="J697" t="s">
        <v>135</v>
      </c>
      <c r="K697" t="s">
        <v>22</v>
      </c>
      <c r="L697" t="s">
        <v>136</v>
      </c>
      <c r="M697" t="s">
        <v>2814</v>
      </c>
      <c r="N697" t="s">
        <v>2815</v>
      </c>
      <c r="O697">
        <v>7.0808333333333335</v>
      </c>
      <c r="P697">
        <v>0</v>
      </c>
      <c r="Q697">
        <v>1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0.2104654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0.2104654</v>
      </c>
    </row>
    <row r="698" spans="1:32" x14ac:dyDescent="0.3">
      <c r="A698">
        <v>2804115</v>
      </c>
      <c r="B698">
        <v>1</v>
      </c>
      <c r="C698" t="s">
        <v>83</v>
      </c>
      <c r="D698" t="s">
        <v>115</v>
      </c>
      <c r="E698" t="s">
        <v>2816</v>
      </c>
      <c r="F698" t="s">
        <v>1177</v>
      </c>
      <c r="G698" t="s">
        <v>31552</v>
      </c>
      <c r="H698" t="s">
        <v>643</v>
      </c>
      <c r="I698" t="s">
        <v>78</v>
      </c>
      <c r="J698" t="s">
        <v>135</v>
      </c>
      <c r="K698" t="s">
        <v>22</v>
      </c>
      <c r="L698" t="s">
        <v>186</v>
      </c>
      <c r="M698" t="s">
        <v>2817</v>
      </c>
      <c r="N698" t="s">
        <v>2818</v>
      </c>
      <c r="O698">
        <v>6.9730555555555558</v>
      </c>
      <c r="P698">
        <v>0</v>
      </c>
      <c r="Q698">
        <v>121</v>
      </c>
      <c r="R698">
        <v>0</v>
      </c>
      <c r="S698">
        <v>2</v>
      </c>
      <c r="T698">
        <v>0</v>
      </c>
      <c r="U698">
        <v>6</v>
      </c>
      <c r="V698">
        <v>0</v>
      </c>
      <c r="W698">
        <v>0</v>
      </c>
      <c r="X698">
        <v>0</v>
      </c>
      <c r="Y698">
        <v>93.584890000000001</v>
      </c>
      <c r="Z698">
        <v>0</v>
      </c>
      <c r="AA698">
        <v>1.7015648999999999</v>
      </c>
      <c r="AB698">
        <v>0</v>
      </c>
      <c r="AC698">
        <v>2.4490867000000001</v>
      </c>
      <c r="AD698">
        <v>0</v>
      </c>
      <c r="AE698">
        <v>0</v>
      </c>
      <c r="AF698">
        <v>97.73554</v>
      </c>
    </row>
    <row r="699" spans="1:32" x14ac:dyDescent="0.3">
      <c r="A699">
        <v>2803807</v>
      </c>
      <c r="B699">
        <v>1</v>
      </c>
      <c r="C699" t="s">
        <v>82</v>
      </c>
      <c r="D699" t="s">
        <v>84</v>
      </c>
      <c r="E699" t="s">
        <v>2819</v>
      </c>
      <c r="F699" t="s">
        <v>2820</v>
      </c>
      <c r="G699" t="s">
        <v>31545</v>
      </c>
      <c r="H699" t="s">
        <v>672</v>
      </c>
      <c r="I699" t="s">
        <v>79</v>
      </c>
      <c r="J699" t="s">
        <v>135</v>
      </c>
      <c r="K699" t="s">
        <v>22</v>
      </c>
      <c r="L699" t="s">
        <v>136</v>
      </c>
      <c r="M699" t="s">
        <v>2821</v>
      </c>
      <c r="N699" t="s">
        <v>2822</v>
      </c>
      <c r="O699">
        <v>0.39527777777777778</v>
      </c>
      <c r="P699">
        <v>0</v>
      </c>
      <c r="Q699">
        <v>0</v>
      </c>
      <c r="R699">
        <v>0</v>
      </c>
      <c r="S699">
        <v>0</v>
      </c>
      <c r="T699">
        <v>1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0.52800040000000004</v>
      </c>
      <c r="AC699">
        <v>0</v>
      </c>
      <c r="AD699">
        <v>0</v>
      </c>
      <c r="AE699">
        <v>0</v>
      </c>
      <c r="AF699">
        <v>0.52800040000000004</v>
      </c>
    </row>
    <row r="700" spans="1:32" x14ac:dyDescent="0.3">
      <c r="A700">
        <v>2803665</v>
      </c>
      <c r="B700">
        <v>1</v>
      </c>
      <c r="C700" t="s">
        <v>82</v>
      </c>
      <c r="D700" t="s">
        <v>84</v>
      </c>
      <c r="E700" t="s">
        <v>2823</v>
      </c>
      <c r="F700" t="s">
        <v>2824</v>
      </c>
      <c r="G700" t="s">
        <v>31546</v>
      </c>
      <c r="H700" t="s">
        <v>223</v>
      </c>
      <c r="I700" t="s">
        <v>78</v>
      </c>
      <c r="J700" t="s">
        <v>135</v>
      </c>
      <c r="K700" t="s">
        <v>22</v>
      </c>
      <c r="L700" t="s">
        <v>136</v>
      </c>
      <c r="M700" t="s">
        <v>2825</v>
      </c>
      <c r="N700" t="s">
        <v>2826</v>
      </c>
      <c r="O700">
        <v>4.5625</v>
      </c>
      <c r="P700">
        <v>0</v>
      </c>
      <c r="Q700">
        <v>16</v>
      </c>
      <c r="R700">
        <v>0</v>
      </c>
      <c r="S700">
        <v>0</v>
      </c>
      <c r="T700">
        <v>0</v>
      </c>
      <c r="U700">
        <v>9</v>
      </c>
      <c r="V700">
        <v>0</v>
      </c>
      <c r="W700">
        <v>0</v>
      </c>
      <c r="X700">
        <v>0</v>
      </c>
      <c r="Y700">
        <v>13.563539</v>
      </c>
      <c r="Z700">
        <v>0</v>
      </c>
      <c r="AA700">
        <v>0</v>
      </c>
      <c r="AB700">
        <v>0</v>
      </c>
      <c r="AC700">
        <v>82.021690000000007</v>
      </c>
      <c r="AD700">
        <v>0</v>
      </c>
      <c r="AE700">
        <v>0</v>
      </c>
      <c r="AF700">
        <v>95.585229999999996</v>
      </c>
    </row>
    <row r="701" spans="1:32" x14ac:dyDescent="0.3">
      <c r="A701">
        <v>2803643</v>
      </c>
      <c r="B701">
        <v>1</v>
      </c>
      <c r="C701" t="s">
        <v>82</v>
      </c>
      <c r="D701" t="s">
        <v>106</v>
      </c>
      <c r="E701" t="s">
        <v>2827</v>
      </c>
      <c r="F701" t="s">
        <v>2828</v>
      </c>
      <c r="G701" t="s">
        <v>31546</v>
      </c>
      <c r="H701" t="s">
        <v>145</v>
      </c>
      <c r="I701" t="s">
        <v>78</v>
      </c>
      <c r="J701" t="s">
        <v>135</v>
      </c>
      <c r="K701" t="s">
        <v>22</v>
      </c>
      <c r="L701" t="s">
        <v>136</v>
      </c>
      <c r="M701" t="s">
        <v>2829</v>
      </c>
      <c r="N701" t="s">
        <v>2830</v>
      </c>
      <c r="O701">
        <v>0.97361111111111109</v>
      </c>
      <c r="P701">
        <v>0</v>
      </c>
      <c r="Q701">
        <v>30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9.2301979999999997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9.2301979999999997</v>
      </c>
    </row>
    <row r="702" spans="1:32" x14ac:dyDescent="0.3">
      <c r="A702">
        <v>2803645</v>
      </c>
      <c r="B702">
        <v>1</v>
      </c>
      <c r="C702" t="s">
        <v>82</v>
      </c>
      <c r="D702" t="s">
        <v>90</v>
      </c>
      <c r="E702" t="s">
        <v>2831</v>
      </c>
      <c r="F702" t="s">
        <v>2832</v>
      </c>
      <c r="G702" t="s">
        <v>31548</v>
      </c>
      <c r="H702" t="s">
        <v>333</v>
      </c>
      <c r="I702" t="s">
        <v>78</v>
      </c>
      <c r="J702" t="s">
        <v>135</v>
      </c>
      <c r="K702" t="s">
        <v>22</v>
      </c>
      <c r="L702" t="s">
        <v>136</v>
      </c>
      <c r="M702" t="s">
        <v>2833</v>
      </c>
      <c r="N702" t="s">
        <v>2834</v>
      </c>
      <c r="O702">
        <v>1.2627777777777778</v>
      </c>
      <c r="P702">
        <v>0</v>
      </c>
      <c r="Q702">
        <v>6</v>
      </c>
      <c r="R702">
        <v>0</v>
      </c>
      <c r="S702">
        <v>0</v>
      </c>
      <c r="T702">
        <v>0</v>
      </c>
      <c r="U702">
        <v>4</v>
      </c>
      <c r="V702">
        <v>0</v>
      </c>
      <c r="W702">
        <v>0</v>
      </c>
      <c r="X702">
        <v>0</v>
      </c>
      <c r="Y702">
        <v>3.3333607000000001</v>
      </c>
      <c r="Z702">
        <v>0</v>
      </c>
      <c r="AA702">
        <v>0</v>
      </c>
      <c r="AB702">
        <v>0</v>
      </c>
      <c r="AC702">
        <v>1.2606622999999999</v>
      </c>
      <c r="AD702">
        <v>0</v>
      </c>
      <c r="AE702">
        <v>0</v>
      </c>
      <c r="AF702">
        <v>4.594023</v>
      </c>
    </row>
    <row r="703" spans="1:32" x14ac:dyDescent="0.3">
      <c r="A703">
        <v>2803571</v>
      </c>
      <c r="B703">
        <v>1</v>
      </c>
      <c r="C703" t="s">
        <v>82</v>
      </c>
      <c r="D703" t="s">
        <v>92</v>
      </c>
      <c r="E703" t="s">
        <v>2835</v>
      </c>
      <c r="F703" t="s">
        <v>2836</v>
      </c>
      <c r="G703" t="s">
        <v>31548</v>
      </c>
      <c r="H703" t="s">
        <v>893</v>
      </c>
      <c r="I703" t="s">
        <v>78</v>
      </c>
      <c r="J703" t="s">
        <v>135</v>
      </c>
      <c r="K703" t="s">
        <v>22</v>
      </c>
      <c r="L703" t="s">
        <v>136</v>
      </c>
      <c r="M703" t="s">
        <v>2837</v>
      </c>
      <c r="N703" t="s">
        <v>2838</v>
      </c>
      <c r="O703">
        <v>2.1333333333333333</v>
      </c>
      <c r="P703">
        <v>0</v>
      </c>
      <c r="Q703">
        <v>1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0.52830279999999996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0.52830279999999996</v>
      </c>
    </row>
    <row r="704" spans="1:32" x14ac:dyDescent="0.3">
      <c r="A704">
        <v>2803660</v>
      </c>
      <c r="B704">
        <v>1</v>
      </c>
      <c r="C704" t="s">
        <v>82</v>
      </c>
      <c r="D704" t="s">
        <v>112</v>
      </c>
      <c r="E704" t="s">
        <v>1864</v>
      </c>
      <c r="F704" t="s">
        <v>734</v>
      </c>
      <c r="G704" t="s">
        <v>31552</v>
      </c>
      <c r="H704" t="s">
        <v>665</v>
      </c>
      <c r="I704" t="s">
        <v>78</v>
      </c>
      <c r="J704" t="s">
        <v>135</v>
      </c>
      <c r="K704" t="s">
        <v>22</v>
      </c>
      <c r="L704" t="s">
        <v>136</v>
      </c>
      <c r="M704" t="s">
        <v>2839</v>
      </c>
      <c r="N704" t="s">
        <v>2840</v>
      </c>
      <c r="O704">
        <v>1.0183333333333333</v>
      </c>
      <c r="P704">
        <v>0</v>
      </c>
      <c r="Q704">
        <v>246</v>
      </c>
      <c r="R704">
        <v>0</v>
      </c>
      <c r="S704">
        <v>5</v>
      </c>
      <c r="T704">
        <v>0</v>
      </c>
      <c r="U704">
        <v>23</v>
      </c>
      <c r="V704">
        <v>0</v>
      </c>
      <c r="W704">
        <v>0</v>
      </c>
      <c r="X704">
        <v>0</v>
      </c>
      <c r="Y704">
        <v>58.167706000000003</v>
      </c>
      <c r="Z704">
        <v>0</v>
      </c>
      <c r="AA704">
        <v>1.0798897000000001</v>
      </c>
      <c r="AB704">
        <v>0</v>
      </c>
      <c r="AC704">
        <v>64.083243999999993</v>
      </c>
      <c r="AD704">
        <v>0</v>
      </c>
      <c r="AE704">
        <v>0</v>
      </c>
      <c r="AF704">
        <v>123.33083999999999</v>
      </c>
    </row>
    <row r="705" spans="1:32" x14ac:dyDescent="0.3">
      <c r="A705">
        <v>2803648</v>
      </c>
      <c r="B705">
        <v>1</v>
      </c>
      <c r="C705" t="s">
        <v>83</v>
      </c>
      <c r="D705" t="s">
        <v>116</v>
      </c>
      <c r="E705" t="s">
        <v>2841</v>
      </c>
      <c r="F705" t="s">
        <v>2842</v>
      </c>
      <c r="G705" t="s">
        <v>31551</v>
      </c>
      <c r="H705" t="s">
        <v>672</v>
      </c>
      <c r="I705" t="s">
        <v>79</v>
      </c>
      <c r="J705" t="s">
        <v>135</v>
      </c>
      <c r="K705" t="s">
        <v>22</v>
      </c>
      <c r="L705" t="s">
        <v>136</v>
      </c>
      <c r="M705" t="s">
        <v>2843</v>
      </c>
      <c r="N705" t="s">
        <v>2844</v>
      </c>
      <c r="O705">
        <v>0.77444444444444449</v>
      </c>
      <c r="P705">
        <v>1</v>
      </c>
      <c r="Q705">
        <v>341</v>
      </c>
      <c r="R705">
        <v>0</v>
      </c>
      <c r="S705">
        <v>37</v>
      </c>
      <c r="T705">
        <v>0</v>
      </c>
      <c r="U705">
        <v>31</v>
      </c>
      <c r="V705">
        <v>0</v>
      </c>
      <c r="W705">
        <v>0</v>
      </c>
      <c r="X705">
        <v>1.0227250000000001</v>
      </c>
      <c r="Y705">
        <v>34.038403000000002</v>
      </c>
      <c r="Z705">
        <v>0</v>
      </c>
      <c r="AA705">
        <v>4.4615600000000004</v>
      </c>
      <c r="AB705">
        <v>0</v>
      </c>
      <c r="AC705">
        <v>17.889005999999998</v>
      </c>
      <c r="AD705">
        <v>0</v>
      </c>
      <c r="AE705">
        <v>0</v>
      </c>
      <c r="AF705">
        <v>57.411693999999997</v>
      </c>
    </row>
    <row r="706" spans="1:32" x14ac:dyDescent="0.3">
      <c r="A706">
        <v>2803602</v>
      </c>
      <c r="B706">
        <v>1</v>
      </c>
      <c r="C706" t="s">
        <v>83</v>
      </c>
      <c r="D706" t="s">
        <v>114</v>
      </c>
      <c r="E706" t="s">
        <v>2845</v>
      </c>
      <c r="F706" t="s">
        <v>2846</v>
      </c>
      <c r="G706" t="s">
        <v>31551</v>
      </c>
      <c r="H706" t="s">
        <v>134</v>
      </c>
      <c r="I706" t="s">
        <v>79</v>
      </c>
      <c r="J706" t="s">
        <v>135</v>
      </c>
      <c r="K706" t="s">
        <v>22</v>
      </c>
      <c r="L706" t="s">
        <v>136</v>
      </c>
      <c r="M706" t="s">
        <v>2847</v>
      </c>
      <c r="N706" t="s">
        <v>2848</v>
      </c>
      <c r="O706">
        <v>9.7222222222222224E-2</v>
      </c>
      <c r="P706">
        <v>8</v>
      </c>
      <c r="Q706">
        <v>2</v>
      </c>
      <c r="R706">
        <v>99</v>
      </c>
      <c r="S706">
        <v>17</v>
      </c>
      <c r="T706">
        <v>2</v>
      </c>
      <c r="U706">
        <v>0</v>
      </c>
      <c r="V706">
        <v>0</v>
      </c>
      <c r="W706">
        <v>0</v>
      </c>
      <c r="X706">
        <v>0.89956725000000004</v>
      </c>
      <c r="Y706">
        <v>1.812563E-2</v>
      </c>
      <c r="Z706">
        <v>3.7041922</v>
      </c>
      <c r="AA706">
        <v>0.49752906000000002</v>
      </c>
      <c r="AB706">
        <v>2.4527668999999998E-2</v>
      </c>
      <c r="AC706">
        <v>0</v>
      </c>
      <c r="AD706">
        <v>0</v>
      </c>
      <c r="AE706">
        <v>0</v>
      </c>
      <c r="AF706">
        <v>5.143942</v>
      </c>
    </row>
    <row r="707" spans="1:32" x14ac:dyDescent="0.3">
      <c r="A707">
        <v>2803662</v>
      </c>
      <c r="B707">
        <v>1</v>
      </c>
      <c r="C707" t="s">
        <v>82</v>
      </c>
      <c r="D707" t="s">
        <v>105</v>
      </c>
      <c r="E707" t="s">
        <v>2849</v>
      </c>
      <c r="F707" t="s">
        <v>2850</v>
      </c>
      <c r="G707" t="s">
        <v>31552</v>
      </c>
      <c r="H707" t="s">
        <v>145</v>
      </c>
      <c r="I707" t="s">
        <v>78</v>
      </c>
      <c r="J707" t="s">
        <v>135</v>
      </c>
      <c r="K707" t="s">
        <v>22</v>
      </c>
      <c r="L707" t="s">
        <v>136</v>
      </c>
      <c r="M707" t="s">
        <v>2851</v>
      </c>
      <c r="N707" t="s">
        <v>2852</v>
      </c>
      <c r="O707">
        <v>0.26694444444444443</v>
      </c>
      <c r="P707">
        <v>0</v>
      </c>
      <c r="Q707">
        <v>413</v>
      </c>
      <c r="R707">
        <v>0</v>
      </c>
      <c r="S707">
        <v>0</v>
      </c>
      <c r="T707">
        <v>0</v>
      </c>
      <c r="U707">
        <v>131</v>
      </c>
      <c r="V707">
        <v>0</v>
      </c>
      <c r="W707">
        <v>0</v>
      </c>
      <c r="X707">
        <v>0</v>
      </c>
      <c r="Y707">
        <v>20.578372999999999</v>
      </c>
      <c r="Z707">
        <v>0</v>
      </c>
      <c r="AA707">
        <v>0</v>
      </c>
      <c r="AB707">
        <v>0</v>
      </c>
      <c r="AC707">
        <v>41.068108000000002</v>
      </c>
      <c r="AD707">
        <v>0</v>
      </c>
      <c r="AE707">
        <v>0</v>
      </c>
      <c r="AF707">
        <v>61.646479999999997</v>
      </c>
    </row>
    <row r="708" spans="1:32" x14ac:dyDescent="0.3">
      <c r="A708">
        <v>2803453</v>
      </c>
      <c r="B708">
        <v>1</v>
      </c>
      <c r="C708" t="s">
        <v>82</v>
      </c>
      <c r="D708" t="s">
        <v>113</v>
      </c>
      <c r="E708" t="s">
        <v>2853</v>
      </c>
      <c r="F708" t="s">
        <v>2854</v>
      </c>
      <c r="G708" t="s">
        <v>31546</v>
      </c>
      <c r="H708" t="s">
        <v>223</v>
      </c>
      <c r="I708" t="s">
        <v>78</v>
      </c>
      <c r="J708" t="s">
        <v>135</v>
      </c>
      <c r="K708" t="s">
        <v>22</v>
      </c>
      <c r="L708" t="s">
        <v>136</v>
      </c>
      <c r="M708" t="s">
        <v>2855</v>
      </c>
      <c r="N708" t="s">
        <v>2856</v>
      </c>
      <c r="O708">
        <v>3.0513888888888889</v>
      </c>
      <c r="P708">
        <v>0</v>
      </c>
      <c r="Q708">
        <v>9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19.217669999999998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19.217669999999998</v>
      </c>
    </row>
    <row r="709" spans="1:32" x14ac:dyDescent="0.3">
      <c r="A709">
        <v>2803455</v>
      </c>
      <c r="B709">
        <v>1</v>
      </c>
      <c r="C709" t="s">
        <v>82</v>
      </c>
      <c r="D709" t="s">
        <v>94</v>
      </c>
      <c r="E709" t="s">
        <v>2857</v>
      </c>
      <c r="F709" t="s">
        <v>2858</v>
      </c>
      <c r="G709" t="s">
        <v>31552</v>
      </c>
      <c r="H709" t="s">
        <v>145</v>
      </c>
      <c r="I709" t="s">
        <v>78</v>
      </c>
      <c r="J709" t="s">
        <v>135</v>
      </c>
      <c r="K709" t="s">
        <v>22</v>
      </c>
      <c r="L709" t="s">
        <v>136</v>
      </c>
      <c r="M709" t="s">
        <v>2859</v>
      </c>
      <c r="N709" t="s">
        <v>2860</v>
      </c>
      <c r="O709">
        <v>1.8086111111111112</v>
      </c>
      <c r="P709">
        <v>0</v>
      </c>
      <c r="Q709">
        <v>352</v>
      </c>
      <c r="R709">
        <v>0</v>
      </c>
      <c r="S709">
        <v>0</v>
      </c>
      <c r="T709">
        <v>0</v>
      </c>
      <c r="U709">
        <v>13</v>
      </c>
      <c r="V709">
        <v>0</v>
      </c>
      <c r="W709">
        <v>0</v>
      </c>
      <c r="X709">
        <v>0</v>
      </c>
      <c r="Y709">
        <v>182.72669999999999</v>
      </c>
      <c r="Z709">
        <v>0</v>
      </c>
      <c r="AA709">
        <v>0</v>
      </c>
      <c r="AB709">
        <v>0</v>
      </c>
      <c r="AC709">
        <v>63.055770000000003</v>
      </c>
      <c r="AD709">
        <v>0</v>
      </c>
      <c r="AE709">
        <v>0</v>
      </c>
      <c r="AF709">
        <v>245.78246999999999</v>
      </c>
    </row>
    <row r="710" spans="1:32" x14ac:dyDescent="0.3">
      <c r="A710">
        <v>2807464</v>
      </c>
      <c r="B710">
        <v>1</v>
      </c>
      <c r="C710" t="s">
        <v>83</v>
      </c>
      <c r="D710" t="s">
        <v>130</v>
      </c>
      <c r="E710" t="s">
        <v>2861</v>
      </c>
      <c r="F710" t="s">
        <v>2862</v>
      </c>
      <c r="G710" t="s">
        <v>31552</v>
      </c>
      <c r="H710" t="s">
        <v>665</v>
      </c>
      <c r="I710" t="s">
        <v>78</v>
      </c>
      <c r="J710" t="s">
        <v>135</v>
      </c>
      <c r="K710" t="s">
        <v>22</v>
      </c>
      <c r="L710" t="s">
        <v>136</v>
      </c>
      <c r="M710" t="s">
        <v>2863</v>
      </c>
      <c r="N710" t="s">
        <v>2864</v>
      </c>
      <c r="O710">
        <v>1.7947222222222223</v>
      </c>
      <c r="P710">
        <v>0</v>
      </c>
      <c r="Q710">
        <v>209</v>
      </c>
      <c r="R710">
        <v>0</v>
      </c>
      <c r="S710">
        <v>0</v>
      </c>
      <c r="T710">
        <v>0</v>
      </c>
      <c r="U710">
        <v>21</v>
      </c>
      <c r="V710">
        <v>0</v>
      </c>
      <c r="W710">
        <v>0</v>
      </c>
      <c r="X710">
        <v>0</v>
      </c>
      <c r="Y710">
        <v>37.357906</v>
      </c>
      <c r="Z710">
        <v>0</v>
      </c>
      <c r="AA710">
        <v>0</v>
      </c>
      <c r="AB710">
        <v>0</v>
      </c>
      <c r="AC710">
        <v>6.7629520000000003</v>
      </c>
      <c r="AD710">
        <v>0</v>
      </c>
      <c r="AE710">
        <v>0</v>
      </c>
      <c r="AF710">
        <v>44.12086</v>
      </c>
    </row>
    <row r="711" spans="1:32" x14ac:dyDescent="0.3">
      <c r="A711">
        <v>2807445</v>
      </c>
      <c r="B711">
        <v>1</v>
      </c>
      <c r="C711" t="s">
        <v>83</v>
      </c>
      <c r="D711" t="s">
        <v>122</v>
      </c>
      <c r="E711" t="s">
        <v>2865</v>
      </c>
      <c r="F711" t="s">
        <v>2866</v>
      </c>
      <c r="G711" t="s">
        <v>31546</v>
      </c>
      <c r="H711" t="s">
        <v>223</v>
      </c>
      <c r="I711" t="s">
        <v>78</v>
      </c>
      <c r="J711" t="s">
        <v>135</v>
      </c>
      <c r="K711" t="s">
        <v>22</v>
      </c>
      <c r="L711" t="s">
        <v>136</v>
      </c>
      <c r="M711" t="s">
        <v>2867</v>
      </c>
      <c r="N711" t="s">
        <v>2868</v>
      </c>
      <c r="O711">
        <v>0.85416666666666663</v>
      </c>
      <c r="P711">
        <v>0</v>
      </c>
      <c r="Q711">
        <v>0</v>
      </c>
      <c r="R711">
        <v>0</v>
      </c>
      <c r="S711">
        <v>1</v>
      </c>
      <c r="T711">
        <v>0</v>
      </c>
      <c r="U711">
        <v>3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4.0889616000000002</v>
      </c>
      <c r="AD711">
        <v>0</v>
      </c>
      <c r="AE711">
        <v>0</v>
      </c>
      <c r="AF711">
        <v>4.0889616000000002</v>
      </c>
    </row>
    <row r="712" spans="1:32" x14ac:dyDescent="0.3">
      <c r="A712">
        <v>2807440</v>
      </c>
      <c r="B712">
        <v>1</v>
      </c>
      <c r="C712" t="s">
        <v>83</v>
      </c>
      <c r="D712" t="s">
        <v>124</v>
      </c>
      <c r="E712" t="s">
        <v>2869</v>
      </c>
      <c r="F712" t="s">
        <v>2870</v>
      </c>
      <c r="G712" t="s">
        <v>31552</v>
      </c>
      <c r="H712" t="s">
        <v>665</v>
      </c>
      <c r="I712" t="s">
        <v>78</v>
      </c>
      <c r="J712" t="s">
        <v>135</v>
      </c>
      <c r="K712" t="s">
        <v>22</v>
      </c>
      <c r="L712" t="s">
        <v>136</v>
      </c>
      <c r="M712" t="s">
        <v>2871</v>
      </c>
      <c r="N712" t="s">
        <v>2872</v>
      </c>
      <c r="O712">
        <v>2.9147222222222222</v>
      </c>
      <c r="P712">
        <v>0</v>
      </c>
      <c r="Q712">
        <v>65</v>
      </c>
      <c r="R712">
        <v>0</v>
      </c>
      <c r="S712">
        <v>4</v>
      </c>
      <c r="T712">
        <v>0</v>
      </c>
      <c r="U712">
        <v>1</v>
      </c>
      <c r="V712">
        <v>0</v>
      </c>
      <c r="W712">
        <v>0</v>
      </c>
      <c r="X712">
        <v>0</v>
      </c>
      <c r="Y712">
        <v>40.759155</v>
      </c>
      <c r="Z712">
        <v>0</v>
      </c>
      <c r="AA712">
        <v>8.5552279999999996</v>
      </c>
      <c r="AB712">
        <v>0</v>
      </c>
      <c r="AC712">
        <v>0.33277240000000002</v>
      </c>
      <c r="AD712">
        <v>0</v>
      </c>
      <c r="AE712">
        <v>0</v>
      </c>
      <c r="AF712">
        <v>49.647156000000003</v>
      </c>
    </row>
    <row r="713" spans="1:32" x14ac:dyDescent="0.3">
      <c r="A713">
        <v>2807453</v>
      </c>
      <c r="B713">
        <v>1</v>
      </c>
      <c r="C713" t="s">
        <v>82</v>
      </c>
      <c r="D713" t="s">
        <v>106</v>
      </c>
      <c r="E713" t="s">
        <v>1895</v>
      </c>
      <c r="F713" t="s">
        <v>1896</v>
      </c>
      <c r="G713" t="s">
        <v>31552</v>
      </c>
      <c r="H713" t="s">
        <v>665</v>
      </c>
      <c r="I713" t="s">
        <v>78</v>
      </c>
      <c r="J713" t="s">
        <v>135</v>
      </c>
      <c r="K713" t="s">
        <v>22</v>
      </c>
      <c r="L713" t="s">
        <v>136</v>
      </c>
      <c r="M713" t="s">
        <v>2873</v>
      </c>
      <c r="N713" t="s">
        <v>2874</v>
      </c>
      <c r="O713">
        <v>1.1544444444444444</v>
      </c>
      <c r="P713">
        <v>0</v>
      </c>
      <c r="Q713">
        <v>208</v>
      </c>
      <c r="R713">
        <v>0</v>
      </c>
      <c r="S713">
        <v>12</v>
      </c>
      <c r="T713">
        <v>0</v>
      </c>
      <c r="U713">
        <v>8</v>
      </c>
      <c r="V713">
        <v>0</v>
      </c>
      <c r="W713">
        <v>0</v>
      </c>
      <c r="X713">
        <v>0</v>
      </c>
      <c r="Y713">
        <v>54.301445000000001</v>
      </c>
      <c r="Z713">
        <v>0</v>
      </c>
      <c r="AA713">
        <v>0.65019439999999995</v>
      </c>
      <c r="AB713">
        <v>0</v>
      </c>
      <c r="AC713">
        <v>6.1028504000000003</v>
      </c>
      <c r="AD713">
        <v>0</v>
      </c>
      <c r="AE713">
        <v>0</v>
      </c>
      <c r="AF713">
        <v>61.054490000000001</v>
      </c>
    </row>
    <row r="714" spans="1:32" x14ac:dyDescent="0.3">
      <c r="A714">
        <v>2807274</v>
      </c>
      <c r="B714">
        <v>1</v>
      </c>
      <c r="C714" t="s">
        <v>83</v>
      </c>
      <c r="D714" t="s">
        <v>127</v>
      </c>
      <c r="E714" t="s">
        <v>2875</v>
      </c>
      <c r="F714" t="s">
        <v>830</v>
      </c>
      <c r="G714" t="s">
        <v>31551</v>
      </c>
      <c r="H714" t="s">
        <v>1209</v>
      </c>
      <c r="I714" t="s">
        <v>79</v>
      </c>
      <c r="J714" t="s">
        <v>135</v>
      </c>
      <c r="K714" t="s">
        <v>22</v>
      </c>
      <c r="L714" t="s">
        <v>136</v>
      </c>
      <c r="M714" t="s">
        <v>2876</v>
      </c>
      <c r="N714" t="s">
        <v>2877</v>
      </c>
      <c r="O714">
        <v>4.7166666666666668</v>
      </c>
      <c r="P714">
        <v>0</v>
      </c>
      <c r="Q714">
        <v>465</v>
      </c>
      <c r="R714">
        <v>1</v>
      </c>
      <c r="S714">
        <v>14</v>
      </c>
      <c r="T714">
        <v>2</v>
      </c>
      <c r="U714">
        <v>29</v>
      </c>
      <c r="V714">
        <v>0</v>
      </c>
      <c r="W714">
        <v>0</v>
      </c>
      <c r="X714">
        <v>0</v>
      </c>
      <c r="Y714">
        <v>230.0016</v>
      </c>
      <c r="Z714">
        <v>1.1340165</v>
      </c>
      <c r="AA714">
        <v>4.5905465999999997</v>
      </c>
      <c r="AB714">
        <v>17.47569</v>
      </c>
      <c r="AC714">
        <v>40.900512999999997</v>
      </c>
      <c r="AD714">
        <v>0</v>
      </c>
      <c r="AE714">
        <v>0</v>
      </c>
      <c r="AF714">
        <v>294.10239999999999</v>
      </c>
    </row>
    <row r="715" spans="1:32" x14ac:dyDescent="0.3">
      <c r="A715">
        <v>2807281</v>
      </c>
      <c r="B715">
        <v>1</v>
      </c>
      <c r="C715" t="s">
        <v>82</v>
      </c>
      <c r="D715" t="s">
        <v>100</v>
      </c>
      <c r="E715" t="s">
        <v>2878</v>
      </c>
      <c r="F715" t="s">
        <v>2879</v>
      </c>
      <c r="G715" t="s">
        <v>31552</v>
      </c>
      <c r="H715" t="s">
        <v>145</v>
      </c>
      <c r="I715" t="s">
        <v>78</v>
      </c>
      <c r="J715" t="s">
        <v>135</v>
      </c>
      <c r="K715" t="s">
        <v>22</v>
      </c>
      <c r="L715" t="s">
        <v>136</v>
      </c>
      <c r="M715" t="s">
        <v>2880</v>
      </c>
      <c r="N715" t="s">
        <v>2881</v>
      </c>
      <c r="O715">
        <v>0.52583333333333337</v>
      </c>
      <c r="P715">
        <v>0</v>
      </c>
      <c r="Q715">
        <v>561</v>
      </c>
      <c r="R715">
        <v>0</v>
      </c>
      <c r="S715">
        <v>0</v>
      </c>
      <c r="T715">
        <v>0</v>
      </c>
      <c r="U715">
        <v>21</v>
      </c>
      <c r="V715">
        <v>0</v>
      </c>
      <c r="W715">
        <v>0</v>
      </c>
      <c r="X715">
        <v>0</v>
      </c>
      <c r="Y715">
        <v>76.923850000000002</v>
      </c>
      <c r="Z715">
        <v>0</v>
      </c>
      <c r="AA715">
        <v>0</v>
      </c>
      <c r="AB715">
        <v>0</v>
      </c>
      <c r="AC715">
        <v>10.869373</v>
      </c>
      <c r="AD715">
        <v>0</v>
      </c>
      <c r="AE715">
        <v>0</v>
      </c>
      <c r="AF715">
        <v>87.793220000000005</v>
      </c>
    </row>
    <row r="716" spans="1:32" x14ac:dyDescent="0.3">
      <c r="A716">
        <v>2807240</v>
      </c>
      <c r="B716">
        <v>1</v>
      </c>
      <c r="C716" t="s">
        <v>83</v>
      </c>
      <c r="D716" t="s">
        <v>124</v>
      </c>
      <c r="E716" t="s">
        <v>2882</v>
      </c>
      <c r="F716" t="s">
        <v>2883</v>
      </c>
      <c r="G716" t="s">
        <v>31548</v>
      </c>
      <c r="H716" t="s">
        <v>333</v>
      </c>
      <c r="I716" t="s">
        <v>78</v>
      </c>
      <c r="J716" t="s">
        <v>135</v>
      </c>
      <c r="K716" t="s">
        <v>22</v>
      </c>
      <c r="L716" t="s">
        <v>136</v>
      </c>
      <c r="M716" t="s">
        <v>2884</v>
      </c>
      <c r="N716" t="s">
        <v>2885</v>
      </c>
      <c r="O716">
        <v>2.6338897222222224</v>
      </c>
      <c r="P716">
        <v>0</v>
      </c>
      <c r="Q716">
        <v>1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</row>
    <row r="717" spans="1:32" x14ac:dyDescent="0.3">
      <c r="A717">
        <v>2807313</v>
      </c>
      <c r="B717">
        <v>1</v>
      </c>
      <c r="C717" t="s">
        <v>82</v>
      </c>
      <c r="D717" t="s">
        <v>106</v>
      </c>
      <c r="E717" t="s">
        <v>2886</v>
      </c>
      <c r="F717" t="s">
        <v>2887</v>
      </c>
      <c r="G717" t="s">
        <v>31545</v>
      </c>
      <c r="H717" t="s">
        <v>134</v>
      </c>
      <c r="I717" t="s">
        <v>79</v>
      </c>
      <c r="J717" t="s">
        <v>135</v>
      </c>
      <c r="K717" t="s">
        <v>22</v>
      </c>
      <c r="L717" t="s">
        <v>136</v>
      </c>
      <c r="M717" t="s">
        <v>2431</v>
      </c>
      <c r="N717" t="s">
        <v>2888</v>
      </c>
      <c r="O717">
        <v>0.21972222222222224</v>
      </c>
      <c r="P717">
        <v>2</v>
      </c>
      <c r="Q717">
        <v>579</v>
      </c>
      <c r="R717">
        <v>10</v>
      </c>
      <c r="S717">
        <v>40</v>
      </c>
      <c r="T717">
        <v>46</v>
      </c>
      <c r="U717">
        <v>77</v>
      </c>
      <c r="V717">
        <v>8</v>
      </c>
      <c r="W717">
        <v>0</v>
      </c>
      <c r="X717">
        <v>8.972832E-2</v>
      </c>
      <c r="Y717">
        <v>40.320270000000001</v>
      </c>
      <c r="Z717">
        <v>3.2076384999999998</v>
      </c>
      <c r="AA717">
        <v>2.0289611999999999</v>
      </c>
      <c r="AB717">
        <v>175.18901</v>
      </c>
      <c r="AC717">
        <v>20.460732</v>
      </c>
      <c r="AD717">
        <v>361.60547000000003</v>
      </c>
      <c r="AE717">
        <v>0</v>
      </c>
      <c r="AF717">
        <v>602.90179999999998</v>
      </c>
    </row>
    <row r="718" spans="1:32" x14ac:dyDescent="0.3">
      <c r="A718">
        <v>2807251</v>
      </c>
      <c r="B718">
        <v>1</v>
      </c>
      <c r="C718" t="s">
        <v>82</v>
      </c>
      <c r="D718" t="s">
        <v>90</v>
      </c>
      <c r="E718" t="s">
        <v>2889</v>
      </c>
      <c r="F718" t="s">
        <v>2890</v>
      </c>
      <c r="G718" t="s">
        <v>31551</v>
      </c>
      <c r="H718" t="s">
        <v>643</v>
      </c>
      <c r="I718" t="s">
        <v>79</v>
      </c>
      <c r="J718" t="s">
        <v>135</v>
      </c>
      <c r="K718" t="s">
        <v>22</v>
      </c>
      <c r="L718" t="s">
        <v>186</v>
      </c>
      <c r="M718" t="s">
        <v>2891</v>
      </c>
      <c r="N718" t="s">
        <v>2892</v>
      </c>
      <c r="O718">
        <v>4.1352777777777776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1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353.34057999999999</v>
      </c>
      <c r="AE718">
        <v>0</v>
      </c>
      <c r="AF718">
        <v>353.34057999999999</v>
      </c>
    </row>
    <row r="719" spans="1:32" x14ac:dyDescent="0.3">
      <c r="A719">
        <v>2807282</v>
      </c>
      <c r="B719">
        <v>1</v>
      </c>
      <c r="C719" t="s">
        <v>83</v>
      </c>
      <c r="D719" t="s">
        <v>124</v>
      </c>
      <c r="E719" t="s">
        <v>2893</v>
      </c>
      <c r="F719" t="s">
        <v>2894</v>
      </c>
      <c r="G719" t="s">
        <v>31549</v>
      </c>
      <c r="H719" t="s">
        <v>672</v>
      </c>
      <c r="I719" t="s">
        <v>79</v>
      </c>
      <c r="J719" t="s">
        <v>135</v>
      </c>
      <c r="K719" t="s">
        <v>22</v>
      </c>
      <c r="L719" t="s">
        <v>136</v>
      </c>
      <c r="M719" t="s">
        <v>2895</v>
      </c>
      <c r="N719" t="s">
        <v>2896</v>
      </c>
      <c r="O719">
        <v>0.5377777777777778</v>
      </c>
      <c r="P719">
        <v>4</v>
      </c>
      <c r="Q719">
        <v>1689</v>
      </c>
      <c r="R719">
        <v>127</v>
      </c>
      <c r="S719">
        <v>408</v>
      </c>
      <c r="T719">
        <v>6</v>
      </c>
      <c r="U719">
        <v>83</v>
      </c>
      <c r="V719">
        <v>0</v>
      </c>
      <c r="W719">
        <v>0</v>
      </c>
      <c r="X719">
        <v>8.6745249999999992</v>
      </c>
      <c r="Y719">
        <v>133.56126</v>
      </c>
      <c r="Z719">
        <v>36.399593000000003</v>
      </c>
      <c r="AA719">
        <v>112.628845</v>
      </c>
      <c r="AB719">
        <v>5.685225</v>
      </c>
      <c r="AC719">
        <v>23.008385000000001</v>
      </c>
      <c r="AD719">
        <v>0</v>
      </c>
      <c r="AE719">
        <v>0</v>
      </c>
      <c r="AF719">
        <v>319.95782000000003</v>
      </c>
    </row>
    <row r="720" spans="1:32" x14ac:dyDescent="0.3">
      <c r="A720">
        <v>2807270</v>
      </c>
      <c r="B720">
        <v>1</v>
      </c>
      <c r="C720" t="s">
        <v>82</v>
      </c>
      <c r="D720" t="s">
        <v>93</v>
      </c>
      <c r="E720" t="s">
        <v>2897</v>
      </c>
      <c r="F720" t="s">
        <v>2898</v>
      </c>
      <c r="G720" t="s">
        <v>31551</v>
      </c>
      <c r="H720" t="s">
        <v>185</v>
      </c>
      <c r="I720" t="s">
        <v>79</v>
      </c>
      <c r="J720" t="s">
        <v>248</v>
      </c>
      <c r="K720" t="s">
        <v>22</v>
      </c>
      <c r="L720" t="s">
        <v>186</v>
      </c>
      <c r="M720" t="s">
        <v>1378</v>
      </c>
      <c r="N720" t="s">
        <v>2899</v>
      </c>
      <c r="O720">
        <v>1.1111111111111112E-2</v>
      </c>
      <c r="P720">
        <v>0</v>
      </c>
      <c r="Q720">
        <v>4307</v>
      </c>
      <c r="R720">
        <v>0</v>
      </c>
      <c r="S720">
        <v>0</v>
      </c>
      <c r="T720">
        <v>2</v>
      </c>
      <c r="U720">
        <v>142</v>
      </c>
      <c r="V720">
        <v>0</v>
      </c>
      <c r="W720">
        <v>0</v>
      </c>
      <c r="X720">
        <v>0</v>
      </c>
      <c r="Y720">
        <v>14.064026</v>
      </c>
      <c r="Z720">
        <v>0</v>
      </c>
      <c r="AA720">
        <v>0</v>
      </c>
      <c r="AB720">
        <v>4.5403149999999997</v>
      </c>
      <c r="AC720">
        <v>5.2319050000000002</v>
      </c>
      <c r="AD720">
        <v>0</v>
      </c>
      <c r="AE720">
        <v>0</v>
      </c>
      <c r="AF720">
        <v>23.836245999999999</v>
      </c>
    </row>
    <row r="721" spans="1:32" x14ac:dyDescent="0.3">
      <c r="A721">
        <v>2807133</v>
      </c>
      <c r="B721">
        <v>1</v>
      </c>
      <c r="C721" t="s">
        <v>83</v>
      </c>
      <c r="D721" t="s">
        <v>123</v>
      </c>
      <c r="E721" t="s">
        <v>2900</v>
      </c>
      <c r="F721" t="s">
        <v>2901</v>
      </c>
      <c r="G721" t="s">
        <v>31548</v>
      </c>
      <c r="H721" t="s">
        <v>893</v>
      </c>
      <c r="I721" t="s">
        <v>78</v>
      </c>
      <c r="J721" t="s">
        <v>135</v>
      </c>
      <c r="K721" t="s">
        <v>22</v>
      </c>
      <c r="L721" t="s">
        <v>136</v>
      </c>
      <c r="M721" t="s">
        <v>2902</v>
      </c>
      <c r="N721" t="s">
        <v>2903</v>
      </c>
      <c r="O721">
        <v>1.0983333333333334</v>
      </c>
      <c r="P721">
        <v>0</v>
      </c>
      <c r="Q721">
        <v>5</v>
      </c>
      <c r="R721">
        <v>0</v>
      </c>
      <c r="S721">
        <v>0</v>
      </c>
      <c r="T721">
        <v>0</v>
      </c>
      <c r="U721">
        <v>2</v>
      </c>
      <c r="V721">
        <v>0</v>
      </c>
      <c r="W721">
        <v>0</v>
      </c>
      <c r="X721">
        <v>0</v>
      </c>
      <c r="Y721">
        <v>1.6176356000000001</v>
      </c>
      <c r="Z721">
        <v>0</v>
      </c>
      <c r="AA721">
        <v>0</v>
      </c>
      <c r="AB721">
        <v>0</v>
      </c>
      <c r="AC721">
        <v>2.1827334999999999</v>
      </c>
      <c r="AD721">
        <v>0</v>
      </c>
      <c r="AE721">
        <v>0</v>
      </c>
      <c r="AF721">
        <v>3.8003692999999998</v>
      </c>
    </row>
    <row r="722" spans="1:32" x14ac:dyDescent="0.3">
      <c r="A722">
        <v>2807276</v>
      </c>
      <c r="B722">
        <v>1</v>
      </c>
      <c r="C722" t="s">
        <v>82</v>
      </c>
      <c r="D722" t="s">
        <v>99</v>
      </c>
      <c r="E722" t="s">
        <v>153</v>
      </c>
      <c r="F722" t="s">
        <v>154</v>
      </c>
      <c r="G722" t="s">
        <v>31545</v>
      </c>
      <c r="H722" t="s">
        <v>134</v>
      </c>
      <c r="I722" t="s">
        <v>79</v>
      </c>
      <c r="J722" t="s">
        <v>135</v>
      </c>
      <c r="K722" t="s">
        <v>22</v>
      </c>
      <c r="L722" t="s">
        <v>136</v>
      </c>
      <c r="M722" t="s">
        <v>2904</v>
      </c>
      <c r="N722" t="s">
        <v>2905</v>
      </c>
      <c r="O722">
        <v>0.17888888888888888</v>
      </c>
      <c r="P722">
        <v>4</v>
      </c>
      <c r="Q722">
        <v>7600</v>
      </c>
      <c r="R722">
        <v>1</v>
      </c>
      <c r="S722">
        <v>122</v>
      </c>
      <c r="T722">
        <v>22</v>
      </c>
      <c r="U722">
        <v>835</v>
      </c>
      <c r="V722">
        <v>1</v>
      </c>
      <c r="W722">
        <v>4</v>
      </c>
      <c r="X722">
        <v>2.1434429000000002</v>
      </c>
      <c r="Y722">
        <v>298.25457999999998</v>
      </c>
      <c r="Z722">
        <v>0.12253815999999999</v>
      </c>
      <c r="AA722">
        <v>5.4712896000000004</v>
      </c>
      <c r="AB722">
        <v>108.57652</v>
      </c>
      <c r="AC722">
        <v>178.62025</v>
      </c>
      <c r="AD722">
        <v>33.502785000000003</v>
      </c>
      <c r="AE722">
        <v>0.80717534000000002</v>
      </c>
      <c r="AF722">
        <v>627.49860000000001</v>
      </c>
    </row>
    <row r="723" spans="1:32" x14ac:dyDescent="0.3">
      <c r="A723">
        <v>2807130</v>
      </c>
      <c r="B723">
        <v>1</v>
      </c>
      <c r="C723" t="s">
        <v>82</v>
      </c>
      <c r="D723" t="s">
        <v>108</v>
      </c>
      <c r="E723" t="s">
        <v>2906</v>
      </c>
      <c r="F723" t="s">
        <v>2907</v>
      </c>
      <c r="G723" t="s">
        <v>31546</v>
      </c>
      <c r="H723" t="s">
        <v>223</v>
      </c>
      <c r="I723" t="s">
        <v>78</v>
      </c>
      <c r="J723" t="s">
        <v>135</v>
      </c>
      <c r="K723" t="s">
        <v>22</v>
      </c>
      <c r="L723" t="s">
        <v>136</v>
      </c>
      <c r="M723" t="s">
        <v>2908</v>
      </c>
      <c r="N723" t="s">
        <v>2458</v>
      </c>
      <c r="O723">
        <v>1.7402777777777778</v>
      </c>
      <c r="P723">
        <v>0</v>
      </c>
      <c r="Q723">
        <v>15</v>
      </c>
      <c r="R723">
        <v>0</v>
      </c>
      <c r="S723">
        <v>0</v>
      </c>
      <c r="T723">
        <v>0</v>
      </c>
      <c r="U723">
        <v>2</v>
      </c>
      <c r="V723">
        <v>0</v>
      </c>
      <c r="W723">
        <v>0</v>
      </c>
      <c r="X723">
        <v>0</v>
      </c>
      <c r="Y723">
        <v>4.4942355000000003</v>
      </c>
      <c r="Z723">
        <v>0</v>
      </c>
      <c r="AA723">
        <v>0</v>
      </c>
      <c r="AB723">
        <v>0</v>
      </c>
      <c r="AC723">
        <v>4.4827820000000003</v>
      </c>
      <c r="AD723">
        <v>0</v>
      </c>
      <c r="AE723">
        <v>0</v>
      </c>
      <c r="AF723">
        <v>8.977017</v>
      </c>
    </row>
    <row r="724" spans="1:32" x14ac:dyDescent="0.3">
      <c r="A724">
        <v>2806809</v>
      </c>
      <c r="B724">
        <v>1</v>
      </c>
      <c r="C724" t="s">
        <v>82</v>
      </c>
      <c r="D724" t="s">
        <v>101</v>
      </c>
      <c r="E724" t="s">
        <v>2909</v>
      </c>
      <c r="F724" t="s">
        <v>509</v>
      </c>
      <c r="G724" t="s">
        <v>31546</v>
      </c>
      <c r="H724" t="s">
        <v>223</v>
      </c>
      <c r="I724" t="s">
        <v>78</v>
      </c>
      <c r="J724" t="s">
        <v>135</v>
      </c>
      <c r="K724" t="s">
        <v>22</v>
      </c>
      <c r="L724" t="s">
        <v>136</v>
      </c>
      <c r="M724" t="s">
        <v>2910</v>
      </c>
      <c r="N724" t="s">
        <v>2911</v>
      </c>
      <c r="O724">
        <v>1.003611111111111</v>
      </c>
      <c r="P724">
        <v>0</v>
      </c>
      <c r="Q724">
        <v>2</v>
      </c>
      <c r="R724">
        <v>0</v>
      </c>
      <c r="S724">
        <v>3</v>
      </c>
      <c r="T724">
        <v>0</v>
      </c>
      <c r="U724">
        <v>1</v>
      </c>
      <c r="V724">
        <v>0</v>
      </c>
      <c r="W724">
        <v>0</v>
      </c>
      <c r="X724">
        <v>0</v>
      </c>
      <c r="Y724">
        <v>3.7071154000000002E-2</v>
      </c>
      <c r="Z724">
        <v>0</v>
      </c>
      <c r="AA724">
        <v>0.65202844000000004</v>
      </c>
      <c r="AB724">
        <v>0</v>
      </c>
      <c r="AC724">
        <v>3.8970523E-2</v>
      </c>
      <c r="AD724">
        <v>0</v>
      </c>
      <c r="AE724">
        <v>0</v>
      </c>
      <c r="AF724">
        <v>0.72807010000000005</v>
      </c>
    </row>
    <row r="725" spans="1:32" x14ac:dyDescent="0.3">
      <c r="A725">
        <v>2806810</v>
      </c>
      <c r="B725">
        <v>1</v>
      </c>
      <c r="C725" t="s">
        <v>82</v>
      </c>
      <c r="D725" t="s">
        <v>103</v>
      </c>
      <c r="E725" t="s">
        <v>2395</v>
      </c>
      <c r="F725" t="s">
        <v>964</v>
      </c>
      <c r="G725" t="s">
        <v>31546</v>
      </c>
      <c r="H725" t="s">
        <v>223</v>
      </c>
      <c r="I725" t="s">
        <v>78</v>
      </c>
      <c r="J725" t="s">
        <v>135</v>
      </c>
      <c r="K725" t="s">
        <v>22</v>
      </c>
      <c r="L725" t="s">
        <v>136</v>
      </c>
      <c r="M725" t="s">
        <v>2912</v>
      </c>
      <c r="N725" t="s">
        <v>2913</v>
      </c>
      <c r="O725">
        <v>6.5280555555555555</v>
      </c>
      <c r="P725">
        <v>0</v>
      </c>
      <c r="Q725">
        <v>42</v>
      </c>
      <c r="R725">
        <v>0</v>
      </c>
      <c r="S725">
        <v>6</v>
      </c>
      <c r="T725">
        <v>0</v>
      </c>
      <c r="U725">
        <v>5</v>
      </c>
      <c r="V725">
        <v>0</v>
      </c>
      <c r="W725">
        <v>0</v>
      </c>
      <c r="X725">
        <v>0</v>
      </c>
      <c r="Y725">
        <v>38.915120000000002</v>
      </c>
      <c r="Z725">
        <v>0</v>
      </c>
      <c r="AA725">
        <v>5.2555209999999999</v>
      </c>
      <c r="AB725">
        <v>0</v>
      </c>
      <c r="AC725">
        <v>9.7747829999999993</v>
      </c>
      <c r="AD725">
        <v>0</v>
      </c>
      <c r="AE725">
        <v>0</v>
      </c>
      <c r="AF725">
        <v>53.945422999999998</v>
      </c>
    </row>
    <row r="726" spans="1:32" x14ac:dyDescent="0.3">
      <c r="A726">
        <v>2806813</v>
      </c>
      <c r="B726">
        <v>1</v>
      </c>
      <c r="C726" t="s">
        <v>82</v>
      </c>
      <c r="D726" t="s">
        <v>103</v>
      </c>
      <c r="E726" t="s">
        <v>1451</v>
      </c>
      <c r="F726" t="s">
        <v>1452</v>
      </c>
      <c r="G726" t="s">
        <v>31549</v>
      </c>
      <c r="H726" t="s">
        <v>134</v>
      </c>
      <c r="I726" t="s">
        <v>79</v>
      </c>
      <c r="J726" t="s">
        <v>135</v>
      </c>
      <c r="K726" t="s">
        <v>22</v>
      </c>
      <c r="L726" t="s">
        <v>136</v>
      </c>
      <c r="M726" t="s">
        <v>2914</v>
      </c>
      <c r="N726" t="s">
        <v>2915</v>
      </c>
      <c r="O726">
        <v>0.76027777777777783</v>
      </c>
      <c r="P726">
        <v>0</v>
      </c>
      <c r="Q726">
        <v>576</v>
      </c>
      <c r="R726">
        <v>0</v>
      </c>
      <c r="S726">
        <v>93</v>
      </c>
      <c r="T726">
        <v>1</v>
      </c>
      <c r="U726">
        <v>96</v>
      </c>
      <c r="V726">
        <v>0</v>
      </c>
      <c r="W726">
        <v>0</v>
      </c>
      <c r="X726">
        <v>0</v>
      </c>
      <c r="Y726">
        <v>46.74503</v>
      </c>
      <c r="Z726">
        <v>0</v>
      </c>
      <c r="AA726">
        <v>7.0364833000000004</v>
      </c>
      <c r="AB726">
        <v>0.11460968000000001</v>
      </c>
      <c r="AC726">
        <v>26.194849999999999</v>
      </c>
      <c r="AD726">
        <v>0</v>
      </c>
      <c r="AE726">
        <v>0</v>
      </c>
      <c r="AF726">
        <v>80.090969999999999</v>
      </c>
    </row>
    <row r="727" spans="1:32" x14ac:dyDescent="0.3">
      <c r="A727">
        <v>2806632</v>
      </c>
      <c r="B727">
        <v>1</v>
      </c>
      <c r="C727" t="s">
        <v>82</v>
      </c>
      <c r="D727" t="s">
        <v>88</v>
      </c>
      <c r="E727" t="s">
        <v>2916</v>
      </c>
      <c r="F727" t="s">
        <v>2917</v>
      </c>
      <c r="G727" t="s">
        <v>31546</v>
      </c>
      <c r="H727" t="s">
        <v>223</v>
      </c>
      <c r="I727" t="s">
        <v>78</v>
      </c>
      <c r="J727" t="s">
        <v>135</v>
      </c>
      <c r="K727" t="s">
        <v>22</v>
      </c>
      <c r="L727" t="s">
        <v>136</v>
      </c>
      <c r="M727" t="s">
        <v>2918</v>
      </c>
      <c r="N727" t="s">
        <v>2919</v>
      </c>
      <c r="O727">
        <v>3.3030555555555554</v>
      </c>
      <c r="P727">
        <v>0</v>
      </c>
      <c r="Q727">
        <v>16</v>
      </c>
      <c r="R727">
        <v>0</v>
      </c>
      <c r="S727">
        <v>3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9.1715520000000001</v>
      </c>
      <c r="Z727">
        <v>0</v>
      </c>
      <c r="AA727">
        <v>3.9047212999999998</v>
      </c>
      <c r="AB727">
        <v>0</v>
      </c>
      <c r="AC727">
        <v>0</v>
      </c>
      <c r="AD727">
        <v>0</v>
      </c>
      <c r="AE727">
        <v>0</v>
      </c>
      <c r="AF727">
        <v>13.076273</v>
      </c>
    </row>
    <row r="728" spans="1:32" x14ac:dyDescent="0.3">
      <c r="A728">
        <v>2806626</v>
      </c>
      <c r="B728">
        <v>1</v>
      </c>
      <c r="C728" t="s">
        <v>83</v>
      </c>
      <c r="D728" t="s">
        <v>116</v>
      </c>
      <c r="E728" t="s">
        <v>2920</v>
      </c>
      <c r="F728" t="s">
        <v>2921</v>
      </c>
      <c r="G728" t="s">
        <v>31545</v>
      </c>
      <c r="H728" t="s">
        <v>134</v>
      </c>
      <c r="I728" t="s">
        <v>79</v>
      </c>
      <c r="J728" t="s">
        <v>135</v>
      </c>
      <c r="K728" t="s">
        <v>22</v>
      </c>
      <c r="L728" t="s">
        <v>136</v>
      </c>
      <c r="M728" t="s">
        <v>2922</v>
      </c>
      <c r="N728" t="s">
        <v>2923</v>
      </c>
      <c r="O728">
        <v>0.6413888888888889</v>
      </c>
      <c r="P728">
        <v>8</v>
      </c>
      <c r="Q728">
        <v>62</v>
      </c>
      <c r="R728">
        <v>26</v>
      </c>
      <c r="S728">
        <v>378</v>
      </c>
      <c r="T728">
        <v>6</v>
      </c>
      <c r="U728">
        <v>15</v>
      </c>
      <c r="V728">
        <v>0</v>
      </c>
      <c r="W728">
        <v>0</v>
      </c>
      <c r="X728">
        <v>1.5101005000000001</v>
      </c>
      <c r="Y728">
        <v>1.5890618999999999</v>
      </c>
      <c r="Z728">
        <v>13.39818</v>
      </c>
      <c r="AA728">
        <v>102.37102</v>
      </c>
      <c r="AB728">
        <v>2.3195646000000001</v>
      </c>
      <c r="AC728">
        <v>19.307645999999998</v>
      </c>
      <c r="AD728">
        <v>0</v>
      </c>
      <c r="AE728">
        <v>0</v>
      </c>
      <c r="AF728">
        <v>140.49556999999999</v>
      </c>
    </row>
    <row r="729" spans="1:32" x14ac:dyDescent="0.3">
      <c r="A729">
        <v>2806737</v>
      </c>
      <c r="B729">
        <v>1</v>
      </c>
      <c r="C729" t="s">
        <v>82</v>
      </c>
      <c r="D729" t="s">
        <v>87</v>
      </c>
      <c r="E729" t="s">
        <v>2924</v>
      </c>
      <c r="F729" t="s">
        <v>2925</v>
      </c>
      <c r="G729" t="s">
        <v>31547</v>
      </c>
      <c r="H729" t="s">
        <v>185</v>
      </c>
      <c r="I729" t="s">
        <v>80</v>
      </c>
      <c r="J729" t="s">
        <v>135</v>
      </c>
      <c r="K729" t="s">
        <v>22</v>
      </c>
      <c r="L729" t="s">
        <v>186</v>
      </c>
      <c r="M729" t="s">
        <v>2926</v>
      </c>
      <c r="N729" t="s">
        <v>2927</v>
      </c>
      <c r="O729">
        <v>0.77166666666666661</v>
      </c>
      <c r="P729">
        <v>0</v>
      </c>
      <c r="Q729">
        <v>22803</v>
      </c>
      <c r="R729">
        <v>0</v>
      </c>
      <c r="S729">
        <v>0</v>
      </c>
      <c r="T729">
        <v>4</v>
      </c>
      <c r="U729">
        <v>2246</v>
      </c>
      <c r="V729">
        <v>0</v>
      </c>
      <c r="W729">
        <v>5</v>
      </c>
      <c r="X729">
        <v>0</v>
      </c>
      <c r="Y729">
        <v>5730.2089999999998</v>
      </c>
      <c r="Z729">
        <v>0</v>
      </c>
      <c r="AA729">
        <v>0</v>
      </c>
      <c r="AB729">
        <v>20.965540000000001</v>
      </c>
      <c r="AC729">
        <v>1301.8679</v>
      </c>
      <c r="AD729">
        <v>0</v>
      </c>
      <c r="AE729">
        <v>121.442055</v>
      </c>
      <c r="AF729">
        <v>7174.4849999999997</v>
      </c>
    </row>
    <row r="730" spans="1:32" x14ac:dyDescent="0.3">
      <c r="A730">
        <v>2806628</v>
      </c>
      <c r="B730">
        <v>1</v>
      </c>
      <c r="C730" t="s">
        <v>82</v>
      </c>
      <c r="D730" t="s">
        <v>94</v>
      </c>
      <c r="E730" t="s">
        <v>2928</v>
      </c>
      <c r="F730" t="s">
        <v>2929</v>
      </c>
      <c r="G730" t="s">
        <v>31549</v>
      </c>
      <c r="H730" t="s">
        <v>2930</v>
      </c>
      <c r="I730" t="s">
        <v>79</v>
      </c>
      <c r="J730" t="s">
        <v>135</v>
      </c>
      <c r="K730" t="s">
        <v>22</v>
      </c>
      <c r="L730" t="s">
        <v>136</v>
      </c>
      <c r="M730" t="s">
        <v>2931</v>
      </c>
      <c r="N730" t="s">
        <v>2932</v>
      </c>
      <c r="O730">
        <v>4.4000000000000004</v>
      </c>
      <c r="P730">
        <v>1</v>
      </c>
      <c r="Q730">
        <v>2263</v>
      </c>
      <c r="R730">
        <v>0</v>
      </c>
      <c r="S730">
        <v>1</v>
      </c>
      <c r="T730">
        <v>1</v>
      </c>
      <c r="U730">
        <v>161</v>
      </c>
      <c r="V730">
        <v>0</v>
      </c>
      <c r="W730">
        <v>2</v>
      </c>
      <c r="X730">
        <v>14.810032</v>
      </c>
      <c r="Y730">
        <v>1015.274</v>
      </c>
      <c r="Z730">
        <v>0</v>
      </c>
      <c r="AA730">
        <v>0.50118214000000005</v>
      </c>
      <c r="AB730">
        <v>150.58891</v>
      </c>
      <c r="AC730">
        <v>419.97018000000003</v>
      </c>
      <c r="AD730">
        <v>0</v>
      </c>
      <c r="AE730">
        <v>2.1273499</v>
      </c>
      <c r="AF730">
        <v>1603.2716</v>
      </c>
    </row>
    <row r="731" spans="1:32" x14ac:dyDescent="0.3">
      <c r="A731">
        <v>2806454</v>
      </c>
      <c r="B731">
        <v>1</v>
      </c>
      <c r="C731" t="s">
        <v>82</v>
      </c>
      <c r="D731" t="s">
        <v>104</v>
      </c>
      <c r="E731" t="s">
        <v>2933</v>
      </c>
      <c r="F731" t="s">
        <v>2934</v>
      </c>
      <c r="G731" t="s">
        <v>31550</v>
      </c>
      <c r="H731" t="s">
        <v>380</v>
      </c>
      <c r="I731" t="s">
        <v>78</v>
      </c>
      <c r="J731" t="s">
        <v>135</v>
      </c>
      <c r="K731" t="s">
        <v>22</v>
      </c>
      <c r="L731" t="s">
        <v>136</v>
      </c>
      <c r="M731" t="s">
        <v>2935</v>
      </c>
      <c r="N731" t="s">
        <v>2936</v>
      </c>
      <c r="O731">
        <v>1.1663888888888889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47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23.530080000000002</v>
      </c>
      <c r="AD731">
        <v>0</v>
      </c>
      <c r="AE731">
        <v>0</v>
      </c>
      <c r="AF731">
        <v>23.530080000000002</v>
      </c>
    </row>
    <row r="732" spans="1:32" x14ac:dyDescent="0.3">
      <c r="A732">
        <v>2806380</v>
      </c>
      <c r="B732">
        <v>1</v>
      </c>
      <c r="C732" t="s">
        <v>82</v>
      </c>
      <c r="D732" t="s">
        <v>112</v>
      </c>
      <c r="E732" t="s">
        <v>2937</v>
      </c>
      <c r="F732" t="s">
        <v>2938</v>
      </c>
      <c r="G732" t="s">
        <v>31548</v>
      </c>
      <c r="H732" t="s">
        <v>893</v>
      </c>
      <c r="I732" t="s">
        <v>78</v>
      </c>
      <c r="J732" t="s">
        <v>135</v>
      </c>
      <c r="K732" t="s">
        <v>22</v>
      </c>
      <c r="L732" t="s">
        <v>136</v>
      </c>
      <c r="M732" t="s">
        <v>2939</v>
      </c>
      <c r="N732" t="s">
        <v>2940</v>
      </c>
      <c r="O732">
        <v>4.8741666666666665</v>
      </c>
      <c r="P732">
        <v>0</v>
      </c>
      <c r="Q732">
        <v>4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3.7028734999999999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3.7028734999999999</v>
      </c>
    </row>
    <row r="733" spans="1:32" x14ac:dyDescent="0.3">
      <c r="A733">
        <v>2806377</v>
      </c>
      <c r="B733">
        <v>1</v>
      </c>
      <c r="C733" t="s">
        <v>83</v>
      </c>
      <c r="D733" t="s">
        <v>123</v>
      </c>
      <c r="E733" t="s">
        <v>2941</v>
      </c>
      <c r="F733" t="s">
        <v>2942</v>
      </c>
      <c r="G733" t="s">
        <v>31546</v>
      </c>
      <c r="H733" t="s">
        <v>223</v>
      </c>
      <c r="I733" t="s">
        <v>78</v>
      </c>
      <c r="J733" t="s">
        <v>135</v>
      </c>
      <c r="K733" t="s">
        <v>22</v>
      </c>
      <c r="L733" t="s">
        <v>136</v>
      </c>
      <c r="M733" t="s">
        <v>2943</v>
      </c>
      <c r="N733" t="s">
        <v>2944</v>
      </c>
      <c r="O733">
        <v>0.53194444444444444</v>
      </c>
      <c r="P733">
        <v>0</v>
      </c>
      <c r="Q733">
        <v>19</v>
      </c>
      <c r="R733">
        <v>0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0</v>
      </c>
      <c r="Y733">
        <v>1.5834216999999999</v>
      </c>
      <c r="Z733">
        <v>0</v>
      </c>
      <c r="AA733">
        <v>0</v>
      </c>
      <c r="AB733">
        <v>0</v>
      </c>
      <c r="AC733">
        <v>0.13809399999999999</v>
      </c>
      <c r="AD733">
        <v>0</v>
      </c>
      <c r="AE733">
        <v>0</v>
      </c>
      <c r="AF733">
        <v>1.7215157000000001</v>
      </c>
    </row>
    <row r="734" spans="1:32" x14ac:dyDescent="0.3">
      <c r="A734">
        <v>2806376</v>
      </c>
      <c r="B734">
        <v>1</v>
      </c>
      <c r="C734" t="s">
        <v>82</v>
      </c>
      <c r="D734" t="s">
        <v>98</v>
      </c>
      <c r="E734" t="s">
        <v>2945</v>
      </c>
      <c r="F734" t="s">
        <v>2946</v>
      </c>
      <c r="G734" t="s">
        <v>31552</v>
      </c>
      <c r="H734" t="s">
        <v>145</v>
      </c>
      <c r="I734" t="s">
        <v>78</v>
      </c>
      <c r="J734" t="s">
        <v>135</v>
      </c>
      <c r="K734" t="s">
        <v>22</v>
      </c>
      <c r="L734" t="s">
        <v>136</v>
      </c>
      <c r="M734" t="s">
        <v>2947</v>
      </c>
      <c r="N734" t="s">
        <v>2948</v>
      </c>
      <c r="O734">
        <v>0.34722222222222221</v>
      </c>
      <c r="P734">
        <v>0</v>
      </c>
      <c r="Q734">
        <v>704</v>
      </c>
      <c r="R734">
        <v>0</v>
      </c>
      <c r="S734">
        <v>0</v>
      </c>
      <c r="T734">
        <v>0</v>
      </c>
      <c r="U734">
        <v>23</v>
      </c>
      <c r="V734">
        <v>0</v>
      </c>
      <c r="W734">
        <v>0</v>
      </c>
      <c r="X734">
        <v>0</v>
      </c>
      <c r="Y734">
        <v>92.435040000000001</v>
      </c>
      <c r="Z734">
        <v>0</v>
      </c>
      <c r="AA734">
        <v>0</v>
      </c>
      <c r="AB734">
        <v>0</v>
      </c>
      <c r="AC734">
        <v>5.1094502999999998</v>
      </c>
      <c r="AD734">
        <v>0</v>
      </c>
      <c r="AE734">
        <v>0</v>
      </c>
      <c r="AF734">
        <v>97.544494999999998</v>
      </c>
    </row>
    <row r="735" spans="1:32" x14ac:dyDescent="0.3">
      <c r="A735">
        <v>2806126</v>
      </c>
      <c r="B735">
        <v>1</v>
      </c>
      <c r="C735" t="s">
        <v>82</v>
      </c>
      <c r="D735" t="s">
        <v>90</v>
      </c>
      <c r="E735" t="s">
        <v>2949</v>
      </c>
      <c r="F735" t="s">
        <v>2950</v>
      </c>
      <c r="G735" t="s">
        <v>31552</v>
      </c>
      <c r="H735" t="s">
        <v>2951</v>
      </c>
      <c r="I735" t="s">
        <v>78</v>
      </c>
      <c r="J735" t="s">
        <v>135</v>
      </c>
      <c r="K735" t="s">
        <v>22</v>
      </c>
      <c r="L735" t="s">
        <v>136</v>
      </c>
      <c r="M735" t="s">
        <v>2952</v>
      </c>
      <c r="N735" t="s">
        <v>2953</v>
      </c>
      <c r="O735">
        <v>0.55694444444444446</v>
      </c>
      <c r="P735">
        <v>0</v>
      </c>
      <c r="Q735">
        <v>409</v>
      </c>
      <c r="R735">
        <v>0</v>
      </c>
      <c r="S735">
        <v>0</v>
      </c>
      <c r="T735">
        <v>0</v>
      </c>
      <c r="U735">
        <v>19</v>
      </c>
      <c r="V735">
        <v>0</v>
      </c>
      <c r="W735">
        <v>0</v>
      </c>
      <c r="X735">
        <v>0</v>
      </c>
      <c r="Y735">
        <v>74.412319999999994</v>
      </c>
      <c r="Z735">
        <v>0</v>
      </c>
      <c r="AA735">
        <v>0</v>
      </c>
      <c r="AB735">
        <v>0</v>
      </c>
      <c r="AC735">
        <v>8.8078160000000008</v>
      </c>
      <c r="AD735">
        <v>0</v>
      </c>
      <c r="AE735">
        <v>0</v>
      </c>
      <c r="AF735">
        <v>83.220140000000001</v>
      </c>
    </row>
    <row r="736" spans="1:32" x14ac:dyDescent="0.3">
      <c r="A736">
        <v>2806127</v>
      </c>
      <c r="B736">
        <v>1</v>
      </c>
      <c r="C736" t="s">
        <v>82</v>
      </c>
      <c r="D736" t="s">
        <v>92</v>
      </c>
      <c r="E736" t="s">
        <v>2954</v>
      </c>
      <c r="F736" t="s">
        <v>2955</v>
      </c>
      <c r="G736" t="s">
        <v>31551</v>
      </c>
      <c r="H736" t="s">
        <v>2930</v>
      </c>
      <c r="I736" t="s">
        <v>79</v>
      </c>
      <c r="J736" t="s">
        <v>135</v>
      </c>
      <c r="K736" t="s">
        <v>22</v>
      </c>
      <c r="L736" t="s">
        <v>136</v>
      </c>
      <c r="M736" t="s">
        <v>2956</v>
      </c>
      <c r="N736" t="s">
        <v>2957</v>
      </c>
      <c r="O736">
        <v>6.3297222222222222</v>
      </c>
      <c r="P736">
        <v>0</v>
      </c>
      <c r="Q736">
        <v>338</v>
      </c>
      <c r="R736">
        <v>0</v>
      </c>
      <c r="S736">
        <v>0</v>
      </c>
      <c r="T736">
        <v>0</v>
      </c>
      <c r="U736">
        <v>8</v>
      </c>
      <c r="V736">
        <v>0</v>
      </c>
      <c r="W736">
        <v>0</v>
      </c>
      <c r="X736">
        <v>0</v>
      </c>
      <c r="Y736">
        <v>191.08074999999999</v>
      </c>
      <c r="Z736">
        <v>0</v>
      </c>
      <c r="AA736">
        <v>0</v>
      </c>
      <c r="AB736">
        <v>0</v>
      </c>
      <c r="AC736">
        <v>60.338104000000001</v>
      </c>
      <c r="AD736">
        <v>0</v>
      </c>
      <c r="AE736">
        <v>0</v>
      </c>
      <c r="AF736">
        <v>251.41884999999999</v>
      </c>
    </row>
    <row r="737" spans="1:32" x14ac:dyDescent="0.3">
      <c r="A737">
        <v>2806120</v>
      </c>
      <c r="B737">
        <v>1</v>
      </c>
      <c r="C737" t="s">
        <v>82</v>
      </c>
      <c r="D737" t="s">
        <v>91</v>
      </c>
      <c r="E737" t="s">
        <v>2958</v>
      </c>
      <c r="F737" t="s">
        <v>2959</v>
      </c>
      <c r="G737" t="s">
        <v>31549</v>
      </c>
      <c r="H737" t="s">
        <v>134</v>
      </c>
      <c r="I737" t="s">
        <v>79</v>
      </c>
      <c r="J737" t="s">
        <v>135</v>
      </c>
      <c r="K737" t="s">
        <v>22</v>
      </c>
      <c r="L737" t="s">
        <v>136</v>
      </c>
      <c r="M737" t="s">
        <v>2960</v>
      </c>
      <c r="N737" t="s">
        <v>2961</v>
      </c>
      <c r="O737">
        <v>1.52</v>
      </c>
      <c r="P737">
        <v>3</v>
      </c>
      <c r="Q737">
        <v>1305</v>
      </c>
      <c r="R737">
        <v>4</v>
      </c>
      <c r="S737">
        <v>291</v>
      </c>
      <c r="T737">
        <v>25</v>
      </c>
      <c r="U737">
        <v>239</v>
      </c>
      <c r="V737">
        <v>1</v>
      </c>
      <c r="W737">
        <v>0</v>
      </c>
      <c r="X737">
        <v>1.5626221</v>
      </c>
      <c r="Y737">
        <v>660.75243999999998</v>
      </c>
      <c r="Z737">
        <v>18.709536</v>
      </c>
      <c r="AA737">
        <v>163.33113</v>
      </c>
      <c r="AB737">
        <v>356.79428000000001</v>
      </c>
      <c r="AC737">
        <v>340.13380000000001</v>
      </c>
      <c r="AD737">
        <v>27.137747000000001</v>
      </c>
      <c r="AE737">
        <v>0</v>
      </c>
      <c r="AF737">
        <v>1568.4214999999999</v>
      </c>
    </row>
    <row r="738" spans="1:32" x14ac:dyDescent="0.3">
      <c r="A738">
        <v>2806029</v>
      </c>
      <c r="B738">
        <v>1</v>
      </c>
      <c r="C738" t="s">
        <v>83</v>
      </c>
      <c r="D738" t="s">
        <v>129</v>
      </c>
      <c r="E738" t="s">
        <v>2962</v>
      </c>
      <c r="F738" t="s">
        <v>2963</v>
      </c>
      <c r="G738" t="s">
        <v>31548</v>
      </c>
      <c r="H738" t="s">
        <v>333</v>
      </c>
      <c r="I738" t="s">
        <v>78</v>
      </c>
      <c r="J738" t="s">
        <v>135</v>
      </c>
      <c r="K738" t="s">
        <v>22</v>
      </c>
      <c r="L738" t="s">
        <v>136</v>
      </c>
      <c r="M738" t="s">
        <v>2964</v>
      </c>
      <c r="N738" t="s">
        <v>2965</v>
      </c>
      <c r="O738">
        <v>4.9761111111111109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11.048170000000001</v>
      </c>
      <c r="AD738">
        <v>0</v>
      </c>
      <c r="AE738">
        <v>0</v>
      </c>
      <c r="AF738">
        <v>11.048170000000001</v>
      </c>
    </row>
    <row r="739" spans="1:32" x14ac:dyDescent="0.3">
      <c r="A739">
        <v>2805778</v>
      </c>
      <c r="B739">
        <v>1</v>
      </c>
      <c r="C739" t="s">
        <v>82</v>
      </c>
      <c r="D739" t="s">
        <v>86</v>
      </c>
      <c r="E739" t="s">
        <v>2966</v>
      </c>
      <c r="F739" t="s">
        <v>2967</v>
      </c>
      <c r="G739" t="s">
        <v>31546</v>
      </c>
      <c r="H739" t="s">
        <v>223</v>
      </c>
      <c r="I739" t="s">
        <v>78</v>
      </c>
      <c r="J739" t="s">
        <v>135</v>
      </c>
      <c r="K739" t="s">
        <v>22</v>
      </c>
      <c r="L739" t="s">
        <v>136</v>
      </c>
      <c r="M739" t="s">
        <v>2968</v>
      </c>
      <c r="N739" t="s">
        <v>2969</v>
      </c>
      <c r="O739">
        <v>0.88027777777777783</v>
      </c>
      <c r="P739">
        <v>0</v>
      </c>
      <c r="Q739">
        <v>23</v>
      </c>
      <c r="R739">
        <v>0</v>
      </c>
      <c r="S739">
        <v>27</v>
      </c>
      <c r="T739">
        <v>0</v>
      </c>
      <c r="U739">
        <v>8</v>
      </c>
      <c r="V739">
        <v>0</v>
      </c>
      <c r="W739">
        <v>0</v>
      </c>
      <c r="X739">
        <v>0</v>
      </c>
      <c r="Y739">
        <v>3.0963745</v>
      </c>
      <c r="Z739">
        <v>0</v>
      </c>
      <c r="AA739">
        <v>10.508927999999999</v>
      </c>
      <c r="AB739">
        <v>0</v>
      </c>
      <c r="AC739">
        <v>1.513503</v>
      </c>
      <c r="AD739">
        <v>0</v>
      </c>
      <c r="AE739">
        <v>0</v>
      </c>
      <c r="AF739">
        <v>15.118805999999999</v>
      </c>
    </row>
    <row r="740" spans="1:32" x14ac:dyDescent="0.3">
      <c r="A740">
        <v>2805550</v>
      </c>
      <c r="B740">
        <v>1</v>
      </c>
      <c r="C740" t="s">
        <v>82</v>
      </c>
      <c r="D740" t="s">
        <v>92</v>
      </c>
      <c r="E740" t="s">
        <v>2970</v>
      </c>
      <c r="F740" t="s">
        <v>2971</v>
      </c>
      <c r="G740" t="s">
        <v>31545</v>
      </c>
      <c r="H740" t="s">
        <v>134</v>
      </c>
      <c r="I740" t="s">
        <v>79</v>
      </c>
      <c r="J740" t="s">
        <v>135</v>
      </c>
      <c r="K740" t="s">
        <v>22</v>
      </c>
      <c r="L740" t="s">
        <v>136</v>
      </c>
      <c r="M740" t="s">
        <v>2972</v>
      </c>
      <c r="N740" t="s">
        <v>2973</v>
      </c>
      <c r="O740">
        <v>0.4836111111111111</v>
      </c>
      <c r="P740">
        <v>2</v>
      </c>
      <c r="Q740">
        <v>42</v>
      </c>
      <c r="R740">
        <v>14</v>
      </c>
      <c r="S740">
        <v>7</v>
      </c>
      <c r="T740">
        <v>6</v>
      </c>
      <c r="U740">
        <v>5</v>
      </c>
      <c r="V740">
        <v>0</v>
      </c>
      <c r="W740">
        <v>0</v>
      </c>
      <c r="X740">
        <v>0.73197895000000002</v>
      </c>
      <c r="Y740">
        <v>1.9185839</v>
      </c>
      <c r="Z740">
        <v>6.1538579999999996</v>
      </c>
      <c r="AA740">
        <v>1.2754639000000001</v>
      </c>
      <c r="AB740">
        <v>4.2689830000000004</v>
      </c>
      <c r="AC740">
        <v>0.70812580000000003</v>
      </c>
      <c r="AD740">
        <v>0</v>
      </c>
      <c r="AE740">
        <v>0</v>
      </c>
      <c r="AF740">
        <v>15.056993500000001</v>
      </c>
    </row>
    <row r="741" spans="1:32" x14ac:dyDescent="0.3">
      <c r="A741">
        <v>2805456</v>
      </c>
      <c r="B741">
        <v>1</v>
      </c>
      <c r="C741" t="s">
        <v>82</v>
      </c>
      <c r="D741" t="s">
        <v>95</v>
      </c>
      <c r="E741" t="s">
        <v>2974</v>
      </c>
      <c r="F741" t="s">
        <v>2975</v>
      </c>
      <c r="G741" t="s">
        <v>31546</v>
      </c>
      <c r="H741" t="s">
        <v>223</v>
      </c>
      <c r="I741" t="s">
        <v>78</v>
      </c>
      <c r="J741" t="s">
        <v>135</v>
      </c>
      <c r="K741" t="s">
        <v>22</v>
      </c>
      <c r="L741" t="s">
        <v>136</v>
      </c>
      <c r="M741" t="s">
        <v>2976</v>
      </c>
      <c r="N741" t="s">
        <v>2977</v>
      </c>
      <c r="O741">
        <v>0.69499999999999995</v>
      </c>
      <c r="P741">
        <v>0</v>
      </c>
      <c r="Q741">
        <v>10</v>
      </c>
      <c r="R741">
        <v>0</v>
      </c>
      <c r="S741">
        <v>1</v>
      </c>
      <c r="T741">
        <v>0</v>
      </c>
      <c r="U741">
        <v>2</v>
      </c>
      <c r="V741">
        <v>0</v>
      </c>
      <c r="W741">
        <v>0</v>
      </c>
      <c r="X741">
        <v>0</v>
      </c>
      <c r="Y741">
        <v>6.5361339999999997</v>
      </c>
      <c r="Z741">
        <v>0</v>
      </c>
      <c r="AA741">
        <v>0</v>
      </c>
      <c r="AB741">
        <v>0</v>
      </c>
      <c r="AC741">
        <v>2.3122227</v>
      </c>
      <c r="AD741">
        <v>0</v>
      </c>
      <c r="AE741">
        <v>0</v>
      </c>
      <c r="AF741">
        <v>8.8483560000000008</v>
      </c>
    </row>
    <row r="742" spans="1:32" x14ac:dyDescent="0.3">
      <c r="A742">
        <v>2805463</v>
      </c>
      <c r="B742">
        <v>1</v>
      </c>
      <c r="C742" t="s">
        <v>83</v>
      </c>
      <c r="D742" t="s">
        <v>126</v>
      </c>
      <c r="E742" t="s">
        <v>2692</v>
      </c>
      <c r="F742" t="s">
        <v>2693</v>
      </c>
      <c r="G742" t="s">
        <v>31545</v>
      </c>
      <c r="H742" t="s">
        <v>134</v>
      </c>
      <c r="I742" t="s">
        <v>79</v>
      </c>
      <c r="J742" t="s">
        <v>135</v>
      </c>
      <c r="K742" t="s">
        <v>22</v>
      </c>
      <c r="L742" t="s">
        <v>136</v>
      </c>
      <c r="M742" t="s">
        <v>2978</v>
      </c>
      <c r="N742" t="s">
        <v>2979</v>
      </c>
      <c r="O742">
        <v>0.30055555555555558</v>
      </c>
      <c r="P742">
        <v>8</v>
      </c>
      <c r="Q742">
        <v>1332</v>
      </c>
      <c r="R742">
        <v>4</v>
      </c>
      <c r="S742">
        <v>122</v>
      </c>
      <c r="T742">
        <v>5</v>
      </c>
      <c r="U742">
        <v>96</v>
      </c>
      <c r="V742">
        <v>0</v>
      </c>
      <c r="W742">
        <v>0</v>
      </c>
      <c r="X742">
        <v>6.0052276000000004</v>
      </c>
      <c r="Y742">
        <v>36.587704000000002</v>
      </c>
      <c r="Z742">
        <v>1.3741087000000001</v>
      </c>
      <c r="AA742">
        <v>4.7942286000000003</v>
      </c>
      <c r="AB742">
        <v>4.1341460000000003</v>
      </c>
      <c r="AC742">
        <v>5.4619865000000001</v>
      </c>
      <c r="AD742">
        <v>0</v>
      </c>
      <c r="AE742">
        <v>0</v>
      </c>
      <c r="AF742">
        <v>58.357399999999998</v>
      </c>
    </row>
    <row r="743" spans="1:32" x14ac:dyDescent="0.3">
      <c r="A743">
        <v>2805452</v>
      </c>
      <c r="B743">
        <v>1</v>
      </c>
      <c r="C743" t="s">
        <v>82</v>
      </c>
      <c r="D743" t="s">
        <v>101</v>
      </c>
      <c r="E743" t="s">
        <v>2980</v>
      </c>
      <c r="F743" t="s">
        <v>2981</v>
      </c>
      <c r="G743" t="s">
        <v>31549</v>
      </c>
      <c r="H743" t="s">
        <v>185</v>
      </c>
      <c r="I743" t="s">
        <v>79</v>
      </c>
      <c r="J743" t="s">
        <v>248</v>
      </c>
      <c r="K743" t="s">
        <v>22</v>
      </c>
      <c r="L743" t="s">
        <v>186</v>
      </c>
      <c r="M743" t="s">
        <v>2982</v>
      </c>
      <c r="N743" t="s">
        <v>2983</v>
      </c>
      <c r="O743">
        <v>3.2222222222222222E-2</v>
      </c>
      <c r="P743">
        <v>0</v>
      </c>
      <c r="Q743">
        <v>2030</v>
      </c>
      <c r="R743">
        <v>0</v>
      </c>
      <c r="S743">
        <v>18</v>
      </c>
      <c r="T743">
        <v>1</v>
      </c>
      <c r="U743">
        <v>222</v>
      </c>
      <c r="V743">
        <v>0</v>
      </c>
      <c r="W743">
        <v>0</v>
      </c>
      <c r="X743">
        <v>0</v>
      </c>
      <c r="Y743">
        <v>16.686509999999998</v>
      </c>
      <c r="Z743">
        <v>0</v>
      </c>
      <c r="AA743">
        <v>8.9159004E-2</v>
      </c>
      <c r="AB743">
        <v>5.1172677E-2</v>
      </c>
      <c r="AC743">
        <v>2.2990279999999998</v>
      </c>
      <c r="AD743">
        <v>0</v>
      </c>
      <c r="AE743">
        <v>0</v>
      </c>
      <c r="AF743">
        <v>19.125869999999999</v>
      </c>
    </row>
    <row r="744" spans="1:32" x14ac:dyDescent="0.3">
      <c r="A744">
        <v>2803265</v>
      </c>
      <c r="B744">
        <v>1</v>
      </c>
      <c r="C744" t="s">
        <v>82</v>
      </c>
      <c r="D744" t="s">
        <v>102</v>
      </c>
      <c r="E744" t="s">
        <v>2984</v>
      </c>
      <c r="F744" t="s">
        <v>2985</v>
      </c>
      <c r="G744" t="s">
        <v>31546</v>
      </c>
      <c r="H744" t="s">
        <v>223</v>
      </c>
      <c r="I744" t="s">
        <v>78</v>
      </c>
      <c r="J744" t="s">
        <v>135</v>
      </c>
      <c r="K744" t="s">
        <v>22</v>
      </c>
      <c r="L744" t="s">
        <v>136</v>
      </c>
      <c r="M744" t="s">
        <v>2986</v>
      </c>
      <c r="N744" t="s">
        <v>2987</v>
      </c>
      <c r="O744">
        <v>3.993611111111111</v>
      </c>
      <c r="P744">
        <v>0</v>
      </c>
      <c r="Q744">
        <v>11</v>
      </c>
      <c r="R744">
        <v>0</v>
      </c>
      <c r="S744">
        <v>0</v>
      </c>
      <c r="T744">
        <v>0</v>
      </c>
      <c r="U744">
        <v>3</v>
      </c>
      <c r="V744">
        <v>0</v>
      </c>
      <c r="W744">
        <v>0</v>
      </c>
      <c r="X744">
        <v>0</v>
      </c>
      <c r="Y744">
        <v>5.3226110000000002</v>
      </c>
      <c r="Z744">
        <v>0</v>
      </c>
      <c r="AA744">
        <v>0</v>
      </c>
      <c r="AB744">
        <v>0</v>
      </c>
      <c r="AC744">
        <v>30.479868</v>
      </c>
      <c r="AD744">
        <v>0</v>
      </c>
      <c r="AE744">
        <v>0</v>
      </c>
      <c r="AF744">
        <v>35.802480000000003</v>
      </c>
    </row>
    <row r="745" spans="1:32" x14ac:dyDescent="0.3">
      <c r="A745">
        <v>2803246</v>
      </c>
      <c r="B745">
        <v>1</v>
      </c>
      <c r="C745" t="s">
        <v>83</v>
      </c>
      <c r="D745" t="s">
        <v>128</v>
      </c>
      <c r="E745" t="s">
        <v>2988</v>
      </c>
      <c r="F745" t="s">
        <v>2989</v>
      </c>
      <c r="G745" t="s">
        <v>31548</v>
      </c>
      <c r="H745" t="s">
        <v>409</v>
      </c>
      <c r="I745" t="s">
        <v>78</v>
      </c>
      <c r="J745" t="s">
        <v>135</v>
      </c>
      <c r="K745" t="s">
        <v>3</v>
      </c>
      <c r="L745" t="s">
        <v>136</v>
      </c>
      <c r="M745" t="s">
        <v>2990</v>
      </c>
      <c r="N745" t="s">
        <v>2991</v>
      </c>
      <c r="O745">
        <v>2.6755555555555555</v>
      </c>
      <c r="P745">
        <v>0</v>
      </c>
      <c r="Q745">
        <v>8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3.7615910000000001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3.7615910000000001</v>
      </c>
    </row>
    <row r="746" spans="1:32" x14ac:dyDescent="0.3">
      <c r="A746">
        <v>2803213</v>
      </c>
      <c r="B746">
        <v>1</v>
      </c>
      <c r="C746" t="s">
        <v>82</v>
      </c>
      <c r="D746" t="s">
        <v>88</v>
      </c>
      <c r="E746" t="s">
        <v>2992</v>
      </c>
      <c r="F746" t="s">
        <v>2993</v>
      </c>
      <c r="G746" t="s">
        <v>31546</v>
      </c>
      <c r="H746" t="s">
        <v>1297</v>
      </c>
      <c r="I746" t="s">
        <v>78</v>
      </c>
      <c r="J746" t="s">
        <v>135</v>
      </c>
      <c r="K746" t="s">
        <v>22</v>
      </c>
      <c r="L746" t="s">
        <v>136</v>
      </c>
      <c r="M746" t="s">
        <v>2994</v>
      </c>
      <c r="N746" t="s">
        <v>2995</v>
      </c>
      <c r="O746">
        <v>2.8224999999999998</v>
      </c>
      <c r="P746">
        <v>0</v>
      </c>
      <c r="Q746">
        <v>31</v>
      </c>
      <c r="R746">
        <v>0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0</v>
      </c>
      <c r="Y746">
        <v>18.847283999999998</v>
      </c>
      <c r="Z746">
        <v>0</v>
      </c>
      <c r="AA746">
        <v>0</v>
      </c>
      <c r="AB746">
        <v>0</v>
      </c>
      <c r="AC746">
        <v>0.27619876999999998</v>
      </c>
      <c r="AD746">
        <v>0</v>
      </c>
      <c r="AE746">
        <v>0</v>
      </c>
      <c r="AF746">
        <v>19.123484000000001</v>
      </c>
    </row>
    <row r="747" spans="1:32" x14ac:dyDescent="0.3">
      <c r="A747">
        <v>2803194</v>
      </c>
      <c r="B747">
        <v>1</v>
      </c>
      <c r="C747" t="s">
        <v>83</v>
      </c>
      <c r="D747" t="s">
        <v>130</v>
      </c>
      <c r="E747" t="s">
        <v>2996</v>
      </c>
      <c r="F747" t="s">
        <v>2997</v>
      </c>
      <c r="G747" t="s">
        <v>31552</v>
      </c>
      <c r="H747" t="s">
        <v>643</v>
      </c>
      <c r="I747" t="s">
        <v>78</v>
      </c>
      <c r="J747" t="s">
        <v>135</v>
      </c>
      <c r="K747" t="s">
        <v>22</v>
      </c>
      <c r="L747" t="s">
        <v>186</v>
      </c>
      <c r="M747" t="s">
        <v>2998</v>
      </c>
      <c r="N747" t="s">
        <v>2999</v>
      </c>
      <c r="O747">
        <v>6.5841666666666665</v>
      </c>
      <c r="P747">
        <v>0</v>
      </c>
      <c r="Q747">
        <v>99</v>
      </c>
      <c r="R747">
        <v>0</v>
      </c>
      <c r="S747">
        <v>1</v>
      </c>
      <c r="T747">
        <v>0</v>
      </c>
      <c r="U747">
        <v>12</v>
      </c>
      <c r="V747">
        <v>0</v>
      </c>
      <c r="W747">
        <v>0</v>
      </c>
      <c r="X747">
        <v>0</v>
      </c>
      <c r="Y747">
        <v>59.742294000000001</v>
      </c>
      <c r="Z747">
        <v>0</v>
      </c>
      <c r="AA747">
        <v>1.0856547000000001</v>
      </c>
      <c r="AB747">
        <v>0</v>
      </c>
      <c r="AC747">
        <v>81.627160000000003</v>
      </c>
      <c r="AD747">
        <v>0</v>
      </c>
      <c r="AE747">
        <v>0</v>
      </c>
      <c r="AF747">
        <v>142.45510999999999</v>
      </c>
    </row>
    <row r="748" spans="1:32" x14ac:dyDescent="0.3">
      <c r="A748">
        <v>2802971</v>
      </c>
      <c r="B748">
        <v>1</v>
      </c>
      <c r="C748" t="s">
        <v>83</v>
      </c>
      <c r="D748" t="s">
        <v>130</v>
      </c>
      <c r="E748" t="s">
        <v>3000</v>
      </c>
      <c r="F748" t="s">
        <v>3001</v>
      </c>
      <c r="G748" t="s">
        <v>31548</v>
      </c>
      <c r="H748" t="s">
        <v>893</v>
      </c>
      <c r="I748" t="s">
        <v>78</v>
      </c>
      <c r="J748" t="s">
        <v>135</v>
      </c>
      <c r="K748" t="s">
        <v>22</v>
      </c>
      <c r="L748" t="s">
        <v>136</v>
      </c>
      <c r="M748" t="s">
        <v>3002</v>
      </c>
      <c r="N748" t="s">
        <v>3003</v>
      </c>
      <c r="O748">
        <v>1.3522222222222222</v>
      </c>
      <c r="P748">
        <v>0</v>
      </c>
      <c r="Q748">
        <v>9</v>
      </c>
      <c r="R748">
        <v>0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0</v>
      </c>
      <c r="Y748">
        <v>4.0750465</v>
      </c>
      <c r="Z748">
        <v>0</v>
      </c>
      <c r="AA748">
        <v>0</v>
      </c>
      <c r="AB748">
        <v>0</v>
      </c>
      <c r="AC748">
        <v>2.4264405</v>
      </c>
      <c r="AD748">
        <v>0</v>
      </c>
      <c r="AE748">
        <v>0</v>
      </c>
      <c r="AF748">
        <v>6.501487</v>
      </c>
    </row>
    <row r="749" spans="1:32" x14ac:dyDescent="0.3">
      <c r="A749">
        <v>2802692</v>
      </c>
      <c r="B749">
        <v>1</v>
      </c>
      <c r="C749" t="s">
        <v>82</v>
      </c>
      <c r="D749" t="s">
        <v>92</v>
      </c>
      <c r="E749" t="s">
        <v>3004</v>
      </c>
      <c r="F749" t="s">
        <v>3005</v>
      </c>
      <c r="G749" t="s">
        <v>31546</v>
      </c>
      <c r="H749" t="s">
        <v>1297</v>
      </c>
      <c r="I749" t="s">
        <v>78</v>
      </c>
      <c r="J749" t="s">
        <v>135</v>
      </c>
      <c r="K749" t="s">
        <v>22</v>
      </c>
      <c r="L749" t="s">
        <v>136</v>
      </c>
      <c r="M749" t="s">
        <v>3006</v>
      </c>
      <c r="N749" t="s">
        <v>3007</v>
      </c>
      <c r="O749">
        <v>7.7986111111111107</v>
      </c>
      <c r="P749">
        <v>0</v>
      </c>
      <c r="Q749">
        <v>75</v>
      </c>
      <c r="R749">
        <v>0</v>
      </c>
      <c r="S749">
        <v>0</v>
      </c>
      <c r="T749">
        <v>0</v>
      </c>
      <c r="U749">
        <v>10</v>
      </c>
      <c r="V749">
        <v>0</v>
      </c>
      <c r="W749">
        <v>0</v>
      </c>
      <c r="X749">
        <v>0</v>
      </c>
      <c r="Y749">
        <v>198.14876000000001</v>
      </c>
      <c r="Z749">
        <v>0</v>
      </c>
      <c r="AA749">
        <v>0</v>
      </c>
      <c r="AB749">
        <v>0</v>
      </c>
      <c r="AC749">
        <v>21.087907999999999</v>
      </c>
      <c r="AD749">
        <v>0</v>
      </c>
      <c r="AE749">
        <v>0</v>
      </c>
      <c r="AF749">
        <v>219.23666</v>
      </c>
    </row>
    <row r="750" spans="1:32" x14ac:dyDescent="0.3">
      <c r="A750">
        <v>2802616</v>
      </c>
      <c r="B750">
        <v>1</v>
      </c>
      <c r="C750" t="s">
        <v>83</v>
      </c>
      <c r="D750" t="s">
        <v>123</v>
      </c>
      <c r="E750" t="s">
        <v>3008</v>
      </c>
      <c r="F750" t="s">
        <v>3009</v>
      </c>
      <c r="G750" t="s">
        <v>31551</v>
      </c>
      <c r="H750" t="s">
        <v>672</v>
      </c>
      <c r="I750" t="s">
        <v>79</v>
      </c>
      <c r="J750" t="s">
        <v>135</v>
      </c>
      <c r="K750" t="s">
        <v>22</v>
      </c>
      <c r="L750" t="s">
        <v>136</v>
      </c>
      <c r="M750" t="s">
        <v>3010</v>
      </c>
      <c r="N750" t="s">
        <v>3011</v>
      </c>
      <c r="O750">
        <v>1.2830555555555556</v>
      </c>
      <c r="P750">
        <v>0</v>
      </c>
      <c r="Q750">
        <v>0</v>
      </c>
      <c r="R750">
        <v>0</v>
      </c>
      <c r="S750">
        <v>19</v>
      </c>
      <c r="T750">
        <v>0</v>
      </c>
      <c r="U750">
        <v>2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3.6097176000000002</v>
      </c>
      <c r="AB750">
        <v>0</v>
      </c>
      <c r="AC750">
        <v>0.124139875</v>
      </c>
      <c r="AD750">
        <v>0</v>
      </c>
      <c r="AE750">
        <v>0</v>
      </c>
      <c r="AF750">
        <v>3.7338575999999999</v>
      </c>
    </row>
    <row r="751" spans="1:32" x14ac:dyDescent="0.3">
      <c r="A751">
        <v>2802324</v>
      </c>
      <c r="B751">
        <v>1</v>
      </c>
      <c r="C751" t="s">
        <v>82</v>
      </c>
      <c r="D751" t="s">
        <v>96</v>
      </c>
      <c r="E751" t="s">
        <v>3012</v>
      </c>
      <c r="F751" t="s">
        <v>3013</v>
      </c>
      <c r="G751" t="s">
        <v>31546</v>
      </c>
      <c r="H751" t="s">
        <v>223</v>
      </c>
      <c r="I751" t="s">
        <v>78</v>
      </c>
      <c r="J751" t="s">
        <v>135</v>
      </c>
      <c r="K751" t="s">
        <v>22</v>
      </c>
      <c r="L751" t="s">
        <v>136</v>
      </c>
      <c r="M751" t="s">
        <v>3014</v>
      </c>
      <c r="N751" t="s">
        <v>3015</v>
      </c>
      <c r="O751">
        <v>2.7686111111111109</v>
      </c>
      <c r="P751">
        <v>0</v>
      </c>
      <c r="Q751">
        <v>108</v>
      </c>
      <c r="R751">
        <v>0</v>
      </c>
      <c r="S751">
        <v>0</v>
      </c>
      <c r="T751">
        <v>0</v>
      </c>
      <c r="U751">
        <v>2</v>
      </c>
      <c r="V751">
        <v>0</v>
      </c>
      <c r="W751">
        <v>0</v>
      </c>
      <c r="X751">
        <v>0</v>
      </c>
      <c r="Y751">
        <v>142.94217</v>
      </c>
      <c r="Z751">
        <v>0</v>
      </c>
      <c r="AA751">
        <v>0</v>
      </c>
      <c r="AB751">
        <v>0</v>
      </c>
      <c r="AC751">
        <v>3.5806624999999999</v>
      </c>
      <c r="AD751">
        <v>0</v>
      </c>
      <c r="AE751">
        <v>0</v>
      </c>
      <c r="AF751">
        <v>146.52284</v>
      </c>
    </row>
    <row r="752" spans="1:32" x14ac:dyDescent="0.3">
      <c r="A752">
        <v>2802317</v>
      </c>
      <c r="B752">
        <v>1</v>
      </c>
      <c r="C752" t="s">
        <v>82</v>
      </c>
      <c r="D752" t="s">
        <v>98</v>
      </c>
      <c r="E752" t="s">
        <v>3016</v>
      </c>
      <c r="F752" t="s">
        <v>3017</v>
      </c>
      <c r="G752" t="s">
        <v>31548</v>
      </c>
      <c r="H752" t="s">
        <v>893</v>
      </c>
      <c r="I752" t="s">
        <v>78</v>
      </c>
      <c r="J752" t="s">
        <v>135</v>
      </c>
      <c r="K752" t="s">
        <v>22</v>
      </c>
      <c r="L752" t="s">
        <v>136</v>
      </c>
      <c r="M752" t="s">
        <v>3018</v>
      </c>
      <c r="N752" t="s">
        <v>3019</v>
      </c>
      <c r="O752">
        <v>4.8224999999999998</v>
      </c>
      <c r="P752">
        <v>0</v>
      </c>
      <c r="Q752">
        <v>11</v>
      </c>
      <c r="R752">
        <v>0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0</v>
      </c>
      <c r="Y752">
        <v>13.336945</v>
      </c>
      <c r="Z752">
        <v>0</v>
      </c>
      <c r="AA752">
        <v>0</v>
      </c>
      <c r="AB752">
        <v>0</v>
      </c>
      <c r="AC752">
        <v>0.4216241</v>
      </c>
      <c r="AD752">
        <v>0</v>
      </c>
      <c r="AE752">
        <v>0</v>
      </c>
      <c r="AF752">
        <v>13.758569</v>
      </c>
    </row>
    <row r="753" spans="1:32" x14ac:dyDescent="0.3">
      <c r="A753">
        <v>2802316</v>
      </c>
      <c r="B753">
        <v>1</v>
      </c>
      <c r="C753" t="s">
        <v>83</v>
      </c>
      <c r="D753" t="s">
        <v>116</v>
      </c>
      <c r="E753" t="s">
        <v>3020</v>
      </c>
      <c r="F753" t="s">
        <v>3021</v>
      </c>
      <c r="G753" t="s">
        <v>31550</v>
      </c>
      <c r="H753" t="s">
        <v>223</v>
      </c>
      <c r="I753" t="s">
        <v>78</v>
      </c>
      <c r="J753" t="s">
        <v>135</v>
      </c>
      <c r="K753" t="s">
        <v>22</v>
      </c>
      <c r="L753" t="s">
        <v>136</v>
      </c>
      <c r="M753" t="s">
        <v>3022</v>
      </c>
      <c r="N753" t="s">
        <v>3023</v>
      </c>
      <c r="O753">
        <v>0.88444444444444448</v>
      </c>
      <c r="P753">
        <v>0</v>
      </c>
      <c r="Q753">
        <v>66</v>
      </c>
      <c r="R753">
        <v>0</v>
      </c>
      <c r="S753">
        <v>0</v>
      </c>
      <c r="T753">
        <v>0</v>
      </c>
      <c r="U753">
        <v>12</v>
      </c>
      <c r="V753">
        <v>0</v>
      </c>
      <c r="W753">
        <v>0</v>
      </c>
      <c r="X753">
        <v>0</v>
      </c>
      <c r="Y753">
        <v>16.755993</v>
      </c>
      <c r="Z753">
        <v>0</v>
      </c>
      <c r="AA753">
        <v>0</v>
      </c>
      <c r="AB753">
        <v>0</v>
      </c>
      <c r="AC753">
        <v>9.0917779999999997</v>
      </c>
      <c r="AD753">
        <v>0</v>
      </c>
      <c r="AE753">
        <v>0</v>
      </c>
      <c r="AF753">
        <v>25.847770000000001</v>
      </c>
    </row>
    <row r="754" spans="1:32" x14ac:dyDescent="0.3">
      <c r="A754">
        <v>2802319</v>
      </c>
      <c r="B754">
        <v>1</v>
      </c>
      <c r="C754" t="s">
        <v>82</v>
      </c>
      <c r="D754" t="s">
        <v>106</v>
      </c>
      <c r="E754" t="s">
        <v>3024</v>
      </c>
      <c r="F754" t="s">
        <v>3025</v>
      </c>
      <c r="G754" t="s">
        <v>31546</v>
      </c>
      <c r="H754" t="s">
        <v>223</v>
      </c>
      <c r="I754" t="s">
        <v>78</v>
      </c>
      <c r="J754" t="s">
        <v>135</v>
      </c>
      <c r="K754" t="s">
        <v>22</v>
      </c>
      <c r="L754" t="s">
        <v>136</v>
      </c>
      <c r="M754" t="s">
        <v>3026</v>
      </c>
      <c r="N754" t="s">
        <v>3027</v>
      </c>
      <c r="O754">
        <v>0.45166666666666666</v>
      </c>
      <c r="P754">
        <v>0</v>
      </c>
      <c r="Q754">
        <v>139</v>
      </c>
      <c r="R754">
        <v>0</v>
      </c>
      <c r="S754">
        <v>0</v>
      </c>
      <c r="T754">
        <v>0</v>
      </c>
      <c r="U754">
        <v>13</v>
      </c>
      <c r="V754">
        <v>0</v>
      </c>
      <c r="W754">
        <v>0</v>
      </c>
      <c r="X754">
        <v>0</v>
      </c>
      <c r="Y754">
        <v>18.638102</v>
      </c>
      <c r="Z754">
        <v>0</v>
      </c>
      <c r="AA754">
        <v>0</v>
      </c>
      <c r="AB754">
        <v>0</v>
      </c>
      <c r="AC754">
        <v>6.1615960000000003</v>
      </c>
      <c r="AD754">
        <v>0</v>
      </c>
      <c r="AE754">
        <v>0</v>
      </c>
      <c r="AF754">
        <v>24.799696000000001</v>
      </c>
    </row>
    <row r="755" spans="1:32" x14ac:dyDescent="0.3">
      <c r="A755">
        <v>2802104</v>
      </c>
      <c r="B755">
        <v>2</v>
      </c>
      <c r="C755" t="s">
        <v>82</v>
      </c>
      <c r="D755" t="s">
        <v>106</v>
      </c>
      <c r="E755" t="s">
        <v>3028</v>
      </c>
      <c r="F755" t="s">
        <v>3029</v>
      </c>
      <c r="G755" t="s">
        <v>31551</v>
      </c>
      <c r="H755" t="s">
        <v>145</v>
      </c>
      <c r="I755" t="s">
        <v>79</v>
      </c>
      <c r="J755" t="s">
        <v>135</v>
      </c>
      <c r="K755" t="s">
        <v>22</v>
      </c>
      <c r="L755" t="s">
        <v>136</v>
      </c>
      <c r="M755" t="s">
        <v>3030</v>
      </c>
      <c r="N755" t="s">
        <v>3031</v>
      </c>
      <c r="O755">
        <v>2.4805555555555556</v>
      </c>
      <c r="P755">
        <v>0</v>
      </c>
      <c r="Q755">
        <v>0</v>
      </c>
      <c r="R755">
        <v>0</v>
      </c>
      <c r="S755">
        <v>0</v>
      </c>
      <c r="T755">
        <v>5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117.69861</v>
      </c>
      <c r="AC755">
        <v>0</v>
      </c>
      <c r="AD755">
        <v>0</v>
      </c>
      <c r="AE755">
        <v>0</v>
      </c>
      <c r="AF755">
        <v>117.69861</v>
      </c>
    </row>
    <row r="756" spans="1:32" x14ac:dyDescent="0.3">
      <c r="A756">
        <v>2802161</v>
      </c>
      <c r="B756">
        <v>1</v>
      </c>
      <c r="C756" t="s">
        <v>82</v>
      </c>
      <c r="D756" t="s">
        <v>100</v>
      </c>
      <c r="E756" t="s">
        <v>3032</v>
      </c>
      <c r="F756" t="s">
        <v>3033</v>
      </c>
      <c r="G756" t="s">
        <v>31548</v>
      </c>
      <c r="H756" t="s">
        <v>311</v>
      </c>
      <c r="I756" t="s">
        <v>78</v>
      </c>
      <c r="J756" t="s">
        <v>135</v>
      </c>
      <c r="K756" t="s">
        <v>22</v>
      </c>
      <c r="L756" t="s">
        <v>136</v>
      </c>
      <c r="M756" t="s">
        <v>3034</v>
      </c>
      <c r="N756" t="s">
        <v>3035</v>
      </c>
      <c r="O756">
        <v>3.0616666666666665</v>
      </c>
      <c r="P756">
        <v>0</v>
      </c>
      <c r="Q756">
        <v>9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6.0165905999999998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6.0165905999999998</v>
      </c>
    </row>
    <row r="757" spans="1:32" x14ac:dyDescent="0.3">
      <c r="A757">
        <v>2802139</v>
      </c>
      <c r="B757">
        <v>1</v>
      </c>
      <c r="C757" t="s">
        <v>83</v>
      </c>
      <c r="D757" t="s">
        <v>127</v>
      </c>
      <c r="E757" t="s">
        <v>3036</v>
      </c>
      <c r="F757" t="s">
        <v>3037</v>
      </c>
      <c r="G757" t="s">
        <v>31549</v>
      </c>
      <c r="H757" t="s">
        <v>134</v>
      </c>
      <c r="I757" t="s">
        <v>79</v>
      </c>
      <c r="J757" t="s">
        <v>135</v>
      </c>
      <c r="K757" t="s">
        <v>22</v>
      </c>
      <c r="L757" t="s">
        <v>136</v>
      </c>
      <c r="M757" t="s">
        <v>3038</v>
      </c>
      <c r="N757" t="s">
        <v>3039</v>
      </c>
      <c r="O757">
        <v>4.3272222222222219</v>
      </c>
      <c r="P757">
        <v>3</v>
      </c>
      <c r="Q757">
        <v>540</v>
      </c>
      <c r="R757">
        <v>4</v>
      </c>
      <c r="S757">
        <v>0</v>
      </c>
      <c r="T757">
        <v>5</v>
      </c>
      <c r="U757">
        <v>16</v>
      </c>
      <c r="V757">
        <v>0</v>
      </c>
      <c r="W757">
        <v>0</v>
      </c>
      <c r="X757">
        <v>11.255324999999999</v>
      </c>
      <c r="Y757">
        <v>222.23561000000001</v>
      </c>
      <c r="Z757">
        <v>7.5040335999999996</v>
      </c>
      <c r="AA757">
        <v>0</v>
      </c>
      <c r="AB757">
        <v>25.790579999999999</v>
      </c>
      <c r="AC757">
        <v>29.018308999999999</v>
      </c>
      <c r="AD757">
        <v>0</v>
      </c>
      <c r="AE757">
        <v>0</v>
      </c>
      <c r="AF757">
        <v>295.80385999999999</v>
      </c>
    </row>
    <row r="758" spans="1:32" x14ac:dyDescent="0.3">
      <c r="A758">
        <v>2802134</v>
      </c>
      <c r="B758">
        <v>1</v>
      </c>
      <c r="C758" t="s">
        <v>82</v>
      </c>
      <c r="D758" t="s">
        <v>106</v>
      </c>
      <c r="E758" t="s">
        <v>3040</v>
      </c>
      <c r="F758" t="s">
        <v>3041</v>
      </c>
      <c r="G758" t="s">
        <v>31552</v>
      </c>
      <c r="H758" t="s">
        <v>145</v>
      </c>
      <c r="I758" t="s">
        <v>78</v>
      </c>
      <c r="J758" t="s">
        <v>135</v>
      </c>
      <c r="K758" t="s">
        <v>22</v>
      </c>
      <c r="L758" t="s">
        <v>136</v>
      </c>
      <c r="M758" t="s">
        <v>3042</v>
      </c>
      <c r="N758" t="s">
        <v>3043</v>
      </c>
      <c r="O758">
        <v>5.4319444444444445</v>
      </c>
      <c r="P758">
        <v>0</v>
      </c>
      <c r="Q758">
        <v>531</v>
      </c>
      <c r="R758">
        <v>0</v>
      </c>
      <c r="S758">
        <v>0</v>
      </c>
      <c r="T758">
        <v>0</v>
      </c>
      <c r="U758">
        <v>7</v>
      </c>
      <c r="V758">
        <v>0</v>
      </c>
      <c r="W758">
        <v>0</v>
      </c>
      <c r="X758">
        <v>0</v>
      </c>
      <c r="Y758">
        <v>765.45910000000003</v>
      </c>
      <c r="Z758">
        <v>0</v>
      </c>
      <c r="AA758">
        <v>0</v>
      </c>
      <c r="AB758">
        <v>0</v>
      </c>
      <c r="AC758">
        <v>2.7257216</v>
      </c>
      <c r="AD758">
        <v>0</v>
      </c>
      <c r="AE758">
        <v>0</v>
      </c>
      <c r="AF758">
        <v>768.1848</v>
      </c>
    </row>
    <row r="759" spans="1:32" x14ac:dyDescent="0.3">
      <c r="A759">
        <v>2802010</v>
      </c>
      <c r="B759">
        <v>1</v>
      </c>
      <c r="C759" t="s">
        <v>82</v>
      </c>
      <c r="D759" t="s">
        <v>113</v>
      </c>
      <c r="E759" t="s">
        <v>3044</v>
      </c>
      <c r="F759" t="s">
        <v>3045</v>
      </c>
      <c r="G759" t="s">
        <v>31548</v>
      </c>
      <c r="H759" t="s">
        <v>333</v>
      </c>
      <c r="I759" t="s">
        <v>78</v>
      </c>
      <c r="J759" t="s">
        <v>135</v>
      </c>
      <c r="K759" t="s">
        <v>22</v>
      </c>
      <c r="L759" t="s">
        <v>136</v>
      </c>
      <c r="M759" t="s">
        <v>3046</v>
      </c>
      <c r="N759" t="s">
        <v>3047</v>
      </c>
      <c r="O759">
        <v>2.8161111111111112</v>
      </c>
      <c r="P759">
        <v>0</v>
      </c>
      <c r="Q759">
        <v>4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1.4361562000000001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1.4361562000000001</v>
      </c>
    </row>
    <row r="760" spans="1:32" x14ac:dyDescent="0.3">
      <c r="A760">
        <v>2802009</v>
      </c>
      <c r="B760">
        <v>1</v>
      </c>
      <c r="C760" t="s">
        <v>82</v>
      </c>
      <c r="D760" t="s">
        <v>87</v>
      </c>
      <c r="E760" t="s">
        <v>3048</v>
      </c>
      <c r="F760" t="s">
        <v>3049</v>
      </c>
      <c r="G760" t="s">
        <v>31548</v>
      </c>
      <c r="H760" t="s">
        <v>333</v>
      </c>
      <c r="I760" t="s">
        <v>78</v>
      </c>
      <c r="J760" t="s">
        <v>135</v>
      </c>
      <c r="K760" t="s">
        <v>22</v>
      </c>
      <c r="L760" t="s">
        <v>136</v>
      </c>
      <c r="M760" t="s">
        <v>3050</v>
      </c>
      <c r="N760" t="s">
        <v>3051</v>
      </c>
      <c r="O760">
        <v>1.8744444444444444</v>
      </c>
      <c r="P760">
        <v>0</v>
      </c>
      <c r="Q760">
        <v>3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3.47601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3.47601</v>
      </c>
    </row>
    <row r="761" spans="1:32" x14ac:dyDescent="0.3">
      <c r="A761">
        <v>2801567</v>
      </c>
      <c r="B761">
        <v>1</v>
      </c>
      <c r="C761" t="s">
        <v>82</v>
      </c>
      <c r="D761" t="s">
        <v>103</v>
      </c>
      <c r="E761" t="s">
        <v>3052</v>
      </c>
      <c r="F761" t="s">
        <v>3053</v>
      </c>
      <c r="G761" t="s">
        <v>31546</v>
      </c>
      <c r="H761" t="s">
        <v>223</v>
      </c>
      <c r="I761" t="s">
        <v>78</v>
      </c>
      <c r="J761" t="s">
        <v>135</v>
      </c>
      <c r="K761" t="s">
        <v>22</v>
      </c>
      <c r="L761" t="s">
        <v>136</v>
      </c>
      <c r="M761" t="s">
        <v>3054</v>
      </c>
      <c r="N761" t="s">
        <v>3055</v>
      </c>
      <c r="O761">
        <v>2.0808333333333335</v>
      </c>
      <c r="P761">
        <v>0</v>
      </c>
      <c r="Q761">
        <v>5</v>
      </c>
      <c r="R761">
        <v>0</v>
      </c>
      <c r="S761">
        <v>0</v>
      </c>
      <c r="T761">
        <v>0</v>
      </c>
      <c r="U761">
        <v>2</v>
      </c>
      <c r="V761">
        <v>0</v>
      </c>
      <c r="W761">
        <v>0</v>
      </c>
      <c r="X761">
        <v>0</v>
      </c>
      <c r="Y761">
        <v>0.43597140000000001</v>
      </c>
      <c r="Z761">
        <v>0</v>
      </c>
      <c r="AA761">
        <v>0</v>
      </c>
      <c r="AB761">
        <v>0</v>
      </c>
      <c r="AC761">
        <v>1.7832695000000001</v>
      </c>
      <c r="AD761">
        <v>0</v>
      </c>
      <c r="AE761">
        <v>0</v>
      </c>
      <c r="AF761">
        <v>2.2192409999999998</v>
      </c>
    </row>
    <row r="762" spans="1:32" x14ac:dyDescent="0.3">
      <c r="A762">
        <v>2801561</v>
      </c>
      <c r="B762">
        <v>1</v>
      </c>
      <c r="C762" t="s">
        <v>82</v>
      </c>
      <c r="D762" t="s">
        <v>103</v>
      </c>
      <c r="E762" t="s">
        <v>3056</v>
      </c>
      <c r="F762" t="s">
        <v>3057</v>
      </c>
      <c r="G762" t="s">
        <v>31546</v>
      </c>
      <c r="H762" t="s">
        <v>223</v>
      </c>
      <c r="I762" t="s">
        <v>78</v>
      </c>
      <c r="J762" t="s">
        <v>135</v>
      </c>
      <c r="K762" t="s">
        <v>22</v>
      </c>
      <c r="L762" t="s">
        <v>136</v>
      </c>
      <c r="M762" t="s">
        <v>3058</v>
      </c>
      <c r="N762" t="s">
        <v>3059</v>
      </c>
      <c r="O762">
        <v>5.9686111111111115</v>
      </c>
      <c r="P762">
        <v>0</v>
      </c>
      <c r="Q762">
        <v>18</v>
      </c>
      <c r="R762">
        <v>0</v>
      </c>
      <c r="S762">
        <v>16</v>
      </c>
      <c r="T762">
        <v>0</v>
      </c>
      <c r="U762">
        <v>4</v>
      </c>
      <c r="V762">
        <v>0</v>
      </c>
      <c r="W762">
        <v>0</v>
      </c>
      <c r="X762">
        <v>0</v>
      </c>
      <c r="Y762">
        <v>9.4384720000000009</v>
      </c>
      <c r="Z762">
        <v>0</v>
      </c>
      <c r="AA762">
        <v>11.478536</v>
      </c>
      <c r="AB762">
        <v>0</v>
      </c>
      <c r="AC762">
        <v>0.4448377</v>
      </c>
      <c r="AD762">
        <v>0</v>
      </c>
      <c r="AE762">
        <v>0</v>
      </c>
      <c r="AF762">
        <v>21.361844999999999</v>
      </c>
    </row>
    <row r="763" spans="1:32" x14ac:dyDescent="0.3">
      <c r="A763">
        <v>2801545</v>
      </c>
      <c r="B763">
        <v>2</v>
      </c>
      <c r="C763" t="s">
        <v>82</v>
      </c>
      <c r="D763" t="s">
        <v>91</v>
      </c>
      <c r="E763" t="s">
        <v>3060</v>
      </c>
      <c r="F763" t="s">
        <v>1185</v>
      </c>
      <c r="G763" t="s">
        <v>31552</v>
      </c>
      <c r="H763" t="s">
        <v>223</v>
      </c>
      <c r="I763" t="s">
        <v>78</v>
      </c>
      <c r="J763" t="s">
        <v>135</v>
      </c>
      <c r="K763" t="s">
        <v>22</v>
      </c>
      <c r="L763" t="s">
        <v>136</v>
      </c>
      <c r="M763" t="s">
        <v>3061</v>
      </c>
      <c r="N763" t="s">
        <v>3062</v>
      </c>
      <c r="O763">
        <v>0.18444444444444444</v>
      </c>
      <c r="P763">
        <v>0</v>
      </c>
      <c r="Q763">
        <v>1049</v>
      </c>
      <c r="R763">
        <v>0</v>
      </c>
      <c r="S763">
        <v>0</v>
      </c>
      <c r="T763">
        <v>0</v>
      </c>
      <c r="U763">
        <v>74</v>
      </c>
      <c r="V763">
        <v>0</v>
      </c>
      <c r="W763">
        <v>0</v>
      </c>
      <c r="X763">
        <v>0</v>
      </c>
      <c r="Y763">
        <v>38.954796000000002</v>
      </c>
      <c r="Z763">
        <v>0</v>
      </c>
      <c r="AA763">
        <v>0</v>
      </c>
      <c r="AB763">
        <v>0</v>
      </c>
      <c r="AC763">
        <v>8.6645509999999994</v>
      </c>
      <c r="AD763">
        <v>0</v>
      </c>
      <c r="AE763">
        <v>0</v>
      </c>
      <c r="AF763">
        <v>47.619346999999998</v>
      </c>
    </row>
    <row r="764" spans="1:32" x14ac:dyDescent="0.3">
      <c r="A764">
        <v>2801571</v>
      </c>
      <c r="B764">
        <v>1</v>
      </c>
      <c r="C764" t="s">
        <v>83</v>
      </c>
      <c r="D764" t="s">
        <v>127</v>
      </c>
      <c r="E764" t="s">
        <v>3063</v>
      </c>
      <c r="F764" t="s">
        <v>3064</v>
      </c>
      <c r="G764" t="s">
        <v>31545</v>
      </c>
      <c r="H764" t="s">
        <v>134</v>
      </c>
      <c r="I764" t="s">
        <v>79</v>
      </c>
      <c r="J764" t="s">
        <v>135</v>
      </c>
      <c r="K764" t="s">
        <v>22</v>
      </c>
      <c r="L764" t="s">
        <v>136</v>
      </c>
      <c r="M764" t="s">
        <v>3065</v>
      </c>
      <c r="N764" t="s">
        <v>3066</v>
      </c>
      <c r="O764">
        <v>0.79972222222222222</v>
      </c>
      <c r="P764">
        <v>15</v>
      </c>
      <c r="Q764">
        <v>906</v>
      </c>
      <c r="R764">
        <v>2</v>
      </c>
      <c r="S764">
        <v>25</v>
      </c>
      <c r="T764">
        <v>4</v>
      </c>
      <c r="U764">
        <v>55</v>
      </c>
      <c r="V764">
        <v>0</v>
      </c>
      <c r="W764">
        <v>0</v>
      </c>
      <c r="X764">
        <v>5.6687975000000002</v>
      </c>
      <c r="Y764">
        <v>65.641970000000001</v>
      </c>
      <c r="Z764">
        <v>0.18526983</v>
      </c>
      <c r="AA764">
        <v>1.2175339999999999</v>
      </c>
      <c r="AB764">
        <v>57.537002999999999</v>
      </c>
      <c r="AC764">
        <v>7.6332019999999998</v>
      </c>
      <c r="AD764">
        <v>0</v>
      </c>
      <c r="AE764">
        <v>0</v>
      </c>
      <c r="AF764">
        <v>137.88377</v>
      </c>
    </row>
    <row r="765" spans="1:32" x14ac:dyDescent="0.3">
      <c r="A765">
        <v>2801552</v>
      </c>
      <c r="B765">
        <v>1</v>
      </c>
      <c r="C765" t="s">
        <v>82</v>
      </c>
      <c r="D765" t="s">
        <v>112</v>
      </c>
      <c r="E765" t="s">
        <v>3067</v>
      </c>
      <c r="F765" t="s">
        <v>3068</v>
      </c>
      <c r="G765" t="s">
        <v>31551</v>
      </c>
      <c r="H765" t="s">
        <v>2930</v>
      </c>
      <c r="I765" t="s">
        <v>79</v>
      </c>
      <c r="J765" t="s">
        <v>135</v>
      </c>
      <c r="K765" t="s">
        <v>22</v>
      </c>
      <c r="L765" t="s">
        <v>136</v>
      </c>
      <c r="M765" t="s">
        <v>3069</v>
      </c>
      <c r="N765" t="s">
        <v>3070</v>
      </c>
      <c r="O765">
        <v>5.0397222222222222</v>
      </c>
      <c r="P765">
        <v>0</v>
      </c>
      <c r="Q765">
        <v>6</v>
      </c>
      <c r="R765">
        <v>0</v>
      </c>
      <c r="S765">
        <v>0</v>
      </c>
      <c r="T765">
        <v>0</v>
      </c>
      <c r="U765">
        <v>15</v>
      </c>
      <c r="V765">
        <v>0</v>
      </c>
      <c r="W765">
        <v>1</v>
      </c>
      <c r="X765">
        <v>0</v>
      </c>
      <c r="Y765">
        <v>7.7259197000000004</v>
      </c>
      <c r="Z765">
        <v>0</v>
      </c>
      <c r="AA765">
        <v>0</v>
      </c>
      <c r="AB765">
        <v>0</v>
      </c>
      <c r="AC765">
        <v>26.865041999999999</v>
      </c>
      <c r="AD765">
        <v>0</v>
      </c>
      <c r="AE765">
        <v>130.84936999999999</v>
      </c>
      <c r="AF765">
        <v>165.44033999999999</v>
      </c>
    </row>
    <row r="766" spans="1:32" x14ac:dyDescent="0.3">
      <c r="A766">
        <v>2801548</v>
      </c>
      <c r="B766">
        <v>1</v>
      </c>
      <c r="C766" t="s">
        <v>82</v>
      </c>
      <c r="D766" t="s">
        <v>87</v>
      </c>
      <c r="E766" t="s">
        <v>3071</v>
      </c>
      <c r="F766" t="s">
        <v>3072</v>
      </c>
      <c r="G766" t="s">
        <v>31548</v>
      </c>
      <c r="H766" t="s">
        <v>311</v>
      </c>
      <c r="I766" t="s">
        <v>78</v>
      </c>
      <c r="J766" t="s">
        <v>135</v>
      </c>
      <c r="K766" t="s">
        <v>22</v>
      </c>
      <c r="L766" t="s">
        <v>136</v>
      </c>
      <c r="M766" t="s">
        <v>3073</v>
      </c>
      <c r="N766" t="s">
        <v>3074</v>
      </c>
      <c r="O766">
        <v>2.0055555555555555</v>
      </c>
      <c r="P766">
        <v>0</v>
      </c>
      <c r="Q766">
        <v>3</v>
      </c>
      <c r="R766">
        <v>0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0</v>
      </c>
      <c r="Y766">
        <v>1.2327813999999999</v>
      </c>
      <c r="Z766">
        <v>0</v>
      </c>
      <c r="AA766">
        <v>0</v>
      </c>
      <c r="AB766">
        <v>0</v>
      </c>
      <c r="AC766">
        <v>6.3316130000000003E-4</v>
      </c>
      <c r="AD766">
        <v>0</v>
      </c>
      <c r="AE766">
        <v>0</v>
      </c>
      <c r="AF766">
        <v>1.2334145000000001</v>
      </c>
    </row>
    <row r="767" spans="1:32" x14ac:dyDescent="0.3">
      <c r="A767">
        <v>2801517</v>
      </c>
      <c r="B767">
        <v>1</v>
      </c>
      <c r="C767" t="s">
        <v>83</v>
      </c>
      <c r="D767" t="s">
        <v>115</v>
      </c>
      <c r="E767" t="s">
        <v>3075</v>
      </c>
      <c r="F767" t="s">
        <v>3076</v>
      </c>
      <c r="G767" t="s">
        <v>31549</v>
      </c>
      <c r="H767" t="s">
        <v>134</v>
      </c>
      <c r="I767" t="s">
        <v>79</v>
      </c>
      <c r="J767" t="s">
        <v>135</v>
      </c>
      <c r="K767" t="s">
        <v>22</v>
      </c>
      <c r="L767" t="s">
        <v>136</v>
      </c>
      <c r="M767" t="s">
        <v>3077</v>
      </c>
      <c r="N767" t="s">
        <v>3078</v>
      </c>
      <c r="O767">
        <v>0.83499999999999996</v>
      </c>
      <c r="P767">
        <v>0</v>
      </c>
      <c r="Q767">
        <v>599</v>
      </c>
      <c r="R767">
        <v>30</v>
      </c>
      <c r="S767">
        <v>22</v>
      </c>
      <c r="T767">
        <v>1</v>
      </c>
      <c r="U767">
        <v>212</v>
      </c>
      <c r="V767">
        <v>0</v>
      </c>
      <c r="W767">
        <v>1</v>
      </c>
      <c r="X767">
        <v>0</v>
      </c>
      <c r="Y767">
        <v>105.998924</v>
      </c>
      <c r="Z767">
        <v>1.0735307000000001</v>
      </c>
      <c r="AA767">
        <v>1.6351106</v>
      </c>
      <c r="AB767">
        <v>2.0783245999999998E-2</v>
      </c>
      <c r="AC767">
        <v>43.201476999999997</v>
      </c>
      <c r="AD767">
        <v>0</v>
      </c>
      <c r="AE767">
        <v>0.98730220000000002</v>
      </c>
      <c r="AF767">
        <v>152.91712999999999</v>
      </c>
    </row>
    <row r="768" spans="1:32" x14ac:dyDescent="0.3">
      <c r="A768">
        <v>2801489</v>
      </c>
      <c r="B768">
        <v>1</v>
      </c>
      <c r="C768" t="s">
        <v>82</v>
      </c>
      <c r="D768" t="s">
        <v>103</v>
      </c>
      <c r="E768" t="s">
        <v>3079</v>
      </c>
      <c r="F768" t="s">
        <v>3080</v>
      </c>
      <c r="G768" t="s">
        <v>31546</v>
      </c>
      <c r="H768" t="s">
        <v>223</v>
      </c>
      <c r="I768" t="s">
        <v>78</v>
      </c>
      <c r="J768" t="s">
        <v>135</v>
      </c>
      <c r="K768" t="s">
        <v>22</v>
      </c>
      <c r="L768" t="s">
        <v>136</v>
      </c>
      <c r="M768" t="s">
        <v>3081</v>
      </c>
      <c r="N768" t="s">
        <v>3082</v>
      </c>
      <c r="O768">
        <v>2.6625000000000001</v>
      </c>
      <c r="P768">
        <v>0</v>
      </c>
      <c r="Q768">
        <v>18</v>
      </c>
      <c r="R768">
        <v>0</v>
      </c>
      <c r="S768">
        <v>2</v>
      </c>
      <c r="T768">
        <v>0</v>
      </c>
      <c r="U768">
        <v>1</v>
      </c>
      <c r="V768">
        <v>0</v>
      </c>
      <c r="W768">
        <v>0</v>
      </c>
      <c r="X768">
        <v>0</v>
      </c>
      <c r="Y768">
        <v>6.0603020000000001</v>
      </c>
      <c r="Z768">
        <v>0</v>
      </c>
      <c r="AA768">
        <v>0.14613001</v>
      </c>
      <c r="AB768">
        <v>0</v>
      </c>
      <c r="AC768">
        <v>2.6790882E-4</v>
      </c>
      <c r="AD768">
        <v>0</v>
      </c>
      <c r="AE768">
        <v>0</v>
      </c>
      <c r="AF768">
        <v>6.2066999999999997</v>
      </c>
    </row>
    <row r="769" spans="1:32" x14ac:dyDescent="0.3">
      <c r="A769">
        <v>2801538</v>
      </c>
      <c r="B769">
        <v>1</v>
      </c>
      <c r="C769" t="s">
        <v>82</v>
      </c>
      <c r="D769" t="s">
        <v>106</v>
      </c>
      <c r="E769" t="s">
        <v>3083</v>
      </c>
      <c r="F769" t="s">
        <v>3084</v>
      </c>
      <c r="G769" t="s">
        <v>31545</v>
      </c>
      <c r="H769" t="s">
        <v>134</v>
      </c>
      <c r="I769" t="s">
        <v>79</v>
      </c>
      <c r="J769" t="s">
        <v>135</v>
      </c>
      <c r="K769" t="s">
        <v>22</v>
      </c>
      <c r="L769" t="s">
        <v>136</v>
      </c>
      <c r="M769" t="s">
        <v>3085</v>
      </c>
      <c r="N769" t="s">
        <v>3086</v>
      </c>
      <c r="O769">
        <v>0.67083333333333328</v>
      </c>
      <c r="P769">
        <v>14</v>
      </c>
      <c r="Q769">
        <v>6401</v>
      </c>
      <c r="R769">
        <v>8</v>
      </c>
      <c r="S769">
        <v>471</v>
      </c>
      <c r="T769">
        <v>54</v>
      </c>
      <c r="U769">
        <v>632</v>
      </c>
      <c r="V769">
        <v>7</v>
      </c>
      <c r="W769">
        <v>2</v>
      </c>
      <c r="X769">
        <v>4.0017750000000003</v>
      </c>
      <c r="Y769">
        <v>1051.4396999999999</v>
      </c>
      <c r="Z769">
        <v>35.302216000000001</v>
      </c>
      <c r="AA769">
        <v>37.733432999999998</v>
      </c>
      <c r="AB769">
        <v>281.61487</v>
      </c>
      <c r="AC769">
        <v>192.07362000000001</v>
      </c>
      <c r="AD769">
        <v>138.48668000000001</v>
      </c>
      <c r="AE769">
        <v>1.3035337</v>
      </c>
      <c r="AF769">
        <v>1741.9558</v>
      </c>
    </row>
    <row r="770" spans="1:32" x14ac:dyDescent="0.3">
      <c r="A770">
        <v>2801289</v>
      </c>
      <c r="B770">
        <v>1</v>
      </c>
      <c r="C770" t="s">
        <v>83</v>
      </c>
      <c r="D770" t="s">
        <v>119</v>
      </c>
      <c r="E770" t="s">
        <v>3087</v>
      </c>
      <c r="F770" t="s">
        <v>3088</v>
      </c>
      <c r="G770" t="s">
        <v>31551</v>
      </c>
      <c r="H770" t="s">
        <v>672</v>
      </c>
      <c r="I770" t="s">
        <v>79</v>
      </c>
      <c r="J770" t="s">
        <v>135</v>
      </c>
      <c r="K770" t="s">
        <v>22</v>
      </c>
      <c r="L770" t="s">
        <v>136</v>
      </c>
      <c r="M770" t="s">
        <v>3089</v>
      </c>
      <c r="N770" t="s">
        <v>3090</v>
      </c>
      <c r="O770">
        <v>2.4411111111111112</v>
      </c>
      <c r="P770">
        <v>0</v>
      </c>
      <c r="Q770">
        <v>63</v>
      </c>
      <c r="R770">
        <v>0</v>
      </c>
      <c r="S770">
        <v>0</v>
      </c>
      <c r="T770">
        <v>0</v>
      </c>
      <c r="U770">
        <v>3</v>
      </c>
      <c r="V770">
        <v>0</v>
      </c>
      <c r="W770">
        <v>0</v>
      </c>
      <c r="X770">
        <v>0</v>
      </c>
      <c r="Y770">
        <v>19.744057000000002</v>
      </c>
      <c r="Z770">
        <v>0</v>
      </c>
      <c r="AA770">
        <v>0</v>
      </c>
      <c r="AB770">
        <v>0</v>
      </c>
      <c r="AC770">
        <v>0.114341</v>
      </c>
      <c r="AD770">
        <v>0</v>
      </c>
      <c r="AE770">
        <v>0</v>
      </c>
      <c r="AF770">
        <v>19.858398000000001</v>
      </c>
    </row>
    <row r="771" spans="1:32" x14ac:dyDescent="0.3">
      <c r="A771">
        <v>2801174</v>
      </c>
      <c r="B771">
        <v>1</v>
      </c>
      <c r="C771" t="s">
        <v>83</v>
      </c>
      <c r="D771" t="s">
        <v>125</v>
      </c>
      <c r="E771" t="s">
        <v>3091</v>
      </c>
      <c r="F771" t="s">
        <v>3092</v>
      </c>
      <c r="G771" t="s">
        <v>31552</v>
      </c>
      <c r="H771" t="s">
        <v>665</v>
      </c>
      <c r="I771" t="s">
        <v>78</v>
      </c>
      <c r="J771" t="s">
        <v>135</v>
      </c>
      <c r="K771" t="s">
        <v>22</v>
      </c>
      <c r="L771" t="s">
        <v>136</v>
      </c>
      <c r="M771" t="s">
        <v>3093</v>
      </c>
      <c r="N771" t="s">
        <v>3094</v>
      </c>
      <c r="O771">
        <v>1.8033333333333332</v>
      </c>
      <c r="P771">
        <v>0</v>
      </c>
      <c r="Q771">
        <v>162</v>
      </c>
      <c r="R771">
        <v>0</v>
      </c>
      <c r="S771">
        <v>7</v>
      </c>
      <c r="T771">
        <v>0</v>
      </c>
      <c r="U771">
        <v>46</v>
      </c>
      <c r="V771">
        <v>0</v>
      </c>
      <c r="W771">
        <v>0</v>
      </c>
      <c r="X771">
        <v>0</v>
      </c>
      <c r="Y771">
        <v>50.157226999999999</v>
      </c>
      <c r="Z771">
        <v>0</v>
      </c>
      <c r="AA771">
        <v>3.6374228</v>
      </c>
      <c r="AB771">
        <v>0</v>
      </c>
      <c r="AC771">
        <v>63.676139999999997</v>
      </c>
      <c r="AD771">
        <v>0</v>
      </c>
      <c r="AE771">
        <v>0</v>
      </c>
      <c r="AF771">
        <v>117.470795</v>
      </c>
    </row>
    <row r="772" spans="1:32" x14ac:dyDescent="0.3">
      <c r="A772">
        <v>2801178</v>
      </c>
      <c r="B772">
        <v>1</v>
      </c>
      <c r="C772" t="s">
        <v>82</v>
      </c>
      <c r="D772" t="s">
        <v>106</v>
      </c>
      <c r="E772" t="s">
        <v>3095</v>
      </c>
      <c r="F772" t="s">
        <v>3096</v>
      </c>
      <c r="G772" t="s">
        <v>31546</v>
      </c>
      <c r="H772" t="s">
        <v>145</v>
      </c>
      <c r="I772" t="s">
        <v>78</v>
      </c>
      <c r="J772" t="s">
        <v>135</v>
      </c>
      <c r="K772" t="s">
        <v>22</v>
      </c>
      <c r="L772" t="s">
        <v>136</v>
      </c>
      <c r="M772" t="s">
        <v>3097</v>
      </c>
      <c r="N772" t="s">
        <v>3098</v>
      </c>
      <c r="O772">
        <v>7.4011111111111108</v>
      </c>
      <c r="P772">
        <v>0</v>
      </c>
      <c r="Q772">
        <v>62</v>
      </c>
      <c r="R772">
        <v>0</v>
      </c>
      <c r="S772">
        <v>2</v>
      </c>
      <c r="T772">
        <v>0</v>
      </c>
      <c r="U772">
        <v>2</v>
      </c>
      <c r="V772">
        <v>0</v>
      </c>
      <c r="W772">
        <v>0</v>
      </c>
      <c r="X772">
        <v>0</v>
      </c>
      <c r="Y772">
        <v>134.51723999999999</v>
      </c>
      <c r="Z772">
        <v>0</v>
      </c>
      <c r="AA772">
        <v>6.9609939999999999E-3</v>
      </c>
      <c r="AB772">
        <v>0</v>
      </c>
      <c r="AC772">
        <v>11.581597</v>
      </c>
      <c r="AD772">
        <v>0</v>
      </c>
      <c r="AE772">
        <v>0</v>
      </c>
      <c r="AF772">
        <v>146.10579000000001</v>
      </c>
    </row>
    <row r="773" spans="1:32" x14ac:dyDescent="0.3">
      <c r="A773">
        <v>2801187</v>
      </c>
      <c r="B773">
        <v>1</v>
      </c>
      <c r="C773" t="s">
        <v>83</v>
      </c>
      <c r="D773" t="s">
        <v>123</v>
      </c>
      <c r="E773" t="s">
        <v>1860</v>
      </c>
      <c r="F773" t="s">
        <v>1861</v>
      </c>
      <c r="G773" t="s">
        <v>31547</v>
      </c>
      <c r="H773" t="s">
        <v>134</v>
      </c>
      <c r="I773" t="s">
        <v>79</v>
      </c>
      <c r="J773" t="s">
        <v>248</v>
      </c>
      <c r="K773" t="s">
        <v>22</v>
      </c>
      <c r="L773" t="s">
        <v>136</v>
      </c>
      <c r="M773" t="s">
        <v>3099</v>
      </c>
      <c r="N773" t="s">
        <v>3100</v>
      </c>
      <c r="O773">
        <v>2.2777777777777779E-2</v>
      </c>
      <c r="P773">
        <v>19</v>
      </c>
      <c r="Q773">
        <v>1167</v>
      </c>
      <c r="R773">
        <v>203</v>
      </c>
      <c r="S773">
        <v>89</v>
      </c>
      <c r="T773">
        <v>30</v>
      </c>
      <c r="U773">
        <v>92</v>
      </c>
      <c r="V773">
        <v>1</v>
      </c>
      <c r="W773">
        <v>0</v>
      </c>
      <c r="X773">
        <v>0.72957539999999999</v>
      </c>
      <c r="Y773">
        <v>3.9297469</v>
      </c>
      <c r="Z773">
        <v>7.2777149999999997</v>
      </c>
      <c r="AA773">
        <v>1.2189821999999999</v>
      </c>
      <c r="AB773">
        <v>2.4659689999999999</v>
      </c>
      <c r="AC773">
        <v>1.1498554000000001</v>
      </c>
      <c r="AD773">
        <v>4.0486592999999997</v>
      </c>
      <c r="AE773">
        <v>0</v>
      </c>
      <c r="AF773">
        <v>20.820502999999999</v>
      </c>
    </row>
    <row r="774" spans="1:32" x14ac:dyDescent="0.3">
      <c r="A774">
        <v>2801163</v>
      </c>
      <c r="B774">
        <v>1</v>
      </c>
      <c r="C774" t="s">
        <v>82</v>
      </c>
      <c r="D774" t="s">
        <v>84</v>
      </c>
      <c r="E774" t="s">
        <v>1630</v>
      </c>
      <c r="F774" t="s">
        <v>1631</v>
      </c>
      <c r="G774" t="s">
        <v>31552</v>
      </c>
      <c r="H774" t="s">
        <v>665</v>
      </c>
      <c r="I774" t="s">
        <v>78</v>
      </c>
      <c r="J774" t="s">
        <v>135</v>
      </c>
      <c r="K774" t="s">
        <v>22</v>
      </c>
      <c r="L774" t="s">
        <v>136</v>
      </c>
      <c r="M774" t="s">
        <v>3101</v>
      </c>
      <c r="N774" t="s">
        <v>3102</v>
      </c>
      <c r="O774">
        <v>5.6025</v>
      </c>
      <c r="P774">
        <v>0</v>
      </c>
      <c r="Q774">
        <v>14</v>
      </c>
      <c r="R774">
        <v>0</v>
      </c>
      <c r="S774">
        <v>1</v>
      </c>
      <c r="T774">
        <v>0</v>
      </c>
      <c r="U774">
        <v>2</v>
      </c>
      <c r="V774">
        <v>0</v>
      </c>
      <c r="W774">
        <v>0</v>
      </c>
      <c r="X774">
        <v>0</v>
      </c>
      <c r="Y774">
        <v>10.984394999999999</v>
      </c>
      <c r="Z774">
        <v>0</v>
      </c>
      <c r="AA774">
        <v>0.66960156000000004</v>
      </c>
      <c r="AB774">
        <v>0</v>
      </c>
      <c r="AC774">
        <v>11.914615</v>
      </c>
      <c r="AD774">
        <v>0</v>
      </c>
      <c r="AE774">
        <v>0</v>
      </c>
      <c r="AF774">
        <v>23.568611000000001</v>
      </c>
    </row>
    <row r="775" spans="1:32" x14ac:dyDescent="0.3">
      <c r="A775">
        <v>2801145</v>
      </c>
      <c r="B775">
        <v>1</v>
      </c>
      <c r="C775" t="s">
        <v>82</v>
      </c>
      <c r="D775" t="s">
        <v>112</v>
      </c>
      <c r="E775" t="s">
        <v>3103</v>
      </c>
      <c r="F775" t="s">
        <v>3104</v>
      </c>
      <c r="G775" t="s">
        <v>31551</v>
      </c>
      <c r="H775" t="s">
        <v>3105</v>
      </c>
      <c r="I775" t="s">
        <v>79</v>
      </c>
      <c r="J775" t="s">
        <v>135</v>
      </c>
      <c r="K775" t="s">
        <v>22</v>
      </c>
      <c r="L775" t="s">
        <v>136</v>
      </c>
      <c r="M775" t="s">
        <v>3106</v>
      </c>
      <c r="N775" t="s">
        <v>3107</v>
      </c>
      <c r="O775">
        <v>2.6777777777777776</v>
      </c>
      <c r="P775">
        <v>0</v>
      </c>
      <c r="Q775">
        <v>83</v>
      </c>
      <c r="R775">
        <v>0</v>
      </c>
      <c r="S775">
        <v>5</v>
      </c>
      <c r="T775">
        <v>0</v>
      </c>
      <c r="U775">
        <v>26</v>
      </c>
      <c r="V775">
        <v>0</v>
      </c>
      <c r="W775">
        <v>0</v>
      </c>
      <c r="X775">
        <v>0</v>
      </c>
      <c r="Y775">
        <v>28.485195000000001</v>
      </c>
      <c r="Z775">
        <v>0</v>
      </c>
      <c r="AA775">
        <v>1.9466163999999999</v>
      </c>
      <c r="AB775">
        <v>0</v>
      </c>
      <c r="AC775">
        <v>33.50479</v>
      </c>
      <c r="AD775">
        <v>0</v>
      </c>
      <c r="AE775">
        <v>0</v>
      </c>
      <c r="AF775">
        <v>63.936604000000003</v>
      </c>
    </row>
    <row r="776" spans="1:32" x14ac:dyDescent="0.3">
      <c r="A776">
        <v>2801154</v>
      </c>
      <c r="B776">
        <v>1</v>
      </c>
      <c r="C776" t="s">
        <v>82</v>
      </c>
      <c r="D776" t="s">
        <v>103</v>
      </c>
      <c r="E776" t="s">
        <v>3108</v>
      </c>
      <c r="F776" t="s">
        <v>3109</v>
      </c>
      <c r="G776" t="s">
        <v>31548</v>
      </c>
      <c r="H776" t="s">
        <v>333</v>
      </c>
      <c r="I776" t="s">
        <v>78</v>
      </c>
      <c r="J776" t="s">
        <v>135</v>
      </c>
      <c r="K776" t="s">
        <v>22</v>
      </c>
      <c r="L776" t="s">
        <v>136</v>
      </c>
      <c r="M776" t="s">
        <v>3110</v>
      </c>
      <c r="N776" t="s">
        <v>3111</v>
      </c>
      <c r="O776">
        <v>2.049722222222222</v>
      </c>
      <c r="P776">
        <v>0</v>
      </c>
      <c r="Q776">
        <v>1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1.7257206000000001E-2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1.7257206000000001E-2</v>
      </c>
    </row>
    <row r="777" spans="1:32" x14ac:dyDescent="0.3">
      <c r="A777">
        <v>2801152</v>
      </c>
      <c r="B777">
        <v>1</v>
      </c>
      <c r="C777" t="s">
        <v>82</v>
      </c>
      <c r="D777" t="s">
        <v>98</v>
      </c>
      <c r="E777" t="s">
        <v>3112</v>
      </c>
      <c r="F777" t="s">
        <v>3113</v>
      </c>
      <c r="G777" t="s">
        <v>31548</v>
      </c>
      <c r="H777" t="s">
        <v>893</v>
      </c>
      <c r="I777" t="s">
        <v>78</v>
      </c>
      <c r="J777" t="s">
        <v>135</v>
      </c>
      <c r="K777" t="s">
        <v>22</v>
      </c>
      <c r="L777" t="s">
        <v>136</v>
      </c>
      <c r="M777" t="s">
        <v>3114</v>
      </c>
      <c r="N777" t="s">
        <v>3115</v>
      </c>
      <c r="O777">
        <v>5.5086111111111107</v>
      </c>
      <c r="P777">
        <v>0</v>
      </c>
      <c r="Q777">
        <v>3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11.117822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11.117822</v>
      </c>
    </row>
    <row r="778" spans="1:32" x14ac:dyDescent="0.3">
      <c r="A778">
        <v>2800700</v>
      </c>
      <c r="B778">
        <v>2</v>
      </c>
      <c r="C778" t="s">
        <v>83</v>
      </c>
      <c r="D778" t="s">
        <v>128</v>
      </c>
      <c r="E778" t="s">
        <v>3116</v>
      </c>
      <c r="F778" t="s">
        <v>3117</v>
      </c>
      <c r="G778" t="s">
        <v>31549</v>
      </c>
      <c r="H778" t="s">
        <v>672</v>
      </c>
      <c r="I778" t="s">
        <v>79</v>
      </c>
      <c r="J778" t="s">
        <v>135</v>
      </c>
      <c r="K778" t="s">
        <v>22</v>
      </c>
      <c r="L778" t="s">
        <v>136</v>
      </c>
      <c r="M778" t="s">
        <v>3118</v>
      </c>
      <c r="N778" t="s">
        <v>3119</v>
      </c>
      <c r="O778">
        <v>0.70111111111111113</v>
      </c>
      <c r="P778">
        <v>4</v>
      </c>
      <c r="Q778">
        <v>87</v>
      </c>
      <c r="R778">
        <v>100</v>
      </c>
      <c r="S778">
        <v>100</v>
      </c>
      <c r="T778">
        <v>2</v>
      </c>
      <c r="U778">
        <v>9</v>
      </c>
      <c r="V778">
        <v>0</v>
      </c>
      <c r="W778">
        <v>0</v>
      </c>
      <c r="X778">
        <v>0.48268460000000002</v>
      </c>
      <c r="Y778">
        <v>9.9079910000000009</v>
      </c>
      <c r="Z778">
        <v>11.736238</v>
      </c>
      <c r="AA778">
        <v>12.784483</v>
      </c>
      <c r="AB778">
        <v>9.4464410000000001</v>
      </c>
      <c r="AC778">
        <v>4.5895910000000004</v>
      </c>
      <c r="AD778">
        <v>0</v>
      </c>
      <c r="AE778">
        <v>0</v>
      </c>
      <c r="AF778">
        <v>48.947429999999997</v>
      </c>
    </row>
    <row r="779" spans="1:32" x14ac:dyDescent="0.3">
      <c r="A779">
        <v>2801096</v>
      </c>
      <c r="B779">
        <v>1</v>
      </c>
      <c r="C779" t="s">
        <v>83</v>
      </c>
      <c r="D779" t="s">
        <v>129</v>
      </c>
      <c r="E779" t="s">
        <v>3120</v>
      </c>
      <c r="F779" t="s">
        <v>3121</v>
      </c>
      <c r="G779" t="s">
        <v>31550</v>
      </c>
      <c r="H779" t="s">
        <v>223</v>
      </c>
      <c r="I779" t="s">
        <v>78</v>
      </c>
      <c r="J779" t="s">
        <v>135</v>
      </c>
      <c r="K779" t="s">
        <v>22</v>
      </c>
      <c r="L779" t="s">
        <v>136</v>
      </c>
      <c r="M779" t="s">
        <v>3122</v>
      </c>
      <c r="N779" t="s">
        <v>3123</v>
      </c>
      <c r="O779">
        <v>1.7188888888888889</v>
      </c>
      <c r="P779">
        <v>0</v>
      </c>
      <c r="Q779">
        <v>39</v>
      </c>
      <c r="R779">
        <v>0</v>
      </c>
      <c r="S779">
        <v>0</v>
      </c>
      <c r="T779">
        <v>0</v>
      </c>
      <c r="U779">
        <v>22</v>
      </c>
      <c r="V779">
        <v>0</v>
      </c>
      <c r="W779">
        <v>0</v>
      </c>
      <c r="X779">
        <v>0</v>
      </c>
      <c r="Y779">
        <v>11.149091</v>
      </c>
      <c r="Z779">
        <v>0</v>
      </c>
      <c r="AA779">
        <v>0</v>
      </c>
      <c r="AB779">
        <v>0</v>
      </c>
      <c r="AC779">
        <v>6.8744607000000002</v>
      </c>
      <c r="AD779">
        <v>0</v>
      </c>
      <c r="AE779">
        <v>0</v>
      </c>
      <c r="AF779">
        <v>18.023551999999999</v>
      </c>
    </row>
    <row r="780" spans="1:32" x14ac:dyDescent="0.3">
      <c r="A780">
        <v>2801090</v>
      </c>
      <c r="B780">
        <v>1</v>
      </c>
      <c r="C780" t="s">
        <v>83</v>
      </c>
      <c r="D780" t="s">
        <v>119</v>
      </c>
      <c r="E780" t="s">
        <v>3124</v>
      </c>
      <c r="F780" t="s">
        <v>3125</v>
      </c>
      <c r="G780" t="s">
        <v>31546</v>
      </c>
      <c r="H780" t="s">
        <v>3126</v>
      </c>
      <c r="I780" t="s">
        <v>78</v>
      </c>
      <c r="J780" t="s">
        <v>135</v>
      </c>
      <c r="K780" t="s">
        <v>22</v>
      </c>
      <c r="L780" t="s">
        <v>136</v>
      </c>
      <c r="M780" t="s">
        <v>3127</v>
      </c>
      <c r="N780" t="s">
        <v>3128</v>
      </c>
      <c r="O780">
        <v>0.88916666666666666</v>
      </c>
      <c r="P780">
        <v>0</v>
      </c>
      <c r="Q780">
        <v>5</v>
      </c>
      <c r="R780">
        <v>0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0</v>
      </c>
      <c r="Y780">
        <v>0.51509415999999997</v>
      </c>
      <c r="Z780">
        <v>0</v>
      </c>
      <c r="AA780">
        <v>0</v>
      </c>
      <c r="AB780">
        <v>0</v>
      </c>
      <c r="AC780">
        <v>0.48124080000000002</v>
      </c>
      <c r="AD780">
        <v>0</v>
      </c>
      <c r="AE780">
        <v>0</v>
      </c>
      <c r="AF780">
        <v>0.99633497000000004</v>
      </c>
    </row>
    <row r="781" spans="1:32" x14ac:dyDescent="0.3">
      <c r="A781">
        <v>2801085</v>
      </c>
      <c r="B781">
        <v>1</v>
      </c>
      <c r="C781" t="s">
        <v>83</v>
      </c>
      <c r="D781" t="s">
        <v>127</v>
      </c>
      <c r="E781" t="s">
        <v>3129</v>
      </c>
      <c r="F781" t="s">
        <v>3130</v>
      </c>
      <c r="G781" t="s">
        <v>31546</v>
      </c>
      <c r="H781" t="s">
        <v>223</v>
      </c>
      <c r="I781" t="s">
        <v>78</v>
      </c>
      <c r="J781" t="s">
        <v>135</v>
      </c>
      <c r="K781" t="s">
        <v>22</v>
      </c>
      <c r="L781" t="s">
        <v>136</v>
      </c>
      <c r="M781" t="s">
        <v>3131</v>
      </c>
      <c r="N781" t="s">
        <v>3132</v>
      </c>
      <c r="O781">
        <v>5.7461111111111114</v>
      </c>
      <c r="P781">
        <v>0</v>
      </c>
      <c r="Q781">
        <v>32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9.8139719999999997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9.8139719999999997</v>
      </c>
    </row>
    <row r="782" spans="1:32" x14ac:dyDescent="0.3">
      <c r="A782">
        <v>2801087</v>
      </c>
      <c r="B782">
        <v>1</v>
      </c>
      <c r="C782" t="s">
        <v>82</v>
      </c>
      <c r="D782" t="s">
        <v>112</v>
      </c>
      <c r="E782" t="s">
        <v>3133</v>
      </c>
      <c r="F782" t="s">
        <v>3134</v>
      </c>
      <c r="G782" t="s">
        <v>31547</v>
      </c>
      <c r="H782" t="s">
        <v>134</v>
      </c>
      <c r="I782" t="s">
        <v>79</v>
      </c>
      <c r="J782" t="s">
        <v>248</v>
      </c>
      <c r="K782" t="s">
        <v>22</v>
      </c>
      <c r="L782" t="s">
        <v>136</v>
      </c>
      <c r="M782" t="s">
        <v>3135</v>
      </c>
      <c r="N782" t="s">
        <v>3136</v>
      </c>
      <c r="O782">
        <v>2.4166666666666666E-2</v>
      </c>
      <c r="P782">
        <v>25</v>
      </c>
      <c r="Q782">
        <v>4008</v>
      </c>
      <c r="R782">
        <v>49</v>
      </c>
      <c r="S782">
        <v>387</v>
      </c>
      <c r="T782">
        <v>108</v>
      </c>
      <c r="U782">
        <v>1233</v>
      </c>
      <c r="V782">
        <v>21</v>
      </c>
      <c r="W782">
        <v>6</v>
      </c>
      <c r="X782">
        <v>0.26997929999999998</v>
      </c>
      <c r="Y782">
        <v>20.006311</v>
      </c>
      <c r="Z782">
        <v>6.2847476000000002</v>
      </c>
      <c r="AA782">
        <v>2.6161964000000002</v>
      </c>
      <c r="AB782">
        <v>15.786645999999999</v>
      </c>
      <c r="AC782">
        <v>22.937190999999999</v>
      </c>
      <c r="AD782">
        <v>110.05396</v>
      </c>
      <c r="AE782">
        <v>2.2594837999999999</v>
      </c>
      <c r="AF782">
        <v>180.21451999999999</v>
      </c>
    </row>
    <row r="783" spans="1:32" x14ac:dyDescent="0.3">
      <c r="A783">
        <v>2801064</v>
      </c>
      <c r="B783">
        <v>1</v>
      </c>
      <c r="C783" t="s">
        <v>82</v>
      </c>
      <c r="D783" t="s">
        <v>109</v>
      </c>
      <c r="E783" t="s">
        <v>3137</v>
      </c>
      <c r="F783" t="s">
        <v>3138</v>
      </c>
      <c r="G783" t="s">
        <v>31548</v>
      </c>
      <c r="H783" t="s">
        <v>893</v>
      </c>
      <c r="I783" t="s">
        <v>78</v>
      </c>
      <c r="J783" t="s">
        <v>135</v>
      </c>
      <c r="K783" t="s">
        <v>22</v>
      </c>
      <c r="L783" t="s">
        <v>136</v>
      </c>
      <c r="M783" t="s">
        <v>3139</v>
      </c>
      <c r="N783" t="s">
        <v>3140</v>
      </c>
      <c r="O783">
        <v>1.6336111111111111</v>
      </c>
      <c r="P783">
        <v>0</v>
      </c>
      <c r="Q783">
        <v>1</v>
      </c>
      <c r="R783">
        <v>0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0</v>
      </c>
      <c r="Y783">
        <v>2.4242601000000001</v>
      </c>
      <c r="Z783">
        <v>0</v>
      </c>
      <c r="AA783">
        <v>0</v>
      </c>
      <c r="AB783">
        <v>0</v>
      </c>
      <c r="AC783">
        <v>1.8213043E-3</v>
      </c>
      <c r="AD783">
        <v>0</v>
      </c>
      <c r="AE783">
        <v>0</v>
      </c>
      <c r="AF783">
        <v>2.4260814000000002</v>
      </c>
    </row>
    <row r="784" spans="1:32" x14ac:dyDescent="0.3">
      <c r="A784">
        <v>2801053</v>
      </c>
      <c r="B784">
        <v>1</v>
      </c>
      <c r="C784" t="s">
        <v>82</v>
      </c>
      <c r="D784" t="s">
        <v>103</v>
      </c>
      <c r="E784" t="s">
        <v>3141</v>
      </c>
      <c r="F784" t="s">
        <v>3142</v>
      </c>
      <c r="G784" t="s">
        <v>31546</v>
      </c>
      <c r="H784" t="s">
        <v>223</v>
      </c>
      <c r="I784" t="s">
        <v>78</v>
      </c>
      <c r="J784" t="s">
        <v>135</v>
      </c>
      <c r="K784" t="s">
        <v>22</v>
      </c>
      <c r="L784" t="s">
        <v>136</v>
      </c>
      <c r="M784" t="s">
        <v>3143</v>
      </c>
      <c r="N784" t="s">
        <v>3144</v>
      </c>
      <c r="O784">
        <v>2.9144444444444444</v>
      </c>
      <c r="P784">
        <v>0</v>
      </c>
      <c r="Q784">
        <v>10</v>
      </c>
      <c r="R784">
        <v>0</v>
      </c>
      <c r="S784">
        <v>9</v>
      </c>
      <c r="T784">
        <v>0</v>
      </c>
      <c r="U784">
        <v>2</v>
      </c>
      <c r="V784">
        <v>0</v>
      </c>
      <c r="W784">
        <v>0</v>
      </c>
      <c r="X784">
        <v>0</v>
      </c>
      <c r="Y784">
        <v>2.6876899999999999</v>
      </c>
      <c r="Z784">
        <v>0</v>
      </c>
      <c r="AA784">
        <v>19.087772000000001</v>
      </c>
      <c r="AB784">
        <v>0</v>
      </c>
      <c r="AC784">
        <v>2.1093234999999999</v>
      </c>
      <c r="AD784">
        <v>0</v>
      </c>
      <c r="AE784">
        <v>0</v>
      </c>
      <c r="AF784">
        <v>23.884785000000001</v>
      </c>
    </row>
    <row r="785" spans="1:32" x14ac:dyDescent="0.3">
      <c r="A785">
        <v>2801029</v>
      </c>
      <c r="B785">
        <v>1</v>
      </c>
      <c r="C785" t="s">
        <v>82</v>
      </c>
      <c r="D785" t="s">
        <v>88</v>
      </c>
      <c r="E785" t="s">
        <v>3145</v>
      </c>
      <c r="F785" t="s">
        <v>3146</v>
      </c>
      <c r="G785" t="s">
        <v>31552</v>
      </c>
      <c r="H785" t="s">
        <v>145</v>
      </c>
      <c r="I785" t="s">
        <v>78</v>
      </c>
      <c r="J785" t="s">
        <v>135</v>
      </c>
      <c r="K785" t="s">
        <v>22</v>
      </c>
      <c r="L785" t="s">
        <v>136</v>
      </c>
      <c r="M785" t="s">
        <v>3147</v>
      </c>
      <c r="N785" t="s">
        <v>3148</v>
      </c>
      <c r="O785">
        <v>0.63944444444444448</v>
      </c>
      <c r="P785">
        <v>0</v>
      </c>
      <c r="Q785">
        <v>365</v>
      </c>
      <c r="R785">
        <v>0</v>
      </c>
      <c r="S785">
        <v>0</v>
      </c>
      <c r="T785">
        <v>0</v>
      </c>
      <c r="U785">
        <v>24</v>
      </c>
      <c r="V785">
        <v>0</v>
      </c>
      <c r="W785">
        <v>0</v>
      </c>
      <c r="X785">
        <v>0</v>
      </c>
      <c r="Y785">
        <v>58.609561999999997</v>
      </c>
      <c r="Z785">
        <v>0</v>
      </c>
      <c r="AA785">
        <v>0</v>
      </c>
      <c r="AB785">
        <v>0</v>
      </c>
      <c r="AC785">
        <v>31.668392000000001</v>
      </c>
      <c r="AD785">
        <v>0</v>
      </c>
      <c r="AE785">
        <v>0</v>
      </c>
      <c r="AF785">
        <v>90.277953999999994</v>
      </c>
    </row>
    <row r="786" spans="1:32" x14ac:dyDescent="0.3">
      <c r="A786">
        <v>2800405</v>
      </c>
      <c r="B786">
        <v>6</v>
      </c>
      <c r="C786" t="s">
        <v>82</v>
      </c>
      <c r="D786" t="s">
        <v>91</v>
      </c>
      <c r="E786" t="s">
        <v>3149</v>
      </c>
      <c r="F786" t="s">
        <v>3150</v>
      </c>
      <c r="G786" t="s">
        <v>31551</v>
      </c>
      <c r="H786" t="s">
        <v>338</v>
      </c>
      <c r="I786" t="s">
        <v>79</v>
      </c>
      <c r="J786" t="s">
        <v>135</v>
      </c>
      <c r="K786" t="s">
        <v>22</v>
      </c>
      <c r="L786" t="s">
        <v>136</v>
      </c>
      <c r="M786" t="s">
        <v>3151</v>
      </c>
      <c r="N786" t="s">
        <v>3152</v>
      </c>
      <c r="O786">
        <v>3.4024999999999999</v>
      </c>
      <c r="P786">
        <v>0</v>
      </c>
      <c r="Q786">
        <v>3512</v>
      </c>
      <c r="R786">
        <v>0</v>
      </c>
      <c r="S786">
        <v>0</v>
      </c>
      <c r="T786">
        <v>0</v>
      </c>
      <c r="U786">
        <v>226</v>
      </c>
      <c r="V786">
        <v>0</v>
      </c>
      <c r="W786">
        <v>0</v>
      </c>
      <c r="X786">
        <v>0</v>
      </c>
      <c r="Y786">
        <v>3110.5693000000001</v>
      </c>
      <c r="Z786">
        <v>0</v>
      </c>
      <c r="AA786">
        <v>0</v>
      </c>
      <c r="AB786">
        <v>0</v>
      </c>
      <c r="AC786">
        <v>971.40650000000005</v>
      </c>
      <c r="AD786">
        <v>0</v>
      </c>
      <c r="AE786">
        <v>0</v>
      </c>
      <c r="AF786">
        <v>4081.9758000000002</v>
      </c>
    </row>
    <row r="787" spans="1:32" x14ac:dyDescent="0.3">
      <c r="A787">
        <v>2800963</v>
      </c>
      <c r="B787">
        <v>1</v>
      </c>
      <c r="C787" t="s">
        <v>83</v>
      </c>
      <c r="D787" t="s">
        <v>123</v>
      </c>
      <c r="E787" t="s">
        <v>3153</v>
      </c>
      <c r="F787" t="s">
        <v>3154</v>
      </c>
      <c r="G787" t="s">
        <v>31549</v>
      </c>
      <c r="H787" t="s">
        <v>134</v>
      </c>
      <c r="I787" t="s">
        <v>79</v>
      </c>
      <c r="J787" t="s">
        <v>135</v>
      </c>
      <c r="K787" t="s">
        <v>22</v>
      </c>
      <c r="L787" t="s">
        <v>136</v>
      </c>
      <c r="M787" t="s">
        <v>3155</v>
      </c>
      <c r="N787" t="s">
        <v>3156</v>
      </c>
      <c r="O787">
        <v>1.7797222222222222</v>
      </c>
      <c r="P787">
        <v>0</v>
      </c>
      <c r="Q787">
        <v>1</v>
      </c>
      <c r="R787">
        <v>0</v>
      </c>
      <c r="S787">
        <v>88</v>
      </c>
      <c r="T787">
        <v>0</v>
      </c>
      <c r="U787">
        <v>5</v>
      </c>
      <c r="V787">
        <v>0</v>
      </c>
      <c r="W787">
        <v>0</v>
      </c>
      <c r="X787">
        <v>0</v>
      </c>
      <c r="Y787">
        <v>0.14298712999999999</v>
      </c>
      <c r="Z787">
        <v>0</v>
      </c>
      <c r="AA787">
        <v>123.99827000000001</v>
      </c>
      <c r="AB787">
        <v>0</v>
      </c>
      <c r="AC787">
        <v>1.8723447</v>
      </c>
      <c r="AD787">
        <v>0</v>
      </c>
      <c r="AE787">
        <v>0</v>
      </c>
      <c r="AF787">
        <v>126.0136</v>
      </c>
    </row>
    <row r="788" spans="1:32" x14ac:dyDescent="0.3">
      <c r="A788">
        <v>2800965</v>
      </c>
      <c r="B788">
        <v>1</v>
      </c>
      <c r="C788" t="s">
        <v>82</v>
      </c>
      <c r="D788" t="s">
        <v>84</v>
      </c>
      <c r="E788" t="s">
        <v>3157</v>
      </c>
      <c r="F788" t="s">
        <v>3158</v>
      </c>
      <c r="G788" t="s">
        <v>31552</v>
      </c>
      <c r="H788" t="s">
        <v>665</v>
      </c>
      <c r="I788" t="s">
        <v>78</v>
      </c>
      <c r="J788" t="s">
        <v>135</v>
      </c>
      <c r="K788" t="s">
        <v>22</v>
      </c>
      <c r="L788" t="s">
        <v>136</v>
      </c>
      <c r="M788" t="s">
        <v>3159</v>
      </c>
      <c r="N788" t="s">
        <v>3160</v>
      </c>
      <c r="O788">
        <v>5.0175000000000001</v>
      </c>
      <c r="P788">
        <v>0</v>
      </c>
      <c r="Q788">
        <v>66</v>
      </c>
      <c r="R788">
        <v>0</v>
      </c>
      <c r="S788">
        <v>3</v>
      </c>
      <c r="T788">
        <v>0</v>
      </c>
      <c r="U788">
        <v>2</v>
      </c>
      <c r="V788">
        <v>0</v>
      </c>
      <c r="W788">
        <v>0</v>
      </c>
      <c r="X788">
        <v>0</v>
      </c>
      <c r="Y788">
        <v>45.282319999999999</v>
      </c>
      <c r="Z788">
        <v>0</v>
      </c>
      <c r="AA788">
        <v>0.94773905999999997</v>
      </c>
      <c r="AB788">
        <v>0</v>
      </c>
      <c r="AC788">
        <v>0.3887216</v>
      </c>
      <c r="AD788">
        <v>0</v>
      </c>
      <c r="AE788">
        <v>0</v>
      </c>
      <c r="AF788">
        <v>46.618780000000001</v>
      </c>
    </row>
    <row r="789" spans="1:32" x14ac:dyDescent="0.3">
      <c r="A789">
        <v>2807580</v>
      </c>
      <c r="B789">
        <v>1</v>
      </c>
      <c r="C789" t="s">
        <v>83</v>
      </c>
      <c r="D789" t="s">
        <v>123</v>
      </c>
      <c r="E789" t="s">
        <v>3161</v>
      </c>
      <c r="F789" t="s">
        <v>3162</v>
      </c>
      <c r="G789" t="s">
        <v>31545</v>
      </c>
      <c r="H789" t="s">
        <v>134</v>
      </c>
      <c r="I789" t="s">
        <v>79</v>
      </c>
      <c r="J789" t="s">
        <v>135</v>
      </c>
      <c r="K789" t="s">
        <v>22</v>
      </c>
      <c r="L789" t="s">
        <v>136</v>
      </c>
      <c r="M789" t="s">
        <v>3163</v>
      </c>
      <c r="N789" t="s">
        <v>3164</v>
      </c>
      <c r="O789">
        <v>0.34944444444444445</v>
      </c>
      <c r="P789">
        <v>1</v>
      </c>
      <c r="Q789">
        <v>5681</v>
      </c>
      <c r="R789">
        <v>3</v>
      </c>
      <c r="S789">
        <v>79</v>
      </c>
      <c r="T789">
        <v>63</v>
      </c>
      <c r="U789">
        <v>288</v>
      </c>
      <c r="V789">
        <v>2</v>
      </c>
      <c r="W789">
        <v>1</v>
      </c>
      <c r="X789">
        <v>0.22165625999999999</v>
      </c>
      <c r="Y789">
        <v>451.02706999999998</v>
      </c>
      <c r="Z789">
        <v>0.21200877000000001</v>
      </c>
      <c r="AA789">
        <v>6.5511090000000003</v>
      </c>
      <c r="AB789">
        <v>754.08514000000002</v>
      </c>
      <c r="AC789">
        <v>174.26560000000001</v>
      </c>
      <c r="AD789">
        <v>16.297976999999999</v>
      </c>
      <c r="AE789">
        <v>0.57615519999999998</v>
      </c>
      <c r="AF789">
        <v>1403.2366999999999</v>
      </c>
    </row>
    <row r="790" spans="1:32" x14ac:dyDescent="0.3">
      <c r="A790">
        <v>2807357</v>
      </c>
      <c r="B790">
        <v>1</v>
      </c>
      <c r="C790" t="s">
        <v>83</v>
      </c>
      <c r="D790" t="s">
        <v>128</v>
      </c>
      <c r="E790" t="s">
        <v>3165</v>
      </c>
      <c r="F790" t="s">
        <v>3166</v>
      </c>
      <c r="G790" t="s">
        <v>31549</v>
      </c>
      <c r="H790" t="s">
        <v>134</v>
      </c>
      <c r="I790" t="s">
        <v>79</v>
      </c>
      <c r="J790" t="s">
        <v>135</v>
      </c>
      <c r="K790" t="s">
        <v>22</v>
      </c>
      <c r="L790" t="s">
        <v>136</v>
      </c>
      <c r="M790" t="s">
        <v>3167</v>
      </c>
      <c r="N790" t="s">
        <v>3168</v>
      </c>
      <c r="O790">
        <v>3.1661111111111113</v>
      </c>
      <c r="P790">
        <v>6</v>
      </c>
      <c r="Q790">
        <v>12</v>
      </c>
      <c r="R790">
        <v>191</v>
      </c>
      <c r="S790">
        <v>121</v>
      </c>
      <c r="T790">
        <v>15</v>
      </c>
      <c r="U790">
        <v>8</v>
      </c>
      <c r="V790">
        <v>0</v>
      </c>
      <c r="W790">
        <v>0</v>
      </c>
      <c r="X790">
        <v>5.4717435999999999</v>
      </c>
      <c r="Y790">
        <v>1.1984798999999999</v>
      </c>
      <c r="Z790">
        <v>248.93915999999999</v>
      </c>
      <c r="AA790">
        <v>119.82347</v>
      </c>
      <c r="AB790">
        <v>280.96276999999998</v>
      </c>
      <c r="AC790">
        <v>7.9707727000000004</v>
      </c>
      <c r="AD790">
        <v>0</v>
      </c>
      <c r="AE790">
        <v>0</v>
      </c>
      <c r="AF790">
        <v>664.3664</v>
      </c>
    </row>
    <row r="791" spans="1:32" x14ac:dyDescent="0.3">
      <c r="A791">
        <v>2807296</v>
      </c>
      <c r="B791">
        <v>1</v>
      </c>
      <c r="C791" t="s">
        <v>82</v>
      </c>
      <c r="D791" t="s">
        <v>98</v>
      </c>
      <c r="E791" t="s">
        <v>3169</v>
      </c>
      <c r="F791" t="s">
        <v>3170</v>
      </c>
      <c r="G791" t="s">
        <v>31548</v>
      </c>
      <c r="H791" t="s">
        <v>333</v>
      </c>
      <c r="I791" t="s">
        <v>78</v>
      </c>
      <c r="J791" t="s">
        <v>135</v>
      </c>
      <c r="K791" t="s">
        <v>22</v>
      </c>
      <c r="L791" t="s">
        <v>136</v>
      </c>
      <c r="M791" t="s">
        <v>3171</v>
      </c>
      <c r="N791" t="s">
        <v>3172</v>
      </c>
      <c r="O791">
        <v>1.2383333333333333</v>
      </c>
      <c r="P791">
        <v>0</v>
      </c>
      <c r="Q791">
        <v>3</v>
      </c>
      <c r="R791">
        <v>0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0</v>
      </c>
      <c r="Y791">
        <v>0.86724405999999998</v>
      </c>
      <c r="Z791">
        <v>0</v>
      </c>
      <c r="AA791">
        <v>0</v>
      </c>
      <c r="AB791">
        <v>0</v>
      </c>
      <c r="AC791">
        <v>0.47526434000000001</v>
      </c>
      <c r="AD791">
        <v>0</v>
      </c>
      <c r="AE791">
        <v>0</v>
      </c>
      <c r="AF791">
        <v>1.3425084</v>
      </c>
    </row>
    <row r="792" spans="1:32" x14ac:dyDescent="0.3">
      <c r="A792">
        <v>2807289</v>
      </c>
      <c r="B792">
        <v>1</v>
      </c>
      <c r="C792" t="s">
        <v>83</v>
      </c>
      <c r="D792" t="s">
        <v>125</v>
      </c>
      <c r="E792" t="s">
        <v>2372</v>
      </c>
      <c r="F792" t="s">
        <v>2373</v>
      </c>
      <c r="G792" t="s">
        <v>31549</v>
      </c>
      <c r="H792" t="s">
        <v>134</v>
      </c>
      <c r="I792" t="s">
        <v>79</v>
      </c>
      <c r="J792" t="s">
        <v>135</v>
      </c>
      <c r="K792" t="s">
        <v>22</v>
      </c>
      <c r="L792" t="s">
        <v>136</v>
      </c>
      <c r="M792" t="s">
        <v>3173</v>
      </c>
      <c r="N792" t="s">
        <v>3174</v>
      </c>
      <c r="O792">
        <v>1.6497222222222223</v>
      </c>
      <c r="P792">
        <v>0</v>
      </c>
      <c r="Q792">
        <v>304</v>
      </c>
      <c r="R792">
        <v>20</v>
      </c>
      <c r="S792">
        <v>20</v>
      </c>
      <c r="T792">
        <v>4</v>
      </c>
      <c r="U792">
        <v>34</v>
      </c>
      <c r="V792">
        <v>0</v>
      </c>
      <c r="W792">
        <v>0</v>
      </c>
      <c r="X792">
        <v>0</v>
      </c>
      <c r="Y792">
        <v>154.31876</v>
      </c>
      <c r="Z792">
        <v>122.70126999999999</v>
      </c>
      <c r="AA792">
        <v>11.932650000000001</v>
      </c>
      <c r="AB792">
        <v>22.538070000000001</v>
      </c>
      <c r="AC792">
        <v>31.582283</v>
      </c>
      <c r="AD792">
        <v>0</v>
      </c>
      <c r="AE792">
        <v>0</v>
      </c>
      <c r="AF792">
        <v>343.07303000000002</v>
      </c>
    </row>
    <row r="793" spans="1:32" x14ac:dyDescent="0.3">
      <c r="A793">
        <v>2807266</v>
      </c>
      <c r="B793">
        <v>1</v>
      </c>
      <c r="C793" t="s">
        <v>82</v>
      </c>
      <c r="D793" t="s">
        <v>84</v>
      </c>
      <c r="E793" t="s">
        <v>3175</v>
      </c>
      <c r="F793" t="s">
        <v>3176</v>
      </c>
      <c r="G793" t="s">
        <v>31552</v>
      </c>
      <c r="H793" t="s">
        <v>665</v>
      </c>
      <c r="I793" t="s">
        <v>78</v>
      </c>
      <c r="J793" t="s">
        <v>135</v>
      </c>
      <c r="K793" t="s">
        <v>22</v>
      </c>
      <c r="L793" t="s">
        <v>136</v>
      </c>
      <c r="M793" t="s">
        <v>3177</v>
      </c>
      <c r="N793" t="s">
        <v>3178</v>
      </c>
      <c r="O793">
        <v>0.6447222222222222</v>
      </c>
      <c r="P793">
        <v>0</v>
      </c>
      <c r="Q793">
        <v>19</v>
      </c>
      <c r="R793">
        <v>0</v>
      </c>
      <c r="S793">
        <v>1</v>
      </c>
      <c r="T793">
        <v>0</v>
      </c>
      <c r="U793">
        <v>2</v>
      </c>
      <c r="V793">
        <v>0</v>
      </c>
      <c r="W793">
        <v>0</v>
      </c>
      <c r="X793">
        <v>0</v>
      </c>
      <c r="Y793">
        <v>1.0562260999999999</v>
      </c>
      <c r="Z793">
        <v>0</v>
      </c>
      <c r="AA793">
        <v>1.7528294E-2</v>
      </c>
      <c r="AB793">
        <v>0</v>
      </c>
      <c r="AC793">
        <v>6.0320499999999999</v>
      </c>
      <c r="AD793">
        <v>0</v>
      </c>
      <c r="AE793">
        <v>0</v>
      </c>
      <c r="AF793">
        <v>7.1058044000000002</v>
      </c>
    </row>
    <row r="794" spans="1:32" x14ac:dyDescent="0.3">
      <c r="A794">
        <v>2807241</v>
      </c>
      <c r="B794">
        <v>1</v>
      </c>
      <c r="C794" t="s">
        <v>82</v>
      </c>
      <c r="D794" t="s">
        <v>107</v>
      </c>
      <c r="E794" t="s">
        <v>3179</v>
      </c>
      <c r="F794" t="s">
        <v>3180</v>
      </c>
      <c r="G794" t="s">
        <v>31548</v>
      </c>
      <c r="H794" t="s">
        <v>893</v>
      </c>
      <c r="I794" t="s">
        <v>78</v>
      </c>
      <c r="J794" t="s">
        <v>135</v>
      </c>
      <c r="K794" t="s">
        <v>22</v>
      </c>
      <c r="L794" t="s">
        <v>136</v>
      </c>
      <c r="M794" t="s">
        <v>3181</v>
      </c>
      <c r="N794" t="s">
        <v>3182</v>
      </c>
      <c r="O794">
        <v>2.4363888888888887</v>
      </c>
      <c r="P794">
        <v>0</v>
      </c>
      <c r="Q794">
        <v>2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4.1648725999999998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4.1648725999999998</v>
      </c>
    </row>
    <row r="795" spans="1:32" x14ac:dyDescent="0.3">
      <c r="A795">
        <v>2807233</v>
      </c>
      <c r="B795">
        <v>1</v>
      </c>
      <c r="C795" t="s">
        <v>83</v>
      </c>
      <c r="D795" t="s">
        <v>126</v>
      </c>
      <c r="E795" t="s">
        <v>3183</v>
      </c>
      <c r="F795" t="s">
        <v>3184</v>
      </c>
      <c r="G795" t="s">
        <v>31552</v>
      </c>
      <c r="H795" t="s">
        <v>665</v>
      </c>
      <c r="I795" t="s">
        <v>78</v>
      </c>
      <c r="J795" t="s">
        <v>135</v>
      </c>
      <c r="K795" t="s">
        <v>22</v>
      </c>
      <c r="L795" t="s">
        <v>136</v>
      </c>
      <c r="M795" t="s">
        <v>3185</v>
      </c>
      <c r="N795" t="s">
        <v>3186</v>
      </c>
      <c r="O795">
        <v>6.3802777777777777</v>
      </c>
      <c r="P795">
        <v>0</v>
      </c>
      <c r="Q795">
        <v>37</v>
      </c>
      <c r="R795">
        <v>0</v>
      </c>
      <c r="S795">
        <v>0</v>
      </c>
      <c r="T795">
        <v>0</v>
      </c>
      <c r="U795">
        <v>2</v>
      </c>
      <c r="V795">
        <v>0</v>
      </c>
      <c r="W795">
        <v>0</v>
      </c>
      <c r="X795">
        <v>0</v>
      </c>
      <c r="Y795">
        <v>24.985562999999999</v>
      </c>
      <c r="Z795">
        <v>0</v>
      </c>
      <c r="AA795">
        <v>0</v>
      </c>
      <c r="AB795">
        <v>0</v>
      </c>
      <c r="AC795">
        <v>10.677671999999999</v>
      </c>
      <c r="AD795">
        <v>0</v>
      </c>
      <c r="AE795">
        <v>0</v>
      </c>
      <c r="AF795">
        <v>35.663235</v>
      </c>
    </row>
    <row r="796" spans="1:32" x14ac:dyDescent="0.3">
      <c r="A796">
        <v>2807224</v>
      </c>
      <c r="B796">
        <v>1</v>
      </c>
      <c r="C796" t="s">
        <v>83</v>
      </c>
      <c r="D796" t="s">
        <v>122</v>
      </c>
      <c r="E796" t="s">
        <v>3187</v>
      </c>
      <c r="F796" t="s">
        <v>3188</v>
      </c>
      <c r="G796" t="s">
        <v>31546</v>
      </c>
      <c r="H796" t="s">
        <v>223</v>
      </c>
      <c r="I796" t="s">
        <v>78</v>
      </c>
      <c r="J796" t="s">
        <v>135</v>
      </c>
      <c r="K796" t="s">
        <v>22</v>
      </c>
      <c r="L796" t="s">
        <v>136</v>
      </c>
      <c r="M796" t="s">
        <v>3189</v>
      </c>
      <c r="N796" t="s">
        <v>3190</v>
      </c>
      <c r="O796">
        <v>2.8283333333333331</v>
      </c>
      <c r="P796">
        <v>0</v>
      </c>
      <c r="Q796">
        <v>17</v>
      </c>
      <c r="R796">
        <v>0</v>
      </c>
      <c r="S796">
        <v>7</v>
      </c>
      <c r="T796">
        <v>0</v>
      </c>
      <c r="U796">
        <v>9</v>
      </c>
      <c r="V796">
        <v>0</v>
      </c>
      <c r="W796">
        <v>0</v>
      </c>
      <c r="X796">
        <v>0</v>
      </c>
      <c r="Y796">
        <v>6.4769079999999999</v>
      </c>
      <c r="Z796">
        <v>0</v>
      </c>
      <c r="AA796">
        <v>3.5222964000000001</v>
      </c>
      <c r="AB796">
        <v>0</v>
      </c>
      <c r="AC796">
        <v>48.62612</v>
      </c>
      <c r="AD796">
        <v>0</v>
      </c>
      <c r="AE796">
        <v>0</v>
      </c>
      <c r="AF796">
        <v>58.625323999999999</v>
      </c>
    </row>
    <row r="797" spans="1:32" x14ac:dyDescent="0.3">
      <c r="A797">
        <v>2807093</v>
      </c>
      <c r="B797">
        <v>2</v>
      </c>
      <c r="C797" t="s">
        <v>82</v>
      </c>
      <c r="D797" t="s">
        <v>113</v>
      </c>
      <c r="E797" t="s">
        <v>3191</v>
      </c>
      <c r="F797" t="s">
        <v>3192</v>
      </c>
      <c r="G797" t="s">
        <v>31545</v>
      </c>
      <c r="H797" t="s">
        <v>672</v>
      </c>
      <c r="I797" t="s">
        <v>79</v>
      </c>
      <c r="J797" t="s">
        <v>135</v>
      </c>
      <c r="K797" t="s">
        <v>22</v>
      </c>
      <c r="L797" t="s">
        <v>136</v>
      </c>
      <c r="M797" t="s">
        <v>1599</v>
      </c>
      <c r="N797" t="s">
        <v>3193</v>
      </c>
      <c r="O797">
        <v>0.68694444444444447</v>
      </c>
      <c r="P797">
        <v>0</v>
      </c>
      <c r="Q797">
        <v>712</v>
      </c>
      <c r="R797">
        <v>1</v>
      </c>
      <c r="S797">
        <v>61</v>
      </c>
      <c r="T797">
        <v>5</v>
      </c>
      <c r="U797">
        <v>130</v>
      </c>
      <c r="V797">
        <v>0</v>
      </c>
      <c r="W797">
        <v>0</v>
      </c>
      <c r="X797">
        <v>0</v>
      </c>
      <c r="Y797">
        <v>251.68677</v>
      </c>
      <c r="Z797">
        <v>0.30404249999999999</v>
      </c>
      <c r="AA797">
        <v>11.901802999999999</v>
      </c>
      <c r="AB797">
        <v>63.76688</v>
      </c>
      <c r="AC797">
        <v>116.49411000000001</v>
      </c>
      <c r="AD797">
        <v>0</v>
      </c>
      <c r="AE797">
        <v>0</v>
      </c>
      <c r="AF797">
        <v>444.15359999999998</v>
      </c>
    </row>
    <row r="798" spans="1:32" x14ac:dyDescent="0.3">
      <c r="A798">
        <v>2807218</v>
      </c>
      <c r="B798">
        <v>1</v>
      </c>
      <c r="C798" t="s">
        <v>83</v>
      </c>
      <c r="D798" t="s">
        <v>127</v>
      </c>
      <c r="E798" t="s">
        <v>3063</v>
      </c>
      <c r="F798" t="s">
        <v>3064</v>
      </c>
      <c r="G798" t="s">
        <v>31545</v>
      </c>
      <c r="H798" t="s">
        <v>134</v>
      </c>
      <c r="I798" t="s">
        <v>79</v>
      </c>
      <c r="J798" t="s">
        <v>135</v>
      </c>
      <c r="K798" t="s">
        <v>22</v>
      </c>
      <c r="L798" t="s">
        <v>136</v>
      </c>
      <c r="M798" t="s">
        <v>3194</v>
      </c>
      <c r="N798" t="s">
        <v>3195</v>
      </c>
      <c r="O798">
        <v>1.2794444444444444</v>
      </c>
      <c r="P798">
        <v>15</v>
      </c>
      <c r="Q798">
        <v>729</v>
      </c>
      <c r="R798">
        <v>2</v>
      </c>
      <c r="S798">
        <v>25</v>
      </c>
      <c r="T798">
        <v>3</v>
      </c>
      <c r="U798">
        <v>46</v>
      </c>
      <c r="V798">
        <v>0</v>
      </c>
      <c r="W798">
        <v>0</v>
      </c>
      <c r="X798">
        <v>11.345508000000001</v>
      </c>
      <c r="Y798">
        <v>104.66849000000001</v>
      </c>
      <c r="Z798">
        <v>0.43319243000000002</v>
      </c>
      <c r="AA798">
        <v>2.7597673</v>
      </c>
      <c r="AB798">
        <v>180.69202999999999</v>
      </c>
      <c r="AC798">
        <v>16.419381999999999</v>
      </c>
      <c r="AD798">
        <v>0</v>
      </c>
      <c r="AE798">
        <v>0</v>
      </c>
      <c r="AF798">
        <v>316.3184</v>
      </c>
    </row>
    <row r="799" spans="1:32" x14ac:dyDescent="0.3">
      <c r="A799">
        <v>2807197</v>
      </c>
      <c r="B799">
        <v>1</v>
      </c>
      <c r="C799" t="s">
        <v>82</v>
      </c>
      <c r="D799" t="s">
        <v>100</v>
      </c>
      <c r="E799" t="s">
        <v>3196</v>
      </c>
      <c r="F799" t="s">
        <v>3197</v>
      </c>
      <c r="G799" t="s">
        <v>31546</v>
      </c>
      <c r="H799" t="s">
        <v>648</v>
      </c>
      <c r="I799" t="s">
        <v>78</v>
      </c>
      <c r="J799" t="s">
        <v>135</v>
      </c>
      <c r="K799" t="s">
        <v>22</v>
      </c>
      <c r="L799" t="s">
        <v>186</v>
      </c>
      <c r="M799" t="s">
        <v>3198</v>
      </c>
      <c r="N799" t="s">
        <v>3199</v>
      </c>
      <c r="O799">
        <v>0.89222222222222225</v>
      </c>
      <c r="P799">
        <v>0</v>
      </c>
      <c r="Q799">
        <v>15</v>
      </c>
      <c r="R799">
        <v>0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0</v>
      </c>
      <c r="Y799">
        <v>2.2631154000000002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2.2631154000000002</v>
      </c>
    </row>
    <row r="800" spans="1:32" x14ac:dyDescent="0.3">
      <c r="A800">
        <v>2807207</v>
      </c>
      <c r="B800">
        <v>1</v>
      </c>
      <c r="C800" t="s">
        <v>83</v>
      </c>
      <c r="D800" t="s">
        <v>125</v>
      </c>
      <c r="E800" t="s">
        <v>3200</v>
      </c>
      <c r="F800" t="s">
        <v>3201</v>
      </c>
      <c r="G800" t="s">
        <v>31546</v>
      </c>
      <c r="H800" t="s">
        <v>223</v>
      </c>
      <c r="I800" t="s">
        <v>78</v>
      </c>
      <c r="J800" t="s">
        <v>135</v>
      </c>
      <c r="K800" t="s">
        <v>22</v>
      </c>
      <c r="L800" t="s">
        <v>136</v>
      </c>
      <c r="M800" t="s">
        <v>3202</v>
      </c>
      <c r="N800" t="s">
        <v>3203</v>
      </c>
      <c r="O800">
        <v>1.4777777777777779</v>
      </c>
      <c r="P800">
        <v>0</v>
      </c>
      <c r="Q800">
        <v>111</v>
      </c>
      <c r="R800">
        <v>0</v>
      </c>
      <c r="S800">
        <v>3</v>
      </c>
      <c r="T800">
        <v>0</v>
      </c>
      <c r="U800">
        <v>4</v>
      </c>
      <c r="V800">
        <v>0</v>
      </c>
      <c r="W800">
        <v>0</v>
      </c>
      <c r="X800">
        <v>0</v>
      </c>
      <c r="Y800">
        <v>40.956949999999999</v>
      </c>
      <c r="Z800">
        <v>0</v>
      </c>
      <c r="AA800">
        <v>6.5057280000000003E-4</v>
      </c>
      <c r="AB800">
        <v>0</v>
      </c>
      <c r="AC800">
        <v>3.0778892</v>
      </c>
      <c r="AD800">
        <v>0</v>
      </c>
      <c r="AE800">
        <v>0</v>
      </c>
      <c r="AF800">
        <v>44.035490000000003</v>
      </c>
    </row>
    <row r="801" spans="1:32" x14ac:dyDescent="0.3">
      <c r="A801">
        <v>2807172</v>
      </c>
      <c r="B801">
        <v>1</v>
      </c>
      <c r="C801" t="s">
        <v>82</v>
      </c>
      <c r="D801" t="s">
        <v>90</v>
      </c>
      <c r="E801" t="s">
        <v>3204</v>
      </c>
      <c r="F801" t="s">
        <v>746</v>
      </c>
      <c r="G801" t="s">
        <v>31552</v>
      </c>
      <c r="H801" t="s">
        <v>665</v>
      </c>
      <c r="I801" t="s">
        <v>78</v>
      </c>
      <c r="J801" t="s">
        <v>135</v>
      </c>
      <c r="K801" t="s">
        <v>22</v>
      </c>
      <c r="L801" t="s">
        <v>136</v>
      </c>
      <c r="M801" t="s">
        <v>3205</v>
      </c>
      <c r="N801" t="s">
        <v>3206</v>
      </c>
      <c r="O801">
        <v>3.9233333333333333</v>
      </c>
      <c r="P801">
        <v>0</v>
      </c>
      <c r="Q801">
        <v>265</v>
      </c>
      <c r="R801">
        <v>0</v>
      </c>
      <c r="S801">
        <v>4</v>
      </c>
      <c r="T801">
        <v>0</v>
      </c>
      <c r="U801">
        <v>21</v>
      </c>
      <c r="V801">
        <v>0</v>
      </c>
      <c r="W801">
        <v>0</v>
      </c>
      <c r="X801">
        <v>0</v>
      </c>
      <c r="Y801">
        <v>362.53415000000001</v>
      </c>
      <c r="Z801">
        <v>0</v>
      </c>
      <c r="AA801">
        <v>26.542358</v>
      </c>
      <c r="AB801">
        <v>0</v>
      </c>
      <c r="AC801">
        <v>95.834175000000002</v>
      </c>
      <c r="AD801">
        <v>0</v>
      </c>
      <c r="AE801">
        <v>0</v>
      </c>
      <c r="AF801">
        <v>484.91068000000001</v>
      </c>
    </row>
    <row r="802" spans="1:32" x14ac:dyDescent="0.3">
      <c r="A802">
        <v>2807131</v>
      </c>
      <c r="B802">
        <v>1</v>
      </c>
      <c r="C802" t="s">
        <v>82</v>
      </c>
      <c r="D802" t="s">
        <v>106</v>
      </c>
      <c r="E802" t="s">
        <v>3207</v>
      </c>
      <c r="F802" t="s">
        <v>3208</v>
      </c>
      <c r="G802" t="s">
        <v>31551</v>
      </c>
      <c r="H802" t="s">
        <v>672</v>
      </c>
      <c r="I802" t="s">
        <v>79</v>
      </c>
      <c r="J802" t="s">
        <v>135</v>
      </c>
      <c r="K802" t="s">
        <v>22</v>
      </c>
      <c r="L802" t="s">
        <v>136</v>
      </c>
      <c r="M802" t="s">
        <v>3209</v>
      </c>
      <c r="N802" t="s">
        <v>673</v>
      </c>
      <c r="O802">
        <v>6.6791666666666663</v>
      </c>
      <c r="P802">
        <v>1</v>
      </c>
      <c r="Q802">
        <v>0</v>
      </c>
      <c r="R802">
        <v>1</v>
      </c>
      <c r="S802">
        <v>0</v>
      </c>
      <c r="T802">
        <v>12</v>
      </c>
      <c r="U802">
        <v>0</v>
      </c>
      <c r="V802">
        <v>1</v>
      </c>
      <c r="W802">
        <v>0</v>
      </c>
      <c r="X802">
        <v>5.8665700000000003</v>
      </c>
      <c r="Y802">
        <v>0</v>
      </c>
      <c r="Z802">
        <v>4.8725195000000001</v>
      </c>
      <c r="AA802">
        <v>0</v>
      </c>
      <c r="AB802">
        <v>559.89660000000003</v>
      </c>
      <c r="AC802">
        <v>0</v>
      </c>
      <c r="AD802">
        <v>613.32306000000005</v>
      </c>
      <c r="AE802">
        <v>0</v>
      </c>
      <c r="AF802">
        <v>1183.9586999999999</v>
      </c>
    </row>
    <row r="803" spans="1:32" x14ac:dyDescent="0.3">
      <c r="A803">
        <v>2807096</v>
      </c>
      <c r="B803">
        <v>1</v>
      </c>
      <c r="C803" t="s">
        <v>83</v>
      </c>
      <c r="D803" t="s">
        <v>119</v>
      </c>
      <c r="E803" t="s">
        <v>3210</v>
      </c>
      <c r="F803" t="s">
        <v>3211</v>
      </c>
      <c r="G803" t="s">
        <v>31551</v>
      </c>
      <c r="H803" t="s">
        <v>672</v>
      </c>
      <c r="I803" t="s">
        <v>79</v>
      </c>
      <c r="J803" t="s">
        <v>135</v>
      </c>
      <c r="K803" t="s">
        <v>22</v>
      </c>
      <c r="L803" t="s">
        <v>136</v>
      </c>
      <c r="M803" t="s">
        <v>3212</v>
      </c>
      <c r="N803" t="s">
        <v>3213</v>
      </c>
      <c r="O803">
        <v>3.2066666666666666</v>
      </c>
      <c r="P803">
        <v>1</v>
      </c>
      <c r="Q803">
        <v>67</v>
      </c>
      <c r="R803">
        <v>0</v>
      </c>
      <c r="S803">
        <v>2</v>
      </c>
      <c r="T803">
        <v>0</v>
      </c>
      <c r="U803">
        <v>0</v>
      </c>
      <c r="V803">
        <v>0</v>
      </c>
      <c r="W803">
        <v>0</v>
      </c>
      <c r="X803">
        <v>78.814440000000005</v>
      </c>
      <c r="Y803">
        <v>20.615912999999999</v>
      </c>
      <c r="Z803">
        <v>0</v>
      </c>
      <c r="AA803">
        <v>1.0917931000000001</v>
      </c>
      <c r="AB803">
        <v>0</v>
      </c>
      <c r="AC803">
        <v>0</v>
      </c>
      <c r="AD803">
        <v>0</v>
      </c>
      <c r="AE803">
        <v>0</v>
      </c>
      <c r="AF803">
        <v>100.52215</v>
      </c>
    </row>
    <row r="804" spans="1:32" x14ac:dyDescent="0.3">
      <c r="A804">
        <v>2807101</v>
      </c>
      <c r="B804">
        <v>1</v>
      </c>
      <c r="C804" t="s">
        <v>82</v>
      </c>
      <c r="D804" t="s">
        <v>85</v>
      </c>
      <c r="E804" t="s">
        <v>3214</v>
      </c>
      <c r="F804" t="s">
        <v>3215</v>
      </c>
      <c r="G804" t="s">
        <v>31552</v>
      </c>
      <c r="H804" t="s">
        <v>145</v>
      </c>
      <c r="I804" t="s">
        <v>78</v>
      </c>
      <c r="J804" t="s">
        <v>135</v>
      </c>
      <c r="K804" t="s">
        <v>22</v>
      </c>
      <c r="L804" t="s">
        <v>136</v>
      </c>
      <c r="M804" t="s">
        <v>3216</v>
      </c>
      <c r="N804" t="s">
        <v>3217</v>
      </c>
      <c r="O804">
        <v>1.72</v>
      </c>
      <c r="P804">
        <v>0</v>
      </c>
      <c r="Q804">
        <v>550</v>
      </c>
      <c r="R804">
        <v>0</v>
      </c>
      <c r="S804">
        <v>0</v>
      </c>
      <c r="T804">
        <v>0</v>
      </c>
      <c r="U804">
        <v>26</v>
      </c>
      <c r="V804">
        <v>0</v>
      </c>
      <c r="W804">
        <v>0</v>
      </c>
      <c r="X804">
        <v>0</v>
      </c>
      <c r="Y804">
        <v>240.36382</v>
      </c>
      <c r="Z804">
        <v>0</v>
      </c>
      <c r="AA804">
        <v>0</v>
      </c>
      <c r="AB804">
        <v>0</v>
      </c>
      <c r="AC804">
        <v>152.90134</v>
      </c>
      <c r="AD804">
        <v>0</v>
      </c>
      <c r="AE804">
        <v>0</v>
      </c>
      <c r="AF804">
        <v>393.26517000000001</v>
      </c>
    </row>
    <row r="805" spans="1:32" x14ac:dyDescent="0.3">
      <c r="A805">
        <v>2807067</v>
      </c>
      <c r="B805">
        <v>1</v>
      </c>
      <c r="C805" t="s">
        <v>83</v>
      </c>
      <c r="D805" t="s">
        <v>122</v>
      </c>
      <c r="E805" t="s">
        <v>3218</v>
      </c>
      <c r="F805" t="s">
        <v>3219</v>
      </c>
      <c r="G805" t="s">
        <v>31546</v>
      </c>
      <c r="H805" t="s">
        <v>223</v>
      </c>
      <c r="I805" t="s">
        <v>78</v>
      </c>
      <c r="J805" t="s">
        <v>135</v>
      </c>
      <c r="K805" t="s">
        <v>22</v>
      </c>
      <c r="L805" t="s">
        <v>136</v>
      </c>
      <c r="M805" t="s">
        <v>3220</v>
      </c>
      <c r="N805" t="s">
        <v>3221</v>
      </c>
      <c r="O805">
        <v>4.0319444444444441</v>
      </c>
      <c r="P805">
        <v>0</v>
      </c>
      <c r="Q805">
        <v>12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6.3998894999999996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6.3998894999999996</v>
      </c>
    </row>
    <row r="806" spans="1:32" x14ac:dyDescent="0.3">
      <c r="A806">
        <v>2807075</v>
      </c>
      <c r="B806">
        <v>1</v>
      </c>
      <c r="C806" t="s">
        <v>82</v>
      </c>
      <c r="D806" t="s">
        <v>106</v>
      </c>
      <c r="E806" t="s">
        <v>3222</v>
      </c>
      <c r="F806" t="s">
        <v>3223</v>
      </c>
      <c r="G806" t="s">
        <v>31551</v>
      </c>
      <c r="H806" t="s">
        <v>643</v>
      </c>
      <c r="I806" t="s">
        <v>79</v>
      </c>
      <c r="J806" t="s">
        <v>135</v>
      </c>
      <c r="K806" t="s">
        <v>22</v>
      </c>
      <c r="L806" t="s">
        <v>186</v>
      </c>
      <c r="M806" t="s">
        <v>3224</v>
      </c>
      <c r="N806" t="s">
        <v>3225</v>
      </c>
      <c r="O806">
        <v>0.95916666666666661</v>
      </c>
      <c r="P806">
        <v>0</v>
      </c>
      <c r="Q806">
        <v>0</v>
      </c>
      <c r="R806">
        <v>0</v>
      </c>
      <c r="S806">
        <v>0</v>
      </c>
      <c r="T806">
        <v>2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41.901809999999998</v>
      </c>
      <c r="AC806">
        <v>0</v>
      </c>
      <c r="AD806">
        <v>0</v>
      </c>
      <c r="AE806">
        <v>0</v>
      </c>
      <c r="AF806">
        <v>41.901809999999998</v>
      </c>
    </row>
    <row r="807" spans="1:32" x14ac:dyDescent="0.3">
      <c r="A807">
        <v>2807031</v>
      </c>
      <c r="B807">
        <v>1</v>
      </c>
      <c r="C807" t="s">
        <v>82</v>
      </c>
      <c r="D807" t="s">
        <v>98</v>
      </c>
      <c r="E807" t="s">
        <v>3226</v>
      </c>
      <c r="F807" t="s">
        <v>3227</v>
      </c>
      <c r="G807" t="s">
        <v>31546</v>
      </c>
      <c r="H807" t="s">
        <v>223</v>
      </c>
      <c r="I807" t="s">
        <v>78</v>
      </c>
      <c r="J807" t="s">
        <v>135</v>
      </c>
      <c r="K807" t="s">
        <v>22</v>
      </c>
      <c r="L807" t="s">
        <v>136</v>
      </c>
      <c r="M807" t="s">
        <v>3228</v>
      </c>
      <c r="N807" t="s">
        <v>3229</v>
      </c>
      <c r="O807">
        <v>0.99472222222222217</v>
      </c>
      <c r="P807">
        <v>0</v>
      </c>
      <c r="Q807">
        <v>22</v>
      </c>
      <c r="R807">
        <v>0</v>
      </c>
      <c r="S807">
        <v>0</v>
      </c>
      <c r="T807">
        <v>0</v>
      </c>
      <c r="U807">
        <v>72</v>
      </c>
      <c r="V807">
        <v>0</v>
      </c>
      <c r="W807">
        <v>1</v>
      </c>
      <c r="X807">
        <v>0</v>
      </c>
      <c r="Y807">
        <v>6.1456493999999999</v>
      </c>
      <c r="Z807">
        <v>0</v>
      </c>
      <c r="AA807">
        <v>0</v>
      </c>
      <c r="AB807">
        <v>0</v>
      </c>
      <c r="AC807">
        <v>23.469826000000001</v>
      </c>
      <c r="AD807">
        <v>0</v>
      </c>
      <c r="AE807">
        <v>12.948016000000001</v>
      </c>
      <c r="AF807">
        <v>42.563490000000002</v>
      </c>
    </row>
    <row r="808" spans="1:32" x14ac:dyDescent="0.3">
      <c r="A808">
        <v>2807011</v>
      </c>
      <c r="B808">
        <v>1</v>
      </c>
      <c r="C808" t="s">
        <v>82</v>
      </c>
      <c r="D808" t="s">
        <v>109</v>
      </c>
      <c r="E808" t="s">
        <v>3230</v>
      </c>
      <c r="F808" t="s">
        <v>3231</v>
      </c>
      <c r="G808" t="s">
        <v>31550</v>
      </c>
      <c r="H808" t="s">
        <v>223</v>
      </c>
      <c r="I808" t="s">
        <v>78</v>
      </c>
      <c r="J808" t="s">
        <v>135</v>
      </c>
      <c r="K808" t="s">
        <v>22</v>
      </c>
      <c r="L808" t="s">
        <v>136</v>
      </c>
      <c r="M808" t="s">
        <v>3232</v>
      </c>
      <c r="N808" t="s">
        <v>3233</v>
      </c>
      <c r="O808">
        <v>1.9969444444444444</v>
      </c>
      <c r="P808">
        <v>0</v>
      </c>
      <c r="Q808">
        <v>20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1</v>
      </c>
      <c r="X808">
        <v>0</v>
      </c>
      <c r="Y808">
        <v>24.107541999999999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0.46729379999999998</v>
      </c>
      <c r="AF808">
        <v>24.574836999999999</v>
      </c>
    </row>
    <row r="809" spans="1:32" x14ac:dyDescent="0.3">
      <c r="A809">
        <v>2806790</v>
      </c>
      <c r="B809">
        <v>2</v>
      </c>
      <c r="C809" t="s">
        <v>82</v>
      </c>
      <c r="D809" t="s">
        <v>87</v>
      </c>
      <c r="E809" t="s">
        <v>3234</v>
      </c>
      <c r="F809" t="s">
        <v>3235</v>
      </c>
      <c r="G809" t="s">
        <v>31552</v>
      </c>
      <c r="H809" t="s">
        <v>1297</v>
      </c>
      <c r="I809" t="s">
        <v>78</v>
      </c>
      <c r="J809" t="s">
        <v>135</v>
      </c>
      <c r="K809" t="s">
        <v>22</v>
      </c>
      <c r="L809" t="s">
        <v>136</v>
      </c>
      <c r="M809" t="s">
        <v>2669</v>
      </c>
      <c r="N809" t="s">
        <v>3236</v>
      </c>
      <c r="O809">
        <v>1.3711111111111112</v>
      </c>
      <c r="P809">
        <v>0</v>
      </c>
      <c r="Q809">
        <v>620</v>
      </c>
      <c r="R809">
        <v>0</v>
      </c>
      <c r="S809">
        <v>0</v>
      </c>
      <c r="T809">
        <v>0</v>
      </c>
      <c r="U809">
        <v>46</v>
      </c>
      <c r="V809">
        <v>0</v>
      </c>
      <c r="W809">
        <v>0</v>
      </c>
      <c r="X809">
        <v>0</v>
      </c>
      <c r="Y809">
        <v>302.98649999999998</v>
      </c>
      <c r="Z809">
        <v>0</v>
      </c>
      <c r="AA809">
        <v>0</v>
      </c>
      <c r="AB809">
        <v>0</v>
      </c>
      <c r="AC809">
        <v>19.439587</v>
      </c>
      <c r="AD809">
        <v>0</v>
      </c>
      <c r="AE809">
        <v>0</v>
      </c>
      <c r="AF809">
        <v>322.42610000000002</v>
      </c>
    </row>
    <row r="810" spans="1:32" x14ac:dyDescent="0.3">
      <c r="A810">
        <v>2806969</v>
      </c>
      <c r="B810">
        <v>1</v>
      </c>
      <c r="C810" t="s">
        <v>83</v>
      </c>
      <c r="D810" t="s">
        <v>124</v>
      </c>
      <c r="E810" t="s">
        <v>3237</v>
      </c>
      <c r="F810" t="s">
        <v>3238</v>
      </c>
      <c r="G810" t="s">
        <v>31548</v>
      </c>
      <c r="H810" t="s">
        <v>333</v>
      </c>
      <c r="I810" t="s">
        <v>78</v>
      </c>
      <c r="J810" t="s">
        <v>135</v>
      </c>
      <c r="K810" t="s">
        <v>22</v>
      </c>
      <c r="L810" t="s">
        <v>136</v>
      </c>
      <c r="M810" t="s">
        <v>3239</v>
      </c>
      <c r="N810" t="s">
        <v>3240</v>
      </c>
      <c r="O810">
        <v>1.83</v>
      </c>
      <c r="P810">
        <v>0</v>
      </c>
      <c r="Q810">
        <v>1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</row>
    <row r="811" spans="1:32" x14ac:dyDescent="0.3">
      <c r="A811">
        <v>2806996</v>
      </c>
      <c r="B811">
        <v>1</v>
      </c>
      <c r="C811" t="s">
        <v>82</v>
      </c>
      <c r="D811" t="s">
        <v>105</v>
      </c>
      <c r="E811" t="s">
        <v>3241</v>
      </c>
      <c r="F811" t="s">
        <v>3242</v>
      </c>
      <c r="G811" t="s">
        <v>31552</v>
      </c>
      <c r="H811" t="s">
        <v>665</v>
      </c>
      <c r="I811" t="s">
        <v>78</v>
      </c>
      <c r="J811" t="s">
        <v>135</v>
      </c>
      <c r="K811" t="s">
        <v>22</v>
      </c>
      <c r="L811" t="s">
        <v>136</v>
      </c>
      <c r="M811" t="s">
        <v>3243</v>
      </c>
      <c r="N811" t="s">
        <v>3244</v>
      </c>
      <c r="O811">
        <v>0.60583333333333333</v>
      </c>
      <c r="P811">
        <v>0</v>
      </c>
      <c r="Q811">
        <v>32</v>
      </c>
      <c r="R811">
        <v>0</v>
      </c>
      <c r="S811">
        <v>6</v>
      </c>
      <c r="T811">
        <v>0</v>
      </c>
      <c r="U811">
        <v>31</v>
      </c>
      <c r="V811">
        <v>0</v>
      </c>
      <c r="W811">
        <v>1</v>
      </c>
      <c r="X811">
        <v>0</v>
      </c>
      <c r="Y811">
        <v>10.237074</v>
      </c>
      <c r="Z811">
        <v>0</v>
      </c>
      <c r="AA811">
        <v>0.80404686999999997</v>
      </c>
      <c r="AB811">
        <v>0</v>
      </c>
      <c r="AC811">
        <v>6.2527819999999998</v>
      </c>
      <c r="AD811">
        <v>0</v>
      </c>
      <c r="AE811">
        <v>40.748344000000003</v>
      </c>
      <c r="AF811">
        <v>58.042248000000001</v>
      </c>
    </row>
    <row r="812" spans="1:32" x14ac:dyDescent="0.3">
      <c r="A812">
        <v>2806978</v>
      </c>
      <c r="B812">
        <v>1</v>
      </c>
      <c r="C812" t="s">
        <v>82</v>
      </c>
      <c r="D812" t="s">
        <v>113</v>
      </c>
      <c r="E812" t="s">
        <v>3245</v>
      </c>
      <c r="F812" t="s">
        <v>3246</v>
      </c>
      <c r="G812" t="s">
        <v>31548</v>
      </c>
      <c r="H812" t="s">
        <v>333</v>
      </c>
      <c r="I812" t="s">
        <v>78</v>
      </c>
      <c r="J812" t="s">
        <v>135</v>
      </c>
      <c r="K812" t="s">
        <v>22</v>
      </c>
      <c r="L812" t="s">
        <v>136</v>
      </c>
      <c r="M812" t="s">
        <v>3247</v>
      </c>
      <c r="N812" t="s">
        <v>3248</v>
      </c>
      <c r="O812">
        <v>2.1672222222222222</v>
      </c>
      <c r="P812">
        <v>0</v>
      </c>
      <c r="Q812">
        <v>2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6.6061430000000004E-2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6.6061430000000004E-2</v>
      </c>
    </row>
    <row r="813" spans="1:32" x14ac:dyDescent="0.3">
      <c r="A813">
        <v>2806943</v>
      </c>
      <c r="B813">
        <v>2</v>
      </c>
      <c r="C813" t="s">
        <v>82</v>
      </c>
      <c r="D813" t="s">
        <v>90</v>
      </c>
      <c r="E813" t="s">
        <v>3249</v>
      </c>
      <c r="F813" t="s">
        <v>3250</v>
      </c>
      <c r="G813" t="s">
        <v>31552</v>
      </c>
      <c r="H813" t="s">
        <v>1297</v>
      </c>
      <c r="I813" t="s">
        <v>78</v>
      </c>
      <c r="J813" t="s">
        <v>135</v>
      </c>
      <c r="K813" t="s">
        <v>22</v>
      </c>
      <c r="L813" t="s">
        <v>136</v>
      </c>
      <c r="M813" t="s">
        <v>1822</v>
      </c>
      <c r="N813" t="s">
        <v>3251</v>
      </c>
      <c r="O813">
        <v>0.81861111111111107</v>
      </c>
      <c r="P813">
        <v>0</v>
      </c>
      <c r="Q813">
        <v>510</v>
      </c>
      <c r="R813">
        <v>0</v>
      </c>
      <c r="S813">
        <v>0</v>
      </c>
      <c r="T813">
        <v>0</v>
      </c>
      <c r="U813">
        <v>20</v>
      </c>
      <c r="V813">
        <v>0</v>
      </c>
      <c r="W813">
        <v>0</v>
      </c>
      <c r="X813">
        <v>0</v>
      </c>
      <c r="Y813">
        <v>70.300420000000003</v>
      </c>
      <c r="Z813">
        <v>0</v>
      </c>
      <c r="AA813">
        <v>0</v>
      </c>
      <c r="AB813">
        <v>0</v>
      </c>
      <c r="AC813">
        <v>7.2367299999999997</v>
      </c>
      <c r="AD813">
        <v>0</v>
      </c>
      <c r="AE813">
        <v>0</v>
      </c>
      <c r="AF813">
        <v>77.537154999999998</v>
      </c>
    </row>
    <row r="814" spans="1:32" x14ac:dyDescent="0.3">
      <c r="A814">
        <v>2806993</v>
      </c>
      <c r="B814">
        <v>1</v>
      </c>
      <c r="C814" t="s">
        <v>83</v>
      </c>
      <c r="D814" t="s">
        <v>117</v>
      </c>
      <c r="E814" t="s">
        <v>3252</v>
      </c>
      <c r="F814" t="s">
        <v>3253</v>
      </c>
      <c r="G814" t="s">
        <v>31551</v>
      </c>
      <c r="H814" t="s">
        <v>648</v>
      </c>
      <c r="I814" t="s">
        <v>79</v>
      </c>
      <c r="J814" t="s">
        <v>135</v>
      </c>
      <c r="K814" t="s">
        <v>22</v>
      </c>
      <c r="L814" t="s">
        <v>186</v>
      </c>
      <c r="M814" t="s">
        <v>3254</v>
      </c>
      <c r="N814" t="s">
        <v>3255</v>
      </c>
      <c r="O814">
        <v>4.2613888888888889</v>
      </c>
      <c r="P814">
        <v>2</v>
      </c>
      <c r="Q814">
        <v>257</v>
      </c>
      <c r="R814">
        <v>0</v>
      </c>
      <c r="S814">
        <v>3</v>
      </c>
      <c r="T814">
        <v>0</v>
      </c>
      <c r="U814">
        <v>63</v>
      </c>
      <c r="V814">
        <v>0</v>
      </c>
      <c r="W814">
        <v>0</v>
      </c>
      <c r="X814">
        <v>107.43875</v>
      </c>
      <c r="Y814">
        <v>104.59047</v>
      </c>
      <c r="Z814">
        <v>0</v>
      </c>
      <c r="AA814">
        <v>2.7737112000000002</v>
      </c>
      <c r="AB814">
        <v>0</v>
      </c>
      <c r="AC814">
        <v>62.770316999999999</v>
      </c>
      <c r="AD814">
        <v>0</v>
      </c>
      <c r="AE814">
        <v>0</v>
      </c>
      <c r="AF814">
        <v>277.57324</v>
      </c>
    </row>
    <row r="815" spans="1:32" x14ac:dyDescent="0.3">
      <c r="A815">
        <v>2806982</v>
      </c>
      <c r="B815">
        <v>1</v>
      </c>
      <c r="C815" t="s">
        <v>82</v>
      </c>
      <c r="D815" t="s">
        <v>106</v>
      </c>
      <c r="E815" t="s">
        <v>3256</v>
      </c>
      <c r="F815" t="s">
        <v>3257</v>
      </c>
      <c r="G815" t="s">
        <v>31545</v>
      </c>
      <c r="H815" t="s">
        <v>643</v>
      </c>
      <c r="I815" t="s">
        <v>79</v>
      </c>
      <c r="J815" t="s">
        <v>135</v>
      </c>
      <c r="K815" t="s">
        <v>22</v>
      </c>
      <c r="L815" t="s">
        <v>186</v>
      </c>
      <c r="M815" t="s">
        <v>3258</v>
      </c>
      <c r="N815" t="s">
        <v>3259</v>
      </c>
      <c r="O815">
        <v>5.3563888888888886</v>
      </c>
      <c r="P815">
        <v>0</v>
      </c>
      <c r="Q815">
        <v>821</v>
      </c>
      <c r="R815">
        <v>0</v>
      </c>
      <c r="S815">
        <v>0</v>
      </c>
      <c r="T815">
        <v>0</v>
      </c>
      <c r="U815">
        <v>36</v>
      </c>
      <c r="V815">
        <v>0</v>
      </c>
      <c r="W815">
        <v>0</v>
      </c>
      <c r="X815">
        <v>0</v>
      </c>
      <c r="Y815">
        <v>1147.7073</v>
      </c>
      <c r="Z815">
        <v>0</v>
      </c>
      <c r="AA815">
        <v>0</v>
      </c>
      <c r="AB815">
        <v>0</v>
      </c>
      <c r="AC815">
        <v>175.17526000000001</v>
      </c>
      <c r="AD815">
        <v>0</v>
      </c>
      <c r="AE815">
        <v>0</v>
      </c>
      <c r="AF815">
        <v>1322.8825999999999</v>
      </c>
    </row>
    <row r="816" spans="1:32" x14ac:dyDescent="0.3">
      <c r="A816">
        <v>2806984</v>
      </c>
      <c r="B816">
        <v>1</v>
      </c>
      <c r="C816" t="s">
        <v>82</v>
      </c>
      <c r="D816" t="s">
        <v>106</v>
      </c>
      <c r="E816" t="s">
        <v>3260</v>
      </c>
      <c r="F816" t="s">
        <v>3261</v>
      </c>
      <c r="G816" t="s">
        <v>31551</v>
      </c>
      <c r="H816" t="s">
        <v>643</v>
      </c>
      <c r="I816" t="s">
        <v>79</v>
      </c>
      <c r="J816" t="s">
        <v>135</v>
      </c>
      <c r="K816" t="s">
        <v>22</v>
      </c>
      <c r="L816" t="s">
        <v>186</v>
      </c>
      <c r="M816" t="s">
        <v>1457</v>
      </c>
      <c r="N816" t="s">
        <v>3262</v>
      </c>
      <c r="O816">
        <v>5.9080555555555554</v>
      </c>
      <c r="P816">
        <v>0</v>
      </c>
      <c r="Q816">
        <v>536</v>
      </c>
      <c r="R816">
        <v>0</v>
      </c>
      <c r="S816">
        <v>0</v>
      </c>
      <c r="T816">
        <v>0</v>
      </c>
      <c r="U816">
        <v>9</v>
      </c>
      <c r="V816">
        <v>0</v>
      </c>
      <c r="W816">
        <v>0</v>
      </c>
      <c r="X816">
        <v>0</v>
      </c>
      <c r="Y816">
        <v>871.66436999999996</v>
      </c>
      <c r="Z816">
        <v>0</v>
      </c>
      <c r="AA816">
        <v>0</v>
      </c>
      <c r="AB816">
        <v>0</v>
      </c>
      <c r="AC816">
        <v>19.945242</v>
      </c>
      <c r="AD816">
        <v>0</v>
      </c>
      <c r="AE816">
        <v>0</v>
      </c>
      <c r="AF816">
        <v>891.6096</v>
      </c>
    </row>
    <row r="817" spans="1:32" x14ac:dyDescent="0.3">
      <c r="A817">
        <v>2806997</v>
      </c>
      <c r="B817">
        <v>1</v>
      </c>
      <c r="C817" t="s">
        <v>82</v>
      </c>
      <c r="D817" t="s">
        <v>103</v>
      </c>
      <c r="E817" t="s">
        <v>2156</v>
      </c>
      <c r="F817" t="s">
        <v>2157</v>
      </c>
      <c r="G817" t="s">
        <v>31545</v>
      </c>
      <c r="H817" t="s">
        <v>134</v>
      </c>
      <c r="I817" t="s">
        <v>79</v>
      </c>
      <c r="J817" t="s">
        <v>135</v>
      </c>
      <c r="K817" t="s">
        <v>22</v>
      </c>
      <c r="L817" t="s">
        <v>136</v>
      </c>
      <c r="M817" t="s">
        <v>3263</v>
      </c>
      <c r="N817" t="s">
        <v>3264</v>
      </c>
      <c r="O817">
        <v>0.26527777777777778</v>
      </c>
      <c r="P817">
        <v>0</v>
      </c>
      <c r="Q817">
        <v>2314</v>
      </c>
      <c r="R817">
        <v>5</v>
      </c>
      <c r="S817">
        <v>402</v>
      </c>
      <c r="T817">
        <v>8</v>
      </c>
      <c r="U817">
        <v>428</v>
      </c>
      <c r="V817">
        <v>1</v>
      </c>
      <c r="W817">
        <v>0</v>
      </c>
      <c r="X817">
        <v>0</v>
      </c>
      <c r="Y817">
        <v>87.089209999999994</v>
      </c>
      <c r="Z817">
        <v>5.4887442999999996</v>
      </c>
      <c r="AA817">
        <v>19.767683000000002</v>
      </c>
      <c r="AB817">
        <v>5.2685880000000003</v>
      </c>
      <c r="AC817">
        <v>41.61233</v>
      </c>
      <c r="AD817">
        <v>3.8631918000000001</v>
      </c>
      <c r="AE817">
        <v>0</v>
      </c>
      <c r="AF817">
        <v>163.08975000000001</v>
      </c>
    </row>
    <row r="818" spans="1:32" x14ac:dyDescent="0.3">
      <c r="A818">
        <v>2806955</v>
      </c>
      <c r="B818">
        <v>1</v>
      </c>
      <c r="C818" t="s">
        <v>82</v>
      </c>
      <c r="D818" t="s">
        <v>101</v>
      </c>
      <c r="E818" t="s">
        <v>3265</v>
      </c>
      <c r="F818" t="s">
        <v>3266</v>
      </c>
      <c r="G818" t="s">
        <v>31546</v>
      </c>
      <c r="H818" t="s">
        <v>223</v>
      </c>
      <c r="I818" t="s">
        <v>78</v>
      </c>
      <c r="J818" t="s">
        <v>135</v>
      </c>
      <c r="K818" t="s">
        <v>22</v>
      </c>
      <c r="L818" t="s">
        <v>136</v>
      </c>
      <c r="M818" t="s">
        <v>3267</v>
      </c>
      <c r="N818" t="s">
        <v>3268</v>
      </c>
      <c r="O818">
        <v>1.3430555555555554</v>
      </c>
      <c r="P818">
        <v>0</v>
      </c>
      <c r="Q818">
        <v>1</v>
      </c>
      <c r="R818">
        <v>0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0</v>
      </c>
      <c r="Y818">
        <v>9.2331739999999995E-2</v>
      </c>
      <c r="Z818">
        <v>0</v>
      </c>
      <c r="AA818">
        <v>0</v>
      </c>
      <c r="AB818">
        <v>0</v>
      </c>
      <c r="AC818">
        <v>8.2371460000000007E-3</v>
      </c>
      <c r="AD818">
        <v>0</v>
      </c>
      <c r="AE818">
        <v>0</v>
      </c>
      <c r="AF818">
        <v>0.10056888</v>
      </c>
    </row>
    <row r="819" spans="1:32" x14ac:dyDescent="0.3">
      <c r="A819">
        <v>2806920</v>
      </c>
      <c r="B819">
        <v>1</v>
      </c>
      <c r="C819" t="s">
        <v>83</v>
      </c>
      <c r="D819" t="s">
        <v>120</v>
      </c>
      <c r="E819" t="s">
        <v>3269</v>
      </c>
      <c r="F819" t="s">
        <v>3270</v>
      </c>
      <c r="G819" t="s">
        <v>31552</v>
      </c>
      <c r="H819" t="s">
        <v>665</v>
      </c>
      <c r="I819" t="s">
        <v>78</v>
      </c>
      <c r="J819" t="s">
        <v>135</v>
      </c>
      <c r="K819" t="s">
        <v>22</v>
      </c>
      <c r="L819" t="s">
        <v>136</v>
      </c>
      <c r="M819" t="s">
        <v>3271</v>
      </c>
      <c r="N819" t="s">
        <v>3272</v>
      </c>
      <c r="O819">
        <v>1.8125</v>
      </c>
      <c r="P819">
        <v>0</v>
      </c>
      <c r="Q819">
        <v>26</v>
      </c>
      <c r="R819">
        <v>0</v>
      </c>
      <c r="S819">
        <v>16</v>
      </c>
      <c r="T819">
        <v>0</v>
      </c>
      <c r="U819">
        <v>10</v>
      </c>
      <c r="V819">
        <v>0</v>
      </c>
      <c r="W819">
        <v>0</v>
      </c>
      <c r="X819">
        <v>0</v>
      </c>
      <c r="Y819">
        <v>7.2658586999999999</v>
      </c>
      <c r="Z819">
        <v>0</v>
      </c>
      <c r="AA819">
        <v>11.987040500000001</v>
      </c>
      <c r="AB819">
        <v>0</v>
      </c>
      <c r="AC819">
        <v>2.4777252999999999</v>
      </c>
      <c r="AD819">
        <v>0</v>
      </c>
      <c r="AE819">
        <v>0</v>
      </c>
      <c r="AF819">
        <v>21.730623000000001</v>
      </c>
    </row>
    <row r="820" spans="1:32" x14ac:dyDescent="0.3">
      <c r="A820">
        <v>2806921</v>
      </c>
      <c r="B820">
        <v>1</v>
      </c>
      <c r="C820" t="s">
        <v>82</v>
      </c>
      <c r="D820" t="s">
        <v>98</v>
      </c>
      <c r="E820" t="s">
        <v>3273</v>
      </c>
      <c r="F820" t="s">
        <v>3274</v>
      </c>
      <c r="G820" t="s">
        <v>31552</v>
      </c>
      <c r="H820" t="s">
        <v>145</v>
      </c>
      <c r="I820" t="s">
        <v>78</v>
      </c>
      <c r="J820" t="s">
        <v>135</v>
      </c>
      <c r="K820" t="s">
        <v>22</v>
      </c>
      <c r="L820" t="s">
        <v>136</v>
      </c>
      <c r="M820" t="s">
        <v>3275</v>
      </c>
      <c r="N820" t="s">
        <v>3276</v>
      </c>
      <c r="O820">
        <v>1.7911111111111111</v>
      </c>
      <c r="P820">
        <v>0</v>
      </c>
      <c r="Q820">
        <v>237</v>
      </c>
      <c r="R820">
        <v>0</v>
      </c>
      <c r="S820">
        <v>0</v>
      </c>
      <c r="T820">
        <v>0</v>
      </c>
      <c r="U820">
        <v>16</v>
      </c>
      <c r="V820">
        <v>0</v>
      </c>
      <c r="W820">
        <v>0</v>
      </c>
      <c r="X820">
        <v>0</v>
      </c>
      <c r="Y820">
        <v>86.042519999999996</v>
      </c>
      <c r="Z820">
        <v>0</v>
      </c>
      <c r="AA820">
        <v>0</v>
      </c>
      <c r="AB820">
        <v>0</v>
      </c>
      <c r="AC820">
        <v>13.39066</v>
      </c>
      <c r="AD820">
        <v>0</v>
      </c>
      <c r="AE820">
        <v>0</v>
      </c>
      <c r="AF820">
        <v>99.433179999999993</v>
      </c>
    </row>
    <row r="821" spans="1:32" x14ac:dyDescent="0.3">
      <c r="A821">
        <v>2806937</v>
      </c>
      <c r="B821">
        <v>1</v>
      </c>
      <c r="C821" t="s">
        <v>83</v>
      </c>
      <c r="D821" t="s">
        <v>130</v>
      </c>
      <c r="E821" t="s">
        <v>3277</v>
      </c>
      <c r="F821" t="s">
        <v>3278</v>
      </c>
      <c r="G821" t="s">
        <v>31546</v>
      </c>
      <c r="H821" t="s">
        <v>145</v>
      </c>
      <c r="I821" t="s">
        <v>78</v>
      </c>
      <c r="J821" t="s">
        <v>135</v>
      </c>
      <c r="K821" t="s">
        <v>22</v>
      </c>
      <c r="L821" t="s">
        <v>136</v>
      </c>
      <c r="M821" t="s">
        <v>3279</v>
      </c>
      <c r="N821" t="s">
        <v>3280</v>
      </c>
      <c r="O821">
        <v>0.96250000000000002</v>
      </c>
      <c r="P821">
        <v>0</v>
      </c>
      <c r="Q821">
        <v>172</v>
      </c>
      <c r="R821">
        <v>0</v>
      </c>
      <c r="S821">
        <v>0</v>
      </c>
      <c r="T821">
        <v>0</v>
      </c>
      <c r="U821">
        <v>5</v>
      </c>
      <c r="V821">
        <v>0</v>
      </c>
      <c r="W821">
        <v>0</v>
      </c>
      <c r="X821">
        <v>0</v>
      </c>
      <c r="Y821">
        <v>34.214787000000001</v>
      </c>
      <c r="Z821">
        <v>0</v>
      </c>
      <c r="AA821">
        <v>0</v>
      </c>
      <c r="AB821">
        <v>0</v>
      </c>
      <c r="AC821">
        <v>2.4956421999999998</v>
      </c>
      <c r="AD821">
        <v>0</v>
      </c>
      <c r="AE821">
        <v>0</v>
      </c>
      <c r="AF821">
        <v>36.710430000000002</v>
      </c>
    </row>
    <row r="822" spans="1:32" x14ac:dyDescent="0.3">
      <c r="A822">
        <v>2806914</v>
      </c>
      <c r="B822">
        <v>1</v>
      </c>
      <c r="C822" t="s">
        <v>82</v>
      </c>
      <c r="D822" t="s">
        <v>95</v>
      </c>
      <c r="E822" t="s">
        <v>3281</v>
      </c>
      <c r="F822" t="s">
        <v>3282</v>
      </c>
      <c r="G822" t="s">
        <v>31548</v>
      </c>
      <c r="H822" t="s">
        <v>311</v>
      </c>
      <c r="I822" t="s">
        <v>78</v>
      </c>
      <c r="J822" t="s">
        <v>135</v>
      </c>
      <c r="K822" t="s">
        <v>22</v>
      </c>
      <c r="L822" t="s">
        <v>136</v>
      </c>
      <c r="M822" t="s">
        <v>3283</v>
      </c>
      <c r="N822" t="s">
        <v>3284</v>
      </c>
      <c r="O822">
        <v>2.713888888888889</v>
      </c>
      <c r="P822">
        <v>0</v>
      </c>
      <c r="Q822">
        <v>2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3.3665911999999998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3.3665911999999998</v>
      </c>
    </row>
    <row r="823" spans="1:32" x14ac:dyDescent="0.3">
      <c r="A823">
        <v>2806916</v>
      </c>
      <c r="B823">
        <v>1</v>
      </c>
      <c r="C823" t="s">
        <v>82</v>
      </c>
      <c r="D823" t="s">
        <v>108</v>
      </c>
      <c r="E823" t="s">
        <v>3285</v>
      </c>
      <c r="F823" t="s">
        <v>3286</v>
      </c>
      <c r="G823" t="s">
        <v>31545</v>
      </c>
      <c r="H823" t="s">
        <v>134</v>
      </c>
      <c r="I823" t="s">
        <v>79</v>
      </c>
      <c r="J823" t="s">
        <v>135</v>
      </c>
      <c r="K823" t="s">
        <v>22</v>
      </c>
      <c r="L823" t="s">
        <v>136</v>
      </c>
      <c r="M823" t="s">
        <v>3287</v>
      </c>
      <c r="N823" t="s">
        <v>3288</v>
      </c>
      <c r="O823">
        <v>0.67222222222222228</v>
      </c>
      <c r="P823">
        <v>0</v>
      </c>
      <c r="Q823">
        <v>0</v>
      </c>
      <c r="R823">
        <v>12</v>
      </c>
      <c r="S823">
        <v>0</v>
      </c>
      <c r="T823">
        <v>1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12.128413</v>
      </c>
      <c r="AA823">
        <v>0</v>
      </c>
      <c r="AB823">
        <v>4.1475035E-2</v>
      </c>
      <c r="AC823">
        <v>0</v>
      </c>
      <c r="AD823">
        <v>0</v>
      </c>
      <c r="AE823">
        <v>0</v>
      </c>
      <c r="AF823">
        <v>12.169888500000001</v>
      </c>
    </row>
    <row r="824" spans="1:32" x14ac:dyDescent="0.3">
      <c r="A824">
        <v>2806904</v>
      </c>
      <c r="B824">
        <v>1</v>
      </c>
      <c r="C824" t="s">
        <v>82</v>
      </c>
      <c r="D824" t="s">
        <v>108</v>
      </c>
      <c r="E824" t="s">
        <v>3289</v>
      </c>
      <c r="F824" t="s">
        <v>3290</v>
      </c>
      <c r="G824" t="s">
        <v>31546</v>
      </c>
      <c r="H824" t="s">
        <v>223</v>
      </c>
      <c r="I824" t="s">
        <v>78</v>
      </c>
      <c r="J824" t="s">
        <v>135</v>
      </c>
      <c r="K824" t="s">
        <v>22</v>
      </c>
      <c r="L824" t="s">
        <v>136</v>
      </c>
      <c r="M824" t="s">
        <v>3291</v>
      </c>
      <c r="N824" t="s">
        <v>3292</v>
      </c>
      <c r="O824">
        <v>1.8444444444444446</v>
      </c>
      <c r="P824">
        <v>0</v>
      </c>
      <c r="Q824">
        <v>37</v>
      </c>
      <c r="R824">
        <v>0</v>
      </c>
      <c r="S824">
        <v>4</v>
      </c>
      <c r="T824">
        <v>0</v>
      </c>
      <c r="U824">
        <v>1</v>
      </c>
      <c r="V824">
        <v>0</v>
      </c>
      <c r="W824">
        <v>0</v>
      </c>
      <c r="X824">
        <v>0</v>
      </c>
      <c r="Y824">
        <v>4.1812787</v>
      </c>
      <c r="Z824">
        <v>0</v>
      </c>
      <c r="AA824">
        <v>6.9182140000000003E-2</v>
      </c>
      <c r="AB824">
        <v>0</v>
      </c>
      <c r="AC824">
        <v>0</v>
      </c>
      <c r="AD824">
        <v>0</v>
      </c>
      <c r="AE824">
        <v>0</v>
      </c>
      <c r="AF824">
        <v>4.2504606000000003</v>
      </c>
    </row>
    <row r="825" spans="1:32" x14ac:dyDescent="0.3">
      <c r="A825">
        <v>2806909</v>
      </c>
      <c r="B825">
        <v>1</v>
      </c>
      <c r="C825" t="s">
        <v>82</v>
      </c>
      <c r="D825" t="s">
        <v>105</v>
      </c>
      <c r="E825" t="s">
        <v>3293</v>
      </c>
      <c r="F825" t="s">
        <v>3294</v>
      </c>
      <c r="G825" t="s">
        <v>31549</v>
      </c>
      <c r="H825" t="s">
        <v>134</v>
      </c>
      <c r="I825" t="s">
        <v>79</v>
      </c>
      <c r="J825" t="s">
        <v>135</v>
      </c>
      <c r="K825" t="s">
        <v>22</v>
      </c>
      <c r="L825" t="s">
        <v>136</v>
      </c>
      <c r="M825" t="s">
        <v>3295</v>
      </c>
      <c r="N825" t="s">
        <v>3296</v>
      </c>
      <c r="O825">
        <v>0.28611111111111109</v>
      </c>
      <c r="P825">
        <v>1</v>
      </c>
      <c r="Q825">
        <v>29</v>
      </c>
      <c r="R825">
        <v>4</v>
      </c>
      <c r="S825">
        <v>30</v>
      </c>
      <c r="T825">
        <v>17</v>
      </c>
      <c r="U825">
        <v>17</v>
      </c>
      <c r="V825">
        <v>1</v>
      </c>
      <c r="W825">
        <v>0</v>
      </c>
      <c r="X825">
        <v>0.16844276</v>
      </c>
      <c r="Y825">
        <v>1.8819994</v>
      </c>
      <c r="Z825">
        <v>1.0485272000000001</v>
      </c>
      <c r="AA825">
        <v>3.7566934000000001</v>
      </c>
      <c r="AB825">
        <v>29.748314000000001</v>
      </c>
      <c r="AC825">
        <v>3.0310174999999999</v>
      </c>
      <c r="AD825">
        <v>3.5250393999999998</v>
      </c>
      <c r="AE825">
        <v>0</v>
      </c>
      <c r="AF825">
        <v>43.160034000000003</v>
      </c>
    </row>
    <row r="826" spans="1:32" x14ac:dyDescent="0.3">
      <c r="A826">
        <v>2806902</v>
      </c>
      <c r="B826">
        <v>1</v>
      </c>
      <c r="C826" t="s">
        <v>82</v>
      </c>
      <c r="D826" t="s">
        <v>91</v>
      </c>
      <c r="E826" t="s">
        <v>1369</v>
      </c>
      <c r="F826" t="s">
        <v>985</v>
      </c>
      <c r="G826" t="s">
        <v>31552</v>
      </c>
      <c r="H826" t="s">
        <v>665</v>
      </c>
      <c r="I826" t="s">
        <v>78</v>
      </c>
      <c r="J826" t="s">
        <v>135</v>
      </c>
      <c r="K826" t="s">
        <v>22</v>
      </c>
      <c r="L826" t="s">
        <v>136</v>
      </c>
      <c r="M826" t="s">
        <v>3297</v>
      </c>
      <c r="N826" t="s">
        <v>3298</v>
      </c>
      <c r="O826">
        <v>0.91749999999999998</v>
      </c>
      <c r="P826">
        <v>0</v>
      </c>
      <c r="Q826">
        <v>40</v>
      </c>
      <c r="R826">
        <v>0</v>
      </c>
      <c r="S826">
        <v>0</v>
      </c>
      <c r="T826">
        <v>0</v>
      </c>
      <c r="U826">
        <v>77</v>
      </c>
      <c r="V826">
        <v>0</v>
      </c>
      <c r="W826">
        <v>2</v>
      </c>
      <c r="X826">
        <v>0</v>
      </c>
      <c r="Y826">
        <v>18.026508</v>
      </c>
      <c r="Z826">
        <v>0</v>
      </c>
      <c r="AA826">
        <v>0</v>
      </c>
      <c r="AB826">
        <v>0</v>
      </c>
      <c r="AC826">
        <v>92.535319999999999</v>
      </c>
      <c r="AD826">
        <v>0</v>
      </c>
      <c r="AE826">
        <v>5.5621850000000004</v>
      </c>
      <c r="AF826">
        <v>116.12401</v>
      </c>
    </row>
    <row r="827" spans="1:32" x14ac:dyDescent="0.3">
      <c r="A827">
        <v>2807264</v>
      </c>
      <c r="B827">
        <v>1</v>
      </c>
      <c r="C827" t="s">
        <v>83</v>
      </c>
      <c r="D827" t="s">
        <v>119</v>
      </c>
      <c r="E827" t="s">
        <v>3299</v>
      </c>
      <c r="F827" t="s">
        <v>3300</v>
      </c>
      <c r="G827" t="s">
        <v>31551</v>
      </c>
      <c r="H827" t="s">
        <v>672</v>
      </c>
      <c r="I827" t="s">
        <v>79</v>
      </c>
      <c r="J827" t="s">
        <v>135</v>
      </c>
      <c r="K827" t="s">
        <v>22</v>
      </c>
      <c r="L827" t="s">
        <v>136</v>
      </c>
      <c r="M827" t="s">
        <v>3301</v>
      </c>
      <c r="N827" t="s">
        <v>3302</v>
      </c>
      <c r="O827">
        <v>6.1077777777777778</v>
      </c>
      <c r="P827">
        <v>0</v>
      </c>
      <c r="Q827">
        <v>49</v>
      </c>
      <c r="R827">
        <v>0</v>
      </c>
      <c r="S827">
        <v>2</v>
      </c>
      <c r="T827">
        <v>0</v>
      </c>
      <c r="U827">
        <v>1</v>
      </c>
      <c r="V827">
        <v>0</v>
      </c>
      <c r="W827">
        <v>0</v>
      </c>
      <c r="X827">
        <v>0</v>
      </c>
      <c r="Y827">
        <v>17.687307000000001</v>
      </c>
      <c r="Z827">
        <v>0</v>
      </c>
      <c r="AA827">
        <v>2.0381271999999999</v>
      </c>
      <c r="AB827">
        <v>0</v>
      </c>
      <c r="AC827">
        <v>1.7484978</v>
      </c>
      <c r="AD827">
        <v>0</v>
      </c>
      <c r="AE827">
        <v>0</v>
      </c>
      <c r="AF827">
        <v>21.473932000000001</v>
      </c>
    </row>
    <row r="828" spans="1:32" x14ac:dyDescent="0.3">
      <c r="A828">
        <v>2807258</v>
      </c>
      <c r="B828">
        <v>1</v>
      </c>
      <c r="C828" t="s">
        <v>83</v>
      </c>
      <c r="D828" t="s">
        <v>126</v>
      </c>
      <c r="E828" t="s">
        <v>3303</v>
      </c>
      <c r="F828" t="s">
        <v>3304</v>
      </c>
      <c r="G828" t="s">
        <v>31552</v>
      </c>
      <c r="H828" t="s">
        <v>665</v>
      </c>
      <c r="I828" t="s">
        <v>78</v>
      </c>
      <c r="J828" t="s">
        <v>135</v>
      </c>
      <c r="K828" t="s">
        <v>22</v>
      </c>
      <c r="L828" t="s">
        <v>136</v>
      </c>
      <c r="M828" t="s">
        <v>3305</v>
      </c>
      <c r="N828" t="s">
        <v>3306</v>
      </c>
      <c r="O828">
        <v>6.7383333333333333</v>
      </c>
      <c r="P828">
        <v>0</v>
      </c>
      <c r="Q828">
        <v>40</v>
      </c>
      <c r="R828">
        <v>0</v>
      </c>
      <c r="S828">
        <v>2</v>
      </c>
      <c r="T828">
        <v>0</v>
      </c>
      <c r="U828">
        <v>1</v>
      </c>
      <c r="V828">
        <v>0</v>
      </c>
      <c r="W828">
        <v>0</v>
      </c>
      <c r="X828">
        <v>0</v>
      </c>
      <c r="Y828">
        <v>32.935893999999998</v>
      </c>
      <c r="Z828">
        <v>0</v>
      </c>
      <c r="AA828">
        <v>16.98582</v>
      </c>
      <c r="AB828">
        <v>0</v>
      </c>
      <c r="AC828">
        <v>0</v>
      </c>
      <c r="AD828">
        <v>0</v>
      </c>
      <c r="AE828">
        <v>0</v>
      </c>
      <c r="AF828">
        <v>49.921714999999999</v>
      </c>
    </row>
    <row r="829" spans="1:32" x14ac:dyDescent="0.3">
      <c r="A829">
        <v>2806907</v>
      </c>
      <c r="B829">
        <v>1</v>
      </c>
      <c r="C829" t="s">
        <v>83</v>
      </c>
      <c r="D829" t="s">
        <v>115</v>
      </c>
      <c r="E829" t="s">
        <v>2816</v>
      </c>
      <c r="F829" t="s">
        <v>1177</v>
      </c>
      <c r="G829" t="s">
        <v>31552</v>
      </c>
      <c r="H829" t="s">
        <v>643</v>
      </c>
      <c r="I829" t="s">
        <v>78</v>
      </c>
      <c r="J829" t="s">
        <v>135</v>
      </c>
      <c r="K829" t="s">
        <v>22</v>
      </c>
      <c r="L829" t="s">
        <v>186</v>
      </c>
      <c r="M829" t="s">
        <v>3307</v>
      </c>
      <c r="N829" t="s">
        <v>3308</v>
      </c>
      <c r="O829">
        <v>7.21</v>
      </c>
      <c r="P829">
        <v>0</v>
      </c>
      <c r="Q829">
        <v>121</v>
      </c>
      <c r="R829">
        <v>0</v>
      </c>
      <c r="S829">
        <v>2</v>
      </c>
      <c r="T829">
        <v>0</v>
      </c>
      <c r="U829">
        <v>6</v>
      </c>
      <c r="V829">
        <v>0</v>
      </c>
      <c r="W829">
        <v>0</v>
      </c>
      <c r="X829">
        <v>0</v>
      </c>
      <c r="Y829">
        <v>99.706565999999995</v>
      </c>
      <c r="Z829">
        <v>0</v>
      </c>
      <c r="AA829">
        <v>2.4658389999999999</v>
      </c>
      <c r="AB829">
        <v>0</v>
      </c>
      <c r="AC829">
        <v>2.4738638000000002</v>
      </c>
      <c r="AD829">
        <v>0</v>
      </c>
      <c r="AE829">
        <v>0</v>
      </c>
      <c r="AF829">
        <v>104.64627</v>
      </c>
    </row>
    <row r="830" spans="1:32" x14ac:dyDescent="0.3">
      <c r="A830">
        <v>2806903</v>
      </c>
      <c r="B830">
        <v>1</v>
      </c>
      <c r="C830" t="s">
        <v>83</v>
      </c>
      <c r="D830" t="s">
        <v>130</v>
      </c>
      <c r="E830" t="s">
        <v>3309</v>
      </c>
      <c r="F830" t="s">
        <v>884</v>
      </c>
      <c r="G830" t="s">
        <v>31551</v>
      </c>
      <c r="H830" t="s">
        <v>648</v>
      </c>
      <c r="I830" t="s">
        <v>79</v>
      </c>
      <c r="J830" t="s">
        <v>135</v>
      </c>
      <c r="K830" t="s">
        <v>22</v>
      </c>
      <c r="L830" t="s">
        <v>186</v>
      </c>
      <c r="M830" t="s">
        <v>3310</v>
      </c>
      <c r="N830" t="s">
        <v>3311</v>
      </c>
      <c r="O830">
        <v>7.5466666666666669</v>
      </c>
      <c r="P830">
        <v>0</v>
      </c>
      <c r="Q830">
        <v>462</v>
      </c>
      <c r="R830">
        <v>0</v>
      </c>
      <c r="S830">
        <v>24</v>
      </c>
      <c r="T830">
        <v>0</v>
      </c>
      <c r="U830">
        <v>106</v>
      </c>
      <c r="V830">
        <v>0</v>
      </c>
      <c r="W830">
        <v>0</v>
      </c>
      <c r="X830">
        <v>0</v>
      </c>
      <c r="Y830">
        <v>834.47170000000006</v>
      </c>
      <c r="Z830">
        <v>0</v>
      </c>
      <c r="AA830">
        <v>22.031395</v>
      </c>
      <c r="AB830">
        <v>0</v>
      </c>
      <c r="AC830">
        <v>426.05322000000001</v>
      </c>
      <c r="AD830">
        <v>0</v>
      </c>
      <c r="AE830">
        <v>0</v>
      </c>
      <c r="AF830">
        <v>1282.5563</v>
      </c>
    </row>
    <row r="831" spans="1:32" x14ac:dyDescent="0.3">
      <c r="A831">
        <v>2806917</v>
      </c>
      <c r="B831">
        <v>1</v>
      </c>
      <c r="C831" t="s">
        <v>83</v>
      </c>
      <c r="D831" t="s">
        <v>126</v>
      </c>
      <c r="E831" t="s">
        <v>3312</v>
      </c>
      <c r="F831" t="s">
        <v>3313</v>
      </c>
      <c r="G831" t="s">
        <v>31549</v>
      </c>
      <c r="H831" t="s">
        <v>134</v>
      </c>
      <c r="I831" t="s">
        <v>79</v>
      </c>
      <c r="J831" t="s">
        <v>135</v>
      </c>
      <c r="K831" t="s">
        <v>22</v>
      </c>
      <c r="L831" t="s">
        <v>136</v>
      </c>
      <c r="M831" t="s">
        <v>3314</v>
      </c>
      <c r="N831" t="s">
        <v>3315</v>
      </c>
      <c r="O831">
        <v>0.1575</v>
      </c>
      <c r="P831">
        <v>4</v>
      </c>
      <c r="Q831">
        <v>1029</v>
      </c>
      <c r="R831">
        <v>9</v>
      </c>
      <c r="S831">
        <v>29</v>
      </c>
      <c r="T831">
        <v>6</v>
      </c>
      <c r="U831">
        <v>47</v>
      </c>
      <c r="V831">
        <v>0</v>
      </c>
      <c r="W831">
        <v>0</v>
      </c>
      <c r="X831">
        <v>4.6885130000000004</v>
      </c>
      <c r="Y831">
        <v>15.783567</v>
      </c>
      <c r="Z831">
        <v>2.2678813999999998</v>
      </c>
      <c r="AA831">
        <v>0.21022303000000001</v>
      </c>
      <c r="AB831">
        <v>3.4902443999999999</v>
      </c>
      <c r="AC831">
        <v>2.5769655999999999</v>
      </c>
      <c r="AD831">
        <v>0</v>
      </c>
      <c r="AE831">
        <v>0</v>
      </c>
      <c r="AF831">
        <v>29.017395</v>
      </c>
    </row>
    <row r="832" spans="1:32" x14ac:dyDescent="0.3">
      <c r="A832">
        <v>2806912</v>
      </c>
      <c r="B832">
        <v>1</v>
      </c>
      <c r="C832" t="s">
        <v>82</v>
      </c>
      <c r="D832" t="s">
        <v>91</v>
      </c>
      <c r="E832" t="s">
        <v>3316</v>
      </c>
      <c r="F832" t="s">
        <v>3317</v>
      </c>
      <c r="G832" t="s">
        <v>31552</v>
      </c>
      <c r="H832" t="s">
        <v>643</v>
      </c>
      <c r="I832" t="s">
        <v>78</v>
      </c>
      <c r="J832" t="s">
        <v>135</v>
      </c>
      <c r="K832" t="s">
        <v>22</v>
      </c>
      <c r="L832" t="s">
        <v>186</v>
      </c>
      <c r="M832" t="s">
        <v>3318</v>
      </c>
      <c r="N832" t="s">
        <v>3319</v>
      </c>
      <c r="O832">
        <v>4.6327777777777781</v>
      </c>
      <c r="P832">
        <v>0</v>
      </c>
      <c r="Q832">
        <v>783</v>
      </c>
      <c r="R832">
        <v>0</v>
      </c>
      <c r="S832">
        <v>0</v>
      </c>
      <c r="T832">
        <v>0</v>
      </c>
      <c r="U832">
        <v>105</v>
      </c>
      <c r="V832">
        <v>0</v>
      </c>
      <c r="W832">
        <v>0</v>
      </c>
      <c r="X832">
        <v>0</v>
      </c>
      <c r="Y832">
        <v>764.54809999999998</v>
      </c>
      <c r="Z832">
        <v>0</v>
      </c>
      <c r="AA832">
        <v>0</v>
      </c>
      <c r="AB832">
        <v>0</v>
      </c>
      <c r="AC832">
        <v>418.81554999999997</v>
      </c>
      <c r="AD832">
        <v>0</v>
      </c>
      <c r="AE832">
        <v>0</v>
      </c>
      <c r="AF832">
        <v>1183.3635999999999</v>
      </c>
    </row>
    <row r="833" spans="1:32" x14ac:dyDescent="0.3">
      <c r="A833">
        <v>2806845</v>
      </c>
      <c r="B833">
        <v>1</v>
      </c>
      <c r="C833" t="s">
        <v>82</v>
      </c>
      <c r="D833" t="s">
        <v>88</v>
      </c>
      <c r="E833" t="s">
        <v>3320</v>
      </c>
      <c r="F833" t="s">
        <v>3321</v>
      </c>
      <c r="G833" t="s">
        <v>31546</v>
      </c>
      <c r="H833" t="s">
        <v>648</v>
      </c>
      <c r="I833" t="s">
        <v>78</v>
      </c>
      <c r="J833" t="s">
        <v>135</v>
      </c>
      <c r="K833" t="s">
        <v>22</v>
      </c>
      <c r="L833" t="s">
        <v>186</v>
      </c>
      <c r="M833" t="s">
        <v>3322</v>
      </c>
      <c r="N833" t="s">
        <v>3323</v>
      </c>
      <c r="O833">
        <v>5.9958333333333336</v>
      </c>
      <c r="P833">
        <v>0</v>
      </c>
      <c r="Q833">
        <v>16</v>
      </c>
      <c r="R833">
        <v>0</v>
      </c>
      <c r="S833">
        <v>0</v>
      </c>
      <c r="T833">
        <v>0</v>
      </c>
      <c r="U833">
        <v>5</v>
      </c>
      <c r="V833">
        <v>0</v>
      </c>
      <c r="W833">
        <v>0</v>
      </c>
      <c r="X833">
        <v>0</v>
      </c>
      <c r="Y833">
        <v>10.364757000000001</v>
      </c>
      <c r="Z833">
        <v>0</v>
      </c>
      <c r="AA833">
        <v>0</v>
      </c>
      <c r="AB833">
        <v>0</v>
      </c>
      <c r="AC833">
        <v>2.1344997999999999</v>
      </c>
      <c r="AD833">
        <v>0</v>
      </c>
      <c r="AE833">
        <v>0</v>
      </c>
      <c r="AF833">
        <v>12.499256000000001</v>
      </c>
    </row>
    <row r="834" spans="1:32" x14ac:dyDescent="0.3">
      <c r="A834">
        <v>2806755</v>
      </c>
      <c r="B834">
        <v>1</v>
      </c>
      <c r="C834" t="s">
        <v>82</v>
      </c>
      <c r="D834" t="s">
        <v>87</v>
      </c>
      <c r="E834" t="s">
        <v>2502</v>
      </c>
      <c r="F834" t="s">
        <v>2503</v>
      </c>
      <c r="G834" t="s">
        <v>31547</v>
      </c>
      <c r="H834" t="s">
        <v>1656</v>
      </c>
      <c r="I834" t="s">
        <v>80</v>
      </c>
      <c r="J834" t="s">
        <v>135</v>
      </c>
      <c r="K834" t="s">
        <v>22</v>
      </c>
      <c r="L834" t="s">
        <v>186</v>
      </c>
      <c r="M834" t="s">
        <v>3324</v>
      </c>
      <c r="N834" t="s">
        <v>3325</v>
      </c>
      <c r="O834">
        <v>0.7369444444444444</v>
      </c>
      <c r="P834">
        <v>0</v>
      </c>
      <c r="Q834">
        <v>3069</v>
      </c>
      <c r="R834">
        <v>0</v>
      </c>
      <c r="S834">
        <v>0</v>
      </c>
      <c r="T834">
        <v>2</v>
      </c>
      <c r="U834">
        <v>2182</v>
      </c>
      <c r="V834">
        <v>0</v>
      </c>
      <c r="W834">
        <v>0</v>
      </c>
      <c r="X834">
        <v>0</v>
      </c>
      <c r="Y834">
        <v>693.20640000000003</v>
      </c>
      <c r="Z834">
        <v>0</v>
      </c>
      <c r="AA834">
        <v>0</v>
      </c>
      <c r="AB834">
        <v>7.1096640000000004</v>
      </c>
      <c r="AC834">
        <v>1152.296</v>
      </c>
      <c r="AD834">
        <v>0</v>
      </c>
      <c r="AE834">
        <v>0</v>
      </c>
      <c r="AF834">
        <v>1852.6120000000001</v>
      </c>
    </row>
    <row r="835" spans="1:32" x14ac:dyDescent="0.3">
      <c r="A835">
        <v>2806694</v>
      </c>
      <c r="B835">
        <v>1</v>
      </c>
      <c r="C835" t="s">
        <v>82</v>
      </c>
      <c r="D835" t="s">
        <v>113</v>
      </c>
      <c r="E835" t="s">
        <v>3326</v>
      </c>
      <c r="F835" t="s">
        <v>3327</v>
      </c>
      <c r="G835" t="s">
        <v>31552</v>
      </c>
      <c r="H835" t="s">
        <v>665</v>
      </c>
      <c r="I835" t="s">
        <v>78</v>
      </c>
      <c r="J835" t="s">
        <v>135</v>
      </c>
      <c r="K835" t="s">
        <v>22</v>
      </c>
      <c r="L835" t="s">
        <v>136</v>
      </c>
      <c r="M835" t="s">
        <v>3328</v>
      </c>
      <c r="N835" t="s">
        <v>3329</v>
      </c>
      <c r="O835">
        <v>1.8919444444444444</v>
      </c>
      <c r="P835">
        <v>0</v>
      </c>
      <c r="Q835">
        <v>332</v>
      </c>
      <c r="R835">
        <v>0</v>
      </c>
      <c r="S835">
        <v>0</v>
      </c>
      <c r="T835">
        <v>0</v>
      </c>
      <c r="U835">
        <v>21</v>
      </c>
      <c r="V835">
        <v>0</v>
      </c>
      <c r="W835">
        <v>0</v>
      </c>
      <c r="X835">
        <v>0</v>
      </c>
      <c r="Y835">
        <v>166.91723999999999</v>
      </c>
      <c r="Z835">
        <v>0</v>
      </c>
      <c r="AA835">
        <v>0</v>
      </c>
      <c r="AB835">
        <v>0</v>
      </c>
      <c r="AC835">
        <v>37.251747000000002</v>
      </c>
      <c r="AD835">
        <v>0</v>
      </c>
      <c r="AE835">
        <v>0</v>
      </c>
      <c r="AF835">
        <v>204.16899000000001</v>
      </c>
    </row>
    <row r="836" spans="1:32" x14ac:dyDescent="0.3">
      <c r="A836">
        <v>2806654</v>
      </c>
      <c r="B836">
        <v>1</v>
      </c>
      <c r="C836" t="s">
        <v>82</v>
      </c>
      <c r="D836" t="s">
        <v>104</v>
      </c>
      <c r="E836" t="s">
        <v>2519</v>
      </c>
      <c r="F836" t="s">
        <v>796</v>
      </c>
      <c r="G836" t="s">
        <v>31548</v>
      </c>
      <c r="H836" t="s">
        <v>311</v>
      </c>
      <c r="I836" t="s">
        <v>78</v>
      </c>
      <c r="J836" t="s">
        <v>135</v>
      </c>
      <c r="K836" t="s">
        <v>22</v>
      </c>
      <c r="L836" t="s">
        <v>136</v>
      </c>
      <c r="M836" t="s">
        <v>3330</v>
      </c>
      <c r="N836" t="s">
        <v>3331</v>
      </c>
      <c r="O836">
        <v>2.3050000000000002</v>
      </c>
      <c r="P836">
        <v>0</v>
      </c>
      <c r="Q836">
        <v>7</v>
      </c>
      <c r="R836">
        <v>0</v>
      </c>
      <c r="S836">
        <v>0</v>
      </c>
      <c r="T836">
        <v>0</v>
      </c>
      <c r="U836">
        <v>5</v>
      </c>
      <c r="V836">
        <v>0</v>
      </c>
      <c r="W836">
        <v>0</v>
      </c>
      <c r="X836">
        <v>0</v>
      </c>
      <c r="Y836">
        <v>3.7751546</v>
      </c>
      <c r="Z836">
        <v>0</v>
      </c>
      <c r="AA836">
        <v>0</v>
      </c>
      <c r="AB836">
        <v>0</v>
      </c>
      <c r="AC836">
        <v>5.8655366999999998</v>
      </c>
      <c r="AD836">
        <v>0</v>
      </c>
      <c r="AE836">
        <v>0</v>
      </c>
      <c r="AF836">
        <v>9.6406919999999996</v>
      </c>
    </row>
    <row r="837" spans="1:32" x14ac:dyDescent="0.3">
      <c r="A837">
        <v>2806605</v>
      </c>
      <c r="B837">
        <v>1</v>
      </c>
      <c r="C837" t="s">
        <v>82</v>
      </c>
      <c r="D837" t="s">
        <v>101</v>
      </c>
      <c r="E837" t="s">
        <v>3332</v>
      </c>
      <c r="F837" t="s">
        <v>3333</v>
      </c>
      <c r="G837" t="s">
        <v>31551</v>
      </c>
      <c r="H837" t="s">
        <v>134</v>
      </c>
      <c r="I837" t="s">
        <v>79</v>
      </c>
      <c r="J837" t="s">
        <v>248</v>
      </c>
      <c r="K837" t="s">
        <v>22</v>
      </c>
      <c r="L837" t="s">
        <v>136</v>
      </c>
      <c r="M837" t="s">
        <v>3334</v>
      </c>
      <c r="N837" t="s">
        <v>3335</v>
      </c>
      <c r="O837">
        <v>6.3888888888888893E-3</v>
      </c>
      <c r="P837">
        <v>6</v>
      </c>
      <c r="Q837">
        <v>14</v>
      </c>
      <c r="R837">
        <v>16</v>
      </c>
      <c r="S837">
        <v>25</v>
      </c>
      <c r="T837">
        <v>16</v>
      </c>
      <c r="U837">
        <v>11</v>
      </c>
      <c r="V837">
        <v>5</v>
      </c>
      <c r="W837">
        <v>0</v>
      </c>
      <c r="X837">
        <v>8.4364569999999996E-3</v>
      </c>
      <c r="Y837">
        <v>1.5157571E-2</v>
      </c>
      <c r="Z837">
        <v>3.911535E-2</v>
      </c>
      <c r="AA837">
        <v>5.7031789999999999E-2</v>
      </c>
      <c r="AB837">
        <v>2.3215709000000002</v>
      </c>
      <c r="AC837">
        <v>0.19937170000000001</v>
      </c>
      <c r="AD837">
        <v>5.4401754999999996</v>
      </c>
      <c r="AE837">
        <v>0</v>
      </c>
      <c r="AF837">
        <v>8.0808590000000002</v>
      </c>
    </row>
    <row r="838" spans="1:32" x14ac:dyDescent="0.3">
      <c r="A838">
        <v>2806617</v>
      </c>
      <c r="B838">
        <v>1</v>
      </c>
      <c r="C838" t="s">
        <v>82</v>
      </c>
      <c r="D838" t="s">
        <v>113</v>
      </c>
      <c r="E838" t="s">
        <v>3336</v>
      </c>
      <c r="F838" t="s">
        <v>3337</v>
      </c>
      <c r="G838" t="s">
        <v>31545</v>
      </c>
      <c r="H838" t="s">
        <v>145</v>
      </c>
      <c r="I838" t="s">
        <v>79</v>
      </c>
      <c r="J838" t="s">
        <v>135</v>
      </c>
      <c r="K838" t="s">
        <v>22</v>
      </c>
      <c r="L838" t="s">
        <v>136</v>
      </c>
      <c r="M838" t="s">
        <v>3338</v>
      </c>
      <c r="N838" t="s">
        <v>3339</v>
      </c>
      <c r="O838">
        <v>0.89555555555555555</v>
      </c>
      <c r="P838">
        <v>21</v>
      </c>
      <c r="Q838">
        <v>135</v>
      </c>
      <c r="R838">
        <v>4</v>
      </c>
      <c r="S838">
        <v>37</v>
      </c>
      <c r="T838">
        <v>4</v>
      </c>
      <c r="U838">
        <v>22</v>
      </c>
      <c r="V838">
        <v>0</v>
      </c>
      <c r="W838">
        <v>0</v>
      </c>
      <c r="X838">
        <v>97.637630000000001</v>
      </c>
      <c r="Y838">
        <v>173.02255</v>
      </c>
      <c r="Z838">
        <v>0.92067770000000004</v>
      </c>
      <c r="AA838">
        <v>13.715024</v>
      </c>
      <c r="AB838">
        <v>25.612123</v>
      </c>
      <c r="AC838">
        <v>19.315239999999999</v>
      </c>
      <c r="AD838">
        <v>0</v>
      </c>
      <c r="AE838">
        <v>0</v>
      </c>
      <c r="AF838">
        <v>330.22323999999998</v>
      </c>
    </row>
    <row r="839" spans="1:32" x14ac:dyDescent="0.3">
      <c r="A839">
        <v>2806616</v>
      </c>
      <c r="B839">
        <v>1</v>
      </c>
      <c r="C839" t="s">
        <v>82</v>
      </c>
      <c r="D839" t="s">
        <v>87</v>
      </c>
      <c r="E839" t="s">
        <v>3340</v>
      </c>
      <c r="F839" t="s">
        <v>3341</v>
      </c>
      <c r="G839" t="s">
        <v>31552</v>
      </c>
      <c r="H839" t="s">
        <v>145</v>
      </c>
      <c r="I839" t="s">
        <v>78</v>
      </c>
      <c r="J839" t="s">
        <v>135</v>
      </c>
      <c r="K839" t="s">
        <v>22</v>
      </c>
      <c r="L839" t="s">
        <v>136</v>
      </c>
      <c r="M839" t="s">
        <v>3342</v>
      </c>
      <c r="N839" t="s">
        <v>3343</v>
      </c>
      <c r="O839">
        <v>0.49249999999999999</v>
      </c>
      <c r="P839">
        <v>0</v>
      </c>
      <c r="Q839">
        <v>501</v>
      </c>
      <c r="R839">
        <v>0</v>
      </c>
      <c r="S839">
        <v>0</v>
      </c>
      <c r="T839">
        <v>0</v>
      </c>
      <c r="U839">
        <v>54</v>
      </c>
      <c r="V839">
        <v>0</v>
      </c>
      <c r="W839">
        <v>0</v>
      </c>
      <c r="X839">
        <v>0</v>
      </c>
      <c r="Y839">
        <v>77.428635</v>
      </c>
      <c r="Z839">
        <v>0</v>
      </c>
      <c r="AA839">
        <v>0</v>
      </c>
      <c r="AB839">
        <v>0</v>
      </c>
      <c r="AC839">
        <v>16.275679</v>
      </c>
      <c r="AD839">
        <v>0</v>
      </c>
      <c r="AE839">
        <v>0</v>
      </c>
      <c r="AF839">
        <v>93.704314999999994</v>
      </c>
    </row>
    <row r="840" spans="1:32" x14ac:dyDescent="0.3">
      <c r="A840">
        <v>2806609</v>
      </c>
      <c r="B840">
        <v>1</v>
      </c>
      <c r="C840" t="s">
        <v>82</v>
      </c>
      <c r="D840" t="s">
        <v>98</v>
      </c>
      <c r="E840" t="s">
        <v>1058</v>
      </c>
      <c r="F840" t="s">
        <v>1059</v>
      </c>
      <c r="G840" t="s">
        <v>31552</v>
      </c>
      <c r="H840" t="s">
        <v>665</v>
      </c>
      <c r="I840" t="s">
        <v>78</v>
      </c>
      <c r="J840" t="s">
        <v>135</v>
      </c>
      <c r="K840" t="s">
        <v>22</v>
      </c>
      <c r="L840" t="s">
        <v>136</v>
      </c>
      <c r="M840" t="s">
        <v>3344</v>
      </c>
      <c r="N840" t="s">
        <v>3345</v>
      </c>
      <c r="O840">
        <v>0.53944444444444439</v>
      </c>
      <c r="P840">
        <v>0</v>
      </c>
      <c r="Q840">
        <v>421</v>
      </c>
      <c r="R840">
        <v>0</v>
      </c>
      <c r="S840">
        <v>0</v>
      </c>
      <c r="T840">
        <v>0</v>
      </c>
      <c r="U840">
        <v>39</v>
      </c>
      <c r="V840">
        <v>0</v>
      </c>
      <c r="W840">
        <v>0</v>
      </c>
      <c r="X840">
        <v>0</v>
      </c>
      <c r="Y840">
        <v>70.41386</v>
      </c>
      <c r="Z840">
        <v>0</v>
      </c>
      <c r="AA840">
        <v>0</v>
      </c>
      <c r="AB840">
        <v>0</v>
      </c>
      <c r="AC840">
        <v>20.474627000000002</v>
      </c>
      <c r="AD840">
        <v>0</v>
      </c>
      <c r="AE840">
        <v>0</v>
      </c>
      <c r="AF840">
        <v>90.888490000000004</v>
      </c>
    </row>
    <row r="841" spans="1:32" x14ac:dyDescent="0.3">
      <c r="A841">
        <v>2806610</v>
      </c>
      <c r="B841">
        <v>1</v>
      </c>
      <c r="C841" t="s">
        <v>82</v>
      </c>
      <c r="D841" t="s">
        <v>90</v>
      </c>
      <c r="E841" t="s">
        <v>1240</v>
      </c>
      <c r="F841" t="s">
        <v>1241</v>
      </c>
      <c r="G841" t="s">
        <v>31552</v>
      </c>
      <c r="H841" t="s">
        <v>665</v>
      </c>
      <c r="I841" t="s">
        <v>78</v>
      </c>
      <c r="J841" t="s">
        <v>135</v>
      </c>
      <c r="K841" t="s">
        <v>22</v>
      </c>
      <c r="L841" t="s">
        <v>136</v>
      </c>
      <c r="M841" t="s">
        <v>2549</v>
      </c>
      <c r="N841" t="s">
        <v>3346</v>
      </c>
      <c r="O841">
        <v>0.65</v>
      </c>
      <c r="P841">
        <v>0</v>
      </c>
      <c r="Q841">
        <v>373</v>
      </c>
      <c r="R841">
        <v>0</v>
      </c>
      <c r="S841">
        <v>0</v>
      </c>
      <c r="T841">
        <v>0</v>
      </c>
      <c r="U841">
        <v>20</v>
      </c>
      <c r="V841">
        <v>0</v>
      </c>
      <c r="W841">
        <v>0</v>
      </c>
      <c r="X841">
        <v>0</v>
      </c>
      <c r="Y841">
        <v>69.280630000000002</v>
      </c>
      <c r="Z841">
        <v>0</v>
      </c>
      <c r="AA841">
        <v>0</v>
      </c>
      <c r="AB841">
        <v>0</v>
      </c>
      <c r="AC841">
        <v>5.0084533999999996</v>
      </c>
      <c r="AD841">
        <v>0</v>
      </c>
      <c r="AE841">
        <v>0</v>
      </c>
      <c r="AF841">
        <v>74.289085</v>
      </c>
    </row>
    <row r="842" spans="1:32" x14ac:dyDescent="0.3">
      <c r="A842">
        <v>2806504</v>
      </c>
      <c r="B842">
        <v>1</v>
      </c>
      <c r="C842" t="s">
        <v>82</v>
      </c>
      <c r="D842" t="s">
        <v>104</v>
      </c>
      <c r="E842" t="s">
        <v>3347</v>
      </c>
      <c r="F842" t="s">
        <v>3348</v>
      </c>
      <c r="G842" t="s">
        <v>31548</v>
      </c>
      <c r="H842" t="s">
        <v>333</v>
      </c>
      <c r="I842" t="s">
        <v>78</v>
      </c>
      <c r="J842" t="s">
        <v>135</v>
      </c>
      <c r="K842" t="s">
        <v>22</v>
      </c>
      <c r="L842" t="s">
        <v>136</v>
      </c>
      <c r="M842" t="s">
        <v>3349</v>
      </c>
      <c r="N842" t="s">
        <v>3350</v>
      </c>
      <c r="O842">
        <v>1.345</v>
      </c>
      <c r="P842">
        <v>0</v>
      </c>
      <c r="Q842">
        <v>4</v>
      </c>
      <c r="R842">
        <v>0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0</v>
      </c>
      <c r="Y842">
        <v>1.9595448</v>
      </c>
      <c r="Z842">
        <v>0</v>
      </c>
      <c r="AA842">
        <v>0</v>
      </c>
      <c r="AB842">
        <v>0</v>
      </c>
      <c r="AC842">
        <v>1.688131</v>
      </c>
      <c r="AD842">
        <v>0</v>
      </c>
      <c r="AE842">
        <v>0</v>
      </c>
      <c r="AF842">
        <v>3.6476758</v>
      </c>
    </row>
    <row r="843" spans="1:32" x14ac:dyDescent="0.3">
      <c r="A843">
        <v>2806471</v>
      </c>
      <c r="B843">
        <v>1</v>
      </c>
      <c r="C843" t="s">
        <v>82</v>
      </c>
      <c r="D843" t="s">
        <v>105</v>
      </c>
      <c r="E843" t="s">
        <v>3351</v>
      </c>
      <c r="F843" t="s">
        <v>3352</v>
      </c>
      <c r="G843" t="s">
        <v>31551</v>
      </c>
      <c r="H843" t="s">
        <v>145</v>
      </c>
      <c r="I843" t="s">
        <v>79</v>
      </c>
      <c r="J843" t="s">
        <v>135</v>
      </c>
      <c r="K843" t="s">
        <v>22</v>
      </c>
      <c r="L843" t="s">
        <v>136</v>
      </c>
      <c r="M843" t="s">
        <v>3353</v>
      </c>
      <c r="N843" t="s">
        <v>1909</v>
      </c>
      <c r="O843">
        <v>0.32055555555555554</v>
      </c>
      <c r="P843">
        <v>0</v>
      </c>
      <c r="Q843">
        <v>7</v>
      </c>
      <c r="R843">
        <v>0</v>
      </c>
      <c r="S843">
        <v>16</v>
      </c>
      <c r="T843">
        <v>1</v>
      </c>
      <c r="U843">
        <v>6</v>
      </c>
      <c r="V843">
        <v>0</v>
      </c>
      <c r="W843">
        <v>0</v>
      </c>
      <c r="X843">
        <v>0</v>
      </c>
      <c r="Y843">
        <v>0.35432520000000001</v>
      </c>
      <c r="Z843">
        <v>0</v>
      </c>
      <c r="AA843">
        <v>1.327197</v>
      </c>
      <c r="AB843">
        <v>1.5769941000000001</v>
      </c>
      <c r="AC843">
        <v>0.52339022999999996</v>
      </c>
      <c r="AD843">
        <v>0</v>
      </c>
      <c r="AE843">
        <v>0</v>
      </c>
      <c r="AF843">
        <v>3.7819066000000001</v>
      </c>
    </row>
    <row r="844" spans="1:32" x14ac:dyDescent="0.3">
      <c r="A844">
        <v>2806465</v>
      </c>
      <c r="B844">
        <v>1</v>
      </c>
      <c r="C844" t="s">
        <v>82</v>
      </c>
      <c r="D844" t="s">
        <v>107</v>
      </c>
      <c r="E844" t="s">
        <v>3354</v>
      </c>
      <c r="F844" t="s">
        <v>3355</v>
      </c>
      <c r="G844" t="s">
        <v>31546</v>
      </c>
      <c r="H844" t="s">
        <v>145</v>
      </c>
      <c r="I844" t="s">
        <v>78</v>
      </c>
      <c r="J844" t="s">
        <v>135</v>
      </c>
      <c r="K844" t="s">
        <v>22</v>
      </c>
      <c r="L844" t="s">
        <v>136</v>
      </c>
      <c r="M844" t="s">
        <v>3356</v>
      </c>
      <c r="N844" t="s">
        <v>3357</v>
      </c>
      <c r="O844">
        <v>1.0811111111111111</v>
      </c>
      <c r="P844">
        <v>0</v>
      </c>
      <c r="Q844">
        <v>45</v>
      </c>
      <c r="R844">
        <v>0</v>
      </c>
      <c r="S844">
        <v>0</v>
      </c>
      <c r="T844">
        <v>0</v>
      </c>
      <c r="U844">
        <v>11</v>
      </c>
      <c r="V844">
        <v>0</v>
      </c>
      <c r="W844">
        <v>0</v>
      </c>
      <c r="X844">
        <v>0</v>
      </c>
      <c r="Y844">
        <v>34.720913000000003</v>
      </c>
      <c r="Z844">
        <v>0</v>
      </c>
      <c r="AA844">
        <v>0</v>
      </c>
      <c r="AB844">
        <v>0</v>
      </c>
      <c r="AC844">
        <v>38.600346000000002</v>
      </c>
      <c r="AD844">
        <v>0</v>
      </c>
      <c r="AE844">
        <v>0</v>
      </c>
      <c r="AF844">
        <v>73.321259999999995</v>
      </c>
    </row>
    <row r="845" spans="1:32" x14ac:dyDescent="0.3">
      <c r="A845">
        <v>2806451</v>
      </c>
      <c r="B845">
        <v>1</v>
      </c>
      <c r="C845" t="s">
        <v>82</v>
      </c>
      <c r="D845" t="s">
        <v>100</v>
      </c>
      <c r="E845" t="s">
        <v>3358</v>
      </c>
      <c r="F845" t="s">
        <v>3359</v>
      </c>
      <c r="G845" t="s">
        <v>31548</v>
      </c>
      <c r="H845" t="s">
        <v>333</v>
      </c>
      <c r="I845" t="s">
        <v>78</v>
      </c>
      <c r="J845" t="s">
        <v>135</v>
      </c>
      <c r="K845" t="s">
        <v>22</v>
      </c>
      <c r="L845" t="s">
        <v>136</v>
      </c>
      <c r="M845" t="s">
        <v>3360</v>
      </c>
      <c r="N845" t="s">
        <v>3361</v>
      </c>
      <c r="O845">
        <v>3.7261111111111109</v>
      </c>
      <c r="P845">
        <v>0</v>
      </c>
      <c r="Q845">
        <v>12</v>
      </c>
      <c r="R845">
        <v>0</v>
      </c>
      <c r="S845">
        <v>0</v>
      </c>
      <c r="T845">
        <v>0</v>
      </c>
      <c r="U845">
        <v>4</v>
      </c>
      <c r="V845">
        <v>0</v>
      </c>
      <c r="W845">
        <v>0</v>
      </c>
      <c r="X845">
        <v>0</v>
      </c>
      <c r="Y845">
        <v>11.528934</v>
      </c>
      <c r="Z845">
        <v>0</v>
      </c>
      <c r="AA845">
        <v>0</v>
      </c>
      <c r="AB845">
        <v>0</v>
      </c>
      <c r="AC845">
        <v>5.2553400000000003</v>
      </c>
      <c r="AD845">
        <v>0</v>
      </c>
      <c r="AE845">
        <v>0</v>
      </c>
      <c r="AF845">
        <v>16.784272999999999</v>
      </c>
    </row>
    <row r="846" spans="1:32" x14ac:dyDescent="0.3">
      <c r="A846">
        <v>2806404</v>
      </c>
      <c r="B846">
        <v>1</v>
      </c>
      <c r="C846" t="s">
        <v>83</v>
      </c>
      <c r="D846" t="s">
        <v>123</v>
      </c>
      <c r="E846" t="s">
        <v>3362</v>
      </c>
      <c r="F846" t="s">
        <v>3363</v>
      </c>
      <c r="G846" t="s">
        <v>31548</v>
      </c>
      <c r="H846" t="s">
        <v>333</v>
      </c>
      <c r="I846" t="s">
        <v>78</v>
      </c>
      <c r="J846" t="s">
        <v>135</v>
      </c>
      <c r="K846" t="s">
        <v>22</v>
      </c>
      <c r="L846" t="s">
        <v>136</v>
      </c>
      <c r="M846" t="s">
        <v>3364</v>
      </c>
      <c r="N846" t="s">
        <v>3365</v>
      </c>
      <c r="O846">
        <v>1.4422222222222223</v>
      </c>
      <c r="P846">
        <v>0</v>
      </c>
      <c r="Q846">
        <v>1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0.88296490000000005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0.88296490000000005</v>
      </c>
    </row>
    <row r="847" spans="1:32" x14ac:dyDescent="0.3">
      <c r="A847">
        <v>2806393</v>
      </c>
      <c r="B847">
        <v>1</v>
      </c>
      <c r="C847" t="s">
        <v>83</v>
      </c>
      <c r="D847" t="s">
        <v>128</v>
      </c>
      <c r="E847" t="s">
        <v>3366</v>
      </c>
      <c r="F847" t="s">
        <v>3367</v>
      </c>
      <c r="G847" t="s">
        <v>31551</v>
      </c>
      <c r="H847" t="s">
        <v>145</v>
      </c>
      <c r="I847" t="s">
        <v>79</v>
      </c>
      <c r="J847" t="s">
        <v>135</v>
      </c>
      <c r="K847" t="s">
        <v>22</v>
      </c>
      <c r="L847" t="s">
        <v>136</v>
      </c>
      <c r="M847" t="s">
        <v>3368</v>
      </c>
      <c r="N847" t="s">
        <v>3369</v>
      </c>
      <c r="O847">
        <v>0.78027777777777774</v>
      </c>
      <c r="P847">
        <v>0</v>
      </c>
      <c r="Q847">
        <v>0</v>
      </c>
      <c r="R847">
        <v>9</v>
      </c>
      <c r="S847">
        <v>0</v>
      </c>
      <c r="T847">
        <v>6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3.8695154</v>
      </c>
      <c r="AA847">
        <v>0</v>
      </c>
      <c r="AB847">
        <v>72.9101</v>
      </c>
      <c r="AC847">
        <v>0</v>
      </c>
      <c r="AD847">
        <v>0</v>
      </c>
      <c r="AE847">
        <v>0</v>
      </c>
      <c r="AF847">
        <v>76.779619999999994</v>
      </c>
    </row>
    <row r="848" spans="1:32" x14ac:dyDescent="0.3">
      <c r="A848">
        <v>2806290</v>
      </c>
      <c r="B848">
        <v>1</v>
      </c>
      <c r="C848" t="s">
        <v>82</v>
      </c>
      <c r="D848" t="s">
        <v>104</v>
      </c>
      <c r="E848" t="s">
        <v>3370</v>
      </c>
      <c r="F848" t="s">
        <v>3371</v>
      </c>
      <c r="G848" t="s">
        <v>31548</v>
      </c>
      <c r="H848" t="s">
        <v>893</v>
      </c>
      <c r="I848" t="s">
        <v>78</v>
      </c>
      <c r="J848" t="s">
        <v>135</v>
      </c>
      <c r="K848" t="s">
        <v>22</v>
      </c>
      <c r="L848" t="s">
        <v>136</v>
      </c>
      <c r="M848" t="s">
        <v>3372</v>
      </c>
      <c r="N848" t="s">
        <v>3373</v>
      </c>
      <c r="O848">
        <v>3.5427777777777778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2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9.2122100000000007</v>
      </c>
      <c r="AD848">
        <v>0</v>
      </c>
      <c r="AE848">
        <v>0</v>
      </c>
      <c r="AF848">
        <v>9.2122100000000007</v>
      </c>
    </row>
    <row r="849" spans="1:32" x14ac:dyDescent="0.3">
      <c r="A849">
        <v>2806077</v>
      </c>
      <c r="B849">
        <v>1</v>
      </c>
      <c r="C849" t="s">
        <v>83</v>
      </c>
      <c r="D849" t="s">
        <v>130</v>
      </c>
      <c r="E849" t="s">
        <v>3374</v>
      </c>
      <c r="F849" t="s">
        <v>461</v>
      </c>
      <c r="G849" t="s">
        <v>31552</v>
      </c>
      <c r="H849" t="s">
        <v>665</v>
      </c>
      <c r="I849" t="s">
        <v>78</v>
      </c>
      <c r="J849" t="s">
        <v>135</v>
      </c>
      <c r="K849" t="s">
        <v>22</v>
      </c>
      <c r="L849" t="s">
        <v>136</v>
      </c>
      <c r="M849" t="s">
        <v>3375</v>
      </c>
      <c r="N849" t="s">
        <v>3376</v>
      </c>
      <c r="O849">
        <v>1.2175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149</v>
      </c>
      <c r="V849">
        <v>0</v>
      </c>
      <c r="W849">
        <v>1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99.151769999999999</v>
      </c>
      <c r="AD849">
        <v>0</v>
      </c>
      <c r="AE849">
        <v>78.176450000000003</v>
      </c>
      <c r="AF849">
        <v>177.32821999999999</v>
      </c>
    </row>
    <row r="850" spans="1:32" x14ac:dyDescent="0.3">
      <c r="A850">
        <v>2805863</v>
      </c>
      <c r="B850">
        <v>1</v>
      </c>
      <c r="C850" t="s">
        <v>82</v>
      </c>
      <c r="D850" t="s">
        <v>100</v>
      </c>
      <c r="E850" t="s">
        <v>3377</v>
      </c>
      <c r="F850" t="s">
        <v>3378</v>
      </c>
      <c r="G850" t="s">
        <v>31550</v>
      </c>
      <c r="H850" t="s">
        <v>380</v>
      </c>
      <c r="I850" t="s">
        <v>78</v>
      </c>
      <c r="J850" t="s">
        <v>135</v>
      </c>
      <c r="K850" t="s">
        <v>22</v>
      </c>
      <c r="L850" t="s">
        <v>136</v>
      </c>
      <c r="M850" t="s">
        <v>3379</v>
      </c>
      <c r="N850" t="s">
        <v>3380</v>
      </c>
      <c r="O850">
        <v>0.9425</v>
      </c>
      <c r="P850">
        <v>0</v>
      </c>
      <c r="Q850">
        <v>82</v>
      </c>
      <c r="R850">
        <v>0</v>
      </c>
      <c r="S850">
        <v>0</v>
      </c>
      <c r="T850">
        <v>0</v>
      </c>
      <c r="U850">
        <v>3</v>
      </c>
      <c r="V850">
        <v>0</v>
      </c>
      <c r="W850">
        <v>0</v>
      </c>
      <c r="X850">
        <v>0</v>
      </c>
      <c r="Y850">
        <v>28.546099999999999</v>
      </c>
      <c r="Z850">
        <v>0</v>
      </c>
      <c r="AA850">
        <v>0</v>
      </c>
      <c r="AB850">
        <v>0</v>
      </c>
      <c r="AC850">
        <v>2.6381356999999999</v>
      </c>
      <c r="AD850">
        <v>0</v>
      </c>
      <c r="AE850">
        <v>0</v>
      </c>
      <c r="AF850">
        <v>31.184235000000001</v>
      </c>
    </row>
    <row r="851" spans="1:32" x14ac:dyDescent="0.3">
      <c r="A851">
        <v>2805720</v>
      </c>
      <c r="B851">
        <v>1</v>
      </c>
      <c r="C851" t="s">
        <v>83</v>
      </c>
      <c r="D851" t="s">
        <v>125</v>
      </c>
      <c r="E851" t="s">
        <v>3381</v>
      </c>
      <c r="F851" t="s">
        <v>3382</v>
      </c>
      <c r="G851" t="s">
        <v>31549</v>
      </c>
      <c r="H851" t="s">
        <v>134</v>
      </c>
      <c r="I851" t="s">
        <v>79</v>
      </c>
      <c r="J851" t="s">
        <v>135</v>
      </c>
      <c r="K851" t="s">
        <v>22</v>
      </c>
      <c r="L851" t="s">
        <v>136</v>
      </c>
      <c r="M851" t="s">
        <v>3383</v>
      </c>
      <c r="N851" t="s">
        <v>3384</v>
      </c>
      <c r="O851">
        <v>0.87888888888888894</v>
      </c>
      <c r="P851">
        <v>0</v>
      </c>
      <c r="Q851">
        <v>0</v>
      </c>
      <c r="R851">
        <v>43</v>
      </c>
      <c r="S851">
        <v>0</v>
      </c>
      <c r="T851">
        <v>4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8.7544229999999992</v>
      </c>
      <c r="AA851">
        <v>0</v>
      </c>
      <c r="AB851">
        <v>0.50786779999999998</v>
      </c>
      <c r="AC851">
        <v>0</v>
      </c>
      <c r="AD851">
        <v>0</v>
      </c>
      <c r="AE851">
        <v>0</v>
      </c>
      <c r="AF851">
        <v>9.2622909999999994</v>
      </c>
    </row>
    <row r="852" spans="1:32" x14ac:dyDescent="0.3">
      <c r="A852">
        <v>2805732</v>
      </c>
      <c r="B852">
        <v>1</v>
      </c>
      <c r="C852" t="s">
        <v>82</v>
      </c>
      <c r="D852" t="s">
        <v>93</v>
      </c>
      <c r="E852" t="s">
        <v>3385</v>
      </c>
      <c r="F852" t="s">
        <v>3386</v>
      </c>
      <c r="G852" t="s">
        <v>31548</v>
      </c>
      <c r="H852" t="s">
        <v>311</v>
      </c>
      <c r="I852" t="s">
        <v>78</v>
      </c>
      <c r="J852" t="s">
        <v>135</v>
      </c>
      <c r="K852" t="s">
        <v>22</v>
      </c>
      <c r="L852" t="s">
        <v>136</v>
      </c>
      <c r="M852" t="s">
        <v>3387</v>
      </c>
      <c r="N852" t="s">
        <v>3388</v>
      </c>
      <c r="O852">
        <v>0.79972222222222222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1.0561545000000001</v>
      </c>
      <c r="AD852">
        <v>0</v>
      </c>
      <c r="AE852">
        <v>0</v>
      </c>
      <c r="AF852">
        <v>1.0561545000000001</v>
      </c>
    </row>
    <row r="853" spans="1:32" x14ac:dyDescent="0.3">
      <c r="A853">
        <v>2805745</v>
      </c>
      <c r="B853">
        <v>1</v>
      </c>
      <c r="C853" t="s">
        <v>82</v>
      </c>
      <c r="D853" t="s">
        <v>85</v>
      </c>
      <c r="E853" t="s">
        <v>3389</v>
      </c>
      <c r="F853" t="s">
        <v>3390</v>
      </c>
      <c r="G853" t="s">
        <v>31548</v>
      </c>
      <c r="H853" t="s">
        <v>311</v>
      </c>
      <c r="I853" t="s">
        <v>78</v>
      </c>
      <c r="J853" t="s">
        <v>135</v>
      </c>
      <c r="K853" t="s">
        <v>22</v>
      </c>
      <c r="L853" t="s">
        <v>136</v>
      </c>
      <c r="M853" t="s">
        <v>3391</v>
      </c>
      <c r="N853" t="s">
        <v>3392</v>
      </c>
      <c r="O853">
        <v>1.4283333333333332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29.588010000000001</v>
      </c>
      <c r="AD853">
        <v>0</v>
      </c>
      <c r="AE853">
        <v>0</v>
      </c>
      <c r="AF853">
        <v>29.588010000000001</v>
      </c>
    </row>
    <row r="854" spans="1:32" x14ac:dyDescent="0.3">
      <c r="A854">
        <v>2805716</v>
      </c>
      <c r="B854">
        <v>1</v>
      </c>
      <c r="C854" t="s">
        <v>82</v>
      </c>
      <c r="D854" t="s">
        <v>88</v>
      </c>
      <c r="E854" t="s">
        <v>3393</v>
      </c>
      <c r="F854" t="s">
        <v>3394</v>
      </c>
      <c r="G854" t="s">
        <v>31546</v>
      </c>
      <c r="H854" t="s">
        <v>1297</v>
      </c>
      <c r="I854" t="s">
        <v>78</v>
      </c>
      <c r="J854" t="s">
        <v>135</v>
      </c>
      <c r="K854" t="s">
        <v>22</v>
      </c>
      <c r="L854" t="s">
        <v>136</v>
      </c>
      <c r="M854" t="s">
        <v>3395</v>
      </c>
      <c r="N854" t="s">
        <v>3396</v>
      </c>
      <c r="O854">
        <v>2.0422222222222222</v>
      </c>
      <c r="P854">
        <v>0</v>
      </c>
      <c r="Q854">
        <v>42</v>
      </c>
      <c r="R854">
        <v>0</v>
      </c>
      <c r="S854">
        <v>0</v>
      </c>
      <c r="T854">
        <v>0</v>
      </c>
      <c r="U854">
        <v>4</v>
      </c>
      <c r="V854">
        <v>0</v>
      </c>
      <c r="W854">
        <v>0</v>
      </c>
      <c r="X854">
        <v>0</v>
      </c>
      <c r="Y854">
        <v>19.971153000000001</v>
      </c>
      <c r="Z854">
        <v>0</v>
      </c>
      <c r="AA854">
        <v>0</v>
      </c>
      <c r="AB854">
        <v>0</v>
      </c>
      <c r="AC854">
        <v>5.6190049999999996</v>
      </c>
      <c r="AD854">
        <v>0</v>
      </c>
      <c r="AE854">
        <v>0</v>
      </c>
      <c r="AF854">
        <v>25.590157999999999</v>
      </c>
    </row>
    <row r="855" spans="1:32" x14ac:dyDescent="0.3">
      <c r="A855">
        <v>2805737</v>
      </c>
      <c r="B855">
        <v>1</v>
      </c>
      <c r="C855" t="s">
        <v>82</v>
      </c>
      <c r="D855" t="s">
        <v>104</v>
      </c>
      <c r="E855" t="s">
        <v>3397</v>
      </c>
      <c r="F855" t="s">
        <v>3398</v>
      </c>
      <c r="G855" t="s">
        <v>31546</v>
      </c>
      <c r="H855" t="s">
        <v>223</v>
      </c>
      <c r="I855" t="s">
        <v>78</v>
      </c>
      <c r="J855" t="s">
        <v>135</v>
      </c>
      <c r="K855" t="s">
        <v>22</v>
      </c>
      <c r="L855" t="s">
        <v>136</v>
      </c>
      <c r="M855" t="s">
        <v>3399</v>
      </c>
      <c r="N855" t="s">
        <v>3400</v>
      </c>
      <c r="O855">
        <v>0.86277777777777775</v>
      </c>
      <c r="P855">
        <v>0</v>
      </c>
      <c r="Q855">
        <v>201</v>
      </c>
      <c r="R855">
        <v>0</v>
      </c>
      <c r="S855">
        <v>0</v>
      </c>
      <c r="T855">
        <v>0</v>
      </c>
      <c r="U855">
        <v>21</v>
      </c>
      <c r="V855">
        <v>0</v>
      </c>
      <c r="W855">
        <v>0</v>
      </c>
      <c r="X855">
        <v>0</v>
      </c>
      <c r="Y855">
        <v>56.694319999999998</v>
      </c>
      <c r="Z855">
        <v>0</v>
      </c>
      <c r="AA855">
        <v>0</v>
      </c>
      <c r="AB855">
        <v>0</v>
      </c>
      <c r="AC855">
        <v>10.891638</v>
      </c>
      <c r="AD855">
        <v>0</v>
      </c>
      <c r="AE855">
        <v>0</v>
      </c>
      <c r="AF855">
        <v>67.585949999999997</v>
      </c>
    </row>
    <row r="856" spans="1:32" x14ac:dyDescent="0.3">
      <c r="A856">
        <v>2805434</v>
      </c>
      <c r="B856">
        <v>1</v>
      </c>
      <c r="C856" t="s">
        <v>82</v>
      </c>
      <c r="D856" t="s">
        <v>88</v>
      </c>
      <c r="E856" t="s">
        <v>3401</v>
      </c>
      <c r="F856" t="s">
        <v>3402</v>
      </c>
      <c r="G856" t="s">
        <v>31551</v>
      </c>
      <c r="H856" t="s">
        <v>672</v>
      </c>
      <c r="I856" t="s">
        <v>79</v>
      </c>
      <c r="J856" t="s">
        <v>135</v>
      </c>
      <c r="K856" t="s">
        <v>22</v>
      </c>
      <c r="L856" t="s">
        <v>136</v>
      </c>
      <c r="M856" t="s">
        <v>3403</v>
      </c>
      <c r="N856" t="s">
        <v>3404</v>
      </c>
      <c r="O856">
        <v>2.3530555555555557</v>
      </c>
      <c r="P856">
        <v>0</v>
      </c>
      <c r="Q856">
        <v>52</v>
      </c>
      <c r="R856">
        <v>0</v>
      </c>
      <c r="S856">
        <v>0</v>
      </c>
      <c r="T856">
        <v>1</v>
      </c>
      <c r="U856">
        <v>6</v>
      </c>
      <c r="V856">
        <v>0</v>
      </c>
      <c r="W856">
        <v>0</v>
      </c>
      <c r="X856">
        <v>0</v>
      </c>
      <c r="Y856">
        <v>32.294440000000002</v>
      </c>
      <c r="Z856">
        <v>0</v>
      </c>
      <c r="AA856">
        <v>0</v>
      </c>
      <c r="AB856">
        <v>51.922832</v>
      </c>
      <c r="AC856">
        <v>15.080007999999999</v>
      </c>
      <c r="AD856">
        <v>0</v>
      </c>
      <c r="AE856">
        <v>0</v>
      </c>
      <c r="AF856">
        <v>99.297280000000001</v>
      </c>
    </row>
    <row r="857" spans="1:32" x14ac:dyDescent="0.3">
      <c r="A857">
        <v>2805435</v>
      </c>
      <c r="B857">
        <v>1</v>
      </c>
      <c r="C857" t="s">
        <v>82</v>
      </c>
      <c r="D857" t="s">
        <v>84</v>
      </c>
      <c r="E857" t="s">
        <v>3405</v>
      </c>
      <c r="F857" t="s">
        <v>3406</v>
      </c>
      <c r="G857" t="s">
        <v>31547</v>
      </c>
      <c r="H857" t="s">
        <v>134</v>
      </c>
      <c r="I857" t="s">
        <v>79</v>
      </c>
      <c r="J857" t="s">
        <v>248</v>
      </c>
      <c r="K857" t="s">
        <v>22</v>
      </c>
      <c r="L857" t="s">
        <v>136</v>
      </c>
      <c r="M857" t="s">
        <v>3407</v>
      </c>
      <c r="N857" t="s">
        <v>3408</v>
      </c>
      <c r="O857">
        <v>4.4444444444444446E-2</v>
      </c>
      <c r="P857">
        <v>0</v>
      </c>
      <c r="Q857">
        <v>35</v>
      </c>
      <c r="R857">
        <v>0</v>
      </c>
      <c r="S857">
        <v>0</v>
      </c>
      <c r="T857">
        <v>8</v>
      </c>
      <c r="U857">
        <v>1</v>
      </c>
      <c r="V857">
        <v>1</v>
      </c>
      <c r="W857">
        <v>0</v>
      </c>
      <c r="X857">
        <v>0</v>
      </c>
      <c r="Y857">
        <v>0.32570650000000001</v>
      </c>
      <c r="Z857">
        <v>0</v>
      </c>
      <c r="AA857">
        <v>0</v>
      </c>
      <c r="AB857">
        <v>29.227606000000002</v>
      </c>
      <c r="AC857">
        <v>0</v>
      </c>
      <c r="AD857">
        <v>2.4983806999999998</v>
      </c>
      <c r="AE857">
        <v>0</v>
      </c>
      <c r="AF857">
        <v>32.051693</v>
      </c>
    </row>
    <row r="858" spans="1:32" x14ac:dyDescent="0.3">
      <c r="A858">
        <v>2805437</v>
      </c>
      <c r="B858">
        <v>1</v>
      </c>
      <c r="C858" t="s">
        <v>83</v>
      </c>
      <c r="D858" t="s">
        <v>115</v>
      </c>
      <c r="E858" t="s">
        <v>3409</v>
      </c>
      <c r="F858" t="s">
        <v>3410</v>
      </c>
      <c r="G858" t="s">
        <v>31545</v>
      </c>
      <c r="H858" t="s">
        <v>643</v>
      </c>
      <c r="I858" t="s">
        <v>79</v>
      </c>
      <c r="J858" t="s">
        <v>135</v>
      </c>
      <c r="K858" t="s">
        <v>22</v>
      </c>
      <c r="L858" t="s">
        <v>186</v>
      </c>
      <c r="M858" t="s">
        <v>3411</v>
      </c>
      <c r="N858" t="s">
        <v>3412</v>
      </c>
      <c r="O858">
        <v>7.7977777777777781</v>
      </c>
      <c r="P858">
        <v>1</v>
      </c>
      <c r="Q858">
        <v>17</v>
      </c>
      <c r="R858">
        <v>107</v>
      </c>
      <c r="S858">
        <v>0</v>
      </c>
      <c r="T858">
        <v>2</v>
      </c>
      <c r="U858">
        <v>0</v>
      </c>
      <c r="V858">
        <v>0</v>
      </c>
      <c r="W858">
        <v>0</v>
      </c>
      <c r="X858">
        <v>1.1467026</v>
      </c>
      <c r="Y858">
        <v>42.921143000000001</v>
      </c>
      <c r="Z858">
        <v>155.63412</v>
      </c>
      <c r="AA858">
        <v>0</v>
      </c>
      <c r="AB858">
        <v>1.0355460000000001</v>
      </c>
      <c r="AC858">
        <v>0</v>
      </c>
      <c r="AD858">
        <v>0</v>
      </c>
      <c r="AE858">
        <v>0</v>
      </c>
      <c r="AF858">
        <v>200.73751999999999</v>
      </c>
    </row>
    <row r="859" spans="1:32" x14ac:dyDescent="0.3">
      <c r="A859">
        <v>2805427</v>
      </c>
      <c r="B859">
        <v>1</v>
      </c>
      <c r="C859" t="s">
        <v>82</v>
      </c>
      <c r="D859" t="s">
        <v>112</v>
      </c>
      <c r="E859" t="s">
        <v>3413</v>
      </c>
      <c r="F859" t="s">
        <v>3414</v>
      </c>
      <c r="G859" t="s">
        <v>31547</v>
      </c>
      <c r="H859" t="s">
        <v>648</v>
      </c>
      <c r="I859" t="s">
        <v>79</v>
      </c>
      <c r="J859" t="s">
        <v>135</v>
      </c>
      <c r="K859" t="s">
        <v>22</v>
      </c>
      <c r="L859" t="s">
        <v>186</v>
      </c>
      <c r="M859" t="s">
        <v>3415</v>
      </c>
      <c r="N859" t="s">
        <v>3416</v>
      </c>
      <c r="O859">
        <v>6.6502777777777782</v>
      </c>
      <c r="P859">
        <v>0</v>
      </c>
      <c r="Q859">
        <v>8</v>
      </c>
      <c r="R859">
        <v>42</v>
      </c>
      <c r="S859">
        <v>88</v>
      </c>
      <c r="T859">
        <v>17</v>
      </c>
      <c r="U859">
        <v>24</v>
      </c>
      <c r="V859">
        <v>5</v>
      </c>
      <c r="W859">
        <v>0</v>
      </c>
      <c r="X859">
        <v>0</v>
      </c>
      <c r="Y859">
        <v>11.229471999999999</v>
      </c>
      <c r="Z859">
        <v>194.20311000000001</v>
      </c>
      <c r="AA859">
        <v>711.72879999999998</v>
      </c>
      <c r="AB859">
        <v>1006.07556</v>
      </c>
      <c r="AC859">
        <v>424.20305999999999</v>
      </c>
      <c r="AD859">
        <v>1727.5382999999999</v>
      </c>
      <c r="AE859">
        <v>0</v>
      </c>
      <c r="AF859">
        <v>4074.9785000000002</v>
      </c>
    </row>
    <row r="860" spans="1:32" x14ac:dyDescent="0.3">
      <c r="A860">
        <v>2805302</v>
      </c>
      <c r="B860">
        <v>1</v>
      </c>
      <c r="C860" t="s">
        <v>83</v>
      </c>
      <c r="D860" t="s">
        <v>127</v>
      </c>
      <c r="E860" t="s">
        <v>3417</v>
      </c>
      <c r="F860" t="s">
        <v>3418</v>
      </c>
      <c r="G860" t="s">
        <v>31546</v>
      </c>
      <c r="H860" t="s">
        <v>223</v>
      </c>
      <c r="I860" t="s">
        <v>78</v>
      </c>
      <c r="J860" t="s">
        <v>135</v>
      </c>
      <c r="K860" t="s">
        <v>22</v>
      </c>
      <c r="L860" t="s">
        <v>136</v>
      </c>
      <c r="M860" t="s">
        <v>3419</v>
      </c>
      <c r="N860" t="s">
        <v>3420</v>
      </c>
      <c r="O860">
        <v>0.63027777777777783</v>
      </c>
      <c r="P860">
        <v>0</v>
      </c>
      <c r="Q860">
        <v>79</v>
      </c>
      <c r="R860">
        <v>0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0</v>
      </c>
      <c r="Y860">
        <v>9.9526880000000002</v>
      </c>
      <c r="Z860">
        <v>0</v>
      </c>
      <c r="AA860">
        <v>0</v>
      </c>
      <c r="AB860">
        <v>0</v>
      </c>
      <c r="AC860">
        <v>0.87657529999999995</v>
      </c>
      <c r="AD860">
        <v>0</v>
      </c>
      <c r="AE860">
        <v>0</v>
      </c>
      <c r="AF860">
        <v>10.829264</v>
      </c>
    </row>
    <row r="861" spans="1:32" x14ac:dyDescent="0.3">
      <c r="A861">
        <v>2805291</v>
      </c>
      <c r="B861">
        <v>1</v>
      </c>
      <c r="C861" t="s">
        <v>82</v>
      </c>
      <c r="D861" t="s">
        <v>104</v>
      </c>
      <c r="E861" t="s">
        <v>3421</v>
      </c>
      <c r="F861" t="s">
        <v>3422</v>
      </c>
      <c r="G861" t="s">
        <v>31550</v>
      </c>
      <c r="H861" t="s">
        <v>223</v>
      </c>
      <c r="I861" t="s">
        <v>78</v>
      </c>
      <c r="J861" t="s">
        <v>135</v>
      </c>
      <c r="K861" t="s">
        <v>22</v>
      </c>
      <c r="L861" t="s">
        <v>136</v>
      </c>
      <c r="M861" t="s">
        <v>3423</v>
      </c>
      <c r="N861" t="s">
        <v>3424</v>
      </c>
      <c r="O861">
        <v>1.1519444444444444</v>
      </c>
      <c r="P861">
        <v>0</v>
      </c>
      <c r="Q861">
        <v>40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13.6831665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13.6831665</v>
      </c>
    </row>
    <row r="862" spans="1:32" x14ac:dyDescent="0.3">
      <c r="A862">
        <v>2805266</v>
      </c>
      <c r="B862">
        <v>1</v>
      </c>
      <c r="C862" t="s">
        <v>82</v>
      </c>
      <c r="D862" t="s">
        <v>104</v>
      </c>
      <c r="E862" t="s">
        <v>3425</v>
      </c>
      <c r="F862" t="s">
        <v>239</v>
      </c>
      <c r="G862" t="s">
        <v>31546</v>
      </c>
      <c r="H862" t="s">
        <v>223</v>
      </c>
      <c r="I862" t="s">
        <v>78</v>
      </c>
      <c r="J862" t="s">
        <v>135</v>
      </c>
      <c r="K862" t="s">
        <v>22</v>
      </c>
      <c r="L862" t="s">
        <v>136</v>
      </c>
      <c r="M862" t="s">
        <v>3426</v>
      </c>
      <c r="N862" t="s">
        <v>3427</v>
      </c>
      <c r="O862">
        <v>1.0677777777777777</v>
      </c>
      <c r="P862">
        <v>0</v>
      </c>
      <c r="Q862">
        <v>62</v>
      </c>
      <c r="R862">
        <v>0</v>
      </c>
      <c r="S862">
        <v>0</v>
      </c>
      <c r="T862">
        <v>0</v>
      </c>
      <c r="U862">
        <v>6</v>
      </c>
      <c r="V862">
        <v>0</v>
      </c>
      <c r="W862">
        <v>0</v>
      </c>
      <c r="X862">
        <v>0</v>
      </c>
      <c r="Y862">
        <v>24.346605</v>
      </c>
      <c r="Z862">
        <v>0</v>
      </c>
      <c r="AA862">
        <v>0</v>
      </c>
      <c r="AB862">
        <v>0</v>
      </c>
      <c r="AC862">
        <v>1.9874358000000001</v>
      </c>
      <c r="AD862">
        <v>0</v>
      </c>
      <c r="AE862">
        <v>0</v>
      </c>
      <c r="AF862">
        <v>26.334042</v>
      </c>
    </row>
    <row r="863" spans="1:32" x14ac:dyDescent="0.3">
      <c r="A863">
        <v>2805274</v>
      </c>
      <c r="B863">
        <v>1</v>
      </c>
      <c r="C863" t="s">
        <v>82</v>
      </c>
      <c r="D863" t="s">
        <v>104</v>
      </c>
      <c r="E863" t="s">
        <v>3428</v>
      </c>
      <c r="F863" t="s">
        <v>3429</v>
      </c>
      <c r="G863" t="s">
        <v>31546</v>
      </c>
      <c r="H863" t="s">
        <v>223</v>
      </c>
      <c r="I863" t="s">
        <v>78</v>
      </c>
      <c r="J863" t="s">
        <v>135</v>
      </c>
      <c r="K863" t="s">
        <v>22</v>
      </c>
      <c r="L863" t="s">
        <v>136</v>
      </c>
      <c r="M863" t="s">
        <v>3430</v>
      </c>
      <c r="N863" t="s">
        <v>3431</v>
      </c>
      <c r="O863">
        <v>1.0916666666666666</v>
      </c>
      <c r="P863">
        <v>0</v>
      </c>
      <c r="Q863">
        <v>27</v>
      </c>
      <c r="R863">
        <v>0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0</v>
      </c>
      <c r="Y863">
        <v>7.0372576999999996</v>
      </c>
      <c r="Z863">
        <v>0</v>
      </c>
      <c r="AA863">
        <v>0</v>
      </c>
      <c r="AB863">
        <v>0</v>
      </c>
      <c r="AC863">
        <v>0.70931230000000001</v>
      </c>
      <c r="AD863">
        <v>0</v>
      </c>
      <c r="AE863">
        <v>0</v>
      </c>
      <c r="AF863">
        <v>7.7465700000000002</v>
      </c>
    </row>
    <row r="864" spans="1:32" x14ac:dyDescent="0.3">
      <c r="A864">
        <v>2805282</v>
      </c>
      <c r="B864">
        <v>1</v>
      </c>
      <c r="C864" t="s">
        <v>82</v>
      </c>
      <c r="D864" t="s">
        <v>90</v>
      </c>
      <c r="E864" t="s">
        <v>3432</v>
      </c>
      <c r="F864" t="s">
        <v>3433</v>
      </c>
      <c r="G864" t="s">
        <v>31546</v>
      </c>
      <c r="H864" t="s">
        <v>1297</v>
      </c>
      <c r="I864" t="s">
        <v>78</v>
      </c>
      <c r="J864" t="s">
        <v>135</v>
      </c>
      <c r="K864" t="s">
        <v>22</v>
      </c>
      <c r="L864" t="s">
        <v>136</v>
      </c>
      <c r="M864" t="s">
        <v>3434</v>
      </c>
      <c r="N864" t="s">
        <v>3435</v>
      </c>
      <c r="O864">
        <v>9.4266666666666659</v>
      </c>
      <c r="P864">
        <v>0</v>
      </c>
      <c r="Q864">
        <v>137</v>
      </c>
      <c r="R864">
        <v>0</v>
      </c>
      <c r="S864">
        <v>0</v>
      </c>
      <c r="T864">
        <v>0</v>
      </c>
      <c r="U864">
        <v>3</v>
      </c>
      <c r="V864">
        <v>0</v>
      </c>
      <c r="W864">
        <v>0</v>
      </c>
      <c r="X864">
        <v>0</v>
      </c>
      <c r="Y864">
        <v>576.5598</v>
      </c>
      <c r="Z864">
        <v>0</v>
      </c>
      <c r="AA864">
        <v>0</v>
      </c>
      <c r="AB864">
        <v>0</v>
      </c>
      <c r="AC864">
        <v>51.351246000000003</v>
      </c>
      <c r="AD864">
        <v>0</v>
      </c>
      <c r="AE864">
        <v>0</v>
      </c>
      <c r="AF864">
        <v>627.91110000000003</v>
      </c>
    </row>
    <row r="865" spans="1:32" x14ac:dyDescent="0.3">
      <c r="A865">
        <v>2805079</v>
      </c>
      <c r="B865">
        <v>1</v>
      </c>
      <c r="C865" t="s">
        <v>82</v>
      </c>
      <c r="D865" t="s">
        <v>106</v>
      </c>
      <c r="E865" t="s">
        <v>3436</v>
      </c>
      <c r="F865" t="s">
        <v>3437</v>
      </c>
      <c r="G865" t="s">
        <v>31548</v>
      </c>
      <c r="H865" t="s">
        <v>893</v>
      </c>
      <c r="I865" t="s">
        <v>78</v>
      </c>
      <c r="J865" t="s">
        <v>135</v>
      </c>
      <c r="K865" t="s">
        <v>22</v>
      </c>
      <c r="L865" t="s">
        <v>136</v>
      </c>
      <c r="M865" t="s">
        <v>3438</v>
      </c>
      <c r="N865" t="s">
        <v>3439</v>
      </c>
      <c r="O865">
        <v>1.8066666666666666</v>
      </c>
      <c r="P865">
        <v>0</v>
      </c>
      <c r="Q865">
        <v>4</v>
      </c>
      <c r="R865">
        <v>0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0</v>
      </c>
      <c r="Y865">
        <v>1.2466737999999999</v>
      </c>
      <c r="Z865">
        <v>0</v>
      </c>
      <c r="AA865">
        <v>0</v>
      </c>
      <c r="AB865">
        <v>0</v>
      </c>
      <c r="AC865">
        <v>4.1319209999999998E-4</v>
      </c>
      <c r="AD865">
        <v>0</v>
      </c>
      <c r="AE865">
        <v>0</v>
      </c>
      <c r="AF865">
        <v>1.2470870000000001</v>
      </c>
    </row>
    <row r="866" spans="1:32" x14ac:dyDescent="0.3">
      <c r="A866">
        <v>2805084</v>
      </c>
      <c r="B866">
        <v>1</v>
      </c>
      <c r="C866" t="s">
        <v>82</v>
      </c>
      <c r="D866" t="s">
        <v>98</v>
      </c>
      <c r="E866" t="s">
        <v>3440</v>
      </c>
      <c r="F866" t="s">
        <v>3441</v>
      </c>
      <c r="G866" t="s">
        <v>31550</v>
      </c>
      <c r="H866" t="s">
        <v>1432</v>
      </c>
      <c r="I866" t="s">
        <v>78</v>
      </c>
      <c r="J866" t="s">
        <v>135</v>
      </c>
      <c r="K866" t="s">
        <v>22</v>
      </c>
      <c r="L866" t="s">
        <v>136</v>
      </c>
      <c r="M866" t="s">
        <v>3442</v>
      </c>
      <c r="N866" t="s">
        <v>3443</v>
      </c>
      <c r="O866">
        <v>9.5138888888888893</v>
      </c>
      <c r="P866">
        <v>0</v>
      </c>
      <c r="Q866">
        <v>102</v>
      </c>
      <c r="R866">
        <v>0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0</v>
      </c>
      <c r="Y866">
        <v>267.06310000000002</v>
      </c>
      <c r="Z866">
        <v>0</v>
      </c>
      <c r="AA866">
        <v>0</v>
      </c>
      <c r="AB866">
        <v>0</v>
      </c>
      <c r="AC866">
        <v>9.6491129999999994E-2</v>
      </c>
      <c r="AD866">
        <v>0</v>
      </c>
      <c r="AE866">
        <v>0</v>
      </c>
      <c r="AF866">
        <v>267.15960000000001</v>
      </c>
    </row>
    <row r="867" spans="1:32" x14ac:dyDescent="0.3">
      <c r="A867">
        <v>2805060</v>
      </c>
      <c r="B867">
        <v>1</v>
      </c>
      <c r="C867" t="s">
        <v>82</v>
      </c>
      <c r="D867" t="s">
        <v>90</v>
      </c>
      <c r="E867" t="s">
        <v>3444</v>
      </c>
      <c r="F867" t="s">
        <v>3445</v>
      </c>
      <c r="G867" t="s">
        <v>31551</v>
      </c>
      <c r="H867" t="s">
        <v>643</v>
      </c>
      <c r="I867" t="s">
        <v>79</v>
      </c>
      <c r="J867" t="s">
        <v>135</v>
      </c>
      <c r="K867" t="s">
        <v>22</v>
      </c>
      <c r="L867" t="s">
        <v>186</v>
      </c>
      <c r="M867" t="s">
        <v>3446</v>
      </c>
      <c r="N867" t="s">
        <v>3447</v>
      </c>
      <c r="O867">
        <v>0.71111111111111114</v>
      </c>
      <c r="P867">
        <v>0</v>
      </c>
      <c r="Q867">
        <v>0</v>
      </c>
      <c r="R867">
        <v>0</v>
      </c>
      <c r="S867">
        <v>0</v>
      </c>
      <c r="T867">
        <v>1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45.902267000000002</v>
      </c>
      <c r="AC867">
        <v>0</v>
      </c>
      <c r="AD867">
        <v>0</v>
      </c>
      <c r="AE867">
        <v>0</v>
      </c>
      <c r="AF867">
        <v>45.902267000000002</v>
      </c>
    </row>
    <row r="868" spans="1:32" x14ac:dyDescent="0.3">
      <c r="A868">
        <v>2805061</v>
      </c>
      <c r="B868">
        <v>1</v>
      </c>
      <c r="C868" t="s">
        <v>82</v>
      </c>
      <c r="D868" t="s">
        <v>90</v>
      </c>
      <c r="E868" t="s">
        <v>3448</v>
      </c>
      <c r="F868" t="s">
        <v>3449</v>
      </c>
      <c r="G868" t="s">
        <v>31549</v>
      </c>
      <c r="H868" t="s">
        <v>648</v>
      </c>
      <c r="I868" t="s">
        <v>79</v>
      </c>
      <c r="J868" t="s">
        <v>135</v>
      </c>
      <c r="K868" t="s">
        <v>22</v>
      </c>
      <c r="L868" t="s">
        <v>186</v>
      </c>
      <c r="M868" t="s">
        <v>3450</v>
      </c>
      <c r="N868" t="s">
        <v>3451</v>
      </c>
      <c r="O868">
        <v>4.8527777777777779</v>
      </c>
      <c r="P868">
        <v>0</v>
      </c>
      <c r="Q868">
        <v>348</v>
      </c>
      <c r="R868">
        <v>0</v>
      </c>
      <c r="S868">
        <v>2</v>
      </c>
      <c r="T868">
        <v>7</v>
      </c>
      <c r="U868">
        <v>38</v>
      </c>
      <c r="V868">
        <v>3</v>
      </c>
      <c r="W868">
        <v>1</v>
      </c>
      <c r="X868">
        <v>0</v>
      </c>
      <c r="Y868">
        <v>725.01840000000004</v>
      </c>
      <c r="Z868">
        <v>0</v>
      </c>
      <c r="AA868">
        <v>1.2038066000000001</v>
      </c>
      <c r="AB868">
        <v>298.83456000000001</v>
      </c>
      <c r="AC868">
        <v>499.59543000000002</v>
      </c>
      <c r="AD868">
        <v>497.50702000000001</v>
      </c>
      <c r="AE868">
        <v>15.887909000000001</v>
      </c>
      <c r="AF868">
        <v>2038.0471</v>
      </c>
    </row>
    <row r="869" spans="1:32" x14ac:dyDescent="0.3">
      <c r="A869">
        <v>2804924</v>
      </c>
      <c r="B869">
        <v>1</v>
      </c>
      <c r="C869" t="s">
        <v>82</v>
      </c>
      <c r="D869" t="s">
        <v>90</v>
      </c>
      <c r="E869" t="s">
        <v>3452</v>
      </c>
      <c r="F869" t="s">
        <v>3453</v>
      </c>
      <c r="G869" t="s">
        <v>31548</v>
      </c>
      <c r="H869" t="s">
        <v>893</v>
      </c>
      <c r="I869" t="s">
        <v>78</v>
      </c>
      <c r="J869" t="s">
        <v>135</v>
      </c>
      <c r="K869" t="s">
        <v>22</v>
      </c>
      <c r="L869" t="s">
        <v>136</v>
      </c>
      <c r="M869" t="s">
        <v>3454</v>
      </c>
      <c r="N869" t="s">
        <v>3455</v>
      </c>
      <c r="O869">
        <v>6.927777777777778</v>
      </c>
      <c r="P869">
        <v>0</v>
      </c>
      <c r="Q869">
        <v>0</v>
      </c>
      <c r="R869">
        <v>0</v>
      </c>
      <c r="S869">
        <v>1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5.1265764000000003</v>
      </c>
      <c r="AB869">
        <v>0</v>
      </c>
      <c r="AC869">
        <v>0</v>
      </c>
      <c r="AD869">
        <v>0</v>
      </c>
      <c r="AE869">
        <v>0</v>
      </c>
      <c r="AF869">
        <v>5.1265764000000003</v>
      </c>
    </row>
    <row r="870" spans="1:32" x14ac:dyDescent="0.3">
      <c r="A870">
        <v>2804948</v>
      </c>
      <c r="B870">
        <v>1</v>
      </c>
      <c r="C870" t="s">
        <v>82</v>
      </c>
      <c r="D870" t="s">
        <v>86</v>
      </c>
      <c r="E870" t="s">
        <v>3456</v>
      </c>
      <c r="F870" t="s">
        <v>3457</v>
      </c>
      <c r="G870" t="s">
        <v>31545</v>
      </c>
      <c r="H870" t="s">
        <v>134</v>
      </c>
      <c r="I870" t="s">
        <v>79</v>
      </c>
      <c r="J870" t="s">
        <v>135</v>
      </c>
      <c r="K870" t="s">
        <v>22</v>
      </c>
      <c r="L870" t="s">
        <v>136</v>
      </c>
      <c r="M870" t="s">
        <v>3458</v>
      </c>
      <c r="N870" t="s">
        <v>3459</v>
      </c>
      <c r="O870">
        <v>0.14666666666666667</v>
      </c>
      <c r="P870">
        <v>0</v>
      </c>
      <c r="Q870">
        <v>22</v>
      </c>
      <c r="R870">
        <v>30</v>
      </c>
      <c r="S870">
        <v>208</v>
      </c>
      <c r="T870">
        <v>8</v>
      </c>
      <c r="U870">
        <v>63</v>
      </c>
      <c r="V870">
        <v>2</v>
      </c>
      <c r="W870">
        <v>0</v>
      </c>
      <c r="X870">
        <v>0</v>
      </c>
      <c r="Y870">
        <v>1.1693351000000001</v>
      </c>
      <c r="Z870">
        <v>2.1959170000000001</v>
      </c>
      <c r="AA870">
        <v>25.548317000000001</v>
      </c>
      <c r="AB870">
        <v>4.3432902999999996</v>
      </c>
      <c r="AC870">
        <v>4.8109869999999999</v>
      </c>
      <c r="AD870">
        <v>6.7451577</v>
      </c>
      <c r="AE870">
        <v>0</v>
      </c>
      <c r="AF870">
        <v>44.813003999999999</v>
      </c>
    </row>
    <row r="871" spans="1:32" x14ac:dyDescent="0.3">
      <c r="A871">
        <v>2804935</v>
      </c>
      <c r="B871">
        <v>1</v>
      </c>
      <c r="C871" t="s">
        <v>82</v>
      </c>
      <c r="D871" t="s">
        <v>100</v>
      </c>
      <c r="E871" t="s">
        <v>3460</v>
      </c>
      <c r="F871" t="s">
        <v>3461</v>
      </c>
      <c r="G871" t="s">
        <v>31550</v>
      </c>
      <c r="H871" t="s">
        <v>1853</v>
      </c>
      <c r="I871" t="s">
        <v>78</v>
      </c>
      <c r="J871" t="s">
        <v>135</v>
      </c>
      <c r="K871" t="s">
        <v>22</v>
      </c>
      <c r="L871" t="s">
        <v>136</v>
      </c>
      <c r="M871" t="s">
        <v>3462</v>
      </c>
      <c r="N871" t="s">
        <v>3463</v>
      </c>
      <c r="O871">
        <v>2.4119444444444444</v>
      </c>
      <c r="P871">
        <v>0</v>
      </c>
      <c r="Q871">
        <v>34</v>
      </c>
      <c r="R871">
        <v>0</v>
      </c>
      <c r="S871">
        <v>0</v>
      </c>
      <c r="T871">
        <v>0</v>
      </c>
      <c r="U871">
        <v>39</v>
      </c>
      <c r="V871">
        <v>0</v>
      </c>
      <c r="W871">
        <v>0</v>
      </c>
      <c r="X871">
        <v>0</v>
      </c>
      <c r="Y871">
        <v>22.485423999999998</v>
      </c>
      <c r="Z871">
        <v>0</v>
      </c>
      <c r="AA871">
        <v>0</v>
      </c>
      <c r="AB871">
        <v>0</v>
      </c>
      <c r="AC871">
        <v>62.166404999999997</v>
      </c>
      <c r="AD871">
        <v>0</v>
      </c>
      <c r="AE871">
        <v>0</v>
      </c>
      <c r="AF871">
        <v>84.651825000000002</v>
      </c>
    </row>
    <row r="872" spans="1:32" x14ac:dyDescent="0.3">
      <c r="A872">
        <v>2804944</v>
      </c>
      <c r="B872">
        <v>1</v>
      </c>
      <c r="C872" t="s">
        <v>82</v>
      </c>
      <c r="D872" t="s">
        <v>84</v>
      </c>
      <c r="E872" t="s">
        <v>3464</v>
      </c>
      <c r="F872" t="s">
        <v>3465</v>
      </c>
      <c r="G872" t="s">
        <v>31547</v>
      </c>
      <c r="H872" t="s">
        <v>134</v>
      </c>
      <c r="I872" t="s">
        <v>79</v>
      </c>
      <c r="J872" t="s">
        <v>135</v>
      </c>
      <c r="K872" t="s">
        <v>22</v>
      </c>
      <c r="L872" t="s">
        <v>136</v>
      </c>
      <c r="M872" t="s">
        <v>3466</v>
      </c>
      <c r="N872" t="s">
        <v>3467</v>
      </c>
      <c r="O872">
        <v>0.12694444444444444</v>
      </c>
      <c r="P872">
        <v>1</v>
      </c>
      <c r="Q872">
        <v>1016</v>
      </c>
      <c r="R872">
        <v>1</v>
      </c>
      <c r="S872">
        <v>2</v>
      </c>
      <c r="T872">
        <v>7</v>
      </c>
      <c r="U872">
        <v>121</v>
      </c>
      <c r="V872">
        <v>0</v>
      </c>
      <c r="W872">
        <v>0</v>
      </c>
      <c r="X872">
        <v>0.25065818000000001</v>
      </c>
      <c r="Y872">
        <v>40.009326999999999</v>
      </c>
      <c r="Z872">
        <v>0.32785716999999998</v>
      </c>
      <c r="AA872">
        <v>2.7911854E-5</v>
      </c>
      <c r="AB872">
        <v>2.8237538</v>
      </c>
      <c r="AC872">
        <v>10.733122</v>
      </c>
      <c r="AD872">
        <v>0</v>
      </c>
      <c r="AE872">
        <v>0</v>
      </c>
      <c r="AF872">
        <v>54.144745</v>
      </c>
    </row>
    <row r="873" spans="1:32" x14ac:dyDescent="0.3">
      <c r="A873">
        <v>2804885</v>
      </c>
      <c r="B873">
        <v>1</v>
      </c>
      <c r="C873" t="s">
        <v>82</v>
      </c>
      <c r="D873" t="s">
        <v>97</v>
      </c>
      <c r="E873" t="s">
        <v>3468</v>
      </c>
      <c r="F873" t="s">
        <v>3469</v>
      </c>
      <c r="G873" t="s">
        <v>31546</v>
      </c>
      <c r="H873" t="s">
        <v>2951</v>
      </c>
      <c r="I873" t="s">
        <v>78</v>
      </c>
      <c r="J873" t="s">
        <v>135</v>
      </c>
      <c r="K873" t="s">
        <v>22</v>
      </c>
      <c r="L873" t="s">
        <v>136</v>
      </c>
      <c r="M873" t="s">
        <v>3470</v>
      </c>
      <c r="N873" t="s">
        <v>3471</v>
      </c>
      <c r="O873">
        <v>1.1141666666666667</v>
      </c>
      <c r="P873">
        <v>0</v>
      </c>
      <c r="Q873">
        <v>62</v>
      </c>
      <c r="R873">
        <v>0</v>
      </c>
      <c r="S873">
        <v>0</v>
      </c>
      <c r="T873">
        <v>0</v>
      </c>
      <c r="U873">
        <v>5</v>
      </c>
      <c r="V873">
        <v>0</v>
      </c>
      <c r="W873">
        <v>0</v>
      </c>
      <c r="X873">
        <v>0</v>
      </c>
      <c r="Y873">
        <v>15.699621</v>
      </c>
      <c r="Z873">
        <v>0</v>
      </c>
      <c r="AA873">
        <v>0</v>
      </c>
      <c r="AB873">
        <v>0</v>
      </c>
      <c r="AC873">
        <v>3.0483136000000002</v>
      </c>
      <c r="AD873">
        <v>0</v>
      </c>
      <c r="AE873">
        <v>0</v>
      </c>
      <c r="AF873">
        <v>18.747934000000001</v>
      </c>
    </row>
    <row r="874" spans="1:32" x14ac:dyDescent="0.3">
      <c r="A874">
        <v>2804859</v>
      </c>
      <c r="B874">
        <v>1</v>
      </c>
      <c r="C874" t="s">
        <v>82</v>
      </c>
      <c r="D874" t="s">
        <v>108</v>
      </c>
      <c r="E874" t="s">
        <v>3472</v>
      </c>
      <c r="F874" t="s">
        <v>3473</v>
      </c>
      <c r="G874" t="s">
        <v>31545</v>
      </c>
      <c r="H874" t="s">
        <v>134</v>
      </c>
      <c r="I874" t="s">
        <v>79</v>
      </c>
      <c r="J874" t="s">
        <v>135</v>
      </c>
      <c r="K874" t="s">
        <v>22</v>
      </c>
      <c r="L874" t="s">
        <v>136</v>
      </c>
      <c r="M874" t="s">
        <v>3474</v>
      </c>
      <c r="N874" t="s">
        <v>3475</v>
      </c>
      <c r="O874">
        <v>8.2500000000000004E-2</v>
      </c>
      <c r="P874">
        <v>0</v>
      </c>
      <c r="Q874">
        <v>52</v>
      </c>
      <c r="R874">
        <v>52</v>
      </c>
      <c r="S874">
        <v>157</v>
      </c>
      <c r="T874">
        <v>3</v>
      </c>
      <c r="U874">
        <v>55</v>
      </c>
      <c r="V874">
        <v>1</v>
      </c>
      <c r="W874">
        <v>0</v>
      </c>
      <c r="X874">
        <v>0</v>
      </c>
      <c r="Y874">
        <v>1.0495616999999999</v>
      </c>
      <c r="Z874">
        <v>8.9670959999999997</v>
      </c>
      <c r="AA874">
        <v>9.9026980000000009</v>
      </c>
      <c r="AB874">
        <v>0.66500380000000003</v>
      </c>
      <c r="AC874">
        <v>2.0644529999999999</v>
      </c>
      <c r="AD874">
        <v>17.272473999999999</v>
      </c>
      <c r="AE874">
        <v>0</v>
      </c>
      <c r="AF874">
        <v>39.921287999999997</v>
      </c>
    </row>
    <row r="875" spans="1:32" x14ac:dyDescent="0.3">
      <c r="A875">
        <v>2804862</v>
      </c>
      <c r="B875">
        <v>1</v>
      </c>
      <c r="C875" t="s">
        <v>82</v>
      </c>
      <c r="D875" t="s">
        <v>84</v>
      </c>
      <c r="E875" t="s">
        <v>1533</v>
      </c>
      <c r="F875" t="s">
        <v>1534</v>
      </c>
      <c r="G875" t="s">
        <v>31545</v>
      </c>
      <c r="H875" t="s">
        <v>648</v>
      </c>
      <c r="I875" t="s">
        <v>79</v>
      </c>
      <c r="J875" t="s">
        <v>135</v>
      </c>
      <c r="K875" t="s">
        <v>22</v>
      </c>
      <c r="L875" t="s">
        <v>186</v>
      </c>
      <c r="M875" t="s">
        <v>3476</v>
      </c>
      <c r="N875" t="s">
        <v>3477</v>
      </c>
      <c r="O875">
        <v>8.3627777777777776</v>
      </c>
      <c r="P875">
        <v>5</v>
      </c>
      <c r="Q875">
        <v>786</v>
      </c>
      <c r="R875">
        <v>25</v>
      </c>
      <c r="S875">
        <v>14</v>
      </c>
      <c r="T875">
        <v>34</v>
      </c>
      <c r="U875">
        <v>57</v>
      </c>
      <c r="V875">
        <v>0</v>
      </c>
      <c r="W875">
        <v>0</v>
      </c>
      <c r="X875">
        <v>52.975853000000001</v>
      </c>
      <c r="Y875">
        <v>1654.5923</v>
      </c>
      <c r="Z875">
        <v>233.41772</v>
      </c>
      <c r="AA875">
        <v>43.860309999999998</v>
      </c>
      <c r="AB875">
        <v>4175.7439999999997</v>
      </c>
      <c r="AC875">
        <v>421.98138</v>
      </c>
      <c r="AD875">
        <v>0</v>
      </c>
      <c r="AE875">
        <v>0</v>
      </c>
      <c r="AF875">
        <v>6582.5720000000001</v>
      </c>
    </row>
    <row r="876" spans="1:32" x14ac:dyDescent="0.3">
      <c r="A876">
        <v>2804870</v>
      </c>
      <c r="B876">
        <v>1</v>
      </c>
      <c r="C876" t="s">
        <v>83</v>
      </c>
      <c r="D876" t="s">
        <v>116</v>
      </c>
      <c r="E876" t="s">
        <v>3478</v>
      </c>
      <c r="F876" t="s">
        <v>3479</v>
      </c>
      <c r="G876" t="s">
        <v>31549</v>
      </c>
      <c r="H876" t="s">
        <v>643</v>
      </c>
      <c r="I876" t="s">
        <v>79</v>
      </c>
      <c r="J876" t="s">
        <v>135</v>
      </c>
      <c r="K876" t="s">
        <v>22</v>
      </c>
      <c r="L876" t="s">
        <v>186</v>
      </c>
      <c r="M876" t="s">
        <v>3480</v>
      </c>
      <c r="N876" t="s">
        <v>3481</v>
      </c>
      <c r="O876">
        <v>3.4036111111111111</v>
      </c>
      <c r="P876">
        <v>7</v>
      </c>
      <c r="Q876">
        <v>1635</v>
      </c>
      <c r="R876">
        <v>16</v>
      </c>
      <c r="S876">
        <v>412</v>
      </c>
      <c r="T876">
        <v>6</v>
      </c>
      <c r="U876">
        <v>137</v>
      </c>
      <c r="V876">
        <v>0</v>
      </c>
      <c r="W876">
        <v>0</v>
      </c>
      <c r="X876">
        <v>903.99132999999995</v>
      </c>
      <c r="Y876">
        <v>1396.0812000000001</v>
      </c>
      <c r="Z876">
        <v>24.938331999999999</v>
      </c>
      <c r="AA876">
        <v>344.55901999999998</v>
      </c>
      <c r="AB876">
        <v>85.685929999999999</v>
      </c>
      <c r="AC876">
        <v>165.73355000000001</v>
      </c>
      <c r="AD876">
        <v>0</v>
      </c>
      <c r="AE876">
        <v>0</v>
      </c>
      <c r="AF876">
        <v>2920.9893000000002</v>
      </c>
    </row>
    <row r="877" spans="1:32" x14ac:dyDescent="0.3">
      <c r="A877">
        <v>2804742</v>
      </c>
      <c r="B877">
        <v>1</v>
      </c>
      <c r="C877" t="s">
        <v>82</v>
      </c>
      <c r="D877" t="s">
        <v>104</v>
      </c>
      <c r="E877" t="s">
        <v>3482</v>
      </c>
      <c r="F877" t="s">
        <v>3483</v>
      </c>
      <c r="G877" t="s">
        <v>31548</v>
      </c>
      <c r="H877" t="s">
        <v>333</v>
      </c>
      <c r="I877" t="s">
        <v>78</v>
      </c>
      <c r="J877" t="s">
        <v>135</v>
      </c>
      <c r="K877" t="s">
        <v>22</v>
      </c>
      <c r="L877" t="s">
        <v>136</v>
      </c>
      <c r="M877" t="s">
        <v>3484</v>
      </c>
      <c r="N877" t="s">
        <v>3485</v>
      </c>
      <c r="O877">
        <v>3.4672222222222224</v>
      </c>
      <c r="P877">
        <v>0</v>
      </c>
      <c r="Q877">
        <v>2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0.98326015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0.98326015</v>
      </c>
    </row>
    <row r="878" spans="1:32" x14ac:dyDescent="0.3">
      <c r="A878">
        <v>2804744</v>
      </c>
      <c r="B878">
        <v>1</v>
      </c>
      <c r="C878" t="s">
        <v>83</v>
      </c>
      <c r="D878" t="s">
        <v>127</v>
      </c>
      <c r="E878" t="s">
        <v>3486</v>
      </c>
      <c r="F878" t="s">
        <v>3487</v>
      </c>
      <c r="G878" t="s">
        <v>31546</v>
      </c>
      <c r="H878" t="s">
        <v>223</v>
      </c>
      <c r="I878" t="s">
        <v>78</v>
      </c>
      <c r="J878" t="s">
        <v>135</v>
      </c>
      <c r="K878" t="s">
        <v>22</v>
      </c>
      <c r="L878" t="s">
        <v>136</v>
      </c>
      <c r="M878" t="s">
        <v>3488</v>
      </c>
      <c r="N878" t="s">
        <v>3489</v>
      </c>
      <c r="O878">
        <v>1.4477777777777778</v>
      </c>
      <c r="P878">
        <v>0</v>
      </c>
      <c r="Q878">
        <v>292</v>
      </c>
      <c r="R878">
        <v>0</v>
      </c>
      <c r="S878">
        <v>0</v>
      </c>
      <c r="T878">
        <v>0</v>
      </c>
      <c r="U878">
        <v>8</v>
      </c>
      <c r="V878">
        <v>0</v>
      </c>
      <c r="W878">
        <v>0</v>
      </c>
      <c r="X878">
        <v>0</v>
      </c>
      <c r="Y878">
        <v>98.551640000000006</v>
      </c>
      <c r="Z878">
        <v>0</v>
      </c>
      <c r="AA878">
        <v>0</v>
      </c>
      <c r="AB878">
        <v>0</v>
      </c>
      <c r="AC878">
        <v>2.3422456</v>
      </c>
      <c r="AD878">
        <v>0</v>
      </c>
      <c r="AE878">
        <v>0</v>
      </c>
      <c r="AF878">
        <v>100.89389</v>
      </c>
    </row>
    <row r="879" spans="1:32" x14ac:dyDescent="0.3">
      <c r="A879">
        <v>2804766</v>
      </c>
      <c r="B879">
        <v>1</v>
      </c>
      <c r="C879" t="s">
        <v>82</v>
      </c>
      <c r="D879" t="s">
        <v>104</v>
      </c>
      <c r="E879" t="s">
        <v>3490</v>
      </c>
      <c r="F879" t="s">
        <v>3491</v>
      </c>
      <c r="G879" t="s">
        <v>31545</v>
      </c>
      <c r="H879" t="s">
        <v>648</v>
      </c>
      <c r="I879" t="s">
        <v>79</v>
      </c>
      <c r="J879" t="s">
        <v>135</v>
      </c>
      <c r="K879" t="s">
        <v>22</v>
      </c>
      <c r="L879" t="s">
        <v>186</v>
      </c>
      <c r="M879" t="s">
        <v>3492</v>
      </c>
      <c r="N879" t="s">
        <v>3493</v>
      </c>
      <c r="O879">
        <v>0.47499999999999998</v>
      </c>
      <c r="P879">
        <v>0</v>
      </c>
      <c r="Q879">
        <v>71</v>
      </c>
      <c r="R879">
        <v>0</v>
      </c>
      <c r="S879">
        <v>0</v>
      </c>
      <c r="T879">
        <v>0</v>
      </c>
      <c r="U879">
        <v>1718</v>
      </c>
      <c r="V879">
        <v>0</v>
      </c>
      <c r="W879">
        <v>4</v>
      </c>
      <c r="X879">
        <v>0</v>
      </c>
      <c r="Y879">
        <v>8.4799430000000005</v>
      </c>
      <c r="Z879">
        <v>0</v>
      </c>
      <c r="AA879">
        <v>0</v>
      </c>
      <c r="AB879">
        <v>0</v>
      </c>
      <c r="AC879">
        <v>346.44414999999998</v>
      </c>
      <c r="AD879">
        <v>0</v>
      </c>
      <c r="AE879">
        <v>21.561909</v>
      </c>
      <c r="AF879">
        <v>376.48602</v>
      </c>
    </row>
    <row r="880" spans="1:32" x14ac:dyDescent="0.3">
      <c r="A880">
        <v>2804625</v>
      </c>
      <c r="B880">
        <v>1</v>
      </c>
      <c r="C880" t="s">
        <v>82</v>
      </c>
      <c r="D880" t="s">
        <v>88</v>
      </c>
      <c r="E880" t="s">
        <v>3494</v>
      </c>
      <c r="F880" t="s">
        <v>3495</v>
      </c>
      <c r="G880" t="s">
        <v>31546</v>
      </c>
      <c r="H880" t="s">
        <v>1297</v>
      </c>
      <c r="I880" t="s">
        <v>78</v>
      </c>
      <c r="J880" t="s">
        <v>135</v>
      </c>
      <c r="K880" t="s">
        <v>22</v>
      </c>
      <c r="L880" t="s">
        <v>136</v>
      </c>
      <c r="M880" t="s">
        <v>3496</v>
      </c>
      <c r="N880" t="s">
        <v>3497</v>
      </c>
      <c r="O880">
        <v>2.1238888888888887</v>
      </c>
      <c r="P880">
        <v>0</v>
      </c>
      <c r="Q880">
        <v>41</v>
      </c>
      <c r="R880">
        <v>0</v>
      </c>
      <c r="S880">
        <v>2</v>
      </c>
      <c r="T880">
        <v>0</v>
      </c>
      <c r="U880">
        <v>8</v>
      </c>
      <c r="V880">
        <v>0</v>
      </c>
      <c r="W880">
        <v>0</v>
      </c>
      <c r="X880">
        <v>0</v>
      </c>
      <c r="Y880">
        <v>14.765368</v>
      </c>
      <c r="Z880">
        <v>0</v>
      </c>
      <c r="AA880">
        <v>0.12586654999999999</v>
      </c>
      <c r="AB880">
        <v>0</v>
      </c>
      <c r="AC880">
        <v>12.195926999999999</v>
      </c>
      <c r="AD880">
        <v>0</v>
      </c>
      <c r="AE880">
        <v>0</v>
      </c>
      <c r="AF880">
        <v>27.087161999999999</v>
      </c>
    </row>
    <row r="881" spans="1:32" x14ac:dyDescent="0.3">
      <c r="A881">
        <v>2804398</v>
      </c>
      <c r="B881">
        <v>1</v>
      </c>
      <c r="C881" t="s">
        <v>83</v>
      </c>
      <c r="D881" t="s">
        <v>130</v>
      </c>
      <c r="E881" t="s">
        <v>3498</v>
      </c>
      <c r="F881" t="s">
        <v>3499</v>
      </c>
      <c r="G881" t="s">
        <v>31552</v>
      </c>
      <c r="H881" t="s">
        <v>145</v>
      </c>
      <c r="I881" t="s">
        <v>78</v>
      </c>
      <c r="J881" t="s">
        <v>135</v>
      </c>
      <c r="K881" t="s">
        <v>22</v>
      </c>
      <c r="L881" t="s">
        <v>136</v>
      </c>
      <c r="M881" t="s">
        <v>3500</v>
      </c>
      <c r="N881" t="s">
        <v>3501</v>
      </c>
      <c r="O881">
        <v>1.0155555555555555</v>
      </c>
      <c r="P881">
        <v>0</v>
      </c>
      <c r="Q881">
        <v>42</v>
      </c>
      <c r="R881">
        <v>0</v>
      </c>
      <c r="S881">
        <v>2</v>
      </c>
      <c r="T881">
        <v>0</v>
      </c>
      <c r="U881">
        <v>2</v>
      </c>
      <c r="V881">
        <v>0</v>
      </c>
      <c r="W881">
        <v>0</v>
      </c>
      <c r="X881">
        <v>0</v>
      </c>
      <c r="Y881">
        <v>5.3379884000000004</v>
      </c>
      <c r="Z881">
        <v>0</v>
      </c>
      <c r="AA881">
        <v>0.10330404</v>
      </c>
      <c r="AB881">
        <v>0</v>
      </c>
      <c r="AC881">
        <v>1.9956415999999999</v>
      </c>
      <c r="AD881">
        <v>0</v>
      </c>
      <c r="AE881">
        <v>0</v>
      </c>
      <c r="AF881">
        <v>7.4369339999999999</v>
      </c>
    </row>
    <row r="882" spans="1:32" x14ac:dyDescent="0.3">
      <c r="A882">
        <v>2804366</v>
      </c>
      <c r="B882">
        <v>1</v>
      </c>
      <c r="C882" t="s">
        <v>83</v>
      </c>
      <c r="D882" t="s">
        <v>127</v>
      </c>
      <c r="E882" t="s">
        <v>3063</v>
      </c>
      <c r="F882" t="s">
        <v>3064</v>
      </c>
      <c r="G882" t="s">
        <v>31545</v>
      </c>
      <c r="H882" t="s">
        <v>134</v>
      </c>
      <c r="I882" t="s">
        <v>79</v>
      </c>
      <c r="J882" t="s">
        <v>135</v>
      </c>
      <c r="K882" t="s">
        <v>22</v>
      </c>
      <c r="L882" t="s">
        <v>136</v>
      </c>
      <c r="M882" t="s">
        <v>3502</v>
      </c>
      <c r="N882" t="s">
        <v>3503</v>
      </c>
      <c r="O882">
        <v>0.78972222222222221</v>
      </c>
      <c r="P882">
        <v>15</v>
      </c>
      <c r="Q882">
        <v>729</v>
      </c>
      <c r="R882">
        <v>2</v>
      </c>
      <c r="S882">
        <v>25</v>
      </c>
      <c r="T882">
        <v>3</v>
      </c>
      <c r="U882">
        <v>46</v>
      </c>
      <c r="V882">
        <v>0</v>
      </c>
      <c r="W882">
        <v>0</v>
      </c>
      <c r="X882">
        <v>6.6814045999999996</v>
      </c>
      <c r="Y882">
        <v>61.639600000000002</v>
      </c>
      <c r="Z882">
        <v>0.24504556999999999</v>
      </c>
      <c r="AA882">
        <v>1.6168197</v>
      </c>
      <c r="AB882">
        <v>108.16383</v>
      </c>
      <c r="AC882">
        <v>9.880001</v>
      </c>
      <c r="AD882">
        <v>0</v>
      </c>
      <c r="AE882">
        <v>0</v>
      </c>
      <c r="AF882">
        <v>188.22672</v>
      </c>
    </row>
    <row r="883" spans="1:32" x14ac:dyDescent="0.3">
      <c r="A883">
        <v>2804393</v>
      </c>
      <c r="B883">
        <v>1</v>
      </c>
      <c r="C883" t="s">
        <v>83</v>
      </c>
      <c r="D883" t="s">
        <v>124</v>
      </c>
      <c r="E883" t="s">
        <v>3504</v>
      </c>
      <c r="F883" t="s">
        <v>3505</v>
      </c>
      <c r="G883" t="s">
        <v>31545</v>
      </c>
      <c r="H883" t="s">
        <v>134</v>
      </c>
      <c r="I883" t="s">
        <v>79</v>
      </c>
      <c r="J883" t="s">
        <v>135</v>
      </c>
      <c r="K883" t="s">
        <v>22</v>
      </c>
      <c r="L883" t="s">
        <v>136</v>
      </c>
      <c r="M883" t="s">
        <v>3506</v>
      </c>
      <c r="N883" t="s">
        <v>3507</v>
      </c>
      <c r="O883">
        <v>9.4722222222222222E-2</v>
      </c>
      <c r="P883">
        <v>6</v>
      </c>
      <c r="Q883">
        <v>2869</v>
      </c>
      <c r="R883">
        <v>33</v>
      </c>
      <c r="S883">
        <v>570</v>
      </c>
      <c r="T883">
        <v>12</v>
      </c>
      <c r="U883">
        <v>284</v>
      </c>
      <c r="V883">
        <v>1</v>
      </c>
      <c r="W883">
        <v>0</v>
      </c>
      <c r="X883">
        <v>1.0367135000000001</v>
      </c>
      <c r="Y883">
        <v>39.104702000000003</v>
      </c>
      <c r="Z883">
        <v>1.5970112999999999</v>
      </c>
      <c r="AA883">
        <v>7.4932675</v>
      </c>
      <c r="AB883">
        <v>10.556089</v>
      </c>
      <c r="AC883">
        <v>19.747043999999999</v>
      </c>
      <c r="AD883">
        <v>0.27192354000000002</v>
      </c>
      <c r="AE883">
        <v>0</v>
      </c>
      <c r="AF883">
        <v>79.806749999999994</v>
      </c>
    </row>
    <row r="884" spans="1:32" x14ac:dyDescent="0.3">
      <c r="A884">
        <v>2804113</v>
      </c>
      <c r="B884">
        <v>1</v>
      </c>
      <c r="C884" t="s">
        <v>82</v>
      </c>
      <c r="D884" t="s">
        <v>84</v>
      </c>
      <c r="E884" t="s">
        <v>3508</v>
      </c>
      <c r="F884" t="s">
        <v>3509</v>
      </c>
      <c r="G884" t="s">
        <v>31546</v>
      </c>
      <c r="H884" t="s">
        <v>1432</v>
      </c>
      <c r="I884" t="s">
        <v>78</v>
      </c>
      <c r="J884" t="s">
        <v>135</v>
      </c>
      <c r="K884" t="s">
        <v>22</v>
      </c>
      <c r="L884" t="s">
        <v>136</v>
      </c>
      <c r="M884" t="s">
        <v>3510</v>
      </c>
      <c r="N884" t="s">
        <v>3511</v>
      </c>
      <c r="O884">
        <v>3.6011111111111109</v>
      </c>
      <c r="P884">
        <v>0</v>
      </c>
      <c r="Q884">
        <v>31</v>
      </c>
      <c r="R884">
        <v>0</v>
      </c>
      <c r="S884">
        <v>0</v>
      </c>
      <c r="T884">
        <v>0</v>
      </c>
      <c r="U884">
        <v>6</v>
      </c>
      <c r="V884">
        <v>0</v>
      </c>
      <c r="W884">
        <v>0</v>
      </c>
      <c r="X884">
        <v>0</v>
      </c>
      <c r="Y884">
        <v>21.217731000000001</v>
      </c>
      <c r="Z884">
        <v>0</v>
      </c>
      <c r="AA884">
        <v>0</v>
      </c>
      <c r="AB884">
        <v>0</v>
      </c>
      <c r="AC884">
        <v>36.555458000000002</v>
      </c>
      <c r="AD884">
        <v>0</v>
      </c>
      <c r="AE884">
        <v>0</v>
      </c>
      <c r="AF884">
        <v>57.77319</v>
      </c>
    </row>
    <row r="885" spans="1:32" x14ac:dyDescent="0.3">
      <c r="A885">
        <v>2804118</v>
      </c>
      <c r="B885">
        <v>1</v>
      </c>
      <c r="C885" t="s">
        <v>82</v>
      </c>
      <c r="D885" t="s">
        <v>91</v>
      </c>
      <c r="E885" t="s">
        <v>3512</v>
      </c>
      <c r="F885" t="s">
        <v>3513</v>
      </c>
      <c r="G885" t="s">
        <v>31552</v>
      </c>
      <c r="H885" t="s">
        <v>643</v>
      </c>
      <c r="I885" t="s">
        <v>78</v>
      </c>
      <c r="J885" t="s">
        <v>135</v>
      </c>
      <c r="K885" t="s">
        <v>22</v>
      </c>
      <c r="L885" t="s">
        <v>186</v>
      </c>
      <c r="M885" t="s">
        <v>3514</v>
      </c>
      <c r="N885" t="s">
        <v>3515</v>
      </c>
      <c r="O885">
        <v>5.3294444444444444</v>
      </c>
      <c r="P885">
        <v>0</v>
      </c>
      <c r="Q885">
        <v>320</v>
      </c>
      <c r="R885">
        <v>0</v>
      </c>
      <c r="S885">
        <v>0</v>
      </c>
      <c r="T885">
        <v>0</v>
      </c>
      <c r="U885">
        <v>17</v>
      </c>
      <c r="V885">
        <v>0</v>
      </c>
      <c r="W885">
        <v>0</v>
      </c>
      <c r="X885">
        <v>0</v>
      </c>
      <c r="Y885">
        <v>368.65460000000002</v>
      </c>
      <c r="Z885">
        <v>0</v>
      </c>
      <c r="AA885">
        <v>0</v>
      </c>
      <c r="AB885">
        <v>0</v>
      </c>
      <c r="AC885">
        <v>95.954840000000004</v>
      </c>
      <c r="AD885">
        <v>0</v>
      </c>
      <c r="AE885">
        <v>0</v>
      </c>
      <c r="AF885">
        <v>464.60944000000001</v>
      </c>
    </row>
    <row r="886" spans="1:32" x14ac:dyDescent="0.3">
      <c r="A886">
        <v>2804120</v>
      </c>
      <c r="B886">
        <v>1</v>
      </c>
      <c r="C886" t="s">
        <v>82</v>
      </c>
      <c r="D886" t="s">
        <v>99</v>
      </c>
      <c r="E886" t="s">
        <v>3516</v>
      </c>
      <c r="F886" t="s">
        <v>3517</v>
      </c>
      <c r="G886" t="s">
        <v>31545</v>
      </c>
      <c r="H886" t="s">
        <v>134</v>
      </c>
      <c r="I886" t="s">
        <v>79</v>
      </c>
      <c r="J886" t="s">
        <v>135</v>
      </c>
      <c r="K886" t="s">
        <v>22</v>
      </c>
      <c r="L886" t="s">
        <v>136</v>
      </c>
      <c r="M886" t="s">
        <v>3518</v>
      </c>
      <c r="N886" t="s">
        <v>3519</v>
      </c>
      <c r="O886">
        <v>0.27972222222222221</v>
      </c>
      <c r="P886">
        <v>1</v>
      </c>
      <c r="Q886">
        <v>3003</v>
      </c>
      <c r="R886">
        <v>0</v>
      </c>
      <c r="S886">
        <v>39</v>
      </c>
      <c r="T886">
        <v>8</v>
      </c>
      <c r="U886">
        <v>330</v>
      </c>
      <c r="V886">
        <v>0</v>
      </c>
      <c r="W886">
        <v>0</v>
      </c>
      <c r="X886">
        <v>0.37962600000000002</v>
      </c>
      <c r="Y886">
        <v>134.74181999999999</v>
      </c>
      <c r="Z886">
        <v>0</v>
      </c>
      <c r="AA886">
        <v>2.8865751999999998</v>
      </c>
      <c r="AB886">
        <v>14.050682</v>
      </c>
      <c r="AC886">
        <v>48.780436999999999</v>
      </c>
      <c r="AD886">
        <v>0</v>
      </c>
      <c r="AE886">
        <v>0</v>
      </c>
      <c r="AF886">
        <v>200.83915999999999</v>
      </c>
    </row>
    <row r="887" spans="1:32" x14ac:dyDescent="0.3">
      <c r="A887">
        <v>2804112</v>
      </c>
      <c r="B887">
        <v>1</v>
      </c>
      <c r="C887" t="s">
        <v>83</v>
      </c>
      <c r="D887" t="s">
        <v>116</v>
      </c>
      <c r="E887" t="s">
        <v>3520</v>
      </c>
      <c r="F887" t="s">
        <v>3521</v>
      </c>
      <c r="G887" t="s">
        <v>31545</v>
      </c>
      <c r="H887" t="s">
        <v>648</v>
      </c>
      <c r="I887" t="s">
        <v>79</v>
      </c>
      <c r="J887" t="s">
        <v>135</v>
      </c>
      <c r="K887" t="s">
        <v>22</v>
      </c>
      <c r="L887" t="s">
        <v>186</v>
      </c>
      <c r="M887" t="s">
        <v>3522</v>
      </c>
      <c r="N887" t="s">
        <v>3523</v>
      </c>
      <c r="O887">
        <v>5.1583333333333332</v>
      </c>
      <c r="P887">
        <v>9</v>
      </c>
      <c r="Q887">
        <v>1444</v>
      </c>
      <c r="R887">
        <v>58</v>
      </c>
      <c r="S887">
        <v>401</v>
      </c>
      <c r="T887">
        <v>22</v>
      </c>
      <c r="U887">
        <v>214</v>
      </c>
      <c r="V887">
        <v>7</v>
      </c>
      <c r="W887">
        <v>0</v>
      </c>
      <c r="X887">
        <v>128.24109999999999</v>
      </c>
      <c r="Y887">
        <v>1263.1045999999999</v>
      </c>
      <c r="Z887">
        <v>162.86707999999999</v>
      </c>
      <c r="AA887">
        <v>458.5566</v>
      </c>
      <c r="AB887">
        <v>2104.9602</v>
      </c>
      <c r="AC887">
        <v>1013.46014</v>
      </c>
      <c r="AD887">
        <v>8887.1290000000008</v>
      </c>
      <c r="AE887">
        <v>0</v>
      </c>
      <c r="AF887">
        <v>14018.317999999999</v>
      </c>
    </row>
    <row r="888" spans="1:32" x14ac:dyDescent="0.3">
      <c r="A888">
        <v>2803727</v>
      </c>
      <c r="B888">
        <v>1</v>
      </c>
      <c r="C888" t="s">
        <v>83</v>
      </c>
      <c r="D888" t="s">
        <v>127</v>
      </c>
      <c r="E888" t="s">
        <v>3524</v>
      </c>
      <c r="F888" t="s">
        <v>3525</v>
      </c>
      <c r="G888" t="s">
        <v>31546</v>
      </c>
      <c r="H888" t="s">
        <v>223</v>
      </c>
      <c r="I888" t="s">
        <v>78</v>
      </c>
      <c r="J888" t="s">
        <v>135</v>
      </c>
      <c r="K888" t="s">
        <v>22</v>
      </c>
      <c r="L888" t="s">
        <v>136</v>
      </c>
      <c r="M888" t="s">
        <v>3526</v>
      </c>
      <c r="N888" t="s">
        <v>3527</v>
      </c>
      <c r="O888">
        <v>5.6922222222222221</v>
      </c>
      <c r="P888">
        <v>0</v>
      </c>
      <c r="Q888">
        <v>387</v>
      </c>
      <c r="R888">
        <v>0</v>
      </c>
      <c r="S888">
        <v>0</v>
      </c>
      <c r="T888">
        <v>0</v>
      </c>
      <c r="U888">
        <v>7</v>
      </c>
      <c r="V888">
        <v>0</v>
      </c>
      <c r="W888">
        <v>0</v>
      </c>
      <c r="X888">
        <v>0</v>
      </c>
      <c r="Y888">
        <v>456.71762000000001</v>
      </c>
      <c r="Z888">
        <v>0</v>
      </c>
      <c r="AA888">
        <v>0</v>
      </c>
      <c r="AB888">
        <v>0</v>
      </c>
      <c r="AC888">
        <v>39.91572</v>
      </c>
      <c r="AD888">
        <v>0</v>
      </c>
      <c r="AE888">
        <v>0</v>
      </c>
      <c r="AF888">
        <v>496.63333</v>
      </c>
    </row>
    <row r="889" spans="1:32" x14ac:dyDescent="0.3">
      <c r="A889">
        <v>2803746</v>
      </c>
      <c r="B889">
        <v>1</v>
      </c>
      <c r="C889" t="s">
        <v>82</v>
      </c>
      <c r="D889" t="s">
        <v>113</v>
      </c>
      <c r="E889" t="s">
        <v>3528</v>
      </c>
      <c r="F889" t="s">
        <v>3529</v>
      </c>
      <c r="G889" t="s">
        <v>31545</v>
      </c>
      <c r="H889" t="s">
        <v>134</v>
      </c>
      <c r="I889" t="s">
        <v>79</v>
      </c>
      <c r="J889" t="s">
        <v>248</v>
      </c>
      <c r="K889" t="s">
        <v>22</v>
      </c>
      <c r="L889" t="s">
        <v>136</v>
      </c>
      <c r="M889" t="s">
        <v>3530</v>
      </c>
      <c r="N889" t="s">
        <v>3531</v>
      </c>
      <c r="O889">
        <v>2.361111111111111E-2</v>
      </c>
      <c r="P889">
        <v>1</v>
      </c>
      <c r="Q889">
        <v>3472</v>
      </c>
      <c r="R889">
        <v>0</v>
      </c>
      <c r="S889">
        <v>46</v>
      </c>
      <c r="T889">
        <v>1</v>
      </c>
      <c r="U889">
        <v>340</v>
      </c>
      <c r="V889">
        <v>1</v>
      </c>
      <c r="W889">
        <v>0</v>
      </c>
      <c r="X889">
        <v>0.15803729999999999</v>
      </c>
      <c r="Y889">
        <v>21.663550999999998</v>
      </c>
      <c r="Z889">
        <v>0</v>
      </c>
      <c r="AA889">
        <v>0.63297389999999998</v>
      </c>
      <c r="AB889">
        <v>3.7489567000000001E-2</v>
      </c>
      <c r="AC889">
        <v>9.0798900000000007</v>
      </c>
      <c r="AD889">
        <v>0.39215505000000001</v>
      </c>
      <c r="AE889">
        <v>0</v>
      </c>
      <c r="AF889">
        <v>31.964098</v>
      </c>
    </row>
    <row r="890" spans="1:32" x14ac:dyDescent="0.3">
      <c r="A890">
        <v>2803599</v>
      </c>
      <c r="B890">
        <v>1</v>
      </c>
      <c r="C890" t="s">
        <v>82</v>
      </c>
      <c r="D890" t="s">
        <v>89</v>
      </c>
      <c r="E890" t="s">
        <v>3532</v>
      </c>
      <c r="F890" t="s">
        <v>3533</v>
      </c>
      <c r="G890" t="s">
        <v>31546</v>
      </c>
      <c r="H890" t="s">
        <v>223</v>
      </c>
      <c r="I890" t="s">
        <v>78</v>
      </c>
      <c r="J890" t="s">
        <v>135</v>
      </c>
      <c r="K890" t="s">
        <v>22</v>
      </c>
      <c r="L890" t="s">
        <v>136</v>
      </c>
      <c r="M890" t="s">
        <v>3534</v>
      </c>
      <c r="N890" t="s">
        <v>3535</v>
      </c>
      <c r="O890">
        <v>2.3661111111111111</v>
      </c>
      <c r="P890">
        <v>0</v>
      </c>
      <c r="Q890">
        <v>4</v>
      </c>
      <c r="R890">
        <v>0</v>
      </c>
      <c r="S890">
        <v>4</v>
      </c>
      <c r="T890">
        <v>0</v>
      </c>
      <c r="U890">
        <v>1</v>
      </c>
      <c r="V890">
        <v>0</v>
      </c>
      <c r="W890">
        <v>0</v>
      </c>
      <c r="X890">
        <v>0</v>
      </c>
      <c r="Y890">
        <v>2.4929725999999999</v>
      </c>
      <c r="Z890">
        <v>0</v>
      </c>
      <c r="AA890">
        <v>3.47594</v>
      </c>
      <c r="AB890">
        <v>0</v>
      </c>
      <c r="AC890">
        <v>0</v>
      </c>
      <c r="AD890">
        <v>0</v>
      </c>
      <c r="AE890">
        <v>0</v>
      </c>
      <c r="AF890">
        <v>5.9689126000000003</v>
      </c>
    </row>
    <row r="891" spans="1:32" x14ac:dyDescent="0.3">
      <c r="A891">
        <v>2803458</v>
      </c>
      <c r="B891">
        <v>1</v>
      </c>
      <c r="C891" t="s">
        <v>82</v>
      </c>
      <c r="D891" t="s">
        <v>95</v>
      </c>
      <c r="E891" t="s">
        <v>3536</v>
      </c>
      <c r="F891" t="s">
        <v>3537</v>
      </c>
      <c r="G891" t="s">
        <v>31548</v>
      </c>
      <c r="H891" t="s">
        <v>893</v>
      </c>
      <c r="I891" t="s">
        <v>78</v>
      </c>
      <c r="J891" t="s">
        <v>135</v>
      </c>
      <c r="K891" t="s">
        <v>22</v>
      </c>
      <c r="L891" t="s">
        <v>136</v>
      </c>
      <c r="M891" t="s">
        <v>3538</v>
      </c>
      <c r="N891" t="s">
        <v>3539</v>
      </c>
      <c r="O891">
        <v>2.891111111111111</v>
      </c>
      <c r="P891">
        <v>0</v>
      </c>
      <c r="Q891">
        <v>5</v>
      </c>
      <c r="R891">
        <v>0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0</v>
      </c>
      <c r="Y891">
        <v>2.3015625000000002</v>
      </c>
      <c r="Z891">
        <v>0</v>
      </c>
      <c r="AA891">
        <v>0</v>
      </c>
      <c r="AB891">
        <v>0</v>
      </c>
      <c r="AC891">
        <v>3.4249489999999998</v>
      </c>
      <c r="AD891">
        <v>0</v>
      </c>
      <c r="AE891">
        <v>0</v>
      </c>
      <c r="AF891">
        <v>5.7265115</v>
      </c>
    </row>
    <row r="892" spans="1:32" x14ac:dyDescent="0.3">
      <c r="A892">
        <v>2803168</v>
      </c>
      <c r="B892">
        <v>1</v>
      </c>
      <c r="C892" t="s">
        <v>82</v>
      </c>
      <c r="D892" t="s">
        <v>106</v>
      </c>
      <c r="E892" t="s">
        <v>3540</v>
      </c>
      <c r="F892" t="s">
        <v>3541</v>
      </c>
      <c r="G892" t="s">
        <v>31546</v>
      </c>
      <c r="H892" t="s">
        <v>1186</v>
      </c>
      <c r="I892" t="s">
        <v>78</v>
      </c>
      <c r="J892" t="s">
        <v>135</v>
      </c>
      <c r="K892" t="s">
        <v>22</v>
      </c>
      <c r="L892" t="s">
        <v>186</v>
      </c>
      <c r="M892" t="s">
        <v>3542</v>
      </c>
      <c r="N892" t="s">
        <v>3543</v>
      </c>
      <c r="O892">
        <v>3.028888888888889</v>
      </c>
      <c r="P892">
        <v>0</v>
      </c>
      <c r="Q892">
        <v>159</v>
      </c>
      <c r="R892">
        <v>0</v>
      </c>
      <c r="S892">
        <v>0</v>
      </c>
      <c r="T892">
        <v>0</v>
      </c>
      <c r="U892">
        <v>10</v>
      </c>
      <c r="V892">
        <v>0</v>
      </c>
      <c r="W892">
        <v>0</v>
      </c>
      <c r="X892">
        <v>0</v>
      </c>
      <c r="Y892">
        <v>87.57311</v>
      </c>
      <c r="Z892">
        <v>0</v>
      </c>
      <c r="AA892">
        <v>0</v>
      </c>
      <c r="AB892">
        <v>0</v>
      </c>
      <c r="AC892">
        <v>15.765444</v>
      </c>
      <c r="AD892">
        <v>0</v>
      </c>
      <c r="AE892">
        <v>0</v>
      </c>
      <c r="AF892">
        <v>103.33856</v>
      </c>
    </row>
    <row r="893" spans="1:32" x14ac:dyDescent="0.3">
      <c r="A893">
        <v>2803161</v>
      </c>
      <c r="B893">
        <v>1</v>
      </c>
      <c r="C893" t="s">
        <v>82</v>
      </c>
      <c r="D893" t="s">
        <v>88</v>
      </c>
      <c r="E893" t="s">
        <v>3544</v>
      </c>
      <c r="F893" t="s">
        <v>3545</v>
      </c>
      <c r="G893" t="s">
        <v>31545</v>
      </c>
      <c r="H893" t="s">
        <v>134</v>
      </c>
      <c r="I893" t="s">
        <v>79</v>
      </c>
      <c r="J893" t="s">
        <v>135</v>
      </c>
      <c r="K893" t="s">
        <v>22</v>
      </c>
      <c r="L893" t="s">
        <v>136</v>
      </c>
      <c r="M893" t="s">
        <v>3546</v>
      </c>
      <c r="N893" t="s">
        <v>3547</v>
      </c>
      <c r="O893">
        <v>0.22805555555555557</v>
      </c>
      <c r="P893">
        <v>0</v>
      </c>
      <c r="Q893">
        <v>0</v>
      </c>
      <c r="R893">
        <v>1</v>
      </c>
      <c r="S893">
        <v>136</v>
      </c>
      <c r="T893">
        <v>0</v>
      </c>
      <c r="U893">
        <v>9</v>
      </c>
      <c r="V893">
        <v>0</v>
      </c>
      <c r="W893">
        <v>0</v>
      </c>
      <c r="X893">
        <v>0</v>
      </c>
      <c r="Y893">
        <v>0</v>
      </c>
      <c r="Z893">
        <v>0.10794268999999999</v>
      </c>
      <c r="AA893">
        <v>40.457348000000003</v>
      </c>
      <c r="AB893">
        <v>0</v>
      </c>
      <c r="AC893">
        <v>1.6936849</v>
      </c>
      <c r="AD893">
        <v>0</v>
      </c>
      <c r="AE893">
        <v>0</v>
      </c>
      <c r="AF893">
        <v>42.258972</v>
      </c>
    </row>
    <row r="894" spans="1:32" x14ac:dyDescent="0.3">
      <c r="A894">
        <v>2803163</v>
      </c>
      <c r="B894">
        <v>1</v>
      </c>
      <c r="C894" t="s">
        <v>82</v>
      </c>
      <c r="D894" t="s">
        <v>113</v>
      </c>
      <c r="E894" t="s">
        <v>3548</v>
      </c>
      <c r="F894" t="s">
        <v>3549</v>
      </c>
      <c r="G894" t="s">
        <v>31546</v>
      </c>
      <c r="H894" t="s">
        <v>643</v>
      </c>
      <c r="I894" t="s">
        <v>78</v>
      </c>
      <c r="J894" t="s">
        <v>135</v>
      </c>
      <c r="K894" t="s">
        <v>22</v>
      </c>
      <c r="L894" t="s">
        <v>186</v>
      </c>
      <c r="M894" t="s">
        <v>3550</v>
      </c>
      <c r="N894" t="s">
        <v>3551</v>
      </c>
      <c r="O894">
        <v>7.4391666666666669</v>
      </c>
      <c r="P894">
        <v>0</v>
      </c>
      <c r="Q894">
        <v>116</v>
      </c>
      <c r="R894">
        <v>0</v>
      </c>
      <c r="S894">
        <v>0</v>
      </c>
      <c r="T894">
        <v>0</v>
      </c>
      <c r="U894">
        <v>5</v>
      </c>
      <c r="V894">
        <v>0</v>
      </c>
      <c r="W894">
        <v>0</v>
      </c>
      <c r="X894">
        <v>0</v>
      </c>
      <c r="Y894">
        <v>396.01781999999997</v>
      </c>
      <c r="Z894">
        <v>0</v>
      </c>
      <c r="AA894">
        <v>0</v>
      </c>
      <c r="AB894">
        <v>0</v>
      </c>
      <c r="AC894">
        <v>84.546090000000007</v>
      </c>
      <c r="AD894">
        <v>0</v>
      </c>
      <c r="AE894">
        <v>0</v>
      </c>
      <c r="AF894">
        <v>480.56389999999999</v>
      </c>
    </row>
    <row r="895" spans="1:32" x14ac:dyDescent="0.3">
      <c r="A895">
        <v>2803023</v>
      </c>
      <c r="B895">
        <v>1</v>
      </c>
      <c r="C895" t="s">
        <v>82</v>
      </c>
      <c r="D895" t="s">
        <v>97</v>
      </c>
      <c r="E895" t="s">
        <v>3552</v>
      </c>
      <c r="F895" t="s">
        <v>3553</v>
      </c>
      <c r="G895" t="s">
        <v>31548</v>
      </c>
      <c r="H895" t="s">
        <v>409</v>
      </c>
      <c r="I895" t="s">
        <v>78</v>
      </c>
      <c r="J895" t="s">
        <v>135</v>
      </c>
      <c r="K895" t="s">
        <v>22</v>
      </c>
      <c r="L895" t="s">
        <v>136</v>
      </c>
      <c r="M895" t="s">
        <v>3554</v>
      </c>
      <c r="N895" t="s">
        <v>3555</v>
      </c>
      <c r="O895">
        <v>1.8847222222222222</v>
      </c>
      <c r="P895">
        <v>0</v>
      </c>
      <c r="Q895">
        <v>1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0.36761132000000002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0.36761132000000002</v>
      </c>
    </row>
    <row r="896" spans="1:32" x14ac:dyDescent="0.3">
      <c r="A896">
        <v>2802745</v>
      </c>
      <c r="B896">
        <v>1</v>
      </c>
      <c r="C896" t="s">
        <v>82</v>
      </c>
      <c r="D896" t="s">
        <v>90</v>
      </c>
      <c r="E896" t="s">
        <v>3556</v>
      </c>
      <c r="F896" t="s">
        <v>3557</v>
      </c>
      <c r="G896" t="s">
        <v>31548</v>
      </c>
      <c r="H896" t="s">
        <v>333</v>
      </c>
      <c r="I896" t="s">
        <v>78</v>
      </c>
      <c r="J896" t="s">
        <v>135</v>
      </c>
      <c r="K896" t="s">
        <v>22</v>
      </c>
      <c r="L896" t="s">
        <v>136</v>
      </c>
      <c r="M896" t="s">
        <v>3558</v>
      </c>
      <c r="N896" t="s">
        <v>3559</v>
      </c>
      <c r="O896">
        <v>1.5988888888888888</v>
      </c>
      <c r="P896">
        <v>0</v>
      </c>
      <c r="Q896">
        <v>1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1.3094752000000001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1.3094752000000001</v>
      </c>
    </row>
    <row r="897" spans="1:32" x14ac:dyDescent="0.3">
      <c r="A897">
        <v>2802762</v>
      </c>
      <c r="B897">
        <v>1</v>
      </c>
      <c r="C897" t="s">
        <v>83</v>
      </c>
      <c r="D897" t="s">
        <v>121</v>
      </c>
      <c r="E897" t="s">
        <v>3560</v>
      </c>
      <c r="F897" t="s">
        <v>3561</v>
      </c>
      <c r="G897" t="s">
        <v>31549</v>
      </c>
      <c r="H897" t="s">
        <v>134</v>
      </c>
      <c r="I897" t="s">
        <v>79</v>
      </c>
      <c r="J897" t="s">
        <v>135</v>
      </c>
      <c r="K897" t="s">
        <v>22</v>
      </c>
      <c r="L897" t="s">
        <v>136</v>
      </c>
      <c r="M897" t="s">
        <v>3562</v>
      </c>
      <c r="N897" t="s">
        <v>3563</v>
      </c>
      <c r="O897">
        <v>0.28416666666666668</v>
      </c>
      <c r="P897">
        <v>7</v>
      </c>
      <c r="Q897">
        <v>305</v>
      </c>
      <c r="R897">
        <v>37</v>
      </c>
      <c r="S897">
        <v>134</v>
      </c>
      <c r="T897">
        <v>8</v>
      </c>
      <c r="U897">
        <v>20</v>
      </c>
      <c r="V897">
        <v>1</v>
      </c>
      <c r="W897">
        <v>0</v>
      </c>
      <c r="X897">
        <v>5.7132259999999997</v>
      </c>
      <c r="Y897">
        <v>8.9650060000000007</v>
      </c>
      <c r="Z897">
        <v>43.208182999999998</v>
      </c>
      <c r="AA897">
        <v>19.446674000000002</v>
      </c>
      <c r="AB897">
        <v>20.561043000000002</v>
      </c>
      <c r="AC897">
        <v>3.6734753000000002</v>
      </c>
      <c r="AD897">
        <v>55.661915</v>
      </c>
      <c r="AE897">
        <v>0</v>
      </c>
      <c r="AF897">
        <v>157.22952000000001</v>
      </c>
    </row>
    <row r="898" spans="1:32" x14ac:dyDescent="0.3">
      <c r="A898">
        <v>2802539</v>
      </c>
      <c r="B898">
        <v>1</v>
      </c>
      <c r="C898" t="s">
        <v>82</v>
      </c>
      <c r="D898" t="s">
        <v>106</v>
      </c>
      <c r="E898" t="s">
        <v>3564</v>
      </c>
      <c r="F898" t="s">
        <v>3565</v>
      </c>
      <c r="G898" t="s">
        <v>31546</v>
      </c>
      <c r="H898" t="s">
        <v>223</v>
      </c>
      <c r="I898" t="s">
        <v>78</v>
      </c>
      <c r="J898" t="s">
        <v>135</v>
      </c>
      <c r="K898" t="s">
        <v>22</v>
      </c>
      <c r="L898" t="s">
        <v>136</v>
      </c>
      <c r="M898" t="s">
        <v>3566</v>
      </c>
      <c r="N898" t="s">
        <v>3567</v>
      </c>
      <c r="O898">
        <v>6.480833333333333</v>
      </c>
      <c r="P898">
        <v>0</v>
      </c>
      <c r="Q898">
        <v>33</v>
      </c>
      <c r="R898">
        <v>0</v>
      </c>
      <c r="S898">
        <v>0</v>
      </c>
      <c r="T898">
        <v>0</v>
      </c>
      <c r="U898">
        <v>3</v>
      </c>
      <c r="V898">
        <v>0</v>
      </c>
      <c r="W898">
        <v>0</v>
      </c>
      <c r="X898">
        <v>0</v>
      </c>
      <c r="Y898">
        <v>70.794079999999994</v>
      </c>
      <c r="Z898">
        <v>0</v>
      </c>
      <c r="AA898">
        <v>0</v>
      </c>
      <c r="AB898">
        <v>0</v>
      </c>
      <c r="AC898">
        <v>0.54350036000000002</v>
      </c>
      <c r="AD898">
        <v>0</v>
      </c>
      <c r="AE898">
        <v>0</v>
      </c>
      <c r="AF898">
        <v>71.337585000000004</v>
      </c>
    </row>
    <row r="899" spans="1:32" x14ac:dyDescent="0.3">
      <c r="A899">
        <v>2802556</v>
      </c>
      <c r="B899">
        <v>1</v>
      </c>
      <c r="C899" t="s">
        <v>82</v>
      </c>
      <c r="D899" t="s">
        <v>102</v>
      </c>
      <c r="E899" t="s">
        <v>3568</v>
      </c>
      <c r="F899" t="s">
        <v>3569</v>
      </c>
      <c r="G899" t="s">
        <v>31546</v>
      </c>
      <c r="H899" t="s">
        <v>223</v>
      </c>
      <c r="I899" t="s">
        <v>78</v>
      </c>
      <c r="J899" t="s">
        <v>135</v>
      </c>
      <c r="K899" t="s">
        <v>22</v>
      </c>
      <c r="L899" t="s">
        <v>136</v>
      </c>
      <c r="M899" t="s">
        <v>3570</v>
      </c>
      <c r="N899" t="s">
        <v>3571</v>
      </c>
      <c r="O899">
        <v>3.3569444444444443</v>
      </c>
      <c r="P899">
        <v>0</v>
      </c>
      <c r="Q899">
        <v>0</v>
      </c>
      <c r="R899">
        <v>0</v>
      </c>
      <c r="S899">
        <v>1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0.50480574</v>
      </c>
      <c r="AB899">
        <v>0</v>
      </c>
      <c r="AC899">
        <v>0</v>
      </c>
      <c r="AD899">
        <v>0</v>
      </c>
      <c r="AE899">
        <v>0</v>
      </c>
      <c r="AF899">
        <v>0.50480574</v>
      </c>
    </row>
    <row r="900" spans="1:32" x14ac:dyDescent="0.3">
      <c r="A900">
        <v>2802540</v>
      </c>
      <c r="B900">
        <v>1</v>
      </c>
      <c r="C900" t="s">
        <v>82</v>
      </c>
      <c r="D900" t="s">
        <v>84</v>
      </c>
      <c r="E900" t="s">
        <v>1630</v>
      </c>
      <c r="F900" t="s">
        <v>1631</v>
      </c>
      <c r="G900" t="s">
        <v>31552</v>
      </c>
      <c r="H900" t="s">
        <v>665</v>
      </c>
      <c r="I900" t="s">
        <v>78</v>
      </c>
      <c r="J900" t="s">
        <v>135</v>
      </c>
      <c r="K900" t="s">
        <v>22</v>
      </c>
      <c r="L900" t="s">
        <v>136</v>
      </c>
      <c r="M900" t="s">
        <v>3572</v>
      </c>
      <c r="N900" t="s">
        <v>3573</v>
      </c>
      <c r="O900">
        <v>1.58</v>
      </c>
      <c r="P900">
        <v>0</v>
      </c>
      <c r="Q900">
        <v>14</v>
      </c>
      <c r="R900">
        <v>0</v>
      </c>
      <c r="S900">
        <v>1</v>
      </c>
      <c r="T900">
        <v>0</v>
      </c>
      <c r="U900">
        <v>2</v>
      </c>
      <c r="V900">
        <v>0</v>
      </c>
      <c r="W900">
        <v>0</v>
      </c>
      <c r="X900">
        <v>0</v>
      </c>
      <c r="Y900">
        <v>2.7508344999999998</v>
      </c>
      <c r="Z900">
        <v>0</v>
      </c>
      <c r="AA900">
        <v>0.17889828999999999</v>
      </c>
      <c r="AB900">
        <v>0</v>
      </c>
      <c r="AC900">
        <v>2.0614655000000002</v>
      </c>
      <c r="AD900">
        <v>0</v>
      </c>
      <c r="AE900">
        <v>0</v>
      </c>
      <c r="AF900">
        <v>4.9911979999999998</v>
      </c>
    </row>
    <row r="901" spans="1:32" x14ac:dyDescent="0.3">
      <c r="A901">
        <v>2802542</v>
      </c>
      <c r="B901">
        <v>1</v>
      </c>
      <c r="C901" t="s">
        <v>82</v>
      </c>
      <c r="D901" t="s">
        <v>112</v>
      </c>
      <c r="E901" t="s">
        <v>3574</v>
      </c>
      <c r="F901" t="s">
        <v>3575</v>
      </c>
      <c r="G901" t="s">
        <v>31548</v>
      </c>
      <c r="H901" t="s">
        <v>333</v>
      </c>
      <c r="I901" t="s">
        <v>78</v>
      </c>
      <c r="J901" t="s">
        <v>135</v>
      </c>
      <c r="K901" t="s">
        <v>22</v>
      </c>
      <c r="L901" t="s">
        <v>136</v>
      </c>
      <c r="M901" t="s">
        <v>3576</v>
      </c>
      <c r="N901" t="s">
        <v>3577</v>
      </c>
      <c r="O901">
        <v>0.87138888888888888</v>
      </c>
      <c r="P901">
        <v>0</v>
      </c>
      <c r="Q901">
        <v>1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0.19219074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0.19219074</v>
      </c>
    </row>
    <row r="902" spans="1:32" x14ac:dyDescent="0.3">
      <c r="A902">
        <v>2802541</v>
      </c>
      <c r="B902">
        <v>1</v>
      </c>
      <c r="C902" t="s">
        <v>82</v>
      </c>
      <c r="D902" t="s">
        <v>91</v>
      </c>
      <c r="E902" t="s">
        <v>3578</v>
      </c>
      <c r="F902" t="s">
        <v>3579</v>
      </c>
      <c r="G902" t="s">
        <v>31552</v>
      </c>
      <c r="H902" t="s">
        <v>665</v>
      </c>
      <c r="I902" t="s">
        <v>78</v>
      </c>
      <c r="J902" t="s">
        <v>135</v>
      </c>
      <c r="K902" t="s">
        <v>22</v>
      </c>
      <c r="L902" t="s">
        <v>136</v>
      </c>
      <c r="M902" t="s">
        <v>3580</v>
      </c>
      <c r="N902" t="s">
        <v>3581</v>
      </c>
      <c r="O902">
        <v>0.48805555555555558</v>
      </c>
      <c r="P902">
        <v>0</v>
      </c>
      <c r="Q902">
        <v>13</v>
      </c>
      <c r="R902">
        <v>0</v>
      </c>
      <c r="S902">
        <v>0</v>
      </c>
      <c r="T902">
        <v>0</v>
      </c>
      <c r="U902">
        <v>60</v>
      </c>
      <c r="V902">
        <v>0</v>
      </c>
      <c r="W902">
        <v>3</v>
      </c>
      <c r="X902">
        <v>0</v>
      </c>
      <c r="Y902">
        <v>4.9546400000000004</v>
      </c>
      <c r="Z902">
        <v>0</v>
      </c>
      <c r="AA902">
        <v>0</v>
      </c>
      <c r="AB902">
        <v>0</v>
      </c>
      <c r="AC902">
        <v>24.636386999999999</v>
      </c>
      <c r="AD902">
        <v>0</v>
      </c>
      <c r="AE902">
        <v>37.153872999999997</v>
      </c>
      <c r="AF902">
        <v>66.744900000000001</v>
      </c>
    </row>
    <row r="903" spans="1:32" x14ac:dyDescent="0.3">
      <c r="A903">
        <v>2802559</v>
      </c>
      <c r="B903">
        <v>1</v>
      </c>
      <c r="C903" t="s">
        <v>83</v>
      </c>
      <c r="D903" t="s">
        <v>116</v>
      </c>
      <c r="E903" t="s">
        <v>3582</v>
      </c>
      <c r="F903" t="s">
        <v>3583</v>
      </c>
      <c r="G903" t="s">
        <v>31550</v>
      </c>
      <c r="H903" t="s">
        <v>1853</v>
      </c>
      <c r="I903" t="s">
        <v>78</v>
      </c>
      <c r="J903" t="s">
        <v>135</v>
      </c>
      <c r="K903" t="s">
        <v>22</v>
      </c>
      <c r="L903" t="s">
        <v>136</v>
      </c>
      <c r="M903" t="s">
        <v>3584</v>
      </c>
      <c r="N903" t="s">
        <v>3585</v>
      </c>
      <c r="O903">
        <v>3.8030555555555554</v>
      </c>
      <c r="P903">
        <v>0</v>
      </c>
      <c r="Q903">
        <v>38</v>
      </c>
      <c r="R903">
        <v>0</v>
      </c>
      <c r="S903">
        <v>0</v>
      </c>
      <c r="T903">
        <v>0</v>
      </c>
      <c r="U903">
        <v>7</v>
      </c>
      <c r="V903">
        <v>0</v>
      </c>
      <c r="W903">
        <v>0</v>
      </c>
      <c r="X903">
        <v>0</v>
      </c>
      <c r="Y903">
        <v>41.212916999999997</v>
      </c>
      <c r="Z903">
        <v>0</v>
      </c>
      <c r="AA903">
        <v>0</v>
      </c>
      <c r="AB903">
        <v>0</v>
      </c>
      <c r="AC903">
        <v>2.2577956000000001</v>
      </c>
      <c r="AD903">
        <v>0</v>
      </c>
      <c r="AE903">
        <v>0</v>
      </c>
      <c r="AF903">
        <v>43.470714999999998</v>
      </c>
    </row>
    <row r="904" spans="1:32" x14ac:dyDescent="0.3">
      <c r="A904">
        <v>2802552</v>
      </c>
      <c r="B904">
        <v>1</v>
      </c>
      <c r="C904" t="s">
        <v>82</v>
      </c>
      <c r="D904" t="s">
        <v>104</v>
      </c>
      <c r="E904" t="s">
        <v>3586</v>
      </c>
      <c r="F904" t="s">
        <v>3587</v>
      </c>
      <c r="G904" t="s">
        <v>31550</v>
      </c>
      <c r="H904" t="s">
        <v>1432</v>
      </c>
      <c r="I904" t="s">
        <v>78</v>
      </c>
      <c r="J904" t="s">
        <v>135</v>
      </c>
      <c r="K904" t="s">
        <v>22</v>
      </c>
      <c r="L904" t="s">
        <v>136</v>
      </c>
      <c r="M904" t="s">
        <v>3588</v>
      </c>
      <c r="N904" t="s">
        <v>3589</v>
      </c>
      <c r="O904">
        <v>2.6063888888888891</v>
      </c>
      <c r="P904">
        <v>0</v>
      </c>
      <c r="Q904">
        <v>122</v>
      </c>
      <c r="R904">
        <v>0</v>
      </c>
      <c r="S904">
        <v>0</v>
      </c>
      <c r="T904">
        <v>0</v>
      </c>
      <c r="U904">
        <v>2</v>
      </c>
      <c r="V904">
        <v>0</v>
      </c>
      <c r="W904">
        <v>0</v>
      </c>
      <c r="X904">
        <v>0</v>
      </c>
      <c r="Y904">
        <v>127.01588</v>
      </c>
      <c r="Z904">
        <v>0</v>
      </c>
      <c r="AA904">
        <v>0</v>
      </c>
      <c r="AB904">
        <v>0</v>
      </c>
      <c r="AC904">
        <v>0.54300979999999999</v>
      </c>
      <c r="AD904">
        <v>0</v>
      </c>
      <c r="AE904">
        <v>0</v>
      </c>
      <c r="AF904">
        <v>127.55888</v>
      </c>
    </row>
    <row r="905" spans="1:32" x14ac:dyDescent="0.3">
      <c r="A905">
        <v>2802455</v>
      </c>
      <c r="B905">
        <v>2</v>
      </c>
      <c r="C905" t="s">
        <v>83</v>
      </c>
      <c r="D905" t="s">
        <v>126</v>
      </c>
      <c r="E905" t="s">
        <v>3590</v>
      </c>
      <c r="F905" t="s">
        <v>3591</v>
      </c>
      <c r="G905" t="s">
        <v>31552</v>
      </c>
      <c r="H905" t="s">
        <v>333</v>
      </c>
      <c r="I905" t="s">
        <v>78</v>
      </c>
      <c r="J905" t="s">
        <v>135</v>
      </c>
      <c r="K905" t="s">
        <v>22</v>
      </c>
      <c r="L905" t="s">
        <v>136</v>
      </c>
      <c r="M905" t="s">
        <v>3592</v>
      </c>
      <c r="N905" t="s">
        <v>3593</v>
      </c>
      <c r="O905">
        <v>0.51388888888888884</v>
      </c>
      <c r="P905">
        <v>0</v>
      </c>
      <c r="Q905">
        <v>88</v>
      </c>
      <c r="R905">
        <v>0</v>
      </c>
      <c r="S905">
        <v>4</v>
      </c>
      <c r="T905">
        <v>0</v>
      </c>
      <c r="U905">
        <v>8</v>
      </c>
      <c r="V905">
        <v>0</v>
      </c>
      <c r="W905">
        <v>0</v>
      </c>
      <c r="X905">
        <v>0</v>
      </c>
      <c r="Y905">
        <v>3.3813672000000001</v>
      </c>
      <c r="Z905">
        <v>0</v>
      </c>
      <c r="AA905">
        <v>3.2889314000000003E-2</v>
      </c>
      <c r="AB905">
        <v>0</v>
      </c>
      <c r="AC905">
        <v>0.61009500000000005</v>
      </c>
      <c r="AD905">
        <v>0</v>
      </c>
      <c r="AE905">
        <v>0</v>
      </c>
      <c r="AF905">
        <v>4.0243516000000001</v>
      </c>
    </row>
    <row r="906" spans="1:32" x14ac:dyDescent="0.3">
      <c r="A906">
        <v>2802501</v>
      </c>
      <c r="B906">
        <v>1</v>
      </c>
      <c r="C906" t="s">
        <v>82</v>
      </c>
      <c r="D906" t="s">
        <v>98</v>
      </c>
      <c r="E906" t="s">
        <v>3594</v>
      </c>
      <c r="F906" t="s">
        <v>3595</v>
      </c>
      <c r="G906" t="s">
        <v>31548</v>
      </c>
      <c r="H906" t="s">
        <v>333</v>
      </c>
      <c r="I906" t="s">
        <v>78</v>
      </c>
      <c r="J906" t="s">
        <v>135</v>
      </c>
      <c r="K906" t="s">
        <v>22</v>
      </c>
      <c r="L906" t="s">
        <v>136</v>
      </c>
      <c r="M906" t="s">
        <v>3596</v>
      </c>
      <c r="N906" t="s">
        <v>3597</v>
      </c>
      <c r="O906">
        <v>1.5691666666666666</v>
      </c>
      <c r="P906">
        <v>0</v>
      </c>
      <c r="Q906">
        <v>5</v>
      </c>
      <c r="R906">
        <v>0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0</v>
      </c>
      <c r="Y906">
        <v>1.981973</v>
      </c>
      <c r="Z906">
        <v>0</v>
      </c>
      <c r="AA906">
        <v>0</v>
      </c>
      <c r="AB906">
        <v>0</v>
      </c>
      <c r="AC906">
        <v>5.2819677000000002E-2</v>
      </c>
      <c r="AD906">
        <v>0</v>
      </c>
      <c r="AE906">
        <v>0</v>
      </c>
      <c r="AF906">
        <v>2.0347930000000001</v>
      </c>
    </row>
    <row r="907" spans="1:32" x14ac:dyDescent="0.3">
      <c r="A907">
        <v>2802494</v>
      </c>
      <c r="B907">
        <v>1</v>
      </c>
      <c r="C907" t="s">
        <v>82</v>
      </c>
      <c r="D907" t="s">
        <v>89</v>
      </c>
      <c r="E907" t="s">
        <v>3598</v>
      </c>
      <c r="F907" t="s">
        <v>3599</v>
      </c>
      <c r="G907" t="s">
        <v>31546</v>
      </c>
      <c r="H907" t="s">
        <v>223</v>
      </c>
      <c r="I907" t="s">
        <v>78</v>
      </c>
      <c r="J907" t="s">
        <v>135</v>
      </c>
      <c r="K907" t="s">
        <v>22</v>
      </c>
      <c r="L907" t="s">
        <v>136</v>
      </c>
      <c r="M907" t="s">
        <v>3600</v>
      </c>
      <c r="N907" t="s">
        <v>3601</v>
      </c>
      <c r="O907">
        <v>2.1852777777777779</v>
      </c>
      <c r="P907">
        <v>0</v>
      </c>
      <c r="Q907">
        <v>20</v>
      </c>
      <c r="R907">
        <v>0</v>
      </c>
      <c r="S907">
        <v>6</v>
      </c>
      <c r="T907">
        <v>0</v>
      </c>
      <c r="U907">
        <v>1</v>
      </c>
      <c r="V907">
        <v>0</v>
      </c>
      <c r="W907">
        <v>0</v>
      </c>
      <c r="X907">
        <v>0</v>
      </c>
      <c r="Y907">
        <v>1.9650695</v>
      </c>
      <c r="Z907">
        <v>0</v>
      </c>
      <c r="AA907">
        <v>1.2391675</v>
      </c>
      <c r="AB907">
        <v>0</v>
      </c>
      <c r="AC907">
        <v>0</v>
      </c>
      <c r="AD907">
        <v>0</v>
      </c>
      <c r="AE907">
        <v>0</v>
      </c>
      <c r="AF907">
        <v>3.204237</v>
      </c>
    </row>
    <row r="908" spans="1:32" x14ac:dyDescent="0.3">
      <c r="A908">
        <v>2802497</v>
      </c>
      <c r="B908">
        <v>1</v>
      </c>
      <c r="C908" t="s">
        <v>82</v>
      </c>
      <c r="D908" t="s">
        <v>113</v>
      </c>
      <c r="E908" t="s">
        <v>3602</v>
      </c>
      <c r="F908" t="s">
        <v>3603</v>
      </c>
      <c r="G908" t="s">
        <v>31546</v>
      </c>
      <c r="H908" t="s">
        <v>145</v>
      </c>
      <c r="I908" t="s">
        <v>78</v>
      </c>
      <c r="J908" t="s">
        <v>135</v>
      </c>
      <c r="K908" t="s">
        <v>22</v>
      </c>
      <c r="L908" t="s">
        <v>136</v>
      </c>
      <c r="M908" t="s">
        <v>3604</v>
      </c>
      <c r="N908" t="s">
        <v>3605</v>
      </c>
      <c r="O908">
        <v>2.3280555555555558</v>
      </c>
      <c r="P908">
        <v>0</v>
      </c>
      <c r="Q908">
        <v>73</v>
      </c>
      <c r="R908">
        <v>0</v>
      </c>
      <c r="S908">
        <v>2</v>
      </c>
      <c r="T908">
        <v>0</v>
      </c>
      <c r="U908">
        <v>19</v>
      </c>
      <c r="V908">
        <v>0</v>
      </c>
      <c r="W908">
        <v>0</v>
      </c>
      <c r="X908">
        <v>0</v>
      </c>
      <c r="Y908">
        <v>68.685940000000002</v>
      </c>
      <c r="Z908">
        <v>0</v>
      </c>
      <c r="AA908">
        <v>1.7045486999999999</v>
      </c>
      <c r="AB908">
        <v>0</v>
      </c>
      <c r="AC908">
        <v>14.507451</v>
      </c>
      <c r="AD908">
        <v>0</v>
      </c>
      <c r="AE908">
        <v>0</v>
      </c>
      <c r="AF908">
        <v>84.897940000000006</v>
      </c>
    </row>
    <row r="909" spans="1:32" x14ac:dyDescent="0.3">
      <c r="A909">
        <v>2802506</v>
      </c>
      <c r="B909">
        <v>1</v>
      </c>
      <c r="C909" t="s">
        <v>82</v>
      </c>
      <c r="D909" t="s">
        <v>111</v>
      </c>
      <c r="E909" t="s">
        <v>3606</v>
      </c>
      <c r="F909" t="s">
        <v>3607</v>
      </c>
      <c r="G909" t="s">
        <v>31546</v>
      </c>
      <c r="H909" t="s">
        <v>223</v>
      </c>
      <c r="I909" t="s">
        <v>78</v>
      </c>
      <c r="J909" t="s">
        <v>135</v>
      </c>
      <c r="K909" t="s">
        <v>22</v>
      </c>
      <c r="L909" t="s">
        <v>136</v>
      </c>
      <c r="M909" t="s">
        <v>3608</v>
      </c>
      <c r="N909" t="s">
        <v>3609</v>
      </c>
      <c r="O909">
        <v>7.9666666666666668</v>
      </c>
      <c r="P909">
        <v>0</v>
      </c>
      <c r="Q909">
        <v>26</v>
      </c>
      <c r="R909">
        <v>0</v>
      </c>
      <c r="S909">
        <v>19</v>
      </c>
      <c r="T909">
        <v>0</v>
      </c>
      <c r="U909">
        <v>6</v>
      </c>
      <c r="V909">
        <v>0</v>
      </c>
      <c r="W909">
        <v>0</v>
      </c>
      <c r="X909">
        <v>0</v>
      </c>
      <c r="Y909">
        <v>42.062069999999999</v>
      </c>
      <c r="Z909">
        <v>0</v>
      </c>
      <c r="AA909">
        <v>11.547533</v>
      </c>
      <c r="AB909">
        <v>0</v>
      </c>
      <c r="AC909">
        <v>21.568529999999999</v>
      </c>
      <c r="AD909">
        <v>0</v>
      </c>
      <c r="AE909">
        <v>0</v>
      </c>
      <c r="AF909">
        <v>75.178129999999996</v>
      </c>
    </row>
    <row r="910" spans="1:32" x14ac:dyDescent="0.3">
      <c r="A910">
        <v>2806879</v>
      </c>
      <c r="B910">
        <v>1</v>
      </c>
      <c r="C910" t="s">
        <v>82</v>
      </c>
      <c r="D910" t="s">
        <v>85</v>
      </c>
      <c r="E910" t="s">
        <v>3610</v>
      </c>
      <c r="F910" t="s">
        <v>3611</v>
      </c>
      <c r="G910" t="s">
        <v>31548</v>
      </c>
      <c r="H910" t="s">
        <v>311</v>
      </c>
      <c r="I910" t="s">
        <v>78</v>
      </c>
      <c r="J910" t="s">
        <v>135</v>
      </c>
      <c r="K910" t="s">
        <v>22</v>
      </c>
      <c r="L910" t="s">
        <v>136</v>
      </c>
      <c r="M910" t="s">
        <v>3612</v>
      </c>
      <c r="N910" t="s">
        <v>3613</v>
      </c>
      <c r="O910">
        <v>1.3822222222222222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13.216526999999999</v>
      </c>
      <c r="AD910">
        <v>0</v>
      </c>
      <c r="AE910">
        <v>0</v>
      </c>
      <c r="AF910">
        <v>13.216526999999999</v>
      </c>
    </row>
    <row r="911" spans="1:32" x14ac:dyDescent="0.3">
      <c r="A911">
        <v>2806853</v>
      </c>
      <c r="B911">
        <v>1</v>
      </c>
      <c r="C911" t="s">
        <v>83</v>
      </c>
      <c r="D911" t="s">
        <v>120</v>
      </c>
      <c r="E911" t="s">
        <v>3614</v>
      </c>
      <c r="F911" t="s">
        <v>3615</v>
      </c>
      <c r="G911" t="s">
        <v>31546</v>
      </c>
      <c r="H911" t="s">
        <v>223</v>
      </c>
      <c r="I911" t="s">
        <v>78</v>
      </c>
      <c r="J911" t="s">
        <v>135</v>
      </c>
      <c r="K911" t="s">
        <v>22</v>
      </c>
      <c r="L911" t="s">
        <v>136</v>
      </c>
      <c r="M911" t="s">
        <v>3616</v>
      </c>
      <c r="N911" t="s">
        <v>3617</v>
      </c>
      <c r="O911">
        <v>2.0052777777777777</v>
      </c>
      <c r="P911">
        <v>0</v>
      </c>
      <c r="Q911">
        <v>63</v>
      </c>
      <c r="R911">
        <v>0</v>
      </c>
      <c r="S911">
        <v>7</v>
      </c>
      <c r="T911">
        <v>0</v>
      </c>
      <c r="U911">
        <v>21</v>
      </c>
      <c r="V911">
        <v>0</v>
      </c>
      <c r="W911">
        <v>0</v>
      </c>
      <c r="X911">
        <v>0</v>
      </c>
      <c r="Y911">
        <v>20.550072</v>
      </c>
      <c r="Z911">
        <v>0</v>
      </c>
      <c r="AA911">
        <v>0.11222067500000001</v>
      </c>
      <c r="AB911">
        <v>0</v>
      </c>
      <c r="AC911">
        <v>6.0845799999999999</v>
      </c>
      <c r="AD911">
        <v>0</v>
      </c>
      <c r="AE911">
        <v>0</v>
      </c>
      <c r="AF911">
        <v>26.746872</v>
      </c>
    </row>
    <row r="912" spans="1:32" x14ac:dyDescent="0.3">
      <c r="A912">
        <v>2806841</v>
      </c>
      <c r="B912">
        <v>1</v>
      </c>
      <c r="C912" t="s">
        <v>82</v>
      </c>
      <c r="D912" t="s">
        <v>90</v>
      </c>
      <c r="E912" t="s">
        <v>3618</v>
      </c>
      <c r="F912" t="s">
        <v>3619</v>
      </c>
      <c r="G912" t="s">
        <v>31551</v>
      </c>
      <c r="H912" t="s">
        <v>648</v>
      </c>
      <c r="I912" t="s">
        <v>79</v>
      </c>
      <c r="J912" t="s">
        <v>135</v>
      </c>
      <c r="K912" t="s">
        <v>22</v>
      </c>
      <c r="L912" t="s">
        <v>186</v>
      </c>
      <c r="M912" t="s">
        <v>3620</v>
      </c>
      <c r="N912" t="s">
        <v>3621</v>
      </c>
      <c r="O912">
        <v>9.0466666666666669</v>
      </c>
      <c r="P912">
        <v>0</v>
      </c>
      <c r="Q912">
        <v>464</v>
      </c>
      <c r="R912">
        <v>0</v>
      </c>
      <c r="S912">
        <v>0</v>
      </c>
      <c r="T912">
        <v>0</v>
      </c>
      <c r="U912">
        <v>63</v>
      </c>
      <c r="V912">
        <v>0</v>
      </c>
      <c r="W912">
        <v>0</v>
      </c>
      <c r="X912">
        <v>0</v>
      </c>
      <c r="Y912">
        <v>1045.8843999999999</v>
      </c>
      <c r="Z912">
        <v>0</v>
      </c>
      <c r="AA912">
        <v>0</v>
      </c>
      <c r="AB912">
        <v>0</v>
      </c>
      <c r="AC912">
        <v>589.87170000000003</v>
      </c>
      <c r="AD912">
        <v>0</v>
      </c>
      <c r="AE912">
        <v>0</v>
      </c>
      <c r="AF912">
        <v>1635.7561000000001</v>
      </c>
    </row>
    <row r="913" spans="1:32" x14ac:dyDescent="0.3">
      <c r="A913">
        <v>2806857</v>
      </c>
      <c r="B913">
        <v>1</v>
      </c>
      <c r="C913" t="s">
        <v>82</v>
      </c>
      <c r="D913" t="s">
        <v>103</v>
      </c>
      <c r="E913" t="s">
        <v>2156</v>
      </c>
      <c r="F913" t="s">
        <v>2157</v>
      </c>
      <c r="G913" t="s">
        <v>31545</v>
      </c>
      <c r="H913" t="s">
        <v>134</v>
      </c>
      <c r="I913" t="s">
        <v>79</v>
      </c>
      <c r="J913" t="s">
        <v>135</v>
      </c>
      <c r="K913" t="s">
        <v>22</v>
      </c>
      <c r="L913" t="s">
        <v>136</v>
      </c>
      <c r="M913" t="s">
        <v>3622</v>
      </c>
      <c r="N913" t="s">
        <v>3623</v>
      </c>
      <c r="O913">
        <v>0.73527777777777781</v>
      </c>
      <c r="P913">
        <v>0</v>
      </c>
      <c r="Q913">
        <v>1868</v>
      </c>
      <c r="R913">
        <v>5</v>
      </c>
      <c r="S913">
        <v>318</v>
      </c>
      <c r="T913">
        <v>7</v>
      </c>
      <c r="U913">
        <v>346</v>
      </c>
      <c r="V913">
        <v>1</v>
      </c>
      <c r="W913">
        <v>0</v>
      </c>
      <c r="X913">
        <v>0</v>
      </c>
      <c r="Y913">
        <v>193.88392999999999</v>
      </c>
      <c r="Z913">
        <v>13.573313000000001</v>
      </c>
      <c r="AA913">
        <v>38.220480000000002</v>
      </c>
      <c r="AB913">
        <v>13.656589</v>
      </c>
      <c r="AC913">
        <v>87.501329999999996</v>
      </c>
      <c r="AD913">
        <v>10.189171999999999</v>
      </c>
      <c r="AE913">
        <v>0</v>
      </c>
      <c r="AF913">
        <v>357.02480000000003</v>
      </c>
    </row>
    <row r="914" spans="1:32" x14ac:dyDescent="0.3">
      <c r="A914">
        <v>2806729</v>
      </c>
      <c r="B914">
        <v>1</v>
      </c>
      <c r="C914" t="s">
        <v>82</v>
      </c>
      <c r="D914" t="s">
        <v>101</v>
      </c>
      <c r="E914" t="s">
        <v>3624</v>
      </c>
      <c r="F914" t="s">
        <v>3625</v>
      </c>
      <c r="G914" t="s">
        <v>31551</v>
      </c>
      <c r="H914" t="s">
        <v>134</v>
      </c>
      <c r="I914" t="s">
        <v>79</v>
      </c>
      <c r="J914" t="s">
        <v>135</v>
      </c>
      <c r="K914" t="s">
        <v>22</v>
      </c>
      <c r="L914" t="s">
        <v>136</v>
      </c>
      <c r="M914" t="s">
        <v>3626</v>
      </c>
      <c r="N914" t="s">
        <v>3627</v>
      </c>
      <c r="O914">
        <v>1.8805563888888888</v>
      </c>
      <c r="P914">
        <v>9</v>
      </c>
      <c r="Q914">
        <v>45</v>
      </c>
      <c r="R914">
        <v>59</v>
      </c>
      <c r="S914">
        <v>199</v>
      </c>
      <c r="T914">
        <v>20</v>
      </c>
      <c r="U914">
        <v>50</v>
      </c>
      <c r="V914">
        <v>8</v>
      </c>
      <c r="W914">
        <v>0</v>
      </c>
      <c r="X914">
        <v>5.0318719999999999</v>
      </c>
      <c r="Y914">
        <v>26.048013999999998</v>
      </c>
      <c r="Z914">
        <v>108.947136</v>
      </c>
      <c r="AA914">
        <v>73.215180000000004</v>
      </c>
      <c r="AB914">
        <v>391.91498000000001</v>
      </c>
      <c r="AC914">
        <v>31.701366</v>
      </c>
      <c r="AD914">
        <v>493.33823000000001</v>
      </c>
      <c r="AE914">
        <v>0</v>
      </c>
      <c r="AF914">
        <v>1130.1967999999999</v>
      </c>
    </row>
    <row r="915" spans="1:32" x14ac:dyDescent="0.3">
      <c r="A915">
        <v>2806728</v>
      </c>
      <c r="B915">
        <v>1</v>
      </c>
      <c r="C915" t="s">
        <v>82</v>
      </c>
      <c r="D915" t="s">
        <v>84</v>
      </c>
      <c r="E915" t="s">
        <v>3628</v>
      </c>
      <c r="F915" t="s">
        <v>3629</v>
      </c>
      <c r="G915" t="s">
        <v>31552</v>
      </c>
      <c r="H915" t="s">
        <v>145</v>
      </c>
      <c r="I915" t="s">
        <v>78</v>
      </c>
      <c r="J915" t="s">
        <v>135</v>
      </c>
      <c r="K915" t="s">
        <v>22</v>
      </c>
      <c r="L915" t="s">
        <v>136</v>
      </c>
      <c r="M915" t="s">
        <v>3630</v>
      </c>
      <c r="N915" t="s">
        <v>3631</v>
      </c>
      <c r="O915">
        <v>1.5944444444444446</v>
      </c>
      <c r="P915">
        <v>0</v>
      </c>
      <c r="Q915">
        <v>169</v>
      </c>
      <c r="R915">
        <v>0</v>
      </c>
      <c r="S915">
        <v>1</v>
      </c>
      <c r="T915">
        <v>0</v>
      </c>
      <c r="U915">
        <v>9</v>
      </c>
      <c r="V915">
        <v>0</v>
      </c>
      <c r="W915">
        <v>0</v>
      </c>
      <c r="X915">
        <v>0</v>
      </c>
      <c r="Y915">
        <v>51.171066000000003</v>
      </c>
      <c r="Z915">
        <v>0</v>
      </c>
      <c r="AA915">
        <v>1.7173647000000001</v>
      </c>
      <c r="AB915">
        <v>0</v>
      </c>
      <c r="AC915">
        <v>10.117889999999999</v>
      </c>
      <c r="AD915">
        <v>0</v>
      </c>
      <c r="AE915">
        <v>0</v>
      </c>
      <c r="AF915">
        <v>63.006320000000002</v>
      </c>
    </row>
    <row r="916" spans="1:32" x14ac:dyDescent="0.3">
      <c r="A916">
        <v>2806747</v>
      </c>
      <c r="B916">
        <v>1</v>
      </c>
      <c r="C916" t="s">
        <v>82</v>
      </c>
      <c r="D916" t="s">
        <v>87</v>
      </c>
      <c r="E916" t="s">
        <v>3632</v>
      </c>
      <c r="F916" t="s">
        <v>3633</v>
      </c>
      <c r="G916" t="s">
        <v>31547</v>
      </c>
      <c r="H916" t="s">
        <v>1656</v>
      </c>
      <c r="I916" t="s">
        <v>80</v>
      </c>
      <c r="J916" t="s">
        <v>135</v>
      </c>
      <c r="K916" t="s">
        <v>22</v>
      </c>
      <c r="L916" t="s">
        <v>186</v>
      </c>
      <c r="M916" t="s">
        <v>3634</v>
      </c>
      <c r="N916" t="s">
        <v>3635</v>
      </c>
      <c r="O916">
        <v>0.7252777777777778</v>
      </c>
      <c r="P916">
        <v>0</v>
      </c>
      <c r="Q916">
        <v>2524</v>
      </c>
      <c r="R916">
        <v>0</v>
      </c>
      <c r="S916">
        <v>0</v>
      </c>
      <c r="T916">
        <v>0</v>
      </c>
      <c r="U916">
        <v>287</v>
      </c>
      <c r="V916">
        <v>0</v>
      </c>
      <c r="W916">
        <v>0</v>
      </c>
      <c r="X916">
        <v>0</v>
      </c>
      <c r="Y916">
        <v>500.91059999999999</v>
      </c>
      <c r="Z916">
        <v>0</v>
      </c>
      <c r="AA916">
        <v>0</v>
      </c>
      <c r="AB916">
        <v>0</v>
      </c>
      <c r="AC916">
        <v>188.14952</v>
      </c>
      <c r="AD916">
        <v>0</v>
      </c>
      <c r="AE916">
        <v>0</v>
      </c>
      <c r="AF916">
        <v>689.06010000000003</v>
      </c>
    </row>
    <row r="917" spans="1:32" x14ac:dyDescent="0.3">
      <c r="A917">
        <v>2806733</v>
      </c>
      <c r="B917">
        <v>1</v>
      </c>
      <c r="C917" t="s">
        <v>82</v>
      </c>
      <c r="D917" t="s">
        <v>90</v>
      </c>
      <c r="E917" t="s">
        <v>3636</v>
      </c>
      <c r="F917" t="s">
        <v>3637</v>
      </c>
      <c r="G917" t="s">
        <v>31551</v>
      </c>
      <c r="H917" t="s">
        <v>185</v>
      </c>
      <c r="I917" t="s">
        <v>79</v>
      </c>
      <c r="J917" t="s">
        <v>248</v>
      </c>
      <c r="K917" t="s">
        <v>22</v>
      </c>
      <c r="L917" t="s">
        <v>136</v>
      </c>
      <c r="M917" t="s">
        <v>3638</v>
      </c>
      <c r="N917" t="s">
        <v>3639</v>
      </c>
      <c r="O917">
        <v>3.7222222222222219E-2</v>
      </c>
      <c r="P917">
        <v>0</v>
      </c>
      <c r="Q917">
        <v>3678</v>
      </c>
      <c r="R917">
        <v>0</v>
      </c>
      <c r="S917">
        <v>0</v>
      </c>
      <c r="T917">
        <v>5</v>
      </c>
      <c r="U917">
        <v>348</v>
      </c>
      <c r="V917">
        <v>0</v>
      </c>
      <c r="W917">
        <v>2</v>
      </c>
      <c r="X917">
        <v>0</v>
      </c>
      <c r="Y917">
        <v>51.572510000000001</v>
      </c>
      <c r="Z917">
        <v>0</v>
      </c>
      <c r="AA917">
        <v>0</v>
      </c>
      <c r="AB917">
        <v>2.8637402000000001</v>
      </c>
      <c r="AC917">
        <v>6.7794185000000002</v>
      </c>
      <c r="AD917">
        <v>0</v>
      </c>
      <c r="AE917">
        <v>0.44377454999999999</v>
      </c>
      <c r="AF917">
        <v>61.659443000000003</v>
      </c>
    </row>
    <row r="918" spans="1:32" x14ac:dyDescent="0.3">
      <c r="A918">
        <v>2806669</v>
      </c>
      <c r="B918">
        <v>1</v>
      </c>
      <c r="C918" t="s">
        <v>82</v>
      </c>
      <c r="D918" t="s">
        <v>100</v>
      </c>
      <c r="E918" t="s">
        <v>3640</v>
      </c>
      <c r="F918" t="s">
        <v>3641</v>
      </c>
      <c r="G918" t="s">
        <v>31550</v>
      </c>
      <c r="H918" t="s">
        <v>359</v>
      </c>
      <c r="I918" t="s">
        <v>78</v>
      </c>
      <c r="J918" t="s">
        <v>135</v>
      </c>
      <c r="K918" t="s">
        <v>22</v>
      </c>
      <c r="L918" t="s">
        <v>136</v>
      </c>
      <c r="M918" t="s">
        <v>3642</v>
      </c>
      <c r="N918" t="s">
        <v>3643</v>
      </c>
      <c r="O918">
        <v>2.5822222222222222</v>
      </c>
      <c r="P918">
        <v>0</v>
      </c>
      <c r="Q918">
        <v>396</v>
      </c>
      <c r="R918">
        <v>0</v>
      </c>
      <c r="S918">
        <v>0</v>
      </c>
      <c r="T918">
        <v>0</v>
      </c>
      <c r="U918">
        <v>25</v>
      </c>
      <c r="V918">
        <v>0</v>
      </c>
      <c r="W918">
        <v>0</v>
      </c>
      <c r="X918">
        <v>0</v>
      </c>
      <c r="Y918">
        <v>290.66922</v>
      </c>
      <c r="Z918">
        <v>0</v>
      </c>
      <c r="AA918">
        <v>0</v>
      </c>
      <c r="AB918">
        <v>0</v>
      </c>
      <c r="AC918">
        <v>43.298363000000002</v>
      </c>
      <c r="AD918">
        <v>0</v>
      </c>
      <c r="AE918">
        <v>0</v>
      </c>
      <c r="AF918">
        <v>333.96755999999999</v>
      </c>
    </row>
    <row r="919" spans="1:32" x14ac:dyDescent="0.3">
      <c r="A919">
        <v>2806500</v>
      </c>
      <c r="B919">
        <v>1</v>
      </c>
      <c r="C919" t="s">
        <v>82</v>
      </c>
      <c r="D919" t="s">
        <v>106</v>
      </c>
      <c r="E919" t="s">
        <v>3436</v>
      </c>
      <c r="F919" t="s">
        <v>3437</v>
      </c>
      <c r="G919" t="s">
        <v>31548</v>
      </c>
      <c r="H919" t="s">
        <v>311</v>
      </c>
      <c r="I919" t="s">
        <v>78</v>
      </c>
      <c r="J919" t="s">
        <v>135</v>
      </c>
      <c r="K919" t="s">
        <v>22</v>
      </c>
      <c r="L919" t="s">
        <v>136</v>
      </c>
      <c r="M919" t="s">
        <v>3644</v>
      </c>
      <c r="N919" t="s">
        <v>3645</v>
      </c>
      <c r="O919">
        <v>5.3508333333333331</v>
      </c>
      <c r="P919">
        <v>0</v>
      </c>
      <c r="Q919">
        <v>4</v>
      </c>
      <c r="R919">
        <v>0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0</v>
      </c>
      <c r="Y919">
        <v>3.462526</v>
      </c>
      <c r="Z919">
        <v>0</v>
      </c>
      <c r="AA919">
        <v>0</v>
      </c>
      <c r="AB919">
        <v>0</v>
      </c>
      <c r="AC919">
        <v>1.3023167E-3</v>
      </c>
      <c r="AD919">
        <v>0</v>
      </c>
      <c r="AE919">
        <v>0</v>
      </c>
      <c r="AF919">
        <v>3.4638282999999999</v>
      </c>
    </row>
    <row r="920" spans="1:32" x14ac:dyDescent="0.3">
      <c r="A920">
        <v>2806506</v>
      </c>
      <c r="B920">
        <v>1</v>
      </c>
      <c r="C920" t="s">
        <v>82</v>
      </c>
      <c r="D920" t="s">
        <v>98</v>
      </c>
      <c r="E920" t="s">
        <v>3646</v>
      </c>
      <c r="F920" t="s">
        <v>3647</v>
      </c>
      <c r="G920" t="s">
        <v>31546</v>
      </c>
      <c r="H920" t="s">
        <v>223</v>
      </c>
      <c r="I920" t="s">
        <v>78</v>
      </c>
      <c r="J920" t="s">
        <v>135</v>
      </c>
      <c r="K920" t="s">
        <v>22</v>
      </c>
      <c r="L920" t="s">
        <v>136</v>
      </c>
      <c r="M920" t="s">
        <v>3648</v>
      </c>
      <c r="N920" t="s">
        <v>3649</v>
      </c>
      <c r="O920">
        <v>0.67472222222222222</v>
      </c>
      <c r="P920">
        <v>0</v>
      </c>
      <c r="Q920">
        <v>221</v>
      </c>
      <c r="R920">
        <v>0</v>
      </c>
      <c r="S920">
        <v>0</v>
      </c>
      <c r="T920">
        <v>0</v>
      </c>
      <c r="U920">
        <v>9</v>
      </c>
      <c r="V920">
        <v>0</v>
      </c>
      <c r="W920">
        <v>0</v>
      </c>
      <c r="X920">
        <v>0</v>
      </c>
      <c r="Y920">
        <v>47.3919</v>
      </c>
      <c r="Z920">
        <v>0</v>
      </c>
      <c r="AA920">
        <v>0</v>
      </c>
      <c r="AB920">
        <v>0</v>
      </c>
      <c r="AC920">
        <v>2.8376853</v>
      </c>
      <c r="AD920">
        <v>0</v>
      </c>
      <c r="AE920">
        <v>0</v>
      </c>
      <c r="AF920">
        <v>50.229584000000003</v>
      </c>
    </row>
    <row r="921" spans="1:32" x14ac:dyDescent="0.3">
      <c r="A921">
        <v>2806462</v>
      </c>
      <c r="B921">
        <v>1</v>
      </c>
      <c r="C921" t="s">
        <v>82</v>
      </c>
      <c r="D921" t="s">
        <v>88</v>
      </c>
      <c r="E921" t="s">
        <v>3650</v>
      </c>
      <c r="F921" t="s">
        <v>3651</v>
      </c>
      <c r="G921" t="s">
        <v>31551</v>
      </c>
      <c r="H921" t="s">
        <v>3105</v>
      </c>
      <c r="I921" t="s">
        <v>79</v>
      </c>
      <c r="J921" t="s">
        <v>135</v>
      </c>
      <c r="K921" t="s">
        <v>22</v>
      </c>
      <c r="L921" t="s">
        <v>136</v>
      </c>
      <c r="M921" t="s">
        <v>3652</v>
      </c>
      <c r="N921" t="s">
        <v>3653</v>
      </c>
      <c r="O921">
        <v>4.1480555555555556</v>
      </c>
      <c r="P921">
        <v>0</v>
      </c>
      <c r="Q921">
        <v>123</v>
      </c>
      <c r="R921">
        <v>0</v>
      </c>
      <c r="S921">
        <v>0</v>
      </c>
      <c r="T921">
        <v>0</v>
      </c>
      <c r="U921">
        <v>5</v>
      </c>
      <c r="V921">
        <v>0</v>
      </c>
      <c r="W921">
        <v>0</v>
      </c>
      <c r="X921">
        <v>0</v>
      </c>
      <c r="Y921">
        <v>30.400144999999998</v>
      </c>
      <c r="Z921">
        <v>0</v>
      </c>
      <c r="AA921">
        <v>0</v>
      </c>
      <c r="AB921">
        <v>0</v>
      </c>
      <c r="AC921">
        <v>5.5049060000000001</v>
      </c>
      <c r="AD921">
        <v>0</v>
      </c>
      <c r="AE921">
        <v>0</v>
      </c>
      <c r="AF921">
        <v>35.905051999999998</v>
      </c>
    </row>
    <row r="922" spans="1:32" x14ac:dyDescent="0.3">
      <c r="A922">
        <v>2806459</v>
      </c>
      <c r="B922">
        <v>1</v>
      </c>
      <c r="C922" t="s">
        <v>82</v>
      </c>
      <c r="D922" t="s">
        <v>95</v>
      </c>
      <c r="E922" t="s">
        <v>3654</v>
      </c>
      <c r="F922" t="s">
        <v>3655</v>
      </c>
      <c r="G922" t="s">
        <v>31546</v>
      </c>
      <c r="H922" t="s">
        <v>223</v>
      </c>
      <c r="I922" t="s">
        <v>78</v>
      </c>
      <c r="J922" t="s">
        <v>135</v>
      </c>
      <c r="K922" t="s">
        <v>22</v>
      </c>
      <c r="L922" t="s">
        <v>136</v>
      </c>
      <c r="M922" t="s">
        <v>3656</v>
      </c>
      <c r="N922" t="s">
        <v>3657</v>
      </c>
      <c r="O922">
        <v>0.46888888888888891</v>
      </c>
      <c r="P922">
        <v>0</v>
      </c>
      <c r="Q922">
        <v>10</v>
      </c>
      <c r="R922">
        <v>0</v>
      </c>
      <c r="S922">
        <v>0</v>
      </c>
      <c r="T922">
        <v>0</v>
      </c>
      <c r="U922">
        <v>13</v>
      </c>
      <c r="V922">
        <v>0</v>
      </c>
      <c r="W922">
        <v>0</v>
      </c>
      <c r="X922">
        <v>0</v>
      </c>
      <c r="Y922">
        <v>1.3776704</v>
      </c>
      <c r="Z922">
        <v>0</v>
      </c>
      <c r="AA922">
        <v>0</v>
      </c>
      <c r="AB922">
        <v>0</v>
      </c>
      <c r="AC922">
        <v>13.375870000000001</v>
      </c>
      <c r="AD922">
        <v>0</v>
      </c>
      <c r="AE922">
        <v>0</v>
      </c>
      <c r="AF922">
        <v>14.753539999999999</v>
      </c>
    </row>
    <row r="923" spans="1:32" x14ac:dyDescent="0.3">
      <c r="A923">
        <v>2806405</v>
      </c>
      <c r="B923">
        <v>1</v>
      </c>
      <c r="C923" t="s">
        <v>82</v>
      </c>
      <c r="D923" t="s">
        <v>106</v>
      </c>
      <c r="E923" t="s">
        <v>3207</v>
      </c>
      <c r="F923" t="s">
        <v>3208</v>
      </c>
      <c r="G923" t="s">
        <v>31551</v>
      </c>
      <c r="H923" t="s">
        <v>672</v>
      </c>
      <c r="I923" t="s">
        <v>79</v>
      </c>
      <c r="J923" t="s">
        <v>135</v>
      </c>
      <c r="K923" t="s">
        <v>22</v>
      </c>
      <c r="L923" t="s">
        <v>136</v>
      </c>
      <c r="M923" t="s">
        <v>3658</v>
      </c>
      <c r="N923" t="s">
        <v>3659</v>
      </c>
      <c r="O923">
        <v>2.3536111111111113</v>
      </c>
      <c r="P923">
        <v>1</v>
      </c>
      <c r="Q923">
        <v>0</v>
      </c>
      <c r="R923">
        <v>1</v>
      </c>
      <c r="S923">
        <v>0</v>
      </c>
      <c r="T923">
        <v>12</v>
      </c>
      <c r="U923">
        <v>0</v>
      </c>
      <c r="V923">
        <v>1</v>
      </c>
      <c r="W923">
        <v>0</v>
      </c>
      <c r="X923">
        <v>1.9415910999999999</v>
      </c>
      <c r="Y923">
        <v>0</v>
      </c>
      <c r="Z923">
        <v>1.4120277999999999</v>
      </c>
      <c r="AA923">
        <v>0</v>
      </c>
      <c r="AB923">
        <v>192.60011</v>
      </c>
      <c r="AC923">
        <v>0</v>
      </c>
      <c r="AD923">
        <v>209.63542000000001</v>
      </c>
      <c r="AE923">
        <v>0</v>
      </c>
      <c r="AF923">
        <v>405.58913999999999</v>
      </c>
    </row>
    <row r="924" spans="1:32" x14ac:dyDescent="0.3">
      <c r="A924">
        <v>2806386</v>
      </c>
      <c r="B924">
        <v>1</v>
      </c>
      <c r="C924" t="s">
        <v>82</v>
      </c>
      <c r="D924" t="s">
        <v>98</v>
      </c>
      <c r="E924" t="s">
        <v>3660</v>
      </c>
      <c r="F924" t="s">
        <v>3661</v>
      </c>
      <c r="G924" t="s">
        <v>31548</v>
      </c>
      <c r="H924" t="s">
        <v>333</v>
      </c>
      <c r="I924" t="s">
        <v>78</v>
      </c>
      <c r="J924" t="s">
        <v>135</v>
      </c>
      <c r="K924" t="s">
        <v>22</v>
      </c>
      <c r="L924" t="s">
        <v>136</v>
      </c>
      <c r="M924" t="s">
        <v>3662</v>
      </c>
      <c r="N924" t="s">
        <v>3663</v>
      </c>
      <c r="O924">
        <v>1.1344444444444444</v>
      </c>
      <c r="P924">
        <v>0</v>
      </c>
      <c r="Q924">
        <v>2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0.92219410000000002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0.92219410000000002</v>
      </c>
    </row>
    <row r="925" spans="1:32" x14ac:dyDescent="0.3">
      <c r="A925">
        <v>2806300</v>
      </c>
      <c r="B925">
        <v>1</v>
      </c>
      <c r="C925" t="s">
        <v>82</v>
      </c>
      <c r="D925" t="s">
        <v>113</v>
      </c>
      <c r="E925" t="s">
        <v>3664</v>
      </c>
      <c r="F925" t="s">
        <v>3665</v>
      </c>
      <c r="G925" t="s">
        <v>31548</v>
      </c>
      <c r="H925" t="s">
        <v>333</v>
      </c>
      <c r="I925" t="s">
        <v>78</v>
      </c>
      <c r="J925" t="s">
        <v>135</v>
      </c>
      <c r="K925" t="s">
        <v>22</v>
      </c>
      <c r="L925" t="s">
        <v>136</v>
      </c>
      <c r="M925" t="s">
        <v>3666</v>
      </c>
      <c r="N925" t="s">
        <v>3667</v>
      </c>
      <c r="O925">
        <v>2.088888888888889</v>
      </c>
      <c r="P925">
        <v>0</v>
      </c>
      <c r="Q925">
        <v>1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0.55055989999999999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0.55055989999999999</v>
      </c>
    </row>
    <row r="926" spans="1:32" x14ac:dyDescent="0.3">
      <c r="A926">
        <v>2806259</v>
      </c>
      <c r="B926">
        <v>1</v>
      </c>
      <c r="C926" t="s">
        <v>82</v>
      </c>
      <c r="D926" t="s">
        <v>112</v>
      </c>
      <c r="E926" t="s">
        <v>3668</v>
      </c>
      <c r="F926" t="s">
        <v>3669</v>
      </c>
      <c r="G926" t="s">
        <v>31552</v>
      </c>
      <c r="H926" t="s">
        <v>665</v>
      </c>
      <c r="I926" t="s">
        <v>78</v>
      </c>
      <c r="J926" t="s">
        <v>135</v>
      </c>
      <c r="K926" t="s">
        <v>22</v>
      </c>
      <c r="L926" t="s">
        <v>136</v>
      </c>
      <c r="M926" t="s">
        <v>3670</v>
      </c>
      <c r="N926" t="s">
        <v>3671</v>
      </c>
      <c r="O926">
        <v>1.2188888888888889</v>
      </c>
      <c r="P926">
        <v>0</v>
      </c>
      <c r="Q926">
        <v>169</v>
      </c>
      <c r="R926">
        <v>0</v>
      </c>
      <c r="S926">
        <v>3</v>
      </c>
      <c r="T926">
        <v>0</v>
      </c>
      <c r="U926">
        <v>10</v>
      </c>
      <c r="V926">
        <v>0</v>
      </c>
      <c r="W926">
        <v>0</v>
      </c>
      <c r="X926">
        <v>0</v>
      </c>
      <c r="Y926">
        <v>77.846860000000007</v>
      </c>
      <c r="Z926">
        <v>0</v>
      </c>
      <c r="AA926">
        <v>1.6870934</v>
      </c>
      <c r="AB926">
        <v>0</v>
      </c>
      <c r="AC926">
        <v>14.665958</v>
      </c>
      <c r="AD926">
        <v>0</v>
      </c>
      <c r="AE926">
        <v>0</v>
      </c>
      <c r="AF926">
        <v>94.199920000000006</v>
      </c>
    </row>
    <row r="927" spans="1:32" x14ac:dyDescent="0.3">
      <c r="A927">
        <v>2806217</v>
      </c>
      <c r="B927">
        <v>1</v>
      </c>
      <c r="C927" t="s">
        <v>83</v>
      </c>
      <c r="D927" t="s">
        <v>119</v>
      </c>
      <c r="E927" t="s">
        <v>3672</v>
      </c>
      <c r="F927" t="s">
        <v>3673</v>
      </c>
      <c r="G927" t="s">
        <v>31546</v>
      </c>
      <c r="H927" t="s">
        <v>223</v>
      </c>
      <c r="I927" t="s">
        <v>78</v>
      </c>
      <c r="J927" t="s">
        <v>135</v>
      </c>
      <c r="K927" t="s">
        <v>22</v>
      </c>
      <c r="L927" t="s">
        <v>136</v>
      </c>
      <c r="M927" t="s">
        <v>3674</v>
      </c>
      <c r="N927" t="s">
        <v>3675</v>
      </c>
      <c r="O927">
        <v>5.1208333333333336</v>
      </c>
      <c r="P927">
        <v>0</v>
      </c>
      <c r="Q927">
        <v>9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5.3091835999999999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5.3091835999999999</v>
      </c>
    </row>
    <row r="928" spans="1:32" x14ac:dyDescent="0.3">
      <c r="A928">
        <v>2806063</v>
      </c>
      <c r="B928">
        <v>1</v>
      </c>
      <c r="C928" t="s">
        <v>82</v>
      </c>
      <c r="D928" t="s">
        <v>108</v>
      </c>
      <c r="E928" t="s">
        <v>3676</v>
      </c>
      <c r="F928" t="s">
        <v>3677</v>
      </c>
      <c r="G928" t="s">
        <v>31546</v>
      </c>
      <c r="H928" t="s">
        <v>1297</v>
      </c>
      <c r="I928" t="s">
        <v>78</v>
      </c>
      <c r="J928" t="s">
        <v>135</v>
      </c>
      <c r="K928" t="s">
        <v>22</v>
      </c>
      <c r="L928" t="s">
        <v>136</v>
      </c>
      <c r="M928" t="s">
        <v>3678</v>
      </c>
      <c r="N928" t="s">
        <v>3679</v>
      </c>
      <c r="O928">
        <v>3.4241666666666668</v>
      </c>
      <c r="P928">
        <v>0</v>
      </c>
      <c r="Q928">
        <v>0</v>
      </c>
      <c r="R928">
        <v>0</v>
      </c>
      <c r="S928">
        <v>4</v>
      </c>
      <c r="T928">
        <v>0</v>
      </c>
      <c r="U928">
        <v>1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0.54035770000000005</v>
      </c>
      <c r="AB928">
        <v>0</v>
      </c>
      <c r="AC928">
        <v>7.9245602999999996E-4</v>
      </c>
      <c r="AD928">
        <v>0</v>
      </c>
      <c r="AE928">
        <v>0</v>
      </c>
      <c r="AF928">
        <v>0.54115020000000003</v>
      </c>
    </row>
    <row r="929" spans="1:32" x14ac:dyDescent="0.3">
      <c r="A929">
        <v>2806060</v>
      </c>
      <c r="B929">
        <v>1</v>
      </c>
      <c r="C929" t="s">
        <v>83</v>
      </c>
      <c r="D929" t="s">
        <v>115</v>
      </c>
      <c r="E929" t="s">
        <v>3409</v>
      </c>
      <c r="F929" t="s">
        <v>3410</v>
      </c>
      <c r="G929" t="s">
        <v>31545</v>
      </c>
      <c r="H929" t="s">
        <v>134</v>
      </c>
      <c r="I929" t="s">
        <v>79</v>
      </c>
      <c r="J929" t="s">
        <v>135</v>
      </c>
      <c r="K929" t="s">
        <v>22</v>
      </c>
      <c r="L929" t="s">
        <v>136</v>
      </c>
      <c r="M929" t="s">
        <v>3680</v>
      </c>
      <c r="N929" t="s">
        <v>3681</v>
      </c>
      <c r="O929">
        <v>0.46944444444444444</v>
      </c>
      <c r="P929">
        <v>1</v>
      </c>
      <c r="Q929">
        <v>17</v>
      </c>
      <c r="R929">
        <v>107</v>
      </c>
      <c r="S929">
        <v>0</v>
      </c>
      <c r="T929">
        <v>2</v>
      </c>
      <c r="U929">
        <v>0</v>
      </c>
      <c r="V929">
        <v>0</v>
      </c>
      <c r="W929">
        <v>0</v>
      </c>
      <c r="X929">
        <v>6.5632134999999994E-2</v>
      </c>
      <c r="Y929">
        <v>2.4566143</v>
      </c>
      <c r="Z929">
        <v>8.9247150000000008</v>
      </c>
      <c r="AA929">
        <v>0</v>
      </c>
      <c r="AB929">
        <v>6.1971235999999999E-2</v>
      </c>
      <c r="AC929">
        <v>0</v>
      </c>
      <c r="AD929">
        <v>0</v>
      </c>
      <c r="AE929">
        <v>0</v>
      </c>
      <c r="AF929">
        <v>11.508932</v>
      </c>
    </row>
    <row r="930" spans="1:32" x14ac:dyDescent="0.3">
      <c r="A930">
        <v>2805809</v>
      </c>
      <c r="B930">
        <v>1</v>
      </c>
      <c r="C930" t="s">
        <v>83</v>
      </c>
      <c r="D930" t="s">
        <v>129</v>
      </c>
      <c r="E930" t="s">
        <v>3682</v>
      </c>
      <c r="F930" t="s">
        <v>3683</v>
      </c>
      <c r="G930" t="s">
        <v>31552</v>
      </c>
      <c r="H930" t="s">
        <v>665</v>
      </c>
      <c r="I930" t="s">
        <v>78</v>
      </c>
      <c r="J930" t="s">
        <v>135</v>
      </c>
      <c r="K930" t="s">
        <v>22</v>
      </c>
      <c r="L930" t="s">
        <v>136</v>
      </c>
      <c r="M930" t="s">
        <v>3684</v>
      </c>
      <c r="N930" t="s">
        <v>3685</v>
      </c>
      <c r="O930">
        <v>1.1025</v>
      </c>
      <c r="P930">
        <v>0</v>
      </c>
      <c r="Q930">
        <v>18</v>
      </c>
      <c r="R930">
        <v>0</v>
      </c>
      <c r="S930">
        <v>12</v>
      </c>
      <c r="T930">
        <v>0</v>
      </c>
      <c r="U930">
        <v>2</v>
      </c>
      <c r="V930">
        <v>0</v>
      </c>
      <c r="W930">
        <v>0</v>
      </c>
      <c r="X930">
        <v>0</v>
      </c>
      <c r="Y930">
        <v>3.6800207999999999</v>
      </c>
      <c r="Z930">
        <v>0</v>
      </c>
      <c r="AA930">
        <v>5.2858714999999998</v>
      </c>
      <c r="AB930">
        <v>0</v>
      </c>
      <c r="AC930">
        <v>0.43041976999999998</v>
      </c>
      <c r="AD930">
        <v>0</v>
      </c>
      <c r="AE930">
        <v>0</v>
      </c>
      <c r="AF930">
        <v>9.396312</v>
      </c>
    </row>
    <row r="931" spans="1:32" x14ac:dyDescent="0.3">
      <c r="A931">
        <v>2805380</v>
      </c>
      <c r="B931">
        <v>1</v>
      </c>
      <c r="C931" t="s">
        <v>82</v>
      </c>
      <c r="D931" t="s">
        <v>100</v>
      </c>
      <c r="E931" t="s">
        <v>3686</v>
      </c>
      <c r="F931" t="s">
        <v>3687</v>
      </c>
      <c r="G931" t="s">
        <v>31548</v>
      </c>
      <c r="H931" t="s">
        <v>893</v>
      </c>
      <c r="I931" t="s">
        <v>78</v>
      </c>
      <c r="J931" t="s">
        <v>135</v>
      </c>
      <c r="K931" t="s">
        <v>22</v>
      </c>
      <c r="L931" t="s">
        <v>136</v>
      </c>
      <c r="M931" t="s">
        <v>3688</v>
      </c>
      <c r="N931" t="s">
        <v>3689</v>
      </c>
      <c r="O931">
        <v>6.1138888888888889</v>
      </c>
      <c r="P931">
        <v>0</v>
      </c>
      <c r="Q931">
        <v>11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12.701677999999999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12.701677999999999</v>
      </c>
    </row>
    <row r="932" spans="1:32" x14ac:dyDescent="0.3">
      <c r="A932">
        <v>2805367</v>
      </c>
      <c r="B932">
        <v>1</v>
      </c>
      <c r="C932" t="s">
        <v>83</v>
      </c>
      <c r="D932" t="s">
        <v>118</v>
      </c>
      <c r="E932" t="s">
        <v>2273</v>
      </c>
      <c r="F932" t="s">
        <v>2274</v>
      </c>
      <c r="G932" t="s">
        <v>31545</v>
      </c>
      <c r="H932" t="s">
        <v>134</v>
      </c>
      <c r="I932" t="s">
        <v>79</v>
      </c>
      <c r="J932" t="s">
        <v>135</v>
      </c>
      <c r="K932" t="s">
        <v>22</v>
      </c>
      <c r="L932" t="s">
        <v>136</v>
      </c>
      <c r="M932" t="s">
        <v>3690</v>
      </c>
      <c r="N932" t="s">
        <v>3691</v>
      </c>
      <c r="O932">
        <v>0.72333333333333338</v>
      </c>
      <c r="P932">
        <v>2</v>
      </c>
      <c r="Q932">
        <v>54</v>
      </c>
      <c r="R932">
        <v>39</v>
      </c>
      <c r="S932">
        <v>192</v>
      </c>
      <c r="T932">
        <v>4</v>
      </c>
      <c r="U932">
        <v>8</v>
      </c>
      <c r="V932">
        <v>0</v>
      </c>
      <c r="W932">
        <v>0</v>
      </c>
      <c r="X932">
        <v>2.5501204</v>
      </c>
      <c r="Y932">
        <v>6.3684839999999996</v>
      </c>
      <c r="Z932">
        <v>7.8104389999999997</v>
      </c>
      <c r="AA932">
        <v>40.680076999999997</v>
      </c>
      <c r="AB932">
        <v>18.482963999999999</v>
      </c>
      <c r="AC932">
        <v>0.81662749999999995</v>
      </c>
      <c r="AD932">
        <v>0</v>
      </c>
      <c r="AE932">
        <v>0</v>
      </c>
      <c r="AF932">
        <v>76.708709999999996</v>
      </c>
    </row>
    <row r="933" spans="1:32" x14ac:dyDescent="0.3">
      <c r="A933">
        <v>2805174</v>
      </c>
      <c r="B933">
        <v>1</v>
      </c>
      <c r="C933" t="s">
        <v>83</v>
      </c>
      <c r="D933" t="s">
        <v>123</v>
      </c>
      <c r="E933" t="s">
        <v>3692</v>
      </c>
      <c r="F933" t="s">
        <v>3693</v>
      </c>
      <c r="G933" t="s">
        <v>31551</v>
      </c>
      <c r="H933" t="s">
        <v>672</v>
      </c>
      <c r="I933" t="s">
        <v>79</v>
      </c>
      <c r="J933" t="s">
        <v>135</v>
      </c>
      <c r="K933" t="s">
        <v>22</v>
      </c>
      <c r="L933" t="s">
        <v>136</v>
      </c>
      <c r="M933" t="s">
        <v>3694</v>
      </c>
      <c r="N933" t="s">
        <v>3695</v>
      </c>
      <c r="O933">
        <v>1.2088888888888889</v>
      </c>
      <c r="P933">
        <v>1</v>
      </c>
      <c r="Q933">
        <v>0</v>
      </c>
      <c r="R933">
        <v>32</v>
      </c>
      <c r="S933">
        <v>4</v>
      </c>
      <c r="T933">
        <v>8</v>
      </c>
      <c r="U933">
        <v>0</v>
      </c>
      <c r="V933">
        <v>0</v>
      </c>
      <c r="W933">
        <v>0</v>
      </c>
      <c r="X933">
        <v>1.8627130999999999</v>
      </c>
      <c r="Y933">
        <v>0</v>
      </c>
      <c r="Z933">
        <v>13.071391999999999</v>
      </c>
      <c r="AA933">
        <v>0.96777990000000003</v>
      </c>
      <c r="AB933">
        <v>20.587662000000002</v>
      </c>
      <c r="AC933">
        <v>0</v>
      </c>
      <c r="AD933">
        <v>0</v>
      </c>
      <c r="AE933">
        <v>0</v>
      </c>
      <c r="AF933">
        <v>36.489547999999999</v>
      </c>
    </row>
    <row r="934" spans="1:32" x14ac:dyDescent="0.3">
      <c r="A934">
        <v>2805155</v>
      </c>
      <c r="B934">
        <v>1</v>
      </c>
      <c r="C934" t="s">
        <v>82</v>
      </c>
      <c r="D934" t="s">
        <v>100</v>
      </c>
      <c r="E934" t="s">
        <v>3696</v>
      </c>
      <c r="F934" t="s">
        <v>3697</v>
      </c>
      <c r="G934" t="s">
        <v>31548</v>
      </c>
      <c r="H934" t="s">
        <v>333</v>
      </c>
      <c r="I934" t="s">
        <v>78</v>
      </c>
      <c r="J934" t="s">
        <v>135</v>
      </c>
      <c r="K934" t="s">
        <v>22</v>
      </c>
      <c r="L934" t="s">
        <v>136</v>
      </c>
      <c r="M934" t="s">
        <v>3698</v>
      </c>
      <c r="N934" t="s">
        <v>3699</v>
      </c>
      <c r="O934">
        <v>3.7327777777777778</v>
      </c>
      <c r="P934">
        <v>0</v>
      </c>
      <c r="Q934">
        <v>6</v>
      </c>
      <c r="R934">
        <v>0</v>
      </c>
      <c r="S934">
        <v>0</v>
      </c>
      <c r="T934">
        <v>0</v>
      </c>
      <c r="U934">
        <v>3</v>
      </c>
      <c r="V934">
        <v>0</v>
      </c>
      <c r="W934">
        <v>0</v>
      </c>
      <c r="X934">
        <v>0</v>
      </c>
      <c r="Y934">
        <v>0.63085780000000002</v>
      </c>
      <c r="Z934">
        <v>0</v>
      </c>
      <c r="AA934">
        <v>0</v>
      </c>
      <c r="AB934">
        <v>0</v>
      </c>
      <c r="AC934">
        <v>80.569434999999999</v>
      </c>
      <c r="AD934">
        <v>0</v>
      </c>
      <c r="AE934">
        <v>0</v>
      </c>
      <c r="AF934">
        <v>81.200294</v>
      </c>
    </row>
    <row r="935" spans="1:32" x14ac:dyDescent="0.3">
      <c r="A935">
        <v>2805180</v>
      </c>
      <c r="B935">
        <v>1</v>
      </c>
      <c r="C935" t="s">
        <v>83</v>
      </c>
      <c r="D935" t="s">
        <v>116</v>
      </c>
      <c r="E935" t="s">
        <v>3700</v>
      </c>
      <c r="F935" t="s">
        <v>3701</v>
      </c>
      <c r="G935" t="s">
        <v>31551</v>
      </c>
      <c r="H935" t="s">
        <v>134</v>
      </c>
      <c r="I935" t="s">
        <v>79</v>
      </c>
      <c r="J935" t="s">
        <v>135</v>
      </c>
      <c r="K935" t="s">
        <v>22</v>
      </c>
      <c r="L935" t="s">
        <v>136</v>
      </c>
      <c r="M935" t="s">
        <v>3702</v>
      </c>
      <c r="N935" t="s">
        <v>3703</v>
      </c>
      <c r="O935">
        <v>8.7499999999999994E-2</v>
      </c>
      <c r="P935">
        <v>1</v>
      </c>
      <c r="Q935">
        <v>72</v>
      </c>
      <c r="R935">
        <v>2</v>
      </c>
      <c r="S935">
        <v>9</v>
      </c>
      <c r="T935">
        <v>0</v>
      </c>
      <c r="U935">
        <v>4</v>
      </c>
      <c r="V935">
        <v>0</v>
      </c>
      <c r="W935">
        <v>0</v>
      </c>
      <c r="X935">
        <v>0.84089080000000005</v>
      </c>
      <c r="Y935">
        <v>0.69366939999999999</v>
      </c>
      <c r="Z935">
        <v>0.13406903000000001</v>
      </c>
      <c r="AA935">
        <v>0.21987847999999999</v>
      </c>
      <c r="AB935">
        <v>0</v>
      </c>
      <c r="AC935">
        <v>0.27789530000000001</v>
      </c>
      <c r="AD935">
        <v>0</v>
      </c>
      <c r="AE935">
        <v>0</v>
      </c>
      <c r="AF935">
        <v>2.1664029999999999</v>
      </c>
    </row>
    <row r="936" spans="1:32" x14ac:dyDescent="0.3">
      <c r="A936">
        <v>2805167</v>
      </c>
      <c r="B936">
        <v>1</v>
      </c>
      <c r="C936" t="s">
        <v>82</v>
      </c>
      <c r="D936" t="s">
        <v>113</v>
      </c>
      <c r="E936" t="s">
        <v>3704</v>
      </c>
      <c r="F936" t="s">
        <v>3705</v>
      </c>
      <c r="G936" t="s">
        <v>31546</v>
      </c>
      <c r="H936" t="s">
        <v>3706</v>
      </c>
      <c r="I936" t="s">
        <v>78</v>
      </c>
      <c r="J936" t="s">
        <v>135</v>
      </c>
      <c r="K936" t="s">
        <v>22</v>
      </c>
      <c r="L936" t="s">
        <v>136</v>
      </c>
      <c r="M936" t="s">
        <v>3707</v>
      </c>
      <c r="N936" t="s">
        <v>3708</v>
      </c>
      <c r="O936">
        <v>0.63777777777777778</v>
      </c>
      <c r="P936">
        <v>0</v>
      </c>
      <c r="Q936">
        <v>97</v>
      </c>
      <c r="R936">
        <v>0</v>
      </c>
      <c r="S936">
        <v>4</v>
      </c>
      <c r="T936">
        <v>0</v>
      </c>
      <c r="U936">
        <v>9</v>
      </c>
      <c r="V936">
        <v>0</v>
      </c>
      <c r="W936">
        <v>0</v>
      </c>
      <c r="X936">
        <v>0</v>
      </c>
      <c r="Y936">
        <v>15.22545</v>
      </c>
      <c r="Z936">
        <v>0</v>
      </c>
      <c r="AA936">
        <v>0.61605980000000005</v>
      </c>
      <c r="AB936">
        <v>0</v>
      </c>
      <c r="AC936">
        <v>1.0870457</v>
      </c>
      <c r="AD936">
        <v>0</v>
      </c>
      <c r="AE936">
        <v>0</v>
      </c>
      <c r="AF936">
        <v>16.928554999999999</v>
      </c>
    </row>
    <row r="937" spans="1:32" x14ac:dyDescent="0.3">
      <c r="A937">
        <v>2805167</v>
      </c>
      <c r="B937">
        <v>2</v>
      </c>
      <c r="C937" t="s">
        <v>82</v>
      </c>
      <c r="D937" t="s">
        <v>113</v>
      </c>
      <c r="E937" t="s">
        <v>3709</v>
      </c>
      <c r="F937" t="s">
        <v>3710</v>
      </c>
      <c r="G937" t="s">
        <v>31552</v>
      </c>
      <c r="H937" t="s">
        <v>3706</v>
      </c>
      <c r="I937" t="s">
        <v>78</v>
      </c>
      <c r="J937" t="s">
        <v>135</v>
      </c>
      <c r="K937" t="s">
        <v>22</v>
      </c>
      <c r="L937" t="s">
        <v>136</v>
      </c>
      <c r="M937" t="s">
        <v>3708</v>
      </c>
      <c r="N937" t="s">
        <v>3711</v>
      </c>
      <c r="O937">
        <v>0.93916666666666671</v>
      </c>
      <c r="P937">
        <v>0</v>
      </c>
      <c r="Q937">
        <v>152</v>
      </c>
      <c r="R937">
        <v>0</v>
      </c>
      <c r="S937">
        <v>6</v>
      </c>
      <c r="T937">
        <v>0</v>
      </c>
      <c r="U937">
        <v>23</v>
      </c>
      <c r="V937">
        <v>0</v>
      </c>
      <c r="W937">
        <v>0</v>
      </c>
      <c r="X937">
        <v>0</v>
      </c>
      <c r="Y937">
        <v>38.635759999999998</v>
      </c>
      <c r="Z937">
        <v>0</v>
      </c>
      <c r="AA937">
        <v>0.96605635000000001</v>
      </c>
      <c r="AB937">
        <v>0</v>
      </c>
      <c r="AC937">
        <v>9.4041309999999996</v>
      </c>
      <c r="AD937">
        <v>0</v>
      </c>
      <c r="AE937">
        <v>0</v>
      </c>
      <c r="AF937">
        <v>49.005946999999999</v>
      </c>
    </row>
    <row r="938" spans="1:32" x14ac:dyDescent="0.3">
      <c r="A938">
        <v>2805160</v>
      </c>
      <c r="B938">
        <v>1</v>
      </c>
      <c r="C938" t="s">
        <v>82</v>
      </c>
      <c r="D938" t="s">
        <v>98</v>
      </c>
      <c r="E938" t="s">
        <v>3712</v>
      </c>
      <c r="F938" t="s">
        <v>3713</v>
      </c>
      <c r="G938" t="s">
        <v>31552</v>
      </c>
      <c r="H938" t="s">
        <v>145</v>
      </c>
      <c r="I938" t="s">
        <v>78</v>
      </c>
      <c r="J938" t="s">
        <v>135</v>
      </c>
      <c r="K938" t="s">
        <v>22</v>
      </c>
      <c r="L938" t="s">
        <v>136</v>
      </c>
      <c r="M938" t="s">
        <v>3714</v>
      </c>
      <c r="N938" t="s">
        <v>3715</v>
      </c>
      <c r="O938">
        <v>1.9022222222222223</v>
      </c>
      <c r="P938">
        <v>0</v>
      </c>
      <c r="Q938">
        <v>503</v>
      </c>
      <c r="R938">
        <v>0</v>
      </c>
      <c r="S938">
        <v>0</v>
      </c>
      <c r="T938">
        <v>0</v>
      </c>
      <c r="U938">
        <v>37</v>
      </c>
      <c r="V938">
        <v>0</v>
      </c>
      <c r="W938">
        <v>1</v>
      </c>
      <c r="X938">
        <v>0</v>
      </c>
      <c r="Y938">
        <v>313.82727</v>
      </c>
      <c r="Z938">
        <v>0</v>
      </c>
      <c r="AA938">
        <v>0</v>
      </c>
      <c r="AB938">
        <v>0</v>
      </c>
      <c r="AC938">
        <v>35.886536</v>
      </c>
      <c r="AD938">
        <v>0</v>
      </c>
      <c r="AE938">
        <v>7.2654339999999999</v>
      </c>
      <c r="AF938">
        <v>356.97922</v>
      </c>
    </row>
    <row r="939" spans="1:32" x14ac:dyDescent="0.3">
      <c r="A939">
        <v>2804986</v>
      </c>
      <c r="B939">
        <v>1</v>
      </c>
      <c r="C939" t="s">
        <v>83</v>
      </c>
      <c r="D939" t="s">
        <v>123</v>
      </c>
      <c r="E939" t="s">
        <v>3716</v>
      </c>
      <c r="F939" t="s">
        <v>3717</v>
      </c>
      <c r="G939" t="s">
        <v>31546</v>
      </c>
      <c r="H939" t="s">
        <v>223</v>
      </c>
      <c r="I939" t="s">
        <v>78</v>
      </c>
      <c r="J939" t="s">
        <v>135</v>
      </c>
      <c r="K939" t="s">
        <v>22</v>
      </c>
      <c r="L939" t="s">
        <v>136</v>
      </c>
      <c r="M939" t="s">
        <v>3718</v>
      </c>
      <c r="N939" t="s">
        <v>3719</v>
      </c>
      <c r="O939">
        <v>2.8447222222222224</v>
      </c>
      <c r="P939">
        <v>0</v>
      </c>
      <c r="Q939">
        <v>12</v>
      </c>
      <c r="R939">
        <v>0</v>
      </c>
      <c r="S939">
        <v>0</v>
      </c>
      <c r="T939">
        <v>0</v>
      </c>
      <c r="U939">
        <v>4</v>
      </c>
      <c r="V939">
        <v>0</v>
      </c>
      <c r="W939">
        <v>0</v>
      </c>
      <c r="X939">
        <v>0</v>
      </c>
      <c r="Y939">
        <v>5.8595103999999996</v>
      </c>
      <c r="Z939">
        <v>0</v>
      </c>
      <c r="AA939">
        <v>0</v>
      </c>
      <c r="AB939">
        <v>0</v>
      </c>
      <c r="AC939">
        <v>1.0447171</v>
      </c>
      <c r="AD939">
        <v>0</v>
      </c>
      <c r="AE939">
        <v>0</v>
      </c>
      <c r="AF939">
        <v>6.9042276999999999</v>
      </c>
    </row>
    <row r="940" spans="1:32" x14ac:dyDescent="0.3">
      <c r="A940">
        <v>2804983</v>
      </c>
      <c r="B940">
        <v>1</v>
      </c>
      <c r="C940" t="s">
        <v>82</v>
      </c>
      <c r="D940" t="s">
        <v>88</v>
      </c>
      <c r="E940" t="s">
        <v>3720</v>
      </c>
      <c r="F940" t="s">
        <v>3721</v>
      </c>
      <c r="G940" t="s">
        <v>31545</v>
      </c>
      <c r="H940" t="s">
        <v>134</v>
      </c>
      <c r="I940" t="s">
        <v>79</v>
      </c>
      <c r="J940" t="s">
        <v>135</v>
      </c>
      <c r="K940" t="s">
        <v>22</v>
      </c>
      <c r="L940" t="s">
        <v>136</v>
      </c>
      <c r="M940" t="s">
        <v>3722</v>
      </c>
      <c r="N940" t="s">
        <v>3723</v>
      </c>
      <c r="O940">
        <v>3.2322222222222221</v>
      </c>
      <c r="P940">
        <v>0</v>
      </c>
      <c r="Q940">
        <v>1</v>
      </c>
      <c r="R940">
        <v>6</v>
      </c>
      <c r="S940">
        <v>64</v>
      </c>
      <c r="T940">
        <v>0</v>
      </c>
      <c r="U940">
        <v>4</v>
      </c>
      <c r="V940">
        <v>0</v>
      </c>
      <c r="W940">
        <v>0</v>
      </c>
      <c r="X940">
        <v>0</v>
      </c>
      <c r="Y940">
        <v>0.95125603999999997</v>
      </c>
      <c r="Z940">
        <v>5.0190206000000002</v>
      </c>
      <c r="AA940">
        <v>197.38865999999999</v>
      </c>
      <c r="AB940">
        <v>0</v>
      </c>
      <c r="AC940">
        <v>25.862347</v>
      </c>
      <c r="AD940">
        <v>0</v>
      </c>
      <c r="AE940">
        <v>0</v>
      </c>
      <c r="AF940">
        <v>229.22128000000001</v>
      </c>
    </row>
    <row r="941" spans="1:32" x14ac:dyDescent="0.3">
      <c r="A941">
        <v>2804962</v>
      </c>
      <c r="B941">
        <v>1</v>
      </c>
      <c r="C941" t="s">
        <v>82</v>
      </c>
      <c r="D941" t="s">
        <v>92</v>
      </c>
      <c r="E941" t="s">
        <v>3724</v>
      </c>
      <c r="F941" t="s">
        <v>3725</v>
      </c>
      <c r="G941" t="s">
        <v>31548</v>
      </c>
      <c r="H941" t="s">
        <v>893</v>
      </c>
      <c r="I941" t="s">
        <v>78</v>
      </c>
      <c r="J941" t="s">
        <v>135</v>
      </c>
      <c r="K941" t="s">
        <v>22</v>
      </c>
      <c r="L941" t="s">
        <v>136</v>
      </c>
      <c r="M941" t="s">
        <v>3726</v>
      </c>
      <c r="N941" t="s">
        <v>3727</v>
      </c>
      <c r="O941">
        <v>2.3963888888888887</v>
      </c>
      <c r="P941">
        <v>0</v>
      </c>
      <c r="Q941">
        <v>1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0.1662477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0.1662477</v>
      </c>
    </row>
    <row r="942" spans="1:32" x14ac:dyDescent="0.3">
      <c r="A942">
        <v>2804967</v>
      </c>
      <c r="B942">
        <v>1</v>
      </c>
      <c r="C942" t="s">
        <v>83</v>
      </c>
      <c r="D942" t="s">
        <v>128</v>
      </c>
      <c r="E942" t="s">
        <v>3728</v>
      </c>
      <c r="F942" t="s">
        <v>3729</v>
      </c>
      <c r="G942" t="s">
        <v>31551</v>
      </c>
      <c r="H942" t="s">
        <v>3730</v>
      </c>
      <c r="I942" t="s">
        <v>79</v>
      </c>
      <c r="J942" t="s">
        <v>135</v>
      </c>
      <c r="K942" t="s">
        <v>22</v>
      </c>
      <c r="L942" t="s">
        <v>186</v>
      </c>
      <c r="M942" t="s">
        <v>3731</v>
      </c>
      <c r="N942" t="s">
        <v>3732</v>
      </c>
      <c r="O942">
        <v>2.9830555555555556</v>
      </c>
      <c r="P942">
        <v>1</v>
      </c>
      <c r="Q942">
        <v>251</v>
      </c>
      <c r="R942">
        <v>3</v>
      </c>
      <c r="S942">
        <v>17</v>
      </c>
      <c r="T942">
        <v>3</v>
      </c>
      <c r="U942">
        <v>99</v>
      </c>
      <c r="V942">
        <v>5</v>
      </c>
      <c r="W942">
        <v>1</v>
      </c>
      <c r="X942">
        <v>0.69735499999999995</v>
      </c>
      <c r="Y942">
        <v>137.14732000000001</v>
      </c>
      <c r="Z942">
        <v>4.0013094000000002</v>
      </c>
      <c r="AA942">
        <v>6.3027699999999998</v>
      </c>
      <c r="AB942">
        <v>24.505762000000001</v>
      </c>
      <c r="AC942">
        <v>183.77736999999999</v>
      </c>
      <c r="AD942">
        <v>896.19849999999997</v>
      </c>
      <c r="AE942">
        <v>4.5124259999999996</v>
      </c>
      <c r="AF942">
        <v>1257.1428000000001</v>
      </c>
    </row>
    <row r="943" spans="1:32" x14ac:dyDescent="0.3">
      <c r="A943">
        <v>2804965</v>
      </c>
      <c r="B943">
        <v>1</v>
      </c>
      <c r="C943" t="s">
        <v>83</v>
      </c>
      <c r="D943" t="s">
        <v>129</v>
      </c>
      <c r="E943" t="s">
        <v>3733</v>
      </c>
      <c r="F943" t="s">
        <v>3734</v>
      </c>
      <c r="G943" t="s">
        <v>31551</v>
      </c>
      <c r="H943" t="s">
        <v>134</v>
      </c>
      <c r="I943" t="s">
        <v>79</v>
      </c>
      <c r="J943" t="s">
        <v>135</v>
      </c>
      <c r="K943" t="s">
        <v>22</v>
      </c>
      <c r="L943" t="s">
        <v>136</v>
      </c>
      <c r="M943" t="s">
        <v>3735</v>
      </c>
      <c r="N943" t="s">
        <v>3736</v>
      </c>
      <c r="O943">
        <v>1.1333333333333333</v>
      </c>
      <c r="P943">
        <v>18</v>
      </c>
      <c r="Q943">
        <v>1821</v>
      </c>
      <c r="R943">
        <v>57</v>
      </c>
      <c r="S943">
        <v>213</v>
      </c>
      <c r="T943">
        <v>22</v>
      </c>
      <c r="U943">
        <v>191</v>
      </c>
      <c r="V943">
        <v>4</v>
      </c>
      <c r="W943">
        <v>0</v>
      </c>
      <c r="X943">
        <v>24.773972000000001</v>
      </c>
      <c r="Y943">
        <v>366.81826999999998</v>
      </c>
      <c r="Z943">
        <v>147.13434000000001</v>
      </c>
      <c r="AA943">
        <v>78.364320000000006</v>
      </c>
      <c r="AB943">
        <v>97.824690000000004</v>
      </c>
      <c r="AC943">
        <v>55.754443999999999</v>
      </c>
      <c r="AD943">
        <v>23.963873</v>
      </c>
      <c r="AE943">
        <v>0</v>
      </c>
      <c r="AF943">
        <v>794.63390000000004</v>
      </c>
    </row>
    <row r="944" spans="1:32" x14ac:dyDescent="0.3">
      <c r="A944">
        <v>2804824</v>
      </c>
      <c r="B944">
        <v>1</v>
      </c>
      <c r="C944" t="s">
        <v>83</v>
      </c>
      <c r="D944" t="s">
        <v>129</v>
      </c>
      <c r="E944" t="s">
        <v>3737</v>
      </c>
      <c r="F944" t="s">
        <v>3738</v>
      </c>
      <c r="G944" t="s">
        <v>31548</v>
      </c>
      <c r="H944" t="s">
        <v>311</v>
      </c>
      <c r="I944" t="s">
        <v>78</v>
      </c>
      <c r="J944" t="s">
        <v>135</v>
      </c>
      <c r="K944" t="s">
        <v>22</v>
      </c>
      <c r="L944" t="s">
        <v>136</v>
      </c>
      <c r="M944" t="s">
        <v>3739</v>
      </c>
      <c r="N944" t="s">
        <v>3740</v>
      </c>
      <c r="O944">
        <v>2.9172222222222222</v>
      </c>
      <c r="P944">
        <v>0</v>
      </c>
      <c r="Q944">
        <v>9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5.1398200000000003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5.1398200000000003</v>
      </c>
    </row>
    <row r="945" spans="1:32" x14ac:dyDescent="0.3">
      <c r="A945">
        <v>2804688</v>
      </c>
      <c r="B945">
        <v>1</v>
      </c>
      <c r="C945" t="s">
        <v>83</v>
      </c>
      <c r="D945" t="s">
        <v>128</v>
      </c>
      <c r="E945" t="s">
        <v>3741</v>
      </c>
      <c r="F945" t="s">
        <v>3742</v>
      </c>
      <c r="G945" t="s">
        <v>31551</v>
      </c>
      <c r="H945" t="s">
        <v>145</v>
      </c>
      <c r="I945" t="s">
        <v>79</v>
      </c>
      <c r="J945" t="s">
        <v>135</v>
      </c>
      <c r="K945" t="s">
        <v>22</v>
      </c>
      <c r="L945" t="s">
        <v>136</v>
      </c>
      <c r="M945" t="s">
        <v>3743</v>
      </c>
      <c r="N945" t="s">
        <v>3744</v>
      </c>
      <c r="O945">
        <v>0.67222222222222228</v>
      </c>
      <c r="P945">
        <v>0</v>
      </c>
      <c r="Q945">
        <v>3</v>
      </c>
      <c r="R945">
        <v>0</v>
      </c>
      <c r="S945">
        <v>0</v>
      </c>
      <c r="T945">
        <v>2</v>
      </c>
      <c r="U945">
        <v>38</v>
      </c>
      <c r="V945">
        <v>1</v>
      </c>
      <c r="W945">
        <v>0</v>
      </c>
      <c r="X945">
        <v>0</v>
      </c>
      <c r="Y945">
        <v>0.13443425000000001</v>
      </c>
      <c r="Z945">
        <v>0</v>
      </c>
      <c r="AA945">
        <v>0</v>
      </c>
      <c r="AB945">
        <v>37.944884999999999</v>
      </c>
      <c r="AC945">
        <v>31.849208999999998</v>
      </c>
      <c r="AD945">
        <v>20.800041</v>
      </c>
      <c r="AE945">
        <v>0</v>
      </c>
      <c r="AF945">
        <v>90.728570000000005</v>
      </c>
    </row>
    <row r="946" spans="1:32" x14ac:dyDescent="0.3">
      <c r="A946">
        <v>2804652</v>
      </c>
      <c r="B946">
        <v>1</v>
      </c>
      <c r="C946" t="s">
        <v>82</v>
      </c>
      <c r="D946" t="s">
        <v>84</v>
      </c>
      <c r="E946" t="s">
        <v>3745</v>
      </c>
      <c r="F946" t="s">
        <v>3746</v>
      </c>
      <c r="G946" t="s">
        <v>31551</v>
      </c>
      <c r="H946" t="s">
        <v>134</v>
      </c>
      <c r="I946" t="s">
        <v>79</v>
      </c>
      <c r="J946" t="s">
        <v>135</v>
      </c>
      <c r="K946" t="s">
        <v>22</v>
      </c>
      <c r="L946" t="s">
        <v>136</v>
      </c>
      <c r="M946" t="s">
        <v>3747</v>
      </c>
      <c r="N946" t="s">
        <v>3748</v>
      </c>
      <c r="O946">
        <v>0.14249999999999999</v>
      </c>
      <c r="P946">
        <v>1</v>
      </c>
      <c r="Q946">
        <v>3</v>
      </c>
      <c r="R946">
        <v>2</v>
      </c>
      <c r="S946">
        <v>0</v>
      </c>
      <c r="T946">
        <v>1</v>
      </c>
      <c r="U946">
        <v>0</v>
      </c>
      <c r="V946">
        <v>0</v>
      </c>
      <c r="W946">
        <v>0</v>
      </c>
      <c r="X946">
        <v>5.7884502999999997E-2</v>
      </c>
      <c r="Y946">
        <v>1.7162744000000001E-2</v>
      </c>
      <c r="Z946">
        <v>0.28499720000000001</v>
      </c>
      <c r="AA946">
        <v>0</v>
      </c>
      <c r="AB946">
        <v>0.30679822000000001</v>
      </c>
      <c r="AC946">
        <v>0</v>
      </c>
      <c r="AD946">
        <v>0</v>
      </c>
      <c r="AE946">
        <v>0</v>
      </c>
      <c r="AF946">
        <v>0.66684264000000004</v>
      </c>
    </row>
    <row r="947" spans="1:32" x14ac:dyDescent="0.3">
      <c r="A947">
        <v>2804605</v>
      </c>
      <c r="B947">
        <v>2</v>
      </c>
      <c r="C947" t="s">
        <v>82</v>
      </c>
      <c r="D947" t="s">
        <v>104</v>
      </c>
      <c r="E947" t="s">
        <v>3749</v>
      </c>
      <c r="F947" t="s">
        <v>3750</v>
      </c>
      <c r="G947" t="s">
        <v>31552</v>
      </c>
      <c r="H947" t="s">
        <v>223</v>
      </c>
      <c r="I947" t="s">
        <v>78</v>
      </c>
      <c r="J947" t="s">
        <v>135</v>
      </c>
      <c r="K947" t="s">
        <v>22</v>
      </c>
      <c r="L947" t="s">
        <v>136</v>
      </c>
      <c r="M947" t="s">
        <v>3751</v>
      </c>
      <c r="N947" t="s">
        <v>3752</v>
      </c>
      <c r="O947">
        <v>8.9444444444444438E-2</v>
      </c>
      <c r="P947">
        <v>0</v>
      </c>
      <c r="Q947">
        <v>183</v>
      </c>
      <c r="R947">
        <v>0</v>
      </c>
      <c r="S947">
        <v>0</v>
      </c>
      <c r="T947">
        <v>0</v>
      </c>
      <c r="U947">
        <v>13</v>
      </c>
      <c r="V947">
        <v>0</v>
      </c>
      <c r="W947">
        <v>0</v>
      </c>
      <c r="X947">
        <v>0</v>
      </c>
      <c r="Y947">
        <v>2.8659842000000002</v>
      </c>
      <c r="Z947">
        <v>0</v>
      </c>
      <c r="AA947">
        <v>0</v>
      </c>
      <c r="AB947">
        <v>0</v>
      </c>
      <c r="AC947">
        <v>0.32544543999999997</v>
      </c>
      <c r="AD947">
        <v>0</v>
      </c>
      <c r="AE947">
        <v>0</v>
      </c>
      <c r="AF947">
        <v>3.1914296000000002</v>
      </c>
    </row>
    <row r="948" spans="1:32" x14ac:dyDescent="0.3">
      <c r="A948">
        <v>2804618</v>
      </c>
      <c r="B948">
        <v>2</v>
      </c>
      <c r="C948" t="s">
        <v>82</v>
      </c>
      <c r="D948" t="s">
        <v>106</v>
      </c>
      <c r="E948" t="s">
        <v>3753</v>
      </c>
      <c r="F948" t="s">
        <v>3754</v>
      </c>
      <c r="G948" t="s">
        <v>31552</v>
      </c>
      <c r="H948" t="s">
        <v>223</v>
      </c>
      <c r="I948" t="s">
        <v>78</v>
      </c>
      <c r="J948" t="s">
        <v>135</v>
      </c>
      <c r="K948" t="s">
        <v>22</v>
      </c>
      <c r="L948" t="s">
        <v>136</v>
      </c>
      <c r="M948" t="s">
        <v>3755</v>
      </c>
      <c r="N948" t="s">
        <v>3756</v>
      </c>
      <c r="O948">
        <v>0.62305555555555558</v>
      </c>
      <c r="P948">
        <v>0</v>
      </c>
      <c r="Q948">
        <v>294</v>
      </c>
      <c r="R948">
        <v>0</v>
      </c>
      <c r="S948">
        <v>0</v>
      </c>
      <c r="T948">
        <v>0</v>
      </c>
      <c r="U948">
        <v>17</v>
      </c>
      <c r="V948">
        <v>0</v>
      </c>
      <c r="W948">
        <v>0</v>
      </c>
      <c r="X948">
        <v>0</v>
      </c>
      <c r="Y948">
        <v>45.797314</v>
      </c>
      <c r="Z948">
        <v>0</v>
      </c>
      <c r="AA948">
        <v>0</v>
      </c>
      <c r="AB948">
        <v>0</v>
      </c>
      <c r="AC948">
        <v>7.6794824999999998</v>
      </c>
      <c r="AD948">
        <v>0</v>
      </c>
      <c r="AE948">
        <v>0</v>
      </c>
      <c r="AF948">
        <v>53.476795000000003</v>
      </c>
    </row>
    <row r="949" spans="1:32" x14ac:dyDescent="0.3">
      <c r="A949">
        <v>2804304</v>
      </c>
      <c r="B949">
        <v>1</v>
      </c>
      <c r="C949" t="s">
        <v>82</v>
      </c>
      <c r="D949" t="s">
        <v>87</v>
      </c>
      <c r="E949" t="s">
        <v>3757</v>
      </c>
      <c r="F949" t="s">
        <v>3758</v>
      </c>
      <c r="G949" t="s">
        <v>31548</v>
      </c>
      <c r="H949" t="s">
        <v>409</v>
      </c>
      <c r="I949" t="s">
        <v>78</v>
      </c>
      <c r="J949" t="s">
        <v>135</v>
      </c>
      <c r="K949" t="s">
        <v>3</v>
      </c>
      <c r="L949" t="s">
        <v>136</v>
      </c>
      <c r="M949" t="s">
        <v>3759</v>
      </c>
      <c r="N949" t="s">
        <v>3760</v>
      </c>
      <c r="O949">
        <v>3.4816666666666665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6.5240836</v>
      </c>
      <c r="AD949">
        <v>0</v>
      </c>
      <c r="AE949">
        <v>0</v>
      </c>
      <c r="AF949">
        <v>6.5240836</v>
      </c>
    </row>
    <row r="950" spans="1:32" x14ac:dyDescent="0.3">
      <c r="A950">
        <v>2804307</v>
      </c>
      <c r="B950">
        <v>1</v>
      </c>
      <c r="C950" t="s">
        <v>82</v>
      </c>
      <c r="D950" t="s">
        <v>94</v>
      </c>
      <c r="E950" t="s">
        <v>3761</v>
      </c>
      <c r="F950" t="s">
        <v>3762</v>
      </c>
      <c r="G950" t="s">
        <v>31548</v>
      </c>
      <c r="H950" t="s">
        <v>893</v>
      </c>
      <c r="I950" t="s">
        <v>78</v>
      </c>
      <c r="J950" t="s">
        <v>135</v>
      </c>
      <c r="K950" t="s">
        <v>22</v>
      </c>
      <c r="L950" t="s">
        <v>136</v>
      </c>
      <c r="M950" t="s">
        <v>3763</v>
      </c>
      <c r="N950" t="s">
        <v>3764</v>
      </c>
      <c r="O950">
        <v>1.9602777777777778</v>
      </c>
      <c r="P950">
        <v>0</v>
      </c>
      <c r="Q950">
        <v>1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3.5163023000000002E-2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3.5163023000000002E-2</v>
      </c>
    </row>
    <row r="951" spans="1:32" x14ac:dyDescent="0.3">
      <c r="A951">
        <v>2804321</v>
      </c>
      <c r="B951">
        <v>1</v>
      </c>
      <c r="C951" t="s">
        <v>82</v>
      </c>
      <c r="D951" t="s">
        <v>104</v>
      </c>
      <c r="E951" t="s">
        <v>3765</v>
      </c>
      <c r="F951" t="s">
        <v>3766</v>
      </c>
      <c r="G951" t="s">
        <v>31548</v>
      </c>
      <c r="H951" t="s">
        <v>333</v>
      </c>
      <c r="I951" t="s">
        <v>78</v>
      </c>
      <c r="J951" t="s">
        <v>135</v>
      </c>
      <c r="K951" t="s">
        <v>22</v>
      </c>
      <c r="L951" t="s">
        <v>136</v>
      </c>
      <c r="M951" t="s">
        <v>3767</v>
      </c>
      <c r="N951" t="s">
        <v>3768</v>
      </c>
      <c r="O951">
        <v>2.7586111111111111</v>
      </c>
      <c r="P951">
        <v>0</v>
      </c>
      <c r="Q951">
        <v>1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0.73107093999999995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0.73107093999999995</v>
      </c>
    </row>
    <row r="952" spans="1:32" x14ac:dyDescent="0.3">
      <c r="A952">
        <v>2804303</v>
      </c>
      <c r="B952">
        <v>1</v>
      </c>
      <c r="C952" t="s">
        <v>82</v>
      </c>
      <c r="D952" t="s">
        <v>92</v>
      </c>
      <c r="E952" t="s">
        <v>3769</v>
      </c>
      <c r="F952" t="s">
        <v>3770</v>
      </c>
      <c r="G952" t="s">
        <v>31547</v>
      </c>
      <c r="H952" t="s">
        <v>134</v>
      </c>
      <c r="I952" t="s">
        <v>79</v>
      </c>
      <c r="J952" t="s">
        <v>135</v>
      </c>
      <c r="K952" t="s">
        <v>22</v>
      </c>
      <c r="L952" t="s">
        <v>136</v>
      </c>
      <c r="M952" t="s">
        <v>3771</v>
      </c>
      <c r="N952" t="s">
        <v>3772</v>
      </c>
      <c r="O952">
        <v>1.2486111111111111</v>
      </c>
      <c r="P952">
        <v>0</v>
      </c>
      <c r="Q952">
        <v>0</v>
      </c>
      <c r="R952">
        <v>0</v>
      </c>
      <c r="S952">
        <v>0</v>
      </c>
      <c r="T952">
        <v>2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21.518452</v>
      </c>
      <c r="AC952">
        <v>0</v>
      </c>
      <c r="AD952">
        <v>0</v>
      </c>
      <c r="AE952">
        <v>0</v>
      </c>
      <c r="AF952">
        <v>21.518452</v>
      </c>
    </row>
    <row r="953" spans="1:32" x14ac:dyDescent="0.3">
      <c r="A953">
        <v>2804301</v>
      </c>
      <c r="B953">
        <v>1</v>
      </c>
      <c r="C953" t="s">
        <v>82</v>
      </c>
      <c r="D953" t="s">
        <v>91</v>
      </c>
      <c r="E953" t="s">
        <v>3578</v>
      </c>
      <c r="F953" t="s">
        <v>3579</v>
      </c>
      <c r="G953" t="s">
        <v>31552</v>
      </c>
      <c r="H953" t="s">
        <v>665</v>
      </c>
      <c r="I953" t="s">
        <v>78</v>
      </c>
      <c r="J953" t="s">
        <v>135</v>
      </c>
      <c r="K953" t="s">
        <v>22</v>
      </c>
      <c r="L953" t="s">
        <v>136</v>
      </c>
      <c r="M953" t="s">
        <v>3773</v>
      </c>
      <c r="N953" t="s">
        <v>3774</v>
      </c>
      <c r="O953">
        <v>3.2052777777777779</v>
      </c>
      <c r="P953">
        <v>0</v>
      </c>
      <c r="Q953">
        <v>13</v>
      </c>
      <c r="R953">
        <v>0</v>
      </c>
      <c r="S953">
        <v>0</v>
      </c>
      <c r="T953">
        <v>0</v>
      </c>
      <c r="U953">
        <v>60</v>
      </c>
      <c r="V953">
        <v>0</v>
      </c>
      <c r="W953">
        <v>3</v>
      </c>
      <c r="X953">
        <v>0</v>
      </c>
      <c r="Y953">
        <v>37.72522</v>
      </c>
      <c r="Z953">
        <v>0</v>
      </c>
      <c r="AA953">
        <v>0</v>
      </c>
      <c r="AB953">
        <v>0</v>
      </c>
      <c r="AC953">
        <v>332.58654999999999</v>
      </c>
      <c r="AD953">
        <v>0</v>
      </c>
      <c r="AE953">
        <v>668.27059999999994</v>
      </c>
      <c r="AF953">
        <v>1038.5824</v>
      </c>
    </row>
    <row r="954" spans="1:32" x14ac:dyDescent="0.3">
      <c r="A954">
        <v>2804101</v>
      </c>
      <c r="B954">
        <v>1</v>
      </c>
      <c r="C954" t="s">
        <v>82</v>
      </c>
      <c r="D954" t="s">
        <v>105</v>
      </c>
      <c r="E954" t="s">
        <v>3775</v>
      </c>
      <c r="F954" t="s">
        <v>3776</v>
      </c>
      <c r="G954" t="s">
        <v>31552</v>
      </c>
      <c r="H954" t="s">
        <v>665</v>
      </c>
      <c r="I954" t="s">
        <v>78</v>
      </c>
      <c r="J954" t="s">
        <v>135</v>
      </c>
      <c r="K954" t="s">
        <v>22</v>
      </c>
      <c r="L954" t="s">
        <v>136</v>
      </c>
      <c r="M954" t="s">
        <v>3777</v>
      </c>
      <c r="N954" t="s">
        <v>3778</v>
      </c>
      <c r="O954">
        <v>0.76666666666666672</v>
      </c>
      <c r="P954">
        <v>0</v>
      </c>
      <c r="Q954">
        <v>32</v>
      </c>
      <c r="R954">
        <v>0</v>
      </c>
      <c r="S954">
        <v>5</v>
      </c>
      <c r="T954">
        <v>0</v>
      </c>
      <c r="U954">
        <v>11</v>
      </c>
      <c r="V954">
        <v>0</v>
      </c>
      <c r="W954">
        <v>0</v>
      </c>
      <c r="X954">
        <v>0</v>
      </c>
      <c r="Y954">
        <v>4.6586175000000001</v>
      </c>
      <c r="Z954">
        <v>0</v>
      </c>
      <c r="AA954">
        <v>1.4546121000000001</v>
      </c>
      <c r="AB954">
        <v>0</v>
      </c>
      <c r="AC954">
        <v>1.3391850999999999</v>
      </c>
      <c r="AD954">
        <v>0</v>
      </c>
      <c r="AE954">
        <v>0</v>
      </c>
      <c r="AF954">
        <v>7.4524150000000002</v>
      </c>
    </row>
    <row r="955" spans="1:32" x14ac:dyDescent="0.3">
      <c r="A955">
        <v>2804035</v>
      </c>
      <c r="B955">
        <v>1</v>
      </c>
      <c r="C955" t="s">
        <v>83</v>
      </c>
      <c r="D955" t="s">
        <v>129</v>
      </c>
      <c r="E955" t="s">
        <v>3779</v>
      </c>
      <c r="F955" t="s">
        <v>3780</v>
      </c>
      <c r="G955" t="s">
        <v>31548</v>
      </c>
      <c r="H955" t="s">
        <v>409</v>
      </c>
      <c r="I955" t="s">
        <v>78</v>
      </c>
      <c r="J955" t="s">
        <v>135</v>
      </c>
      <c r="K955" t="s">
        <v>22</v>
      </c>
      <c r="L955" t="s">
        <v>136</v>
      </c>
      <c r="M955" t="s">
        <v>3781</v>
      </c>
      <c r="N955" t="s">
        <v>3782</v>
      </c>
      <c r="O955">
        <v>1.243611111111111</v>
      </c>
      <c r="P955">
        <v>0</v>
      </c>
      <c r="Q955">
        <v>5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0.74126583000000001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0.74126583000000001</v>
      </c>
    </row>
    <row r="956" spans="1:32" x14ac:dyDescent="0.3">
      <c r="A956">
        <v>2803990</v>
      </c>
      <c r="B956">
        <v>1</v>
      </c>
      <c r="C956" t="s">
        <v>82</v>
      </c>
      <c r="D956" t="s">
        <v>113</v>
      </c>
      <c r="E956" t="s">
        <v>3783</v>
      </c>
      <c r="F956" t="s">
        <v>3784</v>
      </c>
      <c r="G956" t="s">
        <v>31548</v>
      </c>
      <c r="H956" t="s">
        <v>893</v>
      </c>
      <c r="I956" t="s">
        <v>78</v>
      </c>
      <c r="J956" t="s">
        <v>135</v>
      </c>
      <c r="K956" t="s">
        <v>22</v>
      </c>
      <c r="L956" t="s">
        <v>136</v>
      </c>
      <c r="M956" t="s">
        <v>3785</v>
      </c>
      <c r="N956" t="s">
        <v>3786</v>
      </c>
      <c r="O956">
        <v>3.4336111111111109</v>
      </c>
      <c r="P956">
        <v>0</v>
      </c>
      <c r="Q956">
        <v>1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1.9201139999999999E-3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1.9201139999999999E-3</v>
      </c>
    </row>
    <row r="957" spans="1:32" x14ac:dyDescent="0.3">
      <c r="A957">
        <v>2803993</v>
      </c>
      <c r="B957">
        <v>1</v>
      </c>
      <c r="C957" t="s">
        <v>82</v>
      </c>
      <c r="D957" t="s">
        <v>101</v>
      </c>
      <c r="E957" t="s">
        <v>3787</v>
      </c>
      <c r="F957" t="s">
        <v>3788</v>
      </c>
      <c r="G957" t="s">
        <v>31549</v>
      </c>
      <c r="H957" t="s">
        <v>134</v>
      </c>
      <c r="I957" t="s">
        <v>79</v>
      </c>
      <c r="J957" t="s">
        <v>135</v>
      </c>
      <c r="K957" t="s">
        <v>22</v>
      </c>
      <c r="L957" t="s">
        <v>136</v>
      </c>
      <c r="M957" t="s">
        <v>3789</v>
      </c>
      <c r="N957" t="s">
        <v>3790</v>
      </c>
      <c r="O957">
        <v>0.4538888888888889</v>
      </c>
      <c r="P957">
        <v>2</v>
      </c>
      <c r="Q957">
        <v>83</v>
      </c>
      <c r="R957">
        <v>6</v>
      </c>
      <c r="S957">
        <v>21</v>
      </c>
      <c r="T957">
        <v>6</v>
      </c>
      <c r="U957">
        <v>4</v>
      </c>
      <c r="V957">
        <v>0</v>
      </c>
      <c r="W957">
        <v>0</v>
      </c>
      <c r="X957">
        <v>1.4242436999999999</v>
      </c>
      <c r="Y957">
        <v>3.7732709999999998</v>
      </c>
      <c r="Z957">
        <v>20.547522000000001</v>
      </c>
      <c r="AA957">
        <v>1.6473180000000001</v>
      </c>
      <c r="AB957">
        <v>38.355457000000001</v>
      </c>
      <c r="AC957">
        <v>0.31528938000000001</v>
      </c>
      <c r="AD957">
        <v>0</v>
      </c>
      <c r="AE957">
        <v>0</v>
      </c>
      <c r="AF957">
        <v>66.063100000000006</v>
      </c>
    </row>
    <row r="958" spans="1:32" x14ac:dyDescent="0.3">
      <c r="A958">
        <v>2803994</v>
      </c>
      <c r="B958">
        <v>1</v>
      </c>
      <c r="C958" t="s">
        <v>82</v>
      </c>
      <c r="D958" t="s">
        <v>108</v>
      </c>
      <c r="E958" t="s">
        <v>3791</v>
      </c>
      <c r="F958" t="s">
        <v>3792</v>
      </c>
      <c r="G958" t="s">
        <v>31549</v>
      </c>
      <c r="H958" t="s">
        <v>134</v>
      </c>
      <c r="I958" t="s">
        <v>79</v>
      </c>
      <c r="J958" t="s">
        <v>135</v>
      </c>
      <c r="K958" t="s">
        <v>22</v>
      </c>
      <c r="L958" t="s">
        <v>136</v>
      </c>
      <c r="M958" t="s">
        <v>3793</v>
      </c>
      <c r="N958" t="s">
        <v>3794</v>
      </c>
      <c r="O958">
        <v>0.28333333333333333</v>
      </c>
      <c r="P958">
        <v>0</v>
      </c>
      <c r="Q958">
        <v>257</v>
      </c>
      <c r="R958">
        <v>1</v>
      </c>
      <c r="S958">
        <v>55</v>
      </c>
      <c r="T958">
        <v>3</v>
      </c>
      <c r="U958">
        <v>57</v>
      </c>
      <c r="V958">
        <v>0</v>
      </c>
      <c r="W958">
        <v>0</v>
      </c>
      <c r="X958">
        <v>0</v>
      </c>
      <c r="Y958">
        <v>15.378104</v>
      </c>
      <c r="Z958">
        <v>0.13405481999999999</v>
      </c>
      <c r="AA958">
        <v>7.2594985999999997</v>
      </c>
      <c r="AB958">
        <v>5.7869659999999996</v>
      </c>
      <c r="AC958">
        <v>5.178134</v>
      </c>
      <c r="AD958">
        <v>0</v>
      </c>
      <c r="AE958">
        <v>0</v>
      </c>
      <c r="AF958">
        <v>33.736755000000002</v>
      </c>
    </row>
    <row r="959" spans="1:32" x14ac:dyDescent="0.3">
      <c r="A959">
        <v>2804009</v>
      </c>
      <c r="B959">
        <v>1</v>
      </c>
      <c r="C959" t="s">
        <v>82</v>
      </c>
      <c r="D959" t="s">
        <v>98</v>
      </c>
      <c r="E959" t="s">
        <v>3795</v>
      </c>
      <c r="F959" t="s">
        <v>3796</v>
      </c>
      <c r="G959" t="s">
        <v>31551</v>
      </c>
      <c r="H959" t="s">
        <v>643</v>
      </c>
      <c r="I959" t="s">
        <v>79</v>
      </c>
      <c r="J959" t="s">
        <v>135</v>
      </c>
      <c r="K959" t="s">
        <v>22</v>
      </c>
      <c r="L959" t="s">
        <v>186</v>
      </c>
      <c r="M959" t="s">
        <v>3797</v>
      </c>
      <c r="N959" t="s">
        <v>3798</v>
      </c>
      <c r="O959">
        <v>4.6552777777777781</v>
      </c>
      <c r="P959">
        <v>0</v>
      </c>
      <c r="Q959">
        <v>613</v>
      </c>
      <c r="R959">
        <v>0</v>
      </c>
      <c r="S959">
        <v>0</v>
      </c>
      <c r="T959">
        <v>0</v>
      </c>
      <c r="U959">
        <v>25</v>
      </c>
      <c r="V959">
        <v>0</v>
      </c>
      <c r="W959">
        <v>0</v>
      </c>
      <c r="X959">
        <v>0</v>
      </c>
      <c r="Y959">
        <v>586.56195000000002</v>
      </c>
      <c r="Z959">
        <v>0</v>
      </c>
      <c r="AA959">
        <v>0</v>
      </c>
      <c r="AB959">
        <v>0</v>
      </c>
      <c r="AC959">
        <v>198.86171999999999</v>
      </c>
      <c r="AD959">
        <v>0</v>
      </c>
      <c r="AE959">
        <v>0</v>
      </c>
      <c r="AF959">
        <v>785.42370000000005</v>
      </c>
    </row>
    <row r="960" spans="1:32" x14ac:dyDescent="0.3">
      <c r="A960">
        <v>2803989</v>
      </c>
      <c r="B960">
        <v>1</v>
      </c>
      <c r="C960" t="s">
        <v>82</v>
      </c>
      <c r="D960" t="s">
        <v>90</v>
      </c>
      <c r="E960" t="s">
        <v>3799</v>
      </c>
      <c r="F960" t="s">
        <v>3800</v>
      </c>
      <c r="G960" t="s">
        <v>31551</v>
      </c>
      <c r="H960" t="s">
        <v>643</v>
      </c>
      <c r="I960" t="s">
        <v>79</v>
      </c>
      <c r="J960" t="s">
        <v>135</v>
      </c>
      <c r="K960" t="s">
        <v>22</v>
      </c>
      <c r="L960" t="s">
        <v>186</v>
      </c>
      <c r="M960" t="s">
        <v>3801</v>
      </c>
      <c r="N960" t="s">
        <v>3802</v>
      </c>
      <c r="O960">
        <v>1.2280555555555555</v>
      </c>
      <c r="P960">
        <v>0</v>
      </c>
      <c r="Q960">
        <v>796</v>
      </c>
      <c r="R960">
        <v>0</v>
      </c>
      <c r="S960">
        <v>0</v>
      </c>
      <c r="T960">
        <v>0</v>
      </c>
      <c r="U960">
        <v>95</v>
      </c>
      <c r="V960">
        <v>0</v>
      </c>
      <c r="W960">
        <v>0</v>
      </c>
      <c r="X960">
        <v>0</v>
      </c>
      <c r="Y960">
        <v>204.59933000000001</v>
      </c>
      <c r="Z960">
        <v>0</v>
      </c>
      <c r="AA960">
        <v>0</v>
      </c>
      <c r="AB960">
        <v>0</v>
      </c>
      <c r="AC960">
        <v>60.503219999999999</v>
      </c>
      <c r="AD960">
        <v>0</v>
      </c>
      <c r="AE960">
        <v>0</v>
      </c>
      <c r="AF960">
        <v>265.10253999999998</v>
      </c>
    </row>
    <row r="961" spans="1:32" x14ac:dyDescent="0.3">
      <c r="A961">
        <v>2804004</v>
      </c>
      <c r="B961">
        <v>1</v>
      </c>
      <c r="C961" t="s">
        <v>83</v>
      </c>
      <c r="D961" t="s">
        <v>123</v>
      </c>
      <c r="E961" t="s">
        <v>3803</v>
      </c>
      <c r="F961" t="s">
        <v>3804</v>
      </c>
      <c r="G961" t="s">
        <v>31545</v>
      </c>
      <c r="H961" t="s">
        <v>643</v>
      </c>
      <c r="I961" t="s">
        <v>79</v>
      </c>
      <c r="J961" t="s">
        <v>135</v>
      </c>
      <c r="K961" t="s">
        <v>22</v>
      </c>
      <c r="L961" t="s">
        <v>186</v>
      </c>
      <c r="M961" t="s">
        <v>3805</v>
      </c>
      <c r="N961" t="s">
        <v>3806</v>
      </c>
      <c r="O961">
        <v>10.293890000000001</v>
      </c>
      <c r="P961">
        <v>0</v>
      </c>
      <c r="Q961">
        <v>1184</v>
      </c>
      <c r="R961">
        <v>0</v>
      </c>
      <c r="S961">
        <v>56</v>
      </c>
      <c r="T961">
        <v>1</v>
      </c>
      <c r="U961">
        <v>127</v>
      </c>
      <c r="V961">
        <v>0</v>
      </c>
      <c r="W961">
        <v>0</v>
      </c>
      <c r="X961">
        <v>0</v>
      </c>
      <c r="Y961">
        <v>2865.2188000000001</v>
      </c>
      <c r="Z961">
        <v>0</v>
      </c>
      <c r="AA961">
        <v>193.42169000000001</v>
      </c>
      <c r="AB961">
        <v>130.97348</v>
      </c>
      <c r="AC961">
        <v>951.11945000000003</v>
      </c>
      <c r="AD961">
        <v>0</v>
      </c>
      <c r="AE961">
        <v>0</v>
      </c>
      <c r="AF961">
        <v>4140.7334000000001</v>
      </c>
    </row>
    <row r="962" spans="1:32" x14ac:dyDescent="0.3">
      <c r="A962">
        <v>2803832</v>
      </c>
      <c r="B962">
        <v>1</v>
      </c>
      <c r="C962" t="s">
        <v>83</v>
      </c>
      <c r="D962" t="s">
        <v>128</v>
      </c>
      <c r="E962" t="s">
        <v>2792</v>
      </c>
      <c r="F962" t="s">
        <v>2793</v>
      </c>
      <c r="G962" t="s">
        <v>31546</v>
      </c>
      <c r="H962" t="s">
        <v>223</v>
      </c>
      <c r="I962" t="s">
        <v>78</v>
      </c>
      <c r="J962" t="s">
        <v>135</v>
      </c>
      <c r="K962" t="s">
        <v>22</v>
      </c>
      <c r="L962" t="s">
        <v>136</v>
      </c>
      <c r="M962" t="s">
        <v>3807</v>
      </c>
      <c r="N962" t="s">
        <v>3808</v>
      </c>
      <c r="O962">
        <v>1.2613888888888889</v>
      </c>
      <c r="P962">
        <v>0</v>
      </c>
      <c r="Q962">
        <v>11</v>
      </c>
      <c r="R962">
        <v>0</v>
      </c>
      <c r="S962">
        <v>1</v>
      </c>
      <c r="T962">
        <v>0</v>
      </c>
      <c r="U962">
        <v>1</v>
      </c>
      <c r="V962">
        <v>0</v>
      </c>
      <c r="W962">
        <v>0</v>
      </c>
      <c r="X962">
        <v>0</v>
      </c>
      <c r="Y962">
        <v>3.0912419999999998</v>
      </c>
      <c r="Z962">
        <v>0</v>
      </c>
      <c r="AA962">
        <v>1.7107560999999999E-3</v>
      </c>
      <c r="AB962">
        <v>0</v>
      </c>
      <c r="AC962">
        <v>7.7824764000000005E-2</v>
      </c>
      <c r="AD962">
        <v>0</v>
      </c>
      <c r="AE962">
        <v>0</v>
      </c>
      <c r="AF962">
        <v>3.1707778000000002</v>
      </c>
    </row>
    <row r="963" spans="1:32" x14ac:dyDescent="0.3">
      <c r="A963">
        <v>2803636</v>
      </c>
      <c r="B963">
        <v>1</v>
      </c>
      <c r="C963" t="s">
        <v>83</v>
      </c>
      <c r="D963" t="s">
        <v>123</v>
      </c>
      <c r="E963" t="s">
        <v>3809</v>
      </c>
      <c r="F963" t="s">
        <v>3810</v>
      </c>
      <c r="G963" t="s">
        <v>31546</v>
      </c>
      <c r="H963" t="s">
        <v>223</v>
      </c>
      <c r="I963" t="s">
        <v>78</v>
      </c>
      <c r="J963" t="s">
        <v>135</v>
      </c>
      <c r="K963" t="s">
        <v>22</v>
      </c>
      <c r="L963" t="s">
        <v>136</v>
      </c>
      <c r="M963" t="s">
        <v>3811</v>
      </c>
      <c r="N963" t="s">
        <v>3812</v>
      </c>
      <c r="O963">
        <v>1.7302777777777778</v>
      </c>
      <c r="P963">
        <v>0</v>
      </c>
      <c r="Q963">
        <v>8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1.8969128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1.8969128</v>
      </c>
    </row>
    <row r="964" spans="1:32" x14ac:dyDescent="0.3">
      <c r="A964">
        <v>2803634</v>
      </c>
      <c r="B964">
        <v>1</v>
      </c>
      <c r="C964" t="s">
        <v>83</v>
      </c>
      <c r="D964" t="s">
        <v>123</v>
      </c>
      <c r="E964" t="s">
        <v>3813</v>
      </c>
      <c r="F964" t="s">
        <v>3814</v>
      </c>
      <c r="G964" t="s">
        <v>31546</v>
      </c>
      <c r="H964" t="s">
        <v>223</v>
      </c>
      <c r="I964" t="s">
        <v>78</v>
      </c>
      <c r="J964" t="s">
        <v>135</v>
      </c>
      <c r="K964" t="s">
        <v>22</v>
      </c>
      <c r="L964" t="s">
        <v>136</v>
      </c>
      <c r="M964" t="s">
        <v>3815</v>
      </c>
      <c r="N964" t="s">
        <v>3816</v>
      </c>
      <c r="O964">
        <v>0.48166666666666669</v>
      </c>
      <c r="P964">
        <v>0</v>
      </c>
      <c r="Q964">
        <v>8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0.72101760000000004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0.72101760000000004</v>
      </c>
    </row>
    <row r="965" spans="1:32" x14ac:dyDescent="0.3">
      <c r="A965">
        <v>2803622</v>
      </c>
      <c r="B965">
        <v>1</v>
      </c>
      <c r="C965" t="s">
        <v>82</v>
      </c>
      <c r="D965" t="s">
        <v>103</v>
      </c>
      <c r="E965" t="s">
        <v>3817</v>
      </c>
      <c r="F965" t="s">
        <v>3818</v>
      </c>
      <c r="G965" t="s">
        <v>31546</v>
      </c>
      <c r="H965" t="s">
        <v>223</v>
      </c>
      <c r="I965" t="s">
        <v>78</v>
      </c>
      <c r="J965" t="s">
        <v>135</v>
      </c>
      <c r="K965" t="s">
        <v>22</v>
      </c>
      <c r="L965" t="s">
        <v>136</v>
      </c>
      <c r="M965" t="s">
        <v>3819</v>
      </c>
      <c r="N965" t="s">
        <v>3820</v>
      </c>
      <c r="O965">
        <v>2.1847222222222222</v>
      </c>
      <c r="P965">
        <v>0</v>
      </c>
      <c r="Q965">
        <v>12</v>
      </c>
      <c r="R965">
        <v>0</v>
      </c>
      <c r="S965">
        <v>5</v>
      </c>
      <c r="T965">
        <v>0</v>
      </c>
      <c r="U965">
        <v>6</v>
      </c>
      <c r="V965">
        <v>0</v>
      </c>
      <c r="W965">
        <v>0</v>
      </c>
      <c r="X965">
        <v>0</v>
      </c>
      <c r="Y965">
        <v>2.6366489999999998</v>
      </c>
      <c r="Z965">
        <v>0</v>
      </c>
      <c r="AA965">
        <v>1.6023048</v>
      </c>
      <c r="AB965">
        <v>0</v>
      </c>
      <c r="AC965">
        <v>8.9277460000000008</v>
      </c>
      <c r="AD965">
        <v>0</v>
      </c>
      <c r="AE965">
        <v>0</v>
      </c>
      <c r="AF965">
        <v>13.166698999999999</v>
      </c>
    </row>
    <row r="966" spans="1:32" x14ac:dyDescent="0.3">
      <c r="A966">
        <v>2803391</v>
      </c>
      <c r="B966">
        <v>1</v>
      </c>
      <c r="C966" t="s">
        <v>82</v>
      </c>
      <c r="D966" t="s">
        <v>98</v>
      </c>
      <c r="E966" t="s">
        <v>3821</v>
      </c>
      <c r="F966" t="s">
        <v>3822</v>
      </c>
      <c r="G966" t="s">
        <v>31550</v>
      </c>
      <c r="H966" t="s">
        <v>409</v>
      </c>
      <c r="I966" t="s">
        <v>78</v>
      </c>
      <c r="J966" t="s">
        <v>135</v>
      </c>
      <c r="K966" t="s">
        <v>3</v>
      </c>
      <c r="L966" t="s">
        <v>136</v>
      </c>
      <c r="M966" t="s">
        <v>3823</v>
      </c>
      <c r="N966" t="s">
        <v>3824</v>
      </c>
      <c r="O966">
        <v>2.778888888888889</v>
      </c>
      <c r="P966">
        <v>0</v>
      </c>
      <c r="Q966">
        <v>131</v>
      </c>
      <c r="R966">
        <v>0</v>
      </c>
      <c r="S966">
        <v>0</v>
      </c>
      <c r="T966">
        <v>0</v>
      </c>
      <c r="U966">
        <v>19</v>
      </c>
      <c r="V966">
        <v>0</v>
      </c>
      <c r="W966">
        <v>0</v>
      </c>
      <c r="X966">
        <v>0</v>
      </c>
      <c r="Y966">
        <v>84.914839999999998</v>
      </c>
      <c r="Z966">
        <v>0</v>
      </c>
      <c r="AA966">
        <v>0</v>
      </c>
      <c r="AB966">
        <v>0</v>
      </c>
      <c r="AC966">
        <v>165.78755000000001</v>
      </c>
      <c r="AD966">
        <v>0</v>
      </c>
      <c r="AE966">
        <v>0</v>
      </c>
      <c r="AF966">
        <v>250.70240000000001</v>
      </c>
    </row>
    <row r="967" spans="1:32" x14ac:dyDescent="0.3">
      <c r="A967">
        <v>2803288</v>
      </c>
      <c r="B967">
        <v>1</v>
      </c>
      <c r="C967" t="s">
        <v>82</v>
      </c>
      <c r="D967" t="s">
        <v>109</v>
      </c>
      <c r="E967" t="s">
        <v>3825</v>
      </c>
      <c r="F967" t="s">
        <v>3826</v>
      </c>
      <c r="G967" t="s">
        <v>31546</v>
      </c>
      <c r="H967" t="s">
        <v>2212</v>
      </c>
      <c r="I967" t="s">
        <v>78</v>
      </c>
      <c r="J967" t="s">
        <v>135</v>
      </c>
      <c r="K967" t="s">
        <v>22</v>
      </c>
      <c r="L967" t="s">
        <v>136</v>
      </c>
      <c r="M967" t="s">
        <v>3827</v>
      </c>
      <c r="N967" t="s">
        <v>3828</v>
      </c>
      <c r="O967">
        <v>2.5305555555555554</v>
      </c>
      <c r="P967">
        <v>0</v>
      </c>
      <c r="Q967">
        <v>48</v>
      </c>
      <c r="R967">
        <v>0</v>
      </c>
      <c r="S967">
        <v>0</v>
      </c>
      <c r="T967">
        <v>0</v>
      </c>
      <c r="U967">
        <v>11</v>
      </c>
      <c r="V967">
        <v>0</v>
      </c>
      <c r="W967">
        <v>0</v>
      </c>
      <c r="X967">
        <v>0</v>
      </c>
      <c r="Y967">
        <v>25.065346000000002</v>
      </c>
      <c r="Z967">
        <v>0</v>
      </c>
      <c r="AA967">
        <v>0</v>
      </c>
      <c r="AB967">
        <v>0</v>
      </c>
      <c r="AC967">
        <v>8.5398499999999995</v>
      </c>
      <c r="AD967">
        <v>0</v>
      </c>
      <c r="AE967">
        <v>0</v>
      </c>
      <c r="AF967">
        <v>33.605193999999997</v>
      </c>
    </row>
    <row r="968" spans="1:32" x14ac:dyDescent="0.3">
      <c r="A968">
        <v>2803181</v>
      </c>
      <c r="B968">
        <v>1</v>
      </c>
      <c r="C968" t="s">
        <v>83</v>
      </c>
      <c r="D968" t="s">
        <v>115</v>
      </c>
      <c r="E968" t="s">
        <v>3829</v>
      </c>
      <c r="F968" t="s">
        <v>3830</v>
      </c>
      <c r="G968" t="s">
        <v>31548</v>
      </c>
      <c r="H968" t="s">
        <v>893</v>
      </c>
      <c r="I968" t="s">
        <v>78</v>
      </c>
      <c r="J968" t="s">
        <v>135</v>
      </c>
      <c r="K968" t="s">
        <v>22</v>
      </c>
      <c r="L968" t="s">
        <v>136</v>
      </c>
      <c r="M968" t="s">
        <v>3831</v>
      </c>
      <c r="N968" t="s">
        <v>3832</v>
      </c>
      <c r="O968">
        <v>1.1847222222222222</v>
      </c>
      <c r="P968">
        <v>0</v>
      </c>
      <c r="Q968">
        <v>8</v>
      </c>
      <c r="R968">
        <v>0</v>
      </c>
      <c r="S968">
        <v>0</v>
      </c>
      <c r="T968">
        <v>0</v>
      </c>
      <c r="U968">
        <v>2</v>
      </c>
      <c r="V968">
        <v>0</v>
      </c>
      <c r="W968">
        <v>0</v>
      </c>
      <c r="X968">
        <v>0</v>
      </c>
      <c r="Y968">
        <v>1.3850551</v>
      </c>
      <c r="Z968">
        <v>0</v>
      </c>
      <c r="AA968">
        <v>0</v>
      </c>
      <c r="AB968">
        <v>0</v>
      </c>
      <c r="AC968">
        <v>0.97176300000000004</v>
      </c>
      <c r="AD968">
        <v>0</v>
      </c>
      <c r="AE968">
        <v>0</v>
      </c>
      <c r="AF968">
        <v>2.3568180000000001</v>
      </c>
    </row>
    <row r="969" spans="1:32" x14ac:dyDescent="0.3">
      <c r="A969">
        <v>2803183</v>
      </c>
      <c r="B969">
        <v>1</v>
      </c>
      <c r="C969" t="s">
        <v>82</v>
      </c>
      <c r="D969" t="s">
        <v>108</v>
      </c>
      <c r="E969" t="s">
        <v>1983</v>
      </c>
      <c r="F969" t="s">
        <v>947</v>
      </c>
      <c r="G969" t="s">
        <v>31545</v>
      </c>
      <c r="H969" t="s">
        <v>648</v>
      </c>
      <c r="I969" t="s">
        <v>79</v>
      </c>
      <c r="J969" t="s">
        <v>135</v>
      </c>
      <c r="K969" t="s">
        <v>22</v>
      </c>
      <c r="L969" t="s">
        <v>186</v>
      </c>
      <c r="M969" t="s">
        <v>3833</v>
      </c>
      <c r="N969" t="s">
        <v>3834</v>
      </c>
      <c r="O969">
        <v>7.2638888888888893</v>
      </c>
      <c r="P969">
        <v>3</v>
      </c>
      <c r="Q969">
        <v>5</v>
      </c>
      <c r="R969">
        <v>39</v>
      </c>
      <c r="S969">
        <v>2</v>
      </c>
      <c r="T969">
        <v>10</v>
      </c>
      <c r="U969">
        <v>12</v>
      </c>
      <c r="V969">
        <v>1</v>
      </c>
      <c r="W969">
        <v>0</v>
      </c>
      <c r="X969">
        <v>30.771896000000002</v>
      </c>
      <c r="Y969">
        <v>18.502078999999998</v>
      </c>
      <c r="Z969">
        <v>556.49303999999995</v>
      </c>
      <c r="AA969">
        <v>8.0460250000000002</v>
      </c>
      <c r="AB969">
        <v>212.51445000000001</v>
      </c>
      <c r="AC969">
        <v>60.984389999999998</v>
      </c>
      <c r="AD969">
        <v>185.60929999999999</v>
      </c>
      <c r="AE969">
        <v>0</v>
      </c>
      <c r="AF969">
        <v>1072.9211</v>
      </c>
    </row>
    <row r="970" spans="1:32" x14ac:dyDescent="0.3">
      <c r="A970">
        <v>2803177</v>
      </c>
      <c r="B970">
        <v>1</v>
      </c>
      <c r="C970" t="s">
        <v>82</v>
      </c>
      <c r="D970" t="s">
        <v>106</v>
      </c>
      <c r="E970" t="s">
        <v>3835</v>
      </c>
      <c r="F970" t="s">
        <v>3836</v>
      </c>
      <c r="G970" t="s">
        <v>31551</v>
      </c>
      <c r="H970" t="s">
        <v>643</v>
      </c>
      <c r="I970" t="s">
        <v>79</v>
      </c>
      <c r="J970" t="s">
        <v>135</v>
      </c>
      <c r="K970" t="s">
        <v>22</v>
      </c>
      <c r="L970" t="s">
        <v>186</v>
      </c>
      <c r="M970" t="s">
        <v>3837</v>
      </c>
      <c r="N970" t="s">
        <v>3838</v>
      </c>
      <c r="O970">
        <v>8.4194444444444443</v>
      </c>
      <c r="P970">
        <v>0</v>
      </c>
      <c r="Q970">
        <v>219</v>
      </c>
      <c r="R970">
        <v>0</v>
      </c>
      <c r="S970">
        <v>11</v>
      </c>
      <c r="T970">
        <v>0</v>
      </c>
      <c r="U970">
        <v>30</v>
      </c>
      <c r="V970">
        <v>0</v>
      </c>
      <c r="W970">
        <v>0</v>
      </c>
      <c r="X970">
        <v>0</v>
      </c>
      <c r="Y970">
        <v>470.00409999999999</v>
      </c>
      <c r="Z970">
        <v>0</v>
      </c>
      <c r="AA970">
        <v>9.9613040000000002</v>
      </c>
      <c r="AB970">
        <v>0</v>
      </c>
      <c r="AC970">
        <v>227.51778999999999</v>
      </c>
      <c r="AD970">
        <v>0</v>
      </c>
      <c r="AE970">
        <v>0</v>
      </c>
      <c r="AF970">
        <v>707.48320000000001</v>
      </c>
    </row>
    <row r="971" spans="1:32" x14ac:dyDescent="0.3">
      <c r="A971">
        <v>2803171</v>
      </c>
      <c r="B971">
        <v>1</v>
      </c>
      <c r="C971" t="s">
        <v>82</v>
      </c>
      <c r="D971" t="s">
        <v>86</v>
      </c>
      <c r="E971" t="s">
        <v>3839</v>
      </c>
      <c r="F971" t="s">
        <v>3840</v>
      </c>
      <c r="G971" t="s">
        <v>31551</v>
      </c>
      <c r="H971" t="s">
        <v>648</v>
      </c>
      <c r="I971" t="s">
        <v>79</v>
      </c>
      <c r="J971" t="s">
        <v>135</v>
      </c>
      <c r="K971" t="s">
        <v>22</v>
      </c>
      <c r="L971" t="s">
        <v>186</v>
      </c>
      <c r="M971" t="s">
        <v>3841</v>
      </c>
      <c r="N971" t="s">
        <v>3842</v>
      </c>
      <c r="O971">
        <v>6.0555555555555554</v>
      </c>
      <c r="P971">
        <v>0</v>
      </c>
      <c r="Q971">
        <v>70</v>
      </c>
      <c r="R971">
        <v>0</v>
      </c>
      <c r="S971">
        <v>195</v>
      </c>
      <c r="T971">
        <v>3</v>
      </c>
      <c r="U971">
        <v>103</v>
      </c>
      <c r="V971">
        <v>0</v>
      </c>
      <c r="W971">
        <v>0</v>
      </c>
      <c r="X971">
        <v>0</v>
      </c>
      <c r="Y971">
        <v>81.13064</v>
      </c>
      <c r="Z971">
        <v>0</v>
      </c>
      <c r="AA971">
        <v>423.07934999999998</v>
      </c>
      <c r="AB971">
        <v>802.70820000000003</v>
      </c>
      <c r="AC971">
        <v>275.9151</v>
      </c>
      <c r="AD971">
        <v>0</v>
      </c>
      <c r="AE971">
        <v>0</v>
      </c>
      <c r="AF971">
        <v>1582.8333</v>
      </c>
    </row>
    <row r="972" spans="1:32" x14ac:dyDescent="0.3">
      <c r="A972">
        <v>2803146</v>
      </c>
      <c r="B972">
        <v>1</v>
      </c>
      <c r="C972" t="s">
        <v>83</v>
      </c>
      <c r="D972" t="s">
        <v>124</v>
      </c>
      <c r="E972" t="s">
        <v>3843</v>
      </c>
      <c r="F972" t="s">
        <v>3844</v>
      </c>
      <c r="G972" t="s">
        <v>31551</v>
      </c>
      <c r="H972" t="s">
        <v>643</v>
      </c>
      <c r="I972" t="s">
        <v>79</v>
      </c>
      <c r="J972" t="s">
        <v>135</v>
      </c>
      <c r="K972" t="s">
        <v>22</v>
      </c>
      <c r="L972" t="s">
        <v>186</v>
      </c>
      <c r="M972" t="s">
        <v>3845</v>
      </c>
      <c r="N972" t="s">
        <v>3846</v>
      </c>
      <c r="O972">
        <v>3.4175</v>
      </c>
      <c r="P972">
        <v>0</v>
      </c>
      <c r="Q972">
        <v>28</v>
      </c>
      <c r="R972">
        <v>0</v>
      </c>
      <c r="S972">
        <v>28</v>
      </c>
      <c r="T972">
        <v>0</v>
      </c>
      <c r="U972">
        <v>3</v>
      </c>
      <c r="V972">
        <v>0</v>
      </c>
      <c r="W972">
        <v>0</v>
      </c>
      <c r="X972">
        <v>0</v>
      </c>
      <c r="Y972">
        <v>9.0535344999999996</v>
      </c>
      <c r="Z972">
        <v>0</v>
      </c>
      <c r="AA972">
        <v>36.757454000000003</v>
      </c>
      <c r="AB972">
        <v>0</v>
      </c>
      <c r="AC972">
        <v>3.171106</v>
      </c>
      <c r="AD972">
        <v>0</v>
      </c>
      <c r="AE972">
        <v>0</v>
      </c>
      <c r="AF972">
        <v>48.982098000000001</v>
      </c>
    </row>
    <row r="973" spans="1:32" x14ac:dyDescent="0.3">
      <c r="A973">
        <v>2803054</v>
      </c>
      <c r="B973">
        <v>1</v>
      </c>
      <c r="C973" t="s">
        <v>82</v>
      </c>
      <c r="D973" t="s">
        <v>107</v>
      </c>
      <c r="E973" t="s">
        <v>3847</v>
      </c>
      <c r="F973" t="s">
        <v>3848</v>
      </c>
      <c r="G973" t="s">
        <v>31546</v>
      </c>
      <c r="H973" t="s">
        <v>1432</v>
      </c>
      <c r="I973" t="s">
        <v>78</v>
      </c>
      <c r="J973" t="s">
        <v>135</v>
      </c>
      <c r="K973" t="s">
        <v>22</v>
      </c>
      <c r="L973" t="s">
        <v>136</v>
      </c>
      <c r="M973" t="s">
        <v>3849</v>
      </c>
      <c r="N973" t="s">
        <v>3850</v>
      </c>
      <c r="O973">
        <v>2.0944444444444446</v>
      </c>
      <c r="P973">
        <v>0</v>
      </c>
      <c r="Q973">
        <v>85</v>
      </c>
      <c r="R973">
        <v>0</v>
      </c>
      <c r="S973">
        <v>0</v>
      </c>
      <c r="T973">
        <v>0</v>
      </c>
      <c r="U973">
        <v>4</v>
      </c>
      <c r="V973">
        <v>0</v>
      </c>
      <c r="W973">
        <v>0</v>
      </c>
      <c r="X973">
        <v>0</v>
      </c>
      <c r="Y973">
        <v>194.31713999999999</v>
      </c>
      <c r="Z973">
        <v>0</v>
      </c>
      <c r="AA973">
        <v>0</v>
      </c>
      <c r="AB973">
        <v>0</v>
      </c>
      <c r="AC973">
        <v>13.032807</v>
      </c>
      <c r="AD973">
        <v>0</v>
      </c>
      <c r="AE973">
        <v>0</v>
      </c>
      <c r="AF973">
        <v>207.34995000000001</v>
      </c>
    </row>
    <row r="974" spans="1:32" x14ac:dyDescent="0.3">
      <c r="A974">
        <v>2803011</v>
      </c>
      <c r="B974">
        <v>1</v>
      </c>
      <c r="C974" t="s">
        <v>83</v>
      </c>
      <c r="D974" t="s">
        <v>116</v>
      </c>
      <c r="E974" t="s">
        <v>3851</v>
      </c>
      <c r="F974" t="s">
        <v>3852</v>
      </c>
      <c r="G974" t="s">
        <v>31550</v>
      </c>
      <c r="H974" t="s">
        <v>145</v>
      </c>
      <c r="I974" t="s">
        <v>78</v>
      </c>
      <c r="J974" t="s">
        <v>135</v>
      </c>
      <c r="K974" t="s">
        <v>22</v>
      </c>
      <c r="L974" t="s">
        <v>136</v>
      </c>
      <c r="M974" t="s">
        <v>3853</v>
      </c>
      <c r="N974" t="s">
        <v>3854</v>
      </c>
      <c r="O974">
        <v>0.31777777777777777</v>
      </c>
      <c r="P974">
        <v>0</v>
      </c>
      <c r="Q974">
        <v>10</v>
      </c>
      <c r="R974">
        <v>0</v>
      </c>
      <c r="S974">
        <v>0</v>
      </c>
      <c r="T974">
        <v>0</v>
      </c>
      <c r="U974">
        <v>5</v>
      </c>
      <c r="V974">
        <v>0</v>
      </c>
      <c r="W974">
        <v>0</v>
      </c>
      <c r="X974">
        <v>0</v>
      </c>
      <c r="Y974">
        <v>0.62390179999999995</v>
      </c>
      <c r="Z974">
        <v>0</v>
      </c>
      <c r="AA974">
        <v>0</v>
      </c>
      <c r="AB974">
        <v>0</v>
      </c>
      <c r="AC974">
        <v>2.1683500000000002</v>
      </c>
      <c r="AD974">
        <v>0</v>
      </c>
      <c r="AE974">
        <v>0</v>
      </c>
      <c r="AF974">
        <v>2.7922516000000002</v>
      </c>
    </row>
    <row r="975" spans="1:32" x14ac:dyDescent="0.3">
      <c r="A975">
        <v>2803053</v>
      </c>
      <c r="B975">
        <v>1</v>
      </c>
      <c r="C975" t="s">
        <v>82</v>
      </c>
      <c r="D975" t="s">
        <v>112</v>
      </c>
      <c r="E975" t="s">
        <v>3855</v>
      </c>
      <c r="F975" t="s">
        <v>3856</v>
      </c>
      <c r="G975" t="s">
        <v>31551</v>
      </c>
      <c r="H975" t="s">
        <v>3857</v>
      </c>
      <c r="I975" t="s">
        <v>79</v>
      </c>
      <c r="J975" t="s">
        <v>135</v>
      </c>
      <c r="K975" t="s">
        <v>22</v>
      </c>
      <c r="L975" t="s">
        <v>136</v>
      </c>
      <c r="M975" t="s">
        <v>3858</v>
      </c>
      <c r="N975" t="s">
        <v>3859</v>
      </c>
      <c r="O975">
        <v>0.70361111111111108</v>
      </c>
      <c r="P975">
        <v>0</v>
      </c>
      <c r="Q975">
        <v>335</v>
      </c>
      <c r="R975">
        <v>0</v>
      </c>
      <c r="S975">
        <v>0</v>
      </c>
      <c r="T975">
        <v>0</v>
      </c>
      <c r="U975">
        <v>43</v>
      </c>
      <c r="V975">
        <v>0</v>
      </c>
      <c r="W975">
        <v>1</v>
      </c>
      <c r="X975">
        <v>0</v>
      </c>
      <c r="Y975">
        <v>79.558580000000006</v>
      </c>
      <c r="Z975">
        <v>0</v>
      </c>
      <c r="AA975">
        <v>0</v>
      </c>
      <c r="AB975">
        <v>0</v>
      </c>
      <c r="AC975">
        <v>39.215820000000001</v>
      </c>
      <c r="AD975">
        <v>0</v>
      </c>
      <c r="AE975">
        <v>8.1048559999999998</v>
      </c>
      <c r="AF975">
        <v>126.87925</v>
      </c>
    </row>
    <row r="976" spans="1:32" x14ac:dyDescent="0.3">
      <c r="A976">
        <v>2803058</v>
      </c>
      <c r="B976">
        <v>1</v>
      </c>
      <c r="C976" t="s">
        <v>82</v>
      </c>
      <c r="D976" t="s">
        <v>100</v>
      </c>
      <c r="E976" t="s">
        <v>3860</v>
      </c>
      <c r="F976" t="s">
        <v>3861</v>
      </c>
      <c r="G976" t="s">
        <v>31547</v>
      </c>
      <c r="H976" t="s">
        <v>134</v>
      </c>
      <c r="I976" t="s">
        <v>79</v>
      </c>
      <c r="J976" t="s">
        <v>135</v>
      </c>
      <c r="K976" t="s">
        <v>22</v>
      </c>
      <c r="L976" t="s">
        <v>136</v>
      </c>
      <c r="M976" t="s">
        <v>3862</v>
      </c>
      <c r="N976" t="s">
        <v>3863</v>
      </c>
      <c r="O976">
        <v>1.4680555555555554</v>
      </c>
      <c r="P976">
        <v>0</v>
      </c>
      <c r="Q976">
        <v>2711</v>
      </c>
      <c r="R976">
        <v>0</v>
      </c>
      <c r="S976">
        <v>0</v>
      </c>
      <c r="T976">
        <v>2</v>
      </c>
      <c r="U976">
        <v>478</v>
      </c>
      <c r="V976">
        <v>0</v>
      </c>
      <c r="W976">
        <v>0</v>
      </c>
      <c r="X976">
        <v>0</v>
      </c>
      <c r="Y976">
        <v>1264.0741</v>
      </c>
      <c r="Z976">
        <v>0</v>
      </c>
      <c r="AA976">
        <v>0</v>
      </c>
      <c r="AB976">
        <v>226.28294</v>
      </c>
      <c r="AC976">
        <v>913.81910000000005</v>
      </c>
      <c r="AD976">
        <v>0</v>
      </c>
      <c r="AE976">
        <v>0</v>
      </c>
      <c r="AF976">
        <v>2404.1759999999999</v>
      </c>
    </row>
    <row r="977" spans="1:32" x14ac:dyDescent="0.3">
      <c r="A977">
        <v>2802919</v>
      </c>
      <c r="B977">
        <v>2</v>
      </c>
      <c r="C977" t="s">
        <v>82</v>
      </c>
      <c r="D977" t="s">
        <v>88</v>
      </c>
      <c r="E977" t="s">
        <v>3864</v>
      </c>
      <c r="F977" t="s">
        <v>3865</v>
      </c>
      <c r="G977" t="s">
        <v>31552</v>
      </c>
      <c r="H977" t="s">
        <v>163</v>
      </c>
      <c r="I977" t="s">
        <v>78</v>
      </c>
      <c r="J977" t="s">
        <v>135</v>
      </c>
      <c r="K977" t="s">
        <v>22</v>
      </c>
      <c r="L977" t="s">
        <v>136</v>
      </c>
      <c r="M977" t="s">
        <v>3866</v>
      </c>
      <c r="N977" t="s">
        <v>3867</v>
      </c>
      <c r="O977">
        <v>1.1613888888888888</v>
      </c>
      <c r="P977">
        <v>0</v>
      </c>
      <c r="Q977">
        <v>214</v>
      </c>
      <c r="R977">
        <v>0</v>
      </c>
      <c r="S977">
        <v>1</v>
      </c>
      <c r="T977">
        <v>0</v>
      </c>
      <c r="U977">
        <v>3</v>
      </c>
      <c r="V977">
        <v>0</v>
      </c>
      <c r="W977">
        <v>0</v>
      </c>
      <c r="X977">
        <v>0</v>
      </c>
      <c r="Y977">
        <v>59.676139999999997</v>
      </c>
      <c r="Z977">
        <v>0</v>
      </c>
      <c r="AA977">
        <v>8.3432630000000001E-3</v>
      </c>
      <c r="AB977">
        <v>0</v>
      </c>
      <c r="AC977">
        <v>6.0983700000000001</v>
      </c>
      <c r="AD977">
        <v>0</v>
      </c>
      <c r="AE977">
        <v>0</v>
      </c>
      <c r="AF977">
        <v>65.782849999999996</v>
      </c>
    </row>
    <row r="978" spans="1:32" x14ac:dyDescent="0.3">
      <c r="A978">
        <v>2802871</v>
      </c>
      <c r="B978">
        <v>1</v>
      </c>
      <c r="C978" t="s">
        <v>83</v>
      </c>
      <c r="D978" t="s">
        <v>124</v>
      </c>
      <c r="E978" t="s">
        <v>3868</v>
      </c>
      <c r="F978" t="s">
        <v>3869</v>
      </c>
      <c r="G978" t="s">
        <v>31548</v>
      </c>
      <c r="H978" t="s">
        <v>311</v>
      </c>
      <c r="I978" t="s">
        <v>78</v>
      </c>
      <c r="J978" t="s">
        <v>135</v>
      </c>
      <c r="K978" t="s">
        <v>22</v>
      </c>
      <c r="L978" t="s">
        <v>136</v>
      </c>
      <c r="M978" t="s">
        <v>3870</v>
      </c>
      <c r="N978" t="s">
        <v>3871</v>
      </c>
      <c r="O978">
        <v>0.50111111111111106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0.94993746000000001</v>
      </c>
      <c r="AD978">
        <v>0</v>
      </c>
      <c r="AE978">
        <v>0</v>
      </c>
      <c r="AF978">
        <v>0.94993746000000001</v>
      </c>
    </row>
    <row r="979" spans="1:32" x14ac:dyDescent="0.3">
      <c r="A979">
        <v>2802832</v>
      </c>
      <c r="B979">
        <v>1</v>
      </c>
      <c r="C979" t="s">
        <v>83</v>
      </c>
      <c r="D979" t="s">
        <v>123</v>
      </c>
      <c r="E979" t="s">
        <v>3872</v>
      </c>
      <c r="F979" t="s">
        <v>3873</v>
      </c>
      <c r="G979" t="s">
        <v>31546</v>
      </c>
      <c r="H979" t="s">
        <v>145</v>
      </c>
      <c r="I979" t="s">
        <v>78</v>
      </c>
      <c r="J979" t="s">
        <v>135</v>
      </c>
      <c r="K979" t="s">
        <v>22</v>
      </c>
      <c r="L979" t="s">
        <v>136</v>
      </c>
      <c r="M979" t="s">
        <v>3874</v>
      </c>
      <c r="N979" t="s">
        <v>3875</v>
      </c>
      <c r="O979">
        <v>1.4705555555555556</v>
      </c>
      <c r="P979">
        <v>0</v>
      </c>
      <c r="Q979">
        <v>62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16.123192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16.123192</v>
      </c>
    </row>
    <row r="980" spans="1:32" x14ac:dyDescent="0.3">
      <c r="A980">
        <v>2802848</v>
      </c>
      <c r="B980">
        <v>1</v>
      </c>
      <c r="C980" t="s">
        <v>82</v>
      </c>
      <c r="D980" t="s">
        <v>101</v>
      </c>
      <c r="E980" t="s">
        <v>3876</v>
      </c>
      <c r="F980" t="s">
        <v>3877</v>
      </c>
      <c r="G980" t="s">
        <v>31545</v>
      </c>
      <c r="H980" t="s">
        <v>134</v>
      </c>
      <c r="I980" t="s">
        <v>79</v>
      </c>
      <c r="J980" t="s">
        <v>135</v>
      </c>
      <c r="K980" t="s">
        <v>22</v>
      </c>
      <c r="L980" t="s">
        <v>136</v>
      </c>
      <c r="M980" t="s">
        <v>3878</v>
      </c>
      <c r="N980" t="s">
        <v>3879</v>
      </c>
      <c r="O980">
        <v>0.51861111111111113</v>
      </c>
      <c r="P980">
        <v>10</v>
      </c>
      <c r="Q980">
        <v>0</v>
      </c>
      <c r="R980">
        <v>72</v>
      </c>
      <c r="S980">
        <v>0</v>
      </c>
      <c r="T980">
        <v>24</v>
      </c>
      <c r="U980">
        <v>2</v>
      </c>
      <c r="V980">
        <v>0</v>
      </c>
      <c r="W980">
        <v>0</v>
      </c>
      <c r="X980">
        <v>4.6364239999999999</v>
      </c>
      <c r="Y980">
        <v>0</v>
      </c>
      <c r="Z980">
        <v>73.110410000000002</v>
      </c>
      <c r="AA980">
        <v>0</v>
      </c>
      <c r="AB980">
        <v>78.002859999999998</v>
      </c>
      <c r="AC980">
        <v>7.0261407</v>
      </c>
      <c r="AD980">
        <v>0</v>
      </c>
      <c r="AE980">
        <v>0</v>
      </c>
      <c r="AF980">
        <v>162.77583000000001</v>
      </c>
    </row>
    <row r="981" spans="1:32" x14ac:dyDescent="0.3">
      <c r="A981">
        <v>2802850</v>
      </c>
      <c r="B981">
        <v>1</v>
      </c>
      <c r="C981" t="s">
        <v>83</v>
      </c>
      <c r="D981" t="s">
        <v>127</v>
      </c>
      <c r="E981" t="s">
        <v>3880</v>
      </c>
      <c r="F981" t="s">
        <v>3881</v>
      </c>
      <c r="G981" t="s">
        <v>31546</v>
      </c>
      <c r="H981" t="s">
        <v>145</v>
      </c>
      <c r="I981" t="s">
        <v>78</v>
      </c>
      <c r="J981" t="s">
        <v>135</v>
      </c>
      <c r="K981" t="s">
        <v>22</v>
      </c>
      <c r="L981" t="s">
        <v>136</v>
      </c>
      <c r="M981" t="s">
        <v>3882</v>
      </c>
      <c r="N981" t="s">
        <v>3883</v>
      </c>
      <c r="O981">
        <v>1.2166666666666666</v>
      </c>
      <c r="P981">
        <v>0</v>
      </c>
      <c r="Q981">
        <v>200</v>
      </c>
      <c r="R981">
        <v>0</v>
      </c>
      <c r="S981">
        <v>0</v>
      </c>
      <c r="T981">
        <v>0</v>
      </c>
      <c r="U981">
        <v>4</v>
      </c>
      <c r="V981">
        <v>0</v>
      </c>
      <c r="W981">
        <v>0</v>
      </c>
      <c r="X981">
        <v>0</v>
      </c>
      <c r="Y981">
        <v>37.454132000000001</v>
      </c>
      <c r="Z981">
        <v>0</v>
      </c>
      <c r="AA981">
        <v>0</v>
      </c>
      <c r="AB981">
        <v>0</v>
      </c>
      <c r="AC981">
        <v>2.3365908000000002</v>
      </c>
      <c r="AD981">
        <v>0</v>
      </c>
      <c r="AE981">
        <v>0</v>
      </c>
      <c r="AF981">
        <v>39.79072</v>
      </c>
    </row>
    <row r="982" spans="1:32" x14ac:dyDescent="0.3">
      <c r="A982">
        <v>2802777</v>
      </c>
      <c r="B982">
        <v>1</v>
      </c>
      <c r="C982" t="s">
        <v>82</v>
      </c>
      <c r="D982" t="s">
        <v>111</v>
      </c>
      <c r="E982" t="s">
        <v>3884</v>
      </c>
      <c r="F982" t="s">
        <v>3885</v>
      </c>
      <c r="G982" t="s">
        <v>31545</v>
      </c>
      <c r="H982" t="s">
        <v>134</v>
      </c>
      <c r="I982" t="s">
        <v>79</v>
      </c>
      <c r="J982" t="s">
        <v>135</v>
      </c>
      <c r="K982" t="s">
        <v>22</v>
      </c>
      <c r="L982" t="s">
        <v>136</v>
      </c>
      <c r="M982" t="s">
        <v>3886</v>
      </c>
      <c r="N982" t="s">
        <v>3887</v>
      </c>
      <c r="O982">
        <v>0.15472222222222223</v>
      </c>
      <c r="P982">
        <v>0</v>
      </c>
      <c r="Q982">
        <v>3</v>
      </c>
      <c r="R982">
        <v>29</v>
      </c>
      <c r="S982">
        <v>153</v>
      </c>
      <c r="T982">
        <v>6</v>
      </c>
      <c r="U982">
        <v>36</v>
      </c>
      <c r="V982">
        <v>0</v>
      </c>
      <c r="W982">
        <v>0</v>
      </c>
      <c r="X982">
        <v>0</v>
      </c>
      <c r="Y982">
        <v>0.12135144</v>
      </c>
      <c r="Z982">
        <v>1.0230980999999999</v>
      </c>
      <c r="AA982">
        <v>18.654705</v>
      </c>
      <c r="AB982">
        <v>9.8489009999999997</v>
      </c>
      <c r="AC982">
        <v>19.592371</v>
      </c>
      <c r="AD982">
        <v>0</v>
      </c>
      <c r="AE982">
        <v>0</v>
      </c>
      <c r="AF982">
        <v>49.240425000000002</v>
      </c>
    </row>
    <row r="983" spans="1:32" x14ac:dyDescent="0.3">
      <c r="A983">
        <v>2802764</v>
      </c>
      <c r="B983">
        <v>1</v>
      </c>
      <c r="C983" t="s">
        <v>83</v>
      </c>
      <c r="D983" t="s">
        <v>125</v>
      </c>
      <c r="E983" t="s">
        <v>3888</v>
      </c>
      <c r="F983" t="s">
        <v>3889</v>
      </c>
      <c r="G983" t="s">
        <v>31549</v>
      </c>
      <c r="H983" t="s">
        <v>134</v>
      </c>
      <c r="I983" t="s">
        <v>79</v>
      </c>
      <c r="J983" t="s">
        <v>135</v>
      </c>
      <c r="K983" t="s">
        <v>22</v>
      </c>
      <c r="L983" t="s">
        <v>136</v>
      </c>
      <c r="M983" t="s">
        <v>3890</v>
      </c>
      <c r="N983" t="s">
        <v>3891</v>
      </c>
      <c r="O983">
        <v>0.40166666666666667</v>
      </c>
      <c r="P983">
        <v>0</v>
      </c>
      <c r="Q983">
        <v>0</v>
      </c>
      <c r="R983">
        <v>56</v>
      </c>
      <c r="S983">
        <v>36</v>
      </c>
      <c r="T983">
        <v>3</v>
      </c>
      <c r="U983">
        <v>2</v>
      </c>
      <c r="V983">
        <v>1</v>
      </c>
      <c r="W983">
        <v>0</v>
      </c>
      <c r="X983">
        <v>0</v>
      </c>
      <c r="Y983">
        <v>0</v>
      </c>
      <c r="Z983">
        <v>9.3684469999999997</v>
      </c>
      <c r="AA983">
        <v>12.493135000000001</v>
      </c>
      <c r="AB983">
        <v>15.161114</v>
      </c>
      <c r="AC983">
        <v>6.1677960000000001E-4</v>
      </c>
      <c r="AD983">
        <v>6.0038613999999999</v>
      </c>
      <c r="AE983">
        <v>0</v>
      </c>
      <c r="AF983">
        <v>43.027175999999997</v>
      </c>
    </row>
    <row r="984" spans="1:32" x14ac:dyDescent="0.3">
      <c r="A984">
        <v>2802736</v>
      </c>
      <c r="B984">
        <v>1</v>
      </c>
      <c r="C984" t="s">
        <v>82</v>
      </c>
      <c r="D984" t="s">
        <v>84</v>
      </c>
      <c r="E984" t="s">
        <v>3892</v>
      </c>
      <c r="F984" t="s">
        <v>1631</v>
      </c>
      <c r="G984" t="s">
        <v>31552</v>
      </c>
      <c r="H984" t="s">
        <v>145</v>
      </c>
      <c r="I984" t="s">
        <v>78</v>
      </c>
      <c r="J984" t="s">
        <v>135</v>
      </c>
      <c r="K984" t="s">
        <v>22</v>
      </c>
      <c r="L984" t="s">
        <v>136</v>
      </c>
      <c r="M984" t="s">
        <v>3893</v>
      </c>
      <c r="N984" t="s">
        <v>3894</v>
      </c>
      <c r="O984">
        <v>0.3125</v>
      </c>
      <c r="P984">
        <v>0</v>
      </c>
      <c r="Q984">
        <v>14</v>
      </c>
      <c r="R984">
        <v>0</v>
      </c>
      <c r="S984">
        <v>1</v>
      </c>
      <c r="T984">
        <v>0</v>
      </c>
      <c r="U984">
        <v>2</v>
      </c>
      <c r="V984">
        <v>0</v>
      </c>
      <c r="W984">
        <v>0</v>
      </c>
      <c r="X984">
        <v>0</v>
      </c>
      <c r="Y984">
        <v>0.61028724999999995</v>
      </c>
      <c r="Z984">
        <v>0</v>
      </c>
      <c r="AA984">
        <v>4.1139517E-2</v>
      </c>
      <c r="AB984">
        <v>0</v>
      </c>
      <c r="AC984">
        <v>0.78351669999999995</v>
      </c>
      <c r="AD984">
        <v>0</v>
      </c>
      <c r="AE984">
        <v>0</v>
      </c>
      <c r="AF984">
        <v>1.4349434000000001</v>
      </c>
    </row>
    <row r="985" spans="1:32" x14ac:dyDescent="0.3">
      <c r="A985">
        <v>2802487</v>
      </c>
      <c r="B985">
        <v>1</v>
      </c>
      <c r="C985" t="s">
        <v>82</v>
      </c>
      <c r="D985" t="s">
        <v>104</v>
      </c>
      <c r="E985" t="s">
        <v>3895</v>
      </c>
      <c r="F985" t="s">
        <v>3896</v>
      </c>
      <c r="G985" t="s">
        <v>31546</v>
      </c>
      <c r="H985" t="s">
        <v>643</v>
      </c>
      <c r="I985" t="s">
        <v>78</v>
      </c>
      <c r="J985" t="s">
        <v>135</v>
      </c>
      <c r="K985" t="s">
        <v>22</v>
      </c>
      <c r="L985" t="s">
        <v>186</v>
      </c>
      <c r="M985" t="s">
        <v>3897</v>
      </c>
      <c r="N985" t="s">
        <v>3898</v>
      </c>
      <c r="O985">
        <v>6.8466666666666667</v>
      </c>
      <c r="P985">
        <v>0</v>
      </c>
      <c r="Q985">
        <v>136</v>
      </c>
      <c r="R985">
        <v>0</v>
      </c>
      <c r="S985">
        <v>0</v>
      </c>
      <c r="T985">
        <v>0</v>
      </c>
      <c r="U985">
        <v>61</v>
      </c>
      <c r="V985">
        <v>0</v>
      </c>
      <c r="W985">
        <v>0</v>
      </c>
      <c r="X985">
        <v>0</v>
      </c>
      <c r="Y985">
        <v>382.10736000000003</v>
      </c>
      <c r="Z985">
        <v>0</v>
      </c>
      <c r="AA985">
        <v>0</v>
      </c>
      <c r="AB985">
        <v>0</v>
      </c>
      <c r="AC985">
        <v>434.34987999999998</v>
      </c>
      <c r="AD985">
        <v>0</v>
      </c>
      <c r="AE985">
        <v>0</v>
      </c>
      <c r="AF985">
        <v>816.45719999999994</v>
      </c>
    </row>
    <row r="986" spans="1:32" x14ac:dyDescent="0.3">
      <c r="A986">
        <v>2802458</v>
      </c>
      <c r="B986">
        <v>1</v>
      </c>
      <c r="C986" t="s">
        <v>82</v>
      </c>
      <c r="D986" t="s">
        <v>90</v>
      </c>
      <c r="E986" t="s">
        <v>3899</v>
      </c>
      <c r="F986" t="s">
        <v>3900</v>
      </c>
      <c r="G986" t="s">
        <v>31546</v>
      </c>
      <c r="H986" t="s">
        <v>223</v>
      </c>
      <c r="I986" t="s">
        <v>78</v>
      </c>
      <c r="J986" t="s">
        <v>135</v>
      </c>
      <c r="K986" t="s">
        <v>22</v>
      </c>
      <c r="L986" t="s">
        <v>136</v>
      </c>
      <c r="M986" t="s">
        <v>3901</v>
      </c>
      <c r="N986" t="s">
        <v>3902</v>
      </c>
      <c r="O986">
        <v>2.5683333333333334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3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11.575051</v>
      </c>
      <c r="AD986">
        <v>0</v>
      </c>
      <c r="AE986">
        <v>0</v>
      </c>
      <c r="AF986">
        <v>11.575051</v>
      </c>
    </row>
    <row r="987" spans="1:32" x14ac:dyDescent="0.3">
      <c r="A987">
        <v>2802448</v>
      </c>
      <c r="B987">
        <v>1</v>
      </c>
      <c r="C987" t="s">
        <v>82</v>
      </c>
      <c r="D987" t="s">
        <v>95</v>
      </c>
      <c r="E987" t="s">
        <v>3903</v>
      </c>
      <c r="F987" t="s">
        <v>3904</v>
      </c>
      <c r="G987" t="s">
        <v>31546</v>
      </c>
      <c r="H987" t="s">
        <v>145</v>
      </c>
      <c r="I987" t="s">
        <v>78</v>
      </c>
      <c r="J987" t="s">
        <v>135</v>
      </c>
      <c r="K987" t="s">
        <v>22</v>
      </c>
      <c r="L987" t="s">
        <v>136</v>
      </c>
      <c r="M987" t="s">
        <v>3905</v>
      </c>
      <c r="N987" t="s">
        <v>3906</v>
      </c>
      <c r="O987">
        <v>1.1975</v>
      </c>
      <c r="P987">
        <v>0</v>
      </c>
      <c r="Q987">
        <v>117</v>
      </c>
      <c r="R987">
        <v>0</v>
      </c>
      <c r="S987">
        <v>1</v>
      </c>
      <c r="T987">
        <v>0</v>
      </c>
      <c r="U987">
        <v>7</v>
      </c>
      <c r="V987">
        <v>0</v>
      </c>
      <c r="W987">
        <v>0</v>
      </c>
      <c r="X987">
        <v>0</v>
      </c>
      <c r="Y987">
        <v>31.589510000000001</v>
      </c>
      <c r="Z987">
        <v>0</v>
      </c>
      <c r="AA987">
        <v>2.2951863000000001</v>
      </c>
      <c r="AB987">
        <v>0</v>
      </c>
      <c r="AC987">
        <v>8.8641614999999998</v>
      </c>
      <c r="AD987">
        <v>0</v>
      </c>
      <c r="AE987">
        <v>0</v>
      </c>
      <c r="AF987">
        <v>42.748856000000004</v>
      </c>
    </row>
    <row r="988" spans="1:32" x14ac:dyDescent="0.3">
      <c r="A988">
        <v>2802298</v>
      </c>
      <c r="B988">
        <v>1</v>
      </c>
      <c r="C988" t="s">
        <v>83</v>
      </c>
      <c r="D988" t="s">
        <v>116</v>
      </c>
      <c r="E988" t="s">
        <v>3907</v>
      </c>
      <c r="F988" t="s">
        <v>3908</v>
      </c>
      <c r="G988" t="s">
        <v>31552</v>
      </c>
      <c r="H988" t="s">
        <v>163</v>
      </c>
      <c r="I988" t="s">
        <v>78</v>
      </c>
      <c r="J988" t="s">
        <v>135</v>
      </c>
      <c r="K988" t="s">
        <v>22</v>
      </c>
      <c r="L988" t="s">
        <v>136</v>
      </c>
      <c r="M988" t="s">
        <v>3909</v>
      </c>
      <c r="N988" t="s">
        <v>3910</v>
      </c>
      <c r="O988">
        <v>0.54305555555555551</v>
      </c>
      <c r="P988">
        <v>0</v>
      </c>
      <c r="Q988">
        <v>181</v>
      </c>
      <c r="R988">
        <v>0</v>
      </c>
      <c r="S988">
        <v>4</v>
      </c>
      <c r="T988">
        <v>0</v>
      </c>
      <c r="U988">
        <v>12</v>
      </c>
      <c r="V988">
        <v>0</v>
      </c>
      <c r="W988">
        <v>0</v>
      </c>
      <c r="X988">
        <v>0</v>
      </c>
      <c r="Y988">
        <v>21.950620000000001</v>
      </c>
      <c r="Z988">
        <v>0</v>
      </c>
      <c r="AA988">
        <v>0.63569569999999997</v>
      </c>
      <c r="AB988">
        <v>0</v>
      </c>
      <c r="AC988">
        <v>1.8620293999999999</v>
      </c>
      <c r="AD988">
        <v>0</v>
      </c>
      <c r="AE988">
        <v>0</v>
      </c>
      <c r="AF988">
        <v>24.448346999999998</v>
      </c>
    </row>
    <row r="989" spans="1:32" x14ac:dyDescent="0.3">
      <c r="A989">
        <v>2802243</v>
      </c>
      <c r="B989">
        <v>1</v>
      </c>
      <c r="C989" t="s">
        <v>83</v>
      </c>
      <c r="D989" t="s">
        <v>123</v>
      </c>
      <c r="E989" t="s">
        <v>3911</v>
      </c>
      <c r="F989" t="s">
        <v>3912</v>
      </c>
      <c r="G989" t="s">
        <v>31551</v>
      </c>
      <c r="H989" t="s">
        <v>672</v>
      </c>
      <c r="I989" t="s">
        <v>79</v>
      </c>
      <c r="J989" t="s">
        <v>135</v>
      </c>
      <c r="K989" t="s">
        <v>22</v>
      </c>
      <c r="L989" t="s">
        <v>136</v>
      </c>
      <c r="M989" t="s">
        <v>3913</v>
      </c>
      <c r="N989" t="s">
        <v>3914</v>
      </c>
      <c r="O989">
        <v>4.0522222222222224</v>
      </c>
      <c r="P989">
        <v>0</v>
      </c>
      <c r="Q989">
        <v>0</v>
      </c>
      <c r="R989">
        <v>5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46.839615000000002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46.839615000000002</v>
      </c>
    </row>
    <row r="990" spans="1:32" x14ac:dyDescent="0.3">
      <c r="A990">
        <v>2802188</v>
      </c>
      <c r="B990">
        <v>1</v>
      </c>
      <c r="C990" t="s">
        <v>83</v>
      </c>
      <c r="D990" t="s">
        <v>123</v>
      </c>
      <c r="E990" t="s">
        <v>3915</v>
      </c>
      <c r="F990" t="s">
        <v>3916</v>
      </c>
      <c r="G990" t="s">
        <v>31546</v>
      </c>
      <c r="H990" t="s">
        <v>2242</v>
      </c>
      <c r="I990" t="s">
        <v>78</v>
      </c>
      <c r="J990" t="s">
        <v>135</v>
      </c>
      <c r="K990" t="s">
        <v>22</v>
      </c>
      <c r="L990" t="s">
        <v>136</v>
      </c>
      <c r="M990" t="s">
        <v>3917</v>
      </c>
      <c r="N990" t="s">
        <v>3918</v>
      </c>
      <c r="O990">
        <v>1.7008333333333334</v>
      </c>
      <c r="P990">
        <v>0</v>
      </c>
      <c r="Q990">
        <v>151</v>
      </c>
      <c r="R990">
        <v>0</v>
      </c>
      <c r="S990">
        <v>1</v>
      </c>
      <c r="T990">
        <v>0</v>
      </c>
      <c r="U990">
        <v>5</v>
      </c>
      <c r="V990">
        <v>0</v>
      </c>
      <c r="W990">
        <v>0</v>
      </c>
      <c r="X990">
        <v>0</v>
      </c>
      <c r="Y990">
        <v>47.798831999999997</v>
      </c>
      <c r="Z990">
        <v>0</v>
      </c>
      <c r="AA990">
        <v>1.8131649E-3</v>
      </c>
      <c r="AB990">
        <v>0</v>
      </c>
      <c r="AC990">
        <v>0.42143892999999999</v>
      </c>
      <c r="AD990">
        <v>0</v>
      </c>
      <c r="AE990">
        <v>0</v>
      </c>
      <c r="AF990">
        <v>48.222084000000002</v>
      </c>
    </row>
    <row r="991" spans="1:32" x14ac:dyDescent="0.3">
      <c r="A991">
        <v>2802078</v>
      </c>
      <c r="B991">
        <v>1</v>
      </c>
      <c r="C991" t="s">
        <v>82</v>
      </c>
      <c r="D991" t="s">
        <v>101</v>
      </c>
      <c r="E991" t="s">
        <v>3919</v>
      </c>
      <c r="F991" t="s">
        <v>3920</v>
      </c>
      <c r="G991" t="s">
        <v>31548</v>
      </c>
      <c r="H991" t="s">
        <v>479</v>
      </c>
      <c r="I991" t="s">
        <v>78</v>
      </c>
      <c r="J991" t="s">
        <v>135</v>
      </c>
      <c r="K991" t="s">
        <v>22</v>
      </c>
      <c r="L991" t="s">
        <v>136</v>
      </c>
      <c r="M991" t="s">
        <v>3921</v>
      </c>
      <c r="N991" t="s">
        <v>3922</v>
      </c>
      <c r="O991">
        <v>1.1074999999999999</v>
      </c>
      <c r="P991">
        <v>0</v>
      </c>
      <c r="Q991">
        <v>1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0.21001164999999999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0.21001164999999999</v>
      </c>
    </row>
    <row r="992" spans="1:32" x14ac:dyDescent="0.3">
      <c r="A992">
        <v>2802060</v>
      </c>
      <c r="B992">
        <v>1</v>
      </c>
      <c r="C992" t="s">
        <v>82</v>
      </c>
      <c r="D992" t="s">
        <v>98</v>
      </c>
      <c r="E992" t="s">
        <v>3923</v>
      </c>
      <c r="F992" t="s">
        <v>3924</v>
      </c>
      <c r="G992" t="s">
        <v>31548</v>
      </c>
      <c r="H992" t="s">
        <v>893</v>
      </c>
      <c r="I992" t="s">
        <v>78</v>
      </c>
      <c r="J992" t="s">
        <v>135</v>
      </c>
      <c r="K992" t="s">
        <v>22</v>
      </c>
      <c r="L992" t="s">
        <v>136</v>
      </c>
      <c r="M992" t="s">
        <v>3925</v>
      </c>
      <c r="N992" t="s">
        <v>3926</v>
      </c>
      <c r="O992">
        <v>1.0663888888888888</v>
      </c>
      <c r="P992">
        <v>0</v>
      </c>
      <c r="Q992">
        <v>9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2.4236639000000002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2.4236639000000002</v>
      </c>
    </row>
    <row r="993" spans="1:32" x14ac:dyDescent="0.3">
      <c r="A993">
        <v>2802061</v>
      </c>
      <c r="B993">
        <v>1</v>
      </c>
      <c r="C993" t="s">
        <v>83</v>
      </c>
      <c r="D993" t="s">
        <v>123</v>
      </c>
      <c r="E993" t="s">
        <v>3927</v>
      </c>
      <c r="F993" t="s">
        <v>3928</v>
      </c>
      <c r="G993" t="s">
        <v>31549</v>
      </c>
      <c r="H993" t="s">
        <v>134</v>
      </c>
      <c r="I993" t="s">
        <v>79</v>
      </c>
      <c r="J993" t="s">
        <v>248</v>
      </c>
      <c r="K993" t="s">
        <v>22</v>
      </c>
      <c r="L993" t="s">
        <v>136</v>
      </c>
      <c r="M993" t="s">
        <v>3929</v>
      </c>
      <c r="N993" t="s">
        <v>3930</v>
      </c>
      <c r="O993">
        <v>2.7777777777777779E-3</v>
      </c>
      <c r="P993">
        <v>6</v>
      </c>
      <c r="Q993">
        <v>413</v>
      </c>
      <c r="R993">
        <v>50</v>
      </c>
      <c r="S993">
        <v>42</v>
      </c>
      <c r="T993">
        <v>8</v>
      </c>
      <c r="U993">
        <v>33</v>
      </c>
      <c r="V993">
        <v>1</v>
      </c>
      <c r="W993">
        <v>0</v>
      </c>
      <c r="X993">
        <v>5.0778568000000003E-2</v>
      </c>
      <c r="Y993">
        <v>0.15477167</v>
      </c>
      <c r="Z993">
        <v>0.44780856000000002</v>
      </c>
      <c r="AA993">
        <v>9.3154570000000006E-2</v>
      </c>
      <c r="AB993">
        <v>9.9722675999999996E-2</v>
      </c>
      <c r="AC993">
        <v>1.8892880000000001E-2</v>
      </c>
      <c r="AD993">
        <v>0.54826933</v>
      </c>
      <c r="AE993">
        <v>0</v>
      </c>
      <c r="AF993">
        <v>1.4133983000000001</v>
      </c>
    </row>
    <row r="994" spans="1:32" x14ac:dyDescent="0.3">
      <c r="A994">
        <v>2802057</v>
      </c>
      <c r="B994">
        <v>1</v>
      </c>
      <c r="C994" t="s">
        <v>82</v>
      </c>
      <c r="D994" t="s">
        <v>84</v>
      </c>
      <c r="E994" t="s">
        <v>3931</v>
      </c>
      <c r="F994" t="s">
        <v>3932</v>
      </c>
      <c r="G994" t="s">
        <v>31551</v>
      </c>
      <c r="H994" t="s">
        <v>672</v>
      </c>
      <c r="I994" t="s">
        <v>79</v>
      </c>
      <c r="J994" t="s">
        <v>135</v>
      </c>
      <c r="K994" t="s">
        <v>22</v>
      </c>
      <c r="L994" t="s">
        <v>136</v>
      </c>
      <c r="M994" t="s">
        <v>3933</v>
      </c>
      <c r="N994" t="s">
        <v>3934</v>
      </c>
      <c r="O994">
        <v>0.66111111111111109</v>
      </c>
      <c r="P994">
        <v>0</v>
      </c>
      <c r="Q994">
        <v>660</v>
      </c>
      <c r="R994">
        <v>3</v>
      </c>
      <c r="S994">
        <v>22</v>
      </c>
      <c r="T994">
        <v>3</v>
      </c>
      <c r="U994">
        <v>35</v>
      </c>
      <c r="V994">
        <v>0</v>
      </c>
      <c r="W994">
        <v>0</v>
      </c>
      <c r="X994">
        <v>0</v>
      </c>
      <c r="Y994">
        <v>83.741020000000006</v>
      </c>
      <c r="Z994">
        <v>0.65149060000000003</v>
      </c>
      <c r="AA994">
        <v>2.8460572000000002</v>
      </c>
      <c r="AB994">
        <v>96.695459999999997</v>
      </c>
      <c r="AC994">
        <v>16.393301000000001</v>
      </c>
      <c r="AD994">
        <v>0</v>
      </c>
      <c r="AE994">
        <v>0</v>
      </c>
      <c r="AF994">
        <v>200.32731999999999</v>
      </c>
    </row>
    <row r="995" spans="1:32" x14ac:dyDescent="0.3">
      <c r="A995">
        <v>2801969</v>
      </c>
      <c r="B995">
        <v>1</v>
      </c>
      <c r="C995" t="s">
        <v>83</v>
      </c>
      <c r="D995" t="s">
        <v>115</v>
      </c>
      <c r="E995" t="s">
        <v>3935</v>
      </c>
      <c r="F995" t="s">
        <v>3936</v>
      </c>
      <c r="G995" t="s">
        <v>31550</v>
      </c>
      <c r="H995" t="s">
        <v>380</v>
      </c>
      <c r="I995" t="s">
        <v>78</v>
      </c>
      <c r="J995" t="s">
        <v>135</v>
      </c>
      <c r="K995" t="s">
        <v>22</v>
      </c>
      <c r="L995" t="s">
        <v>136</v>
      </c>
      <c r="M995" t="s">
        <v>3937</v>
      </c>
      <c r="N995" t="s">
        <v>3938</v>
      </c>
      <c r="O995">
        <v>5.3555555555555552</v>
      </c>
      <c r="P995">
        <v>0</v>
      </c>
      <c r="Q995">
        <v>48</v>
      </c>
      <c r="R995">
        <v>0</v>
      </c>
      <c r="S995">
        <v>0</v>
      </c>
      <c r="T995">
        <v>0</v>
      </c>
      <c r="U995">
        <v>4</v>
      </c>
      <c r="V995">
        <v>0</v>
      </c>
      <c r="W995">
        <v>0</v>
      </c>
      <c r="X995">
        <v>0</v>
      </c>
      <c r="Y995">
        <v>57.652194999999999</v>
      </c>
      <c r="Z995">
        <v>0</v>
      </c>
      <c r="AA995">
        <v>0</v>
      </c>
      <c r="AB995">
        <v>0</v>
      </c>
      <c r="AC995">
        <v>10.96898</v>
      </c>
      <c r="AD995">
        <v>0</v>
      </c>
      <c r="AE995">
        <v>0</v>
      </c>
      <c r="AF995">
        <v>68.621170000000006</v>
      </c>
    </row>
    <row r="996" spans="1:32" x14ac:dyDescent="0.3">
      <c r="A996">
        <v>2801988</v>
      </c>
      <c r="B996">
        <v>1</v>
      </c>
      <c r="C996" t="s">
        <v>82</v>
      </c>
      <c r="D996" t="s">
        <v>94</v>
      </c>
      <c r="E996" t="s">
        <v>3939</v>
      </c>
      <c r="F996" t="s">
        <v>3940</v>
      </c>
      <c r="G996" t="s">
        <v>31545</v>
      </c>
      <c r="H996" t="s">
        <v>648</v>
      </c>
      <c r="I996" t="s">
        <v>79</v>
      </c>
      <c r="J996" t="s">
        <v>135</v>
      </c>
      <c r="K996" t="s">
        <v>22</v>
      </c>
      <c r="L996" t="s">
        <v>186</v>
      </c>
      <c r="M996" t="s">
        <v>3941</v>
      </c>
      <c r="N996" t="s">
        <v>3942</v>
      </c>
      <c r="O996">
        <v>3.8555555555555556</v>
      </c>
      <c r="P996">
        <v>0</v>
      </c>
      <c r="Q996">
        <v>3618</v>
      </c>
      <c r="R996">
        <v>0</v>
      </c>
      <c r="S996">
        <v>5</v>
      </c>
      <c r="T996">
        <v>2</v>
      </c>
      <c r="U996">
        <v>302</v>
      </c>
      <c r="V996">
        <v>0</v>
      </c>
      <c r="W996">
        <v>1</v>
      </c>
      <c r="X996">
        <v>0</v>
      </c>
      <c r="Y996">
        <v>2131.491</v>
      </c>
      <c r="Z996">
        <v>0</v>
      </c>
      <c r="AA996">
        <v>3.0814965000000001</v>
      </c>
      <c r="AB996">
        <v>241.58860999999999</v>
      </c>
      <c r="AC996">
        <v>1502.3597</v>
      </c>
      <c r="AD996">
        <v>0</v>
      </c>
      <c r="AE996">
        <v>2.3034493999999999</v>
      </c>
      <c r="AF996">
        <v>3880.8242</v>
      </c>
    </row>
    <row r="997" spans="1:32" x14ac:dyDescent="0.3">
      <c r="A997">
        <v>2801893</v>
      </c>
      <c r="B997">
        <v>1</v>
      </c>
      <c r="C997" t="s">
        <v>82</v>
      </c>
      <c r="D997" t="s">
        <v>92</v>
      </c>
      <c r="E997" t="s">
        <v>3943</v>
      </c>
      <c r="F997" t="s">
        <v>3944</v>
      </c>
      <c r="G997" t="s">
        <v>31548</v>
      </c>
      <c r="H997" t="s">
        <v>893</v>
      </c>
      <c r="I997" t="s">
        <v>78</v>
      </c>
      <c r="J997" t="s">
        <v>135</v>
      </c>
      <c r="K997" t="s">
        <v>22</v>
      </c>
      <c r="L997" t="s">
        <v>136</v>
      </c>
      <c r="M997" t="s">
        <v>3945</v>
      </c>
      <c r="N997" t="s">
        <v>3946</v>
      </c>
      <c r="O997">
        <v>6.139444444444444</v>
      </c>
      <c r="P997">
        <v>0</v>
      </c>
      <c r="Q997">
        <v>1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13.936657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13.936657</v>
      </c>
    </row>
    <row r="998" spans="1:32" x14ac:dyDescent="0.3">
      <c r="A998">
        <v>2801874</v>
      </c>
      <c r="B998">
        <v>1</v>
      </c>
      <c r="C998" t="s">
        <v>83</v>
      </c>
      <c r="D998" t="s">
        <v>125</v>
      </c>
      <c r="E998" t="s">
        <v>3947</v>
      </c>
      <c r="F998" t="s">
        <v>3948</v>
      </c>
      <c r="G998" t="s">
        <v>31551</v>
      </c>
      <c r="H998" t="s">
        <v>134</v>
      </c>
      <c r="I998" t="s">
        <v>79</v>
      </c>
      <c r="J998" t="s">
        <v>135</v>
      </c>
      <c r="K998" t="s">
        <v>22</v>
      </c>
      <c r="L998" t="s">
        <v>136</v>
      </c>
      <c r="M998" t="s">
        <v>3949</v>
      </c>
      <c r="N998" t="s">
        <v>3950</v>
      </c>
      <c r="O998">
        <v>0.81888888888888889</v>
      </c>
      <c r="P998">
        <v>1</v>
      </c>
      <c r="Q998">
        <v>4</v>
      </c>
      <c r="R998">
        <v>46</v>
      </c>
      <c r="S998">
        <v>47</v>
      </c>
      <c r="T998">
        <v>1</v>
      </c>
      <c r="U998">
        <v>2</v>
      </c>
      <c r="V998">
        <v>0</v>
      </c>
      <c r="W998">
        <v>0</v>
      </c>
      <c r="X998">
        <v>0</v>
      </c>
      <c r="Y998">
        <v>0.76195603999999995</v>
      </c>
      <c r="Z998">
        <v>12.086003</v>
      </c>
      <c r="AA998">
        <v>14.481299</v>
      </c>
      <c r="AB998">
        <v>0.19053013999999999</v>
      </c>
      <c r="AC998">
        <v>1.8882093</v>
      </c>
      <c r="AD998">
        <v>0</v>
      </c>
      <c r="AE998">
        <v>0</v>
      </c>
      <c r="AF998">
        <v>29.407999</v>
      </c>
    </row>
    <row r="999" spans="1:32" x14ac:dyDescent="0.3">
      <c r="A999">
        <v>2801845</v>
      </c>
      <c r="B999">
        <v>1</v>
      </c>
      <c r="C999" t="s">
        <v>83</v>
      </c>
      <c r="D999" t="s">
        <v>128</v>
      </c>
      <c r="E999" t="s">
        <v>3951</v>
      </c>
      <c r="F999" t="s">
        <v>3952</v>
      </c>
      <c r="G999" t="s">
        <v>31549</v>
      </c>
      <c r="H999" t="s">
        <v>134</v>
      </c>
      <c r="I999" t="s">
        <v>79</v>
      </c>
      <c r="J999" t="s">
        <v>135</v>
      </c>
      <c r="K999" t="s">
        <v>22</v>
      </c>
      <c r="L999" t="s">
        <v>136</v>
      </c>
      <c r="M999" t="s">
        <v>3953</v>
      </c>
      <c r="N999" t="s">
        <v>3954</v>
      </c>
      <c r="O999">
        <v>1.1622222222222223</v>
      </c>
      <c r="P999">
        <v>3</v>
      </c>
      <c r="Q999">
        <v>4</v>
      </c>
      <c r="R999">
        <v>46</v>
      </c>
      <c r="S999">
        <v>21</v>
      </c>
      <c r="T999">
        <v>2</v>
      </c>
      <c r="U999">
        <v>2</v>
      </c>
      <c r="V999">
        <v>0</v>
      </c>
      <c r="W999">
        <v>0</v>
      </c>
      <c r="X999">
        <v>1.2984456</v>
      </c>
      <c r="Y999">
        <v>2.5036882999999999</v>
      </c>
      <c r="Z999">
        <v>25.819942000000001</v>
      </c>
      <c r="AA999">
        <v>33.560375000000001</v>
      </c>
      <c r="AB999">
        <v>0.69679415</v>
      </c>
      <c r="AC999">
        <v>4.566271E-5</v>
      </c>
      <c r="AD999">
        <v>0</v>
      </c>
      <c r="AE999">
        <v>0</v>
      </c>
      <c r="AF999">
        <v>63.879289999999997</v>
      </c>
    </row>
    <row r="1000" spans="1:32" x14ac:dyDescent="0.3">
      <c r="A1000">
        <v>2801847</v>
      </c>
      <c r="B1000">
        <v>1</v>
      </c>
      <c r="C1000" t="s">
        <v>83</v>
      </c>
      <c r="D1000" t="s">
        <v>119</v>
      </c>
      <c r="E1000" t="s">
        <v>3955</v>
      </c>
      <c r="F1000" t="s">
        <v>3956</v>
      </c>
      <c r="G1000" t="s">
        <v>31551</v>
      </c>
      <c r="H1000" t="s">
        <v>672</v>
      </c>
      <c r="I1000" t="s">
        <v>79</v>
      </c>
      <c r="J1000" t="s">
        <v>135</v>
      </c>
      <c r="K1000" t="s">
        <v>22</v>
      </c>
      <c r="L1000" t="s">
        <v>136</v>
      </c>
      <c r="M1000" t="s">
        <v>3957</v>
      </c>
      <c r="N1000" t="s">
        <v>3958</v>
      </c>
      <c r="O1000">
        <v>5.0674999999999999</v>
      </c>
      <c r="P1000">
        <v>1</v>
      </c>
      <c r="Q1000">
        <v>83</v>
      </c>
      <c r="R1000">
        <v>0</v>
      </c>
      <c r="S1000">
        <v>4</v>
      </c>
      <c r="T1000">
        <v>0</v>
      </c>
      <c r="U1000">
        <v>2</v>
      </c>
      <c r="V1000">
        <v>0</v>
      </c>
      <c r="W1000">
        <v>0</v>
      </c>
      <c r="X1000">
        <v>26.207699999999999</v>
      </c>
      <c r="Y1000">
        <v>31.037690000000001</v>
      </c>
      <c r="Z1000">
        <v>0</v>
      </c>
      <c r="AA1000">
        <v>2.9793753999999999</v>
      </c>
      <c r="AB1000">
        <v>0</v>
      </c>
      <c r="AC1000">
        <v>1.5811008</v>
      </c>
      <c r="AD1000">
        <v>0</v>
      </c>
      <c r="AE1000">
        <v>0</v>
      </c>
      <c r="AF1000">
        <v>61.805866000000002</v>
      </c>
    </row>
    <row r="1001" spans="1:32" x14ac:dyDescent="0.3">
      <c r="A1001">
        <v>2801858</v>
      </c>
      <c r="B1001">
        <v>1</v>
      </c>
      <c r="C1001" t="s">
        <v>82</v>
      </c>
      <c r="D1001" t="s">
        <v>108</v>
      </c>
      <c r="E1001" t="s">
        <v>3959</v>
      </c>
      <c r="F1001" t="s">
        <v>3960</v>
      </c>
      <c r="G1001" t="s">
        <v>31545</v>
      </c>
      <c r="H1001" t="s">
        <v>145</v>
      </c>
      <c r="I1001" t="s">
        <v>79</v>
      </c>
      <c r="J1001" t="s">
        <v>135</v>
      </c>
      <c r="K1001" t="s">
        <v>22</v>
      </c>
      <c r="L1001" t="s">
        <v>136</v>
      </c>
      <c r="M1001" t="s">
        <v>3961</v>
      </c>
      <c r="N1001" t="s">
        <v>3962</v>
      </c>
      <c r="O1001">
        <v>0.31138888888888888</v>
      </c>
      <c r="P1001">
        <v>2</v>
      </c>
      <c r="Q1001">
        <v>340</v>
      </c>
      <c r="R1001">
        <v>10</v>
      </c>
      <c r="S1001">
        <v>276</v>
      </c>
      <c r="T1001">
        <v>2</v>
      </c>
      <c r="U1001">
        <v>125</v>
      </c>
      <c r="V1001">
        <v>0</v>
      </c>
      <c r="W1001">
        <v>0</v>
      </c>
      <c r="X1001">
        <v>1.6708901</v>
      </c>
      <c r="Y1001">
        <v>6.7539353000000002</v>
      </c>
      <c r="Z1001">
        <v>2.2651107000000001</v>
      </c>
      <c r="AA1001">
        <v>11.244717</v>
      </c>
      <c r="AB1001">
        <v>0.48144132000000001</v>
      </c>
      <c r="AC1001">
        <v>15.137183</v>
      </c>
      <c r="AD1001">
        <v>0</v>
      </c>
      <c r="AE1001">
        <v>0</v>
      </c>
      <c r="AF1001">
        <v>37.553280000000001</v>
      </c>
    </row>
    <row r="1002" spans="1:32" x14ac:dyDescent="0.3">
      <c r="A1002">
        <v>2806881</v>
      </c>
      <c r="B1002">
        <v>1</v>
      </c>
      <c r="C1002" t="s">
        <v>82</v>
      </c>
      <c r="D1002" t="s">
        <v>101</v>
      </c>
      <c r="E1002" t="s">
        <v>3624</v>
      </c>
      <c r="F1002" t="s">
        <v>3625</v>
      </c>
      <c r="G1002" t="s">
        <v>31551</v>
      </c>
      <c r="H1002" t="s">
        <v>134</v>
      </c>
      <c r="I1002" t="s">
        <v>79</v>
      </c>
      <c r="J1002" t="s">
        <v>135</v>
      </c>
      <c r="K1002" t="s">
        <v>22</v>
      </c>
      <c r="L1002" t="s">
        <v>136</v>
      </c>
      <c r="M1002" t="s">
        <v>3963</v>
      </c>
      <c r="N1002" t="s">
        <v>3964</v>
      </c>
      <c r="O1002">
        <v>0.82444444444444442</v>
      </c>
      <c r="P1002">
        <v>9</v>
      </c>
      <c r="Q1002">
        <v>45</v>
      </c>
      <c r="R1002">
        <v>59</v>
      </c>
      <c r="S1002">
        <v>199</v>
      </c>
      <c r="T1002">
        <v>20</v>
      </c>
      <c r="U1002">
        <v>50</v>
      </c>
      <c r="V1002">
        <v>8</v>
      </c>
      <c r="W1002">
        <v>0</v>
      </c>
      <c r="X1002">
        <v>1.4343752000000001</v>
      </c>
      <c r="Y1002">
        <v>7.4251933000000001</v>
      </c>
      <c r="Z1002">
        <v>40.792071999999997</v>
      </c>
      <c r="AA1002">
        <v>28.728708000000001</v>
      </c>
      <c r="AB1002">
        <v>135.06344999999999</v>
      </c>
      <c r="AC1002">
        <v>9.0083730000000006</v>
      </c>
      <c r="AD1002">
        <v>150.94218000000001</v>
      </c>
      <c r="AE1002">
        <v>0</v>
      </c>
      <c r="AF1002">
        <v>373.39434999999997</v>
      </c>
    </row>
    <row r="1003" spans="1:32" x14ac:dyDescent="0.3">
      <c r="A1003">
        <v>2806757</v>
      </c>
      <c r="B1003">
        <v>1</v>
      </c>
      <c r="C1003" t="s">
        <v>82</v>
      </c>
      <c r="D1003" t="s">
        <v>98</v>
      </c>
      <c r="E1003" t="s">
        <v>3965</v>
      </c>
      <c r="F1003" t="s">
        <v>3966</v>
      </c>
      <c r="G1003" t="s">
        <v>31551</v>
      </c>
      <c r="H1003" t="s">
        <v>185</v>
      </c>
      <c r="I1003" t="s">
        <v>79</v>
      </c>
      <c r="J1003" t="s">
        <v>135</v>
      </c>
      <c r="K1003" t="s">
        <v>22</v>
      </c>
      <c r="L1003" t="s">
        <v>186</v>
      </c>
      <c r="M1003" t="s">
        <v>3967</v>
      </c>
      <c r="N1003" t="s">
        <v>3968</v>
      </c>
      <c r="O1003">
        <v>0.21777777777777776</v>
      </c>
      <c r="P1003">
        <v>0</v>
      </c>
      <c r="Q1003">
        <v>407</v>
      </c>
      <c r="R1003">
        <v>0</v>
      </c>
      <c r="S1003">
        <v>0</v>
      </c>
      <c r="T1003">
        <v>0</v>
      </c>
      <c r="U1003">
        <v>14</v>
      </c>
      <c r="V1003">
        <v>0</v>
      </c>
      <c r="W1003">
        <v>0</v>
      </c>
      <c r="X1003">
        <v>0</v>
      </c>
      <c r="Y1003">
        <v>39.298473000000001</v>
      </c>
      <c r="Z1003">
        <v>0</v>
      </c>
      <c r="AA1003">
        <v>0</v>
      </c>
      <c r="AB1003">
        <v>0</v>
      </c>
      <c r="AC1003">
        <v>2.8828844999999998</v>
      </c>
      <c r="AD1003">
        <v>0</v>
      </c>
      <c r="AE1003">
        <v>0</v>
      </c>
      <c r="AF1003">
        <v>42.181359999999998</v>
      </c>
    </row>
    <row r="1004" spans="1:32" x14ac:dyDescent="0.3">
      <c r="A1004">
        <v>2806696</v>
      </c>
      <c r="B1004">
        <v>1</v>
      </c>
      <c r="C1004" t="s">
        <v>82</v>
      </c>
      <c r="D1004" t="s">
        <v>90</v>
      </c>
      <c r="E1004" t="s">
        <v>3969</v>
      </c>
      <c r="F1004" t="s">
        <v>3970</v>
      </c>
      <c r="G1004" t="s">
        <v>31551</v>
      </c>
      <c r="H1004" t="s">
        <v>672</v>
      </c>
      <c r="I1004" t="s">
        <v>79</v>
      </c>
      <c r="J1004" t="s">
        <v>135</v>
      </c>
      <c r="K1004" t="s">
        <v>22</v>
      </c>
      <c r="L1004" t="s">
        <v>136</v>
      </c>
      <c r="M1004" t="s">
        <v>3971</v>
      </c>
      <c r="N1004" t="s">
        <v>2665</v>
      </c>
      <c r="O1004">
        <v>5.224444444444444</v>
      </c>
      <c r="P1004">
        <v>0</v>
      </c>
      <c r="Q1004">
        <v>94</v>
      </c>
      <c r="R1004">
        <v>0</v>
      </c>
      <c r="S1004">
        <v>10</v>
      </c>
      <c r="T1004">
        <v>0</v>
      </c>
      <c r="U1004">
        <v>16</v>
      </c>
      <c r="V1004">
        <v>0</v>
      </c>
      <c r="W1004">
        <v>0</v>
      </c>
      <c r="X1004">
        <v>0</v>
      </c>
      <c r="Y1004">
        <v>187.5984</v>
      </c>
      <c r="Z1004">
        <v>0</v>
      </c>
      <c r="AA1004">
        <v>14.013498999999999</v>
      </c>
      <c r="AB1004">
        <v>0</v>
      </c>
      <c r="AC1004">
        <v>50.882885000000002</v>
      </c>
      <c r="AD1004">
        <v>0</v>
      </c>
      <c r="AE1004">
        <v>0</v>
      </c>
      <c r="AF1004">
        <v>252.49477999999999</v>
      </c>
    </row>
    <row r="1005" spans="1:32" x14ac:dyDescent="0.3">
      <c r="A1005">
        <v>2806699</v>
      </c>
      <c r="B1005">
        <v>1</v>
      </c>
      <c r="C1005" t="s">
        <v>82</v>
      </c>
      <c r="D1005" t="s">
        <v>87</v>
      </c>
      <c r="E1005" t="s">
        <v>3972</v>
      </c>
      <c r="F1005" t="s">
        <v>3973</v>
      </c>
      <c r="G1005" t="s">
        <v>31546</v>
      </c>
      <c r="H1005" t="s">
        <v>1297</v>
      </c>
      <c r="I1005" t="s">
        <v>78</v>
      </c>
      <c r="J1005" t="s">
        <v>135</v>
      </c>
      <c r="K1005" t="s">
        <v>22</v>
      </c>
      <c r="L1005" t="s">
        <v>136</v>
      </c>
      <c r="M1005" t="s">
        <v>3974</v>
      </c>
      <c r="N1005" t="s">
        <v>3975</v>
      </c>
      <c r="O1005">
        <v>5.6672222222222226</v>
      </c>
      <c r="P1005">
        <v>0</v>
      </c>
      <c r="Q1005">
        <v>210</v>
      </c>
      <c r="R1005">
        <v>0</v>
      </c>
      <c r="S1005">
        <v>0</v>
      </c>
      <c r="T1005">
        <v>0</v>
      </c>
      <c r="U1005">
        <v>8</v>
      </c>
      <c r="V1005">
        <v>0</v>
      </c>
      <c r="W1005">
        <v>0</v>
      </c>
      <c r="X1005">
        <v>0</v>
      </c>
      <c r="Y1005">
        <v>450.59411999999998</v>
      </c>
      <c r="Z1005">
        <v>0</v>
      </c>
      <c r="AA1005">
        <v>0</v>
      </c>
      <c r="AB1005">
        <v>0</v>
      </c>
      <c r="AC1005">
        <v>18.373290999999998</v>
      </c>
      <c r="AD1005">
        <v>0</v>
      </c>
      <c r="AE1005">
        <v>0</v>
      </c>
      <c r="AF1005">
        <v>468.9674</v>
      </c>
    </row>
    <row r="1006" spans="1:32" x14ac:dyDescent="0.3">
      <c r="A1006">
        <v>2806585</v>
      </c>
      <c r="B1006">
        <v>1</v>
      </c>
      <c r="C1006" t="s">
        <v>82</v>
      </c>
      <c r="D1006" t="s">
        <v>98</v>
      </c>
      <c r="E1006" t="s">
        <v>3646</v>
      </c>
      <c r="F1006" t="s">
        <v>3647</v>
      </c>
      <c r="G1006" t="s">
        <v>31546</v>
      </c>
      <c r="H1006" t="s">
        <v>665</v>
      </c>
      <c r="I1006" t="s">
        <v>78</v>
      </c>
      <c r="J1006" t="s">
        <v>135</v>
      </c>
      <c r="K1006" t="s">
        <v>22</v>
      </c>
      <c r="L1006" t="s">
        <v>136</v>
      </c>
      <c r="M1006" t="s">
        <v>3976</v>
      </c>
      <c r="N1006" t="s">
        <v>3977</v>
      </c>
      <c r="O1006">
        <v>0.99833333333333329</v>
      </c>
      <c r="P1006">
        <v>0</v>
      </c>
      <c r="Q1006">
        <v>221</v>
      </c>
      <c r="R1006">
        <v>0</v>
      </c>
      <c r="S1006">
        <v>0</v>
      </c>
      <c r="T1006">
        <v>0</v>
      </c>
      <c r="U1006">
        <v>9</v>
      </c>
      <c r="V1006">
        <v>0</v>
      </c>
      <c r="W1006">
        <v>0</v>
      </c>
      <c r="X1006">
        <v>0</v>
      </c>
      <c r="Y1006">
        <v>70.387469999999993</v>
      </c>
      <c r="Z1006">
        <v>0</v>
      </c>
      <c r="AA1006">
        <v>0</v>
      </c>
      <c r="AB1006">
        <v>0</v>
      </c>
      <c r="AC1006">
        <v>3.9708285000000001</v>
      </c>
      <c r="AD1006">
        <v>0</v>
      </c>
      <c r="AE1006">
        <v>0</v>
      </c>
      <c r="AF1006">
        <v>74.358289999999997</v>
      </c>
    </row>
    <row r="1007" spans="1:32" x14ac:dyDescent="0.3">
      <c r="A1007">
        <v>2806342</v>
      </c>
      <c r="B1007">
        <v>1</v>
      </c>
      <c r="C1007" t="s">
        <v>83</v>
      </c>
      <c r="D1007" t="s">
        <v>115</v>
      </c>
      <c r="E1007" t="s">
        <v>2384</v>
      </c>
      <c r="F1007" t="s">
        <v>2385</v>
      </c>
      <c r="G1007" t="s">
        <v>31545</v>
      </c>
      <c r="H1007" t="s">
        <v>134</v>
      </c>
      <c r="I1007" t="s">
        <v>79</v>
      </c>
      <c r="J1007" t="s">
        <v>135</v>
      </c>
      <c r="K1007" t="s">
        <v>22</v>
      </c>
      <c r="L1007" t="s">
        <v>136</v>
      </c>
      <c r="M1007" t="s">
        <v>3978</v>
      </c>
      <c r="N1007" t="s">
        <v>3979</v>
      </c>
      <c r="O1007">
        <v>0.16166666666666665</v>
      </c>
      <c r="P1007">
        <v>2</v>
      </c>
      <c r="Q1007">
        <v>0</v>
      </c>
      <c r="R1007">
        <v>91</v>
      </c>
      <c r="S1007">
        <v>23</v>
      </c>
      <c r="T1007">
        <v>5</v>
      </c>
      <c r="U1007">
        <v>0</v>
      </c>
      <c r="V1007">
        <v>0</v>
      </c>
      <c r="W1007">
        <v>0</v>
      </c>
      <c r="X1007">
        <v>0.7967166</v>
      </c>
      <c r="Y1007">
        <v>0</v>
      </c>
      <c r="Z1007">
        <v>4.9174213</v>
      </c>
      <c r="AA1007">
        <v>1.6284106</v>
      </c>
      <c r="AB1007">
        <v>3.2486495999999998</v>
      </c>
      <c r="AC1007">
        <v>0</v>
      </c>
      <c r="AD1007">
        <v>0</v>
      </c>
      <c r="AE1007">
        <v>0</v>
      </c>
      <c r="AF1007">
        <v>10.591198</v>
      </c>
    </row>
    <row r="1008" spans="1:32" x14ac:dyDescent="0.3">
      <c r="A1008">
        <v>2806042</v>
      </c>
      <c r="B1008">
        <v>1</v>
      </c>
      <c r="C1008" t="s">
        <v>82</v>
      </c>
      <c r="D1008" t="s">
        <v>108</v>
      </c>
      <c r="E1008" t="s">
        <v>3980</v>
      </c>
      <c r="F1008" t="s">
        <v>3981</v>
      </c>
      <c r="G1008" t="s">
        <v>31552</v>
      </c>
      <c r="H1008" t="s">
        <v>648</v>
      </c>
      <c r="I1008" t="s">
        <v>78</v>
      </c>
      <c r="J1008" t="s">
        <v>135</v>
      </c>
      <c r="K1008" t="s">
        <v>22</v>
      </c>
      <c r="L1008" t="s">
        <v>186</v>
      </c>
      <c r="M1008" t="s">
        <v>3982</v>
      </c>
      <c r="N1008" t="s">
        <v>3983</v>
      </c>
      <c r="O1008">
        <v>3.6408333333333331</v>
      </c>
      <c r="P1008">
        <v>0</v>
      </c>
      <c r="Q1008">
        <v>0</v>
      </c>
      <c r="R1008">
        <v>0</v>
      </c>
      <c r="S1008">
        <v>7</v>
      </c>
      <c r="T1008">
        <v>0</v>
      </c>
      <c r="U1008">
        <v>2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6.3818270000000004</v>
      </c>
      <c r="AB1008">
        <v>0</v>
      </c>
      <c r="AC1008">
        <v>4.9119450000000002</v>
      </c>
      <c r="AD1008">
        <v>0</v>
      </c>
      <c r="AE1008">
        <v>0</v>
      </c>
      <c r="AF1008">
        <v>11.293772000000001</v>
      </c>
    </row>
    <row r="1009" spans="1:32" x14ac:dyDescent="0.3">
      <c r="A1009">
        <v>2806058</v>
      </c>
      <c r="B1009">
        <v>1</v>
      </c>
      <c r="C1009" t="s">
        <v>83</v>
      </c>
      <c r="D1009" t="s">
        <v>116</v>
      </c>
      <c r="E1009" t="s">
        <v>3984</v>
      </c>
      <c r="F1009" t="s">
        <v>3985</v>
      </c>
      <c r="G1009" t="s">
        <v>31548</v>
      </c>
      <c r="H1009" t="s">
        <v>893</v>
      </c>
      <c r="I1009" t="s">
        <v>78</v>
      </c>
      <c r="J1009" t="s">
        <v>135</v>
      </c>
      <c r="K1009" t="s">
        <v>22</v>
      </c>
      <c r="L1009" t="s">
        <v>136</v>
      </c>
      <c r="M1009" t="s">
        <v>3986</v>
      </c>
      <c r="N1009" t="s">
        <v>3987</v>
      </c>
      <c r="O1009">
        <v>1.9247222222222222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1.0917969000000001</v>
      </c>
      <c r="AD1009">
        <v>0</v>
      </c>
      <c r="AE1009">
        <v>0</v>
      </c>
      <c r="AF1009">
        <v>1.0917969000000001</v>
      </c>
    </row>
    <row r="1010" spans="1:32" x14ac:dyDescent="0.3">
      <c r="A1010">
        <v>2805906</v>
      </c>
      <c r="B1010">
        <v>1</v>
      </c>
      <c r="C1010" t="s">
        <v>83</v>
      </c>
      <c r="D1010" t="s">
        <v>127</v>
      </c>
      <c r="E1010" t="s">
        <v>3988</v>
      </c>
      <c r="F1010" t="s">
        <v>3989</v>
      </c>
      <c r="G1010" t="s">
        <v>31545</v>
      </c>
      <c r="H1010" t="s">
        <v>134</v>
      </c>
      <c r="I1010" t="s">
        <v>79</v>
      </c>
      <c r="J1010" t="s">
        <v>135</v>
      </c>
      <c r="K1010" t="s">
        <v>22</v>
      </c>
      <c r="L1010" t="s">
        <v>136</v>
      </c>
      <c r="M1010" t="s">
        <v>3990</v>
      </c>
      <c r="N1010" t="s">
        <v>3991</v>
      </c>
      <c r="O1010">
        <v>2.069722222222222</v>
      </c>
      <c r="P1010">
        <v>0</v>
      </c>
      <c r="Q1010">
        <v>0</v>
      </c>
      <c r="R1010">
        <v>1</v>
      </c>
      <c r="S1010">
        <v>0</v>
      </c>
      <c r="T1010">
        <v>1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1.7117562</v>
      </c>
      <c r="AA1010">
        <v>0</v>
      </c>
      <c r="AB1010">
        <v>1.9884744000000001</v>
      </c>
      <c r="AC1010">
        <v>0</v>
      </c>
      <c r="AD1010">
        <v>0</v>
      </c>
      <c r="AE1010">
        <v>0</v>
      </c>
      <c r="AF1010">
        <v>3.7002305999999998</v>
      </c>
    </row>
    <row r="1011" spans="1:32" x14ac:dyDescent="0.3">
      <c r="A1011">
        <v>2805879</v>
      </c>
      <c r="B1011">
        <v>1</v>
      </c>
      <c r="C1011" t="s">
        <v>82</v>
      </c>
      <c r="D1011" t="s">
        <v>104</v>
      </c>
      <c r="E1011" t="s">
        <v>3992</v>
      </c>
      <c r="F1011" t="s">
        <v>3993</v>
      </c>
      <c r="G1011" t="s">
        <v>31550</v>
      </c>
      <c r="H1011" t="s">
        <v>223</v>
      </c>
      <c r="I1011" t="s">
        <v>78</v>
      </c>
      <c r="J1011" t="s">
        <v>135</v>
      </c>
      <c r="K1011" t="s">
        <v>22</v>
      </c>
      <c r="L1011" t="s">
        <v>136</v>
      </c>
      <c r="M1011" t="s">
        <v>3994</v>
      </c>
      <c r="N1011" t="s">
        <v>3995</v>
      </c>
      <c r="O1011">
        <v>0.47416666666666668</v>
      </c>
      <c r="P1011">
        <v>0</v>
      </c>
      <c r="Q1011">
        <v>46</v>
      </c>
      <c r="R1011">
        <v>0</v>
      </c>
      <c r="S1011">
        <v>0</v>
      </c>
      <c r="T1011">
        <v>0</v>
      </c>
      <c r="U1011">
        <v>8</v>
      </c>
      <c r="V1011">
        <v>0</v>
      </c>
      <c r="W1011">
        <v>0</v>
      </c>
      <c r="X1011">
        <v>0</v>
      </c>
      <c r="Y1011">
        <v>6.350149</v>
      </c>
      <c r="Z1011">
        <v>0</v>
      </c>
      <c r="AA1011">
        <v>0</v>
      </c>
      <c r="AB1011">
        <v>0</v>
      </c>
      <c r="AC1011">
        <v>3.3922932000000001</v>
      </c>
      <c r="AD1011">
        <v>0</v>
      </c>
      <c r="AE1011">
        <v>0</v>
      </c>
      <c r="AF1011">
        <v>9.7424420000000005</v>
      </c>
    </row>
    <row r="1012" spans="1:32" x14ac:dyDescent="0.3">
      <c r="A1012">
        <v>2805911</v>
      </c>
      <c r="B1012">
        <v>1</v>
      </c>
      <c r="C1012" t="s">
        <v>82</v>
      </c>
      <c r="D1012" t="s">
        <v>88</v>
      </c>
      <c r="E1012" t="s">
        <v>3996</v>
      </c>
      <c r="F1012" t="s">
        <v>642</v>
      </c>
      <c r="G1012" t="s">
        <v>31546</v>
      </c>
      <c r="H1012" t="s">
        <v>648</v>
      </c>
      <c r="I1012" t="s">
        <v>78</v>
      </c>
      <c r="J1012" t="s">
        <v>135</v>
      </c>
      <c r="K1012" t="s">
        <v>22</v>
      </c>
      <c r="L1012" t="s">
        <v>186</v>
      </c>
      <c r="M1012" t="s">
        <v>3997</v>
      </c>
      <c r="N1012" t="s">
        <v>3998</v>
      </c>
      <c r="O1012">
        <v>8.09</v>
      </c>
      <c r="P1012">
        <v>0</v>
      </c>
      <c r="Q1012">
        <v>35</v>
      </c>
      <c r="R1012">
        <v>0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0</v>
      </c>
      <c r="Y1012">
        <v>32.870452999999998</v>
      </c>
      <c r="Z1012">
        <v>0</v>
      </c>
      <c r="AA1012">
        <v>0</v>
      </c>
      <c r="AB1012">
        <v>0</v>
      </c>
      <c r="AC1012">
        <v>0.57869950000000003</v>
      </c>
      <c r="AD1012">
        <v>0</v>
      </c>
      <c r="AE1012">
        <v>0</v>
      </c>
      <c r="AF1012">
        <v>33.449150000000003</v>
      </c>
    </row>
    <row r="1013" spans="1:32" x14ac:dyDescent="0.3">
      <c r="A1013">
        <v>2805876</v>
      </c>
      <c r="B1013">
        <v>1</v>
      </c>
      <c r="C1013" t="s">
        <v>83</v>
      </c>
      <c r="D1013" t="s">
        <v>116</v>
      </c>
      <c r="E1013" t="s">
        <v>3999</v>
      </c>
      <c r="F1013" t="s">
        <v>4000</v>
      </c>
      <c r="G1013" t="s">
        <v>31549</v>
      </c>
      <c r="H1013" t="s">
        <v>134</v>
      </c>
      <c r="I1013" t="s">
        <v>79</v>
      </c>
      <c r="J1013" t="s">
        <v>248</v>
      </c>
      <c r="K1013" t="s">
        <v>22</v>
      </c>
      <c r="L1013" t="s">
        <v>136</v>
      </c>
      <c r="M1013" t="s">
        <v>4001</v>
      </c>
      <c r="N1013" t="s">
        <v>4002</v>
      </c>
      <c r="O1013">
        <v>1.0277777777777778E-2</v>
      </c>
      <c r="P1013">
        <v>3</v>
      </c>
      <c r="Q1013">
        <v>245</v>
      </c>
      <c r="R1013">
        <v>93</v>
      </c>
      <c r="S1013">
        <v>192</v>
      </c>
      <c r="T1013">
        <v>7</v>
      </c>
      <c r="U1013">
        <v>13</v>
      </c>
      <c r="V1013">
        <v>0</v>
      </c>
      <c r="W1013">
        <v>0</v>
      </c>
      <c r="X1013">
        <v>5.3733732999999999E-2</v>
      </c>
      <c r="Y1013">
        <v>0.30214261999999997</v>
      </c>
      <c r="Z1013">
        <v>0.39452120000000002</v>
      </c>
      <c r="AA1013">
        <v>0.77884370000000003</v>
      </c>
      <c r="AB1013">
        <v>0.19538095999999999</v>
      </c>
      <c r="AC1013">
        <v>3.9869133000000001E-2</v>
      </c>
      <c r="AD1013">
        <v>0</v>
      </c>
      <c r="AE1013">
        <v>0</v>
      </c>
      <c r="AF1013">
        <v>1.7644913</v>
      </c>
    </row>
    <row r="1014" spans="1:32" x14ac:dyDescent="0.3">
      <c r="A1014">
        <v>2806806</v>
      </c>
      <c r="B1014">
        <v>1</v>
      </c>
      <c r="C1014" t="s">
        <v>82</v>
      </c>
      <c r="D1014" t="s">
        <v>93</v>
      </c>
      <c r="E1014" t="s">
        <v>4003</v>
      </c>
      <c r="F1014" t="s">
        <v>4004</v>
      </c>
      <c r="G1014" t="s">
        <v>31546</v>
      </c>
      <c r="H1014" t="s">
        <v>1297</v>
      </c>
      <c r="I1014" t="s">
        <v>78</v>
      </c>
      <c r="J1014" t="s">
        <v>135</v>
      </c>
      <c r="K1014" t="s">
        <v>22</v>
      </c>
      <c r="L1014" t="s">
        <v>136</v>
      </c>
      <c r="M1014" t="s">
        <v>4005</v>
      </c>
      <c r="N1014" t="s">
        <v>4006</v>
      </c>
      <c r="O1014">
        <v>3.3891666666666667</v>
      </c>
      <c r="P1014">
        <v>0</v>
      </c>
      <c r="Q1014">
        <v>18</v>
      </c>
      <c r="R1014">
        <v>0</v>
      </c>
      <c r="S1014">
        <v>0</v>
      </c>
      <c r="T1014">
        <v>0</v>
      </c>
      <c r="U1014">
        <v>2</v>
      </c>
      <c r="V1014">
        <v>0</v>
      </c>
      <c r="W1014">
        <v>0</v>
      </c>
      <c r="X1014">
        <v>0</v>
      </c>
      <c r="Y1014">
        <v>10.118997</v>
      </c>
      <c r="Z1014">
        <v>0</v>
      </c>
      <c r="AA1014">
        <v>0</v>
      </c>
      <c r="AB1014">
        <v>0</v>
      </c>
      <c r="AC1014">
        <v>3.2353613000000001</v>
      </c>
      <c r="AD1014">
        <v>0</v>
      </c>
      <c r="AE1014">
        <v>0</v>
      </c>
      <c r="AF1014">
        <v>13.354358</v>
      </c>
    </row>
    <row r="1015" spans="1:32" x14ac:dyDescent="0.3">
      <c r="A1015">
        <v>2805411</v>
      </c>
      <c r="B1015">
        <v>1</v>
      </c>
      <c r="C1015" t="s">
        <v>82</v>
      </c>
      <c r="D1015" t="s">
        <v>92</v>
      </c>
      <c r="E1015" t="s">
        <v>4007</v>
      </c>
      <c r="F1015" t="s">
        <v>4008</v>
      </c>
      <c r="G1015" t="s">
        <v>31548</v>
      </c>
      <c r="H1015" t="s">
        <v>893</v>
      </c>
      <c r="I1015" t="s">
        <v>78</v>
      </c>
      <c r="J1015" t="s">
        <v>135</v>
      </c>
      <c r="K1015" t="s">
        <v>22</v>
      </c>
      <c r="L1015" t="s">
        <v>136</v>
      </c>
      <c r="M1015" t="s">
        <v>4009</v>
      </c>
      <c r="N1015" t="s">
        <v>4010</v>
      </c>
      <c r="O1015">
        <v>0.81083333333333329</v>
      </c>
      <c r="P1015">
        <v>0</v>
      </c>
      <c r="Q1015">
        <v>2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0.69851779999999997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0.69851779999999997</v>
      </c>
    </row>
    <row r="1016" spans="1:32" x14ac:dyDescent="0.3">
      <c r="A1016">
        <v>2805355</v>
      </c>
      <c r="B1016">
        <v>1</v>
      </c>
      <c r="C1016" t="s">
        <v>83</v>
      </c>
      <c r="D1016" t="s">
        <v>127</v>
      </c>
      <c r="E1016" t="s">
        <v>4011</v>
      </c>
      <c r="F1016" t="s">
        <v>4012</v>
      </c>
      <c r="G1016" t="s">
        <v>31552</v>
      </c>
      <c r="H1016" t="s">
        <v>665</v>
      </c>
      <c r="I1016" t="s">
        <v>78</v>
      </c>
      <c r="J1016" t="s">
        <v>135</v>
      </c>
      <c r="K1016" t="s">
        <v>22</v>
      </c>
      <c r="L1016" t="s">
        <v>136</v>
      </c>
      <c r="M1016" t="s">
        <v>4013</v>
      </c>
      <c r="N1016" t="s">
        <v>4014</v>
      </c>
      <c r="O1016">
        <v>1.096111111111111</v>
      </c>
      <c r="P1016">
        <v>0</v>
      </c>
      <c r="Q1016">
        <v>540</v>
      </c>
      <c r="R1016">
        <v>0</v>
      </c>
      <c r="S1016">
        <v>1</v>
      </c>
      <c r="T1016">
        <v>0</v>
      </c>
      <c r="U1016">
        <v>12</v>
      </c>
      <c r="V1016">
        <v>0</v>
      </c>
      <c r="W1016">
        <v>0</v>
      </c>
      <c r="X1016">
        <v>0</v>
      </c>
      <c r="Y1016">
        <v>159.03546</v>
      </c>
      <c r="Z1016">
        <v>0</v>
      </c>
      <c r="AA1016">
        <v>0.53886484999999995</v>
      </c>
      <c r="AB1016">
        <v>0</v>
      </c>
      <c r="AC1016">
        <v>5.7036879999999996</v>
      </c>
      <c r="AD1016">
        <v>0</v>
      </c>
      <c r="AE1016">
        <v>0</v>
      </c>
      <c r="AF1016">
        <v>165.27802</v>
      </c>
    </row>
    <row r="1017" spans="1:32" x14ac:dyDescent="0.3">
      <c r="A1017">
        <v>2805040</v>
      </c>
      <c r="B1017">
        <v>1</v>
      </c>
      <c r="C1017" t="s">
        <v>82</v>
      </c>
      <c r="D1017" t="s">
        <v>103</v>
      </c>
      <c r="E1017" t="s">
        <v>4015</v>
      </c>
      <c r="F1017" t="s">
        <v>4016</v>
      </c>
      <c r="G1017" t="s">
        <v>31548</v>
      </c>
      <c r="H1017" t="s">
        <v>333</v>
      </c>
      <c r="I1017" t="s">
        <v>78</v>
      </c>
      <c r="J1017" t="s">
        <v>135</v>
      </c>
      <c r="K1017" t="s">
        <v>22</v>
      </c>
      <c r="L1017" t="s">
        <v>136</v>
      </c>
      <c r="M1017" t="s">
        <v>4017</v>
      </c>
      <c r="N1017" t="s">
        <v>4018</v>
      </c>
      <c r="O1017">
        <v>4.51</v>
      </c>
      <c r="P1017">
        <v>0</v>
      </c>
      <c r="Q1017">
        <v>1</v>
      </c>
      <c r="R1017">
        <v>0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0</v>
      </c>
      <c r="Y1017">
        <v>0.82719743000000001</v>
      </c>
      <c r="Z1017">
        <v>0</v>
      </c>
      <c r="AA1017">
        <v>0</v>
      </c>
      <c r="AB1017">
        <v>0</v>
      </c>
      <c r="AC1017">
        <v>2.8206367000000001</v>
      </c>
      <c r="AD1017">
        <v>0</v>
      </c>
      <c r="AE1017">
        <v>0</v>
      </c>
      <c r="AF1017">
        <v>3.647834</v>
      </c>
    </row>
    <row r="1018" spans="1:32" x14ac:dyDescent="0.3">
      <c r="A1018">
        <v>2805015</v>
      </c>
      <c r="B1018">
        <v>1</v>
      </c>
      <c r="C1018" t="s">
        <v>82</v>
      </c>
      <c r="D1018" t="s">
        <v>98</v>
      </c>
      <c r="E1018" t="s">
        <v>4019</v>
      </c>
      <c r="F1018" t="s">
        <v>4020</v>
      </c>
      <c r="G1018" t="s">
        <v>31548</v>
      </c>
      <c r="H1018" t="s">
        <v>333</v>
      </c>
      <c r="I1018" t="s">
        <v>78</v>
      </c>
      <c r="J1018" t="s">
        <v>135</v>
      </c>
      <c r="K1018" t="s">
        <v>22</v>
      </c>
      <c r="L1018" t="s">
        <v>136</v>
      </c>
      <c r="M1018" t="s">
        <v>4021</v>
      </c>
      <c r="N1018" t="s">
        <v>4022</v>
      </c>
      <c r="O1018">
        <v>1.4413888888888888</v>
      </c>
      <c r="P1018">
        <v>0</v>
      </c>
      <c r="Q1018">
        <v>5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0.97754353000000005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0.97754353000000005</v>
      </c>
    </row>
    <row r="1019" spans="1:32" x14ac:dyDescent="0.3">
      <c r="A1019">
        <v>2805031</v>
      </c>
      <c r="B1019">
        <v>1</v>
      </c>
      <c r="C1019" t="s">
        <v>82</v>
      </c>
      <c r="D1019" t="s">
        <v>113</v>
      </c>
      <c r="E1019" t="s">
        <v>4023</v>
      </c>
      <c r="F1019" t="s">
        <v>4024</v>
      </c>
      <c r="G1019" t="s">
        <v>31545</v>
      </c>
      <c r="H1019" t="s">
        <v>134</v>
      </c>
      <c r="I1019" t="s">
        <v>79</v>
      </c>
      <c r="J1019" t="s">
        <v>135</v>
      </c>
      <c r="K1019" t="s">
        <v>22</v>
      </c>
      <c r="L1019" t="s">
        <v>136</v>
      </c>
      <c r="M1019" t="s">
        <v>4025</v>
      </c>
      <c r="N1019" t="s">
        <v>4026</v>
      </c>
      <c r="O1019">
        <v>0.12305555555555556</v>
      </c>
      <c r="P1019">
        <v>0</v>
      </c>
      <c r="Q1019">
        <v>80</v>
      </c>
      <c r="R1019">
        <v>0</v>
      </c>
      <c r="S1019">
        <v>0</v>
      </c>
      <c r="T1019">
        <v>0</v>
      </c>
      <c r="U1019">
        <v>39</v>
      </c>
      <c r="V1019">
        <v>0</v>
      </c>
      <c r="W1019">
        <v>0</v>
      </c>
      <c r="X1019">
        <v>0</v>
      </c>
      <c r="Y1019">
        <v>2.7243740000000001</v>
      </c>
      <c r="Z1019">
        <v>0</v>
      </c>
      <c r="AA1019">
        <v>0</v>
      </c>
      <c r="AB1019">
        <v>0</v>
      </c>
      <c r="AC1019">
        <v>1.7707739</v>
      </c>
      <c r="AD1019">
        <v>0</v>
      </c>
      <c r="AE1019">
        <v>0</v>
      </c>
      <c r="AF1019">
        <v>4.4951477000000004</v>
      </c>
    </row>
    <row r="1020" spans="1:32" x14ac:dyDescent="0.3">
      <c r="A1020">
        <v>2804995</v>
      </c>
      <c r="B1020">
        <v>1</v>
      </c>
      <c r="C1020" t="s">
        <v>82</v>
      </c>
      <c r="D1020" t="s">
        <v>93</v>
      </c>
      <c r="E1020" t="s">
        <v>4027</v>
      </c>
      <c r="F1020" t="s">
        <v>4028</v>
      </c>
      <c r="G1020" t="s">
        <v>31551</v>
      </c>
      <c r="H1020" t="s">
        <v>134</v>
      </c>
      <c r="I1020" t="s">
        <v>79</v>
      </c>
      <c r="J1020" t="s">
        <v>135</v>
      </c>
      <c r="K1020" t="s">
        <v>22</v>
      </c>
      <c r="L1020" t="s">
        <v>136</v>
      </c>
      <c r="M1020" t="s">
        <v>4029</v>
      </c>
      <c r="N1020" t="s">
        <v>4030</v>
      </c>
      <c r="O1020">
        <v>1.0286111111111111</v>
      </c>
      <c r="P1020">
        <v>0</v>
      </c>
      <c r="Q1020">
        <v>0</v>
      </c>
      <c r="R1020">
        <v>0</v>
      </c>
      <c r="S1020">
        <v>0</v>
      </c>
      <c r="T1020">
        <v>5</v>
      </c>
      <c r="U1020">
        <v>4</v>
      </c>
      <c r="V1020">
        <v>5</v>
      </c>
      <c r="W1020">
        <v>1</v>
      </c>
      <c r="X1020">
        <v>0</v>
      </c>
      <c r="Y1020">
        <v>0</v>
      </c>
      <c r="Z1020">
        <v>0</v>
      </c>
      <c r="AA1020">
        <v>0</v>
      </c>
      <c r="AB1020">
        <v>32.608620000000002</v>
      </c>
      <c r="AC1020">
        <v>72.485939999999999</v>
      </c>
      <c r="AD1020">
        <v>250.35070999999999</v>
      </c>
      <c r="AE1020">
        <v>44.582424000000003</v>
      </c>
      <c r="AF1020">
        <v>400.02767999999998</v>
      </c>
    </row>
    <row r="1021" spans="1:32" x14ac:dyDescent="0.3">
      <c r="A1021">
        <v>2804985</v>
      </c>
      <c r="B1021">
        <v>1</v>
      </c>
      <c r="C1021" t="s">
        <v>82</v>
      </c>
      <c r="D1021" t="s">
        <v>102</v>
      </c>
      <c r="E1021" t="s">
        <v>4031</v>
      </c>
      <c r="F1021" t="s">
        <v>4032</v>
      </c>
      <c r="G1021" t="s">
        <v>31548</v>
      </c>
      <c r="H1021" t="s">
        <v>311</v>
      </c>
      <c r="I1021" t="s">
        <v>78</v>
      </c>
      <c r="J1021" t="s">
        <v>135</v>
      </c>
      <c r="K1021" t="s">
        <v>22</v>
      </c>
      <c r="L1021" t="s">
        <v>136</v>
      </c>
      <c r="M1021" t="s">
        <v>4033</v>
      </c>
      <c r="N1021" t="s">
        <v>4034</v>
      </c>
      <c r="O1021">
        <v>1.9580555555555557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6.4941470000000001E-2</v>
      </c>
      <c r="AD1021">
        <v>0</v>
      </c>
      <c r="AE1021">
        <v>0</v>
      </c>
      <c r="AF1021">
        <v>6.4941470000000001E-2</v>
      </c>
    </row>
    <row r="1022" spans="1:32" x14ac:dyDescent="0.3">
      <c r="A1022">
        <v>2804988</v>
      </c>
      <c r="B1022">
        <v>1</v>
      </c>
      <c r="C1022" t="s">
        <v>82</v>
      </c>
      <c r="D1022" t="s">
        <v>92</v>
      </c>
      <c r="E1022" t="s">
        <v>4035</v>
      </c>
      <c r="F1022" t="s">
        <v>4036</v>
      </c>
      <c r="G1022" t="s">
        <v>31546</v>
      </c>
      <c r="H1022" t="s">
        <v>409</v>
      </c>
      <c r="I1022" t="s">
        <v>78</v>
      </c>
      <c r="J1022" t="s">
        <v>135</v>
      </c>
      <c r="K1022" t="s">
        <v>3</v>
      </c>
      <c r="L1022" t="s">
        <v>136</v>
      </c>
      <c r="M1022" t="s">
        <v>4037</v>
      </c>
      <c r="N1022" t="s">
        <v>4038</v>
      </c>
      <c r="O1022">
        <v>2.5236111111111112</v>
      </c>
      <c r="P1022">
        <v>0</v>
      </c>
      <c r="Q1022">
        <v>22</v>
      </c>
      <c r="R1022">
        <v>0</v>
      </c>
      <c r="S1022">
        <v>2</v>
      </c>
      <c r="T1022">
        <v>0</v>
      </c>
      <c r="U1022">
        <v>4</v>
      </c>
      <c r="V1022">
        <v>0</v>
      </c>
      <c r="W1022">
        <v>0</v>
      </c>
      <c r="X1022">
        <v>0</v>
      </c>
      <c r="Y1022">
        <v>25.402681000000001</v>
      </c>
      <c r="Z1022">
        <v>0</v>
      </c>
      <c r="AA1022">
        <v>0.84034514000000005</v>
      </c>
      <c r="AB1022">
        <v>0</v>
      </c>
      <c r="AC1022">
        <v>1.1643147</v>
      </c>
      <c r="AD1022">
        <v>0</v>
      </c>
      <c r="AE1022">
        <v>0</v>
      </c>
      <c r="AF1022">
        <v>27.407340999999999</v>
      </c>
    </row>
    <row r="1023" spans="1:32" x14ac:dyDescent="0.3">
      <c r="A1023">
        <v>2804958</v>
      </c>
      <c r="B1023">
        <v>2</v>
      </c>
      <c r="C1023" t="s">
        <v>82</v>
      </c>
      <c r="D1023" t="s">
        <v>98</v>
      </c>
      <c r="E1023" t="s">
        <v>4039</v>
      </c>
      <c r="F1023" t="s">
        <v>4040</v>
      </c>
      <c r="G1023" t="s">
        <v>31552</v>
      </c>
      <c r="H1023" t="s">
        <v>223</v>
      </c>
      <c r="I1023" t="s">
        <v>78</v>
      </c>
      <c r="J1023" t="s">
        <v>135</v>
      </c>
      <c r="K1023" t="s">
        <v>22</v>
      </c>
      <c r="L1023" t="s">
        <v>136</v>
      </c>
      <c r="M1023" t="s">
        <v>4041</v>
      </c>
      <c r="N1023" t="s">
        <v>4042</v>
      </c>
      <c r="O1023">
        <v>9.1111111111111115E-2</v>
      </c>
      <c r="P1023">
        <v>0</v>
      </c>
      <c r="Q1023">
        <v>685</v>
      </c>
      <c r="R1023">
        <v>0</v>
      </c>
      <c r="S1023">
        <v>0</v>
      </c>
      <c r="T1023">
        <v>0</v>
      </c>
      <c r="U1023">
        <v>71</v>
      </c>
      <c r="V1023">
        <v>0</v>
      </c>
      <c r="W1023">
        <v>0</v>
      </c>
      <c r="X1023">
        <v>0</v>
      </c>
      <c r="Y1023">
        <v>11.681025</v>
      </c>
      <c r="Z1023">
        <v>0</v>
      </c>
      <c r="AA1023">
        <v>0</v>
      </c>
      <c r="AB1023">
        <v>0</v>
      </c>
      <c r="AC1023">
        <v>1.3718477</v>
      </c>
      <c r="AD1023">
        <v>0</v>
      </c>
      <c r="AE1023">
        <v>0</v>
      </c>
      <c r="AF1023">
        <v>13.052873</v>
      </c>
    </row>
    <row r="1024" spans="1:32" x14ac:dyDescent="0.3">
      <c r="A1024">
        <v>2804958</v>
      </c>
      <c r="B1024">
        <v>1</v>
      </c>
      <c r="C1024" t="s">
        <v>82</v>
      </c>
      <c r="D1024" t="s">
        <v>98</v>
      </c>
      <c r="E1024" t="s">
        <v>4043</v>
      </c>
      <c r="F1024" t="s">
        <v>4044</v>
      </c>
      <c r="G1024" t="s">
        <v>31548</v>
      </c>
      <c r="H1024" t="s">
        <v>311</v>
      </c>
      <c r="I1024" t="s">
        <v>78</v>
      </c>
      <c r="J1024" t="s">
        <v>135</v>
      </c>
      <c r="K1024" t="s">
        <v>22</v>
      </c>
      <c r="L1024" t="s">
        <v>136</v>
      </c>
      <c r="M1024" t="s">
        <v>4045</v>
      </c>
      <c r="N1024" t="s">
        <v>4041</v>
      </c>
      <c r="O1024">
        <v>0.74277777777777776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</row>
    <row r="1025" spans="1:32" x14ac:dyDescent="0.3">
      <c r="A1025">
        <v>2804966</v>
      </c>
      <c r="B1025">
        <v>1</v>
      </c>
      <c r="C1025" t="s">
        <v>83</v>
      </c>
      <c r="D1025" t="s">
        <v>123</v>
      </c>
      <c r="E1025" t="s">
        <v>4046</v>
      </c>
      <c r="F1025" t="s">
        <v>4047</v>
      </c>
      <c r="G1025" t="s">
        <v>31548</v>
      </c>
      <c r="H1025" t="s">
        <v>333</v>
      </c>
      <c r="I1025" t="s">
        <v>78</v>
      </c>
      <c r="J1025" t="s">
        <v>135</v>
      </c>
      <c r="K1025" t="s">
        <v>22</v>
      </c>
      <c r="L1025" t="s">
        <v>136</v>
      </c>
      <c r="M1025" t="s">
        <v>4048</v>
      </c>
      <c r="N1025" t="s">
        <v>4049</v>
      </c>
      <c r="O1025">
        <v>2.5466666666666669</v>
      </c>
      <c r="P1025">
        <v>0</v>
      </c>
      <c r="Q1025">
        <v>1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1.0189376E-2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1.0189376E-2</v>
      </c>
    </row>
    <row r="1026" spans="1:32" x14ac:dyDescent="0.3">
      <c r="A1026">
        <v>2804904</v>
      </c>
      <c r="B1026">
        <v>1</v>
      </c>
      <c r="C1026" t="s">
        <v>82</v>
      </c>
      <c r="D1026" t="s">
        <v>100</v>
      </c>
      <c r="E1026" t="s">
        <v>4050</v>
      </c>
      <c r="F1026" t="s">
        <v>4051</v>
      </c>
      <c r="G1026" t="s">
        <v>31546</v>
      </c>
      <c r="H1026" t="s">
        <v>145</v>
      </c>
      <c r="I1026" t="s">
        <v>78</v>
      </c>
      <c r="J1026" t="s">
        <v>135</v>
      </c>
      <c r="K1026" t="s">
        <v>22</v>
      </c>
      <c r="L1026" t="s">
        <v>136</v>
      </c>
      <c r="M1026" t="s">
        <v>4052</v>
      </c>
      <c r="N1026" t="s">
        <v>4053</v>
      </c>
      <c r="O1026">
        <v>3.3138888888888891</v>
      </c>
      <c r="P1026">
        <v>0</v>
      </c>
      <c r="Q1026">
        <v>50</v>
      </c>
      <c r="R1026">
        <v>0</v>
      </c>
      <c r="S1026">
        <v>0</v>
      </c>
      <c r="T1026">
        <v>0</v>
      </c>
      <c r="U1026">
        <v>10</v>
      </c>
      <c r="V1026">
        <v>0</v>
      </c>
      <c r="W1026">
        <v>0</v>
      </c>
      <c r="X1026">
        <v>0</v>
      </c>
      <c r="Y1026">
        <v>35.067369999999997</v>
      </c>
      <c r="Z1026">
        <v>0</v>
      </c>
      <c r="AA1026">
        <v>0</v>
      </c>
      <c r="AB1026">
        <v>0</v>
      </c>
      <c r="AC1026">
        <v>13.550742</v>
      </c>
      <c r="AD1026">
        <v>0</v>
      </c>
      <c r="AE1026">
        <v>0</v>
      </c>
      <c r="AF1026">
        <v>48.618113999999998</v>
      </c>
    </row>
    <row r="1027" spans="1:32" x14ac:dyDescent="0.3">
      <c r="A1027">
        <v>2804918</v>
      </c>
      <c r="B1027">
        <v>1</v>
      </c>
      <c r="C1027" t="s">
        <v>82</v>
      </c>
      <c r="D1027" t="s">
        <v>108</v>
      </c>
      <c r="E1027" t="s">
        <v>4054</v>
      </c>
      <c r="F1027" t="s">
        <v>4055</v>
      </c>
      <c r="G1027" t="s">
        <v>31552</v>
      </c>
      <c r="H1027" t="s">
        <v>643</v>
      </c>
      <c r="I1027" t="s">
        <v>78</v>
      </c>
      <c r="J1027" t="s">
        <v>135</v>
      </c>
      <c r="K1027" t="s">
        <v>22</v>
      </c>
      <c r="L1027" t="s">
        <v>186</v>
      </c>
      <c r="M1027" t="s">
        <v>4056</v>
      </c>
      <c r="N1027" t="s">
        <v>4057</v>
      </c>
      <c r="O1027">
        <v>7.1447222222222226</v>
      </c>
      <c r="P1027">
        <v>0</v>
      </c>
      <c r="Q1027">
        <v>27</v>
      </c>
      <c r="R1027">
        <v>0</v>
      </c>
      <c r="S1027">
        <v>23</v>
      </c>
      <c r="T1027">
        <v>0</v>
      </c>
      <c r="U1027">
        <v>16</v>
      </c>
      <c r="V1027">
        <v>0</v>
      </c>
      <c r="W1027">
        <v>0</v>
      </c>
      <c r="X1027">
        <v>0</v>
      </c>
      <c r="Y1027">
        <v>18.326363000000001</v>
      </c>
      <c r="Z1027">
        <v>0</v>
      </c>
      <c r="AA1027">
        <v>34.654834999999999</v>
      </c>
      <c r="AB1027">
        <v>0</v>
      </c>
      <c r="AC1027">
        <v>101.58085</v>
      </c>
      <c r="AD1027">
        <v>0</v>
      </c>
      <c r="AE1027">
        <v>0</v>
      </c>
      <c r="AF1027">
        <v>154.56204</v>
      </c>
    </row>
    <row r="1028" spans="1:32" x14ac:dyDescent="0.3">
      <c r="A1028">
        <v>2804695</v>
      </c>
      <c r="B1028">
        <v>2</v>
      </c>
      <c r="C1028" t="s">
        <v>83</v>
      </c>
      <c r="D1028" t="s">
        <v>128</v>
      </c>
      <c r="E1028" t="s">
        <v>4058</v>
      </c>
      <c r="F1028" t="s">
        <v>4059</v>
      </c>
      <c r="G1028" t="s">
        <v>31549</v>
      </c>
      <c r="H1028" t="s">
        <v>624</v>
      </c>
      <c r="I1028" t="s">
        <v>79</v>
      </c>
      <c r="J1028" t="s">
        <v>135</v>
      </c>
      <c r="K1028" t="s">
        <v>22</v>
      </c>
      <c r="L1028" t="s">
        <v>136</v>
      </c>
      <c r="M1028" t="s">
        <v>4060</v>
      </c>
      <c r="N1028" t="s">
        <v>4061</v>
      </c>
      <c r="O1028">
        <v>0.93333333333333335</v>
      </c>
      <c r="P1028">
        <v>0</v>
      </c>
      <c r="Q1028">
        <v>10</v>
      </c>
      <c r="R1028">
        <v>21</v>
      </c>
      <c r="S1028">
        <v>5</v>
      </c>
      <c r="T1028">
        <v>1</v>
      </c>
      <c r="U1028">
        <v>1</v>
      </c>
      <c r="V1028">
        <v>0</v>
      </c>
      <c r="W1028">
        <v>0</v>
      </c>
      <c r="X1028">
        <v>0</v>
      </c>
      <c r="Y1028">
        <v>2.1541731</v>
      </c>
      <c r="Z1028">
        <v>7.7264400000000002</v>
      </c>
      <c r="AA1028">
        <v>0.48163982999999999</v>
      </c>
      <c r="AB1028">
        <v>8.151398E-2</v>
      </c>
      <c r="AC1028">
        <v>1.1206777999999999</v>
      </c>
      <c r="AD1028">
        <v>0</v>
      </c>
      <c r="AE1028">
        <v>0</v>
      </c>
      <c r="AF1028">
        <v>11.564444999999999</v>
      </c>
    </row>
    <row r="1029" spans="1:32" x14ac:dyDescent="0.3">
      <c r="A1029">
        <v>2804695</v>
      </c>
      <c r="B1029">
        <v>1</v>
      </c>
      <c r="C1029" t="s">
        <v>83</v>
      </c>
      <c r="D1029" t="s">
        <v>128</v>
      </c>
      <c r="E1029" t="s">
        <v>4062</v>
      </c>
      <c r="F1029" t="s">
        <v>4063</v>
      </c>
      <c r="G1029" t="s">
        <v>31551</v>
      </c>
      <c r="H1029" t="s">
        <v>624</v>
      </c>
      <c r="I1029" t="s">
        <v>79</v>
      </c>
      <c r="J1029" t="s">
        <v>135</v>
      </c>
      <c r="K1029" t="s">
        <v>22</v>
      </c>
      <c r="L1029" t="s">
        <v>136</v>
      </c>
      <c r="M1029" t="s">
        <v>4064</v>
      </c>
      <c r="N1029" t="s">
        <v>4060</v>
      </c>
      <c r="O1029">
        <v>4.6144444444444446</v>
      </c>
      <c r="P1029">
        <v>0</v>
      </c>
      <c r="Q1029">
        <v>10</v>
      </c>
      <c r="R1029">
        <v>0</v>
      </c>
      <c r="S1029">
        <v>1</v>
      </c>
      <c r="T1029">
        <v>0</v>
      </c>
      <c r="U1029">
        <v>1</v>
      </c>
      <c r="V1029">
        <v>0</v>
      </c>
      <c r="W1029">
        <v>0</v>
      </c>
      <c r="X1029">
        <v>0</v>
      </c>
      <c r="Y1029">
        <v>10.019791</v>
      </c>
      <c r="Z1029">
        <v>0</v>
      </c>
      <c r="AA1029">
        <v>7.6842844000000001E-4</v>
      </c>
      <c r="AB1029">
        <v>0</v>
      </c>
      <c r="AC1029">
        <v>6.9877940000000001</v>
      </c>
      <c r="AD1029">
        <v>0</v>
      </c>
      <c r="AE1029">
        <v>0</v>
      </c>
      <c r="AF1029">
        <v>17.008354000000001</v>
      </c>
    </row>
    <row r="1030" spans="1:32" x14ac:dyDescent="0.3">
      <c r="A1030">
        <v>2804162</v>
      </c>
      <c r="B1030">
        <v>1</v>
      </c>
      <c r="C1030" t="s">
        <v>82</v>
      </c>
      <c r="D1030" t="s">
        <v>104</v>
      </c>
      <c r="E1030" t="s">
        <v>4065</v>
      </c>
      <c r="F1030" t="s">
        <v>4066</v>
      </c>
      <c r="G1030" t="s">
        <v>31548</v>
      </c>
      <c r="H1030" t="s">
        <v>311</v>
      </c>
      <c r="I1030" t="s">
        <v>78</v>
      </c>
      <c r="J1030" t="s">
        <v>135</v>
      </c>
      <c r="K1030" t="s">
        <v>22</v>
      </c>
      <c r="L1030" t="s">
        <v>136</v>
      </c>
      <c r="M1030" t="s">
        <v>4067</v>
      </c>
      <c r="N1030" t="s">
        <v>4068</v>
      </c>
      <c r="O1030">
        <v>2.0019444444444443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4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3.1524038000000001</v>
      </c>
      <c r="AD1030">
        <v>0</v>
      </c>
      <c r="AE1030">
        <v>0</v>
      </c>
      <c r="AF1030">
        <v>3.1524038000000001</v>
      </c>
    </row>
    <row r="1031" spans="1:32" x14ac:dyDescent="0.3">
      <c r="A1031">
        <v>2804149</v>
      </c>
      <c r="B1031">
        <v>1</v>
      </c>
      <c r="C1031" t="s">
        <v>82</v>
      </c>
      <c r="D1031" t="s">
        <v>93</v>
      </c>
      <c r="E1031" t="s">
        <v>4069</v>
      </c>
      <c r="F1031" t="s">
        <v>4070</v>
      </c>
      <c r="G1031" t="s">
        <v>31546</v>
      </c>
      <c r="H1031" t="s">
        <v>145</v>
      </c>
      <c r="I1031" t="s">
        <v>78</v>
      </c>
      <c r="J1031" t="s">
        <v>135</v>
      </c>
      <c r="K1031" t="s">
        <v>22</v>
      </c>
      <c r="L1031" t="s">
        <v>136</v>
      </c>
      <c r="M1031" t="s">
        <v>4071</v>
      </c>
      <c r="N1031" t="s">
        <v>4072</v>
      </c>
      <c r="O1031">
        <v>1.1352777777777778</v>
      </c>
      <c r="P1031">
        <v>0</v>
      </c>
      <c r="Q1031">
        <v>62</v>
      </c>
      <c r="R1031">
        <v>0</v>
      </c>
      <c r="S1031">
        <v>0</v>
      </c>
      <c r="T1031">
        <v>0</v>
      </c>
      <c r="U1031">
        <v>2</v>
      </c>
      <c r="V1031">
        <v>0</v>
      </c>
      <c r="W1031">
        <v>0</v>
      </c>
      <c r="X1031">
        <v>0</v>
      </c>
      <c r="Y1031">
        <v>15.447225</v>
      </c>
      <c r="Z1031">
        <v>0</v>
      </c>
      <c r="AA1031">
        <v>0</v>
      </c>
      <c r="AB1031">
        <v>0</v>
      </c>
      <c r="AC1031">
        <v>0.34169775000000002</v>
      </c>
      <c r="AD1031">
        <v>0</v>
      </c>
      <c r="AE1031">
        <v>0</v>
      </c>
      <c r="AF1031">
        <v>15.788921999999999</v>
      </c>
    </row>
    <row r="1032" spans="1:32" x14ac:dyDescent="0.3">
      <c r="A1032">
        <v>2804161</v>
      </c>
      <c r="B1032">
        <v>1</v>
      </c>
      <c r="C1032" t="s">
        <v>82</v>
      </c>
      <c r="D1032" t="s">
        <v>101</v>
      </c>
      <c r="E1032" t="s">
        <v>3919</v>
      </c>
      <c r="F1032" t="s">
        <v>3920</v>
      </c>
      <c r="G1032" t="s">
        <v>31548</v>
      </c>
      <c r="H1032" t="s">
        <v>333</v>
      </c>
      <c r="I1032" t="s">
        <v>78</v>
      </c>
      <c r="J1032" t="s">
        <v>135</v>
      </c>
      <c r="K1032" t="s">
        <v>22</v>
      </c>
      <c r="L1032" t="s">
        <v>136</v>
      </c>
      <c r="M1032" t="s">
        <v>4073</v>
      </c>
      <c r="N1032" t="s">
        <v>4074</v>
      </c>
      <c r="O1032">
        <v>1.591388888888889</v>
      </c>
      <c r="P1032">
        <v>0</v>
      </c>
      <c r="Q1032">
        <v>1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0.27039584999999999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0.27039584999999999</v>
      </c>
    </row>
    <row r="1033" spans="1:32" x14ac:dyDescent="0.3">
      <c r="A1033">
        <v>2803995</v>
      </c>
      <c r="B1033">
        <v>1</v>
      </c>
      <c r="C1033" t="s">
        <v>82</v>
      </c>
      <c r="D1033" t="s">
        <v>88</v>
      </c>
      <c r="E1033" t="s">
        <v>3996</v>
      </c>
      <c r="F1033" t="s">
        <v>642</v>
      </c>
      <c r="G1033" t="s">
        <v>31546</v>
      </c>
      <c r="H1033" t="s">
        <v>648</v>
      </c>
      <c r="I1033" t="s">
        <v>78</v>
      </c>
      <c r="J1033" t="s">
        <v>135</v>
      </c>
      <c r="K1033" t="s">
        <v>22</v>
      </c>
      <c r="L1033" t="s">
        <v>186</v>
      </c>
      <c r="M1033" t="s">
        <v>4075</v>
      </c>
      <c r="N1033" t="s">
        <v>4076</v>
      </c>
      <c r="O1033">
        <v>6.6316666666666668</v>
      </c>
      <c r="P1033">
        <v>0</v>
      </c>
      <c r="Q1033">
        <v>35</v>
      </c>
      <c r="R1033">
        <v>0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0</v>
      </c>
      <c r="Y1033">
        <v>24.070549</v>
      </c>
      <c r="Z1033">
        <v>0</v>
      </c>
      <c r="AA1033">
        <v>0</v>
      </c>
      <c r="AB1033">
        <v>0</v>
      </c>
      <c r="AC1033">
        <v>0.4195738</v>
      </c>
      <c r="AD1033">
        <v>0</v>
      </c>
      <c r="AE1033">
        <v>0</v>
      </c>
      <c r="AF1033">
        <v>24.490124000000002</v>
      </c>
    </row>
    <row r="1034" spans="1:32" x14ac:dyDescent="0.3">
      <c r="A1034">
        <v>2803914</v>
      </c>
      <c r="B1034">
        <v>1</v>
      </c>
      <c r="C1034" t="s">
        <v>82</v>
      </c>
      <c r="D1034" t="s">
        <v>104</v>
      </c>
      <c r="E1034" t="s">
        <v>4077</v>
      </c>
      <c r="F1034" t="s">
        <v>4078</v>
      </c>
      <c r="G1034" t="s">
        <v>31545</v>
      </c>
      <c r="H1034" t="s">
        <v>648</v>
      </c>
      <c r="I1034" t="s">
        <v>79</v>
      </c>
      <c r="J1034" t="s">
        <v>135</v>
      </c>
      <c r="K1034" t="s">
        <v>22</v>
      </c>
      <c r="L1034" t="s">
        <v>186</v>
      </c>
      <c r="M1034" t="s">
        <v>4079</v>
      </c>
      <c r="N1034" t="s">
        <v>4080</v>
      </c>
      <c r="O1034">
        <v>0.81277777777777782</v>
      </c>
      <c r="P1034">
        <v>0</v>
      </c>
      <c r="Q1034">
        <v>788</v>
      </c>
      <c r="R1034">
        <v>0</v>
      </c>
      <c r="S1034">
        <v>0</v>
      </c>
      <c r="T1034">
        <v>6</v>
      </c>
      <c r="U1034">
        <v>1068</v>
      </c>
      <c r="V1034">
        <v>1</v>
      </c>
      <c r="W1034">
        <v>6</v>
      </c>
      <c r="X1034">
        <v>0</v>
      </c>
      <c r="Y1034">
        <v>271.82382000000001</v>
      </c>
      <c r="Z1034">
        <v>0</v>
      </c>
      <c r="AA1034">
        <v>0</v>
      </c>
      <c r="AB1034">
        <v>2280.5664000000002</v>
      </c>
      <c r="AC1034">
        <v>1166.752</v>
      </c>
      <c r="AD1034">
        <v>66.515854000000004</v>
      </c>
      <c r="AE1034">
        <v>24.995985000000001</v>
      </c>
      <c r="AF1034">
        <v>3810.654</v>
      </c>
    </row>
    <row r="1035" spans="1:32" x14ac:dyDescent="0.3">
      <c r="A1035">
        <v>2803393</v>
      </c>
      <c r="B1035">
        <v>1</v>
      </c>
      <c r="C1035" t="s">
        <v>83</v>
      </c>
      <c r="D1035" t="s">
        <v>119</v>
      </c>
      <c r="E1035" t="s">
        <v>4081</v>
      </c>
      <c r="F1035" t="s">
        <v>4082</v>
      </c>
      <c r="G1035" t="s">
        <v>31546</v>
      </c>
      <c r="H1035" t="s">
        <v>223</v>
      </c>
      <c r="I1035" t="s">
        <v>78</v>
      </c>
      <c r="J1035" t="s">
        <v>135</v>
      </c>
      <c r="K1035" t="s">
        <v>22</v>
      </c>
      <c r="L1035" t="s">
        <v>136</v>
      </c>
      <c r="M1035" t="s">
        <v>4083</v>
      </c>
      <c r="N1035" t="s">
        <v>4084</v>
      </c>
      <c r="O1035">
        <v>1.7997222222222222</v>
      </c>
      <c r="P1035">
        <v>0</v>
      </c>
      <c r="Q1035">
        <v>31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1.7469889999999999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1.7469889999999999</v>
      </c>
    </row>
    <row r="1036" spans="1:32" x14ac:dyDescent="0.3">
      <c r="A1036">
        <v>2803383</v>
      </c>
      <c r="B1036">
        <v>1</v>
      </c>
      <c r="C1036" t="s">
        <v>83</v>
      </c>
      <c r="D1036" t="s">
        <v>127</v>
      </c>
      <c r="E1036" t="s">
        <v>4085</v>
      </c>
      <c r="F1036" t="s">
        <v>4086</v>
      </c>
      <c r="G1036" t="s">
        <v>31549</v>
      </c>
      <c r="H1036" t="s">
        <v>134</v>
      </c>
      <c r="I1036" t="s">
        <v>79</v>
      </c>
      <c r="J1036" t="s">
        <v>248</v>
      </c>
      <c r="K1036" t="s">
        <v>22</v>
      </c>
      <c r="L1036" t="s">
        <v>136</v>
      </c>
      <c r="M1036" t="s">
        <v>4087</v>
      </c>
      <c r="N1036" t="s">
        <v>4088</v>
      </c>
      <c r="O1036">
        <v>5.2777777777777779E-3</v>
      </c>
      <c r="P1036">
        <v>1</v>
      </c>
      <c r="Q1036">
        <v>46</v>
      </c>
      <c r="R1036">
        <v>0</v>
      </c>
      <c r="S1036">
        <v>0</v>
      </c>
      <c r="T1036">
        <v>4</v>
      </c>
      <c r="U1036">
        <v>0</v>
      </c>
      <c r="V1036">
        <v>0</v>
      </c>
      <c r="W1036">
        <v>0</v>
      </c>
      <c r="X1036">
        <v>1.3145693999999999E-3</v>
      </c>
      <c r="Y1036">
        <v>4.9580249999999999E-2</v>
      </c>
      <c r="Z1036">
        <v>0</v>
      </c>
      <c r="AA1036">
        <v>0</v>
      </c>
      <c r="AB1036">
        <v>3.5889799999999999E-2</v>
      </c>
      <c r="AC1036">
        <v>0</v>
      </c>
      <c r="AD1036">
        <v>0</v>
      </c>
      <c r="AE1036">
        <v>0</v>
      </c>
      <c r="AF1036">
        <v>8.6784620000000007E-2</v>
      </c>
    </row>
    <row r="1037" spans="1:32" x14ac:dyDescent="0.3">
      <c r="A1037">
        <v>2803143</v>
      </c>
      <c r="B1037">
        <v>1</v>
      </c>
      <c r="C1037" t="s">
        <v>82</v>
      </c>
      <c r="D1037" t="s">
        <v>102</v>
      </c>
      <c r="E1037" t="s">
        <v>4089</v>
      </c>
      <c r="F1037" t="s">
        <v>4090</v>
      </c>
      <c r="G1037" t="s">
        <v>31551</v>
      </c>
      <c r="H1037" t="s">
        <v>643</v>
      </c>
      <c r="I1037" t="s">
        <v>79</v>
      </c>
      <c r="J1037" t="s">
        <v>135</v>
      </c>
      <c r="K1037" t="s">
        <v>22</v>
      </c>
      <c r="L1037" t="s">
        <v>186</v>
      </c>
      <c r="M1037" t="s">
        <v>4091</v>
      </c>
      <c r="N1037" t="s">
        <v>4092</v>
      </c>
      <c r="O1037">
        <v>4.7249999999999996</v>
      </c>
      <c r="P1037">
        <v>0</v>
      </c>
      <c r="Q1037">
        <v>7</v>
      </c>
      <c r="R1037">
        <v>0</v>
      </c>
      <c r="S1037">
        <v>9</v>
      </c>
      <c r="T1037">
        <v>0</v>
      </c>
      <c r="U1037">
        <v>6</v>
      </c>
      <c r="V1037">
        <v>0</v>
      </c>
      <c r="W1037">
        <v>0</v>
      </c>
      <c r="X1037">
        <v>0</v>
      </c>
      <c r="Y1037">
        <v>6.0232406000000003</v>
      </c>
      <c r="Z1037">
        <v>0</v>
      </c>
      <c r="AA1037">
        <v>50.222636999999999</v>
      </c>
      <c r="AB1037">
        <v>0</v>
      </c>
      <c r="AC1037">
        <v>66.050409999999999</v>
      </c>
      <c r="AD1037">
        <v>0</v>
      </c>
      <c r="AE1037">
        <v>0</v>
      </c>
      <c r="AF1037">
        <v>122.29629</v>
      </c>
    </row>
    <row r="1038" spans="1:32" x14ac:dyDescent="0.3">
      <c r="A1038">
        <v>2803151</v>
      </c>
      <c r="B1038">
        <v>1</v>
      </c>
      <c r="C1038" t="s">
        <v>82</v>
      </c>
      <c r="D1038" t="s">
        <v>88</v>
      </c>
      <c r="E1038" t="s">
        <v>4093</v>
      </c>
      <c r="F1038" t="s">
        <v>4094</v>
      </c>
      <c r="G1038" t="s">
        <v>31552</v>
      </c>
      <c r="H1038" t="s">
        <v>648</v>
      </c>
      <c r="I1038" t="s">
        <v>78</v>
      </c>
      <c r="J1038" t="s">
        <v>135</v>
      </c>
      <c r="K1038" t="s">
        <v>22</v>
      </c>
      <c r="L1038" t="s">
        <v>186</v>
      </c>
      <c r="M1038" t="s">
        <v>4095</v>
      </c>
      <c r="N1038" t="s">
        <v>4096</v>
      </c>
      <c r="O1038">
        <v>6.0122222222222224</v>
      </c>
      <c r="P1038">
        <v>0</v>
      </c>
      <c r="Q1038">
        <v>148</v>
      </c>
      <c r="R1038">
        <v>0</v>
      </c>
      <c r="S1038">
        <v>0</v>
      </c>
      <c r="T1038">
        <v>0</v>
      </c>
      <c r="U1038">
        <v>13</v>
      </c>
      <c r="V1038">
        <v>0</v>
      </c>
      <c r="W1038">
        <v>0</v>
      </c>
      <c r="X1038">
        <v>0</v>
      </c>
      <c r="Y1038">
        <v>78.835040000000006</v>
      </c>
      <c r="Z1038">
        <v>0</v>
      </c>
      <c r="AA1038">
        <v>0</v>
      </c>
      <c r="AB1038">
        <v>0</v>
      </c>
      <c r="AC1038">
        <v>21.375395000000001</v>
      </c>
      <c r="AD1038">
        <v>0</v>
      </c>
      <c r="AE1038">
        <v>0</v>
      </c>
      <c r="AF1038">
        <v>100.21043</v>
      </c>
    </row>
    <row r="1039" spans="1:32" x14ac:dyDescent="0.3">
      <c r="A1039">
        <v>2803145</v>
      </c>
      <c r="B1039">
        <v>1</v>
      </c>
      <c r="C1039" t="s">
        <v>82</v>
      </c>
      <c r="D1039" t="s">
        <v>87</v>
      </c>
      <c r="E1039" t="s">
        <v>4097</v>
      </c>
      <c r="F1039" t="s">
        <v>4098</v>
      </c>
      <c r="G1039" t="s">
        <v>31551</v>
      </c>
      <c r="H1039" t="s">
        <v>648</v>
      </c>
      <c r="I1039" t="s">
        <v>79</v>
      </c>
      <c r="J1039" t="s">
        <v>135</v>
      </c>
      <c r="K1039" t="s">
        <v>22</v>
      </c>
      <c r="L1039" t="s">
        <v>186</v>
      </c>
      <c r="M1039" t="s">
        <v>4099</v>
      </c>
      <c r="N1039" t="s">
        <v>4100</v>
      </c>
      <c r="O1039">
        <v>4.8322222222222226</v>
      </c>
      <c r="P1039">
        <v>0</v>
      </c>
      <c r="Q1039">
        <v>460</v>
      </c>
      <c r="R1039">
        <v>0</v>
      </c>
      <c r="S1039">
        <v>0</v>
      </c>
      <c r="T1039">
        <v>0</v>
      </c>
      <c r="U1039">
        <v>23</v>
      </c>
      <c r="V1039">
        <v>0</v>
      </c>
      <c r="W1039">
        <v>0</v>
      </c>
      <c r="X1039">
        <v>0</v>
      </c>
      <c r="Y1039">
        <v>550.17629999999997</v>
      </c>
      <c r="Z1039">
        <v>0</v>
      </c>
      <c r="AA1039">
        <v>0</v>
      </c>
      <c r="AB1039">
        <v>0</v>
      </c>
      <c r="AC1039">
        <v>84.238579999999999</v>
      </c>
      <c r="AD1039">
        <v>0</v>
      </c>
      <c r="AE1039">
        <v>0</v>
      </c>
      <c r="AF1039">
        <v>634.41485999999998</v>
      </c>
    </row>
    <row r="1040" spans="1:32" x14ac:dyDescent="0.3">
      <c r="A1040">
        <v>2803153</v>
      </c>
      <c r="B1040">
        <v>1</v>
      </c>
      <c r="C1040" t="s">
        <v>82</v>
      </c>
      <c r="D1040" t="s">
        <v>91</v>
      </c>
      <c r="E1040" t="s">
        <v>4101</v>
      </c>
      <c r="F1040" t="s">
        <v>4102</v>
      </c>
      <c r="G1040" t="s">
        <v>31552</v>
      </c>
      <c r="H1040" t="s">
        <v>643</v>
      </c>
      <c r="I1040" t="s">
        <v>78</v>
      </c>
      <c r="J1040" t="s">
        <v>135</v>
      </c>
      <c r="K1040" t="s">
        <v>22</v>
      </c>
      <c r="L1040" t="s">
        <v>186</v>
      </c>
      <c r="M1040" t="s">
        <v>4103</v>
      </c>
      <c r="N1040" t="s">
        <v>4104</v>
      </c>
      <c r="O1040">
        <v>1.0877777777777777</v>
      </c>
      <c r="P1040">
        <v>0</v>
      </c>
      <c r="Q1040">
        <v>689</v>
      </c>
      <c r="R1040">
        <v>0</v>
      </c>
      <c r="S1040">
        <v>0</v>
      </c>
      <c r="T1040">
        <v>0</v>
      </c>
      <c r="U1040">
        <v>82</v>
      </c>
      <c r="V1040">
        <v>0</v>
      </c>
      <c r="W1040">
        <v>0</v>
      </c>
      <c r="X1040">
        <v>0</v>
      </c>
      <c r="Y1040">
        <v>142.67749000000001</v>
      </c>
      <c r="Z1040">
        <v>0</v>
      </c>
      <c r="AA1040">
        <v>0</v>
      </c>
      <c r="AB1040">
        <v>0</v>
      </c>
      <c r="AC1040">
        <v>68.423400000000001</v>
      </c>
      <c r="AD1040">
        <v>0</v>
      </c>
      <c r="AE1040">
        <v>0</v>
      </c>
      <c r="AF1040">
        <v>211.10088999999999</v>
      </c>
    </row>
    <row r="1041" spans="1:32" x14ac:dyDescent="0.3">
      <c r="A1041">
        <v>2803154</v>
      </c>
      <c r="B1041">
        <v>1</v>
      </c>
      <c r="C1041" t="s">
        <v>82</v>
      </c>
      <c r="D1041" t="s">
        <v>103</v>
      </c>
      <c r="E1041" t="s">
        <v>4105</v>
      </c>
      <c r="F1041" t="s">
        <v>4106</v>
      </c>
      <c r="G1041" t="s">
        <v>31551</v>
      </c>
      <c r="H1041" t="s">
        <v>643</v>
      </c>
      <c r="I1041" t="s">
        <v>79</v>
      </c>
      <c r="J1041" t="s">
        <v>135</v>
      </c>
      <c r="K1041" t="s">
        <v>22</v>
      </c>
      <c r="L1041" t="s">
        <v>186</v>
      </c>
      <c r="M1041" t="s">
        <v>4107</v>
      </c>
      <c r="N1041" t="s">
        <v>4108</v>
      </c>
      <c r="O1041">
        <v>8.6083333333333325</v>
      </c>
      <c r="P1041">
        <v>0</v>
      </c>
      <c r="Q1041">
        <v>91</v>
      </c>
      <c r="R1041">
        <v>0</v>
      </c>
      <c r="S1041">
        <v>104</v>
      </c>
      <c r="T1041">
        <v>0</v>
      </c>
      <c r="U1041">
        <v>61</v>
      </c>
      <c r="V1041">
        <v>0</v>
      </c>
      <c r="W1041">
        <v>0</v>
      </c>
      <c r="X1041">
        <v>0</v>
      </c>
      <c r="Y1041">
        <v>235.36564999999999</v>
      </c>
      <c r="Z1041">
        <v>0</v>
      </c>
      <c r="AA1041">
        <v>325.48996</v>
      </c>
      <c r="AB1041">
        <v>0</v>
      </c>
      <c r="AC1041">
        <v>355.18700000000001</v>
      </c>
      <c r="AD1041">
        <v>0</v>
      </c>
      <c r="AE1041">
        <v>0</v>
      </c>
      <c r="AF1041">
        <v>916.04259999999999</v>
      </c>
    </row>
    <row r="1042" spans="1:32" x14ac:dyDescent="0.3">
      <c r="A1042">
        <v>2803141</v>
      </c>
      <c r="B1042">
        <v>1</v>
      </c>
      <c r="C1042" t="s">
        <v>83</v>
      </c>
      <c r="D1042" t="s">
        <v>128</v>
      </c>
      <c r="E1042" t="s">
        <v>1584</v>
      </c>
      <c r="F1042" t="s">
        <v>1585</v>
      </c>
      <c r="G1042" t="s">
        <v>31549</v>
      </c>
      <c r="H1042" t="s">
        <v>648</v>
      </c>
      <c r="I1042" t="s">
        <v>79</v>
      </c>
      <c r="J1042" t="s">
        <v>135</v>
      </c>
      <c r="K1042" t="s">
        <v>22</v>
      </c>
      <c r="L1042" t="s">
        <v>186</v>
      </c>
      <c r="M1042" t="s">
        <v>4109</v>
      </c>
      <c r="N1042" t="s">
        <v>4110</v>
      </c>
      <c r="O1042">
        <v>8.3361111111111104</v>
      </c>
      <c r="P1042">
        <v>6</v>
      </c>
      <c r="Q1042">
        <v>12</v>
      </c>
      <c r="R1042">
        <v>191</v>
      </c>
      <c r="S1042">
        <v>121</v>
      </c>
      <c r="T1042">
        <v>15</v>
      </c>
      <c r="U1042">
        <v>8</v>
      </c>
      <c r="V1042">
        <v>0</v>
      </c>
      <c r="W1042">
        <v>0</v>
      </c>
      <c r="X1042">
        <v>16.301779</v>
      </c>
      <c r="Y1042">
        <v>3.0742555</v>
      </c>
      <c r="Z1042">
        <v>657.76293999999996</v>
      </c>
      <c r="AA1042">
        <v>306.33548000000002</v>
      </c>
      <c r="AB1042">
        <v>598.79065000000003</v>
      </c>
      <c r="AC1042">
        <v>15.529040999999999</v>
      </c>
      <c r="AD1042">
        <v>0</v>
      </c>
      <c r="AE1042">
        <v>0</v>
      </c>
      <c r="AF1042">
        <v>1597.7942</v>
      </c>
    </row>
    <row r="1043" spans="1:32" x14ac:dyDescent="0.3">
      <c r="A1043">
        <v>2802945</v>
      </c>
      <c r="B1043">
        <v>1</v>
      </c>
      <c r="C1043" t="s">
        <v>83</v>
      </c>
      <c r="D1043" t="s">
        <v>122</v>
      </c>
      <c r="E1043" t="s">
        <v>4111</v>
      </c>
      <c r="F1043" t="s">
        <v>4112</v>
      </c>
      <c r="G1043" t="s">
        <v>31548</v>
      </c>
      <c r="H1043" t="s">
        <v>311</v>
      </c>
      <c r="I1043" t="s">
        <v>78</v>
      </c>
      <c r="J1043" t="s">
        <v>135</v>
      </c>
      <c r="K1043" t="s">
        <v>22</v>
      </c>
      <c r="L1043" t="s">
        <v>136</v>
      </c>
      <c r="M1043" t="s">
        <v>4113</v>
      </c>
      <c r="N1043" t="s">
        <v>4114</v>
      </c>
      <c r="O1043">
        <v>0.69722222222222219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0.10458039</v>
      </c>
      <c r="AD1043">
        <v>0</v>
      </c>
      <c r="AE1043">
        <v>0</v>
      </c>
      <c r="AF1043">
        <v>0.10458039</v>
      </c>
    </row>
    <row r="1044" spans="1:32" x14ac:dyDescent="0.3">
      <c r="A1044">
        <v>2802946</v>
      </c>
      <c r="B1044">
        <v>1</v>
      </c>
      <c r="C1044" t="s">
        <v>82</v>
      </c>
      <c r="D1044" t="s">
        <v>104</v>
      </c>
      <c r="E1044" t="s">
        <v>4115</v>
      </c>
      <c r="F1044" t="s">
        <v>4116</v>
      </c>
      <c r="G1044" t="s">
        <v>31546</v>
      </c>
      <c r="H1044" t="s">
        <v>223</v>
      </c>
      <c r="I1044" t="s">
        <v>78</v>
      </c>
      <c r="J1044" t="s">
        <v>135</v>
      </c>
      <c r="K1044" t="s">
        <v>22</v>
      </c>
      <c r="L1044" t="s">
        <v>136</v>
      </c>
      <c r="M1044" t="s">
        <v>4117</v>
      </c>
      <c r="N1044" t="s">
        <v>4118</v>
      </c>
      <c r="O1044">
        <v>0.66500000000000004</v>
      </c>
      <c r="P1044">
        <v>0</v>
      </c>
      <c r="Q1044">
        <v>189</v>
      </c>
      <c r="R1044">
        <v>0</v>
      </c>
      <c r="S1044">
        <v>0</v>
      </c>
      <c r="T1044">
        <v>0</v>
      </c>
      <c r="U1044">
        <v>42</v>
      </c>
      <c r="V1044">
        <v>0</v>
      </c>
      <c r="W1044">
        <v>0</v>
      </c>
      <c r="X1044">
        <v>0</v>
      </c>
      <c r="Y1044">
        <v>37.999960000000002</v>
      </c>
      <c r="Z1044">
        <v>0</v>
      </c>
      <c r="AA1044">
        <v>0</v>
      </c>
      <c r="AB1044">
        <v>0</v>
      </c>
      <c r="AC1044">
        <v>15.707433</v>
      </c>
      <c r="AD1044">
        <v>0</v>
      </c>
      <c r="AE1044">
        <v>0</v>
      </c>
      <c r="AF1044">
        <v>53.707397</v>
      </c>
    </row>
    <row r="1045" spans="1:32" x14ac:dyDescent="0.3">
      <c r="A1045">
        <v>2802963</v>
      </c>
      <c r="B1045">
        <v>1</v>
      </c>
      <c r="C1045" t="s">
        <v>82</v>
      </c>
      <c r="D1045" t="s">
        <v>87</v>
      </c>
      <c r="E1045" t="s">
        <v>4119</v>
      </c>
      <c r="F1045" t="s">
        <v>4120</v>
      </c>
      <c r="G1045" t="s">
        <v>31546</v>
      </c>
      <c r="H1045" t="s">
        <v>223</v>
      </c>
      <c r="I1045" t="s">
        <v>78</v>
      </c>
      <c r="J1045" t="s">
        <v>135</v>
      </c>
      <c r="K1045" t="s">
        <v>22</v>
      </c>
      <c r="L1045" t="s">
        <v>136</v>
      </c>
      <c r="M1045" t="s">
        <v>4121</v>
      </c>
      <c r="N1045" t="s">
        <v>4122</v>
      </c>
      <c r="O1045">
        <v>0.6380555555555556</v>
      </c>
      <c r="P1045">
        <v>0</v>
      </c>
      <c r="Q1045">
        <v>224</v>
      </c>
      <c r="R1045">
        <v>0</v>
      </c>
      <c r="S1045">
        <v>0</v>
      </c>
      <c r="T1045">
        <v>0</v>
      </c>
      <c r="U1045">
        <v>25</v>
      </c>
      <c r="V1045">
        <v>0</v>
      </c>
      <c r="W1045">
        <v>0</v>
      </c>
      <c r="X1045">
        <v>0</v>
      </c>
      <c r="Y1045">
        <v>44.45879</v>
      </c>
      <c r="Z1045">
        <v>0</v>
      </c>
      <c r="AA1045">
        <v>0</v>
      </c>
      <c r="AB1045">
        <v>0</v>
      </c>
      <c r="AC1045">
        <v>19.285260999999998</v>
      </c>
      <c r="AD1045">
        <v>0</v>
      </c>
      <c r="AE1045">
        <v>0</v>
      </c>
      <c r="AF1045">
        <v>63.744053000000001</v>
      </c>
    </row>
    <row r="1046" spans="1:32" x14ac:dyDescent="0.3">
      <c r="A1046">
        <v>2802849</v>
      </c>
      <c r="B1046">
        <v>1</v>
      </c>
      <c r="C1046" t="s">
        <v>83</v>
      </c>
      <c r="D1046" t="s">
        <v>120</v>
      </c>
      <c r="E1046" t="s">
        <v>4123</v>
      </c>
      <c r="F1046" t="s">
        <v>4124</v>
      </c>
      <c r="G1046" t="s">
        <v>31548</v>
      </c>
      <c r="H1046" t="s">
        <v>333</v>
      </c>
      <c r="I1046" t="s">
        <v>78</v>
      </c>
      <c r="J1046" t="s">
        <v>135</v>
      </c>
      <c r="K1046" t="s">
        <v>22</v>
      </c>
      <c r="L1046" t="s">
        <v>136</v>
      </c>
      <c r="M1046" t="s">
        <v>4125</v>
      </c>
      <c r="N1046" t="s">
        <v>4126</v>
      </c>
      <c r="O1046">
        <v>2.3011111111111111</v>
      </c>
      <c r="P1046">
        <v>0</v>
      </c>
      <c r="Q1046">
        <v>1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0.30010875999999997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0.30010875999999997</v>
      </c>
    </row>
    <row r="1047" spans="1:32" x14ac:dyDescent="0.3">
      <c r="A1047">
        <v>2802851</v>
      </c>
      <c r="B1047">
        <v>1</v>
      </c>
      <c r="C1047" t="s">
        <v>82</v>
      </c>
      <c r="D1047" t="s">
        <v>88</v>
      </c>
      <c r="E1047" t="s">
        <v>4127</v>
      </c>
      <c r="F1047" t="s">
        <v>4128</v>
      </c>
      <c r="G1047" t="s">
        <v>31546</v>
      </c>
      <c r="H1047" t="s">
        <v>145</v>
      </c>
      <c r="I1047" t="s">
        <v>78</v>
      </c>
      <c r="J1047" t="s">
        <v>135</v>
      </c>
      <c r="K1047" t="s">
        <v>22</v>
      </c>
      <c r="L1047" t="s">
        <v>136</v>
      </c>
      <c r="M1047" t="s">
        <v>4129</v>
      </c>
      <c r="N1047" t="s">
        <v>4130</v>
      </c>
      <c r="O1047">
        <v>0.26555555555555554</v>
      </c>
      <c r="P1047">
        <v>0</v>
      </c>
      <c r="Q1047">
        <v>208</v>
      </c>
      <c r="R1047">
        <v>0</v>
      </c>
      <c r="S1047">
        <v>0</v>
      </c>
      <c r="T1047">
        <v>0</v>
      </c>
      <c r="U1047">
        <v>14</v>
      </c>
      <c r="V1047">
        <v>0</v>
      </c>
      <c r="W1047">
        <v>0</v>
      </c>
      <c r="X1047">
        <v>0</v>
      </c>
      <c r="Y1047">
        <v>13.270666</v>
      </c>
      <c r="Z1047">
        <v>0</v>
      </c>
      <c r="AA1047">
        <v>0</v>
      </c>
      <c r="AB1047">
        <v>0</v>
      </c>
      <c r="AC1047">
        <v>5.7120959999999998</v>
      </c>
      <c r="AD1047">
        <v>0</v>
      </c>
      <c r="AE1047">
        <v>0</v>
      </c>
      <c r="AF1047">
        <v>18.982761</v>
      </c>
    </row>
    <row r="1048" spans="1:32" x14ac:dyDescent="0.3">
      <c r="A1048">
        <v>2802854</v>
      </c>
      <c r="B1048">
        <v>1</v>
      </c>
      <c r="C1048" t="s">
        <v>82</v>
      </c>
      <c r="D1048" t="s">
        <v>106</v>
      </c>
      <c r="E1048" t="s">
        <v>4131</v>
      </c>
      <c r="F1048" t="s">
        <v>4132</v>
      </c>
      <c r="G1048" t="s">
        <v>31546</v>
      </c>
      <c r="H1048" t="s">
        <v>1432</v>
      </c>
      <c r="I1048" t="s">
        <v>78</v>
      </c>
      <c r="J1048" t="s">
        <v>135</v>
      </c>
      <c r="K1048" t="s">
        <v>22</v>
      </c>
      <c r="L1048" t="s">
        <v>136</v>
      </c>
      <c r="M1048" t="s">
        <v>4133</v>
      </c>
      <c r="N1048" t="s">
        <v>4134</v>
      </c>
      <c r="O1048">
        <v>3.8969444444444443</v>
      </c>
      <c r="P1048">
        <v>0</v>
      </c>
      <c r="Q1048">
        <v>209</v>
      </c>
      <c r="R1048">
        <v>0</v>
      </c>
      <c r="S1048">
        <v>0</v>
      </c>
      <c r="T1048">
        <v>0</v>
      </c>
      <c r="U1048">
        <v>10</v>
      </c>
      <c r="V1048">
        <v>0</v>
      </c>
      <c r="W1048">
        <v>0</v>
      </c>
      <c r="X1048">
        <v>0</v>
      </c>
      <c r="Y1048">
        <v>186.42196999999999</v>
      </c>
      <c r="Z1048">
        <v>0</v>
      </c>
      <c r="AA1048">
        <v>0</v>
      </c>
      <c r="AB1048">
        <v>0</v>
      </c>
      <c r="AC1048">
        <v>93.447890000000001</v>
      </c>
      <c r="AD1048">
        <v>0</v>
      </c>
      <c r="AE1048">
        <v>0</v>
      </c>
      <c r="AF1048">
        <v>279.86986999999999</v>
      </c>
    </row>
    <row r="1049" spans="1:32" x14ac:dyDescent="0.3">
      <c r="A1049">
        <v>2802559</v>
      </c>
      <c r="B1049">
        <v>2</v>
      </c>
      <c r="C1049" t="s">
        <v>83</v>
      </c>
      <c r="D1049" t="s">
        <v>116</v>
      </c>
      <c r="E1049" t="s">
        <v>4135</v>
      </c>
      <c r="F1049" t="s">
        <v>4136</v>
      </c>
      <c r="G1049" t="s">
        <v>31552</v>
      </c>
      <c r="H1049" t="s">
        <v>1853</v>
      </c>
      <c r="I1049" t="s">
        <v>78</v>
      </c>
      <c r="J1049" t="s">
        <v>135</v>
      </c>
      <c r="K1049" t="s">
        <v>22</v>
      </c>
      <c r="L1049" t="s">
        <v>136</v>
      </c>
      <c r="M1049" t="s">
        <v>3585</v>
      </c>
      <c r="N1049" t="s">
        <v>4137</v>
      </c>
      <c r="O1049">
        <v>0.6413888888888889</v>
      </c>
      <c r="P1049">
        <v>0</v>
      </c>
      <c r="Q1049">
        <v>450</v>
      </c>
      <c r="R1049">
        <v>0</v>
      </c>
      <c r="S1049">
        <v>0</v>
      </c>
      <c r="T1049">
        <v>0</v>
      </c>
      <c r="U1049">
        <v>102</v>
      </c>
      <c r="V1049">
        <v>0</v>
      </c>
      <c r="W1049">
        <v>0</v>
      </c>
      <c r="X1049">
        <v>0</v>
      </c>
      <c r="Y1049">
        <v>90.487880000000004</v>
      </c>
      <c r="Z1049">
        <v>0</v>
      </c>
      <c r="AA1049">
        <v>0</v>
      </c>
      <c r="AB1049">
        <v>0</v>
      </c>
      <c r="AC1049">
        <v>44.669006000000003</v>
      </c>
      <c r="AD1049">
        <v>0</v>
      </c>
      <c r="AE1049">
        <v>0</v>
      </c>
      <c r="AF1049">
        <v>135.15688</v>
      </c>
    </row>
    <row r="1050" spans="1:32" x14ac:dyDescent="0.3">
      <c r="A1050">
        <v>2802788</v>
      </c>
      <c r="B1050">
        <v>1</v>
      </c>
      <c r="C1050" t="s">
        <v>82</v>
      </c>
      <c r="D1050" t="s">
        <v>104</v>
      </c>
      <c r="E1050" t="s">
        <v>4138</v>
      </c>
      <c r="F1050" t="s">
        <v>4139</v>
      </c>
      <c r="G1050" t="s">
        <v>31548</v>
      </c>
      <c r="H1050" t="s">
        <v>893</v>
      </c>
      <c r="I1050" t="s">
        <v>78</v>
      </c>
      <c r="J1050" t="s">
        <v>135</v>
      </c>
      <c r="K1050" t="s">
        <v>22</v>
      </c>
      <c r="L1050" t="s">
        <v>136</v>
      </c>
      <c r="M1050" t="s">
        <v>4140</v>
      </c>
      <c r="N1050" t="s">
        <v>4141</v>
      </c>
      <c r="O1050">
        <v>2.2133333333333334</v>
      </c>
      <c r="P1050">
        <v>0</v>
      </c>
      <c r="Q1050">
        <v>4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1.8807076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1.8807076</v>
      </c>
    </row>
    <row r="1051" spans="1:32" x14ac:dyDescent="0.3">
      <c r="A1051">
        <v>2802785</v>
      </c>
      <c r="B1051">
        <v>1</v>
      </c>
      <c r="C1051" t="s">
        <v>82</v>
      </c>
      <c r="D1051" t="s">
        <v>107</v>
      </c>
      <c r="E1051" t="s">
        <v>4142</v>
      </c>
      <c r="F1051" t="s">
        <v>4143</v>
      </c>
      <c r="G1051" t="s">
        <v>31548</v>
      </c>
      <c r="H1051" t="s">
        <v>893</v>
      </c>
      <c r="I1051" t="s">
        <v>78</v>
      </c>
      <c r="J1051" t="s">
        <v>135</v>
      </c>
      <c r="K1051" t="s">
        <v>22</v>
      </c>
      <c r="L1051" t="s">
        <v>136</v>
      </c>
      <c r="M1051" t="s">
        <v>4144</v>
      </c>
      <c r="N1051" t="s">
        <v>4145</v>
      </c>
      <c r="O1051">
        <v>9.0299999999999994</v>
      </c>
      <c r="P1051">
        <v>0</v>
      </c>
      <c r="Q1051">
        <v>1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3.3990852999999999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3.3990852999999999</v>
      </c>
    </row>
    <row r="1052" spans="1:32" x14ac:dyDescent="0.3">
      <c r="A1052">
        <v>2802774</v>
      </c>
      <c r="B1052">
        <v>1</v>
      </c>
      <c r="C1052" t="s">
        <v>82</v>
      </c>
      <c r="D1052" t="s">
        <v>84</v>
      </c>
      <c r="E1052" t="s">
        <v>2179</v>
      </c>
      <c r="F1052" t="s">
        <v>604</v>
      </c>
      <c r="G1052" t="s">
        <v>31552</v>
      </c>
      <c r="H1052" t="s">
        <v>665</v>
      </c>
      <c r="I1052" t="s">
        <v>78</v>
      </c>
      <c r="J1052" t="s">
        <v>135</v>
      </c>
      <c r="K1052" t="s">
        <v>22</v>
      </c>
      <c r="L1052" t="s">
        <v>136</v>
      </c>
      <c r="M1052" t="s">
        <v>4146</v>
      </c>
      <c r="N1052" t="s">
        <v>4147</v>
      </c>
      <c r="O1052">
        <v>3.2508333333333335</v>
      </c>
      <c r="P1052">
        <v>0</v>
      </c>
      <c r="Q1052">
        <v>120</v>
      </c>
      <c r="R1052">
        <v>0</v>
      </c>
      <c r="S1052">
        <v>3</v>
      </c>
      <c r="T1052">
        <v>0</v>
      </c>
      <c r="U1052">
        <v>7</v>
      </c>
      <c r="V1052">
        <v>0</v>
      </c>
      <c r="W1052">
        <v>0</v>
      </c>
      <c r="X1052">
        <v>0</v>
      </c>
      <c r="Y1052">
        <v>49.841014999999999</v>
      </c>
      <c r="Z1052">
        <v>0</v>
      </c>
      <c r="AA1052">
        <v>2.1550624000000001E-2</v>
      </c>
      <c r="AB1052">
        <v>0</v>
      </c>
      <c r="AC1052">
        <v>4.612768</v>
      </c>
      <c r="AD1052">
        <v>0</v>
      </c>
      <c r="AE1052">
        <v>0</v>
      </c>
      <c r="AF1052">
        <v>54.475333999999997</v>
      </c>
    </row>
    <row r="1053" spans="1:32" x14ac:dyDescent="0.3">
      <c r="A1053">
        <v>2802715</v>
      </c>
      <c r="B1053">
        <v>1</v>
      </c>
      <c r="C1053" t="s">
        <v>83</v>
      </c>
      <c r="D1053" t="s">
        <v>116</v>
      </c>
      <c r="E1053" t="s">
        <v>4148</v>
      </c>
      <c r="F1053" t="s">
        <v>4149</v>
      </c>
      <c r="G1053" t="s">
        <v>31548</v>
      </c>
      <c r="H1053" t="s">
        <v>333</v>
      </c>
      <c r="I1053" t="s">
        <v>78</v>
      </c>
      <c r="J1053" t="s">
        <v>135</v>
      </c>
      <c r="K1053" t="s">
        <v>22</v>
      </c>
      <c r="L1053" t="s">
        <v>136</v>
      </c>
      <c r="M1053" t="s">
        <v>4150</v>
      </c>
      <c r="N1053" t="s">
        <v>4151</v>
      </c>
      <c r="O1053">
        <v>2.6908333333333334</v>
      </c>
      <c r="P1053">
        <v>0</v>
      </c>
      <c r="Q1053">
        <v>1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0.30229171999999999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0.30229171999999999</v>
      </c>
    </row>
    <row r="1054" spans="1:32" x14ac:dyDescent="0.3">
      <c r="A1054">
        <v>2802737</v>
      </c>
      <c r="B1054">
        <v>1</v>
      </c>
      <c r="C1054" t="s">
        <v>82</v>
      </c>
      <c r="D1054" t="s">
        <v>113</v>
      </c>
      <c r="E1054" t="s">
        <v>4152</v>
      </c>
      <c r="F1054" t="s">
        <v>4153</v>
      </c>
      <c r="G1054" t="s">
        <v>31548</v>
      </c>
      <c r="H1054" t="s">
        <v>311</v>
      </c>
      <c r="I1054" t="s">
        <v>78</v>
      </c>
      <c r="J1054" t="s">
        <v>135</v>
      </c>
      <c r="K1054" t="s">
        <v>22</v>
      </c>
      <c r="L1054" t="s">
        <v>136</v>
      </c>
      <c r="M1054" t="s">
        <v>4154</v>
      </c>
      <c r="N1054" t="s">
        <v>4155</v>
      </c>
      <c r="O1054">
        <v>2.9733333333333332</v>
      </c>
      <c r="P1054">
        <v>0</v>
      </c>
      <c r="Q1054">
        <v>1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</row>
    <row r="1055" spans="1:32" x14ac:dyDescent="0.3">
      <c r="A1055">
        <v>2802561</v>
      </c>
      <c r="B1055">
        <v>1</v>
      </c>
      <c r="C1055" t="s">
        <v>83</v>
      </c>
      <c r="D1055" t="s">
        <v>115</v>
      </c>
      <c r="E1055" t="s">
        <v>4156</v>
      </c>
      <c r="F1055" t="s">
        <v>4157</v>
      </c>
      <c r="G1055" t="s">
        <v>31548</v>
      </c>
      <c r="H1055" t="s">
        <v>893</v>
      </c>
      <c r="I1055" t="s">
        <v>78</v>
      </c>
      <c r="J1055" t="s">
        <v>135</v>
      </c>
      <c r="K1055" t="s">
        <v>22</v>
      </c>
      <c r="L1055" t="s">
        <v>136</v>
      </c>
      <c r="M1055" t="s">
        <v>4158</v>
      </c>
      <c r="N1055" t="s">
        <v>4159</v>
      </c>
      <c r="O1055">
        <v>1.341388888888889</v>
      </c>
      <c r="P1055">
        <v>0</v>
      </c>
      <c r="Q1055">
        <v>6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1.4638610000000001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1.4638610000000001</v>
      </c>
    </row>
    <row r="1056" spans="1:32" x14ac:dyDescent="0.3">
      <c r="A1056">
        <v>2802564</v>
      </c>
      <c r="B1056">
        <v>1</v>
      </c>
      <c r="C1056" t="s">
        <v>82</v>
      </c>
      <c r="D1056" t="s">
        <v>111</v>
      </c>
      <c r="E1056" t="s">
        <v>4160</v>
      </c>
      <c r="F1056" t="s">
        <v>4161</v>
      </c>
      <c r="G1056" t="s">
        <v>31552</v>
      </c>
      <c r="H1056" t="s">
        <v>665</v>
      </c>
      <c r="I1056" t="s">
        <v>78</v>
      </c>
      <c r="J1056" t="s">
        <v>135</v>
      </c>
      <c r="K1056" t="s">
        <v>22</v>
      </c>
      <c r="L1056" t="s">
        <v>136</v>
      </c>
      <c r="M1056" t="s">
        <v>4162</v>
      </c>
      <c r="N1056" t="s">
        <v>4163</v>
      </c>
      <c r="O1056">
        <v>7.0552777777777775</v>
      </c>
      <c r="P1056">
        <v>0</v>
      </c>
      <c r="Q1056">
        <v>0</v>
      </c>
      <c r="R1056">
        <v>0</v>
      </c>
      <c r="S1056">
        <v>18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2.2177397999999999</v>
      </c>
      <c r="AB1056">
        <v>0</v>
      </c>
      <c r="AC1056">
        <v>0</v>
      </c>
      <c r="AD1056">
        <v>0</v>
      </c>
      <c r="AE1056">
        <v>0</v>
      </c>
      <c r="AF1056">
        <v>2.2177397999999999</v>
      </c>
    </row>
    <row r="1057" spans="1:32" x14ac:dyDescent="0.3">
      <c r="A1057">
        <v>2802598</v>
      </c>
      <c r="B1057">
        <v>1</v>
      </c>
      <c r="C1057" t="s">
        <v>82</v>
      </c>
      <c r="D1057" t="s">
        <v>87</v>
      </c>
      <c r="E1057" t="s">
        <v>4164</v>
      </c>
      <c r="F1057" t="s">
        <v>4165</v>
      </c>
      <c r="G1057" t="s">
        <v>31546</v>
      </c>
      <c r="H1057" t="s">
        <v>1557</v>
      </c>
      <c r="I1057" t="s">
        <v>78</v>
      </c>
      <c r="J1057" t="s">
        <v>135</v>
      </c>
      <c r="K1057" t="s">
        <v>22</v>
      </c>
      <c r="L1057" t="s">
        <v>136</v>
      </c>
      <c r="M1057" t="s">
        <v>4166</v>
      </c>
      <c r="N1057" t="s">
        <v>4167</v>
      </c>
      <c r="O1057">
        <v>1.3005555555555555</v>
      </c>
      <c r="P1057">
        <v>0</v>
      </c>
      <c r="Q1057">
        <v>99</v>
      </c>
      <c r="R1057">
        <v>0</v>
      </c>
      <c r="S1057">
        <v>0</v>
      </c>
      <c r="T1057">
        <v>0</v>
      </c>
      <c r="U1057">
        <v>12</v>
      </c>
      <c r="V1057">
        <v>0</v>
      </c>
      <c r="W1057">
        <v>0</v>
      </c>
      <c r="X1057">
        <v>0</v>
      </c>
      <c r="Y1057">
        <v>58.528095</v>
      </c>
      <c r="Z1057">
        <v>0</v>
      </c>
      <c r="AA1057">
        <v>0</v>
      </c>
      <c r="AB1057">
        <v>0</v>
      </c>
      <c r="AC1057">
        <v>13.333138999999999</v>
      </c>
      <c r="AD1057">
        <v>0</v>
      </c>
      <c r="AE1057">
        <v>0</v>
      </c>
      <c r="AF1057">
        <v>71.861239999999995</v>
      </c>
    </row>
    <row r="1058" spans="1:32" x14ac:dyDescent="0.3">
      <c r="A1058">
        <v>2802588</v>
      </c>
      <c r="B1058">
        <v>1</v>
      </c>
      <c r="C1058" t="s">
        <v>82</v>
      </c>
      <c r="D1058" t="s">
        <v>88</v>
      </c>
      <c r="E1058" t="s">
        <v>4168</v>
      </c>
      <c r="F1058" t="s">
        <v>4169</v>
      </c>
      <c r="G1058" t="s">
        <v>31546</v>
      </c>
      <c r="H1058" t="s">
        <v>223</v>
      </c>
      <c r="I1058" t="s">
        <v>78</v>
      </c>
      <c r="J1058" t="s">
        <v>135</v>
      </c>
      <c r="K1058" t="s">
        <v>22</v>
      </c>
      <c r="L1058" t="s">
        <v>136</v>
      </c>
      <c r="M1058" t="s">
        <v>4170</v>
      </c>
      <c r="N1058" t="s">
        <v>4171</v>
      </c>
      <c r="O1058">
        <v>0.83583333333333332</v>
      </c>
      <c r="P1058">
        <v>0</v>
      </c>
      <c r="Q1058">
        <v>7</v>
      </c>
      <c r="R1058">
        <v>0</v>
      </c>
      <c r="S1058">
        <v>0</v>
      </c>
      <c r="T1058">
        <v>0</v>
      </c>
      <c r="U1058">
        <v>2</v>
      </c>
      <c r="V1058">
        <v>0</v>
      </c>
      <c r="W1058">
        <v>0</v>
      </c>
      <c r="X1058">
        <v>0</v>
      </c>
      <c r="Y1058">
        <v>0.79376422999999996</v>
      </c>
      <c r="Z1058">
        <v>0</v>
      </c>
      <c r="AA1058">
        <v>0</v>
      </c>
      <c r="AB1058">
        <v>0</v>
      </c>
      <c r="AC1058">
        <v>0.18610214</v>
      </c>
      <c r="AD1058">
        <v>0</v>
      </c>
      <c r="AE1058">
        <v>0</v>
      </c>
      <c r="AF1058">
        <v>0.97986640000000003</v>
      </c>
    </row>
    <row r="1059" spans="1:32" x14ac:dyDescent="0.3">
      <c r="A1059">
        <v>2802576</v>
      </c>
      <c r="B1059">
        <v>1</v>
      </c>
      <c r="C1059" t="s">
        <v>82</v>
      </c>
      <c r="D1059" t="s">
        <v>100</v>
      </c>
      <c r="E1059" t="s">
        <v>4172</v>
      </c>
      <c r="F1059" t="s">
        <v>4173</v>
      </c>
      <c r="G1059" t="s">
        <v>31552</v>
      </c>
      <c r="H1059" t="s">
        <v>145</v>
      </c>
      <c r="I1059" t="s">
        <v>78</v>
      </c>
      <c r="J1059" t="s">
        <v>135</v>
      </c>
      <c r="K1059" t="s">
        <v>22</v>
      </c>
      <c r="L1059" t="s">
        <v>136</v>
      </c>
      <c r="M1059" t="s">
        <v>4174</v>
      </c>
      <c r="N1059" t="s">
        <v>4175</v>
      </c>
      <c r="O1059">
        <v>0.63416666666666666</v>
      </c>
      <c r="P1059">
        <v>0</v>
      </c>
      <c r="Q1059">
        <v>798</v>
      </c>
      <c r="R1059">
        <v>0</v>
      </c>
      <c r="S1059">
        <v>0</v>
      </c>
      <c r="T1059">
        <v>0</v>
      </c>
      <c r="U1059">
        <v>33</v>
      </c>
      <c r="V1059">
        <v>0</v>
      </c>
      <c r="W1059">
        <v>0</v>
      </c>
      <c r="X1059">
        <v>0</v>
      </c>
      <c r="Y1059">
        <v>115.70195</v>
      </c>
      <c r="Z1059">
        <v>0</v>
      </c>
      <c r="AA1059">
        <v>0</v>
      </c>
      <c r="AB1059">
        <v>0</v>
      </c>
      <c r="AC1059">
        <v>9.9017739999999996</v>
      </c>
      <c r="AD1059">
        <v>0</v>
      </c>
      <c r="AE1059">
        <v>0</v>
      </c>
      <c r="AF1059">
        <v>125.60373</v>
      </c>
    </row>
    <row r="1060" spans="1:32" x14ac:dyDescent="0.3">
      <c r="A1060">
        <v>2802513</v>
      </c>
      <c r="B1060">
        <v>2</v>
      </c>
      <c r="C1060" t="s">
        <v>82</v>
      </c>
      <c r="D1060" t="s">
        <v>91</v>
      </c>
      <c r="E1060" t="s">
        <v>3060</v>
      </c>
      <c r="F1060" t="s">
        <v>1185</v>
      </c>
      <c r="G1060" t="s">
        <v>31552</v>
      </c>
      <c r="H1060" t="s">
        <v>1432</v>
      </c>
      <c r="I1060" t="s">
        <v>78</v>
      </c>
      <c r="J1060" t="s">
        <v>135</v>
      </c>
      <c r="K1060" t="s">
        <v>22</v>
      </c>
      <c r="L1060" t="s">
        <v>136</v>
      </c>
      <c r="M1060" t="s">
        <v>4176</v>
      </c>
      <c r="N1060" t="s">
        <v>4177</v>
      </c>
      <c r="O1060">
        <v>2.3391666666666668</v>
      </c>
      <c r="P1060">
        <v>0</v>
      </c>
      <c r="Q1060">
        <v>994</v>
      </c>
      <c r="R1060">
        <v>0</v>
      </c>
      <c r="S1060">
        <v>0</v>
      </c>
      <c r="T1060">
        <v>0</v>
      </c>
      <c r="U1060">
        <v>68</v>
      </c>
      <c r="V1060">
        <v>0</v>
      </c>
      <c r="W1060">
        <v>0</v>
      </c>
      <c r="X1060">
        <v>0</v>
      </c>
      <c r="Y1060">
        <v>543.95330000000001</v>
      </c>
      <c r="Z1060">
        <v>0</v>
      </c>
      <c r="AA1060">
        <v>0</v>
      </c>
      <c r="AB1060">
        <v>0</v>
      </c>
      <c r="AC1060">
        <v>182.95244</v>
      </c>
      <c r="AD1060">
        <v>0</v>
      </c>
      <c r="AE1060">
        <v>0</v>
      </c>
      <c r="AF1060">
        <v>726.90575999999999</v>
      </c>
    </row>
    <row r="1061" spans="1:32" x14ac:dyDescent="0.3">
      <c r="A1061">
        <v>2802522</v>
      </c>
      <c r="B1061">
        <v>1</v>
      </c>
      <c r="C1061" t="s">
        <v>82</v>
      </c>
      <c r="D1061" t="s">
        <v>92</v>
      </c>
      <c r="E1061" t="s">
        <v>4178</v>
      </c>
      <c r="F1061" t="s">
        <v>4179</v>
      </c>
      <c r="G1061" t="s">
        <v>31546</v>
      </c>
      <c r="H1061" t="s">
        <v>409</v>
      </c>
      <c r="I1061" t="s">
        <v>78</v>
      </c>
      <c r="J1061" t="s">
        <v>135</v>
      </c>
      <c r="K1061" t="s">
        <v>3</v>
      </c>
      <c r="L1061" t="s">
        <v>136</v>
      </c>
      <c r="M1061" t="s">
        <v>4180</v>
      </c>
      <c r="N1061" t="s">
        <v>4181</v>
      </c>
      <c r="O1061">
        <v>8.4344444444444449</v>
      </c>
      <c r="P1061">
        <v>0</v>
      </c>
      <c r="Q1061">
        <v>38</v>
      </c>
      <c r="R1061">
        <v>0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0</v>
      </c>
      <c r="Y1061">
        <v>90.718369999999993</v>
      </c>
      <c r="Z1061">
        <v>0</v>
      </c>
      <c r="AA1061">
        <v>0</v>
      </c>
      <c r="AB1061">
        <v>0</v>
      </c>
      <c r="AC1061">
        <v>13.545218999999999</v>
      </c>
      <c r="AD1061">
        <v>0</v>
      </c>
      <c r="AE1061">
        <v>0</v>
      </c>
      <c r="AF1061">
        <v>104.26358999999999</v>
      </c>
    </row>
    <row r="1062" spans="1:32" x14ac:dyDescent="0.3">
      <c r="A1062">
        <v>2802510</v>
      </c>
      <c r="B1062">
        <v>1</v>
      </c>
      <c r="C1062" t="s">
        <v>82</v>
      </c>
      <c r="D1062" t="s">
        <v>101</v>
      </c>
      <c r="E1062" t="s">
        <v>4182</v>
      </c>
      <c r="F1062" t="s">
        <v>4183</v>
      </c>
      <c r="G1062" t="s">
        <v>31546</v>
      </c>
      <c r="H1062" t="s">
        <v>145</v>
      </c>
      <c r="I1062" t="s">
        <v>78</v>
      </c>
      <c r="J1062" t="s">
        <v>135</v>
      </c>
      <c r="K1062" t="s">
        <v>22</v>
      </c>
      <c r="L1062" t="s">
        <v>136</v>
      </c>
      <c r="M1062" t="s">
        <v>4184</v>
      </c>
      <c r="N1062" t="s">
        <v>4185</v>
      </c>
      <c r="O1062">
        <v>3.0397222222222222</v>
      </c>
      <c r="P1062">
        <v>0</v>
      </c>
      <c r="Q1062">
        <v>61</v>
      </c>
      <c r="R1062">
        <v>0</v>
      </c>
      <c r="S1062">
        <v>1</v>
      </c>
      <c r="T1062">
        <v>0</v>
      </c>
      <c r="U1062">
        <v>18</v>
      </c>
      <c r="V1062">
        <v>0</v>
      </c>
      <c r="W1062">
        <v>0</v>
      </c>
      <c r="X1062">
        <v>0</v>
      </c>
      <c r="Y1062">
        <v>46.553393999999997</v>
      </c>
      <c r="Z1062">
        <v>0</v>
      </c>
      <c r="AA1062">
        <v>3.2105509999999997E-2</v>
      </c>
      <c r="AB1062">
        <v>0</v>
      </c>
      <c r="AC1062">
        <v>38.372999999999998</v>
      </c>
      <c r="AD1062">
        <v>0</v>
      </c>
      <c r="AE1062">
        <v>0</v>
      </c>
      <c r="AF1062">
        <v>84.958495999999997</v>
      </c>
    </row>
    <row r="1063" spans="1:32" x14ac:dyDescent="0.3">
      <c r="A1063">
        <v>2802493</v>
      </c>
      <c r="B1063">
        <v>1</v>
      </c>
      <c r="C1063" t="s">
        <v>82</v>
      </c>
      <c r="D1063" t="s">
        <v>104</v>
      </c>
      <c r="E1063" t="s">
        <v>4186</v>
      </c>
      <c r="F1063" t="s">
        <v>4187</v>
      </c>
      <c r="G1063" t="s">
        <v>31546</v>
      </c>
      <c r="H1063" t="s">
        <v>145</v>
      </c>
      <c r="I1063" t="s">
        <v>78</v>
      </c>
      <c r="J1063" t="s">
        <v>135</v>
      </c>
      <c r="K1063" t="s">
        <v>22</v>
      </c>
      <c r="L1063" t="s">
        <v>136</v>
      </c>
      <c r="M1063" t="s">
        <v>4188</v>
      </c>
      <c r="N1063" t="s">
        <v>4189</v>
      </c>
      <c r="O1063">
        <v>6.5866666666666669</v>
      </c>
      <c r="P1063">
        <v>0</v>
      </c>
      <c r="Q1063">
        <v>77</v>
      </c>
      <c r="R1063">
        <v>0</v>
      </c>
      <c r="S1063">
        <v>0</v>
      </c>
      <c r="T1063">
        <v>0</v>
      </c>
      <c r="U1063">
        <v>4</v>
      </c>
      <c r="V1063">
        <v>0</v>
      </c>
      <c r="W1063">
        <v>0</v>
      </c>
      <c r="X1063">
        <v>0</v>
      </c>
      <c r="Y1063">
        <v>177.63462999999999</v>
      </c>
      <c r="Z1063">
        <v>0</v>
      </c>
      <c r="AA1063">
        <v>0</v>
      </c>
      <c r="AB1063">
        <v>0</v>
      </c>
      <c r="AC1063">
        <v>12.172078000000001</v>
      </c>
      <c r="AD1063">
        <v>0</v>
      </c>
      <c r="AE1063">
        <v>0</v>
      </c>
      <c r="AF1063">
        <v>189.80670000000001</v>
      </c>
    </row>
    <row r="1064" spans="1:32" x14ac:dyDescent="0.3">
      <c r="A1064">
        <v>2802474</v>
      </c>
      <c r="B1064">
        <v>1</v>
      </c>
      <c r="C1064" t="s">
        <v>83</v>
      </c>
      <c r="D1064" t="s">
        <v>116</v>
      </c>
      <c r="E1064" t="s">
        <v>4190</v>
      </c>
      <c r="F1064" t="s">
        <v>4191</v>
      </c>
      <c r="G1064" t="s">
        <v>31551</v>
      </c>
      <c r="H1064" t="s">
        <v>672</v>
      </c>
      <c r="I1064" t="s">
        <v>79</v>
      </c>
      <c r="J1064" t="s">
        <v>135</v>
      </c>
      <c r="K1064" t="s">
        <v>22</v>
      </c>
      <c r="L1064" t="s">
        <v>136</v>
      </c>
      <c r="M1064" t="s">
        <v>4192</v>
      </c>
      <c r="N1064" t="s">
        <v>4193</v>
      </c>
      <c r="O1064">
        <v>2.5297222222222224</v>
      </c>
      <c r="P1064">
        <v>1</v>
      </c>
      <c r="Q1064">
        <v>29</v>
      </c>
      <c r="R1064">
        <v>1</v>
      </c>
      <c r="S1064">
        <v>0</v>
      </c>
      <c r="T1064">
        <v>2</v>
      </c>
      <c r="U1064">
        <v>1</v>
      </c>
      <c r="V1064">
        <v>2</v>
      </c>
      <c r="W1064">
        <v>0</v>
      </c>
      <c r="X1064">
        <v>14.296830999999999</v>
      </c>
      <c r="Y1064">
        <v>6.9281693000000004</v>
      </c>
      <c r="Z1064">
        <v>0.6475069</v>
      </c>
      <c r="AA1064">
        <v>0</v>
      </c>
      <c r="AB1064">
        <v>6.9945444999999999</v>
      </c>
      <c r="AC1064">
        <v>0</v>
      </c>
      <c r="AD1064">
        <v>36.910249999999998</v>
      </c>
      <c r="AE1064">
        <v>0</v>
      </c>
      <c r="AF1064">
        <v>65.777305999999996</v>
      </c>
    </row>
    <row r="1065" spans="1:32" x14ac:dyDescent="0.3">
      <c r="A1065">
        <v>2802450</v>
      </c>
      <c r="B1065">
        <v>1</v>
      </c>
      <c r="C1065" t="s">
        <v>82</v>
      </c>
      <c r="D1065" t="s">
        <v>101</v>
      </c>
      <c r="E1065" t="s">
        <v>4194</v>
      </c>
      <c r="F1065" t="s">
        <v>4195</v>
      </c>
      <c r="G1065" t="s">
        <v>31551</v>
      </c>
      <c r="H1065" t="s">
        <v>672</v>
      </c>
      <c r="I1065" t="s">
        <v>79</v>
      </c>
      <c r="J1065" t="s">
        <v>135</v>
      </c>
      <c r="K1065" t="s">
        <v>22</v>
      </c>
      <c r="L1065" t="s">
        <v>136</v>
      </c>
      <c r="M1065" t="s">
        <v>4196</v>
      </c>
      <c r="N1065" t="s">
        <v>4197</v>
      </c>
      <c r="O1065">
        <v>6.7752777777777782</v>
      </c>
      <c r="P1065">
        <v>0</v>
      </c>
      <c r="Q1065">
        <v>0</v>
      </c>
      <c r="R1065">
        <v>3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8.2443284999999999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8.2443284999999999</v>
      </c>
    </row>
    <row r="1066" spans="1:32" x14ac:dyDescent="0.3">
      <c r="A1066">
        <v>2802464</v>
      </c>
      <c r="B1066">
        <v>1</v>
      </c>
      <c r="C1066" t="s">
        <v>82</v>
      </c>
      <c r="D1066" t="s">
        <v>106</v>
      </c>
      <c r="E1066" t="s">
        <v>4198</v>
      </c>
      <c r="F1066" t="s">
        <v>4199</v>
      </c>
      <c r="G1066" t="s">
        <v>31552</v>
      </c>
      <c r="H1066" t="s">
        <v>643</v>
      </c>
      <c r="I1066" t="s">
        <v>78</v>
      </c>
      <c r="J1066" t="s">
        <v>135</v>
      </c>
      <c r="K1066" t="s">
        <v>22</v>
      </c>
      <c r="L1066" t="s">
        <v>186</v>
      </c>
      <c r="M1066" t="s">
        <v>4200</v>
      </c>
      <c r="N1066" t="s">
        <v>4201</v>
      </c>
      <c r="O1066">
        <v>3.0008333333333335</v>
      </c>
      <c r="P1066">
        <v>0</v>
      </c>
      <c r="Q1066">
        <v>449</v>
      </c>
      <c r="R1066">
        <v>0</v>
      </c>
      <c r="S1066">
        <v>0</v>
      </c>
      <c r="T1066">
        <v>0</v>
      </c>
      <c r="U1066">
        <v>35</v>
      </c>
      <c r="V1066">
        <v>0</v>
      </c>
      <c r="W1066">
        <v>0</v>
      </c>
      <c r="X1066">
        <v>0</v>
      </c>
      <c r="Y1066">
        <v>281.52343999999999</v>
      </c>
      <c r="Z1066">
        <v>0</v>
      </c>
      <c r="AA1066">
        <v>0</v>
      </c>
      <c r="AB1066">
        <v>0</v>
      </c>
      <c r="AC1066">
        <v>84.936440000000005</v>
      </c>
      <c r="AD1066">
        <v>0</v>
      </c>
      <c r="AE1066">
        <v>0</v>
      </c>
      <c r="AF1066">
        <v>366.4599</v>
      </c>
    </row>
    <row r="1067" spans="1:32" x14ac:dyDescent="0.3">
      <c r="A1067">
        <v>2802307</v>
      </c>
      <c r="B1067">
        <v>1</v>
      </c>
      <c r="C1067" t="s">
        <v>82</v>
      </c>
      <c r="D1067" t="s">
        <v>99</v>
      </c>
      <c r="E1067" t="s">
        <v>4202</v>
      </c>
      <c r="F1067" t="s">
        <v>4203</v>
      </c>
      <c r="G1067" t="s">
        <v>31548</v>
      </c>
      <c r="H1067" t="s">
        <v>333</v>
      </c>
      <c r="I1067" t="s">
        <v>78</v>
      </c>
      <c r="J1067" t="s">
        <v>135</v>
      </c>
      <c r="K1067" t="s">
        <v>22</v>
      </c>
      <c r="L1067" t="s">
        <v>136</v>
      </c>
      <c r="M1067" t="s">
        <v>4204</v>
      </c>
      <c r="N1067" t="s">
        <v>4205</v>
      </c>
      <c r="O1067">
        <v>1.7180555555555554</v>
      </c>
      <c r="P1067">
        <v>0</v>
      </c>
      <c r="Q1067">
        <v>1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0.60628395999999996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0.60628395999999996</v>
      </c>
    </row>
    <row r="1068" spans="1:32" x14ac:dyDescent="0.3">
      <c r="A1068">
        <v>2802305</v>
      </c>
      <c r="B1068">
        <v>1</v>
      </c>
      <c r="C1068" t="s">
        <v>82</v>
      </c>
      <c r="D1068" t="s">
        <v>84</v>
      </c>
      <c r="E1068" t="s">
        <v>4206</v>
      </c>
      <c r="F1068" t="s">
        <v>4207</v>
      </c>
      <c r="G1068" t="s">
        <v>31548</v>
      </c>
      <c r="H1068" t="s">
        <v>311</v>
      </c>
      <c r="I1068" t="s">
        <v>78</v>
      </c>
      <c r="J1068" t="s">
        <v>135</v>
      </c>
      <c r="K1068" t="s">
        <v>22</v>
      </c>
      <c r="L1068" t="s">
        <v>136</v>
      </c>
      <c r="M1068" t="s">
        <v>4208</v>
      </c>
      <c r="N1068" t="s">
        <v>4209</v>
      </c>
      <c r="O1068">
        <v>2.2008333333333332</v>
      </c>
      <c r="P1068">
        <v>0</v>
      </c>
      <c r="Q1068">
        <v>7</v>
      </c>
      <c r="R1068">
        <v>0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0</v>
      </c>
      <c r="Y1068">
        <v>2.7946699000000002</v>
      </c>
      <c r="Z1068">
        <v>0</v>
      </c>
      <c r="AA1068">
        <v>0</v>
      </c>
      <c r="AB1068">
        <v>0</v>
      </c>
      <c r="AC1068">
        <v>8.3549430000000005</v>
      </c>
      <c r="AD1068">
        <v>0</v>
      </c>
      <c r="AE1068">
        <v>0</v>
      </c>
      <c r="AF1068">
        <v>11.149613</v>
      </c>
    </row>
    <row r="1069" spans="1:32" x14ac:dyDescent="0.3">
      <c r="A1069">
        <v>2802300</v>
      </c>
      <c r="B1069">
        <v>2</v>
      </c>
      <c r="C1069" t="s">
        <v>82</v>
      </c>
      <c r="D1069" t="s">
        <v>98</v>
      </c>
      <c r="E1069" t="s">
        <v>3712</v>
      </c>
      <c r="F1069" t="s">
        <v>3713</v>
      </c>
      <c r="G1069" t="s">
        <v>31552</v>
      </c>
      <c r="H1069" t="s">
        <v>1297</v>
      </c>
      <c r="I1069" t="s">
        <v>78</v>
      </c>
      <c r="J1069" t="s">
        <v>135</v>
      </c>
      <c r="K1069" t="s">
        <v>22</v>
      </c>
      <c r="L1069" t="s">
        <v>136</v>
      </c>
      <c r="M1069" t="s">
        <v>4210</v>
      </c>
      <c r="N1069" t="s">
        <v>4211</v>
      </c>
      <c r="O1069">
        <v>0.35555555555555557</v>
      </c>
      <c r="P1069">
        <v>0</v>
      </c>
      <c r="Q1069">
        <v>503</v>
      </c>
      <c r="R1069">
        <v>0</v>
      </c>
      <c r="S1069">
        <v>0</v>
      </c>
      <c r="T1069">
        <v>0</v>
      </c>
      <c r="U1069">
        <v>37</v>
      </c>
      <c r="V1069">
        <v>0</v>
      </c>
      <c r="W1069">
        <v>1</v>
      </c>
      <c r="X1069">
        <v>0</v>
      </c>
      <c r="Y1069">
        <v>59.372906</v>
      </c>
      <c r="Z1069">
        <v>0</v>
      </c>
      <c r="AA1069">
        <v>0</v>
      </c>
      <c r="AB1069">
        <v>0</v>
      </c>
      <c r="AC1069">
        <v>7.0064070000000003</v>
      </c>
      <c r="AD1069">
        <v>0</v>
      </c>
      <c r="AE1069">
        <v>1.8160639999999999</v>
      </c>
      <c r="AF1069">
        <v>68.19538</v>
      </c>
    </row>
    <row r="1070" spans="1:32" x14ac:dyDescent="0.3">
      <c r="A1070">
        <v>2802229</v>
      </c>
      <c r="B1070">
        <v>1</v>
      </c>
      <c r="C1070" t="s">
        <v>82</v>
      </c>
      <c r="D1070" t="s">
        <v>90</v>
      </c>
      <c r="E1070" t="s">
        <v>4212</v>
      </c>
      <c r="F1070" t="s">
        <v>4213</v>
      </c>
      <c r="G1070" t="s">
        <v>31551</v>
      </c>
      <c r="H1070" t="s">
        <v>145</v>
      </c>
      <c r="I1070" t="s">
        <v>79</v>
      </c>
      <c r="J1070" t="s">
        <v>135</v>
      </c>
      <c r="K1070" t="s">
        <v>22</v>
      </c>
      <c r="L1070" t="s">
        <v>136</v>
      </c>
      <c r="M1070" t="s">
        <v>4214</v>
      </c>
      <c r="N1070" t="s">
        <v>4215</v>
      </c>
      <c r="O1070">
        <v>0.72222222222222221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1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160.70023</v>
      </c>
      <c r="AE1070">
        <v>0</v>
      </c>
      <c r="AF1070">
        <v>160.70023</v>
      </c>
    </row>
    <row r="1071" spans="1:32" x14ac:dyDescent="0.3">
      <c r="A1071">
        <v>2802180</v>
      </c>
      <c r="B1071">
        <v>2</v>
      </c>
      <c r="C1071" t="s">
        <v>82</v>
      </c>
      <c r="D1071" t="s">
        <v>88</v>
      </c>
      <c r="E1071" t="s">
        <v>4216</v>
      </c>
      <c r="F1071" t="s">
        <v>4217</v>
      </c>
      <c r="G1071" t="s">
        <v>31552</v>
      </c>
      <c r="H1071" t="s">
        <v>1297</v>
      </c>
      <c r="I1071" t="s">
        <v>78</v>
      </c>
      <c r="J1071" t="s">
        <v>135</v>
      </c>
      <c r="K1071" t="s">
        <v>22</v>
      </c>
      <c r="L1071" t="s">
        <v>136</v>
      </c>
      <c r="M1071" t="s">
        <v>4218</v>
      </c>
      <c r="N1071" t="s">
        <v>4219</v>
      </c>
      <c r="O1071">
        <v>0.33805555555555555</v>
      </c>
      <c r="P1071">
        <v>0</v>
      </c>
      <c r="Q1071">
        <v>80</v>
      </c>
      <c r="R1071">
        <v>0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0</v>
      </c>
      <c r="Y1071">
        <v>1.6603521999999999</v>
      </c>
      <c r="Z1071">
        <v>0</v>
      </c>
      <c r="AA1071">
        <v>0</v>
      </c>
      <c r="AB1071">
        <v>0</v>
      </c>
      <c r="AC1071">
        <v>3.0784967999999998E-3</v>
      </c>
      <c r="AD1071">
        <v>0</v>
      </c>
      <c r="AE1071">
        <v>0</v>
      </c>
      <c r="AF1071">
        <v>1.6634306999999999</v>
      </c>
    </row>
    <row r="1072" spans="1:32" x14ac:dyDescent="0.3">
      <c r="A1072">
        <v>2802202</v>
      </c>
      <c r="B1072">
        <v>1</v>
      </c>
      <c r="C1072" t="s">
        <v>82</v>
      </c>
      <c r="D1072" t="s">
        <v>90</v>
      </c>
      <c r="E1072" t="s">
        <v>4220</v>
      </c>
      <c r="F1072" t="s">
        <v>4221</v>
      </c>
      <c r="G1072" t="s">
        <v>31548</v>
      </c>
      <c r="H1072" t="s">
        <v>311</v>
      </c>
      <c r="I1072" t="s">
        <v>78</v>
      </c>
      <c r="J1072" t="s">
        <v>135</v>
      </c>
      <c r="K1072" t="s">
        <v>22</v>
      </c>
      <c r="L1072" t="s">
        <v>136</v>
      </c>
      <c r="M1072" t="s">
        <v>4222</v>
      </c>
      <c r="N1072" t="s">
        <v>4223</v>
      </c>
      <c r="O1072">
        <v>1.451111111111111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2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166.54004</v>
      </c>
      <c r="AF1072">
        <v>166.54004</v>
      </c>
    </row>
    <row r="1073" spans="1:32" x14ac:dyDescent="0.3">
      <c r="A1073">
        <v>2802221</v>
      </c>
      <c r="B1073">
        <v>1</v>
      </c>
      <c r="C1073" t="s">
        <v>82</v>
      </c>
      <c r="D1073" t="s">
        <v>106</v>
      </c>
      <c r="E1073" t="s">
        <v>4224</v>
      </c>
      <c r="F1073" t="s">
        <v>4225</v>
      </c>
      <c r="G1073" t="s">
        <v>31546</v>
      </c>
      <c r="H1073" t="s">
        <v>145</v>
      </c>
      <c r="I1073" t="s">
        <v>78</v>
      </c>
      <c r="J1073" t="s">
        <v>135</v>
      </c>
      <c r="K1073" t="s">
        <v>22</v>
      </c>
      <c r="L1073" t="s">
        <v>136</v>
      </c>
      <c r="M1073" t="s">
        <v>4226</v>
      </c>
      <c r="N1073" t="s">
        <v>4227</v>
      </c>
      <c r="O1073">
        <v>1.28</v>
      </c>
      <c r="P1073">
        <v>0</v>
      </c>
      <c r="Q1073">
        <v>340</v>
      </c>
      <c r="R1073">
        <v>0</v>
      </c>
      <c r="S1073">
        <v>0</v>
      </c>
      <c r="T1073">
        <v>0</v>
      </c>
      <c r="U1073">
        <v>11</v>
      </c>
      <c r="V1073">
        <v>0</v>
      </c>
      <c r="W1073">
        <v>0</v>
      </c>
      <c r="X1073">
        <v>0</v>
      </c>
      <c r="Y1073">
        <v>96.869</v>
      </c>
      <c r="Z1073">
        <v>0</v>
      </c>
      <c r="AA1073">
        <v>0</v>
      </c>
      <c r="AB1073">
        <v>0</v>
      </c>
      <c r="AC1073">
        <v>1.8077152000000001</v>
      </c>
      <c r="AD1073">
        <v>0</v>
      </c>
      <c r="AE1073">
        <v>0</v>
      </c>
      <c r="AF1073">
        <v>98.676720000000003</v>
      </c>
    </row>
    <row r="1074" spans="1:32" x14ac:dyDescent="0.3">
      <c r="A1074">
        <v>2802207</v>
      </c>
      <c r="B1074">
        <v>1</v>
      </c>
      <c r="C1074" t="s">
        <v>83</v>
      </c>
      <c r="D1074" t="s">
        <v>115</v>
      </c>
      <c r="E1074" t="s">
        <v>4228</v>
      </c>
      <c r="F1074" t="s">
        <v>4229</v>
      </c>
      <c r="G1074" t="s">
        <v>31550</v>
      </c>
      <c r="H1074" t="s">
        <v>380</v>
      </c>
      <c r="I1074" t="s">
        <v>78</v>
      </c>
      <c r="J1074" t="s">
        <v>135</v>
      </c>
      <c r="K1074" t="s">
        <v>22</v>
      </c>
      <c r="L1074" t="s">
        <v>136</v>
      </c>
      <c r="M1074" t="s">
        <v>4230</v>
      </c>
      <c r="N1074" t="s">
        <v>4231</v>
      </c>
      <c r="O1074">
        <v>1.0425</v>
      </c>
      <c r="P1074">
        <v>0</v>
      </c>
      <c r="Q1074">
        <v>22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3.0029302000000002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3.0029302000000002</v>
      </c>
    </row>
    <row r="1075" spans="1:32" x14ac:dyDescent="0.3">
      <c r="A1075">
        <v>2802246</v>
      </c>
      <c r="B1075">
        <v>1</v>
      </c>
      <c r="C1075" t="s">
        <v>82</v>
      </c>
      <c r="D1075" t="s">
        <v>105</v>
      </c>
      <c r="E1075" t="s">
        <v>4232</v>
      </c>
      <c r="F1075" t="s">
        <v>4233</v>
      </c>
      <c r="G1075" t="s">
        <v>31546</v>
      </c>
      <c r="H1075" t="s">
        <v>223</v>
      </c>
      <c r="I1075" t="s">
        <v>78</v>
      </c>
      <c r="J1075" t="s">
        <v>135</v>
      </c>
      <c r="K1075" t="s">
        <v>22</v>
      </c>
      <c r="L1075" t="s">
        <v>136</v>
      </c>
      <c r="M1075" t="s">
        <v>4234</v>
      </c>
      <c r="N1075" t="s">
        <v>4235</v>
      </c>
      <c r="O1075">
        <v>0.42638888888888887</v>
      </c>
      <c r="P1075">
        <v>0</v>
      </c>
      <c r="Q1075">
        <v>98</v>
      </c>
      <c r="R1075">
        <v>0</v>
      </c>
      <c r="S1075">
        <v>0</v>
      </c>
      <c r="T1075">
        <v>0</v>
      </c>
      <c r="U1075">
        <v>3</v>
      </c>
      <c r="V1075">
        <v>0</v>
      </c>
      <c r="W1075">
        <v>0</v>
      </c>
      <c r="X1075">
        <v>0</v>
      </c>
      <c r="Y1075">
        <v>14.10576</v>
      </c>
      <c r="Z1075">
        <v>0</v>
      </c>
      <c r="AA1075">
        <v>0</v>
      </c>
      <c r="AB1075">
        <v>0</v>
      </c>
      <c r="AC1075">
        <v>0.62513510000000005</v>
      </c>
      <c r="AD1075">
        <v>0</v>
      </c>
      <c r="AE1075">
        <v>0</v>
      </c>
      <c r="AF1075">
        <v>14.730893999999999</v>
      </c>
    </row>
    <row r="1076" spans="1:32" x14ac:dyDescent="0.3">
      <c r="A1076">
        <v>2801925</v>
      </c>
      <c r="B1076">
        <v>2</v>
      </c>
      <c r="C1076" t="s">
        <v>82</v>
      </c>
      <c r="D1076" t="s">
        <v>103</v>
      </c>
      <c r="E1076" t="s">
        <v>4236</v>
      </c>
      <c r="F1076" t="s">
        <v>4237</v>
      </c>
      <c r="G1076" t="s">
        <v>31552</v>
      </c>
      <c r="H1076" t="s">
        <v>223</v>
      </c>
      <c r="I1076" t="s">
        <v>78</v>
      </c>
      <c r="J1076" t="s">
        <v>248</v>
      </c>
      <c r="K1076" t="s">
        <v>22</v>
      </c>
      <c r="L1076" t="s">
        <v>136</v>
      </c>
      <c r="M1076" t="s">
        <v>4238</v>
      </c>
      <c r="N1076" t="s">
        <v>4239</v>
      </c>
      <c r="O1076">
        <v>1.0833333333333334E-2</v>
      </c>
      <c r="P1076">
        <v>0</v>
      </c>
      <c r="Q1076">
        <v>58</v>
      </c>
      <c r="R1076">
        <v>0</v>
      </c>
      <c r="S1076">
        <v>29</v>
      </c>
      <c r="T1076">
        <v>0</v>
      </c>
      <c r="U1076">
        <v>9</v>
      </c>
      <c r="V1076">
        <v>0</v>
      </c>
      <c r="W1076">
        <v>0</v>
      </c>
      <c r="X1076">
        <v>0</v>
      </c>
      <c r="Y1076">
        <v>6.5216410000000002E-2</v>
      </c>
      <c r="Z1076">
        <v>0</v>
      </c>
      <c r="AA1076">
        <v>9.0833849999999994E-2</v>
      </c>
      <c r="AB1076">
        <v>0</v>
      </c>
      <c r="AC1076">
        <v>1.8563481E-2</v>
      </c>
      <c r="AD1076">
        <v>0</v>
      </c>
      <c r="AE1076">
        <v>0</v>
      </c>
      <c r="AF1076">
        <v>0.17461373999999999</v>
      </c>
    </row>
    <row r="1077" spans="1:32" x14ac:dyDescent="0.3">
      <c r="A1077">
        <v>2801906</v>
      </c>
      <c r="B1077">
        <v>2</v>
      </c>
      <c r="C1077" t="s">
        <v>83</v>
      </c>
      <c r="D1077" t="s">
        <v>128</v>
      </c>
      <c r="E1077" t="s">
        <v>4240</v>
      </c>
      <c r="F1077" t="s">
        <v>4241</v>
      </c>
      <c r="G1077" t="s">
        <v>31551</v>
      </c>
      <c r="H1077" t="s">
        <v>624</v>
      </c>
      <c r="I1077" t="s">
        <v>79</v>
      </c>
      <c r="J1077" t="s">
        <v>135</v>
      </c>
      <c r="K1077" t="s">
        <v>22</v>
      </c>
      <c r="L1077" t="s">
        <v>136</v>
      </c>
      <c r="M1077" t="s">
        <v>4242</v>
      </c>
      <c r="N1077" t="s">
        <v>4243</v>
      </c>
      <c r="O1077">
        <v>0.39194444444444443</v>
      </c>
      <c r="P1077">
        <v>1</v>
      </c>
      <c r="Q1077">
        <v>503</v>
      </c>
      <c r="R1077">
        <v>108</v>
      </c>
      <c r="S1077">
        <v>146</v>
      </c>
      <c r="T1077">
        <v>8</v>
      </c>
      <c r="U1077">
        <v>73</v>
      </c>
      <c r="V1077">
        <v>0</v>
      </c>
      <c r="W1077">
        <v>0</v>
      </c>
      <c r="X1077">
        <v>7.2466970000000006E-2</v>
      </c>
      <c r="Y1077">
        <v>44.095036</v>
      </c>
      <c r="Z1077">
        <v>52.509563</v>
      </c>
      <c r="AA1077">
        <v>25.616517999999999</v>
      </c>
      <c r="AB1077">
        <v>21.787302</v>
      </c>
      <c r="AC1077">
        <v>14.589819</v>
      </c>
      <c r="AD1077">
        <v>0</v>
      </c>
      <c r="AE1077">
        <v>0</v>
      </c>
      <c r="AF1077">
        <v>158.67070000000001</v>
      </c>
    </row>
    <row r="1078" spans="1:32" x14ac:dyDescent="0.3">
      <c r="A1078">
        <v>2802126</v>
      </c>
      <c r="B1078">
        <v>1</v>
      </c>
      <c r="C1078" t="s">
        <v>83</v>
      </c>
      <c r="D1078" t="s">
        <v>124</v>
      </c>
      <c r="E1078" t="s">
        <v>4244</v>
      </c>
      <c r="F1078" t="s">
        <v>4245</v>
      </c>
      <c r="G1078" t="s">
        <v>31546</v>
      </c>
      <c r="H1078" t="s">
        <v>223</v>
      </c>
      <c r="I1078" t="s">
        <v>78</v>
      </c>
      <c r="J1078" t="s">
        <v>135</v>
      </c>
      <c r="K1078" t="s">
        <v>22</v>
      </c>
      <c r="L1078" t="s">
        <v>136</v>
      </c>
      <c r="M1078" t="s">
        <v>4246</v>
      </c>
      <c r="N1078" t="s">
        <v>4247</v>
      </c>
      <c r="O1078">
        <v>2.7669444444444444</v>
      </c>
      <c r="P1078">
        <v>0</v>
      </c>
      <c r="Q1078">
        <v>13</v>
      </c>
      <c r="R1078">
        <v>0</v>
      </c>
      <c r="S1078">
        <v>10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2.5109715000000001</v>
      </c>
      <c r="Z1078">
        <v>0</v>
      </c>
      <c r="AA1078">
        <v>0.56315559999999998</v>
      </c>
      <c r="AB1078">
        <v>0</v>
      </c>
      <c r="AC1078">
        <v>0</v>
      </c>
      <c r="AD1078">
        <v>0</v>
      </c>
      <c r="AE1078">
        <v>0</v>
      </c>
      <c r="AF1078">
        <v>3.0741271999999999</v>
      </c>
    </row>
    <row r="1079" spans="1:32" x14ac:dyDescent="0.3">
      <c r="A1079">
        <v>2802131</v>
      </c>
      <c r="B1079">
        <v>1</v>
      </c>
      <c r="C1079" t="s">
        <v>82</v>
      </c>
      <c r="D1079" t="s">
        <v>87</v>
      </c>
      <c r="E1079" t="s">
        <v>4248</v>
      </c>
      <c r="F1079" t="s">
        <v>4249</v>
      </c>
      <c r="G1079" t="s">
        <v>31551</v>
      </c>
      <c r="H1079" t="s">
        <v>185</v>
      </c>
      <c r="I1079" t="s">
        <v>79</v>
      </c>
      <c r="J1079" t="s">
        <v>248</v>
      </c>
      <c r="K1079" t="s">
        <v>22</v>
      </c>
      <c r="L1079" t="s">
        <v>186</v>
      </c>
      <c r="M1079" t="s">
        <v>4250</v>
      </c>
      <c r="N1079" t="s">
        <v>4251</v>
      </c>
      <c r="O1079">
        <v>2.4722222222222222E-2</v>
      </c>
      <c r="P1079">
        <v>8</v>
      </c>
      <c r="Q1079">
        <v>131</v>
      </c>
      <c r="R1079">
        <v>5</v>
      </c>
      <c r="S1079">
        <v>1</v>
      </c>
      <c r="T1079">
        <v>5</v>
      </c>
      <c r="U1079">
        <v>19</v>
      </c>
      <c r="V1079">
        <v>0</v>
      </c>
      <c r="W1079">
        <v>0</v>
      </c>
      <c r="X1079">
        <v>6.2011823000000001E-2</v>
      </c>
      <c r="Y1079">
        <v>0.67385244</v>
      </c>
      <c r="Z1079">
        <v>2.6596333999999999E-2</v>
      </c>
      <c r="AA1079">
        <v>5.8388379999999997E-6</v>
      </c>
      <c r="AB1079">
        <v>1.9521953999999999</v>
      </c>
      <c r="AC1079">
        <v>0.8612282</v>
      </c>
      <c r="AD1079">
        <v>0</v>
      </c>
      <c r="AE1079">
        <v>0</v>
      </c>
      <c r="AF1079">
        <v>3.5758899999999998</v>
      </c>
    </row>
    <row r="1080" spans="1:32" x14ac:dyDescent="0.3">
      <c r="A1080">
        <v>2802052</v>
      </c>
      <c r="B1080">
        <v>1</v>
      </c>
      <c r="C1080" t="s">
        <v>82</v>
      </c>
      <c r="D1080" t="s">
        <v>85</v>
      </c>
      <c r="E1080" t="s">
        <v>4252</v>
      </c>
      <c r="F1080" t="s">
        <v>4253</v>
      </c>
      <c r="G1080" t="s">
        <v>31548</v>
      </c>
      <c r="H1080" t="s">
        <v>893</v>
      </c>
      <c r="I1080" t="s">
        <v>78</v>
      </c>
      <c r="J1080" t="s">
        <v>135</v>
      </c>
      <c r="K1080" t="s">
        <v>22</v>
      </c>
      <c r="L1080" t="s">
        <v>136</v>
      </c>
      <c r="M1080" t="s">
        <v>4254</v>
      </c>
      <c r="N1080" t="s">
        <v>4255</v>
      </c>
      <c r="O1080">
        <v>2.3541666666666665</v>
      </c>
      <c r="P1080">
        <v>0</v>
      </c>
      <c r="Q1080">
        <v>0</v>
      </c>
      <c r="R1080">
        <v>0</v>
      </c>
      <c r="S1080">
        <v>1</v>
      </c>
      <c r="T1080">
        <v>0</v>
      </c>
      <c r="U1080">
        <v>3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2.3292673000000002</v>
      </c>
      <c r="AB1080">
        <v>0</v>
      </c>
      <c r="AC1080">
        <v>3.5974084999999998</v>
      </c>
      <c r="AD1080">
        <v>0</v>
      </c>
      <c r="AE1080">
        <v>0</v>
      </c>
      <c r="AF1080">
        <v>5.9266759999999996</v>
      </c>
    </row>
    <row r="1081" spans="1:32" x14ac:dyDescent="0.3">
      <c r="A1081">
        <v>2802056</v>
      </c>
      <c r="B1081">
        <v>1</v>
      </c>
      <c r="C1081" t="s">
        <v>82</v>
      </c>
      <c r="D1081" t="s">
        <v>88</v>
      </c>
      <c r="E1081" t="s">
        <v>4256</v>
      </c>
      <c r="F1081" t="s">
        <v>4257</v>
      </c>
      <c r="G1081" t="s">
        <v>31548</v>
      </c>
      <c r="H1081" t="s">
        <v>893</v>
      </c>
      <c r="I1081" t="s">
        <v>78</v>
      </c>
      <c r="J1081" t="s">
        <v>135</v>
      </c>
      <c r="K1081" t="s">
        <v>22</v>
      </c>
      <c r="L1081" t="s">
        <v>136</v>
      </c>
      <c r="M1081" t="s">
        <v>4258</v>
      </c>
      <c r="N1081" t="s">
        <v>4259</v>
      </c>
      <c r="O1081">
        <v>4.3663888888888893</v>
      </c>
      <c r="P1081">
        <v>0</v>
      </c>
      <c r="Q1081">
        <v>10</v>
      </c>
      <c r="R1081">
        <v>0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0</v>
      </c>
      <c r="Y1081">
        <v>10.034851</v>
      </c>
      <c r="Z1081">
        <v>0</v>
      </c>
      <c r="AA1081">
        <v>0</v>
      </c>
      <c r="AB1081">
        <v>0</v>
      </c>
      <c r="AC1081">
        <v>41.467410000000001</v>
      </c>
      <c r="AD1081">
        <v>0</v>
      </c>
      <c r="AE1081">
        <v>0</v>
      </c>
      <c r="AF1081">
        <v>51.502262000000002</v>
      </c>
    </row>
    <row r="1082" spans="1:32" x14ac:dyDescent="0.3">
      <c r="A1082">
        <v>2801961</v>
      </c>
      <c r="B1082">
        <v>1</v>
      </c>
      <c r="C1082" t="s">
        <v>83</v>
      </c>
      <c r="D1082" t="s">
        <v>130</v>
      </c>
      <c r="E1082" t="s">
        <v>4260</v>
      </c>
      <c r="F1082" t="s">
        <v>4261</v>
      </c>
      <c r="G1082" t="s">
        <v>31552</v>
      </c>
      <c r="H1082" t="s">
        <v>145</v>
      </c>
      <c r="I1082" t="s">
        <v>78</v>
      </c>
      <c r="J1082" t="s">
        <v>135</v>
      </c>
      <c r="K1082" t="s">
        <v>22</v>
      </c>
      <c r="L1082" t="s">
        <v>136</v>
      </c>
      <c r="M1082" t="s">
        <v>4262</v>
      </c>
      <c r="N1082" t="s">
        <v>4263</v>
      </c>
      <c r="O1082">
        <v>0.78722222222222227</v>
      </c>
      <c r="P1082">
        <v>0</v>
      </c>
      <c r="Q1082">
        <v>58</v>
      </c>
      <c r="R1082">
        <v>0</v>
      </c>
      <c r="S1082">
        <v>0</v>
      </c>
      <c r="T1082">
        <v>0</v>
      </c>
      <c r="U1082">
        <v>12</v>
      </c>
      <c r="V1082">
        <v>0</v>
      </c>
      <c r="W1082">
        <v>0</v>
      </c>
      <c r="X1082">
        <v>0</v>
      </c>
      <c r="Y1082">
        <v>7.1132702999999999</v>
      </c>
      <c r="Z1082">
        <v>0</v>
      </c>
      <c r="AA1082">
        <v>0</v>
      </c>
      <c r="AB1082">
        <v>0</v>
      </c>
      <c r="AC1082">
        <v>5.3006725000000001</v>
      </c>
      <c r="AD1082">
        <v>0</v>
      </c>
      <c r="AE1082">
        <v>0</v>
      </c>
      <c r="AF1082">
        <v>12.413943</v>
      </c>
    </row>
    <row r="1083" spans="1:32" x14ac:dyDescent="0.3">
      <c r="A1083">
        <v>2801955</v>
      </c>
      <c r="B1083">
        <v>1</v>
      </c>
      <c r="C1083" t="s">
        <v>82</v>
      </c>
      <c r="D1083" t="s">
        <v>100</v>
      </c>
      <c r="E1083" t="s">
        <v>4264</v>
      </c>
      <c r="F1083" t="s">
        <v>4265</v>
      </c>
      <c r="G1083" t="s">
        <v>31548</v>
      </c>
      <c r="H1083" t="s">
        <v>893</v>
      </c>
      <c r="I1083" t="s">
        <v>78</v>
      </c>
      <c r="J1083" t="s">
        <v>135</v>
      </c>
      <c r="K1083" t="s">
        <v>22</v>
      </c>
      <c r="L1083" t="s">
        <v>136</v>
      </c>
      <c r="M1083" t="s">
        <v>4266</v>
      </c>
      <c r="N1083" t="s">
        <v>4267</v>
      </c>
      <c r="O1083">
        <v>0.87083333333333335</v>
      </c>
      <c r="P1083">
        <v>0</v>
      </c>
      <c r="Q1083">
        <v>4</v>
      </c>
      <c r="R1083">
        <v>0</v>
      </c>
      <c r="S1083">
        <v>0</v>
      </c>
      <c r="T1083">
        <v>0</v>
      </c>
      <c r="U1083">
        <v>2</v>
      </c>
      <c r="V1083">
        <v>0</v>
      </c>
      <c r="W1083">
        <v>0</v>
      </c>
      <c r="X1083">
        <v>0</v>
      </c>
      <c r="Y1083">
        <v>0.50380579999999997</v>
      </c>
      <c r="Z1083">
        <v>0</v>
      </c>
      <c r="AA1083">
        <v>0</v>
      </c>
      <c r="AB1083">
        <v>0</v>
      </c>
      <c r="AC1083">
        <v>10.786232</v>
      </c>
      <c r="AD1083">
        <v>0</v>
      </c>
      <c r="AE1083">
        <v>0</v>
      </c>
      <c r="AF1083">
        <v>11.290037</v>
      </c>
    </row>
    <row r="1084" spans="1:32" x14ac:dyDescent="0.3">
      <c r="A1084">
        <v>2801938</v>
      </c>
      <c r="B1084">
        <v>2</v>
      </c>
      <c r="C1084" t="s">
        <v>82</v>
      </c>
      <c r="D1084" t="s">
        <v>93</v>
      </c>
      <c r="E1084" t="s">
        <v>4268</v>
      </c>
      <c r="F1084" t="s">
        <v>4269</v>
      </c>
      <c r="G1084" t="s">
        <v>31551</v>
      </c>
      <c r="H1084" t="s">
        <v>1358</v>
      </c>
      <c r="I1084" t="s">
        <v>79</v>
      </c>
      <c r="J1084" t="s">
        <v>135</v>
      </c>
      <c r="K1084" t="s">
        <v>22</v>
      </c>
      <c r="L1084" t="s">
        <v>136</v>
      </c>
      <c r="M1084" t="s">
        <v>4270</v>
      </c>
      <c r="N1084" t="s">
        <v>4271</v>
      </c>
      <c r="O1084">
        <v>0.89583333333333337</v>
      </c>
      <c r="P1084">
        <v>0</v>
      </c>
      <c r="Q1084">
        <v>0</v>
      </c>
      <c r="R1084">
        <v>0</v>
      </c>
      <c r="S1084">
        <v>0</v>
      </c>
      <c r="T1084">
        <v>1</v>
      </c>
      <c r="U1084">
        <v>1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261.15706999999998</v>
      </c>
      <c r="AC1084">
        <v>0</v>
      </c>
      <c r="AD1084">
        <v>0</v>
      </c>
      <c r="AE1084">
        <v>0</v>
      </c>
      <c r="AF1084">
        <v>261.15706999999998</v>
      </c>
    </row>
    <row r="1085" spans="1:32" x14ac:dyDescent="0.3">
      <c r="A1085">
        <v>2801925</v>
      </c>
      <c r="B1085">
        <v>1</v>
      </c>
      <c r="C1085" t="s">
        <v>82</v>
      </c>
      <c r="D1085" t="s">
        <v>103</v>
      </c>
      <c r="E1085" t="s">
        <v>3141</v>
      </c>
      <c r="F1085" t="s">
        <v>3142</v>
      </c>
      <c r="G1085" t="s">
        <v>31546</v>
      </c>
      <c r="H1085" t="s">
        <v>223</v>
      </c>
      <c r="I1085" t="s">
        <v>78</v>
      </c>
      <c r="J1085" t="s">
        <v>135</v>
      </c>
      <c r="K1085" t="s">
        <v>22</v>
      </c>
      <c r="L1085" t="s">
        <v>136</v>
      </c>
      <c r="M1085" t="s">
        <v>4272</v>
      </c>
      <c r="N1085" t="s">
        <v>4238</v>
      </c>
      <c r="O1085">
        <v>5.9363888888888887</v>
      </c>
      <c r="P1085">
        <v>0</v>
      </c>
      <c r="Q1085">
        <v>10</v>
      </c>
      <c r="R1085">
        <v>0</v>
      </c>
      <c r="S1085">
        <v>9</v>
      </c>
      <c r="T1085">
        <v>0</v>
      </c>
      <c r="U1085">
        <v>2</v>
      </c>
      <c r="V1085">
        <v>0</v>
      </c>
      <c r="W1085">
        <v>0</v>
      </c>
      <c r="X1085">
        <v>0</v>
      </c>
      <c r="Y1085">
        <v>5.7950463000000001</v>
      </c>
      <c r="Z1085">
        <v>0</v>
      </c>
      <c r="AA1085">
        <v>41.153984000000001</v>
      </c>
      <c r="AB1085">
        <v>0</v>
      </c>
      <c r="AC1085">
        <v>4.3693643</v>
      </c>
      <c r="AD1085">
        <v>0</v>
      </c>
      <c r="AE1085">
        <v>0</v>
      </c>
      <c r="AF1085">
        <v>51.318398000000002</v>
      </c>
    </row>
    <row r="1086" spans="1:32" x14ac:dyDescent="0.3">
      <c r="A1086">
        <v>2801860</v>
      </c>
      <c r="B1086">
        <v>1</v>
      </c>
      <c r="C1086" t="s">
        <v>82</v>
      </c>
      <c r="D1086" t="s">
        <v>101</v>
      </c>
      <c r="E1086" t="s">
        <v>4273</v>
      </c>
      <c r="F1086" t="s">
        <v>4274</v>
      </c>
      <c r="G1086" t="s">
        <v>31545</v>
      </c>
      <c r="H1086" t="s">
        <v>134</v>
      </c>
      <c r="I1086" t="s">
        <v>79</v>
      </c>
      <c r="J1086" t="s">
        <v>135</v>
      </c>
      <c r="K1086" t="s">
        <v>22</v>
      </c>
      <c r="L1086" t="s">
        <v>136</v>
      </c>
      <c r="M1086" t="s">
        <v>4275</v>
      </c>
      <c r="N1086" t="s">
        <v>4276</v>
      </c>
      <c r="O1086">
        <v>0.16333333333333333</v>
      </c>
      <c r="P1086">
        <v>10</v>
      </c>
      <c r="Q1086">
        <v>0</v>
      </c>
      <c r="R1086">
        <v>75</v>
      </c>
      <c r="S1086">
        <v>0</v>
      </c>
      <c r="T1086">
        <v>24</v>
      </c>
      <c r="U1086">
        <v>2</v>
      </c>
      <c r="V1086">
        <v>0</v>
      </c>
      <c r="W1086">
        <v>0</v>
      </c>
      <c r="X1086">
        <v>1.5517068999999999</v>
      </c>
      <c r="Y1086">
        <v>0</v>
      </c>
      <c r="Z1086">
        <v>25.507044</v>
      </c>
      <c r="AA1086">
        <v>0</v>
      </c>
      <c r="AB1086">
        <v>17.002811000000001</v>
      </c>
      <c r="AC1086">
        <v>1.3410681</v>
      </c>
      <c r="AD1086">
        <v>0</v>
      </c>
      <c r="AE1086">
        <v>0</v>
      </c>
      <c r="AF1086">
        <v>45.402630000000002</v>
      </c>
    </row>
    <row r="1087" spans="1:32" x14ac:dyDescent="0.3">
      <c r="A1087">
        <v>2801839</v>
      </c>
      <c r="B1087">
        <v>1</v>
      </c>
      <c r="C1087" t="s">
        <v>83</v>
      </c>
      <c r="D1087" t="s">
        <v>117</v>
      </c>
      <c r="E1087" t="s">
        <v>4277</v>
      </c>
      <c r="F1087" t="s">
        <v>4278</v>
      </c>
      <c r="G1087" t="s">
        <v>31551</v>
      </c>
      <c r="H1087" t="s">
        <v>672</v>
      </c>
      <c r="I1087" t="s">
        <v>79</v>
      </c>
      <c r="J1087" t="s">
        <v>135</v>
      </c>
      <c r="K1087" t="s">
        <v>22</v>
      </c>
      <c r="L1087" t="s">
        <v>136</v>
      </c>
      <c r="M1087" t="s">
        <v>4279</v>
      </c>
      <c r="N1087" t="s">
        <v>4280</v>
      </c>
      <c r="O1087">
        <v>2.1625000000000001</v>
      </c>
      <c r="P1087">
        <v>0</v>
      </c>
      <c r="Q1087">
        <v>61</v>
      </c>
      <c r="R1087">
        <v>0</v>
      </c>
      <c r="S1087">
        <v>1</v>
      </c>
      <c r="T1087">
        <v>0</v>
      </c>
      <c r="U1087">
        <v>2</v>
      </c>
      <c r="V1087">
        <v>0</v>
      </c>
      <c r="W1087">
        <v>0</v>
      </c>
      <c r="X1087">
        <v>0</v>
      </c>
      <c r="Y1087">
        <v>10.1046</v>
      </c>
      <c r="Z1087">
        <v>0</v>
      </c>
      <c r="AA1087">
        <v>1.1499799999999999E-2</v>
      </c>
      <c r="AB1087">
        <v>0</v>
      </c>
      <c r="AC1087">
        <v>0.30897715999999997</v>
      </c>
      <c r="AD1087">
        <v>0</v>
      </c>
      <c r="AE1087">
        <v>0</v>
      </c>
      <c r="AF1087">
        <v>10.425076499999999</v>
      </c>
    </row>
    <row r="1088" spans="1:32" x14ac:dyDescent="0.3">
      <c r="A1088">
        <v>2801813</v>
      </c>
      <c r="B1088">
        <v>1</v>
      </c>
      <c r="C1088" t="s">
        <v>83</v>
      </c>
      <c r="D1088" t="s">
        <v>127</v>
      </c>
      <c r="E1088" t="s">
        <v>4281</v>
      </c>
      <c r="F1088" t="s">
        <v>4282</v>
      </c>
      <c r="G1088" t="s">
        <v>31552</v>
      </c>
      <c r="H1088" t="s">
        <v>665</v>
      </c>
      <c r="I1088" t="s">
        <v>78</v>
      </c>
      <c r="J1088" t="s">
        <v>135</v>
      </c>
      <c r="K1088" t="s">
        <v>22</v>
      </c>
      <c r="L1088" t="s">
        <v>136</v>
      </c>
      <c r="M1088" t="s">
        <v>4283</v>
      </c>
      <c r="N1088" t="s">
        <v>4284</v>
      </c>
      <c r="O1088">
        <v>1.6166666666666667</v>
      </c>
      <c r="P1088">
        <v>0</v>
      </c>
      <c r="Q1088">
        <v>34</v>
      </c>
      <c r="R1088">
        <v>0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0</v>
      </c>
      <c r="Y1088">
        <v>9.5283949999999997</v>
      </c>
      <c r="Z1088">
        <v>0</v>
      </c>
      <c r="AA1088">
        <v>0</v>
      </c>
      <c r="AB1088">
        <v>0</v>
      </c>
      <c r="AC1088">
        <v>1.9107328999999999E-2</v>
      </c>
      <c r="AD1088">
        <v>0</v>
      </c>
      <c r="AE1088">
        <v>0</v>
      </c>
      <c r="AF1088">
        <v>9.5475025000000002</v>
      </c>
    </row>
    <row r="1089" spans="1:32" x14ac:dyDescent="0.3">
      <c r="A1089">
        <v>2801756</v>
      </c>
      <c r="B1089">
        <v>1</v>
      </c>
      <c r="C1089" t="s">
        <v>83</v>
      </c>
      <c r="D1089" t="s">
        <v>120</v>
      </c>
      <c r="E1089" t="s">
        <v>4285</v>
      </c>
      <c r="F1089" t="s">
        <v>4286</v>
      </c>
      <c r="G1089" t="s">
        <v>31548</v>
      </c>
      <c r="H1089" t="s">
        <v>333</v>
      </c>
      <c r="I1089" t="s">
        <v>78</v>
      </c>
      <c r="J1089" t="s">
        <v>135</v>
      </c>
      <c r="K1089" t="s">
        <v>22</v>
      </c>
      <c r="L1089" t="s">
        <v>136</v>
      </c>
      <c r="M1089" t="s">
        <v>4287</v>
      </c>
      <c r="N1089" t="s">
        <v>4288</v>
      </c>
      <c r="O1089">
        <v>1.6533333333333333</v>
      </c>
      <c r="P1089">
        <v>0</v>
      </c>
      <c r="Q1089">
        <v>1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0.12359267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0.12359267</v>
      </c>
    </row>
    <row r="1090" spans="1:32" x14ac:dyDescent="0.3">
      <c r="A1090">
        <v>2801753</v>
      </c>
      <c r="B1090">
        <v>1</v>
      </c>
      <c r="C1090" t="s">
        <v>82</v>
      </c>
      <c r="D1090" t="s">
        <v>90</v>
      </c>
      <c r="E1090" t="s">
        <v>4289</v>
      </c>
      <c r="F1090" t="s">
        <v>4290</v>
      </c>
      <c r="G1090" t="s">
        <v>31548</v>
      </c>
      <c r="H1090" t="s">
        <v>333</v>
      </c>
      <c r="I1090" t="s">
        <v>78</v>
      </c>
      <c r="J1090" t="s">
        <v>135</v>
      </c>
      <c r="K1090" t="s">
        <v>22</v>
      </c>
      <c r="L1090" t="s">
        <v>136</v>
      </c>
      <c r="M1090" t="s">
        <v>4291</v>
      </c>
      <c r="N1090" t="s">
        <v>4292</v>
      </c>
      <c r="O1090">
        <v>2.3075000000000001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3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7.7119926999999997</v>
      </c>
      <c r="AD1090">
        <v>0</v>
      </c>
      <c r="AE1090">
        <v>0</v>
      </c>
      <c r="AF1090">
        <v>7.7119926999999997</v>
      </c>
    </row>
    <row r="1091" spans="1:32" x14ac:dyDescent="0.3">
      <c r="A1091">
        <v>2801746</v>
      </c>
      <c r="B1091">
        <v>1</v>
      </c>
      <c r="C1091" t="s">
        <v>83</v>
      </c>
      <c r="D1091" t="s">
        <v>116</v>
      </c>
      <c r="E1091" t="s">
        <v>4293</v>
      </c>
      <c r="F1091" t="s">
        <v>4294</v>
      </c>
      <c r="G1091" t="s">
        <v>31549</v>
      </c>
      <c r="H1091" t="s">
        <v>409</v>
      </c>
      <c r="I1091" t="s">
        <v>79</v>
      </c>
      <c r="J1091" t="s">
        <v>135</v>
      </c>
      <c r="K1091" t="s">
        <v>3</v>
      </c>
      <c r="L1091" t="s">
        <v>136</v>
      </c>
      <c r="M1091" t="s">
        <v>4295</v>
      </c>
      <c r="N1091" t="s">
        <v>4296</v>
      </c>
      <c r="O1091">
        <v>2.7663888888888888</v>
      </c>
      <c r="P1091">
        <v>0</v>
      </c>
      <c r="Q1091">
        <v>0</v>
      </c>
      <c r="R1091">
        <v>0</v>
      </c>
      <c r="S1091">
        <v>0</v>
      </c>
      <c r="T1091">
        <v>2</v>
      </c>
      <c r="U1091">
        <v>13</v>
      </c>
      <c r="V1091">
        <v>3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29.746279000000001</v>
      </c>
      <c r="AC1091">
        <v>56.174926999999997</v>
      </c>
      <c r="AD1091">
        <v>1782.49</v>
      </c>
      <c r="AE1091">
        <v>0</v>
      </c>
      <c r="AF1091">
        <v>1868.4111</v>
      </c>
    </row>
    <row r="1092" spans="1:32" x14ac:dyDescent="0.3">
      <c r="A1092">
        <v>2801745</v>
      </c>
      <c r="B1092">
        <v>1</v>
      </c>
      <c r="C1092" t="s">
        <v>82</v>
      </c>
      <c r="D1092" t="s">
        <v>100</v>
      </c>
      <c r="E1092" t="s">
        <v>4297</v>
      </c>
      <c r="F1092" t="s">
        <v>4298</v>
      </c>
      <c r="G1092" t="s">
        <v>31548</v>
      </c>
      <c r="H1092" t="s">
        <v>893</v>
      </c>
      <c r="I1092" t="s">
        <v>78</v>
      </c>
      <c r="J1092" t="s">
        <v>135</v>
      </c>
      <c r="K1092" t="s">
        <v>22</v>
      </c>
      <c r="L1092" t="s">
        <v>136</v>
      </c>
      <c r="M1092" t="s">
        <v>4299</v>
      </c>
      <c r="N1092" t="s">
        <v>4300</v>
      </c>
      <c r="O1092">
        <v>0.93</v>
      </c>
      <c r="P1092">
        <v>0</v>
      </c>
      <c r="Q1092">
        <v>15</v>
      </c>
      <c r="R1092">
        <v>0</v>
      </c>
      <c r="S1092">
        <v>0</v>
      </c>
      <c r="T1092">
        <v>0</v>
      </c>
      <c r="U1092">
        <v>2</v>
      </c>
      <c r="V1092">
        <v>0</v>
      </c>
      <c r="W1092">
        <v>0</v>
      </c>
      <c r="X1092">
        <v>0</v>
      </c>
      <c r="Y1092">
        <v>2.878571</v>
      </c>
      <c r="Z1092">
        <v>0</v>
      </c>
      <c r="AA1092">
        <v>0</v>
      </c>
      <c r="AB1092">
        <v>0</v>
      </c>
      <c r="AC1092">
        <v>0.33136734000000001</v>
      </c>
      <c r="AD1092">
        <v>0</v>
      </c>
      <c r="AE1092">
        <v>0</v>
      </c>
      <c r="AF1092">
        <v>3.2099383000000001</v>
      </c>
    </row>
    <row r="1093" spans="1:32" x14ac:dyDescent="0.3">
      <c r="A1093">
        <v>2801742</v>
      </c>
      <c r="B1093">
        <v>1</v>
      </c>
      <c r="C1093" t="s">
        <v>83</v>
      </c>
      <c r="D1093" t="s">
        <v>125</v>
      </c>
      <c r="E1093" t="s">
        <v>4301</v>
      </c>
      <c r="F1093" t="s">
        <v>4302</v>
      </c>
      <c r="G1093" t="s">
        <v>31545</v>
      </c>
      <c r="H1093" t="s">
        <v>134</v>
      </c>
      <c r="I1093" t="s">
        <v>79</v>
      </c>
      <c r="J1093" t="s">
        <v>135</v>
      </c>
      <c r="K1093" t="s">
        <v>22</v>
      </c>
      <c r="L1093" t="s">
        <v>136</v>
      </c>
      <c r="M1093" t="s">
        <v>4303</v>
      </c>
      <c r="N1093" t="s">
        <v>4304</v>
      </c>
      <c r="O1093">
        <v>1.0027777777777778</v>
      </c>
      <c r="P1093">
        <v>2</v>
      </c>
      <c r="Q1093">
        <v>325</v>
      </c>
      <c r="R1093">
        <v>98</v>
      </c>
      <c r="S1093">
        <v>4</v>
      </c>
      <c r="T1093">
        <v>14</v>
      </c>
      <c r="U1093">
        <v>40</v>
      </c>
      <c r="V1093">
        <v>3</v>
      </c>
      <c r="W1093">
        <v>0</v>
      </c>
      <c r="X1093">
        <v>2.4772509999999999</v>
      </c>
      <c r="Y1093">
        <v>96.560079999999999</v>
      </c>
      <c r="Z1093">
        <v>177.1756</v>
      </c>
      <c r="AA1093">
        <v>0.23283929</v>
      </c>
      <c r="AB1093">
        <v>13.60576</v>
      </c>
      <c r="AC1093">
        <v>6.7265779999999999</v>
      </c>
      <c r="AD1093">
        <v>16.253440000000001</v>
      </c>
      <c r="AE1093">
        <v>0</v>
      </c>
      <c r="AF1093">
        <v>313.03156000000001</v>
      </c>
    </row>
    <row r="1094" spans="1:32" x14ac:dyDescent="0.3">
      <c r="A1094">
        <v>2801692</v>
      </c>
      <c r="B1094">
        <v>1</v>
      </c>
      <c r="C1094" t="s">
        <v>82</v>
      </c>
      <c r="D1094" t="s">
        <v>112</v>
      </c>
      <c r="E1094" t="s">
        <v>4305</v>
      </c>
      <c r="F1094" t="s">
        <v>4306</v>
      </c>
      <c r="G1094" t="s">
        <v>31548</v>
      </c>
      <c r="H1094" t="s">
        <v>893</v>
      </c>
      <c r="I1094" t="s">
        <v>78</v>
      </c>
      <c r="J1094" t="s">
        <v>135</v>
      </c>
      <c r="K1094" t="s">
        <v>22</v>
      </c>
      <c r="L1094" t="s">
        <v>136</v>
      </c>
      <c r="M1094" t="s">
        <v>4307</v>
      </c>
      <c r="N1094" t="s">
        <v>4308</v>
      </c>
      <c r="O1094">
        <v>6.7625000000000002</v>
      </c>
      <c r="P1094">
        <v>0</v>
      </c>
      <c r="Q1094">
        <v>1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2.7158182000000002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2.7158182000000002</v>
      </c>
    </row>
    <row r="1095" spans="1:32" x14ac:dyDescent="0.3">
      <c r="A1095">
        <v>2801702</v>
      </c>
      <c r="B1095">
        <v>1</v>
      </c>
      <c r="C1095" t="s">
        <v>82</v>
      </c>
      <c r="D1095" t="s">
        <v>106</v>
      </c>
      <c r="E1095" t="s">
        <v>4309</v>
      </c>
      <c r="F1095" t="s">
        <v>4310</v>
      </c>
      <c r="G1095" t="s">
        <v>31551</v>
      </c>
      <c r="H1095" t="s">
        <v>3857</v>
      </c>
      <c r="I1095" t="s">
        <v>79</v>
      </c>
      <c r="J1095" t="s">
        <v>135</v>
      </c>
      <c r="K1095" t="s">
        <v>22</v>
      </c>
      <c r="L1095" t="s">
        <v>136</v>
      </c>
      <c r="M1095" t="s">
        <v>4311</v>
      </c>
      <c r="N1095" t="s">
        <v>4312</v>
      </c>
      <c r="O1095">
        <v>5.5327777777777776</v>
      </c>
      <c r="P1095">
        <v>0</v>
      </c>
      <c r="Q1095">
        <v>1</v>
      </c>
      <c r="R1095">
        <v>0</v>
      </c>
      <c r="S1095">
        <v>2</v>
      </c>
      <c r="T1095">
        <v>0</v>
      </c>
      <c r="U1095">
        <v>8</v>
      </c>
      <c r="V1095">
        <v>0</v>
      </c>
      <c r="W1095">
        <v>0</v>
      </c>
      <c r="X1095">
        <v>0</v>
      </c>
      <c r="Y1095">
        <v>1.3300259999999999</v>
      </c>
      <c r="Z1095">
        <v>0</v>
      </c>
      <c r="AA1095">
        <v>0.80169029999999997</v>
      </c>
      <c r="AB1095">
        <v>0</v>
      </c>
      <c r="AC1095">
        <v>93.422290000000004</v>
      </c>
      <c r="AD1095">
        <v>0</v>
      </c>
      <c r="AE1095">
        <v>0</v>
      </c>
      <c r="AF1095">
        <v>95.554010000000005</v>
      </c>
    </row>
    <row r="1096" spans="1:32" x14ac:dyDescent="0.3">
      <c r="A1096">
        <v>2801696</v>
      </c>
      <c r="B1096">
        <v>1</v>
      </c>
      <c r="C1096" t="s">
        <v>82</v>
      </c>
      <c r="D1096" t="s">
        <v>98</v>
      </c>
      <c r="E1096" t="s">
        <v>4313</v>
      </c>
      <c r="F1096" t="s">
        <v>4314</v>
      </c>
      <c r="G1096" t="s">
        <v>31546</v>
      </c>
      <c r="H1096" t="s">
        <v>223</v>
      </c>
      <c r="I1096" t="s">
        <v>78</v>
      </c>
      <c r="J1096" t="s">
        <v>135</v>
      </c>
      <c r="K1096" t="s">
        <v>22</v>
      </c>
      <c r="L1096" t="s">
        <v>136</v>
      </c>
      <c r="M1096" t="s">
        <v>4315</v>
      </c>
      <c r="N1096" t="s">
        <v>4316</v>
      </c>
      <c r="O1096">
        <v>1.665</v>
      </c>
      <c r="P1096">
        <v>0</v>
      </c>
      <c r="Q1096">
        <v>127</v>
      </c>
      <c r="R1096">
        <v>0</v>
      </c>
      <c r="S1096">
        <v>0</v>
      </c>
      <c r="T1096">
        <v>0</v>
      </c>
      <c r="U1096">
        <v>13</v>
      </c>
      <c r="V1096">
        <v>0</v>
      </c>
      <c r="W1096">
        <v>0</v>
      </c>
      <c r="X1096">
        <v>0</v>
      </c>
      <c r="Y1096">
        <v>37.374473999999999</v>
      </c>
      <c r="Z1096">
        <v>0</v>
      </c>
      <c r="AA1096">
        <v>0</v>
      </c>
      <c r="AB1096">
        <v>0</v>
      </c>
      <c r="AC1096">
        <v>2.4773079999999998</v>
      </c>
      <c r="AD1096">
        <v>0</v>
      </c>
      <c r="AE1096">
        <v>0</v>
      </c>
      <c r="AF1096">
        <v>39.851779999999998</v>
      </c>
    </row>
    <row r="1097" spans="1:32" x14ac:dyDescent="0.3">
      <c r="A1097">
        <v>2801693</v>
      </c>
      <c r="B1097">
        <v>1</v>
      </c>
      <c r="C1097" t="s">
        <v>82</v>
      </c>
      <c r="D1097" t="s">
        <v>93</v>
      </c>
      <c r="E1097" t="s">
        <v>4317</v>
      </c>
      <c r="F1097" t="s">
        <v>4318</v>
      </c>
      <c r="G1097" t="s">
        <v>31546</v>
      </c>
      <c r="H1097" t="s">
        <v>3730</v>
      </c>
      <c r="I1097" t="s">
        <v>78</v>
      </c>
      <c r="J1097" t="s">
        <v>135</v>
      </c>
      <c r="K1097" t="s">
        <v>22</v>
      </c>
      <c r="L1097" t="s">
        <v>186</v>
      </c>
      <c r="M1097" t="s">
        <v>4319</v>
      </c>
      <c r="N1097" t="s">
        <v>4320</v>
      </c>
      <c r="O1097">
        <v>4.2752777777777782</v>
      </c>
      <c r="P1097">
        <v>0</v>
      </c>
      <c r="Q1097">
        <v>113</v>
      </c>
      <c r="R1097">
        <v>0</v>
      </c>
      <c r="S1097">
        <v>0</v>
      </c>
      <c r="T1097">
        <v>0</v>
      </c>
      <c r="U1097">
        <v>5</v>
      </c>
      <c r="V1097">
        <v>0</v>
      </c>
      <c r="W1097">
        <v>0</v>
      </c>
      <c r="X1097">
        <v>0</v>
      </c>
      <c r="Y1097">
        <v>97.838880000000003</v>
      </c>
      <c r="Z1097">
        <v>0</v>
      </c>
      <c r="AA1097">
        <v>0</v>
      </c>
      <c r="AB1097">
        <v>0</v>
      </c>
      <c r="AC1097">
        <v>26.618586000000001</v>
      </c>
      <c r="AD1097">
        <v>0</v>
      </c>
      <c r="AE1097">
        <v>0</v>
      </c>
      <c r="AF1097">
        <v>124.45747</v>
      </c>
    </row>
    <row r="1098" spans="1:32" x14ac:dyDescent="0.3">
      <c r="A1098">
        <v>2806826</v>
      </c>
      <c r="B1098">
        <v>1</v>
      </c>
      <c r="C1098" t="s">
        <v>82</v>
      </c>
      <c r="D1098" t="s">
        <v>107</v>
      </c>
      <c r="E1098" t="s">
        <v>4321</v>
      </c>
      <c r="F1098" t="s">
        <v>4322</v>
      </c>
      <c r="G1098" t="s">
        <v>31548</v>
      </c>
      <c r="H1098" t="s">
        <v>311</v>
      </c>
      <c r="I1098" t="s">
        <v>78</v>
      </c>
      <c r="J1098" t="s">
        <v>135</v>
      </c>
      <c r="K1098" t="s">
        <v>22</v>
      </c>
      <c r="L1098" t="s">
        <v>136</v>
      </c>
      <c r="M1098" t="s">
        <v>4323</v>
      </c>
      <c r="N1098" t="s">
        <v>4324</v>
      </c>
      <c r="O1098">
        <v>0.94055555555555559</v>
      </c>
      <c r="P1098">
        <v>0</v>
      </c>
      <c r="Q1098">
        <v>9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8.5902429999999992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8.5902429999999992</v>
      </c>
    </row>
    <row r="1099" spans="1:32" x14ac:dyDescent="0.3">
      <c r="A1099">
        <v>2806793</v>
      </c>
      <c r="B1099">
        <v>1</v>
      </c>
      <c r="C1099" t="s">
        <v>82</v>
      </c>
      <c r="D1099" t="s">
        <v>105</v>
      </c>
      <c r="E1099" t="s">
        <v>4325</v>
      </c>
      <c r="F1099" t="s">
        <v>4326</v>
      </c>
      <c r="G1099" t="s">
        <v>31545</v>
      </c>
      <c r="H1099" t="s">
        <v>134</v>
      </c>
      <c r="I1099" t="s">
        <v>79</v>
      </c>
      <c r="J1099" t="s">
        <v>135</v>
      </c>
      <c r="K1099" t="s">
        <v>22</v>
      </c>
      <c r="L1099" t="s">
        <v>136</v>
      </c>
      <c r="M1099" t="s">
        <v>4327</v>
      </c>
      <c r="N1099" t="s">
        <v>4328</v>
      </c>
      <c r="O1099">
        <v>0.22388888888888889</v>
      </c>
      <c r="P1099">
        <v>0</v>
      </c>
      <c r="Q1099">
        <v>0</v>
      </c>
      <c r="R1099">
        <v>0</v>
      </c>
      <c r="S1099">
        <v>0</v>
      </c>
      <c r="T1099">
        <v>1</v>
      </c>
      <c r="U1099">
        <v>240</v>
      </c>
      <c r="V1099">
        <v>3</v>
      </c>
      <c r="W1099">
        <v>47</v>
      </c>
      <c r="X1099">
        <v>0</v>
      </c>
      <c r="Y1099">
        <v>0</v>
      </c>
      <c r="Z1099">
        <v>0</v>
      </c>
      <c r="AA1099">
        <v>0</v>
      </c>
      <c r="AB1099">
        <v>0.23014271</v>
      </c>
      <c r="AC1099">
        <v>62.390990000000002</v>
      </c>
      <c r="AD1099">
        <v>38.752800000000001</v>
      </c>
      <c r="AE1099">
        <v>109.95225000000001</v>
      </c>
      <c r="AF1099">
        <v>211.32616999999999</v>
      </c>
    </row>
    <row r="1100" spans="1:32" x14ac:dyDescent="0.3">
      <c r="A1100">
        <v>2806783</v>
      </c>
      <c r="B1100">
        <v>1</v>
      </c>
      <c r="C1100" t="s">
        <v>82</v>
      </c>
      <c r="D1100" t="s">
        <v>87</v>
      </c>
      <c r="E1100" t="s">
        <v>3234</v>
      </c>
      <c r="F1100" t="s">
        <v>3235</v>
      </c>
      <c r="G1100" t="s">
        <v>31552</v>
      </c>
      <c r="H1100" t="s">
        <v>145</v>
      </c>
      <c r="I1100" t="s">
        <v>78</v>
      </c>
      <c r="J1100" t="s">
        <v>135</v>
      </c>
      <c r="K1100" t="s">
        <v>22</v>
      </c>
      <c r="L1100" t="s">
        <v>136</v>
      </c>
      <c r="M1100" t="s">
        <v>4329</v>
      </c>
      <c r="N1100" t="s">
        <v>4330</v>
      </c>
      <c r="O1100">
        <v>0.46666666666666667</v>
      </c>
      <c r="P1100">
        <v>0</v>
      </c>
      <c r="Q1100">
        <v>428</v>
      </c>
      <c r="R1100">
        <v>0</v>
      </c>
      <c r="S1100">
        <v>0</v>
      </c>
      <c r="T1100">
        <v>0</v>
      </c>
      <c r="U1100">
        <v>28</v>
      </c>
      <c r="V1100">
        <v>0</v>
      </c>
      <c r="W1100">
        <v>0</v>
      </c>
      <c r="X1100">
        <v>0</v>
      </c>
      <c r="Y1100">
        <v>78.588920000000002</v>
      </c>
      <c r="Z1100">
        <v>0</v>
      </c>
      <c r="AA1100">
        <v>0</v>
      </c>
      <c r="AB1100">
        <v>0</v>
      </c>
      <c r="AC1100">
        <v>3.3370272999999999</v>
      </c>
      <c r="AD1100">
        <v>0</v>
      </c>
      <c r="AE1100">
        <v>0</v>
      </c>
      <c r="AF1100">
        <v>81.925939999999997</v>
      </c>
    </row>
    <row r="1101" spans="1:32" x14ac:dyDescent="0.3">
      <c r="A1101">
        <v>2806644</v>
      </c>
      <c r="B1101">
        <v>1</v>
      </c>
      <c r="C1101" t="s">
        <v>82</v>
      </c>
      <c r="D1101" t="s">
        <v>106</v>
      </c>
      <c r="E1101" t="s">
        <v>3040</v>
      </c>
      <c r="F1101" t="s">
        <v>3041</v>
      </c>
      <c r="G1101" t="s">
        <v>31552</v>
      </c>
      <c r="H1101" t="s">
        <v>665</v>
      </c>
      <c r="I1101" t="s">
        <v>78</v>
      </c>
      <c r="J1101" t="s">
        <v>135</v>
      </c>
      <c r="K1101" t="s">
        <v>22</v>
      </c>
      <c r="L1101" t="s">
        <v>136</v>
      </c>
      <c r="M1101" t="s">
        <v>4331</v>
      </c>
      <c r="N1101" t="s">
        <v>4332</v>
      </c>
      <c r="O1101">
        <v>0.8091666666666667</v>
      </c>
      <c r="P1101">
        <v>0</v>
      </c>
      <c r="Q1101">
        <v>536</v>
      </c>
      <c r="R1101">
        <v>0</v>
      </c>
      <c r="S1101">
        <v>0</v>
      </c>
      <c r="T1101">
        <v>0</v>
      </c>
      <c r="U1101">
        <v>9</v>
      </c>
      <c r="V1101">
        <v>0</v>
      </c>
      <c r="W1101">
        <v>0</v>
      </c>
      <c r="X1101">
        <v>0</v>
      </c>
      <c r="Y1101">
        <v>122.42843999999999</v>
      </c>
      <c r="Z1101">
        <v>0</v>
      </c>
      <c r="AA1101">
        <v>0</v>
      </c>
      <c r="AB1101">
        <v>0</v>
      </c>
      <c r="AC1101">
        <v>2.9932897000000001</v>
      </c>
      <c r="AD1101">
        <v>0</v>
      </c>
      <c r="AE1101">
        <v>0</v>
      </c>
      <c r="AF1101">
        <v>125.42173</v>
      </c>
    </row>
    <row r="1102" spans="1:32" x14ac:dyDescent="0.3">
      <c r="A1102">
        <v>2806523</v>
      </c>
      <c r="B1102">
        <v>1</v>
      </c>
      <c r="C1102" t="s">
        <v>83</v>
      </c>
      <c r="D1102" t="s">
        <v>122</v>
      </c>
      <c r="E1102" t="s">
        <v>4333</v>
      </c>
      <c r="F1102" t="s">
        <v>4334</v>
      </c>
      <c r="G1102" t="s">
        <v>31552</v>
      </c>
      <c r="H1102" t="s">
        <v>665</v>
      </c>
      <c r="I1102" t="s">
        <v>78</v>
      </c>
      <c r="J1102" t="s">
        <v>135</v>
      </c>
      <c r="K1102" t="s">
        <v>22</v>
      </c>
      <c r="L1102" t="s">
        <v>136</v>
      </c>
      <c r="M1102" t="s">
        <v>4335</v>
      </c>
      <c r="N1102" t="s">
        <v>4336</v>
      </c>
      <c r="O1102">
        <v>2.2980555555555555</v>
      </c>
      <c r="P1102">
        <v>0</v>
      </c>
      <c r="Q1102">
        <v>47</v>
      </c>
      <c r="R1102">
        <v>0</v>
      </c>
      <c r="S1102">
        <v>0</v>
      </c>
      <c r="T1102">
        <v>0</v>
      </c>
      <c r="U1102">
        <v>3</v>
      </c>
      <c r="V1102">
        <v>0</v>
      </c>
      <c r="W1102">
        <v>0</v>
      </c>
      <c r="X1102">
        <v>0</v>
      </c>
      <c r="Y1102">
        <v>11.676078</v>
      </c>
      <c r="Z1102">
        <v>0</v>
      </c>
      <c r="AA1102">
        <v>0</v>
      </c>
      <c r="AB1102">
        <v>0</v>
      </c>
      <c r="AC1102">
        <v>8.2109780000000008</v>
      </c>
      <c r="AD1102">
        <v>0</v>
      </c>
      <c r="AE1102">
        <v>0</v>
      </c>
      <c r="AF1102">
        <v>19.887053999999999</v>
      </c>
    </row>
    <row r="1103" spans="1:32" x14ac:dyDescent="0.3">
      <c r="A1103">
        <v>2806509</v>
      </c>
      <c r="B1103">
        <v>1</v>
      </c>
      <c r="C1103" t="s">
        <v>82</v>
      </c>
      <c r="D1103" t="s">
        <v>87</v>
      </c>
      <c r="E1103" t="s">
        <v>4337</v>
      </c>
      <c r="F1103" t="s">
        <v>4338</v>
      </c>
      <c r="G1103" t="s">
        <v>31552</v>
      </c>
      <c r="H1103" t="s">
        <v>665</v>
      </c>
      <c r="I1103" t="s">
        <v>78</v>
      </c>
      <c r="J1103" t="s">
        <v>135</v>
      </c>
      <c r="K1103" t="s">
        <v>22</v>
      </c>
      <c r="L1103" t="s">
        <v>136</v>
      </c>
      <c r="M1103" t="s">
        <v>2743</v>
      </c>
      <c r="N1103" t="s">
        <v>4339</v>
      </c>
      <c r="O1103">
        <v>0.40916666666666668</v>
      </c>
      <c r="P1103">
        <v>0</v>
      </c>
      <c r="Q1103">
        <v>384</v>
      </c>
      <c r="R1103">
        <v>0</v>
      </c>
      <c r="S1103">
        <v>0</v>
      </c>
      <c r="T1103">
        <v>0</v>
      </c>
      <c r="U1103">
        <v>33</v>
      </c>
      <c r="V1103">
        <v>0</v>
      </c>
      <c r="W1103">
        <v>0</v>
      </c>
      <c r="X1103">
        <v>0</v>
      </c>
      <c r="Y1103">
        <v>48.008685999999997</v>
      </c>
      <c r="Z1103">
        <v>0</v>
      </c>
      <c r="AA1103">
        <v>0</v>
      </c>
      <c r="AB1103">
        <v>0</v>
      </c>
      <c r="AC1103">
        <v>11.270683999999999</v>
      </c>
      <c r="AD1103">
        <v>0</v>
      </c>
      <c r="AE1103">
        <v>0</v>
      </c>
      <c r="AF1103">
        <v>59.27937</v>
      </c>
    </row>
    <row r="1104" spans="1:32" x14ac:dyDescent="0.3">
      <c r="A1104">
        <v>2806419</v>
      </c>
      <c r="B1104">
        <v>1</v>
      </c>
      <c r="C1104" t="s">
        <v>82</v>
      </c>
      <c r="D1104" t="s">
        <v>113</v>
      </c>
      <c r="E1104" t="s">
        <v>4340</v>
      </c>
      <c r="F1104" t="s">
        <v>4341</v>
      </c>
      <c r="G1104" t="s">
        <v>31552</v>
      </c>
      <c r="H1104" t="s">
        <v>665</v>
      </c>
      <c r="I1104" t="s">
        <v>78</v>
      </c>
      <c r="J1104" t="s">
        <v>135</v>
      </c>
      <c r="K1104" t="s">
        <v>22</v>
      </c>
      <c r="L1104" t="s">
        <v>136</v>
      </c>
      <c r="M1104" t="s">
        <v>4342</v>
      </c>
      <c r="N1104" t="s">
        <v>4343</v>
      </c>
      <c r="O1104">
        <v>1.4952777777777777</v>
      </c>
      <c r="P1104">
        <v>0</v>
      </c>
      <c r="Q1104">
        <v>22</v>
      </c>
      <c r="R1104">
        <v>0</v>
      </c>
      <c r="S1104">
        <v>20</v>
      </c>
      <c r="T1104">
        <v>0</v>
      </c>
      <c r="U1104">
        <v>6</v>
      </c>
      <c r="V1104">
        <v>0</v>
      </c>
      <c r="W1104">
        <v>0</v>
      </c>
      <c r="X1104">
        <v>0</v>
      </c>
      <c r="Y1104">
        <v>8.5829430000000002</v>
      </c>
      <c r="Z1104">
        <v>0</v>
      </c>
      <c r="AA1104">
        <v>11.9447975</v>
      </c>
      <c r="AB1104">
        <v>0</v>
      </c>
      <c r="AC1104">
        <v>11.501124000000001</v>
      </c>
      <c r="AD1104">
        <v>0</v>
      </c>
      <c r="AE1104">
        <v>0</v>
      </c>
      <c r="AF1104">
        <v>32.028866000000001</v>
      </c>
    </row>
    <row r="1105" spans="1:32" x14ac:dyDescent="0.3">
      <c r="A1105">
        <v>2806327</v>
      </c>
      <c r="B1105">
        <v>1</v>
      </c>
      <c r="C1105" t="s">
        <v>82</v>
      </c>
      <c r="D1105" t="s">
        <v>108</v>
      </c>
      <c r="E1105" t="s">
        <v>4344</v>
      </c>
      <c r="F1105" t="s">
        <v>4345</v>
      </c>
      <c r="G1105" t="s">
        <v>31548</v>
      </c>
      <c r="H1105" t="s">
        <v>333</v>
      </c>
      <c r="I1105" t="s">
        <v>78</v>
      </c>
      <c r="J1105" t="s">
        <v>135</v>
      </c>
      <c r="K1105" t="s">
        <v>22</v>
      </c>
      <c r="L1105" t="s">
        <v>136</v>
      </c>
      <c r="M1105" t="s">
        <v>4346</v>
      </c>
      <c r="N1105" t="s">
        <v>4347</v>
      </c>
      <c r="O1105">
        <v>1.9855555555555555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4.0430469999999996</v>
      </c>
      <c r="AD1105">
        <v>0</v>
      </c>
      <c r="AE1105">
        <v>0</v>
      </c>
      <c r="AF1105">
        <v>4.0430469999999996</v>
      </c>
    </row>
    <row r="1106" spans="1:32" x14ac:dyDescent="0.3">
      <c r="A1106">
        <v>2806334</v>
      </c>
      <c r="B1106">
        <v>1</v>
      </c>
      <c r="C1106" t="s">
        <v>83</v>
      </c>
      <c r="D1106" t="s">
        <v>126</v>
      </c>
      <c r="E1106" t="s">
        <v>4348</v>
      </c>
      <c r="F1106" t="s">
        <v>4349</v>
      </c>
      <c r="G1106" t="s">
        <v>31551</v>
      </c>
      <c r="H1106" t="s">
        <v>672</v>
      </c>
      <c r="I1106" t="s">
        <v>79</v>
      </c>
      <c r="J1106" t="s">
        <v>135</v>
      </c>
      <c r="K1106" t="s">
        <v>22</v>
      </c>
      <c r="L1106" t="s">
        <v>136</v>
      </c>
      <c r="M1106" t="s">
        <v>4350</v>
      </c>
      <c r="N1106" t="s">
        <v>4351</v>
      </c>
      <c r="O1106">
        <v>5.1613888888888892</v>
      </c>
      <c r="P1106">
        <v>0</v>
      </c>
      <c r="Q1106">
        <v>70</v>
      </c>
      <c r="R1106">
        <v>0</v>
      </c>
      <c r="S1106">
        <v>0</v>
      </c>
      <c r="T1106">
        <v>0</v>
      </c>
      <c r="U1106">
        <v>4</v>
      </c>
      <c r="V1106">
        <v>0</v>
      </c>
      <c r="W1106">
        <v>0</v>
      </c>
      <c r="X1106">
        <v>0</v>
      </c>
      <c r="Y1106">
        <v>31.260974999999998</v>
      </c>
      <c r="Z1106">
        <v>0</v>
      </c>
      <c r="AA1106">
        <v>0</v>
      </c>
      <c r="AB1106">
        <v>0</v>
      </c>
      <c r="AC1106">
        <v>21.654426999999998</v>
      </c>
      <c r="AD1106">
        <v>0</v>
      </c>
      <c r="AE1106">
        <v>0</v>
      </c>
      <c r="AF1106">
        <v>52.915399999999998</v>
      </c>
    </row>
    <row r="1107" spans="1:32" x14ac:dyDescent="0.3">
      <c r="A1107">
        <v>2806253</v>
      </c>
      <c r="B1107">
        <v>1</v>
      </c>
      <c r="C1107" t="s">
        <v>83</v>
      </c>
      <c r="D1107" t="s">
        <v>127</v>
      </c>
      <c r="E1107" t="s">
        <v>4352</v>
      </c>
      <c r="F1107" t="s">
        <v>4353</v>
      </c>
      <c r="G1107" t="s">
        <v>31545</v>
      </c>
      <c r="H1107" t="s">
        <v>134</v>
      </c>
      <c r="I1107" t="s">
        <v>79</v>
      </c>
      <c r="J1107" t="s">
        <v>135</v>
      </c>
      <c r="K1107" t="s">
        <v>22</v>
      </c>
      <c r="L1107" t="s">
        <v>136</v>
      </c>
      <c r="M1107" t="s">
        <v>4354</v>
      </c>
      <c r="N1107" t="s">
        <v>4355</v>
      </c>
      <c r="O1107">
        <v>1.5455555555555556</v>
      </c>
      <c r="P1107">
        <v>1</v>
      </c>
      <c r="Q1107">
        <v>178</v>
      </c>
      <c r="R1107">
        <v>1</v>
      </c>
      <c r="S1107">
        <v>0</v>
      </c>
      <c r="T1107">
        <v>6</v>
      </c>
      <c r="U1107">
        <v>20</v>
      </c>
      <c r="V1107">
        <v>5</v>
      </c>
      <c r="W1107">
        <v>0</v>
      </c>
      <c r="X1107">
        <v>1.3395929</v>
      </c>
      <c r="Y1107">
        <v>37.140495000000001</v>
      </c>
      <c r="Z1107">
        <v>0.99266480000000001</v>
      </c>
      <c r="AA1107">
        <v>0</v>
      </c>
      <c r="AB1107">
        <v>283.37966999999998</v>
      </c>
      <c r="AC1107">
        <v>58.133544999999998</v>
      </c>
      <c r="AD1107">
        <v>1050.1002000000001</v>
      </c>
      <c r="AE1107">
        <v>0</v>
      </c>
      <c r="AF1107">
        <v>1431.0862</v>
      </c>
    </row>
    <row r="1108" spans="1:32" x14ac:dyDescent="0.3">
      <c r="A1108">
        <v>2805991</v>
      </c>
      <c r="B1108">
        <v>2</v>
      </c>
      <c r="C1108" t="s">
        <v>82</v>
      </c>
      <c r="D1108" t="s">
        <v>93</v>
      </c>
      <c r="E1108" t="s">
        <v>4356</v>
      </c>
      <c r="F1108" t="s">
        <v>1513</v>
      </c>
      <c r="G1108" t="s">
        <v>31552</v>
      </c>
      <c r="H1108" t="s">
        <v>893</v>
      </c>
      <c r="I1108" t="s">
        <v>78</v>
      </c>
      <c r="J1108" t="s">
        <v>135</v>
      </c>
      <c r="K1108" t="s">
        <v>22</v>
      </c>
      <c r="L1108" t="s">
        <v>136</v>
      </c>
      <c r="M1108" t="s">
        <v>4357</v>
      </c>
      <c r="N1108" t="s">
        <v>4358</v>
      </c>
      <c r="O1108">
        <v>8.0833333333333326E-2</v>
      </c>
      <c r="P1108">
        <v>0</v>
      </c>
      <c r="Q1108">
        <v>120</v>
      </c>
      <c r="R1108">
        <v>0</v>
      </c>
      <c r="S1108">
        <v>0</v>
      </c>
      <c r="T1108">
        <v>0</v>
      </c>
      <c r="U1108">
        <v>44</v>
      </c>
      <c r="V1108">
        <v>0</v>
      </c>
      <c r="W1108">
        <v>0</v>
      </c>
      <c r="X1108">
        <v>0</v>
      </c>
      <c r="Y1108">
        <v>2.1260246999999999</v>
      </c>
      <c r="Z1108">
        <v>0</v>
      </c>
      <c r="AA1108">
        <v>0</v>
      </c>
      <c r="AB1108">
        <v>0</v>
      </c>
      <c r="AC1108">
        <v>4.3933743999999999</v>
      </c>
      <c r="AD1108">
        <v>0</v>
      </c>
      <c r="AE1108">
        <v>0</v>
      </c>
      <c r="AF1108">
        <v>6.5193989999999999</v>
      </c>
    </row>
    <row r="1109" spans="1:32" x14ac:dyDescent="0.3">
      <c r="A1109">
        <v>2805808</v>
      </c>
      <c r="B1109">
        <v>1</v>
      </c>
      <c r="C1109" t="s">
        <v>83</v>
      </c>
      <c r="D1109" t="s">
        <v>122</v>
      </c>
      <c r="E1109" t="s">
        <v>4359</v>
      </c>
      <c r="F1109" t="s">
        <v>4360</v>
      </c>
      <c r="G1109" t="s">
        <v>31546</v>
      </c>
      <c r="H1109" t="s">
        <v>223</v>
      </c>
      <c r="I1109" t="s">
        <v>78</v>
      </c>
      <c r="J1109" t="s">
        <v>135</v>
      </c>
      <c r="K1109" t="s">
        <v>22</v>
      </c>
      <c r="L1109" t="s">
        <v>136</v>
      </c>
      <c r="M1109" t="s">
        <v>4361</v>
      </c>
      <c r="N1109" t="s">
        <v>4362</v>
      </c>
      <c r="O1109">
        <v>1.1458333333333333</v>
      </c>
      <c r="P1109">
        <v>0</v>
      </c>
      <c r="Q1109">
        <v>11</v>
      </c>
      <c r="R1109">
        <v>0</v>
      </c>
      <c r="S1109">
        <v>1</v>
      </c>
      <c r="T1109">
        <v>0</v>
      </c>
      <c r="U1109">
        <v>8</v>
      </c>
      <c r="V1109">
        <v>0</v>
      </c>
      <c r="W1109">
        <v>0</v>
      </c>
      <c r="X1109">
        <v>0</v>
      </c>
      <c r="Y1109">
        <v>4.3533390000000001</v>
      </c>
      <c r="Z1109">
        <v>0</v>
      </c>
      <c r="AA1109">
        <v>0.67036070000000003</v>
      </c>
      <c r="AB1109">
        <v>0</v>
      </c>
      <c r="AC1109">
        <v>4.1984167000000001</v>
      </c>
      <c r="AD1109">
        <v>0</v>
      </c>
      <c r="AE1109">
        <v>0</v>
      </c>
      <c r="AF1109">
        <v>9.2221159999999998</v>
      </c>
    </row>
    <row r="1110" spans="1:32" x14ac:dyDescent="0.3">
      <c r="A1110">
        <v>2805806</v>
      </c>
      <c r="B1110">
        <v>1</v>
      </c>
      <c r="C1110" t="s">
        <v>82</v>
      </c>
      <c r="D1110" t="s">
        <v>87</v>
      </c>
      <c r="E1110" t="s">
        <v>4363</v>
      </c>
      <c r="F1110" t="s">
        <v>4364</v>
      </c>
      <c r="G1110" t="s">
        <v>31546</v>
      </c>
      <c r="H1110" t="s">
        <v>163</v>
      </c>
      <c r="I1110" t="s">
        <v>78</v>
      </c>
      <c r="J1110" t="s">
        <v>135</v>
      </c>
      <c r="K1110" t="s">
        <v>22</v>
      </c>
      <c r="L1110" t="s">
        <v>136</v>
      </c>
      <c r="M1110" t="s">
        <v>4365</v>
      </c>
      <c r="N1110" t="s">
        <v>4366</v>
      </c>
      <c r="O1110">
        <v>1.5602777777777779</v>
      </c>
      <c r="P1110">
        <v>0</v>
      </c>
      <c r="Q1110">
        <v>110</v>
      </c>
      <c r="R1110">
        <v>0</v>
      </c>
      <c r="S1110">
        <v>0</v>
      </c>
      <c r="T1110">
        <v>0</v>
      </c>
      <c r="U1110">
        <v>3</v>
      </c>
      <c r="V1110">
        <v>0</v>
      </c>
      <c r="W1110">
        <v>0</v>
      </c>
      <c r="X1110">
        <v>0</v>
      </c>
      <c r="Y1110">
        <v>72.024704</v>
      </c>
      <c r="Z1110">
        <v>0</v>
      </c>
      <c r="AA1110">
        <v>0</v>
      </c>
      <c r="AB1110">
        <v>0</v>
      </c>
      <c r="AC1110">
        <v>6.4166283999999996</v>
      </c>
      <c r="AD1110">
        <v>0</v>
      </c>
      <c r="AE1110">
        <v>0</v>
      </c>
      <c r="AF1110">
        <v>78.441339999999997</v>
      </c>
    </row>
    <row r="1111" spans="1:32" x14ac:dyDescent="0.3">
      <c r="A1111">
        <v>2805807</v>
      </c>
      <c r="B1111">
        <v>1</v>
      </c>
      <c r="C1111" t="s">
        <v>82</v>
      </c>
      <c r="D1111" t="s">
        <v>106</v>
      </c>
      <c r="E1111" t="s">
        <v>4367</v>
      </c>
      <c r="F1111" t="s">
        <v>4368</v>
      </c>
      <c r="G1111" t="s">
        <v>31549</v>
      </c>
      <c r="H1111" t="s">
        <v>145</v>
      </c>
      <c r="I1111" t="s">
        <v>79</v>
      </c>
      <c r="J1111" t="s">
        <v>135</v>
      </c>
      <c r="K1111" t="s">
        <v>22</v>
      </c>
      <c r="L1111" t="s">
        <v>136</v>
      </c>
      <c r="M1111" t="s">
        <v>4369</v>
      </c>
      <c r="N1111" t="s">
        <v>4370</v>
      </c>
      <c r="O1111">
        <v>0.59722222222222221</v>
      </c>
      <c r="P1111">
        <v>0</v>
      </c>
      <c r="Q1111">
        <v>434</v>
      </c>
      <c r="R1111">
        <v>0</v>
      </c>
      <c r="S1111">
        <v>0</v>
      </c>
      <c r="T1111">
        <v>5</v>
      </c>
      <c r="U1111">
        <v>11</v>
      </c>
      <c r="V1111">
        <v>0</v>
      </c>
      <c r="W1111">
        <v>0</v>
      </c>
      <c r="X1111">
        <v>0</v>
      </c>
      <c r="Y1111">
        <v>75.998729999999995</v>
      </c>
      <c r="Z1111">
        <v>0</v>
      </c>
      <c r="AA1111">
        <v>0</v>
      </c>
      <c r="AB1111">
        <v>16.740091</v>
      </c>
      <c r="AC1111">
        <v>0.95562035000000001</v>
      </c>
      <c r="AD1111">
        <v>0</v>
      </c>
      <c r="AE1111">
        <v>0</v>
      </c>
      <c r="AF1111">
        <v>93.69444</v>
      </c>
    </row>
    <row r="1112" spans="1:32" x14ac:dyDescent="0.3">
      <c r="A1112">
        <v>2805257</v>
      </c>
      <c r="B1112">
        <v>1</v>
      </c>
      <c r="C1112" t="s">
        <v>82</v>
      </c>
      <c r="D1112" t="s">
        <v>90</v>
      </c>
      <c r="E1112" t="s">
        <v>4371</v>
      </c>
      <c r="F1112" t="s">
        <v>4372</v>
      </c>
      <c r="G1112" t="s">
        <v>31549</v>
      </c>
      <c r="H1112" t="s">
        <v>134</v>
      </c>
      <c r="I1112" t="s">
        <v>79</v>
      </c>
      <c r="J1112" t="s">
        <v>135</v>
      </c>
      <c r="K1112" t="s">
        <v>22</v>
      </c>
      <c r="L1112" t="s">
        <v>136</v>
      </c>
      <c r="M1112" t="s">
        <v>4373</v>
      </c>
      <c r="N1112" t="s">
        <v>4374</v>
      </c>
      <c r="O1112">
        <v>0.43638888888888888</v>
      </c>
      <c r="P1112">
        <v>0</v>
      </c>
      <c r="Q1112">
        <v>348</v>
      </c>
      <c r="R1112">
        <v>0</v>
      </c>
      <c r="S1112">
        <v>2</v>
      </c>
      <c r="T1112">
        <v>7</v>
      </c>
      <c r="U1112">
        <v>38</v>
      </c>
      <c r="V1112">
        <v>3</v>
      </c>
      <c r="W1112">
        <v>1</v>
      </c>
      <c r="X1112">
        <v>0</v>
      </c>
      <c r="Y1112">
        <v>58.884914000000002</v>
      </c>
      <c r="Z1112">
        <v>0</v>
      </c>
      <c r="AA1112">
        <v>9.8844249999999995E-2</v>
      </c>
      <c r="AB1112">
        <v>24.450869999999998</v>
      </c>
      <c r="AC1112">
        <v>42.206738000000001</v>
      </c>
      <c r="AD1112">
        <v>39.913623999999999</v>
      </c>
      <c r="AE1112">
        <v>1.1360595</v>
      </c>
      <c r="AF1112">
        <v>166.69105999999999</v>
      </c>
    </row>
    <row r="1113" spans="1:32" x14ac:dyDescent="0.3">
      <c r="A1113">
        <v>2805185</v>
      </c>
      <c r="B1113">
        <v>1</v>
      </c>
      <c r="C1113" t="s">
        <v>82</v>
      </c>
      <c r="D1113" t="s">
        <v>98</v>
      </c>
      <c r="E1113" t="s">
        <v>4375</v>
      </c>
      <c r="F1113" t="s">
        <v>4376</v>
      </c>
      <c r="G1113" t="s">
        <v>31552</v>
      </c>
      <c r="H1113" t="s">
        <v>145</v>
      </c>
      <c r="I1113" t="s">
        <v>78</v>
      </c>
      <c r="J1113" t="s">
        <v>135</v>
      </c>
      <c r="K1113" t="s">
        <v>22</v>
      </c>
      <c r="L1113" t="s">
        <v>136</v>
      </c>
      <c r="M1113" t="s">
        <v>4377</v>
      </c>
      <c r="N1113" t="s">
        <v>4378</v>
      </c>
      <c r="O1113">
        <v>0.60888888888888892</v>
      </c>
      <c r="P1113">
        <v>0</v>
      </c>
      <c r="Q1113">
        <v>220</v>
      </c>
      <c r="R1113">
        <v>0</v>
      </c>
      <c r="S1113">
        <v>0</v>
      </c>
      <c r="T1113">
        <v>0</v>
      </c>
      <c r="U1113">
        <v>17</v>
      </c>
      <c r="V1113">
        <v>0</v>
      </c>
      <c r="W1113">
        <v>0</v>
      </c>
      <c r="X1113">
        <v>0</v>
      </c>
      <c r="Y1113">
        <v>50.834305000000001</v>
      </c>
      <c r="Z1113">
        <v>0</v>
      </c>
      <c r="AA1113">
        <v>0</v>
      </c>
      <c r="AB1113">
        <v>0</v>
      </c>
      <c r="AC1113">
        <v>4.3894466999999997</v>
      </c>
      <c r="AD1113">
        <v>0</v>
      </c>
      <c r="AE1113">
        <v>0</v>
      </c>
      <c r="AF1113">
        <v>55.223750000000003</v>
      </c>
    </row>
    <row r="1114" spans="1:32" x14ac:dyDescent="0.3">
      <c r="A1114">
        <v>2805111</v>
      </c>
      <c r="B1114">
        <v>1</v>
      </c>
      <c r="C1114" t="s">
        <v>82</v>
      </c>
      <c r="D1114" t="s">
        <v>95</v>
      </c>
      <c r="E1114" t="s">
        <v>4379</v>
      </c>
      <c r="F1114" t="s">
        <v>4380</v>
      </c>
      <c r="G1114" t="s">
        <v>31545</v>
      </c>
      <c r="H1114" t="s">
        <v>134</v>
      </c>
      <c r="I1114" t="s">
        <v>79</v>
      </c>
      <c r="J1114" t="s">
        <v>135</v>
      </c>
      <c r="K1114" t="s">
        <v>22</v>
      </c>
      <c r="L1114" t="s">
        <v>136</v>
      </c>
      <c r="M1114" t="s">
        <v>4381</v>
      </c>
      <c r="N1114" t="s">
        <v>4382</v>
      </c>
      <c r="O1114">
        <v>0.15694444444444444</v>
      </c>
      <c r="P1114">
        <v>5</v>
      </c>
      <c r="Q1114">
        <v>0</v>
      </c>
      <c r="R1114">
        <v>2</v>
      </c>
      <c r="S1114">
        <v>0</v>
      </c>
      <c r="T1114">
        <v>20</v>
      </c>
      <c r="U1114">
        <v>0</v>
      </c>
      <c r="V1114">
        <v>0</v>
      </c>
      <c r="W1114">
        <v>0</v>
      </c>
      <c r="X1114">
        <v>6.9517083</v>
      </c>
      <c r="Y1114">
        <v>0</v>
      </c>
      <c r="Z1114">
        <v>0.33720424999999998</v>
      </c>
      <c r="AA1114">
        <v>0</v>
      </c>
      <c r="AB1114">
        <v>5.5873736999999997</v>
      </c>
      <c r="AC1114">
        <v>0</v>
      </c>
      <c r="AD1114">
        <v>0</v>
      </c>
      <c r="AE1114">
        <v>0</v>
      </c>
      <c r="AF1114">
        <v>12.876286500000001</v>
      </c>
    </row>
    <row r="1115" spans="1:32" x14ac:dyDescent="0.3">
      <c r="A1115">
        <v>2805113</v>
      </c>
      <c r="B1115">
        <v>1</v>
      </c>
      <c r="C1115" t="s">
        <v>82</v>
      </c>
      <c r="D1115" t="s">
        <v>84</v>
      </c>
      <c r="E1115" t="s">
        <v>3464</v>
      </c>
      <c r="F1115" t="s">
        <v>3465</v>
      </c>
      <c r="G1115" t="s">
        <v>31547</v>
      </c>
      <c r="H1115" t="s">
        <v>134</v>
      </c>
      <c r="I1115" t="s">
        <v>79</v>
      </c>
      <c r="J1115" t="s">
        <v>135</v>
      </c>
      <c r="K1115" t="s">
        <v>22</v>
      </c>
      <c r="L1115" t="s">
        <v>136</v>
      </c>
      <c r="M1115" t="s">
        <v>4383</v>
      </c>
      <c r="N1115" t="s">
        <v>4384</v>
      </c>
      <c r="O1115">
        <v>5.3333333333333337E-2</v>
      </c>
      <c r="P1115">
        <v>1</v>
      </c>
      <c r="Q1115">
        <v>1016</v>
      </c>
      <c r="R1115">
        <v>1</v>
      </c>
      <c r="S1115">
        <v>2</v>
      </c>
      <c r="T1115">
        <v>7</v>
      </c>
      <c r="U1115">
        <v>121</v>
      </c>
      <c r="V1115">
        <v>0</v>
      </c>
      <c r="W1115">
        <v>0</v>
      </c>
      <c r="X1115">
        <v>0.14305158000000001</v>
      </c>
      <c r="Y1115">
        <v>22.683703999999999</v>
      </c>
      <c r="Z1115">
        <v>0.17691541999999999</v>
      </c>
      <c r="AA1115">
        <v>1.3813646E-5</v>
      </c>
      <c r="AB1115">
        <v>1.7741636999999999</v>
      </c>
      <c r="AC1115">
        <v>8.5726399999999998</v>
      </c>
      <c r="AD1115">
        <v>0</v>
      </c>
      <c r="AE1115">
        <v>0</v>
      </c>
      <c r="AF1115">
        <v>33.350490000000001</v>
      </c>
    </row>
    <row r="1116" spans="1:32" x14ac:dyDescent="0.3">
      <c r="A1116">
        <v>2805028</v>
      </c>
      <c r="B1116">
        <v>1</v>
      </c>
      <c r="C1116" t="s">
        <v>82</v>
      </c>
      <c r="D1116" t="s">
        <v>95</v>
      </c>
      <c r="E1116" t="s">
        <v>4385</v>
      </c>
      <c r="F1116" t="s">
        <v>4386</v>
      </c>
      <c r="G1116" t="s">
        <v>31548</v>
      </c>
      <c r="H1116" t="s">
        <v>893</v>
      </c>
      <c r="I1116" t="s">
        <v>78</v>
      </c>
      <c r="J1116" t="s">
        <v>135</v>
      </c>
      <c r="K1116" t="s">
        <v>22</v>
      </c>
      <c r="L1116" t="s">
        <v>136</v>
      </c>
      <c r="M1116" t="s">
        <v>4387</v>
      </c>
      <c r="N1116" t="s">
        <v>4388</v>
      </c>
      <c r="O1116">
        <v>1.1866666666666668</v>
      </c>
      <c r="P1116">
        <v>0</v>
      </c>
      <c r="Q1116">
        <v>2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0.21342433999999999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0.21342433999999999</v>
      </c>
    </row>
    <row r="1117" spans="1:32" x14ac:dyDescent="0.3">
      <c r="A1117">
        <v>2805027</v>
      </c>
      <c r="B1117">
        <v>1</v>
      </c>
      <c r="C1117" t="s">
        <v>83</v>
      </c>
      <c r="D1117" t="s">
        <v>117</v>
      </c>
      <c r="E1117" t="s">
        <v>4389</v>
      </c>
      <c r="F1117" t="s">
        <v>4390</v>
      </c>
      <c r="G1117" t="s">
        <v>31551</v>
      </c>
      <c r="H1117" t="s">
        <v>672</v>
      </c>
      <c r="I1117" t="s">
        <v>79</v>
      </c>
      <c r="J1117" t="s">
        <v>135</v>
      </c>
      <c r="K1117" t="s">
        <v>22</v>
      </c>
      <c r="L1117" t="s">
        <v>136</v>
      </c>
      <c r="M1117" t="s">
        <v>4391</v>
      </c>
      <c r="N1117" t="s">
        <v>4392</v>
      </c>
      <c r="O1117">
        <v>0.79249999999999998</v>
      </c>
      <c r="P1117">
        <v>2</v>
      </c>
      <c r="Q1117">
        <v>69</v>
      </c>
      <c r="R1117">
        <v>2</v>
      </c>
      <c r="S1117">
        <v>16</v>
      </c>
      <c r="T1117">
        <v>0</v>
      </c>
      <c r="U1117">
        <v>4</v>
      </c>
      <c r="V1117">
        <v>0</v>
      </c>
      <c r="W1117">
        <v>0</v>
      </c>
      <c r="X1117">
        <v>5.374835</v>
      </c>
      <c r="Y1117">
        <v>5.0514555000000003</v>
      </c>
      <c r="Z1117">
        <v>0.76468179999999997</v>
      </c>
      <c r="AA1117">
        <v>2.2921630999999998</v>
      </c>
      <c r="AB1117">
        <v>0</v>
      </c>
      <c r="AC1117">
        <v>0.74762110000000004</v>
      </c>
      <c r="AD1117">
        <v>0</v>
      </c>
      <c r="AE1117">
        <v>0</v>
      </c>
      <c r="AF1117">
        <v>14.230757000000001</v>
      </c>
    </row>
    <row r="1118" spans="1:32" x14ac:dyDescent="0.3">
      <c r="A1118">
        <v>2804953</v>
      </c>
      <c r="B1118">
        <v>2</v>
      </c>
      <c r="C1118" t="s">
        <v>82</v>
      </c>
      <c r="D1118" t="s">
        <v>90</v>
      </c>
      <c r="E1118" t="s">
        <v>4393</v>
      </c>
      <c r="F1118" t="s">
        <v>4394</v>
      </c>
      <c r="G1118" t="s">
        <v>31552</v>
      </c>
      <c r="H1118" t="s">
        <v>223</v>
      </c>
      <c r="I1118" t="s">
        <v>78</v>
      </c>
      <c r="J1118" t="s">
        <v>135</v>
      </c>
      <c r="K1118" t="s">
        <v>22</v>
      </c>
      <c r="L1118" t="s">
        <v>136</v>
      </c>
      <c r="M1118" t="s">
        <v>2322</v>
      </c>
      <c r="N1118" t="s">
        <v>4395</v>
      </c>
      <c r="O1118">
        <v>0.21416666666666667</v>
      </c>
      <c r="P1118">
        <v>0</v>
      </c>
      <c r="Q1118">
        <v>627</v>
      </c>
      <c r="R1118">
        <v>0</v>
      </c>
      <c r="S1118">
        <v>0</v>
      </c>
      <c r="T1118">
        <v>0</v>
      </c>
      <c r="U1118">
        <v>20</v>
      </c>
      <c r="V1118">
        <v>0</v>
      </c>
      <c r="W1118">
        <v>0</v>
      </c>
      <c r="X1118">
        <v>0</v>
      </c>
      <c r="Y1118">
        <v>25.631754000000001</v>
      </c>
      <c r="Z1118">
        <v>0</v>
      </c>
      <c r="AA1118">
        <v>0</v>
      </c>
      <c r="AB1118">
        <v>0</v>
      </c>
      <c r="AC1118">
        <v>1.5999422999999999</v>
      </c>
      <c r="AD1118">
        <v>0</v>
      </c>
      <c r="AE1118">
        <v>0</v>
      </c>
      <c r="AF1118">
        <v>27.231697</v>
      </c>
    </row>
    <row r="1119" spans="1:32" x14ac:dyDescent="0.3">
      <c r="A1119">
        <v>2805033</v>
      </c>
      <c r="B1119">
        <v>1</v>
      </c>
      <c r="C1119" t="s">
        <v>82</v>
      </c>
      <c r="D1119" t="s">
        <v>113</v>
      </c>
      <c r="E1119" t="s">
        <v>4396</v>
      </c>
      <c r="F1119" t="s">
        <v>4397</v>
      </c>
      <c r="G1119" t="s">
        <v>31549</v>
      </c>
      <c r="H1119" t="s">
        <v>134</v>
      </c>
      <c r="I1119" t="s">
        <v>79</v>
      </c>
      <c r="J1119" t="s">
        <v>135</v>
      </c>
      <c r="K1119" t="s">
        <v>22</v>
      </c>
      <c r="L1119" t="s">
        <v>136</v>
      </c>
      <c r="M1119" t="s">
        <v>4398</v>
      </c>
      <c r="N1119" t="s">
        <v>4399</v>
      </c>
      <c r="O1119">
        <v>1.3858333333333333</v>
      </c>
      <c r="P1119">
        <v>13</v>
      </c>
      <c r="Q1119">
        <v>741</v>
      </c>
      <c r="R1119">
        <v>11</v>
      </c>
      <c r="S1119">
        <v>103</v>
      </c>
      <c r="T1119">
        <v>15</v>
      </c>
      <c r="U1119">
        <v>151</v>
      </c>
      <c r="V1119">
        <v>2</v>
      </c>
      <c r="W1119">
        <v>0</v>
      </c>
      <c r="X1119">
        <v>50.475074999999997</v>
      </c>
      <c r="Y1119">
        <v>358.19436999999999</v>
      </c>
      <c r="Z1119">
        <v>10.334350000000001</v>
      </c>
      <c r="AA1119">
        <v>33.270916</v>
      </c>
      <c r="AB1119">
        <v>113.39151</v>
      </c>
      <c r="AC1119">
        <v>160.25255999999999</v>
      </c>
      <c r="AD1119">
        <v>480.10345000000001</v>
      </c>
      <c r="AE1119">
        <v>0</v>
      </c>
      <c r="AF1119">
        <v>1206.0222000000001</v>
      </c>
    </row>
    <row r="1120" spans="1:32" x14ac:dyDescent="0.3">
      <c r="A1120">
        <v>2805036</v>
      </c>
      <c r="B1120">
        <v>1</v>
      </c>
      <c r="C1120" t="s">
        <v>82</v>
      </c>
      <c r="D1120" t="s">
        <v>113</v>
      </c>
      <c r="E1120" t="s">
        <v>4400</v>
      </c>
      <c r="F1120" t="s">
        <v>4401</v>
      </c>
      <c r="G1120" t="s">
        <v>31545</v>
      </c>
      <c r="H1120" t="s">
        <v>134</v>
      </c>
      <c r="I1120" t="s">
        <v>79</v>
      </c>
      <c r="J1120" t="s">
        <v>135</v>
      </c>
      <c r="K1120" t="s">
        <v>22</v>
      </c>
      <c r="L1120" t="s">
        <v>136</v>
      </c>
      <c r="M1120" t="s">
        <v>4402</v>
      </c>
      <c r="N1120" t="s">
        <v>4403</v>
      </c>
      <c r="O1120">
        <v>1.0991666666666666</v>
      </c>
      <c r="P1120">
        <v>8</v>
      </c>
      <c r="Q1120">
        <v>1253</v>
      </c>
      <c r="R1120">
        <v>13</v>
      </c>
      <c r="S1120">
        <v>427</v>
      </c>
      <c r="T1120">
        <v>29</v>
      </c>
      <c r="U1120">
        <v>267</v>
      </c>
      <c r="V1120">
        <v>2</v>
      </c>
      <c r="W1120">
        <v>2</v>
      </c>
      <c r="X1120">
        <v>168.23686000000001</v>
      </c>
      <c r="Y1120">
        <v>838.90639999999996</v>
      </c>
      <c r="Z1120">
        <v>76.423720000000003</v>
      </c>
      <c r="AA1120">
        <v>256.04865000000001</v>
      </c>
      <c r="AB1120">
        <v>126.28173</v>
      </c>
      <c r="AC1120">
        <v>276.95486</v>
      </c>
      <c r="AD1120">
        <v>82.043816000000007</v>
      </c>
      <c r="AE1120">
        <v>12.8155365</v>
      </c>
      <c r="AF1120">
        <v>1837.7114999999999</v>
      </c>
    </row>
    <row r="1121" spans="1:32" x14ac:dyDescent="0.3">
      <c r="A1121">
        <v>2804905</v>
      </c>
      <c r="B1121">
        <v>1</v>
      </c>
      <c r="C1121" t="s">
        <v>82</v>
      </c>
      <c r="D1121" t="s">
        <v>92</v>
      </c>
      <c r="E1121" t="s">
        <v>4404</v>
      </c>
      <c r="F1121" t="s">
        <v>4405</v>
      </c>
      <c r="G1121" t="s">
        <v>31548</v>
      </c>
      <c r="H1121" t="s">
        <v>893</v>
      </c>
      <c r="I1121" t="s">
        <v>78</v>
      </c>
      <c r="J1121" t="s">
        <v>135</v>
      </c>
      <c r="K1121" t="s">
        <v>22</v>
      </c>
      <c r="L1121" t="s">
        <v>136</v>
      </c>
      <c r="M1121" t="s">
        <v>4406</v>
      </c>
      <c r="N1121" t="s">
        <v>4407</v>
      </c>
      <c r="O1121">
        <v>4.4155555555555557</v>
      </c>
      <c r="P1121">
        <v>0</v>
      </c>
      <c r="Q1121">
        <v>1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11.622479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11.622479</v>
      </c>
    </row>
    <row r="1122" spans="1:32" x14ac:dyDescent="0.3">
      <c r="A1122">
        <v>2804649</v>
      </c>
      <c r="B1122">
        <v>1</v>
      </c>
      <c r="C1122" t="s">
        <v>82</v>
      </c>
      <c r="D1122" t="s">
        <v>92</v>
      </c>
      <c r="E1122" t="s">
        <v>4408</v>
      </c>
      <c r="F1122" t="s">
        <v>4409</v>
      </c>
      <c r="G1122" t="s">
        <v>31548</v>
      </c>
      <c r="H1122" t="s">
        <v>893</v>
      </c>
      <c r="I1122" t="s">
        <v>78</v>
      </c>
      <c r="J1122" t="s">
        <v>135</v>
      </c>
      <c r="K1122" t="s">
        <v>22</v>
      </c>
      <c r="L1122" t="s">
        <v>136</v>
      </c>
      <c r="M1122" t="s">
        <v>4410</v>
      </c>
      <c r="N1122" t="s">
        <v>4411</v>
      </c>
      <c r="O1122">
        <v>3.7586111111111111</v>
      </c>
      <c r="P1122">
        <v>0</v>
      </c>
      <c r="Q1122">
        <v>1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2.5737804999999998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2.5737804999999998</v>
      </c>
    </row>
    <row r="1123" spans="1:32" x14ac:dyDescent="0.3">
      <c r="A1123">
        <v>2804430</v>
      </c>
      <c r="B1123">
        <v>1</v>
      </c>
      <c r="C1123" t="s">
        <v>82</v>
      </c>
      <c r="D1123" t="s">
        <v>88</v>
      </c>
      <c r="E1123" t="s">
        <v>4093</v>
      </c>
      <c r="F1123" t="s">
        <v>4094</v>
      </c>
      <c r="G1123" t="s">
        <v>31552</v>
      </c>
      <c r="H1123" t="s">
        <v>145</v>
      </c>
      <c r="I1123" t="s">
        <v>78</v>
      </c>
      <c r="J1123" t="s">
        <v>135</v>
      </c>
      <c r="K1123" t="s">
        <v>22</v>
      </c>
      <c r="L1123" t="s">
        <v>136</v>
      </c>
      <c r="M1123" t="s">
        <v>4412</v>
      </c>
      <c r="N1123" t="s">
        <v>4413</v>
      </c>
      <c r="O1123">
        <v>0.15861111111111112</v>
      </c>
      <c r="P1123">
        <v>0</v>
      </c>
      <c r="Q1123">
        <v>113</v>
      </c>
      <c r="R1123">
        <v>0</v>
      </c>
      <c r="S1123">
        <v>0</v>
      </c>
      <c r="T1123">
        <v>0</v>
      </c>
      <c r="U1123">
        <v>12</v>
      </c>
      <c r="V1123">
        <v>0</v>
      </c>
      <c r="W1123">
        <v>0</v>
      </c>
      <c r="X1123">
        <v>0</v>
      </c>
      <c r="Y1123">
        <v>1.670501</v>
      </c>
      <c r="Z1123">
        <v>0</v>
      </c>
      <c r="AA1123">
        <v>0</v>
      </c>
      <c r="AB1123">
        <v>0</v>
      </c>
      <c r="AC1123">
        <v>0.85999910000000002</v>
      </c>
      <c r="AD1123">
        <v>0</v>
      </c>
      <c r="AE1123">
        <v>0</v>
      </c>
      <c r="AF1123">
        <v>2.5305002000000001</v>
      </c>
    </row>
    <row r="1124" spans="1:32" x14ac:dyDescent="0.3">
      <c r="A1124">
        <v>2804461</v>
      </c>
      <c r="B1124">
        <v>1</v>
      </c>
      <c r="C1124" t="s">
        <v>82</v>
      </c>
      <c r="D1124" t="s">
        <v>90</v>
      </c>
      <c r="E1124" t="s">
        <v>2152</v>
      </c>
      <c r="F1124" t="s">
        <v>2153</v>
      </c>
      <c r="G1124" t="s">
        <v>31552</v>
      </c>
      <c r="H1124" t="s">
        <v>223</v>
      </c>
      <c r="I1124" t="s">
        <v>78</v>
      </c>
      <c r="J1124" t="s">
        <v>135</v>
      </c>
      <c r="K1124" t="s">
        <v>22</v>
      </c>
      <c r="L1124" t="s">
        <v>136</v>
      </c>
      <c r="M1124" t="s">
        <v>4414</v>
      </c>
      <c r="N1124" t="s">
        <v>4415</v>
      </c>
      <c r="O1124">
        <v>1.5111111111111111</v>
      </c>
      <c r="P1124">
        <v>0</v>
      </c>
      <c r="Q1124">
        <v>571</v>
      </c>
      <c r="R1124">
        <v>0</v>
      </c>
      <c r="S1124">
        <v>0</v>
      </c>
      <c r="T1124">
        <v>0</v>
      </c>
      <c r="U1124">
        <v>77</v>
      </c>
      <c r="V1124">
        <v>0</v>
      </c>
      <c r="W1124">
        <v>0</v>
      </c>
      <c r="X1124">
        <v>0</v>
      </c>
      <c r="Y1124">
        <v>188.96005</v>
      </c>
      <c r="Z1124">
        <v>0</v>
      </c>
      <c r="AA1124">
        <v>0</v>
      </c>
      <c r="AB1124">
        <v>0</v>
      </c>
      <c r="AC1124">
        <v>72.353615000000005</v>
      </c>
      <c r="AD1124">
        <v>0</v>
      </c>
      <c r="AE1124">
        <v>0</v>
      </c>
      <c r="AF1124">
        <v>261.31366000000003</v>
      </c>
    </row>
    <row r="1125" spans="1:32" x14ac:dyDescent="0.3">
      <c r="A1125">
        <v>2804412</v>
      </c>
      <c r="B1125">
        <v>1</v>
      </c>
      <c r="C1125" t="s">
        <v>82</v>
      </c>
      <c r="D1125" t="s">
        <v>84</v>
      </c>
      <c r="E1125" t="s">
        <v>4416</v>
      </c>
      <c r="F1125" t="s">
        <v>4417</v>
      </c>
      <c r="G1125" t="s">
        <v>31551</v>
      </c>
      <c r="H1125" t="s">
        <v>672</v>
      </c>
      <c r="I1125" t="s">
        <v>79</v>
      </c>
      <c r="J1125" t="s">
        <v>135</v>
      </c>
      <c r="K1125" t="s">
        <v>22</v>
      </c>
      <c r="L1125" t="s">
        <v>136</v>
      </c>
      <c r="M1125" t="s">
        <v>4418</v>
      </c>
      <c r="N1125" t="s">
        <v>4419</v>
      </c>
      <c r="O1125">
        <v>3.9033333333333333</v>
      </c>
      <c r="P1125">
        <v>0</v>
      </c>
      <c r="Q1125">
        <v>611</v>
      </c>
      <c r="R1125">
        <v>0</v>
      </c>
      <c r="S1125">
        <v>3</v>
      </c>
      <c r="T1125">
        <v>3</v>
      </c>
      <c r="U1125">
        <v>63</v>
      </c>
      <c r="V1125">
        <v>0</v>
      </c>
      <c r="W1125">
        <v>0</v>
      </c>
      <c r="X1125">
        <v>0</v>
      </c>
      <c r="Y1125">
        <v>479.30396000000002</v>
      </c>
      <c r="Z1125">
        <v>0</v>
      </c>
      <c r="AA1125">
        <v>2.9618804000000001</v>
      </c>
      <c r="AB1125">
        <v>73.909935000000004</v>
      </c>
      <c r="AC1125">
        <v>382.94810000000001</v>
      </c>
      <c r="AD1125">
        <v>0</v>
      </c>
      <c r="AE1125">
        <v>0</v>
      </c>
      <c r="AF1125">
        <v>939.12390000000005</v>
      </c>
    </row>
    <row r="1126" spans="1:32" x14ac:dyDescent="0.3">
      <c r="A1126">
        <v>2804085</v>
      </c>
      <c r="B1126">
        <v>1</v>
      </c>
      <c r="C1126" t="s">
        <v>83</v>
      </c>
      <c r="D1126" t="s">
        <v>122</v>
      </c>
      <c r="E1126" t="s">
        <v>4420</v>
      </c>
      <c r="F1126" t="s">
        <v>4421</v>
      </c>
      <c r="G1126" t="s">
        <v>31552</v>
      </c>
      <c r="H1126" t="s">
        <v>643</v>
      </c>
      <c r="I1126" t="s">
        <v>78</v>
      </c>
      <c r="J1126" t="s">
        <v>135</v>
      </c>
      <c r="K1126" t="s">
        <v>22</v>
      </c>
      <c r="L1126" t="s">
        <v>186</v>
      </c>
      <c r="M1126" t="s">
        <v>4422</v>
      </c>
      <c r="N1126" t="s">
        <v>4423</v>
      </c>
      <c r="O1126">
        <v>5.766111111111111</v>
      </c>
      <c r="P1126">
        <v>0</v>
      </c>
      <c r="Q1126">
        <v>62</v>
      </c>
      <c r="R1126">
        <v>0</v>
      </c>
      <c r="S1126">
        <v>0</v>
      </c>
      <c r="T1126">
        <v>0</v>
      </c>
      <c r="U1126">
        <v>3</v>
      </c>
      <c r="V1126">
        <v>0</v>
      </c>
      <c r="W1126">
        <v>0</v>
      </c>
      <c r="X1126">
        <v>0</v>
      </c>
      <c r="Y1126">
        <v>97.942986000000005</v>
      </c>
      <c r="Z1126">
        <v>0</v>
      </c>
      <c r="AA1126">
        <v>0</v>
      </c>
      <c r="AB1126">
        <v>0</v>
      </c>
      <c r="AC1126">
        <v>9.2803280000000008</v>
      </c>
      <c r="AD1126">
        <v>0</v>
      </c>
      <c r="AE1126">
        <v>0</v>
      </c>
      <c r="AF1126">
        <v>107.22332</v>
      </c>
    </row>
    <row r="1127" spans="1:32" x14ac:dyDescent="0.3">
      <c r="A1127">
        <v>2804037</v>
      </c>
      <c r="B1127">
        <v>1</v>
      </c>
      <c r="C1127" t="s">
        <v>83</v>
      </c>
      <c r="D1127" t="s">
        <v>127</v>
      </c>
      <c r="E1127" t="s">
        <v>4424</v>
      </c>
      <c r="F1127" t="s">
        <v>4425</v>
      </c>
      <c r="G1127" t="s">
        <v>31548</v>
      </c>
      <c r="H1127" t="s">
        <v>893</v>
      </c>
      <c r="I1127" t="s">
        <v>78</v>
      </c>
      <c r="J1127" t="s">
        <v>135</v>
      </c>
      <c r="K1127" t="s">
        <v>22</v>
      </c>
      <c r="L1127" t="s">
        <v>136</v>
      </c>
      <c r="M1127" t="s">
        <v>4426</v>
      </c>
      <c r="N1127" t="s">
        <v>4427</v>
      </c>
      <c r="O1127">
        <v>2.576111111111111</v>
      </c>
      <c r="P1127">
        <v>0</v>
      </c>
      <c r="Q1127">
        <v>11</v>
      </c>
      <c r="R1127">
        <v>0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0</v>
      </c>
      <c r="Y1127">
        <v>4.6815867000000004</v>
      </c>
      <c r="Z1127">
        <v>0</v>
      </c>
      <c r="AA1127">
        <v>0</v>
      </c>
      <c r="AB1127">
        <v>0</v>
      </c>
      <c r="AC1127">
        <v>2.3100516999999998</v>
      </c>
      <c r="AD1127">
        <v>0</v>
      </c>
      <c r="AE1127">
        <v>0</v>
      </c>
      <c r="AF1127">
        <v>6.991638</v>
      </c>
    </row>
    <row r="1128" spans="1:32" x14ac:dyDescent="0.3">
      <c r="A1128">
        <v>2803883</v>
      </c>
      <c r="B1128">
        <v>1</v>
      </c>
      <c r="C1128" t="s">
        <v>83</v>
      </c>
      <c r="D1128" t="s">
        <v>116</v>
      </c>
      <c r="E1128" t="s">
        <v>4428</v>
      </c>
      <c r="F1128" t="s">
        <v>4429</v>
      </c>
      <c r="G1128" t="s">
        <v>31545</v>
      </c>
      <c r="H1128" t="s">
        <v>185</v>
      </c>
      <c r="I1128" t="s">
        <v>79</v>
      </c>
      <c r="J1128" t="s">
        <v>135</v>
      </c>
      <c r="K1128" t="s">
        <v>22</v>
      </c>
      <c r="L1128" t="s">
        <v>186</v>
      </c>
      <c r="M1128" t="s">
        <v>4430</v>
      </c>
      <c r="N1128" t="s">
        <v>4431</v>
      </c>
      <c r="O1128">
        <v>0.13277777777777777</v>
      </c>
      <c r="P1128">
        <v>0</v>
      </c>
      <c r="Q1128">
        <v>5973</v>
      </c>
      <c r="R1128">
        <v>1</v>
      </c>
      <c r="S1128">
        <v>98</v>
      </c>
      <c r="T1128">
        <v>5</v>
      </c>
      <c r="U1128">
        <v>681</v>
      </c>
      <c r="V1128">
        <v>2</v>
      </c>
      <c r="W1128">
        <v>2</v>
      </c>
      <c r="X1128">
        <v>0</v>
      </c>
      <c r="Y1128">
        <v>324.01101999999997</v>
      </c>
      <c r="Z1128">
        <v>0.1415254</v>
      </c>
      <c r="AA1128">
        <v>2.2019001999999999</v>
      </c>
      <c r="AB1128">
        <v>10.538701</v>
      </c>
      <c r="AC1128">
        <v>96.032979999999995</v>
      </c>
      <c r="AD1128">
        <v>11.039401</v>
      </c>
      <c r="AE1128">
        <v>1.9334560999999999</v>
      </c>
      <c r="AF1128">
        <v>445.899</v>
      </c>
    </row>
    <row r="1129" spans="1:32" x14ac:dyDescent="0.3">
      <c r="A1129">
        <v>2803825</v>
      </c>
      <c r="B1129">
        <v>1</v>
      </c>
      <c r="C1129" t="s">
        <v>82</v>
      </c>
      <c r="D1129" t="s">
        <v>87</v>
      </c>
      <c r="E1129" t="s">
        <v>4432</v>
      </c>
      <c r="F1129" t="s">
        <v>4433</v>
      </c>
      <c r="G1129" t="s">
        <v>31547</v>
      </c>
      <c r="H1129" t="s">
        <v>134</v>
      </c>
      <c r="I1129" t="s">
        <v>79</v>
      </c>
      <c r="J1129" t="s">
        <v>135</v>
      </c>
      <c r="K1129" t="s">
        <v>22</v>
      </c>
      <c r="L1129" t="s">
        <v>136</v>
      </c>
      <c r="M1129" t="s">
        <v>4434</v>
      </c>
      <c r="N1129" t="s">
        <v>4435</v>
      </c>
      <c r="O1129">
        <v>1.2622230555555554</v>
      </c>
      <c r="P1129">
        <v>0</v>
      </c>
      <c r="Q1129">
        <v>11418</v>
      </c>
      <c r="R1129">
        <v>0</v>
      </c>
      <c r="S1129">
        <v>0</v>
      </c>
      <c r="T1129">
        <v>1</v>
      </c>
      <c r="U1129">
        <v>697</v>
      </c>
      <c r="V1129">
        <v>0</v>
      </c>
      <c r="W1129">
        <v>1</v>
      </c>
      <c r="X1129">
        <v>0</v>
      </c>
      <c r="Y1129">
        <v>6528.6419999999998</v>
      </c>
      <c r="Z1129">
        <v>0</v>
      </c>
      <c r="AA1129">
        <v>0</v>
      </c>
      <c r="AB1129">
        <v>1526.5349000000001</v>
      </c>
      <c r="AC1129">
        <v>629.82354999999995</v>
      </c>
      <c r="AD1129">
        <v>0</v>
      </c>
      <c r="AE1129">
        <v>5.5636970000000003</v>
      </c>
      <c r="AF1129">
        <v>8690.5640000000003</v>
      </c>
    </row>
    <row r="1130" spans="1:32" x14ac:dyDescent="0.3">
      <c r="A1130">
        <v>2803235</v>
      </c>
      <c r="B1130">
        <v>1</v>
      </c>
      <c r="C1130" t="s">
        <v>82</v>
      </c>
      <c r="D1130" t="s">
        <v>84</v>
      </c>
      <c r="E1130" t="s">
        <v>4436</v>
      </c>
      <c r="F1130" t="s">
        <v>4437</v>
      </c>
      <c r="G1130" t="s">
        <v>31552</v>
      </c>
      <c r="H1130" t="s">
        <v>648</v>
      </c>
      <c r="I1130" t="s">
        <v>78</v>
      </c>
      <c r="J1130" t="s">
        <v>135</v>
      </c>
      <c r="K1130" t="s">
        <v>22</v>
      </c>
      <c r="L1130" t="s">
        <v>186</v>
      </c>
      <c r="M1130" t="s">
        <v>4438</v>
      </c>
      <c r="N1130" t="s">
        <v>4439</v>
      </c>
      <c r="O1130">
        <v>2.8927777777777779</v>
      </c>
      <c r="P1130">
        <v>0</v>
      </c>
      <c r="Q1130">
        <v>334</v>
      </c>
      <c r="R1130">
        <v>0</v>
      </c>
      <c r="S1130">
        <v>0</v>
      </c>
      <c r="T1130">
        <v>0</v>
      </c>
      <c r="U1130">
        <v>33</v>
      </c>
      <c r="V1130">
        <v>0</v>
      </c>
      <c r="W1130">
        <v>0</v>
      </c>
      <c r="X1130">
        <v>0</v>
      </c>
      <c r="Y1130">
        <v>208.79186999999999</v>
      </c>
      <c r="Z1130">
        <v>0</v>
      </c>
      <c r="AA1130">
        <v>0</v>
      </c>
      <c r="AB1130">
        <v>0</v>
      </c>
      <c r="AC1130">
        <v>75.163955999999999</v>
      </c>
      <c r="AD1130">
        <v>0</v>
      </c>
      <c r="AE1130">
        <v>0</v>
      </c>
      <c r="AF1130">
        <v>283.95584000000002</v>
      </c>
    </row>
    <row r="1131" spans="1:32" x14ac:dyDescent="0.3">
      <c r="A1131">
        <v>2803222</v>
      </c>
      <c r="B1131">
        <v>1</v>
      </c>
      <c r="C1131" t="s">
        <v>83</v>
      </c>
      <c r="D1131" t="s">
        <v>115</v>
      </c>
      <c r="E1131" t="s">
        <v>4440</v>
      </c>
      <c r="F1131" t="s">
        <v>4441</v>
      </c>
      <c r="G1131" t="s">
        <v>31549</v>
      </c>
      <c r="H1131" t="s">
        <v>648</v>
      </c>
      <c r="I1131" t="s">
        <v>79</v>
      </c>
      <c r="J1131" t="s">
        <v>135</v>
      </c>
      <c r="K1131" t="s">
        <v>22</v>
      </c>
      <c r="L1131" t="s">
        <v>186</v>
      </c>
      <c r="M1131" t="s">
        <v>4442</v>
      </c>
      <c r="N1131" t="s">
        <v>4443</v>
      </c>
      <c r="O1131">
        <v>4.4041666666666668</v>
      </c>
      <c r="P1131">
        <v>5</v>
      </c>
      <c r="Q1131">
        <v>1126</v>
      </c>
      <c r="R1131">
        <v>16</v>
      </c>
      <c r="S1131">
        <v>145</v>
      </c>
      <c r="T1131">
        <v>5</v>
      </c>
      <c r="U1131">
        <v>72</v>
      </c>
      <c r="V1131">
        <v>0</v>
      </c>
      <c r="W1131">
        <v>0</v>
      </c>
      <c r="X1131">
        <v>63.328290000000003</v>
      </c>
      <c r="Y1131">
        <v>467.209</v>
      </c>
      <c r="Z1131">
        <v>11.76587</v>
      </c>
      <c r="AA1131">
        <v>83.366585000000001</v>
      </c>
      <c r="AB1131">
        <v>53.820680000000003</v>
      </c>
      <c r="AC1131">
        <v>90.961550000000003</v>
      </c>
      <c r="AD1131">
        <v>0</v>
      </c>
      <c r="AE1131">
        <v>0</v>
      </c>
      <c r="AF1131">
        <v>770.45196999999996</v>
      </c>
    </row>
    <row r="1132" spans="1:32" x14ac:dyDescent="0.3">
      <c r="A1132">
        <v>2803058</v>
      </c>
      <c r="B1132">
        <v>2</v>
      </c>
      <c r="C1132" t="s">
        <v>82</v>
      </c>
      <c r="D1132" t="s">
        <v>100</v>
      </c>
      <c r="E1132" t="s">
        <v>4444</v>
      </c>
      <c r="F1132" t="s">
        <v>4445</v>
      </c>
      <c r="G1132" t="s">
        <v>31551</v>
      </c>
      <c r="H1132" t="s">
        <v>134</v>
      </c>
      <c r="I1132" t="s">
        <v>79</v>
      </c>
      <c r="J1132" t="s">
        <v>135</v>
      </c>
      <c r="K1132" t="s">
        <v>22</v>
      </c>
      <c r="L1132" t="s">
        <v>136</v>
      </c>
      <c r="M1132" t="s">
        <v>3863</v>
      </c>
      <c r="N1132" t="s">
        <v>4446</v>
      </c>
      <c r="O1132">
        <v>0.41194444444444445</v>
      </c>
      <c r="P1132">
        <v>0</v>
      </c>
      <c r="Q1132">
        <v>0</v>
      </c>
      <c r="R1132">
        <v>0</v>
      </c>
      <c r="S1132">
        <v>0</v>
      </c>
      <c r="T1132">
        <v>1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56.502510000000001</v>
      </c>
      <c r="AC1132">
        <v>0</v>
      </c>
      <c r="AD1132">
        <v>0</v>
      </c>
      <c r="AE1132">
        <v>0</v>
      </c>
      <c r="AF1132">
        <v>56.502510000000001</v>
      </c>
    </row>
    <row r="1133" spans="1:32" x14ac:dyDescent="0.3">
      <c r="A1133">
        <v>2802786</v>
      </c>
      <c r="B1133">
        <v>1</v>
      </c>
      <c r="C1133" t="s">
        <v>82</v>
      </c>
      <c r="D1133" t="s">
        <v>102</v>
      </c>
      <c r="E1133" t="s">
        <v>4447</v>
      </c>
      <c r="F1133" t="s">
        <v>4448</v>
      </c>
      <c r="G1133" t="s">
        <v>31548</v>
      </c>
      <c r="H1133" t="s">
        <v>333</v>
      </c>
      <c r="I1133" t="s">
        <v>78</v>
      </c>
      <c r="J1133" t="s">
        <v>135</v>
      </c>
      <c r="K1133" t="s">
        <v>22</v>
      </c>
      <c r="L1133" t="s">
        <v>136</v>
      </c>
      <c r="M1133" t="s">
        <v>4449</v>
      </c>
      <c r="N1133" t="s">
        <v>4189</v>
      </c>
      <c r="O1133">
        <v>1.2663888888888888</v>
      </c>
      <c r="P1133">
        <v>0</v>
      </c>
      <c r="Q1133">
        <v>1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0.24486094999999999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0.24486094999999999</v>
      </c>
    </row>
    <row r="1134" spans="1:32" x14ac:dyDescent="0.3">
      <c r="A1134">
        <v>2802651</v>
      </c>
      <c r="B1134">
        <v>1</v>
      </c>
      <c r="C1134" t="s">
        <v>82</v>
      </c>
      <c r="D1134" t="s">
        <v>100</v>
      </c>
      <c r="E1134" t="s">
        <v>1475</v>
      </c>
      <c r="F1134" t="s">
        <v>1476</v>
      </c>
      <c r="G1134" t="s">
        <v>31552</v>
      </c>
      <c r="H1134" t="s">
        <v>145</v>
      </c>
      <c r="I1134" t="s">
        <v>78</v>
      </c>
      <c r="J1134" t="s">
        <v>135</v>
      </c>
      <c r="K1134" t="s">
        <v>22</v>
      </c>
      <c r="L1134" t="s">
        <v>136</v>
      </c>
      <c r="M1134" t="s">
        <v>4450</v>
      </c>
      <c r="N1134" t="s">
        <v>4451</v>
      </c>
      <c r="O1134">
        <v>1.0513888888888889</v>
      </c>
      <c r="P1134">
        <v>0</v>
      </c>
      <c r="Q1134">
        <v>567</v>
      </c>
      <c r="R1134">
        <v>0</v>
      </c>
      <c r="S1134">
        <v>0</v>
      </c>
      <c r="T1134">
        <v>0</v>
      </c>
      <c r="U1134">
        <v>50</v>
      </c>
      <c r="V1134">
        <v>0</v>
      </c>
      <c r="W1134">
        <v>0</v>
      </c>
      <c r="X1134">
        <v>0</v>
      </c>
      <c r="Y1134">
        <v>139.10930999999999</v>
      </c>
      <c r="Z1134">
        <v>0</v>
      </c>
      <c r="AA1134">
        <v>0</v>
      </c>
      <c r="AB1134">
        <v>0</v>
      </c>
      <c r="AC1134">
        <v>136.45953</v>
      </c>
      <c r="AD1134">
        <v>0</v>
      </c>
      <c r="AE1134">
        <v>0</v>
      </c>
      <c r="AF1134">
        <v>275.56885</v>
      </c>
    </row>
    <row r="1135" spans="1:32" x14ac:dyDescent="0.3">
      <c r="A1135">
        <v>2802669</v>
      </c>
      <c r="B1135">
        <v>1</v>
      </c>
      <c r="C1135" t="s">
        <v>83</v>
      </c>
      <c r="D1135" t="s">
        <v>124</v>
      </c>
      <c r="E1135" t="s">
        <v>4452</v>
      </c>
      <c r="F1135" t="s">
        <v>4453</v>
      </c>
      <c r="G1135" t="s">
        <v>31549</v>
      </c>
      <c r="H1135" t="s">
        <v>643</v>
      </c>
      <c r="I1135" t="s">
        <v>79</v>
      </c>
      <c r="J1135" t="s">
        <v>135</v>
      </c>
      <c r="K1135" t="s">
        <v>22</v>
      </c>
      <c r="L1135" t="s">
        <v>186</v>
      </c>
      <c r="M1135" t="s">
        <v>4454</v>
      </c>
      <c r="N1135" t="s">
        <v>4455</v>
      </c>
      <c r="O1135">
        <v>4.104166666666667</v>
      </c>
      <c r="P1135">
        <v>0</v>
      </c>
      <c r="Q1135">
        <v>361</v>
      </c>
      <c r="R1135">
        <v>7</v>
      </c>
      <c r="S1135">
        <v>70</v>
      </c>
      <c r="T1135">
        <v>1</v>
      </c>
      <c r="U1135">
        <v>16</v>
      </c>
      <c r="V1135">
        <v>0</v>
      </c>
      <c r="W1135">
        <v>0</v>
      </c>
      <c r="X1135">
        <v>0</v>
      </c>
      <c r="Y1135">
        <v>365.08197000000001</v>
      </c>
      <c r="Z1135">
        <v>8.0599769999999999</v>
      </c>
      <c r="AA1135">
        <v>74.404920000000004</v>
      </c>
      <c r="AB1135">
        <v>0</v>
      </c>
      <c r="AC1135">
        <v>37.819256000000003</v>
      </c>
      <c r="AD1135">
        <v>0</v>
      </c>
      <c r="AE1135">
        <v>0</v>
      </c>
      <c r="AF1135">
        <v>485.36612000000002</v>
      </c>
    </row>
    <row r="1136" spans="1:32" x14ac:dyDescent="0.3">
      <c r="A1136">
        <v>2802649</v>
      </c>
      <c r="B1136">
        <v>1</v>
      </c>
      <c r="C1136" t="s">
        <v>82</v>
      </c>
      <c r="D1136" t="s">
        <v>92</v>
      </c>
      <c r="E1136" t="s">
        <v>2732</v>
      </c>
      <c r="F1136" t="s">
        <v>2733</v>
      </c>
      <c r="G1136" t="s">
        <v>31545</v>
      </c>
      <c r="H1136" t="s">
        <v>134</v>
      </c>
      <c r="I1136" t="s">
        <v>79</v>
      </c>
      <c r="J1136" t="s">
        <v>135</v>
      </c>
      <c r="K1136" t="s">
        <v>22</v>
      </c>
      <c r="L1136" t="s">
        <v>136</v>
      </c>
      <c r="M1136" t="s">
        <v>4456</v>
      </c>
      <c r="N1136" t="s">
        <v>4457</v>
      </c>
      <c r="O1136">
        <v>0.13722222222222222</v>
      </c>
      <c r="P1136">
        <v>91</v>
      </c>
      <c r="Q1136">
        <v>4872</v>
      </c>
      <c r="R1136">
        <v>1</v>
      </c>
      <c r="S1136">
        <v>240</v>
      </c>
      <c r="T1136">
        <v>8</v>
      </c>
      <c r="U1136">
        <v>527</v>
      </c>
      <c r="V1136">
        <v>1</v>
      </c>
      <c r="W1136">
        <v>0</v>
      </c>
      <c r="X1136">
        <v>5.7118472999999996</v>
      </c>
      <c r="Y1136">
        <v>275.22357</v>
      </c>
      <c r="Z1136">
        <v>2.0450447</v>
      </c>
      <c r="AA1136">
        <v>16.915894999999999</v>
      </c>
      <c r="AB1136">
        <v>38.201970000000003</v>
      </c>
      <c r="AC1136">
        <v>91.898139999999998</v>
      </c>
      <c r="AD1136">
        <v>5.3718696000000001</v>
      </c>
      <c r="AE1136">
        <v>0</v>
      </c>
      <c r="AF1136">
        <v>435.36831999999998</v>
      </c>
    </row>
    <row r="1137" spans="1:32" x14ac:dyDescent="0.3">
      <c r="A1137">
        <v>2802660</v>
      </c>
      <c r="B1137">
        <v>1</v>
      </c>
      <c r="C1137" t="s">
        <v>82</v>
      </c>
      <c r="D1137" t="s">
        <v>92</v>
      </c>
      <c r="E1137" t="s">
        <v>4458</v>
      </c>
      <c r="F1137" t="s">
        <v>4459</v>
      </c>
      <c r="G1137" t="s">
        <v>31551</v>
      </c>
      <c r="H1137" t="s">
        <v>1209</v>
      </c>
      <c r="I1137" t="s">
        <v>79</v>
      </c>
      <c r="J1137" t="s">
        <v>135</v>
      </c>
      <c r="K1137" t="s">
        <v>22</v>
      </c>
      <c r="L1137" t="s">
        <v>136</v>
      </c>
      <c r="M1137" t="s">
        <v>4460</v>
      </c>
      <c r="N1137" t="s">
        <v>4461</v>
      </c>
      <c r="O1137">
        <v>1.8208333333333333</v>
      </c>
      <c r="P1137">
        <v>3</v>
      </c>
      <c r="Q1137">
        <v>1510</v>
      </c>
      <c r="R1137">
        <v>1</v>
      </c>
      <c r="S1137">
        <v>224</v>
      </c>
      <c r="T1137">
        <v>4</v>
      </c>
      <c r="U1137">
        <v>227</v>
      </c>
      <c r="V1137">
        <v>1</v>
      </c>
      <c r="W1137">
        <v>0</v>
      </c>
      <c r="X1137">
        <v>35.846995999999997</v>
      </c>
      <c r="Y1137">
        <v>1221.1641</v>
      </c>
      <c r="Z1137">
        <v>27.233599000000002</v>
      </c>
      <c r="AA1137">
        <v>218.5694</v>
      </c>
      <c r="AB1137">
        <v>132.18836999999999</v>
      </c>
      <c r="AC1137">
        <v>553.04650000000004</v>
      </c>
      <c r="AD1137">
        <v>82.281859999999995</v>
      </c>
      <c r="AE1137">
        <v>0</v>
      </c>
      <c r="AF1137">
        <v>2270.3308000000002</v>
      </c>
    </row>
    <row r="1138" spans="1:32" x14ac:dyDescent="0.3">
      <c r="A1138">
        <v>2802537</v>
      </c>
      <c r="B1138">
        <v>1</v>
      </c>
      <c r="C1138" t="s">
        <v>83</v>
      </c>
      <c r="D1138" t="s">
        <v>130</v>
      </c>
      <c r="E1138" t="s">
        <v>4462</v>
      </c>
      <c r="F1138" t="s">
        <v>4463</v>
      </c>
      <c r="G1138" t="s">
        <v>31550</v>
      </c>
      <c r="H1138" t="s">
        <v>380</v>
      </c>
      <c r="I1138" t="s">
        <v>78</v>
      </c>
      <c r="J1138" t="s">
        <v>135</v>
      </c>
      <c r="K1138" t="s">
        <v>22</v>
      </c>
      <c r="L1138" t="s">
        <v>136</v>
      </c>
      <c r="M1138" t="s">
        <v>4464</v>
      </c>
      <c r="N1138" t="s">
        <v>4465</v>
      </c>
      <c r="O1138">
        <v>3.5533333333333332</v>
      </c>
      <c r="P1138">
        <v>0</v>
      </c>
      <c r="Q1138">
        <v>95</v>
      </c>
      <c r="R1138">
        <v>0</v>
      </c>
      <c r="S1138">
        <v>0</v>
      </c>
      <c r="T1138">
        <v>0</v>
      </c>
      <c r="U1138">
        <v>7</v>
      </c>
      <c r="V1138">
        <v>0</v>
      </c>
      <c r="W1138">
        <v>0</v>
      </c>
      <c r="X1138">
        <v>0</v>
      </c>
      <c r="Y1138">
        <v>70.973206000000005</v>
      </c>
      <c r="Z1138">
        <v>0</v>
      </c>
      <c r="AA1138">
        <v>0</v>
      </c>
      <c r="AB1138">
        <v>0</v>
      </c>
      <c r="AC1138">
        <v>82.920074</v>
      </c>
      <c r="AD1138">
        <v>0</v>
      </c>
      <c r="AE1138">
        <v>0</v>
      </c>
      <c r="AF1138">
        <v>153.89328</v>
      </c>
    </row>
    <row r="1139" spans="1:32" x14ac:dyDescent="0.3">
      <c r="A1139">
        <v>2802420</v>
      </c>
      <c r="B1139">
        <v>2</v>
      </c>
      <c r="C1139" t="s">
        <v>82</v>
      </c>
      <c r="D1139" t="s">
        <v>106</v>
      </c>
      <c r="E1139" t="s">
        <v>4466</v>
      </c>
      <c r="F1139" t="s">
        <v>4467</v>
      </c>
      <c r="G1139" t="s">
        <v>31546</v>
      </c>
      <c r="H1139" t="s">
        <v>893</v>
      </c>
      <c r="I1139" t="s">
        <v>78</v>
      </c>
      <c r="J1139" t="s">
        <v>135</v>
      </c>
      <c r="K1139" t="s">
        <v>22</v>
      </c>
      <c r="L1139" t="s">
        <v>136</v>
      </c>
      <c r="M1139" t="s">
        <v>4468</v>
      </c>
      <c r="N1139" t="s">
        <v>4469</v>
      </c>
      <c r="O1139">
        <v>0.5083333333333333</v>
      </c>
      <c r="P1139">
        <v>0</v>
      </c>
      <c r="Q1139">
        <v>22</v>
      </c>
      <c r="R1139">
        <v>0</v>
      </c>
      <c r="S1139">
        <v>0</v>
      </c>
      <c r="T1139">
        <v>0</v>
      </c>
      <c r="U1139">
        <v>18</v>
      </c>
      <c r="V1139">
        <v>0</v>
      </c>
      <c r="W1139">
        <v>0</v>
      </c>
      <c r="X1139">
        <v>0</v>
      </c>
      <c r="Y1139">
        <v>3.2836458999999998</v>
      </c>
      <c r="Z1139">
        <v>0</v>
      </c>
      <c r="AA1139">
        <v>0</v>
      </c>
      <c r="AB1139">
        <v>0</v>
      </c>
      <c r="AC1139">
        <v>4.1514660000000001</v>
      </c>
      <c r="AD1139">
        <v>0</v>
      </c>
      <c r="AE1139">
        <v>0</v>
      </c>
      <c r="AF1139">
        <v>7.4351120000000002</v>
      </c>
    </row>
    <row r="1140" spans="1:32" x14ac:dyDescent="0.3">
      <c r="A1140">
        <v>2802528</v>
      </c>
      <c r="B1140">
        <v>1</v>
      </c>
      <c r="C1140" t="s">
        <v>82</v>
      </c>
      <c r="D1140" t="s">
        <v>106</v>
      </c>
      <c r="E1140" t="s">
        <v>4470</v>
      </c>
      <c r="F1140" t="s">
        <v>4471</v>
      </c>
      <c r="G1140" t="s">
        <v>31552</v>
      </c>
      <c r="H1140" t="s">
        <v>145</v>
      </c>
      <c r="I1140" t="s">
        <v>78</v>
      </c>
      <c r="J1140" t="s">
        <v>135</v>
      </c>
      <c r="K1140" t="s">
        <v>22</v>
      </c>
      <c r="L1140" t="s">
        <v>136</v>
      </c>
      <c r="M1140" t="s">
        <v>4472</v>
      </c>
      <c r="N1140" t="s">
        <v>4473</v>
      </c>
      <c r="O1140">
        <v>4.0086111111111107</v>
      </c>
      <c r="P1140">
        <v>0</v>
      </c>
      <c r="Q1140">
        <v>452</v>
      </c>
      <c r="R1140">
        <v>0</v>
      </c>
      <c r="S1140">
        <v>0</v>
      </c>
      <c r="T1140">
        <v>0</v>
      </c>
      <c r="U1140">
        <v>37</v>
      </c>
      <c r="V1140">
        <v>0</v>
      </c>
      <c r="W1140">
        <v>0</v>
      </c>
      <c r="X1140">
        <v>0</v>
      </c>
      <c r="Y1140">
        <v>382.94389999999999</v>
      </c>
      <c r="Z1140">
        <v>0</v>
      </c>
      <c r="AA1140">
        <v>0</v>
      </c>
      <c r="AB1140">
        <v>0</v>
      </c>
      <c r="AC1140">
        <v>138.55669</v>
      </c>
      <c r="AD1140">
        <v>0</v>
      </c>
      <c r="AE1140">
        <v>0</v>
      </c>
      <c r="AF1140">
        <v>521.50059999999996</v>
      </c>
    </row>
    <row r="1141" spans="1:32" x14ac:dyDescent="0.3">
      <c r="A1141">
        <v>2802486</v>
      </c>
      <c r="B1141">
        <v>1</v>
      </c>
      <c r="C1141" t="s">
        <v>82</v>
      </c>
      <c r="D1141" t="s">
        <v>94</v>
      </c>
      <c r="E1141" t="s">
        <v>4474</v>
      </c>
      <c r="F1141" t="s">
        <v>4475</v>
      </c>
      <c r="G1141" t="s">
        <v>31552</v>
      </c>
      <c r="H1141" t="s">
        <v>145</v>
      </c>
      <c r="I1141" t="s">
        <v>78</v>
      </c>
      <c r="J1141" t="s">
        <v>135</v>
      </c>
      <c r="K1141" t="s">
        <v>22</v>
      </c>
      <c r="L1141" t="s">
        <v>136</v>
      </c>
      <c r="M1141" t="s">
        <v>4476</v>
      </c>
      <c r="N1141" t="s">
        <v>4477</v>
      </c>
      <c r="O1141">
        <v>1.5711111111111111</v>
      </c>
      <c r="P1141">
        <v>0</v>
      </c>
      <c r="Q1141">
        <v>197</v>
      </c>
      <c r="R1141">
        <v>0</v>
      </c>
      <c r="S1141">
        <v>0</v>
      </c>
      <c r="T1141">
        <v>0</v>
      </c>
      <c r="U1141">
        <v>34</v>
      </c>
      <c r="V1141">
        <v>0</v>
      </c>
      <c r="W1141">
        <v>0</v>
      </c>
      <c r="X1141">
        <v>0</v>
      </c>
      <c r="Y1141">
        <v>41.868855000000003</v>
      </c>
      <c r="Z1141">
        <v>0</v>
      </c>
      <c r="AA1141">
        <v>0</v>
      </c>
      <c r="AB1141">
        <v>0</v>
      </c>
      <c r="AC1141">
        <v>34.724170000000001</v>
      </c>
      <c r="AD1141">
        <v>0</v>
      </c>
      <c r="AE1141">
        <v>0</v>
      </c>
      <c r="AF1141">
        <v>76.593024999999997</v>
      </c>
    </row>
    <row r="1142" spans="1:32" x14ac:dyDescent="0.3">
      <c r="A1142">
        <v>2802447</v>
      </c>
      <c r="B1142">
        <v>1</v>
      </c>
      <c r="C1142" t="s">
        <v>82</v>
      </c>
      <c r="D1142" t="s">
        <v>101</v>
      </c>
      <c r="E1142" t="s">
        <v>4478</v>
      </c>
      <c r="F1142" t="s">
        <v>4479</v>
      </c>
      <c r="G1142" t="s">
        <v>31546</v>
      </c>
      <c r="H1142" t="s">
        <v>223</v>
      </c>
      <c r="I1142" t="s">
        <v>78</v>
      </c>
      <c r="J1142" t="s">
        <v>135</v>
      </c>
      <c r="K1142" t="s">
        <v>22</v>
      </c>
      <c r="L1142" t="s">
        <v>136</v>
      </c>
      <c r="M1142" t="s">
        <v>4480</v>
      </c>
      <c r="N1142" t="s">
        <v>4481</v>
      </c>
      <c r="O1142">
        <v>1.0805555555555555</v>
      </c>
      <c r="P1142">
        <v>0</v>
      </c>
      <c r="Q1142">
        <v>188</v>
      </c>
      <c r="R1142">
        <v>0</v>
      </c>
      <c r="S1142">
        <v>0</v>
      </c>
      <c r="T1142">
        <v>0</v>
      </c>
      <c r="U1142">
        <v>40</v>
      </c>
      <c r="V1142">
        <v>0</v>
      </c>
      <c r="W1142">
        <v>0</v>
      </c>
      <c r="X1142">
        <v>0</v>
      </c>
      <c r="Y1142">
        <v>38.745564000000002</v>
      </c>
      <c r="Z1142">
        <v>0</v>
      </c>
      <c r="AA1142">
        <v>0</v>
      </c>
      <c r="AB1142">
        <v>0</v>
      </c>
      <c r="AC1142">
        <v>23.386253</v>
      </c>
      <c r="AD1142">
        <v>0</v>
      </c>
      <c r="AE1142">
        <v>0</v>
      </c>
      <c r="AF1142">
        <v>62.131813000000001</v>
      </c>
    </row>
    <row r="1143" spans="1:32" x14ac:dyDescent="0.3">
      <c r="A1143">
        <v>2802461</v>
      </c>
      <c r="B1143">
        <v>1</v>
      </c>
      <c r="C1143" t="s">
        <v>83</v>
      </c>
      <c r="D1143" t="s">
        <v>120</v>
      </c>
      <c r="E1143" t="s">
        <v>4482</v>
      </c>
      <c r="F1143" t="s">
        <v>4483</v>
      </c>
      <c r="G1143" t="s">
        <v>31545</v>
      </c>
      <c r="H1143" t="s">
        <v>643</v>
      </c>
      <c r="I1143" t="s">
        <v>79</v>
      </c>
      <c r="J1143" t="s">
        <v>135</v>
      </c>
      <c r="K1143" t="s">
        <v>22</v>
      </c>
      <c r="L1143" t="s">
        <v>186</v>
      </c>
      <c r="M1143" t="s">
        <v>4484</v>
      </c>
      <c r="N1143" t="s">
        <v>4485</v>
      </c>
      <c r="O1143">
        <v>2.8194444444444446</v>
      </c>
      <c r="P1143">
        <v>0</v>
      </c>
      <c r="Q1143">
        <v>4792</v>
      </c>
      <c r="R1143">
        <v>5</v>
      </c>
      <c r="S1143">
        <v>6</v>
      </c>
      <c r="T1143">
        <v>5</v>
      </c>
      <c r="U1143">
        <v>923</v>
      </c>
      <c r="V1143">
        <v>1</v>
      </c>
      <c r="W1143">
        <v>1</v>
      </c>
      <c r="X1143">
        <v>0</v>
      </c>
      <c r="Y1143">
        <v>2774.3914</v>
      </c>
      <c r="Z1143">
        <v>8.9634129999999992</v>
      </c>
      <c r="AA1143">
        <v>6.5325674999999999</v>
      </c>
      <c r="AB1143">
        <v>250.40611000000001</v>
      </c>
      <c r="AC1143">
        <v>869.12829999999997</v>
      </c>
      <c r="AD1143">
        <v>23.056702000000001</v>
      </c>
      <c r="AE1143">
        <v>1.4712308999999999</v>
      </c>
      <c r="AF1143">
        <v>3933.9495000000002</v>
      </c>
    </row>
    <row r="1144" spans="1:32" x14ac:dyDescent="0.3">
      <c r="A1144">
        <v>2802236</v>
      </c>
      <c r="B1144">
        <v>1</v>
      </c>
      <c r="C1144" t="s">
        <v>82</v>
      </c>
      <c r="D1144" t="s">
        <v>104</v>
      </c>
      <c r="E1144" t="s">
        <v>4486</v>
      </c>
      <c r="F1144" t="s">
        <v>4487</v>
      </c>
      <c r="G1144" t="s">
        <v>31548</v>
      </c>
      <c r="H1144" t="s">
        <v>893</v>
      </c>
      <c r="I1144" t="s">
        <v>78</v>
      </c>
      <c r="J1144" t="s">
        <v>135</v>
      </c>
      <c r="K1144" t="s">
        <v>22</v>
      </c>
      <c r="L1144" t="s">
        <v>136</v>
      </c>
      <c r="M1144" t="s">
        <v>4488</v>
      </c>
      <c r="N1144" t="s">
        <v>4489</v>
      </c>
      <c r="O1144">
        <v>4.9308333333333332</v>
      </c>
      <c r="P1144">
        <v>0</v>
      </c>
      <c r="Q1144">
        <v>1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6.852105E-2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6.852105E-2</v>
      </c>
    </row>
    <row r="1145" spans="1:32" x14ac:dyDescent="0.3">
      <c r="A1145">
        <v>2802259</v>
      </c>
      <c r="B1145">
        <v>1</v>
      </c>
      <c r="C1145" t="s">
        <v>83</v>
      </c>
      <c r="D1145" t="s">
        <v>130</v>
      </c>
      <c r="E1145" t="s">
        <v>4490</v>
      </c>
      <c r="F1145" t="s">
        <v>4491</v>
      </c>
      <c r="G1145" t="s">
        <v>31546</v>
      </c>
      <c r="H1145" t="s">
        <v>665</v>
      </c>
      <c r="I1145" t="s">
        <v>78</v>
      </c>
      <c r="J1145" t="s">
        <v>135</v>
      </c>
      <c r="K1145" t="s">
        <v>22</v>
      </c>
      <c r="L1145" t="s">
        <v>136</v>
      </c>
      <c r="M1145" t="s">
        <v>4492</v>
      </c>
      <c r="N1145" t="s">
        <v>4493</v>
      </c>
      <c r="O1145">
        <v>1.5697222222222222</v>
      </c>
      <c r="P1145">
        <v>0</v>
      </c>
      <c r="Q1145">
        <v>2</v>
      </c>
      <c r="R1145">
        <v>0</v>
      </c>
      <c r="S1145">
        <v>0</v>
      </c>
      <c r="T1145">
        <v>0</v>
      </c>
      <c r="U1145">
        <v>3</v>
      </c>
      <c r="V1145">
        <v>0</v>
      </c>
      <c r="W1145">
        <v>0</v>
      </c>
      <c r="X1145">
        <v>0</v>
      </c>
      <c r="Y1145">
        <v>1.6246784000000001</v>
      </c>
      <c r="Z1145">
        <v>0</v>
      </c>
      <c r="AA1145">
        <v>0</v>
      </c>
      <c r="AB1145">
        <v>0</v>
      </c>
      <c r="AC1145">
        <v>6.7737600000000002</v>
      </c>
      <c r="AD1145">
        <v>0</v>
      </c>
      <c r="AE1145">
        <v>0</v>
      </c>
      <c r="AF1145">
        <v>8.3984380000000005</v>
      </c>
    </row>
    <row r="1146" spans="1:32" x14ac:dyDescent="0.3">
      <c r="A1146">
        <v>2802250</v>
      </c>
      <c r="B1146">
        <v>1</v>
      </c>
      <c r="C1146" t="s">
        <v>82</v>
      </c>
      <c r="D1146" t="s">
        <v>96</v>
      </c>
      <c r="E1146" t="s">
        <v>4494</v>
      </c>
      <c r="F1146" t="s">
        <v>4495</v>
      </c>
      <c r="G1146" t="s">
        <v>31546</v>
      </c>
      <c r="H1146" t="s">
        <v>223</v>
      </c>
      <c r="I1146" t="s">
        <v>78</v>
      </c>
      <c r="J1146" t="s">
        <v>135</v>
      </c>
      <c r="K1146" t="s">
        <v>22</v>
      </c>
      <c r="L1146" t="s">
        <v>136</v>
      </c>
      <c r="M1146" t="s">
        <v>4496</v>
      </c>
      <c r="N1146" t="s">
        <v>4497</v>
      </c>
      <c r="O1146">
        <v>3.631388888888889</v>
      </c>
      <c r="P1146">
        <v>0</v>
      </c>
      <c r="Q1146">
        <v>102</v>
      </c>
      <c r="R1146">
        <v>0</v>
      </c>
      <c r="S1146">
        <v>0</v>
      </c>
      <c r="T1146">
        <v>0</v>
      </c>
      <c r="U1146">
        <v>13</v>
      </c>
      <c r="V1146">
        <v>0</v>
      </c>
      <c r="W1146">
        <v>0</v>
      </c>
      <c r="X1146">
        <v>0</v>
      </c>
      <c r="Y1146">
        <v>132.86152999999999</v>
      </c>
      <c r="Z1146">
        <v>0</v>
      </c>
      <c r="AA1146">
        <v>0</v>
      </c>
      <c r="AB1146">
        <v>0</v>
      </c>
      <c r="AC1146">
        <v>36.955204000000002</v>
      </c>
      <c r="AD1146">
        <v>0</v>
      </c>
      <c r="AE1146">
        <v>0</v>
      </c>
      <c r="AF1146">
        <v>169.81673000000001</v>
      </c>
    </row>
    <row r="1147" spans="1:32" x14ac:dyDescent="0.3">
      <c r="A1147">
        <v>2802177</v>
      </c>
      <c r="B1147">
        <v>1</v>
      </c>
      <c r="C1147" t="s">
        <v>82</v>
      </c>
      <c r="D1147" t="s">
        <v>84</v>
      </c>
      <c r="E1147" t="s">
        <v>4498</v>
      </c>
      <c r="F1147" t="s">
        <v>4499</v>
      </c>
      <c r="G1147" t="s">
        <v>31550</v>
      </c>
      <c r="H1147" t="s">
        <v>380</v>
      </c>
      <c r="I1147" t="s">
        <v>78</v>
      </c>
      <c r="J1147" t="s">
        <v>135</v>
      </c>
      <c r="K1147" t="s">
        <v>22</v>
      </c>
      <c r="L1147" t="s">
        <v>136</v>
      </c>
      <c r="M1147" t="s">
        <v>4500</v>
      </c>
      <c r="N1147" t="s">
        <v>4501</v>
      </c>
      <c r="O1147">
        <v>3.0302777777777776</v>
      </c>
      <c r="P1147">
        <v>0</v>
      </c>
      <c r="Q1147">
        <v>18</v>
      </c>
      <c r="R1147">
        <v>0</v>
      </c>
      <c r="S1147">
        <v>0</v>
      </c>
      <c r="T1147">
        <v>0</v>
      </c>
      <c r="U1147">
        <v>2</v>
      </c>
      <c r="V1147">
        <v>0</v>
      </c>
      <c r="W1147">
        <v>0</v>
      </c>
      <c r="X1147">
        <v>0</v>
      </c>
      <c r="Y1147">
        <v>8.4411290000000001</v>
      </c>
      <c r="Z1147">
        <v>0</v>
      </c>
      <c r="AA1147">
        <v>0</v>
      </c>
      <c r="AB1147">
        <v>0</v>
      </c>
      <c r="AC1147">
        <v>1.8720912999999999</v>
      </c>
      <c r="AD1147">
        <v>0</v>
      </c>
      <c r="AE1147">
        <v>0</v>
      </c>
      <c r="AF1147">
        <v>10.313219999999999</v>
      </c>
    </row>
    <row r="1148" spans="1:32" x14ac:dyDescent="0.3">
      <c r="A1148">
        <v>2802191</v>
      </c>
      <c r="B1148">
        <v>1</v>
      </c>
      <c r="C1148" t="s">
        <v>83</v>
      </c>
      <c r="D1148" t="s">
        <v>116</v>
      </c>
      <c r="E1148" t="s">
        <v>4502</v>
      </c>
      <c r="F1148" t="s">
        <v>4503</v>
      </c>
      <c r="G1148" t="s">
        <v>31548</v>
      </c>
      <c r="H1148" t="s">
        <v>333</v>
      </c>
      <c r="I1148" t="s">
        <v>78</v>
      </c>
      <c r="J1148" t="s">
        <v>135</v>
      </c>
      <c r="K1148" t="s">
        <v>22</v>
      </c>
      <c r="L1148" t="s">
        <v>136</v>
      </c>
      <c r="M1148" t="s">
        <v>4504</v>
      </c>
      <c r="N1148" t="s">
        <v>4505</v>
      </c>
      <c r="O1148">
        <v>1.1375</v>
      </c>
      <c r="P1148">
        <v>0</v>
      </c>
      <c r="Q1148">
        <v>1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4.5016710000000001E-2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4.5016710000000001E-2</v>
      </c>
    </row>
    <row r="1149" spans="1:32" x14ac:dyDescent="0.3">
      <c r="A1149">
        <v>2802171</v>
      </c>
      <c r="B1149">
        <v>1</v>
      </c>
      <c r="C1149" t="s">
        <v>82</v>
      </c>
      <c r="D1149" t="s">
        <v>107</v>
      </c>
      <c r="E1149" t="s">
        <v>4506</v>
      </c>
      <c r="F1149" t="s">
        <v>4507</v>
      </c>
      <c r="G1149" t="s">
        <v>31546</v>
      </c>
      <c r="H1149" t="s">
        <v>1432</v>
      </c>
      <c r="I1149" t="s">
        <v>78</v>
      </c>
      <c r="J1149" t="s">
        <v>135</v>
      </c>
      <c r="K1149" t="s">
        <v>22</v>
      </c>
      <c r="L1149" t="s">
        <v>136</v>
      </c>
      <c r="M1149" t="s">
        <v>4508</v>
      </c>
      <c r="N1149" t="s">
        <v>4509</v>
      </c>
      <c r="O1149">
        <v>1.1461111111111111</v>
      </c>
      <c r="P1149">
        <v>0</v>
      </c>
      <c r="Q1149">
        <v>46</v>
      </c>
      <c r="R1149">
        <v>0</v>
      </c>
      <c r="S1149">
        <v>0</v>
      </c>
      <c r="T1149">
        <v>0</v>
      </c>
      <c r="U1149">
        <v>9</v>
      </c>
      <c r="V1149">
        <v>0</v>
      </c>
      <c r="W1149">
        <v>0</v>
      </c>
      <c r="X1149">
        <v>0</v>
      </c>
      <c r="Y1149">
        <v>21.421558000000001</v>
      </c>
      <c r="Z1149">
        <v>0</v>
      </c>
      <c r="AA1149">
        <v>0</v>
      </c>
      <c r="AB1149">
        <v>0</v>
      </c>
      <c r="AC1149">
        <v>50.583350000000003</v>
      </c>
      <c r="AD1149">
        <v>0</v>
      </c>
      <c r="AE1149">
        <v>0</v>
      </c>
      <c r="AF1149">
        <v>72.004906000000005</v>
      </c>
    </row>
    <row r="1150" spans="1:32" x14ac:dyDescent="0.3">
      <c r="A1150">
        <v>2802181</v>
      </c>
      <c r="B1150">
        <v>1</v>
      </c>
      <c r="C1150" t="s">
        <v>83</v>
      </c>
      <c r="D1150" t="s">
        <v>117</v>
      </c>
      <c r="E1150" t="s">
        <v>4510</v>
      </c>
      <c r="F1150" t="s">
        <v>4511</v>
      </c>
      <c r="G1150" t="s">
        <v>31549</v>
      </c>
      <c r="H1150" t="s">
        <v>134</v>
      </c>
      <c r="I1150" t="s">
        <v>79</v>
      </c>
      <c r="J1150" t="s">
        <v>135</v>
      </c>
      <c r="K1150" t="s">
        <v>22</v>
      </c>
      <c r="L1150" t="s">
        <v>136</v>
      </c>
      <c r="M1150" t="s">
        <v>4512</v>
      </c>
      <c r="N1150" t="s">
        <v>4513</v>
      </c>
      <c r="O1150">
        <v>1.0938888888888889</v>
      </c>
      <c r="P1150">
        <v>4</v>
      </c>
      <c r="Q1150">
        <v>517</v>
      </c>
      <c r="R1150">
        <v>2</v>
      </c>
      <c r="S1150">
        <v>12</v>
      </c>
      <c r="T1150">
        <v>3</v>
      </c>
      <c r="U1150">
        <v>50</v>
      </c>
      <c r="V1150">
        <v>0</v>
      </c>
      <c r="W1150">
        <v>0</v>
      </c>
      <c r="X1150">
        <v>12.5655985</v>
      </c>
      <c r="Y1150">
        <v>42.49559</v>
      </c>
      <c r="Z1150">
        <v>0.62725050000000004</v>
      </c>
      <c r="AA1150">
        <v>1.3091307999999999</v>
      </c>
      <c r="AB1150">
        <v>12.558515</v>
      </c>
      <c r="AC1150">
        <v>11.019682</v>
      </c>
      <c r="AD1150">
        <v>0</v>
      </c>
      <c r="AE1150">
        <v>0</v>
      </c>
      <c r="AF1150">
        <v>80.575770000000006</v>
      </c>
    </row>
    <row r="1151" spans="1:32" x14ac:dyDescent="0.3">
      <c r="A1151">
        <v>2802086</v>
      </c>
      <c r="B1151">
        <v>1</v>
      </c>
      <c r="C1151" t="s">
        <v>82</v>
      </c>
      <c r="D1151" t="s">
        <v>109</v>
      </c>
      <c r="E1151" t="s">
        <v>4514</v>
      </c>
      <c r="F1151" t="s">
        <v>4515</v>
      </c>
      <c r="G1151" t="s">
        <v>31548</v>
      </c>
      <c r="H1151" t="s">
        <v>333</v>
      </c>
      <c r="I1151" t="s">
        <v>78</v>
      </c>
      <c r="J1151" t="s">
        <v>135</v>
      </c>
      <c r="K1151" t="s">
        <v>22</v>
      </c>
      <c r="L1151" t="s">
        <v>136</v>
      </c>
      <c r="M1151" t="s">
        <v>4516</v>
      </c>
      <c r="N1151" t="s">
        <v>4517</v>
      </c>
      <c r="O1151">
        <v>1.5413888888888889</v>
      </c>
      <c r="P1151">
        <v>0</v>
      </c>
      <c r="Q1151">
        <v>2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0.62853099999999995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0.62853099999999995</v>
      </c>
    </row>
    <row r="1152" spans="1:32" x14ac:dyDescent="0.3">
      <c r="A1152">
        <v>2802090</v>
      </c>
      <c r="B1152">
        <v>1</v>
      </c>
      <c r="C1152" t="s">
        <v>82</v>
      </c>
      <c r="D1152" t="s">
        <v>86</v>
      </c>
      <c r="E1152" t="s">
        <v>4518</v>
      </c>
      <c r="F1152" t="s">
        <v>4519</v>
      </c>
      <c r="G1152" t="s">
        <v>31548</v>
      </c>
      <c r="H1152" t="s">
        <v>333</v>
      </c>
      <c r="I1152" t="s">
        <v>78</v>
      </c>
      <c r="J1152" t="s">
        <v>135</v>
      </c>
      <c r="K1152" t="s">
        <v>22</v>
      </c>
      <c r="L1152" t="s">
        <v>136</v>
      </c>
      <c r="M1152" t="s">
        <v>4520</v>
      </c>
      <c r="N1152" t="s">
        <v>4521</v>
      </c>
      <c r="O1152">
        <v>2.2677777777777779</v>
      </c>
      <c r="P1152">
        <v>0</v>
      </c>
      <c r="Q1152">
        <v>1</v>
      </c>
      <c r="R1152">
        <v>0</v>
      </c>
      <c r="S1152">
        <v>1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0.75955309999999998</v>
      </c>
      <c r="Z1152">
        <v>0</v>
      </c>
      <c r="AA1152">
        <v>1.3497782</v>
      </c>
      <c r="AB1152">
        <v>0</v>
      </c>
      <c r="AC1152">
        <v>0</v>
      </c>
      <c r="AD1152">
        <v>0</v>
      </c>
      <c r="AE1152">
        <v>0</v>
      </c>
      <c r="AF1152">
        <v>2.1093310999999999</v>
      </c>
    </row>
    <row r="1153" spans="1:32" x14ac:dyDescent="0.3">
      <c r="A1153">
        <v>2802083</v>
      </c>
      <c r="B1153">
        <v>1</v>
      </c>
      <c r="C1153" t="s">
        <v>82</v>
      </c>
      <c r="D1153" t="s">
        <v>87</v>
      </c>
      <c r="E1153" t="s">
        <v>4522</v>
      </c>
      <c r="F1153" t="s">
        <v>4523</v>
      </c>
      <c r="G1153" t="s">
        <v>31550</v>
      </c>
      <c r="H1153" t="s">
        <v>409</v>
      </c>
      <c r="I1153" t="s">
        <v>78</v>
      </c>
      <c r="J1153" t="s">
        <v>135</v>
      </c>
      <c r="K1153" t="s">
        <v>3</v>
      </c>
      <c r="L1153" t="s">
        <v>136</v>
      </c>
      <c r="M1153" t="s">
        <v>4524</v>
      </c>
      <c r="N1153" t="s">
        <v>4525</v>
      </c>
      <c r="O1153">
        <v>1.4111111111111112</v>
      </c>
      <c r="P1153">
        <v>0</v>
      </c>
      <c r="Q1153">
        <v>103</v>
      </c>
      <c r="R1153">
        <v>0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0</v>
      </c>
      <c r="Y1153">
        <v>61.155166999999999</v>
      </c>
      <c r="Z1153">
        <v>0</v>
      </c>
      <c r="AA1153">
        <v>0</v>
      </c>
      <c r="AB1153">
        <v>0</v>
      </c>
      <c r="AC1153">
        <v>2.8238669999999999</v>
      </c>
      <c r="AD1153">
        <v>0</v>
      </c>
      <c r="AE1153">
        <v>0</v>
      </c>
      <c r="AF1153">
        <v>63.979033999999999</v>
      </c>
    </row>
    <row r="1154" spans="1:32" x14ac:dyDescent="0.3">
      <c r="A1154">
        <v>2802092</v>
      </c>
      <c r="B1154">
        <v>1</v>
      </c>
      <c r="C1154" t="s">
        <v>83</v>
      </c>
      <c r="D1154" t="s">
        <v>123</v>
      </c>
      <c r="E1154" t="s">
        <v>4526</v>
      </c>
      <c r="F1154" t="s">
        <v>4527</v>
      </c>
      <c r="G1154" t="s">
        <v>31549</v>
      </c>
      <c r="H1154" t="s">
        <v>134</v>
      </c>
      <c r="I1154" t="s">
        <v>79</v>
      </c>
      <c r="J1154" t="s">
        <v>135</v>
      </c>
      <c r="K1154" t="s">
        <v>22</v>
      </c>
      <c r="L1154" t="s">
        <v>136</v>
      </c>
      <c r="M1154" t="s">
        <v>4528</v>
      </c>
      <c r="N1154" t="s">
        <v>4529</v>
      </c>
      <c r="O1154">
        <v>1.6183333333333334</v>
      </c>
      <c r="P1154">
        <v>2</v>
      </c>
      <c r="Q1154">
        <v>126</v>
      </c>
      <c r="R1154">
        <v>28</v>
      </c>
      <c r="S1154">
        <v>5</v>
      </c>
      <c r="T1154">
        <v>6</v>
      </c>
      <c r="U1154">
        <v>5</v>
      </c>
      <c r="V1154">
        <v>0</v>
      </c>
      <c r="W1154">
        <v>0</v>
      </c>
      <c r="X1154">
        <v>6.5875272999999996</v>
      </c>
      <c r="Y1154">
        <v>23.242429999999999</v>
      </c>
      <c r="Z1154">
        <v>29.98733</v>
      </c>
      <c r="AA1154">
        <v>1.9655473000000001</v>
      </c>
      <c r="AB1154">
        <v>19.826750000000001</v>
      </c>
      <c r="AC1154">
        <v>4.52841</v>
      </c>
      <c r="AD1154">
        <v>0</v>
      </c>
      <c r="AE1154">
        <v>0</v>
      </c>
      <c r="AF1154">
        <v>86.137990000000002</v>
      </c>
    </row>
    <row r="1155" spans="1:32" x14ac:dyDescent="0.3">
      <c r="A1155">
        <v>2802093</v>
      </c>
      <c r="B1155">
        <v>1</v>
      </c>
      <c r="C1155" t="s">
        <v>82</v>
      </c>
      <c r="D1155" t="s">
        <v>101</v>
      </c>
      <c r="E1155" t="s">
        <v>4530</v>
      </c>
      <c r="F1155" t="s">
        <v>4531</v>
      </c>
      <c r="G1155" t="s">
        <v>31545</v>
      </c>
      <c r="H1155" t="s">
        <v>134</v>
      </c>
      <c r="I1155" t="s">
        <v>79</v>
      </c>
      <c r="J1155" t="s">
        <v>135</v>
      </c>
      <c r="K1155" t="s">
        <v>22</v>
      </c>
      <c r="L1155" t="s">
        <v>136</v>
      </c>
      <c r="M1155" t="s">
        <v>4532</v>
      </c>
      <c r="N1155" t="s">
        <v>4533</v>
      </c>
      <c r="O1155">
        <v>0.40166666666666667</v>
      </c>
      <c r="P1155">
        <v>10</v>
      </c>
      <c r="Q1155">
        <v>0</v>
      </c>
      <c r="R1155">
        <v>75</v>
      </c>
      <c r="S1155">
        <v>0</v>
      </c>
      <c r="T1155">
        <v>24</v>
      </c>
      <c r="U1155">
        <v>2</v>
      </c>
      <c r="V1155">
        <v>0</v>
      </c>
      <c r="W1155">
        <v>0</v>
      </c>
      <c r="X1155">
        <v>3.8627449999999999</v>
      </c>
      <c r="Y1155">
        <v>0</v>
      </c>
      <c r="Z1155">
        <v>66.604759999999999</v>
      </c>
      <c r="AA1155">
        <v>0</v>
      </c>
      <c r="AB1155">
        <v>66.164299999999997</v>
      </c>
      <c r="AC1155">
        <v>5.7893509999999999</v>
      </c>
      <c r="AD1155">
        <v>0</v>
      </c>
      <c r="AE1155">
        <v>0</v>
      </c>
      <c r="AF1155">
        <v>142.42115999999999</v>
      </c>
    </row>
    <row r="1156" spans="1:32" x14ac:dyDescent="0.3">
      <c r="A1156">
        <v>2802104</v>
      </c>
      <c r="B1156">
        <v>1</v>
      </c>
      <c r="C1156" t="s">
        <v>82</v>
      </c>
      <c r="D1156" t="s">
        <v>106</v>
      </c>
      <c r="E1156" t="s">
        <v>4534</v>
      </c>
      <c r="F1156" t="s">
        <v>4535</v>
      </c>
      <c r="G1156" t="s">
        <v>31551</v>
      </c>
      <c r="H1156" t="s">
        <v>145</v>
      </c>
      <c r="I1156" t="s">
        <v>79</v>
      </c>
      <c r="J1156" t="s">
        <v>135</v>
      </c>
      <c r="K1156" t="s">
        <v>22</v>
      </c>
      <c r="L1156" t="s">
        <v>136</v>
      </c>
      <c r="M1156" t="s">
        <v>4536</v>
      </c>
      <c r="N1156" t="s">
        <v>3030</v>
      </c>
      <c r="O1156">
        <v>2.3736111111111109</v>
      </c>
      <c r="P1156">
        <v>0</v>
      </c>
      <c r="Q1156">
        <v>362</v>
      </c>
      <c r="R1156">
        <v>0</v>
      </c>
      <c r="S1156">
        <v>0</v>
      </c>
      <c r="T1156">
        <v>0</v>
      </c>
      <c r="U1156">
        <v>10</v>
      </c>
      <c r="V1156">
        <v>0</v>
      </c>
      <c r="W1156">
        <v>0</v>
      </c>
      <c r="X1156">
        <v>0</v>
      </c>
      <c r="Y1156">
        <v>263.68137000000002</v>
      </c>
      <c r="Z1156">
        <v>0</v>
      </c>
      <c r="AA1156">
        <v>0</v>
      </c>
      <c r="AB1156">
        <v>0</v>
      </c>
      <c r="AC1156">
        <v>5.889608</v>
      </c>
      <c r="AD1156">
        <v>0</v>
      </c>
      <c r="AE1156">
        <v>0</v>
      </c>
      <c r="AF1156">
        <v>269.57098000000002</v>
      </c>
    </row>
    <row r="1157" spans="1:32" x14ac:dyDescent="0.3">
      <c r="A1157">
        <v>2802038</v>
      </c>
      <c r="B1157">
        <v>1</v>
      </c>
      <c r="C1157" t="s">
        <v>82</v>
      </c>
      <c r="D1157" t="s">
        <v>100</v>
      </c>
      <c r="E1157" t="s">
        <v>4537</v>
      </c>
      <c r="F1157" t="s">
        <v>4538</v>
      </c>
      <c r="G1157" t="s">
        <v>31548</v>
      </c>
      <c r="H1157" t="s">
        <v>893</v>
      </c>
      <c r="I1157" t="s">
        <v>78</v>
      </c>
      <c r="J1157" t="s">
        <v>135</v>
      </c>
      <c r="K1157" t="s">
        <v>22</v>
      </c>
      <c r="L1157" t="s">
        <v>136</v>
      </c>
      <c r="M1157" t="s">
        <v>4539</v>
      </c>
      <c r="N1157" t="s">
        <v>4540</v>
      </c>
      <c r="O1157">
        <v>0.9719444444444445</v>
      </c>
      <c r="P1157">
        <v>0</v>
      </c>
      <c r="Q1157">
        <v>11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2.0701529999999999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2.0701529999999999</v>
      </c>
    </row>
    <row r="1158" spans="1:32" x14ac:dyDescent="0.3">
      <c r="A1158">
        <v>2801968</v>
      </c>
      <c r="B1158">
        <v>1</v>
      </c>
      <c r="C1158" t="s">
        <v>83</v>
      </c>
      <c r="D1158" t="s">
        <v>123</v>
      </c>
      <c r="E1158" t="s">
        <v>4541</v>
      </c>
      <c r="F1158" t="s">
        <v>4542</v>
      </c>
      <c r="G1158" t="s">
        <v>31549</v>
      </c>
      <c r="H1158" t="s">
        <v>134</v>
      </c>
      <c r="I1158" t="s">
        <v>79</v>
      </c>
      <c r="J1158" t="s">
        <v>135</v>
      </c>
      <c r="K1158" t="s">
        <v>22</v>
      </c>
      <c r="L1158" t="s">
        <v>136</v>
      </c>
      <c r="M1158" t="s">
        <v>4543</v>
      </c>
      <c r="N1158" t="s">
        <v>4544</v>
      </c>
      <c r="O1158">
        <v>0.95750000000000002</v>
      </c>
      <c r="P1158">
        <v>6</v>
      </c>
      <c r="Q1158">
        <v>0</v>
      </c>
      <c r="R1158">
        <v>33</v>
      </c>
      <c r="S1158">
        <v>12</v>
      </c>
      <c r="T1158">
        <v>4</v>
      </c>
      <c r="U1158">
        <v>1</v>
      </c>
      <c r="V1158">
        <v>0</v>
      </c>
      <c r="W1158">
        <v>0</v>
      </c>
      <c r="X1158">
        <v>35.130650000000003</v>
      </c>
      <c r="Y1158">
        <v>0</v>
      </c>
      <c r="Z1158">
        <v>23.904848000000001</v>
      </c>
      <c r="AA1158">
        <v>1.0687921</v>
      </c>
      <c r="AB1158">
        <v>29.534417999999999</v>
      </c>
      <c r="AC1158">
        <v>1.9203707999999999</v>
      </c>
      <c r="AD1158">
        <v>0</v>
      </c>
      <c r="AE1158">
        <v>0</v>
      </c>
      <c r="AF1158">
        <v>91.559073999999995</v>
      </c>
    </row>
    <row r="1159" spans="1:32" x14ac:dyDescent="0.3">
      <c r="A1159">
        <v>2801990</v>
      </c>
      <c r="B1159">
        <v>1</v>
      </c>
      <c r="C1159" t="s">
        <v>83</v>
      </c>
      <c r="D1159" t="s">
        <v>125</v>
      </c>
      <c r="E1159" t="s">
        <v>4545</v>
      </c>
      <c r="F1159" t="s">
        <v>4546</v>
      </c>
      <c r="G1159" t="s">
        <v>31545</v>
      </c>
      <c r="H1159" t="s">
        <v>134</v>
      </c>
      <c r="I1159" t="s">
        <v>79</v>
      </c>
      <c r="J1159" t="s">
        <v>135</v>
      </c>
      <c r="K1159" t="s">
        <v>22</v>
      </c>
      <c r="L1159" t="s">
        <v>136</v>
      </c>
      <c r="M1159" t="s">
        <v>4547</v>
      </c>
      <c r="N1159" t="s">
        <v>4548</v>
      </c>
      <c r="O1159">
        <v>0.61444444444444446</v>
      </c>
      <c r="P1159">
        <v>8</v>
      </c>
      <c r="Q1159">
        <v>1235</v>
      </c>
      <c r="R1159">
        <v>117</v>
      </c>
      <c r="S1159">
        <v>68</v>
      </c>
      <c r="T1159">
        <v>21</v>
      </c>
      <c r="U1159">
        <v>70</v>
      </c>
      <c r="V1159">
        <v>2</v>
      </c>
      <c r="W1159">
        <v>0</v>
      </c>
      <c r="X1159">
        <v>10.545921</v>
      </c>
      <c r="Y1159">
        <v>140.24712</v>
      </c>
      <c r="Z1159">
        <v>32.877249999999997</v>
      </c>
      <c r="AA1159">
        <v>13.12927</v>
      </c>
      <c r="AB1159">
        <v>100.94471</v>
      </c>
      <c r="AC1159">
        <v>38.080092999999998</v>
      </c>
      <c r="AD1159">
        <v>67.275329999999997</v>
      </c>
      <c r="AE1159">
        <v>0</v>
      </c>
      <c r="AF1159">
        <v>403.09969999999998</v>
      </c>
    </row>
    <row r="1160" spans="1:32" x14ac:dyDescent="0.3">
      <c r="A1160">
        <v>2801937</v>
      </c>
      <c r="B1160">
        <v>1</v>
      </c>
      <c r="C1160" t="s">
        <v>82</v>
      </c>
      <c r="D1160" t="s">
        <v>105</v>
      </c>
      <c r="E1160" t="s">
        <v>4549</v>
      </c>
      <c r="F1160" t="s">
        <v>4550</v>
      </c>
      <c r="G1160" t="s">
        <v>31548</v>
      </c>
      <c r="H1160" t="s">
        <v>311</v>
      </c>
      <c r="I1160" t="s">
        <v>78</v>
      </c>
      <c r="J1160" t="s">
        <v>135</v>
      </c>
      <c r="K1160" t="s">
        <v>22</v>
      </c>
      <c r="L1160" t="s">
        <v>136</v>
      </c>
      <c r="M1160" t="s">
        <v>4551</v>
      </c>
      <c r="N1160" t="s">
        <v>4552</v>
      </c>
      <c r="O1160">
        <v>0.98250000000000004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1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20.20354</v>
      </c>
      <c r="AF1160">
        <v>20.20354</v>
      </c>
    </row>
    <row r="1161" spans="1:32" x14ac:dyDescent="0.3">
      <c r="A1161">
        <v>2801911</v>
      </c>
      <c r="B1161">
        <v>1</v>
      </c>
      <c r="C1161" t="s">
        <v>82</v>
      </c>
      <c r="D1161" t="s">
        <v>100</v>
      </c>
      <c r="E1161" t="s">
        <v>4553</v>
      </c>
      <c r="F1161" t="s">
        <v>4554</v>
      </c>
      <c r="G1161" t="s">
        <v>31548</v>
      </c>
      <c r="H1161" t="s">
        <v>311</v>
      </c>
      <c r="I1161" t="s">
        <v>78</v>
      </c>
      <c r="J1161" t="s">
        <v>135</v>
      </c>
      <c r="K1161" t="s">
        <v>22</v>
      </c>
      <c r="L1161" t="s">
        <v>136</v>
      </c>
      <c r="M1161" t="s">
        <v>4555</v>
      </c>
      <c r="N1161" t="s">
        <v>4556</v>
      </c>
      <c r="O1161">
        <v>0.78666666666666663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14.060426</v>
      </c>
      <c r="AD1161">
        <v>0</v>
      </c>
      <c r="AE1161">
        <v>0</v>
      </c>
      <c r="AF1161">
        <v>14.060426</v>
      </c>
    </row>
    <row r="1162" spans="1:32" x14ac:dyDescent="0.3">
      <c r="A1162">
        <v>2801803</v>
      </c>
      <c r="B1162">
        <v>1</v>
      </c>
      <c r="C1162" t="s">
        <v>83</v>
      </c>
      <c r="D1162" t="s">
        <v>130</v>
      </c>
      <c r="E1162" t="s">
        <v>4557</v>
      </c>
      <c r="F1162" t="s">
        <v>4558</v>
      </c>
      <c r="G1162" t="s">
        <v>31552</v>
      </c>
      <c r="H1162" t="s">
        <v>145</v>
      </c>
      <c r="I1162" t="s">
        <v>78</v>
      </c>
      <c r="J1162" t="s">
        <v>135</v>
      </c>
      <c r="K1162" t="s">
        <v>22</v>
      </c>
      <c r="L1162" t="s">
        <v>136</v>
      </c>
      <c r="M1162" t="s">
        <v>4559</v>
      </c>
      <c r="N1162" t="s">
        <v>4560</v>
      </c>
      <c r="O1162">
        <v>0.93916666666666671</v>
      </c>
      <c r="P1162">
        <v>0</v>
      </c>
      <c r="Q1162">
        <v>80</v>
      </c>
      <c r="R1162">
        <v>0</v>
      </c>
      <c r="S1162">
        <v>0</v>
      </c>
      <c r="T1162">
        <v>0</v>
      </c>
      <c r="U1162">
        <v>8</v>
      </c>
      <c r="V1162">
        <v>0</v>
      </c>
      <c r="W1162">
        <v>0</v>
      </c>
      <c r="X1162">
        <v>0</v>
      </c>
      <c r="Y1162">
        <v>10.340901000000001</v>
      </c>
      <c r="Z1162">
        <v>0</v>
      </c>
      <c r="AA1162">
        <v>0</v>
      </c>
      <c r="AB1162">
        <v>0</v>
      </c>
      <c r="AC1162">
        <v>2.1552598000000001</v>
      </c>
      <c r="AD1162">
        <v>0</v>
      </c>
      <c r="AE1162">
        <v>0</v>
      </c>
      <c r="AF1162">
        <v>12.496161000000001</v>
      </c>
    </row>
    <row r="1163" spans="1:32" x14ac:dyDescent="0.3">
      <c r="A1163">
        <v>2801637</v>
      </c>
      <c r="B1163">
        <v>1</v>
      </c>
      <c r="C1163" t="s">
        <v>83</v>
      </c>
      <c r="D1163" t="s">
        <v>115</v>
      </c>
      <c r="E1163" t="s">
        <v>2816</v>
      </c>
      <c r="F1163" t="s">
        <v>1177</v>
      </c>
      <c r="G1163" t="s">
        <v>31552</v>
      </c>
      <c r="H1163" t="s">
        <v>643</v>
      </c>
      <c r="I1163" t="s">
        <v>78</v>
      </c>
      <c r="J1163" t="s">
        <v>135</v>
      </c>
      <c r="K1163" t="s">
        <v>22</v>
      </c>
      <c r="L1163" t="s">
        <v>186</v>
      </c>
      <c r="M1163" t="s">
        <v>4561</v>
      </c>
      <c r="N1163" t="s">
        <v>4562</v>
      </c>
      <c r="O1163">
        <v>7.802777777777778</v>
      </c>
      <c r="P1163">
        <v>0</v>
      </c>
      <c r="Q1163">
        <v>121</v>
      </c>
      <c r="R1163">
        <v>0</v>
      </c>
      <c r="S1163">
        <v>2</v>
      </c>
      <c r="T1163">
        <v>0</v>
      </c>
      <c r="U1163">
        <v>6</v>
      </c>
      <c r="V1163">
        <v>0</v>
      </c>
      <c r="W1163">
        <v>0</v>
      </c>
      <c r="X1163">
        <v>0</v>
      </c>
      <c r="Y1163">
        <v>109.07049600000001</v>
      </c>
      <c r="Z1163">
        <v>0</v>
      </c>
      <c r="AA1163">
        <v>2.8397307000000001</v>
      </c>
      <c r="AB1163">
        <v>0</v>
      </c>
      <c r="AC1163">
        <v>2.6391960000000001</v>
      </c>
      <c r="AD1163">
        <v>0</v>
      </c>
      <c r="AE1163">
        <v>0</v>
      </c>
      <c r="AF1163">
        <v>114.54942</v>
      </c>
    </row>
    <row r="1164" spans="1:32" x14ac:dyDescent="0.3">
      <c r="A1164">
        <v>2801647</v>
      </c>
      <c r="B1164">
        <v>1</v>
      </c>
      <c r="C1164" t="s">
        <v>82</v>
      </c>
      <c r="D1164" t="s">
        <v>86</v>
      </c>
      <c r="E1164" t="s">
        <v>4563</v>
      </c>
      <c r="F1164" t="s">
        <v>4564</v>
      </c>
      <c r="G1164" t="s">
        <v>31545</v>
      </c>
      <c r="H1164" t="s">
        <v>648</v>
      </c>
      <c r="I1164" t="s">
        <v>79</v>
      </c>
      <c r="J1164" t="s">
        <v>135</v>
      </c>
      <c r="K1164" t="s">
        <v>22</v>
      </c>
      <c r="L1164" t="s">
        <v>186</v>
      </c>
      <c r="M1164" t="s">
        <v>4565</v>
      </c>
      <c r="N1164" t="s">
        <v>4566</v>
      </c>
      <c r="O1164">
        <v>6.1886111111111113</v>
      </c>
      <c r="P1164">
        <v>0</v>
      </c>
      <c r="Q1164">
        <v>217</v>
      </c>
      <c r="R1164">
        <v>37</v>
      </c>
      <c r="S1164">
        <v>39</v>
      </c>
      <c r="T1164">
        <v>4</v>
      </c>
      <c r="U1164">
        <v>48</v>
      </c>
      <c r="V1164">
        <v>1</v>
      </c>
      <c r="W1164">
        <v>0</v>
      </c>
      <c r="X1164">
        <v>0</v>
      </c>
      <c r="Y1164">
        <v>519.25599999999997</v>
      </c>
      <c r="Z1164">
        <v>136.69531000000001</v>
      </c>
      <c r="AA1164">
        <v>211.99812</v>
      </c>
      <c r="AB1164">
        <v>9.9720359999999992</v>
      </c>
      <c r="AC1164">
        <v>328.88051999999999</v>
      </c>
      <c r="AD1164">
        <v>25.180112999999999</v>
      </c>
      <c r="AE1164">
        <v>0</v>
      </c>
      <c r="AF1164">
        <v>1231.982</v>
      </c>
    </row>
    <row r="1165" spans="1:32" x14ac:dyDescent="0.3">
      <c r="A1165">
        <v>2801629</v>
      </c>
      <c r="B1165">
        <v>1</v>
      </c>
      <c r="C1165" t="s">
        <v>82</v>
      </c>
      <c r="D1165" t="s">
        <v>106</v>
      </c>
      <c r="E1165" t="s">
        <v>4567</v>
      </c>
      <c r="F1165" t="s">
        <v>4568</v>
      </c>
      <c r="G1165" t="s">
        <v>31551</v>
      </c>
      <c r="H1165" t="s">
        <v>624</v>
      </c>
      <c r="I1165" t="s">
        <v>79</v>
      </c>
      <c r="J1165" t="s">
        <v>135</v>
      </c>
      <c r="K1165" t="s">
        <v>22</v>
      </c>
      <c r="L1165" t="s">
        <v>136</v>
      </c>
      <c r="M1165" t="s">
        <v>4569</v>
      </c>
      <c r="N1165" t="s">
        <v>4570</v>
      </c>
      <c r="O1165">
        <v>4.4877777777777776</v>
      </c>
      <c r="P1165">
        <v>0</v>
      </c>
      <c r="Q1165">
        <v>294</v>
      </c>
      <c r="R1165">
        <v>0</v>
      </c>
      <c r="S1165">
        <v>0</v>
      </c>
      <c r="T1165">
        <v>0</v>
      </c>
      <c r="U1165">
        <v>17</v>
      </c>
      <c r="V1165">
        <v>0</v>
      </c>
      <c r="W1165">
        <v>0</v>
      </c>
      <c r="X1165">
        <v>0</v>
      </c>
      <c r="Y1165">
        <v>329.44497999999999</v>
      </c>
      <c r="Z1165">
        <v>0</v>
      </c>
      <c r="AA1165">
        <v>0</v>
      </c>
      <c r="AB1165">
        <v>0</v>
      </c>
      <c r="AC1165">
        <v>33.279544999999999</v>
      </c>
      <c r="AD1165">
        <v>0</v>
      </c>
      <c r="AE1165">
        <v>0</v>
      </c>
      <c r="AF1165">
        <v>362.72451999999998</v>
      </c>
    </row>
    <row r="1166" spans="1:32" x14ac:dyDescent="0.3">
      <c r="A1166">
        <v>2801645</v>
      </c>
      <c r="B1166">
        <v>1</v>
      </c>
      <c r="C1166" t="s">
        <v>82</v>
      </c>
      <c r="D1166" t="s">
        <v>101</v>
      </c>
      <c r="E1166" t="s">
        <v>4571</v>
      </c>
      <c r="F1166" t="s">
        <v>4572</v>
      </c>
      <c r="G1166" t="s">
        <v>31549</v>
      </c>
      <c r="H1166" t="s">
        <v>134</v>
      </c>
      <c r="I1166" t="s">
        <v>79</v>
      </c>
      <c r="J1166" t="s">
        <v>135</v>
      </c>
      <c r="K1166" t="s">
        <v>22</v>
      </c>
      <c r="L1166" t="s">
        <v>136</v>
      </c>
      <c r="M1166" t="s">
        <v>4573</v>
      </c>
      <c r="N1166" t="s">
        <v>4574</v>
      </c>
      <c r="O1166">
        <v>1.0638888888888889</v>
      </c>
      <c r="P1166">
        <v>4</v>
      </c>
      <c r="Q1166">
        <v>897</v>
      </c>
      <c r="R1166">
        <v>20</v>
      </c>
      <c r="S1166">
        <v>98</v>
      </c>
      <c r="T1166">
        <v>6</v>
      </c>
      <c r="U1166">
        <v>195</v>
      </c>
      <c r="V1166">
        <v>2</v>
      </c>
      <c r="W1166">
        <v>0</v>
      </c>
      <c r="X1166">
        <v>0.7522662</v>
      </c>
      <c r="Y1166">
        <v>160.20828</v>
      </c>
      <c r="Z1166">
        <v>13.115394</v>
      </c>
      <c r="AA1166">
        <v>14.032526000000001</v>
      </c>
      <c r="AB1166">
        <v>3.1158252000000002</v>
      </c>
      <c r="AC1166">
        <v>47.114437000000002</v>
      </c>
      <c r="AD1166">
        <v>29.979246</v>
      </c>
      <c r="AE1166">
        <v>0</v>
      </c>
      <c r="AF1166">
        <v>268.31799999999998</v>
      </c>
    </row>
    <row r="1167" spans="1:32" x14ac:dyDescent="0.3">
      <c r="A1167">
        <v>2801614</v>
      </c>
      <c r="B1167">
        <v>1</v>
      </c>
      <c r="C1167" t="s">
        <v>82</v>
      </c>
      <c r="D1167" t="s">
        <v>100</v>
      </c>
      <c r="E1167" t="s">
        <v>4575</v>
      </c>
      <c r="F1167" t="s">
        <v>4576</v>
      </c>
      <c r="G1167" t="s">
        <v>31551</v>
      </c>
      <c r="H1167" t="s">
        <v>643</v>
      </c>
      <c r="I1167" t="s">
        <v>79</v>
      </c>
      <c r="J1167" t="s">
        <v>135</v>
      </c>
      <c r="K1167" t="s">
        <v>22</v>
      </c>
      <c r="L1167" t="s">
        <v>186</v>
      </c>
      <c r="M1167" t="s">
        <v>4577</v>
      </c>
      <c r="N1167" t="s">
        <v>4578</v>
      </c>
      <c r="O1167">
        <v>7.8538888888888891</v>
      </c>
      <c r="P1167">
        <v>0</v>
      </c>
      <c r="Q1167">
        <v>0</v>
      </c>
      <c r="R1167">
        <v>3</v>
      </c>
      <c r="S1167">
        <v>0</v>
      </c>
      <c r="T1167">
        <v>0</v>
      </c>
      <c r="U1167">
        <v>2</v>
      </c>
      <c r="V1167">
        <v>0</v>
      </c>
      <c r="W1167">
        <v>0</v>
      </c>
      <c r="X1167">
        <v>0</v>
      </c>
      <c r="Y1167">
        <v>0</v>
      </c>
      <c r="Z1167">
        <v>5.5927199999999999</v>
      </c>
      <c r="AA1167">
        <v>0</v>
      </c>
      <c r="AB1167">
        <v>0</v>
      </c>
      <c r="AC1167">
        <v>23.949762</v>
      </c>
      <c r="AD1167">
        <v>0</v>
      </c>
      <c r="AE1167">
        <v>0</v>
      </c>
      <c r="AF1167">
        <v>29.542482</v>
      </c>
    </row>
    <row r="1168" spans="1:32" x14ac:dyDescent="0.3">
      <c r="A1168">
        <v>2801613</v>
      </c>
      <c r="B1168">
        <v>1</v>
      </c>
      <c r="C1168" t="s">
        <v>82</v>
      </c>
      <c r="D1168" t="s">
        <v>103</v>
      </c>
      <c r="E1168" t="s">
        <v>4579</v>
      </c>
      <c r="F1168" t="s">
        <v>4580</v>
      </c>
      <c r="G1168" t="s">
        <v>31552</v>
      </c>
      <c r="H1168" t="s">
        <v>643</v>
      </c>
      <c r="I1168" t="s">
        <v>78</v>
      </c>
      <c r="J1168" t="s">
        <v>135</v>
      </c>
      <c r="K1168" t="s">
        <v>22</v>
      </c>
      <c r="L1168" t="s">
        <v>186</v>
      </c>
      <c r="M1168" t="s">
        <v>4581</v>
      </c>
      <c r="N1168" t="s">
        <v>4582</v>
      </c>
      <c r="O1168">
        <v>7.9883333333333333</v>
      </c>
      <c r="P1168">
        <v>0</v>
      </c>
      <c r="Q1168">
        <v>41</v>
      </c>
      <c r="R1168">
        <v>0</v>
      </c>
      <c r="S1168">
        <v>3</v>
      </c>
      <c r="T1168">
        <v>0</v>
      </c>
      <c r="U1168">
        <v>7</v>
      </c>
      <c r="V1168">
        <v>0</v>
      </c>
      <c r="W1168">
        <v>0</v>
      </c>
      <c r="X1168">
        <v>0</v>
      </c>
      <c r="Y1168">
        <v>33.663547999999999</v>
      </c>
      <c r="Z1168">
        <v>0</v>
      </c>
      <c r="AA1168">
        <v>3.9416530000000001</v>
      </c>
      <c r="AB1168">
        <v>0</v>
      </c>
      <c r="AC1168">
        <v>26.014654</v>
      </c>
      <c r="AD1168">
        <v>0</v>
      </c>
      <c r="AE1168">
        <v>0</v>
      </c>
      <c r="AF1168">
        <v>63.619853999999997</v>
      </c>
    </row>
    <row r="1169" spans="1:32" x14ac:dyDescent="0.3">
      <c r="A1169">
        <v>2801545</v>
      </c>
      <c r="B1169">
        <v>1</v>
      </c>
      <c r="C1169" t="s">
        <v>82</v>
      </c>
      <c r="D1169" t="s">
        <v>91</v>
      </c>
      <c r="E1169" t="s">
        <v>4583</v>
      </c>
      <c r="F1169" t="s">
        <v>4584</v>
      </c>
      <c r="G1169" t="s">
        <v>31546</v>
      </c>
      <c r="H1169" t="s">
        <v>223</v>
      </c>
      <c r="I1169" t="s">
        <v>78</v>
      </c>
      <c r="J1169" t="s">
        <v>135</v>
      </c>
      <c r="K1169" t="s">
        <v>22</v>
      </c>
      <c r="L1169" t="s">
        <v>136</v>
      </c>
      <c r="M1169" t="s">
        <v>4585</v>
      </c>
      <c r="N1169" t="s">
        <v>3061</v>
      </c>
      <c r="O1169">
        <v>1.5594444444444444</v>
      </c>
      <c r="P1169">
        <v>0</v>
      </c>
      <c r="Q1169">
        <v>55</v>
      </c>
      <c r="R1169">
        <v>0</v>
      </c>
      <c r="S1169">
        <v>0</v>
      </c>
      <c r="T1169">
        <v>0</v>
      </c>
      <c r="U1169">
        <v>6</v>
      </c>
      <c r="V1169">
        <v>0</v>
      </c>
      <c r="W1169">
        <v>0</v>
      </c>
      <c r="X1169">
        <v>0</v>
      </c>
      <c r="Y1169">
        <v>17.232786000000001</v>
      </c>
      <c r="Z1169">
        <v>0</v>
      </c>
      <c r="AA1169">
        <v>0</v>
      </c>
      <c r="AB1169">
        <v>0</v>
      </c>
      <c r="AC1169">
        <v>3.6439485999999999</v>
      </c>
      <c r="AD1169">
        <v>0</v>
      </c>
      <c r="AE1169">
        <v>0</v>
      </c>
      <c r="AF1169">
        <v>20.876733999999999</v>
      </c>
    </row>
    <row r="1170" spans="1:32" x14ac:dyDescent="0.3">
      <c r="A1170">
        <v>2801458</v>
      </c>
      <c r="B1170">
        <v>1</v>
      </c>
      <c r="C1170" t="s">
        <v>83</v>
      </c>
      <c r="D1170" t="s">
        <v>126</v>
      </c>
      <c r="E1170" t="s">
        <v>4586</v>
      </c>
      <c r="F1170" t="s">
        <v>4587</v>
      </c>
      <c r="G1170" t="s">
        <v>31546</v>
      </c>
      <c r="H1170" t="s">
        <v>223</v>
      </c>
      <c r="I1170" t="s">
        <v>78</v>
      </c>
      <c r="J1170" t="s">
        <v>135</v>
      </c>
      <c r="K1170" t="s">
        <v>22</v>
      </c>
      <c r="L1170" t="s">
        <v>136</v>
      </c>
      <c r="M1170" t="s">
        <v>4588</v>
      </c>
      <c r="N1170" t="s">
        <v>4589</v>
      </c>
      <c r="O1170">
        <v>0.49611111111111111</v>
      </c>
      <c r="P1170">
        <v>0</v>
      </c>
      <c r="Q1170">
        <v>4</v>
      </c>
      <c r="R1170">
        <v>0</v>
      </c>
      <c r="S1170">
        <v>11</v>
      </c>
      <c r="T1170">
        <v>0</v>
      </c>
      <c r="U1170">
        <v>3</v>
      </c>
      <c r="V1170">
        <v>0</v>
      </c>
      <c r="W1170">
        <v>0</v>
      </c>
      <c r="X1170">
        <v>0</v>
      </c>
      <c r="Y1170">
        <v>0.2574842</v>
      </c>
      <c r="Z1170">
        <v>0</v>
      </c>
      <c r="AA1170">
        <v>0.67704410000000004</v>
      </c>
      <c r="AB1170">
        <v>0</v>
      </c>
      <c r="AC1170">
        <v>5.0719543999999998E-2</v>
      </c>
      <c r="AD1170">
        <v>0</v>
      </c>
      <c r="AE1170">
        <v>0</v>
      </c>
      <c r="AF1170">
        <v>0.98524785000000004</v>
      </c>
    </row>
    <row r="1171" spans="1:32" x14ac:dyDescent="0.3">
      <c r="A1171">
        <v>2801490</v>
      </c>
      <c r="B1171">
        <v>1</v>
      </c>
      <c r="C1171" t="s">
        <v>83</v>
      </c>
      <c r="D1171" t="s">
        <v>115</v>
      </c>
      <c r="E1171" t="s">
        <v>4590</v>
      </c>
      <c r="F1171" t="s">
        <v>4591</v>
      </c>
      <c r="G1171" t="s">
        <v>31546</v>
      </c>
      <c r="H1171" t="s">
        <v>223</v>
      </c>
      <c r="I1171" t="s">
        <v>78</v>
      </c>
      <c r="J1171" t="s">
        <v>135</v>
      </c>
      <c r="K1171" t="s">
        <v>22</v>
      </c>
      <c r="L1171" t="s">
        <v>136</v>
      </c>
      <c r="M1171" t="s">
        <v>4592</v>
      </c>
      <c r="N1171" t="s">
        <v>4593</v>
      </c>
      <c r="O1171">
        <v>1.1711111111111112</v>
      </c>
      <c r="P1171">
        <v>0</v>
      </c>
      <c r="Q1171">
        <v>15</v>
      </c>
      <c r="R1171">
        <v>0</v>
      </c>
      <c r="S1171">
        <v>5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1.4265223</v>
      </c>
      <c r="Z1171">
        <v>0</v>
      </c>
      <c r="AA1171">
        <v>0.19075912</v>
      </c>
      <c r="AB1171">
        <v>0</v>
      </c>
      <c r="AC1171">
        <v>0</v>
      </c>
      <c r="AD1171">
        <v>0</v>
      </c>
      <c r="AE1171">
        <v>0</v>
      </c>
      <c r="AF1171">
        <v>1.6172814</v>
      </c>
    </row>
    <row r="1172" spans="1:32" x14ac:dyDescent="0.3">
      <c r="A1172">
        <v>2801316</v>
      </c>
      <c r="B1172">
        <v>1</v>
      </c>
      <c r="C1172" t="s">
        <v>82</v>
      </c>
      <c r="D1172" t="s">
        <v>103</v>
      </c>
      <c r="E1172" t="s">
        <v>4594</v>
      </c>
      <c r="F1172" t="s">
        <v>766</v>
      </c>
      <c r="G1172" t="s">
        <v>31552</v>
      </c>
      <c r="H1172" t="s">
        <v>665</v>
      </c>
      <c r="I1172" t="s">
        <v>78</v>
      </c>
      <c r="J1172" t="s">
        <v>135</v>
      </c>
      <c r="K1172" t="s">
        <v>22</v>
      </c>
      <c r="L1172" t="s">
        <v>136</v>
      </c>
      <c r="M1172" t="s">
        <v>4595</v>
      </c>
      <c r="N1172" t="s">
        <v>4596</v>
      </c>
      <c r="O1172">
        <v>4.612222222222222</v>
      </c>
      <c r="P1172">
        <v>0</v>
      </c>
      <c r="Q1172">
        <v>72</v>
      </c>
      <c r="R1172">
        <v>0</v>
      </c>
      <c r="S1172">
        <v>12</v>
      </c>
      <c r="T1172">
        <v>0</v>
      </c>
      <c r="U1172">
        <v>10</v>
      </c>
      <c r="V1172">
        <v>0</v>
      </c>
      <c r="W1172">
        <v>0</v>
      </c>
      <c r="X1172">
        <v>0</v>
      </c>
      <c r="Y1172">
        <v>57.493113999999998</v>
      </c>
      <c r="Z1172">
        <v>0</v>
      </c>
      <c r="AA1172">
        <v>2.4526916000000001</v>
      </c>
      <c r="AB1172">
        <v>0</v>
      </c>
      <c r="AC1172">
        <v>16.252949000000001</v>
      </c>
      <c r="AD1172">
        <v>0</v>
      </c>
      <c r="AE1172">
        <v>0</v>
      </c>
      <c r="AF1172">
        <v>76.198750000000004</v>
      </c>
    </row>
    <row r="1173" spans="1:32" x14ac:dyDescent="0.3">
      <c r="A1173">
        <v>2800973</v>
      </c>
      <c r="B1173">
        <v>2</v>
      </c>
      <c r="C1173" t="s">
        <v>82</v>
      </c>
      <c r="D1173" t="s">
        <v>91</v>
      </c>
      <c r="E1173" t="s">
        <v>4597</v>
      </c>
      <c r="F1173" t="s">
        <v>4598</v>
      </c>
      <c r="G1173" t="s">
        <v>31552</v>
      </c>
      <c r="H1173" t="s">
        <v>223</v>
      </c>
      <c r="I1173" t="s">
        <v>78</v>
      </c>
      <c r="J1173" t="s">
        <v>135</v>
      </c>
      <c r="K1173" t="s">
        <v>22</v>
      </c>
      <c r="L1173" t="s">
        <v>136</v>
      </c>
      <c r="M1173" t="s">
        <v>4599</v>
      </c>
      <c r="N1173" t="s">
        <v>4600</v>
      </c>
      <c r="O1173">
        <v>1.3519444444444444</v>
      </c>
      <c r="P1173">
        <v>0</v>
      </c>
      <c r="Q1173">
        <v>503</v>
      </c>
      <c r="R1173">
        <v>0</v>
      </c>
      <c r="S1173">
        <v>0</v>
      </c>
      <c r="T1173">
        <v>0</v>
      </c>
      <c r="U1173">
        <v>64</v>
      </c>
      <c r="V1173">
        <v>0</v>
      </c>
      <c r="W1173">
        <v>1</v>
      </c>
      <c r="X1173">
        <v>0</v>
      </c>
      <c r="Y1173">
        <v>173.73871</v>
      </c>
      <c r="Z1173">
        <v>0</v>
      </c>
      <c r="AA1173">
        <v>0</v>
      </c>
      <c r="AB1173">
        <v>0</v>
      </c>
      <c r="AC1173">
        <v>157.87290999999999</v>
      </c>
      <c r="AD1173">
        <v>0</v>
      </c>
      <c r="AE1173">
        <v>238.6336</v>
      </c>
      <c r="AF1173">
        <v>570.24523999999997</v>
      </c>
    </row>
    <row r="1174" spans="1:32" x14ac:dyDescent="0.3">
      <c r="A1174">
        <v>2801271</v>
      </c>
      <c r="B1174">
        <v>1</v>
      </c>
      <c r="C1174" t="s">
        <v>82</v>
      </c>
      <c r="D1174" t="s">
        <v>106</v>
      </c>
      <c r="E1174" t="s">
        <v>4601</v>
      </c>
      <c r="F1174" t="s">
        <v>4602</v>
      </c>
      <c r="G1174" t="s">
        <v>31552</v>
      </c>
      <c r="H1174" t="s">
        <v>145</v>
      </c>
      <c r="I1174" t="s">
        <v>78</v>
      </c>
      <c r="J1174" t="s">
        <v>135</v>
      </c>
      <c r="K1174" t="s">
        <v>22</v>
      </c>
      <c r="L1174" t="s">
        <v>136</v>
      </c>
      <c r="M1174" t="s">
        <v>4603</v>
      </c>
      <c r="N1174" t="s">
        <v>4604</v>
      </c>
      <c r="O1174">
        <v>0.22722222222222221</v>
      </c>
      <c r="P1174">
        <v>0</v>
      </c>
      <c r="Q1174">
        <v>61</v>
      </c>
      <c r="R1174">
        <v>0</v>
      </c>
      <c r="S1174">
        <v>0</v>
      </c>
      <c r="T1174">
        <v>0</v>
      </c>
      <c r="U1174">
        <v>5</v>
      </c>
      <c r="V1174">
        <v>0</v>
      </c>
      <c r="W1174">
        <v>0</v>
      </c>
      <c r="X1174">
        <v>0</v>
      </c>
      <c r="Y1174">
        <v>4.6584477</v>
      </c>
      <c r="Z1174">
        <v>0</v>
      </c>
      <c r="AA1174">
        <v>0</v>
      </c>
      <c r="AB1174">
        <v>0</v>
      </c>
      <c r="AC1174">
        <v>5.2525069999999996</v>
      </c>
      <c r="AD1174">
        <v>0</v>
      </c>
      <c r="AE1174">
        <v>0</v>
      </c>
      <c r="AF1174">
        <v>9.9109549999999995</v>
      </c>
    </row>
    <row r="1175" spans="1:32" x14ac:dyDescent="0.3">
      <c r="A1175">
        <v>2801201</v>
      </c>
      <c r="B1175">
        <v>1</v>
      </c>
      <c r="C1175" t="s">
        <v>83</v>
      </c>
      <c r="D1175" t="s">
        <v>123</v>
      </c>
      <c r="E1175" t="s">
        <v>4605</v>
      </c>
      <c r="F1175" t="s">
        <v>4606</v>
      </c>
      <c r="G1175" t="s">
        <v>31548</v>
      </c>
      <c r="H1175" t="s">
        <v>333</v>
      </c>
      <c r="I1175" t="s">
        <v>78</v>
      </c>
      <c r="J1175" t="s">
        <v>135</v>
      </c>
      <c r="K1175" t="s">
        <v>22</v>
      </c>
      <c r="L1175" t="s">
        <v>136</v>
      </c>
      <c r="M1175" t="s">
        <v>4607</v>
      </c>
      <c r="N1175" t="s">
        <v>4608</v>
      </c>
      <c r="O1175">
        <v>0.91666666666666663</v>
      </c>
      <c r="P1175">
        <v>0</v>
      </c>
      <c r="Q1175">
        <v>2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0.47996178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0.47996178</v>
      </c>
    </row>
    <row r="1176" spans="1:32" x14ac:dyDescent="0.3">
      <c r="A1176">
        <v>2801202</v>
      </c>
      <c r="B1176">
        <v>1</v>
      </c>
      <c r="C1176" t="s">
        <v>82</v>
      </c>
      <c r="D1176" t="s">
        <v>87</v>
      </c>
      <c r="E1176" t="s">
        <v>4609</v>
      </c>
      <c r="F1176" t="s">
        <v>4610</v>
      </c>
      <c r="G1176" t="s">
        <v>31552</v>
      </c>
      <c r="H1176" t="s">
        <v>665</v>
      </c>
      <c r="I1176" t="s">
        <v>78</v>
      </c>
      <c r="J1176" t="s">
        <v>135</v>
      </c>
      <c r="K1176" t="s">
        <v>22</v>
      </c>
      <c r="L1176" t="s">
        <v>136</v>
      </c>
      <c r="M1176" t="s">
        <v>4611</v>
      </c>
      <c r="N1176" t="s">
        <v>4612</v>
      </c>
      <c r="O1176">
        <v>0.49944444444444447</v>
      </c>
      <c r="P1176">
        <v>0</v>
      </c>
      <c r="Q1176">
        <v>217</v>
      </c>
      <c r="R1176">
        <v>0</v>
      </c>
      <c r="S1176">
        <v>0</v>
      </c>
      <c r="T1176">
        <v>0</v>
      </c>
      <c r="U1176">
        <v>4</v>
      </c>
      <c r="V1176">
        <v>0</v>
      </c>
      <c r="W1176">
        <v>0</v>
      </c>
      <c r="X1176">
        <v>0</v>
      </c>
      <c r="Y1176">
        <v>38.084811999999999</v>
      </c>
      <c r="Z1176">
        <v>0</v>
      </c>
      <c r="AA1176">
        <v>0</v>
      </c>
      <c r="AB1176">
        <v>0</v>
      </c>
      <c r="AC1176">
        <v>0.12352719</v>
      </c>
      <c r="AD1176">
        <v>0</v>
      </c>
      <c r="AE1176">
        <v>0</v>
      </c>
      <c r="AF1176">
        <v>38.20834</v>
      </c>
    </row>
    <row r="1177" spans="1:32" x14ac:dyDescent="0.3">
      <c r="A1177">
        <v>2801184</v>
      </c>
      <c r="B1177">
        <v>1</v>
      </c>
      <c r="C1177" t="s">
        <v>82</v>
      </c>
      <c r="D1177" t="s">
        <v>106</v>
      </c>
      <c r="E1177" t="s">
        <v>4613</v>
      </c>
      <c r="F1177" t="s">
        <v>4614</v>
      </c>
      <c r="G1177" t="s">
        <v>31552</v>
      </c>
      <c r="H1177" t="s">
        <v>145</v>
      </c>
      <c r="I1177" t="s">
        <v>78</v>
      </c>
      <c r="J1177" t="s">
        <v>135</v>
      </c>
      <c r="K1177" t="s">
        <v>22</v>
      </c>
      <c r="L1177" t="s">
        <v>136</v>
      </c>
      <c r="M1177" t="s">
        <v>4615</v>
      </c>
      <c r="N1177" t="s">
        <v>4616</v>
      </c>
      <c r="O1177">
        <v>5.174722222222222</v>
      </c>
      <c r="P1177">
        <v>0</v>
      </c>
      <c r="Q1177">
        <v>393</v>
      </c>
      <c r="R1177">
        <v>0</v>
      </c>
      <c r="S1177">
        <v>0</v>
      </c>
      <c r="T1177">
        <v>0</v>
      </c>
      <c r="U1177">
        <v>15</v>
      </c>
      <c r="V1177">
        <v>0</v>
      </c>
      <c r="W1177">
        <v>0</v>
      </c>
      <c r="X1177">
        <v>0</v>
      </c>
      <c r="Y1177">
        <v>525.11749999999995</v>
      </c>
      <c r="Z1177">
        <v>0</v>
      </c>
      <c r="AA1177">
        <v>0</v>
      </c>
      <c r="AB1177">
        <v>0</v>
      </c>
      <c r="AC1177">
        <v>74.240110000000001</v>
      </c>
      <c r="AD1177">
        <v>0</v>
      </c>
      <c r="AE1177">
        <v>0</v>
      </c>
      <c r="AF1177">
        <v>599.35760000000005</v>
      </c>
    </row>
    <row r="1178" spans="1:32" x14ac:dyDescent="0.3">
      <c r="A1178">
        <v>2801111</v>
      </c>
      <c r="B1178">
        <v>1</v>
      </c>
      <c r="C1178" t="s">
        <v>83</v>
      </c>
      <c r="D1178" t="s">
        <v>120</v>
      </c>
      <c r="E1178" t="s">
        <v>4617</v>
      </c>
      <c r="F1178" t="s">
        <v>4618</v>
      </c>
      <c r="G1178" t="s">
        <v>31548</v>
      </c>
      <c r="H1178" t="s">
        <v>333</v>
      </c>
      <c r="I1178" t="s">
        <v>78</v>
      </c>
      <c r="J1178" t="s">
        <v>135</v>
      </c>
      <c r="K1178" t="s">
        <v>22</v>
      </c>
      <c r="L1178" t="s">
        <v>136</v>
      </c>
      <c r="M1178" t="s">
        <v>4619</v>
      </c>
      <c r="N1178" t="s">
        <v>4620</v>
      </c>
      <c r="O1178">
        <v>3.5341666666666667</v>
      </c>
      <c r="P1178">
        <v>0</v>
      </c>
      <c r="Q1178">
        <v>1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0.89704543000000003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0.89704543000000003</v>
      </c>
    </row>
    <row r="1179" spans="1:32" x14ac:dyDescent="0.3">
      <c r="A1179">
        <v>2801086</v>
      </c>
      <c r="B1179">
        <v>1</v>
      </c>
      <c r="C1179" t="s">
        <v>82</v>
      </c>
      <c r="D1179" t="s">
        <v>111</v>
      </c>
      <c r="E1179" t="s">
        <v>2311</v>
      </c>
      <c r="F1179" t="s">
        <v>2312</v>
      </c>
      <c r="G1179" t="s">
        <v>31545</v>
      </c>
      <c r="H1179" t="s">
        <v>134</v>
      </c>
      <c r="I1179" t="s">
        <v>79</v>
      </c>
      <c r="J1179" t="s">
        <v>135</v>
      </c>
      <c r="K1179" t="s">
        <v>22</v>
      </c>
      <c r="L1179" t="s">
        <v>136</v>
      </c>
      <c r="M1179" t="s">
        <v>4621</v>
      </c>
      <c r="N1179" t="s">
        <v>4622</v>
      </c>
      <c r="O1179">
        <v>0.28194444444444444</v>
      </c>
      <c r="P1179">
        <v>2</v>
      </c>
      <c r="Q1179">
        <v>5</v>
      </c>
      <c r="R1179">
        <v>67</v>
      </c>
      <c r="S1179">
        <v>340</v>
      </c>
      <c r="T1179">
        <v>27</v>
      </c>
      <c r="U1179">
        <v>59</v>
      </c>
      <c r="V1179">
        <v>0</v>
      </c>
      <c r="W1179">
        <v>0</v>
      </c>
      <c r="X1179">
        <v>0.13007466000000001</v>
      </c>
      <c r="Y1179">
        <v>0.53185570000000004</v>
      </c>
      <c r="Z1179">
        <v>75.264754999999994</v>
      </c>
      <c r="AA1179">
        <v>67.243679999999998</v>
      </c>
      <c r="AB1179">
        <v>13.640091999999999</v>
      </c>
      <c r="AC1179">
        <v>14.772106000000001</v>
      </c>
      <c r="AD1179">
        <v>0</v>
      </c>
      <c r="AE1179">
        <v>0</v>
      </c>
      <c r="AF1179">
        <v>171.58257</v>
      </c>
    </row>
    <row r="1180" spans="1:32" x14ac:dyDescent="0.3">
      <c r="A1180">
        <v>2801054</v>
      </c>
      <c r="B1180">
        <v>1</v>
      </c>
      <c r="C1180" t="s">
        <v>82</v>
      </c>
      <c r="D1180" t="s">
        <v>95</v>
      </c>
      <c r="E1180" t="s">
        <v>3654</v>
      </c>
      <c r="F1180" t="s">
        <v>3655</v>
      </c>
      <c r="G1180" t="s">
        <v>31546</v>
      </c>
      <c r="H1180" t="s">
        <v>223</v>
      </c>
      <c r="I1180" t="s">
        <v>78</v>
      </c>
      <c r="J1180" t="s">
        <v>135</v>
      </c>
      <c r="K1180" t="s">
        <v>22</v>
      </c>
      <c r="L1180" t="s">
        <v>136</v>
      </c>
      <c r="M1180" t="s">
        <v>4623</v>
      </c>
      <c r="N1180" t="s">
        <v>4624</v>
      </c>
      <c r="O1180">
        <v>1.2088888888888889</v>
      </c>
      <c r="P1180">
        <v>0</v>
      </c>
      <c r="Q1180">
        <v>10</v>
      </c>
      <c r="R1180">
        <v>0</v>
      </c>
      <c r="S1180">
        <v>0</v>
      </c>
      <c r="T1180">
        <v>0</v>
      </c>
      <c r="U1180">
        <v>13</v>
      </c>
      <c r="V1180">
        <v>0</v>
      </c>
      <c r="W1180">
        <v>0</v>
      </c>
      <c r="X1180">
        <v>0</v>
      </c>
      <c r="Y1180">
        <v>3.7694266000000001</v>
      </c>
      <c r="Z1180">
        <v>0</v>
      </c>
      <c r="AA1180">
        <v>0</v>
      </c>
      <c r="AB1180">
        <v>0</v>
      </c>
      <c r="AC1180">
        <v>35.633774000000003</v>
      </c>
      <c r="AD1180">
        <v>0</v>
      </c>
      <c r="AE1180">
        <v>0</v>
      </c>
      <c r="AF1180">
        <v>39.403202</v>
      </c>
    </row>
    <row r="1181" spans="1:32" x14ac:dyDescent="0.3">
      <c r="A1181">
        <v>2801067</v>
      </c>
      <c r="B1181">
        <v>1</v>
      </c>
      <c r="C1181" t="s">
        <v>82</v>
      </c>
      <c r="D1181" t="s">
        <v>86</v>
      </c>
      <c r="E1181" t="s">
        <v>4625</v>
      </c>
      <c r="F1181" t="s">
        <v>4626</v>
      </c>
      <c r="G1181" t="s">
        <v>31545</v>
      </c>
      <c r="H1181" t="s">
        <v>134</v>
      </c>
      <c r="I1181" t="s">
        <v>79</v>
      </c>
      <c r="J1181" t="s">
        <v>135</v>
      </c>
      <c r="K1181" t="s">
        <v>22</v>
      </c>
      <c r="L1181" t="s">
        <v>136</v>
      </c>
      <c r="M1181" t="s">
        <v>4627</v>
      </c>
      <c r="N1181" t="s">
        <v>4628</v>
      </c>
      <c r="O1181">
        <v>0.9802777777777778</v>
      </c>
      <c r="P1181">
        <v>0</v>
      </c>
      <c r="Q1181">
        <v>0</v>
      </c>
      <c r="R1181">
        <v>9</v>
      </c>
      <c r="S1181">
        <v>100</v>
      </c>
      <c r="T1181">
        <v>3</v>
      </c>
      <c r="U1181">
        <v>20</v>
      </c>
      <c r="V1181">
        <v>1</v>
      </c>
      <c r="W1181">
        <v>0</v>
      </c>
      <c r="X1181">
        <v>0</v>
      </c>
      <c r="Y1181">
        <v>0</v>
      </c>
      <c r="Z1181">
        <v>27.323782000000001</v>
      </c>
      <c r="AA1181">
        <v>98.281139999999994</v>
      </c>
      <c r="AB1181">
        <v>21.601551000000001</v>
      </c>
      <c r="AC1181">
        <v>11.686916999999999</v>
      </c>
      <c r="AD1181">
        <v>49.443060000000003</v>
      </c>
      <c r="AE1181">
        <v>0</v>
      </c>
      <c r="AF1181">
        <v>208.33645999999999</v>
      </c>
    </row>
    <row r="1182" spans="1:32" x14ac:dyDescent="0.3">
      <c r="A1182">
        <v>2801010</v>
      </c>
      <c r="B1182">
        <v>1</v>
      </c>
      <c r="C1182" t="s">
        <v>82</v>
      </c>
      <c r="D1182" t="s">
        <v>91</v>
      </c>
      <c r="E1182" t="s">
        <v>4629</v>
      </c>
      <c r="F1182" t="s">
        <v>4630</v>
      </c>
      <c r="G1182" t="s">
        <v>31552</v>
      </c>
      <c r="H1182" t="s">
        <v>643</v>
      </c>
      <c r="I1182" t="s">
        <v>78</v>
      </c>
      <c r="J1182" t="s">
        <v>135</v>
      </c>
      <c r="K1182" t="s">
        <v>22</v>
      </c>
      <c r="L1182" t="s">
        <v>186</v>
      </c>
      <c r="M1182" t="s">
        <v>4631</v>
      </c>
      <c r="N1182" t="s">
        <v>4632</v>
      </c>
      <c r="O1182">
        <v>0.50888888888888884</v>
      </c>
      <c r="P1182">
        <v>0</v>
      </c>
      <c r="Q1182">
        <v>566</v>
      </c>
      <c r="R1182">
        <v>0</v>
      </c>
      <c r="S1182">
        <v>0</v>
      </c>
      <c r="T1182">
        <v>0</v>
      </c>
      <c r="U1182">
        <v>15</v>
      </c>
      <c r="V1182">
        <v>0</v>
      </c>
      <c r="W1182">
        <v>0</v>
      </c>
      <c r="X1182">
        <v>0</v>
      </c>
      <c r="Y1182">
        <v>73.809560000000005</v>
      </c>
      <c r="Z1182">
        <v>0</v>
      </c>
      <c r="AA1182">
        <v>0</v>
      </c>
      <c r="AB1182">
        <v>0</v>
      </c>
      <c r="AC1182">
        <v>4.7476050000000001</v>
      </c>
      <c r="AD1182">
        <v>0</v>
      </c>
      <c r="AE1182">
        <v>0</v>
      </c>
      <c r="AF1182">
        <v>78.557169999999999</v>
      </c>
    </row>
    <row r="1183" spans="1:32" x14ac:dyDescent="0.3">
      <c r="A1183">
        <v>2801000</v>
      </c>
      <c r="B1183">
        <v>1</v>
      </c>
      <c r="C1183" t="s">
        <v>82</v>
      </c>
      <c r="D1183" t="s">
        <v>102</v>
      </c>
      <c r="E1183" t="s">
        <v>4633</v>
      </c>
      <c r="F1183" t="s">
        <v>4634</v>
      </c>
      <c r="G1183" t="s">
        <v>31551</v>
      </c>
      <c r="H1183" t="s">
        <v>145</v>
      </c>
      <c r="I1183" t="s">
        <v>79</v>
      </c>
      <c r="J1183" t="s">
        <v>135</v>
      </c>
      <c r="K1183" t="s">
        <v>22</v>
      </c>
      <c r="L1183" t="s">
        <v>136</v>
      </c>
      <c r="M1183" t="s">
        <v>4635</v>
      </c>
      <c r="N1183" t="s">
        <v>4636</v>
      </c>
      <c r="O1183">
        <v>1.1105555555555555</v>
      </c>
      <c r="P1183">
        <v>0</v>
      </c>
      <c r="Q1183">
        <v>240</v>
      </c>
      <c r="R1183">
        <v>0</v>
      </c>
      <c r="S1183">
        <v>1</v>
      </c>
      <c r="T1183">
        <v>0</v>
      </c>
      <c r="U1183">
        <v>18</v>
      </c>
      <c r="V1183">
        <v>0</v>
      </c>
      <c r="W1183">
        <v>0</v>
      </c>
      <c r="X1183">
        <v>0</v>
      </c>
      <c r="Y1183">
        <v>26.688638999999998</v>
      </c>
      <c r="Z1183">
        <v>0</v>
      </c>
      <c r="AA1183">
        <v>0.66114276999999999</v>
      </c>
      <c r="AB1183">
        <v>0</v>
      </c>
      <c r="AC1183">
        <v>7.0381549999999997</v>
      </c>
      <c r="AD1183">
        <v>0</v>
      </c>
      <c r="AE1183">
        <v>0</v>
      </c>
      <c r="AF1183">
        <v>34.387936000000003</v>
      </c>
    </row>
    <row r="1184" spans="1:32" x14ac:dyDescent="0.3">
      <c r="A1184">
        <v>2801021</v>
      </c>
      <c r="B1184">
        <v>1</v>
      </c>
      <c r="C1184" t="s">
        <v>83</v>
      </c>
      <c r="D1184" t="s">
        <v>116</v>
      </c>
      <c r="E1184" t="s">
        <v>4637</v>
      </c>
      <c r="F1184" t="s">
        <v>4638</v>
      </c>
      <c r="G1184" t="s">
        <v>31547</v>
      </c>
      <c r="H1184" t="s">
        <v>648</v>
      </c>
      <c r="I1184" t="s">
        <v>79</v>
      </c>
      <c r="J1184" t="s">
        <v>135</v>
      </c>
      <c r="K1184" t="s">
        <v>22</v>
      </c>
      <c r="L1184" t="s">
        <v>186</v>
      </c>
      <c r="M1184" t="s">
        <v>4639</v>
      </c>
      <c r="N1184" t="s">
        <v>4640</v>
      </c>
      <c r="O1184">
        <v>0.7219444444444445</v>
      </c>
      <c r="P1184">
        <v>8</v>
      </c>
      <c r="Q1184">
        <v>3505</v>
      </c>
      <c r="R1184">
        <v>43</v>
      </c>
      <c r="S1184">
        <v>291</v>
      </c>
      <c r="T1184">
        <v>9</v>
      </c>
      <c r="U1184">
        <v>367</v>
      </c>
      <c r="V1184">
        <v>0</v>
      </c>
      <c r="W1184">
        <v>0</v>
      </c>
      <c r="X1184">
        <v>24.920496</v>
      </c>
      <c r="Y1184">
        <v>420.99529999999999</v>
      </c>
      <c r="Z1184">
        <v>29.539929999999998</v>
      </c>
      <c r="AA1184">
        <v>90.448670000000007</v>
      </c>
      <c r="AB1184">
        <v>98.890039999999999</v>
      </c>
      <c r="AC1184">
        <v>173.12739999999999</v>
      </c>
      <c r="AD1184">
        <v>0</v>
      </c>
      <c r="AE1184">
        <v>0</v>
      </c>
      <c r="AF1184">
        <v>837.92190000000005</v>
      </c>
    </row>
    <row r="1185" spans="1:32" x14ac:dyDescent="0.3">
      <c r="A1185">
        <v>2800614</v>
      </c>
      <c r="B1185">
        <v>2</v>
      </c>
      <c r="C1185" t="s">
        <v>83</v>
      </c>
      <c r="D1185" t="s">
        <v>116</v>
      </c>
      <c r="E1185" t="s">
        <v>4641</v>
      </c>
      <c r="F1185" t="s">
        <v>4642</v>
      </c>
      <c r="G1185" t="s">
        <v>31552</v>
      </c>
      <c r="H1185" t="s">
        <v>145</v>
      </c>
      <c r="I1185" t="s">
        <v>78</v>
      </c>
      <c r="J1185" t="s">
        <v>135</v>
      </c>
      <c r="K1185" t="s">
        <v>22</v>
      </c>
      <c r="L1185" t="s">
        <v>136</v>
      </c>
      <c r="M1185" t="s">
        <v>4643</v>
      </c>
      <c r="N1185" t="s">
        <v>4644</v>
      </c>
      <c r="O1185">
        <v>0.73833333333333329</v>
      </c>
      <c r="P1185">
        <v>0</v>
      </c>
      <c r="Q1185">
        <v>142</v>
      </c>
      <c r="R1185">
        <v>0</v>
      </c>
      <c r="S1185">
        <v>0</v>
      </c>
      <c r="T1185">
        <v>0</v>
      </c>
      <c r="U1185">
        <v>16</v>
      </c>
      <c r="V1185">
        <v>0</v>
      </c>
      <c r="W1185">
        <v>0</v>
      </c>
      <c r="X1185">
        <v>0</v>
      </c>
      <c r="Y1185">
        <v>14.675653000000001</v>
      </c>
      <c r="Z1185">
        <v>0</v>
      </c>
      <c r="AA1185">
        <v>0</v>
      </c>
      <c r="AB1185">
        <v>0</v>
      </c>
      <c r="AC1185">
        <v>4.2079209999999998</v>
      </c>
      <c r="AD1185">
        <v>0</v>
      </c>
      <c r="AE1185">
        <v>0</v>
      </c>
      <c r="AF1185">
        <v>18.883575</v>
      </c>
    </row>
    <row r="1186" spans="1:32" x14ac:dyDescent="0.3">
      <c r="A1186">
        <v>2800683</v>
      </c>
      <c r="B1186">
        <v>1</v>
      </c>
      <c r="C1186" t="s">
        <v>82</v>
      </c>
      <c r="D1186" t="s">
        <v>88</v>
      </c>
      <c r="E1186" t="s">
        <v>4645</v>
      </c>
      <c r="F1186" t="s">
        <v>4646</v>
      </c>
      <c r="G1186" t="s">
        <v>31546</v>
      </c>
      <c r="H1186" t="s">
        <v>223</v>
      </c>
      <c r="I1186" t="s">
        <v>78</v>
      </c>
      <c r="J1186" t="s">
        <v>135</v>
      </c>
      <c r="K1186" t="s">
        <v>22</v>
      </c>
      <c r="L1186" t="s">
        <v>136</v>
      </c>
      <c r="M1186" t="s">
        <v>4647</v>
      </c>
      <c r="N1186" t="s">
        <v>4648</v>
      </c>
      <c r="O1186">
        <v>6.7747222222222225</v>
      </c>
      <c r="P1186">
        <v>0</v>
      </c>
      <c r="Q1186">
        <v>21</v>
      </c>
      <c r="R1186">
        <v>0</v>
      </c>
      <c r="S1186">
        <v>13</v>
      </c>
      <c r="T1186">
        <v>0</v>
      </c>
      <c r="U1186">
        <v>5</v>
      </c>
      <c r="V1186">
        <v>0</v>
      </c>
      <c r="W1186">
        <v>0</v>
      </c>
      <c r="X1186">
        <v>0</v>
      </c>
      <c r="Y1186">
        <v>32.232852999999999</v>
      </c>
      <c r="Z1186">
        <v>0</v>
      </c>
      <c r="AA1186">
        <v>23.848521999999999</v>
      </c>
      <c r="AB1186">
        <v>0</v>
      </c>
      <c r="AC1186">
        <v>22.317454999999999</v>
      </c>
      <c r="AD1186">
        <v>0</v>
      </c>
      <c r="AE1186">
        <v>0</v>
      </c>
      <c r="AF1186">
        <v>78.398833999999994</v>
      </c>
    </row>
    <row r="1187" spans="1:32" x14ac:dyDescent="0.3">
      <c r="A1187">
        <v>2800622</v>
      </c>
      <c r="B1187">
        <v>1</v>
      </c>
      <c r="C1187" t="s">
        <v>82</v>
      </c>
      <c r="D1187" t="s">
        <v>101</v>
      </c>
      <c r="E1187" t="s">
        <v>4649</v>
      </c>
      <c r="F1187" t="s">
        <v>4650</v>
      </c>
      <c r="G1187" t="s">
        <v>31546</v>
      </c>
      <c r="H1187" t="s">
        <v>223</v>
      </c>
      <c r="I1187" t="s">
        <v>78</v>
      </c>
      <c r="J1187" t="s">
        <v>135</v>
      </c>
      <c r="K1187" t="s">
        <v>22</v>
      </c>
      <c r="L1187" t="s">
        <v>136</v>
      </c>
      <c r="M1187" t="s">
        <v>4651</v>
      </c>
      <c r="N1187" t="s">
        <v>4652</v>
      </c>
      <c r="O1187">
        <v>1.3133333333333332</v>
      </c>
      <c r="P1187">
        <v>0</v>
      </c>
      <c r="Q1187">
        <v>1</v>
      </c>
      <c r="R1187">
        <v>0</v>
      </c>
      <c r="S1187">
        <v>1</v>
      </c>
      <c r="T1187">
        <v>0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0.26843046999999998</v>
      </c>
      <c r="AB1187">
        <v>0</v>
      </c>
      <c r="AC1187">
        <v>0.26492178</v>
      </c>
      <c r="AD1187">
        <v>0</v>
      </c>
      <c r="AE1187">
        <v>0</v>
      </c>
      <c r="AF1187">
        <v>0.53335226000000002</v>
      </c>
    </row>
    <row r="1188" spans="1:32" x14ac:dyDescent="0.3">
      <c r="A1188">
        <v>2800602</v>
      </c>
      <c r="B1188">
        <v>1</v>
      </c>
      <c r="C1188" t="s">
        <v>82</v>
      </c>
      <c r="D1188" t="s">
        <v>91</v>
      </c>
      <c r="E1188" t="s">
        <v>4653</v>
      </c>
      <c r="F1188" t="s">
        <v>4654</v>
      </c>
      <c r="G1188" t="s">
        <v>31552</v>
      </c>
      <c r="H1188" t="s">
        <v>643</v>
      </c>
      <c r="I1188" t="s">
        <v>78</v>
      </c>
      <c r="J1188" t="s">
        <v>135</v>
      </c>
      <c r="K1188" t="s">
        <v>22</v>
      </c>
      <c r="L1188" t="s">
        <v>186</v>
      </c>
      <c r="M1188" t="s">
        <v>4655</v>
      </c>
      <c r="N1188" t="s">
        <v>4656</v>
      </c>
      <c r="O1188">
        <v>0.41916666666666669</v>
      </c>
      <c r="P1188">
        <v>0</v>
      </c>
      <c r="Q1188">
        <v>178</v>
      </c>
      <c r="R1188">
        <v>0</v>
      </c>
      <c r="S1188">
        <v>0</v>
      </c>
      <c r="T1188">
        <v>0</v>
      </c>
      <c r="U1188">
        <v>2</v>
      </c>
      <c r="V1188">
        <v>0</v>
      </c>
      <c r="W1188">
        <v>0</v>
      </c>
      <c r="X1188">
        <v>0</v>
      </c>
      <c r="Y1188">
        <v>12.559424999999999</v>
      </c>
      <c r="Z1188">
        <v>0</v>
      </c>
      <c r="AA1188">
        <v>0</v>
      </c>
      <c r="AB1188">
        <v>0</v>
      </c>
      <c r="AC1188">
        <v>0.73223346</v>
      </c>
      <c r="AD1188">
        <v>0</v>
      </c>
      <c r="AE1188">
        <v>0</v>
      </c>
      <c r="AF1188">
        <v>13.291658999999999</v>
      </c>
    </row>
    <row r="1189" spans="1:32" x14ac:dyDescent="0.3">
      <c r="A1189">
        <v>2800572</v>
      </c>
      <c r="B1189">
        <v>1</v>
      </c>
      <c r="C1189" t="s">
        <v>82</v>
      </c>
      <c r="D1189" t="s">
        <v>112</v>
      </c>
      <c r="E1189" t="s">
        <v>4657</v>
      </c>
      <c r="F1189" t="s">
        <v>4658</v>
      </c>
      <c r="G1189" t="s">
        <v>31545</v>
      </c>
      <c r="H1189" t="s">
        <v>134</v>
      </c>
      <c r="I1189" t="s">
        <v>79</v>
      </c>
      <c r="J1189" t="s">
        <v>135</v>
      </c>
      <c r="K1189" t="s">
        <v>22</v>
      </c>
      <c r="L1189" t="s">
        <v>136</v>
      </c>
      <c r="M1189" t="s">
        <v>4659</v>
      </c>
      <c r="N1189" t="s">
        <v>4660</v>
      </c>
      <c r="O1189">
        <v>0.24861111111111112</v>
      </c>
      <c r="P1189">
        <v>0</v>
      </c>
      <c r="Q1189">
        <v>0</v>
      </c>
      <c r="R1189">
        <v>5</v>
      </c>
      <c r="S1189">
        <v>6</v>
      </c>
      <c r="T1189">
        <v>3</v>
      </c>
      <c r="U1189">
        <v>6</v>
      </c>
      <c r="V1189">
        <v>2</v>
      </c>
      <c r="W1189">
        <v>0</v>
      </c>
      <c r="X1189">
        <v>0</v>
      </c>
      <c r="Y1189">
        <v>0</v>
      </c>
      <c r="Z1189">
        <v>6.4987392000000002</v>
      </c>
      <c r="AA1189">
        <v>11.046146999999999</v>
      </c>
      <c r="AB1189">
        <v>24.599851999999998</v>
      </c>
      <c r="AC1189">
        <v>1.6404513000000001</v>
      </c>
      <c r="AD1189">
        <v>19.963128999999999</v>
      </c>
      <c r="AE1189">
        <v>0</v>
      </c>
      <c r="AF1189">
        <v>63.748317999999998</v>
      </c>
    </row>
    <row r="1190" spans="1:32" x14ac:dyDescent="0.3">
      <c r="A1190">
        <v>2800556</v>
      </c>
      <c r="B1190">
        <v>1</v>
      </c>
      <c r="C1190" t="s">
        <v>82</v>
      </c>
      <c r="D1190" t="s">
        <v>84</v>
      </c>
      <c r="E1190" t="s">
        <v>4661</v>
      </c>
      <c r="F1190" t="s">
        <v>4662</v>
      </c>
      <c r="G1190" t="s">
        <v>31548</v>
      </c>
      <c r="H1190" t="s">
        <v>145</v>
      </c>
      <c r="I1190" t="s">
        <v>78</v>
      </c>
      <c r="J1190" t="s">
        <v>135</v>
      </c>
      <c r="K1190" t="s">
        <v>22</v>
      </c>
      <c r="L1190" t="s">
        <v>136</v>
      </c>
      <c r="M1190" t="s">
        <v>4663</v>
      </c>
      <c r="N1190" t="s">
        <v>4664</v>
      </c>
      <c r="O1190">
        <v>0.25611111111111112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0.21389167000000001</v>
      </c>
      <c r="AD1190">
        <v>0</v>
      </c>
      <c r="AE1190">
        <v>0</v>
      </c>
      <c r="AF1190">
        <v>0.21389167000000001</v>
      </c>
    </row>
    <row r="1191" spans="1:32" x14ac:dyDescent="0.3">
      <c r="A1191">
        <v>2806851</v>
      </c>
      <c r="B1191">
        <v>1</v>
      </c>
      <c r="C1191" t="s">
        <v>82</v>
      </c>
      <c r="D1191" t="s">
        <v>106</v>
      </c>
      <c r="E1191" t="s">
        <v>2778</v>
      </c>
      <c r="F1191" t="s">
        <v>2779</v>
      </c>
      <c r="G1191" t="s">
        <v>31552</v>
      </c>
      <c r="H1191" t="s">
        <v>145</v>
      </c>
      <c r="I1191" t="s">
        <v>78</v>
      </c>
      <c r="J1191" t="s">
        <v>135</v>
      </c>
      <c r="K1191" t="s">
        <v>22</v>
      </c>
      <c r="L1191" t="s">
        <v>136</v>
      </c>
      <c r="M1191" t="s">
        <v>4665</v>
      </c>
      <c r="N1191" t="s">
        <v>4666</v>
      </c>
      <c r="O1191">
        <v>0.46833333333333332</v>
      </c>
      <c r="P1191">
        <v>0</v>
      </c>
      <c r="Q1191">
        <v>160</v>
      </c>
      <c r="R1191">
        <v>0</v>
      </c>
      <c r="S1191">
        <v>11</v>
      </c>
      <c r="T1191">
        <v>0</v>
      </c>
      <c r="U1191">
        <v>15</v>
      </c>
      <c r="V1191">
        <v>0</v>
      </c>
      <c r="W1191">
        <v>0</v>
      </c>
      <c r="X1191">
        <v>0</v>
      </c>
      <c r="Y1191">
        <v>18.63927</v>
      </c>
      <c r="Z1191">
        <v>0</v>
      </c>
      <c r="AA1191">
        <v>0.41955838000000001</v>
      </c>
      <c r="AB1191">
        <v>0</v>
      </c>
      <c r="AC1191">
        <v>4.6675224000000002</v>
      </c>
      <c r="AD1191">
        <v>0</v>
      </c>
      <c r="AE1191">
        <v>0</v>
      </c>
      <c r="AF1191">
        <v>23.72635</v>
      </c>
    </row>
    <row r="1192" spans="1:32" x14ac:dyDescent="0.3">
      <c r="A1192">
        <v>2806812</v>
      </c>
      <c r="B1192">
        <v>1</v>
      </c>
      <c r="C1192" t="s">
        <v>83</v>
      </c>
      <c r="D1192" t="s">
        <v>130</v>
      </c>
      <c r="E1192" t="s">
        <v>4667</v>
      </c>
      <c r="F1192" t="s">
        <v>4668</v>
      </c>
      <c r="G1192" t="s">
        <v>31546</v>
      </c>
      <c r="H1192" t="s">
        <v>223</v>
      </c>
      <c r="I1192" t="s">
        <v>78</v>
      </c>
      <c r="J1192" t="s">
        <v>135</v>
      </c>
      <c r="K1192" t="s">
        <v>22</v>
      </c>
      <c r="L1192" t="s">
        <v>136</v>
      </c>
      <c r="M1192" t="s">
        <v>4669</v>
      </c>
      <c r="N1192" t="s">
        <v>4670</v>
      </c>
      <c r="O1192">
        <v>1.3036111111111111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12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10.271575</v>
      </c>
      <c r="AD1192">
        <v>0</v>
      </c>
      <c r="AE1192">
        <v>0</v>
      </c>
      <c r="AF1192">
        <v>10.271575</v>
      </c>
    </row>
    <row r="1193" spans="1:32" x14ac:dyDescent="0.3">
      <c r="A1193">
        <v>2806814</v>
      </c>
      <c r="B1193">
        <v>1</v>
      </c>
      <c r="C1193" t="s">
        <v>82</v>
      </c>
      <c r="D1193" t="s">
        <v>95</v>
      </c>
      <c r="E1193" t="s">
        <v>4671</v>
      </c>
      <c r="F1193" t="s">
        <v>4672</v>
      </c>
      <c r="G1193" t="s">
        <v>31546</v>
      </c>
      <c r="H1193" t="s">
        <v>223</v>
      </c>
      <c r="I1193" t="s">
        <v>78</v>
      </c>
      <c r="J1193" t="s">
        <v>135</v>
      </c>
      <c r="K1193" t="s">
        <v>22</v>
      </c>
      <c r="L1193" t="s">
        <v>136</v>
      </c>
      <c r="M1193" t="s">
        <v>4673</v>
      </c>
      <c r="N1193" t="s">
        <v>4674</v>
      </c>
      <c r="O1193">
        <v>0.9080555555555555</v>
      </c>
      <c r="P1193">
        <v>0</v>
      </c>
      <c r="Q1193">
        <v>142</v>
      </c>
      <c r="R1193">
        <v>0</v>
      </c>
      <c r="S1193">
        <v>0</v>
      </c>
      <c r="T1193">
        <v>0</v>
      </c>
      <c r="U1193">
        <v>3</v>
      </c>
      <c r="V1193">
        <v>0</v>
      </c>
      <c r="W1193">
        <v>0</v>
      </c>
      <c r="X1193">
        <v>0</v>
      </c>
      <c r="Y1193">
        <v>12.404721</v>
      </c>
      <c r="Z1193">
        <v>0</v>
      </c>
      <c r="AA1193">
        <v>0</v>
      </c>
      <c r="AB1193">
        <v>0</v>
      </c>
      <c r="AC1193">
        <v>0.77741830000000001</v>
      </c>
      <c r="AD1193">
        <v>0</v>
      </c>
      <c r="AE1193">
        <v>0</v>
      </c>
      <c r="AF1193">
        <v>13.182138999999999</v>
      </c>
    </row>
    <row r="1194" spans="1:32" x14ac:dyDescent="0.3">
      <c r="A1194">
        <v>2806799</v>
      </c>
      <c r="B1194">
        <v>1</v>
      </c>
      <c r="C1194" t="s">
        <v>83</v>
      </c>
      <c r="D1194" t="s">
        <v>119</v>
      </c>
      <c r="E1194" t="s">
        <v>4675</v>
      </c>
      <c r="F1194" t="s">
        <v>4676</v>
      </c>
      <c r="G1194" t="s">
        <v>31549</v>
      </c>
      <c r="H1194" t="s">
        <v>134</v>
      </c>
      <c r="I1194" t="s">
        <v>79</v>
      </c>
      <c r="J1194" t="s">
        <v>135</v>
      </c>
      <c r="K1194" t="s">
        <v>22</v>
      </c>
      <c r="L1194" t="s">
        <v>136</v>
      </c>
      <c r="M1194" t="s">
        <v>4677</v>
      </c>
      <c r="N1194" t="s">
        <v>4678</v>
      </c>
      <c r="O1194">
        <v>0.46194444444444444</v>
      </c>
      <c r="P1194">
        <v>2</v>
      </c>
      <c r="Q1194">
        <v>577</v>
      </c>
      <c r="R1194">
        <v>3</v>
      </c>
      <c r="S1194">
        <v>28</v>
      </c>
      <c r="T1194">
        <v>3</v>
      </c>
      <c r="U1194">
        <v>31</v>
      </c>
      <c r="V1194">
        <v>0</v>
      </c>
      <c r="W1194">
        <v>0</v>
      </c>
      <c r="X1194">
        <v>4.2132744999999998</v>
      </c>
      <c r="Y1194">
        <v>26.488783000000002</v>
      </c>
      <c r="Z1194">
        <v>3.5360795999999999</v>
      </c>
      <c r="AA1194">
        <v>6.7286735000000002</v>
      </c>
      <c r="AB1194">
        <v>6.9934580000000004</v>
      </c>
      <c r="AC1194">
        <v>3.3591937999999999</v>
      </c>
      <c r="AD1194">
        <v>0</v>
      </c>
      <c r="AE1194">
        <v>0</v>
      </c>
      <c r="AF1194">
        <v>51.319459999999999</v>
      </c>
    </row>
    <row r="1195" spans="1:32" x14ac:dyDescent="0.3">
      <c r="A1195">
        <v>2806551</v>
      </c>
      <c r="B1195">
        <v>1</v>
      </c>
      <c r="C1195" t="s">
        <v>83</v>
      </c>
      <c r="D1195" t="s">
        <v>116</v>
      </c>
      <c r="E1195" t="s">
        <v>4679</v>
      </c>
      <c r="F1195" t="s">
        <v>4680</v>
      </c>
      <c r="G1195" t="s">
        <v>31549</v>
      </c>
      <c r="H1195" t="s">
        <v>134</v>
      </c>
      <c r="I1195" t="s">
        <v>79</v>
      </c>
      <c r="J1195" t="s">
        <v>135</v>
      </c>
      <c r="K1195" t="s">
        <v>22</v>
      </c>
      <c r="L1195" t="s">
        <v>136</v>
      </c>
      <c r="M1195" t="s">
        <v>4681</v>
      </c>
      <c r="N1195" t="s">
        <v>4682</v>
      </c>
      <c r="O1195">
        <v>0.63444444444444448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1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109.07848</v>
      </c>
      <c r="AE1195">
        <v>0</v>
      </c>
      <c r="AF1195">
        <v>109.07848</v>
      </c>
    </row>
    <row r="1196" spans="1:32" x14ac:dyDescent="0.3">
      <c r="A1196">
        <v>2806547</v>
      </c>
      <c r="B1196">
        <v>1</v>
      </c>
      <c r="C1196" t="s">
        <v>83</v>
      </c>
      <c r="D1196" t="s">
        <v>117</v>
      </c>
      <c r="E1196" t="s">
        <v>4683</v>
      </c>
      <c r="F1196" t="s">
        <v>4684</v>
      </c>
      <c r="G1196" t="s">
        <v>31546</v>
      </c>
      <c r="H1196" t="s">
        <v>223</v>
      </c>
      <c r="I1196" t="s">
        <v>78</v>
      </c>
      <c r="J1196" t="s">
        <v>135</v>
      </c>
      <c r="K1196" t="s">
        <v>22</v>
      </c>
      <c r="L1196" t="s">
        <v>136</v>
      </c>
      <c r="M1196" t="s">
        <v>4685</v>
      </c>
      <c r="N1196" t="s">
        <v>4686</v>
      </c>
      <c r="O1196">
        <v>1.2716666666666667</v>
      </c>
      <c r="P1196">
        <v>0</v>
      </c>
      <c r="Q1196">
        <v>9</v>
      </c>
      <c r="R1196">
        <v>0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0</v>
      </c>
      <c r="Y1196">
        <v>1.1749343000000001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1.1749343000000001</v>
      </c>
    </row>
    <row r="1197" spans="1:32" x14ac:dyDescent="0.3">
      <c r="A1197">
        <v>2806405</v>
      </c>
      <c r="B1197">
        <v>2</v>
      </c>
      <c r="C1197" t="s">
        <v>82</v>
      </c>
      <c r="D1197" t="s">
        <v>106</v>
      </c>
      <c r="E1197" t="s">
        <v>132</v>
      </c>
      <c r="F1197" t="s">
        <v>133</v>
      </c>
      <c r="G1197" t="s">
        <v>31545</v>
      </c>
      <c r="H1197" t="s">
        <v>672</v>
      </c>
      <c r="I1197" t="s">
        <v>79</v>
      </c>
      <c r="J1197" t="s">
        <v>135</v>
      </c>
      <c r="K1197" t="s">
        <v>22</v>
      </c>
      <c r="L1197" t="s">
        <v>136</v>
      </c>
      <c r="M1197" t="s">
        <v>3659</v>
      </c>
      <c r="N1197" t="s">
        <v>4687</v>
      </c>
      <c r="O1197">
        <v>1.0322222222222222</v>
      </c>
      <c r="P1197">
        <v>2</v>
      </c>
      <c r="Q1197">
        <v>316</v>
      </c>
      <c r="R1197">
        <v>2</v>
      </c>
      <c r="S1197">
        <v>20</v>
      </c>
      <c r="T1197">
        <v>17</v>
      </c>
      <c r="U1197">
        <v>70</v>
      </c>
      <c r="V1197">
        <v>2</v>
      </c>
      <c r="W1197">
        <v>0</v>
      </c>
      <c r="X1197">
        <v>5.5343504000000001</v>
      </c>
      <c r="Y1197">
        <v>87.570229999999995</v>
      </c>
      <c r="Z1197">
        <v>1.1070198</v>
      </c>
      <c r="AA1197">
        <v>14.743644</v>
      </c>
      <c r="AB1197">
        <v>109.776054</v>
      </c>
      <c r="AC1197">
        <v>94.243804999999995</v>
      </c>
      <c r="AD1197">
        <v>102.51273999999999</v>
      </c>
      <c r="AE1197">
        <v>0</v>
      </c>
      <c r="AF1197">
        <v>415.48784999999998</v>
      </c>
    </row>
    <row r="1198" spans="1:32" x14ac:dyDescent="0.3">
      <c r="A1198">
        <v>2806541</v>
      </c>
      <c r="B1198">
        <v>1</v>
      </c>
      <c r="C1198" t="s">
        <v>82</v>
      </c>
      <c r="D1198" t="s">
        <v>90</v>
      </c>
      <c r="E1198" t="s">
        <v>2663</v>
      </c>
      <c r="F1198" t="s">
        <v>2664</v>
      </c>
      <c r="G1198" t="s">
        <v>31549</v>
      </c>
      <c r="H1198" t="s">
        <v>134</v>
      </c>
      <c r="I1198" t="s">
        <v>79</v>
      </c>
      <c r="J1198" t="s">
        <v>135</v>
      </c>
      <c r="K1198" t="s">
        <v>22</v>
      </c>
      <c r="L1198" t="s">
        <v>136</v>
      </c>
      <c r="M1198" t="s">
        <v>4688</v>
      </c>
      <c r="N1198" t="s">
        <v>4689</v>
      </c>
      <c r="O1198">
        <v>0.65861111111111115</v>
      </c>
      <c r="P1198">
        <v>12</v>
      </c>
      <c r="Q1198">
        <v>820</v>
      </c>
      <c r="R1198">
        <v>14</v>
      </c>
      <c r="S1198">
        <v>55</v>
      </c>
      <c r="T1198">
        <v>33</v>
      </c>
      <c r="U1198">
        <v>68</v>
      </c>
      <c r="V1198">
        <v>1</v>
      </c>
      <c r="W1198">
        <v>0</v>
      </c>
      <c r="X1198">
        <v>7.5397195999999997</v>
      </c>
      <c r="Y1198">
        <v>171.10327000000001</v>
      </c>
      <c r="Z1198">
        <v>6.8516826999999996</v>
      </c>
      <c r="AA1198">
        <v>12.388626</v>
      </c>
      <c r="AB1198">
        <v>297.57961999999998</v>
      </c>
      <c r="AC1198">
        <v>35.624420000000001</v>
      </c>
      <c r="AD1198">
        <v>18.065283000000001</v>
      </c>
      <c r="AE1198">
        <v>0</v>
      </c>
      <c r="AF1198">
        <v>549.15264999999999</v>
      </c>
    </row>
    <row r="1199" spans="1:32" x14ac:dyDescent="0.3">
      <c r="A1199">
        <v>2806446</v>
      </c>
      <c r="B1199">
        <v>1</v>
      </c>
      <c r="C1199" t="s">
        <v>83</v>
      </c>
      <c r="D1199" t="s">
        <v>128</v>
      </c>
      <c r="E1199" t="s">
        <v>4690</v>
      </c>
      <c r="F1199" t="s">
        <v>4691</v>
      </c>
      <c r="G1199" t="s">
        <v>31546</v>
      </c>
      <c r="H1199" t="s">
        <v>223</v>
      </c>
      <c r="I1199" t="s">
        <v>78</v>
      </c>
      <c r="J1199" t="s">
        <v>135</v>
      </c>
      <c r="K1199" t="s">
        <v>22</v>
      </c>
      <c r="L1199" t="s">
        <v>136</v>
      </c>
      <c r="M1199" t="s">
        <v>4692</v>
      </c>
      <c r="N1199" t="s">
        <v>4693</v>
      </c>
      <c r="O1199">
        <v>0.79388888888888887</v>
      </c>
      <c r="P1199">
        <v>0</v>
      </c>
      <c r="Q1199">
        <v>16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2.4834805000000002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2.4834805000000002</v>
      </c>
    </row>
    <row r="1200" spans="1:32" x14ac:dyDescent="0.3">
      <c r="A1200">
        <v>2806311</v>
      </c>
      <c r="B1200">
        <v>1</v>
      </c>
      <c r="C1200" t="s">
        <v>82</v>
      </c>
      <c r="D1200" t="s">
        <v>86</v>
      </c>
      <c r="E1200" t="s">
        <v>4694</v>
      </c>
      <c r="F1200" t="s">
        <v>4695</v>
      </c>
      <c r="G1200" t="s">
        <v>31548</v>
      </c>
      <c r="H1200" t="s">
        <v>333</v>
      </c>
      <c r="I1200" t="s">
        <v>78</v>
      </c>
      <c r="J1200" t="s">
        <v>135</v>
      </c>
      <c r="K1200" t="s">
        <v>22</v>
      </c>
      <c r="L1200" t="s">
        <v>136</v>
      </c>
      <c r="M1200" t="s">
        <v>4696</v>
      </c>
      <c r="N1200" t="s">
        <v>4697</v>
      </c>
      <c r="O1200">
        <v>3.0830555555555557</v>
      </c>
      <c r="P1200">
        <v>0</v>
      </c>
      <c r="Q1200">
        <v>0</v>
      </c>
      <c r="R1200">
        <v>0</v>
      </c>
      <c r="S1200">
        <v>1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0.28249725999999997</v>
      </c>
      <c r="AB1200">
        <v>0</v>
      </c>
      <c r="AC1200">
        <v>0</v>
      </c>
      <c r="AD1200">
        <v>0</v>
      </c>
      <c r="AE1200">
        <v>0</v>
      </c>
      <c r="AF1200">
        <v>0.28249725999999997</v>
      </c>
    </row>
    <row r="1201" spans="1:32" x14ac:dyDescent="0.3">
      <c r="A1201">
        <v>2806189</v>
      </c>
      <c r="B1201">
        <v>2</v>
      </c>
      <c r="C1201" t="s">
        <v>82</v>
      </c>
      <c r="D1201" t="s">
        <v>86</v>
      </c>
      <c r="E1201" t="s">
        <v>4698</v>
      </c>
      <c r="F1201" t="s">
        <v>4699</v>
      </c>
      <c r="G1201" t="s">
        <v>31552</v>
      </c>
      <c r="H1201" t="s">
        <v>223</v>
      </c>
      <c r="I1201" t="s">
        <v>78</v>
      </c>
      <c r="J1201" t="s">
        <v>135</v>
      </c>
      <c r="K1201" t="s">
        <v>22</v>
      </c>
      <c r="L1201" t="s">
        <v>136</v>
      </c>
      <c r="M1201" t="s">
        <v>4700</v>
      </c>
      <c r="N1201" t="s">
        <v>4701</v>
      </c>
      <c r="O1201">
        <v>0.87055555555555553</v>
      </c>
      <c r="P1201">
        <v>0</v>
      </c>
      <c r="Q1201">
        <v>52</v>
      </c>
      <c r="R1201">
        <v>0</v>
      </c>
      <c r="S1201">
        <v>29</v>
      </c>
      <c r="T1201">
        <v>0</v>
      </c>
      <c r="U1201">
        <v>11</v>
      </c>
      <c r="V1201">
        <v>0</v>
      </c>
      <c r="W1201">
        <v>0</v>
      </c>
      <c r="X1201">
        <v>0</v>
      </c>
      <c r="Y1201">
        <v>18.209816</v>
      </c>
      <c r="Z1201">
        <v>0</v>
      </c>
      <c r="AA1201">
        <v>19.595074</v>
      </c>
      <c r="AB1201">
        <v>0</v>
      </c>
      <c r="AC1201">
        <v>3.3751091999999998</v>
      </c>
      <c r="AD1201">
        <v>0</v>
      </c>
      <c r="AE1201">
        <v>0</v>
      </c>
      <c r="AF1201">
        <v>41.18</v>
      </c>
    </row>
    <row r="1202" spans="1:32" x14ac:dyDescent="0.3">
      <c r="A1202">
        <v>2806295</v>
      </c>
      <c r="B1202">
        <v>1</v>
      </c>
      <c r="C1202" t="s">
        <v>83</v>
      </c>
      <c r="D1202" t="s">
        <v>117</v>
      </c>
      <c r="E1202" t="s">
        <v>4702</v>
      </c>
      <c r="F1202" t="s">
        <v>4703</v>
      </c>
      <c r="G1202" t="s">
        <v>31551</v>
      </c>
      <c r="H1202" t="s">
        <v>134</v>
      </c>
      <c r="I1202" t="s">
        <v>79</v>
      </c>
      <c r="J1202" t="s">
        <v>248</v>
      </c>
      <c r="K1202" t="s">
        <v>22</v>
      </c>
      <c r="L1202" t="s">
        <v>136</v>
      </c>
      <c r="M1202" t="s">
        <v>4704</v>
      </c>
      <c r="N1202" t="s">
        <v>4705</v>
      </c>
      <c r="O1202">
        <v>2.1111111111111112E-2</v>
      </c>
      <c r="P1202">
        <v>0</v>
      </c>
      <c r="Q1202">
        <v>74</v>
      </c>
      <c r="R1202">
        <v>0</v>
      </c>
      <c r="S1202">
        <v>26</v>
      </c>
      <c r="T1202">
        <v>0</v>
      </c>
      <c r="U1202">
        <v>3</v>
      </c>
      <c r="V1202">
        <v>0</v>
      </c>
      <c r="W1202">
        <v>0</v>
      </c>
      <c r="X1202">
        <v>0</v>
      </c>
      <c r="Y1202">
        <v>0.10114258499999999</v>
      </c>
      <c r="Z1202">
        <v>0</v>
      </c>
      <c r="AA1202">
        <v>0.28244117000000002</v>
      </c>
      <c r="AB1202">
        <v>0</v>
      </c>
      <c r="AC1202">
        <v>5.7744789999999997E-2</v>
      </c>
      <c r="AD1202">
        <v>0</v>
      </c>
      <c r="AE1202">
        <v>0</v>
      </c>
      <c r="AF1202">
        <v>0.44132855999999998</v>
      </c>
    </row>
    <row r="1203" spans="1:32" x14ac:dyDescent="0.3">
      <c r="A1203">
        <v>2806211</v>
      </c>
      <c r="B1203">
        <v>1</v>
      </c>
      <c r="C1203" t="s">
        <v>83</v>
      </c>
      <c r="D1203" t="s">
        <v>123</v>
      </c>
      <c r="E1203" t="s">
        <v>4706</v>
      </c>
      <c r="F1203" t="s">
        <v>4707</v>
      </c>
      <c r="G1203" t="s">
        <v>31546</v>
      </c>
      <c r="H1203" t="s">
        <v>145</v>
      </c>
      <c r="I1203" t="s">
        <v>78</v>
      </c>
      <c r="J1203" t="s">
        <v>135</v>
      </c>
      <c r="K1203" t="s">
        <v>22</v>
      </c>
      <c r="L1203" t="s">
        <v>136</v>
      </c>
      <c r="M1203" t="s">
        <v>4708</v>
      </c>
      <c r="N1203" t="s">
        <v>4709</v>
      </c>
      <c r="O1203">
        <v>0.82611111111111113</v>
      </c>
      <c r="P1203">
        <v>0</v>
      </c>
      <c r="Q1203">
        <v>77</v>
      </c>
      <c r="R1203">
        <v>0</v>
      </c>
      <c r="S1203">
        <v>0</v>
      </c>
      <c r="T1203">
        <v>0</v>
      </c>
      <c r="U1203">
        <v>2</v>
      </c>
      <c r="V1203">
        <v>0</v>
      </c>
      <c r="W1203">
        <v>0</v>
      </c>
      <c r="X1203">
        <v>0</v>
      </c>
      <c r="Y1203">
        <v>19.751674999999999</v>
      </c>
      <c r="Z1203">
        <v>0</v>
      </c>
      <c r="AA1203">
        <v>0</v>
      </c>
      <c r="AB1203">
        <v>0</v>
      </c>
      <c r="AC1203">
        <v>1.7490870000000001</v>
      </c>
      <c r="AD1203">
        <v>0</v>
      </c>
      <c r="AE1203">
        <v>0</v>
      </c>
      <c r="AF1203">
        <v>21.500762999999999</v>
      </c>
    </row>
    <row r="1204" spans="1:32" x14ac:dyDescent="0.3">
      <c r="A1204">
        <v>2806225</v>
      </c>
      <c r="B1204">
        <v>1</v>
      </c>
      <c r="C1204" t="s">
        <v>83</v>
      </c>
      <c r="D1204" t="s">
        <v>130</v>
      </c>
      <c r="E1204" t="s">
        <v>3277</v>
      </c>
      <c r="F1204" t="s">
        <v>3278</v>
      </c>
      <c r="G1204" t="s">
        <v>31546</v>
      </c>
      <c r="H1204" t="s">
        <v>145</v>
      </c>
      <c r="I1204" t="s">
        <v>78</v>
      </c>
      <c r="J1204" t="s">
        <v>135</v>
      </c>
      <c r="K1204" t="s">
        <v>22</v>
      </c>
      <c r="L1204" t="s">
        <v>136</v>
      </c>
      <c r="M1204" t="s">
        <v>4710</v>
      </c>
      <c r="N1204" t="s">
        <v>4711</v>
      </c>
      <c r="O1204">
        <v>2.0155555555555558</v>
      </c>
      <c r="P1204">
        <v>0</v>
      </c>
      <c r="Q1204">
        <v>173</v>
      </c>
      <c r="R1204">
        <v>0</v>
      </c>
      <c r="S1204">
        <v>0</v>
      </c>
      <c r="T1204">
        <v>0</v>
      </c>
      <c r="U1204">
        <v>4</v>
      </c>
      <c r="V1204">
        <v>0</v>
      </c>
      <c r="W1204">
        <v>0</v>
      </c>
      <c r="X1204">
        <v>0</v>
      </c>
      <c r="Y1204">
        <v>91.194479999999999</v>
      </c>
      <c r="Z1204">
        <v>0</v>
      </c>
      <c r="AA1204">
        <v>0</v>
      </c>
      <c r="AB1204">
        <v>0</v>
      </c>
      <c r="AC1204">
        <v>7.8367240000000002</v>
      </c>
      <c r="AD1204">
        <v>0</v>
      </c>
      <c r="AE1204">
        <v>0</v>
      </c>
      <c r="AF1204">
        <v>99.031204000000002</v>
      </c>
    </row>
    <row r="1205" spans="1:32" x14ac:dyDescent="0.3">
      <c r="A1205">
        <v>2806057</v>
      </c>
      <c r="B1205">
        <v>1</v>
      </c>
      <c r="C1205" t="s">
        <v>82</v>
      </c>
      <c r="D1205" t="s">
        <v>90</v>
      </c>
      <c r="E1205" t="s">
        <v>2616</v>
      </c>
      <c r="F1205" t="s">
        <v>489</v>
      </c>
      <c r="G1205" t="s">
        <v>31546</v>
      </c>
      <c r="H1205" t="s">
        <v>223</v>
      </c>
      <c r="I1205" t="s">
        <v>78</v>
      </c>
      <c r="J1205" t="s">
        <v>135</v>
      </c>
      <c r="K1205" t="s">
        <v>22</v>
      </c>
      <c r="L1205" t="s">
        <v>136</v>
      </c>
      <c r="M1205" t="s">
        <v>4712</v>
      </c>
      <c r="N1205" t="s">
        <v>4713</v>
      </c>
      <c r="O1205">
        <v>0.75749999999999995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5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9.0446414999999991</v>
      </c>
      <c r="AD1205">
        <v>0</v>
      </c>
      <c r="AE1205">
        <v>0</v>
      </c>
      <c r="AF1205">
        <v>9.0446414999999991</v>
      </c>
    </row>
    <row r="1206" spans="1:32" x14ac:dyDescent="0.3">
      <c r="A1206">
        <v>2805815</v>
      </c>
      <c r="B1206">
        <v>1</v>
      </c>
      <c r="C1206" t="s">
        <v>83</v>
      </c>
      <c r="D1206" t="s">
        <v>129</v>
      </c>
      <c r="E1206" t="s">
        <v>4714</v>
      </c>
      <c r="F1206" t="s">
        <v>4715</v>
      </c>
      <c r="G1206" t="s">
        <v>31548</v>
      </c>
      <c r="H1206" t="s">
        <v>311</v>
      </c>
      <c r="I1206" t="s">
        <v>78</v>
      </c>
      <c r="J1206" t="s">
        <v>135</v>
      </c>
      <c r="K1206" t="s">
        <v>22</v>
      </c>
      <c r="L1206" t="s">
        <v>136</v>
      </c>
      <c r="M1206" t="s">
        <v>4716</v>
      </c>
      <c r="N1206" t="s">
        <v>4717</v>
      </c>
      <c r="O1206">
        <v>1.7677777777777777</v>
      </c>
      <c r="P1206">
        <v>0</v>
      </c>
      <c r="Q1206">
        <v>9</v>
      </c>
      <c r="R1206">
        <v>0</v>
      </c>
      <c r="S1206">
        <v>0</v>
      </c>
      <c r="T1206">
        <v>0</v>
      </c>
      <c r="U1206">
        <v>3</v>
      </c>
      <c r="V1206">
        <v>0</v>
      </c>
      <c r="W1206">
        <v>0</v>
      </c>
      <c r="X1206">
        <v>0</v>
      </c>
      <c r="Y1206">
        <v>3.1988945000000002</v>
      </c>
      <c r="Z1206">
        <v>0</v>
      </c>
      <c r="AA1206">
        <v>0</v>
      </c>
      <c r="AB1206">
        <v>0</v>
      </c>
      <c r="AC1206">
        <v>6.5899219999999996</v>
      </c>
      <c r="AD1206">
        <v>0</v>
      </c>
      <c r="AE1206">
        <v>0</v>
      </c>
      <c r="AF1206">
        <v>9.7888160000000006</v>
      </c>
    </row>
    <row r="1207" spans="1:32" x14ac:dyDescent="0.3">
      <c r="A1207">
        <v>2805816</v>
      </c>
      <c r="B1207">
        <v>1</v>
      </c>
      <c r="C1207" t="s">
        <v>82</v>
      </c>
      <c r="D1207" t="s">
        <v>86</v>
      </c>
      <c r="E1207" t="s">
        <v>4718</v>
      </c>
      <c r="F1207" t="s">
        <v>4719</v>
      </c>
      <c r="G1207" t="s">
        <v>31546</v>
      </c>
      <c r="H1207" t="s">
        <v>2951</v>
      </c>
      <c r="I1207" t="s">
        <v>78</v>
      </c>
      <c r="J1207" t="s">
        <v>135</v>
      </c>
      <c r="K1207" t="s">
        <v>22</v>
      </c>
      <c r="L1207" t="s">
        <v>136</v>
      </c>
      <c r="M1207" t="s">
        <v>4720</v>
      </c>
      <c r="N1207" t="s">
        <v>4721</v>
      </c>
      <c r="O1207">
        <v>2.6236111111111109</v>
      </c>
      <c r="P1207">
        <v>0</v>
      </c>
      <c r="Q1207">
        <v>5</v>
      </c>
      <c r="R1207">
        <v>0</v>
      </c>
      <c r="S1207">
        <v>17</v>
      </c>
      <c r="T1207">
        <v>0</v>
      </c>
      <c r="U1207">
        <v>6</v>
      </c>
      <c r="V1207">
        <v>0</v>
      </c>
      <c r="W1207">
        <v>0</v>
      </c>
      <c r="X1207">
        <v>0</v>
      </c>
      <c r="Y1207">
        <v>4.9055242999999997</v>
      </c>
      <c r="Z1207">
        <v>0</v>
      </c>
      <c r="AA1207">
        <v>27.716234</v>
      </c>
      <c r="AB1207">
        <v>0</v>
      </c>
      <c r="AC1207">
        <v>7.5652685000000002</v>
      </c>
      <c r="AD1207">
        <v>0</v>
      </c>
      <c r="AE1207">
        <v>0</v>
      </c>
      <c r="AF1207">
        <v>40.187027</v>
      </c>
    </row>
    <row r="1208" spans="1:32" x14ac:dyDescent="0.3">
      <c r="A1208">
        <v>2805817</v>
      </c>
      <c r="B1208">
        <v>1</v>
      </c>
      <c r="C1208" t="s">
        <v>82</v>
      </c>
      <c r="D1208" t="s">
        <v>104</v>
      </c>
      <c r="E1208" t="s">
        <v>4722</v>
      </c>
      <c r="F1208" t="s">
        <v>4723</v>
      </c>
      <c r="G1208" t="s">
        <v>31550</v>
      </c>
      <c r="H1208" t="s">
        <v>380</v>
      </c>
      <c r="I1208" t="s">
        <v>78</v>
      </c>
      <c r="J1208" t="s">
        <v>135</v>
      </c>
      <c r="K1208" t="s">
        <v>22</v>
      </c>
      <c r="L1208" t="s">
        <v>136</v>
      </c>
      <c r="M1208" t="s">
        <v>4724</v>
      </c>
      <c r="N1208" t="s">
        <v>4725</v>
      </c>
      <c r="O1208">
        <v>1.2236111111111112</v>
      </c>
      <c r="P1208">
        <v>0</v>
      </c>
      <c r="Q1208">
        <v>146</v>
      </c>
      <c r="R1208">
        <v>0</v>
      </c>
      <c r="S1208">
        <v>0</v>
      </c>
      <c r="T1208">
        <v>0</v>
      </c>
      <c r="U1208">
        <v>8</v>
      </c>
      <c r="V1208">
        <v>0</v>
      </c>
      <c r="W1208">
        <v>0</v>
      </c>
      <c r="X1208">
        <v>0</v>
      </c>
      <c r="Y1208">
        <v>57.196959999999997</v>
      </c>
      <c r="Z1208">
        <v>0</v>
      </c>
      <c r="AA1208">
        <v>0</v>
      </c>
      <c r="AB1208">
        <v>0</v>
      </c>
      <c r="AC1208">
        <v>1.6479352</v>
      </c>
      <c r="AD1208">
        <v>0</v>
      </c>
      <c r="AE1208">
        <v>0</v>
      </c>
      <c r="AF1208">
        <v>58.844900000000003</v>
      </c>
    </row>
    <row r="1209" spans="1:32" x14ac:dyDescent="0.3">
      <c r="A1209">
        <v>2805821</v>
      </c>
      <c r="B1209">
        <v>1</v>
      </c>
      <c r="C1209" t="s">
        <v>82</v>
      </c>
      <c r="D1209" t="s">
        <v>87</v>
      </c>
      <c r="E1209" t="s">
        <v>4119</v>
      </c>
      <c r="F1209" t="s">
        <v>4120</v>
      </c>
      <c r="G1209" t="s">
        <v>31546</v>
      </c>
      <c r="H1209" t="s">
        <v>223</v>
      </c>
      <c r="I1209" t="s">
        <v>78</v>
      </c>
      <c r="J1209" t="s">
        <v>135</v>
      </c>
      <c r="K1209" t="s">
        <v>22</v>
      </c>
      <c r="L1209" t="s">
        <v>136</v>
      </c>
      <c r="M1209" t="s">
        <v>4726</v>
      </c>
      <c r="N1209" t="s">
        <v>2259</v>
      </c>
      <c r="O1209">
        <v>0.37472222222222223</v>
      </c>
      <c r="P1209">
        <v>0</v>
      </c>
      <c r="Q1209">
        <v>224</v>
      </c>
      <c r="R1209">
        <v>0</v>
      </c>
      <c r="S1209">
        <v>0</v>
      </c>
      <c r="T1209">
        <v>0</v>
      </c>
      <c r="U1209">
        <v>25</v>
      </c>
      <c r="V1209">
        <v>0</v>
      </c>
      <c r="W1209">
        <v>0</v>
      </c>
      <c r="X1209">
        <v>0</v>
      </c>
      <c r="Y1209">
        <v>29.186157000000001</v>
      </c>
      <c r="Z1209">
        <v>0</v>
      </c>
      <c r="AA1209">
        <v>0</v>
      </c>
      <c r="AB1209">
        <v>0</v>
      </c>
      <c r="AC1209">
        <v>7.8656699999999997</v>
      </c>
      <c r="AD1209">
        <v>0</v>
      </c>
      <c r="AE1209">
        <v>0</v>
      </c>
      <c r="AF1209">
        <v>37.051825999999998</v>
      </c>
    </row>
    <row r="1210" spans="1:32" x14ac:dyDescent="0.3">
      <c r="A1210">
        <v>2805812</v>
      </c>
      <c r="B1210">
        <v>1</v>
      </c>
      <c r="C1210" t="s">
        <v>82</v>
      </c>
      <c r="D1210" t="s">
        <v>113</v>
      </c>
      <c r="E1210" t="s">
        <v>4727</v>
      </c>
      <c r="F1210" t="s">
        <v>4728</v>
      </c>
      <c r="G1210" t="s">
        <v>31551</v>
      </c>
      <c r="H1210" t="s">
        <v>624</v>
      </c>
      <c r="I1210" t="s">
        <v>79</v>
      </c>
      <c r="J1210" t="s">
        <v>135</v>
      </c>
      <c r="K1210" t="s">
        <v>22</v>
      </c>
      <c r="L1210" t="s">
        <v>136</v>
      </c>
      <c r="M1210" t="s">
        <v>4729</v>
      </c>
      <c r="N1210" t="s">
        <v>4730</v>
      </c>
      <c r="O1210">
        <v>1.6188888888888888</v>
      </c>
      <c r="P1210">
        <v>0</v>
      </c>
      <c r="Q1210">
        <v>220</v>
      </c>
      <c r="R1210">
        <v>0</v>
      </c>
      <c r="S1210">
        <v>6</v>
      </c>
      <c r="T1210">
        <v>0</v>
      </c>
      <c r="U1210">
        <v>36</v>
      </c>
      <c r="V1210">
        <v>0</v>
      </c>
      <c r="W1210">
        <v>0</v>
      </c>
      <c r="X1210">
        <v>0</v>
      </c>
      <c r="Y1210">
        <v>178.35497000000001</v>
      </c>
      <c r="Z1210">
        <v>0</v>
      </c>
      <c r="AA1210">
        <v>2.4338272000000001</v>
      </c>
      <c r="AB1210">
        <v>0</v>
      </c>
      <c r="AC1210">
        <v>21.004807</v>
      </c>
      <c r="AD1210">
        <v>0</v>
      </c>
      <c r="AE1210">
        <v>0</v>
      </c>
      <c r="AF1210">
        <v>201.7936</v>
      </c>
    </row>
    <row r="1211" spans="1:32" x14ac:dyDescent="0.3">
      <c r="A1211">
        <v>2805804</v>
      </c>
      <c r="B1211">
        <v>1</v>
      </c>
      <c r="C1211" t="s">
        <v>83</v>
      </c>
      <c r="D1211" t="s">
        <v>122</v>
      </c>
      <c r="E1211" t="s">
        <v>4731</v>
      </c>
      <c r="F1211" t="s">
        <v>4732</v>
      </c>
      <c r="G1211" t="s">
        <v>31551</v>
      </c>
      <c r="H1211" t="s">
        <v>134</v>
      </c>
      <c r="I1211" t="s">
        <v>79</v>
      </c>
      <c r="J1211" t="s">
        <v>248</v>
      </c>
      <c r="K1211" t="s">
        <v>22</v>
      </c>
      <c r="L1211" t="s">
        <v>136</v>
      </c>
      <c r="M1211" t="s">
        <v>4733</v>
      </c>
      <c r="N1211" t="s">
        <v>4734</v>
      </c>
      <c r="O1211">
        <v>1.9444444444444444E-3</v>
      </c>
      <c r="P1211">
        <v>3</v>
      </c>
      <c r="Q1211">
        <v>451</v>
      </c>
      <c r="R1211">
        <v>36</v>
      </c>
      <c r="S1211">
        <v>49</v>
      </c>
      <c r="T1211">
        <v>10</v>
      </c>
      <c r="U1211">
        <v>30</v>
      </c>
      <c r="V1211">
        <v>2</v>
      </c>
      <c r="W1211">
        <v>0</v>
      </c>
      <c r="X1211">
        <v>8.1941519999999997E-3</v>
      </c>
      <c r="Y1211">
        <v>0.10216596</v>
      </c>
      <c r="Z1211">
        <v>5.4456074E-2</v>
      </c>
      <c r="AA1211">
        <v>3.0587882E-2</v>
      </c>
      <c r="AB1211">
        <v>1.8027353999999999E-2</v>
      </c>
      <c r="AC1211">
        <v>3.0949609999999999E-2</v>
      </c>
      <c r="AD1211">
        <v>0.1658287</v>
      </c>
      <c r="AE1211">
        <v>0</v>
      </c>
      <c r="AF1211">
        <v>0.41020974999999998</v>
      </c>
    </row>
    <row r="1212" spans="1:32" x14ac:dyDescent="0.3">
      <c r="A1212">
        <v>2805663</v>
      </c>
      <c r="B1212">
        <v>1</v>
      </c>
      <c r="C1212" t="s">
        <v>83</v>
      </c>
      <c r="D1212" t="s">
        <v>130</v>
      </c>
      <c r="E1212" t="s">
        <v>4735</v>
      </c>
      <c r="F1212" t="s">
        <v>4736</v>
      </c>
      <c r="G1212" t="s">
        <v>31548</v>
      </c>
      <c r="H1212" t="s">
        <v>893</v>
      </c>
      <c r="I1212" t="s">
        <v>78</v>
      </c>
      <c r="J1212" t="s">
        <v>135</v>
      </c>
      <c r="K1212" t="s">
        <v>22</v>
      </c>
      <c r="L1212" t="s">
        <v>136</v>
      </c>
      <c r="M1212" t="s">
        <v>4737</v>
      </c>
      <c r="N1212" t="s">
        <v>4738</v>
      </c>
      <c r="O1212">
        <v>3.2708333333333335</v>
      </c>
      <c r="P1212">
        <v>0</v>
      </c>
      <c r="Q1212">
        <v>7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4.9727005999999996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4.9727005999999996</v>
      </c>
    </row>
    <row r="1213" spans="1:32" x14ac:dyDescent="0.3">
      <c r="A1213">
        <v>2805642</v>
      </c>
      <c r="B1213">
        <v>1</v>
      </c>
      <c r="C1213" t="s">
        <v>82</v>
      </c>
      <c r="D1213" t="s">
        <v>112</v>
      </c>
      <c r="E1213" t="s">
        <v>4739</v>
      </c>
      <c r="F1213" t="s">
        <v>4740</v>
      </c>
      <c r="G1213" t="s">
        <v>31546</v>
      </c>
      <c r="H1213" t="s">
        <v>380</v>
      </c>
      <c r="I1213" t="s">
        <v>78</v>
      </c>
      <c r="J1213" t="s">
        <v>135</v>
      </c>
      <c r="K1213" t="s">
        <v>22</v>
      </c>
      <c r="L1213" t="s">
        <v>136</v>
      </c>
      <c r="M1213" t="s">
        <v>4741</v>
      </c>
      <c r="N1213" t="s">
        <v>4742</v>
      </c>
      <c r="O1213">
        <v>3.0630555555555556</v>
      </c>
      <c r="P1213">
        <v>0</v>
      </c>
      <c r="Q1213">
        <v>107</v>
      </c>
      <c r="R1213">
        <v>0</v>
      </c>
      <c r="S1213">
        <v>0</v>
      </c>
      <c r="T1213">
        <v>0</v>
      </c>
      <c r="U1213">
        <v>11</v>
      </c>
      <c r="V1213">
        <v>0</v>
      </c>
      <c r="W1213">
        <v>0</v>
      </c>
      <c r="X1213">
        <v>0</v>
      </c>
      <c r="Y1213">
        <v>77.164609999999996</v>
      </c>
      <c r="Z1213">
        <v>0</v>
      </c>
      <c r="AA1213">
        <v>0</v>
      </c>
      <c r="AB1213">
        <v>0</v>
      </c>
      <c r="AC1213">
        <v>14.68493</v>
      </c>
      <c r="AD1213">
        <v>0</v>
      </c>
      <c r="AE1213">
        <v>0</v>
      </c>
      <c r="AF1213">
        <v>91.849540000000005</v>
      </c>
    </row>
    <row r="1214" spans="1:32" x14ac:dyDescent="0.3">
      <c r="A1214">
        <v>2805650</v>
      </c>
      <c r="B1214">
        <v>1</v>
      </c>
      <c r="C1214" t="s">
        <v>83</v>
      </c>
      <c r="D1214" t="s">
        <v>130</v>
      </c>
      <c r="E1214" t="s">
        <v>4743</v>
      </c>
      <c r="F1214" t="s">
        <v>4744</v>
      </c>
      <c r="G1214" t="s">
        <v>31546</v>
      </c>
      <c r="H1214" t="s">
        <v>223</v>
      </c>
      <c r="I1214" t="s">
        <v>78</v>
      </c>
      <c r="J1214" t="s">
        <v>135</v>
      </c>
      <c r="K1214" t="s">
        <v>22</v>
      </c>
      <c r="L1214" t="s">
        <v>136</v>
      </c>
      <c r="M1214" t="s">
        <v>4745</v>
      </c>
      <c r="N1214" t="s">
        <v>4746</v>
      </c>
      <c r="O1214">
        <v>2.1191666666666666</v>
      </c>
      <c r="P1214">
        <v>0</v>
      </c>
      <c r="Q1214">
        <v>250</v>
      </c>
      <c r="R1214">
        <v>0</v>
      </c>
      <c r="S1214">
        <v>0</v>
      </c>
      <c r="T1214">
        <v>0</v>
      </c>
      <c r="U1214">
        <v>7</v>
      </c>
      <c r="V1214">
        <v>0</v>
      </c>
      <c r="W1214">
        <v>0</v>
      </c>
      <c r="X1214">
        <v>0</v>
      </c>
      <c r="Y1214">
        <v>178.37855999999999</v>
      </c>
      <c r="Z1214">
        <v>0</v>
      </c>
      <c r="AA1214">
        <v>0</v>
      </c>
      <c r="AB1214">
        <v>0</v>
      </c>
      <c r="AC1214">
        <v>5.9697943000000002</v>
      </c>
      <c r="AD1214">
        <v>0</v>
      </c>
      <c r="AE1214">
        <v>0</v>
      </c>
      <c r="AF1214">
        <v>184.34834000000001</v>
      </c>
    </row>
    <row r="1215" spans="1:32" x14ac:dyDescent="0.3">
      <c r="A1215">
        <v>2805646</v>
      </c>
      <c r="B1215">
        <v>1</v>
      </c>
      <c r="C1215" t="s">
        <v>83</v>
      </c>
      <c r="D1215" t="s">
        <v>126</v>
      </c>
      <c r="E1215" t="s">
        <v>1459</v>
      </c>
      <c r="F1215" t="s">
        <v>1460</v>
      </c>
      <c r="G1215" t="s">
        <v>31545</v>
      </c>
      <c r="H1215" t="s">
        <v>134</v>
      </c>
      <c r="I1215" t="s">
        <v>79</v>
      </c>
      <c r="J1215" t="s">
        <v>135</v>
      </c>
      <c r="K1215" t="s">
        <v>22</v>
      </c>
      <c r="L1215" t="s">
        <v>136</v>
      </c>
      <c r="M1215" t="s">
        <v>4747</v>
      </c>
      <c r="N1215" t="s">
        <v>4748</v>
      </c>
      <c r="O1215">
        <v>0.19722222222222222</v>
      </c>
      <c r="P1215">
        <v>8</v>
      </c>
      <c r="Q1215">
        <v>1332</v>
      </c>
      <c r="R1215">
        <v>4</v>
      </c>
      <c r="S1215">
        <v>122</v>
      </c>
      <c r="T1215">
        <v>5</v>
      </c>
      <c r="U1215">
        <v>96</v>
      </c>
      <c r="V1215">
        <v>0</v>
      </c>
      <c r="W1215">
        <v>0</v>
      </c>
      <c r="X1215">
        <v>5.1010600000000004</v>
      </c>
      <c r="Y1215">
        <v>31.624184</v>
      </c>
      <c r="Z1215">
        <v>1.0773469</v>
      </c>
      <c r="AA1215">
        <v>3.8148260000000001</v>
      </c>
      <c r="AB1215">
        <v>3.1786482</v>
      </c>
      <c r="AC1215">
        <v>5.5841399999999997</v>
      </c>
      <c r="AD1215">
        <v>0</v>
      </c>
      <c r="AE1215">
        <v>0</v>
      </c>
      <c r="AF1215">
        <v>50.380203000000002</v>
      </c>
    </row>
    <row r="1216" spans="1:32" x14ac:dyDescent="0.3">
      <c r="A1216">
        <v>2805413</v>
      </c>
      <c r="B1216">
        <v>1</v>
      </c>
      <c r="C1216" t="s">
        <v>82</v>
      </c>
      <c r="D1216" t="s">
        <v>112</v>
      </c>
      <c r="E1216" t="s">
        <v>4749</v>
      </c>
      <c r="F1216" t="s">
        <v>4750</v>
      </c>
      <c r="G1216" t="s">
        <v>31549</v>
      </c>
      <c r="H1216" t="s">
        <v>643</v>
      </c>
      <c r="I1216" t="s">
        <v>79</v>
      </c>
      <c r="J1216" t="s">
        <v>135</v>
      </c>
      <c r="K1216" t="s">
        <v>22</v>
      </c>
      <c r="L1216" t="s">
        <v>186</v>
      </c>
      <c r="M1216" t="s">
        <v>4751</v>
      </c>
      <c r="N1216" t="s">
        <v>4752</v>
      </c>
      <c r="O1216">
        <v>5.4625000000000004</v>
      </c>
      <c r="P1216">
        <v>0</v>
      </c>
      <c r="Q1216">
        <v>0</v>
      </c>
      <c r="R1216">
        <v>0</v>
      </c>
      <c r="S1216">
        <v>0</v>
      </c>
      <c r="T1216">
        <v>1</v>
      </c>
      <c r="U1216">
        <v>0</v>
      </c>
      <c r="V1216">
        <v>3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5.4497140000000002</v>
      </c>
      <c r="AC1216">
        <v>0</v>
      </c>
      <c r="AD1216">
        <v>3319.9335999999998</v>
      </c>
      <c r="AE1216">
        <v>0</v>
      </c>
      <c r="AF1216">
        <v>3325.3833</v>
      </c>
    </row>
    <row r="1217" spans="1:32" x14ac:dyDescent="0.3">
      <c r="A1217">
        <v>2805231</v>
      </c>
      <c r="B1217">
        <v>1</v>
      </c>
      <c r="C1217" t="s">
        <v>82</v>
      </c>
      <c r="D1217" t="s">
        <v>108</v>
      </c>
      <c r="E1217" t="s">
        <v>4753</v>
      </c>
      <c r="F1217" t="s">
        <v>4754</v>
      </c>
      <c r="G1217" t="s">
        <v>31546</v>
      </c>
      <c r="H1217" t="s">
        <v>223</v>
      </c>
      <c r="I1217" t="s">
        <v>78</v>
      </c>
      <c r="J1217" t="s">
        <v>135</v>
      </c>
      <c r="K1217" t="s">
        <v>22</v>
      </c>
      <c r="L1217" t="s">
        <v>136</v>
      </c>
      <c r="M1217" t="s">
        <v>4755</v>
      </c>
      <c r="N1217" t="s">
        <v>4756</v>
      </c>
      <c r="O1217">
        <v>3.117777777777778</v>
      </c>
      <c r="P1217">
        <v>0</v>
      </c>
      <c r="Q1217">
        <v>222</v>
      </c>
      <c r="R1217">
        <v>0</v>
      </c>
      <c r="S1217">
        <v>0</v>
      </c>
      <c r="T1217">
        <v>0</v>
      </c>
      <c r="U1217">
        <v>9</v>
      </c>
      <c r="V1217">
        <v>0</v>
      </c>
      <c r="W1217">
        <v>0</v>
      </c>
      <c r="X1217">
        <v>0</v>
      </c>
      <c r="Y1217">
        <v>159.84796</v>
      </c>
      <c r="Z1217">
        <v>0</v>
      </c>
      <c r="AA1217">
        <v>0</v>
      </c>
      <c r="AB1217">
        <v>0</v>
      </c>
      <c r="AC1217">
        <v>12.801691999999999</v>
      </c>
      <c r="AD1217">
        <v>0</v>
      </c>
      <c r="AE1217">
        <v>0</v>
      </c>
      <c r="AF1217">
        <v>172.64964000000001</v>
      </c>
    </row>
    <row r="1218" spans="1:32" x14ac:dyDescent="0.3">
      <c r="A1218">
        <v>2805243</v>
      </c>
      <c r="B1218">
        <v>1</v>
      </c>
      <c r="C1218" t="s">
        <v>82</v>
      </c>
      <c r="D1218" t="s">
        <v>104</v>
      </c>
      <c r="E1218" t="s">
        <v>4757</v>
      </c>
      <c r="F1218" t="s">
        <v>4758</v>
      </c>
      <c r="G1218" t="s">
        <v>31550</v>
      </c>
      <c r="H1218" t="s">
        <v>380</v>
      </c>
      <c r="I1218" t="s">
        <v>78</v>
      </c>
      <c r="J1218" t="s">
        <v>135</v>
      </c>
      <c r="K1218" t="s">
        <v>22</v>
      </c>
      <c r="L1218" t="s">
        <v>136</v>
      </c>
      <c r="M1218" t="s">
        <v>4759</v>
      </c>
      <c r="N1218" t="s">
        <v>4760</v>
      </c>
      <c r="O1218">
        <v>2.5186111111111109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27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37.976303000000001</v>
      </c>
      <c r="AD1218">
        <v>0</v>
      </c>
      <c r="AE1218">
        <v>0</v>
      </c>
      <c r="AF1218">
        <v>37.976303000000001</v>
      </c>
    </row>
    <row r="1219" spans="1:32" x14ac:dyDescent="0.3">
      <c r="A1219">
        <v>2805238</v>
      </c>
      <c r="B1219">
        <v>1</v>
      </c>
      <c r="C1219" t="s">
        <v>82</v>
      </c>
      <c r="D1219" t="s">
        <v>96</v>
      </c>
      <c r="E1219" t="s">
        <v>4761</v>
      </c>
      <c r="F1219" t="s">
        <v>4762</v>
      </c>
      <c r="G1219" t="s">
        <v>31546</v>
      </c>
      <c r="H1219" t="s">
        <v>223</v>
      </c>
      <c r="I1219" t="s">
        <v>78</v>
      </c>
      <c r="J1219" t="s">
        <v>135</v>
      </c>
      <c r="K1219" t="s">
        <v>22</v>
      </c>
      <c r="L1219" t="s">
        <v>136</v>
      </c>
      <c r="M1219" t="s">
        <v>4763</v>
      </c>
      <c r="N1219" t="s">
        <v>4764</v>
      </c>
      <c r="O1219">
        <v>1.3316666666666668</v>
      </c>
      <c r="P1219">
        <v>0</v>
      </c>
      <c r="Q1219">
        <v>249</v>
      </c>
      <c r="R1219">
        <v>0</v>
      </c>
      <c r="S1219">
        <v>0</v>
      </c>
      <c r="T1219">
        <v>0</v>
      </c>
      <c r="U1219">
        <v>4</v>
      </c>
      <c r="V1219">
        <v>0</v>
      </c>
      <c r="W1219">
        <v>0</v>
      </c>
      <c r="X1219">
        <v>0</v>
      </c>
      <c r="Y1219">
        <v>101.79828999999999</v>
      </c>
      <c r="Z1219">
        <v>0</v>
      </c>
      <c r="AA1219">
        <v>0</v>
      </c>
      <c r="AB1219">
        <v>0</v>
      </c>
      <c r="AC1219">
        <v>1.7198372</v>
      </c>
      <c r="AD1219">
        <v>0</v>
      </c>
      <c r="AE1219">
        <v>0</v>
      </c>
      <c r="AF1219">
        <v>103.51812</v>
      </c>
    </row>
    <row r="1220" spans="1:32" x14ac:dyDescent="0.3">
      <c r="A1220">
        <v>2804917</v>
      </c>
      <c r="B1220">
        <v>1</v>
      </c>
      <c r="C1220" t="s">
        <v>82</v>
      </c>
      <c r="D1220" t="s">
        <v>84</v>
      </c>
      <c r="E1220" t="s">
        <v>4765</v>
      </c>
      <c r="F1220" t="s">
        <v>4766</v>
      </c>
      <c r="G1220" t="s">
        <v>31546</v>
      </c>
      <c r="H1220" t="s">
        <v>223</v>
      </c>
      <c r="I1220" t="s">
        <v>78</v>
      </c>
      <c r="J1220" t="s">
        <v>135</v>
      </c>
      <c r="K1220" t="s">
        <v>22</v>
      </c>
      <c r="L1220" t="s">
        <v>136</v>
      </c>
      <c r="M1220" t="s">
        <v>4767</v>
      </c>
      <c r="N1220" t="s">
        <v>4768</v>
      </c>
      <c r="O1220">
        <v>1.8355555555555556</v>
      </c>
      <c r="P1220">
        <v>0</v>
      </c>
      <c r="Q1220">
        <v>72</v>
      </c>
      <c r="R1220">
        <v>0</v>
      </c>
      <c r="S1220">
        <v>0</v>
      </c>
      <c r="T1220">
        <v>0</v>
      </c>
      <c r="U1220">
        <v>7</v>
      </c>
      <c r="V1220">
        <v>0</v>
      </c>
      <c r="W1220">
        <v>0</v>
      </c>
      <c r="X1220">
        <v>0</v>
      </c>
      <c r="Y1220">
        <v>30.694714999999999</v>
      </c>
      <c r="Z1220">
        <v>0</v>
      </c>
      <c r="AA1220">
        <v>0</v>
      </c>
      <c r="AB1220">
        <v>0</v>
      </c>
      <c r="AC1220">
        <v>7.0889764</v>
      </c>
      <c r="AD1220">
        <v>0</v>
      </c>
      <c r="AE1220">
        <v>0</v>
      </c>
      <c r="AF1220">
        <v>37.78369</v>
      </c>
    </row>
    <row r="1221" spans="1:32" x14ac:dyDescent="0.3">
      <c r="A1221">
        <v>2804696</v>
      </c>
      <c r="B1221">
        <v>1</v>
      </c>
      <c r="C1221" t="s">
        <v>83</v>
      </c>
      <c r="D1221" t="s">
        <v>129</v>
      </c>
      <c r="E1221" t="s">
        <v>3737</v>
      </c>
      <c r="F1221" t="s">
        <v>3738</v>
      </c>
      <c r="G1221" t="s">
        <v>31548</v>
      </c>
      <c r="H1221" t="s">
        <v>311</v>
      </c>
      <c r="I1221" t="s">
        <v>78</v>
      </c>
      <c r="J1221" t="s">
        <v>135</v>
      </c>
      <c r="K1221" t="s">
        <v>22</v>
      </c>
      <c r="L1221" t="s">
        <v>136</v>
      </c>
      <c r="M1221" t="s">
        <v>4769</v>
      </c>
      <c r="N1221" t="s">
        <v>4770</v>
      </c>
      <c r="O1221">
        <v>0.84277777777777774</v>
      </c>
      <c r="P1221">
        <v>0</v>
      </c>
      <c r="Q1221">
        <v>9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1.7348376999999999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1.7348376999999999</v>
      </c>
    </row>
    <row r="1222" spans="1:32" x14ac:dyDescent="0.3">
      <c r="A1222">
        <v>2804663</v>
      </c>
      <c r="B1222">
        <v>1</v>
      </c>
      <c r="C1222" t="s">
        <v>82</v>
      </c>
      <c r="D1222" t="s">
        <v>104</v>
      </c>
      <c r="E1222" t="s">
        <v>4771</v>
      </c>
      <c r="F1222" t="s">
        <v>4772</v>
      </c>
      <c r="G1222" t="s">
        <v>31550</v>
      </c>
      <c r="H1222" t="s">
        <v>145</v>
      </c>
      <c r="I1222" t="s">
        <v>78</v>
      </c>
      <c r="J1222" t="s">
        <v>135</v>
      </c>
      <c r="K1222" t="s">
        <v>22</v>
      </c>
      <c r="L1222" t="s">
        <v>136</v>
      </c>
      <c r="M1222" t="s">
        <v>4773</v>
      </c>
      <c r="N1222" t="s">
        <v>4774</v>
      </c>
      <c r="O1222">
        <v>0.32527777777777778</v>
      </c>
      <c r="P1222">
        <v>0</v>
      </c>
      <c r="Q1222">
        <v>24</v>
      </c>
      <c r="R1222">
        <v>0</v>
      </c>
      <c r="S1222">
        <v>0</v>
      </c>
      <c r="T1222">
        <v>0</v>
      </c>
      <c r="U1222">
        <v>37</v>
      </c>
      <c r="V1222">
        <v>0</v>
      </c>
      <c r="W1222">
        <v>0</v>
      </c>
      <c r="X1222">
        <v>0</v>
      </c>
      <c r="Y1222">
        <v>2.2617129999999999</v>
      </c>
      <c r="Z1222">
        <v>0</v>
      </c>
      <c r="AA1222">
        <v>0</v>
      </c>
      <c r="AB1222">
        <v>0</v>
      </c>
      <c r="AC1222">
        <v>10.680244</v>
      </c>
      <c r="AD1222">
        <v>0</v>
      </c>
      <c r="AE1222">
        <v>0</v>
      </c>
      <c r="AF1222">
        <v>12.941957</v>
      </c>
    </row>
    <row r="1223" spans="1:32" x14ac:dyDescent="0.3">
      <c r="A1223">
        <v>2804317</v>
      </c>
      <c r="B1223">
        <v>1</v>
      </c>
      <c r="C1223" t="s">
        <v>82</v>
      </c>
      <c r="D1223" t="s">
        <v>99</v>
      </c>
      <c r="E1223" t="s">
        <v>4775</v>
      </c>
      <c r="F1223" t="s">
        <v>4776</v>
      </c>
      <c r="G1223" t="s">
        <v>31546</v>
      </c>
      <c r="H1223" t="s">
        <v>223</v>
      </c>
      <c r="I1223" t="s">
        <v>78</v>
      </c>
      <c r="J1223" t="s">
        <v>135</v>
      </c>
      <c r="K1223" t="s">
        <v>22</v>
      </c>
      <c r="L1223" t="s">
        <v>136</v>
      </c>
      <c r="M1223" t="s">
        <v>4777</v>
      </c>
      <c r="N1223" t="s">
        <v>4778</v>
      </c>
      <c r="O1223">
        <v>1.6294444444444445</v>
      </c>
      <c r="P1223">
        <v>0</v>
      </c>
      <c r="Q1223">
        <v>15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2.7805141999999998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2.7805141999999998</v>
      </c>
    </row>
    <row r="1224" spans="1:32" x14ac:dyDescent="0.3">
      <c r="A1224">
        <v>2804298</v>
      </c>
      <c r="B1224">
        <v>1</v>
      </c>
      <c r="C1224" t="s">
        <v>83</v>
      </c>
      <c r="D1224" t="s">
        <v>129</v>
      </c>
      <c r="E1224" t="s">
        <v>4779</v>
      </c>
      <c r="F1224" t="s">
        <v>4780</v>
      </c>
      <c r="G1224" t="s">
        <v>31549</v>
      </c>
      <c r="H1224" t="s">
        <v>134</v>
      </c>
      <c r="I1224" t="s">
        <v>79</v>
      </c>
      <c r="J1224" t="s">
        <v>135</v>
      </c>
      <c r="K1224" t="s">
        <v>22</v>
      </c>
      <c r="L1224" t="s">
        <v>136</v>
      </c>
      <c r="M1224" t="s">
        <v>4781</v>
      </c>
      <c r="N1224" t="s">
        <v>4782</v>
      </c>
      <c r="O1224">
        <v>1.2180555555555554</v>
      </c>
      <c r="P1224">
        <v>0</v>
      </c>
      <c r="Q1224">
        <v>9</v>
      </c>
      <c r="R1224">
        <v>0</v>
      </c>
      <c r="S1224">
        <v>116</v>
      </c>
      <c r="T1224">
        <v>0</v>
      </c>
      <c r="U1224">
        <v>11</v>
      </c>
      <c r="V1224">
        <v>0</v>
      </c>
      <c r="W1224">
        <v>0</v>
      </c>
      <c r="X1224">
        <v>0</v>
      </c>
      <c r="Y1224">
        <v>1.6882294</v>
      </c>
      <c r="Z1224">
        <v>0</v>
      </c>
      <c r="AA1224">
        <v>39.62377</v>
      </c>
      <c r="AB1224">
        <v>0</v>
      </c>
      <c r="AC1224">
        <v>5.0881829999999999</v>
      </c>
      <c r="AD1224">
        <v>0</v>
      </c>
      <c r="AE1224">
        <v>0</v>
      </c>
      <c r="AF1224">
        <v>46.400185</v>
      </c>
    </row>
    <row r="1225" spans="1:32" x14ac:dyDescent="0.3">
      <c r="A1225">
        <v>2804299</v>
      </c>
      <c r="B1225">
        <v>1</v>
      </c>
      <c r="C1225" t="s">
        <v>83</v>
      </c>
      <c r="D1225" t="s">
        <v>114</v>
      </c>
      <c r="E1225" t="s">
        <v>4783</v>
      </c>
      <c r="F1225" t="s">
        <v>4784</v>
      </c>
      <c r="G1225" t="s">
        <v>31545</v>
      </c>
      <c r="H1225" t="s">
        <v>134</v>
      </c>
      <c r="I1225" t="s">
        <v>79</v>
      </c>
      <c r="J1225" t="s">
        <v>135</v>
      </c>
      <c r="K1225" t="s">
        <v>22</v>
      </c>
      <c r="L1225" t="s">
        <v>136</v>
      </c>
      <c r="M1225" t="s">
        <v>4785</v>
      </c>
      <c r="N1225" t="s">
        <v>4786</v>
      </c>
      <c r="O1225">
        <v>0.4777777777777778</v>
      </c>
      <c r="P1225">
        <v>2</v>
      </c>
      <c r="Q1225">
        <v>184</v>
      </c>
      <c r="R1225">
        <v>38</v>
      </c>
      <c r="S1225">
        <v>131</v>
      </c>
      <c r="T1225">
        <v>14</v>
      </c>
      <c r="U1225">
        <v>21</v>
      </c>
      <c r="V1225">
        <v>1</v>
      </c>
      <c r="W1225">
        <v>0</v>
      </c>
      <c r="X1225">
        <v>0.17813449000000001</v>
      </c>
      <c r="Y1225">
        <v>12.300202000000001</v>
      </c>
      <c r="Z1225">
        <v>5.2921659999999999</v>
      </c>
      <c r="AA1225">
        <v>27.92623</v>
      </c>
      <c r="AB1225">
        <v>27.475159000000001</v>
      </c>
      <c r="AC1225">
        <v>2.2880577999999998</v>
      </c>
      <c r="AD1225">
        <v>6.3815928</v>
      </c>
      <c r="AE1225">
        <v>0</v>
      </c>
      <c r="AF1225">
        <v>81.841544999999996</v>
      </c>
    </row>
    <row r="1226" spans="1:32" x14ac:dyDescent="0.3">
      <c r="A1226">
        <v>2804106</v>
      </c>
      <c r="B1226">
        <v>1</v>
      </c>
      <c r="C1226" t="s">
        <v>82</v>
      </c>
      <c r="D1226" t="s">
        <v>91</v>
      </c>
      <c r="E1226" t="s">
        <v>3578</v>
      </c>
      <c r="F1226" t="s">
        <v>3579</v>
      </c>
      <c r="G1226" t="s">
        <v>31552</v>
      </c>
      <c r="H1226" t="s">
        <v>665</v>
      </c>
      <c r="I1226" t="s">
        <v>78</v>
      </c>
      <c r="J1226" t="s">
        <v>135</v>
      </c>
      <c r="K1226" t="s">
        <v>22</v>
      </c>
      <c r="L1226" t="s">
        <v>136</v>
      </c>
      <c r="M1226" t="s">
        <v>4787</v>
      </c>
      <c r="N1226" t="s">
        <v>4788</v>
      </c>
      <c r="O1226">
        <v>0.56861111111111107</v>
      </c>
      <c r="P1226">
        <v>0</v>
      </c>
      <c r="Q1226">
        <v>13</v>
      </c>
      <c r="R1226">
        <v>0</v>
      </c>
      <c r="S1226">
        <v>0</v>
      </c>
      <c r="T1226">
        <v>0</v>
      </c>
      <c r="U1226">
        <v>60</v>
      </c>
      <c r="V1226">
        <v>0</v>
      </c>
      <c r="W1226">
        <v>3</v>
      </c>
      <c r="X1226">
        <v>0</v>
      </c>
      <c r="Y1226">
        <v>5.4197889999999997</v>
      </c>
      <c r="Z1226">
        <v>0</v>
      </c>
      <c r="AA1226">
        <v>0</v>
      </c>
      <c r="AB1226">
        <v>0</v>
      </c>
      <c r="AC1226">
        <v>26.948263000000001</v>
      </c>
      <c r="AD1226">
        <v>0</v>
      </c>
      <c r="AE1226">
        <v>41.658237</v>
      </c>
      <c r="AF1226">
        <v>74.026290000000003</v>
      </c>
    </row>
    <row r="1227" spans="1:32" x14ac:dyDescent="0.3">
      <c r="A1227">
        <v>2804084</v>
      </c>
      <c r="B1227">
        <v>1</v>
      </c>
      <c r="C1227" t="s">
        <v>82</v>
      </c>
      <c r="D1227" t="s">
        <v>111</v>
      </c>
      <c r="E1227" t="s">
        <v>4789</v>
      </c>
      <c r="F1227" t="s">
        <v>4790</v>
      </c>
      <c r="G1227" t="s">
        <v>31549</v>
      </c>
      <c r="H1227" t="s">
        <v>134</v>
      </c>
      <c r="I1227" t="s">
        <v>79</v>
      </c>
      <c r="J1227" t="s">
        <v>135</v>
      </c>
      <c r="K1227" t="s">
        <v>22</v>
      </c>
      <c r="L1227" t="s">
        <v>136</v>
      </c>
      <c r="M1227" t="s">
        <v>4791</v>
      </c>
      <c r="N1227" t="s">
        <v>4792</v>
      </c>
      <c r="O1227">
        <v>1.4055555555555554</v>
      </c>
      <c r="P1227">
        <v>0</v>
      </c>
      <c r="Q1227">
        <v>566</v>
      </c>
      <c r="R1227">
        <v>86</v>
      </c>
      <c r="S1227">
        <v>195</v>
      </c>
      <c r="T1227">
        <v>12</v>
      </c>
      <c r="U1227">
        <v>126</v>
      </c>
      <c r="V1227">
        <v>0</v>
      </c>
      <c r="W1227">
        <v>0</v>
      </c>
      <c r="X1227">
        <v>0</v>
      </c>
      <c r="Y1227">
        <v>185.69139000000001</v>
      </c>
      <c r="Z1227">
        <v>70.922225999999995</v>
      </c>
      <c r="AA1227">
        <v>215.80444</v>
      </c>
      <c r="AB1227">
        <v>63.226208</v>
      </c>
      <c r="AC1227">
        <v>57.725845</v>
      </c>
      <c r="AD1227">
        <v>0</v>
      </c>
      <c r="AE1227">
        <v>0</v>
      </c>
      <c r="AF1227">
        <v>593.37009999999998</v>
      </c>
    </row>
    <row r="1228" spans="1:32" x14ac:dyDescent="0.3">
      <c r="A1228">
        <v>2803469</v>
      </c>
      <c r="B1228">
        <v>1</v>
      </c>
      <c r="C1228" t="s">
        <v>82</v>
      </c>
      <c r="D1228" t="s">
        <v>90</v>
      </c>
      <c r="E1228" t="s">
        <v>4793</v>
      </c>
      <c r="F1228" t="s">
        <v>4794</v>
      </c>
      <c r="G1228" t="s">
        <v>31551</v>
      </c>
      <c r="H1228" t="s">
        <v>643</v>
      </c>
      <c r="I1228" t="s">
        <v>79</v>
      </c>
      <c r="J1228" t="s">
        <v>135</v>
      </c>
      <c r="K1228" t="s">
        <v>22</v>
      </c>
      <c r="L1228" t="s">
        <v>186</v>
      </c>
      <c r="M1228" t="s">
        <v>4795</v>
      </c>
      <c r="N1228" t="s">
        <v>4796</v>
      </c>
      <c r="O1228">
        <v>4.3366666666666669</v>
      </c>
      <c r="P1228">
        <v>0</v>
      </c>
      <c r="Q1228">
        <v>0</v>
      </c>
      <c r="R1228">
        <v>0</v>
      </c>
      <c r="S1228">
        <v>0</v>
      </c>
      <c r="T1228">
        <v>1</v>
      </c>
      <c r="U1228">
        <v>3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2399.0596</v>
      </c>
      <c r="AC1228">
        <v>48.040928000000001</v>
      </c>
      <c r="AD1228">
        <v>0</v>
      </c>
      <c r="AE1228">
        <v>0</v>
      </c>
      <c r="AF1228">
        <v>2447.1003000000001</v>
      </c>
    </row>
    <row r="1229" spans="1:32" x14ac:dyDescent="0.3">
      <c r="A1229">
        <v>2803499</v>
      </c>
      <c r="B1229">
        <v>1</v>
      </c>
      <c r="C1229" t="s">
        <v>82</v>
      </c>
      <c r="D1229" t="s">
        <v>111</v>
      </c>
      <c r="E1229" t="s">
        <v>4797</v>
      </c>
      <c r="F1229" t="s">
        <v>4798</v>
      </c>
      <c r="G1229" t="s">
        <v>31546</v>
      </c>
      <c r="H1229" t="s">
        <v>223</v>
      </c>
      <c r="I1229" t="s">
        <v>78</v>
      </c>
      <c r="J1229" t="s">
        <v>135</v>
      </c>
      <c r="K1229" t="s">
        <v>22</v>
      </c>
      <c r="L1229" t="s">
        <v>136</v>
      </c>
      <c r="M1229" t="s">
        <v>4799</v>
      </c>
      <c r="N1229" t="s">
        <v>4800</v>
      </c>
      <c r="O1229">
        <v>1.6044444444444443</v>
      </c>
      <c r="P1229">
        <v>0</v>
      </c>
      <c r="Q1229">
        <v>0</v>
      </c>
      <c r="R1229">
        <v>0</v>
      </c>
      <c r="S1229">
        <v>20</v>
      </c>
      <c r="T1229">
        <v>0</v>
      </c>
      <c r="U1229">
        <v>3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11.625023000000001</v>
      </c>
      <c r="AB1229">
        <v>0</v>
      </c>
      <c r="AC1229">
        <v>15.789847</v>
      </c>
      <c r="AD1229">
        <v>0</v>
      </c>
      <c r="AE1229">
        <v>0</v>
      </c>
      <c r="AF1229">
        <v>27.414870000000001</v>
      </c>
    </row>
    <row r="1230" spans="1:32" x14ac:dyDescent="0.3">
      <c r="A1230">
        <v>2803488</v>
      </c>
      <c r="B1230">
        <v>1</v>
      </c>
      <c r="C1230" t="s">
        <v>82</v>
      </c>
      <c r="D1230" t="s">
        <v>104</v>
      </c>
      <c r="E1230" t="s">
        <v>4801</v>
      </c>
      <c r="F1230" t="s">
        <v>4802</v>
      </c>
      <c r="G1230" t="s">
        <v>31550</v>
      </c>
      <c r="H1230" t="s">
        <v>380</v>
      </c>
      <c r="I1230" t="s">
        <v>78</v>
      </c>
      <c r="J1230" t="s">
        <v>135</v>
      </c>
      <c r="K1230" t="s">
        <v>22</v>
      </c>
      <c r="L1230" t="s">
        <v>136</v>
      </c>
      <c r="M1230" t="s">
        <v>4803</v>
      </c>
      <c r="N1230" t="s">
        <v>4804</v>
      </c>
      <c r="O1230">
        <v>2.2349999999999999</v>
      </c>
      <c r="P1230">
        <v>0</v>
      </c>
      <c r="Q1230">
        <v>20</v>
      </c>
      <c r="R1230">
        <v>0</v>
      </c>
      <c r="S1230">
        <v>0</v>
      </c>
      <c r="T1230">
        <v>0</v>
      </c>
      <c r="U1230">
        <v>4</v>
      </c>
      <c r="V1230">
        <v>0</v>
      </c>
      <c r="W1230">
        <v>0</v>
      </c>
      <c r="X1230">
        <v>0</v>
      </c>
      <c r="Y1230">
        <v>13.851513000000001</v>
      </c>
      <c r="Z1230">
        <v>0</v>
      </c>
      <c r="AA1230">
        <v>0</v>
      </c>
      <c r="AB1230">
        <v>0</v>
      </c>
      <c r="AC1230">
        <v>6.7740549999999997</v>
      </c>
      <c r="AD1230">
        <v>0</v>
      </c>
      <c r="AE1230">
        <v>0</v>
      </c>
      <c r="AF1230">
        <v>20.625568000000001</v>
      </c>
    </row>
    <row r="1231" spans="1:32" x14ac:dyDescent="0.3">
      <c r="A1231">
        <v>2803494</v>
      </c>
      <c r="B1231">
        <v>1</v>
      </c>
      <c r="C1231" t="s">
        <v>82</v>
      </c>
      <c r="D1231" t="s">
        <v>84</v>
      </c>
      <c r="E1231" t="s">
        <v>2179</v>
      </c>
      <c r="F1231" t="s">
        <v>604</v>
      </c>
      <c r="G1231" t="s">
        <v>31552</v>
      </c>
      <c r="H1231" t="s">
        <v>665</v>
      </c>
      <c r="I1231" t="s">
        <v>78</v>
      </c>
      <c r="J1231" t="s">
        <v>135</v>
      </c>
      <c r="K1231" t="s">
        <v>22</v>
      </c>
      <c r="L1231" t="s">
        <v>136</v>
      </c>
      <c r="M1231" t="s">
        <v>4805</v>
      </c>
      <c r="N1231" t="s">
        <v>4806</v>
      </c>
      <c r="O1231">
        <v>1.351388888888889</v>
      </c>
      <c r="P1231">
        <v>0</v>
      </c>
      <c r="Q1231">
        <v>120</v>
      </c>
      <c r="R1231">
        <v>0</v>
      </c>
      <c r="S1231">
        <v>3</v>
      </c>
      <c r="T1231">
        <v>0</v>
      </c>
      <c r="U1231">
        <v>7</v>
      </c>
      <c r="V1231">
        <v>0</v>
      </c>
      <c r="W1231">
        <v>0</v>
      </c>
      <c r="X1231">
        <v>0</v>
      </c>
      <c r="Y1231">
        <v>21.704913999999999</v>
      </c>
      <c r="Z1231">
        <v>0</v>
      </c>
      <c r="AA1231">
        <v>8.9862090000000002E-3</v>
      </c>
      <c r="AB1231">
        <v>0</v>
      </c>
      <c r="AC1231">
        <v>1.9526452000000001</v>
      </c>
      <c r="AD1231">
        <v>0</v>
      </c>
      <c r="AE1231">
        <v>0</v>
      </c>
      <c r="AF1231">
        <v>23.666546</v>
      </c>
    </row>
    <row r="1232" spans="1:32" x14ac:dyDescent="0.3">
      <c r="A1232">
        <v>2803281</v>
      </c>
      <c r="B1232">
        <v>1</v>
      </c>
      <c r="C1232" t="s">
        <v>82</v>
      </c>
      <c r="D1232" t="s">
        <v>91</v>
      </c>
      <c r="E1232" t="s">
        <v>4807</v>
      </c>
      <c r="F1232" t="s">
        <v>4808</v>
      </c>
      <c r="G1232" t="s">
        <v>31548</v>
      </c>
      <c r="H1232" t="s">
        <v>333</v>
      </c>
      <c r="I1232" t="s">
        <v>78</v>
      </c>
      <c r="J1232" t="s">
        <v>135</v>
      </c>
      <c r="K1232" t="s">
        <v>22</v>
      </c>
      <c r="L1232" t="s">
        <v>136</v>
      </c>
      <c r="M1232" t="s">
        <v>4809</v>
      </c>
      <c r="N1232" t="s">
        <v>4810</v>
      </c>
      <c r="O1232">
        <v>3.3872222222222224</v>
      </c>
      <c r="P1232">
        <v>0</v>
      </c>
      <c r="Q1232">
        <v>5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1.7073925999999999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1.7073925999999999</v>
      </c>
    </row>
    <row r="1233" spans="1:32" x14ac:dyDescent="0.3">
      <c r="A1233">
        <v>2803278</v>
      </c>
      <c r="B1233">
        <v>1</v>
      </c>
      <c r="C1233" t="s">
        <v>82</v>
      </c>
      <c r="D1233" t="s">
        <v>91</v>
      </c>
      <c r="E1233" t="s">
        <v>3578</v>
      </c>
      <c r="F1233" t="s">
        <v>3579</v>
      </c>
      <c r="G1233" t="s">
        <v>31552</v>
      </c>
      <c r="H1233" t="s">
        <v>665</v>
      </c>
      <c r="I1233" t="s">
        <v>78</v>
      </c>
      <c r="J1233" t="s">
        <v>135</v>
      </c>
      <c r="K1233" t="s">
        <v>22</v>
      </c>
      <c r="L1233" t="s">
        <v>136</v>
      </c>
      <c r="M1233" t="s">
        <v>4811</v>
      </c>
      <c r="N1233" t="s">
        <v>4812</v>
      </c>
      <c r="O1233">
        <v>2.4083333333333332</v>
      </c>
      <c r="P1233">
        <v>0</v>
      </c>
      <c r="Q1233">
        <v>13</v>
      </c>
      <c r="R1233">
        <v>0</v>
      </c>
      <c r="S1233">
        <v>0</v>
      </c>
      <c r="T1233">
        <v>0</v>
      </c>
      <c r="U1233">
        <v>60</v>
      </c>
      <c r="V1233">
        <v>0</v>
      </c>
      <c r="W1233">
        <v>3</v>
      </c>
      <c r="X1233">
        <v>0</v>
      </c>
      <c r="Y1233">
        <v>26.731045000000002</v>
      </c>
      <c r="Z1233">
        <v>0</v>
      </c>
      <c r="AA1233">
        <v>0</v>
      </c>
      <c r="AB1233">
        <v>0</v>
      </c>
      <c r="AC1233">
        <v>163.39333999999999</v>
      </c>
      <c r="AD1233">
        <v>0</v>
      </c>
      <c r="AE1233">
        <v>289.14460000000003</v>
      </c>
      <c r="AF1233">
        <v>479.26898</v>
      </c>
    </row>
    <row r="1234" spans="1:32" x14ac:dyDescent="0.3">
      <c r="A1234">
        <v>2803299</v>
      </c>
      <c r="B1234">
        <v>1</v>
      </c>
      <c r="C1234" t="s">
        <v>82</v>
      </c>
      <c r="D1234" t="s">
        <v>106</v>
      </c>
      <c r="E1234" t="s">
        <v>1455</v>
      </c>
      <c r="F1234" t="s">
        <v>1456</v>
      </c>
      <c r="G1234" t="s">
        <v>31551</v>
      </c>
      <c r="H1234" t="s">
        <v>643</v>
      </c>
      <c r="I1234" t="s">
        <v>79</v>
      </c>
      <c r="J1234" t="s">
        <v>135</v>
      </c>
      <c r="K1234" t="s">
        <v>22</v>
      </c>
      <c r="L1234" t="s">
        <v>186</v>
      </c>
      <c r="M1234" t="s">
        <v>4813</v>
      </c>
      <c r="N1234" t="s">
        <v>4814</v>
      </c>
      <c r="O1234">
        <v>6.2894444444444444</v>
      </c>
      <c r="P1234">
        <v>0</v>
      </c>
      <c r="Q1234">
        <v>380</v>
      </c>
      <c r="R1234">
        <v>0</v>
      </c>
      <c r="S1234">
        <v>0</v>
      </c>
      <c r="T1234">
        <v>0</v>
      </c>
      <c r="U1234">
        <v>32</v>
      </c>
      <c r="V1234">
        <v>0</v>
      </c>
      <c r="W1234">
        <v>0</v>
      </c>
      <c r="X1234">
        <v>0</v>
      </c>
      <c r="Y1234">
        <v>596.31664999999998</v>
      </c>
      <c r="Z1234">
        <v>0</v>
      </c>
      <c r="AA1234">
        <v>0</v>
      </c>
      <c r="AB1234">
        <v>0</v>
      </c>
      <c r="AC1234">
        <v>92.323229999999995</v>
      </c>
      <c r="AD1234">
        <v>0</v>
      </c>
      <c r="AE1234">
        <v>0</v>
      </c>
      <c r="AF1234">
        <v>688.63990000000001</v>
      </c>
    </row>
    <row r="1235" spans="1:32" x14ac:dyDescent="0.3">
      <c r="A1235">
        <v>2803172</v>
      </c>
      <c r="B1235">
        <v>1</v>
      </c>
      <c r="C1235" t="s">
        <v>83</v>
      </c>
      <c r="D1235" t="s">
        <v>115</v>
      </c>
      <c r="E1235" t="s">
        <v>3409</v>
      </c>
      <c r="F1235" t="s">
        <v>3410</v>
      </c>
      <c r="G1235" t="s">
        <v>31545</v>
      </c>
      <c r="H1235" t="s">
        <v>643</v>
      </c>
      <c r="I1235" t="s">
        <v>79</v>
      </c>
      <c r="J1235" t="s">
        <v>135</v>
      </c>
      <c r="K1235" t="s">
        <v>22</v>
      </c>
      <c r="L1235" t="s">
        <v>186</v>
      </c>
      <c r="M1235" t="s">
        <v>4815</v>
      </c>
      <c r="N1235" t="s">
        <v>4816</v>
      </c>
      <c r="O1235">
        <v>8.1530555555555555</v>
      </c>
      <c r="P1235">
        <v>1</v>
      </c>
      <c r="Q1235">
        <v>17</v>
      </c>
      <c r="R1235">
        <v>107</v>
      </c>
      <c r="S1235">
        <v>0</v>
      </c>
      <c r="T1235">
        <v>2</v>
      </c>
      <c r="U1235">
        <v>0</v>
      </c>
      <c r="V1235">
        <v>0</v>
      </c>
      <c r="W1235">
        <v>0</v>
      </c>
      <c r="X1235">
        <v>1.1355611000000001</v>
      </c>
      <c r="Y1235">
        <v>42.504111999999999</v>
      </c>
      <c r="Z1235">
        <v>167.73385999999999</v>
      </c>
      <c r="AA1235">
        <v>0</v>
      </c>
      <c r="AB1235">
        <v>1.5949838999999999</v>
      </c>
      <c r="AC1235">
        <v>0</v>
      </c>
      <c r="AD1235">
        <v>0</v>
      </c>
      <c r="AE1235">
        <v>0</v>
      </c>
      <c r="AF1235">
        <v>212.96852000000001</v>
      </c>
    </row>
    <row r="1236" spans="1:32" x14ac:dyDescent="0.3">
      <c r="A1236">
        <v>2803042</v>
      </c>
      <c r="B1236">
        <v>1</v>
      </c>
      <c r="C1236" t="s">
        <v>82</v>
      </c>
      <c r="D1236" t="s">
        <v>95</v>
      </c>
      <c r="E1236" t="s">
        <v>4817</v>
      </c>
      <c r="F1236" t="s">
        <v>4818</v>
      </c>
      <c r="G1236" t="s">
        <v>31548</v>
      </c>
      <c r="H1236" t="s">
        <v>893</v>
      </c>
      <c r="I1236" t="s">
        <v>78</v>
      </c>
      <c r="J1236" t="s">
        <v>135</v>
      </c>
      <c r="K1236" t="s">
        <v>22</v>
      </c>
      <c r="L1236" t="s">
        <v>136</v>
      </c>
      <c r="M1236" t="s">
        <v>4819</v>
      </c>
      <c r="N1236" t="s">
        <v>4820</v>
      </c>
      <c r="O1236">
        <v>1.345</v>
      </c>
      <c r="P1236">
        <v>0</v>
      </c>
      <c r="Q1236">
        <v>1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0.30133285999999998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0.30133285999999998</v>
      </c>
    </row>
    <row r="1237" spans="1:32" x14ac:dyDescent="0.3">
      <c r="A1237">
        <v>2803059</v>
      </c>
      <c r="B1237">
        <v>1</v>
      </c>
      <c r="C1237" t="s">
        <v>82</v>
      </c>
      <c r="D1237" t="s">
        <v>84</v>
      </c>
      <c r="E1237" t="s">
        <v>4821</v>
      </c>
      <c r="F1237" t="s">
        <v>4822</v>
      </c>
      <c r="G1237" t="s">
        <v>31552</v>
      </c>
      <c r="H1237" t="s">
        <v>145</v>
      </c>
      <c r="I1237" t="s">
        <v>78</v>
      </c>
      <c r="J1237" t="s">
        <v>135</v>
      </c>
      <c r="K1237" t="s">
        <v>22</v>
      </c>
      <c r="L1237" t="s">
        <v>136</v>
      </c>
      <c r="M1237" t="s">
        <v>4823</v>
      </c>
      <c r="N1237" t="s">
        <v>4824</v>
      </c>
      <c r="O1237">
        <v>0.32333333333333331</v>
      </c>
      <c r="P1237">
        <v>0</v>
      </c>
      <c r="Q1237">
        <v>168</v>
      </c>
      <c r="R1237">
        <v>0</v>
      </c>
      <c r="S1237">
        <v>0</v>
      </c>
      <c r="T1237">
        <v>0</v>
      </c>
      <c r="U1237">
        <v>36</v>
      </c>
      <c r="V1237">
        <v>0</v>
      </c>
      <c r="W1237">
        <v>0</v>
      </c>
      <c r="X1237">
        <v>0</v>
      </c>
      <c r="Y1237">
        <v>16.065249999999999</v>
      </c>
      <c r="Z1237">
        <v>0</v>
      </c>
      <c r="AA1237">
        <v>0</v>
      </c>
      <c r="AB1237">
        <v>0</v>
      </c>
      <c r="AC1237">
        <v>11.135081</v>
      </c>
      <c r="AD1237">
        <v>0</v>
      </c>
      <c r="AE1237">
        <v>0</v>
      </c>
      <c r="AF1237">
        <v>27.200333000000001</v>
      </c>
    </row>
    <row r="1238" spans="1:32" x14ac:dyDescent="0.3">
      <c r="A1238">
        <v>2802888</v>
      </c>
      <c r="B1238">
        <v>1</v>
      </c>
      <c r="C1238" t="s">
        <v>82</v>
      </c>
      <c r="D1238" t="s">
        <v>88</v>
      </c>
      <c r="E1238" t="s">
        <v>4825</v>
      </c>
      <c r="F1238" t="s">
        <v>4826</v>
      </c>
      <c r="G1238" t="s">
        <v>31552</v>
      </c>
      <c r="H1238" t="s">
        <v>145</v>
      </c>
      <c r="I1238" t="s">
        <v>78</v>
      </c>
      <c r="J1238" t="s">
        <v>135</v>
      </c>
      <c r="K1238" t="s">
        <v>22</v>
      </c>
      <c r="L1238" t="s">
        <v>136</v>
      </c>
      <c r="M1238" t="s">
        <v>4827</v>
      </c>
      <c r="N1238" t="s">
        <v>4828</v>
      </c>
      <c r="O1238">
        <v>0.17888888888888888</v>
      </c>
      <c r="P1238">
        <v>0</v>
      </c>
      <c r="Q1238">
        <v>214</v>
      </c>
      <c r="R1238">
        <v>0</v>
      </c>
      <c r="S1238">
        <v>2</v>
      </c>
      <c r="T1238">
        <v>0</v>
      </c>
      <c r="U1238">
        <v>15</v>
      </c>
      <c r="V1238">
        <v>0</v>
      </c>
      <c r="W1238">
        <v>0</v>
      </c>
      <c r="X1238">
        <v>0</v>
      </c>
      <c r="Y1238">
        <v>4.5483035999999997</v>
      </c>
      <c r="Z1238">
        <v>0</v>
      </c>
      <c r="AA1238">
        <v>0.51808589999999999</v>
      </c>
      <c r="AB1238">
        <v>0</v>
      </c>
      <c r="AC1238">
        <v>1.8001963000000001</v>
      </c>
      <c r="AD1238">
        <v>0</v>
      </c>
      <c r="AE1238">
        <v>0</v>
      </c>
      <c r="AF1238">
        <v>6.8665856999999999</v>
      </c>
    </row>
    <row r="1239" spans="1:32" x14ac:dyDescent="0.3">
      <c r="A1239">
        <v>2802886</v>
      </c>
      <c r="B1239">
        <v>1</v>
      </c>
      <c r="C1239" t="s">
        <v>82</v>
      </c>
      <c r="D1239" t="s">
        <v>104</v>
      </c>
      <c r="E1239" t="s">
        <v>4829</v>
      </c>
      <c r="F1239" t="s">
        <v>4830</v>
      </c>
      <c r="G1239" t="s">
        <v>31546</v>
      </c>
      <c r="H1239" t="s">
        <v>2229</v>
      </c>
      <c r="I1239" t="s">
        <v>78</v>
      </c>
      <c r="J1239" t="s">
        <v>135</v>
      </c>
      <c r="K1239" t="s">
        <v>22</v>
      </c>
      <c r="L1239" t="s">
        <v>136</v>
      </c>
      <c r="M1239" t="s">
        <v>4831</v>
      </c>
      <c r="N1239" t="s">
        <v>4832</v>
      </c>
      <c r="O1239">
        <v>3.2872222222222223</v>
      </c>
      <c r="P1239">
        <v>0</v>
      </c>
      <c r="Q1239">
        <v>220</v>
      </c>
      <c r="R1239">
        <v>0</v>
      </c>
      <c r="S1239">
        <v>0</v>
      </c>
      <c r="T1239">
        <v>0</v>
      </c>
      <c r="U1239">
        <v>15</v>
      </c>
      <c r="V1239">
        <v>0</v>
      </c>
      <c r="W1239">
        <v>0</v>
      </c>
      <c r="X1239">
        <v>0</v>
      </c>
      <c r="Y1239">
        <v>218.99132</v>
      </c>
      <c r="Z1239">
        <v>0</v>
      </c>
      <c r="AA1239">
        <v>0</v>
      </c>
      <c r="AB1239">
        <v>0</v>
      </c>
      <c r="AC1239">
        <v>54.516826999999999</v>
      </c>
      <c r="AD1239">
        <v>0</v>
      </c>
      <c r="AE1239">
        <v>0</v>
      </c>
      <c r="AF1239">
        <v>273.50815</v>
      </c>
    </row>
    <row r="1240" spans="1:32" x14ac:dyDescent="0.3">
      <c r="A1240">
        <v>2802895</v>
      </c>
      <c r="B1240">
        <v>1</v>
      </c>
      <c r="C1240" t="s">
        <v>83</v>
      </c>
      <c r="D1240" t="s">
        <v>114</v>
      </c>
      <c r="E1240" t="s">
        <v>4833</v>
      </c>
      <c r="F1240" t="s">
        <v>4834</v>
      </c>
      <c r="G1240" t="s">
        <v>31549</v>
      </c>
      <c r="H1240" t="s">
        <v>134</v>
      </c>
      <c r="I1240" t="s">
        <v>79</v>
      </c>
      <c r="J1240" t="s">
        <v>135</v>
      </c>
      <c r="K1240" t="s">
        <v>22</v>
      </c>
      <c r="L1240" t="s">
        <v>136</v>
      </c>
      <c r="M1240" t="s">
        <v>4835</v>
      </c>
      <c r="N1240" t="s">
        <v>4836</v>
      </c>
      <c r="O1240">
        <v>0.69611111111111112</v>
      </c>
      <c r="P1240">
        <v>6</v>
      </c>
      <c r="Q1240">
        <v>471</v>
      </c>
      <c r="R1240">
        <v>141</v>
      </c>
      <c r="S1240">
        <v>158</v>
      </c>
      <c r="T1240">
        <v>9</v>
      </c>
      <c r="U1240">
        <v>37</v>
      </c>
      <c r="V1240">
        <v>3</v>
      </c>
      <c r="W1240">
        <v>0</v>
      </c>
      <c r="X1240">
        <v>6.2267365000000003</v>
      </c>
      <c r="Y1240">
        <v>57.495807999999997</v>
      </c>
      <c r="Z1240">
        <v>128.37067999999999</v>
      </c>
      <c r="AA1240">
        <v>42.125552999999996</v>
      </c>
      <c r="AB1240">
        <v>4.2547240000000004</v>
      </c>
      <c r="AC1240">
        <v>11.981714999999999</v>
      </c>
      <c r="AD1240">
        <v>137.90984</v>
      </c>
      <c r="AE1240">
        <v>0</v>
      </c>
      <c r="AF1240">
        <v>388.36505</v>
      </c>
    </row>
    <row r="1241" spans="1:32" x14ac:dyDescent="0.3">
      <c r="A1241">
        <v>2802881</v>
      </c>
      <c r="B1241">
        <v>1</v>
      </c>
      <c r="C1241" t="s">
        <v>83</v>
      </c>
      <c r="D1241" t="s">
        <v>116</v>
      </c>
      <c r="E1241" t="s">
        <v>4837</v>
      </c>
      <c r="F1241" t="s">
        <v>4838</v>
      </c>
      <c r="G1241" t="s">
        <v>31550</v>
      </c>
      <c r="H1241" t="s">
        <v>380</v>
      </c>
      <c r="I1241" t="s">
        <v>78</v>
      </c>
      <c r="J1241" t="s">
        <v>135</v>
      </c>
      <c r="K1241" t="s">
        <v>22</v>
      </c>
      <c r="L1241" t="s">
        <v>136</v>
      </c>
      <c r="M1241" t="s">
        <v>4839</v>
      </c>
      <c r="N1241" t="s">
        <v>4840</v>
      </c>
      <c r="O1241">
        <v>1.4436111111111112</v>
      </c>
      <c r="P1241">
        <v>0</v>
      </c>
      <c r="Q1241">
        <v>26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9.9392739999999993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9.9392739999999993</v>
      </c>
    </row>
    <row r="1242" spans="1:32" x14ac:dyDescent="0.3">
      <c r="A1242">
        <v>2802878</v>
      </c>
      <c r="B1242">
        <v>1</v>
      </c>
      <c r="C1242" t="s">
        <v>82</v>
      </c>
      <c r="D1242" t="s">
        <v>111</v>
      </c>
      <c r="E1242" t="s">
        <v>4841</v>
      </c>
      <c r="F1242" t="s">
        <v>4842</v>
      </c>
      <c r="G1242" t="s">
        <v>31549</v>
      </c>
      <c r="H1242" t="s">
        <v>134</v>
      </c>
      <c r="I1242" t="s">
        <v>79</v>
      </c>
      <c r="J1242" t="s">
        <v>135</v>
      </c>
      <c r="K1242" t="s">
        <v>22</v>
      </c>
      <c r="L1242" t="s">
        <v>136</v>
      </c>
      <c r="M1242" t="s">
        <v>4843</v>
      </c>
      <c r="N1242" t="s">
        <v>4844</v>
      </c>
      <c r="O1242">
        <v>5.8333333333333334E-2</v>
      </c>
      <c r="P1242">
        <v>0</v>
      </c>
      <c r="Q1242">
        <v>1261</v>
      </c>
      <c r="R1242">
        <v>17</v>
      </c>
      <c r="S1242">
        <v>168</v>
      </c>
      <c r="T1242">
        <v>12</v>
      </c>
      <c r="U1242">
        <v>269</v>
      </c>
      <c r="V1242">
        <v>0</v>
      </c>
      <c r="W1242">
        <v>0</v>
      </c>
      <c r="X1242">
        <v>0</v>
      </c>
      <c r="Y1242">
        <v>9.4138950000000001</v>
      </c>
      <c r="Z1242">
        <v>7.4496339999999994E-2</v>
      </c>
      <c r="AA1242">
        <v>1.1253679000000001</v>
      </c>
      <c r="AB1242">
        <v>1.5924746999999999</v>
      </c>
      <c r="AC1242">
        <v>5.1672444000000004</v>
      </c>
      <c r="AD1242">
        <v>0</v>
      </c>
      <c r="AE1242">
        <v>0</v>
      </c>
      <c r="AF1242">
        <v>17.373477999999999</v>
      </c>
    </row>
    <row r="1243" spans="1:32" x14ac:dyDescent="0.3">
      <c r="A1243">
        <v>2802783</v>
      </c>
      <c r="B1243">
        <v>1</v>
      </c>
      <c r="C1243" t="s">
        <v>82</v>
      </c>
      <c r="D1243" t="s">
        <v>100</v>
      </c>
      <c r="E1243" t="s">
        <v>4845</v>
      </c>
      <c r="F1243" t="s">
        <v>4846</v>
      </c>
      <c r="G1243" t="s">
        <v>31548</v>
      </c>
      <c r="H1243" t="s">
        <v>893</v>
      </c>
      <c r="I1243" t="s">
        <v>78</v>
      </c>
      <c r="J1243" t="s">
        <v>135</v>
      </c>
      <c r="K1243" t="s">
        <v>22</v>
      </c>
      <c r="L1243" t="s">
        <v>136</v>
      </c>
      <c r="M1243" t="s">
        <v>4847</v>
      </c>
      <c r="N1243" t="s">
        <v>4848</v>
      </c>
      <c r="O1243">
        <v>3.6466666666666665</v>
      </c>
      <c r="P1243">
        <v>0</v>
      </c>
      <c r="Q1243">
        <v>1</v>
      </c>
      <c r="R1243">
        <v>0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0</v>
      </c>
      <c r="Y1243">
        <v>0.83028835000000001</v>
      </c>
      <c r="Z1243">
        <v>0</v>
      </c>
      <c r="AA1243">
        <v>0</v>
      </c>
      <c r="AB1243">
        <v>0</v>
      </c>
      <c r="AC1243">
        <v>5.2146810000000002E-2</v>
      </c>
      <c r="AD1243">
        <v>0</v>
      </c>
      <c r="AE1243">
        <v>0</v>
      </c>
      <c r="AF1243">
        <v>0.88243519999999998</v>
      </c>
    </row>
    <row r="1244" spans="1:32" x14ac:dyDescent="0.3">
      <c r="A1244">
        <v>2802707</v>
      </c>
      <c r="B1244">
        <v>1</v>
      </c>
      <c r="C1244" t="s">
        <v>82</v>
      </c>
      <c r="D1244" t="s">
        <v>101</v>
      </c>
      <c r="E1244" t="s">
        <v>4849</v>
      </c>
      <c r="F1244" t="s">
        <v>4850</v>
      </c>
      <c r="G1244" t="s">
        <v>31548</v>
      </c>
      <c r="H1244" t="s">
        <v>333</v>
      </c>
      <c r="I1244" t="s">
        <v>78</v>
      </c>
      <c r="J1244" t="s">
        <v>135</v>
      </c>
      <c r="K1244" t="s">
        <v>22</v>
      </c>
      <c r="L1244" t="s">
        <v>136</v>
      </c>
      <c r="M1244" t="s">
        <v>4851</v>
      </c>
      <c r="N1244" t="s">
        <v>4852</v>
      </c>
      <c r="O1244">
        <v>3.5772222222222223</v>
      </c>
      <c r="P1244">
        <v>0</v>
      </c>
      <c r="Q1244">
        <v>1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1.8355566000000001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1.8355566000000001</v>
      </c>
    </row>
    <row r="1245" spans="1:32" x14ac:dyDescent="0.3">
      <c r="A1245">
        <v>2802477</v>
      </c>
      <c r="B1245">
        <v>1</v>
      </c>
      <c r="C1245" t="s">
        <v>82</v>
      </c>
      <c r="D1245" t="s">
        <v>86</v>
      </c>
      <c r="E1245" t="s">
        <v>4625</v>
      </c>
      <c r="F1245" t="s">
        <v>4626</v>
      </c>
      <c r="G1245" t="s">
        <v>31545</v>
      </c>
      <c r="H1245" t="s">
        <v>134</v>
      </c>
      <c r="I1245" t="s">
        <v>79</v>
      </c>
      <c r="J1245" t="s">
        <v>135</v>
      </c>
      <c r="K1245" t="s">
        <v>22</v>
      </c>
      <c r="L1245" t="s">
        <v>136</v>
      </c>
      <c r="M1245" t="s">
        <v>4853</v>
      </c>
      <c r="N1245" t="s">
        <v>4854</v>
      </c>
      <c r="O1245">
        <v>0.435</v>
      </c>
      <c r="P1245">
        <v>0</v>
      </c>
      <c r="Q1245">
        <v>0</v>
      </c>
      <c r="R1245">
        <v>9</v>
      </c>
      <c r="S1245">
        <v>101</v>
      </c>
      <c r="T1245">
        <v>3</v>
      </c>
      <c r="U1245">
        <v>19</v>
      </c>
      <c r="V1245">
        <v>1</v>
      </c>
      <c r="W1245">
        <v>0</v>
      </c>
      <c r="X1245">
        <v>0</v>
      </c>
      <c r="Y1245">
        <v>0</v>
      </c>
      <c r="Z1245">
        <v>11.263976</v>
      </c>
      <c r="AA1245">
        <v>39.038919999999997</v>
      </c>
      <c r="AB1245">
        <v>5.2235785000000003</v>
      </c>
      <c r="AC1245">
        <v>2.1085422</v>
      </c>
      <c r="AD1245">
        <v>7.6462580000000004</v>
      </c>
      <c r="AE1245">
        <v>0</v>
      </c>
      <c r="AF1245">
        <v>65.281270000000006</v>
      </c>
    </row>
    <row r="1246" spans="1:32" x14ac:dyDescent="0.3">
      <c r="A1246">
        <v>2802300</v>
      </c>
      <c r="B1246">
        <v>3</v>
      </c>
      <c r="C1246" t="s">
        <v>82</v>
      </c>
      <c r="D1246" t="s">
        <v>98</v>
      </c>
      <c r="E1246" t="s">
        <v>4855</v>
      </c>
      <c r="F1246" t="s">
        <v>4856</v>
      </c>
      <c r="G1246" t="s">
        <v>31546</v>
      </c>
      <c r="H1246" t="s">
        <v>1297</v>
      </c>
      <c r="I1246" t="s">
        <v>78</v>
      </c>
      <c r="J1246" t="s">
        <v>135</v>
      </c>
      <c r="K1246" t="s">
        <v>22</v>
      </c>
      <c r="L1246" t="s">
        <v>136</v>
      </c>
      <c r="M1246" t="s">
        <v>4211</v>
      </c>
      <c r="N1246" t="s">
        <v>4857</v>
      </c>
      <c r="O1246">
        <v>2.9930555555555554</v>
      </c>
      <c r="P1246">
        <v>0</v>
      </c>
      <c r="Q1246">
        <v>176</v>
      </c>
      <c r="R1246">
        <v>0</v>
      </c>
      <c r="S1246">
        <v>0</v>
      </c>
      <c r="T1246">
        <v>0</v>
      </c>
      <c r="U1246">
        <v>6</v>
      </c>
      <c r="V1246">
        <v>0</v>
      </c>
      <c r="W1246">
        <v>0</v>
      </c>
      <c r="X1246">
        <v>0</v>
      </c>
      <c r="Y1246">
        <v>231.99945</v>
      </c>
      <c r="Z1246">
        <v>0</v>
      </c>
      <c r="AA1246">
        <v>0</v>
      </c>
      <c r="AB1246">
        <v>0</v>
      </c>
      <c r="AC1246">
        <v>4.2599039999999997</v>
      </c>
      <c r="AD1246">
        <v>0</v>
      </c>
      <c r="AE1246">
        <v>0</v>
      </c>
      <c r="AF1246">
        <v>236.25936999999999</v>
      </c>
    </row>
    <row r="1247" spans="1:32" x14ac:dyDescent="0.3">
      <c r="A1247">
        <v>2802350</v>
      </c>
      <c r="B1247">
        <v>1</v>
      </c>
      <c r="C1247" t="s">
        <v>82</v>
      </c>
      <c r="D1247" t="s">
        <v>95</v>
      </c>
      <c r="E1247" t="s">
        <v>4858</v>
      </c>
      <c r="F1247" t="s">
        <v>4859</v>
      </c>
      <c r="G1247" t="s">
        <v>31552</v>
      </c>
      <c r="H1247" t="s">
        <v>145</v>
      </c>
      <c r="I1247" t="s">
        <v>78</v>
      </c>
      <c r="J1247" t="s">
        <v>135</v>
      </c>
      <c r="K1247" t="s">
        <v>22</v>
      </c>
      <c r="L1247" t="s">
        <v>136</v>
      </c>
      <c r="M1247" t="s">
        <v>4860</v>
      </c>
      <c r="N1247" t="s">
        <v>4861</v>
      </c>
      <c r="O1247">
        <v>1.1511111111111112</v>
      </c>
      <c r="P1247">
        <v>0</v>
      </c>
      <c r="Q1247">
        <v>6</v>
      </c>
      <c r="R1247">
        <v>0</v>
      </c>
      <c r="S1247">
        <v>5</v>
      </c>
      <c r="T1247">
        <v>0</v>
      </c>
      <c r="U1247">
        <v>2</v>
      </c>
      <c r="V1247">
        <v>0</v>
      </c>
      <c r="W1247">
        <v>0</v>
      </c>
      <c r="X1247">
        <v>0</v>
      </c>
      <c r="Y1247">
        <v>3.6895978</v>
      </c>
      <c r="Z1247">
        <v>0</v>
      </c>
      <c r="AA1247">
        <v>0.54175180000000001</v>
      </c>
      <c r="AB1247">
        <v>0</v>
      </c>
      <c r="AC1247">
        <v>2.4546541999999998</v>
      </c>
      <c r="AD1247">
        <v>0</v>
      </c>
      <c r="AE1247">
        <v>0</v>
      </c>
      <c r="AF1247">
        <v>6.6860039999999996</v>
      </c>
    </row>
    <row r="1248" spans="1:32" x14ac:dyDescent="0.3">
      <c r="A1248">
        <v>2802309</v>
      </c>
      <c r="B1248">
        <v>1</v>
      </c>
      <c r="C1248" t="s">
        <v>82</v>
      </c>
      <c r="D1248" t="s">
        <v>84</v>
      </c>
      <c r="E1248" t="s">
        <v>2179</v>
      </c>
      <c r="F1248" t="s">
        <v>604</v>
      </c>
      <c r="G1248" t="s">
        <v>31552</v>
      </c>
      <c r="H1248" t="s">
        <v>145</v>
      </c>
      <c r="I1248" t="s">
        <v>78</v>
      </c>
      <c r="J1248" t="s">
        <v>135</v>
      </c>
      <c r="K1248" t="s">
        <v>22</v>
      </c>
      <c r="L1248" t="s">
        <v>136</v>
      </c>
      <c r="M1248" t="s">
        <v>4862</v>
      </c>
      <c r="N1248" t="s">
        <v>4863</v>
      </c>
      <c r="O1248">
        <v>5.3211111111111107</v>
      </c>
      <c r="P1248">
        <v>0</v>
      </c>
      <c r="Q1248">
        <v>120</v>
      </c>
      <c r="R1248">
        <v>0</v>
      </c>
      <c r="S1248">
        <v>3</v>
      </c>
      <c r="T1248">
        <v>0</v>
      </c>
      <c r="U1248">
        <v>7</v>
      </c>
      <c r="V1248">
        <v>0</v>
      </c>
      <c r="W1248">
        <v>0</v>
      </c>
      <c r="X1248">
        <v>0</v>
      </c>
      <c r="Y1248">
        <v>103.03671</v>
      </c>
      <c r="Z1248">
        <v>0</v>
      </c>
      <c r="AA1248">
        <v>3.0043324E-2</v>
      </c>
      <c r="AB1248">
        <v>0</v>
      </c>
      <c r="AC1248">
        <v>5.2779106999999996</v>
      </c>
      <c r="AD1248">
        <v>0</v>
      </c>
      <c r="AE1248">
        <v>0</v>
      </c>
      <c r="AF1248">
        <v>108.34466999999999</v>
      </c>
    </row>
    <row r="1249" spans="1:32" x14ac:dyDescent="0.3">
      <c r="A1249">
        <v>2802345</v>
      </c>
      <c r="B1249">
        <v>1</v>
      </c>
      <c r="C1249" t="s">
        <v>83</v>
      </c>
      <c r="D1249" t="s">
        <v>124</v>
      </c>
      <c r="E1249" t="s">
        <v>4864</v>
      </c>
      <c r="F1249" t="s">
        <v>4865</v>
      </c>
      <c r="G1249" t="s">
        <v>31546</v>
      </c>
      <c r="H1249" t="s">
        <v>145</v>
      </c>
      <c r="I1249" t="s">
        <v>78</v>
      </c>
      <c r="J1249" t="s">
        <v>135</v>
      </c>
      <c r="K1249" t="s">
        <v>22</v>
      </c>
      <c r="L1249" t="s">
        <v>136</v>
      </c>
      <c r="M1249" t="s">
        <v>4866</v>
      </c>
      <c r="N1249" t="s">
        <v>4867</v>
      </c>
      <c r="O1249">
        <v>1.0286111111111111</v>
      </c>
      <c r="P1249">
        <v>0</v>
      </c>
      <c r="Q1249">
        <v>96</v>
      </c>
      <c r="R1249">
        <v>0</v>
      </c>
      <c r="S1249">
        <v>1</v>
      </c>
      <c r="T1249">
        <v>0</v>
      </c>
      <c r="U1249">
        <v>1</v>
      </c>
      <c r="V1249">
        <v>0</v>
      </c>
      <c r="W1249">
        <v>0</v>
      </c>
      <c r="X1249">
        <v>0</v>
      </c>
      <c r="Y1249">
        <v>28.432938</v>
      </c>
      <c r="Z1249">
        <v>0</v>
      </c>
      <c r="AA1249">
        <v>0</v>
      </c>
      <c r="AB1249">
        <v>0</v>
      </c>
      <c r="AC1249">
        <v>9.0090790000000004E-2</v>
      </c>
      <c r="AD1249">
        <v>0</v>
      </c>
      <c r="AE1249">
        <v>0</v>
      </c>
      <c r="AF1249">
        <v>28.523026999999999</v>
      </c>
    </row>
    <row r="1250" spans="1:32" x14ac:dyDescent="0.3">
      <c r="A1250">
        <v>2802299</v>
      </c>
      <c r="B1250">
        <v>1</v>
      </c>
      <c r="C1250" t="s">
        <v>82</v>
      </c>
      <c r="D1250" t="s">
        <v>104</v>
      </c>
      <c r="E1250" t="s">
        <v>4868</v>
      </c>
      <c r="F1250" t="s">
        <v>4869</v>
      </c>
      <c r="G1250" t="s">
        <v>31551</v>
      </c>
      <c r="H1250" t="s">
        <v>672</v>
      </c>
      <c r="I1250" t="s">
        <v>79</v>
      </c>
      <c r="J1250" t="s">
        <v>135</v>
      </c>
      <c r="K1250" t="s">
        <v>22</v>
      </c>
      <c r="L1250" t="s">
        <v>136</v>
      </c>
      <c r="M1250" t="s">
        <v>4870</v>
      </c>
      <c r="N1250" t="s">
        <v>4871</v>
      </c>
      <c r="O1250">
        <v>1.4</v>
      </c>
      <c r="P1250">
        <v>0</v>
      </c>
      <c r="Q1250">
        <v>396</v>
      </c>
      <c r="R1250">
        <v>0</v>
      </c>
      <c r="S1250">
        <v>0</v>
      </c>
      <c r="T1250">
        <v>0</v>
      </c>
      <c r="U1250">
        <v>25</v>
      </c>
      <c r="V1250">
        <v>0</v>
      </c>
      <c r="W1250">
        <v>0</v>
      </c>
      <c r="X1250">
        <v>0</v>
      </c>
      <c r="Y1250">
        <v>174.31473</v>
      </c>
      <c r="Z1250">
        <v>0</v>
      </c>
      <c r="AA1250">
        <v>0</v>
      </c>
      <c r="AB1250">
        <v>0</v>
      </c>
      <c r="AC1250">
        <v>9.1459609999999998</v>
      </c>
      <c r="AD1250">
        <v>0</v>
      </c>
      <c r="AE1250">
        <v>0</v>
      </c>
      <c r="AF1250">
        <v>183.4607</v>
      </c>
    </row>
    <row r="1251" spans="1:32" x14ac:dyDescent="0.3">
      <c r="A1251">
        <v>2802314</v>
      </c>
      <c r="B1251">
        <v>1</v>
      </c>
      <c r="C1251" t="s">
        <v>82</v>
      </c>
      <c r="D1251" t="s">
        <v>104</v>
      </c>
      <c r="E1251" t="s">
        <v>1228</v>
      </c>
      <c r="F1251" t="s">
        <v>270</v>
      </c>
      <c r="G1251" t="s">
        <v>31552</v>
      </c>
      <c r="H1251" t="s">
        <v>665</v>
      </c>
      <c r="I1251" t="s">
        <v>78</v>
      </c>
      <c r="J1251" t="s">
        <v>135</v>
      </c>
      <c r="K1251" t="s">
        <v>22</v>
      </c>
      <c r="L1251" t="s">
        <v>136</v>
      </c>
      <c r="M1251" t="s">
        <v>4872</v>
      </c>
      <c r="N1251" t="s">
        <v>4873</v>
      </c>
      <c r="O1251">
        <v>2.1580555555555554</v>
      </c>
      <c r="P1251">
        <v>0</v>
      </c>
      <c r="Q1251">
        <v>330</v>
      </c>
      <c r="R1251">
        <v>0</v>
      </c>
      <c r="S1251">
        <v>0</v>
      </c>
      <c r="T1251">
        <v>0</v>
      </c>
      <c r="U1251">
        <v>18</v>
      </c>
      <c r="V1251">
        <v>0</v>
      </c>
      <c r="W1251">
        <v>0</v>
      </c>
      <c r="X1251">
        <v>0</v>
      </c>
      <c r="Y1251">
        <v>251.00021000000001</v>
      </c>
      <c r="Z1251">
        <v>0</v>
      </c>
      <c r="AA1251">
        <v>0</v>
      </c>
      <c r="AB1251">
        <v>0</v>
      </c>
      <c r="AC1251">
        <v>9.4814340000000001</v>
      </c>
      <c r="AD1251">
        <v>0</v>
      </c>
      <c r="AE1251">
        <v>0</v>
      </c>
      <c r="AF1251">
        <v>260.48163</v>
      </c>
    </row>
    <row r="1252" spans="1:32" x14ac:dyDescent="0.3">
      <c r="A1252">
        <v>2802300</v>
      </c>
      <c r="B1252">
        <v>1</v>
      </c>
      <c r="C1252" t="s">
        <v>82</v>
      </c>
      <c r="D1252" t="s">
        <v>98</v>
      </c>
      <c r="E1252" t="s">
        <v>4855</v>
      </c>
      <c r="F1252" t="s">
        <v>4856</v>
      </c>
      <c r="G1252" t="s">
        <v>31546</v>
      </c>
      <c r="H1252" t="s">
        <v>1297</v>
      </c>
      <c r="I1252" t="s">
        <v>78</v>
      </c>
      <c r="J1252" t="s">
        <v>135</v>
      </c>
      <c r="K1252" t="s">
        <v>22</v>
      </c>
      <c r="L1252" t="s">
        <v>136</v>
      </c>
      <c r="M1252" t="s">
        <v>4874</v>
      </c>
      <c r="N1252" t="s">
        <v>4210</v>
      </c>
      <c r="O1252">
        <v>0.76027777777777783</v>
      </c>
      <c r="P1252">
        <v>0</v>
      </c>
      <c r="Q1252">
        <v>176</v>
      </c>
      <c r="R1252">
        <v>0</v>
      </c>
      <c r="S1252">
        <v>0</v>
      </c>
      <c r="T1252">
        <v>0</v>
      </c>
      <c r="U1252">
        <v>6</v>
      </c>
      <c r="V1252">
        <v>0</v>
      </c>
      <c r="W1252">
        <v>0</v>
      </c>
      <c r="X1252">
        <v>0</v>
      </c>
      <c r="Y1252">
        <v>46.279130000000002</v>
      </c>
      <c r="Z1252">
        <v>0</v>
      </c>
      <c r="AA1252">
        <v>0</v>
      </c>
      <c r="AB1252">
        <v>0</v>
      </c>
      <c r="AC1252">
        <v>1.2624656000000001</v>
      </c>
      <c r="AD1252">
        <v>0</v>
      </c>
      <c r="AE1252">
        <v>0</v>
      </c>
      <c r="AF1252">
        <v>47.541595000000001</v>
      </c>
    </row>
    <row r="1253" spans="1:32" x14ac:dyDescent="0.3">
      <c r="A1253">
        <v>2802363</v>
      </c>
      <c r="B1253">
        <v>1</v>
      </c>
      <c r="C1253" t="s">
        <v>82</v>
      </c>
      <c r="D1253" t="s">
        <v>88</v>
      </c>
      <c r="E1253" t="s">
        <v>4875</v>
      </c>
      <c r="F1253" t="s">
        <v>4876</v>
      </c>
      <c r="G1253" t="s">
        <v>31552</v>
      </c>
      <c r="H1253" t="s">
        <v>145</v>
      </c>
      <c r="I1253" t="s">
        <v>78</v>
      </c>
      <c r="J1253" t="s">
        <v>135</v>
      </c>
      <c r="K1253" t="s">
        <v>22</v>
      </c>
      <c r="L1253" t="s">
        <v>136</v>
      </c>
      <c r="M1253" t="s">
        <v>4877</v>
      </c>
      <c r="N1253" t="s">
        <v>4878</v>
      </c>
      <c r="O1253">
        <v>0.16250000000000001</v>
      </c>
      <c r="P1253">
        <v>0</v>
      </c>
      <c r="Q1253">
        <v>188</v>
      </c>
      <c r="R1253">
        <v>0</v>
      </c>
      <c r="S1253">
        <v>0</v>
      </c>
      <c r="T1253">
        <v>0</v>
      </c>
      <c r="U1253">
        <v>5</v>
      </c>
      <c r="V1253">
        <v>0</v>
      </c>
      <c r="W1253">
        <v>0</v>
      </c>
      <c r="X1253">
        <v>0</v>
      </c>
      <c r="Y1253">
        <v>7.1836469999999997</v>
      </c>
      <c r="Z1253">
        <v>0</v>
      </c>
      <c r="AA1253">
        <v>0</v>
      </c>
      <c r="AB1253">
        <v>0</v>
      </c>
      <c r="AC1253">
        <v>0.23178252999999999</v>
      </c>
      <c r="AD1253">
        <v>0</v>
      </c>
      <c r="AE1253">
        <v>0</v>
      </c>
      <c r="AF1253">
        <v>7.4154299999999997</v>
      </c>
    </row>
    <row r="1254" spans="1:32" x14ac:dyDescent="0.3">
      <c r="A1254">
        <v>2802248</v>
      </c>
      <c r="B1254">
        <v>1</v>
      </c>
      <c r="C1254" t="s">
        <v>82</v>
      </c>
      <c r="D1254" t="s">
        <v>104</v>
      </c>
      <c r="E1254" t="s">
        <v>4879</v>
      </c>
      <c r="F1254" t="s">
        <v>4880</v>
      </c>
      <c r="G1254" t="s">
        <v>31546</v>
      </c>
      <c r="H1254" t="s">
        <v>223</v>
      </c>
      <c r="I1254" t="s">
        <v>78</v>
      </c>
      <c r="J1254" t="s">
        <v>135</v>
      </c>
      <c r="K1254" t="s">
        <v>22</v>
      </c>
      <c r="L1254" t="s">
        <v>136</v>
      </c>
      <c r="M1254" t="s">
        <v>4881</v>
      </c>
      <c r="N1254" t="s">
        <v>4882</v>
      </c>
      <c r="O1254">
        <v>3.9141666666666666</v>
      </c>
      <c r="P1254">
        <v>0</v>
      </c>
      <c r="Q1254">
        <v>43</v>
      </c>
      <c r="R1254">
        <v>0</v>
      </c>
      <c r="S1254">
        <v>0</v>
      </c>
      <c r="T1254">
        <v>0</v>
      </c>
      <c r="U1254">
        <v>4</v>
      </c>
      <c r="V1254">
        <v>0</v>
      </c>
      <c r="W1254">
        <v>0</v>
      </c>
      <c r="X1254">
        <v>0</v>
      </c>
      <c r="Y1254">
        <v>42.624133999999998</v>
      </c>
      <c r="Z1254">
        <v>0</v>
      </c>
      <c r="AA1254">
        <v>0</v>
      </c>
      <c r="AB1254">
        <v>0</v>
      </c>
      <c r="AC1254">
        <v>32.860455000000002</v>
      </c>
      <c r="AD1254">
        <v>0</v>
      </c>
      <c r="AE1254">
        <v>0</v>
      </c>
      <c r="AF1254">
        <v>75.484589999999997</v>
      </c>
    </row>
    <row r="1255" spans="1:32" x14ac:dyDescent="0.3">
      <c r="A1255">
        <v>2802249</v>
      </c>
      <c r="B1255">
        <v>1</v>
      </c>
      <c r="C1255" t="s">
        <v>82</v>
      </c>
      <c r="D1255" t="s">
        <v>103</v>
      </c>
      <c r="E1255" t="s">
        <v>4883</v>
      </c>
      <c r="F1255" t="s">
        <v>592</v>
      </c>
      <c r="G1255" t="s">
        <v>31546</v>
      </c>
      <c r="H1255" t="s">
        <v>223</v>
      </c>
      <c r="I1255" t="s">
        <v>78</v>
      </c>
      <c r="J1255" t="s">
        <v>135</v>
      </c>
      <c r="K1255" t="s">
        <v>22</v>
      </c>
      <c r="L1255" t="s">
        <v>136</v>
      </c>
      <c r="M1255" t="s">
        <v>4884</v>
      </c>
      <c r="N1255" t="s">
        <v>4885</v>
      </c>
      <c r="O1255">
        <v>1.5577777777777777</v>
      </c>
      <c r="P1255">
        <v>0</v>
      </c>
      <c r="Q1255">
        <v>35</v>
      </c>
      <c r="R1255">
        <v>0</v>
      </c>
      <c r="S1255">
        <v>6</v>
      </c>
      <c r="T1255">
        <v>0</v>
      </c>
      <c r="U1255">
        <v>5</v>
      </c>
      <c r="V1255">
        <v>0</v>
      </c>
      <c r="W1255">
        <v>0</v>
      </c>
      <c r="X1255">
        <v>0</v>
      </c>
      <c r="Y1255">
        <v>7.1145344000000001</v>
      </c>
      <c r="Z1255">
        <v>0</v>
      </c>
      <c r="AA1255">
        <v>0.52456902999999999</v>
      </c>
      <c r="AB1255">
        <v>0</v>
      </c>
      <c r="AC1255">
        <v>3.5673746999999998</v>
      </c>
      <c r="AD1255">
        <v>0</v>
      </c>
      <c r="AE1255">
        <v>0</v>
      </c>
      <c r="AF1255">
        <v>11.206478000000001</v>
      </c>
    </row>
    <row r="1256" spans="1:32" x14ac:dyDescent="0.3">
      <c r="A1256">
        <v>2802240</v>
      </c>
      <c r="B1256">
        <v>1</v>
      </c>
      <c r="C1256" t="s">
        <v>83</v>
      </c>
      <c r="D1256" t="s">
        <v>114</v>
      </c>
      <c r="E1256" t="s">
        <v>4886</v>
      </c>
      <c r="F1256" t="s">
        <v>4887</v>
      </c>
      <c r="G1256" t="s">
        <v>31548</v>
      </c>
      <c r="H1256" t="s">
        <v>333</v>
      </c>
      <c r="I1256" t="s">
        <v>78</v>
      </c>
      <c r="J1256" t="s">
        <v>135</v>
      </c>
      <c r="K1256" t="s">
        <v>22</v>
      </c>
      <c r="L1256" t="s">
        <v>136</v>
      </c>
      <c r="M1256" t="s">
        <v>4888</v>
      </c>
      <c r="N1256" t="s">
        <v>4889</v>
      </c>
      <c r="O1256">
        <v>2.1338888888888889</v>
      </c>
      <c r="P1256">
        <v>0</v>
      </c>
      <c r="Q1256">
        <v>1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0.78064599999999995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0.78064599999999995</v>
      </c>
    </row>
    <row r="1257" spans="1:32" x14ac:dyDescent="0.3">
      <c r="A1257">
        <v>2802123</v>
      </c>
      <c r="B1257">
        <v>1</v>
      </c>
      <c r="C1257" t="s">
        <v>83</v>
      </c>
      <c r="D1257" t="s">
        <v>127</v>
      </c>
      <c r="E1257" t="s">
        <v>4890</v>
      </c>
      <c r="F1257" t="s">
        <v>4891</v>
      </c>
      <c r="G1257" t="s">
        <v>31552</v>
      </c>
      <c r="H1257" t="s">
        <v>665</v>
      </c>
      <c r="I1257" t="s">
        <v>78</v>
      </c>
      <c r="J1257" t="s">
        <v>135</v>
      </c>
      <c r="K1257" t="s">
        <v>22</v>
      </c>
      <c r="L1257" t="s">
        <v>136</v>
      </c>
      <c r="M1257" t="s">
        <v>4892</v>
      </c>
      <c r="N1257" t="s">
        <v>4893</v>
      </c>
      <c r="O1257">
        <v>1.6561111111111111</v>
      </c>
      <c r="P1257">
        <v>0</v>
      </c>
      <c r="Q1257">
        <v>87</v>
      </c>
      <c r="R1257">
        <v>0</v>
      </c>
      <c r="S1257">
        <v>0</v>
      </c>
      <c r="T1257">
        <v>0</v>
      </c>
      <c r="U1257">
        <v>5</v>
      </c>
      <c r="V1257">
        <v>0</v>
      </c>
      <c r="W1257">
        <v>0</v>
      </c>
      <c r="X1257">
        <v>0</v>
      </c>
      <c r="Y1257">
        <v>11.482436999999999</v>
      </c>
      <c r="Z1257">
        <v>0</v>
      </c>
      <c r="AA1257">
        <v>0</v>
      </c>
      <c r="AB1257">
        <v>0</v>
      </c>
      <c r="AC1257">
        <v>3.8901181</v>
      </c>
      <c r="AD1257">
        <v>0</v>
      </c>
      <c r="AE1257">
        <v>0</v>
      </c>
      <c r="AF1257">
        <v>15.372555999999999</v>
      </c>
    </row>
    <row r="1258" spans="1:32" x14ac:dyDescent="0.3">
      <c r="A1258">
        <v>2802120</v>
      </c>
      <c r="B1258">
        <v>1</v>
      </c>
      <c r="C1258" t="s">
        <v>82</v>
      </c>
      <c r="D1258" t="s">
        <v>111</v>
      </c>
      <c r="E1258" t="s">
        <v>4894</v>
      </c>
      <c r="F1258" t="s">
        <v>4895</v>
      </c>
      <c r="G1258" t="s">
        <v>31552</v>
      </c>
      <c r="H1258" t="s">
        <v>145</v>
      </c>
      <c r="I1258" t="s">
        <v>78</v>
      </c>
      <c r="J1258" t="s">
        <v>135</v>
      </c>
      <c r="K1258" t="s">
        <v>22</v>
      </c>
      <c r="L1258" t="s">
        <v>136</v>
      </c>
      <c r="M1258" t="s">
        <v>4896</v>
      </c>
      <c r="N1258" t="s">
        <v>4897</v>
      </c>
      <c r="O1258">
        <v>0.69222222222222218</v>
      </c>
      <c r="P1258">
        <v>0</v>
      </c>
      <c r="Q1258">
        <v>521</v>
      </c>
      <c r="R1258">
        <v>0</v>
      </c>
      <c r="S1258">
        <v>0</v>
      </c>
      <c r="T1258">
        <v>0</v>
      </c>
      <c r="U1258">
        <v>37</v>
      </c>
      <c r="V1258">
        <v>0</v>
      </c>
      <c r="W1258">
        <v>0</v>
      </c>
      <c r="X1258">
        <v>0</v>
      </c>
      <c r="Y1258">
        <v>67.968636000000004</v>
      </c>
      <c r="Z1258">
        <v>0</v>
      </c>
      <c r="AA1258">
        <v>0</v>
      </c>
      <c r="AB1258">
        <v>0</v>
      </c>
      <c r="AC1258">
        <v>13.726228000000001</v>
      </c>
      <c r="AD1258">
        <v>0</v>
      </c>
      <c r="AE1258">
        <v>0</v>
      </c>
      <c r="AF1258">
        <v>81.694860000000006</v>
      </c>
    </row>
    <row r="1259" spans="1:32" x14ac:dyDescent="0.3">
      <c r="A1259">
        <v>2802106</v>
      </c>
      <c r="B1259">
        <v>1</v>
      </c>
      <c r="C1259" t="s">
        <v>82</v>
      </c>
      <c r="D1259" t="s">
        <v>108</v>
      </c>
      <c r="E1259" t="s">
        <v>4898</v>
      </c>
      <c r="F1259" t="s">
        <v>4899</v>
      </c>
      <c r="G1259" t="s">
        <v>31548</v>
      </c>
      <c r="H1259" t="s">
        <v>893</v>
      </c>
      <c r="I1259" t="s">
        <v>78</v>
      </c>
      <c r="J1259" t="s">
        <v>135</v>
      </c>
      <c r="K1259" t="s">
        <v>22</v>
      </c>
      <c r="L1259" t="s">
        <v>136</v>
      </c>
      <c r="M1259" t="s">
        <v>4900</v>
      </c>
      <c r="N1259" t="s">
        <v>4901</v>
      </c>
      <c r="O1259">
        <v>2.1791666666666667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9.8937010000000006E-2</v>
      </c>
      <c r="AD1259">
        <v>0</v>
      </c>
      <c r="AE1259">
        <v>0</v>
      </c>
      <c r="AF1259">
        <v>9.8937010000000006E-2</v>
      </c>
    </row>
    <row r="1260" spans="1:32" x14ac:dyDescent="0.3">
      <c r="A1260">
        <v>2801995</v>
      </c>
      <c r="B1260">
        <v>1</v>
      </c>
      <c r="C1260" t="s">
        <v>83</v>
      </c>
      <c r="D1260" t="s">
        <v>121</v>
      </c>
      <c r="E1260" t="s">
        <v>4902</v>
      </c>
      <c r="F1260" t="s">
        <v>4903</v>
      </c>
      <c r="G1260" t="s">
        <v>31551</v>
      </c>
      <c r="H1260" t="s">
        <v>672</v>
      </c>
      <c r="I1260" t="s">
        <v>79</v>
      </c>
      <c r="J1260" t="s">
        <v>135</v>
      </c>
      <c r="K1260" t="s">
        <v>22</v>
      </c>
      <c r="L1260" t="s">
        <v>136</v>
      </c>
      <c r="M1260" t="s">
        <v>4904</v>
      </c>
      <c r="N1260" t="s">
        <v>4905</v>
      </c>
      <c r="O1260">
        <v>0.95694444444444449</v>
      </c>
      <c r="P1260">
        <v>0</v>
      </c>
      <c r="Q1260">
        <v>49</v>
      </c>
      <c r="R1260">
        <v>0</v>
      </c>
      <c r="S1260">
        <v>2</v>
      </c>
      <c r="T1260">
        <v>0</v>
      </c>
      <c r="U1260">
        <v>2</v>
      </c>
      <c r="V1260">
        <v>0</v>
      </c>
      <c r="W1260">
        <v>0</v>
      </c>
      <c r="X1260">
        <v>0</v>
      </c>
      <c r="Y1260">
        <v>3.2499729999999998</v>
      </c>
      <c r="Z1260">
        <v>0</v>
      </c>
      <c r="AA1260">
        <v>1.5385209</v>
      </c>
      <c r="AB1260">
        <v>0</v>
      </c>
      <c r="AC1260">
        <v>3.5428248999999998E-3</v>
      </c>
      <c r="AD1260">
        <v>0</v>
      </c>
      <c r="AE1260">
        <v>0</v>
      </c>
      <c r="AF1260">
        <v>4.7920369999999997</v>
      </c>
    </row>
    <row r="1261" spans="1:32" x14ac:dyDescent="0.3">
      <c r="A1261">
        <v>2801960</v>
      </c>
      <c r="B1261">
        <v>1</v>
      </c>
      <c r="C1261" t="s">
        <v>82</v>
      </c>
      <c r="D1261" t="s">
        <v>91</v>
      </c>
      <c r="E1261" t="s">
        <v>4906</v>
      </c>
      <c r="F1261" t="s">
        <v>4907</v>
      </c>
      <c r="G1261" t="s">
        <v>31546</v>
      </c>
      <c r="H1261" t="s">
        <v>1297</v>
      </c>
      <c r="I1261" t="s">
        <v>78</v>
      </c>
      <c r="J1261" t="s">
        <v>135</v>
      </c>
      <c r="K1261" t="s">
        <v>22</v>
      </c>
      <c r="L1261" t="s">
        <v>136</v>
      </c>
      <c r="M1261" t="s">
        <v>4908</v>
      </c>
      <c r="N1261" t="s">
        <v>4909</v>
      </c>
      <c r="O1261">
        <v>4.1958333333333337</v>
      </c>
      <c r="P1261">
        <v>0</v>
      </c>
      <c r="Q1261">
        <v>36</v>
      </c>
      <c r="R1261">
        <v>0</v>
      </c>
      <c r="S1261">
        <v>0</v>
      </c>
      <c r="T1261">
        <v>0</v>
      </c>
      <c r="U1261">
        <v>5</v>
      </c>
      <c r="V1261">
        <v>0</v>
      </c>
      <c r="W1261">
        <v>0</v>
      </c>
      <c r="X1261">
        <v>0</v>
      </c>
      <c r="Y1261">
        <v>25.413383</v>
      </c>
      <c r="Z1261">
        <v>0</v>
      </c>
      <c r="AA1261">
        <v>0</v>
      </c>
      <c r="AB1261">
        <v>0</v>
      </c>
      <c r="AC1261">
        <v>10.703059</v>
      </c>
      <c r="AD1261">
        <v>0</v>
      </c>
      <c r="AE1261">
        <v>0</v>
      </c>
      <c r="AF1261">
        <v>36.116444000000001</v>
      </c>
    </row>
    <row r="1262" spans="1:32" x14ac:dyDescent="0.3">
      <c r="A1262">
        <v>2801909</v>
      </c>
      <c r="B1262">
        <v>1</v>
      </c>
      <c r="C1262" t="s">
        <v>82</v>
      </c>
      <c r="D1262" t="s">
        <v>92</v>
      </c>
      <c r="E1262" t="s">
        <v>4910</v>
      </c>
      <c r="F1262" t="s">
        <v>4911</v>
      </c>
      <c r="G1262" t="s">
        <v>31548</v>
      </c>
      <c r="H1262" t="s">
        <v>893</v>
      </c>
      <c r="I1262" t="s">
        <v>78</v>
      </c>
      <c r="J1262" t="s">
        <v>135</v>
      </c>
      <c r="K1262" t="s">
        <v>22</v>
      </c>
      <c r="L1262" t="s">
        <v>136</v>
      </c>
      <c r="M1262" t="s">
        <v>4912</v>
      </c>
      <c r="N1262" t="s">
        <v>4913</v>
      </c>
      <c r="O1262">
        <v>8.4366666666666674</v>
      </c>
      <c r="P1262">
        <v>0</v>
      </c>
      <c r="Q1262">
        <v>1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2.5471780000000002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2.5471780000000002</v>
      </c>
    </row>
    <row r="1263" spans="1:32" x14ac:dyDescent="0.3">
      <c r="A1263">
        <v>2801733</v>
      </c>
      <c r="B1263">
        <v>1</v>
      </c>
      <c r="C1263" t="s">
        <v>82</v>
      </c>
      <c r="D1263" t="s">
        <v>88</v>
      </c>
      <c r="E1263" t="s">
        <v>4914</v>
      </c>
      <c r="F1263" t="s">
        <v>4915</v>
      </c>
      <c r="G1263" t="s">
        <v>31546</v>
      </c>
      <c r="H1263" t="s">
        <v>223</v>
      </c>
      <c r="I1263" t="s">
        <v>78</v>
      </c>
      <c r="J1263" t="s">
        <v>135</v>
      </c>
      <c r="K1263" t="s">
        <v>22</v>
      </c>
      <c r="L1263" t="s">
        <v>136</v>
      </c>
      <c r="M1263" t="s">
        <v>4916</v>
      </c>
      <c r="N1263" t="s">
        <v>4917</v>
      </c>
      <c r="O1263">
        <v>2.9641666666666668</v>
      </c>
      <c r="P1263">
        <v>0</v>
      </c>
      <c r="Q1263">
        <v>43</v>
      </c>
      <c r="R1263">
        <v>0</v>
      </c>
      <c r="S1263">
        <v>1</v>
      </c>
      <c r="T1263">
        <v>0</v>
      </c>
      <c r="U1263">
        <v>5</v>
      </c>
      <c r="V1263">
        <v>0</v>
      </c>
      <c r="W1263">
        <v>0</v>
      </c>
      <c r="X1263">
        <v>0</v>
      </c>
      <c r="Y1263">
        <v>15.841297000000001</v>
      </c>
      <c r="Z1263">
        <v>0</v>
      </c>
      <c r="AA1263">
        <v>5.9249090000000004</v>
      </c>
      <c r="AB1263">
        <v>0</v>
      </c>
      <c r="AC1263">
        <v>6.2753085999999998</v>
      </c>
      <c r="AD1263">
        <v>0</v>
      </c>
      <c r="AE1263">
        <v>0</v>
      </c>
      <c r="AF1263">
        <v>28.041515</v>
      </c>
    </row>
    <row r="1264" spans="1:32" x14ac:dyDescent="0.3">
      <c r="A1264">
        <v>2801727</v>
      </c>
      <c r="B1264">
        <v>1</v>
      </c>
      <c r="C1264" t="s">
        <v>82</v>
      </c>
      <c r="D1264" t="s">
        <v>106</v>
      </c>
      <c r="E1264" t="s">
        <v>4918</v>
      </c>
      <c r="F1264" t="s">
        <v>4919</v>
      </c>
      <c r="G1264" t="s">
        <v>31546</v>
      </c>
      <c r="H1264" t="s">
        <v>223</v>
      </c>
      <c r="I1264" t="s">
        <v>78</v>
      </c>
      <c r="J1264" t="s">
        <v>135</v>
      </c>
      <c r="K1264" t="s">
        <v>22</v>
      </c>
      <c r="L1264" t="s">
        <v>136</v>
      </c>
      <c r="M1264" t="s">
        <v>4920</v>
      </c>
      <c r="N1264" t="s">
        <v>4921</v>
      </c>
      <c r="O1264">
        <v>6.63</v>
      </c>
      <c r="P1264">
        <v>0</v>
      </c>
      <c r="Q1264">
        <v>41</v>
      </c>
      <c r="R1264">
        <v>0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0</v>
      </c>
      <c r="Y1264">
        <v>47.043819999999997</v>
      </c>
      <c r="Z1264">
        <v>0</v>
      </c>
      <c r="AA1264">
        <v>0</v>
      </c>
      <c r="AB1264">
        <v>0</v>
      </c>
      <c r="AC1264">
        <v>0.67581590000000002</v>
      </c>
      <c r="AD1264">
        <v>0</v>
      </c>
      <c r="AE1264">
        <v>0</v>
      </c>
      <c r="AF1264">
        <v>47.719634999999997</v>
      </c>
    </row>
    <row r="1265" spans="1:32" x14ac:dyDescent="0.3">
      <c r="A1265">
        <v>2801730</v>
      </c>
      <c r="B1265">
        <v>1</v>
      </c>
      <c r="C1265" t="s">
        <v>82</v>
      </c>
      <c r="D1265" t="s">
        <v>104</v>
      </c>
      <c r="E1265" t="s">
        <v>4186</v>
      </c>
      <c r="F1265" t="s">
        <v>4187</v>
      </c>
      <c r="G1265" t="s">
        <v>31546</v>
      </c>
      <c r="H1265" t="s">
        <v>643</v>
      </c>
      <c r="I1265" t="s">
        <v>78</v>
      </c>
      <c r="J1265" t="s">
        <v>135</v>
      </c>
      <c r="K1265" t="s">
        <v>22</v>
      </c>
      <c r="L1265" t="s">
        <v>186</v>
      </c>
      <c r="M1265" t="s">
        <v>4922</v>
      </c>
      <c r="N1265" t="s">
        <v>4923</v>
      </c>
      <c r="O1265">
        <v>6.2827777777777776</v>
      </c>
      <c r="P1265">
        <v>0</v>
      </c>
      <c r="Q1265">
        <v>77</v>
      </c>
      <c r="R1265">
        <v>0</v>
      </c>
      <c r="S1265">
        <v>0</v>
      </c>
      <c r="T1265">
        <v>0</v>
      </c>
      <c r="U1265">
        <v>4</v>
      </c>
      <c r="V1265">
        <v>0</v>
      </c>
      <c r="W1265">
        <v>0</v>
      </c>
      <c r="X1265">
        <v>0</v>
      </c>
      <c r="Y1265">
        <v>175.91292000000001</v>
      </c>
      <c r="Z1265">
        <v>0</v>
      </c>
      <c r="AA1265">
        <v>0</v>
      </c>
      <c r="AB1265">
        <v>0</v>
      </c>
      <c r="AC1265">
        <v>11.781344000000001</v>
      </c>
      <c r="AD1265">
        <v>0</v>
      </c>
      <c r="AE1265">
        <v>0</v>
      </c>
      <c r="AF1265">
        <v>187.69426000000001</v>
      </c>
    </row>
    <row r="1266" spans="1:32" x14ac:dyDescent="0.3">
      <c r="A1266">
        <v>2801725</v>
      </c>
      <c r="B1266">
        <v>1</v>
      </c>
      <c r="C1266" t="s">
        <v>82</v>
      </c>
      <c r="D1266" t="s">
        <v>103</v>
      </c>
      <c r="E1266" t="s">
        <v>4924</v>
      </c>
      <c r="F1266" t="s">
        <v>4925</v>
      </c>
      <c r="G1266" t="s">
        <v>31546</v>
      </c>
      <c r="H1266" t="s">
        <v>223</v>
      </c>
      <c r="I1266" t="s">
        <v>78</v>
      </c>
      <c r="J1266" t="s">
        <v>135</v>
      </c>
      <c r="K1266" t="s">
        <v>22</v>
      </c>
      <c r="L1266" t="s">
        <v>136</v>
      </c>
      <c r="M1266" t="s">
        <v>4926</v>
      </c>
      <c r="N1266" t="s">
        <v>4927</v>
      </c>
      <c r="O1266">
        <v>2.1063888888888891</v>
      </c>
      <c r="P1266">
        <v>0</v>
      </c>
      <c r="Q1266">
        <v>21</v>
      </c>
      <c r="R1266">
        <v>0</v>
      </c>
      <c r="S1266">
        <v>2</v>
      </c>
      <c r="T1266">
        <v>0</v>
      </c>
      <c r="U1266">
        <v>1</v>
      </c>
      <c r="V1266">
        <v>0</v>
      </c>
      <c r="W1266">
        <v>0</v>
      </c>
      <c r="X1266">
        <v>0</v>
      </c>
      <c r="Y1266">
        <v>6.1324835000000002</v>
      </c>
      <c r="Z1266">
        <v>0</v>
      </c>
      <c r="AA1266">
        <v>0.10461524</v>
      </c>
      <c r="AB1266">
        <v>0</v>
      </c>
      <c r="AC1266">
        <v>2.0543184000000001</v>
      </c>
      <c r="AD1266">
        <v>0</v>
      </c>
      <c r="AE1266">
        <v>0</v>
      </c>
      <c r="AF1266">
        <v>8.2914169999999991</v>
      </c>
    </row>
    <row r="1267" spans="1:32" x14ac:dyDescent="0.3">
      <c r="A1267">
        <v>2801735</v>
      </c>
      <c r="B1267">
        <v>1</v>
      </c>
      <c r="C1267" t="s">
        <v>82</v>
      </c>
      <c r="D1267" t="s">
        <v>104</v>
      </c>
      <c r="E1267" t="s">
        <v>4928</v>
      </c>
      <c r="F1267" t="s">
        <v>4929</v>
      </c>
      <c r="G1267" t="s">
        <v>31546</v>
      </c>
      <c r="H1267" t="s">
        <v>643</v>
      </c>
      <c r="I1267" t="s">
        <v>78</v>
      </c>
      <c r="J1267" t="s">
        <v>135</v>
      </c>
      <c r="K1267" t="s">
        <v>22</v>
      </c>
      <c r="L1267" t="s">
        <v>186</v>
      </c>
      <c r="M1267" t="s">
        <v>4930</v>
      </c>
      <c r="N1267" t="s">
        <v>4931</v>
      </c>
      <c r="O1267">
        <v>6.2861111111111114</v>
      </c>
      <c r="P1267">
        <v>0</v>
      </c>
      <c r="Q1267">
        <v>122</v>
      </c>
      <c r="R1267">
        <v>0</v>
      </c>
      <c r="S1267">
        <v>0</v>
      </c>
      <c r="T1267">
        <v>0</v>
      </c>
      <c r="U1267">
        <v>7</v>
      </c>
      <c r="V1267">
        <v>0</v>
      </c>
      <c r="W1267">
        <v>0</v>
      </c>
      <c r="X1267">
        <v>0</v>
      </c>
      <c r="Y1267">
        <v>281.31396000000001</v>
      </c>
      <c r="Z1267">
        <v>0</v>
      </c>
      <c r="AA1267">
        <v>0</v>
      </c>
      <c r="AB1267">
        <v>0</v>
      </c>
      <c r="AC1267">
        <v>16.549880999999999</v>
      </c>
      <c r="AD1267">
        <v>0</v>
      </c>
      <c r="AE1267">
        <v>0</v>
      </c>
      <c r="AF1267">
        <v>297.86383000000001</v>
      </c>
    </row>
    <row r="1268" spans="1:32" x14ac:dyDescent="0.3">
      <c r="A1268">
        <v>2801732</v>
      </c>
      <c r="B1268">
        <v>1</v>
      </c>
      <c r="C1268" t="s">
        <v>82</v>
      </c>
      <c r="D1268" t="s">
        <v>104</v>
      </c>
      <c r="E1268" t="s">
        <v>4932</v>
      </c>
      <c r="F1268" t="s">
        <v>4933</v>
      </c>
      <c r="G1268" t="s">
        <v>31546</v>
      </c>
      <c r="H1268" t="s">
        <v>643</v>
      </c>
      <c r="I1268" t="s">
        <v>78</v>
      </c>
      <c r="J1268" t="s">
        <v>135</v>
      </c>
      <c r="K1268" t="s">
        <v>22</v>
      </c>
      <c r="L1268" t="s">
        <v>186</v>
      </c>
      <c r="M1268" t="s">
        <v>4934</v>
      </c>
      <c r="N1268" t="s">
        <v>4935</v>
      </c>
      <c r="O1268">
        <v>6.2716666666666665</v>
      </c>
      <c r="P1268">
        <v>0</v>
      </c>
      <c r="Q1268">
        <v>53</v>
      </c>
      <c r="R1268">
        <v>0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0</v>
      </c>
      <c r="Y1268">
        <v>118.98838000000001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118.98838000000001</v>
      </c>
    </row>
    <row r="1269" spans="1:32" x14ac:dyDescent="0.3">
      <c r="A1269">
        <v>2801683</v>
      </c>
      <c r="B1269">
        <v>1</v>
      </c>
      <c r="C1269" t="s">
        <v>83</v>
      </c>
      <c r="D1269" t="s">
        <v>123</v>
      </c>
      <c r="E1269" t="s">
        <v>4936</v>
      </c>
      <c r="F1269" t="s">
        <v>4937</v>
      </c>
      <c r="G1269" t="s">
        <v>31546</v>
      </c>
      <c r="H1269" t="s">
        <v>1297</v>
      </c>
      <c r="I1269" t="s">
        <v>78</v>
      </c>
      <c r="J1269" t="s">
        <v>135</v>
      </c>
      <c r="K1269" t="s">
        <v>22</v>
      </c>
      <c r="L1269" t="s">
        <v>136</v>
      </c>
      <c r="M1269" t="s">
        <v>4938</v>
      </c>
      <c r="N1269" t="s">
        <v>4939</v>
      </c>
      <c r="O1269">
        <v>1.2713888888888889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51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8.1520139999999994</v>
      </c>
      <c r="AD1269">
        <v>0</v>
      </c>
      <c r="AE1269">
        <v>0</v>
      </c>
      <c r="AF1269">
        <v>8.1520139999999994</v>
      </c>
    </row>
    <row r="1270" spans="1:32" x14ac:dyDescent="0.3">
      <c r="A1270">
        <v>2801703</v>
      </c>
      <c r="B1270">
        <v>1</v>
      </c>
      <c r="C1270" t="s">
        <v>82</v>
      </c>
      <c r="D1270" t="s">
        <v>96</v>
      </c>
      <c r="E1270" t="s">
        <v>4940</v>
      </c>
      <c r="F1270" t="s">
        <v>4941</v>
      </c>
      <c r="G1270" t="s">
        <v>31552</v>
      </c>
      <c r="H1270" t="s">
        <v>2951</v>
      </c>
      <c r="I1270" t="s">
        <v>78</v>
      </c>
      <c r="J1270" t="s">
        <v>135</v>
      </c>
      <c r="K1270" t="s">
        <v>22</v>
      </c>
      <c r="L1270" t="s">
        <v>136</v>
      </c>
      <c r="M1270" t="s">
        <v>4942</v>
      </c>
      <c r="N1270" t="s">
        <v>4943</v>
      </c>
      <c r="O1270">
        <v>0.80500000000000005</v>
      </c>
      <c r="P1270">
        <v>0</v>
      </c>
      <c r="Q1270">
        <v>715</v>
      </c>
      <c r="R1270">
        <v>0</v>
      </c>
      <c r="S1270">
        <v>0</v>
      </c>
      <c r="T1270">
        <v>0</v>
      </c>
      <c r="U1270">
        <v>143</v>
      </c>
      <c r="V1270">
        <v>0</v>
      </c>
      <c r="W1270">
        <v>0</v>
      </c>
      <c r="X1270">
        <v>0</v>
      </c>
      <c r="Y1270">
        <v>123.79657</v>
      </c>
      <c r="Z1270">
        <v>0</v>
      </c>
      <c r="AA1270">
        <v>0</v>
      </c>
      <c r="AB1270">
        <v>0</v>
      </c>
      <c r="AC1270">
        <v>44.549312999999998</v>
      </c>
      <c r="AD1270">
        <v>0</v>
      </c>
      <c r="AE1270">
        <v>0</v>
      </c>
      <c r="AF1270">
        <v>168.34589</v>
      </c>
    </row>
    <row r="1271" spans="1:32" x14ac:dyDescent="0.3">
      <c r="A1271">
        <v>2801734</v>
      </c>
      <c r="B1271">
        <v>1</v>
      </c>
      <c r="C1271" t="s">
        <v>83</v>
      </c>
      <c r="D1271" t="s">
        <v>122</v>
      </c>
      <c r="E1271" t="s">
        <v>4944</v>
      </c>
      <c r="F1271" t="s">
        <v>4945</v>
      </c>
      <c r="G1271" t="s">
        <v>31551</v>
      </c>
      <c r="H1271" t="s">
        <v>648</v>
      </c>
      <c r="I1271" t="s">
        <v>79</v>
      </c>
      <c r="J1271" t="s">
        <v>135</v>
      </c>
      <c r="K1271" t="s">
        <v>22</v>
      </c>
      <c r="L1271" t="s">
        <v>186</v>
      </c>
      <c r="M1271" t="s">
        <v>4946</v>
      </c>
      <c r="N1271" t="s">
        <v>4947</v>
      </c>
      <c r="O1271">
        <v>6.3819444444444446</v>
      </c>
      <c r="P1271">
        <v>0</v>
      </c>
      <c r="Q1271">
        <v>650</v>
      </c>
      <c r="R1271">
        <v>0</v>
      </c>
      <c r="S1271">
        <v>0</v>
      </c>
      <c r="T1271">
        <v>1</v>
      </c>
      <c r="U1271">
        <v>18</v>
      </c>
      <c r="V1271">
        <v>0</v>
      </c>
      <c r="W1271">
        <v>0</v>
      </c>
      <c r="X1271">
        <v>0</v>
      </c>
      <c r="Y1271">
        <v>818.82929999999999</v>
      </c>
      <c r="Z1271">
        <v>0</v>
      </c>
      <c r="AA1271">
        <v>0</v>
      </c>
      <c r="AB1271">
        <v>93.463210000000004</v>
      </c>
      <c r="AC1271">
        <v>100.187744</v>
      </c>
      <c r="AD1271">
        <v>0</v>
      </c>
      <c r="AE1271">
        <v>0</v>
      </c>
      <c r="AF1271">
        <v>1012.4802</v>
      </c>
    </row>
    <row r="1272" spans="1:32" x14ac:dyDescent="0.3">
      <c r="A1272">
        <v>2801625</v>
      </c>
      <c r="B1272">
        <v>1</v>
      </c>
      <c r="C1272" t="s">
        <v>82</v>
      </c>
      <c r="D1272" t="s">
        <v>91</v>
      </c>
      <c r="E1272" t="s">
        <v>4948</v>
      </c>
      <c r="F1272" t="s">
        <v>4949</v>
      </c>
      <c r="G1272" t="s">
        <v>31548</v>
      </c>
      <c r="H1272" t="s">
        <v>333</v>
      </c>
      <c r="I1272" t="s">
        <v>78</v>
      </c>
      <c r="J1272" t="s">
        <v>135</v>
      </c>
      <c r="K1272" t="s">
        <v>22</v>
      </c>
      <c r="L1272" t="s">
        <v>136</v>
      </c>
      <c r="M1272" t="s">
        <v>4950</v>
      </c>
      <c r="N1272" t="s">
        <v>4951</v>
      </c>
      <c r="O1272">
        <v>2.3488888888888888</v>
      </c>
      <c r="P1272">
        <v>0</v>
      </c>
      <c r="Q1272">
        <v>1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5.2907610000000001E-2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5.2907610000000001E-2</v>
      </c>
    </row>
    <row r="1273" spans="1:32" x14ac:dyDescent="0.3">
      <c r="A1273">
        <v>2801621</v>
      </c>
      <c r="B1273">
        <v>1</v>
      </c>
      <c r="C1273" t="s">
        <v>82</v>
      </c>
      <c r="D1273" t="s">
        <v>106</v>
      </c>
      <c r="E1273" t="s">
        <v>4952</v>
      </c>
      <c r="F1273" t="s">
        <v>4953</v>
      </c>
      <c r="G1273" t="s">
        <v>31546</v>
      </c>
      <c r="H1273" t="s">
        <v>145</v>
      </c>
      <c r="I1273" t="s">
        <v>78</v>
      </c>
      <c r="J1273" t="s">
        <v>135</v>
      </c>
      <c r="K1273" t="s">
        <v>22</v>
      </c>
      <c r="L1273" t="s">
        <v>136</v>
      </c>
      <c r="M1273" t="s">
        <v>4954</v>
      </c>
      <c r="N1273" t="s">
        <v>4955</v>
      </c>
      <c r="O1273">
        <v>0.17916666666666667</v>
      </c>
      <c r="P1273">
        <v>0</v>
      </c>
      <c r="Q1273">
        <v>36</v>
      </c>
      <c r="R1273">
        <v>0</v>
      </c>
      <c r="S1273">
        <v>0</v>
      </c>
      <c r="T1273">
        <v>0</v>
      </c>
      <c r="U1273">
        <v>3</v>
      </c>
      <c r="V1273">
        <v>0</v>
      </c>
      <c r="W1273">
        <v>0</v>
      </c>
      <c r="X1273">
        <v>0</v>
      </c>
      <c r="Y1273">
        <v>1.5108073</v>
      </c>
      <c r="Z1273">
        <v>0</v>
      </c>
      <c r="AA1273">
        <v>0</v>
      </c>
      <c r="AB1273">
        <v>0</v>
      </c>
      <c r="AC1273">
        <v>5.2883090000000001E-2</v>
      </c>
      <c r="AD1273">
        <v>0</v>
      </c>
      <c r="AE1273">
        <v>0</v>
      </c>
      <c r="AF1273">
        <v>1.5636904</v>
      </c>
    </row>
    <row r="1274" spans="1:32" x14ac:dyDescent="0.3">
      <c r="A1274">
        <v>2801534</v>
      </c>
      <c r="B1274">
        <v>1</v>
      </c>
      <c r="C1274" t="s">
        <v>82</v>
      </c>
      <c r="D1274" t="s">
        <v>96</v>
      </c>
      <c r="E1274" t="s">
        <v>4956</v>
      </c>
      <c r="F1274" t="s">
        <v>4957</v>
      </c>
      <c r="G1274" t="s">
        <v>31548</v>
      </c>
      <c r="H1274" t="s">
        <v>311</v>
      </c>
      <c r="I1274" t="s">
        <v>78</v>
      </c>
      <c r="J1274" t="s">
        <v>135</v>
      </c>
      <c r="K1274" t="s">
        <v>22</v>
      </c>
      <c r="L1274" t="s">
        <v>136</v>
      </c>
      <c r="M1274" t="s">
        <v>4958</v>
      </c>
      <c r="N1274" t="s">
        <v>4959</v>
      </c>
      <c r="O1274">
        <v>2.4697222222222224</v>
      </c>
      <c r="P1274">
        <v>0</v>
      </c>
      <c r="Q1274">
        <v>1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1.3626288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1.3626288</v>
      </c>
    </row>
    <row r="1275" spans="1:32" x14ac:dyDescent="0.3">
      <c r="A1275">
        <v>2801469</v>
      </c>
      <c r="B1275">
        <v>1</v>
      </c>
      <c r="C1275" t="s">
        <v>82</v>
      </c>
      <c r="D1275" t="s">
        <v>99</v>
      </c>
      <c r="E1275" t="s">
        <v>4960</v>
      </c>
      <c r="F1275" t="s">
        <v>4961</v>
      </c>
      <c r="G1275" t="s">
        <v>31546</v>
      </c>
      <c r="H1275" t="s">
        <v>1297</v>
      </c>
      <c r="I1275" t="s">
        <v>78</v>
      </c>
      <c r="J1275" t="s">
        <v>135</v>
      </c>
      <c r="K1275" t="s">
        <v>22</v>
      </c>
      <c r="L1275" t="s">
        <v>136</v>
      </c>
      <c r="M1275" t="s">
        <v>4962</v>
      </c>
      <c r="N1275" t="s">
        <v>4963</v>
      </c>
      <c r="O1275">
        <v>4.5583333333333336</v>
      </c>
      <c r="P1275">
        <v>0</v>
      </c>
      <c r="Q1275">
        <v>7</v>
      </c>
      <c r="R1275">
        <v>0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0</v>
      </c>
      <c r="Y1275">
        <v>1.7600237999999999</v>
      </c>
      <c r="Z1275">
        <v>0</v>
      </c>
      <c r="AA1275">
        <v>0</v>
      </c>
      <c r="AB1275">
        <v>0</v>
      </c>
      <c r="AC1275">
        <v>7.0321235000000003E-5</v>
      </c>
      <c r="AD1275">
        <v>0</v>
      </c>
      <c r="AE1275">
        <v>0</v>
      </c>
      <c r="AF1275">
        <v>1.7600941999999999</v>
      </c>
    </row>
    <row r="1276" spans="1:32" x14ac:dyDescent="0.3">
      <c r="A1276">
        <v>2801330</v>
      </c>
      <c r="B1276">
        <v>1</v>
      </c>
      <c r="C1276" t="s">
        <v>82</v>
      </c>
      <c r="D1276" t="s">
        <v>103</v>
      </c>
      <c r="E1276" t="s">
        <v>4964</v>
      </c>
      <c r="F1276" t="s">
        <v>834</v>
      </c>
      <c r="G1276" t="s">
        <v>31546</v>
      </c>
      <c r="H1276" t="s">
        <v>223</v>
      </c>
      <c r="I1276" t="s">
        <v>78</v>
      </c>
      <c r="J1276" t="s">
        <v>135</v>
      </c>
      <c r="K1276" t="s">
        <v>22</v>
      </c>
      <c r="L1276" t="s">
        <v>136</v>
      </c>
      <c r="M1276" t="s">
        <v>4965</v>
      </c>
      <c r="N1276" t="s">
        <v>4966</v>
      </c>
      <c r="O1276">
        <v>1.9933333333333334</v>
      </c>
      <c r="P1276">
        <v>0</v>
      </c>
      <c r="Q1276">
        <v>27</v>
      </c>
      <c r="R1276">
        <v>0</v>
      </c>
      <c r="S1276">
        <v>4</v>
      </c>
      <c r="T1276">
        <v>0</v>
      </c>
      <c r="U1276">
        <v>2</v>
      </c>
      <c r="V1276">
        <v>0</v>
      </c>
      <c r="W1276">
        <v>0</v>
      </c>
      <c r="X1276">
        <v>0</v>
      </c>
      <c r="Y1276">
        <v>6.9177099999999996</v>
      </c>
      <c r="Z1276">
        <v>0</v>
      </c>
      <c r="AA1276">
        <v>1.2593658999999999</v>
      </c>
      <c r="AB1276">
        <v>0</v>
      </c>
      <c r="AC1276">
        <v>6.2638199999999999</v>
      </c>
      <c r="AD1276">
        <v>0</v>
      </c>
      <c r="AE1276">
        <v>0</v>
      </c>
      <c r="AF1276">
        <v>14.440896</v>
      </c>
    </row>
    <row r="1277" spans="1:32" x14ac:dyDescent="0.3">
      <c r="A1277">
        <v>2801324</v>
      </c>
      <c r="B1277">
        <v>1</v>
      </c>
      <c r="C1277" t="s">
        <v>83</v>
      </c>
      <c r="D1277" t="s">
        <v>116</v>
      </c>
      <c r="E1277" t="s">
        <v>3999</v>
      </c>
      <c r="F1277" t="s">
        <v>4000</v>
      </c>
      <c r="G1277" t="s">
        <v>31549</v>
      </c>
      <c r="H1277" t="s">
        <v>134</v>
      </c>
      <c r="I1277" t="s">
        <v>79</v>
      </c>
      <c r="J1277" t="s">
        <v>135</v>
      </c>
      <c r="K1277" t="s">
        <v>22</v>
      </c>
      <c r="L1277" t="s">
        <v>136</v>
      </c>
      <c r="M1277" t="s">
        <v>4967</v>
      </c>
      <c r="N1277" t="s">
        <v>4968</v>
      </c>
      <c r="O1277">
        <v>5.5047222222222221</v>
      </c>
      <c r="P1277">
        <v>3</v>
      </c>
      <c r="Q1277">
        <v>245</v>
      </c>
      <c r="R1277">
        <v>93</v>
      </c>
      <c r="S1277">
        <v>192</v>
      </c>
      <c r="T1277">
        <v>7</v>
      </c>
      <c r="U1277">
        <v>13</v>
      </c>
      <c r="V1277">
        <v>0</v>
      </c>
      <c r="W1277">
        <v>0</v>
      </c>
      <c r="X1277">
        <v>39.264896</v>
      </c>
      <c r="Y1277">
        <v>223.79622000000001</v>
      </c>
      <c r="Z1277">
        <v>243.71436</v>
      </c>
      <c r="AA1277">
        <v>506.59719999999999</v>
      </c>
      <c r="AB1277">
        <v>145.57425000000001</v>
      </c>
      <c r="AC1277">
        <v>37.985729999999997</v>
      </c>
      <c r="AD1277">
        <v>0</v>
      </c>
      <c r="AE1277">
        <v>0</v>
      </c>
      <c r="AF1277">
        <v>1196.9326000000001</v>
      </c>
    </row>
    <row r="1278" spans="1:32" x14ac:dyDescent="0.3">
      <c r="A1278">
        <v>2801192</v>
      </c>
      <c r="B1278">
        <v>1</v>
      </c>
      <c r="C1278" t="s">
        <v>82</v>
      </c>
      <c r="D1278" t="s">
        <v>97</v>
      </c>
      <c r="E1278" t="s">
        <v>4969</v>
      </c>
      <c r="F1278" t="s">
        <v>4970</v>
      </c>
      <c r="G1278" t="s">
        <v>31546</v>
      </c>
      <c r="H1278" t="s">
        <v>223</v>
      </c>
      <c r="I1278" t="s">
        <v>78</v>
      </c>
      <c r="J1278" t="s">
        <v>135</v>
      </c>
      <c r="K1278" t="s">
        <v>22</v>
      </c>
      <c r="L1278" t="s">
        <v>136</v>
      </c>
      <c r="M1278" t="s">
        <v>4971</v>
      </c>
      <c r="N1278" t="s">
        <v>4972</v>
      </c>
      <c r="O1278">
        <v>2.8155555555555556</v>
      </c>
      <c r="P1278">
        <v>0</v>
      </c>
      <c r="Q1278">
        <v>131</v>
      </c>
      <c r="R1278">
        <v>0</v>
      </c>
      <c r="S1278">
        <v>0</v>
      </c>
      <c r="T1278">
        <v>0</v>
      </c>
      <c r="U1278">
        <v>9</v>
      </c>
      <c r="V1278">
        <v>0</v>
      </c>
      <c r="W1278">
        <v>0</v>
      </c>
      <c r="X1278">
        <v>0</v>
      </c>
      <c r="Y1278">
        <v>106.83583</v>
      </c>
      <c r="Z1278">
        <v>0</v>
      </c>
      <c r="AA1278">
        <v>0</v>
      </c>
      <c r="AB1278">
        <v>0</v>
      </c>
      <c r="AC1278">
        <v>21.068804</v>
      </c>
      <c r="AD1278">
        <v>0</v>
      </c>
      <c r="AE1278">
        <v>0</v>
      </c>
      <c r="AF1278">
        <v>127.90463</v>
      </c>
    </row>
    <row r="1279" spans="1:32" x14ac:dyDescent="0.3">
      <c r="A1279">
        <v>2801135</v>
      </c>
      <c r="B1279">
        <v>1</v>
      </c>
      <c r="C1279" t="s">
        <v>83</v>
      </c>
      <c r="D1279" t="s">
        <v>117</v>
      </c>
      <c r="E1279" t="s">
        <v>4973</v>
      </c>
      <c r="F1279" t="s">
        <v>4974</v>
      </c>
      <c r="G1279" t="s">
        <v>31548</v>
      </c>
      <c r="H1279" t="s">
        <v>333</v>
      </c>
      <c r="I1279" t="s">
        <v>78</v>
      </c>
      <c r="J1279" t="s">
        <v>135</v>
      </c>
      <c r="K1279" t="s">
        <v>22</v>
      </c>
      <c r="L1279" t="s">
        <v>136</v>
      </c>
      <c r="M1279" t="s">
        <v>4975</v>
      </c>
      <c r="N1279" t="s">
        <v>4976</v>
      </c>
      <c r="O1279">
        <v>2.9158333333333335</v>
      </c>
      <c r="P1279">
        <v>0</v>
      </c>
      <c r="Q1279">
        <v>2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2.4671129999999999E-2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2.4671129999999999E-2</v>
      </c>
    </row>
    <row r="1280" spans="1:32" x14ac:dyDescent="0.3">
      <c r="A1280">
        <v>2801141</v>
      </c>
      <c r="B1280">
        <v>1</v>
      </c>
      <c r="C1280" t="s">
        <v>82</v>
      </c>
      <c r="D1280" t="s">
        <v>90</v>
      </c>
      <c r="E1280" t="s">
        <v>4977</v>
      </c>
      <c r="F1280" t="s">
        <v>4978</v>
      </c>
      <c r="G1280" t="s">
        <v>31551</v>
      </c>
      <c r="H1280" t="s">
        <v>134</v>
      </c>
      <c r="I1280" t="s">
        <v>79</v>
      </c>
      <c r="J1280" t="s">
        <v>135</v>
      </c>
      <c r="K1280" t="s">
        <v>22</v>
      </c>
      <c r="L1280" t="s">
        <v>136</v>
      </c>
      <c r="M1280" t="s">
        <v>4979</v>
      </c>
      <c r="N1280" t="s">
        <v>4980</v>
      </c>
      <c r="O1280">
        <v>3.4691666666666667</v>
      </c>
      <c r="P1280">
        <v>0</v>
      </c>
      <c r="Q1280">
        <v>0</v>
      </c>
      <c r="R1280">
        <v>0</v>
      </c>
      <c r="S1280">
        <v>0</v>
      </c>
      <c r="T1280">
        <v>12</v>
      </c>
      <c r="U1280">
        <v>5</v>
      </c>
      <c r="V1280">
        <v>3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814.09220000000005</v>
      </c>
      <c r="AC1280">
        <v>77.358245999999994</v>
      </c>
      <c r="AD1280">
        <v>1446.4131</v>
      </c>
      <c r="AE1280">
        <v>0</v>
      </c>
      <c r="AF1280">
        <v>2337.8634999999999</v>
      </c>
    </row>
    <row r="1281" spans="1:32" x14ac:dyDescent="0.3">
      <c r="A1281">
        <v>2801128</v>
      </c>
      <c r="B1281">
        <v>1</v>
      </c>
      <c r="C1281" t="s">
        <v>82</v>
      </c>
      <c r="D1281" t="s">
        <v>108</v>
      </c>
      <c r="E1281" t="s">
        <v>4981</v>
      </c>
      <c r="F1281" t="s">
        <v>4982</v>
      </c>
      <c r="G1281" t="s">
        <v>31545</v>
      </c>
      <c r="H1281" t="s">
        <v>145</v>
      </c>
      <c r="I1281" t="s">
        <v>79</v>
      </c>
      <c r="J1281" t="s">
        <v>135</v>
      </c>
      <c r="K1281" t="s">
        <v>22</v>
      </c>
      <c r="L1281" t="s">
        <v>136</v>
      </c>
      <c r="M1281" t="s">
        <v>4983</v>
      </c>
      <c r="N1281" t="s">
        <v>4984</v>
      </c>
      <c r="O1281">
        <v>0.56777777777777783</v>
      </c>
      <c r="P1281">
        <v>0</v>
      </c>
      <c r="Q1281">
        <v>1928</v>
      </c>
      <c r="R1281">
        <v>25</v>
      </c>
      <c r="S1281">
        <v>79</v>
      </c>
      <c r="T1281">
        <v>9</v>
      </c>
      <c r="U1281">
        <v>232</v>
      </c>
      <c r="V1281">
        <v>2</v>
      </c>
      <c r="W1281">
        <v>1</v>
      </c>
      <c r="X1281">
        <v>0</v>
      </c>
      <c r="Y1281">
        <v>218.13692</v>
      </c>
      <c r="Z1281">
        <v>13.610556000000001</v>
      </c>
      <c r="AA1281">
        <v>21.192612</v>
      </c>
      <c r="AB1281">
        <v>47.231555999999998</v>
      </c>
      <c r="AC1281">
        <v>75.912989999999994</v>
      </c>
      <c r="AD1281">
        <v>211.03595999999999</v>
      </c>
      <c r="AE1281">
        <v>0</v>
      </c>
      <c r="AF1281">
        <v>587.12059999999997</v>
      </c>
    </row>
    <row r="1282" spans="1:32" x14ac:dyDescent="0.3">
      <c r="A1282">
        <v>2801107</v>
      </c>
      <c r="B1282">
        <v>1</v>
      </c>
      <c r="C1282" t="s">
        <v>82</v>
      </c>
      <c r="D1282" t="s">
        <v>103</v>
      </c>
      <c r="E1282" t="s">
        <v>4985</v>
      </c>
      <c r="F1282" t="s">
        <v>4986</v>
      </c>
      <c r="G1282" t="s">
        <v>31546</v>
      </c>
      <c r="H1282" t="s">
        <v>223</v>
      </c>
      <c r="I1282" t="s">
        <v>78</v>
      </c>
      <c r="J1282" t="s">
        <v>135</v>
      </c>
      <c r="K1282" t="s">
        <v>22</v>
      </c>
      <c r="L1282" t="s">
        <v>136</v>
      </c>
      <c r="M1282" t="s">
        <v>4987</v>
      </c>
      <c r="N1282" t="s">
        <v>4988</v>
      </c>
      <c r="O1282">
        <v>1.0549999999999999</v>
      </c>
      <c r="P1282">
        <v>0</v>
      </c>
      <c r="Q1282">
        <v>4</v>
      </c>
      <c r="R1282">
        <v>0</v>
      </c>
      <c r="S1282">
        <v>6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1.558192</v>
      </c>
      <c r="Z1282">
        <v>0</v>
      </c>
      <c r="AA1282">
        <v>1.7545519999999999</v>
      </c>
      <c r="AB1282">
        <v>0</v>
      </c>
      <c r="AC1282">
        <v>0</v>
      </c>
      <c r="AD1282">
        <v>0</v>
      </c>
      <c r="AE1282">
        <v>0</v>
      </c>
      <c r="AF1282">
        <v>3.3127441000000002</v>
      </c>
    </row>
    <row r="1283" spans="1:32" x14ac:dyDescent="0.3">
      <c r="A1283">
        <v>2801081</v>
      </c>
      <c r="B1283">
        <v>1</v>
      </c>
      <c r="C1283" t="s">
        <v>82</v>
      </c>
      <c r="D1283" t="s">
        <v>104</v>
      </c>
      <c r="E1283" t="s">
        <v>4989</v>
      </c>
      <c r="F1283" t="s">
        <v>4990</v>
      </c>
      <c r="G1283" t="s">
        <v>31550</v>
      </c>
      <c r="H1283" t="s">
        <v>1432</v>
      </c>
      <c r="I1283" t="s">
        <v>78</v>
      </c>
      <c r="J1283" t="s">
        <v>135</v>
      </c>
      <c r="K1283" t="s">
        <v>22</v>
      </c>
      <c r="L1283" t="s">
        <v>136</v>
      </c>
      <c r="M1283" t="s">
        <v>4991</v>
      </c>
      <c r="N1283" t="s">
        <v>4992</v>
      </c>
      <c r="O1283">
        <v>3.6958333333333333</v>
      </c>
      <c r="P1283">
        <v>0</v>
      </c>
      <c r="Q1283">
        <v>84</v>
      </c>
      <c r="R1283">
        <v>0</v>
      </c>
      <c r="S1283">
        <v>0</v>
      </c>
      <c r="T1283">
        <v>0</v>
      </c>
      <c r="U1283">
        <v>3</v>
      </c>
      <c r="V1283">
        <v>0</v>
      </c>
      <c r="W1283">
        <v>0</v>
      </c>
      <c r="X1283">
        <v>0</v>
      </c>
      <c r="Y1283">
        <v>87.926284999999993</v>
      </c>
      <c r="Z1283">
        <v>0</v>
      </c>
      <c r="AA1283">
        <v>0</v>
      </c>
      <c r="AB1283">
        <v>0</v>
      </c>
      <c r="AC1283">
        <v>2.9837031000000001</v>
      </c>
      <c r="AD1283">
        <v>0</v>
      </c>
      <c r="AE1283">
        <v>0</v>
      </c>
      <c r="AF1283">
        <v>90.909989999999993</v>
      </c>
    </row>
    <row r="1284" spans="1:32" x14ac:dyDescent="0.3">
      <c r="A1284">
        <v>2801059</v>
      </c>
      <c r="B1284">
        <v>1</v>
      </c>
      <c r="C1284" t="s">
        <v>83</v>
      </c>
      <c r="D1284" t="s">
        <v>122</v>
      </c>
      <c r="E1284" t="s">
        <v>4993</v>
      </c>
      <c r="F1284" t="s">
        <v>4994</v>
      </c>
      <c r="G1284" t="s">
        <v>31548</v>
      </c>
      <c r="H1284" t="s">
        <v>333</v>
      </c>
      <c r="I1284" t="s">
        <v>78</v>
      </c>
      <c r="J1284" t="s">
        <v>135</v>
      </c>
      <c r="K1284" t="s">
        <v>22</v>
      </c>
      <c r="L1284" t="s">
        <v>136</v>
      </c>
      <c r="M1284" t="s">
        <v>4995</v>
      </c>
      <c r="N1284" t="s">
        <v>4996</v>
      </c>
      <c r="O1284">
        <v>6.4097222222222223</v>
      </c>
      <c r="P1284">
        <v>0</v>
      </c>
      <c r="Q1284">
        <v>1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2.3774346999999998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2.3774346999999998</v>
      </c>
    </row>
    <row r="1285" spans="1:32" x14ac:dyDescent="0.3">
      <c r="A1285">
        <v>2806807</v>
      </c>
      <c r="B1285">
        <v>1</v>
      </c>
      <c r="C1285" t="s">
        <v>83</v>
      </c>
      <c r="D1285" t="s">
        <v>122</v>
      </c>
      <c r="E1285" t="s">
        <v>3218</v>
      </c>
      <c r="F1285" t="s">
        <v>3219</v>
      </c>
      <c r="G1285" t="s">
        <v>31546</v>
      </c>
      <c r="H1285" t="s">
        <v>223</v>
      </c>
      <c r="I1285" t="s">
        <v>78</v>
      </c>
      <c r="J1285" t="s">
        <v>135</v>
      </c>
      <c r="K1285" t="s">
        <v>22</v>
      </c>
      <c r="L1285" t="s">
        <v>136</v>
      </c>
      <c r="M1285" t="s">
        <v>4997</v>
      </c>
      <c r="N1285" t="s">
        <v>4998</v>
      </c>
      <c r="O1285">
        <v>1.0838888888888889</v>
      </c>
      <c r="P1285">
        <v>0</v>
      </c>
      <c r="Q1285">
        <v>12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1.4250012999999999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1.4250012999999999</v>
      </c>
    </row>
    <row r="1286" spans="1:32" x14ac:dyDescent="0.3">
      <c r="A1286">
        <v>2806802</v>
      </c>
      <c r="B1286">
        <v>1</v>
      </c>
      <c r="C1286" t="s">
        <v>82</v>
      </c>
      <c r="D1286" t="s">
        <v>84</v>
      </c>
      <c r="E1286" t="s">
        <v>2179</v>
      </c>
      <c r="F1286" t="s">
        <v>604</v>
      </c>
      <c r="G1286" t="s">
        <v>31552</v>
      </c>
      <c r="H1286" t="s">
        <v>665</v>
      </c>
      <c r="I1286" t="s">
        <v>78</v>
      </c>
      <c r="J1286" t="s">
        <v>135</v>
      </c>
      <c r="K1286" t="s">
        <v>22</v>
      </c>
      <c r="L1286" t="s">
        <v>136</v>
      </c>
      <c r="M1286" t="s">
        <v>4999</v>
      </c>
      <c r="N1286" t="s">
        <v>5000</v>
      </c>
      <c r="O1286">
        <v>0.74027777777777781</v>
      </c>
      <c r="P1286">
        <v>0</v>
      </c>
      <c r="Q1286">
        <v>120</v>
      </c>
      <c r="R1286">
        <v>0</v>
      </c>
      <c r="S1286">
        <v>3</v>
      </c>
      <c r="T1286">
        <v>0</v>
      </c>
      <c r="U1286">
        <v>7</v>
      </c>
      <c r="V1286">
        <v>0</v>
      </c>
      <c r="W1286">
        <v>0</v>
      </c>
      <c r="X1286">
        <v>0</v>
      </c>
      <c r="Y1286">
        <v>10.226241999999999</v>
      </c>
      <c r="Z1286">
        <v>0</v>
      </c>
      <c r="AA1286">
        <v>3.4942492000000001E-3</v>
      </c>
      <c r="AB1286">
        <v>0</v>
      </c>
      <c r="AC1286">
        <v>0.44576369999999998</v>
      </c>
      <c r="AD1286">
        <v>0</v>
      </c>
      <c r="AE1286">
        <v>0</v>
      </c>
      <c r="AF1286">
        <v>10.6755</v>
      </c>
    </row>
    <row r="1287" spans="1:32" x14ac:dyDescent="0.3">
      <c r="A1287">
        <v>2806798</v>
      </c>
      <c r="B1287">
        <v>1</v>
      </c>
      <c r="C1287" t="s">
        <v>82</v>
      </c>
      <c r="D1287" t="s">
        <v>103</v>
      </c>
      <c r="E1287" t="s">
        <v>5001</v>
      </c>
      <c r="F1287" t="s">
        <v>5002</v>
      </c>
      <c r="G1287" t="s">
        <v>31549</v>
      </c>
      <c r="H1287" t="s">
        <v>134</v>
      </c>
      <c r="I1287" t="s">
        <v>79</v>
      </c>
      <c r="J1287" t="s">
        <v>135</v>
      </c>
      <c r="K1287" t="s">
        <v>22</v>
      </c>
      <c r="L1287" t="s">
        <v>136</v>
      </c>
      <c r="M1287" t="s">
        <v>5003</v>
      </c>
      <c r="N1287" t="s">
        <v>5004</v>
      </c>
      <c r="O1287">
        <v>3.5677777777777777</v>
      </c>
      <c r="P1287">
        <v>0</v>
      </c>
      <c r="Q1287">
        <v>400</v>
      </c>
      <c r="R1287">
        <v>1</v>
      </c>
      <c r="S1287">
        <v>124</v>
      </c>
      <c r="T1287">
        <v>3</v>
      </c>
      <c r="U1287">
        <v>65</v>
      </c>
      <c r="V1287">
        <v>0</v>
      </c>
      <c r="W1287">
        <v>0</v>
      </c>
      <c r="X1287">
        <v>0</v>
      </c>
      <c r="Y1287">
        <v>150.77681999999999</v>
      </c>
      <c r="Z1287">
        <v>25.033315999999999</v>
      </c>
      <c r="AA1287">
        <v>99.320946000000006</v>
      </c>
      <c r="AB1287">
        <v>60.327182999999998</v>
      </c>
      <c r="AC1287">
        <v>75.588999999999999</v>
      </c>
      <c r="AD1287">
        <v>0</v>
      </c>
      <c r="AE1287">
        <v>0</v>
      </c>
      <c r="AF1287">
        <v>411.04727000000003</v>
      </c>
    </row>
    <row r="1288" spans="1:32" x14ac:dyDescent="0.3">
      <c r="A1288">
        <v>2806527</v>
      </c>
      <c r="B1288">
        <v>1</v>
      </c>
      <c r="C1288" t="s">
        <v>82</v>
      </c>
      <c r="D1288" t="s">
        <v>91</v>
      </c>
      <c r="E1288" t="s">
        <v>5005</v>
      </c>
      <c r="F1288" t="s">
        <v>5006</v>
      </c>
      <c r="G1288" t="s">
        <v>31548</v>
      </c>
      <c r="H1288" t="s">
        <v>333</v>
      </c>
      <c r="I1288" t="s">
        <v>78</v>
      </c>
      <c r="J1288" t="s">
        <v>135</v>
      </c>
      <c r="K1288" t="s">
        <v>22</v>
      </c>
      <c r="L1288" t="s">
        <v>136</v>
      </c>
      <c r="M1288" t="s">
        <v>5007</v>
      </c>
      <c r="N1288" t="s">
        <v>5008</v>
      </c>
      <c r="O1288">
        <v>3.0319444444444446</v>
      </c>
      <c r="P1288">
        <v>0</v>
      </c>
      <c r="Q1288">
        <v>6</v>
      </c>
      <c r="R1288">
        <v>0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0</v>
      </c>
      <c r="Y1288">
        <v>1.8258945</v>
      </c>
      <c r="Z1288">
        <v>0</v>
      </c>
      <c r="AA1288">
        <v>0</v>
      </c>
      <c r="AB1288">
        <v>0</v>
      </c>
      <c r="AC1288">
        <v>2.3308878000000002</v>
      </c>
      <c r="AD1288">
        <v>0</v>
      </c>
      <c r="AE1288">
        <v>0</v>
      </c>
      <c r="AF1288">
        <v>4.1567819999999998</v>
      </c>
    </row>
    <row r="1289" spans="1:32" x14ac:dyDescent="0.3">
      <c r="A1289">
        <v>2806422</v>
      </c>
      <c r="B1289">
        <v>2</v>
      </c>
      <c r="C1289" t="s">
        <v>82</v>
      </c>
      <c r="D1289" t="s">
        <v>84</v>
      </c>
      <c r="E1289" t="s">
        <v>1630</v>
      </c>
      <c r="F1289" t="s">
        <v>1631</v>
      </c>
      <c r="G1289" t="s">
        <v>31552</v>
      </c>
      <c r="H1289" t="s">
        <v>311</v>
      </c>
      <c r="I1289" t="s">
        <v>78</v>
      </c>
      <c r="J1289" t="s">
        <v>135</v>
      </c>
      <c r="K1289" t="s">
        <v>22</v>
      </c>
      <c r="L1289" t="s">
        <v>136</v>
      </c>
      <c r="M1289" t="s">
        <v>2205</v>
      </c>
      <c r="N1289" t="s">
        <v>5009</v>
      </c>
      <c r="O1289">
        <v>8.1666666666666665E-2</v>
      </c>
      <c r="P1289">
        <v>0</v>
      </c>
      <c r="Q1289">
        <v>14</v>
      </c>
      <c r="R1289">
        <v>0</v>
      </c>
      <c r="S1289">
        <v>1</v>
      </c>
      <c r="T1289">
        <v>0</v>
      </c>
      <c r="U1289">
        <v>2</v>
      </c>
      <c r="V1289">
        <v>0</v>
      </c>
      <c r="W1289">
        <v>0</v>
      </c>
      <c r="X1289">
        <v>0</v>
      </c>
      <c r="Y1289">
        <v>0.14715986</v>
      </c>
      <c r="Z1289">
        <v>0</v>
      </c>
      <c r="AA1289">
        <v>9.4156940000000005E-3</v>
      </c>
      <c r="AB1289">
        <v>0</v>
      </c>
      <c r="AC1289">
        <v>0.19759223000000001</v>
      </c>
      <c r="AD1289">
        <v>0</v>
      </c>
      <c r="AE1289">
        <v>0</v>
      </c>
      <c r="AF1289">
        <v>0.35416779999999998</v>
      </c>
    </row>
    <row r="1290" spans="1:32" x14ac:dyDescent="0.3">
      <c r="A1290">
        <v>2806387</v>
      </c>
      <c r="B1290">
        <v>1</v>
      </c>
      <c r="C1290" t="s">
        <v>82</v>
      </c>
      <c r="D1290" t="s">
        <v>98</v>
      </c>
      <c r="E1290" t="s">
        <v>5010</v>
      </c>
      <c r="F1290" t="s">
        <v>5011</v>
      </c>
      <c r="G1290" t="s">
        <v>31548</v>
      </c>
      <c r="H1290" t="s">
        <v>333</v>
      </c>
      <c r="I1290" t="s">
        <v>78</v>
      </c>
      <c r="J1290" t="s">
        <v>135</v>
      </c>
      <c r="K1290" t="s">
        <v>22</v>
      </c>
      <c r="L1290" t="s">
        <v>136</v>
      </c>
      <c r="M1290" t="s">
        <v>5012</v>
      </c>
      <c r="N1290" t="s">
        <v>5013</v>
      </c>
      <c r="O1290">
        <v>0.99722222222222223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2.0537027999999999</v>
      </c>
      <c r="AD1290">
        <v>0</v>
      </c>
      <c r="AE1290">
        <v>0</v>
      </c>
      <c r="AF1290">
        <v>2.0537027999999999</v>
      </c>
    </row>
    <row r="1291" spans="1:32" x14ac:dyDescent="0.3">
      <c r="A1291">
        <v>2806034</v>
      </c>
      <c r="B1291">
        <v>1</v>
      </c>
      <c r="C1291" t="s">
        <v>83</v>
      </c>
      <c r="D1291" t="s">
        <v>122</v>
      </c>
      <c r="E1291" t="s">
        <v>5014</v>
      </c>
      <c r="F1291" t="s">
        <v>5015</v>
      </c>
      <c r="G1291" t="s">
        <v>31548</v>
      </c>
      <c r="H1291" t="s">
        <v>893</v>
      </c>
      <c r="I1291" t="s">
        <v>78</v>
      </c>
      <c r="J1291" t="s">
        <v>135</v>
      </c>
      <c r="K1291" t="s">
        <v>22</v>
      </c>
      <c r="L1291" t="s">
        <v>136</v>
      </c>
      <c r="M1291" t="s">
        <v>5016</v>
      </c>
      <c r="N1291" t="s">
        <v>5017</v>
      </c>
      <c r="O1291">
        <v>1.431111111111111</v>
      </c>
      <c r="P1291">
        <v>0</v>
      </c>
      <c r="Q1291">
        <v>2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0.28982123999999998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0.28982123999999998</v>
      </c>
    </row>
    <row r="1292" spans="1:32" x14ac:dyDescent="0.3">
      <c r="A1292">
        <v>2805553</v>
      </c>
      <c r="B1292">
        <v>1</v>
      </c>
      <c r="C1292" t="s">
        <v>82</v>
      </c>
      <c r="D1292" t="s">
        <v>104</v>
      </c>
      <c r="E1292" t="s">
        <v>5018</v>
      </c>
      <c r="F1292" t="s">
        <v>5019</v>
      </c>
      <c r="G1292" t="s">
        <v>31548</v>
      </c>
      <c r="H1292" t="s">
        <v>311</v>
      </c>
      <c r="I1292" t="s">
        <v>78</v>
      </c>
      <c r="J1292" t="s">
        <v>135</v>
      </c>
      <c r="K1292" t="s">
        <v>22</v>
      </c>
      <c r="L1292" t="s">
        <v>136</v>
      </c>
      <c r="M1292" t="s">
        <v>5020</v>
      </c>
      <c r="N1292" t="s">
        <v>5021</v>
      </c>
      <c r="O1292">
        <v>2.881388888888889</v>
      </c>
      <c r="P1292">
        <v>0</v>
      </c>
      <c r="Q1292">
        <v>5</v>
      </c>
      <c r="R1292">
        <v>0</v>
      </c>
      <c r="S1292">
        <v>0</v>
      </c>
      <c r="T1292">
        <v>0</v>
      </c>
      <c r="U1292">
        <v>4</v>
      </c>
      <c r="V1292">
        <v>0</v>
      </c>
      <c r="W1292">
        <v>0</v>
      </c>
      <c r="X1292">
        <v>0</v>
      </c>
      <c r="Y1292">
        <v>2.69373</v>
      </c>
      <c r="Z1292">
        <v>0</v>
      </c>
      <c r="AA1292">
        <v>0</v>
      </c>
      <c r="AB1292">
        <v>0</v>
      </c>
      <c r="AC1292">
        <v>10.352596999999999</v>
      </c>
      <c r="AD1292">
        <v>0</v>
      </c>
      <c r="AE1292">
        <v>0</v>
      </c>
      <c r="AF1292">
        <v>13.046328000000001</v>
      </c>
    </row>
    <row r="1293" spans="1:32" x14ac:dyDescent="0.3">
      <c r="A1293">
        <v>2805502</v>
      </c>
      <c r="B1293">
        <v>1</v>
      </c>
      <c r="C1293" t="s">
        <v>82</v>
      </c>
      <c r="D1293" t="s">
        <v>99</v>
      </c>
      <c r="E1293" t="s">
        <v>5022</v>
      </c>
      <c r="F1293" t="s">
        <v>5023</v>
      </c>
      <c r="G1293" t="s">
        <v>31548</v>
      </c>
      <c r="H1293" t="s">
        <v>893</v>
      </c>
      <c r="I1293" t="s">
        <v>78</v>
      </c>
      <c r="J1293" t="s">
        <v>135</v>
      </c>
      <c r="K1293" t="s">
        <v>22</v>
      </c>
      <c r="L1293" t="s">
        <v>136</v>
      </c>
      <c r="M1293" t="s">
        <v>5024</v>
      </c>
      <c r="N1293" t="s">
        <v>5025</v>
      </c>
      <c r="O1293">
        <v>0.97333333333333338</v>
      </c>
      <c r="P1293">
        <v>0</v>
      </c>
      <c r="Q1293">
        <v>1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0.22526693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0.22526693</v>
      </c>
    </row>
    <row r="1294" spans="1:32" x14ac:dyDescent="0.3">
      <c r="A1294">
        <v>2805459</v>
      </c>
      <c r="B1294">
        <v>1</v>
      </c>
      <c r="C1294" t="s">
        <v>83</v>
      </c>
      <c r="D1294" t="s">
        <v>119</v>
      </c>
      <c r="E1294" t="s">
        <v>5026</v>
      </c>
      <c r="F1294" t="s">
        <v>5027</v>
      </c>
      <c r="G1294" t="s">
        <v>31550</v>
      </c>
      <c r="H1294" t="s">
        <v>1432</v>
      </c>
      <c r="I1294" t="s">
        <v>78</v>
      </c>
      <c r="J1294" t="s">
        <v>135</v>
      </c>
      <c r="K1294" t="s">
        <v>22</v>
      </c>
      <c r="L1294" t="s">
        <v>136</v>
      </c>
      <c r="M1294" t="s">
        <v>5028</v>
      </c>
      <c r="N1294" t="s">
        <v>5029</v>
      </c>
      <c r="O1294">
        <v>4.0933333333333337</v>
      </c>
      <c r="P1294">
        <v>0</v>
      </c>
      <c r="Q1294">
        <v>9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4.7849300000000001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4.7849300000000001</v>
      </c>
    </row>
    <row r="1295" spans="1:32" x14ac:dyDescent="0.3">
      <c r="A1295">
        <v>2805382</v>
      </c>
      <c r="B1295">
        <v>1</v>
      </c>
      <c r="C1295" t="s">
        <v>82</v>
      </c>
      <c r="D1295" t="s">
        <v>104</v>
      </c>
      <c r="E1295" t="s">
        <v>5018</v>
      </c>
      <c r="F1295" t="s">
        <v>5019</v>
      </c>
      <c r="G1295" t="s">
        <v>31548</v>
      </c>
      <c r="H1295" t="s">
        <v>311</v>
      </c>
      <c r="I1295" t="s">
        <v>78</v>
      </c>
      <c r="J1295" t="s">
        <v>135</v>
      </c>
      <c r="K1295" t="s">
        <v>22</v>
      </c>
      <c r="L1295" t="s">
        <v>136</v>
      </c>
      <c r="M1295" t="s">
        <v>5030</v>
      </c>
      <c r="N1295" t="s">
        <v>5031</v>
      </c>
      <c r="O1295">
        <v>1.5672222222222223</v>
      </c>
      <c r="P1295">
        <v>0</v>
      </c>
      <c r="Q1295">
        <v>5</v>
      </c>
      <c r="R1295">
        <v>0</v>
      </c>
      <c r="S1295">
        <v>0</v>
      </c>
      <c r="T1295">
        <v>0</v>
      </c>
      <c r="U1295">
        <v>4</v>
      </c>
      <c r="V1295">
        <v>0</v>
      </c>
      <c r="W1295">
        <v>0</v>
      </c>
      <c r="X1295">
        <v>0</v>
      </c>
      <c r="Y1295">
        <v>1.2292212</v>
      </c>
      <c r="Z1295">
        <v>0</v>
      </c>
      <c r="AA1295">
        <v>0</v>
      </c>
      <c r="AB1295">
        <v>0</v>
      </c>
      <c r="AC1295">
        <v>3.9616294000000001</v>
      </c>
      <c r="AD1295">
        <v>0</v>
      </c>
      <c r="AE1295">
        <v>0</v>
      </c>
      <c r="AF1295">
        <v>5.1908507000000004</v>
      </c>
    </row>
    <row r="1296" spans="1:32" x14ac:dyDescent="0.3">
      <c r="A1296">
        <v>2802011</v>
      </c>
      <c r="B1296">
        <v>1</v>
      </c>
      <c r="C1296" t="s">
        <v>82</v>
      </c>
      <c r="D1296" t="s">
        <v>95</v>
      </c>
      <c r="E1296" t="s">
        <v>5032</v>
      </c>
      <c r="F1296" t="s">
        <v>5033</v>
      </c>
      <c r="G1296" t="s">
        <v>31548</v>
      </c>
      <c r="H1296" t="s">
        <v>893</v>
      </c>
      <c r="I1296" t="s">
        <v>78</v>
      </c>
      <c r="J1296" t="s">
        <v>135</v>
      </c>
      <c r="K1296" t="s">
        <v>22</v>
      </c>
      <c r="L1296" t="s">
        <v>136</v>
      </c>
      <c r="M1296" t="s">
        <v>5034</v>
      </c>
      <c r="N1296" t="s">
        <v>5035</v>
      </c>
      <c r="O1296">
        <v>4.6272222222222226</v>
      </c>
      <c r="P1296">
        <v>0</v>
      </c>
      <c r="Q1296">
        <v>3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5.1771849999999997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5.1771849999999997</v>
      </c>
    </row>
    <row r="1297" spans="1:32" x14ac:dyDescent="0.3">
      <c r="A1297">
        <v>2801769</v>
      </c>
      <c r="B1297">
        <v>1</v>
      </c>
      <c r="C1297" t="s">
        <v>82</v>
      </c>
      <c r="D1297" t="s">
        <v>91</v>
      </c>
      <c r="E1297" t="s">
        <v>3578</v>
      </c>
      <c r="F1297" t="s">
        <v>3579</v>
      </c>
      <c r="G1297" t="s">
        <v>31552</v>
      </c>
      <c r="H1297" t="s">
        <v>665</v>
      </c>
      <c r="I1297" t="s">
        <v>78</v>
      </c>
      <c r="J1297" t="s">
        <v>135</v>
      </c>
      <c r="K1297" t="s">
        <v>22</v>
      </c>
      <c r="L1297" t="s">
        <v>136</v>
      </c>
      <c r="M1297" t="s">
        <v>5036</v>
      </c>
      <c r="N1297" t="s">
        <v>5037</v>
      </c>
      <c r="O1297">
        <v>0.51861111111111113</v>
      </c>
      <c r="P1297">
        <v>0</v>
      </c>
      <c r="Q1297">
        <v>13</v>
      </c>
      <c r="R1297">
        <v>0</v>
      </c>
      <c r="S1297">
        <v>0</v>
      </c>
      <c r="T1297">
        <v>0</v>
      </c>
      <c r="U1297">
        <v>60</v>
      </c>
      <c r="V1297">
        <v>0</v>
      </c>
      <c r="W1297">
        <v>3</v>
      </c>
      <c r="X1297">
        <v>0</v>
      </c>
      <c r="Y1297">
        <v>5.3617262999999999</v>
      </c>
      <c r="Z1297">
        <v>0</v>
      </c>
      <c r="AA1297">
        <v>0</v>
      </c>
      <c r="AB1297">
        <v>0</v>
      </c>
      <c r="AC1297">
        <v>25.844470999999999</v>
      </c>
      <c r="AD1297">
        <v>0</v>
      </c>
      <c r="AE1297">
        <v>39.055653</v>
      </c>
      <c r="AF1297">
        <v>70.261849999999995</v>
      </c>
    </row>
    <row r="1298" spans="1:32" x14ac:dyDescent="0.3">
      <c r="A1298">
        <v>2801774</v>
      </c>
      <c r="B1298">
        <v>1</v>
      </c>
      <c r="C1298" t="s">
        <v>83</v>
      </c>
      <c r="D1298" t="s">
        <v>123</v>
      </c>
      <c r="E1298" t="s">
        <v>5038</v>
      </c>
      <c r="F1298" t="s">
        <v>5039</v>
      </c>
      <c r="G1298" t="s">
        <v>31546</v>
      </c>
      <c r="H1298" t="s">
        <v>223</v>
      </c>
      <c r="I1298" t="s">
        <v>78</v>
      </c>
      <c r="J1298" t="s">
        <v>135</v>
      </c>
      <c r="K1298" t="s">
        <v>22</v>
      </c>
      <c r="L1298" t="s">
        <v>136</v>
      </c>
      <c r="M1298" t="s">
        <v>5040</v>
      </c>
      <c r="N1298" t="s">
        <v>5041</v>
      </c>
      <c r="O1298">
        <v>1.7711111111111111</v>
      </c>
      <c r="P1298">
        <v>0</v>
      </c>
      <c r="Q1298">
        <v>184</v>
      </c>
      <c r="R1298">
        <v>0</v>
      </c>
      <c r="S1298">
        <v>0</v>
      </c>
      <c r="T1298">
        <v>0</v>
      </c>
      <c r="U1298">
        <v>5</v>
      </c>
      <c r="V1298">
        <v>0</v>
      </c>
      <c r="W1298">
        <v>0</v>
      </c>
      <c r="X1298">
        <v>0</v>
      </c>
      <c r="Y1298">
        <v>65.923280000000005</v>
      </c>
      <c r="Z1298">
        <v>0</v>
      </c>
      <c r="AA1298">
        <v>0</v>
      </c>
      <c r="AB1298">
        <v>0</v>
      </c>
      <c r="AC1298">
        <v>3.8579469</v>
      </c>
      <c r="AD1298">
        <v>0</v>
      </c>
      <c r="AE1298">
        <v>0</v>
      </c>
      <c r="AF1298">
        <v>69.781220000000005</v>
      </c>
    </row>
    <row r="1299" spans="1:32" x14ac:dyDescent="0.3">
      <c r="A1299">
        <v>2801784</v>
      </c>
      <c r="B1299">
        <v>1</v>
      </c>
      <c r="C1299" t="s">
        <v>82</v>
      </c>
      <c r="D1299" t="s">
        <v>95</v>
      </c>
      <c r="E1299" t="s">
        <v>5042</v>
      </c>
      <c r="F1299" t="s">
        <v>5043</v>
      </c>
      <c r="G1299" t="s">
        <v>31552</v>
      </c>
      <c r="H1299" t="s">
        <v>145</v>
      </c>
      <c r="I1299" t="s">
        <v>78</v>
      </c>
      <c r="J1299" t="s">
        <v>135</v>
      </c>
      <c r="K1299" t="s">
        <v>22</v>
      </c>
      <c r="L1299" t="s">
        <v>136</v>
      </c>
      <c r="M1299" t="s">
        <v>5044</v>
      </c>
      <c r="N1299" t="s">
        <v>5045</v>
      </c>
      <c r="O1299">
        <v>0.64249999999999996</v>
      </c>
      <c r="P1299">
        <v>0</v>
      </c>
      <c r="Q1299">
        <v>483</v>
      </c>
      <c r="R1299">
        <v>0</v>
      </c>
      <c r="S1299">
        <v>1</v>
      </c>
      <c r="T1299">
        <v>0</v>
      </c>
      <c r="U1299">
        <v>26</v>
      </c>
      <c r="V1299">
        <v>0</v>
      </c>
      <c r="W1299">
        <v>0</v>
      </c>
      <c r="X1299">
        <v>0</v>
      </c>
      <c r="Y1299">
        <v>107.33862000000001</v>
      </c>
      <c r="Z1299">
        <v>0</v>
      </c>
      <c r="AA1299">
        <v>3.4970722000000001E-5</v>
      </c>
      <c r="AB1299">
        <v>0</v>
      </c>
      <c r="AC1299">
        <v>7.4615945999999997</v>
      </c>
      <c r="AD1299">
        <v>0</v>
      </c>
      <c r="AE1299">
        <v>0</v>
      </c>
      <c r="AF1299">
        <v>114.80025000000001</v>
      </c>
    </row>
    <row r="1300" spans="1:32" x14ac:dyDescent="0.3">
      <c r="A1300">
        <v>2801546</v>
      </c>
      <c r="B1300">
        <v>1</v>
      </c>
      <c r="C1300" t="s">
        <v>82</v>
      </c>
      <c r="D1300" t="s">
        <v>113</v>
      </c>
      <c r="E1300" t="s">
        <v>5046</v>
      </c>
      <c r="F1300" t="s">
        <v>5047</v>
      </c>
      <c r="G1300" t="s">
        <v>31546</v>
      </c>
      <c r="H1300" t="s">
        <v>1432</v>
      </c>
      <c r="I1300" t="s">
        <v>78</v>
      </c>
      <c r="J1300" t="s">
        <v>135</v>
      </c>
      <c r="K1300" t="s">
        <v>22</v>
      </c>
      <c r="L1300" t="s">
        <v>136</v>
      </c>
      <c r="M1300" t="s">
        <v>5048</v>
      </c>
      <c r="N1300" t="s">
        <v>5049</v>
      </c>
      <c r="O1300">
        <v>1.8594444444444445</v>
      </c>
      <c r="P1300">
        <v>0</v>
      </c>
      <c r="Q1300">
        <v>44</v>
      </c>
      <c r="R1300">
        <v>0</v>
      </c>
      <c r="S1300">
        <v>1</v>
      </c>
      <c r="T1300">
        <v>0</v>
      </c>
      <c r="U1300">
        <v>5</v>
      </c>
      <c r="V1300">
        <v>0</v>
      </c>
      <c r="W1300">
        <v>0</v>
      </c>
      <c r="X1300">
        <v>0</v>
      </c>
      <c r="Y1300">
        <v>16.167975999999999</v>
      </c>
      <c r="Z1300">
        <v>0</v>
      </c>
      <c r="AA1300">
        <v>0.44025657000000001</v>
      </c>
      <c r="AB1300">
        <v>0</v>
      </c>
      <c r="AC1300">
        <v>1.6055554999999999</v>
      </c>
      <c r="AD1300">
        <v>0</v>
      </c>
      <c r="AE1300">
        <v>0</v>
      </c>
      <c r="AF1300">
        <v>18.213788999999998</v>
      </c>
    </row>
    <row r="1301" spans="1:32" x14ac:dyDescent="0.3">
      <c r="A1301">
        <v>2801468</v>
      </c>
      <c r="B1301">
        <v>1</v>
      </c>
      <c r="C1301" t="s">
        <v>82</v>
      </c>
      <c r="D1301" t="s">
        <v>104</v>
      </c>
      <c r="E1301" t="s">
        <v>5050</v>
      </c>
      <c r="F1301" t="s">
        <v>5051</v>
      </c>
      <c r="G1301" t="s">
        <v>31550</v>
      </c>
      <c r="H1301" t="s">
        <v>643</v>
      </c>
      <c r="I1301" t="s">
        <v>78</v>
      </c>
      <c r="J1301" t="s">
        <v>135</v>
      </c>
      <c r="K1301" t="s">
        <v>22</v>
      </c>
      <c r="L1301" t="s">
        <v>186</v>
      </c>
      <c r="M1301" t="s">
        <v>5052</v>
      </c>
      <c r="N1301" t="s">
        <v>5053</v>
      </c>
      <c r="O1301">
        <v>6.3355555555555556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137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246.85735</v>
      </c>
      <c r="AD1301">
        <v>0</v>
      </c>
      <c r="AE1301">
        <v>0</v>
      </c>
      <c r="AF1301">
        <v>246.85735</v>
      </c>
    </row>
    <row r="1302" spans="1:32" x14ac:dyDescent="0.3">
      <c r="A1302">
        <v>2801459</v>
      </c>
      <c r="B1302">
        <v>1</v>
      </c>
      <c r="C1302" t="s">
        <v>82</v>
      </c>
      <c r="D1302" t="s">
        <v>104</v>
      </c>
      <c r="E1302" t="s">
        <v>5054</v>
      </c>
      <c r="F1302" t="s">
        <v>5055</v>
      </c>
      <c r="G1302" t="s">
        <v>31550</v>
      </c>
      <c r="H1302" t="s">
        <v>643</v>
      </c>
      <c r="I1302" t="s">
        <v>78</v>
      </c>
      <c r="J1302" t="s">
        <v>135</v>
      </c>
      <c r="K1302" t="s">
        <v>22</v>
      </c>
      <c r="L1302" t="s">
        <v>186</v>
      </c>
      <c r="M1302" t="s">
        <v>5056</v>
      </c>
      <c r="N1302" t="s">
        <v>5057</v>
      </c>
      <c r="O1302">
        <v>6.6447222222222226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186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199.51166000000001</v>
      </c>
      <c r="AD1302">
        <v>0</v>
      </c>
      <c r="AE1302">
        <v>0</v>
      </c>
      <c r="AF1302">
        <v>199.51166000000001</v>
      </c>
    </row>
    <row r="1303" spans="1:32" x14ac:dyDescent="0.3">
      <c r="A1303">
        <v>2801311</v>
      </c>
      <c r="B1303">
        <v>1</v>
      </c>
      <c r="C1303" t="s">
        <v>82</v>
      </c>
      <c r="D1303" t="s">
        <v>112</v>
      </c>
      <c r="E1303" t="s">
        <v>1618</v>
      </c>
      <c r="F1303" t="s">
        <v>1619</v>
      </c>
      <c r="G1303" t="s">
        <v>31549</v>
      </c>
      <c r="H1303" t="s">
        <v>185</v>
      </c>
      <c r="I1303" t="s">
        <v>79</v>
      </c>
      <c r="J1303" t="s">
        <v>248</v>
      </c>
      <c r="K1303" t="s">
        <v>22</v>
      </c>
      <c r="L1303" t="s">
        <v>136</v>
      </c>
      <c r="M1303" t="s">
        <v>5058</v>
      </c>
      <c r="N1303" t="s">
        <v>5059</v>
      </c>
      <c r="O1303">
        <v>3.3333333333333333E-2</v>
      </c>
      <c r="P1303">
        <v>6</v>
      </c>
      <c r="Q1303">
        <v>2025</v>
      </c>
      <c r="R1303">
        <v>22</v>
      </c>
      <c r="S1303">
        <v>306</v>
      </c>
      <c r="T1303">
        <v>35</v>
      </c>
      <c r="U1303">
        <v>776</v>
      </c>
      <c r="V1303">
        <v>2</v>
      </c>
      <c r="W1303">
        <v>1</v>
      </c>
      <c r="X1303">
        <v>4.3136496000000003E-2</v>
      </c>
      <c r="Y1303">
        <v>9.4943480000000005</v>
      </c>
      <c r="Z1303">
        <v>1.0671009</v>
      </c>
      <c r="AA1303">
        <v>1.2771614</v>
      </c>
      <c r="AB1303">
        <v>2.8830236999999999</v>
      </c>
      <c r="AC1303">
        <v>9.8122609999999995</v>
      </c>
      <c r="AD1303">
        <v>2.3059077000000001</v>
      </c>
      <c r="AE1303">
        <v>2.2497340000000001</v>
      </c>
      <c r="AF1303">
        <v>29.132670999999998</v>
      </c>
    </row>
    <row r="1304" spans="1:32" x14ac:dyDescent="0.3">
      <c r="A1304">
        <v>2800939</v>
      </c>
      <c r="B1304">
        <v>2</v>
      </c>
      <c r="C1304" t="s">
        <v>83</v>
      </c>
      <c r="D1304" t="s">
        <v>128</v>
      </c>
      <c r="E1304" t="s">
        <v>1584</v>
      </c>
      <c r="F1304" t="s">
        <v>1585</v>
      </c>
      <c r="G1304" t="s">
        <v>31549</v>
      </c>
      <c r="H1304" t="s">
        <v>672</v>
      </c>
      <c r="I1304" t="s">
        <v>79</v>
      </c>
      <c r="J1304" t="s">
        <v>135</v>
      </c>
      <c r="K1304" t="s">
        <v>22</v>
      </c>
      <c r="L1304" t="s">
        <v>136</v>
      </c>
      <c r="M1304" t="s">
        <v>5060</v>
      </c>
      <c r="N1304" t="s">
        <v>5061</v>
      </c>
      <c r="O1304">
        <v>1.9627777777777777</v>
      </c>
      <c r="P1304">
        <v>6</v>
      </c>
      <c r="Q1304">
        <v>12</v>
      </c>
      <c r="R1304">
        <v>191</v>
      </c>
      <c r="S1304">
        <v>121</v>
      </c>
      <c r="T1304">
        <v>15</v>
      </c>
      <c r="U1304">
        <v>8</v>
      </c>
      <c r="V1304">
        <v>0</v>
      </c>
      <c r="W1304">
        <v>0</v>
      </c>
      <c r="X1304">
        <v>3.8993224999999998</v>
      </c>
      <c r="Y1304">
        <v>0.79905499999999996</v>
      </c>
      <c r="Z1304">
        <v>138.40062</v>
      </c>
      <c r="AA1304">
        <v>72.826865999999995</v>
      </c>
      <c r="AB1304">
        <v>140.00388000000001</v>
      </c>
      <c r="AC1304">
        <v>4.1020383999999996</v>
      </c>
      <c r="AD1304">
        <v>0</v>
      </c>
      <c r="AE1304">
        <v>0</v>
      </c>
      <c r="AF1304">
        <v>360.03176999999999</v>
      </c>
    </row>
    <row r="1305" spans="1:32" x14ac:dyDescent="0.3">
      <c r="A1305">
        <v>2801157</v>
      </c>
      <c r="B1305">
        <v>1</v>
      </c>
      <c r="C1305" t="s">
        <v>82</v>
      </c>
      <c r="D1305" t="s">
        <v>88</v>
      </c>
      <c r="E1305" t="s">
        <v>5062</v>
      </c>
      <c r="F1305" t="s">
        <v>5063</v>
      </c>
      <c r="G1305" t="s">
        <v>31548</v>
      </c>
      <c r="H1305" t="s">
        <v>893</v>
      </c>
      <c r="I1305" t="s">
        <v>78</v>
      </c>
      <c r="J1305" t="s">
        <v>135</v>
      </c>
      <c r="K1305" t="s">
        <v>22</v>
      </c>
      <c r="L1305" t="s">
        <v>136</v>
      </c>
      <c r="M1305" t="s">
        <v>5064</v>
      </c>
      <c r="N1305" t="s">
        <v>5065</v>
      </c>
      <c r="O1305">
        <v>3.5597222222222222</v>
      </c>
      <c r="P1305">
        <v>0</v>
      </c>
      <c r="Q1305">
        <v>1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0.24627101000000001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0.24627101000000001</v>
      </c>
    </row>
    <row r="1306" spans="1:32" x14ac:dyDescent="0.3">
      <c r="A1306">
        <v>2801043</v>
      </c>
      <c r="B1306">
        <v>1</v>
      </c>
      <c r="C1306" t="s">
        <v>82</v>
      </c>
      <c r="D1306" t="s">
        <v>84</v>
      </c>
      <c r="E1306" t="s">
        <v>5066</v>
      </c>
      <c r="F1306" t="s">
        <v>5067</v>
      </c>
      <c r="G1306" t="s">
        <v>31548</v>
      </c>
      <c r="H1306" t="s">
        <v>311</v>
      </c>
      <c r="I1306" t="s">
        <v>78</v>
      </c>
      <c r="J1306" t="s">
        <v>135</v>
      </c>
      <c r="K1306" t="s">
        <v>22</v>
      </c>
      <c r="L1306" t="s">
        <v>136</v>
      </c>
      <c r="M1306" t="s">
        <v>5068</v>
      </c>
      <c r="N1306" t="s">
        <v>5069</v>
      </c>
      <c r="O1306">
        <v>4.8005555555555555</v>
      </c>
      <c r="P1306">
        <v>0</v>
      </c>
      <c r="Q1306">
        <v>10</v>
      </c>
      <c r="R1306">
        <v>0</v>
      </c>
      <c r="S1306">
        <v>0</v>
      </c>
      <c r="T1306">
        <v>0</v>
      </c>
      <c r="U1306">
        <v>3</v>
      </c>
      <c r="V1306">
        <v>0</v>
      </c>
      <c r="W1306">
        <v>0</v>
      </c>
      <c r="X1306">
        <v>0</v>
      </c>
      <c r="Y1306">
        <v>12.406803999999999</v>
      </c>
      <c r="Z1306">
        <v>0</v>
      </c>
      <c r="AA1306">
        <v>0</v>
      </c>
      <c r="AB1306">
        <v>0</v>
      </c>
      <c r="AC1306">
        <v>17.864809999999999</v>
      </c>
      <c r="AD1306">
        <v>0</v>
      </c>
      <c r="AE1306">
        <v>0</v>
      </c>
      <c r="AF1306">
        <v>30.271614</v>
      </c>
    </row>
    <row r="1307" spans="1:32" x14ac:dyDescent="0.3">
      <c r="A1307">
        <v>2801023</v>
      </c>
      <c r="B1307">
        <v>1</v>
      </c>
      <c r="C1307" t="s">
        <v>82</v>
      </c>
      <c r="D1307" t="s">
        <v>105</v>
      </c>
      <c r="E1307" t="s">
        <v>5070</v>
      </c>
      <c r="F1307" t="s">
        <v>5071</v>
      </c>
      <c r="G1307" t="s">
        <v>31548</v>
      </c>
      <c r="H1307" t="s">
        <v>893</v>
      </c>
      <c r="I1307" t="s">
        <v>78</v>
      </c>
      <c r="J1307" t="s">
        <v>135</v>
      </c>
      <c r="K1307" t="s">
        <v>22</v>
      </c>
      <c r="L1307" t="s">
        <v>136</v>
      </c>
      <c r="M1307" t="s">
        <v>5072</v>
      </c>
      <c r="N1307" t="s">
        <v>5073</v>
      </c>
      <c r="O1307">
        <v>2.5702777777777777</v>
      </c>
      <c r="P1307">
        <v>0</v>
      </c>
      <c r="Q1307">
        <v>1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0.10386083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0.10386083</v>
      </c>
    </row>
    <row r="1308" spans="1:32" x14ac:dyDescent="0.3">
      <c r="A1308">
        <v>2800781</v>
      </c>
      <c r="B1308">
        <v>1</v>
      </c>
      <c r="C1308" t="s">
        <v>82</v>
      </c>
      <c r="D1308" t="s">
        <v>90</v>
      </c>
      <c r="E1308" t="s">
        <v>5074</v>
      </c>
      <c r="F1308" t="s">
        <v>5075</v>
      </c>
      <c r="G1308" t="s">
        <v>31548</v>
      </c>
      <c r="H1308" t="s">
        <v>333</v>
      </c>
      <c r="I1308" t="s">
        <v>78</v>
      </c>
      <c r="J1308" t="s">
        <v>135</v>
      </c>
      <c r="K1308" t="s">
        <v>22</v>
      </c>
      <c r="L1308" t="s">
        <v>136</v>
      </c>
      <c r="M1308" t="s">
        <v>5076</v>
      </c>
      <c r="N1308" t="s">
        <v>5077</v>
      </c>
      <c r="O1308">
        <v>2.98</v>
      </c>
      <c r="P1308">
        <v>0</v>
      </c>
      <c r="Q1308">
        <v>4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2.6875634000000002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2.6875634000000002</v>
      </c>
    </row>
    <row r="1309" spans="1:32" x14ac:dyDescent="0.3">
      <c r="A1309">
        <v>2800776</v>
      </c>
      <c r="B1309">
        <v>1</v>
      </c>
      <c r="C1309" t="s">
        <v>82</v>
      </c>
      <c r="D1309" t="s">
        <v>97</v>
      </c>
      <c r="E1309" t="s">
        <v>5078</v>
      </c>
      <c r="F1309" t="s">
        <v>5079</v>
      </c>
      <c r="G1309" t="s">
        <v>31551</v>
      </c>
      <c r="H1309" t="s">
        <v>409</v>
      </c>
      <c r="I1309" t="s">
        <v>79</v>
      </c>
      <c r="J1309" t="s">
        <v>135</v>
      </c>
      <c r="K1309" t="s">
        <v>22</v>
      </c>
      <c r="L1309" t="s">
        <v>136</v>
      </c>
      <c r="M1309" t="s">
        <v>5080</v>
      </c>
      <c r="N1309" t="s">
        <v>5081</v>
      </c>
      <c r="O1309">
        <v>3.597777777777778</v>
      </c>
      <c r="P1309">
        <v>1</v>
      </c>
      <c r="Q1309">
        <v>366</v>
      </c>
      <c r="R1309">
        <v>1</v>
      </c>
      <c r="S1309">
        <v>11</v>
      </c>
      <c r="T1309">
        <v>3</v>
      </c>
      <c r="U1309">
        <v>20</v>
      </c>
      <c r="V1309">
        <v>1</v>
      </c>
      <c r="W1309">
        <v>0</v>
      </c>
      <c r="X1309">
        <v>0.99257373999999998</v>
      </c>
      <c r="Y1309">
        <v>1460.1648</v>
      </c>
      <c r="Z1309">
        <v>2.2427234999999999</v>
      </c>
      <c r="AA1309">
        <v>8.193028</v>
      </c>
      <c r="AB1309">
        <v>30.939295000000001</v>
      </c>
      <c r="AC1309">
        <v>123.17362</v>
      </c>
      <c r="AD1309">
        <v>55.601562000000001</v>
      </c>
      <c r="AE1309">
        <v>0</v>
      </c>
      <c r="AF1309">
        <v>1681.3076000000001</v>
      </c>
    </row>
    <row r="1310" spans="1:32" x14ac:dyDescent="0.3">
      <c r="A1310">
        <v>2800848</v>
      </c>
      <c r="B1310">
        <v>1</v>
      </c>
      <c r="C1310" t="s">
        <v>83</v>
      </c>
      <c r="D1310" t="s">
        <v>123</v>
      </c>
      <c r="E1310" t="s">
        <v>5082</v>
      </c>
      <c r="F1310" t="s">
        <v>5083</v>
      </c>
      <c r="G1310" t="s">
        <v>31549</v>
      </c>
      <c r="H1310" t="s">
        <v>134</v>
      </c>
      <c r="I1310" t="s">
        <v>79</v>
      </c>
      <c r="J1310" t="s">
        <v>248</v>
      </c>
      <c r="K1310" t="s">
        <v>22</v>
      </c>
      <c r="L1310" t="s">
        <v>136</v>
      </c>
      <c r="M1310" t="s">
        <v>5084</v>
      </c>
      <c r="N1310" t="s">
        <v>5085</v>
      </c>
      <c r="O1310">
        <v>5.5555555555555558E-3</v>
      </c>
      <c r="P1310">
        <v>0</v>
      </c>
      <c r="Q1310">
        <v>832</v>
      </c>
      <c r="R1310">
        <v>2</v>
      </c>
      <c r="S1310">
        <v>112</v>
      </c>
      <c r="T1310">
        <v>0</v>
      </c>
      <c r="U1310">
        <v>60</v>
      </c>
      <c r="V1310">
        <v>0</v>
      </c>
      <c r="W1310">
        <v>0</v>
      </c>
      <c r="X1310">
        <v>0</v>
      </c>
      <c r="Y1310">
        <v>0.55260710000000002</v>
      </c>
      <c r="Z1310">
        <v>8.8822980000000003E-3</v>
      </c>
      <c r="AA1310">
        <v>0.12243714999999999</v>
      </c>
      <c r="AB1310">
        <v>0</v>
      </c>
      <c r="AC1310">
        <v>0.15282026000000001</v>
      </c>
      <c r="AD1310">
        <v>0</v>
      </c>
      <c r="AE1310">
        <v>0</v>
      </c>
      <c r="AF1310">
        <v>0.83674680000000001</v>
      </c>
    </row>
    <row r="1311" spans="1:32" x14ac:dyDescent="0.3">
      <c r="A1311">
        <v>2800852</v>
      </c>
      <c r="B1311">
        <v>1</v>
      </c>
      <c r="C1311" t="s">
        <v>82</v>
      </c>
      <c r="D1311" t="s">
        <v>91</v>
      </c>
      <c r="E1311" t="s">
        <v>5086</v>
      </c>
      <c r="F1311" t="s">
        <v>5087</v>
      </c>
      <c r="G1311" t="s">
        <v>31551</v>
      </c>
      <c r="H1311" t="s">
        <v>648</v>
      </c>
      <c r="I1311" t="s">
        <v>79</v>
      </c>
      <c r="J1311" t="s">
        <v>135</v>
      </c>
      <c r="K1311" t="s">
        <v>22</v>
      </c>
      <c r="L1311" t="s">
        <v>186</v>
      </c>
      <c r="M1311" t="s">
        <v>5088</v>
      </c>
      <c r="N1311" t="s">
        <v>3119</v>
      </c>
      <c r="O1311">
        <v>8.1066666666666674</v>
      </c>
      <c r="P1311">
        <v>0</v>
      </c>
      <c r="Q1311">
        <v>905</v>
      </c>
      <c r="R1311">
        <v>0</v>
      </c>
      <c r="S1311">
        <v>0</v>
      </c>
      <c r="T1311">
        <v>0</v>
      </c>
      <c r="U1311">
        <v>40</v>
      </c>
      <c r="V1311">
        <v>0</v>
      </c>
      <c r="W1311">
        <v>0</v>
      </c>
      <c r="X1311">
        <v>0</v>
      </c>
      <c r="Y1311">
        <v>1765.5392999999999</v>
      </c>
      <c r="Z1311">
        <v>0</v>
      </c>
      <c r="AA1311">
        <v>0</v>
      </c>
      <c r="AB1311">
        <v>0</v>
      </c>
      <c r="AC1311">
        <v>533.51329999999996</v>
      </c>
      <c r="AD1311">
        <v>0</v>
      </c>
      <c r="AE1311">
        <v>0</v>
      </c>
      <c r="AF1311">
        <v>2299.0527000000002</v>
      </c>
    </row>
    <row r="1312" spans="1:32" x14ac:dyDescent="0.3">
      <c r="A1312">
        <v>2800828</v>
      </c>
      <c r="B1312">
        <v>1</v>
      </c>
      <c r="C1312" t="s">
        <v>82</v>
      </c>
      <c r="D1312" t="s">
        <v>103</v>
      </c>
      <c r="E1312" t="s">
        <v>5089</v>
      </c>
      <c r="F1312" t="s">
        <v>5090</v>
      </c>
      <c r="G1312" t="s">
        <v>31545</v>
      </c>
      <c r="H1312" t="s">
        <v>134</v>
      </c>
      <c r="I1312" t="s">
        <v>79</v>
      </c>
      <c r="J1312" t="s">
        <v>135</v>
      </c>
      <c r="K1312" t="s">
        <v>22</v>
      </c>
      <c r="L1312" t="s">
        <v>136</v>
      </c>
      <c r="M1312" t="s">
        <v>5091</v>
      </c>
      <c r="N1312" t="s">
        <v>5092</v>
      </c>
      <c r="O1312">
        <v>0.41416666666666668</v>
      </c>
      <c r="P1312">
        <v>0</v>
      </c>
      <c r="Q1312">
        <v>1923</v>
      </c>
      <c r="R1312">
        <v>4</v>
      </c>
      <c r="S1312">
        <v>922</v>
      </c>
      <c r="T1312">
        <v>11</v>
      </c>
      <c r="U1312">
        <v>490</v>
      </c>
      <c r="V1312">
        <v>2</v>
      </c>
      <c r="W1312">
        <v>0</v>
      </c>
      <c r="X1312">
        <v>0</v>
      </c>
      <c r="Y1312">
        <v>179.75943000000001</v>
      </c>
      <c r="Z1312">
        <v>4.6406955999999999</v>
      </c>
      <c r="AA1312">
        <v>154.74451999999999</v>
      </c>
      <c r="AB1312">
        <v>104.31323</v>
      </c>
      <c r="AC1312">
        <v>210.26799</v>
      </c>
      <c r="AD1312">
        <v>70.102339999999998</v>
      </c>
      <c r="AE1312">
        <v>0</v>
      </c>
      <c r="AF1312">
        <v>723.82820000000004</v>
      </c>
    </row>
    <row r="1313" spans="1:32" x14ac:dyDescent="0.3">
      <c r="A1313">
        <v>2800709</v>
      </c>
      <c r="B1313">
        <v>1</v>
      </c>
      <c r="C1313" t="s">
        <v>82</v>
      </c>
      <c r="D1313" t="s">
        <v>104</v>
      </c>
      <c r="E1313" t="s">
        <v>4989</v>
      </c>
      <c r="F1313" t="s">
        <v>4990</v>
      </c>
      <c r="G1313" t="s">
        <v>31550</v>
      </c>
      <c r="H1313" t="s">
        <v>223</v>
      </c>
      <c r="I1313" t="s">
        <v>78</v>
      </c>
      <c r="J1313" t="s">
        <v>135</v>
      </c>
      <c r="K1313" t="s">
        <v>22</v>
      </c>
      <c r="L1313" t="s">
        <v>136</v>
      </c>
      <c r="M1313" t="s">
        <v>5093</v>
      </c>
      <c r="N1313" t="s">
        <v>5094</v>
      </c>
      <c r="O1313">
        <v>1.5380555555555555</v>
      </c>
      <c r="P1313">
        <v>0</v>
      </c>
      <c r="Q1313">
        <v>84</v>
      </c>
      <c r="R1313">
        <v>0</v>
      </c>
      <c r="S1313">
        <v>0</v>
      </c>
      <c r="T1313">
        <v>0</v>
      </c>
      <c r="U1313">
        <v>3</v>
      </c>
      <c r="V1313">
        <v>0</v>
      </c>
      <c r="W1313">
        <v>0</v>
      </c>
      <c r="X1313">
        <v>0</v>
      </c>
      <c r="Y1313">
        <v>42.029964</v>
      </c>
      <c r="Z1313">
        <v>0</v>
      </c>
      <c r="AA1313">
        <v>0</v>
      </c>
      <c r="AB1313">
        <v>0</v>
      </c>
      <c r="AC1313">
        <v>0.90440240000000005</v>
      </c>
      <c r="AD1313">
        <v>0</v>
      </c>
      <c r="AE1313">
        <v>0</v>
      </c>
      <c r="AF1313">
        <v>42.934370000000001</v>
      </c>
    </row>
    <row r="1314" spans="1:32" x14ac:dyDescent="0.3">
      <c r="A1314">
        <v>2800664</v>
      </c>
      <c r="B1314">
        <v>1</v>
      </c>
      <c r="C1314" t="s">
        <v>82</v>
      </c>
      <c r="D1314" t="s">
        <v>99</v>
      </c>
      <c r="E1314" t="s">
        <v>5095</v>
      </c>
      <c r="F1314" t="s">
        <v>5096</v>
      </c>
      <c r="G1314" t="s">
        <v>31546</v>
      </c>
      <c r="H1314" t="s">
        <v>223</v>
      </c>
      <c r="I1314" t="s">
        <v>78</v>
      </c>
      <c r="J1314" t="s">
        <v>135</v>
      </c>
      <c r="K1314" t="s">
        <v>22</v>
      </c>
      <c r="L1314" t="s">
        <v>136</v>
      </c>
      <c r="M1314" t="s">
        <v>5097</v>
      </c>
      <c r="N1314" t="s">
        <v>5098</v>
      </c>
      <c r="O1314">
        <v>8.3424999999999994</v>
      </c>
      <c r="P1314">
        <v>0</v>
      </c>
      <c r="Q1314">
        <v>12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18.086514000000001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18.086514000000001</v>
      </c>
    </row>
    <row r="1315" spans="1:32" x14ac:dyDescent="0.3">
      <c r="A1315">
        <v>2800690</v>
      </c>
      <c r="B1315">
        <v>1</v>
      </c>
      <c r="C1315" t="s">
        <v>82</v>
      </c>
      <c r="D1315" t="s">
        <v>102</v>
      </c>
      <c r="E1315" t="s">
        <v>5099</v>
      </c>
      <c r="F1315" t="s">
        <v>5100</v>
      </c>
      <c r="G1315" t="s">
        <v>31545</v>
      </c>
      <c r="H1315" t="s">
        <v>134</v>
      </c>
      <c r="I1315" t="s">
        <v>79</v>
      </c>
      <c r="J1315" t="s">
        <v>135</v>
      </c>
      <c r="K1315" t="s">
        <v>22</v>
      </c>
      <c r="L1315" t="s">
        <v>136</v>
      </c>
      <c r="M1315" t="s">
        <v>5101</v>
      </c>
      <c r="N1315" t="s">
        <v>5102</v>
      </c>
      <c r="O1315">
        <v>0.10277777777777777</v>
      </c>
      <c r="P1315">
        <v>0</v>
      </c>
      <c r="Q1315">
        <v>1100</v>
      </c>
      <c r="R1315">
        <v>6</v>
      </c>
      <c r="S1315">
        <v>244</v>
      </c>
      <c r="T1315">
        <v>4</v>
      </c>
      <c r="U1315">
        <v>192</v>
      </c>
      <c r="V1315">
        <v>0</v>
      </c>
      <c r="W1315">
        <v>0</v>
      </c>
      <c r="X1315">
        <v>0</v>
      </c>
      <c r="Y1315">
        <v>12.154479</v>
      </c>
      <c r="Z1315">
        <v>0.80728900000000003</v>
      </c>
      <c r="AA1315">
        <v>7.1050069999999996</v>
      </c>
      <c r="AB1315">
        <v>3.3868496000000001</v>
      </c>
      <c r="AC1315">
        <v>8.6387990000000006</v>
      </c>
      <c r="AD1315">
        <v>0</v>
      </c>
      <c r="AE1315">
        <v>0</v>
      </c>
      <c r="AF1315">
        <v>32.092421999999999</v>
      </c>
    </row>
    <row r="1316" spans="1:32" x14ac:dyDescent="0.3">
      <c r="A1316">
        <v>2800586</v>
      </c>
      <c r="B1316">
        <v>1</v>
      </c>
      <c r="C1316" t="s">
        <v>82</v>
      </c>
      <c r="D1316" t="s">
        <v>90</v>
      </c>
      <c r="E1316" t="s">
        <v>5103</v>
      </c>
      <c r="F1316" t="s">
        <v>5104</v>
      </c>
      <c r="G1316" t="s">
        <v>31548</v>
      </c>
      <c r="H1316" t="s">
        <v>311</v>
      </c>
      <c r="I1316" t="s">
        <v>78</v>
      </c>
      <c r="J1316" t="s">
        <v>135</v>
      </c>
      <c r="K1316" t="s">
        <v>22</v>
      </c>
      <c r="L1316" t="s">
        <v>136</v>
      </c>
      <c r="M1316" t="s">
        <v>5105</v>
      </c>
      <c r="N1316" t="s">
        <v>5106</v>
      </c>
      <c r="O1316">
        <v>1.2169444444444444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6.8568150000000001</v>
      </c>
      <c r="AD1316">
        <v>0</v>
      </c>
      <c r="AE1316">
        <v>0</v>
      </c>
      <c r="AF1316">
        <v>6.8568150000000001</v>
      </c>
    </row>
    <row r="1317" spans="1:32" x14ac:dyDescent="0.3">
      <c r="A1317">
        <v>2800405</v>
      </c>
      <c r="B1317">
        <v>5</v>
      </c>
      <c r="C1317" t="s">
        <v>82</v>
      </c>
      <c r="D1317" t="s">
        <v>91</v>
      </c>
      <c r="E1317" t="s">
        <v>5107</v>
      </c>
      <c r="F1317" t="s">
        <v>5108</v>
      </c>
      <c r="G1317" t="s">
        <v>31551</v>
      </c>
      <c r="H1317" t="s">
        <v>338</v>
      </c>
      <c r="I1317" t="s">
        <v>79</v>
      </c>
      <c r="J1317" t="s">
        <v>135</v>
      </c>
      <c r="K1317" t="s">
        <v>22</v>
      </c>
      <c r="L1317" t="s">
        <v>136</v>
      </c>
      <c r="M1317" t="s">
        <v>5109</v>
      </c>
      <c r="N1317" t="s">
        <v>3151</v>
      </c>
      <c r="O1317">
        <v>1.5358333333333334</v>
      </c>
      <c r="P1317">
        <v>0</v>
      </c>
      <c r="Q1317">
        <v>5049</v>
      </c>
      <c r="R1317">
        <v>0</v>
      </c>
      <c r="S1317">
        <v>0</v>
      </c>
      <c r="T1317">
        <v>0</v>
      </c>
      <c r="U1317">
        <v>308</v>
      </c>
      <c r="V1317">
        <v>0</v>
      </c>
      <c r="W1317">
        <v>1</v>
      </c>
      <c r="X1317">
        <v>0</v>
      </c>
      <c r="Y1317">
        <v>1964.8382999999999</v>
      </c>
      <c r="Z1317">
        <v>0</v>
      </c>
      <c r="AA1317">
        <v>0</v>
      </c>
      <c r="AB1317">
        <v>0</v>
      </c>
      <c r="AC1317">
        <v>484.67648000000003</v>
      </c>
      <c r="AD1317">
        <v>0</v>
      </c>
      <c r="AE1317">
        <v>8.2363850000000003</v>
      </c>
      <c r="AF1317">
        <v>2457.7510000000002</v>
      </c>
    </row>
    <row r="1318" spans="1:32" x14ac:dyDescent="0.3">
      <c r="A1318">
        <v>2800565</v>
      </c>
      <c r="B1318">
        <v>1</v>
      </c>
      <c r="C1318" t="s">
        <v>82</v>
      </c>
      <c r="D1318" t="s">
        <v>84</v>
      </c>
      <c r="E1318" t="s">
        <v>5110</v>
      </c>
      <c r="F1318" t="s">
        <v>5111</v>
      </c>
      <c r="G1318" t="s">
        <v>31551</v>
      </c>
      <c r="H1318" t="s">
        <v>648</v>
      </c>
      <c r="I1318" t="s">
        <v>79</v>
      </c>
      <c r="J1318" t="s">
        <v>135</v>
      </c>
      <c r="K1318" t="s">
        <v>22</v>
      </c>
      <c r="L1318" t="s">
        <v>186</v>
      </c>
      <c r="M1318" t="s">
        <v>5112</v>
      </c>
      <c r="N1318" t="s">
        <v>5113</v>
      </c>
      <c r="O1318">
        <v>3.6230555555555557</v>
      </c>
      <c r="P1318">
        <v>0</v>
      </c>
      <c r="Q1318">
        <v>249</v>
      </c>
      <c r="R1318">
        <v>0</v>
      </c>
      <c r="S1318">
        <v>1</v>
      </c>
      <c r="T1318">
        <v>0</v>
      </c>
      <c r="U1318">
        <v>12</v>
      </c>
      <c r="V1318">
        <v>0</v>
      </c>
      <c r="W1318">
        <v>0</v>
      </c>
      <c r="X1318">
        <v>0</v>
      </c>
      <c r="Y1318">
        <v>150.62956</v>
      </c>
      <c r="Z1318">
        <v>0</v>
      </c>
      <c r="AA1318">
        <v>0</v>
      </c>
      <c r="AB1318">
        <v>0</v>
      </c>
      <c r="AC1318">
        <v>13.202016</v>
      </c>
      <c r="AD1318">
        <v>0</v>
      </c>
      <c r="AE1318">
        <v>0</v>
      </c>
      <c r="AF1318">
        <v>163.83159000000001</v>
      </c>
    </row>
    <row r="1319" spans="1:32" x14ac:dyDescent="0.3">
      <c r="A1319">
        <v>2800672</v>
      </c>
      <c r="B1319">
        <v>1</v>
      </c>
      <c r="C1319" t="s">
        <v>82</v>
      </c>
      <c r="D1319" t="s">
        <v>106</v>
      </c>
      <c r="E1319" t="s">
        <v>5114</v>
      </c>
      <c r="F1319" t="s">
        <v>5115</v>
      </c>
      <c r="G1319" t="s">
        <v>31549</v>
      </c>
      <c r="H1319" t="s">
        <v>134</v>
      </c>
      <c r="I1319" t="s">
        <v>79</v>
      </c>
      <c r="J1319" t="s">
        <v>135</v>
      </c>
      <c r="K1319" t="s">
        <v>22</v>
      </c>
      <c r="L1319" t="s">
        <v>136</v>
      </c>
      <c r="M1319" t="s">
        <v>5116</v>
      </c>
      <c r="N1319" t="s">
        <v>5117</v>
      </c>
      <c r="O1319">
        <v>0.52</v>
      </c>
      <c r="P1319">
        <v>1</v>
      </c>
      <c r="Q1319">
        <v>3094</v>
      </c>
      <c r="R1319">
        <v>0</v>
      </c>
      <c r="S1319">
        <v>15</v>
      </c>
      <c r="T1319">
        <v>5</v>
      </c>
      <c r="U1319">
        <v>439</v>
      </c>
      <c r="V1319">
        <v>2</v>
      </c>
      <c r="W1319">
        <v>0</v>
      </c>
      <c r="X1319">
        <v>5.4857199999999997</v>
      </c>
      <c r="Y1319">
        <v>511.34859999999998</v>
      </c>
      <c r="Z1319">
        <v>0</v>
      </c>
      <c r="AA1319">
        <v>0.84445714999999999</v>
      </c>
      <c r="AB1319">
        <v>36.427303000000002</v>
      </c>
      <c r="AC1319">
        <v>154.7637</v>
      </c>
      <c r="AD1319">
        <v>35.242573</v>
      </c>
      <c r="AE1319">
        <v>0</v>
      </c>
      <c r="AF1319">
        <v>744.11237000000006</v>
      </c>
    </row>
    <row r="1320" spans="1:32" x14ac:dyDescent="0.3">
      <c r="A1320">
        <v>2800540</v>
      </c>
      <c r="B1320">
        <v>1</v>
      </c>
      <c r="C1320" t="s">
        <v>83</v>
      </c>
      <c r="D1320" t="s">
        <v>125</v>
      </c>
      <c r="E1320" t="s">
        <v>5118</v>
      </c>
      <c r="F1320" t="s">
        <v>5119</v>
      </c>
      <c r="G1320" t="s">
        <v>31551</v>
      </c>
      <c r="H1320" t="s">
        <v>624</v>
      </c>
      <c r="I1320" t="s">
        <v>79</v>
      </c>
      <c r="J1320" t="s">
        <v>135</v>
      </c>
      <c r="K1320" t="s">
        <v>22</v>
      </c>
      <c r="L1320" t="s">
        <v>136</v>
      </c>
      <c r="M1320" t="s">
        <v>5120</v>
      </c>
      <c r="N1320" t="s">
        <v>5121</v>
      </c>
      <c r="O1320">
        <v>1.4036111111111111</v>
      </c>
      <c r="P1320">
        <v>0</v>
      </c>
      <c r="Q1320">
        <v>0</v>
      </c>
      <c r="R1320">
        <v>0</v>
      </c>
      <c r="S1320">
        <v>0</v>
      </c>
      <c r="T1320">
        <v>1</v>
      </c>
      <c r="U1320">
        <v>0</v>
      </c>
      <c r="V1320">
        <v>1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7.5182443000000001</v>
      </c>
      <c r="AC1320">
        <v>0</v>
      </c>
      <c r="AD1320">
        <v>61.999766999999999</v>
      </c>
      <c r="AE1320">
        <v>0</v>
      </c>
      <c r="AF1320">
        <v>69.518010000000004</v>
      </c>
    </row>
    <row r="1321" spans="1:32" x14ac:dyDescent="0.3">
      <c r="A1321">
        <v>2800516</v>
      </c>
      <c r="B1321">
        <v>1</v>
      </c>
      <c r="C1321" t="s">
        <v>83</v>
      </c>
      <c r="D1321" t="s">
        <v>122</v>
      </c>
      <c r="E1321" t="s">
        <v>5122</v>
      </c>
      <c r="F1321" t="s">
        <v>5123</v>
      </c>
      <c r="G1321" t="s">
        <v>31546</v>
      </c>
      <c r="H1321" t="s">
        <v>643</v>
      </c>
      <c r="I1321" t="s">
        <v>78</v>
      </c>
      <c r="J1321" t="s">
        <v>135</v>
      </c>
      <c r="K1321" t="s">
        <v>22</v>
      </c>
      <c r="L1321" t="s">
        <v>186</v>
      </c>
      <c r="M1321" t="s">
        <v>5124</v>
      </c>
      <c r="N1321" t="s">
        <v>5125</v>
      </c>
      <c r="O1321">
        <v>2.4641666666666668</v>
      </c>
      <c r="P1321">
        <v>0</v>
      </c>
      <c r="Q1321">
        <v>159</v>
      </c>
      <c r="R1321">
        <v>0</v>
      </c>
      <c r="S1321">
        <v>0</v>
      </c>
      <c r="T1321">
        <v>0</v>
      </c>
      <c r="U1321">
        <v>50</v>
      </c>
      <c r="V1321">
        <v>0</v>
      </c>
      <c r="W1321">
        <v>0</v>
      </c>
      <c r="X1321">
        <v>0</v>
      </c>
      <c r="Y1321">
        <v>60.797510000000003</v>
      </c>
      <c r="Z1321">
        <v>0</v>
      </c>
      <c r="AA1321">
        <v>0</v>
      </c>
      <c r="AB1321">
        <v>0</v>
      </c>
      <c r="AC1321">
        <v>24.703009999999999</v>
      </c>
      <c r="AD1321">
        <v>0</v>
      </c>
      <c r="AE1321">
        <v>0</v>
      </c>
      <c r="AF1321">
        <v>85.500519999999995</v>
      </c>
    </row>
    <row r="1322" spans="1:32" x14ac:dyDescent="0.3">
      <c r="A1322">
        <v>2800470</v>
      </c>
      <c r="B1322">
        <v>1</v>
      </c>
      <c r="C1322" t="s">
        <v>82</v>
      </c>
      <c r="D1322" t="s">
        <v>99</v>
      </c>
      <c r="E1322" t="s">
        <v>5126</v>
      </c>
      <c r="F1322" t="s">
        <v>5127</v>
      </c>
      <c r="G1322" t="s">
        <v>31546</v>
      </c>
      <c r="H1322" t="s">
        <v>223</v>
      </c>
      <c r="I1322" t="s">
        <v>78</v>
      </c>
      <c r="J1322" t="s">
        <v>135</v>
      </c>
      <c r="K1322" t="s">
        <v>22</v>
      </c>
      <c r="L1322" t="s">
        <v>136</v>
      </c>
      <c r="M1322" t="s">
        <v>5128</v>
      </c>
      <c r="N1322" t="s">
        <v>5129</v>
      </c>
      <c r="O1322">
        <v>9.2650000000000006</v>
      </c>
      <c r="P1322">
        <v>0</v>
      </c>
      <c r="Q1322">
        <v>35</v>
      </c>
      <c r="R1322">
        <v>0</v>
      </c>
      <c r="S1322">
        <v>1</v>
      </c>
      <c r="T1322">
        <v>0</v>
      </c>
      <c r="U1322">
        <v>7</v>
      </c>
      <c r="V1322">
        <v>0</v>
      </c>
      <c r="W1322">
        <v>1</v>
      </c>
      <c r="X1322">
        <v>0</v>
      </c>
      <c r="Y1322">
        <v>67.415109999999999</v>
      </c>
      <c r="Z1322">
        <v>0</v>
      </c>
      <c r="AA1322">
        <v>0.68728259999999997</v>
      </c>
      <c r="AB1322">
        <v>0</v>
      </c>
      <c r="AC1322">
        <v>27.515072</v>
      </c>
      <c r="AD1322">
        <v>0</v>
      </c>
      <c r="AE1322">
        <v>24.688635000000001</v>
      </c>
      <c r="AF1322">
        <v>120.3061</v>
      </c>
    </row>
    <row r="1323" spans="1:32" x14ac:dyDescent="0.3">
      <c r="A1323">
        <v>2800449</v>
      </c>
      <c r="B1323">
        <v>1</v>
      </c>
      <c r="C1323" t="s">
        <v>82</v>
      </c>
      <c r="D1323" t="s">
        <v>104</v>
      </c>
      <c r="E1323" t="s">
        <v>5130</v>
      </c>
      <c r="F1323" t="s">
        <v>5131</v>
      </c>
      <c r="G1323" t="s">
        <v>31546</v>
      </c>
      <c r="H1323" t="s">
        <v>145</v>
      </c>
      <c r="I1323" t="s">
        <v>78</v>
      </c>
      <c r="J1323" t="s">
        <v>135</v>
      </c>
      <c r="K1323" t="s">
        <v>22</v>
      </c>
      <c r="L1323" t="s">
        <v>136</v>
      </c>
      <c r="M1323" t="s">
        <v>5132</v>
      </c>
      <c r="N1323" t="s">
        <v>5133</v>
      </c>
      <c r="O1323">
        <v>3.0344444444444445</v>
      </c>
      <c r="P1323">
        <v>0</v>
      </c>
      <c r="Q1323">
        <v>257</v>
      </c>
      <c r="R1323">
        <v>0</v>
      </c>
      <c r="S1323">
        <v>0</v>
      </c>
      <c r="T1323">
        <v>0</v>
      </c>
      <c r="U1323">
        <v>6</v>
      </c>
      <c r="V1323">
        <v>0</v>
      </c>
      <c r="W1323">
        <v>0</v>
      </c>
      <c r="X1323">
        <v>0</v>
      </c>
      <c r="Y1323">
        <v>222.53217000000001</v>
      </c>
      <c r="Z1323">
        <v>0</v>
      </c>
      <c r="AA1323">
        <v>0</v>
      </c>
      <c r="AB1323">
        <v>0</v>
      </c>
      <c r="AC1323">
        <v>1.2155913</v>
      </c>
      <c r="AD1323">
        <v>0</v>
      </c>
      <c r="AE1323">
        <v>0</v>
      </c>
      <c r="AF1323">
        <v>223.74776</v>
      </c>
    </row>
    <row r="1324" spans="1:32" x14ac:dyDescent="0.3">
      <c r="A1324">
        <v>2800397</v>
      </c>
      <c r="B1324">
        <v>1</v>
      </c>
      <c r="C1324" t="s">
        <v>82</v>
      </c>
      <c r="D1324" t="s">
        <v>103</v>
      </c>
      <c r="E1324" t="s">
        <v>5134</v>
      </c>
      <c r="F1324" t="s">
        <v>5135</v>
      </c>
      <c r="G1324" t="s">
        <v>31546</v>
      </c>
      <c r="H1324" t="s">
        <v>223</v>
      </c>
      <c r="I1324" t="s">
        <v>78</v>
      </c>
      <c r="J1324" t="s">
        <v>135</v>
      </c>
      <c r="K1324" t="s">
        <v>22</v>
      </c>
      <c r="L1324" t="s">
        <v>136</v>
      </c>
      <c r="M1324" t="s">
        <v>5136</v>
      </c>
      <c r="N1324" t="s">
        <v>5137</v>
      </c>
      <c r="O1324">
        <v>3.5302777777777776</v>
      </c>
      <c r="P1324">
        <v>0</v>
      </c>
      <c r="Q1324">
        <v>5</v>
      </c>
      <c r="R1324">
        <v>0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0</v>
      </c>
      <c r="Y1324">
        <v>0.84441659999999996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0.84441659999999996</v>
      </c>
    </row>
    <row r="1325" spans="1:32" x14ac:dyDescent="0.3">
      <c r="A1325">
        <v>2800361</v>
      </c>
      <c r="B1325">
        <v>1</v>
      </c>
      <c r="C1325" t="s">
        <v>83</v>
      </c>
      <c r="D1325" t="s">
        <v>130</v>
      </c>
      <c r="E1325" t="s">
        <v>1344</v>
      </c>
      <c r="F1325" t="s">
        <v>1345</v>
      </c>
      <c r="G1325" t="s">
        <v>31546</v>
      </c>
      <c r="H1325" t="s">
        <v>223</v>
      </c>
      <c r="I1325" t="s">
        <v>78</v>
      </c>
      <c r="J1325" t="s">
        <v>135</v>
      </c>
      <c r="K1325" t="s">
        <v>22</v>
      </c>
      <c r="L1325" t="s">
        <v>136</v>
      </c>
      <c r="M1325" t="s">
        <v>5138</v>
      </c>
      <c r="N1325" t="s">
        <v>5139</v>
      </c>
      <c r="O1325">
        <v>3.8044444444444445</v>
      </c>
      <c r="P1325">
        <v>0</v>
      </c>
      <c r="Q1325">
        <v>5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2.3254955000000002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2.3254955000000002</v>
      </c>
    </row>
    <row r="1326" spans="1:32" x14ac:dyDescent="0.3">
      <c r="A1326">
        <v>2800366</v>
      </c>
      <c r="B1326">
        <v>1</v>
      </c>
      <c r="C1326" t="s">
        <v>82</v>
      </c>
      <c r="D1326" t="s">
        <v>93</v>
      </c>
      <c r="E1326" t="s">
        <v>5140</v>
      </c>
      <c r="F1326" t="s">
        <v>5141</v>
      </c>
      <c r="G1326" t="s">
        <v>31546</v>
      </c>
      <c r="H1326" t="s">
        <v>1297</v>
      </c>
      <c r="I1326" t="s">
        <v>78</v>
      </c>
      <c r="J1326" t="s">
        <v>135</v>
      </c>
      <c r="K1326" t="s">
        <v>22</v>
      </c>
      <c r="L1326" t="s">
        <v>136</v>
      </c>
      <c r="M1326" t="s">
        <v>5142</v>
      </c>
      <c r="N1326" t="s">
        <v>5143</v>
      </c>
      <c r="O1326">
        <v>4.2855555555555558</v>
      </c>
      <c r="P1326">
        <v>0</v>
      </c>
      <c r="Q1326">
        <v>55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49.085090000000001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49.085090000000001</v>
      </c>
    </row>
    <row r="1327" spans="1:32" x14ac:dyDescent="0.3">
      <c r="A1327">
        <v>2800372</v>
      </c>
      <c r="B1327">
        <v>1</v>
      </c>
      <c r="C1327" t="s">
        <v>83</v>
      </c>
      <c r="D1327" t="s">
        <v>122</v>
      </c>
      <c r="E1327" t="s">
        <v>5144</v>
      </c>
      <c r="F1327" t="s">
        <v>5145</v>
      </c>
      <c r="G1327" t="s">
        <v>31546</v>
      </c>
      <c r="H1327" t="s">
        <v>223</v>
      </c>
      <c r="I1327" t="s">
        <v>78</v>
      </c>
      <c r="J1327" t="s">
        <v>135</v>
      </c>
      <c r="K1327" t="s">
        <v>22</v>
      </c>
      <c r="L1327" t="s">
        <v>136</v>
      </c>
      <c r="M1327" t="s">
        <v>5146</v>
      </c>
      <c r="N1327" t="s">
        <v>5147</v>
      </c>
      <c r="O1327">
        <v>5.0716666666666663</v>
      </c>
      <c r="P1327">
        <v>0</v>
      </c>
      <c r="Q1327">
        <v>18</v>
      </c>
      <c r="R1327">
        <v>0</v>
      </c>
      <c r="S1327">
        <v>0</v>
      </c>
      <c r="T1327">
        <v>0</v>
      </c>
      <c r="U1327">
        <v>2</v>
      </c>
      <c r="V1327">
        <v>0</v>
      </c>
      <c r="W1327">
        <v>0</v>
      </c>
      <c r="X1327">
        <v>0</v>
      </c>
      <c r="Y1327">
        <v>11.065537000000001</v>
      </c>
      <c r="Z1327">
        <v>0</v>
      </c>
      <c r="AA1327">
        <v>0</v>
      </c>
      <c r="AB1327">
        <v>0</v>
      </c>
      <c r="AC1327">
        <v>5.3041577000000002</v>
      </c>
      <c r="AD1327">
        <v>0</v>
      </c>
      <c r="AE1327">
        <v>0</v>
      </c>
      <c r="AF1327">
        <v>16.369696000000001</v>
      </c>
    </row>
    <row r="1328" spans="1:32" x14ac:dyDescent="0.3">
      <c r="A1328">
        <v>2800336</v>
      </c>
      <c r="B1328">
        <v>1</v>
      </c>
      <c r="C1328" t="s">
        <v>82</v>
      </c>
      <c r="D1328" t="s">
        <v>103</v>
      </c>
      <c r="E1328" t="s">
        <v>5148</v>
      </c>
      <c r="F1328" t="s">
        <v>5149</v>
      </c>
      <c r="G1328" t="s">
        <v>31546</v>
      </c>
      <c r="H1328" t="s">
        <v>223</v>
      </c>
      <c r="I1328" t="s">
        <v>78</v>
      </c>
      <c r="J1328" t="s">
        <v>135</v>
      </c>
      <c r="K1328" t="s">
        <v>22</v>
      </c>
      <c r="L1328" t="s">
        <v>136</v>
      </c>
      <c r="M1328" t="s">
        <v>5150</v>
      </c>
      <c r="N1328" t="s">
        <v>5151</v>
      </c>
      <c r="O1328">
        <v>2.7041666666666666</v>
      </c>
      <c r="P1328">
        <v>0</v>
      </c>
      <c r="Q1328">
        <v>14</v>
      </c>
      <c r="R1328">
        <v>0</v>
      </c>
      <c r="S1328">
        <v>2</v>
      </c>
      <c r="T1328">
        <v>0</v>
      </c>
      <c r="U1328">
        <v>1</v>
      </c>
      <c r="V1328">
        <v>0</v>
      </c>
      <c r="W1328">
        <v>0</v>
      </c>
      <c r="X1328">
        <v>0</v>
      </c>
      <c r="Y1328">
        <v>3.1005652000000001</v>
      </c>
      <c r="Z1328">
        <v>0</v>
      </c>
      <c r="AA1328">
        <v>0.31710739999999998</v>
      </c>
      <c r="AB1328">
        <v>0</v>
      </c>
      <c r="AC1328">
        <v>0.84015923999999997</v>
      </c>
      <c r="AD1328">
        <v>0</v>
      </c>
      <c r="AE1328">
        <v>0</v>
      </c>
      <c r="AF1328">
        <v>4.2578319999999996</v>
      </c>
    </row>
    <row r="1329" spans="1:32" x14ac:dyDescent="0.3">
      <c r="A1329">
        <v>2800342</v>
      </c>
      <c r="B1329">
        <v>1</v>
      </c>
      <c r="C1329" t="s">
        <v>82</v>
      </c>
      <c r="D1329" t="s">
        <v>103</v>
      </c>
      <c r="E1329" t="s">
        <v>5152</v>
      </c>
      <c r="F1329" t="s">
        <v>5153</v>
      </c>
      <c r="G1329" t="s">
        <v>31546</v>
      </c>
      <c r="H1329" t="s">
        <v>223</v>
      </c>
      <c r="I1329" t="s">
        <v>78</v>
      </c>
      <c r="J1329" t="s">
        <v>135</v>
      </c>
      <c r="K1329" t="s">
        <v>22</v>
      </c>
      <c r="L1329" t="s">
        <v>136</v>
      </c>
      <c r="M1329" t="s">
        <v>5154</v>
      </c>
      <c r="N1329" t="s">
        <v>5155</v>
      </c>
      <c r="O1329">
        <v>4.4058333333333337</v>
      </c>
      <c r="P1329">
        <v>0</v>
      </c>
      <c r="Q1329">
        <v>16</v>
      </c>
      <c r="R1329">
        <v>0</v>
      </c>
      <c r="S1329">
        <v>4</v>
      </c>
      <c r="T1329">
        <v>0</v>
      </c>
      <c r="U1329">
        <v>4</v>
      </c>
      <c r="V1329">
        <v>0</v>
      </c>
      <c r="W1329">
        <v>0</v>
      </c>
      <c r="X1329">
        <v>0</v>
      </c>
      <c r="Y1329">
        <v>9.5647249999999993</v>
      </c>
      <c r="Z1329">
        <v>0</v>
      </c>
      <c r="AA1329">
        <v>0.48602703000000003</v>
      </c>
      <c r="AB1329">
        <v>0</v>
      </c>
      <c r="AC1329">
        <v>0.39634367999999998</v>
      </c>
      <c r="AD1329">
        <v>0</v>
      </c>
      <c r="AE1329">
        <v>0</v>
      </c>
      <c r="AF1329">
        <v>10.447096</v>
      </c>
    </row>
    <row r="1330" spans="1:32" x14ac:dyDescent="0.3">
      <c r="A1330">
        <v>2800350</v>
      </c>
      <c r="B1330">
        <v>1</v>
      </c>
      <c r="C1330" t="s">
        <v>82</v>
      </c>
      <c r="D1330" t="s">
        <v>113</v>
      </c>
      <c r="E1330" t="s">
        <v>5156</v>
      </c>
      <c r="F1330" t="s">
        <v>5157</v>
      </c>
      <c r="G1330" t="s">
        <v>31546</v>
      </c>
      <c r="H1330" t="s">
        <v>2212</v>
      </c>
      <c r="I1330" t="s">
        <v>78</v>
      </c>
      <c r="J1330" t="s">
        <v>135</v>
      </c>
      <c r="K1330" t="s">
        <v>22</v>
      </c>
      <c r="L1330" t="s">
        <v>136</v>
      </c>
      <c r="M1330" t="s">
        <v>5158</v>
      </c>
      <c r="N1330" t="s">
        <v>5159</v>
      </c>
      <c r="O1330">
        <v>3.6616666666666666</v>
      </c>
      <c r="P1330">
        <v>0</v>
      </c>
      <c r="Q1330">
        <v>150</v>
      </c>
      <c r="R1330">
        <v>0</v>
      </c>
      <c r="S1330">
        <v>2</v>
      </c>
      <c r="T1330">
        <v>0</v>
      </c>
      <c r="U1330">
        <v>31</v>
      </c>
      <c r="V1330">
        <v>0</v>
      </c>
      <c r="W1330">
        <v>0</v>
      </c>
      <c r="X1330">
        <v>0</v>
      </c>
      <c r="Y1330">
        <v>130.35046</v>
      </c>
      <c r="Z1330">
        <v>0</v>
      </c>
      <c r="AA1330">
        <v>6.2147136999999998E-2</v>
      </c>
      <c r="AB1330">
        <v>0</v>
      </c>
      <c r="AC1330">
        <v>66.401449999999997</v>
      </c>
      <c r="AD1330">
        <v>0</v>
      </c>
      <c r="AE1330">
        <v>0</v>
      </c>
      <c r="AF1330">
        <v>196.81406000000001</v>
      </c>
    </row>
    <row r="1331" spans="1:32" x14ac:dyDescent="0.3">
      <c r="A1331">
        <v>2800359</v>
      </c>
      <c r="B1331">
        <v>1</v>
      </c>
      <c r="C1331" t="s">
        <v>82</v>
      </c>
      <c r="D1331" t="s">
        <v>90</v>
      </c>
      <c r="E1331" t="s">
        <v>5160</v>
      </c>
      <c r="F1331" t="s">
        <v>5161</v>
      </c>
      <c r="G1331" t="s">
        <v>31546</v>
      </c>
      <c r="H1331" t="s">
        <v>2497</v>
      </c>
      <c r="I1331" t="s">
        <v>78</v>
      </c>
      <c r="J1331" t="s">
        <v>135</v>
      </c>
      <c r="K1331" t="s">
        <v>22</v>
      </c>
      <c r="L1331" t="s">
        <v>136</v>
      </c>
      <c r="M1331" t="s">
        <v>5162</v>
      </c>
      <c r="N1331" t="s">
        <v>5163</v>
      </c>
      <c r="O1331">
        <v>0.88361111111111112</v>
      </c>
      <c r="P1331">
        <v>0</v>
      </c>
      <c r="Q1331">
        <v>210</v>
      </c>
      <c r="R1331">
        <v>0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0</v>
      </c>
      <c r="Y1331">
        <v>39.398229999999998</v>
      </c>
      <c r="Z1331">
        <v>0</v>
      </c>
      <c r="AA1331">
        <v>0</v>
      </c>
      <c r="AB1331">
        <v>0</v>
      </c>
      <c r="AC1331">
        <v>0.71551823999999997</v>
      </c>
      <c r="AD1331">
        <v>0</v>
      </c>
      <c r="AE1331">
        <v>0</v>
      </c>
      <c r="AF1331">
        <v>40.113750000000003</v>
      </c>
    </row>
    <row r="1332" spans="1:32" x14ac:dyDescent="0.3">
      <c r="A1332">
        <v>2800331</v>
      </c>
      <c r="B1332">
        <v>1</v>
      </c>
      <c r="C1332" t="s">
        <v>82</v>
      </c>
      <c r="D1332" t="s">
        <v>103</v>
      </c>
      <c r="E1332" t="s">
        <v>5164</v>
      </c>
      <c r="F1332" t="s">
        <v>5165</v>
      </c>
      <c r="G1332" t="s">
        <v>31548</v>
      </c>
      <c r="H1332" t="s">
        <v>333</v>
      </c>
      <c r="I1332" t="s">
        <v>78</v>
      </c>
      <c r="J1332" t="s">
        <v>135</v>
      </c>
      <c r="K1332" t="s">
        <v>22</v>
      </c>
      <c r="L1332" t="s">
        <v>136</v>
      </c>
      <c r="M1332" t="s">
        <v>5166</v>
      </c>
      <c r="N1332" t="s">
        <v>5167</v>
      </c>
      <c r="O1332">
        <v>1.7233333333333334</v>
      </c>
      <c r="P1332">
        <v>0</v>
      </c>
      <c r="Q1332">
        <v>1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0.34153240000000001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0.34153240000000001</v>
      </c>
    </row>
    <row r="1333" spans="1:32" x14ac:dyDescent="0.3">
      <c r="A1333">
        <v>2800327</v>
      </c>
      <c r="B1333">
        <v>1</v>
      </c>
      <c r="C1333" t="s">
        <v>83</v>
      </c>
      <c r="D1333" t="s">
        <v>123</v>
      </c>
      <c r="E1333" t="s">
        <v>5168</v>
      </c>
      <c r="F1333" t="s">
        <v>5169</v>
      </c>
      <c r="G1333" t="s">
        <v>31549</v>
      </c>
      <c r="H1333" t="s">
        <v>134</v>
      </c>
      <c r="I1333" t="s">
        <v>79</v>
      </c>
      <c r="J1333" t="s">
        <v>135</v>
      </c>
      <c r="K1333" t="s">
        <v>22</v>
      </c>
      <c r="L1333" t="s">
        <v>136</v>
      </c>
      <c r="M1333" t="s">
        <v>5170</v>
      </c>
      <c r="N1333" t="s">
        <v>5171</v>
      </c>
      <c r="O1333">
        <v>0.73222222222222222</v>
      </c>
      <c r="P1333">
        <v>0</v>
      </c>
      <c r="Q1333">
        <v>0</v>
      </c>
      <c r="R1333">
        <v>32</v>
      </c>
      <c r="S1333">
        <v>55</v>
      </c>
      <c r="T1333">
        <v>4</v>
      </c>
      <c r="U1333">
        <v>5</v>
      </c>
      <c r="V1333">
        <v>0</v>
      </c>
      <c r="W1333">
        <v>0</v>
      </c>
      <c r="X1333">
        <v>0</v>
      </c>
      <c r="Y1333">
        <v>0</v>
      </c>
      <c r="Z1333">
        <v>13.264851</v>
      </c>
      <c r="AA1333">
        <v>4.7350120000000002</v>
      </c>
      <c r="AB1333">
        <v>8.4091229999999992</v>
      </c>
      <c r="AC1333">
        <v>7.5102940000000007E-2</v>
      </c>
      <c r="AD1333">
        <v>0</v>
      </c>
      <c r="AE1333">
        <v>0</v>
      </c>
      <c r="AF1333">
        <v>26.484089000000001</v>
      </c>
    </row>
    <row r="1334" spans="1:32" x14ac:dyDescent="0.3">
      <c r="A1334">
        <v>2800308</v>
      </c>
      <c r="B1334">
        <v>1</v>
      </c>
      <c r="C1334" t="s">
        <v>82</v>
      </c>
      <c r="D1334" t="s">
        <v>90</v>
      </c>
      <c r="E1334" t="s">
        <v>2337</v>
      </c>
      <c r="F1334" t="s">
        <v>941</v>
      </c>
      <c r="G1334" t="s">
        <v>31546</v>
      </c>
      <c r="H1334" t="s">
        <v>223</v>
      </c>
      <c r="I1334" t="s">
        <v>78</v>
      </c>
      <c r="J1334" t="s">
        <v>135</v>
      </c>
      <c r="K1334" t="s">
        <v>22</v>
      </c>
      <c r="L1334" t="s">
        <v>136</v>
      </c>
      <c r="M1334" t="s">
        <v>5172</v>
      </c>
      <c r="N1334" t="s">
        <v>5173</v>
      </c>
      <c r="O1334">
        <v>1.4319444444444445</v>
      </c>
      <c r="P1334">
        <v>0</v>
      </c>
      <c r="Q1334">
        <v>177</v>
      </c>
      <c r="R1334">
        <v>0</v>
      </c>
      <c r="S1334">
        <v>0</v>
      </c>
      <c r="T1334">
        <v>0</v>
      </c>
      <c r="U1334">
        <v>7</v>
      </c>
      <c r="V1334">
        <v>0</v>
      </c>
      <c r="W1334">
        <v>0</v>
      </c>
      <c r="X1334">
        <v>0</v>
      </c>
      <c r="Y1334">
        <v>89.659903999999997</v>
      </c>
      <c r="Z1334">
        <v>0</v>
      </c>
      <c r="AA1334">
        <v>0</v>
      </c>
      <c r="AB1334">
        <v>0</v>
      </c>
      <c r="AC1334">
        <v>3.3667338</v>
      </c>
      <c r="AD1334">
        <v>0</v>
      </c>
      <c r="AE1334">
        <v>0</v>
      </c>
      <c r="AF1334">
        <v>93.026634000000001</v>
      </c>
    </row>
    <row r="1335" spans="1:32" x14ac:dyDescent="0.3">
      <c r="A1335">
        <v>2800289</v>
      </c>
      <c r="B1335">
        <v>1</v>
      </c>
      <c r="C1335" t="s">
        <v>82</v>
      </c>
      <c r="D1335" t="s">
        <v>88</v>
      </c>
      <c r="E1335" t="s">
        <v>5174</v>
      </c>
      <c r="F1335" t="s">
        <v>5175</v>
      </c>
      <c r="G1335" t="s">
        <v>31548</v>
      </c>
      <c r="H1335" t="s">
        <v>893</v>
      </c>
      <c r="I1335" t="s">
        <v>78</v>
      </c>
      <c r="J1335" t="s">
        <v>135</v>
      </c>
      <c r="K1335" t="s">
        <v>22</v>
      </c>
      <c r="L1335" t="s">
        <v>136</v>
      </c>
      <c r="M1335" t="s">
        <v>5176</v>
      </c>
      <c r="N1335" t="s">
        <v>5177</v>
      </c>
      <c r="O1335">
        <v>3.0755555555555554</v>
      </c>
      <c r="P1335">
        <v>0</v>
      </c>
      <c r="Q1335">
        <v>11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6.2079129999999996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6.2079129999999996</v>
      </c>
    </row>
    <row r="1336" spans="1:32" x14ac:dyDescent="0.3">
      <c r="A1336">
        <v>2800294</v>
      </c>
      <c r="B1336">
        <v>1</v>
      </c>
      <c r="C1336" t="s">
        <v>82</v>
      </c>
      <c r="D1336" t="s">
        <v>112</v>
      </c>
      <c r="E1336" t="s">
        <v>5178</v>
      </c>
      <c r="F1336" t="s">
        <v>5179</v>
      </c>
      <c r="G1336" t="s">
        <v>31549</v>
      </c>
      <c r="H1336" t="s">
        <v>134</v>
      </c>
      <c r="I1336" t="s">
        <v>79</v>
      </c>
      <c r="J1336" t="s">
        <v>135</v>
      </c>
      <c r="K1336" t="s">
        <v>22</v>
      </c>
      <c r="L1336" t="s">
        <v>136</v>
      </c>
      <c r="M1336" t="s">
        <v>5180</v>
      </c>
      <c r="N1336" t="s">
        <v>5181</v>
      </c>
      <c r="O1336">
        <v>0.82777777777777772</v>
      </c>
      <c r="P1336">
        <v>0</v>
      </c>
      <c r="Q1336">
        <v>0</v>
      </c>
      <c r="R1336">
        <v>0</v>
      </c>
      <c r="S1336">
        <v>0</v>
      </c>
      <c r="T1336">
        <v>38</v>
      </c>
      <c r="U1336">
        <v>0</v>
      </c>
      <c r="V1336">
        <v>33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150.22466</v>
      </c>
      <c r="AC1336">
        <v>0</v>
      </c>
      <c r="AD1336">
        <v>820.40150000000006</v>
      </c>
      <c r="AE1336">
        <v>0</v>
      </c>
      <c r="AF1336">
        <v>970.62616000000003</v>
      </c>
    </row>
    <row r="1337" spans="1:32" x14ac:dyDescent="0.3">
      <c r="A1337">
        <v>2800271</v>
      </c>
      <c r="B1337">
        <v>2</v>
      </c>
      <c r="C1337" t="s">
        <v>82</v>
      </c>
      <c r="D1337" t="s">
        <v>103</v>
      </c>
      <c r="E1337" t="s">
        <v>5182</v>
      </c>
      <c r="F1337" t="s">
        <v>5183</v>
      </c>
      <c r="G1337" t="s">
        <v>31552</v>
      </c>
      <c r="H1337" t="s">
        <v>223</v>
      </c>
      <c r="I1337" t="s">
        <v>78</v>
      </c>
      <c r="J1337" t="s">
        <v>135</v>
      </c>
      <c r="K1337" t="s">
        <v>22</v>
      </c>
      <c r="L1337" t="s">
        <v>136</v>
      </c>
      <c r="M1337" t="s">
        <v>5184</v>
      </c>
      <c r="N1337" t="s">
        <v>5185</v>
      </c>
      <c r="O1337">
        <v>0.37666666666666665</v>
      </c>
      <c r="P1337">
        <v>0</v>
      </c>
      <c r="Q1337">
        <v>23</v>
      </c>
      <c r="R1337">
        <v>0</v>
      </c>
      <c r="S1337">
        <v>11</v>
      </c>
      <c r="T1337">
        <v>0</v>
      </c>
      <c r="U1337">
        <v>6</v>
      </c>
      <c r="V1337">
        <v>0</v>
      </c>
      <c r="W1337">
        <v>0</v>
      </c>
      <c r="X1337">
        <v>0</v>
      </c>
      <c r="Y1337">
        <v>1.6173263</v>
      </c>
      <c r="Z1337">
        <v>0</v>
      </c>
      <c r="AA1337">
        <v>1.2365117000000001</v>
      </c>
      <c r="AB1337">
        <v>0</v>
      </c>
      <c r="AC1337">
        <v>0.36176589999999997</v>
      </c>
      <c r="AD1337">
        <v>0</v>
      </c>
      <c r="AE1337">
        <v>0</v>
      </c>
      <c r="AF1337">
        <v>3.2156037999999998</v>
      </c>
    </row>
    <row r="1338" spans="1:32" x14ac:dyDescent="0.3">
      <c r="A1338">
        <v>2800306</v>
      </c>
      <c r="B1338">
        <v>1</v>
      </c>
      <c r="C1338" t="s">
        <v>82</v>
      </c>
      <c r="D1338" t="s">
        <v>88</v>
      </c>
      <c r="E1338" t="s">
        <v>5186</v>
      </c>
      <c r="F1338" t="s">
        <v>5187</v>
      </c>
      <c r="G1338" t="s">
        <v>31551</v>
      </c>
      <c r="H1338" t="s">
        <v>5188</v>
      </c>
      <c r="I1338" t="s">
        <v>79</v>
      </c>
      <c r="J1338" t="s">
        <v>135</v>
      </c>
      <c r="K1338" t="s">
        <v>22</v>
      </c>
      <c r="L1338" t="s">
        <v>136</v>
      </c>
      <c r="M1338" t="s">
        <v>5189</v>
      </c>
      <c r="N1338" t="s">
        <v>5190</v>
      </c>
      <c r="O1338">
        <v>5.7888888888888888</v>
      </c>
      <c r="P1338">
        <v>0</v>
      </c>
      <c r="Q1338">
        <v>2</v>
      </c>
      <c r="R1338">
        <v>0</v>
      </c>
      <c r="S1338">
        <v>11</v>
      </c>
      <c r="T1338">
        <v>0</v>
      </c>
      <c r="U1338">
        <v>1</v>
      </c>
      <c r="V1338">
        <v>0</v>
      </c>
      <c r="W1338">
        <v>0</v>
      </c>
      <c r="X1338">
        <v>0</v>
      </c>
      <c r="Y1338">
        <v>3.3919145999999998</v>
      </c>
      <c r="Z1338">
        <v>0</v>
      </c>
      <c r="AA1338">
        <v>1.6182388999999999</v>
      </c>
      <c r="AB1338">
        <v>0</v>
      </c>
      <c r="AC1338">
        <v>5.1881069999999996</v>
      </c>
      <c r="AD1338">
        <v>0</v>
      </c>
      <c r="AE1338">
        <v>0</v>
      </c>
      <c r="AF1338">
        <v>10.198259999999999</v>
      </c>
    </row>
    <row r="1339" spans="1:32" x14ac:dyDescent="0.3">
      <c r="A1339">
        <v>2800297</v>
      </c>
      <c r="B1339">
        <v>1</v>
      </c>
      <c r="C1339" t="s">
        <v>82</v>
      </c>
      <c r="D1339" t="s">
        <v>87</v>
      </c>
      <c r="E1339" t="s">
        <v>5191</v>
      </c>
      <c r="F1339" t="s">
        <v>5192</v>
      </c>
      <c r="G1339" t="s">
        <v>31546</v>
      </c>
      <c r="H1339" t="s">
        <v>1297</v>
      </c>
      <c r="I1339" t="s">
        <v>78</v>
      </c>
      <c r="J1339" t="s">
        <v>135</v>
      </c>
      <c r="K1339" t="s">
        <v>22</v>
      </c>
      <c r="L1339" t="s">
        <v>136</v>
      </c>
      <c r="M1339" t="s">
        <v>5193</v>
      </c>
      <c r="N1339" t="s">
        <v>5194</v>
      </c>
      <c r="O1339">
        <v>4.4013888888888886</v>
      </c>
      <c r="P1339">
        <v>0</v>
      </c>
      <c r="Q1339">
        <v>165</v>
      </c>
      <c r="R1339">
        <v>0</v>
      </c>
      <c r="S1339">
        <v>0</v>
      </c>
      <c r="T1339">
        <v>0</v>
      </c>
      <c r="U1339">
        <v>6</v>
      </c>
      <c r="V1339">
        <v>0</v>
      </c>
      <c r="W1339">
        <v>0</v>
      </c>
      <c r="X1339">
        <v>0</v>
      </c>
      <c r="Y1339">
        <v>297.58321999999998</v>
      </c>
      <c r="Z1339">
        <v>0</v>
      </c>
      <c r="AA1339">
        <v>0</v>
      </c>
      <c r="AB1339">
        <v>0</v>
      </c>
      <c r="AC1339">
        <v>2.4221656</v>
      </c>
      <c r="AD1339">
        <v>0</v>
      </c>
      <c r="AE1339">
        <v>0</v>
      </c>
      <c r="AF1339">
        <v>300.00537000000003</v>
      </c>
    </row>
    <row r="1340" spans="1:32" x14ac:dyDescent="0.3">
      <c r="A1340">
        <v>2800301</v>
      </c>
      <c r="B1340">
        <v>1</v>
      </c>
      <c r="C1340" t="s">
        <v>83</v>
      </c>
      <c r="D1340" t="s">
        <v>119</v>
      </c>
      <c r="E1340" t="s">
        <v>5195</v>
      </c>
      <c r="F1340" t="s">
        <v>5196</v>
      </c>
      <c r="G1340" t="s">
        <v>31551</v>
      </c>
      <c r="H1340" t="s">
        <v>1209</v>
      </c>
      <c r="I1340" t="s">
        <v>79</v>
      </c>
      <c r="J1340" t="s">
        <v>135</v>
      </c>
      <c r="K1340" t="s">
        <v>22</v>
      </c>
      <c r="L1340" t="s">
        <v>136</v>
      </c>
      <c r="M1340" t="s">
        <v>5197</v>
      </c>
      <c r="N1340" t="s">
        <v>5198</v>
      </c>
      <c r="O1340">
        <v>6.2725</v>
      </c>
      <c r="P1340">
        <v>1</v>
      </c>
      <c r="Q1340">
        <v>96</v>
      </c>
      <c r="R1340">
        <v>3</v>
      </c>
      <c r="S1340">
        <v>10</v>
      </c>
      <c r="T1340">
        <v>1</v>
      </c>
      <c r="U1340">
        <v>2</v>
      </c>
      <c r="V1340">
        <v>0</v>
      </c>
      <c r="W1340">
        <v>0</v>
      </c>
      <c r="X1340">
        <v>19.958424000000001</v>
      </c>
      <c r="Y1340">
        <v>50.145046000000001</v>
      </c>
      <c r="Z1340">
        <v>52.085500000000003</v>
      </c>
      <c r="AA1340">
        <v>7.9579490000000002</v>
      </c>
      <c r="AB1340">
        <v>6.6120934</v>
      </c>
      <c r="AC1340">
        <v>5.8156280000000002</v>
      </c>
      <c r="AD1340">
        <v>0</v>
      </c>
      <c r="AE1340">
        <v>0</v>
      </c>
      <c r="AF1340">
        <v>142.57464999999999</v>
      </c>
    </row>
    <row r="1341" spans="1:32" x14ac:dyDescent="0.3">
      <c r="A1341">
        <v>2800268</v>
      </c>
      <c r="B1341">
        <v>1</v>
      </c>
      <c r="C1341" t="s">
        <v>82</v>
      </c>
      <c r="D1341" t="s">
        <v>84</v>
      </c>
      <c r="E1341" t="s">
        <v>5199</v>
      </c>
      <c r="F1341" t="s">
        <v>5200</v>
      </c>
      <c r="G1341" t="s">
        <v>31548</v>
      </c>
      <c r="H1341" t="s">
        <v>311</v>
      </c>
      <c r="I1341" t="s">
        <v>78</v>
      </c>
      <c r="J1341" t="s">
        <v>135</v>
      </c>
      <c r="K1341" t="s">
        <v>22</v>
      </c>
      <c r="L1341" t="s">
        <v>136</v>
      </c>
      <c r="M1341" t="s">
        <v>5201</v>
      </c>
      <c r="N1341" t="s">
        <v>5202</v>
      </c>
      <c r="O1341">
        <v>4.2111111111111112</v>
      </c>
      <c r="P1341">
        <v>0</v>
      </c>
      <c r="Q1341">
        <v>1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5.8370122999999996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5.8370122999999996</v>
      </c>
    </row>
    <row r="1342" spans="1:32" x14ac:dyDescent="0.3">
      <c r="A1342">
        <v>2800275</v>
      </c>
      <c r="B1342">
        <v>1</v>
      </c>
      <c r="C1342" t="s">
        <v>82</v>
      </c>
      <c r="D1342" t="s">
        <v>90</v>
      </c>
      <c r="E1342" t="s">
        <v>5203</v>
      </c>
      <c r="F1342" t="s">
        <v>5204</v>
      </c>
      <c r="G1342" t="s">
        <v>31548</v>
      </c>
      <c r="H1342" t="s">
        <v>333</v>
      </c>
      <c r="I1342" t="s">
        <v>78</v>
      </c>
      <c r="J1342" t="s">
        <v>135</v>
      </c>
      <c r="K1342" t="s">
        <v>22</v>
      </c>
      <c r="L1342" t="s">
        <v>136</v>
      </c>
      <c r="M1342" t="s">
        <v>5205</v>
      </c>
      <c r="N1342" t="s">
        <v>5206</v>
      </c>
      <c r="O1342">
        <v>0.62916666666666665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0.42342484000000002</v>
      </c>
      <c r="AD1342">
        <v>0</v>
      </c>
      <c r="AE1342">
        <v>0</v>
      </c>
      <c r="AF1342">
        <v>0.42342484000000002</v>
      </c>
    </row>
    <row r="1343" spans="1:32" x14ac:dyDescent="0.3">
      <c r="A1343">
        <v>2800271</v>
      </c>
      <c r="B1343">
        <v>1</v>
      </c>
      <c r="C1343" t="s">
        <v>82</v>
      </c>
      <c r="D1343" t="s">
        <v>103</v>
      </c>
      <c r="E1343" t="s">
        <v>5207</v>
      </c>
      <c r="F1343" t="s">
        <v>5208</v>
      </c>
      <c r="G1343" t="s">
        <v>31546</v>
      </c>
      <c r="H1343" t="s">
        <v>223</v>
      </c>
      <c r="I1343" t="s">
        <v>78</v>
      </c>
      <c r="J1343" t="s">
        <v>135</v>
      </c>
      <c r="K1343" t="s">
        <v>22</v>
      </c>
      <c r="L1343" t="s">
        <v>136</v>
      </c>
      <c r="M1343" t="s">
        <v>5209</v>
      </c>
      <c r="N1343" t="s">
        <v>5184</v>
      </c>
      <c r="O1343">
        <v>0.97166666666666668</v>
      </c>
      <c r="P1343">
        <v>0</v>
      </c>
      <c r="Q1343">
        <v>12</v>
      </c>
      <c r="R1343">
        <v>0</v>
      </c>
      <c r="S1343">
        <v>6</v>
      </c>
      <c r="T1343">
        <v>0</v>
      </c>
      <c r="U1343">
        <v>4</v>
      </c>
      <c r="V1343">
        <v>0</v>
      </c>
      <c r="W1343">
        <v>0</v>
      </c>
      <c r="X1343">
        <v>0</v>
      </c>
      <c r="Y1343">
        <v>2.9165057999999999</v>
      </c>
      <c r="Z1343">
        <v>0</v>
      </c>
      <c r="AA1343">
        <v>1.7207737999999999</v>
      </c>
      <c r="AB1343">
        <v>0</v>
      </c>
      <c r="AC1343">
        <v>0.24363406000000001</v>
      </c>
      <c r="AD1343">
        <v>0</v>
      </c>
      <c r="AE1343">
        <v>0</v>
      </c>
      <c r="AF1343">
        <v>4.8809136999999998</v>
      </c>
    </row>
    <row r="1344" spans="1:32" x14ac:dyDescent="0.3">
      <c r="A1344">
        <v>2800284</v>
      </c>
      <c r="B1344">
        <v>1</v>
      </c>
      <c r="C1344" t="s">
        <v>82</v>
      </c>
      <c r="D1344" t="s">
        <v>103</v>
      </c>
      <c r="E1344" t="s">
        <v>5210</v>
      </c>
      <c r="F1344" t="s">
        <v>5211</v>
      </c>
      <c r="G1344" t="s">
        <v>31546</v>
      </c>
      <c r="H1344" t="s">
        <v>223</v>
      </c>
      <c r="I1344" t="s">
        <v>78</v>
      </c>
      <c r="J1344" t="s">
        <v>135</v>
      </c>
      <c r="K1344" t="s">
        <v>22</v>
      </c>
      <c r="L1344" t="s">
        <v>136</v>
      </c>
      <c r="M1344" t="s">
        <v>5212</v>
      </c>
      <c r="N1344" t="s">
        <v>5213</v>
      </c>
      <c r="O1344">
        <v>5.3636111111111111</v>
      </c>
      <c r="P1344">
        <v>0</v>
      </c>
      <c r="Q1344">
        <v>16</v>
      </c>
      <c r="R1344">
        <v>0</v>
      </c>
      <c r="S1344">
        <v>2</v>
      </c>
      <c r="T1344">
        <v>0</v>
      </c>
      <c r="U1344">
        <v>1</v>
      </c>
      <c r="V1344">
        <v>0</v>
      </c>
      <c r="W1344">
        <v>0</v>
      </c>
      <c r="X1344">
        <v>0</v>
      </c>
      <c r="Y1344">
        <v>8.4503649999999997</v>
      </c>
      <c r="Z1344">
        <v>0</v>
      </c>
      <c r="AA1344">
        <v>0.75354343999999995</v>
      </c>
      <c r="AB1344">
        <v>0</v>
      </c>
      <c r="AC1344">
        <v>9.7283825000000004E-2</v>
      </c>
      <c r="AD1344">
        <v>0</v>
      </c>
      <c r="AE1344">
        <v>0</v>
      </c>
      <c r="AF1344">
        <v>9.3011920000000003</v>
      </c>
    </row>
    <row r="1345" spans="1:32" x14ac:dyDescent="0.3">
      <c r="A1345">
        <v>2800276</v>
      </c>
      <c r="B1345">
        <v>1</v>
      </c>
      <c r="C1345" t="s">
        <v>82</v>
      </c>
      <c r="D1345" t="s">
        <v>106</v>
      </c>
      <c r="E1345" t="s">
        <v>5214</v>
      </c>
      <c r="F1345" t="s">
        <v>5215</v>
      </c>
      <c r="G1345" t="s">
        <v>31546</v>
      </c>
      <c r="H1345" t="s">
        <v>223</v>
      </c>
      <c r="I1345" t="s">
        <v>78</v>
      </c>
      <c r="J1345" t="s">
        <v>135</v>
      </c>
      <c r="K1345" t="s">
        <v>22</v>
      </c>
      <c r="L1345" t="s">
        <v>136</v>
      </c>
      <c r="M1345" t="s">
        <v>5216</v>
      </c>
      <c r="N1345" t="s">
        <v>5217</v>
      </c>
      <c r="O1345">
        <v>6.9108333333333336</v>
      </c>
      <c r="P1345">
        <v>0</v>
      </c>
      <c r="Q1345">
        <v>75</v>
      </c>
      <c r="R1345">
        <v>0</v>
      </c>
      <c r="S1345">
        <v>0</v>
      </c>
      <c r="T1345">
        <v>0</v>
      </c>
      <c r="U1345">
        <v>3</v>
      </c>
      <c r="V1345">
        <v>0</v>
      </c>
      <c r="W1345">
        <v>0</v>
      </c>
      <c r="X1345">
        <v>0</v>
      </c>
      <c r="Y1345">
        <v>172.75373999999999</v>
      </c>
      <c r="Z1345">
        <v>0</v>
      </c>
      <c r="AA1345">
        <v>0</v>
      </c>
      <c r="AB1345">
        <v>0</v>
      </c>
      <c r="AC1345">
        <v>13.281008999999999</v>
      </c>
      <c r="AD1345">
        <v>0</v>
      </c>
      <c r="AE1345">
        <v>0</v>
      </c>
      <c r="AF1345">
        <v>186.03474</v>
      </c>
    </row>
    <row r="1346" spans="1:32" x14ac:dyDescent="0.3">
      <c r="A1346">
        <v>2800277</v>
      </c>
      <c r="B1346">
        <v>1</v>
      </c>
      <c r="C1346" t="s">
        <v>83</v>
      </c>
      <c r="D1346" t="s">
        <v>124</v>
      </c>
      <c r="E1346" t="s">
        <v>5218</v>
      </c>
      <c r="F1346" t="s">
        <v>5219</v>
      </c>
      <c r="G1346" t="s">
        <v>31552</v>
      </c>
      <c r="H1346" t="s">
        <v>665</v>
      </c>
      <c r="I1346" t="s">
        <v>78</v>
      </c>
      <c r="J1346" t="s">
        <v>135</v>
      </c>
      <c r="K1346" t="s">
        <v>22</v>
      </c>
      <c r="L1346" t="s">
        <v>136</v>
      </c>
      <c r="M1346" t="s">
        <v>5220</v>
      </c>
      <c r="N1346" t="s">
        <v>5221</v>
      </c>
      <c r="O1346">
        <v>1.1902777777777778</v>
      </c>
      <c r="P1346">
        <v>0</v>
      </c>
      <c r="Q1346">
        <v>60</v>
      </c>
      <c r="R1346">
        <v>0</v>
      </c>
      <c r="S1346">
        <v>7</v>
      </c>
      <c r="T1346">
        <v>0</v>
      </c>
      <c r="U1346">
        <v>8</v>
      </c>
      <c r="V1346">
        <v>0</v>
      </c>
      <c r="W1346">
        <v>0</v>
      </c>
      <c r="X1346">
        <v>0</v>
      </c>
      <c r="Y1346">
        <v>16.227509000000001</v>
      </c>
      <c r="Z1346">
        <v>0</v>
      </c>
      <c r="AA1346">
        <v>1.6452393999999999</v>
      </c>
      <c r="AB1346">
        <v>0</v>
      </c>
      <c r="AC1346">
        <v>3.3333108</v>
      </c>
      <c r="AD1346">
        <v>0</v>
      </c>
      <c r="AE1346">
        <v>0</v>
      </c>
      <c r="AF1346">
        <v>21.206059</v>
      </c>
    </row>
    <row r="1347" spans="1:32" x14ac:dyDescent="0.3">
      <c r="A1347">
        <v>2800287</v>
      </c>
      <c r="B1347">
        <v>1</v>
      </c>
      <c r="C1347" t="s">
        <v>83</v>
      </c>
      <c r="D1347" t="s">
        <v>115</v>
      </c>
      <c r="E1347" t="s">
        <v>5222</v>
      </c>
      <c r="F1347" t="s">
        <v>5223</v>
      </c>
      <c r="G1347" t="s">
        <v>31546</v>
      </c>
      <c r="H1347" t="s">
        <v>1297</v>
      </c>
      <c r="I1347" t="s">
        <v>78</v>
      </c>
      <c r="J1347" t="s">
        <v>135</v>
      </c>
      <c r="K1347" t="s">
        <v>22</v>
      </c>
      <c r="L1347" t="s">
        <v>136</v>
      </c>
      <c r="M1347" t="s">
        <v>5224</v>
      </c>
      <c r="N1347" t="s">
        <v>5225</v>
      </c>
      <c r="O1347">
        <v>1.2130555555555556</v>
      </c>
      <c r="P1347">
        <v>0</v>
      </c>
      <c r="Q1347">
        <v>82</v>
      </c>
      <c r="R1347">
        <v>0</v>
      </c>
      <c r="S1347">
        <v>12</v>
      </c>
      <c r="T1347">
        <v>0</v>
      </c>
      <c r="U1347">
        <v>3</v>
      </c>
      <c r="V1347">
        <v>0</v>
      </c>
      <c r="W1347">
        <v>0</v>
      </c>
      <c r="X1347">
        <v>0</v>
      </c>
      <c r="Y1347">
        <v>14.718044000000001</v>
      </c>
      <c r="Z1347">
        <v>0</v>
      </c>
      <c r="AA1347">
        <v>0.32975255999999997</v>
      </c>
      <c r="AB1347">
        <v>0</v>
      </c>
      <c r="AC1347">
        <v>1.0195763</v>
      </c>
      <c r="AD1347">
        <v>0</v>
      </c>
      <c r="AE1347">
        <v>0</v>
      </c>
      <c r="AF1347">
        <v>16.067373</v>
      </c>
    </row>
    <row r="1348" spans="1:32" x14ac:dyDescent="0.3">
      <c r="A1348">
        <v>2800280</v>
      </c>
      <c r="B1348">
        <v>1</v>
      </c>
      <c r="C1348" t="s">
        <v>82</v>
      </c>
      <c r="D1348" t="s">
        <v>100</v>
      </c>
      <c r="E1348" t="s">
        <v>5226</v>
      </c>
      <c r="F1348" t="s">
        <v>5227</v>
      </c>
      <c r="G1348" t="s">
        <v>31546</v>
      </c>
      <c r="H1348" t="s">
        <v>223</v>
      </c>
      <c r="I1348" t="s">
        <v>78</v>
      </c>
      <c r="J1348" t="s">
        <v>135</v>
      </c>
      <c r="K1348" t="s">
        <v>22</v>
      </c>
      <c r="L1348" t="s">
        <v>136</v>
      </c>
      <c r="M1348" t="s">
        <v>5228</v>
      </c>
      <c r="N1348" t="s">
        <v>5229</v>
      </c>
      <c r="O1348">
        <v>2.1969444444444446</v>
      </c>
      <c r="P1348">
        <v>0</v>
      </c>
      <c r="Q1348">
        <v>217</v>
      </c>
      <c r="R1348">
        <v>0</v>
      </c>
      <c r="S1348">
        <v>0</v>
      </c>
      <c r="T1348">
        <v>0</v>
      </c>
      <c r="U1348">
        <v>10</v>
      </c>
      <c r="V1348">
        <v>0</v>
      </c>
      <c r="W1348">
        <v>0</v>
      </c>
      <c r="X1348">
        <v>0</v>
      </c>
      <c r="Y1348">
        <v>134.68503999999999</v>
      </c>
      <c r="Z1348">
        <v>0</v>
      </c>
      <c r="AA1348">
        <v>0</v>
      </c>
      <c r="AB1348">
        <v>0</v>
      </c>
      <c r="AC1348">
        <v>2.4153416000000001</v>
      </c>
      <c r="AD1348">
        <v>0</v>
      </c>
      <c r="AE1348">
        <v>0</v>
      </c>
      <c r="AF1348">
        <v>137.10037</v>
      </c>
    </row>
    <row r="1349" spans="1:32" x14ac:dyDescent="0.3">
      <c r="A1349">
        <v>2800467</v>
      </c>
      <c r="B1349">
        <v>1</v>
      </c>
      <c r="C1349" t="s">
        <v>83</v>
      </c>
      <c r="D1349" t="s">
        <v>130</v>
      </c>
      <c r="E1349" t="s">
        <v>5230</v>
      </c>
      <c r="F1349" t="s">
        <v>5231</v>
      </c>
      <c r="G1349" t="s">
        <v>31545</v>
      </c>
      <c r="H1349" t="s">
        <v>643</v>
      </c>
      <c r="I1349" t="s">
        <v>79</v>
      </c>
      <c r="J1349" t="s">
        <v>135</v>
      </c>
      <c r="K1349" t="s">
        <v>22</v>
      </c>
      <c r="L1349" t="s">
        <v>186</v>
      </c>
      <c r="M1349" t="s">
        <v>5232</v>
      </c>
      <c r="N1349" t="s">
        <v>5233</v>
      </c>
      <c r="O1349">
        <v>6.6741666666666664</v>
      </c>
      <c r="P1349">
        <v>1</v>
      </c>
      <c r="Q1349">
        <v>5143</v>
      </c>
      <c r="R1349">
        <v>0</v>
      </c>
      <c r="S1349">
        <v>3</v>
      </c>
      <c r="T1349">
        <v>0</v>
      </c>
      <c r="U1349">
        <v>356</v>
      </c>
      <c r="V1349">
        <v>1</v>
      </c>
      <c r="W1349">
        <v>1</v>
      </c>
      <c r="X1349">
        <v>388.6019</v>
      </c>
      <c r="Y1349">
        <v>8302.1779999999999</v>
      </c>
      <c r="Z1349">
        <v>0</v>
      </c>
      <c r="AA1349">
        <v>6.1930914000000001</v>
      </c>
      <c r="AB1349">
        <v>0</v>
      </c>
      <c r="AC1349">
        <v>2329.7467999999999</v>
      </c>
      <c r="AD1349">
        <v>757.96074999999996</v>
      </c>
      <c r="AE1349">
        <v>85.726560000000006</v>
      </c>
      <c r="AF1349">
        <v>11870.406000000001</v>
      </c>
    </row>
    <row r="1350" spans="1:32" x14ac:dyDescent="0.3">
      <c r="A1350">
        <v>2800296</v>
      </c>
      <c r="B1350">
        <v>1</v>
      </c>
      <c r="C1350" t="s">
        <v>82</v>
      </c>
      <c r="D1350" t="s">
        <v>86</v>
      </c>
      <c r="E1350" t="s">
        <v>5234</v>
      </c>
      <c r="F1350" t="s">
        <v>5235</v>
      </c>
      <c r="G1350" t="s">
        <v>31549</v>
      </c>
      <c r="H1350" t="s">
        <v>134</v>
      </c>
      <c r="I1350" t="s">
        <v>79</v>
      </c>
      <c r="J1350" t="s">
        <v>135</v>
      </c>
      <c r="K1350" t="s">
        <v>22</v>
      </c>
      <c r="L1350" t="s">
        <v>136</v>
      </c>
      <c r="M1350" t="s">
        <v>5236</v>
      </c>
      <c r="N1350" t="s">
        <v>5237</v>
      </c>
      <c r="O1350">
        <v>0.11388888888888889</v>
      </c>
      <c r="P1350">
        <v>0</v>
      </c>
      <c r="Q1350">
        <v>1302</v>
      </c>
      <c r="R1350">
        <v>2</v>
      </c>
      <c r="S1350">
        <v>203</v>
      </c>
      <c r="T1350">
        <v>7</v>
      </c>
      <c r="U1350">
        <v>377</v>
      </c>
      <c r="V1350">
        <v>0</v>
      </c>
      <c r="W1350">
        <v>0</v>
      </c>
      <c r="X1350">
        <v>0</v>
      </c>
      <c r="Y1350">
        <v>16.773363</v>
      </c>
      <c r="Z1350">
        <v>2.6655122999999999E-2</v>
      </c>
      <c r="AA1350">
        <v>1.8857588999999999</v>
      </c>
      <c r="AB1350">
        <v>10.936923</v>
      </c>
      <c r="AC1350">
        <v>8.7667970000000004</v>
      </c>
      <c r="AD1350">
        <v>0</v>
      </c>
      <c r="AE1350">
        <v>0</v>
      </c>
      <c r="AF1350">
        <v>38.389499999999998</v>
      </c>
    </row>
    <row r="1351" spans="1:32" x14ac:dyDescent="0.3">
      <c r="A1351">
        <v>2800244</v>
      </c>
      <c r="B1351">
        <v>1</v>
      </c>
      <c r="C1351" t="s">
        <v>82</v>
      </c>
      <c r="D1351" t="s">
        <v>84</v>
      </c>
      <c r="E1351" t="s">
        <v>5238</v>
      </c>
      <c r="F1351" t="s">
        <v>5239</v>
      </c>
      <c r="G1351" t="s">
        <v>31545</v>
      </c>
      <c r="H1351" t="s">
        <v>134</v>
      </c>
      <c r="I1351" t="s">
        <v>79</v>
      </c>
      <c r="J1351" t="s">
        <v>135</v>
      </c>
      <c r="K1351" t="s">
        <v>22</v>
      </c>
      <c r="L1351" t="s">
        <v>136</v>
      </c>
      <c r="M1351" t="s">
        <v>5240</v>
      </c>
      <c r="N1351" t="s">
        <v>5241</v>
      </c>
      <c r="O1351">
        <v>3.4525000000000001</v>
      </c>
      <c r="P1351">
        <v>0</v>
      </c>
      <c r="Q1351">
        <v>0</v>
      </c>
      <c r="R1351">
        <v>0</v>
      </c>
      <c r="S1351">
        <v>0</v>
      </c>
      <c r="T1351">
        <v>4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1037.4915000000001</v>
      </c>
      <c r="AC1351">
        <v>0</v>
      </c>
      <c r="AD1351">
        <v>0</v>
      </c>
      <c r="AE1351">
        <v>0</v>
      </c>
      <c r="AF1351">
        <v>1037.4915000000001</v>
      </c>
    </row>
    <row r="1352" spans="1:32" x14ac:dyDescent="0.3">
      <c r="A1352">
        <v>2800250</v>
      </c>
      <c r="B1352">
        <v>1</v>
      </c>
      <c r="C1352" t="s">
        <v>82</v>
      </c>
      <c r="D1352" t="s">
        <v>90</v>
      </c>
      <c r="E1352" t="s">
        <v>5242</v>
      </c>
      <c r="F1352" t="s">
        <v>5243</v>
      </c>
      <c r="G1352" t="s">
        <v>31548</v>
      </c>
      <c r="H1352" t="s">
        <v>333</v>
      </c>
      <c r="I1352" t="s">
        <v>78</v>
      </c>
      <c r="J1352" t="s">
        <v>135</v>
      </c>
      <c r="K1352" t="s">
        <v>22</v>
      </c>
      <c r="L1352" t="s">
        <v>136</v>
      </c>
      <c r="M1352" t="s">
        <v>5244</v>
      </c>
      <c r="N1352" t="s">
        <v>5245</v>
      </c>
      <c r="O1352">
        <v>0.93083333333333329</v>
      </c>
      <c r="P1352">
        <v>0</v>
      </c>
      <c r="Q1352">
        <v>1</v>
      </c>
      <c r="R1352">
        <v>0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0</v>
      </c>
      <c r="Y1352">
        <v>0.23091418999999999</v>
      </c>
      <c r="Z1352">
        <v>0</v>
      </c>
      <c r="AA1352">
        <v>0</v>
      </c>
      <c r="AB1352">
        <v>0</v>
      </c>
      <c r="AC1352">
        <v>0.84692204000000004</v>
      </c>
      <c r="AD1352">
        <v>0</v>
      </c>
      <c r="AE1352">
        <v>0</v>
      </c>
      <c r="AF1352">
        <v>1.0778363</v>
      </c>
    </row>
    <row r="1353" spans="1:32" x14ac:dyDescent="0.3">
      <c r="A1353">
        <v>2800285</v>
      </c>
      <c r="B1353">
        <v>1</v>
      </c>
      <c r="C1353" t="s">
        <v>82</v>
      </c>
      <c r="D1353" t="s">
        <v>90</v>
      </c>
      <c r="E1353" t="s">
        <v>5246</v>
      </c>
      <c r="F1353" t="s">
        <v>5247</v>
      </c>
      <c r="G1353" t="s">
        <v>31549</v>
      </c>
      <c r="H1353" t="s">
        <v>134</v>
      </c>
      <c r="I1353" t="s">
        <v>79</v>
      </c>
      <c r="J1353" t="s">
        <v>135</v>
      </c>
      <c r="K1353" t="s">
        <v>22</v>
      </c>
      <c r="L1353" t="s">
        <v>136</v>
      </c>
      <c r="M1353" t="s">
        <v>5248</v>
      </c>
      <c r="N1353" t="s">
        <v>5249</v>
      </c>
      <c r="O1353">
        <v>0.10722222222222222</v>
      </c>
      <c r="P1353">
        <v>12</v>
      </c>
      <c r="Q1353">
        <v>820</v>
      </c>
      <c r="R1353">
        <v>14</v>
      </c>
      <c r="S1353">
        <v>55</v>
      </c>
      <c r="T1353">
        <v>34</v>
      </c>
      <c r="U1353">
        <v>68</v>
      </c>
      <c r="V1353">
        <v>1</v>
      </c>
      <c r="W1353">
        <v>0</v>
      </c>
      <c r="X1353">
        <v>1.2728716</v>
      </c>
      <c r="Y1353">
        <v>28.997042</v>
      </c>
      <c r="Z1353">
        <v>1.1053493999999999</v>
      </c>
      <c r="AA1353">
        <v>1.7068568</v>
      </c>
      <c r="AB1353">
        <v>27.762362</v>
      </c>
      <c r="AC1353">
        <v>2.5822457999999999</v>
      </c>
      <c r="AD1353">
        <v>0.67321175</v>
      </c>
      <c r="AE1353">
        <v>0</v>
      </c>
      <c r="AF1353">
        <v>64.099940000000004</v>
      </c>
    </row>
    <row r="1354" spans="1:32" x14ac:dyDescent="0.3">
      <c r="A1354">
        <v>2800220</v>
      </c>
      <c r="B1354">
        <v>1</v>
      </c>
      <c r="C1354" t="s">
        <v>82</v>
      </c>
      <c r="D1354" t="s">
        <v>87</v>
      </c>
      <c r="E1354" t="s">
        <v>5250</v>
      </c>
      <c r="F1354" t="s">
        <v>5251</v>
      </c>
      <c r="G1354" t="s">
        <v>31548</v>
      </c>
      <c r="H1354" t="s">
        <v>311</v>
      </c>
      <c r="I1354" t="s">
        <v>78</v>
      </c>
      <c r="J1354" t="s">
        <v>135</v>
      </c>
      <c r="K1354" t="s">
        <v>22</v>
      </c>
      <c r="L1354" t="s">
        <v>136</v>
      </c>
      <c r="M1354" t="s">
        <v>5252</v>
      </c>
      <c r="N1354" t="s">
        <v>5253</v>
      </c>
      <c r="O1354">
        <v>0.63944444444444448</v>
      </c>
      <c r="P1354">
        <v>0</v>
      </c>
      <c r="Q1354">
        <v>7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1.3182701999999999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1.3182701999999999</v>
      </c>
    </row>
    <row r="1355" spans="1:32" x14ac:dyDescent="0.3">
      <c r="A1355">
        <v>2800254</v>
      </c>
      <c r="B1355">
        <v>1</v>
      </c>
      <c r="C1355" t="s">
        <v>82</v>
      </c>
      <c r="D1355" t="s">
        <v>99</v>
      </c>
      <c r="E1355" t="s">
        <v>5254</v>
      </c>
      <c r="F1355" t="s">
        <v>5255</v>
      </c>
      <c r="G1355" t="s">
        <v>31548</v>
      </c>
      <c r="H1355" t="s">
        <v>311</v>
      </c>
      <c r="I1355" t="s">
        <v>78</v>
      </c>
      <c r="J1355" t="s">
        <v>135</v>
      </c>
      <c r="K1355" t="s">
        <v>22</v>
      </c>
      <c r="L1355" t="s">
        <v>136</v>
      </c>
      <c r="M1355" t="s">
        <v>5256</v>
      </c>
      <c r="N1355" t="s">
        <v>5257</v>
      </c>
      <c r="O1355">
        <v>1.368611111111111</v>
      </c>
      <c r="P1355">
        <v>0</v>
      </c>
      <c r="Q1355">
        <v>2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0.18602194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0.18602194</v>
      </c>
    </row>
    <row r="1356" spans="1:32" x14ac:dyDescent="0.3">
      <c r="A1356">
        <v>2800228</v>
      </c>
      <c r="B1356">
        <v>1</v>
      </c>
      <c r="C1356" t="s">
        <v>82</v>
      </c>
      <c r="D1356" t="s">
        <v>84</v>
      </c>
      <c r="E1356" t="s">
        <v>5258</v>
      </c>
      <c r="F1356" t="s">
        <v>5259</v>
      </c>
      <c r="G1356" t="s">
        <v>31546</v>
      </c>
      <c r="H1356" t="s">
        <v>1297</v>
      </c>
      <c r="I1356" t="s">
        <v>78</v>
      </c>
      <c r="J1356" t="s">
        <v>135</v>
      </c>
      <c r="K1356" t="s">
        <v>22</v>
      </c>
      <c r="L1356" t="s">
        <v>136</v>
      </c>
      <c r="M1356" t="s">
        <v>5260</v>
      </c>
      <c r="N1356" t="s">
        <v>5261</v>
      </c>
      <c r="O1356">
        <v>2.1683333333333334</v>
      </c>
      <c r="P1356">
        <v>0</v>
      </c>
      <c r="Q1356">
        <v>114</v>
      </c>
      <c r="R1356">
        <v>0</v>
      </c>
      <c r="S1356">
        <v>0</v>
      </c>
      <c r="T1356">
        <v>0</v>
      </c>
      <c r="U1356">
        <v>3</v>
      </c>
      <c r="V1356">
        <v>0</v>
      </c>
      <c r="W1356">
        <v>0</v>
      </c>
      <c r="X1356">
        <v>0</v>
      </c>
      <c r="Y1356">
        <v>72.712320000000005</v>
      </c>
      <c r="Z1356">
        <v>0</v>
      </c>
      <c r="AA1356">
        <v>0</v>
      </c>
      <c r="AB1356">
        <v>0</v>
      </c>
      <c r="AC1356">
        <v>5.0690603000000003</v>
      </c>
      <c r="AD1356">
        <v>0</v>
      </c>
      <c r="AE1356">
        <v>0</v>
      </c>
      <c r="AF1356">
        <v>77.781379999999999</v>
      </c>
    </row>
    <row r="1357" spans="1:32" x14ac:dyDescent="0.3">
      <c r="A1357">
        <v>2800242</v>
      </c>
      <c r="B1357">
        <v>1</v>
      </c>
      <c r="C1357" t="s">
        <v>82</v>
      </c>
      <c r="D1357" t="s">
        <v>91</v>
      </c>
      <c r="E1357" t="s">
        <v>4583</v>
      </c>
      <c r="F1357" t="s">
        <v>4584</v>
      </c>
      <c r="G1357" t="s">
        <v>31546</v>
      </c>
      <c r="H1357" t="s">
        <v>223</v>
      </c>
      <c r="I1357" t="s">
        <v>78</v>
      </c>
      <c r="J1357" t="s">
        <v>135</v>
      </c>
      <c r="K1357" t="s">
        <v>22</v>
      </c>
      <c r="L1357" t="s">
        <v>136</v>
      </c>
      <c r="M1357" t="s">
        <v>5262</v>
      </c>
      <c r="N1357" t="s">
        <v>5263</v>
      </c>
      <c r="O1357">
        <v>1.5263888888888888</v>
      </c>
      <c r="P1357">
        <v>0</v>
      </c>
      <c r="Q1357">
        <v>55</v>
      </c>
      <c r="R1357">
        <v>0</v>
      </c>
      <c r="S1357">
        <v>0</v>
      </c>
      <c r="T1357">
        <v>0</v>
      </c>
      <c r="U1357">
        <v>6</v>
      </c>
      <c r="V1357">
        <v>0</v>
      </c>
      <c r="W1357">
        <v>0</v>
      </c>
      <c r="X1357">
        <v>0</v>
      </c>
      <c r="Y1357">
        <v>22.723223000000001</v>
      </c>
      <c r="Z1357">
        <v>0</v>
      </c>
      <c r="AA1357">
        <v>0</v>
      </c>
      <c r="AB1357">
        <v>0</v>
      </c>
      <c r="AC1357">
        <v>4.0174713000000004</v>
      </c>
      <c r="AD1357">
        <v>0</v>
      </c>
      <c r="AE1357">
        <v>0</v>
      </c>
      <c r="AF1357">
        <v>26.740694000000001</v>
      </c>
    </row>
    <row r="1358" spans="1:32" x14ac:dyDescent="0.3">
      <c r="A1358">
        <v>2800214</v>
      </c>
      <c r="B1358">
        <v>1</v>
      </c>
      <c r="C1358" t="s">
        <v>82</v>
      </c>
      <c r="D1358" t="s">
        <v>84</v>
      </c>
      <c r="E1358" t="s">
        <v>5264</v>
      </c>
      <c r="F1358" t="s">
        <v>5265</v>
      </c>
      <c r="G1358" t="s">
        <v>31546</v>
      </c>
      <c r="H1358" t="s">
        <v>1297</v>
      </c>
      <c r="I1358" t="s">
        <v>78</v>
      </c>
      <c r="J1358" t="s">
        <v>135</v>
      </c>
      <c r="K1358" t="s">
        <v>22</v>
      </c>
      <c r="L1358" t="s">
        <v>136</v>
      </c>
      <c r="M1358" t="s">
        <v>5266</v>
      </c>
      <c r="N1358" t="s">
        <v>5267</v>
      </c>
      <c r="O1358">
        <v>1.9380555555555556</v>
      </c>
      <c r="P1358">
        <v>0</v>
      </c>
      <c r="Q1358">
        <v>5</v>
      </c>
      <c r="R1358">
        <v>0</v>
      </c>
      <c r="S1358">
        <v>0</v>
      </c>
      <c r="T1358">
        <v>0</v>
      </c>
      <c r="U1358">
        <v>2</v>
      </c>
      <c r="V1358">
        <v>0</v>
      </c>
      <c r="W1358">
        <v>0</v>
      </c>
      <c r="X1358">
        <v>0</v>
      </c>
      <c r="Y1358">
        <v>2.8096665999999999</v>
      </c>
      <c r="Z1358">
        <v>0</v>
      </c>
      <c r="AA1358">
        <v>0</v>
      </c>
      <c r="AB1358">
        <v>0</v>
      </c>
      <c r="AC1358">
        <v>2.0120678000000001</v>
      </c>
      <c r="AD1358">
        <v>0</v>
      </c>
      <c r="AE1358">
        <v>0</v>
      </c>
      <c r="AF1358">
        <v>4.8217344000000004</v>
      </c>
    </row>
    <row r="1359" spans="1:32" x14ac:dyDescent="0.3">
      <c r="A1359">
        <v>2800213</v>
      </c>
      <c r="B1359">
        <v>2</v>
      </c>
      <c r="C1359" t="s">
        <v>82</v>
      </c>
      <c r="D1359" t="s">
        <v>93</v>
      </c>
      <c r="E1359" t="s">
        <v>5268</v>
      </c>
      <c r="F1359" t="s">
        <v>5269</v>
      </c>
      <c r="G1359" t="s">
        <v>31552</v>
      </c>
      <c r="H1359" t="s">
        <v>1297</v>
      </c>
      <c r="I1359" t="s">
        <v>78</v>
      </c>
      <c r="J1359" t="s">
        <v>135</v>
      </c>
      <c r="K1359" t="s">
        <v>22</v>
      </c>
      <c r="L1359" t="s">
        <v>136</v>
      </c>
      <c r="M1359" t="s">
        <v>5270</v>
      </c>
      <c r="N1359" t="s">
        <v>5271</v>
      </c>
      <c r="O1359">
        <v>1.1669444444444443</v>
      </c>
      <c r="P1359">
        <v>0</v>
      </c>
      <c r="Q1359">
        <v>218</v>
      </c>
      <c r="R1359">
        <v>0</v>
      </c>
      <c r="S1359">
        <v>0</v>
      </c>
      <c r="T1359">
        <v>0</v>
      </c>
      <c r="U1359">
        <v>10</v>
      </c>
      <c r="V1359">
        <v>0</v>
      </c>
      <c r="W1359">
        <v>0</v>
      </c>
      <c r="X1359">
        <v>0</v>
      </c>
      <c r="Y1359">
        <v>77.833709999999996</v>
      </c>
      <c r="Z1359">
        <v>0</v>
      </c>
      <c r="AA1359">
        <v>0</v>
      </c>
      <c r="AB1359">
        <v>0</v>
      </c>
      <c r="AC1359">
        <v>4.2202630000000001</v>
      </c>
      <c r="AD1359">
        <v>0</v>
      </c>
      <c r="AE1359">
        <v>0</v>
      </c>
      <c r="AF1359">
        <v>82.053970000000007</v>
      </c>
    </row>
    <row r="1360" spans="1:32" x14ac:dyDescent="0.3">
      <c r="A1360">
        <v>2800237</v>
      </c>
      <c r="B1360">
        <v>1</v>
      </c>
      <c r="C1360" t="s">
        <v>83</v>
      </c>
      <c r="D1360" t="s">
        <v>117</v>
      </c>
      <c r="E1360" t="s">
        <v>5272</v>
      </c>
      <c r="F1360" t="s">
        <v>5273</v>
      </c>
      <c r="G1360" t="s">
        <v>31551</v>
      </c>
      <c r="H1360" t="s">
        <v>134</v>
      </c>
      <c r="I1360" t="s">
        <v>79</v>
      </c>
      <c r="J1360" t="s">
        <v>248</v>
      </c>
      <c r="K1360" t="s">
        <v>22</v>
      </c>
      <c r="L1360" t="s">
        <v>136</v>
      </c>
      <c r="M1360" t="s">
        <v>5274</v>
      </c>
      <c r="N1360" t="s">
        <v>5275</v>
      </c>
      <c r="O1360">
        <v>2.2222222222222223E-2</v>
      </c>
      <c r="P1360">
        <v>0</v>
      </c>
      <c r="Q1360">
        <v>291</v>
      </c>
      <c r="R1360">
        <v>0</v>
      </c>
      <c r="S1360">
        <v>0</v>
      </c>
      <c r="T1360">
        <v>9</v>
      </c>
      <c r="U1360">
        <v>19</v>
      </c>
      <c r="V1360">
        <v>0</v>
      </c>
      <c r="W1360">
        <v>0</v>
      </c>
      <c r="X1360">
        <v>0</v>
      </c>
      <c r="Y1360">
        <v>0.51482654000000005</v>
      </c>
      <c r="Z1360">
        <v>0</v>
      </c>
      <c r="AA1360">
        <v>0</v>
      </c>
      <c r="AB1360">
        <v>0.7240162</v>
      </c>
      <c r="AC1360">
        <v>2.7006143999999999E-2</v>
      </c>
      <c r="AD1360">
        <v>0</v>
      </c>
      <c r="AE1360">
        <v>0</v>
      </c>
      <c r="AF1360">
        <v>1.2658488999999999</v>
      </c>
    </row>
    <row r="1361" spans="1:32" x14ac:dyDescent="0.3">
      <c r="A1361">
        <v>2800221</v>
      </c>
      <c r="B1361">
        <v>1</v>
      </c>
      <c r="C1361" t="s">
        <v>82</v>
      </c>
      <c r="D1361" t="s">
        <v>106</v>
      </c>
      <c r="E1361" t="s">
        <v>1895</v>
      </c>
      <c r="F1361" t="s">
        <v>1896</v>
      </c>
      <c r="G1361" t="s">
        <v>31552</v>
      </c>
      <c r="H1361" t="s">
        <v>665</v>
      </c>
      <c r="I1361" t="s">
        <v>78</v>
      </c>
      <c r="J1361" t="s">
        <v>135</v>
      </c>
      <c r="K1361" t="s">
        <v>22</v>
      </c>
      <c r="L1361" t="s">
        <v>136</v>
      </c>
      <c r="M1361" t="s">
        <v>5276</v>
      </c>
      <c r="N1361" t="s">
        <v>5277</v>
      </c>
      <c r="O1361">
        <v>2.5836111111111113</v>
      </c>
      <c r="P1361">
        <v>0</v>
      </c>
      <c r="Q1361">
        <v>208</v>
      </c>
      <c r="R1361">
        <v>0</v>
      </c>
      <c r="S1361">
        <v>12</v>
      </c>
      <c r="T1361">
        <v>0</v>
      </c>
      <c r="U1361">
        <v>8</v>
      </c>
      <c r="V1361">
        <v>0</v>
      </c>
      <c r="W1361">
        <v>0</v>
      </c>
      <c r="X1361">
        <v>0</v>
      </c>
      <c r="Y1361">
        <v>147.24476999999999</v>
      </c>
      <c r="Z1361">
        <v>0</v>
      </c>
      <c r="AA1361">
        <v>1.1960754</v>
      </c>
      <c r="AB1361">
        <v>0</v>
      </c>
      <c r="AC1361">
        <v>6.8464130000000001</v>
      </c>
      <c r="AD1361">
        <v>0</v>
      </c>
      <c r="AE1361">
        <v>0</v>
      </c>
      <c r="AF1361">
        <v>155.28726</v>
      </c>
    </row>
    <row r="1362" spans="1:32" x14ac:dyDescent="0.3">
      <c r="A1362">
        <v>2800243</v>
      </c>
      <c r="B1362">
        <v>1</v>
      </c>
      <c r="C1362" t="s">
        <v>82</v>
      </c>
      <c r="D1362" t="s">
        <v>87</v>
      </c>
      <c r="E1362" t="s">
        <v>5278</v>
      </c>
      <c r="F1362" t="s">
        <v>5279</v>
      </c>
      <c r="G1362" t="s">
        <v>31552</v>
      </c>
      <c r="H1362" t="s">
        <v>665</v>
      </c>
      <c r="I1362" t="s">
        <v>78</v>
      </c>
      <c r="J1362" t="s">
        <v>135</v>
      </c>
      <c r="K1362" t="s">
        <v>22</v>
      </c>
      <c r="L1362" t="s">
        <v>136</v>
      </c>
      <c r="M1362" t="s">
        <v>5280</v>
      </c>
      <c r="N1362" t="s">
        <v>5281</v>
      </c>
      <c r="O1362">
        <v>2.1433333333333335</v>
      </c>
      <c r="P1362">
        <v>0</v>
      </c>
      <c r="Q1362">
        <v>319</v>
      </c>
      <c r="R1362">
        <v>0</v>
      </c>
      <c r="S1362">
        <v>0</v>
      </c>
      <c r="T1362">
        <v>0</v>
      </c>
      <c r="U1362">
        <v>14</v>
      </c>
      <c r="V1362">
        <v>0</v>
      </c>
      <c r="W1362">
        <v>0</v>
      </c>
      <c r="X1362">
        <v>0</v>
      </c>
      <c r="Y1362">
        <v>295.77249999999998</v>
      </c>
      <c r="Z1362">
        <v>0</v>
      </c>
      <c r="AA1362">
        <v>0</v>
      </c>
      <c r="AB1362">
        <v>0</v>
      </c>
      <c r="AC1362">
        <v>3.910733</v>
      </c>
      <c r="AD1362">
        <v>0</v>
      </c>
      <c r="AE1362">
        <v>0</v>
      </c>
      <c r="AF1362">
        <v>299.68322999999998</v>
      </c>
    </row>
    <row r="1363" spans="1:32" x14ac:dyDescent="0.3">
      <c r="A1363">
        <v>2800246</v>
      </c>
      <c r="B1363">
        <v>1</v>
      </c>
      <c r="C1363" t="s">
        <v>82</v>
      </c>
      <c r="D1363" t="s">
        <v>111</v>
      </c>
      <c r="E1363" t="s">
        <v>2311</v>
      </c>
      <c r="F1363" t="s">
        <v>2312</v>
      </c>
      <c r="G1363" t="s">
        <v>31545</v>
      </c>
      <c r="H1363" t="s">
        <v>134</v>
      </c>
      <c r="I1363" t="s">
        <v>79</v>
      </c>
      <c r="J1363" t="s">
        <v>135</v>
      </c>
      <c r="K1363" t="s">
        <v>22</v>
      </c>
      <c r="L1363" t="s">
        <v>136</v>
      </c>
      <c r="M1363" t="s">
        <v>5282</v>
      </c>
      <c r="N1363" t="s">
        <v>5283</v>
      </c>
      <c r="O1363">
        <v>0.13666666666666666</v>
      </c>
      <c r="P1363">
        <v>2</v>
      </c>
      <c r="Q1363">
        <v>5</v>
      </c>
      <c r="R1363">
        <v>67</v>
      </c>
      <c r="S1363">
        <v>340</v>
      </c>
      <c r="T1363">
        <v>27</v>
      </c>
      <c r="U1363">
        <v>59</v>
      </c>
      <c r="V1363">
        <v>0</v>
      </c>
      <c r="W1363">
        <v>0</v>
      </c>
      <c r="X1363">
        <v>7.3816640000000003E-2</v>
      </c>
      <c r="Y1363">
        <v>0.30182510000000001</v>
      </c>
      <c r="Z1363">
        <v>35.719093000000001</v>
      </c>
      <c r="AA1363">
        <v>26.541039999999999</v>
      </c>
      <c r="AB1363">
        <v>3.7593212</v>
      </c>
      <c r="AC1363">
        <v>3.3898220000000001</v>
      </c>
      <c r="AD1363">
        <v>0</v>
      </c>
      <c r="AE1363">
        <v>0</v>
      </c>
      <c r="AF1363">
        <v>69.78492</v>
      </c>
    </row>
    <row r="1364" spans="1:32" x14ac:dyDescent="0.3">
      <c r="A1364">
        <v>2800251</v>
      </c>
      <c r="B1364">
        <v>1</v>
      </c>
      <c r="C1364" t="s">
        <v>82</v>
      </c>
      <c r="D1364" t="s">
        <v>84</v>
      </c>
      <c r="E1364" t="s">
        <v>5284</v>
      </c>
      <c r="F1364" t="s">
        <v>1017</v>
      </c>
      <c r="G1364" t="s">
        <v>31552</v>
      </c>
      <c r="H1364" t="s">
        <v>665</v>
      </c>
      <c r="I1364" t="s">
        <v>78</v>
      </c>
      <c r="J1364" t="s">
        <v>135</v>
      </c>
      <c r="K1364" t="s">
        <v>22</v>
      </c>
      <c r="L1364" t="s">
        <v>136</v>
      </c>
      <c r="M1364" t="s">
        <v>5285</v>
      </c>
      <c r="N1364" t="s">
        <v>5286</v>
      </c>
      <c r="O1364">
        <v>4.8508333333333331</v>
      </c>
      <c r="P1364">
        <v>0</v>
      </c>
      <c r="Q1364">
        <v>281</v>
      </c>
      <c r="R1364">
        <v>0</v>
      </c>
      <c r="S1364">
        <v>0</v>
      </c>
      <c r="T1364">
        <v>0</v>
      </c>
      <c r="U1364">
        <v>21</v>
      </c>
      <c r="V1364">
        <v>0</v>
      </c>
      <c r="W1364">
        <v>0</v>
      </c>
      <c r="X1364">
        <v>0</v>
      </c>
      <c r="Y1364">
        <v>343.35144000000003</v>
      </c>
      <c r="Z1364">
        <v>0</v>
      </c>
      <c r="AA1364">
        <v>0</v>
      </c>
      <c r="AB1364">
        <v>0</v>
      </c>
      <c r="AC1364">
        <v>174.05575999999999</v>
      </c>
      <c r="AD1364">
        <v>0</v>
      </c>
      <c r="AE1364">
        <v>0</v>
      </c>
      <c r="AF1364">
        <v>517.40716999999995</v>
      </c>
    </row>
    <row r="1365" spans="1:32" x14ac:dyDescent="0.3">
      <c r="A1365">
        <v>2800263</v>
      </c>
      <c r="B1365">
        <v>1</v>
      </c>
      <c r="C1365" t="s">
        <v>82</v>
      </c>
      <c r="D1365" t="s">
        <v>88</v>
      </c>
      <c r="E1365" t="s">
        <v>5287</v>
      </c>
      <c r="F1365" t="s">
        <v>600</v>
      </c>
      <c r="G1365" t="s">
        <v>31545</v>
      </c>
      <c r="H1365" t="s">
        <v>134</v>
      </c>
      <c r="I1365" t="s">
        <v>79</v>
      </c>
      <c r="J1365" t="s">
        <v>135</v>
      </c>
      <c r="K1365" t="s">
        <v>22</v>
      </c>
      <c r="L1365" t="s">
        <v>136</v>
      </c>
      <c r="M1365" t="s">
        <v>5288</v>
      </c>
      <c r="N1365" t="s">
        <v>5289</v>
      </c>
      <c r="O1365">
        <v>1.3691666666666666</v>
      </c>
      <c r="P1365">
        <v>0</v>
      </c>
      <c r="Q1365">
        <v>1</v>
      </c>
      <c r="R1365">
        <v>9</v>
      </c>
      <c r="S1365">
        <v>179</v>
      </c>
      <c r="T1365">
        <v>1</v>
      </c>
      <c r="U1365">
        <v>20</v>
      </c>
      <c r="V1365">
        <v>1</v>
      </c>
      <c r="W1365">
        <v>0</v>
      </c>
      <c r="X1365">
        <v>0</v>
      </c>
      <c r="Y1365">
        <v>0.32621013999999998</v>
      </c>
      <c r="Z1365">
        <v>1.0379502</v>
      </c>
      <c r="AA1365">
        <v>255.37857</v>
      </c>
      <c r="AB1365">
        <v>9.0457319999999992</v>
      </c>
      <c r="AC1365">
        <v>23.627659999999999</v>
      </c>
      <c r="AD1365">
        <v>2.2014656000000001</v>
      </c>
      <c r="AE1365">
        <v>0</v>
      </c>
      <c r="AF1365">
        <v>291.61757999999998</v>
      </c>
    </row>
    <row r="1366" spans="1:32" x14ac:dyDescent="0.3">
      <c r="A1366">
        <v>2800267</v>
      </c>
      <c r="B1366">
        <v>1</v>
      </c>
      <c r="C1366" t="s">
        <v>83</v>
      </c>
      <c r="D1366" t="s">
        <v>119</v>
      </c>
      <c r="E1366" t="s">
        <v>5290</v>
      </c>
      <c r="F1366" t="s">
        <v>5291</v>
      </c>
      <c r="G1366" t="s">
        <v>31549</v>
      </c>
      <c r="H1366" t="s">
        <v>134</v>
      </c>
      <c r="I1366" t="s">
        <v>79</v>
      </c>
      <c r="J1366" t="s">
        <v>135</v>
      </c>
      <c r="K1366" t="s">
        <v>22</v>
      </c>
      <c r="L1366" t="s">
        <v>136</v>
      </c>
      <c r="M1366" t="s">
        <v>5292</v>
      </c>
      <c r="N1366" t="s">
        <v>5293</v>
      </c>
      <c r="O1366">
        <v>0.22500000000000001</v>
      </c>
      <c r="P1366">
        <v>2</v>
      </c>
      <c r="Q1366">
        <v>577</v>
      </c>
      <c r="R1366">
        <v>3</v>
      </c>
      <c r="S1366">
        <v>28</v>
      </c>
      <c r="T1366">
        <v>3</v>
      </c>
      <c r="U1366">
        <v>31</v>
      </c>
      <c r="V1366">
        <v>0</v>
      </c>
      <c r="W1366">
        <v>0</v>
      </c>
      <c r="X1366">
        <v>2.3139400000000001</v>
      </c>
      <c r="Y1366">
        <v>14.547699</v>
      </c>
      <c r="Z1366">
        <v>1.7797048</v>
      </c>
      <c r="AA1366">
        <v>3.2323976000000001</v>
      </c>
      <c r="AB1366">
        <v>3.3796382</v>
      </c>
      <c r="AC1366">
        <v>1.6494006999999999</v>
      </c>
      <c r="AD1366">
        <v>0</v>
      </c>
      <c r="AE1366">
        <v>0</v>
      </c>
      <c r="AF1366">
        <v>26.90278</v>
      </c>
    </row>
    <row r="1367" spans="1:32" x14ac:dyDescent="0.3">
      <c r="A1367">
        <v>2800222</v>
      </c>
      <c r="B1367">
        <v>1</v>
      </c>
      <c r="C1367" t="s">
        <v>82</v>
      </c>
      <c r="D1367" t="s">
        <v>88</v>
      </c>
      <c r="E1367" t="s">
        <v>5294</v>
      </c>
      <c r="F1367" t="s">
        <v>5295</v>
      </c>
      <c r="G1367" t="s">
        <v>31545</v>
      </c>
      <c r="H1367" t="s">
        <v>134</v>
      </c>
      <c r="I1367" t="s">
        <v>79</v>
      </c>
      <c r="J1367" t="s">
        <v>135</v>
      </c>
      <c r="K1367" t="s">
        <v>22</v>
      </c>
      <c r="L1367" t="s">
        <v>136</v>
      </c>
      <c r="M1367" t="s">
        <v>5296</v>
      </c>
      <c r="N1367" t="s">
        <v>5297</v>
      </c>
      <c r="O1367">
        <v>2.4169444444444443</v>
      </c>
      <c r="P1367">
        <v>1</v>
      </c>
      <c r="Q1367">
        <v>328</v>
      </c>
      <c r="R1367">
        <v>25</v>
      </c>
      <c r="S1367">
        <v>55</v>
      </c>
      <c r="T1367">
        <v>17</v>
      </c>
      <c r="U1367">
        <v>117</v>
      </c>
      <c r="V1367">
        <v>8</v>
      </c>
      <c r="W1367">
        <v>0</v>
      </c>
      <c r="X1367">
        <v>2.3904179999999999</v>
      </c>
      <c r="Y1367">
        <v>176.16524000000001</v>
      </c>
      <c r="Z1367">
        <v>6.6465854999999996</v>
      </c>
      <c r="AA1367">
        <v>17.179510000000001</v>
      </c>
      <c r="AB1367">
        <v>233.85835</v>
      </c>
      <c r="AC1367">
        <v>70.764144999999999</v>
      </c>
      <c r="AD1367">
        <v>384.08571999999998</v>
      </c>
      <c r="AE1367">
        <v>0</v>
      </c>
      <c r="AF1367">
        <v>891.08996999999999</v>
      </c>
    </row>
    <row r="1368" spans="1:32" x14ac:dyDescent="0.3">
      <c r="A1368">
        <v>2800217</v>
      </c>
      <c r="B1368">
        <v>1</v>
      </c>
      <c r="C1368" t="s">
        <v>82</v>
      </c>
      <c r="D1368" t="s">
        <v>102</v>
      </c>
      <c r="E1368" t="s">
        <v>5099</v>
      </c>
      <c r="F1368" t="s">
        <v>5100</v>
      </c>
      <c r="G1368" t="s">
        <v>31545</v>
      </c>
      <c r="H1368" t="s">
        <v>134</v>
      </c>
      <c r="I1368" t="s">
        <v>79</v>
      </c>
      <c r="J1368" t="s">
        <v>135</v>
      </c>
      <c r="K1368" t="s">
        <v>22</v>
      </c>
      <c r="L1368" t="s">
        <v>136</v>
      </c>
      <c r="M1368" t="s">
        <v>5298</v>
      </c>
      <c r="N1368" t="s">
        <v>5299</v>
      </c>
      <c r="O1368">
        <v>2.0483333333333333</v>
      </c>
      <c r="P1368">
        <v>0</v>
      </c>
      <c r="Q1368">
        <v>1100</v>
      </c>
      <c r="R1368">
        <v>6</v>
      </c>
      <c r="S1368">
        <v>244</v>
      </c>
      <c r="T1368">
        <v>4</v>
      </c>
      <c r="U1368">
        <v>192</v>
      </c>
      <c r="V1368">
        <v>0</v>
      </c>
      <c r="W1368">
        <v>0</v>
      </c>
      <c r="X1368">
        <v>0</v>
      </c>
      <c r="Y1368">
        <v>298.06903</v>
      </c>
      <c r="Z1368">
        <v>14.978205000000001</v>
      </c>
      <c r="AA1368">
        <v>120.11610400000001</v>
      </c>
      <c r="AB1368">
        <v>67.656845000000004</v>
      </c>
      <c r="AC1368">
        <v>176.20421999999999</v>
      </c>
      <c r="AD1368">
        <v>0</v>
      </c>
      <c r="AE1368">
        <v>0</v>
      </c>
      <c r="AF1368">
        <v>677.02440000000001</v>
      </c>
    </row>
    <row r="1369" spans="1:32" x14ac:dyDescent="0.3">
      <c r="A1369">
        <v>2800272</v>
      </c>
      <c r="B1369">
        <v>1</v>
      </c>
      <c r="C1369" t="s">
        <v>82</v>
      </c>
      <c r="D1369" t="s">
        <v>92</v>
      </c>
      <c r="E1369" t="s">
        <v>5300</v>
      </c>
      <c r="F1369" t="s">
        <v>5301</v>
      </c>
      <c r="G1369" t="s">
        <v>31549</v>
      </c>
      <c r="H1369" t="s">
        <v>134</v>
      </c>
      <c r="I1369" t="s">
        <v>79</v>
      </c>
      <c r="J1369" t="s">
        <v>135</v>
      </c>
      <c r="K1369" t="s">
        <v>22</v>
      </c>
      <c r="L1369" t="s">
        <v>136</v>
      </c>
      <c r="M1369" t="s">
        <v>5302</v>
      </c>
      <c r="N1369" t="s">
        <v>5303</v>
      </c>
      <c r="O1369">
        <v>0.1</v>
      </c>
      <c r="P1369">
        <v>2</v>
      </c>
      <c r="Q1369">
        <v>960</v>
      </c>
      <c r="R1369">
        <v>5</v>
      </c>
      <c r="S1369">
        <v>0</v>
      </c>
      <c r="T1369">
        <v>16</v>
      </c>
      <c r="U1369">
        <v>19</v>
      </c>
      <c r="V1369">
        <v>1</v>
      </c>
      <c r="W1369">
        <v>0</v>
      </c>
      <c r="X1369">
        <v>1.7431239000000001</v>
      </c>
      <c r="Y1369">
        <v>12.748480000000001</v>
      </c>
      <c r="Z1369">
        <v>2.7343318000000001</v>
      </c>
      <c r="AA1369">
        <v>0</v>
      </c>
      <c r="AB1369">
        <v>7.6510787000000002</v>
      </c>
      <c r="AC1369">
        <v>1.3307279000000001</v>
      </c>
      <c r="AD1369">
        <v>4.27196E-3</v>
      </c>
      <c r="AE1369">
        <v>0</v>
      </c>
      <c r="AF1369">
        <v>26.212015000000001</v>
      </c>
    </row>
    <row r="1370" spans="1:32" x14ac:dyDescent="0.3">
      <c r="A1370">
        <v>2800264</v>
      </c>
      <c r="B1370">
        <v>1</v>
      </c>
      <c r="C1370" t="s">
        <v>82</v>
      </c>
      <c r="D1370" t="s">
        <v>103</v>
      </c>
      <c r="E1370" t="s">
        <v>5304</v>
      </c>
      <c r="F1370" t="s">
        <v>5305</v>
      </c>
      <c r="G1370" t="s">
        <v>31549</v>
      </c>
      <c r="H1370" t="s">
        <v>134</v>
      </c>
      <c r="I1370" t="s">
        <v>79</v>
      </c>
      <c r="J1370" t="s">
        <v>248</v>
      </c>
      <c r="K1370" t="s">
        <v>22</v>
      </c>
      <c r="L1370" t="s">
        <v>136</v>
      </c>
      <c r="M1370" t="s">
        <v>5306</v>
      </c>
      <c r="N1370" t="s">
        <v>5307</v>
      </c>
      <c r="O1370">
        <v>1.3888888888888888E-2</v>
      </c>
      <c r="P1370">
        <v>0</v>
      </c>
      <c r="Q1370">
        <v>958</v>
      </c>
      <c r="R1370">
        <v>1</v>
      </c>
      <c r="S1370">
        <v>115</v>
      </c>
      <c r="T1370">
        <v>9</v>
      </c>
      <c r="U1370">
        <v>119</v>
      </c>
      <c r="V1370">
        <v>0</v>
      </c>
      <c r="W1370">
        <v>0</v>
      </c>
      <c r="X1370">
        <v>0</v>
      </c>
      <c r="Y1370">
        <v>1.4933076000000001</v>
      </c>
      <c r="Z1370">
        <v>0.33217575999999999</v>
      </c>
      <c r="AA1370">
        <v>0.107508056</v>
      </c>
      <c r="AB1370">
        <v>0.33975914000000002</v>
      </c>
      <c r="AC1370">
        <v>0.42893818</v>
      </c>
      <c r="AD1370">
        <v>0</v>
      </c>
      <c r="AE1370">
        <v>0</v>
      </c>
      <c r="AF1370">
        <v>2.7016887999999999</v>
      </c>
    </row>
    <row r="1371" spans="1:32" x14ac:dyDescent="0.3">
      <c r="A1371">
        <v>2800199</v>
      </c>
      <c r="B1371">
        <v>1</v>
      </c>
      <c r="C1371" t="s">
        <v>82</v>
      </c>
      <c r="D1371" t="s">
        <v>106</v>
      </c>
      <c r="E1371" t="s">
        <v>5308</v>
      </c>
      <c r="F1371" t="s">
        <v>5309</v>
      </c>
      <c r="G1371" t="s">
        <v>31548</v>
      </c>
      <c r="H1371" t="s">
        <v>311</v>
      </c>
      <c r="I1371" t="s">
        <v>78</v>
      </c>
      <c r="J1371" t="s">
        <v>135</v>
      </c>
      <c r="K1371" t="s">
        <v>22</v>
      </c>
      <c r="L1371" t="s">
        <v>136</v>
      </c>
      <c r="M1371" t="s">
        <v>5310</v>
      </c>
      <c r="N1371" t="s">
        <v>5311</v>
      </c>
      <c r="O1371">
        <v>2.026388888888889</v>
      </c>
      <c r="P1371">
        <v>0</v>
      </c>
      <c r="Q1371">
        <v>12</v>
      </c>
      <c r="R1371">
        <v>0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0</v>
      </c>
      <c r="Y1371">
        <v>8.6570269999999994</v>
      </c>
      <c r="Z1371">
        <v>0</v>
      </c>
      <c r="AA1371">
        <v>0</v>
      </c>
      <c r="AB1371">
        <v>0</v>
      </c>
      <c r="AC1371">
        <v>0.12239694600000001</v>
      </c>
      <c r="AD1371">
        <v>0</v>
      </c>
      <c r="AE1371">
        <v>0</v>
      </c>
      <c r="AF1371">
        <v>8.7794249999999998</v>
      </c>
    </row>
    <row r="1372" spans="1:32" x14ac:dyDescent="0.3">
      <c r="A1372">
        <v>2800262</v>
      </c>
      <c r="B1372">
        <v>1</v>
      </c>
      <c r="C1372" t="s">
        <v>82</v>
      </c>
      <c r="D1372" t="s">
        <v>103</v>
      </c>
      <c r="E1372" t="s">
        <v>5312</v>
      </c>
      <c r="F1372" t="s">
        <v>5313</v>
      </c>
      <c r="G1372" t="s">
        <v>31549</v>
      </c>
      <c r="H1372" t="s">
        <v>134</v>
      </c>
      <c r="I1372" t="s">
        <v>79</v>
      </c>
      <c r="J1372" t="s">
        <v>135</v>
      </c>
      <c r="K1372" t="s">
        <v>22</v>
      </c>
      <c r="L1372" t="s">
        <v>136</v>
      </c>
      <c r="M1372" t="s">
        <v>5314</v>
      </c>
      <c r="N1372" t="s">
        <v>5315</v>
      </c>
      <c r="O1372">
        <v>0.19361111111111112</v>
      </c>
      <c r="P1372">
        <v>0</v>
      </c>
      <c r="Q1372">
        <v>2002</v>
      </c>
      <c r="R1372">
        <v>1</v>
      </c>
      <c r="S1372">
        <v>318</v>
      </c>
      <c r="T1372">
        <v>12</v>
      </c>
      <c r="U1372">
        <v>241</v>
      </c>
      <c r="V1372">
        <v>0</v>
      </c>
      <c r="W1372">
        <v>0</v>
      </c>
      <c r="X1372">
        <v>0</v>
      </c>
      <c r="Y1372">
        <v>44.008183000000002</v>
      </c>
      <c r="Z1372">
        <v>4.6305300000000003</v>
      </c>
      <c r="AA1372">
        <v>4.2570777</v>
      </c>
      <c r="AB1372">
        <v>9.0552279999999996</v>
      </c>
      <c r="AC1372">
        <v>11.898479999999999</v>
      </c>
      <c r="AD1372">
        <v>0</v>
      </c>
      <c r="AE1372">
        <v>0</v>
      </c>
      <c r="AF1372">
        <v>73.849495000000005</v>
      </c>
    </row>
    <row r="1373" spans="1:32" x14ac:dyDescent="0.3">
      <c r="A1373">
        <v>2800213</v>
      </c>
      <c r="B1373">
        <v>1</v>
      </c>
      <c r="C1373" t="s">
        <v>82</v>
      </c>
      <c r="D1373" t="s">
        <v>93</v>
      </c>
      <c r="E1373" t="s">
        <v>5140</v>
      </c>
      <c r="F1373" t="s">
        <v>5141</v>
      </c>
      <c r="G1373" t="s">
        <v>31546</v>
      </c>
      <c r="H1373" t="s">
        <v>1297</v>
      </c>
      <c r="I1373" t="s">
        <v>78</v>
      </c>
      <c r="J1373" t="s">
        <v>135</v>
      </c>
      <c r="K1373" t="s">
        <v>22</v>
      </c>
      <c r="L1373" t="s">
        <v>136</v>
      </c>
      <c r="M1373" t="s">
        <v>5316</v>
      </c>
      <c r="N1373" t="s">
        <v>5270</v>
      </c>
      <c r="O1373">
        <v>0.61305555555555558</v>
      </c>
      <c r="P1373">
        <v>0</v>
      </c>
      <c r="Q1373">
        <v>55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9.5893490000000003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9.5893490000000003</v>
      </c>
    </row>
    <row r="1374" spans="1:32" x14ac:dyDescent="0.3">
      <c r="A1374">
        <v>2800206</v>
      </c>
      <c r="B1374">
        <v>1</v>
      </c>
      <c r="C1374" t="s">
        <v>82</v>
      </c>
      <c r="D1374" t="s">
        <v>96</v>
      </c>
      <c r="E1374" t="s">
        <v>5317</v>
      </c>
      <c r="F1374" t="s">
        <v>5318</v>
      </c>
      <c r="G1374" t="s">
        <v>31547</v>
      </c>
      <c r="H1374" t="s">
        <v>134</v>
      </c>
      <c r="I1374" t="s">
        <v>79</v>
      </c>
      <c r="J1374" t="s">
        <v>135</v>
      </c>
      <c r="K1374" t="s">
        <v>22</v>
      </c>
      <c r="L1374" t="s">
        <v>136</v>
      </c>
      <c r="M1374" t="s">
        <v>5319</v>
      </c>
      <c r="N1374" t="s">
        <v>5320</v>
      </c>
      <c r="O1374">
        <v>1.6461111111111111</v>
      </c>
      <c r="P1374">
        <v>0</v>
      </c>
      <c r="Q1374">
        <v>197</v>
      </c>
      <c r="R1374">
        <v>0</v>
      </c>
      <c r="S1374">
        <v>0</v>
      </c>
      <c r="T1374">
        <v>1</v>
      </c>
      <c r="U1374">
        <v>1</v>
      </c>
      <c r="V1374">
        <v>0</v>
      </c>
      <c r="W1374">
        <v>0</v>
      </c>
      <c r="X1374">
        <v>0</v>
      </c>
      <c r="Y1374">
        <v>76.470825000000005</v>
      </c>
      <c r="Z1374">
        <v>0</v>
      </c>
      <c r="AA1374">
        <v>0</v>
      </c>
      <c r="AB1374">
        <v>5444.1094000000003</v>
      </c>
      <c r="AC1374">
        <v>1.9739913</v>
      </c>
      <c r="AD1374">
        <v>0</v>
      </c>
      <c r="AE1374">
        <v>0</v>
      </c>
      <c r="AF1374">
        <v>5522.5540000000001</v>
      </c>
    </row>
    <row r="1375" spans="1:32" x14ac:dyDescent="0.3">
      <c r="A1375">
        <v>2800198</v>
      </c>
      <c r="B1375">
        <v>1</v>
      </c>
      <c r="C1375" t="s">
        <v>82</v>
      </c>
      <c r="D1375" t="s">
        <v>106</v>
      </c>
      <c r="E1375" t="s">
        <v>5321</v>
      </c>
      <c r="F1375" t="s">
        <v>5322</v>
      </c>
      <c r="G1375" t="s">
        <v>31552</v>
      </c>
      <c r="H1375" t="s">
        <v>665</v>
      </c>
      <c r="I1375" t="s">
        <v>78</v>
      </c>
      <c r="J1375" t="s">
        <v>135</v>
      </c>
      <c r="K1375" t="s">
        <v>22</v>
      </c>
      <c r="L1375" t="s">
        <v>136</v>
      </c>
      <c r="M1375" t="s">
        <v>5323</v>
      </c>
      <c r="N1375" t="s">
        <v>5324</v>
      </c>
      <c r="O1375">
        <v>0.91861111111111116</v>
      </c>
      <c r="P1375">
        <v>0</v>
      </c>
      <c r="Q1375">
        <v>274</v>
      </c>
      <c r="R1375">
        <v>0</v>
      </c>
      <c r="S1375">
        <v>0</v>
      </c>
      <c r="T1375">
        <v>0</v>
      </c>
      <c r="U1375">
        <v>11</v>
      </c>
      <c r="V1375">
        <v>0</v>
      </c>
      <c r="W1375">
        <v>0</v>
      </c>
      <c r="X1375">
        <v>0</v>
      </c>
      <c r="Y1375">
        <v>117.11087999999999</v>
      </c>
      <c r="Z1375">
        <v>0</v>
      </c>
      <c r="AA1375">
        <v>0</v>
      </c>
      <c r="AB1375">
        <v>0</v>
      </c>
      <c r="AC1375">
        <v>22.618555000000001</v>
      </c>
      <c r="AD1375">
        <v>0</v>
      </c>
      <c r="AE1375">
        <v>0</v>
      </c>
      <c r="AF1375">
        <v>139.72943000000001</v>
      </c>
    </row>
    <row r="1376" spans="1:32" x14ac:dyDescent="0.3">
      <c r="A1376">
        <v>2800188</v>
      </c>
      <c r="B1376">
        <v>1</v>
      </c>
      <c r="C1376" t="s">
        <v>82</v>
      </c>
      <c r="D1376" t="s">
        <v>84</v>
      </c>
      <c r="E1376" t="s">
        <v>5325</v>
      </c>
      <c r="F1376" t="s">
        <v>5326</v>
      </c>
      <c r="G1376" t="s">
        <v>31551</v>
      </c>
      <c r="H1376" t="s">
        <v>134</v>
      </c>
      <c r="I1376" t="s">
        <v>79</v>
      </c>
      <c r="J1376" t="s">
        <v>135</v>
      </c>
      <c r="K1376" t="s">
        <v>22</v>
      </c>
      <c r="L1376" t="s">
        <v>136</v>
      </c>
      <c r="M1376" t="s">
        <v>5327</v>
      </c>
      <c r="N1376" t="s">
        <v>5328</v>
      </c>
      <c r="O1376">
        <v>0.92888888888888888</v>
      </c>
      <c r="P1376">
        <v>1</v>
      </c>
      <c r="Q1376">
        <v>438</v>
      </c>
      <c r="R1376">
        <v>2</v>
      </c>
      <c r="S1376">
        <v>0</v>
      </c>
      <c r="T1376">
        <v>5</v>
      </c>
      <c r="U1376">
        <v>45</v>
      </c>
      <c r="V1376">
        <v>0</v>
      </c>
      <c r="W1376">
        <v>0</v>
      </c>
      <c r="X1376">
        <v>0.53838514999999998</v>
      </c>
      <c r="Y1376">
        <v>146.9588</v>
      </c>
      <c r="Z1376">
        <v>2.0146047999999999</v>
      </c>
      <c r="AA1376">
        <v>0</v>
      </c>
      <c r="AB1376">
        <v>51.209434999999999</v>
      </c>
      <c r="AC1376">
        <v>75.920950000000005</v>
      </c>
      <c r="AD1376">
        <v>0</v>
      </c>
      <c r="AE1376">
        <v>0</v>
      </c>
      <c r="AF1376">
        <v>276.64218</v>
      </c>
    </row>
    <row r="1377" spans="1:32" x14ac:dyDescent="0.3">
      <c r="A1377">
        <v>2800183</v>
      </c>
      <c r="B1377">
        <v>1</v>
      </c>
      <c r="C1377" t="s">
        <v>82</v>
      </c>
      <c r="D1377" t="s">
        <v>103</v>
      </c>
      <c r="E1377" t="s">
        <v>4883</v>
      </c>
      <c r="F1377" t="s">
        <v>592</v>
      </c>
      <c r="G1377" t="s">
        <v>31546</v>
      </c>
      <c r="H1377" t="s">
        <v>223</v>
      </c>
      <c r="I1377" t="s">
        <v>78</v>
      </c>
      <c r="J1377" t="s">
        <v>135</v>
      </c>
      <c r="K1377" t="s">
        <v>22</v>
      </c>
      <c r="L1377" t="s">
        <v>136</v>
      </c>
      <c r="M1377" t="s">
        <v>5329</v>
      </c>
      <c r="N1377" t="s">
        <v>5330</v>
      </c>
      <c r="O1377">
        <v>2.921388888888889</v>
      </c>
      <c r="P1377">
        <v>0</v>
      </c>
      <c r="Q1377">
        <v>35</v>
      </c>
      <c r="R1377">
        <v>0</v>
      </c>
      <c r="S1377">
        <v>6</v>
      </c>
      <c r="T1377">
        <v>0</v>
      </c>
      <c r="U1377">
        <v>5</v>
      </c>
      <c r="V1377">
        <v>0</v>
      </c>
      <c r="W1377">
        <v>0</v>
      </c>
      <c r="X1377">
        <v>0</v>
      </c>
      <c r="Y1377">
        <v>18.28707</v>
      </c>
      <c r="Z1377">
        <v>0</v>
      </c>
      <c r="AA1377">
        <v>0.94278543999999997</v>
      </c>
      <c r="AB1377">
        <v>0</v>
      </c>
      <c r="AC1377">
        <v>4.3043404000000001</v>
      </c>
      <c r="AD1377">
        <v>0</v>
      </c>
      <c r="AE1377">
        <v>0</v>
      </c>
      <c r="AF1377">
        <v>23.534195</v>
      </c>
    </row>
    <row r="1378" spans="1:32" x14ac:dyDescent="0.3">
      <c r="A1378">
        <v>2806872</v>
      </c>
      <c r="B1378">
        <v>1</v>
      </c>
      <c r="C1378" t="s">
        <v>82</v>
      </c>
      <c r="D1378" t="s">
        <v>111</v>
      </c>
      <c r="E1378" t="s">
        <v>5331</v>
      </c>
      <c r="F1378" t="s">
        <v>5332</v>
      </c>
      <c r="G1378" t="s">
        <v>31545</v>
      </c>
      <c r="H1378" t="s">
        <v>643</v>
      </c>
      <c r="I1378" t="s">
        <v>79</v>
      </c>
      <c r="J1378" t="s">
        <v>135</v>
      </c>
      <c r="K1378" t="s">
        <v>22</v>
      </c>
      <c r="L1378" t="s">
        <v>186</v>
      </c>
      <c r="M1378" t="s">
        <v>5333</v>
      </c>
      <c r="N1378" t="s">
        <v>5334</v>
      </c>
      <c r="O1378">
        <v>5.3852777777777776</v>
      </c>
      <c r="P1378">
        <v>7</v>
      </c>
      <c r="Q1378">
        <v>2209</v>
      </c>
      <c r="R1378">
        <v>59</v>
      </c>
      <c r="S1378">
        <v>272</v>
      </c>
      <c r="T1378">
        <v>29</v>
      </c>
      <c r="U1378">
        <v>378</v>
      </c>
      <c r="V1378">
        <v>0</v>
      </c>
      <c r="W1378">
        <v>0</v>
      </c>
      <c r="X1378">
        <v>8.1282370000000004</v>
      </c>
      <c r="Y1378">
        <v>1557.0125</v>
      </c>
      <c r="Z1378">
        <v>375.63013000000001</v>
      </c>
      <c r="AA1378">
        <v>641.08929999999998</v>
      </c>
      <c r="AB1378">
        <v>597.09295999999995</v>
      </c>
      <c r="AC1378">
        <v>928.92560000000003</v>
      </c>
      <c r="AD1378">
        <v>0</v>
      </c>
      <c r="AE1378">
        <v>0</v>
      </c>
      <c r="AF1378">
        <v>4107.8789999999999</v>
      </c>
    </row>
    <row r="1379" spans="1:32" x14ac:dyDescent="0.3">
      <c r="A1379">
        <v>2806648</v>
      </c>
      <c r="B1379">
        <v>2</v>
      </c>
      <c r="C1379" t="s">
        <v>82</v>
      </c>
      <c r="D1379" t="s">
        <v>93</v>
      </c>
      <c r="E1379" t="s">
        <v>197</v>
      </c>
      <c r="F1379" t="s">
        <v>198</v>
      </c>
      <c r="G1379" t="s">
        <v>31545</v>
      </c>
      <c r="H1379" t="s">
        <v>134</v>
      </c>
      <c r="I1379" t="s">
        <v>79</v>
      </c>
      <c r="J1379" t="s">
        <v>135</v>
      </c>
      <c r="K1379" t="s">
        <v>22</v>
      </c>
      <c r="L1379" t="s">
        <v>136</v>
      </c>
      <c r="M1379" t="s">
        <v>2178</v>
      </c>
      <c r="N1379" t="s">
        <v>5335</v>
      </c>
      <c r="O1379">
        <v>0.91194444444444445</v>
      </c>
      <c r="P1379">
        <v>0</v>
      </c>
      <c r="Q1379">
        <v>116</v>
      </c>
      <c r="R1379">
        <v>0</v>
      </c>
      <c r="S1379">
        <v>0</v>
      </c>
      <c r="T1379">
        <v>0</v>
      </c>
      <c r="U1379">
        <v>5</v>
      </c>
      <c r="V1379">
        <v>0</v>
      </c>
      <c r="W1379">
        <v>0</v>
      </c>
      <c r="X1379">
        <v>0</v>
      </c>
      <c r="Y1379">
        <v>54.852252999999997</v>
      </c>
      <c r="Z1379">
        <v>0</v>
      </c>
      <c r="AA1379">
        <v>0</v>
      </c>
      <c r="AB1379">
        <v>0</v>
      </c>
      <c r="AC1379">
        <v>2.9661941999999999</v>
      </c>
      <c r="AD1379">
        <v>0</v>
      </c>
      <c r="AE1379">
        <v>0</v>
      </c>
      <c r="AF1379">
        <v>57.818446999999999</v>
      </c>
    </row>
    <row r="1380" spans="1:32" x14ac:dyDescent="0.3">
      <c r="A1380">
        <v>2806655</v>
      </c>
      <c r="B1380">
        <v>1</v>
      </c>
      <c r="C1380" t="s">
        <v>82</v>
      </c>
      <c r="D1380" t="s">
        <v>96</v>
      </c>
      <c r="E1380" t="s">
        <v>5336</v>
      </c>
      <c r="F1380" t="s">
        <v>5337</v>
      </c>
      <c r="G1380" t="s">
        <v>31548</v>
      </c>
      <c r="H1380" t="s">
        <v>333</v>
      </c>
      <c r="I1380" t="s">
        <v>78</v>
      </c>
      <c r="J1380" t="s">
        <v>135</v>
      </c>
      <c r="K1380" t="s">
        <v>22</v>
      </c>
      <c r="L1380" t="s">
        <v>136</v>
      </c>
      <c r="M1380" t="s">
        <v>5338</v>
      </c>
      <c r="N1380" t="s">
        <v>5339</v>
      </c>
      <c r="O1380">
        <v>1.2741666666666667</v>
      </c>
      <c r="P1380">
        <v>0</v>
      </c>
      <c r="Q1380">
        <v>2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1.2072103999999999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1.2072103999999999</v>
      </c>
    </row>
    <row r="1381" spans="1:32" x14ac:dyDescent="0.3">
      <c r="A1381">
        <v>2806398</v>
      </c>
      <c r="B1381">
        <v>1</v>
      </c>
      <c r="C1381" t="s">
        <v>82</v>
      </c>
      <c r="D1381" t="s">
        <v>104</v>
      </c>
      <c r="E1381" t="s">
        <v>5340</v>
      </c>
      <c r="F1381" t="s">
        <v>5341</v>
      </c>
      <c r="G1381" t="s">
        <v>31548</v>
      </c>
      <c r="H1381" t="s">
        <v>333</v>
      </c>
      <c r="I1381" t="s">
        <v>78</v>
      </c>
      <c r="J1381" t="s">
        <v>135</v>
      </c>
      <c r="K1381" t="s">
        <v>22</v>
      </c>
      <c r="L1381" t="s">
        <v>136</v>
      </c>
      <c r="M1381" t="s">
        <v>5342</v>
      </c>
      <c r="N1381" t="s">
        <v>5343</v>
      </c>
      <c r="O1381">
        <v>1.4177777777777778</v>
      </c>
      <c r="P1381">
        <v>0</v>
      </c>
      <c r="Q1381">
        <v>1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2.5826144999999998E-2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2.5826144999999998E-2</v>
      </c>
    </row>
    <row r="1382" spans="1:32" x14ac:dyDescent="0.3">
      <c r="A1382">
        <v>2806276</v>
      </c>
      <c r="B1382">
        <v>1</v>
      </c>
      <c r="C1382" t="s">
        <v>82</v>
      </c>
      <c r="D1382" t="s">
        <v>113</v>
      </c>
      <c r="E1382" t="s">
        <v>5344</v>
      </c>
      <c r="F1382" t="s">
        <v>5345</v>
      </c>
      <c r="G1382" t="s">
        <v>31545</v>
      </c>
      <c r="H1382" t="s">
        <v>134</v>
      </c>
      <c r="I1382" t="s">
        <v>79</v>
      </c>
      <c r="J1382" t="s">
        <v>135</v>
      </c>
      <c r="K1382" t="s">
        <v>22</v>
      </c>
      <c r="L1382" t="s">
        <v>136</v>
      </c>
      <c r="M1382" t="s">
        <v>5346</v>
      </c>
      <c r="N1382" t="s">
        <v>5347</v>
      </c>
      <c r="O1382">
        <v>0.64416666666666667</v>
      </c>
      <c r="P1382">
        <v>0</v>
      </c>
      <c r="Q1382">
        <v>151</v>
      </c>
      <c r="R1382">
        <v>3</v>
      </c>
      <c r="S1382">
        <v>30</v>
      </c>
      <c r="T1382">
        <v>5</v>
      </c>
      <c r="U1382">
        <v>16</v>
      </c>
      <c r="V1382">
        <v>1</v>
      </c>
      <c r="W1382">
        <v>0</v>
      </c>
      <c r="X1382">
        <v>0</v>
      </c>
      <c r="Y1382">
        <v>80.984499999999997</v>
      </c>
      <c r="Z1382">
        <v>3.8650985000000002</v>
      </c>
      <c r="AA1382">
        <v>10.452873</v>
      </c>
      <c r="AB1382">
        <v>13.239696500000001</v>
      </c>
      <c r="AC1382">
        <v>6.4362750000000002</v>
      </c>
      <c r="AD1382">
        <v>41.300106</v>
      </c>
      <c r="AE1382">
        <v>0</v>
      </c>
      <c r="AF1382">
        <v>156.27855</v>
      </c>
    </row>
    <row r="1383" spans="1:32" x14ac:dyDescent="0.3">
      <c r="A1383">
        <v>2806014</v>
      </c>
      <c r="B1383">
        <v>1</v>
      </c>
      <c r="C1383" t="s">
        <v>83</v>
      </c>
      <c r="D1383" t="s">
        <v>122</v>
      </c>
      <c r="E1383" t="s">
        <v>5348</v>
      </c>
      <c r="F1383" t="s">
        <v>5349</v>
      </c>
      <c r="G1383" t="s">
        <v>31548</v>
      </c>
      <c r="H1383" t="s">
        <v>893</v>
      </c>
      <c r="I1383" t="s">
        <v>78</v>
      </c>
      <c r="J1383" t="s">
        <v>135</v>
      </c>
      <c r="K1383" t="s">
        <v>22</v>
      </c>
      <c r="L1383" t="s">
        <v>136</v>
      </c>
      <c r="M1383" t="s">
        <v>5350</v>
      </c>
      <c r="N1383" t="s">
        <v>5351</v>
      </c>
      <c r="O1383">
        <v>0.71444444444444444</v>
      </c>
      <c r="P1383">
        <v>0</v>
      </c>
      <c r="Q1383">
        <v>7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0.69934759999999996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0.69934759999999996</v>
      </c>
    </row>
    <row r="1384" spans="1:32" x14ac:dyDescent="0.3">
      <c r="A1384">
        <v>2806003</v>
      </c>
      <c r="B1384">
        <v>1</v>
      </c>
      <c r="C1384" t="s">
        <v>83</v>
      </c>
      <c r="D1384" t="s">
        <v>128</v>
      </c>
      <c r="E1384" t="s">
        <v>5352</v>
      </c>
      <c r="F1384" t="s">
        <v>5353</v>
      </c>
      <c r="G1384" t="s">
        <v>31546</v>
      </c>
      <c r="H1384" t="s">
        <v>1297</v>
      </c>
      <c r="I1384" t="s">
        <v>78</v>
      </c>
      <c r="J1384" t="s">
        <v>135</v>
      </c>
      <c r="K1384" t="s">
        <v>22</v>
      </c>
      <c r="L1384" t="s">
        <v>136</v>
      </c>
      <c r="M1384" t="s">
        <v>5354</v>
      </c>
      <c r="N1384" t="s">
        <v>5355</v>
      </c>
      <c r="O1384">
        <v>3.3149999999999999</v>
      </c>
      <c r="P1384">
        <v>0</v>
      </c>
      <c r="Q1384">
        <v>10</v>
      </c>
      <c r="R1384">
        <v>0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0</v>
      </c>
      <c r="Y1384">
        <v>2.9502047999999998</v>
      </c>
      <c r="Z1384">
        <v>0</v>
      </c>
      <c r="AA1384">
        <v>0</v>
      </c>
      <c r="AB1384">
        <v>0</v>
      </c>
      <c r="AC1384">
        <v>0.51167989999999997</v>
      </c>
      <c r="AD1384">
        <v>0</v>
      </c>
      <c r="AE1384">
        <v>0</v>
      </c>
      <c r="AF1384">
        <v>3.4618847000000001</v>
      </c>
    </row>
    <row r="1385" spans="1:32" x14ac:dyDescent="0.3">
      <c r="A1385">
        <v>2805997</v>
      </c>
      <c r="B1385">
        <v>1</v>
      </c>
      <c r="C1385" t="s">
        <v>82</v>
      </c>
      <c r="D1385" t="s">
        <v>112</v>
      </c>
      <c r="E1385" t="s">
        <v>5356</v>
      </c>
      <c r="F1385" t="s">
        <v>5357</v>
      </c>
      <c r="G1385" t="s">
        <v>31548</v>
      </c>
      <c r="H1385" t="s">
        <v>333</v>
      </c>
      <c r="I1385" t="s">
        <v>78</v>
      </c>
      <c r="J1385" t="s">
        <v>135</v>
      </c>
      <c r="K1385" t="s">
        <v>22</v>
      </c>
      <c r="L1385" t="s">
        <v>136</v>
      </c>
      <c r="M1385" t="s">
        <v>5358</v>
      </c>
      <c r="N1385" t="s">
        <v>5359</v>
      </c>
      <c r="O1385">
        <v>1.3422222222222222</v>
      </c>
      <c r="P1385">
        <v>0</v>
      </c>
      <c r="Q1385">
        <v>2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1.0161941000000001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1.0161941000000001</v>
      </c>
    </row>
    <row r="1386" spans="1:32" x14ac:dyDescent="0.3">
      <c r="A1386">
        <v>2805979</v>
      </c>
      <c r="B1386">
        <v>1</v>
      </c>
      <c r="C1386" t="s">
        <v>82</v>
      </c>
      <c r="D1386" t="s">
        <v>105</v>
      </c>
      <c r="E1386" t="s">
        <v>5360</v>
      </c>
      <c r="F1386" t="s">
        <v>5361</v>
      </c>
      <c r="G1386" t="s">
        <v>31548</v>
      </c>
      <c r="H1386" t="s">
        <v>893</v>
      </c>
      <c r="I1386" t="s">
        <v>78</v>
      </c>
      <c r="J1386" t="s">
        <v>135</v>
      </c>
      <c r="K1386" t="s">
        <v>22</v>
      </c>
      <c r="L1386" t="s">
        <v>136</v>
      </c>
      <c r="M1386" t="s">
        <v>5362</v>
      </c>
      <c r="N1386" t="s">
        <v>5363</v>
      </c>
      <c r="O1386">
        <v>3.4916666666666667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7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53.488075000000002</v>
      </c>
      <c r="AD1386">
        <v>0</v>
      </c>
      <c r="AE1386">
        <v>0</v>
      </c>
      <c r="AF1386">
        <v>53.488075000000002</v>
      </c>
    </row>
    <row r="1387" spans="1:32" x14ac:dyDescent="0.3">
      <c r="A1387">
        <v>2805973</v>
      </c>
      <c r="B1387">
        <v>1</v>
      </c>
      <c r="C1387" t="s">
        <v>82</v>
      </c>
      <c r="D1387" t="s">
        <v>87</v>
      </c>
      <c r="E1387" t="s">
        <v>5364</v>
      </c>
      <c r="F1387" t="s">
        <v>5365</v>
      </c>
      <c r="G1387" t="s">
        <v>31551</v>
      </c>
      <c r="H1387" t="s">
        <v>672</v>
      </c>
      <c r="I1387" t="s">
        <v>79</v>
      </c>
      <c r="J1387" t="s">
        <v>135</v>
      </c>
      <c r="K1387" t="s">
        <v>22</v>
      </c>
      <c r="L1387" t="s">
        <v>136</v>
      </c>
      <c r="M1387" t="s">
        <v>5366</v>
      </c>
      <c r="N1387" t="s">
        <v>5367</v>
      </c>
      <c r="O1387">
        <v>2.9361111111111109</v>
      </c>
      <c r="P1387">
        <v>0</v>
      </c>
      <c r="Q1387">
        <v>216</v>
      </c>
      <c r="R1387">
        <v>0</v>
      </c>
      <c r="S1387">
        <v>0</v>
      </c>
      <c r="T1387">
        <v>0</v>
      </c>
      <c r="U1387">
        <v>4</v>
      </c>
      <c r="V1387">
        <v>0</v>
      </c>
      <c r="W1387">
        <v>0</v>
      </c>
      <c r="X1387">
        <v>0</v>
      </c>
      <c r="Y1387">
        <v>237.18883</v>
      </c>
      <c r="Z1387">
        <v>0</v>
      </c>
      <c r="AA1387">
        <v>0</v>
      </c>
      <c r="AB1387">
        <v>0</v>
      </c>
      <c r="AC1387">
        <v>0.38372733999999997</v>
      </c>
      <c r="AD1387">
        <v>0</v>
      </c>
      <c r="AE1387">
        <v>0</v>
      </c>
      <c r="AF1387">
        <v>237.57256000000001</v>
      </c>
    </row>
    <row r="1388" spans="1:32" x14ac:dyDescent="0.3">
      <c r="A1388">
        <v>2805975</v>
      </c>
      <c r="B1388">
        <v>1</v>
      </c>
      <c r="C1388" t="s">
        <v>82</v>
      </c>
      <c r="D1388" t="s">
        <v>113</v>
      </c>
      <c r="E1388" t="s">
        <v>5368</v>
      </c>
      <c r="F1388" t="s">
        <v>5369</v>
      </c>
      <c r="G1388" t="s">
        <v>31551</v>
      </c>
      <c r="H1388" t="s">
        <v>643</v>
      </c>
      <c r="I1388" t="s">
        <v>79</v>
      </c>
      <c r="J1388" t="s">
        <v>135</v>
      </c>
      <c r="K1388" t="s">
        <v>22</v>
      </c>
      <c r="L1388" t="s">
        <v>186</v>
      </c>
      <c r="M1388" t="s">
        <v>5370</v>
      </c>
      <c r="N1388" t="s">
        <v>5371</v>
      </c>
      <c r="O1388">
        <v>1.7908333333333333</v>
      </c>
      <c r="P1388">
        <v>0</v>
      </c>
      <c r="Q1388">
        <v>328</v>
      </c>
      <c r="R1388">
        <v>0</v>
      </c>
      <c r="S1388">
        <v>4</v>
      </c>
      <c r="T1388">
        <v>0</v>
      </c>
      <c r="U1388">
        <v>18</v>
      </c>
      <c r="V1388">
        <v>0</v>
      </c>
      <c r="W1388">
        <v>0</v>
      </c>
      <c r="X1388">
        <v>0</v>
      </c>
      <c r="Y1388">
        <v>119.820984</v>
      </c>
      <c r="Z1388">
        <v>0</v>
      </c>
      <c r="AA1388">
        <v>1.6574546999999999</v>
      </c>
      <c r="AB1388">
        <v>0</v>
      </c>
      <c r="AC1388">
        <v>10.8930235</v>
      </c>
      <c r="AD1388">
        <v>0</v>
      </c>
      <c r="AE1388">
        <v>0</v>
      </c>
      <c r="AF1388">
        <v>132.37146000000001</v>
      </c>
    </row>
    <row r="1389" spans="1:32" x14ac:dyDescent="0.3">
      <c r="A1389">
        <v>2805946</v>
      </c>
      <c r="B1389">
        <v>1</v>
      </c>
      <c r="C1389" t="s">
        <v>82</v>
      </c>
      <c r="D1389" t="s">
        <v>113</v>
      </c>
      <c r="E1389" t="s">
        <v>5372</v>
      </c>
      <c r="F1389" t="s">
        <v>5373</v>
      </c>
      <c r="G1389" t="s">
        <v>31546</v>
      </c>
      <c r="H1389" t="s">
        <v>643</v>
      </c>
      <c r="I1389" t="s">
        <v>78</v>
      </c>
      <c r="J1389" t="s">
        <v>135</v>
      </c>
      <c r="K1389" t="s">
        <v>22</v>
      </c>
      <c r="L1389" t="s">
        <v>186</v>
      </c>
      <c r="M1389" t="s">
        <v>5374</v>
      </c>
      <c r="N1389" t="s">
        <v>5375</v>
      </c>
      <c r="O1389">
        <v>7.0847222222222221</v>
      </c>
      <c r="P1389">
        <v>0</v>
      </c>
      <c r="Q1389">
        <v>93</v>
      </c>
      <c r="R1389">
        <v>0</v>
      </c>
      <c r="S1389">
        <v>0</v>
      </c>
      <c r="T1389">
        <v>0</v>
      </c>
      <c r="U1389">
        <v>21</v>
      </c>
      <c r="V1389">
        <v>0</v>
      </c>
      <c r="W1389">
        <v>0</v>
      </c>
      <c r="X1389">
        <v>0</v>
      </c>
      <c r="Y1389">
        <v>282.46197999999998</v>
      </c>
      <c r="Z1389">
        <v>0</v>
      </c>
      <c r="AA1389">
        <v>0</v>
      </c>
      <c r="AB1389">
        <v>0</v>
      </c>
      <c r="AC1389">
        <v>76.547910000000002</v>
      </c>
      <c r="AD1389">
        <v>0</v>
      </c>
      <c r="AE1389">
        <v>0</v>
      </c>
      <c r="AF1389">
        <v>359.00990000000002</v>
      </c>
    </row>
    <row r="1390" spans="1:32" x14ac:dyDescent="0.3">
      <c r="A1390">
        <v>2805940</v>
      </c>
      <c r="B1390">
        <v>1</v>
      </c>
      <c r="C1390" t="s">
        <v>82</v>
      </c>
      <c r="D1390" t="s">
        <v>101</v>
      </c>
      <c r="E1390" t="s">
        <v>5376</v>
      </c>
      <c r="F1390" t="s">
        <v>876</v>
      </c>
      <c r="G1390" t="s">
        <v>31545</v>
      </c>
      <c r="H1390" t="s">
        <v>134</v>
      </c>
      <c r="I1390" t="s">
        <v>79</v>
      </c>
      <c r="J1390" t="s">
        <v>135</v>
      </c>
      <c r="K1390" t="s">
        <v>22</v>
      </c>
      <c r="L1390" t="s">
        <v>136</v>
      </c>
      <c r="M1390" t="s">
        <v>5377</v>
      </c>
      <c r="N1390" t="s">
        <v>5378</v>
      </c>
      <c r="O1390">
        <v>0.16305555555555556</v>
      </c>
      <c r="P1390">
        <v>0</v>
      </c>
      <c r="Q1390">
        <v>82</v>
      </c>
      <c r="R1390">
        <v>4</v>
      </c>
      <c r="S1390">
        <v>9</v>
      </c>
      <c r="T1390">
        <v>3</v>
      </c>
      <c r="U1390">
        <v>13</v>
      </c>
      <c r="V1390">
        <v>0</v>
      </c>
      <c r="W1390">
        <v>0</v>
      </c>
      <c r="X1390">
        <v>0</v>
      </c>
      <c r="Y1390">
        <v>2.9165730000000001</v>
      </c>
      <c r="Z1390">
        <v>0.18136315</v>
      </c>
      <c r="AA1390">
        <v>8.4606340000000002E-2</v>
      </c>
      <c r="AB1390">
        <v>0.46371440000000003</v>
      </c>
      <c r="AC1390">
        <v>0.71390569999999998</v>
      </c>
      <c r="AD1390">
        <v>0</v>
      </c>
      <c r="AE1390">
        <v>0</v>
      </c>
      <c r="AF1390">
        <v>4.3601627000000001</v>
      </c>
    </row>
    <row r="1391" spans="1:32" x14ac:dyDescent="0.3">
      <c r="A1391">
        <v>2805983</v>
      </c>
      <c r="B1391">
        <v>1</v>
      </c>
      <c r="C1391" t="s">
        <v>82</v>
      </c>
      <c r="D1391" t="s">
        <v>104</v>
      </c>
      <c r="E1391" t="s">
        <v>5379</v>
      </c>
      <c r="F1391" t="s">
        <v>5380</v>
      </c>
      <c r="G1391" t="s">
        <v>31552</v>
      </c>
      <c r="H1391" t="s">
        <v>145</v>
      </c>
      <c r="I1391" t="s">
        <v>78</v>
      </c>
      <c r="J1391" t="s">
        <v>135</v>
      </c>
      <c r="K1391" t="s">
        <v>22</v>
      </c>
      <c r="L1391" t="s">
        <v>136</v>
      </c>
      <c r="M1391" t="s">
        <v>5381</v>
      </c>
      <c r="N1391" t="s">
        <v>5382</v>
      </c>
      <c r="O1391">
        <v>3.8652777777777776</v>
      </c>
      <c r="P1391">
        <v>0</v>
      </c>
      <c r="Q1391">
        <v>550</v>
      </c>
      <c r="R1391">
        <v>0</v>
      </c>
      <c r="S1391">
        <v>0</v>
      </c>
      <c r="T1391">
        <v>0</v>
      </c>
      <c r="U1391">
        <v>139</v>
      </c>
      <c r="V1391">
        <v>0</v>
      </c>
      <c r="W1391">
        <v>0</v>
      </c>
      <c r="X1391">
        <v>0</v>
      </c>
      <c r="Y1391">
        <v>734.30633999999998</v>
      </c>
      <c r="Z1391">
        <v>0</v>
      </c>
      <c r="AA1391">
        <v>0</v>
      </c>
      <c r="AB1391">
        <v>0</v>
      </c>
      <c r="AC1391">
        <v>314.44709999999998</v>
      </c>
      <c r="AD1391">
        <v>0</v>
      </c>
      <c r="AE1391">
        <v>0</v>
      </c>
      <c r="AF1391">
        <v>1048.7534000000001</v>
      </c>
    </row>
    <row r="1392" spans="1:32" x14ac:dyDescent="0.3">
      <c r="A1392">
        <v>2805952</v>
      </c>
      <c r="B1392">
        <v>1</v>
      </c>
      <c r="C1392" t="s">
        <v>82</v>
      </c>
      <c r="D1392" t="s">
        <v>106</v>
      </c>
      <c r="E1392" t="s">
        <v>5383</v>
      </c>
      <c r="F1392" t="s">
        <v>5384</v>
      </c>
      <c r="G1392" t="s">
        <v>31546</v>
      </c>
      <c r="H1392" t="s">
        <v>223</v>
      </c>
      <c r="I1392" t="s">
        <v>78</v>
      </c>
      <c r="J1392" t="s">
        <v>135</v>
      </c>
      <c r="K1392" t="s">
        <v>22</v>
      </c>
      <c r="L1392" t="s">
        <v>136</v>
      </c>
      <c r="M1392" t="s">
        <v>5385</v>
      </c>
      <c r="N1392" t="s">
        <v>5386</v>
      </c>
      <c r="O1392">
        <v>1.493611111111111</v>
      </c>
      <c r="P1392">
        <v>0</v>
      </c>
      <c r="Q1392">
        <v>89</v>
      </c>
      <c r="R1392">
        <v>0</v>
      </c>
      <c r="S1392">
        <v>0</v>
      </c>
      <c r="T1392">
        <v>0</v>
      </c>
      <c r="U1392">
        <v>24</v>
      </c>
      <c r="V1392">
        <v>0</v>
      </c>
      <c r="W1392">
        <v>0</v>
      </c>
      <c r="X1392">
        <v>0</v>
      </c>
      <c r="Y1392">
        <v>21.491641999999999</v>
      </c>
      <c r="Z1392">
        <v>0</v>
      </c>
      <c r="AA1392">
        <v>0</v>
      </c>
      <c r="AB1392">
        <v>0</v>
      </c>
      <c r="AC1392">
        <v>16.480042000000001</v>
      </c>
      <c r="AD1392">
        <v>0</v>
      </c>
      <c r="AE1392">
        <v>0</v>
      </c>
      <c r="AF1392">
        <v>37.971684000000003</v>
      </c>
    </row>
    <row r="1393" spans="1:32" x14ac:dyDescent="0.3">
      <c r="A1393">
        <v>2805955</v>
      </c>
      <c r="B1393">
        <v>1</v>
      </c>
      <c r="C1393" t="s">
        <v>82</v>
      </c>
      <c r="D1393" t="s">
        <v>84</v>
      </c>
      <c r="E1393" t="s">
        <v>2179</v>
      </c>
      <c r="F1393" t="s">
        <v>604</v>
      </c>
      <c r="G1393" t="s">
        <v>31552</v>
      </c>
      <c r="H1393" t="s">
        <v>665</v>
      </c>
      <c r="I1393" t="s">
        <v>78</v>
      </c>
      <c r="J1393" t="s">
        <v>135</v>
      </c>
      <c r="K1393" t="s">
        <v>22</v>
      </c>
      <c r="L1393" t="s">
        <v>136</v>
      </c>
      <c r="M1393" t="s">
        <v>5387</v>
      </c>
      <c r="N1393" t="s">
        <v>5388</v>
      </c>
      <c r="O1393">
        <v>4.6719444444444447</v>
      </c>
      <c r="P1393">
        <v>0</v>
      </c>
      <c r="Q1393">
        <v>120</v>
      </c>
      <c r="R1393">
        <v>0</v>
      </c>
      <c r="S1393">
        <v>3</v>
      </c>
      <c r="T1393">
        <v>0</v>
      </c>
      <c r="U1393">
        <v>7</v>
      </c>
      <c r="V1393">
        <v>0</v>
      </c>
      <c r="W1393">
        <v>0</v>
      </c>
      <c r="X1393">
        <v>0</v>
      </c>
      <c r="Y1393">
        <v>73.566246000000007</v>
      </c>
      <c r="Z1393">
        <v>0</v>
      </c>
      <c r="AA1393">
        <v>2.7402472000000001E-2</v>
      </c>
      <c r="AB1393">
        <v>0</v>
      </c>
      <c r="AC1393">
        <v>3.9375342999999998</v>
      </c>
      <c r="AD1393">
        <v>0</v>
      </c>
      <c r="AE1393">
        <v>0</v>
      </c>
      <c r="AF1393">
        <v>77.531180000000006</v>
      </c>
    </row>
    <row r="1394" spans="1:32" x14ac:dyDescent="0.3">
      <c r="A1394">
        <v>2805913</v>
      </c>
      <c r="B1394">
        <v>1</v>
      </c>
      <c r="C1394" t="s">
        <v>82</v>
      </c>
      <c r="D1394" t="s">
        <v>100</v>
      </c>
      <c r="E1394" t="s">
        <v>5389</v>
      </c>
      <c r="F1394" t="s">
        <v>5390</v>
      </c>
      <c r="G1394" t="s">
        <v>31548</v>
      </c>
      <c r="H1394" t="s">
        <v>311</v>
      </c>
      <c r="I1394" t="s">
        <v>78</v>
      </c>
      <c r="J1394" t="s">
        <v>135</v>
      </c>
      <c r="K1394" t="s">
        <v>22</v>
      </c>
      <c r="L1394" t="s">
        <v>136</v>
      </c>
      <c r="M1394" t="s">
        <v>5391</v>
      </c>
      <c r="N1394" t="s">
        <v>5392</v>
      </c>
      <c r="O1394">
        <v>1.1136111111111111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6.6359843999999999</v>
      </c>
      <c r="AD1394">
        <v>0</v>
      </c>
      <c r="AE1394">
        <v>0</v>
      </c>
      <c r="AF1394">
        <v>6.6359843999999999</v>
      </c>
    </row>
    <row r="1395" spans="1:32" x14ac:dyDescent="0.3">
      <c r="A1395">
        <v>2805884</v>
      </c>
      <c r="B1395">
        <v>2</v>
      </c>
      <c r="C1395" t="s">
        <v>82</v>
      </c>
      <c r="D1395" t="s">
        <v>108</v>
      </c>
      <c r="E1395" t="s">
        <v>5393</v>
      </c>
      <c r="F1395" t="s">
        <v>5394</v>
      </c>
      <c r="G1395" t="s">
        <v>31552</v>
      </c>
      <c r="H1395" t="s">
        <v>977</v>
      </c>
      <c r="I1395" t="s">
        <v>78</v>
      </c>
      <c r="J1395" t="s">
        <v>135</v>
      </c>
      <c r="K1395" t="s">
        <v>22</v>
      </c>
      <c r="L1395" t="s">
        <v>136</v>
      </c>
      <c r="M1395" t="s">
        <v>5395</v>
      </c>
      <c r="N1395" t="s">
        <v>5396</v>
      </c>
      <c r="O1395">
        <v>1.5774999999999999</v>
      </c>
      <c r="P1395">
        <v>0</v>
      </c>
      <c r="Q1395">
        <v>34</v>
      </c>
      <c r="R1395">
        <v>0</v>
      </c>
      <c r="S1395">
        <v>30</v>
      </c>
      <c r="T1395">
        <v>0</v>
      </c>
      <c r="U1395">
        <v>8</v>
      </c>
      <c r="V1395">
        <v>0</v>
      </c>
      <c r="W1395">
        <v>0</v>
      </c>
      <c r="X1395">
        <v>0</v>
      </c>
      <c r="Y1395">
        <v>15.677595999999999</v>
      </c>
      <c r="Z1395">
        <v>0</v>
      </c>
      <c r="AA1395">
        <v>30.331579999999999</v>
      </c>
      <c r="AB1395">
        <v>0</v>
      </c>
      <c r="AC1395">
        <v>5.9757540000000002</v>
      </c>
      <c r="AD1395">
        <v>0</v>
      </c>
      <c r="AE1395">
        <v>0</v>
      </c>
      <c r="AF1395">
        <v>51.984929999999999</v>
      </c>
    </row>
    <row r="1396" spans="1:32" x14ac:dyDescent="0.3">
      <c r="A1396">
        <v>2805927</v>
      </c>
      <c r="B1396">
        <v>1</v>
      </c>
      <c r="C1396" t="s">
        <v>82</v>
      </c>
      <c r="D1396" t="s">
        <v>103</v>
      </c>
      <c r="E1396" t="s">
        <v>4579</v>
      </c>
      <c r="F1396" t="s">
        <v>4580</v>
      </c>
      <c r="G1396" t="s">
        <v>31552</v>
      </c>
      <c r="H1396" t="s">
        <v>643</v>
      </c>
      <c r="I1396" t="s">
        <v>78</v>
      </c>
      <c r="J1396" t="s">
        <v>135</v>
      </c>
      <c r="K1396" t="s">
        <v>22</v>
      </c>
      <c r="L1396" t="s">
        <v>186</v>
      </c>
      <c r="M1396" t="s">
        <v>5397</v>
      </c>
      <c r="N1396" t="s">
        <v>5398</v>
      </c>
      <c r="O1396">
        <v>8.5861111111111104</v>
      </c>
      <c r="P1396">
        <v>0</v>
      </c>
      <c r="Q1396">
        <v>41</v>
      </c>
      <c r="R1396">
        <v>0</v>
      </c>
      <c r="S1396">
        <v>3</v>
      </c>
      <c r="T1396">
        <v>0</v>
      </c>
      <c r="U1396">
        <v>7</v>
      </c>
      <c r="V1396">
        <v>0</v>
      </c>
      <c r="W1396">
        <v>0</v>
      </c>
      <c r="X1396">
        <v>0</v>
      </c>
      <c r="Y1396">
        <v>37.928179999999998</v>
      </c>
      <c r="Z1396">
        <v>0</v>
      </c>
      <c r="AA1396">
        <v>4.2858676999999998</v>
      </c>
      <c r="AB1396">
        <v>0</v>
      </c>
      <c r="AC1396">
        <v>28.521652</v>
      </c>
      <c r="AD1396">
        <v>0</v>
      </c>
      <c r="AE1396">
        <v>0</v>
      </c>
      <c r="AF1396">
        <v>70.735699999999994</v>
      </c>
    </row>
    <row r="1397" spans="1:32" x14ac:dyDescent="0.3">
      <c r="A1397">
        <v>2805915</v>
      </c>
      <c r="B1397">
        <v>1</v>
      </c>
      <c r="C1397" t="s">
        <v>82</v>
      </c>
      <c r="D1397" t="s">
        <v>87</v>
      </c>
      <c r="E1397" t="s">
        <v>5399</v>
      </c>
      <c r="F1397" t="s">
        <v>5400</v>
      </c>
      <c r="G1397" t="s">
        <v>31552</v>
      </c>
      <c r="H1397" t="s">
        <v>3730</v>
      </c>
      <c r="I1397" t="s">
        <v>78</v>
      </c>
      <c r="J1397" t="s">
        <v>135</v>
      </c>
      <c r="K1397" t="s">
        <v>22</v>
      </c>
      <c r="L1397" t="s">
        <v>186</v>
      </c>
      <c r="M1397" t="s">
        <v>5401</v>
      </c>
      <c r="N1397" t="s">
        <v>5402</v>
      </c>
      <c r="O1397">
        <v>4.3861111111111111</v>
      </c>
      <c r="P1397">
        <v>0</v>
      </c>
      <c r="Q1397">
        <v>1</v>
      </c>
      <c r="R1397">
        <v>0</v>
      </c>
      <c r="S1397">
        <v>0</v>
      </c>
      <c r="T1397">
        <v>0</v>
      </c>
      <c r="U1397">
        <v>8</v>
      </c>
      <c r="V1397">
        <v>0</v>
      </c>
      <c r="W1397">
        <v>0</v>
      </c>
      <c r="X1397">
        <v>0</v>
      </c>
      <c r="Y1397">
        <v>38.468074999999999</v>
      </c>
      <c r="Z1397">
        <v>0</v>
      </c>
      <c r="AA1397">
        <v>0</v>
      </c>
      <c r="AB1397">
        <v>0</v>
      </c>
      <c r="AC1397">
        <v>25.889029000000001</v>
      </c>
      <c r="AD1397">
        <v>0</v>
      </c>
      <c r="AE1397">
        <v>0</v>
      </c>
      <c r="AF1397">
        <v>64.357100000000003</v>
      </c>
    </row>
    <row r="1398" spans="1:32" x14ac:dyDescent="0.3">
      <c r="A1398">
        <v>2805961</v>
      </c>
      <c r="B1398">
        <v>1</v>
      </c>
      <c r="C1398" t="s">
        <v>82</v>
      </c>
      <c r="D1398" t="s">
        <v>98</v>
      </c>
      <c r="E1398" t="s">
        <v>5403</v>
      </c>
      <c r="F1398" t="s">
        <v>5404</v>
      </c>
      <c r="G1398" t="s">
        <v>31551</v>
      </c>
      <c r="H1398" t="s">
        <v>648</v>
      </c>
      <c r="I1398" t="s">
        <v>79</v>
      </c>
      <c r="J1398" t="s">
        <v>135</v>
      </c>
      <c r="K1398" t="s">
        <v>22</v>
      </c>
      <c r="L1398" t="s">
        <v>186</v>
      </c>
      <c r="M1398" t="s">
        <v>5405</v>
      </c>
      <c r="N1398" t="s">
        <v>5406</v>
      </c>
      <c r="O1398">
        <v>6.5572222222222223</v>
      </c>
      <c r="P1398">
        <v>0</v>
      </c>
      <c r="Q1398">
        <v>1280</v>
      </c>
      <c r="R1398">
        <v>0</v>
      </c>
      <c r="S1398">
        <v>0</v>
      </c>
      <c r="T1398">
        <v>0</v>
      </c>
      <c r="U1398">
        <v>44</v>
      </c>
      <c r="V1398">
        <v>0</v>
      </c>
      <c r="W1398">
        <v>0</v>
      </c>
      <c r="X1398">
        <v>0</v>
      </c>
      <c r="Y1398">
        <v>2483.9879999999998</v>
      </c>
      <c r="Z1398">
        <v>0</v>
      </c>
      <c r="AA1398">
        <v>0</v>
      </c>
      <c r="AB1398">
        <v>0</v>
      </c>
      <c r="AC1398">
        <v>618.91376000000002</v>
      </c>
      <c r="AD1398">
        <v>0</v>
      </c>
      <c r="AE1398">
        <v>0</v>
      </c>
      <c r="AF1398">
        <v>3102.9018999999998</v>
      </c>
    </row>
    <row r="1399" spans="1:32" x14ac:dyDescent="0.3">
      <c r="A1399">
        <v>2805917</v>
      </c>
      <c r="B1399">
        <v>1</v>
      </c>
      <c r="C1399" t="s">
        <v>82</v>
      </c>
      <c r="D1399" t="s">
        <v>97</v>
      </c>
      <c r="E1399" t="s">
        <v>5407</v>
      </c>
      <c r="F1399" t="s">
        <v>5408</v>
      </c>
      <c r="G1399" t="s">
        <v>31548</v>
      </c>
      <c r="H1399" t="s">
        <v>893</v>
      </c>
      <c r="I1399" t="s">
        <v>78</v>
      </c>
      <c r="J1399" t="s">
        <v>135</v>
      </c>
      <c r="K1399" t="s">
        <v>22</v>
      </c>
      <c r="L1399" t="s">
        <v>136</v>
      </c>
      <c r="M1399" t="s">
        <v>5409</v>
      </c>
      <c r="N1399" t="s">
        <v>5410</v>
      </c>
      <c r="O1399">
        <v>0.85611111111111116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3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7.3060875000000003</v>
      </c>
      <c r="AD1399">
        <v>0</v>
      </c>
      <c r="AE1399">
        <v>0</v>
      </c>
      <c r="AF1399">
        <v>7.3060875000000003</v>
      </c>
    </row>
    <row r="1400" spans="1:32" x14ac:dyDescent="0.3">
      <c r="A1400">
        <v>2805858</v>
      </c>
      <c r="B1400">
        <v>1</v>
      </c>
      <c r="C1400" t="s">
        <v>82</v>
      </c>
      <c r="D1400" t="s">
        <v>100</v>
      </c>
      <c r="E1400" t="s">
        <v>5411</v>
      </c>
      <c r="F1400" t="s">
        <v>5412</v>
      </c>
      <c r="G1400" t="s">
        <v>31548</v>
      </c>
      <c r="H1400" t="s">
        <v>893</v>
      </c>
      <c r="I1400" t="s">
        <v>78</v>
      </c>
      <c r="J1400" t="s">
        <v>135</v>
      </c>
      <c r="K1400" t="s">
        <v>22</v>
      </c>
      <c r="L1400" t="s">
        <v>136</v>
      </c>
      <c r="M1400" t="s">
        <v>5413</v>
      </c>
      <c r="N1400" t="s">
        <v>5414</v>
      </c>
      <c r="O1400">
        <v>3.6933333333333334</v>
      </c>
      <c r="P1400">
        <v>0</v>
      </c>
      <c r="Q1400">
        <v>6</v>
      </c>
      <c r="R1400">
        <v>0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0</v>
      </c>
      <c r="Y1400">
        <v>7.0005946000000003</v>
      </c>
      <c r="Z1400">
        <v>0</v>
      </c>
      <c r="AA1400">
        <v>0</v>
      </c>
      <c r="AB1400">
        <v>0</v>
      </c>
      <c r="AC1400">
        <v>0.18100879</v>
      </c>
      <c r="AD1400">
        <v>0</v>
      </c>
      <c r="AE1400">
        <v>0</v>
      </c>
      <c r="AF1400">
        <v>7.1816034000000002</v>
      </c>
    </row>
    <row r="1401" spans="1:32" x14ac:dyDescent="0.3">
      <c r="A1401">
        <v>2805780</v>
      </c>
      <c r="B1401">
        <v>1</v>
      </c>
      <c r="C1401" t="s">
        <v>83</v>
      </c>
      <c r="D1401" t="s">
        <v>122</v>
      </c>
      <c r="E1401" t="s">
        <v>5415</v>
      </c>
      <c r="F1401" t="s">
        <v>5416</v>
      </c>
      <c r="G1401" t="s">
        <v>31551</v>
      </c>
      <c r="H1401" t="s">
        <v>145</v>
      </c>
      <c r="I1401" t="s">
        <v>79</v>
      </c>
      <c r="J1401" t="s">
        <v>135</v>
      </c>
      <c r="K1401" t="s">
        <v>22</v>
      </c>
      <c r="L1401" t="s">
        <v>136</v>
      </c>
      <c r="M1401" t="s">
        <v>5417</v>
      </c>
      <c r="N1401" t="s">
        <v>5418</v>
      </c>
      <c r="O1401">
        <v>1.1694444444444445</v>
      </c>
      <c r="P1401">
        <v>0</v>
      </c>
      <c r="Q1401">
        <v>0</v>
      </c>
      <c r="R1401">
        <v>0</v>
      </c>
      <c r="S1401">
        <v>0</v>
      </c>
      <c r="T1401">
        <v>2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2.43811</v>
      </c>
      <c r="AC1401">
        <v>0</v>
      </c>
      <c r="AD1401">
        <v>0</v>
      </c>
      <c r="AE1401">
        <v>0</v>
      </c>
      <c r="AF1401">
        <v>2.43811</v>
      </c>
    </row>
    <row r="1402" spans="1:32" x14ac:dyDescent="0.3">
      <c r="A1402">
        <v>2805793</v>
      </c>
      <c r="B1402">
        <v>1</v>
      </c>
      <c r="C1402" t="s">
        <v>82</v>
      </c>
      <c r="D1402" t="s">
        <v>91</v>
      </c>
      <c r="E1402" t="s">
        <v>5419</v>
      </c>
      <c r="F1402" t="s">
        <v>5420</v>
      </c>
      <c r="G1402" t="s">
        <v>31546</v>
      </c>
      <c r="H1402" t="s">
        <v>665</v>
      </c>
      <c r="I1402" t="s">
        <v>78</v>
      </c>
      <c r="J1402" t="s">
        <v>135</v>
      </c>
      <c r="K1402" t="s">
        <v>22</v>
      </c>
      <c r="L1402" t="s">
        <v>136</v>
      </c>
      <c r="M1402" t="s">
        <v>5421</v>
      </c>
      <c r="N1402" t="s">
        <v>5422</v>
      </c>
      <c r="O1402">
        <v>1.8894444444444445</v>
      </c>
      <c r="P1402">
        <v>0</v>
      </c>
      <c r="Q1402">
        <v>57</v>
      </c>
      <c r="R1402">
        <v>0</v>
      </c>
      <c r="S1402">
        <v>0</v>
      </c>
      <c r="T1402">
        <v>0</v>
      </c>
      <c r="U1402">
        <v>5</v>
      </c>
      <c r="V1402">
        <v>0</v>
      </c>
      <c r="W1402">
        <v>0</v>
      </c>
      <c r="X1402">
        <v>0</v>
      </c>
      <c r="Y1402">
        <v>27.229813</v>
      </c>
      <c r="Z1402">
        <v>0</v>
      </c>
      <c r="AA1402">
        <v>0</v>
      </c>
      <c r="AB1402">
        <v>0</v>
      </c>
      <c r="AC1402">
        <v>12.616250000000001</v>
      </c>
      <c r="AD1402">
        <v>0</v>
      </c>
      <c r="AE1402">
        <v>0</v>
      </c>
      <c r="AF1402">
        <v>39.846060000000001</v>
      </c>
    </row>
    <row r="1403" spans="1:32" x14ac:dyDescent="0.3">
      <c r="A1403">
        <v>2805781</v>
      </c>
      <c r="B1403">
        <v>1</v>
      </c>
      <c r="C1403" t="s">
        <v>83</v>
      </c>
      <c r="D1403" t="s">
        <v>128</v>
      </c>
      <c r="E1403" t="s">
        <v>5423</v>
      </c>
      <c r="F1403" t="s">
        <v>5424</v>
      </c>
      <c r="G1403" t="s">
        <v>31551</v>
      </c>
      <c r="H1403" t="s">
        <v>672</v>
      </c>
      <c r="I1403" t="s">
        <v>79</v>
      </c>
      <c r="J1403" t="s">
        <v>135</v>
      </c>
      <c r="K1403" t="s">
        <v>22</v>
      </c>
      <c r="L1403" t="s">
        <v>136</v>
      </c>
      <c r="M1403" t="s">
        <v>5425</v>
      </c>
      <c r="N1403" t="s">
        <v>5426</v>
      </c>
      <c r="O1403">
        <v>2.9958333333333331</v>
      </c>
      <c r="P1403">
        <v>0</v>
      </c>
      <c r="Q1403">
        <v>0</v>
      </c>
      <c r="R1403">
        <v>11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3.5856344999999998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3.5856344999999998</v>
      </c>
    </row>
    <row r="1404" spans="1:32" x14ac:dyDescent="0.3">
      <c r="A1404">
        <v>2805741</v>
      </c>
      <c r="B1404">
        <v>2</v>
      </c>
      <c r="C1404" t="s">
        <v>83</v>
      </c>
      <c r="D1404" t="s">
        <v>119</v>
      </c>
      <c r="E1404" t="s">
        <v>5427</v>
      </c>
      <c r="F1404" t="s">
        <v>5428</v>
      </c>
      <c r="G1404" t="s">
        <v>31552</v>
      </c>
      <c r="H1404" t="s">
        <v>223</v>
      </c>
      <c r="I1404" t="s">
        <v>78</v>
      </c>
      <c r="J1404" t="s">
        <v>135</v>
      </c>
      <c r="K1404" t="s">
        <v>22</v>
      </c>
      <c r="L1404" t="s">
        <v>136</v>
      </c>
      <c r="M1404" t="s">
        <v>5429</v>
      </c>
      <c r="N1404" t="s">
        <v>5430</v>
      </c>
      <c r="O1404">
        <v>0.44833333333333331</v>
      </c>
      <c r="P1404">
        <v>0</v>
      </c>
      <c r="Q1404">
        <v>20</v>
      </c>
      <c r="R1404">
        <v>0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0</v>
      </c>
      <c r="Y1404">
        <v>0.25555316</v>
      </c>
      <c r="Z1404">
        <v>0</v>
      </c>
      <c r="AA1404">
        <v>0</v>
      </c>
      <c r="AB1404">
        <v>0</v>
      </c>
      <c r="AC1404">
        <v>8.4973709999999994E-2</v>
      </c>
      <c r="AD1404">
        <v>0</v>
      </c>
      <c r="AE1404">
        <v>0</v>
      </c>
      <c r="AF1404">
        <v>0.34052684999999999</v>
      </c>
    </row>
    <row r="1405" spans="1:32" x14ac:dyDescent="0.3">
      <c r="A1405">
        <v>2805743</v>
      </c>
      <c r="B1405">
        <v>1</v>
      </c>
      <c r="C1405" t="s">
        <v>82</v>
      </c>
      <c r="D1405" t="s">
        <v>97</v>
      </c>
      <c r="E1405" t="s">
        <v>5431</v>
      </c>
      <c r="F1405" t="s">
        <v>5432</v>
      </c>
      <c r="G1405" t="s">
        <v>31548</v>
      </c>
      <c r="H1405" t="s">
        <v>893</v>
      </c>
      <c r="I1405" t="s">
        <v>78</v>
      </c>
      <c r="J1405" t="s">
        <v>135</v>
      </c>
      <c r="K1405" t="s">
        <v>22</v>
      </c>
      <c r="L1405" t="s">
        <v>136</v>
      </c>
      <c r="M1405" t="s">
        <v>5433</v>
      </c>
      <c r="N1405" t="s">
        <v>5434</v>
      </c>
      <c r="O1405">
        <v>2.7947222222222221</v>
      </c>
      <c r="P1405">
        <v>0</v>
      </c>
      <c r="Q1405">
        <v>8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28.173302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28.173302</v>
      </c>
    </row>
    <row r="1406" spans="1:32" x14ac:dyDescent="0.3">
      <c r="A1406">
        <v>2805741</v>
      </c>
      <c r="B1406">
        <v>1</v>
      </c>
      <c r="C1406" t="s">
        <v>83</v>
      </c>
      <c r="D1406" t="s">
        <v>119</v>
      </c>
      <c r="E1406" t="s">
        <v>5435</v>
      </c>
      <c r="F1406" t="s">
        <v>5436</v>
      </c>
      <c r="G1406" t="s">
        <v>31546</v>
      </c>
      <c r="H1406" t="s">
        <v>223</v>
      </c>
      <c r="I1406" t="s">
        <v>78</v>
      </c>
      <c r="J1406" t="s">
        <v>135</v>
      </c>
      <c r="K1406" t="s">
        <v>22</v>
      </c>
      <c r="L1406" t="s">
        <v>136</v>
      </c>
      <c r="M1406" t="s">
        <v>5437</v>
      </c>
      <c r="N1406" t="s">
        <v>5429</v>
      </c>
      <c r="O1406">
        <v>1.6694444444444445</v>
      </c>
      <c r="P1406">
        <v>0</v>
      </c>
      <c r="Q1406">
        <v>5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0.13083713999999999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0.13083713999999999</v>
      </c>
    </row>
    <row r="1407" spans="1:32" x14ac:dyDescent="0.3">
      <c r="A1407">
        <v>2805717</v>
      </c>
      <c r="B1407">
        <v>1</v>
      </c>
      <c r="C1407" t="s">
        <v>83</v>
      </c>
      <c r="D1407" t="s">
        <v>130</v>
      </c>
      <c r="E1407" t="s">
        <v>5438</v>
      </c>
      <c r="F1407" t="s">
        <v>5439</v>
      </c>
      <c r="G1407" t="s">
        <v>31549</v>
      </c>
      <c r="H1407" t="s">
        <v>134</v>
      </c>
      <c r="I1407" t="s">
        <v>79</v>
      </c>
      <c r="J1407" t="s">
        <v>135</v>
      </c>
      <c r="K1407" t="s">
        <v>22</v>
      </c>
      <c r="L1407" t="s">
        <v>136</v>
      </c>
      <c r="M1407" t="s">
        <v>5440</v>
      </c>
      <c r="N1407" t="s">
        <v>5441</v>
      </c>
      <c r="O1407">
        <v>0.7780555555555555</v>
      </c>
      <c r="P1407">
        <v>6</v>
      </c>
      <c r="Q1407">
        <v>591</v>
      </c>
      <c r="R1407">
        <v>5</v>
      </c>
      <c r="S1407">
        <v>10</v>
      </c>
      <c r="T1407">
        <v>21</v>
      </c>
      <c r="U1407">
        <v>64</v>
      </c>
      <c r="V1407">
        <v>7</v>
      </c>
      <c r="W1407">
        <v>0</v>
      </c>
      <c r="X1407">
        <v>505.22381999999999</v>
      </c>
      <c r="Y1407">
        <v>98.085700000000003</v>
      </c>
      <c r="Z1407">
        <v>10.282196000000001</v>
      </c>
      <c r="AA1407">
        <v>6.1340880000000002</v>
      </c>
      <c r="AB1407">
        <v>156.19199</v>
      </c>
      <c r="AC1407">
        <v>42.665869999999998</v>
      </c>
      <c r="AD1407">
        <v>425.78332999999998</v>
      </c>
      <c r="AE1407">
        <v>0</v>
      </c>
      <c r="AF1407">
        <v>1244.367</v>
      </c>
    </row>
    <row r="1408" spans="1:32" x14ac:dyDescent="0.3">
      <c r="A1408">
        <v>2805683</v>
      </c>
      <c r="B1408">
        <v>1</v>
      </c>
      <c r="C1408" t="s">
        <v>82</v>
      </c>
      <c r="D1408" t="s">
        <v>103</v>
      </c>
      <c r="E1408" t="s">
        <v>2766</v>
      </c>
      <c r="F1408" t="s">
        <v>2767</v>
      </c>
      <c r="G1408" t="s">
        <v>31551</v>
      </c>
      <c r="H1408" t="s">
        <v>648</v>
      </c>
      <c r="I1408" t="s">
        <v>79</v>
      </c>
      <c r="J1408" t="s">
        <v>135</v>
      </c>
      <c r="K1408" t="s">
        <v>22</v>
      </c>
      <c r="L1408" t="s">
        <v>186</v>
      </c>
      <c r="M1408" t="s">
        <v>5442</v>
      </c>
      <c r="N1408" t="s">
        <v>5443</v>
      </c>
      <c r="O1408">
        <v>0.94666666666666666</v>
      </c>
      <c r="P1408">
        <v>0</v>
      </c>
      <c r="Q1408">
        <v>332</v>
      </c>
      <c r="R1408">
        <v>0</v>
      </c>
      <c r="S1408">
        <v>49</v>
      </c>
      <c r="T1408">
        <v>2</v>
      </c>
      <c r="U1408">
        <v>42</v>
      </c>
      <c r="V1408">
        <v>1</v>
      </c>
      <c r="W1408">
        <v>0</v>
      </c>
      <c r="X1408">
        <v>0</v>
      </c>
      <c r="Y1408">
        <v>68.640236000000002</v>
      </c>
      <c r="Z1408">
        <v>0</v>
      </c>
      <c r="AA1408">
        <v>18.502234000000001</v>
      </c>
      <c r="AB1408">
        <v>56.267859999999999</v>
      </c>
      <c r="AC1408">
        <v>28.396260000000002</v>
      </c>
      <c r="AD1408">
        <v>15.652113999999999</v>
      </c>
      <c r="AE1408">
        <v>0</v>
      </c>
      <c r="AF1408">
        <v>187.45871</v>
      </c>
    </row>
    <row r="1409" spans="1:32" x14ac:dyDescent="0.3">
      <c r="A1409">
        <v>2805715</v>
      </c>
      <c r="B1409">
        <v>1</v>
      </c>
      <c r="C1409" t="s">
        <v>82</v>
      </c>
      <c r="D1409" t="s">
        <v>87</v>
      </c>
      <c r="E1409" t="s">
        <v>5444</v>
      </c>
      <c r="F1409" t="s">
        <v>5445</v>
      </c>
      <c r="G1409" t="s">
        <v>31548</v>
      </c>
      <c r="H1409" t="s">
        <v>333</v>
      </c>
      <c r="I1409" t="s">
        <v>78</v>
      </c>
      <c r="J1409" t="s">
        <v>135</v>
      </c>
      <c r="K1409" t="s">
        <v>22</v>
      </c>
      <c r="L1409" t="s">
        <v>136</v>
      </c>
      <c r="M1409" t="s">
        <v>5446</v>
      </c>
      <c r="N1409" t="s">
        <v>5447</v>
      </c>
      <c r="O1409">
        <v>1.7533333333333334</v>
      </c>
      <c r="P1409">
        <v>0</v>
      </c>
      <c r="Q1409">
        <v>1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0.52552765999999995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0.52552765999999995</v>
      </c>
    </row>
    <row r="1410" spans="1:32" x14ac:dyDescent="0.3">
      <c r="A1410">
        <v>2805691</v>
      </c>
      <c r="B1410">
        <v>1</v>
      </c>
      <c r="C1410" t="s">
        <v>82</v>
      </c>
      <c r="D1410" t="s">
        <v>84</v>
      </c>
      <c r="E1410" t="s">
        <v>5448</v>
      </c>
      <c r="F1410" t="s">
        <v>5449</v>
      </c>
      <c r="G1410" t="s">
        <v>31545</v>
      </c>
      <c r="H1410" t="s">
        <v>134</v>
      </c>
      <c r="I1410" t="s">
        <v>79</v>
      </c>
      <c r="J1410" t="s">
        <v>135</v>
      </c>
      <c r="K1410" t="s">
        <v>22</v>
      </c>
      <c r="L1410" t="s">
        <v>136</v>
      </c>
      <c r="M1410" t="s">
        <v>5450</v>
      </c>
      <c r="N1410" t="s">
        <v>5451</v>
      </c>
      <c r="O1410">
        <v>0.89888888888888885</v>
      </c>
      <c r="P1410">
        <v>5</v>
      </c>
      <c r="Q1410">
        <v>786</v>
      </c>
      <c r="R1410">
        <v>25</v>
      </c>
      <c r="S1410">
        <v>14</v>
      </c>
      <c r="T1410">
        <v>34</v>
      </c>
      <c r="U1410">
        <v>57</v>
      </c>
      <c r="V1410">
        <v>0</v>
      </c>
      <c r="W1410">
        <v>0</v>
      </c>
      <c r="X1410">
        <v>5.9830399999999999</v>
      </c>
      <c r="Y1410">
        <v>187.46773999999999</v>
      </c>
      <c r="Z1410">
        <v>21.403860000000002</v>
      </c>
      <c r="AA1410">
        <v>4.7377690000000001</v>
      </c>
      <c r="AB1410">
        <v>397.73737</v>
      </c>
      <c r="AC1410">
        <v>48.954500000000003</v>
      </c>
      <c r="AD1410">
        <v>0</v>
      </c>
      <c r="AE1410">
        <v>0</v>
      </c>
      <c r="AF1410">
        <v>666.28430000000003</v>
      </c>
    </row>
    <row r="1411" spans="1:32" x14ac:dyDescent="0.3">
      <c r="A1411">
        <v>2805724</v>
      </c>
      <c r="B1411">
        <v>1</v>
      </c>
      <c r="C1411" t="s">
        <v>83</v>
      </c>
      <c r="D1411" t="s">
        <v>124</v>
      </c>
      <c r="E1411" t="s">
        <v>5452</v>
      </c>
      <c r="F1411" t="s">
        <v>5453</v>
      </c>
      <c r="G1411" t="s">
        <v>31549</v>
      </c>
      <c r="H1411" t="s">
        <v>185</v>
      </c>
      <c r="I1411" t="s">
        <v>79</v>
      </c>
      <c r="J1411" t="s">
        <v>135</v>
      </c>
      <c r="K1411" t="s">
        <v>22</v>
      </c>
      <c r="L1411" t="s">
        <v>186</v>
      </c>
      <c r="M1411" t="s">
        <v>5454</v>
      </c>
      <c r="N1411" t="s">
        <v>5455</v>
      </c>
      <c r="O1411">
        <v>0.21944444444444444</v>
      </c>
      <c r="P1411">
        <v>4</v>
      </c>
      <c r="Q1411">
        <v>1689</v>
      </c>
      <c r="R1411">
        <v>127</v>
      </c>
      <c r="S1411">
        <v>407</v>
      </c>
      <c r="T1411">
        <v>6</v>
      </c>
      <c r="U1411">
        <v>83</v>
      </c>
      <c r="V1411">
        <v>0</v>
      </c>
      <c r="W1411">
        <v>0</v>
      </c>
      <c r="X1411">
        <v>3.2808723</v>
      </c>
      <c r="Y1411">
        <v>50.515438000000003</v>
      </c>
      <c r="Z1411">
        <v>10.493435</v>
      </c>
      <c r="AA1411">
        <v>40.405650000000001</v>
      </c>
      <c r="AB1411">
        <v>1.2459804999999999</v>
      </c>
      <c r="AC1411">
        <v>6.0668454000000001</v>
      </c>
      <c r="AD1411">
        <v>0</v>
      </c>
      <c r="AE1411">
        <v>0</v>
      </c>
      <c r="AF1411">
        <v>112.008224</v>
      </c>
    </row>
    <row r="1412" spans="1:32" x14ac:dyDescent="0.3">
      <c r="A1412">
        <v>2805615</v>
      </c>
      <c r="B1412">
        <v>1</v>
      </c>
      <c r="C1412" t="s">
        <v>83</v>
      </c>
      <c r="D1412" t="s">
        <v>119</v>
      </c>
      <c r="E1412" t="s">
        <v>5456</v>
      </c>
      <c r="F1412" t="s">
        <v>5457</v>
      </c>
      <c r="G1412" t="s">
        <v>31546</v>
      </c>
      <c r="H1412" t="s">
        <v>223</v>
      </c>
      <c r="I1412" t="s">
        <v>78</v>
      </c>
      <c r="J1412" t="s">
        <v>135</v>
      </c>
      <c r="K1412" t="s">
        <v>22</v>
      </c>
      <c r="L1412" t="s">
        <v>136</v>
      </c>
      <c r="M1412" t="s">
        <v>5458</v>
      </c>
      <c r="N1412" t="s">
        <v>5459</v>
      </c>
      <c r="O1412">
        <v>2.9611111111111112</v>
      </c>
      <c r="P1412">
        <v>0</v>
      </c>
      <c r="Q1412">
        <v>9</v>
      </c>
      <c r="R1412">
        <v>0</v>
      </c>
      <c r="S1412">
        <v>1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0.92584219999999995</v>
      </c>
      <c r="Z1412">
        <v>0</v>
      </c>
      <c r="AA1412">
        <v>2.6034848999999999E-2</v>
      </c>
      <c r="AB1412">
        <v>0</v>
      </c>
      <c r="AC1412">
        <v>0</v>
      </c>
      <c r="AD1412">
        <v>0</v>
      </c>
      <c r="AE1412">
        <v>0</v>
      </c>
      <c r="AF1412">
        <v>0.95187706000000005</v>
      </c>
    </row>
    <row r="1413" spans="1:32" x14ac:dyDescent="0.3">
      <c r="A1413">
        <v>2805687</v>
      </c>
      <c r="B1413">
        <v>1</v>
      </c>
      <c r="C1413" t="s">
        <v>83</v>
      </c>
      <c r="D1413" t="s">
        <v>123</v>
      </c>
      <c r="E1413" t="s">
        <v>5460</v>
      </c>
      <c r="F1413" t="s">
        <v>5461</v>
      </c>
      <c r="G1413" t="s">
        <v>31549</v>
      </c>
      <c r="H1413" t="s">
        <v>134</v>
      </c>
      <c r="I1413" t="s">
        <v>79</v>
      </c>
      <c r="J1413" t="s">
        <v>135</v>
      </c>
      <c r="K1413" t="s">
        <v>22</v>
      </c>
      <c r="L1413" t="s">
        <v>136</v>
      </c>
      <c r="M1413" t="s">
        <v>5462</v>
      </c>
      <c r="N1413" t="s">
        <v>5463</v>
      </c>
      <c r="O1413">
        <v>0.34055555555555556</v>
      </c>
      <c r="P1413">
        <v>5</v>
      </c>
      <c r="Q1413">
        <v>1918</v>
      </c>
      <c r="R1413">
        <v>47</v>
      </c>
      <c r="S1413">
        <v>82</v>
      </c>
      <c r="T1413">
        <v>3</v>
      </c>
      <c r="U1413">
        <v>142</v>
      </c>
      <c r="V1413">
        <v>0</v>
      </c>
      <c r="W1413">
        <v>0</v>
      </c>
      <c r="X1413">
        <v>7.2754215999999996</v>
      </c>
      <c r="Y1413">
        <v>110.531105</v>
      </c>
      <c r="Z1413">
        <v>7.6861940000000004</v>
      </c>
      <c r="AA1413">
        <v>7.4791660000000002</v>
      </c>
      <c r="AB1413">
        <v>0.30712571999999999</v>
      </c>
      <c r="AC1413">
        <v>18.265615</v>
      </c>
      <c r="AD1413">
        <v>0</v>
      </c>
      <c r="AE1413">
        <v>0</v>
      </c>
      <c r="AF1413">
        <v>151.54463000000001</v>
      </c>
    </row>
    <row r="1414" spans="1:32" x14ac:dyDescent="0.3">
      <c r="A1414">
        <v>2805590</v>
      </c>
      <c r="B1414">
        <v>1</v>
      </c>
      <c r="C1414" t="s">
        <v>83</v>
      </c>
      <c r="D1414" t="s">
        <v>115</v>
      </c>
      <c r="E1414" t="s">
        <v>5464</v>
      </c>
      <c r="F1414" t="s">
        <v>5465</v>
      </c>
      <c r="G1414" t="s">
        <v>31546</v>
      </c>
      <c r="H1414" t="s">
        <v>223</v>
      </c>
      <c r="I1414" t="s">
        <v>78</v>
      </c>
      <c r="J1414" t="s">
        <v>135</v>
      </c>
      <c r="K1414" t="s">
        <v>22</v>
      </c>
      <c r="L1414" t="s">
        <v>136</v>
      </c>
      <c r="M1414" t="s">
        <v>5466</v>
      </c>
      <c r="N1414" t="s">
        <v>5467</v>
      </c>
      <c r="O1414">
        <v>3.39</v>
      </c>
      <c r="P1414">
        <v>0</v>
      </c>
      <c r="Q1414">
        <v>149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104.235664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104.235664</v>
      </c>
    </row>
    <row r="1415" spans="1:32" x14ac:dyDescent="0.3">
      <c r="A1415">
        <v>2805587</v>
      </c>
      <c r="B1415">
        <v>1</v>
      </c>
      <c r="C1415" t="s">
        <v>83</v>
      </c>
      <c r="D1415" t="s">
        <v>124</v>
      </c>
      <c r="E1415" t="s">
        <v>5468</v>
      </c>
      <c r="F1415" t="s">
        <v>5469</v>
      </c>
      <c r="G1415" t="s">
        <v>31551</v>
      </c>
      <c r="H1415" t="s">
        <v>648</v>
      </c>
      <c r="I1415" t="s">
        <v>79</v>
      </c>
      <c r="J1415" t="s">
        <v>135</v>
      </c>
      <c r="K1415" t="s">
        <v>22</v>
      </c>
      <c r="L1415" t="s">
        <v>186</v>
      </c>
      <c r="M1415" t="s">
        <v>5470</v>
      </c>
      <c r="N1415" t="s">
        <v>5471</v>
      </c>
      <c r="O1415">
        <v>4.7408333333333337</v>
      </c>
      <c r="P1415">
        <v>1</v>
      </c>
      <c r="Q1415">
        <v>97</v>
      </c>
      <c r="R1415">
        <v>34</v>
      </c>
      <c r="S1415">
        <v>40</v>
      </c>
      <c r="T1415">
        <v>1</v>
      </c>
      <c r="U1415">
        <v>0</v>
      </c>
      <c r="V1415">
        <v>0</v>
      </c>
      <c r="W1415">
        <v>0</v>
      </c>
      <c r="X1415">
        <v>1.2725196999999999</v>
      </c>
      <c r="Y1415">
        <v>121.28247</v>
      </c>
      <c r="Z1415">
        <v>87.635769999999994</v>
      </c>
      <c r="AA1415">
        <v>108.78877</v>
      </c>
      <c r="AB1415">
        <v>0.22838041000000001</v>
      </c>
      <c r="AC1415">
        <v>0</v>
      </c>
      <c r="AD1415">
        <v>0</v>
      </c>
      <c r="AE1415">
        <v>0</v>
      </c>
      <c r="AF1415">
        <v>319.20792</v>
      </c>
    </row>
    <row r="1416" spans="1:32" x14ac:dyDescent="0.3">
      <c r="A1416">
        <v>2805561</v>
      </c>
      <c r="B1416">
        <v>1</v>
      </c>
      <c r="C1416" t="s">
        <v>83</v>
      </c>
      <c r="D1416" t="s">
        <v>127</v>
      </c>
      <c r="E1416" t="s">
        <v>5472</v>
      </c>
      <c r="F1416" t="s">
        <v>5473</v>
      </c>
      <c r="G1416" t="s">
        <v>31549</v>
      </c>
      <c r="H1416" t="s">
        <v>134</v>
      </c>
      <c r="I1416" t="s">
        <v>79</v>
      </c>
      <c r="J1416" t="s">
        <v>135</v>
      </c>
      <c r="K1416" t="s">
        <v>22</v>
      </c>
      <c r="L1416" t="s">
        <v>136</v>
      </c>
      <c r="M1416" t="s">
        <v>5474</v>
      </c>
      <c r="N1416" t="s">
        <v>5475</v>
      </c>
      <c r="O1416">
        <v>0.59638888888888886</v>
      </c>
      <c r="P1416">
        <v>0</v>
      </c>
      <c r="Q1416">
        <v>0</v>
      </c>
      <c r="R1416">
        <v>2</v>
      </c>
      <c r="S1416">
        <v>0</v>
      </c>
      <c r="T1416">
        <v>1</v>
      </c>
      <c r="U1416">
        <v>0</v>
      </c>
      <c r="V1416">
        <v>1</v>
      </c>
      <c r="W1416">
        <v>0</v>
      </c>
      <c r="X1416">
        <v>0</v>
      </c>
      <c r="Y1416">
        <v>0</v>
      </c>
      <c r="Z1416">
        <v>0.75841873999999998</v>
      </c>
      <c r="AA1416">
        <v>0</v>
      </c>
      <c r="AB1416">
        <v>19.988129000000001</v>
      </c>
      <c r="AC1416">
        <v>0</v>
      </c>
      <c r="AD1416">
        <v>2.9257007000000002</v>
      </c>
      <c r="AE1416">
        <v>0</v>
      </c>
      <c r="AF1416">
        <v>23.672246999999999</v>
      </c>
    </row>
    <row r="1417" spans="1:32" x14ac:dyDescent="0.3">
      <c r="A1417">
        <v>2805559</v>
      </c>
      <c r="B1417">
        <v>1</v>
      </c>
      <c r="C1417" t="s">
        <v>82</v>
      </c>
      <c r="D1417" t="s">
        <v>90</v>
      </c>
      <c r="E1417" t="s">
        <v>5476</v>
      </c>
      <c r="F1417" t="s">
        <v>5477</v>
      </c>
      <c r="G1417" t="s">
        <v>31552</v>
      </c>
      <c r="H1417" t="s">
        <v>643</v>
      </c>
      <c r="I1417" t="s">
        <v>78</v>
      </c>
      <c r="J1417" t="s">
        <v>135</v>
      </c>
      <c r="K1417" t="s">
        <v>22</v>
      </c>
      <c r="L1417" t="s">
        <v>186</v>
      </c>
      <c r="M1417" t="s">
        <v>5478</v>
      </c>
      <c r="N1417" t="s">
        <v>5479</v>
      </c>
      <c r="O1417">
        <v>2.6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4</v>
      </c>
      <c r="V1417">
        <v>0</v>
      </c>
      <c r="W1417">
        <v>1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8.6036230000000007</v>
      </c>
      <c r="AD1417">
        <v>0</v>
      </c>
      <c r="AE1417">
        <v>109.94822000000001</v>
      </c>
      <c r="AF1417">
        <v>118.55184</v>
      </c>
    </row>
    <row r="1418" spans="1:32" x14ac:dyDescent="0.3">
      <c r="A1418">
        <v>2805572</v>
      </c>
      <c r="B1418">
        <v>1</v>
      </c>
      <c r="C1418" t="s">
        <v>83</v>
      </c>
      <c r="D1418" t="s">
        <v>122</v>
      </c>
      <c r="E1418" t="s">
        <v>5480</v>
      </c>
      <c r="F1418" t="s">
        <v>5481</v>
      </c>
      <c r="G1418" t="s">
        <v>31545</v>
      </c>
      <c r="H1418" t="s">
        <v>134</v>
      </c>
      <c r="I1418" t="s">
        <v>79</v>
      </c>
      <c r="J1418" t="s">
        <v>248</v>
      </c>
      <c r="K1418" t="s">
        <v>22</v>
      </c>
      <c r="L1418" t="s">
        <v>136</v>
      </c>
      <c r="M1418" t="s">
        <v>5482</v>
      </c>
      <c r="N1418" t="s">
        <v>5483</v>
      </c>
      <c r="O1418">
        <v>7.4999999999999997E-3</v>
      </c>
      <c r="P1418">
        <v>6</v>
      </c>
      <c r="Q1418">
        <v>451</v>
      </c>
      <c r="R1418">
        <v>39</v>
      </c>
      <c r="S1418">
        <v>49</v>
      </c>
      <c r="T1418">
        <v>14</v>
      </c>
      <c r="U1418">
        <v>30</v>
      </c>
      <c r="V1418">
        <v>3</v>
      </c>
      <c r="W1418">
        <v>0</v>
      </c>
      <c r="X1418">
        <v>0.70509239999999995</v>
      </c>
      <c r="Y1418">
        <v>0.41155696000000003</v>
      </c>
      <c r="Z1418">
        <v>0.3015659</v>
      </c>
      <c r="AA1418">
        <v>0.12628381999999999</v>
      </c>
      <c r="AB1418">
        <v>0.12066233</v>
      </c>
      <c r="AC1418">
        <v>9.9985080000000004E-2</v>
      </c>
      <c r="AD1418">
        <v>0.78171029999999997</v>
      </c>
      <c r="AE1418">
        <v>0</v>
      </c>
      <c r="AF1418">
        <v>2.5468568999999999</v>
      </c>
    </row>
    <row r="1419" spans="1:32" x14ac:dyDescent="0.3">
      <c r="A1419">
        <v>2805562</v>
      </c>
      <c r="B1419">
        <v>1</v>
      </c>
      <c r="C1419" t="s">
        <v>82</v>
      </c>
      <c r="D1419" t="s">
        <v>100</v>
      </c>
      <c r="E1419" t="s">
        <v>5484</v>
      </c>
      <c r="F1419" t="s">
        <v>5485</v>
      </c>
      <c r="G1419" t="s">
        <v>31548</v>
      </c>
      <c r="H1419" t="s">
        <v>893</v>
      </c>
      <c r="I1419" t="s">
        <v>78</v>
      </c>
      <c r="J1419" t="s">
        <v>135</v>
      </c>
      <c r="K1419" t="s">
        <v>22</v>
      </c>
      <c r="L1419" t="s">
        <v>136</v>
      </c>
      <c r="M1419" t="s">
        <v>5486</v>
      </c>
      <c r="N1419" t="s">
        <v>5487</v>
      </c>
      <c r="O1419">
        <v>1.9422222222222223</v>
      </c>
      <c r="P1419">
        <v>0</v>
      </c>
      <c r="Q1419">
        <v>11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4.3786740000000002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4.3786740000000002</v>
      </c>
    </row>
    <row r="1420" spans="1:32" x14ac:dyDescent="0.3">
      <c r="A1420">
        <v>2805570</v>
      </c>
      <c r="B1420">
        <v>1</v>
      </c>
      <c r="C1420" t="s">
        <v>82</v>
      </c>
      <c r="D1420" t="s">
        <v>84</v>
      </c>
      <c r="E1420" t="s">
        <v>5448</v>
      </c>
      <c r="F1420" t="s">
        <v>5449</v>
      </c>
      <c r="G1420" t="s">
        <v>31545</v>
      </c>
      <c r="H1420" t="s">
        <v>134</v>
      </c>
      <c r="I1420" t="s">
        <v>79</v>
      </c>
      <c r="J1420" t="s">
        <v>135</v>
      </c>
      <c r="K1420" t="s">
        <v>22</v>
      </c>
      <c r="L1420" t="s">
        <v>136</v>
      </c>
      <c r="M1420" t="s">
        <v>5488</v>
      </c>
      <c r="N1420" t="s">
        <v>5489</v>
      </c>
      <c r="O1420">
        <v>0.21638888888888888</v>
      </c>
      <c r="P1420">
        <v>5</v>
      </c>
      <c r="Q1420">
        <v>786</v>
      </c>
      <c r="R1420">
        <v>25</v>
      </c>
      <c r="S1420">
        <v>14</v>
      </c>
      <c r="T1420">
        <v>34</v>
      </c>
      <c r="U1420">
        <v>57</v>
      </c>
      <c r="V1420">
        <v>0</v>
      </c>
      <c r="W1420">
        <v>0</v>
      </c>
      <c r="X1420">
        <v>1.3856284999999999</v>
      </c>
      <c r="Y1420">
        <v>43.416164000000002</v>
      </c>
      <c r="Z1420">
        <v>6.6291729999999998</v>
      </c>
      <c r="AA1420">
        <v>1.1988312999999999</v>
      </c>
      <c r="AB1420">
        <v>91.561229999999995</v>
      </c>
      <c r="AC1420">
        <v>9.3026350000000004</v>
      </c>
      <c r="AD1420">
        <v>0</v>
      </c>
      <c r="AE1420">
        <v>0</v>
      </c>
      <c r="AF1420">
        <v>153.49367000000001</v>
      </c>
    </row>
    <row r="1421" spans="1:32" x14ac:dyDescent="0.3">
      <c r="A1421">
        <v>2805586</v>
      </c>
      <c r="B1421">
        <v>1</v>
      </c>
      <c r="C1421" t="s">
        <v>83</v>
      </c>
      <c r="D1421" t="s">
        <v>124</v>
      </c>
      <c r="E1421" t="s">
        <v>5490</v>
      </c>
      <c r="F1421" t="s">
        <v>5491</v>
      </c>
      <c r="G1421" t="s">
        <v>31545</v>
      </c>
      <c r="H1421" t="s">
        <v>185</v>
      </c>
      <c r="I1421" t="s">
        <v>79</v>
      </c>
      <c r="J1421" t="s">
        <v>135</v>
      </c>
      <c r="K1421" t="s">
        <v>22</v>
      </c>
      <c r="L1421" t="s">
        <v>186</v>
      </c>
      <c r="M1421" t="s">
        <v>5492</v>
      </c>
      <c r="N1421" t="s">
        <v>5493</v>
      </c>
      <c r="O1421">
        <v>0.20666666666666667</v>
      </c>
      <c r="P1421">
        <v>3</v>
      </c>
      <c r="Q1421">
        <v>1593</v>
      </c>
      <c r="R1421">
        <v>93</v>
      </c>
      <c r="S1421">
        <v>372</v>
      </c>
      <c r="T1421">
        <v>5</v>
      </c>
      <c r="U1421">
        <v>84</v>
      </c>
      <c r="V1421">
        <v>0</v>
      </c>
      <c r="W1421">
        <v>0</v>
      </c>
      <c r="X1421">
        <v>3.0611632000000002</v>
      </c>
      <c r="Y1421">
        <v>43.075091999999998</v>
      </c>
      <c r="Z1421">
        <v>8.7608940000000004</v>
      </c>
      <c r="AA1421">
        <v>39.684466999999998</v>
      </c>
      <c r="AB1421">
        <v>1.1352882</v>
      </c>
      <c r="AC1421">
        <v>4.5915689999999998</v>
      </c>
      <c r="AD1421">
        <v>0</v>
      </c>
      <c r="AE1421">
        <v>0</v>
      </c>
      <c r="AF1421">
        <v>100.30847</v>
      </c>
    </row>
    <row r="1422" spans="1:32" x14ac:dyDescent="0.3">
      <c r="A1422">
        <v>2805536</v>
      </c>
      <c r="B1422">
        <v>1</v>
      </c>
      <c r="C1422" t="s">
        <v>82</v>
      </c>
      <c r="D1422" t="s">
        <v>84</v>
      </c>
      <c r="E1422" t="s">
        <v>5494</v>
      </c>
      <c r="F1422" t="s">
        <v>5495</v>
      </c>
      <c r="G1422" t="s">
        <v>31545</v>
      </c>
      <c r="H1422" t="s">
        <v>643</v>
      </c>
      <c r="I1422" t="s">
        <v>79</v>
      </c>
      <c r="J1422" t="s">
        <v>135</v>
      </c>
      <c r="K1422" t="s">
        <v>22</v>
      </c>
      <c r="L1422" t="s">
        <v>186</v>
      </c>
      <c r="M1422" t="s">
        <v>5496</v>
      </c>
      <c r="N1422" t="s">
        <v>5497</v>
      </c>
      <c r="O1422">
        <v>0.51694444444444443</v>
      </c>
      <c r="P1422">
        <v>6</v>
      </c>
      <c r="Q1422">
        <v>2574</v>
      </c>
      <c r="R1422">
        <v>8</v>
      </c>
      <c r="S1422">
        <v>22</v>
      </c>
      <c r="T1422">
        <v>59</v>
      </c>
      <c r="U1422">
        <v>211</v>
      </c>
      <c r="V1422">
        <v>9</v>
      </c>
      <c r="W1422">
        <v>3</v>
      </c>
      <c r="X1422">
        <v>1.5825288</v>
      </c>
      <c r="Y1422">
        <v>370.08940000000001</v>
      </c>
      <c r="Z1422">
        <v>48.280914000000003</v>
      </c>
      <c r="AA1422">
        <v>1.980016</v>
      </c>
      <c r="AB1422">
        <v>309.18344000000002</v>
      </c>
      <c r="AC1422">
        <v>78.249589999999998</v>
      </c>
      <c r="AD1422">
        <v>106.21692</v>
      </c>
      <c r="AE1422">
        <v>0.96683043000000002</v>
      </c>
      <c r="AF1422">
        <v>916.54960000000005</v>
      </c>
    </row>
    <row r="1423" spans="1:32" x14ac:dyDescent="0.3">
      <c r="A1423">
        <v>2805521</v>
      </c>
      <c r="B1423">
        <v>1</v>
      </c>
      <c r="C1423" t="s">
        <v>83</v>
      </c>
      <c r="D1423" t="s">
        <v>128</v>
      </c>
      <c r="E1423" t="s">
        <v>5498</v>
      </c>
      <c r="F1423" t="s">
        <v>5499</v>
      </c>
      <c r="G1423" t="s">
        <v>31546</v>
      </c>
      <c r="H1423" t="s">
        <v>223</v>
      </c>
      <c r="I1423" t="s">
        <v>78</v>
      </c>
      <c r="J1423" t="s">
        <v>135</v>
      </c>
      <c r="K1423" t="s">
        <v>22</v>
      </c>
      <c r="L1423" t="s">
        <v>136</v>
      </c>
      <c r="M1423" t="s">
        <v>5500</v>
      </c>
      <c r="N1423" t="s">
        <v>5501</v>
      </c>
      <c r="O1423">
        <v>5.4969444444444449</v>
      </c>
      <c r="P1423">
        <v>0</v>
      </c>
      <c r="Q1423">
        <v>67</v>
      </c>
      <c r="R1423">
        <v>0</v>
      </c>
      <c r="S1423">
        <v>2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119.58028400000001</v>
      </c>
      <c r="Z1423">
        <v>0</v>
      </c>
      <c r="AA1423">
        <v>8.9370759999999994</v>
      </c>
      <c r="AB1423">
        <v>0</v>
      </c>
      <c r="AC1423">
        <v>0</v>
      </c>
      <c r="AD1423">
        <v>0</v>
      </c>
      <c r="AE1423">
        <v>0</v>
      </c>
      <c r="AF1423">
        <v>128.51734999999999</v>
      </c>
    </row>
    <row r="1424" spans="1:32" x14ac:dyDescent="0.3">
      <c r="A1424">
        <v>2804852</v>
      </c>
      <c r="B1424">
        <v>2</v>
      </c>
      <c r="C1424" t="s">
        <v>82</v>
      </c>
      <c r="D1424" t="s">
        <v>90</v>
      </c>
      <c r="E1424" t="s">
        <v>5502</v>
      </c>
      <c r="F1424" t="s">
        <v>5503</v>
      </c>
      <c r="G1424" t="s">
        <v>31549</v>
      </c>
      <c r="H1424" t="s">
        <v>643</v>
      </c>
      <c r="I1424" t="s">
        <v>79</v>
      </c>
      <c r="J1424" t="s">
        <v>135</v>
      </c>
      <c r="K1424" t="s">
        <v>22</v>
      </c>
      <c r="L1424" t="s">
        <v>186</v>
      </c>
      <c r="M1424" t="s">
        <v>5504</v>
      </c>
      <c r="N1424" t="s">
        <v>5505</v>
      </c>
      <c r="O1424">
        <v>9.4166666666666662E-2</v>
      </c>
      <c r="P1424">
        <v>0</v>
      </c>
      <c r="Q1424">
        <v>0</v>
      </c>
      <c r="R1424">
        <v>1</v>
      </c>
      <c r="S1424">
        <v>0</v>
      </c>
      <c r="T1424">
        <v>4</v>
      </c>
      <c r="U1424">
        <v>18</v>
      </c>
      <c r="V1424">
        <v>5</v>
      </c>
      <c r="W1424">
        <v>4</v>
      </c>
      <c r="X1424">
        <v>0</v>
      </c>
      <c r="Y1424">
        <v>0</v>
      </c>
      <c r="Z1424">
        <v>9.514135E-3</v>
      </c>
      <c r="AA1424">
        <v>0</v>
      </c>
      <c r="AB1424">
        <v>3.7151510000000001</v>
      </c>
      <c r="AC1424">
        <v>8.6722629999999992</v>
      </c>
      <c r="AD1424">
        <v>68.427160000000001</v>
      </c>
      <c r="AE1424">
        <v>6.4716306000000001</v>
      </c>
      <c r="AF1424">
        <v>87.295720000000003</v>
      </c>
    </row>
    <row r="1425" spans="1:32" x14ac:dyDescent="0.3">
      <c r="A1425">
        <v>2805503</v>
      </c>
      <c r="B1425">
        <v>1</v>
      </c>
      <c r="C1425" t="s">
        <v>82</v>
      </c>
      <c r="D1425" t="s">
        <v>84</v>
      </c>
      <c r="E1425" t="s">
        <v>2179</v>
      </c>
      <c r="F1425" t="s">
        <v>604</v>
      </c>
      <c r="G1425" t="s">
        <v>31552</v>
      </c>
      <c r="H1425" t="s">
        <v>145</v>
      </c>
      <c r="I1425" t="s">
        <v>78</v>
      </c>
      <c r="J1425" t="s">
        <v>135</v>
      </c>
      <c r="K1425" t="s">
        <v>22</v>
      </c>
      <c r="L1425" t="s">
        <v>136</v>
      </c>
      <c r="M1425" t="s">
        <v>5506</v>
      </c>
      <c r="N1425" t="s">
        <v>5507</v>
      </c>
      <c r="O1425">
        <v>4.4511111111111115</v>
      </c>
      <c r="P1425">
        <v>0</v>
      </c>
      <c r="Q1425">
        <v>120</v>
      </c>
      <c r="R1425">
        <v>0</v>
      </c>
      <c r="S1425">
        <v>3</v>
      </c>
      <c r="T1425">
        <v>0</v>
      </c>
      <c r="U1425">
        <v>7</v>
      </c>
      <c r="V1425">
        <v>0</v>
      </c>
      <c r="W1425">
        <v>0</v>
      </c>
      <c r="X1425">
        <v>0</v>
      </c>
      <c r="Y1425">
        <v>72.436639999999997</v>
      </c>
      <c r="Z1425">
        <v>0</v>
      </c>
      <c r="AA1425">
        <v>2.8627408999999999E-2</v>
      </c>
      <c r="AB1425">
        <v>0</v>
      </c>
      <c r="AC1425">
        <v>3.5089157000000002</v>
      </c>
      <c r="AD1425">
        <v>0</v>
      </c>
      <c r="AE1425">
        <v>0</v>
      </c>
      <c r="AF1425">
        <v>75.974180000000004</v>
      </c>
    </row>
    <row r="1426" spans="1:32" x14ac:dyDescent="0.3">
      <c r="A1426">
        <v>2805505</v>
      </c>
      <c r="B1426">
        <v>1</v>
      </c>
      <c r="C1426" t="s">
        <v>83</v>
      </c>
      <c r="D1426" t="s">
        <v>123</v>
      </c>
      <c r="E1426" t="s">
        <v>3692</v>
      </c>
      <c r="F1426" t="s">
        <v>3693</v>
      </c>
      <c r="G1426" t="s">
        <v>31551</v>
      </c>
      <c r="H1426" t="s">
        <v>672</v>
      </c>
      <c r="I1426" t="s">
        <v>79</v>
      </c>
      <c r="J1426" t="s">
        <v>135</v>
      </c>
      <c r="K1426" t="s">
        <v>22</v>
      </c>
      <c r="L1426" t="s">
        <v>136</v>
      </c>
      <c r="M1426" t="s">
        <v>5508</v>
      </c>
      <c r="N1426" t="s">
        <v>5509</v>
      </c>
      <c r="O1426">
        <v>0.8930555555555556</v>
      </c>
      <c r="P1426">
        <v>1</v>
      </c>
      <c r="Q1426">
        <v>0</v>
      </c>
      <c r="R1426">
        <v>32</v>
      </c>
      <c r="S1426">
        <v>4</v>
      </c>
      <c r="T1426">
        <v>8</v>
      </c>
      <c r="U1426">
        <v>0</v>
      </c>
      <c r="V1426">
        <v>0</v>
      </c>
      <c r="W1426">
        <v>0</v>
      </c>
      <c r="X1426">
        <v>1.2119203000000001</v>
      </c>
      <c r="Y1426">
        <v>0</v>
      </c>
      <c r="Z1426">
        <v>9.9922509999999996</v>
      </c>
      <c r="AA1426">
        <v>0.6670701</v>
      </c>
      <c r="AB1426">
        <v>10.935946</v>
      </c>
      <c r="AC1426">
        <v>0</v>
      </c>
      <c r="AD1426">
        <v>0</v>
      </c>
      <c r="AE1426">
        <v>0</v>
      </c>
      <c r="AF1426">
        <v>22.807188</v>
      </c>
    </row>
    <row r="1427" spans="1:32" x14ac:dyDescent="0.3">
      <c r="A1427">
        <v>2805509</v>
      </c>
      <c r="B1427">
        <v>1</v>
      </c>
      <c r="C1427" t="s">
        <v>82</v>
      </c>
      <c r="D1427" t="s">
        <v>84</v>
      </c>
      <c r="E1427" t="s">
        <v>5510</v>
      </c>
      <c r="F1427" t="s">
        <v>5511</v>
      </c>
      <c r="G1427" t="s">
        <v>31552</v>
      </c>
      <c r="H1427" t="s">
        <v>3706</v>
      </c>
      <c r="I1427" t="s">
        <v>78</v>
      </c>
      <c r="J1427" t="s">
        <v>135</v>
      </c>
      <c r="K1427" t="s">
        <v>22</v>
      </c>
      <c r="L1427" t="s">
        <v>136</v>
      </c>
      <c r="M1427" t="s">
        <v>5512</v>
      </c>
      <c r="N1427" t="s">
        <v>5513</v>
      </c>
      <c r="O1427">
        <v>0.30527777777777776</v>
      </c>
      <c r="P1427">
        <v>0</v>
      </c>
      <c r="Q1427">
        <v>71</v>
      </c>
      <c r="R1427">
        <v>0</v>
      </c>
      <c r="S1427">
        <v>1</v>
      </c>
      <c r="T1427">
        <v>0</v>
      </c>
      <c r="U1427">
        <v>4</v>
      </c>
      <c r="V1427">
        <v>0</v>
      </c>
      <c r="W1427">
        <v>0</v>
      </c>
      <c r="X1427">
        <v>0</v>
      </c>
      <c r="Y1427">
        <v>3.9822997999999998</v>
      </c>
      <c r="Z1427">
        <v>0</v>
      </c>
      <c r="AA1427">
        <v>1.9312587000000001E-7</v>
      </c>
      <c r="AB1427">
        <v>0</v>
      </c>
      <c r="AC1427">
        <v>4.4588602999999997E-2</v>
      </c>
      <c r="AD1427">
        <v>0</v>
      </c>
      <c r="AE1427">
        <v>0</v>
      </c>
      <c r="AF1427">
        <v>4.0268883999999998</v>
      </c>
    </row>
    <row r="1428" spans="1:32" x14ac:dyDescent="0.3">
      <c r="A1428">
        <v>2805512</v>
      </c>
      <c r="B1428">
        <v>1</v>
      </c>
      <c r="C1428" t="s">
        <v>82</v>
      </c>
      <c r="D1428" t="s">
        <v>104</v>
      </c>
      <c r="E1428" t="s">
        <v>4989</v>
      </c>
      <c r="F1428" t="s">
        <v>4990</v>
      </c>
      <c r="G1428" t="s">
        <v>31550</v>
      </c>
      <c r="H1428" t="s">
        <v>223</v>
      </c>
      <c r="I1428" t="s">
        <v>78</v>
      </c>
      <c r="J1428" t="s">
        <v>135</v>
      </c>
      <c r="K1428" t="s">
        <v>22</v>
      </c>
      <c r="L1428" t="s">
        <v>136</v>
      </c>
      <c r="M1428" t="s">
        <v>5514</v>
      </c>
      <c r="N1428" t="s">
        <v>5515</v>
      </c>
      <c r="O1428">
        <v>3.6572230555555558</v>
      </c>
      <c r="P1428">
        <v>0</v>
      </c>
      <c r="Q1428">
        <v>84</v>
      </c>
      <c r="R1428">
        <v>0</v>
      </c>
      <c r="S1428">
        <v>0</v>
      </c>
      <c r="T1428">
        <v>0</v>
      </c>
      <c r="U1428">
        <v>3</v>
      </c>
      <c r="V1428">
        <v>0</v>
      </c>
      <c r="W1428">
        <v>0</v>
      </c>
      <c r="X1428">
        <v>0</v>
      </c>
      <c r="Y1428">
        <v>86.813239999999993</v>
      </c>
      <c r="Z1428">
        <v>0</v>
      </c>
      <c r="AA1428">
        <v>0</v>
      </c>
      <c r="AB1428">
        <v>0</v>
      </c>
      <c r="AC1428">
        <v>1.4481105000000001</v>
      </c>
      <c r="AD1428">
        <v>0</v>
      </c>
      <c r="AE1428">
        <v>0</v>
      </c>
      <c r="AF1428">
        <v>88.261349999999993</v>
      </c>
    </row>
    <row r="1429" spans="1:32" x14ac:dyDescent="0.3">
      <c r="A1429">
        <v>2805478</v>
      </c>
      <c r="B1429">
        <v>1</v>
      </c>
      <c r="C1429" t="s">
        <v>82</v>
      </c>
      <c r="D1429" t="s">
        <v>85</v>
      </c>
      <c r="E1429" t="s">
        <v>5516</v>
      </c>
      <c r="F1429" t="s">
        <v>5517</v>
      </c>
      <c r="G1429" t="s">
        <v>31548</v>
      </c>
      <c r="H1429" t="s">
        <v>893</v>
      </c>
      <c r="I1429" t="s">
        <v>78</v>
      </c>
      <c r="J1429" t="s">
        <v>135</v>
      </c>
      <c r="K1429" t="s">
        <v>22</v>
      </c>
      <c r="L1429" t="s">
        <v>136</v>
      </c>
      <c r="M1429" t="s">
        <v>5518</v>
      </c>
      <c r="N1429" t="s">
        <v>5519</v>
      </c>
      <c r="O1429">
        <v>3.7725</v>
      </c>
      <c r="P1429">
        <v>0</v>
      </c>
      <c r="Q1429">
        <v>1</v>
      </c>
      <c r="R1429">
        <v>0</v>
      </c>
      <c r="S1429">
        <v>1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1.3669305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1.3669305</v>
      </c>
    </row>
    <row r="1430" spans="1:32" x14ac:dyDescent="0.3">
      <c r="A1430">
        <v>2805479</v>
      </c>
      <c r="B1430">
        <v>1</v>
      </c>
      <c r="C1430" t="s">
        <v>83</v>
      </c>
      <c r="D1430" t="s">
        <v>126</v>
      </c>
      <c r="E1430" t="s">
        <v>5520</v>
      </c>
      <c r="F1430" t="s">
        <v>5521</v>
      </c>
      <c r="G1430" t="s">
        <v>31551</v>
      </c>
      <c r="H1430" t="s">
        <v>672</v>
      </c>
      <c r="I1430" t="s">
        <v>79</v>
      </c>
      <c r="J1430" t="s">
        <v>135</v>
      </c>
      <c r="K1430" t="s">
        <v>22</v>
      </c>
      <c r="L1430" t="s">
        <v>136</v>
      </c>
      <c r="M1430" t="s">
        <v>5522</v>
      </c>
      <c r="N1430" t="s">
        <v>5523</v>
      </c>
      <c r="O1430">
        <v>0.74972222222222218</v>
      </c>
      <c r="P1430">
        <v>1</v>
      </c>
      <c r="Q1430">
        <v>0</v>
      </c>
      <c r="R1430">
        <v>1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1.1568261</v>
      </c>
      <c r="Y1430">
        <v>0</v>
      </c>
      <c r="Z1430">
        <v>0.1703973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1.3272234000000001</v>
      </c>
    </row>
    <row r="1431" spans="1:32" x14ac:dyDescent="0.3">
      <c r="A1431">
        <v>2805460</v>
      </c>
      <c r="B1431">
        <v>1</v>
      </c>
      <c r="C1431" t="s">
        <v>82</v>
      </c>
      <c r="D1431" t="s">
        <v>97</v>
      </c>
      <c r="E1431" t="s">
        <v>5524</v>
      </c>
      <c r="F1431" t="s">
        <v>5525</v>
      </c>
      <c r="G1431" t="s">
        <v>31548</v>
      </c>
      <c r="H1431" t="s">
        <v>333</v>
      </c>
      <c r="I1431" t="s">
        <v>78</v>
      </c>
      <c r="J1431" t="s">
        <v>135</v>
      </c>
      <c r="K1431" t="s">
        <v>22</v>
      </c>
      <c r="L1431" t="s">
        <v>136</v>
      </c>
      <c r="M1431" t="s">
        <v>5526</v>
      </c>
      <c r="N1431" t="s">
        <v>5527</v>
      </c>
      <c r="O1431">
        <v>1.5180555555555555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0.79093533999999999</v>
      </c>
      <c r="AD1431">
        <v>0</v>
      </c>
      <c r="AE1431">
        <v>0</v>
      </c>
      <c r="AF1431">
        <v>0.79093533999999999</v>
      </c>
    </row>
    <row r="1432" spans="1:32" x14ac:dyDescent="0.3">
      <c r="A1432">
        <v>2805431</v>
      </c>
      <c r="B1432">
        <v>1</v>
      </c>
      <c r="C1432" t="s">
        <v>82</v>
      </c>
      <c r="D1432" t="s">
        <v>90</v>
      </c>
      <c r="E1432" t="s">
        <v>5502</v>
      </c>
      <c r="F1432" t="s">
        <v>5503</v>
      </c>
      <c r="G1432" t="s">
        <v>31549</v>
      </c>
      <c r="H1432" t="s">
        <v>643</v>
      </c>
      <c r="I1432" t="s">
        <v>79</v>
      </c>
      <c r="J1432" t="s">
        <v>135</v>
      </c>
      <c r="K1432" t="s">
        <v>22</v>
      </c>
      <c r="L1432" t="s">
        <v>186</v>
      </c>
      <c r="M1432" t="s">
        <v>5528</v>
      </c>
      <c r="N1432" t="s">
        <v>5529</v>
      </c>
      <c r="O1432">
        <v>1.6516666666666666</v>
      </c>
      <c r="P1432">
        <v>0</v>
      </c>
      <c r="Q1432">
        <v>0</v>
      </c>
      <c r="R1432">
        <v>1</v>
      </c>
      <c r="S1432">
        <v>0</v>
      </c>
      <c r="T1432">
        <v>4</v>
      </c>
      <c r="U1432">
        <v>18</v>
      </c>
      <c r="V1432">
        <v>5</v>
      </c>
      <c r="W1432">
        <v>4</v>
      </c>
      <c r="X1432">
        <v>0</v>
      </c>
      <c r="Y1432">
        <v>0</v>
      </c>
      <c r="Z1432">
        <v>0.17501665999999999</v>
      </c>
      <c r="AA1432">
        <v>0</v>
      </c>
      <c r="AB1432">
        <v>63.957329999999999</v>
      </c>
      <c r="AC1432">
        <v>150.47139999999999</v>
      </c>
      <c r="AD1432">
        <v>949.92970000000003</v>
      </c>
      <c r="AE1432">
        <v>73.969639999999998</v>
      </c>
      <c r="AF1432">
        <v>1238.5029999999999</v>
      </c>
    </row>
    <row r="1433" spans="1:32" x14ac:dyDescent="0.3">
      <c r="A1433">
        <v>2805448</v>
      </c>
      <c r="B1433">
        <v>1</v>
      </c>
      <c r="C1433" t="s">
        <v>83</v>
      </c>
      <c r="D1433" t="s">
        <v>125</v>
      </c>
      <c r="E1433" t="s">
        <v>5530</v>
      </c>
      <c r="F1433" t="s">
        <v>5531</v>
      </c>
      <c r="G1433" t="s">
        <v>31549</v>
      </c>
      <c r="H1433" t="s">
        <v>648</v>
      </c>
      <c r="I1433" t="s">
        <v>79</v>
      </c>
      <c r="J1433" t="s">
        <v>135</v>
      </c>
      <c r="K1433" t="s">
        <v>22</v>
      </c>
      <c r="L1433" t="s">
        <v>186</v>
      </c>
      <c r="M1433" t="s">
        <v>5532</v>
      </c>
      <c r="N1433" t="s">
        <v>5533</v>
      </c>
      <c r="O1433">
        <v>1.0413888888888889</v>
      </c>
      <c r="P1433">
        <v>2</v>
      </c>
      <c r="Q1433">
        <v>95</v>
      </c>
      <c r="R1433">
        <v>84</v>
      </c>
      <c r="S1433">
        <v>3</v>
      </c>
      <c r="T1433">
        <v>11</v>
      </c>
      <c r="U1433">
        <v>7</v>
      </c>
      <c r="V1433">
        <v>0</v>
      </c>
      <c r="W1433">
        <v>0</v>
      </c>
      <c r="X1433">
        <v>0.45679530000000002</v>
      </c>
      <c r="Y1433">
        <v>23.811738999999999</v>
      </c>
      <c r="Z1433">
        <v>42.263804999999998</v>
      </c>
      <c r="AA1433">
        <v>0.54427859999999995</v>
      </c>
      <c r="AB1433">
        <v>56.828800000000001</v>
      </c>
      <c r="AC1433">
        <v>3.3284883000000001</v>
      </c>
      <c r="AD1433">
        <v>0</v>
      </c>
      <c r="AE1433">
        <v>0</v>
      </c>
      <c r="AF1433">
        <v>127.23390999999999</v>
      </c>
    </row>
    <row r="1434" spans="1:32" x14ac:dyDescent="0.3">
      <c r="A1434">
        <v>2805441</v>
      </c>
      <c r="B1434">
        <v>1</v>
      </c>
      <c r="C1434" t="s">
        <v>82</v>
      </c>
      <c r="D1434" t="s">
        <v>101</v>
      </c>
      <c r="E1434" t="s">
        <v>5534</v>
      </c>
      <c r="F1434" t="s">
        <v>5535</v>
      </c>
      <c r="G1434" t="s">
        <v>31549</v>
      </c>
      <c r="H1434" t="s">
        <v>643</v>
      </c>
      <c r="I1434" t="s">
        <v>79</v>
      </c>
      <c r="J1434" t="s">
        <v>135</v>
      </c>
      <c r="K1434" t="s">
        <v>22</v>
      </c>
      <c r="L1434" t="s">
        <v>186</v>
      </c>
      <c r="M1434" t="s">
        <v>5536</v>
      </c>
      <c r="N1434" t="s">
        <v>5537</v>
      </c>
      <c r="O1434">
        <v>2.723611111111111</v>
      </c>
      <c r="P1434">
        <v>0</v>
      </c>
      <c r="Q1434">
        <v>383</v>
      </c>
      <c r="R1434">
        <v>7</v>
      </c>
      <c r="S1434">
        <v>1</v>
      </c>
      <c r="T1434">
        <v>16</v>
      </c>
      <c r="U1434">
        <v>37</v>
      </c>
      <c r="V1434">
        <v>6</v>
      </c>
      <c r="W1434">
        <v>0</v>
      </c>
      <c r="X1434">
        <v>0</v>
      </c>
      <c r="Y1434">
        <v>253.43921</v>
      </c>
      <c r="Z1434">
        <v>244.44174000000001</v>
      </c>
      <c r="AA1434">
        <v>2.4748193000000002E-3</v>
      </c>
      <c r="AB1434">
        <v>594.85839999999996</v>
      </c>
      <c r="AC1434">
        <v>25.596886000000001</v>
      </c>
      <c r="AD1434">
        <v>395.67838</v>
      </c>
      <c r="AE1434">
        <v>0</v>
      </c>
      <c r="AF1434">
        <v>1514.0171</v>
      </c>
    </row>
    <row r="1435" spans="1:32" x14ac:dyDescent="0.3">
      <c r="A1435">
        <v>2805409</v>
      </c>
      <c r="B1435">
        <v>1</v>
      </c>
      <c r="C1435" t="s">
        <v>83</v>
      </c>
      <c r="D1435" t="s">
        <v>120</v>
      </c>
      <c r="E1435" t="s">
        <v>5538</v>
      </c>
      <c r="F1435" t="s">
        <v>5539</v>
      </c>
      <c r="G1435" t="s">
        <v>31550</v>
      </c>
      <c r="H1435" t="s">
        <v>648</v>
      </c>
      <c r="I1435" t="s">
        <v>78</v>
      </c>
      <c r="J1435" t="s">
        <v>135</v>
      </c>
      <c r="K1435" t="s">
        <v>22</v>
      </c>
      <c r="L1435" t="s">
        <v>186</v>
      </c>
      <c r="M1435" t="s">
        <v>5540</v>
      </c>
      <c r="N1435" t="s">
        <v>5541</v>
      </c>
      <c r="O1435">
        <v>5.2636111111111115</v>
      </c>
      <c r="P1435">
        <v>0</v>
      </c>
      <c r="Q1435">
        <v>54</v>
      </c>
      <c r="R1435">
        <v>0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0</v>
      </c>
      <c r="Y1435">
        <v>46.668568</v>
      </c>
      <c r="Z1435">
        <v>0</v>
      </c>
      <c r="AA1435">
        <v>0</v>
      </c>
      <c r="AB1435">
        <v>0</v>
      </c>
      <c r="AC1435">
        <v>0.42308694000000002</v>
      </c>
      <c r="AD1435">
        <v>0</v>
      </c>
      <c r="AE1435">
        <v>0</v>
      </c>
      <c r="AF1435">
        <v>47.091656</v>
      </c>
    </row>
    <row r="1436" spans="1:32" x14ac:dyDescent="0.3">
      <c r="A1436">
        <v>2805385</v>
      </c>
      <c r="B1436">
        <v>1</v>
      </c>
      <c r="C1436" t="s">
        <v>82</v>
      </c>
      <c r="D1436" t="s">
        <v>88</v>
      </c>
      <c r="E1436" t="s">
        <v>5542</v>
      </c>
      <c r="F1436" t="s">
        <v>5543</v>
      </c>
      <c r="G1436" t="s">
        <v>31548</v>
      </c>
      <c r="H1436" t="s">
        <v>893</v>
      </c>
      <c r="I1436" t="s">
        <v>78</v>
      </c>
      <c r="J1436" t="s">
        <v>135</v>
      </c>
      <c r="K1436" t="s">
        <v>22</v>
      </c>
      <c r="L1436" t="s">
        <v>136</v>
      </c>
      <c r="M1436" t="s">
        <v>5544</v>
      </c>
      <c r="N1436" t="s">
        <v>5545</v>
      </c>
      <c r="O1436">
        <v>1.5908333333333333</v>
      </c>
      <c r="P1436">
        <v>0</v>
      </c>
      <c r="Q1436">
        <v>1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</row>
    <row r="1437" spans="1:32" x14ac:dyDescent="0.3">
      <c r="A1437">
        <v>2805393</v>
      </c>
      <c r="B1437">
        <v>1</v>
      </c>
      <c r="C1437" t="s">
        <v>83</v>
      </c>
      <c r="D1437" t="s">
        <v>130</v>
      </c>
      <c r="E1437" t="s">
        <v>5546</v>
      </c>
      <c r="F1437" t="s">
        <v>5547</v>
      </c>
      <c r="G1437" t="s">
        <v>31549</v>
      </c>
      <c r="H1437" t="s">
        <v>134</v>
      </c>
      <c r="I1437" t="s">
        <v>79</v>
      </c>
      <c r="J1437" t="s">
        <v>135</v>
      </c>
      <c r="K1437" t="s">
        <v>22</v>
      </c>
      <c r="L1437" t="s">
        <v>136</v>
      </c>
      <c r="M1437" t="s">
        <v>5548</v>
      </c>
      <c r="N1437" t="s">
        <v>5549</v>
      </c>
      <c r="O1437">
        <v>3.4975000000000001</v>
      </c>
      <c r="P1437">
        <v>0</v>
      </c>
      <c r="Q1437">
        <v>0</v>
      </c>
      <c r="R1437">
        <v>0</v>
      </c>
      <c r="S1437">
        <v>0</v>
      </c>
      <c r="T1437">
        <v>3</v>
      </c>
      <c r="U1437">
        <v>0</v>
      </c>
      <c r="V1437">
        <v>1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66.561660000000003</v>
      </c>
      <c r="AC1437">
        <v>0</v>
      </c>
      <c r="AD1437">
        <v>73.131489999999999</v>
      </c>
      <c r="AE1437">
        <v>0</v>
      </c>
      <c r="AF1437">
        <v>139.69316000000001</v>
      </c>
    </row>
    <row r="1438" spans="1:32" x14ac:dyDescent="0.3">
      <c r="A1438">
        <v>2805387</v>
      </c>
      <c r="B1438">
        <v>1</v>
      </c>
      <c r="C1438" t="s">
        <v>82</v>
      </c>
      <c r="D1438" t="s">
        <v>101</v>
      </c>
      <c r="E1438" t="s">
        <v>5550</v>
      </c>
      <c r="F1438" t="s">
        <v>5551</v>
      </c>
      <c r="G1438" t="s">
        <v>31548</v>
      </c>
      <c r="H1438" t="s">
        <v>333</v>
      </c>
      <c r="I1438" t="s">
        <v>78</v>
      </c>
      <c r="J1438" t="s">
        <v>135</v>
      </c>
      <c r="K1438" t="s">
        <v>22</v>
      </c>
      <c r="L1438" t="s">
        <v>136</v>
      </c>
      <c r="M1438" t="s">
        <v>5552</v>
      </c>
      <c r="N1438" t="s">
        <v>5553</v>
      </c>
      <c r="O1438">
        <v>1.2663888888888888</v>
      </c>
      <c r="P1438">
        <v>0</v>
      </c>
      <c r="Q1438">
        <v>1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</row>
    <row r="1439" spans="1:32" x14ac:dyDescent="0.3">
      <c r="A1439">
        <v>2805386</v>
      </c>
      <c r="B1439">
        <v>1</v>
      </c>
      <c r="C1439" t="s">
        <v>82</v>
      </c>
      <c r="D1439" t="s">
        <v>104</v>
      </c>
      <c r="E1439" t="s">
        <v>5554</v>
      </c>
      <c r="F1439" t="s">
        <v>5555</v>
      </c>
      <c r="G1439" t="s">
        <v>31546</v>
      </c>
      <c r="H1439" t="s">
        <v>2229</v>
      </c>
      <c r="I1439" t="s">
        <v>78</v>
      </c>
      <c r="J1439" t="s">
        <v>135</v>
      </c>
      <c r="K1439" t="s">
        <v>22</v>
      </c>
      <c r="L1439" t="s">
        <v>136</v>
      </c>
      <c r="M1439" t="s">
        <v>5556</v>
      </c>
      <c r="N1439" t="s">
        <v>5557</v>
      </c>
      <c r="O1439">
        <v>1.9624999999999999</v>
      </c>
      <c r="P1439">
        <v>0</v>
      </c>
      <c r="Q1439">
        <v>55</v>
      </c>
      <c r="R1439">
        <v>0</v>
      </c>
      <c r="S1439">
        <v>0</v>
      </c>
      <c r="T1439">
        <v>0</v>
      </c>
      <c r="U1439">
        <v>4</v>
      </c>
      <c r="V1439">
        <v>0</v>
      </c>
      <c r="W1439">
        <v>0</v>
      </c>
      <c r="X1439">
        <v>0</v>
      </c>
      <c r="Y1439">
        <v>33.260936999999998</v>
      </c>
      <c r="Z1439">
        <v>0</v>
      </c>
      <c r="AA1439">
        <v>0</v>
      </c>
      <c r="AB1439">
        <v>0</v>
      </c>
      <c r="AC1439">
        <v>1.8487207999999999</v>
      </c>
      <c r="AD1439">
        <v>0</v>
      </c>
      <c r="AE1439">
        <v>0</v>
      </c>
      <c r="AF1439">
        <v>35.109656999999999</v>
      </c>
    </row>
    <row r="1440" spans="1:32" x14ac:dyDescent="0.3">
      <c r="A1440">
        <v>2805406</v>
      </c>
      <c r="B1440">
        <v>1</v>
      </c>
      <c r="C1440" t="s">
        <v>83</v>
      </c>
      <c r="D1440" t="s">
        <v>124</v>
      </c>
      <c r="E1440" t="s">
        <v>5558</v>
      </c>
      <c r="F1440" t="s">
        <v>5559</v>
      </c>
      <c r="G1440" t="s">
        <v>31551</v>
      </c>
      <c r="H1440" t="s">
        <v>643</v>
      </c>
      <c r="I1440" t="s">
        <v>79</v>
      </c>
      <c r="J1440" t="s">
        <v>135</v>
      </c>
      <c r="K1440" t="s">
        <v>22</v>
      </c>
      <c r="L1440" t="s">
        <v>186</v>
      </c>
      <c r="M1440" t="s">
        <v>5560</v>
      </c>
      <c r="N1440" t="s">
        <v>5561</v>
      </c>
      <c r="O1440">
        <v>4.3174999999999999</v>
      </c>
      <c r="P1440">
        <v>0</v>
      </c>
      <c r="Q1440">
        <v>618</v>
      </c>
      <c r="R1440">
        <v>0</v>
      </c>
      <c r="S1440">
        <v>86</v>
      </c>
      <c r="T1440">
        <v>0</v>
      </c>
      <c r="U1440">
        <v>58</v>
      </c>
      <c r="V1440">
        <v>0</v>
      </c>
      <c r="W1440">
        <v>0</v>
      </c>
      <c r="X1440">
        <v>0</v>
      </c>
      <c r="Y1440">
        <v>673.62909999999999</v>
      </c>
      <c r="Z1440">
        <v>0</v>
      </c>
      <c r="AA1440">
        <v>67.480400000000003</v>
      </c>
      <c r="AB1440">
        <v>0</v>
      </c>
      <c r="AC1440">
        <v>76.658370000000005</v>
      </c>
      <c r="AD1440">
        <v>0</v>
      </c>
      <c r="AE1440">
        <v>0</v>
      </c>
      <c r="AF1440">
        <v>817.76790000000005</v>
      </c>
    </row>
    <row r="1441" spans="1:32" x14ac:dyDescent="0.3">
      <c r="A1441">
        <v>2805399</v>
      </c>
      <c r="B1441">
        <v>1</v>
      </c>
      <c r="C1441" t="s">
        <v>83</v>
      </c>
      <c r="D1441" t="s">
        <v>121</v>
      </c>
      <c r="E1441" t="s">
        <v>5562</v>
      </c>
      <c r="F1441" t="s">
        <v>5563</v>
      </c>
      <c r="G1441" t="s">
        <v>31551</v>
      </c>
      <c r="H1441" t="s">
        <v>134</v>
      </c>
      <c r="I1441" t="s">
        <v>79</v>
      </c>
      <c r="J1441" t="s">
        <v>135</v>
      </c>
      <c r="K1441" t="s">
        <v>22</v>
      </c>
      <c r="L1441" t="s">
        <v>136</v>
      </c>
      <c r="M1441" t="s">
        <v>5564</v>
      </c>
      <c r="N1441" t="s">
        <v>5565</v>
      </c>
      <c r="O1441">
        <v>0.17611111111111111</v>
      </c>
      <c r="P1441">
        <v>0</v>
      </c>
      <c r="Q1441">
        <v>599</v>
      </c>
      <c r="R1441">
        <v>2</v>
      </c>
      <c r="S1441">
        <v>94</v>
      </c>
      <c r="T1441">
        <v>0</v>
      </c>
      <c r="U1441">
        <v>39</v>
      </c>
      <c r="V1441">
        <v>0</v>
      </c>
      <c r="W1441">
        <v>0</v>
      </c>
      <c r="X1441">
        <v>0</v>
      </c>
      <c r="Y1441">
        <v>16.015705000000001</v>
      </c>
      <c r="Z1441">
        <v>8.4749829999999998E-2</v>
      </c>
      <c r="AA1441">
        <v>2.5099779999999998</v>
      </c>
      <c r="AB1441">
        <v>0</v>
      </c>
      <c r="AC1441">
        <v>3.388487</v>
      </c>
      <c r="AD1441">
        <v>0</v>
      </c>
      <c r="AE1441">
        <v>0</v>
      </c>
      <c r="AF1441">
        <v>21.998919999999998</v>
      </c>
    </row>
    <row r="1442" spans="1:32" x14ac:dyDescent="0.3">
      <c r="A1442">
        <v>2805436</v>
      </c>
      <c r="B1442">
        <v>1</v>
      </c>
      <c r="C1442" t="s">
        <v>82</v>
      </c>
      <c r="D1442" t="s">
        <v>84</v>
      </c>
      <c r="E1442" t="s">
        <v>5566</v>
      </c>
      <c r="F1442" t="s">
        <v>5567</v>
      </c>
      <c r="G1442" t="s">
        <v>31547</v>
      </c>
      <c r="H1442" t="s">
        <v>134</v>
      </c>
      <c r="I1442" t="s">
        <v>79</v>
      </c>
      <c r="J1442" t="s">
        <v>248</v>
      </c>
      <c r="K1442" t="s">
        <v>22</v>
      </c>
      <c r="L1442" t="s">
        <v>136</v>
      </c>
      <c r="M1442" t="s">
        <v>5557</v>
      </c>
      <c r="N1442" t="s">
        <v>3408</v>
      </c>
      <c r="O1442">
        <v>0.04</v>
      </c>
      <c r="P1442">
        <v>0</v>
      </c>
      <c r="Q1442">
        <v>10246</v>
      </c>
      <c r="R1442">
        <v>0</v>
      </c>
      <c r="S1442">
        <v>0</v>
      </c>
      <c r="T1442">
        <v>11</v>
      </c>
      <c r="U1442">
        <v>612</v>
      </c>
      <c r="V1442">
        <v>0</v>
      </c>
      <c r="W1442">
        <v>0</v>
      </c>
      <c r="X1442">
        <v>0</v>
      </c>
      <c r="Y1442">
        <v>84.925353999999999</v>
      </c>
      <c r="Z1442">
        <v>0</v>
      </c>
      <c r="AA1442">
        <v>0</v>
      </c>
      <c r="AB1442">
        <v>26.987593</v>
      </c>
      <c r="AC1442">
        <v>24.143757000000001</v>
      </c>
      <c r="AD1442">
        <v>0</v>
      </c>
      <c r="AE1442">
        <v>0</v>
      </c>
      <c r="AF1442">
        <v>136.05670000000001</v>
      </c>
    </row>
    <row r="1443" spans="1:32" x14ac:dyDescent="0.3">
      <c r="A1443">
        <v>2805351</v>
      </c>
      <c r="B1443">
        <v>1</v>
      </c>
      <c r="C1443" t="s">
        <v>82</v>
      </c>
      <c r="D1443" t="s">
        <v>111</v>
      </c>
      <c r="E1443" t="s">
        <v>5568</v>
      </c>
      <c r="F1443" t="s">
        <v>5569</v>
      </c>
      <c r="G1443" t="s">
        <v>31552</v>
      </c>
      <c r="H1443" t="s">
        <v>665</v>
      </c>
      <c r="I1443" t="s">
        <v>78</v>
      </c>
      <c r="J1443" t="s">
        <v>135</v>
      </c>
      <c r="K1443" t="s">
        <v>22</v>
      </c>
      <c r="L1443" t="s">
        <v>136</v>
      </c>
      <c r="M1443" t="s">
        <v>5570</v>
      </c>
      <c r="N1443" t="s">
        <v>5571</v>
      </c>
      <c r="O1443">
        <v>0.82666666666666666</v>
      </c>
      <c r="P1443">
        <v>0</v>
      </c>
      <c r="Q1443">
        <v>567</v>
      </c>
      <c r="R1443">
        <v>0</v>
      </c>
      <c r="S1443">
        <v>0</v>
      </c>
      <c r="T1443">
        <v>0</v>
      </c>
      <c r="U1443">
        <v>32</v>
      </c>
      <c r="V1443">
        <v>0</v>
      </c>
      <c r="W1443">
        <v>0</v>
      </c>
      <c r="X1443">
        <v>0</v>
      </c>
      <c r="Y1443">
        <v>130.58752000000001</v>
      </c>
      <c r="Z1443">
        <v>0</v>
      </c>
      <c r="AA1443">
        <v>0</v>
      </c>
      <c r="AB1443">
        <v>0</v>
      </c>
      <c r="AC1443">
        <v>23.904606000000001</v>
      </c>
      <c r="AD1443">
        <v>0</v>
      </c>
      <c r="AE1443">
        <v>0</v>
      </c>
      <c r="AF1443">
        <v>154.49213</v>
      </c>
    </row>
    <row r="1444" spans="1:32" x14ac:dyDescent="0.3">
      <c r="A1444">
        <v>2805310</v>
      </c>
      <c r="B1444">
        <v>1</v>
      </c>
      <c r="C1444" t="s">
        <v>82</v>
      </c>
      <c r="D1444" t="s">
        <v>104</v>
      </c>
      <c r="E1444" t="s">
        <v>5572</v>
      </c>
      <c r="F1444" t="s">
        <v>5573</v>
      </c>
      <c r="G1444" t="s">
        <v>31546</v>
      </c>
      <c r="H1444" t="s">
        <v>223</v>
      </c>
      <c r="I1444" t="s">
        <v>78</v>
      </c>
      <c r="J1444" t="s">
        <v>135</v>
      </c>
      <c r="K1444" t="s">
        <v>22</v>
      </c>
      <c r="L1444" t="s">
        <v>136</v>
      </c>
      <c r="M1444" t="s">
        <v>5574</v>
      </c>
      <c r="N1444" t="s">
        <v>5575</v>
      </c>
      <c r="O1444">
        <v>1.0058333333333334</v>
      </c>
      <c r="P1444">
        <v>0</v>
      </c>
      <c r="Q1444">
        <v>46</v>
      </c>
      <c r="R1444">
        <v>0</v>
      </c>
      <c r="S1444">
        <v>0</v>
      </c>
      <c r="T1444">
        <v>0</v>
      </c>
      <c r="U1444">
        <v>9</v>
      </c>
      <c r="V1444">
        <v>0</v>
      </c>
      <c r="W1444">
        <v>0</v>
      </c>
      <c r="X1444">
        <v>0</v>
      </c>
      <c r="Y1444">
        <v>5.5258235999999998</v>
      </c>
      <c r="Z1444">
        <v>0</v>
      </c>
      <c r="AA1444">
        <v>0</v>
      </c>
      <c r="AB1444">
        <v>0</v>
      </c>
      <c r="AC1444">
        <v>1.1619843000000001</v>
      </c>
      <c r="AD1444">
        <v>0</v>
      </c>
      <c r="AE1444">
        <v>0</v>
      </c>
      <c r="AF1444">
        <v>6.6878080000000004</v>
      </c>
    </row>
    <row r="1445" spans="1:32" x14ac:dyDescent="0.3">
      <c r="A1445">
        <v>2805348</v>
      </c>
      <c r="B1445">
        <v>1</v>
      </c>
      <c r="C1445" t="s">
        <v>83</v>
      </c>
      <c r="D1445" t="s">
        <v>130</v>
      </c>
      <c r="E1445" t="s">
        <v>5576</v>
      </c>
      <c r="F1445" t="s">
        <v>5577</v>
      </c>
      <c r="G1445" t="s">
        <v>31552</v>
      </c>
      <c r="H1445" t="s">
        <v>665</v>
      </c>
      <c r="I1445" t="s">
        <v>78</v>
      </c>
      <c r="J1445" t="s">
        <v>135</v>
      </c>
      <c r="K1445" t="s">
        <v>22</v>
      </c>
      <c r="L1445" t="s">
        <v>136</v>
      </c>
      <c r="M1445" t="s">
        <v>5578</v>
      </c>
      <c r="N1445" t="s">
        <v>5579</v>
      </c>
      <c r="O1445">
        <v>0.69444444444444442</v>
      </c>
      <c r="P1445">
        <v>0</v>
      </c>
      <c r="Q1445">
        <v>177</v>
      </c>
      <c r="R1445">
        <v>0</v>
      </c>
      <c r="S1445">
        <v>0</v>
      </c>
      <c r="T1445">
        <v>0</v>
      </c>
      <c r="U1445">
        <v>15</v>
      </c>
      <c r="V1445">
        <v>0</v>
      </c>
      <c r="W1445">
        <v>0</v>
      </c>
      <c r="X1445">
        <v>0</v>
      </c>
      <c r="Y1445">
        <v>14.245817000000001</v>
      </c>
      <c r="Z1445">
        <v>0</v>
      </c>
      <c r="AA1445">
        <v>0</v>
      </c>
      <c r="AB1445">
        <v>0</v>
      </c>
      <c r="AC1445">
        <v>3.6321235000000001</v>
      </c>
      <c r="AD1445">
        <v>0</v>
      </c>
      <c r="AE1445">
        <v>0</v>
      </c>
      <c r="AF1445">
        <v>17.877941</v>
      </c>
    </row>
    <row r="1446" spans="1:32" x14ac:dyDescent="0.3">
      <c r="A1446">
        <v>2805358</v>
      </c>
      <c r="B1446">
        <v>1</v>
      </c>
      <c r="C1446" t="s">
        <v>82</v>
      </c>
      <c r="D1446" t="s">
        <v>104</v>
      </c>
      <c r="E1446" t="s">
        <v>5580</v>
      </c>
      <c r="F1446" t="s">
        <v>5581</v>
      </c>
      <c r="G1446" t="s">
        <v>31545</v>
      </c>
      <c r="H1446" t="s">
        <v>185</v>
      </c>
      <c r="I1446" t="s">
        <v>79</v>
      </c>
      <c r="J1446" t="s">
        <v>135</v>
      </c>
      <c r="K1446" t="s">
        <v>22</v>
      </c>
      <c r="L1446" t="s">
        <v>186</v>
      </c>
      <c r="M1446" t="s">
        <v>5582</v>
      </c>
      <c r="N1446" t="s">
        <v>5583</v>
      </c>
      <c r="O1446">
        <v>0.18388888888888888</v>
      </c>
      <c r="P1446">
        <v>0</v>
      </c>
      <c r="Q1446">
        <v>1069</v>
      </c>
      <c r="R1446">
        <v>0</v>
      </c>
      <c r="S1446">
        <v>0</v>
      </c>
      <c r="T1446">
        <v>1</v>
      </c>
      <c r="U1446">
        <v>2179</v>
      </c>
      <c r="V1446">
        <v>0</v>
      </c>
      <c r="W1446">
        <v>3</v>
      </c>
      <c r="X1446">
        <v>0</v>
      </c>
      <c r="Y1446">
        <v>66.380516</v>
      </c>
      <c r="Z1446">
        <v>0</v>
      </c>
      <c r="AA1446">
        <v>0</v>
      </c>
      <c r="AB1446">
        <v>38.492058</v>
      </c>
      <c r="AC1446">
        <v>163.11753999999999</v>
      </c>
      <c r="AD1446">
        <v>0</v>
      </c>
      <c r="AE1446">
        <v>0.9657848</v>
      </c>
      <c r="AF1446">
        <v>268.95589999999999</v>
      </c>
    </row>
    <row r="1447" spans="1:32" x14ac:dyDescent="0.3">
      <c r="A1447">
        <v>2805320</v>
      </c>
      <c r="B1447">
        <v>1</v>
      </c>
      <c r="C1447" t="s">
        <v>82</v>
      </c>
      <c r="D1447" t="s">
        <v>90</v>
      </c>
      <c r="E1447" t="s">
        <v>5584</v>
      </c>
      <c r="F1447" t="s">
        <v>5585</v>
      </c>
      <c r="G1447" t="s">
        <v>31552</v>
      </c>
      <c r="H1447" t="s">
        <v>145</v>
      </c>
      <c r="I1447" t="s">
        <v>78</v>
      </c>
      <c r="J1447" t="s">
        <v>135</v>
      </c>
      <c r="K1447" t="s">
        <v>22</v>
      </c>
      <c r="L1447" t="s">
        <v>136</v>
      </c>
      <c r="M1447" t="s">
        <v>5586</v>
      </c>
      <c r="N1447" t="s">
        <v>5587</v>
      </c>
      <c r="O1447">
        <v>0.15333333333333332</v>
      </c>
      <c r="P1447">
        <v>0</v>
      </c>
      <c r="Q1447">
        <v>363</v>
      </c>
      <c r="R1447">
        <v>0</v>
      </c>
      <c r="S1447">
        <v>0</v>
      </c>
      <c r="T1447">
        <v>0</v>
      </c>
      <c r="U1447">
        <v>33</v>
      </c>
      <c r="V1447">
        <v>0</v>
      </c>
      <c r="W1447">
        <v>2</v>
      </c>
      <c r="X1447">
        <v>0</v>
      </c>
      <c r="Y1447">
        <v>17.743320000000001</v>
      </c>
      <c r="Z1447">
        <v>0</v>
      </c>
      <c r="AA1447">
        <v>0</v>
      </c>
      <c r="AB1447">
        <v>0</v>
      </c>
      <c r="AC1447">
        <v>9.1178875000000001</v>
      </c>
      <c r="AD1447">
        <v>0</v>
      </c>
      <c r="AE1447">
        <v>1.3152078</v>
      </c>
      <c r="AF1447">
        <v>28.176416</v>
      </c>
    </row>
    <row r="1448" spans="1:32" x14ac:dyDescent="0.3">
      <c r="A1448">
        <v>2805327</v>
      </c>
      <c r="B1448">
        <v>1</v>
      </c>
      <c r="C1448" t="s">
        <v>82</v>
      </c>
      <c r="D1448" t="s">
        <v>107</v>
      </c>
      <c r="E1448" t="s">
        <v>5588</v>
      </c>
      <c r="F1448" t="s">
        <v>5589</v>
      </c>
      <c r="G1448" t="s">
        <v>31551</v>
      </c>
      <c r="H1448" t="s">
        <v>134</v>
      </c>
      <c r="I1448" t="s">
        <v>79</v>
      </c>
      <c r="J1448" t="s">
        <v>135</v>
      </c>
      <c r="K1448" t="s">
        <v>22</v>
      </c>
      <c r="L1448" t="s">
        <v>136</v>
      </c>
      <c r="M1448" t="s">
        <v>5590</v>
      </c>
      <c r="N1448" t="s">
        <v>5591</v>
      </c>
      <c r="O1448">
        <v>0.15972222222222221</v>
      </c>
      <c r="P1448">
        <v>1</v>
      </c>
      <c r="Q1448">
        <v>1806</v>
      </c>
      <c r="R1448">
        <v>0</v>
      </c>
      <c r="S1448">
        <v>11</v>
      </c>
      <c r="T1448">
        <v>4</v>
      </c>
      <c r="U1448">
        <v>113</v>
      </c>
      <c r="V1448">
        <v>0</v>
      </c>
      <c r="W1448">
        <v>1</v>
      </c>
      <c r="X1448">
        <v>3.7032569999999998</v>
      </c>
      <c r="Y1448">
        <v>93.863069999999993</v>
      </c>
      <c r="Z1448">
        <v>0</v>
      </c>
      <c r="AA1448">
        <v>0.23093950999999999</v>
      </c>
      <c r="AB1448">
        <v>31.969503</v>
      </c>
      <c r="AC1448">
        <v>44.983849999999997</v>
      </c>
      <c r="AD1448">
        <v>0</v>
      </c>
      <c r="AE1448">
        <v>4.7510513999999997</v>
      </c>
      <c r="AF1448">
        <v>179.50165999999999</v>
      </c>
    </row>
    <row r="1449" spans="1:32" x14ac:dyDescent="0.3">
      <c r="A1449">
        <v>2805359</v>
      </c>
      <c r="B1449">
        <v>1</v>
      </c>
      <c r="C1449" t="s">
        <v>82</v>
      </c>
      <c r="D1449" t="s">
        <v>99</v>
      </c>
      <c r="E1449" t="s">
        <v>5592</v>
      </c>
      <c r="F1449" t="s">
        <v>5593</v>
      </c>
      <c r="G1449" t="s">
        <v>31545</v>
      </c>
      <c r="H1449" t="s">
        <v>185</v>
      </c>
      <c r="I1449" t="s">
        <v>79</v>
      </c>
      <c r="J1449" t="s">
        <v>135</v>
      </c>
      <c r="K1449" t="s">
        <v>22</v>
      </c>
      <c r="L1449" t="s">
        <v>186</v>
      </c>
      <c r="M1449" t="s">
        <v>5594</v>
      </c>
      <c r="N1449" t="s">
        <v>5595</v>
      </c>
      <c r="O1449">
        <v>0.22138888888888889</v>
      </c>
      <c r="P1449">
        <v>11</v>
      </c>
      <c r="Q1449">
        <v>5996</v>
      </c>
      <c r="R1449">
        <v>16</v>
      </c>
      <c r="S1449">
        <v>217</v>
      </c>
      <c r="T1449">
        <v>43</v>
      </c>
      <c r="U1449">
        <v>755</v>
      </c>
      <c r="V1449">
        <v>0</v>
      </c>
      <c r="W1449">
        <v>10</v>
      </c>
      <c r="X1449">
        <v>8.2184980000000003</v>
      </c>
      <c r="Y1449">
        <v>354.99072000000001</v>
      </c>
      <c r="Z1449">
        <v>2.2405305000000002</v>
      </c>
      <c r="AA1449">
        <v>10.835113</v>
      </c>
      <c r="AB1449">
        <v>104.54693</v>
      </c>
      <c r="AC1449">
        <v>114.170784</v>
      </c>
      <c r="AD1449">
        <v>0</v>
      </c>
      <c r="AE1449">
        <v>12.456528</v>
      </c>
      <c r="AF1449">
        <v>607.45910000000003</v>
      </c>
    </row>
    <row r="1450" spans="1:32" x14ac:dyDescent="0.3">
      <c r="A1450">
        <v>2805251</v>
      </c>
      <c r="B1450">
        <v>1</v>
      </c>
      <c r="C1450" t="s">
        <v>82</v>
      </c>
      <c r="D1450" t="s">
        <v>91</v>
      </c>
      <c r="E1450" t="s">
        <v>5596</v>
      </c>
      <c r="F1450" t="s">
        <v>5597</v>
      </c>
      <c r="G1450" t="s">
        <v>31550</v>
      </c>
      <c r="H1450" t="s">
        <v>380</v>
      </c>
      <c r="I1450" t="s">
        <v>78</v>
      </c>
      <c r="J1450" t="s">
        <v>135</v>
      </c>
      <c r="K1450" t="s">
        <v>22</v>
      </c>
      <c r="L1450" t="s">
        <v>136</v>
      </c>
      <c r="M1450" t="s">
        <v>5598</v>
      </c>
      <c r="N1450" t="s">
        <v>5599</v>
      </c>
      <c r="O1450">
        <v>3.7566666666666668</v>
      </c>
      <c r="P1450">
        <v>0</v>
      </c>
      <c r="Q1450">
        <v>25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21.770548000000002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21.770548000000002</v>
      </c>
    </row>
    <row r="1451" spans="1:32" x14ac:dyDescent="0.3">
      <c r="A1451">
        <v>2805241</v>
      </c>
      <c r="B1451">
        <v>1</v>
      </c>
      <c r="C1451" t="s">
        <v>82</v>
      </c>
      <c r="D1451" t="s">
        <v>98</v>
      </c>
      <c r="E1451" t="s">
        <v>5600</v>
      </c>
      <c r="F1451" t="s">
        <v>5601</v>
      </c>
      <c r="G1451" t="s">
        <v>31548</v>
      </c>
      <c r="H1451" t="s">
        <v>333</v>
      </c>
      <c r="I1451" t="s">
        <v>78</v>
      </c>
      <c r="J1451" t="s">
        <v>135</v>
      </c>
      <c r="K1451" t="s">
        <v>22</v>
      </c>
      <c r="L1451" t="s">
        <v>136</v>
      </c>
      <c r="M1451" t="s">
        <v>5602</v>
      </c>
      <c r="N1451" t="s">
        <v>5603</v>
      </c>
      <c r="O1451">
        <v>1.0191666666666668</v>
      </c>
      <c r="P1451">
        <v>0</v>
      </c>
      <c r="Q1451">
        <v>3</v>
      </c>
      <c r="R1451">
        <v>0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0</v>
      </c>
      <c r="Y1451">
        <v>1.3925661</v>
      </c>
      <c r="Z1451">
        <v>0</v>
      </c>
      <c r="AA1451">
        <v>0</v>
      </c>
      <c r="AB1451">
        <v>0</v>
      </c>
      <c r="AC1451">
        <v>4.7437939999999998E-2</v>
      </c>
      <c r="AD1451">
        <v>0</v>
      </c>
      <c r="AE1451">
        <v>0</v>
      </c>
      <c r="AF1451">
        <v>1.4400040000000001</v>
      </c>
    </row>
    <row r="1452" spans="1:32" x14ac:dyDescent="0.3">
      <c r="A1452">
        <v>2805268</v>
      </c>
      <c r="B1452">
        <v>1</v>
      </c>
      <c r="C1452" t="s">
        <v>82</v>
      </c>
      <c r="D1452" t="s">
        <v>106</v>
      </c>
      <c r="E1452" t="s">
        <v>5604</v>
      </c>
      <c r="F1452" t="s">
        <v>5605</v>
      </c>
      <c r="G1452" t="s">
        <v>31546</v>
      </c>
      <c r="H1452" t="s">
        <v>223</v>
      </c>
      <c r="I1452" t="s">
        <v>78</v>
      </c>
      <c r="J1452" t="s">
        <v>135</v>
      </c>
      <c r="K1452" t="s">
        <v>22</v>
      </c>
      <c r="L1452" t="s">
        <v>136</v>
      </c>
      <c r="M1452" t="s">
        <v>5606</v>
      </c>
      <c r="N1452" t="s">
        <v>5607</v>
      </c>
      <c r="O1452">
        <v>0.65527777777777774</v>
      </c>
      <c r="P1452">
        <v>0</v>
      </c>
      <c r="Q1452">
        <v>86</v>
      </c>
      <c r="R1452">
        <v>0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0</v>
      </c>
      <c r="Y1452">
        <v>17.103584000000001</v>
      </c>
      <c r="Z1452">
        <v>0</v>
      </c>
      <c r="AA1452">
        <v>0</v>
      </c>
      <c r="AB1452">
        <v>0</v>
      </c>
      <c r="AC1452">
        <v>9.21429E-3</v>
      </c>
      <c r="AD1452">
        <v>0</v>
      </c>
      <c r="AE1452">
        <v>0</v>
      </c>
      <c r="AF1452">
        <v>17.112798999999999</v>
      </c>
    </row>
    <row r="1453" spans="1:32" x14ac:dyDescent="0.3">
      <c r="A1453">
        <v>2805228</v>
      </c>
      <c r="B1453">
        <v>1</v>
      </c>
      <c r="C1453" t="s">
        <v>82</v>
      </c>
      <c r="D1453" t="s">
        <v>88</v>
      </c>
      <c r="E1453" t="s">
        <v>5608</v>
      </c>
      <c r="F1453" t="s">
        <v>5609</v>
      </c>
      <c r="G1453" t="s">
        <v>31546</v>
      </c>
      <c r="H1453" t="s">
        <v>223</v>
      </c>
      <c r="I1453" t="s">
        <v>78</v>
      </c>
      <c r="J1453" t="s">
        <v>135</v>
      </c>
      <c r="K1453" t="s">
        <v>22</v>
      </c>
      <c r="L1453" t="s">
        <v>136</v>
      </c>
      <c r="M1453" t="s">
        <v>5610</v>
      </c>
      <c r="N1453" t="s">
        <v>5611</v>
      </c>
      <c r="O1453">
        <v>4.8444444444444441</v>
      </c>
      <c r="P1453">
        <v>0</v>
      </c>
      <c r="Q1453">
        <v>23</v>
      </c>
      <c r="R1453">
        <v>0</v>
      </c>
      <c r="S1453">
        <v>0</v>
      </c>
      <c r="T1453">
        <v>0</v>
      </c>
      <c r="U1453">
        <v>2</v>
      </c>
      <c r="V1453">
        <v>0</v>
      </c>
      <c r="W1453">
        <v>0</v>
      </c>
      <c r="X1453">
        <v>0</v>
      </c>
      <c r="Y1453">
        <v>8.3679989999999993</v>
      </c>
      <c r="Z1453">
        <v>0</v>
      </c>
      <c r="AA1453">
        <v>0</v>
      </c>
      <c r="AB1453">
        <v>0</v>
      </c>
      <c r="AC1453">
        <v>1.6088502</v>
      </c>
      <c r="AD1453">
        <v>0</v>
      </c>
      <c r="AE1453">
        <v>0</v>
      </c>
      <c r="AF1453">
        <v>9.9768489999999996</v>
      </c>
    </row>
    <row r="1454" spans="1:32" x14ac:dyDescent="0.3">
      <c r="A1454">
        <v>2805254</v>
      </c>
      <c r="B1454">
        <v>1</v>
      </c>
      <c r="C1454" t="s">
        <v>82</v>
      </c>
      <c r="D1454" t="s">
        <v>94</v>
      </c>
      <c r="E1454" t="s">
        <v>5612</v>
      </c>
      <c r="F1454" t="s">
        <v>5613</v>
      </c>
      <c r="G1454" t="s">
        <v>31546</v>
      </c>
      <c r="H1454" t="s">
        <v>223</v>
      </c>
      <c r="I1454" t="s">
        <v>78</v>
      </c>
      <c r="J1454" t="s">
        <v>135</v>
      </c>
      <c r="K1454" t="s">
        <v>22</v>
      </c>
      <c r="L1454" t="s">
        <v>136</v>
      </c>
      <c r="M1454" t="s">
        <v>5614</v>
      </c>
      <c r="N1454" t="s">
        <v>5615</v>
      </c>
      <c r="O1454">
        <v>0.8880555555555556</v>
      </c>
      <c r="P1454">
        <v>0</v>
      </c>
      <c r="Q1454">
        <v>220</v>
      </c>
      <c r="R1454">
        <v>0</v>
      </c>
      <c r="S1454">
        <v>0</v>
      </c>
      <c r="T1454">
        <v>0</v>
      </c>
      <c r="U1454">
        <v>7</v>
      </c>
      <c r="V1454">
        <v>0</v>
      </c>
      <c r="W1454">
        <v>0</v>
      </c>
      <c r="X1454">
        <v>0</v>
      </c>
      <c r="Y1454">
        <v>33.41048</v>
      </c>
      <c r="Z1454">
        <v>0</v>
      </c>
      <c r="AA1454">
        <v>0</v>
      </c>
      <c r="AB1454">
        <v>0</v>
      </c>
      <c r="AC1454">
        <v>0.62730867000000001</v>
      </c>
      <c r="AD1454">
        <v>0</v>
      </c>
      <c r="AE1454">
        <v>0</v>
      </c>
      <c r="AF1454">
        <v>34.037790000000001</v>
      </c>
    </row>
    <row r="1455" spans="1:32" x14ac:dyDescent="0.3">
      <c r="A1455">
        <v>2805209</v>
      </c>
      <c r="B1455">
        <v>1</v>
      </c>
      <c r="C1455" t="s">
        <v>82</v>
      </c>
      <c r="D1455" t="s">
        <v>112</v>
      </c>
      <c r="E1455" t="s">
        <v>5616</v>
      </c>
      <c r="F1455" t="s">
        <v>5617</v>
      </c>
      <c r="G1455" t="s">
        <v>31546</v>
      </c>
      <c r="H1455" t="s">
        <v>1297</v>
      </c>
      <c r="I1455" t="s">
        <v>78</v>
      </c>
      <c r="J1455" t="s">
        <v>135</v>
      </c>
      <c r="K1455" t="s">
        <v>22</v>
      </c>
      <c r="L1455" t="s">
        <v>136</v>
      </c>
      <c r="M1455" t="s">
        <v>5618</v>
      </c>
      <c r="N1455" t="s">
        <v>5619</v>
      </c>
      <c r="O1455">
        <v>4.4550000000000001</v>
      </c>
      <c r="P1455">
        <v>0</v>
      </c>
      <c r="Q1455">
        <v>46</v>
      </c>
      <c r="R1455">
        <v>0</v>
      </c>
      <c r="S1455">
        <v>6</v>
      </c>
      <c r="T1455">
        <v>0</v>
      </c>
      <c r="U1455">
        <v>11</v>
      </c>
      <c r="V1455">
        <v>0</v>
      </c>
      <c r="W1455">
        <v>0</v>
      </c>
      <c r="X1455">
        <v>0</v>
      </c>
      <c r="Y1455">
        <v>67.852019999999996</v>
      </c>
      <c r="Z1455">
        <v>0</v>
      </c>
      <c r="AA1455">
        <v>8.6647560000000006</v>
      </c>
      <c r="AB1455">
        <v>0</v>
      </c>
      <c r="AC1455">
        <v>77.912620000000004</v>
      </c>
      <c r="AD1455">
        <v>0</v>
      </c>
      <c r="AE1455">
        <v>0</v>
      </c>
      <c r="AF1455">
        <v>154.42939999999999</v>
      </c>
    </row>
    <row r="1456" spans="1:32" x14ac:dyDescent="0.3">
      <c r="A1456">
        <v>2805118</v>
      </c>
      <c r="B1456">
        <v>2</v>
      </c>
      <c r="C1456" t="s">
        <v>83</v>
      </c>
      <c r="D1456" t="s">
        <v>116</v>
      </c>
      <c r="E1456" t="s">
        <v>5620</v>
      </c>
      <c r="F1456" t="s">
        <v>5621</v>
      </c>
      <c r="G1456" t="s">
        <v>31551</v>
      </c>
      <c r="H1456" t="s">
        <v>672</v>
      </c>
      <c r="I1456" t="s">
        <v>79</v>
      </c>
      <c r="J1456" t="s">
        <v>135</v>
      </c>
      <c r="K1456" t="s">
        <v>22</v>
      </c>
      <c r="L1456" t="s">
        <v>136</v>
      </c>
      <c r="M1456" t="s">
        <v>5622</v>
      </c>
      <c r="N1456" t="s">
        <v>5623</v>
      </c>
      <c r="O1456">
        <v>0.29749999999999999</v>
      </c>
      <c r="P1456">
        <v>0</v>
      </c>
      <c r="Q1456">
        <v>21</v>
      </c>
      <c r="R1456">
        <v>0</v>
      </c>
      <c r="S1456">
        <v>4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0.4743095</v>
      </c>
      <c r="Z1456">
        <v>0</v>
      </c>
      <c r="AA1456">
        <v>0.36857699999999999</v>
      </c>
      <c r="AB1456">
        <v>0</v>
      </c>
      <c r="AC1456">
        <v>0</v>
      </c>
      <c r="AD1456">
        <v>0</v>
      </c>
      <c r="AE1456">
        <v>0</v>
      </c>
      <c r="AF1456">
        <v>0.84288649999999998</v>
      </c>
    </row>
    <row r="1457" spans="1:32" x14ac:dyDescent="0.3">
      <c r="A1457">
        <v>2805196</v>
      </c>
      <c r="B1457">
        <v>1</v>
      </c>
      <c r="C1457" t="s">
        <v>82</v>
      </c>
      <c r="D1457" t="s">
        <v>111</v>
      </c>
      <c r="E1457" t="s">
        <v>5624</v>
      </c>
      <c r="F1457" t="s">
        <v>5625</v>
      </c>
      <c r="G1457" t="s">
        <v>31545</v>
      </c>
      <c r="H1457" t="s">
        <v>134</v>
      </c>
      <c r="I1457" t="s">
        <v>79</v>
      </c>
      <c r="J1457" t="s">
        <v>135</v>
      </c>
      <c r="K1457" t="s">
        <v>22</v>
      </c>
      <c r="L1457" t="s">
        <v>136</v>
      </c>
      <c r="M1457" t="s">
        <v>5626</v>
      </c>
      <c r="N1457" t="s">
        <v>5627</v>
      </c>
      <c r="O1457">
        <v>0.56472222222222224</v>
      </c>
      <c r="P1457">
        <v>1</v>
      </c>
      <c r="Q1457">
        <v>2</v>
      </c>
      <c r="R1457">
        <v>12</v>
      </c>
      <c r="S1457">
        <v>151</v>
      </c>
      <c r="T1457">
        <v>7</v>
      </c>
      <c r="U1457">
        <v>37</v>
      </c>
      <c r="V1457">
        <v>0</v>
      </c>
      <c r="W1457">
        <v>0</v>
      </c>
      <c r="X1457">
        <v>3.3829231000000002</v>
      </c>
      <c r="Y1457">
        <v>8.0625324999999998E-2</v>
      </c>
      <c r="Z1457">
        <v>1.9602938000000001</v>
      </c>
      <c r="AA1457">
        <v>59.828021999999997</v>
      </c>
      <c r="AB1457">
        <v>36.202601999999999</v>
      </c>
      <c r="AC1457">
        <v>27.415389999999999</v>
      </c>
      <c r="AD1457">
        <v>0</v>
      </c>
      <c r="AE1457">
        <v>0</v>
      </c>
      <c r="AF1457">
        <v>128.86985999999999</v>
      </c>
    </row>
    <row r="1458" spans="1:32" x14ac:dyDescent="0.3">
      <c r="A1458">
        <v>2805097</v>
      </c>
      <c r="B1458">
        <v>1</v>
      </c>
      <c r="C1458" t="s">
        <v>82</v>
      </c>
      <c r="D1458" t="s">
        <v>94</v>
      </c>
      <c r="E1458" t="s">
        <v>5628</v>
      </c>
      <c r="F1458" t="s">
        <v>5629</v>
      </c>
      <c r="G1458" t="s">
        <v>31548</v>
      </c>
      <c r="H1458" t="s">
        <v>893</v>
      </c>
      <c r="I1458" t="s">
        <v>78</v>
      </c>
      <c r="J1458" t="s">
        <v>135</v>
      </c>
      <c r="K1458" t="s">
        <v>22</v>
      </c>
      <c r="L1458" t="s">
        <v>136</v>
      </c>
      <c r="M1458" t="s">
        <v>5630</v>
      </c>
      <c r="N1458" t="s">
        <v>5631</v>
      </c>
      <c r="O1458">
        <v>4.0263888888888886</v>
      </c>
      <c r="P1458">
        <v>0</v>
      </c>
      <c r="Q1458">
        <v>1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4.106746E-2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4.106746E-2</v>
      </c>
    </row>
    <row r="1459" spans="1:32" x14ac:dyDescent="0.3">
      <c r="A1459">
        <v>2805086</v>
      </c>
      <c r="B1459">
        <v>1</v>
      </c>
      <c r="C1459" t="s">
        <v>83</v>
      </c>
      <c r="D1459" t="s">
        <v>116</v>
      </c>
      <c r="E1459" t="s">
        <v>5632</v>
      </c>
      <c r="F1459" t="s">
        <v>5633</v>
      </c>
      <c r="G1459" t="s">
        <v>31548</v>
      </c>
      <c r="H1459" t="s">
        <v>333</v>
      </c>
      <c r="I1459" t="s">
        <v>78</v>
      </c>
      <c r="J1459" t="s">
        <v>135</v>
      </c>
      <c r="K1459" t="s">
        <v>22</v>
      </c>
      <c r="L1459" t="s">
        <v>136</v>
      </c>
      <c r="M1459" t="s">
        <v>5634</v>
      </c>
      <c r="N1459" t="s">
        <v>5635</v>
      </c>
      <c r="O1459">
        <v>1.7541666666666667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3.9679209999999999E-2</v>
      </c>
      <c r="AD1459">
        <v>0</v>
      </c>
      <c r="AE1459">
        <v>0</v>
      </c>
      <c r="AF1459">
        <v>3.9679209999999999E-2</v>
      </c>
    </row>
    <row r="1460" spans="1:32" x14ac:dyDescent="0.3">
      <c r="A1460">
        <v>2805089</v>
      </c>
      <c r="B1460">
        <v>1</v>
      </c>
      <c r="C1460" t="s">
        <v>83</v>
      </c>
      <c r="D1460" t="s">
        <v>119</v>
      </c>
      <c r="E1460" t="s">
        <v>5026</v>
      </c>
      <c r="F1460" t="s">
        <v>5027</v>
      </c>
      <c r="G1460" t="s">
        <v>31550</v>
      </c>
      <c r="H1460" t="s">
        <v>145</v>
      </c>
      <c r="I1460" t="s">
        <v>78</v>
      </c>
      <c r="J1460" t="s">
        <v>135</v>
      </c>
      <c r="K1460" t="s">
        <v>22</v>
      </c>
      <c r="L1460" t="s">
        <v>136</v>
      </c>
      <c r="M1460" t="s">
        <v>5636</v>
      </c>
      <c r="N1460" t="s">
        <v>5637</v>
      </c>
      <c r="O1460">
        <v>0.2713888888888889</v>
      </c>
      <c r="P1460">
        <v>0</v>
      </c>
      <c r="Q1460">
        <v>9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0.36629247999999998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0.36629247999999998</v>
      </c>
    </row>
    <row r="1461" spans="1:32" x14ac:dyDescent="0.3">
      <c r="A1461">
        <v>2805077</v>
      </c>
      <c r="B1461">
        <v>1</v>
      </c>
      <c r="C1461" t="s">
        <v>82</v>
      </c>
      <c r="D1461" t="s">
        <v>113</v>
      </c>
      <c r="E1461" t="s">
        <v>4023</v>
      </c>
      <c r="F1461" t="s">
        <v>4024</v>
      </c>
      <c r="G1461" t="s">
        <v>31545</v>
      </c>
      <c r="H1461" t="s">
        <v>134</v>
      </c>
      <c r="I1461" t="s">
        <v>79</v>
      </c>
      <c r="J1461" t="s">
        <v>135</v>
      </c>
      <c r="K1461" t="s">
        <v>22</v>
      </c>
      <c r="L1461" t="s">
        <v>136</v>
      </c>
      <c r="M1461" t="s">
        <v>5638</v>
      </c>
      <c r="N1461" t="s">
        <v>5639</v>
      </c>
      <c r="O1461">
        <v>0.10027777777777777</v>
      </c>
      <c r="P1461">
        <v>0</v>
      </c>
      <c r="Q1461">
        <v>80</v>
      </c>
      <c r="R1461">
        <v>0</v>
      </c>
      <c r="S1461">
        <v>0</v>
      </c>
      <c r="T1461">
        <v>0</v>
      </c>
      <c r="U1461">
        <v>39</v>
      </c>
      <c r="V1461">
        <v>0</v>
      </c>
      <c r="W1461">
        <v>0</v>
      </c>
      <c r="X1461">
        <v>0</v>
      </c>
      <c r="Y1461">
        <v>2.4779393999999999</v>
      </c>
      <c r="Z1461">
        <v>0</v>
      </c>
      <c r="AA1461">
        <v>0</v>
      </c>
      <c r="AB1461">
        <v>0</v>
      </c>
      <c r="AC1461">
        <v>1.6818875</v>
      </c>
      <c r="AD1461">
        <v>0</v>
      </c>
      <c r="AE1461">
        <v>0</v>
      </c>
      <c r="AF1461">
        <v>4.1598268000000003</v>
      </c>
    </row>
    <row r="1462" spans="1:32" x14ac:dyDescent="0.3">
      <c r="A1462">
        <v>2805070</v>
      </c>
      <c r="B1462">
        <v>1</v>
      </c>
      <c r="C1462" t="s">
        <v>82</v>
      </c>
      <c r="D1462" t="s">
        <v>106</v>
      </c>
      <c r="E1462" t="s">
        <v>5640</v>
      </c>
      <c r="F1462" t="s">
        <v>5641</v>
      </c>
      <c r="G1462" t="s">
        <v>31552</v>
      </c>
      <c r="H1462" t="s">
        <v>1297</v>
      </c>
      <c r="I1462" t="s">
        <v>78</v>
      </c>
      <c r="J1462" t="s">
        <v>135</v>
      </c>
      <c r="K1462" t="s">
        <v>22</v>
      </c>
      <c r="L1462" t="s">
        <v>136</v>
      </c>
      <c r="M1462" t="s">
        <v>5642</v>
      </c>
      <c r="N1462" t="s">
        <v>5643</v>
      </c>
      <c r="O1462">
        <v>1.4222222222222223</v>
      </c>
      <c r="P1462">
        <v>0</v>
      </c>
      <c r="Q1462">
        <v>313</v>
      </c>
      <c r="R1462">
        <v>0</v>
      </c>
      <c r="S1462">
        <v>0</v>
      </c>
      <c r="T1462">
        <v>0</v>
      </c>
      <c r="U1462">
        <v>5</v>
      </c>
      <c r="V1462">
        <v>0</v>
      </c>
      <c r="W1462">
        <v>0</v>
      </c>
      <c r="X1462">
        <v>0</v>
      </c>
      <c r="Y1462">
        <v>108.73398</v>
      </c>
      <c r="Z1462">
        <v>0</v>
      </c>
      <c r="AA1462">
        <v>0</v>
      </c>
      <c r="AB1462">
        <v>0</v>
      </c>
      <c r="AC1462">
        <v>1.6302551000000001</v>
      </c>
      <c r="AD1462">
        <v>0</v>
      </c>
      <c r="AE1462">
        <v>0</v>
      </c>
      <c r="AF1462">
        <v>110.36423499999999</v>
      </c>
    </row>
    <row r="1463" spans="1:32" x14ac:dyDescent="0.3">
      <c r="A1463">
        <v>2804960</v>
      </c>
      <c r="B1463">
        <v>1</v>
      </c>
      <c r="C1463" t="s">
        <v>82</v>
      </c>
      <c r="D1463" t="s">
        <v>90</v>
      </c>
      <c r="E1463" t="s">
        <v>5644</v>
      </c>
      <c r="F1463" t="s">
        <v>5645</v>
      </c>
      <c r="G1463" t="s">
        <v>31546</v>
      </c>
      <c r="H1463" t="s">
        <v>409</v>
      </c>
      <c r="I1463" t="s">
        <v>78</v>
      </c>
      <c r="J1463" t="s">
        <v>135</v>
      </c>
      <c r="K1463" t="s">
        <v>3</v>
      </c>
      <c r="L1463" t="s">
        <v>136</v>
      </c>
      <c r="M1463" t="s">
        <v>5646</v>
      </c>
      <c r="N1463" t="s">
        <v>5647</v>
      </c>
      <c r="O1463">
        <v>1.9491666666666667</v>
      </c>
      <c r="P1463">
        <v>0</v>
      </c>
      <c r="Q1463">
        <v>121</v>
      </c>
      <c r="R1463">
        <v>0</v>
      </c>
      <c r="S1463">
        <v>0</v>
      </c>
      <c r="T1463">
        <v>0</v>
      </c>
      <c r="U1463">
        <v>5</v>
      </c>
      <c r="V1463">
        <v>0</v>
      </c>
      <c r="W1463">
        <v>0</v>
      </c>
      <c r="X1463">
        <v>0</v>
      </c>
      <c r="Y1463">
        <v>76.359290000000001</v>
      </c>
      <c r="Z1463">
        <v>0</v>
      </c>
      <c r="AA1463">
        <v>0</v>
      </c>
      <c r="AB1463">
        <v>0</v>
      </c>
      <c r="AC1463">
        <v>2.8009045000000001</v>
      </c>
      <c r="AD1463">
        <v>0</v>
      </c>
      <c r="AE1463">
        <v>0</v>
      </c>
      <c r="AF1463">
        <v>79.160194000000004</v>
      </c>
    </row>
    <row r="1464" spans="1:32" x14ac:dyDescent="0.3">
      <c r="A1464">
        <v>2804875</v>
      </c>
      <c r="B1464">
        <v>1</v>
      </c>
      <c r="C1464" t="s">
        <v>82</v>
      </c>
      <c r="D1464" t="s">
        <v>109</v>
      </c>
      <c r="E1464" t="s">
        <v>5648</v>
      </c>
      <c r="F1464" t="s">
        <v>5649</v>
      </c>
      <c r="G1464" t="s">
        <v>31546</v>
      </c>
      <c r="H1464" t="s">
        <v>145</v>
      </c>
      <c r="I1464" t="s">
        <v>78</v>
      </c>
      <c r="J1464" t="s">
        <v>135</v>
      </c>
      <c r="K1464" t="s">
        <v>22</v>
      </c>
      <c r="L1464" t="s">
        <v>136</v>
      </c>
      <c r="M1464" t="s">
        <v>5650</v>
      </c>
      <c r="N1464" t="s">
        <v>5651</v>
      </c>
      <c r="O1464">
        <v>4.9227777777777781</v>
      </c>
      <c r="P1464">
        <v>0</v>
      </c>
      <c r="Q1464">
        <v>31</v>
      </c>
      <c r="R1464">
        <v>0</v>
      </c>
      <c r="S1464">
        <v>7</v>
      </c>
      <c r="T1464">
        <v>0</v>
      </c>
      <c r="U1464">
        <v>3</v>
      </c>
      <c r="V1464">
        <v>0</v>
      </c>
      <c r="W1464">
        <v>0</v>
      </c>
      <c r="X1464">
        <v>0</v>
      </c>
      <c r="Y1464">
        <v>35.479702000000003</v>
      </c>
      <c r="Z1464">
        <v>0</v>
      </c>
      <c r="AA1464">
        <v>2.8848433</v>
      </c>
      <c r="AB1464">
        <v>0</v>
      </c>
      <c r="AC1464">
        <v>5.2355270000000003</v>
      </c>
      <c r="AD1464">
        <v>0</v>
      </c>
      <c r="AE1464">
        <v>0</v>
      </c>
      <c r="AF1464">
        <v>43.600070000000002</v>
      </c>
    </row>
    <row r="1465" spans="1:32" x14ac:dyDescent="0.3">
      <c r="A1465">
        <v>2804872</v>
      </c>
      <c r="B1465">
        <v>1</v>
      </c>
      <c r="C1465" t="s">
        <v>83</v>
      </c>
      <c r="D1465" t="s">
        <v>123</v>
      </c>
      <c r="E1465" t="s">
        <v>5652</v>
      </c>
      <c r="F1465" t="s">
        <v>5653</v>
      </c>
      <c r="G1465" t="s">
        <v>31552</v>
      </c>
      <c r="H1465" t="s">
        <v>145</v>
      </c>
      <c r="I1465" t="s">
        <v>78</v>
      </c>
      <c r="J1465" t="s">
        <v>135</v>
      </c>
      <c r="K1465" t="s">
        <v>22</v>
      </c>
      <c r="L1465" t="s">
        <v>136</v>
      </c>
      <c r="M1465" t="s">
        <v>5654</v>
      </c>
      <c r="N1465" t="s">
        <v>5655</v>
      </c>
      <c r="O1465">
        <v>1.2261111111111112</v>
      </c>
      <c r="P1465">
        <v>0</v>
      </c>
      <c r="Q1465">
        <v>41</v>
      </c>
      <c r="R1465">
        <v>0</v>
      </c>
      <c r="S1465">
        <v>1</v>
      </c>
      <c r="T1465">
        <v>0</v>
      </c>
      <c r="U1465">
        <v>1</v>
      </c>
      <c r="V1465">
        <v>0</v>
      </c>
      <c r="W1465">
        <v>0</v>
      </c>
      <c r="X1465">
        <v>0</v>
      </c>
      <c r="Y1465">
        <v>5.5445310000000001</v>
      </c>
      <c r="Z1465">
        <v>0</v>
      </c>
      <c r="AA1465">
        <v>0.60859954000000005</v>
      </c>
      <c r="AB1465">
        <v>0</v>
      </c>
      <c r="AC1465">
        <v>3.1618532000000001E-3</v>
      </c>
      <c r="AD1465">
        <v>0</v>
      </c>
      <c r="AE1465">
        <v>0</v>
      </c>
      <c r="AF1465">
        <v>6.1562919999999997</v>
      </c>
    </row>
    <row r="1466" spans="1:32" x14ac:dyDescent="0.3">
      <c r="A1466">
        <v>2804857</v>
      </c>
      <c r="B1466">
        <v>1</v>
      </c>
      <c r="C1466" t="s">
        <v>82</v>
      </c>
      <c r="D1466" t="s">
        <v>88</v>
      </c>
      <c r="E1466" t="s">
        <v>5656</v>
      </c>
      <c r="F1466" t="s">
        <v>5657</v>
      </c>
      <c r="G1466" t="s">
        <v>31552</v>
      </c>
      <c r="H1466" t="s">
        <v>145</v>
      </c>
      <c r="I1466" t="s">
        <v>78</v>
      </c>
      <c r="J1466" t="s">
        <v>135</v>
      </c>
      <c r="K1466" t="s">
        <v>22</v>
      </c>
      <c r="L1466" t="s">
        <v>136</v>
      </c>
      <c r="M1466" t="s">
        <v>5658</v>
      </c>
      <c r="N1466" t="s">
        <v>5659</v>
      </c>
      <c r="O1466">
        <v>0.83361111111111108</v>
      </c>
      <c r="P1466">
        <v>0</v>
      </c>
      <c r="Q1466">
        <v>65</v>
      </c>
      <c r="R1466">
        <v>0</v>
      </c>
      <c r="S1466">
        <v>17</v>
      </c>
      <c r="T1466">
        <v>0</v>
      </c>
      <c r="U1466">
        <v>15</v>
      </c>
      <c r="V1466">
        <v>0</v>
      </c>
      <c r="W1466">
        <v>0</v>
      </c>
      <c r="X1466">
        <v>0</v>
      </c>
      <c r="Y1466">
        <v>6.1547966000000001</v>
      </c>
      <c r="Z1466">
        <v>0</v>
      </c>
      <c r="AA1466">
        <v>1.4077265000000001</v>
      </c>
      <c r="AB1466">
        <v>0</v>
      </c>
      <c r="AC1466">
        <v>4.6024250000000002</v>
      </c>
      <c r="AD1466">
        <v>0</v>
      </c>
      <c r="AE1466">
        <v>0</v>
      </c>
      <c r="AF1466">
        <v>12.164948000000001</v>
      </c>
    </row>
    <row r="1467" spans="1:32" x14ac:dyDescent="0.3">
      <c r="A1467">
        <v>2804842</v>
      </c>
      <c r="B1467">
        <v>1</v>
      </c>
      <c r="C1467" t="s">
        <v>82</v>
      </c>
      <c r="D1467" t="s">
        <v>103</v>
      </c>
      <c r="E1467" t="s">
        <v>5660</v>
      </c>
      <c r="F1467" t="s">
        <v>5661</v>
      </c>
      <c r="G1467" t="s">
        <v>31552</v>
      </c>
      <c r="H1467" t="s">
        <v>643</v>
      </c>
      <c r="I1467" t="s">
        <v>78</v>
      </c>
      <c r="J1467" t="s">
        <v>135</v>
      </c>
      <c r="K1467" t="s">
        <v>22</v>
      </c>
      <c r="L1467" t="s">
        <v>186</v>
      </c>
      <c r="M1467" t="s">
        <v>5662</v>
      </c>
      <c r="N1467" t="s">
        <v>5663</v>
      </c>
      <c r="O1467">
        <v>6.8427777777777781</v>
      </c>
      <c r="P1467">
        <v>0</v>
      </c>
      <c r="Q1467">
        <v>16</v>
      </c>
      <c r="R1467">
        <v>0</v>
      </c>
      <c r="S1467">
        <v>9</v>
      </c>
      <c r="T1467">
        <v>0</v>
      </c>
      <c r="U1467">
        <v>7</v>
      </c>
      <c r="V1467">
        <v>0</v>
      </c>
      <c r="W1467">
        <v>0</v>
      </c>
      <c r="X1467">
        <v>0</v>
      </c>
      <c r="Y1467">
        <v>17.829445</v>
      </c>
      <c r="Z1467">
        <v>0</v>
      </c>
      <c r="AA1467">
        <v>18.964417999999998</v>
      </c>
      <c r="AB1467">
        <v>0</v>
      </c>
      <c r="AC1467">
        <v>29.004887</v>
      </c>
      <c r="AD1467">
        <v>0</v>
      </c>
      <c r="AE1467">
        <v>0</v>
      </c>
      <c r="AF1467">
        <v>65.798743999999999</v>
      </c>
    </row>
    <row r="1468" spans="1:32" x14ac:dyDescent="0.3">
      <c r="A1468">
        <v>2804854</v>
      </c>
      <c r="B1468">
        <v>1</v>
      </c>
      <c r="C1468" t="s">
        <v>83</v>
      </c>
      <c r="D1468" t="s">
        <v>123</v>
      </c>
      <c r="E1468" t="s">
        <v>5664</v>
      </c>
      <c r="F1468" t="s">
        <v>5665</v>
      </c>
      <c r="G1468" t="s">
        <v>31551</v>
      </c>
      <c r="H1468" t="s">
        <v>643</v>
      </c>
      <c r="I1468" t="s">
        <v>79</v>
      </c>
      <c r="J1468" t="s">
        <v>135</v>
      </c>
      <c r="K1468" t="s">
        <v>22</v>
      </c>
      <c r="L1468" t="s">
        <v>186</v>
      </c>
      <c r="M1468" t="s">
        <v>5666</v>
      </c>
      <c r="N1468" t="s">
        <v>5667</v>
      </c>
      <c r="O1468">
        <v>5.7155555555555555</v>
      </c>
      <c r="P1468">
        <v>0</v>
      </c>
      <c r="Q1468">
        <v>1</v>
      </c>
      <c r="R1468">
        <v>0</v>
      </c>
      <c r="S1468">
        <v>13</v>
      </c>
      <c r="T1468">
        <v>0</v>
      </c>
      <c r="U1468">
        <v>4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50.830584999999999</v>
      </c>
      <c r="AB1468">
        <v>0</v>
      </c>
      <c r="AC1468">
        <v>26.453410999999999</v>
      </c>
      <c r="AD1468">
        <v>0</v>
      </c>
      <c r="AE1468">
        <v>0</v>
      </c>
      <c r="AF1468">
        <v>77.284000000000006</v>
      </c>
    </row>
    <row r="1469" spans="1:32" x14ac:dyDescent="0.3">
      <c r="A1469">
        <v>2804847</v>
      </c>
      <c r="B1469">
        <v>1</v>
      </c>
      <c r="C1469" t="s">
        <v>82</v>
      </c>
      <c r="D1469" t="s">
        <v>88</v>
      </c>
      <c r="E1469" t="s">
        <v>3996</v>
      </c>
      <c r="F1469" t="s">
        <v>642</v>
      </c>
      <c r="G1469" t="s">
        <v>31546</v>
      </c>
      <c r="H1469" t="s">
        <v>648</v>
      </c>
      <c r="I1469" t="s">
        <v>78</v>
      </c>
      <c r="J1469" t="s">
        <v>135</v>
      </c>
      <c r="K1469" t="s">
        <v>22</v>
      </c>
      <c r="L1469" t="s">
        <v>186</v>
      </c>
      <c r="M1469" t="s">
        <v>5668</v>
      </c>
      <c r="N1469" t="s">
        <v>5669</v>
      </c>
      <c r="O1469">
        <v>6.2313888888888886</v>
      </c>
      <c r="P1469">
        <v>0</v>
      </c>
      <c r="Q1469">
        <v>35</v>
      </c>
      <c r="R1469">
        <v>0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0</v>
      </c>
      <c r="Y1469">
        <v>23.000344999999999</v>
      </c>
      <c r="Z1469">
        <v>0</v>
      </c>
      <c r="AA1469">
        <v>0</v>
      </c>
      <c r="AB1469">
        <v>0</v>
      </c>
      <c r="AC1469">
        <v>0.33565196000000003</v>
      </c>
      <c r="AD1469">
        <v>0</v>
      </c>
      <c r="AE1469">
        <v>0</v>
      </c>
      <c r="AF1469">
        <v>23.335996999999999</v>
      </c>
    </row>
    <row r="1470" spans="1:32" x14ac:dyDescent="0.3">
      <c r="A1470">
        <v>2804850</v>
      </c>
      <c r="B1470">
        <v>1</v>
      </c>
      <c r="C1470" t="s">
        <v>82</v>
      </c>
      <c r="D1470" t="s">
        <v>111</v>
      </c>
      <c r="E1470" t="s">
        <v>2311</v>
      </c>
      <c r="F1470" t="s">
        <v>2312</v>
      </c>
      <c r="G1470" t="s">
        <v>31545</v>
      </c>
      <c r="H1470" t="s">
        <v>648</v>
      </c>
      <c r="I1470" t="s">
        <v>79</v>
      </c>
      <c r="J1470" t="s">
        <v>135</v>
      </c>
      <c r="K1470" t="s">
        <v>22</v>
      </c>
      <c r="L1470" t="s">
        <v>186</v>
      </c>
      <c r="M1470" t="s">
        <v>5670</v>
      </c>
      <c r="N1470" t="s">
        <v>5671</v>
      </c>
      <c r="O1470">
        <v>5.1447222222222226</v>
      </c>
      <c r="P1470">
        <v>2</v>
      </c>
      <c r="Q1470">
        <v>5</v>
      </c>
      <c r="R1470">
        <v>67</v>
      </c>
      <c r="S1470">
        <v>340</v>
      </c>
      <c r="T1470">
        <v>27</v>
      </c>
      <c r="U1470">
        <v>59</v>
      </c>
      <c r="V1470">
        <v>0</v>
      </c>
      <c r="W1470">
        <v>0</v>
      </c>
      <c r="X1470">
        <v>2.1997566000000002</v>
      </c>
      <c r="Y1470">
        <v>8.9944725000000005</v>
      </c>
      <c r="Z1470">
        <v>1469.3761999999999</v>
      </c>
      <c r="AA1470">
        <v>1202.2782</v>
      </c>
      <c r="AB1470">
        <v>149.4547</v>
      </c>
      <c r="AC1470">
        <v>141.41084000000001</v>
      </c>
      <c r="AD1470">
        <v>0</v>
      </c>
      <c r="AE1470">
        <v>0</v>
      </c>
      <c r="AF1470">
        <v>2973.7139999999999</v>
      </c>
    </row>
    <row r="1471" spans="1:32" x14ac:dyDescent="0.3">
      <c r="A1471">
        <v>2804818</v>
      </c>
      <c r="B1471">
        <v>1</v>
      </c>
      <c r="C1471" t="s">
        <v>82</v>
      </c>
      <c r="D1471" t="s">
        <v>84</v>
      </c>
      <c r="E1471" t="s">
        <v>3405</v>
      </c>
      <c r="F1471" t="s">
        <v>3406</v>
      </c>
      <c r="G1471" t="s">
        <v>31547</v>
      </c>
      <c r="H1471" t="s">
        <v>3105</v>
      </c>
      <c r="I1471" t="s">
        <v>79</v>
      </c>
      <c r="J1471" t="s">
        <v>135</v>
      </c>
      <c r="K1471" t="s">
        <v>22</v>
      </c>
      <c r="L1471" t="s">
        <v>136</v>
      </c>
      <c r="M1471" t="s">
        <v>5672</v>
      </c>
      <c r="N1471" t="s">
        <v>5673</v>
      </c>
      <c r="O1471">
        <v>4.3083333333333336</v>
      </c>
      <c r="P1471">
        <v>0</v>
      </c>
      <c r="Q1471">
        <v>35</v>
      </c>
      <c r="R1471">
        <v>0</v>
      </c>
      <c r="S1471">
        <v>0</v>
      </c>
      <c r="T1471">
        <v>8</v>
      </c>
      <c r="U1471">
        <v>1</v>
      </c>
      <c r="V1471">
        <v>1</v>
      </c>
      <c r="W1471">
        <v>0</v>
      </c>
      <c r="X1471">
        <v>0</v>
      </c>
      <c r="Y1471">
        <v>30.568155000000001</v>
      </c>
      <c r="Z1471">
        <v>0</v>
      </c>
      <c r="AA1471">
        <v>0</v>
      </c>
      <c r="AB1471">
        <v>2964.9385000000002</v>
      </c>
      <c r="AC1471">
        <v>0</v>
      </c>
      <c r="AD1471">
        <v>303.80581999999998</v>
      </c>
      <c r="AE1471">
        <v>0</v>
      </c>
      <c r="AF1471">
        <v>3299.3125</v>
      </c>
    </row>
    <row r="1472" spans="1:32" x14ac:dyDescent="0.3">
      <c r="A1472">
        <v>2806723</v>
      </c>
      <c r="B1472">
        <v>1</v>
      </c>
      <c r="C1472" t="s">
        <v>82</v>
      </c>
      <c r="D1472" t="s">
        <v>98</v>
      </c>
      <c r="E1472" t="s">
        <v>5674</v>
      </c>
      <c r="F1472" t="s">
        <v>5675</v>
      </c>
      <c r="G1472" t="s">
        <v>31552</v>
      </c>
      <c r="H1472" t="s">
        <v>3706</v>
      </c>
      <c r="I1472" t="s">
        <v>78</v>
      </c>
      <c r="J1472" t="s">
        <v>135</v>
      </c>
      <c r="K1472" t="s">
        <v>22</v>
      </c>
      <c r="L1472" t="s">
        <v>136</v>
      </c>
      <c r="M1472" t="s">
        <v>5676</v>
      </c>
      <c r="N1472" t="s">
        <v>5677</v>
      </c>
      <c r="O1472">
        <v>0.77916666666666667</v>
      </c>
      <c r="P1472">
        <v>0</v>
      </c>
      <c r="Q1472">
        <v>542</v>
      </c>
      <c r="R1472">
        <v>0</v>
      </c>
      <c r="S1472">
        <v>0</v>
      </c>
      <c r="T1472">
        <v>0</v>
      </c>
      <c r="U1472">
        <v>63</v>
      </c>
      <c r="V1472">
        <v>0</v>
      </c>
      <c r="W1472">
        <v>0</v>
      </c>
      <c r="X1472">
        <v>0</v>
      </c>
      <c r="Y1472">
        <v>116.50564</v>
      </c>
      <c r="Z1472">
        <v>0</v>
      </c>
      <c r="AA1472">
        <v>0</v>
      </c>
      <c r="AB1472">
        <v>0</v>
      </c>
      <c r="AC1472">
        <v>43.560450000000003</v>
      </c>
      <c r="AD1472">
        <v>0</v>
      </c>
      <c r="AE1472">
        <v>0</v>
      </c>
      <c r="AF1472">
        <v>160.06609</v>
      </c>
    </row>
    <row r="1473" spans="1:32" x14ac:dyDescent="0.3">
      <c r="A1473">
        <v>2806730</v>
      </c>
      <c r="B1473">
        <v>1</v>
      </c>
      <c r="C1473" t="s">
        <v>82</v>
      </c>
      <c r="D1473" t="s">
        <v>108</v>
      </c>
      <c r="E1473" t="s">
        <v>5678</v>
      </c>
      <c r="F1473" t="s">
        <v>5679</v>
      </c>
      <c r="G1473" t="s">
        <v>31549</v>
      </c>
      <c r="H1473" t="s">
        <v>134</v>
      </c>
      <c r="I1473" t="s">
        <v>79</v>
      </c>
      <c r="J1473" t="s">
        <v>135</v>
      </c>
      <c r="K1473" t="s">
        <v>22</v>
      </c>
      <c r="L1473" t="s">
        <v>136</v>
      </c>
      <c r="M1473" t="s">
        <v>5680</v>
      </c>
      <c r="N1473" t="s">
        <v>5681</v>
      </c>
      <c r="O1473">
        <v>0.25194444444444447</v>
      </c>
      <c r="P1473">
        <v>0</v>
      </c>
      <c r="Q1473">
        <v>811</v>
      </c>
      <c r="R1473">
        <v>0</v>
      </c>
      <c r="S1473">
        <v>21</v>
      </c>
      <c r="T1473">
        <v>1</v>
      </c>
      <c r="U1473">
        <v>190</v>
      </c>
      <c r="V1473">
        <v>0</v>
      </c>
      <c r="W1473">
        <v>1</v>
      </c>
      <c r="X1473">
        <v>0</v>
      </c>
      <c r="Y1473">
        <v>53.391415000000002</v>
      </c>
      <c r="Z1473">
        <v>0</v>
      </c>
      <c r="AA1473">
        <v>2.0418227</v>
      </c>
      <c r="AB1473">
        <v>4.3109719999999996</v>
      </c>
      <c r="AC1473">
        <v>27.695679999999999</v>
      </c>
      <c r="AD1473">
        <v>0</v>
      </c>
      <c r="AE1473">
        <v>0.19506285000000001</v>
      </c>
      <c r="AF1473">
        <v>87.634960000000007</v>
      </c>
    </row>
    <row r="1474" spans="1:32" x14ac:dyDescent="0.3">
      <c r="A1474">
        <v>2806635</v>
      </c>
      <c r="B1474">
        <v>1</v>
      </c>
      <c r="C1474" t="s">
        <v>82</v>
      </c>
      <c r="D1474" t="s">
        <v>91</v>
      </c>
      <c r="E1474" t="s">
        <v>2444</v>
      </c>
      <c r="F1474" t="s">
        <v>2445</v>
      </c>
      <c r="G1474" t="s">
        <v>31546</v>
      </c>
      <c r="H1474" t="s">
        <v>223</v>
      </c>
      <c r="I1474" t="s">
        <v>78</v>
      </c>
      <c r="J1474" t="s">
        <v>135</v>
      </c>
      <c r="K1474" t="s">
        <v>22</v>
      </c>
      <c r="L1474" t="s">
        <v>136</v>
      </c>
      <c r="M1474" t="s">
        <v>5682</v>
      </c>
      <c r="N1474" t="s">
        <v>5683</v>
      </c>
      <c r="O1474">
        <v>2.8416666666666668</v>
      </c>
      <c r="P1474">
        <v>0</v>
      </c>
      <c r="Q1474">
        <v>74</v>
      </c>
      <c r="R1474">
        <v>0</v>
      </c>
      <c r="S1474">
        <v>1</v>
      </c>
      <c r="T1474">
        <v>0</v>
      </c>
      <c r="U1474">
        <v>4</v>
      </c>
      <c r="V1474">
        <v>0</v>
      </c>
      <c r="W1474">
        <v>0</v>
      </c>
      <c r="X1474">
        <v>0</v>
      </c>
      <c r="Y1474">
        <v>56.923045999999999</v>
      </c>
      <c r="Z1474">
        <v>0</v>
      </c>
      <c r="AA1474">
        <v>0.31375312999999999</v>
      </c>
      <c r="AB1474">
        <v>0</v>
      </c>
      <c r="AC1474">
        <v>16.910803000000001</v>
      </c>
      <c r="AD1474">
        <v>0</v>
      </c>
      <c r="AE1474">
        <v>0</v>
      </c>
      <c r="AF1474">
        <v>74.147605999999996</v>
      </c>
    </row>
    <row r="1475" spans="1:32" x14ac:dyDescent="0.3">
      <c r="A1475">
        <v>2806623</v>
      </c>
      <c r="B1475">
        <v>1</v>
      </c>
      <c r="C1475" t="s">
        <v>82</v>
      </c>
      <c r="D1475" t="s">
        <v>104</v>
      </c>
      <c r="E1475" t="s">
        <v>698</v>
      </c>
      <c r="F1475" t="s">
        <v>699</v>
      </c>
      <c r="G1475" t="s">
        <v>31546</v>
      </c>
      <c r="H1475" t="s">
        <v>223</v>
      </c>
      <c r="I1475" t="s">
        <v>78</v>
      </c>
      <c r="J1475" t="s">
        <v>135</v>
      </c>
      <c r="K1475" t="s">
        <v>22</v>
      </c>
      <c r="L1475" t="s">
        <v>136</v>
      </c>
      <c r="M1475" t="s">
        <v>5684</v>
      </c>
      <c r="N1475" t="s">
        <v>5685</v>
      </c>
      <c r="O1475">
        <v>1.0249999999999999</v>
      </c>
      <c r="P1475">
        <v>0</v>
      </c>
      <c r="Q1475">
        <v>170</v>
      </c>
      <c r="R1475">
        <v>0</v>
      </c>
      <c r="S1475">
        <v>0</v>
      </c>
      <c r="T1475">
        <v>0</v>
      </c>
      <c r="U1475">
        <v>7</v>
      </c>
      <c r="V1475">
        <v>0</v>
      </c>
      <c r="W1475">
        <v>0</v>
      </c>
      <c r="X1475">
        <v>0</v>
      </c>
      <c r="Y1475">
        <v>40.607469999999999</v>
      </c>
      <c r="Z1475">
        <v>0</v>
      </c>
      <c r="AA1475">
        <v>0</v>
      </c>
      <c r="AB1475">
        <v>0</v>
      </c>
      <c r="AC1475">
        <v>7.8215409999999999</v>
      </c>
      <c r="AD1475">
        <v>0</v>
      </c>
      <c r="AE1475">
        <v>0</v>
      </c>
      <c r="AF1475">
        <v>48.429012</v>
      </c>
    </row>
    <row r="1476" spans="1:32" x14ac:dyDescent="0.3">
      <c r="A1476">
        <v>2806525</v>
      </c>
      <c r="B1476">
        <v>1</v>
      </c>
      <c r="C1476" t="s">
        <v>82</v>
      </c>
      <c r="D1476" t="s">
        <v>106</v>
      </c>
      <c r="E1476" t="s">
        <v>5686</v>
      </c>
      <c r="F1476" t="s">
        <v>972</v>
      </c>
      <c r="G1476" t="s">
        <v>31545</v>
      </c>
      <c r="H1476" t="s">
        <v>134</v>
      </c>
      <c r="I1476" t="s">
        <v>79</v>
      </c>
      <c r="J1476" t="s">
        <v>135</v>
      </c>
      <c r="K1476" t="s">
        <v>22</v>
      </c>
      <c r="L1476" t="s">
        <v>136</v>
      </c>
      <c r="M1476" t="s">
        <v>5687</v>
      </c>
      <c r="N1476" t="s">
        <v>5688</v>
      </c>
      <c r="O1476">
        <v>0.14694444444444443</v>
      </c>
      <c r="P1476">
        <v>0</v>
      </c>
      <c r="Q1476">
        <v>273</v>
      </c>
      <c r="R1476">
        <v>0</v>
      </c>
      <c r="S1476">
        <v>0</v>
      </c>
      <c r="T1476">
        <v>1</v>
      </c>
      <c r="U1476">
        <v>7</v>
      </c>
      <c r="V1476">
        <v>0</v>
      </c>
      <c r="W1476">
        <v>0</v>
      </c>
      <c r="X1476">
        <v>0</v>
      </c>
      <c r="Y1476">
        <v>10.92487</v>
      </c>
      <c r="Z1476">
        <v>0</v>
      </c>
      <c r="AA1476">
        <v>0</v>
      </c>
      <c r="AB1476">
        <v>22.227077000000001</v>
      </c>
      <c r="AC1476">
        <v>2.1071992000000002</v>
      </c>
      <c r="AD1476">
        <v>0</v>
      </c>
      <c r="AE1476">
        <v>0</v>
      </c>
      <c r="AF1476">
        <v>35.259143999999999</v>
      </c>
    </row>
    <row r="1477" spans="1:32" x14ac:dyDescent="0.3">
      <c r="A1477">
        <v>2806494</v>
      </c>
      <c r="B1477">
        <v>1</v>
      </c>
      <c r="C1477" t="s">
        <v>82</v>
      </c>
      <c r="D1477" t="s">
        <v>92</v>
      </c>
      <c r="E1477" t="s">
        <v>5689</v>
      </c>
      <c r="F1477" t="s">
        <v>5690</v>
      </c>
      <c r="G1477" t="s">
        <v>31548</v>
      </c>
      <c r="H1477" t="s">
        <v>333</v>
      </c>
      <c r="I1477" t="s">
        <v>78</v>
      </c>
      <c r="J1477" t="s">
        <v>135</v>
      </c>
      <c r="K1477" t="s">
        <v>22</v>
      </c>
      <c r="L1477" t="s">
        <v>136</v>
      </c>
      <c r="M1477" t="s">
        <v>5691</v>
      </c>
      <c r="N1477" t="s">
        <v>5692</v>
      </c>
      <c r="O1477">
        <v>3.1444444444444444</v>
      </c>
      <c r="P1477">
        <v>0</v>
      </c>
      <c r="Q1477">
        <v>7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8.0055790000000009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8.0055790000000009</v>
      </c>
    </row>
    <row r="1478" spans="1:32" x14ac:dyDescent="0.3">
      <c r="A1478">
        <v>2806470</v>
      </c>
      <c r="B1478">
        <v>1</v>
      </c>
      <c r="C1478" t="s">
        <v>83</v>
      </c>
      <c r="D1478" t="s">
        <v>128</v>
      </c>
      <c r="E1478" t="s">
        <v>5693</v>
      </c>
      <c r="F1478" t="s">
        <v>5694</v>
      </c>
      <c r="G1478" t="s">
        <v>31546</v>
      </c>
      <c r="H1478" t="s">
        <v>223</v>
      </c>
      <c r="I1478" t="s">
        <v>78</v>
      </c>
      <c r="J1478" t="s">
        <v>135</v>
      </c>
      <c r="K1478" t="s">
        <v>22</v>
      </c>
      <c r="L1478" t="s">
        <v>136</v>
      </c>
      <c r="M1478" t="s">
        <v>5695</v>
      </c>
      <c r="N1478" t="s">
        <v>5696</v>
      </c>
      <c r="O1478">
        <v>1.4277777777777778</v>
      </c>
      <c r="P1478">
        <v>0</v>
      </c>
      <c r="Q1478">
        <v>5</v>
      </c>
      <c r="R1478">
        <v>0</v>
      </c>
      <c r="S1478">
        <v>9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0.65367776</v>
      </c>
      <c r="Z1478">
        <v>0</v>
      </c>
      <c r="AA1478">
        <v>1.9011880999999999</v>
      </c>
      <c r="AB1478">
        <v>0</v>
      </c>
      <c r="AC1478">
        <v>0</v>
      </c>
      <c r="AD1478">
        <v>0</v>
      </c>
      <c r="AE1478">
        <v>0</v>
      </c>
      <c r="AF1478">
        <v>2.5548658</v>
      </c>
    </row>
    <row r="1479" spans="1:32" x14ac:dyDescent="0.3">
      <c r="A1479">
        <v>2806441</v>
      </c>
      <c r="B1479">
        <v>1</v>
      </c>
      <c r="C1479" t="s">
        <v>82</v>
      </c>
      <c r="D1479" t="s">
        <v>108</v>
      </c>
      <c r="E1479" t="s">
        <v>5697</v>
      </c>
      <c r="F1479" t="s">
        <v>5698</v>
      </c>
      <c r="G1479" t="s">
        <v>31546</v>
      </c>
      <c r="H1479" t="s">
        <v>223</v>
      </c>
      <c r="I1479" t="s">
        <v>78</v>
      </c>
      <c r="J1479" t="s">
        <v>135</v>
      </c>
      <c r="K1479" t="s">
        <v>22</v>
      </c>
      <c r="L1479" t="s">
        <v>136</v>
      </c>
      <c r="M1479" t="s">
        <v>5699</v>
      </c>
      <c r="N1479" t="s">
        <v>5700</v>
      </c>
      <c r="O1479">
        <v>1.0638888888888889</v>
      </c>
      <c r="P1479">
        <v>0</v>
      </c>
      <c r="Q1479">
        <v>0</v>
      </c>
      <c r="R1479">
        <v>0</v>
      </c>
      <c r="S1479">
        <v>2</v>
      </c>
      <c r="T1479">
        <v>0</v>
      </c>
      <c r="U1479">
        <v>1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3.6855120000000001</v>
      </c>
      <c r="AB1479">
        <v>0</v>
      </c>
      <c r="AC1479">
        <v>4.1608476999999997</v>
      </c>
      <c r="AD1479">
        <v>0</v>
      </c>
      <c r="AE1479">
        <v>0</v>
      </c>
      <c r="AF1479">
        <v>7.8463596999999998</v>
      </c>
    </row>
    <row r="1480" spans="1:32" x14ac:dyDescent="0.3">
      <c r="A1480">
        <v>2806388</v>
      </c>
      <c r="B1480">
        <v>1</v>
      </c>
      <c r="C1480" t="s">
        <v>82</v>
      </c>
      <c r="D1480" t="s">
        <v>86</v>
      </c>
      <c r="E1480" t="s">
        <v>2087</v>
      </c>
      <c r="F1480" t="s">
        <v>2088</v>
      </c>
      <c r="G1480" t="s">
        <v>31549</v>
      </c>
      <c r="H1480" t="s">
        <v>185</v>
      </c>
      <c r="I1480" t="s">
        <v>79</v>
      </c>
      <c r="J1480" t="s">
        <v>135</v>
      </c>
      <c r="K1480" t="s">
        <v>22</v>
      </c>
      <c r="L1480" t="s">
        <v>186</v>
      </c>
      <c r="M1480" t="s">
        <v>5701</v>
      </c>
      <c r="N1480" t="s">
        <v>5702</v>
      </c>
      <c r="O1480">
        <v>0.25444444444444442</v>
      </c>
      <c r="P1480">
        <v>0</v>
      </c>
      <c r="Q1480">
        <v>261</v>
      </c>
      <c r="R1480">
        <v>15</v>
      </c>
      <c r="S1480">
        <v>73</v>
      </c>
      <c r="T1480">
        <v>15</v>
      </c>
      <c r="U1480">
        <v>76</v>
      </c>
      <c r="V1480">
        <v>0</v>
      </c>
      <c r="W1480">
        <v>0</v>
      </c>
      <c r="X1480">
        <v>0</v>
      </c>
      <c r="Y1480">
        <v>7.5782714000000002</v>
      </c>
      <c r="Z1480">
        <v>6.0745864000000003</v>
      </c>
      <c r="AA1480">
        <v>2.4627104000000002</v>
      </c>
      <c r="AB1480">
        <v>22.716576</v>
      </c>
      <c r="AC1480">
        <v>6.0673859999999999</v>
      </c>
      <c r="AD1480">
        <v>0</v>
      </c>
      <c r="AE1480">
        <v>0</v>
      </c>
      <c r="AF1480">
        <v>44.899532000000001</v>
      </c>
    </row>
    <row r="1481" spans="1:32" x14ac:dyDescent="0.3">
      <c r="A1481">
        <v>2806370</v>
      </c>
      <c r="B1481">
        <v>1</v>
      </c>
      <c r="C1481" t="s">
        <v>82</v>
      </c>
      <c r="D1481" t="s">
        <v>91</v>
      </c>
      <c r="E1481" t="s">
        <v>5703</v>
      </c>
      <c r="F1481" t="s">
        <v>5704</v>
      </c>
      <c r="G1481" t="s">
        <v>31551</v>
      </c>
      <c r="H1481" t="s">
        <v>134</v>
      </c>
      <c r="I1481" t="s">
        <v>79</v>
      </c>
      <c r="J1481" t="s">
        <v>135</v>
      </c>
      <c r="K1481" t="s">
        <v>22</v>
      </c>
      <c r="L1481" t="s">
        <v>136</v>
      </c>
      <c r="M1481" t="s">
        <v>5705</v>
      </c>
      <c r="N1481" t="s">
        <v>5706</v>
      </c>
      <c r="O1481">
        <v>0.1736111111111111</v>
      </c>
      <c r="P1481">
        <v>0</v>
      </c>
      <c r="Q1481">
        <v>40</v>
      </c>
      <c r="R1481">
        <v>0</v>
      </c>
      <c r="S1481">
        <v>0</v>
      </c>
      <c r="T1481">
        <v>0</v>
      </c>
      <c r="U1481">
        <v>77</v>
      </c>
      <c r="V1481">
        <v>0</v>
      </c>
      <c r="W1481">
        <v>2</v>
      </c>
      <c r="X1481">
        <v>0</v>
      </c>
      <c r="Y1481">
        <v>4.2438345000000002</v>
      </c>
      <c r="Z1481">
        <v>0</v>
      </c>
      <c r="AA1481">
        <v>0</v>
      </c>
      <c r="AB1481">
        <v>0</v>
      </c>
      <c r="AC1481">
        <v>41.778343</v>
      </c>
      <c r="AD1481">
        <v>0</v>
      </c>
      <c r="AE1481">
        <v>3.1936320999999999</v>
      </c>
      <c r="AF1481">
        <v>49.215812999999997</v>
      </c>
    </row>
    <row r="1482" spans="1:32" x14ac:dyDescent="0.3">
      <c r="A1482">
        <v>2806374</v>
      </c>
      <c r="B1482">
        <v>1</v>
      </c>
      <c r="C1482" t="s">
        <v>82</v>
      </c>
      <c r="D1482" t="s">
        <v>98</v>
      </c>
      <c r="E1482" t="s">
        <v>5707</v>
      </c>
      <c r="F1482" t="s">
        <v>5708</v>
      </c>
      <c r="G1482" t="s">
        <v>31552</v>
      </c>
      <c r="H1482" t="s">
        <v>145</v>
      </c>
      <c r="I1482" t="s">
        <v>78</v>
      </c>
      <c r="J1482" t="s">
        <v>135</v>
      </c>
      <c r="K1482" t="s">
        <v>22</v>
      </c>
      <c r="L1482" t="s">
        <v>136</v>
      </c>
      <c r="M1482" t="s">
        <v>5709</v>
      </c>
      <c r="N1482" t="s">
        <v>5710</v>
      </c>
      <c r="O1482">
        <v>1.1883333333333332</v>
      </c>
      <c r="P1482">
        <v>0</v>
      </c>
      <c r="Q1482">
        <v>391</v>
      </c>
      <c r="R1482">
        <v>0</v>
      </c>
      <c r="S1482">
        <v>0</v>
      </c>
      <c r="T1482">
        <v>0</v>
      </c>
      <c r="U1482">
        <v>11</v>
      </c>
      <c r="V1482">
        <v>0</v>
      </c>
      <c r="W1482">
        <v>0</v>
      </c>
      <c r="X1482">
        <v>0</v>
      </c>
      <c r="Y1482">
        <v>154.40603999999999</v>
      </c>
      <c r="Z1482">
        <v>0</v>
      </c>
      <c r="AA1482">
        <v>0</v>
      </c>
      <c r="AB1482">
        <v>0</v>
      </c>
      <c r="AC1482">
        <v>15.021750000000001</v>
      </c>
      <c r="AD1482">
        <v>0</v>
      </c>
      <c r="AE1482">
        <v>0</v>
      </c>
      <c r="AF1482">
        <v>169.42778000000001</v>
      </c>
    </row>
    <row r="1483" spans="1:32" x14ac:dyDescent="0.3">
      <c r="A1483">
        <v>2806315</v>
      </c>
      <c r="B1483">
        <v>1</v>
      </c>
      <c r="C1483" t="s">
        <v>82</v>
      </c>
      <c r="D1483" t="s">
        <v>91</v>
      </c>
      <c r="E1483" t="s">
        <v>5711</v>
      </c>
      <c r="F1483" t="s">
        <v>5712</v>
      </c>
      <c r="G1483" t="s">
        <v>31548</v>
      </c>
      <c r="H1483" t="s">
        <v>893</v>
      </c>
      <c r="I1483" t="s">
        <v>78</v>
      </c>
      <c r="J1483" t="s">
        <v>135</v>
      </c>
      <c r="K1483" t="s">
        <v>22</v>
      </c>
      <c r="L1483" t="s">
        <v>136</v>
      </c>
      <c r="M1483" t="s">
        <v>5713</v>
      </c>
      <c r="N1483" t="s">
        <v>5714</v>
      </c>
      <c r="O1483">
        <v>4.5827777777777774</v>
      </c>
      <c r="P1483">
        <v>0</v>
      </c>
      <c r="Q1483">
        <v>2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2.2879312000000001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2.2879312000000001</v>
      </c>
    </row>
    <row r="1484" spans="1:32" x14ac:dyDescent="0.3">
      <c r="A1484">
        <v>2806329</v>
      </c>
      <c r="B1484">
        <v>1</v>
      </c>
      <c r="C1484" t="s">
        <v>83</v>
      </c>
      <c r="D1484" t="s">
        <v>122</v>
      </c>
      <c r="E1484" t="s">
        <v>5715</v>
      </c>
      <c r="F1484" t="s">
        <v>5716</v>
      </c>
      <c r="G1484" t="s">
        <v>31551</v>
      </c>
      <c r="H1484" t="s">
        <v>672</v>
      </c>
      <c r="I1484" t="s">
        <v>79</v>
      </c>
      <c r="J1484" t="s">
        <v>135</v>
      </c>
      <c r="K1484" t="s">
        <v>22</v>
      </c>
      <c r="L1484" t="s">
        <v>136</v>
      </c>
      <c r="M1484" t="s">
        <v>5717</v>
      </c>
      <c r="N1484" t="s">
        <v>5718</v>
      </c>
      <c r="O1484">
        <v>4.9236111111111107</v>
      </c>
      <c r="P1484">
        <v>0</v>
      </c>
      <c r="Q1484">
        <v>12</v>
      </c>
      <c r="R1484">
        <v>1</v>
      </c>
      <c r="S1484">
        <v>12</v>
      </c>
      <c r="T1484">
        <v>0</v>
      </c>
      <c r="U1484">
        <v>1</v>
      </c>
      <c r="V1484">
        <v>0</v>
      </c>
      <c r="W1484">
        <v>0</v>
      </c>
      <c r="X1484">
        <v>0</v>
      </c>
      <c r="Y1484">
        <v>9.020213</v>
      </c>
      <c r="Z1484">
        <v>3.9111601999999999</v>
      </c>
      <c r="AA1484">
        <v>64.559134999999998</v>
      </c>
      <c r="AB1484">
        <v>0</v>
      </c>
      <c r="AC1484">
        <v>0</v>
      </c>
      <c r="AD1484">
        <v>0</v>
      </c>
      <c r="AE1484">
        <v>0</v>
      </c>
      <c r="AF1484">
        <v>77.49051</v>
      </c>
    </row>
    <row r="1485" spans="1:32" x14ac:dyDescent="0.3">
      <c r="A1485">
        <v>2806120</v>
      </c>
      <c r="B1485">
        <v>4</v>
      </c>
      <c r="C1485" t="s">
        <v>82</v>
      </c>
      <c r="D1485" t="s">
        <v>91</v>
      </c>
      <c r="E1485" t="s">
        <v>5719</v>
      </c>
      <c r="F1485" t="s">
        <v>5720</v>
      </c>
      <c r="G1485" t="s">
        <v>31551</v>
      </c>
      <c r="H1485" t="s">
        <v>134</v>
      </c>
      <c r="I1485" t="s">
        <v>79</v>
      </c>
      <c r="J1485" t="s">
        <v>135</v>
      </c>
      <c r="K1485" t="s">
        <v>22</v>
      </c>
      <c r="L1485" t="s">
        <v>136</v>
      </c>
      <c r="M1485" t="s">
        <v>1724</v>
      </c>
      <c r="N1485" t="s">
        <v>5721</v>
      </c>
      <c r="O1485">
        <v>0.73666666666666669</v>
      </c>
      <c r="P1485">
        <v>3</v>
      </c>
      <c r="Q1485">
        <v>1111</v>
      </c>
      <c r="R1485">
        <v>1</v>
      </c>
      <c r="S1485">
        <v>160</v>
      </c>
      <c r="T1485">
        <v>8</v>
      </c>
      <c r="U1485">
        <v>137</v>
      </c>
      <c r="V1485">
        <v>0</v>
      </c>
      <c r="W1485">
        <v>0</v>
      </c>
      <c r="X1485">
        <v>0.72274530000000003</v>
      </c>
      <c r="Y1485">
        <v>253.39426</v>
      </c>
      <c r="Z1485">
        <v>7.0628719999999996</v>
      </c>
      <c r="AA1485">
        <v>39.696120000000001</v>
      </c>
      <c r="AB1485">
        <v>21.639282000000001</v>
      </c>
      <c r="AC1485">
        <v>114.47004</v>
      </c>
      <c r="AD1485">
        <v>0</v>
      </c>
      <c r="AE1485">
        <v>0</v>
      </c>
      <c r="AF1485">
        <v>436.98532</v>
      </c>
    </row>
    <row r="1486" spans="1:32" x14ac:dyDescent="0.3">
      <c r="A1486">
        <v>2806313</v>
      </c>
      <c r="B1486">
        <v>1</v>
      </c>
      <c r="C1486" t="s">
        <v>82</v>
      </c>
      <c r="D1486" t="s">
        <v>94</v>
      </c>
      <c r="E1486" t="s">
        <v>5722</v>
      </c>
      <c r="F1486" t="s">
        <v>5723</v>
      </c>
      <c r="G1486" t="s">
        <v>31550</v>
      </c>
      <c r="H1486" t="s">
        <v>311</v>
      </c>
      <c r="I1486" t="s">
        <v>78</v>
      </c>
      <c r="J1486" t="s">
        <v>135</v>
      </c>
      <c r="K1486" t="s">
        <v>22</v>
      </c>
      <c r="L1486" t="s">
        <v>136</v>
      </c>
      <c r="M1486" t="s">
        <v>5724</v>
      </c>
      <c r="N1486" t="s">
        <v>5725</v>
      </c>
      <c r="O1486">
        <v>2.5680555555555555</v>
      </c>
      <c r="P1486">
        <v>0</v>
      </c>
      <c r="Q1486">
        <v>22</v>
      </c>
      <c r="R1486">
        <v>0</v>
      </c>
      <c r="S1486">
        <v>0</v>
      </c>
      <c r="T1486">
        <v>0</v>
      </c>
      <c r="U1486">
        <v>4</v>
      </c>
      <c r="V1486">
        <v>0</v>
      </c>
      <c r="W1486">
        <v>0</v>
      </c>
      <c r="X1486">
        <v>0</v>
      </c>
      <c r="Y1486">
        <v>11.667071999999999</v>
      </c>
      <c r="Z1486">
        <v>0</v>
      </c>
      <c r="AA1486">
        <v>0</v>
      </c>
      <c r="AB1486">
        <v>0</v>
      </c>
      <c r="AC1486">
        <v>20.034939999999999</v>
      </c>
      <c r="AD1486">
        <v>0</v>
      </c>
      <c r="AE1486">
        <v>0</v>
      </c>
      <c r="AF1486">
        <v>31.702013000000001</v>
      </c>
    </row>
    <row r="1487" spans="1:32" x14ac:dyDescent="0.3">
      <c r="A1487">
        <v>2806341</v>
      </c>
      <c r="B1487">
        <v>1</v>
      </c>
      <c r="C1487" t="s">
        <v>82</v>
      </c>
      <c r="D1487" t="s">
        <v>84</v>
      </c>
      <c r="E1487" t="s">
        <v>5726</v>
      </c>
      <c r="F1487" t="s">
        <v>5727</v>
      </c>
      <c r="G1487" t="s">
        <v>31546</v>
      </c>
      <c r="H1487" t="s">
        <v>223</v>
      </c>
      <c r="I1487" t="s">
        <v>78</v>
      </c>
      <c r="J1487" t="s">
        <v>135</v>
      </c>
      <c r="K1487" t="s">
        <v>22</v>
      </c>
      <c r="L1487" t="s">
        <v>136</v>
      </c>
      <c r="M1487" t="s">
        <v>5728</v>
      </c>
      <c r="N1487" t="s">
        <v>5729</v>
      </c>
      <c r="O1487">
        <v>0.94750000000000001</v>
      </c>
      <c r="P1487">
        <v>0</v>
      </c>
      <c r="Q1487">
        <v>491</v>
      </c>
      <c r="R1487">
        <v>0</v>
      </c>
      <c r="S1487">
        <v>0</v>
      </c>
      <c r="T1487">
        <v>0</v>
      </c>
      <c r="U1487">
        <v>46</v>
      </c>
      <c r="V1487">
        <v>0</v>
      </c>
      <c r="W1487">
        <v>0</v>
      </c>
      <c r="X1487">
        <v>0</v>
      </c>
      <c r="Y1487">
        <v>113.46845999999999</v>
      </c>
      <c r="Z1487">
        <v>0</v>
      </c>
      <c r="AA1487">
        <v>0</v>
      </c>
      <c r="AB1487">
        <v>0</v>
      </c>
      <c r="AC1487">
        <v>77.140045000000001</v>
      </c>
      <c r="AD1487">
        <v>0</v>
      </c>
      <c r="AE1487">
        <v>0</v>
      </c>
      <c r="AF1487">
        <v>190.60849999999999</v>
      </c>
    </row>
    <row r="1488" spans="1:32" x14ac:dyDescent="0.3">
      <c r="A1488">
        <v>2806284</v>
      </c>
      <c r="B1488">
        <v>1</v>
      </c>
      <c r="C1488" t="s">
        <v>83</v>
      </c>
      <c r="D1488" t="s">
        <v>130</v>
      </c>
      <c r="E1488" t="s">
        <v>5730</v>
      </c>
      <c r="F1488" t="s">
        <v>5731</v>
      </c>
      <c r="G1488" t="s">
        <v>31548</v>
      </c>
      <c r="H1488" t="s">
        <v>2242</v>
      </c>
      <c r="I1488" t="s">
        <v>78</v>
      </c>
      <c r="J1488" t="s">
        <v>135</v>
      </c>
      <c r="K1488" t="s">
        <v>22</v>
      </c>
      <c r="L1488" t="s">
        <v>136</v>
      </c>
      <c r="M1488" t="s">
        <v>5732</v>
      </c>
      <c r="N1488" t="s">
        <v>5733</v>
      </c>
      <c r="O1488">
        <v>1.7986111111111112</v>
      </c>
      <c r="P1488">
        <v>0</v>
      </c>
      <c r="Q1488">
        <v>3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0.54657184999999997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0.54657184999999997</v>
      </c>
    </row>
    <row r="1489" spans="1:32" x14ac:dyDescent="0.3">
      <c r="A1489">
        <v>2806246</v>
      </c>
      <c r="B1489">
        <v>1</v>
      </c>
      <c r="C1489" t="s">
        <v>82</v>
      </c>
      <c r="D1489" t="s">
        <v>113</v>
      </c>
      <c r="E1489" t="s">
        <v>5734</v>
      </c>
      <c r="F1489" t="s">
        <v>5735</v>
      </c>
      <c r="G1489" t="s">
        <v>31551</v>
      </c>
      <c r="H1489" t="s">
        <v>672</v>
      </c>
      <c r="I1489" t="s">
        <v>79</v>
      </c>
      <c r="J1489" t="s">
        <v>135</v>
      </c>
      <c r="K1489" t="s">
        <v>22</v>
      </c>
      <c r="L1489" t="s">
        <v>136</v>
      </c>
      <c r="M1489" t="s">
        <v>5736</v>
      </c>
      <c r="N1489" t="s">
        <v>5737</v>
      </c>
      <c r="O1489">
        <v>1.226388888888889</v>
      </c>
      <c r="P1489">
        <v>0</v>
      </c>
      <c r="Q1489">
        <v>57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54.533833000000001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54.533833000000001</v>
      </c>
    </row>
    <row r="1490" spans="1:32" x14ac:dyDescent="0.3">
      <c r="A1490">
        <v>2806007</v>
      </c>
      <c r="B1490">
        <v>1</v>
      </c>
      <c r="C1490" t="s">
        <v>82</v>
      </c>
      <c r="D1490" t="s">
        <v>94</v>
      </c>
      <c r="E1490" t="s">
        <v>5738</v>
      </c>
      <c r="F1490" t="s">
        <v>5739</v>
      </c>
      <c r="G1490" t="s">
        <v>31546</v>
      </c>
      <c r="H1490" t="s">
        <v>1297</v>
      </c>
      <c r="I1490" t="s">
        <v>78</v>
      </c>
      <c r="J1490" t="s">
        <v>135</v>
      </c>
      <c r="K1490" t="s">
        <v>22</v>
      </c>
      <c r="L1490" t="s">
        <v>136</v>
      </c>
      <c r="M1490" t="s">
        <v>5740</v>
      </c>
      <c r="N1490" t="s">
        <v>5741</v>
      </c>
      <c r="O1490">
        <v>5.2955555555555556</v>
      </c>
      <c r="P1490">
        <v>0</v>
      </c>
      <c r="Q1490">
        <v>10</v>
      </c>
      <c r="R1490">
        <v>0</v>
      </c>
      <c r="S1490">
        <v>0</v>
      </c>
      <c r="T1490">
        <v>0</v>
      </c>
      <c r="U1490">
        <v>5</v>
      </c>
      <c r="V1490">
        <v>0</v>
      </c>
      <c r="W1490">
        <v>0</v>
      </c>
      <c r="X1490">
        <v>0</v>
      </c>
      <c r="Y1490">
        <v>10.099226</v>
      </c>
      <c r="Z1490">
        <v>0</v>
      </c>
      <c r="AA1490">
        <v>0</v>
      </c>
      <c r="AB1490">
        <v>0</v>
      </c>
      <c r="AC1490">
        <v>3.0546424000000001</v>
      </c>
      <c r="AD1490">
        <v>0</v>
      </c>
      <c r="AE1490">
        <v>0</v>
      </c>
      <c r="AF1490">
        <v>13.153869</v>
      </c>
    </row>
    <row r="1491" spans="1:32" x14ac:dyDescent="0.3">
      <c r="A1491">
        <v>2805990</v>
      </c>
      <c r="B1491">
        <v>1</v>
      </c>
      <c r="C1491" t="s">
        <v>83</v>
      </c>
      <c r="D1491" t="s">
        <v>116</v>
      </c>
      <c r="E1491" t="s">
        <v>5742</v>
      </c>
      <c r="F1491" t="s">
        <v>5743</v>
      </c>
      <c r="G1491" t="s">
        <v>31548</v>
      </c>
      <c r="H1491" t="s">
        <v>893</v>
      </c>
      <c r="I1491" t="s">
        <v>78</v>
      </c>
      <c r="J1491" t="s">
        <v>135</v>
      </c>
      <c r="K1491" t="s">
        <v>22</v>
      </c>
      <c r="L1491" t="s">
        <v>136</v>
      </c>
      <c r="M1491" t="s">
        <v>5744</v>
      </c>
      <c r="N1491" t="s">
        <v>5745</v>
      </c>
      <c r="O1491">
        <v>3.9049999999999998</v>
      </c>
      <c r="P1491">
        <v>0</v>
      </c>
      <c r="Q1491">
        <v>1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0.99016170000000003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0.99016170000000003</v>
      </c>
    </row>
    <row r="1492" spans="1:32" x14ac:dyDescent="0.3">
      <c r="A1492">
        <v>2806012</v>
      </c>
      <c r="B1492">
        <v>1</v>
      </c>
      <c r="C1492" t="s">
        <v>82</v>
      </c>
      <c r="D1492" t="s">
        <v>98</v>
      </c>
      <c r="E1492" t="s">
        <v>5746</v>
      </c>
      <c r="F1492" t="s">
        <v>5747</v>
      </c>
      <c r="G1492" t="s">
        <v>31546</v>
      </c>
      <c r="H1492" t="s">
        <v>1297</v>
      </c>
      <c r="I1492" t="s">
        <v>78</v>
      </c>
      <c r="J1492" t="s">
        <v>135</v>
      </c>
      <c r="K1492" t="s">
        <v>22</v>
      </c>
      <c r="L1492" t="s">
        <v>136</v>
      </c>
      <c r="M1492" t="s">
        <v>5748</v>
      </c>
      <c r="N1492" t="s">
        <v>5749</v>
      </c>
      <c r="O1492">
        <v>1.4172222222222222</v>
      </c>
      <c r="P1492">
        <v>0</v>
      </c>
      <c r="Q1492">
        <v>28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12.190030999999999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12.190030999999999</v>
      </c>
    </row>
    <row r="1493" spans="1:32" x14ac:dyDescent="0.3">
      <c r="A1493">
        <v>2805872</v>
      </c>
      <c r="B1493">
        <v>1</v>
      </c>
      <c r="C1493" t="s">
        <v>82</v>
      </c>
      <c r="D1493" t="s">
        <v>104</v>
      </c>
      <c r="E1493" t="s">
        <v>5018</v>
      </c>
      <c r="F1493" t="s">
        <v>5019</v>
      </c>
      <c r="G1493" t="s">
        <v>31548</v>
      </c>
      <c r="H1493" t="s">
        <v>311</v>
      </c>
      <c r="I1493" t="s">
        <v>78</v>
      </c>
      <c r="J1493" t="s">
        <v>135</v>
      </c>
      <c r="K1493" t="s">
        <v>22</v>
      </c>
      <c r="L1493" t="s">
        <v>136</v>
      </c>
      <c r="M1493" t="s">
        <v>5750</v>
      </c>
      <c r="N1493" t="s">
        <v>5751</v>
      </c>
      <c r="O1493">
        <v>3.5563888888888888</v>
      </c>
      <c r="P1493">
        <v>0</v>
      </c>
      <c r="Q1493">
        <v>5</v>
      </c>
      <c r="R1493">
        <v>0</v>
      </c>
      <c r="S1493">
        <v>0</v>
      </c>
      <c r="T1493">
        <v>0</v>
      </c>
      <c r="U1493">
        <v>4</v>
      </c>
      <c r="V1493">
        <v>0</v>
      </c>
      <c r="W1493">
        <v>0</v>
      </c>
      <c r="X1493">
        <v>0</v>
      </c>
      <c r="Y1493">
        <v>2.7558446000000001</v>
      </c>
      <c r="Z1493">
        <v>0</v>
      </c>
      <c r="AA1493">
        <v>0</v>
      </c>
      <c r="AB1493">
        <v>0</v>
      </c>
      <c r="AC1493">
        <v>8.8563480000000006</v>
      </c>
      <c r="AD1493">
        <v>0</v>
      </c>
      <c r="AE1493">
        <v>0</v>
      </c>
      <c r="AF1493">
        <v>11.612192</v>
      </c>
    </row>
    <row r="1494" spans="1:32" x14ac:dyDescent="0.3">
      <c r="A1494">
        <v>2805839</v>
      </c>
      <c r="B1494">
        <v>1</v>
      </c>
      <c r="C1494" t="s">
        <v>82</v>
      </c>
      <c r="D1494" t="s">
        <v>90</v>
      </c>
      <c r="E1494" t="s">
        <v>5752</v>
      </c>
      <c r="F1494" t="s">
        <v>5753</v>
      </c>
      <c r="G1494" t="s">
        <v>31548</v>
      </c>
      <c r="H1494" t="s">
        <v>333</v>
      </c>
      <c r="I1494" t="s">
        <v>78</v>
      </c>
      <c r="J1494" t="s">
        <v>135</v>
      </c>
      <c r="K1494" t="s">
        <v>22</v>
      </c>
      <c r="L1494" t="s">
        <v>136</v>
      </c>
      <c r="M1494" t="s">
        <v>5754</v>
      </c>
      <c r="N1494" t="s">
        <v>5755</v>
      </c>
      <c r="O1494">
        <v>1.341388888888889</v>
      </c>
      <c r="P1494">
        <v>0</v>
      </c>
      <c r="Q1494">
        <v>1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0.68159837000000001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0.68159837000000001</v>
      </c>
    </row>
    <row r="1495" spans="1:32" x14ac:dyDescent="0.3">
      <c r="A1495">
        <v>2805823</v>
      </c>
      <c r="B1495">
        <v>1</v>
      </c>
      <c r="C1495" t="s">
        <v>82</v>
      </c>
      <c r="D1495" t="s">
        <v>92</v>
      </c>
      <c r="E1495" t="s">
        <v>5756</v>
      </c>
      <c r="F1495" t="s">
        <v>5757</v>
      </c>
      <c r="G1495" t="s">
        <v>31548</v>
      </c>
      <c r="H1495" t="s">
        <v>333</v>
      </c>
      <c r="I1495" t="s">
        <v>78</v>
      </c>
      <c r="J1495" t="s">
        <v>135</v>
      </c>
      <c r="K1495" t="s">
        <v>22</v>
      </c>
      <c r="L1495" t="s">
        <v>136</v>
      </c>
      <c r="M1495" t="s">
        <v>5758</v>
      </c>
      <c r="N1495" t="s">
        <v>5759</v>
      </c>
      <c r="O1495">
        <v>1.4844444444444445</v>
      </c>
      <c r="P1495">
        <v>0</v>
      </c>
      <c r="Q1495">
        <v>1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0.21404376999999999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0.21404376999999999</v>
      </c>
    </row>
    <row r="1496" spans="1:32" x14ac:dyDescent="0.3">
      <c r="A1496">
        <v>2805830</v>
      </c>
      <c r="B1496">
        <v>1</v>
      </c>
      <c r="C1496" t="s">
        <v>82</v>
      </c>
      <c r="D1496" t="s">
        <v>106</v>
      </c>
      <c r="E1496" t="s">
        <v>1903</v>
      </c>
      <c r="F1496" t="s">
        <v>1904</v>
      </c>
      <c r="G1496" t="s">
        <v>31552</v>
      </c>
      <c r="H1496" t="s">
        <v>665</v>
      </c>
      <c r="I1496" t="s">
        <v>78</v>
      </c>
      <c r="J1496" t="s">
        <v>135</v>
      </c>
      <c r="K1496" t="s">
        <v>22</v>
      </c>
      <c r="L1496" t="s">
        <v>136</v>
      </c>
      <c r="M1496" t="s">
        <v>5760</v>
      </c>
      <c r="N1496" t="s">
        <v>5761</v>
      </c>
      <c r="O1496">
        <v>1.8822222222222222</v>
      </c>
      <c r="P1496">
        <v>0</v>
      </c>
      <c r="Q1496">
        <v>224</v>
      </c>
      <c r="R1496">
        <v>0</v>
      </c>
      <c r="S1496">
        <v>0</v>
      </c>
      <c r="T1496">
        <v>0</v>
      </c>
      <c r="U1496">
        <v>4</v>
      </c>
      <c r="V1496">
        <v>0</v>
      </c>
      <c r="W1496">
        <v>0</v>
      </c>
      <c r="X1496">
        <v>0</v>
      </c>
      <c r="Y1496">
        <v>159.53429</v>
      </c>
      <c r="Z1496">
        <v>0</v>
      </c>
      <c r="AA1496">
        <v>0</v>
      </c>
      <c r="AB1496">
        <v>0</v>
      </c>
      <c r="AC1496">
        <v>1.5138297000000001</v>
      </c>
      <c r="AD1496">
        <v>0</v>
      </c>
      <c r="AE1496">
        <v>0</v>
      </c>
      <c r="AF1496">
        <v>161.04812999999999</v>
      </c>
    </row>
    <row r="1497" spans="1:32" x14ac:dyDescent="0.3">
      <c r="A1497">
        <v>2805759</v>
      </c>
      <c r="B1497">
        <v>1</v>
      </c>
      <c r="C1497" t="s">
        <v>82</v>
      </c>
      <c r="D1497" t="s">
        <v>93</v>
      </c>
      <c r="E1497" t="s">
        <v>2172</v>
      </c>
      <c r="F1497" t="s">
        <v>2173</v>
      </c>
      <c r="G1497" t="s">
        <v>31550</v>
      </c>
      <c r="H1497" t="s">
        <v>223</v>
      </c>
      <c r="I1497" t="s">
        <v>78</v>
      </c>
      <c r="J1497" t="s">
        <v>135</v>
      </c>
      <c r="K1497" t="s">
        <v>22</v>
      </c>
      <c r="L1497" t="s">
        <v>136</v>
      </c>
      <c r="M1497" t="s">
        <v>5762</v>
      </c>
      <c r="N1497" t="s">
        <v>5763</v>
      </c>
      <c r="O1497">
        <v>1.0902777777777777</v>
      </c>
      <c r="P1497">
        <v>0</v>
      </c>
      <c r="Q1497">
        <v>12</v>
      </c>
      <c r="R1497">
        <v>0</v>
      </c>
      <c r="S1497">
        <v>0</v>
      </c>
      <c r="T1497">
        <v>0</v>
      </c>
      <c r="U1497">
        <v>6</v>
      </c>
      <c r="V1497">
        <v>0</v>
      </c>
      <c r="W1497">
        <v>0</v>
      </c>
      <c r="X1497">
        <v>0</v>
      </c>
      <c r="Y1497">
        <v>2.8088025999999999</v>
      </c>
      <c r="Z1497">
        <v>0</v>
      </c>
      <c r="AA1497">
        <v>0</v>
      </c>
      <c r="AB1497">
        <v>0</v>
      </c>
      <c r="AC1497">
        <v>2.3371390000000001</v>
      </c>
      <c r="AD1497">
        <v>0</v>
      </c>
      <c r="AE1497">
        <v>0</v>
      </c>
      <c r="AF1497">
        <v>5.1459412999999996</v>
      </c>
    </row>
    <row r="1498" spans="1:32" x14ac:dyDescent="0.3">
      <c r="A1498">
        <v>2805775</v>
      </c>
      <c r="B1498">
        <v>1</v>
      </c>
      <c r="C1498" t="s">
        <v>82</v>
      </c>
      <c r="D1498" t="s">
        <v>106</v>
      </c>
      <c r="E1498" t="s">
        <v>5764</v>
      </c>
      <c r="F1498" t="s">
        <v>5765</v>
      </c>
      <c r="G1498" t="s">
        <v>31546</v>
      </c>
      <c r="H1498" t="s">
        <v>223</v>
      </c>
      <c r="I1498" t="s">
        <v>78</v>
      </c>
      <c r="J1498" t="s">
        <v>135</v>
      </c>
      <c r="K1498" t="s">
        <v>22</v>
      </c>
      <c r="L1498" t="s">
        <v>136</v>
      </c>
      <c r="M1498" t="s">
        <v>5766</v>
      </c>
      <c r="N1498" t="s">
        <v>5767</v>
      </c>
      <c r="O1498">
        <v>6.2149999999999999</v>
      </c>
      <c r="P1498">
        <v>0</v>
      </c>
      <c r="Q1498">
        <v>100</v>
      </c>
      <c r="R1498">
        <v>0</v>
      </c>
      <c r="S1498">
        <v>1</v>
      </c>
      <c r="T1498">
        <v>0</v>
      </c>
      <c r="U1498">
        <v>13</v>
      </c>
      <c r="V1498">
        <v>0</v>
      </c>
      <c r="W1498">
        <v>0</v>
      </c>
      <c r="X1498">
        <v>0</v>
      </c>
      <c r="Y1498">
        <v>178.55507</v>
      </c>
      <c r="Z1498">
        <v>0</v>
      </c>
      <c r="AA1498">
        <v>2.5717517999999999</v>
      </c>
      <c r="AB1498">
        <v>0</v>
      </c>
      <c r="AC1498">
        <v>23.473389000000001</v>
      </c>
      <c r="AD1498">
        <v>0</v>
      </c>
      <c r="AE1498">
        <v>0</v>
      </c>
      <c r="AF1498">
        <v>204.60022000000001</v>
      </c>
    </row>
    <row r="1499" spans="1:32" x14ac:dyDescent="0.3">
      <c r="A1499">
        <v>2805752</v>
      </c>
      <c r="B1499">
        <v>1</v>
      </c>
      <c r="C1499" t="s">
        <v>82</v>
      </c>
      <c r="D1499" t="s">
        <v>98</v>
      </c>
      <c r="E1499" t="s">
        <v>1927</v>
      </c>
      <c r="F1499" t="s">
        <v>1928</v>
      </c>
      <c r="G1499" t="s">
        <v>31552</v>
      </c>
      <c r="H1499" t="s">
        <v>665</v>
      </c>
      <c r="I1499" t="s">
        <v>78</v>
      </c>
      <c r="J1499" t="s">
        <v>135</v>
      </c>
      <c r="K1499" t="s">
        <v>22</v>
      </c>
      <c r="L1499" t="s">
        <v>136</v>
      </c>
      <c r="M1499" t="s">
        <v>5768</v>
      </c>
      <c r="N1499" t="s">
        <v>5769</v>
      </c>
      <c r="O1499">
        <v>0.3963888888888889</v>
      </c>
      <c r="P1499">
        <v>0</v>
      </c>
      <c r="Q1499">
        <v>477</v>
      </c>
      <c r="R1499">
        <v>0</v>
      </c>
      <c r="S1499">
        <v>0</v>
      </c>
      <c r="T1499">
        <v>0</v>
      </c>
      <c r="U1499">
        <v>17</v>
      </c>
      <c r="V1499">
        <v>0</v>
      </c>
      <c r="W1499">
        <v>0</v>
      </c>
      <c r="X1499">
        <v>0</v>
      </c>
      <c r="Y1499">
        <v>58.293810000000001</v>
      </c>
      <c r="Z1499">
        <v>0</v>
      </c>
      <c r="AA1499">
        <v>0</v>
      </c>
      <c r="AB1499">
        <v>0</v>
      </c>
      <c r="AC1499">
        <v>0.9352047</v>
      </c>
      <c r="AD1499">
        <v>0</v>
      </c>
      <c r="AE1499">
        <v>0</v>
      </c>
      <c r="AF1499">
        <v>59.229014999999997</v>
      </c>
    </row>
    <row r="1500" spans="1:32" x14ac:dyDescent="0.3">
      <c r="A1500">
        <v>2805755</v>
      </c>
      <c r="B1500">
        <v>1</v>
      </c>
      <c r="C1500" t="s">
        <v>82</v>
      </c>
      <c r="D1500" t="s">
        <v>95</v>
      </c>
      <c r="E1500" t="s">
        <v>5770</v>
      </c>
      <c r="F1500" t="s">
        <v>5771</v>
      </c>
      <c r="G1500" t="s">
        <v>31546</v>
      </c>
      <c r="H1500" t="s">
        <v>223</v>
      </c>
      <c r="I1500" t="s">
        <v>78</v>
      </c>
      <c r="J1500" t="s">
        <v>135</v>
      </c>
      <c r="K1500" t="s">
        <v>22</v>
      </c>
      <c r="L1500" t="s">
        <v>136</v>
      </c>
      <c r="M1500" t="s">
        <v>5772</v>
      </c>
      <c r="N1500" t="s">
        <v>5773</v>
      </c>
      <c r="O1500">
        <v>0.70305555555555554</v>
      </c>
      <c r="P1500">
        <v>0</v>
      </c>
      <c r="Q1500">
        <v>115</v>
      </c>
      <c r="R1500">
        <v>0</v>
      </c>
      <c r="S1500">
        <v>0</v>
      </c>
      <c r="T1500">
        <v>0</v>
      </c>
      <c r="U1500">
        <v>4</v>
      </c>
      <c r="V1500">
        <v>0</v>
      </c>
      <c r="W1500">
        <v>0</v>
      </c>
      <c r="X1500">
        <v>0</v>
      </c>
      <c r="Y1500">
        <v>21.715724999999999</v>
      </c>
      <c r="Z1500">
        <v>0</v>
      </c>
      <c r="AA1500">
        <v>0</v>
      </c>
      <c r="AB1500">
        <v>0</v>
      </c>
      <c r="AC1500">
        <v>2.1080014999999999</v>
      </c>
      <c r="AD1500">
        <v>0</v>
      </c>
      <c r="AE1500">
        <v>0</v>
      </c>
      <c r="AF1500">
        <v>23.823727000000002</v>
      </c>
    </row>
    <row r="1501" spans="1:32" x14ac:dyDescent="0.3">
      <c r="A1501">
        <v>2805632</v>
      </c>
      <c r="B1501">
        <v>1</v>
      </c>
      <c r="C1501" t="s">
        <v>82</v>
      </c>
      <c r="D1501" t="s">
        <v>84</v>
      </c>
      <c r="E1501" t="s">
        <v>5774</v>
      </c>
      <c r="F1501" t="s">
        <v>5775</v>
      </c>
      <c r="G1501" t="s">
        <v>31551</v>
      </c>
      <c r="H1501" t="s">
        <v>672</v>
      </c>
      <c r="I1501" t="s">
        <v>79</v>
      </c>
      <c r="J1501" t="s">
        <v>135</v>
      </c>
      <c r="K1501" t="s">
        <v>22</v>
      </c>
      <c r="L1501" t="s">
        <v>136</v>
      </c>
      <c r="M1501" t="s">
        <v>5776</v>
      </c>
      <c r="N1501" t="s">
        <v>5777</v>
      </c>
      <c r="O1501">
        <v>3.76</v>
      </c>
      <c r="P1501">
        <v>0</v>
      </c>
      <c r="Q1501">
        <v>0</v>
      </c>
      <c r="R1501">
        <v>1</v>
      </c>
      <c r="S1501">
        <v>0</v>
      </c>
      <c r="T1501">
        <v>2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0.17433096000000001</v>
      </c>
      <c r="AA1501">
        <v>0</v>
      </c>
      <c r="AB1501">
        <v>19.062297999999998</v>
      </c>
      <c r="AC1501">
        <v>0</v>
      </c>
      <c r="AD1501">
        <v>0</v>
      </c>
      <c r="AE1501">
        <v>0</v>
      </c>
      <c r="AF1501">
        <v>19.236630000000002</v>
      </c>
    </row>
    <row r="1502" spans="1:32" x14ac:dyDescent="0.3">
      <c r="A1502">
        <v>2805659</v>
      </c>
      <c r="B1502">
        <v>1</v>
      </c>
      <c r="C1502" t="s">
        <v>82</v>
      </c>
      <c r="D1502" t="s">
        <v>104</v>
      </c>
      <c r="E1502" t="s">
        <v>5778</v>
      </c>
      <c r="F1502" t="s">
        <v>5779</v>
      </c>
      <c r="G1502" t="s">
        <v>31545</v>
      </c>
      <c r="H1502" t="s">
        <v>134</v>
      </c>
      <c r="I1502" t="s">
        <v>79</v>
      </c>
      <c r="J1502" t="s">
        <v>135</v>
      </c>
      <c r="K1502" t="s">
        <v>22</v>
      </c>
      <c r="L1502" t="s">
        <v>136</v>
      </c>
      <c r="M1502" t="s">
        <v>5780</v>
      </c>
      <c r="N1502" t="s">
        <v>5781</v>
      </c>
      <c r="O1502">
        <v>2.0425</v>
      </c>
      <c r="P1502">
        <v>0</v>
      </c>
      <c r="Q1502">
        <v>483</v>
      </c>
      <c r="R1502">
        <v>0</v>
      </c>
      <c r="S1502">
        <v>0</v>
      </c>
      <c r="T1502">
        <v>15</v>
      </c>
      <c r="U1502">
        <v>1479</v>
      </c>
      <c r="V1502">
        <v>0</v>
      </c>
      <c r="W1502">
        <v>0</v>
      </c>
      <c r="X1502">
        <v>0</v>
      </c>
      <c r="Y1502">
        <v>293.13216999999997</v>
      </c>
      <c r="Z1502">
        <v>0</v>
      </c>
      <c r="AA1502">
        <v>0</v>
      </c>
      <c r="AB1502">
        <v>1198.8003000000001</v>
      </c>
      <c r="AC1502">
        <v>1693.6572000000001</v>
      </c>
      <c r="AD1502">
        <v>0</v>
      </c>
      <c r="AE1502">
        <v>0</v>
      </c>
      <c r="AF1502">
        <v>3185.5898000000002</v>
      </c>
    </row>
    <row r="1503" spans="1:32" x14ac:dyDescent="0.3">
      <c r="A1503">
        <v>2805667</v>
      </c>
      <c r="B1503">
        <v>1</v>
      </c>
      <c r="C1503" t="s">
        <v>82</v>
      </c>
      <c r="D1503" t="s">
        <v>112</v>
      </c>
      <c r="E1503" t="s">
        <v>3133</v>
      </c>
      <c r="F1503" t="s">
        <v>3134</v>
      </c>
      <c r="G1503" t="s">
        <v>31547</v>
      </c>
      <c r="H1503" t="s">
        <v>134</v>
      </c>
      <c r="I1503" t="s">
        <v>79</v>
      </c>
      <c r="J1503" t="s">
        <v>135</v>
      </c>
      <c r="K1503" t="s">
        <v>22</v>
      </c>
      <c r="L1503" t="s">
        <v>136</v>
      </c>
      <c r="M1503" t="s">
        <v>5782</v>
      </c>
      <c r="N1503" t="s">
        <v>5783</v>
      </c>
      <c r="O1503">
        <v>5.7222222222222223E-2</v>
      </c>
      <c r="P1503">
        <v>32</v>
      </c>
      <c r="Q1503">
        <v>6126</v>
      </c>
      <c r="R1503">
        <v>71</v>
      </c>
      <c r="S1503">
        <v>699</v>
      </c>
      <c r="T1503">
        <v>143</v>
      </c>
      <c r="U1503">
        <v>2035</v>
      </c>
      <c r="V1503">
        <v>23</v>
      </c>
      <c r="W1503">
        <v>7</v>
      </c>
      <c r="X1503">
        <v>0.83117960000000002</v>
      </c>
      <c r="Y1503">
        <v>74.376509999999996</v>
      </c>
      <c r="Z1503">
        <v>17.736965000000001</v>
      </c>
      <c r="AA1503">
        <v>9.4766169999999992</v>
      </c>
      <c r="AB1503">
        <v>26.475020000000001</v>
      </c>
      <c r="AC1503">
        <v>51.613433999999998</v>
      </c>
      <c r="AD1503">
        <v>78.932980000000001</v>
      </c>
      <c r="AE1503">
        <v>2.3045727999999999</v>
      </c>
      <c r="AF1503">
        <v>261.74727999999999</v>
      </c>
    </row>
    <row r="1504" spans="1:32" x14ac:dyDescent="0.3">
      <c r="A1504">
        <v>2805408</v>
      </c>
      <c r="B1504">
        <v>1</v>
      </c>
      <c r="C1504" t="s">
        <v>83</v>
      </c>
      <c r="D1504" t="s">
        <v>130</v>
      </c>
      <c r="E1504" t="s">
        <v>5784</v>
      </c>
      <c r="F1504" t="s">
        <v>5785</v>
      </c>
      <c r="G1504" t="s">
        <v>31545</v>
      </c>
      <c r="H1504" t="s">
        <v>134</v>
      </c>
      <c r="I1504" t="s">
        <v>79</v>
      </c>
      <c r="J1504" t="s">
        <v>135</v>
      </c>
      <c r="K1504" t="s">
        <v>22</v>
      </c>
      <c r="L1504" t="s">
        <v>136</v>
      </c>
      <c r="M1504" t="s">
        <v>5786</v>
      </c>
      <c r="N1504" t="s">
        <v>5787</v>
      </c>
      <c r="O1504">
        <v>0.4572222222222222</v>
      </c>
      <c r="P1504">
        <v>0</v>
      </c>
      <c r="Q1504">
        <v>0</v>
      </c>
      <c r="R1504">
        <v>6</v>
      </c>
      <c r="S1504">
        <v>0</v>
      </c>
      <c r="T1504">
        <v>1</v>
      </c>
      <c r="U1504">
        <v>1</v>
      </c>
      <c r="V1504">
        <v>0</v>
      </c>
      <c r="W1504">
        <v>0</v>
      </c>
      <c r="X1504">
        <v>0</v>
      </c>
      <c r="Y1504">
        <v>0</v>
      </c>
      <c r="Z1504">
        <v>3.9068109999999998</v>
      </c>
      <c r="AA1504">
        <v>0</v>
      </c>
      <c r="AB1504">
        <v>3.3487434</v>
      </c>
      <c r="AC1504">
        <v>1.4386156999999999</v>
      </c>
      <c r="AD1504">
        <v>0</v>
      </c>
      <c r="AE1504">
        <v>0</v>
      </c>
      <c r="AF1504">
        <v>8.6941699999999997</v>
      </c>
    </row>
    <row r="1505" spans="1:32" x14ac:dyDescent="0.3">
      <c r="A1505">
        <v>2805424</v>
      </c>
      <c r="B1505">
        <v>1</v>
      </c>
      <c r="C1505" t="s">
        <v>82</v>
      </c>
      <c r="D1505" t="s">
        <v>90</v>
      </c>
      <c r="E1505" t="s">
        <v>5788</v>
      </c>
      <c r="F1505" t="s">
        <v>5789</v>
      </c>
      <c r="G1505" t="s">
        <v>31546</v>
      </c>
      <c r="H1505" t="s">
        <v>145</v>
      </c>
      <c r="I1505" t="s">
        <v>78</v>
      </c>
      <c r="J1505" t="s">
        <v>135</v>
      </c>
      <c r="K1505" t="s">
        <v>22</v>
      </c>
      <c r="L1505" t="s">
        <v>136</v>
      </c>
      <c r="M1505" t="s">
        <v>5790</v>
      </c>
      <c r="N1505" t="s">
        <v>5791</v>
      </c>
      <c r="O1505">
        <v>4.9963888888888892</v>
      </c>
      <c r="P1505">
        <v>0</v>
      </c>
      <c r="Q1505">
        <v>240</v>
      </c>
      <c r="R1505">
        <v>0</v>
      </c>
      <c r="S1505">
        <v>0</v>
      </c>
      <c r="T1505">
        <v>0</v>
      </c>
      <c r="U1505">
        <v>7</v>
      </c>
      <c r="V1505">
        <v>0</v>
      </c>
      <c r="W1505">
        <v>0</v>
      </c>
      <c r="X1505">
        <v>0</v>
      </c>
      <c r="Y1505">
        <v>265.47253000000001</v>
      </c>
      <c r="Z1505">
        <v>0</v>
      </c>
      <c r="AA1505">
        <v>0</v>
      </c>
      <c r="AB1505">
        <v>0</v>
      </c>
      <c r="AC1505">
        <v>12.995509999999999</v>
      </c>
      <c r="AD1505">
        <v>0</v>
      </c>
      <c r="AE1505">
        <v>0</v>
      </c>
      <c r="AF1505">
        <v>278.46805000000001</v>
      </c>
    </row>
    <row r="1506" spans="1:32" x14ac:dyDescent="0.3">
      <c r="A1506">
        <v>2805418</v>
      </c>
      <c r="B1506">
        <v>1</v>
      </c>
      <c r="C1506" t="s">
        <v>82</v>
      </c>
      <c r="D1506" t="s">
        <v>94</v>
      </c>
      <c r="E1506" t="s">
        <v>5792</v>
      </c>
      <c r="F1506" t="s">
        <v>5793</v>
      </c>
      <c r="G1506" t="s">
        <v>31545</v>
      </c>
      <c r="H1506" t="s">
        <v>134</v>
      </c>
      <c r="I1506" t="s">
        <v>79</v>
      </c>
      <c r="J1506" t="s">
        <v>135</v>
      </c>
      <c r="K1506" t="s">
        <v>22</v>
      </c>
      <c r="L1506" t="s">
        <v>136</v>
      </c>
      <c r="M1506" t="s">
        <v>5794</v>
      </c>
      <c r="N1506" t="s">
        <v>5795</v>
      </c>
      <c r="O1506">
        <v>0.18944444444444444</v>
      </c>
      <c r="P1506">
        <v>1</v>
      </c>
      <c r="Q1506">
        <v>839</v>
      </c>
      <c r="R1506">
        <v>35</v>
      </c>
      <c r="S1506">
        <v>72</v>
      </c>
      <c r="T1506">
        <v>12</v>
      </c>
      <c r="U1506">
        <v>125</v>
      </c>
      <c r="V1506">
        <v>2</v>
      </c>
      <c r="W1506">
        <v>0</v>
      </c>
      <c r="X1506">
        <v>4.0003944E-2</v>
      </c>
      <c r="Y1506">
        <v>29.900639000000002</v>
      </c>
      <c r="Z1506">
        <v>17.82968</v>
      </c>
      <c r="AA1506">
        <v>2.0113927999999999</v>
      </c>
      <c r="AB1506">
        <v>7.4825697</v>
      </c>
      <c r="AC1506">
        <v>8.6863919999999997</v>
      </c>
      <c r="AD1506">
        <v>9.0075260000000004</v>
      </c>
      <c r="AE1506">
        <v>0</v>
      </c>
      <c r="AF1506">
        <v>74.958206000000004</v>
      </c>
    </row>
    <row r="1507" spans="1:32" x14ac:dyDescent="0.3">
      <c r="A1507">
        <v>2805321</v>
      </c>
      <c r="B1507">
        <v>1</v>
      </c>
      <c r="C1507" t="s">
        <v>82</v>
      </c>
      <c r="D1507" t="s">
        <v>104</v>
      </c>
      <c r="E1507" t="s">
        <v>3992</v>
      </c>
      <c r="F1507" t="s">
        <v>3993</v>
      </c>
      <c r="G1507" t="s">
        <v>31550</v>
      </c>
      <c r="H1507" t="s">
        <v>223</v>
      </c>
      <c r="I1507" t="s">
        <v>78</v>
      </c>
      <c r="J1507" t="s">
        <v>135</v>
      </c>
      <c r="K1507" t="s">
        <v>22</v>
      </c>
      <c r="L1507" t="s">
        <v>136</v>
      </c>
      <c r="M1507" t="s">
        <v>5796</v>
      </c>
      <c r="N1507" t="s">
        <v>5797</v>
      </c>
      <c r="O1507">
        <v>0.65416666666666667</v>
      </c>
      <c r="P1507">
        <v>0</v>
      </c>
      <c r="Q1507">
        <v>46</v>
      </c>
      <c r="R1507">
        <v>0</v>
      </c>
      <c r="S1507">
        <v>0</v>
      </c>
      <c r="T1507">
        <v>0</v>
      </c>
      <c r="U1507">
        <v>8</v>
      </c>
      <c r="V1507">
        <v>0</v>
      </c>
      <c r="W1507">
        <v>0</v>
      </c>
      <c r="X1507">
        <v>0</v>
      </c>
      <c r="Y1507">
        <v>10.406381</v>
      </c>
      <c r="Z1507">
        <v>0</v>
      </c>
      <c r="AA1507">
        <v>0</v>
      </c>
      <c r="AB1507">
        <v>0</v>
      </c>
      <c r="AC1507">
        <v>7.8956379999999999</v>
      </c>
      <c r="AD1507">
        <v>0</v>
      </c>
      <c r="AE1507">
        <v>0</v>
      </c>
      <c r="AF1507">
        <v>18.302019999999999</v>
      </c>
    </row>
    <row r="1508" spans="1:32" x14ac:dyDescent="0.3">
      <c r="A1508">
        <v>2805242</v>
      </c>
      <c r="B1508">
        <v>1</v>
      </c>
      <c r="C1508" t="s">
        <v>83</v>
      </c>
      <c r="D1508" t="s">
        <v>128</v>
      </c>
      <c r="E1508" t="s">
        <v>5798</v>
      </c>
      <c r="F1508" t="s">
        <v>5799</v>
      </c>
      <c r="G1508" t="s">
        <v>31548</v>
      </c>
      <c r="H1508" t="s">
        <v>311</v>
      </c>
      <c r="I1508" t="s">
        <v>78</v>
      </c>
      <c r="J1508" t="s">
        <v>135</v>
      </c>
      <c r="K1508" t="s">
        <v>22</v>
      </c>
      <c r="L1508" t="s">
        <v>136</v>
      </c>
      <c r="M1508" t="s">
        <v>5800</v>
      </c>
      <c r="N1508" t="s">
        <v>5801</v>
      </c>
      <c r="O1508">
        <v>1.2958333333333334</v>
      </c>
      <c r="P1508">
        <v>0</v>
      </c>
      <c r="Q1508">
        <v>2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1.6688080000000001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1.6688080000000001</v>
      </c>
    </row>
    <row r="1509" spans="1:32" x14ac:dyDescent="0.3">
      <c r="A1509">
        <v>2800438</v>
      </c>
      <c r="B1509">
        <v>1</v>
      </c>
      <c r="C1509" t="s">
        <v>82</v>
      </c>
      <c r="D1509" t="s">
        <v>113</v>
      </c>
      <c r="E1509" t="s">
        <v>5802</v>
      </c>
      <c r="F1509" t="s">
        <v>5803</v>
      </c>
      <c r="G1509" t="s">
        <v>31550</v>
      </c>
      <c r="H1509" t="s">
        <v>1432</v>
      </c>
      <c r="I1509" t="s">
        <v>78</v>
      </c>
      <c r="J1509" t="s">
        <v>135</v>
      </c>
      <c r="K1509" t="s">
        <v>22</v>
      </c>
      <c r="L1509" t="s">
        <v>136</v>
      </c>
      <c r="M1509" t="s">
        <v>5804</v>
      </c>
      <c r="N1509" t="s">
        <v>5805</v>
      </c>
      <c r="O1509">
        <v>3.5027777777777778</v>
      </c>
      <c r="P1509">
        <v>0</v>
      </c>
      <c r="Q1509">
        <v>98</v>
      </c>
      <c r="R1509">
        <v>0</v>
      </c>
      <c r="S1509">
        <v>0</v>
      </c>
      <c r="T1509">
        <v>0</v>
      </c>
      <c r="U1509">
        <v>5</v>
      </c>
      <c r="V1509">
        <v>0</v>
      </c>
      <c r="W1509">
        <v>0</v>
      </c>
      <c r="X1509">
        <v>0</v>
      </c>
      <c r="Y1509">
        <v>93.199089999999998</v>
      </c>
      <c r="Z1509">
        <v>0</v>
      </c>
      <c r="AA1509">
        <v>0</v>
      </c>
      <c r="AB1509">
        <v>0</v>
      </c>
      <c r="AC1509">
        <v>9.9041250000000005</v>
      </c>
      <c r="AD1509">
        <v>0</v>
      </c>
      <c r="AE1509">
        <v>0</v>
      </c>
      <c r="AF1509">
        <v>103.10321</v>
      </c>
    </row>
    <row r="1510" spans="1:32" x14ac:dyDescent="0.3">
      <c r="A1510">
        <v>2805218</v>
      </c>
      <c r="B1510">
        <v>1</v>
      </c>
      <c r="C1510" t="s">
        <v>82</v>
      </c>
      <c r="D1510" t="s">
        <v>104</v>
      </c>
      <c r="E1510" t="s">
        <v>3397</v>
      </c>
      <c r="F1510" t="s">
        <v>3398</v>
      </c>
      <c r="G1510" t="s">
        <v>31546</v>
      </c>
      <c r="H1510" t="s">
        <v>145</v>
      </c>
      <c r="I1510" t="s">
        <v>78</v>
      </c>
      <c r="J1510" t="s">
        <v>135</v>
      </c>
      <c r="K1510" t="s">
        <v>22</v>
      </c>
      <c r="L1510" t="s">
        <v>136</v>
      </c>
      <c r="M1510" t="s">
        <v>5806</v>
      </c>
      <c r="N1510" t="s">
        <v>5807</v>
      </c>
      <c r="O1510">
        <v>1.9033333333333333</v>
      </c>
      <c r="P1510">
        <v>0</v>
      </c>
      <c r="Q1510">
        <v>201</v>
      </c>
      <c r="R1510">
        <v>0</v>
      </c>
      <c r="S1510">
        <v>0</v>
      </c>
      <c r="T1510">
        <v>0</v>
      </c>
      <c r="U1510">
        <v>21</v>
      </c>
      <c r="V1510">
        <v>0</v>
      </c>
      <c r="W1510">
        <v>0</v>
      </c>
      <c r="X1510">
        <v>0</v>
      </c>
      <c r="Y1510">
        <v>127.0478</v>
      </c>
      <c r="Z1510">
        <v>0</v>
      </c>
      <c r="AA1510">
        <v>0</v>
      </c>
      <c r="AB1510">
        <v>0</v>
      </c>
      <c r="AC1510">
        <v>27.368659999999998</v>
      </c>
      <c r="AD1510">
        <v>0</v>
      </c>
      <c r="AE1510">
        <v>0</v>
      </c>
      <c r="AF1510">
        <v>154.41646</v>
      </c>
    </row>
    <row r="1511" spans="1:32" x14ac:dyDescent="0.3">
      <c r="A1511">
        <v>2805189</v>
      </c>
      <c r="B1511">
        <v>1</v>
      </c>
      <c r="C1511" t="s">
        <v>83</v>
      </c>
      <c r="D1511" t="s">
        <v>130</v>
      </c>
      <c r="E1511" t="s">
        <v>5808</v>
      </c>
      <c r="F1511" t="s">
        <v>5809</v>
      </c>
      <c r="G1511" t="s">
        <v>31552</v>
      </c>
      <c r="H1511" t="s">
        <v>145</v>
      </c>
      <c r="I1511" t="s">
        <v>78</v>
      </c>
      <c r="J1511" t="s">
        <v>135</v>
      </c>
      <c r="K1511" t="s">
        <v>22</v>
      </c>
      <c r="L1511" t="s">
        <v>136</v>
      </c>
      <c r="M1511" t="s">
        <v>5810</v>
      </c>
      <c r="N1511" t="s">
        <v>5811</v>
      </c>
      <c r="O1511">
        <v>0.32083333333333336</v>
      </c>
      <c r="P1511">
        <v>0</v>
      </c>
      <c r="Q1511">
        <v>191</v>
      </c>
      <c r="R1511">
        <v>0</v>
      </c>
      <c r="S1511">
        <v>1</v>
      </c>
      <c r="T1511">
        <v>0</v>
      </c>
      <c r="U1511">
        <v>47</v>
      </c>
      <c r="V1511">
        <v>0</v>
      </c>
      <c r="W1511">
        <v>0</v>
      </c>
      <c r="X1511">
        <v>0</v>
      </c>
      <c r="Y1511">
        <v>14.704476</v>
      </c>
      <c r="Z1511">
        <v>0</v>
      </c>
      <c r="AA1511">
        <v>3.9883970000000003E-3</v>
      </c>
      <c r="AB1511">
        <v>0</v>
      </c>
      <c r="AC1511">
        <v>8.2080099999999998</v>
      </c>
      <c r="AD1511">
        <v>0</v>
      </c>
      <c r="AE1511">
        <v>0</v>
      </c>
      <c r="AF1511">
        <v>22.916473</v>
      </c>
    </row>
    <row r="1512" spans="1:32" x14ac:dyDescent="0.3">
      <c r="A1512">
        <v>2805068</v>
      </c>
      <c r="B1512">
        <v>1</v>
      </c>
      <c r="C1512" t="s">
        <v>83</v>
      </c>
      <c r="D1512" t="s">
        <v>121</v>
      </c>
      <c r="E1512" t="s">
        <v>5812</v>
      </c>
      <c r="F1512" t="s">
        <v>5813</v>
      </c>
      <c r="G1512" t="s">
        <v>31552</v>
      </c>
      <c r="H1512" t="s">
        <v>2229</v>
      </c>
      <c r="I1512" t="s">
        <v>78</v>
      </c>
      <c r="J1512" t="s">
        <v>135</v>
      </c>
      <c r="K1512" t="s">
        <v>22</v>
      </c>
      <c r="L1512" t="s">
        <v>136</v>
      </c>
      <c r="M1512" t="s">
        <v>5814</v>
      </c>
      <c r="N1512" t="s">
        <v>5815</v>
      </c>
      <c r="O1512">
        <v>1.7561111111111112</v>
      </c>
      <c r="P1512">
        <v>0</v>
      </c>
      <c r="Q1512">
        <v>44</v>
      </c>
      <c r="R1512">
        <v>0</v>
      </c>
      <c r="S1512">
        <v>7</v>
      </c>
      <c r="T1512">
        <v>0</v>
      </c>
      <c r="U1512">
        <v>2</v>
      </c>
      <c r="V1512">
        <v>0</v>
      </c>
      <c r="W1512">
        <v>0</v>
      </c>
      <c r="X1512">
        <v>0</v>
      </c>
      <c r="Y1512">
        <v>5.9383435000000002</v>
      </c>
      <c r="Z1512">
        <v>0</v>
      </c>
      <c r="AA1512">
        <v>0.44235507000000002</v>
      </c>
      <c r="AB1512">
        <v>0</v>
      </c>
      <c r="AC1512">
        <v>12.972600999999999</v>
      </c>
      <c r="AD1512">
        <v>0</v>
      </c>
      <c r="AE1512">
        <v>0</v>
      </c>
      <c r="AF1512">
        <v>19.353300000000001</v>
      </c>
    </row>
    <row r="1513" spans="1:32" x14ac:dyDescent="0.3">
      <c r="A1513">
        <v>2805063</v>
      </c>
      <c r="B1513">
        <v>1</v>
      </c>
      <c r="C1513" t="s">
        <v>82</v>
      </c>
      <c r="D1513" t="s">
        <v>113</v>
      </c>
      <c r="E1513" t="s">
        <v>5816</v>
      </c>
      <c r="F1513" t="s">
        <v>5817</v>
      </c>
      <c r="G1513" t="s">
        <v>31545</v>
      </c>
      <c r="H1513" t="s">
        <v>134</v>
      </c>
      <c r="I1513" t="s">
        <v>79</v>
      </c>
      <c r="J1513" t="s">
        <v>135</v>
      </c>
      <c r="K1513" t="s">
        <v>22</v>
      </c>
      <c r="L1513" t="s">
        <v>136</v>
      </c>
      <c r="M1513" t="s">
        <v>5818</v>
      </c>
      <c r="N1513" t="s">
        <v>5819</v>
      </c>
      <c r="O1513">
        <v>2.756388888888889</v>
      </c>
      <c r="P1513">
        <v>21</v>
      </c>
      <c r="Q1513">
        <v>135</v>
      </c>
      <c r="R1513">
        <v>4</v>
      </c>
      <c r="S1513">
        <v>37</v>
      </c>
      <c r="T1513">
        <v>4</v>
      </c>
      <c r="U1513">
        <v>22</v>
      </c>
      <c r="V1513">
        <v>0</v>
      </c>
      <c r="W1513">
        <v>0</v>
      </c>
      <c r="X1513">
        <v>349.63695999999999</v>
      </c>
      <c r="Y1513">
        <v>619.58776999999998</v>
      </c>
      <c r="Z1513">
        <v>3.5662777000000001</v>
      </c>
      <c r="AA1513">
        <v>47.551082999999998</v>
      </c>
      <c r="AB1513">
        <v>71.967155000000005</v>
      </c>
      <c r="AC1513">
        <v>54.858046999999999</v>
      </c>
      <c r="AD1513">
        <v>0</v>
      </c>
      <c r="AE1513">
        <v>0</v>
      </c>
      <c r="AF1513">
        <v>1147.1674</v>
      </c>
    </row>
    <row r="1514" spans="1:32" x14ac:dyDescent="0.3">
      <c r="A1514">
        <v>2805114</v>
      </c>
      <c r="B1514">
        <v>1</v>
      </c>
      <c r="C1514" t="s">
        <v>82</v>
      </c>
      <c r="D1514" t="s">
        <v>106</v>
      </c>
      <c r="E1514" t="s">
        <v>5820</v>
      </c>
      <c r="F1514" t="s">
        <v>5821</v>
      </c>
      <c r="G1514" t="s">
        <v>31545</v>
      </c>
      <c r="H1514" t="s">
        <v>134</v>
      </c>
      <c r="I1514" t="s">
        <v>79</v>
      </c>
      <c r="J1514" t="s">
        <v>135</v>
      </c>
      <c r="K1514" t="s">
        <v>22</v>
      </c>
      <c r="L1514" t="s">
        <v>136</v>
      </c>
      <c r="M1514" t="s">
        <v>4383</v>
      </c>
      <c r="N1514" t="s">
        <v>5822</v>
      </c>
      <c r="O1514">
        <v>5.0555555555555555E-2</v>
      </c>
      <c r="P1514">
        <v>10</v>
      </c>
      <c r="Q1514">
        <v>7273</v>
      </c>
      <c r="R1514">
        <v>19</v>
      </c>
      <c r="S1514">
        <v>59</v>
      </c>
      <c r="T1514">
        <v>89</v>
      </c>
      <c r="U1514">
        <v>681</v>
      </c>
      <c r="V1514">
        <v>15</v>
      </c>
      <c r="W1514">
        <v>0</v>
      </c>
      <c r="X1514">
        <v>0.49673321999999998</v>
      </c>
      <c r="Y1514">
        <v>109.43465999999999</v>
      </c>
      <c r="Z1514">
        <v>2.6010485000000001</v>
      </c>
      <c r="AA1514">
        <v>0.73218702999999996</v>
      </c>
      <c r="AB1514">
        <v>61.032944000000001</v>
      </c>
      <c r="AC1514">
        <v>44.746715999999999</v>
      </c>
      <c r="AD1514">
        <v>370.71172999999999</v>
      </c>
      <c r="AE1514">
        <v>0</v>
      </c>
      <c r="AF1514">
        <v>589.75603999999998</v>
      </c>
    </row>
    <row r="1515" spans="1:32" x14ac:dyDescent="0.3">
      <c r="A1515">
        <v>2805116</v>
      </c>
      <c r="B1515">
        <v>1</v>
      </c>
      <c r="C1515" t="s">
        <v>82</v>
      </c>
      <c r="D1515" t="s">
        <v>106</v>
      </c>
      <c r="E1515" t="s">
        <v>5823</v>
      </c>
      <c r="F1515" t="s">
        <v>5824</v>
      </c>
      <c r="G1515" t="s">
        <v>31545</v>
      </c>
      <c r="H1515" t="s">
        <v>134</v>
      </c>
      <c r="I1515" t="s">
        <v>79</v>
      </c>
      <c r="J1515" t="s">
        <v>135</v>
      </c>
      <c r="K1515" t="s">
        <v>22</v>
      </c>
      <c r="L1515" t="s">
        <v>136</v>
      </c>
      <c r="M1515" t="s">
        <v>4383</v>
      </c>
      <c r="N1515" t="s">
        <v>5825</v>
      </c>
      <c r="O1515">
        <v>0.12555555555555556</v>
      </c>
      <c r="P1515">
        <v>7</v>
      </c>
      <c r="Q1515">
        <v>16654</v>
      </c>
      <c r="R1515">
        <v>16</v>
      </c>
      <c r="S1515">
        <v>106</v>
      </c>
      <c r="T1515">
        <v>56</v>
      </c>
      <c r="U1515">
        <v>2605</v>
      </c>
      <c r="V1515">
        <v>25</v>
      </c>
      <c r="W1515">
        <v>5</v>
      </c>
      <c r="X1515">
        <v>1.4443691000000001</v>
      </c>
      <c r="Y1515">
        <v>586.59069999999997</v>
      </c>
      <c r="Z1515">
        <v>1.1753754999999999</v>
      </c>
      <c r="AA1515">
        <v>5.1424313000000001</v>
      </c>
      <c r="AB1515">
        <v>81.380499999999998</v>
      </c>
      <c r="AC1515">
        <v>369.80988000000002</v>
      </c>
      <c r="AD1515">
        <v>304.97399999999999</v>
      </c>
      <c r="AE1515">
        <v>4.2264410000000003</v>
      </c>
      <c r="AF1515">
        <v>1354.7437</v>
      </c>
    </row>
    <row r="1516" spans="1:32" x14ac:dyDescent="0.3">
      <c r="A1516">
        <v>2804987</v>
      </c>
      <c r="B1516">
        <v>1</v>
      </c>
      <c r="C1516" t="s">
        <v>82</v>
      </c>
      <c r="D1516" t="s">
        <v>102</v>
      </c>
      <c r="E1516" t="s">
        <v>5826</v>
      </c>
      <c r="F1516" t="s">
        <v>5827</v>
      </c>
      <c r="G1516" t="s">
        <v>31548</v>
      </c>
      <c r="H1516" t="s">
        <v>311</v>
      </c>
      <c r="I1516" t="s">
        <v>78</v>
      </c>
      <c r="J1516" t="s">
        <v>135</v>
      </c>
      <c r="K1516" t="s">
        <v>22</v>
      </c>
      <c r="L1516" t="s">
        <v>136</v>
      </c>
      <c r="M1516" t="s">
        <v>5828</v>
      </c>
      <c r="N1516" t="s">
        <v>5829</v>
      </c>
      <c r="O1516">
        <v>3.5083333333333333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6.6303640000000001</v>
      </c>
      <c r="AD1516">
        <v>0</v>
      </c>
      <c r="AE1516">
        <v>0</v>
      </c>
      <c r="AF1516">
        <v>6.6303640000000001</v>
      </c>
    </row>
    <row r="1517" spans="1:32" x14ac:dyDescent="0.3">
      <c r="A1517">
        <v>2804982</v>
      </c>
      <c r="B1517">
        <v>1</v>
      </c>
      <c r="C1517" t="s">
        <v>82</v>
      </c>
      <c r="D1517" t="s">
        <v>99</v>
      </c>
      <c r="E1517" t="s">
        <v>5830</v>
      </c>
      <c r="F1517" t="s">
        <v>802</v>
      </c>
      <c r="G1517" t="s">
        <v>31546</v>
      </c>
      <c r="H1517" t="s">
        <v>1297</v>
      </c>
      <c r="I1517" t="s">
        <v>78</v>
      </c>
      <c r="J1517" t="s">
        <v>135</v>
      </c>
      <c r="K1517" t="s">
        <v>22</v>
      </c>
      <c r="L1517" t="s">
        <v>136</v>
      </c>
      <c r="M1517" t="s">
        <v>5831</v>
      </c>
      <c r="N1517" t="s">
        <v>5832</v>
      </c>
      <c r="O1517">
        <v>4.1502777777777782</v>
      </c>
      <c r="P1517">
        <v>0</v>
      </c>
      <c r="Q1517">
        <v>53</v>
      </c>
      <c r="R1517">
        <v>0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0</v>
      </c>
      <c r="Y1517">
        <v>34.347969999999997</v>
      </c>
      <c r="Z1517">
        <v>0</v>
      </c>
      <c r="AA1517">
        <v>0</v>
      </c>
      <c r="AB1517">
        <v>0</v>
      </c>
      <c r="AC1517">
        <v>5.4147086</v>
      </c>
      <c r="AD1517">
        <v>0</v>
      </c>
      <c r="AE1517">
        <v>0</v>
      </c>
      <c r="AF1517">
        <v>39.762675999999999</v>
      </c>
    </row>
    <row r="1518" spans="1:32" x14ac:dyDescent="0.3">
      <c r="A1518">
        <v>2804992</v>
      </c>
      <c r="B1518">
        <v>1</v>
      </c>
      <c r="C1518" t="s">
        <v>82</v>
      </c>
      <c r="D1518" t="s">
        <v>94</v>
      </c>
      <c r="E1518" t="s">
        <v>5833</v>
      </c>
      <c r="F1518" t="s">
        <v>5834</v>
      </c>
      <c r="G1518" t="s">
        <v>31548</v>
      </c>
      <c r="H1518" t="s">
        <v>893</v>
      </c>
      <c r="I1518" t="s">
        <v>78</v>
      </c>
      <c r="J1518" t="s">
        <v>135</v>
      </c>
      <c r="K1518" t="s">
        <v>22</v>
      </c>
      <c r="L1518" t="s">
        <v>136</v>
      </c>
      <c r="M1518" t="s">
        <v>5835</v>
      </c>
      <c r="N1518" t="s">
        <v>5836</v>
      </c>
      <c r="O1518">
        <v>2.8997222222222221</v>
      </c>
      <c r="P1518">
        <v>0</v>
      </c>
      <c r="Q1518">
        <v>2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1.3926712999999999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1.3926712999999999</v>
      </c>
    </row>
    <row r="1519" spans="1:32" x14ac:dyDescent="0.3">
      <c r="A1519">
        <v>2804940</v>
      </c>
      <c r="B1519">
        <v>1</v>
      </c>
      <c r="C1519" t="s">
        <v>82</v>
      </c>
      <c r="D1519" t="s">
        <v>90</v>
      </c>
      <c r="E1519" t="s">
        <v>5837</v>
      </c>
      <c r="F1519" t="s">
        <v>5838</v>
      </c>
      <c r="G1519" t="s">
        <v>31550</v>
      </c>
      <c r="H1519" t="s">
        <v>1432</v>
      </c>
      <c r="I1519" t="s">
        <v>78</v>
      </c>
      <c r="J1519" t="s">
        <v>135</v>
      </c>
      <c r="K1519" t="s">
        <v>22</v>
      </c>
      <c r="L1519" t="s">
        <v>136</v>
      </c>
      <c r="M1519" t="s">
        <v>5839</v>
      </c>
      <c r="N1519" t="s">
        <v>5840</v>
      </c>
      <c r="O1519">
        <v>4.2941666666666665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13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147.6515</v>
      </c>
      <c r="AD1519">
        <v>0</v>
      </c>
      <c r="AE1519">
        <v>0</v>
      </c>
      <c r="AF1519">
        <v>147.6515</v>
      </c>
    </row>
    <row r="1520" spans="1:32" x14ac:dyDescent="0.3">
      <c r="A1520">
        <v>2804830</v>
      </c>
      <c r="B1520">
        <v>1</v>
      </c>
      <c r="C1520" t="s">
        <v>82</v>
      </c>
      <c r="D1520" t="s">
        <v>112</v>
      </c>
      <c r="E1520" t="s">
        <v>2937</v>
      </c>
      <c r="F1520" t="s">
        <v>2938</v>
      </c>
      <c r="G1520" t="s">
        <v>31548</v>
      </c>
      <c r="H1520" t="s">
        <v>893</v>
      </c>
      <c r="I1520" t="s">
        <v>78</v>
      </c>
      <c r="J1520" t="s">
        <v>135</v>
      </c>
      <c r="K1520" t="s">
        <v>22</v>
      </c>
      <c r="L1520" t="s">
        <v>136</v>
      </c>
      <c r="M1520" t="s">
        <v>5841</v>
      </c>
      <c r="N1520" t="s">
        <v>5842</v>
      </c>
      <c r="O1520">
        <v>0.78194444444444444</v>
      </c>
      <c r="P1520">
        <v>0</v>
      </c>
      <c r="Q1520">
        <v>4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0.52515040000000002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0.52515040000000002</v>
      </c>
    </row>
    <row r="1521" spans="1:32" x14ac:dyDescent="0.3">
      <c r="A1521">
        <v>2804768</v>
      </c>
      <c r="B1521">
        <v>1</v>
      </c>
      <c r="C1521" t="s">
        <v>82</v>
      </c>
      <c r="D1521" t="s">
        <v>95</v>
      </c>
      <c r="E1521" t="s">
        <v>5843</v>
      </c>
      <c r="F1521" t="s">
        <v>5844</v>
      </c>
      <c r="G1521" t="s">
        <v>31546</v>
      </c>
      <c r="H1521" t="s">
        <v>311</v>
      </c>
      <c r="I1521" t="s">
        <v>78</v>
      </c>
      <c r="J1521" t="s">
        <v>135</v>
      </c>
      <c r="K1521" t="s">
        <v>22</v>
      </c>
      <c r="L1521" t="s">
        <v>136</v>
      </c>
      <c r="M1521" t="s">
        <v>5845</v>
      </c>
      <c r="N1521" t="s">
        <v>5846</v>
      </c>
      <c r="O1521">
        <v>7.2522222222222226</v>
      </c>
      <c r="P1521">
        <v>0</v>
      </c>
      <c r="Q1521">
        <v>6</v>
      </c>
      <c r="R1521">
        <v>0</v>
      </c>
      <c r="S1521">
        <v>0</v>
      </c>
      <c r="T1521">
        <v>0</v>
      </c>
      <c r="U1521">
        <v>5</v>
      </c>
      <c r="V1521">
        <v>0</v>
      </c>
      <c r="W1521">
        <v>0</v>
      </c>
      <c r="X1521">
        <v>0</v>
      </c>
      <c r="Y1521">
        <v>11.464587</v>
      </c>
      <c r="Z1521">
        <v>0</v>
      </c>
      <c r="AA1521">
        <v>0</v>
      </c>
      <c r="AB1521">
        <v>0</v>
      </c>
      <c r="AC1521">
        <v>71.225949999999997</v>
      </c>
      <c r="AD1521">
        <v>0</v>
      </c>
      <c r="AE1521">
        <v>0</v>
      </c>
      <c r="AF1521">
        <v>82.690544000000003</v>
      </c>
    </row>
    <row r="1522" spans="1:32" x14ac:dyDescent="0.3">
      <c r="A1522">
        <v>2804836</v>
      </c>
      <c r="B1522">
        <v>1</v>
      </c>
      <c r="C1522" t="s">
        <v>82</v>
      </c>
      <c r="D1522" t="s">
        <v>104</v>
      </c>
      <c r="E1522" t="s">
        <v>5847</v>
      </c>
      <c r="F1522" t="s">
        <v>5848</v>
      </c>
      <c r="G1522" t="s">
        <v>31551</v>
      </c>
      <c r="H1522" t="s">
        <v>648</v>
      </c>
      <c r="I1522" t="s">
        <v>79</v>
      </c>
      <c r="J1522" t="s">
        <v>135</v>
      </c>
      <c r="K1522" t="s">
        <v>22</v>
      </c>
      <c r="L1522" t="s">
        <v>186</v>
      </c>
      <c r="M1522" t="s">
        <v>5849</v>
      </c>
      <c r="N1522" t="s">
        <v>5850</v>
      </c>
      <c r="O1522">
        <v>3.5924999999999998</v>
      </c>
      <c r="P1522">
        <v>0</v>
      </c>
      <c r="Q1522">
        <v>33</v>
      </c>
      <c r="R1522">
        <v>0</v>
      </c>
      <c r="S1522">
        <v>0</v>
      </c>
      <c r="T1522">
        <v>0</v>
      </c>
      <c r="U1522">
        <v>188</v>
      </c>
      <c r="V1522">
        <v>0</v>
      </c>
      <c r="W1522">
        <v>3</v>
      </c>
      <c r="X1522">
        <v>0</v>
      </c>
      <c r="Y1522">
        <v>18.222512999999999</v>
      </c>
      <c r="Z1522">
        <v>0</v>
      </c>
      <c r="AA1522">
        <v>0</v>
      </c>
      <c r="AB1522">
        <v>0</v>
      </c>
      <c r="AC1522">
        <v>514.52013999999997</v>
      </c>
      <c r="AD1522">
        <v>0</v>
      </c>
      <c r="AE1522">
        <v>121.730255</v>
      </c>
      <c r="AF1522">
        <v>654.47289999999998</v>
      </c>
    </row>
    <row r="1523" spans="1:32" x14ac:dyDescent="0.3">
      <c r="A1523">
        <v>2804738</v>
      </c>
      <c r="B1523">
        <v>1</v>
      </c>
      <c r="C1523" t="s">
        <v>83</v>
      </c>
      <c r="D1523" t="s">
        <v>127</v>
      </c>
      <c r="E1523" t="s">
        <v>5851</v>
      </c>
      <c r="F1523" t="s">
        <v>5852</v>
      </c>
      <c r="G1523" t="s">
        <v>31552</v>
      </c>
      <c r="H1523" t="s">
        <v>223</v>
      </c>
      <c r="I1523" t="s">
        <v>78</v>
      </c>
      <c r="J1523" t="s">
        <v>135</v>
      </c>
      <c r="K1523" t="s">
        <v>22</v>
      </c>
      <c r="L1523" t="s">
        <v>136</v>
      </c>
      <c r="M1523" t="s">
        <v>5853</v>
      </c>
      <c r="N1523" t="s">
        <v>5854</v>
      </c>
      <c r="O1523">
        <v>4.0716666666666663</v>
      </c>
      <c r="P1523">
        <v>0</v>
      </c>
      <c r="Q1523">
        <v>285</v>
      </c>
      <c r="R1523">
        <v>0</v>
      </c>
      <c r="S1523">
        <v>7</v>
      </c>
      <c r="T1523">
        <v>0</v>
      </c>
      <c r="U1523">
        <v>9</v>
      </c>
      <c r="V1523">
        <v>0</v>
      </c>
      <c r="W1523">
        <v>0</v>
      </c>
      <c r="X1523">
        <v>0</v>
      </c>
      <c r="Y1523">
        <v>318.30759999999998</v>
      </c>
      <c r="Z1523">
        <v>0</v>
      </c>
      <c r="AA1523">
        <v>1.1581446</v>
      </c>
      <c r="AB1523">
        <v>0</v>
      </c>
      <c r="AC1523">
        <v>38.630809999999997</v>
      </c>
      <c r="AD1523">
        <v>0</v>
      </c>
      <c r="AE1523">
        <v>0</v>
      </c>
      <c r="AF1523">
        <v>358.09652999999997</v>
      </c>
    </row>
    <row r="1524" spans="1:32" x14ac:dyDescent="0.3">
      <c r="A1524">
        <v>2804559</v>
      </c>
      <c r="B1524">
        <v>1</v>
      </c>
      <c r="C1524" t="s">
        <v>82</v>
      </c>
      <c r="D1524" t="s">
        <v>104</v>
      </c>
      <c r="E1524" t="s">
        <v>5855</v>
      </c>
      <c r="F1524" t="s">
        <v>5856</v>
      </c>
      <c r="G1524" t="s">
        <v>31550</v>
      </c>
      <c r="H1524" t="s">
        <v>1432</v>
      </c>
      <c r="I1524" t="s">
        <v>78</v>
      </c>
      <c r="J1524" t="s">
        <v>135</v>
      </c>
      <c r="K1524" t="s">
        <v>22</v>
      </c>
      <c r="L1524" t="s">
        <v>136</v>
      </c>
      <c r="M1524" t="s">
        <v>5857</v>
      </c>
      <c r="N1524" t="s">
        <v>5858</v>
      </c>
      <c r="O1524">
        <v>2.3294444444444444</v>
      </c>
      <c r="P1524">
        <v>0</v>
      </c>
      <c r="Q1524">
        <v>44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42.769333000000003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42.769333000000003</v>
      </c>
    </row>
    <row r="1525" spans="1:32" x14ac:dyDescent="0.3">
      <c r="A1525">
        <v>2804546</v>
      </c>
      <c r="B1525">
        <v>1</v>
      </c>
      <c r="C1525" t="s">
        <v>82</v>
      </c>
      <c r="D1525" t="s">
        <v>100</v>
      </c>
      <c r="E1525" t="s">
        <v>5859</v>
      </c>
      <c r="F1525" t="s">
        <v>5860</v>
      </c>
      <c r="G1525" t="s">
        <v>31546</v>
      </c>
      <c r="H1525" t="s">
        <v>145</v>
      </c>
      <c r="I1525" t="s">
        <v>78</v>
      </c>
      <c r="J1525" t="s">
        <v>135</v>
      </c>
      <c r="K1525" t="s">
        <v>22</v>
      </c>
      <c r="L1525" t="s">
        <v>136</v>
      </c>
      <c r="M1525" t="s">
        <v>5861</v>
      </c>
      <c r="N1525" t="s">
        <v>5862</v>
      </c>
      <c r="O1525">
        <v>0.29972222222222222</v>
      </c>
      <c r="P1525">
        <v>0</v>
      </c>
      <c r="Q1525">
        <v>84</v>
      </c>
      <c r="R1525">
        <v>0</v>
      </c>
      <c r="S1525">
        <v>0</v>
      </c>
      <c r="T1525">
        <v>0</v>
      </c>
      <c r="U1525">
        <v>4</v>
      </c>
      <c r="V1525">
        <v>0</v>
      </c>
      <c r="W1525">
        <v>0</v>
      </c>
      <c r="X1525">
        <v>0</v>
      </c>
      <c r="Y1525">
        <v>8.0645089999999993</v>
      </c>
      <c r="Z1525">
        <v>0</v>
      </c>
      <c r="AA1525">
        <v>0</v>
      </c>
      <c r="AB1525">
        <v>0</v>
      </c>
      <c r="AC1525">
        <v>1.3471325999999999</v>
      </c>
      <c r="AD1525">
        <v>0</v>
      </c>
      <c r="AE1525">
        <v>0</v>
      </c>
      <c r="AF1525">
        <v>9.4116420000000005</v>
      </c>
    </row>
    <row r="1526" spans="1:32" x14ac:dyDescent="0.3">
      <c r="A1526">
        <v>2804497</v>
      </c>
      <c r="B1526">
        <v>1</v>
      </c>
      <c r="C1526" t="s">
        <v>82</v>
      </c>
      <c r="D1526" t="s">
        <v>104</v>
      </c>
      <c r="E1526" t="s">
        <v>4989</v>
      </c>
      <c r="F1526" t="s">
        <v>4990</v>
      </c>
      <c r="G1526" t="s">
        <v>31550</v>
      </c>
      <c r="H1526" t="s">
        <v>223</v>
      </c>
      <c r="I1526" t="s">
        <v>78</v>
      </c>
      <c r="J1526" t="s">
        <v>135</v>
      </c>
      <c r="K1526" t="s">
        <v>22</v>
      </c>
      <c r="L1526" t="s">
        <v>136</v>
      </c>
      <c r="M1526" t="s">
        <v>5863</v>
      </c>
      <c r="N1526" t="s">
        <v>5864</v>
      </c>
      <c r="O1526">
        <v>1.8866666666666667</v>
      </c>
      <c r="P1526">
        <v>0</v>
      </c>
      <c r="Q1526">
        <v>84</v>
      </c>
      <c r="R1526">
        <v>0</v>
      </c>
      <c r="S1526">
        <v>0</v>
      </c>
      <c r="T1526">
        <v>0</v>
      </c>
      <c r="U1526">
        <v>3</v>
      </c>
      <c r="V1526">
        <v>0</v>
      </c>
      <c r="W1526">
        <v>0</v>
      </c>
      <c r="X1526">
        <v>0</v>
      </c>
      <c r="Y1526">
        <v>46.602240000000002</v>
      </c>
      <c r="Z1526">
        <v>0</v>
      </c>
      <c r="AA1526">
        <v>0</v>
      </c>
      <c r="AB1526">
        <v>0</v>
      </c>
      <c r="AC1526">
        <v>1.5296377999999999</v>
      </c>
      <c r="AD1526">
        <v>0</v>
      </c>
      <c r="AE1526">
        <v>0</v>
      </c>
      <c r="AF1526">
        <v>48.131880000000002</v>
      </c>
    </row>
    <row r="1527" spans="1:32" x14ac:dyDescent="0.3">
      <c r="A1527">
        <v>2804505</v>
      </c>
      <c r="B1527">
        <v>1</v>
      </c>
      <c r="C1527" t="s">
        <v>82</v>
      </c>
      <c r="D1527" t="s">
        <v>92</v>
      </c>
      <c r="E1527" t="s">
        <v>5865</v>
      </c>
      <c r="F1527" t="s">
        <v>5866</v>
      </c>
      <c r="G1527" t="s">
        <v>31548</v>
      </c>
      <c r="H1527" t="s">
        <v>893</v>
      </c>
      <c r="I1527" t="s">
        <v>78</v>
      </c>
      <c r="J1527" t="s">
        <v>135</v>
      </c>
      <c r="K1527" t="s">
        <v>22</v>
      </c>
      <c r="L1527" t="s">
        <v>136</v>
      </c>
      <c r="M1527" t="s">
        <v>5867</v>
      </c>
      <c r="N1527" t="s">
        <v>5868</v>
      </c>
      <c r="O1527">
        <v>4.1252777777777778</v>
      </c>
      <c r="P1527">
        <v>0</v>
      </c>
      <c r="Q1527">
        <v>5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4.8617983000000002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4.8617983000000002</v>
      </c>
    </row>
    <row r="1528" spans="1:32" x14ac:dyDescent="0.3">
      <c r="A1528">
        <v>2804509</v>
      </c>
      <c r="B1528">
        <v>1</v>
      </c>
      <c r="C1528" t="s">
        <v>83</v>
      </c>
      <c r="D1528" t="s">
        <v>121</v>
      </c>
      <c r="E1528" t="s">
        <v>3560</v>
      </c>
      <c r="F1528" t="s">
        <v>3561</v>
      </c>
      <c r="G1528" t="s">
        <v>31549</v>
      </c>
      <c r="H1528" t="s">
        <v>134</v>
      </c>
      <c r="I1528" t="s">
        <v>79</v>
      </c>
      <c r="J1528" t="s">
        <v>248</v>
      </c>
      <c r="K1528" t="s">
        <v>22</v>
      </c>
      <c r="L1528" t="s">
        <v>136</v>
      </c>
      <c r="M1528" t="s">
        <v>5869</v>
      </c>
      <c r="N1528" t="s">
        <v>5870</v>
      </c>
      <c r="O1528">
        <v>2.7777777777777776E-2</v>
      </c>
      <c r="P1528">
        <v>7</v>
      </c>
      <c r="Q1528">
        <v>301</v>
      </c>
      <c r="R1528">
        <v>37</v>
      </c>
      <c r="S1528">
        <v>130</v>
      </c>
      <c r="T1528">
        <v>8</v>
      </c>
      <c r="U1528">
        <v>20</v>
      </c>
      <c r="V1528">
        <v>1</v>
      </c>
      <c r="W1528">
        <v>0</v>
      </c>
      <c r="X1528">
        <v>0.51986765999999995</v>
      </c>
      <c r="Y1528">
        <v>0.68968949999999996</v>
      </c>
      <c r="Z1528">
        <v>3.6564014</v>
      </c>
      <c r="AA1528">
        <v>1.6899829</v>
      </c>
      <c r="AB1528">
        <v>1.7648261999999999</v>
      </c>
      <c r="AC1528">
        <v>0.33452686999999998</v>
      </c>
      <c r="AD1528">
        <v>4.4602029999999999</v>
      </c>
      <c r="AE1528">
        <v>0</v>
      </c>
      <c r="AF1528">
        <v>13.115498000000001</v>
      </c>
    </row>
    <row r="1529" spans="1:32" x14ac:dyDescent="0.3">
      <c r="A1529">
        <v>2804476</v>
      </c>
      <c r="B1529">
        <v>1</v>
      </c>
      <c r="C1529" t="s">
        <v>83</v>
      </c>
      <c r="D1529" t="s">
        <v>127</v>
      </c>
      <c r="E1529" t="s">
        <v>5871</v>
      </c>
      <c r="F1529" t="s">
        <v>5872</v>
      </c>
      <c r="G1529" t="s">
        <v>31551</v>
      </c>
      <c r="H1529" t="s">
        <v>2930</v>
      </c>
      <c r="I1529" t="s">
        <v>79</v>
      </c>
      <c r="J1529" t="s">
        <v>135</v>
      </c>
      <c r="K1529" t="s">
        <v>22</v>
      </c>
      <c r="L1529" t="s">
        <v>136</v>
      </c>
      <c r="M1529" t="s">
        <v>5873</v>
      </c>
      <c r="N1529" t="s">
        <v>5874</v>
      </c>
      <c r="O1529">
        <v>3.4011111111111112</v>
      </c>
      <c r="P1529">
        <v>0</v>
      </c>
      <c r="Q1529">
        <v>674</v>
      </c>
      <c r="R1529">
        <v>0</v>
      </c>
      <c r="S1529">
        <v>0</v>
      </c>
      <c r="T1529">
        <v>0</v>
      </c>
      <c r="U1529">
        <v>58</v>
      </c>
      <c r="V1529">
        <v>0</v>
      </c>
      <c r="W1529">
        <v>0</v>
      </c>
      <c r="X1529">
        <v>0</v>
      </c>
      <c r="Y1529">
        <v>555.63059999999996</v>
      </c>
      <c r="Z1529">
        <v>0</v>
      </c>
      <c r="AA1529">
        <v>0</v>
      </c>
      <c r="AB1529">
        <v>0</v>
      </c>
      <c r="AC1529">
        <v>176.13802000000001</v>
      </c>
      <c r="AD1529">
        <v>0</v>
      </c>
      <c r="AE1529">
        <v>0</v>
      </c>
      <c r="AF1529">
        <v>731.76859999999999</v>
      </c>
    </row>
    <row r="1530" spans="1:32" x14ac:dyDescent="0.3">
      <c r="A1530">
        <v>2804375</v>
      </c>
      <c r="B1530">
        <v>1</v>
      </c>
      <c r="C1530" t="s">
        <v>82</v>
      </c>
      <c r="D1530" t="s">
        <v>90</v>
      </c>
      <c r="E1530" t="s">
        <v>2603</v>
      </c>
      <c r="F1530" t="s">
        <v>441</v>
      </c>
      <c r="G1530" t="s">
        <v>31546</v>
      </c>
      <c r="H1530" t="s">
        <v>1432</v>
      </c>
      <c r="I1530" t="s">
        <v>78</v>
      </c>
      <c r="J1530" t="s">
        <v>135</v>
      </c>
      <c r="K1530" t="s">
        <v>22</v>
      </c>
      <c r="L1530" t="s">
        <v>136</v>
      </c>
      <c r="M1530" t="s">
        <v>5875</v>
      </c>
      <c r="N1530" t="s">
        <v>5876</v>
      </c>
      <c r="O1530">
        <v>6.6161111111111115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23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522.84090000000003</v>
      </c>
      <c r="AD1530">
        <v>0</v>
      </c>
      <c r="AE1530">
        <v>0</v>
      </c>
      <c r="AF1530">
        <v>522.84090000000003</v>
      </c>
    </row>
    <row r="1531" spans="1:32" x14ac:dyDescent="0.3">
      <c r="A1531">
        <v>2804385</v>
      </c>
      <c r="B1531">
        <v>1</v>
      </c>
      <c r="C1531" t="s">
        <v>83</v>
      </c>
      <c r="D1531" t="s">
        <v>128</v>
      </c>
      <c r="E1531" t="s">
        <v>5877</v>
      </c>
      <c r="F1531" t="s">
        <v>5878</v>
      </c>
      <c r="G1531" t="s">
        <v>31549</v>
      </c>
      <c r="H1531" t="s">
        <v>134</v>
      </c>
      <c r="I1531" t="s">
        <v>79</v>
      </c>
      <c r="J1531" t="s">
        <v>135</v>
      </c>
      <c r="K1531" t="s">
        <v>22</v>
      </c>
      <c r="L1531" t="s">
        <v>136</v>
      </c>
      <c r="M1531" t="s">
        <v>5879</v>
      </c>
      <c r="N1531" t="s">
        <v>5880</v>
      </c>
      <c r="O1531">
        <v>1.3433333333333333</v>
      </c>
      <c r="P1531">
        <v>11</v>
      </c>
      <c r="Q1531">
        <v>3</v>
      </c>
      <c r="R1531">
        <v>288</v>
      </c>
      <c r="S1531">
        <v>45</v>
      </c>
      <c r="T1531">
        <v>17</v>
      </c>
      <c r="U1531">
        <v>2</v>
      </c>
      <c r="V1531">
        <v>0</v>
      </c>
      <c r="W1531">
        <v>0</v>
      </c>
      <c r="X1531">
        <v>2.6403759</v>
      </c>
      <c r="Y1531">
        <v>2.204717</v>
      </c>
      <c r="Z1531">
        <v>205.05025000000001</v>
      </c>
      <c r="AA1531">
        <v>57.171245999999996</v>
      </c>
      <c r="AB1531">
        <v>26.421479999999999</v>
      </c>
      <c r="AC1531">
        <v>2.0826997999999999</v>
      </c>
      <c r="AD1531">
        <v>0</v>
      </c>
      <c r="AE1531">
        <v>0</v>
      </c>
      <c r="AF1531">
        <v>295.57076999999998</v>
      </c>
    </row>
    <row r="1532" spans="1:32" x14ac:dyDescent="0.3">
      <c r="A1532">
        <v>2804254</v>
      </c>
      <c r="B1532">
        <v>1</v>
      </c>
      <c r="C1532" t="s">
        <v>83</v>
      </c>
      <c r="D1532" t="s">
        <v>120</v>
      </c>
      <c r="E1532" t="s">
        <v>5881</v>
      </c>
      <c r="F1532" t="s">
        <v>5882</v>
      </c>
      <c r="G1532" t="s">
        <v>31548</v>
      </c>
      <c r="H1532" t="s">
        <v>333</v>
      </c>
      <c r="I1532" t="s">
        <v>78</v>
      </c>
      <c r="J1532" t="s">
        <v>135</v>
      </c>
      <c r="K1532" t="s">
        <v>22</v>
      </c>
      <c r="L1532" t="s">
        <v>136</v>
      </c>
      <c r="M1532" t="s">
        <v>5883</v>
      </c>
      <c r="N1532" t="s">
        <v>5884</v>
      </c>
      <c r="O1532">
        <v>0.9341666666666667</v>
      </c>
      <c r="P1532">
        <v>0</v>
      </c>
      <c r="Q1532">
        <v>1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0.22839044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0.22839044</v>
      </c>
    </row>
    <row r="1533" spans="1:32" x14ac:dyDescent="0.3">
      <c r="A1533">
        <v>2804133</v>
      </c>
      <c r="B1533">
        <v>1</v>
      </c>
      <c r="C1533" t="s">
        <v>82</v>
      </c>
      <c r="D1533" t="s">
        <v>106</v>
      </c>
      <c r="E1533" t="s">
        <v>3024</v>
      </c>
      <c r="F1533" t="s">
        <v>3025</v>
      </c>
      <c r="G1533" t="s">
        <v>31546</v>
      </c>
      <c r="H1533" t="s">
        <v>1432</v>
      </c>
      <c r="I1533" t="s">
        <v>78</v>
      </c>
      <c r="J1533" t="s">
        <v>135</v>
      </c>
      <c r="K1533" t="s">
        <v>22</v>
      </c>
      <c r="L1533" t="s">
        <v>136</v>
      </c>
      <c r="M1533" t="s">
        <v>5885</v>
      </c>
      <c r="N1533" t="s">
        <v>5886</v>
      </c>
      <c r="O1533">
        <v>2.8444444444444446</v>
      </c>
      <c r="P1533">
        <v>0</v>
      </c>
      <c r="Q1533">
        <v>139</v>
      </c>
      <c r="R1533">
        <v>0</v>
      </c>
      <c r="S1533">
        <v>0</v>
      </c>
      <c r="T1533">
        <v>0</v>
      </c>
      <c r="U1533">
        <v>13</v>
      </c>
      <c r="V1533">
        <v>0</v>
      </c>
      <c r="W1533">
        <v>0</v>
      </c>
      <c r="X1533">
        <v>0</v>
      </c>
      <c r="Y1533">
        <v>91.030249999999995</v>
      </c>
      <c r="Z1533">
        <v>0</v>
      </c>
      <c r="AA1533">
        <v>0</v>
      </c>
      <c r="AB1533">
        <v>0</v>
      </c>
      <c r="AC1533">
        <v>26.918602</v>
      </c>
      <c r="AD1533">
        <v>0</v>
      </c>
      <c r="AE1533">
        <v>0</v>
      </c>
      <c r="AF1533">
        <v>117.94884999999999</v>
      </c>
    </row>
    <row r="1534" spans="1:32" x14ac:dyDescent="0.3">
      <c r="A1534">
        <v>2804125</v>
      </c>
      <c r="B1534">
        <v>1</v>
      </c>
      <c r="C1534" t="s">
        <v>83</v>
      </c>
      <c r="D1534" t="s">
        <v>125</v>
      </c>
      <c r="E1534" t="s">
        <v>5887</v>
      </c>
      <c r="F1534" t="s">
        <v>5888</v>
      </c>
      <c r="G1534" t="s">
        <v>31549</v>
      </c>
      <c r="H1534" t="s">
        <v>134</v>
      </c>
      <c r="I1534" t="s">
        <v>79</v>
      </c>
      <c r="J1534" t="s">
        <v>248</v>
      </c>
      <c r="K1534" t="s">
        <v>22</v>
      </c>
      <c r="L1534" t="s">
        <v>136</v>
      </c>
      <c r="M1534" t="s">
        <v>5889</v>
      </c>
      <c r="N1534" t="s">
        <v>5890</v>
      </c>
      <c r="O1534">
        <v>4.1666666666666666E-3</v>
      </c>
      <c r="P1534">
        <v>6</v>
      </c>
      <c r="Q1534">
        <v>792</v>
      </c>
      <c r="R1534">
        <v>44</v>
      </c>
      <c r="S1534">
        <v>24</v>
      </c>
      <c r="T1534">
        <v>13</v>
      </c>
      <c r="U1534">
        <v>57</v>
      </c>
      <c r="V1534">
        <v>5</v>
      </c>
      <c r="W1534">
        <v>0</v>
      </c>
      <c r="X1534">
        <v>1.6661118999999999E-2</v>
      </c>
      <c r="Y1534">
        <v>0.33897036000000003</v>
      </c>
      <c r="Z1534">
        <v>0.63548420000000005</v>
      </c>
      <c r="AA1534">
        <v>1.0903392E-2</v>
      </c>
      <c r="AB1534">
        <v>0.10367562600000001</v>
      </c>
      <c r="AC1534">
        <v>4.8804075000000002E-2</v>
      </c>
      <c r="AD1534">
        <v>0.91247650000000002</v>
      </c>
      <c r="AE1534">
        <v>0</v>
      </c>
      <c r="AF1534">
        <v>2.0669754</v>
      </c>
    </row>
    <row r="1535" spans="1:32" x14ac:dyDescent="0.3">
      <c r="A1535">
        <v>2804107</v>
      </c>
      <c r="B1535">
        <v>1</v>
      </c>
      <c r="C1535" t="s">
        <v>83</v>
      </c>
      <c r="D1535" t="s">
        <v>119</v>
      </c>
      <c r="E1535" t="s">
        <v>5891</v>
      </c>
      <c r="F1535" t="s">
        <v>5892</v>
      </c>
      <c r="G1535" t="s">
        <v>31548</v>
      </c>
      <c r="H1535" t="s">
        <v>333</v>
      </c>
      <c r="I1535" t="s">
        <v>78</v>
      </c>
      <c r="J1535" t="s">
        <v>135</v>
      </c>
      <c r="K1535" t="s">
        <v>22</v>
      </c>
      <c r="L1535" t="s">
        <v>136</v>
      </c>
      <c r="M1535" t="s">
        <v>5893</v>
      </c>
      <c r="N1535" t="s">
        <v>5894</v>
      </c>
      <c r="O1535">
        <v>1.451111111111111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0.5106233</v>
      </c>
      <c r="AD1535">
        <v>0</v>
      </c>
      <c r="AE1535">
        <v>0</v>
      </c>
      <c r="AF1535">
        <v>0.5106233</v>
      </c>
    </row>
    <row r="1536" spans="1:32" x14ac:dyDescent="0.3">
      <c r="A1536">
        <v>2804087</v>
      </c>
      <c r="B1536">
        <v>1</v>
      </c>
      <c r="C1536" t="s">
        <v>82</v>
      </c>
      <c r="D1536" t="s">
        <v>113</v>
      </c>
      <c r="E1536" t="s">
        <v>5895</v>
      </c>
      <c r="F1536" t="s">
        <v>5896</v>
      </c>
      <c r="G1536" t="s">
        <v>31551</v>
      </c>
      <c r="H1536" t="s">
        <v>643</v>
      </c>
      <c r="I1536" t="s">
        <v>79</v>
      </c>
      <c r="J1536" t="s">
        <v>135</v>
      </c>
      <c r="K1536" t="s">
        <v>22</v>
      </c>
      <c r="L1536" t="s">
        <v>186</v>
      </c>
      <c r="M1536" t="s">
        <v>5897</v>
      </c>
      <c r="N1536" t="s">
        <v>5898</v>
      </c>
      <c r="O1536">
        <v>5.1008333333333331</v>
      </c>
      <c r="P1536">
        <v>0</v>
      </c>
      <c r="Q1536">
        <v>179</v>
      </c>
      <c r="R1536">
        <v>0</v>
      </c>
      <c r="S1536">
        <v>25</v>
      </c>
      <c r="T1536">
        <v>0</v>
      </c>
      <c r="U1536">
        <v>20</v>
      </c>
      <c r="V1536">
        <v>0</v>
      </c>
      <c r="W1536">
        <v>0</v>
      </c>
      <c r="X1536">
        <v>0</v>
      </c>
      <c r="Y1536">
        <v>540.01116999999999</v>
      </c>
      <c r="Z1536">
        <v>0</v>
      </c>
      <c r="AA1536">
        <v>70.348624999999998</v>
      </c>
      <c r="AB1536">
        <v>0</v>
      </c>
      <c r="AC1536">
        <v>117.51766000000001</v>
      </c>
      <c r="AD1536">
        <v>0</v>
      </c>
      <c r="AE1536">
        <v>0</v>
      </c>
      <c r="AF1536">
        <v>727.87743999999998</v>
      </c>
    </row>
    <row r="1537" spans="1:32" x14ac:dyDescent="0.3">
      <c r="A1537">
        <v>2804098</v>
      </c>
      <c r="B1537">
        <v>1</v>
      </c>
      <c r="C1537" t="s">
        <v>82</v>
      </c>
      <c r="D1537" t="s">
        <v>105</v>
      </c>
      <c r="E1537" t="s">
        <v>5899</v>
      </c>
      <c r="F1537" t="s">
        <v>5900</v>
      </c>
      <c r="G1537" t="s">
        <v>31552</v>
      </c>
      <c r="H1537" t="s">
        <v>665</v>
      </c>
      <c r="I1537" t="s">
        <v>78</v>
      </c>
      <c r="J1537" t="s">
        <v>135</v>
      </c>
      <c r="K1537" t="s">
        <v>22</v>
      </c>
      <c r="L1537" t="s">
        <v>136</v>
      </c>
      <c r="M1537" t="s">
        <v>5901</v>
      </c>
      <c r="N1537" t="s">
        <v>5902</v>
      </c>
      <c r="O1537">
        <v>0.77194444444444443</v>
      </c>
      <c r="P1537">
        <v>0</v>
      </c>
      <c r="Q1537">
        <v>142</v>
      </c>
      <c r="R1537">
        <v>0</v>
      </c>
      <c r="S1537">
        <v>0</v>
      </c>
      <c r="T1537">
        <v>0</v>
      </c>
      <c r="U1537">
        <v>11</v>
      </c>
      <c r="V1537">
        <v>0</v>
      </c>
      <c r="W1537">
        <v>0</v>
      </c>
      <c r="X1537">
        <v>0</v>
      </c>
      <c r="Y1537">
        <v>15.857775</v>
      </c>
      <c r="Z1537">
        <v>0</v>
      </c>
      <c r="AA1537">
        <v>0</v>
      </c>
      <c r="AB1537">
        <v>0</v>
      </c>
      <c r="AC1537">
        <v>5.3799149999999996</v>
      </c>
      <c r="AD1537">
        <v>0</v>
      </c>
      <c r="AE1537">
        <v>0</v>
      </c>
      <c r="AF1537">
        <v>21.237690000000001</v>
      </c>
    </row>
    <row r="1538" spans="1:32" x14ac:dyDescent="0.3">
      <c r="A1538">
        <v>2804094</v>
      </c>
      <c r="B1538">
        <v>1</v>
      </c>
      <c r="C1538" t="s">
        <v>82</v>
      </c>
      <c r="D1538" t="s">
        <v>112</v>
      </c>
      <c r="E1538" t="s">
        <v>5903</v>
      </c>
      <c r="F1538" t="s">
        <v>5904</v>
      </c>
      <c r="G1538" t="s">
        <v>31545</v>
      </c>
      <c r="H1538" t="s">
        <v>134</v>
      </c>
      <c r="I1538" t="s">
        <v>79</v>
      </c>
      <c r="J1538" t="s">
        <v>135</v>
      </c>
      <c r="K1538" t="s">
        <v>22</v>
      </c>
      <c r="L1538" t="s">
        <v>136</v>
      </c>
      <c r="M1538" t="s">
        <v>5905</v>
      </c>
      <c r="N1538" t="s">
        <v>5906</v>
      </c>
      <c r="O1538">
        <v>7.6666666666666661E-2</v>
      </c>
      <c r="P1538">
        <v>2</v>
      </c>
      <c r="Q1538">
        <v>386</v>
      </c>
      <c r="R1538">
        <v>59</v>
      </c>
      <c r="S1538">
        <v>75</v>
      </c>
      <c r="T1538">
        <v>15</v>
      </c>
      <c r="U1538">
        <v>47</v>
      </c>
      <c r="V1538">
        <v>0</v>
      </c>
      <c r="W1538">
        <v>0</v>
      </c>
      <c r="X1538">
        <v>2.2685741999999998E-2</v>
      </c>
      <c r="Y1538">
        <v>6.056508</v>
      </c>
      <c r="Z1538">
        <v>2.8104768</v>
      </c>
      <c r="AA1538">
        <v>2.0288382</v>
      </c>
      <c r="AB1538">
        <v>4.4082800000000004</v>
      </c>
      <c r="AC1538">
        <v>1.9655783</v>
      </c>
      <c r="AD1538">
        <v>0</v>
      </c>
      <c r="AE1538">
        <v>0</v>
      </c>
      <c r="AF1538">
        <v>17.292368</v>
      </c>
    </row>
    <row r="1539" spans="1:32" x14ac:dyDescent="0.3">
      <c r="A1539">
        <v>2804091</v>
      </c>
      <c r="B1539">
        <v>1</v>
      </c>
      <c r="C1539" t="s">
        <v>82</v>
      </c>
      <c r="D1539" t="s">
        <v>108</v>
      </c>
      <c r="E1539" t="s">
        <v>5907</v>
      </c>
      <c r="F1539" t="s">
        <v>5908</v>
      </c>
      <c r="G1539" t="s">
        <v>31545</v>
      </c>
      <c r="H1539" t="s">
        <v>643</v>
      </c>
      <c r="I1539" t="s">
        <v>79</v>
      </c>
      <c r="J1539" t="s">
        <v>135</v>
      </c>
      <c r="K1539" t="s">
        <v>22</v>
      </c>
      <c r="L1539" t="s">
        <v>186</v>
      </c>
      <c r="M1539" t="s">
        <v>5909</v>
      </c>
      <c r="N1539" t="s">
        <v>5910</v>
      </c>
      <c r="O1539">
        <v>7.121666666666667</v>
      </c>
      <c r="P1539">
        <v>3</v>
      </c>
      <c r="Q1539">
        <v>40</v>
      </c>
      <c r="R1539">
        <v>78</v>
      </c>
      <c r="S1539">
        <v>402</v>
      </c>
      <c r="T1539">
        <v>19</v>
      </c>
      <c r="U1539">
        <v>105</v>
      </c>
      <c r="V1539">
        <v>0</v>
      </c>
      <c r="W1539">
        <v>0</v>
      </c>
      <c r="X1539">
        <v>69.396680000000003</v>
      </c>
      <c r="Y1539">
        <v>106.24608000000001</v>
      </c>
      <c r="Z1539">
        <v>516.07539999999995</v>
      </c>
      <c r="AA1539">
        <v>1538.241</v>
      </c>
      <c r="AB1539">
        <v>1152.0123000000001</v>
      </c>
      <c r="AC1539">
        <v>634.3818</v>
      </c>
      <c r="AD1539">
        <v>0</v>
      </c>
      <c r="AE1539">
        <v>0</v>
      </c>
      <c r="AF1539">
        <v>4016.3533000000002</v>
      </c>
    </row>
    <row r="1540" spans="1:32" x14ac:dyDescent="0.3">
      <c r="A1540">
        <v>2803992</v>
      </c>
      <c r="B1540">
        <v>1</v>
      </c>
      <c r="C1540" t="s">
        <v>82</v>
      </c>
      <c r="D1540" t="s">
        <v>104</v>
      </c>
      <c r="E1540" t="s">
        <v>5911</v>
      </c>
      <c r="F1540" t="s">
        <v>5912</v>
      </c>
      <c r="G1540" t="s">
        <v>31548</v>
      </c>
      <c r="H1540" t="s">
        <v>311</v>
      </c>
      <c r="I1540" t="s">
        <v>78</v>
      </c>
      <c r="J1540" t="s">
        <v>135</v>
      </c>
      <c r="K1540" t="s">
        <v>22</v>
      </c>
      <c r="L1540" t="s">
        <v>136</v>
      </c>
      <c r="M1540" t="s">
        <v>5913</v>
      </c>
      <c r="N1540" t="s">
        <v>5914</v>
      </c>
      <c r="O1540">
        <v>1.0791666666666666</v>
      </c>
      <c r="P1540">
        <v>0</v>
      </c>
      <c r="Q1540">
        <v>5</v>
      </c>
      <c r="R1540">
        <v>0</v>
      </c>
      <c r="S1540">
        <v>0</v>
      </c>
      <c r="T1540">
        <v>0</v>
      </c>
      <c r="U1540">
        <v>8</v>
      </c>
      <c r="V1540">
        <v>0</v>
      </c>
      <c r="W1540">
        <v>0</v>
      </c>
      <c r="X1540">
        <v>0</v>
      </c>
      <c r="Y1540">
        <v>2.7862792000000001</v>
      </c>
      <c r="Z1540">
        <v>0</v>
      </c>
      <c r="AA1540">
        <v>0</v>
      </c>
      <c r="AB1540">
        <v>0</v>
      </c>
      <c r="AC1540">
        <v>3.9980047000000001</v>
      </c>
      <c r="AD1540">
        <v>0</v>
      </c>
      <c r="AE1540">
        <v>0</v>
      </c>
      <c r="AF1540">
        <v>6.7842840000000004</v>
      </c>
    </row>
    <row r="1541" spans="1:32" x14ac:dyDescent="0.3">
      <c r="A1541">
        <v>2803987</v>
      </c>
      <c r="B1541">
        <v>1</v>
      </c>
      <c r="C1541" t="s">
        <v>82</v>
      </c>
      <c r="D1541" t="s">
        <v>96</v>
      </c>
      <c r="E1541" t="s">
        <v>5915</v>
      </c>
      <c r="F1541" t="s">
        <v>5916</v>
      </c>
      <c r="G1541" t="s">
        <v>31552</v>
      </c>
      <c r="H1541" t="s">
        <v>223</v>
      </c>
      <c r="I1541" t="s">
        <v>78</v>
      </c>
      <c r="J1541" t="s">
        <v>135</v>
      </c>
      <c r="K1541" t="s">
        <v>22</v>
      </c>
      <c r="L1541" t="s">
        <v>136</v>
      </c>
      <c r="M1541" t="s">
        <v>5917</v>
      </c>
      <c r="N1541" t="s">
        <v>5918</v>
      </c>
      <c r="O1541">
        <v>0.71611111111111114</v>
      </c>
      <c r="P1541">
        <v>0</v>
      </c>
      <c r="Q1541">
        <v>597</v>
      </c>
      <c r="R1541">
        <v>0</v>
      </c>
      <c r="S1541">
        <v>0</v>
      </c>
      <c r="T1541">
        <v>0</v>
      </c>
      <c r="U1541">
        <v>56</v>
      </c>
      <c r="V1541">
        <v>0</v>
      </c>
      <c r="W1541">
        <v>0</v>
      </c>
      <c r="X1541">
        <v>0</v>
      </c>
      <c r="Y1541">
        <v>112.741264</v>
      </c>
      <c r="Z1541">
        <v>0</v>
      </c>
      <c r="AA1541">
        <v>0</v>
      </c>
      <c r="AB1541">
        <v>0</v>
      </c>
      <c r="AC1541">
        <v>20.871255999999999</v>
      </c>
      <c r="AD1541">
        <v>0</v>
      </c>
      <c r="AE1541">
        <v>0</v>
      </c>
      <c r="AF1541">
        <v>133.61251999999999</v>
      </c>
    </row>
    <row r="1542" spans="1:32" x14ac:dyDescent="0.3">
      <c r="A1542">
        <v>2803928</v>
      </c>
      <c r="B1542">
        <v>1</v>
      </c>
      <c r="C1542" t="s">
        <v>82</v>
      </c>
      <c r="D1542" t="s">
        <v>90</v>
      </c>
      <c r="E1542" t="s">
        <v>5919</v>
      </c>
      <c r="F1542" t="s">
        <v>5920</v>
      </c>
      <c r="G1542" t="s">
        <v>31550</v>
      </c>
      <c r="H1542" t="s">
        <v>223</v>
      </c>
      <c r="I1542" t="s">
        <v>78</v>
      </c>
      <c r="J1542" t="s">
        <v>135</v>
      </c>
      <c r="K1542" t="s">
        <v>22</v>
      </c>
      <c r="L1542" t="s">
        <v>136</v>
      </c>
      <c r="M1542" t="s">
        <v>5921</v>
      </c>
      <c r="N1542" t="s">
        <v>5922</v>
      </c>
      <c r="O1542">
        <v>1.2008333333333334</v>
      </c>
      <c r="P1542">
        <v>0</v>
      </c>
      <c r="Q1542">
        <v>92</v>
      </c>
      <c r="R1542">
        <v>0</v>
      </c>
      <c r="S1542">
        <v>0</v>
      </c>
      <c r="T1542">
        <v>0</v>
      </c>
      <c r="U1542">
        <v>8</v>
      </c>
      <c r="V1542">
        <v>0</v>
      </c>
      <c r="W1542">
        <v>0</v>
      </c>
      <c r="X1542">
        <v>0</v>
      </c>
      <c r="Y1542">
        <v>29.259497</v>
      </c>
      <c r="Z1542">
        <v>0</v>
      </c>
      <c r="AA1542">
        <v>0</v>
      </c>
      <c r="AB1542">
        <v>0</v>
      </c>
      <c r="AC1542">
        <v>7.7514013999999998</v>
      </c>
      <c r="AD1542">
        <v>0</v>
      </c>
      <c r="AE1542">
        <v>0</v>
      </c>
      <c r="AF1542">
        <v>37.010899999999999</v>
      </c>
    </row>
    <row r="1543" spans="1:32" x14ac:dyDescent="0.3">
      <c r="A1543">
        <v>2803931</v>
      </c>
      <c r="B1543">
        <v>1</v>
      </c>
      <c r="C1543" t="s">
        <v>82</v>
      </c>
      <c r="D1543" t="s">
        <v>92</v>
      </c>
      <c r="E1543" t="s">
        <v>1996</v>
      </c>
      <c r="F1543" t="s">
        <v>1997</v>
      </c>
      <c r="G1543" t="s">
        <v>31545</v>
      </c>
      <c r="H1543" t="s">
        <v>134</v>
      </c>
      <c r="I1543" t="s">
        <v>79</v>
      </c>
      <c r="J1543" t="s">
        <v>135</v>
      </c>
      <c r="K1543" t="s">
        <v>22</v>
      </c>
      <c r="L1543" t="s">
        <v>136</v>
      </c>
      <c r="M1543" t="s">
        <v>5923</v>
      </c>
      <c r="N1543" t="s">
        <v>5924</v>
      </c>
      <c r="O1543">
        <v>0.61027777777777781</v>
      </c>
      <c r="P1543">
        <v>0</v>
      </c>
      <c r="Q1543">
        <v>983</v>
      </c>
      <c r="R1543">
        <v>0</v>
      </c>
      <c r="S1543">
        <v>2</v>
      </c>
      <c r="T1543">
        <v>1</v>
      </c>
      <c r="U1543">
        <v>143</v>
      </c>
      <c r="V1543">
        <v>1</v>
      </c>
      <c r="W1543">
        <v>0</v>
      </c>
      <c r="X1543">
        <v>0</v>
      </c>
      <c r="Y1543">
        <v>222.22846999999999</v>
      </c>
      <c r="Z1543">
        <v>0</v>
      </c>
      <c r="AA1543">
        <v>7.3381770000000004E-3</v>
      </c>
      <c r="AB1543">
        <v>45.993200000000002</v>
      </c>
      <c r="AC1543">
        <v>60.977497</v>
      </c>
      <c r="AD1543">
        <v>36.792743999999999</v>
      </c>
      <c r="AE1543">
        <v>0</v>
      </c>
      <c r="AF1543">
        <v>365.99923999999999</v>
      </c>
    </row>
    <row r="1544" spans="1:32" x14ac:dyDescent="0.3">
      <c r="A1544">
        <v>2803933</v>
      </c>
      <c r="B1544">
        <v>1</v>
      </c>
      <c r="C1544" t="s">
        <v>83</v>
      </c>
      <c r="D1544" t="s">
        <v>125</v>
      </c>
      <c r="E1544" t="s">
        <v>5925</v>
      </c>
      <c r="F1544" t="s">
        <v>5926</v>
      </c>
      <c r="G1544" t="s">
        <v>31549</v>
      </c>
      <c r="H1544" t="s">
        <v>134</v>
      </c>
      <c r="I1544" t="s">
        <v>79</v>
      </c>
      <c r="J1544" t="s">
        <v>135</v>
      </c>
      <c r="K1544" t="s">
        <v>22</v>
      </c>
      <c r="L1544" t="s">
        <v>136</v>
      </c>
      <c r="M1544" t="s">
        <v>5927</v>
      </c>
      <c r="N1544" t="s">
        <v>5928</v>
      </c>
      <c r="O1544">
        <v>0.4975</v>
      </c>
      <c r="P1544">
        <v>1</v>
      </c>
      <c r="Q1544">
        <v>978</v>
      </c>
      <c r="R1544">
        <v>40</v>
      </c>
      <c r="S1544">
        <v>67</v>
      </c>
      <c r="T1544">
        <v>5</v>
      </c>
      <c r="U1544">
        <v>70</v>
      </c>
      <c r="V1544">
        <v>1</v>
      </c>
      <c r="W1544">
        <v>1</v>
      </c>
      <c r="X1544">
        <v>21.567574</v>
      </c>
      <c r="Y1544">
        <v>87.083663999999999</v>
      </c>
      <c r="Z1544">
        <v>9.752618</v>
      </c>
      <c r="AA1544">
        <v>6.6464179999999997</v>
      </c>
      <c r="AB1544">
        <v>5.044467</v>
      </c>
      <c r="AC1544">
        <v>10.803534000000001</v>
      </c>
      <c r="AD1544">
        <v>4.6673593999999996</v>
      </c>
      <c r="AE1544">
        <v>29.036670000000001</v>
      </c>
      <c r="AF1544">
        <v>174.60230999999999</v>
      </c>
    </row>
    <row r="1545" spans="1:32" x14ac:dyDescent="0.3">
      <c r="A1545">
        <v>2803838</v>
      </c>
      <c r="B1545">
        <v>1</v>
      </c>
      <c r="C1545" t="s">
        <v>83</v>
      </c>
      <c r="D1545" t="s">
        <v>127</v>
      </c>
      <c r="E1545" t="s">
        <v>5929</v>
      </c>
      <c r="F1545" t="s">
        <v>5930</v>
      </c>
      <c r="G1545" t="s">
        <v>31550</v>
      </c>
      <c r="H1545" t="s">
        <v>223</v>
      </c>
      <c r="I1545" t="s">
        <v>78</v>
      </c>
      <c r="J1545" t="s">
        <v>135</v>
      </c>
      <c r="K1545" t="s">
        <v>22</v>
      </c>
      <c r="L1545" t="s">
        <v>136</v>
      </c>
      <c r="M1545" t="s">
        <v>5931</v>
      </c>
      <c r="N1545" t="s">
        <v>5932</v>
      </c>
      <c r="O1545">
        <v>3.5591666666666666</v>
      </c>
      <c r="P1545">
        <v>0</v>
      </c>
      <c r="Q1545">
        <v>84</v>
      </c>
      <c r="R1545">
        <v>0</v>
      </c>
      <c r="S1545">
        <v>3</v>
      </c>
      <c r="T1545">
        <v>0</v>
      </c>
      <c r="U1545">
        <v>1</v>
      </c>
      <c r="V1545">
        <v>0</v>
      </c>
      <c r="W1545">
        <v>0</v>
      </c>
      <c r="X1545">
        <v>0</v>
      </c>
      <c r="Y1545">
        <v>77.457504</v>
      </c>
      <c r="Z1545">
        <v>0</v>
      </c>
      <c r="AA1545">
        <v>2.1230017999999999</v>
      </c>
      <c r="AB1545">
        <v>0</v>
      </c>
      <c r="AC1545">
        <v>0</v>
      </c>
      <c r="AD1545">
        <v>0</v>
      </c>
      <c r="AE1545">
        <v>0</v>
      </c>
      <c r="AF1545">
        <v>79.580505000000002</v>
      </c>
    </row>
    <row r="1546" spans="1:32" x14ac:dyDescent="0.3">
      <c r="A1546">
        <v>2803773</v>
      </c>
      <c r="B1546">
        <v>2</v>
      </c>
      <c r="C1546" t="s">
        <v>83</v>
      </c>
      <c r="D1546" t="s">
        <v>128</v>
      </c>
      <c r="E1546" t="s">
        <v>5933</v>
      </c>
      <c r="F1546" t="s">
        <v>5934</v>
      </c>
      <c r="G1546" t="s">
        <v>31552</v>
      </c>
      <c r="H1546" t="s">
        <v>223</v>
      </c>
      <c r="I1546" t="s">
        <v>78</v>
      </c>
      <c r="J1546" t="s">
        <v>135</v>
      </c>
      <c r="K1546" t="s">
        <v>22</v>
      </c>
      <c r="L1546" t="s">
        <v>136</v>
      </c>
      <c r="M1546" t="s">
        <v>5935</v>
      </c>
      <c r="N1546" t="s">
        <v>5936</v>
      </c>
      <c r="O1546">
        <v>9.7777777777777783E-2</v>
      </c>
      <c r="P1546">
        <v>0</v>
      </c>
      <c r="Q1546">
        <v>104</v>
      </c>
      <c r="R1546">
        <v>0</v>
      </c>
      <c r="S1546">
        <v>6</v>
      </c>
      <c r="T1546">
        <v>0</v>
      </c>
      <c r="U1546">
        <v>22</v>
      </c>
      <c r="V1546">
        <v>0</v>
      </c>
      <c r="W1546">
        <v>0</v>
      </c>
      <c r="X1546">
        <v>0</v>
      </c>
      <c r="Y1546">
        <v>1.6841359</v>
      </c>
      <c r="Z1546">
        <v>0</v>
      </c>
      <c r="AA1546">
        <v>6.8142502999999997E-3</v>
      </c>
      <c r="AB1546">
        <v>0</v>
      </c>
      <c r="AC1546">
        <v>0.8729209</v>
      </c>
      <c r="AD1546">
        <v>0</v>
      </c>
      <c r="AE1546">
        <v>0</v>
      </c>
      <c r="AF1546">
        <v>2.5638711000000001</v>
      </c>
    </row>
    <row r="1547" spans="1:32" x14ac:dyDescent="0.3">
      <c r="A1547">
        <v>2803740</v>
      </c>
      <c r="B1547">
        <v>1</v>
      </c>
      <c r="C1547" t="s">
        <v>82</v>
      </c>
      <c r="D1547" t="s">
        <v>88</v>
      </c>
      <c r="E1547" t="s">
        <v>5937</v>
      </c>
      <c r="F1547" t="s">
        <v>5938</v>
      </c>
      <c r="G1547" t="s">
        <v>31548</v>
      </c>
      <c r="H1547" t="s">
        <v>893</v>
      </c>
      <c r="I1547" t="s">
        <v>78</v>
      </c>
      <c r="J1547" t="s">
        <v>135</v>
      </c>
      <c r="K1547" t="s">
        <v>22</v>
      </c>
      <c r="L1547" t="s">
        <v>136</v>
      </c>
      <c r="M1547" t="s">
        <v>5939</v>
      </c>
      <c r="N1547" t="s">
        <v>5940</v>
      </c>
      <c r="O1547">
        <v>1.6763888888888889</v>
      </c>
      <c r="P1547">
        <v>0</v>
      </c>
      <c r="Q1547">
        <v>1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0.31084390000000001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0.31084390000000001</v>
      </c>
    </row>
    <row r="1548" spans="1:32" x14ac:dyDescent="0.3">
      <c r="A1548">
        <v>2803698</v>
      </c>
      <c r="B1548">
        <v>1</v>
      </c>
      <c r="C1548" t="s">
        <v>82</v>
      </c>
      <c r="D1548" t="s">
        <v>90</v>
      </c>
      <c r="E1548" t="s">
        <v>5941</v>
      </c>
      <c r="F1548" t="s">
        <v>5942</v>
      </c>
      <c r="G1548" t="s">
        <v>31546</v>
      </c>
      <c r="H1548" t="s">
        <v>223</v>
      </c>
      <c r="I1548" t="s">
        <v>78</v>
      </c>
      <c r="J1548" t="s">
        <v>135</v>
      </c>
      <c r="K1548" t="s">
        <v>22</v>
      </c>
      <c r="L1548" t="s">
        <v>136</v>
      </c>
      <c r="M1548" t="s">
        <v>5943</v>
      </c>
      <c r="N1548" t="s">
        <v>5944</v>
      </c>
      <c r="O1548">
        <v>0.58555555555555561</v>
      </c>
      <c r="P1548">
        <v>0</v>
      </c>
      <c r="Q1548">
        <v>70</v>
      </c>
      <c r="R1548">
        <v>0</v>
      </c>
      <c r="S1548">
        <v>0</v>
      </c>
      <c r="T1548">
        <v>0</v>
      </c>
      <c r="U1548">
        <v>6</v>
      </c>
      <c r="V1548">
        <v>0</v>
      </c>
      <c r="W1548">
        <v>0</v>
      </c>
      <c r="X1548">
        <v>0</v>
      </c>
      <c r="Y1548">
        <v>9.1099890000000006</v>
      </c>
      <c r="Z1548">
        <v>0</v>
      </c>
      <c r="AA1548">
        <v>0</v>
      </c>
      <c r="AB1548">
        <v>0</v>
      </c>
      <c r="AC1548">
        <v>8.9258375000000001</v>
      </c>
      <c r="AD1548">
        <v>0</v>
      </c>
      <c r="AE1548">
        <v>0</v>
      </c>
      <c r="AF1548">
        <v>18.035827999999999</v>
      </c>
    </row>
    <row r="1549" spans="1:32" x14ac:dyDescent="0.3">
      <c r="A1549">
        <v>2803717</v>
      </c>
      <c r="B1549">
        <v>1</v>
      </c>
      <c r="C1549" t="s">
        <v>82</v>
      </c>
      <c r="D1549" t="s">
        <v>106</v>
      </c>
      <c r="E1549" t="s">
        <v>5945</v>
      </c>
      <c r="F1549" t="s">
        <v>5946</v>
      </c>
      <c r="G1549" t="s">
        <v>31546</v>
      </c>
      <c r="H1549" t="s">
        <v>223</v>
      </c>
      <c r="I1549" t="s">
        <v>78</v>
      </c>
      <c r="J1549" t="s">
        <v>135</v>
      </c>
      <c r="K1549" t="s">
        <v>22</v>
      </c>
      <c r="L1549" t="s">
        <v>136</v>
      </c>
      <c r="M1549" t="s">
        <v>5947</v>
      </c>
      <c r="N1549" t="s">
        <v>5948</v>
      </c>
      <c r="O1549">
        <v>0.96</v>
      </c>
      <c r="P1549">
        <v>0</v>
      </c>
      <c r="Q1549">
        <v>132</v>
      </c>
      <c r="R1549">
        <v>0</v>
      </c>
      <c r="S1549">
        <v>0</v>
      </c>
      <c r="T1549">
        <v>0</v>
      </c>
      <c r="U1549">
        <v>4</v>
      </c>
      <c r="V1549">
        <v>0</v>
      </c>
      <c r="W1549">
        <v>0</v>
      </c>
      <c r="X1549">
        <v>0</v>
      </c>
      <c r="Y1549">
        <v>35.103020000000001</v>
      </c>
      <c r="Z1549">
        <v>0</v>
      </c>
      <c r="AA1549">
        <v>0</v>
      </c>
      <c r="AB1549">
        <v>0</v>
      </c>
      <c r="AC1549">
        <v>1.0226402999999999</v>
      </c>
      <c r="AD1549">
        <v>0</v>
      </c>
      <c r="AE1549">
        <v>0</v>
      </c>
      <c r="AF1549">
        <v>36.125664</v>
      </c>
    </row>
    <row r="1550" spans="1:32" x14ac:dyDescent="0.3">
      <c r="A1550">
        <v>2803734</v>
      </c>
      <c r="B1550">
        <v>1</v>
      </c>
      <c r="C1550" t="s">
        <v>82</v>
      </c>
      <c r="D1550" t="s">
        <v>92</v>
      </c>
      <c r="E1550" t="s">
        <v>5949</v>
      </c>
      <c r="F1550" t="s">
        <v>5950</v>
      </c>
      <c r="G1550" t="s">
        <v>31545</v>
      </c>
      <c r="H1550" t="s">
        <v>134</v>
      </c>
      <c r="I1550" t="s">
        <v>79</v>
      </c>
      <c r="J1550" t="s">
        <v>135</v>
      </c>
      <c r="K1550" t="s">
        <v>22</v>
      </c>
      <c r="L1550" t="s">
        <v>136</v>
      </c>
      <c r="M1550" t="s">
        <v>5951</v>
      </c>
      <c r="N1550" t="s">
        <v>5952</v>
      </c>
      <c r="O1550">
        <v>0.74611111111111106</v>
      </c>
      <c r="P1550">
        <v>0</v>
      </c>
      <c r="Q1550">
        <v>575</v>
      </c>
      <c r="R1550">
        <v>0</v>
      </c>
      <c r="S1550">
        <v>1</v>
      </c>
      <c r="T1550">
        <v>0</v>
      </c>
      <c r="U1550">
        <v>22</v>
      </c>
      <c r="V1550">
        <v>0</v>
      </c>
      <c r="W1550">
        <v>0</v>
      </c>
      <c r="X1550">
        <v>0</v>
      </c>
      <c r="Y1550">
        <v>72.712459999999993</v>
      </c>
      <c r="Z1550">
        <v>0</v>
      </c>
      <c r="AA1550">
        <v>0.33817789999999998</v>
      </c>
      <c r="AB1550">
        <v>0</v>
      </c>
      <c r="AC1550">
        <v>29.523962000000001</v>
      </c>
      <c r="AD1550">
        <v>0</v>
      </c>
      <c r="AE1550">
        <v>0</v>
      </c>
      <c r="AF1550">
        <v>102.57461000000001</v>
      </c>
    </row>
    <row r="1551" spans="1:32" x14ac:dyDescent="0.3">
      <c r="A1551">
        <v>2803703</v>
      </c>
      <c r="B1551">
        <v>1</v>
      </c>
      <c r="C1551" t="s">
        <v>82</v>
      </c>
      <c r="D1551" t="s">
        <v>104</v>
      </c>
      <c r="E1551" t="s">
        <v>5953</v>
      </c>
      <c r="F1551" t="s">
        <v>5954</v>
      </c>
      <c r="G1551" t="s">
        <v>31552</v>
      </c>
      <c r="H1551" t="s">
        <v>145</v>
      </c>
      <c r="I1551" t="s">
        <v>78</v>
      </c>
      <c r="J1551" t="s">
        <v>135</v>
      </c>
      <c r="K1551" t="s">
        <v>22</v>
      </c>
      <c r="L1551" t="s">
        <v>136</v>
      </c>
      <c r="M1551" t="s">
        <v>5955</v>
      </c>
      <c r="N1551" t="s">
        <v>5956</v>
      </c>
      <c r="O1551">
        <v>0.58416666666666661</v>
      </c>
      <c r="P1551">
        <v>0</v>
      </c>
      <c r="Q1551">
        <v>208</v>
      </c>
      <c r="R1551">
        <v>0</v>
      </c>
      <c r="S1551">
        <v>0</v>
      </c>
      <c r="T1551">
        <v>0</v>
      </c>
      <c r="U1551">
        <v>99</v>
      </c>
      <c r="V1551">
        <v>0</v>
      </c>
      <c r="W1551">
        <v>0</v>
      </c>
      <c r="X1551">
        <v>0</v>
      </c>
      <c r="Y1551">
        <v>35.680027000000003</v>
      </c>
      <c r="Z1551">
        <v>0</v>
      </c>
      <c r="AA1551">
        <v>0</v>
      </c>
      <c r="AB1551">
        <v>0</v>
      </c>
      <c r="AC1551">
        <v>146.74355</v>
      </c>
      <c r="AD1551">
        <v>0</v>
      </c>
      <c r="AE1551">
        <v>0</v>
      </c>
      <c r="AF1551">
        <v>182.42357999999999</v>
      </c>
    </row>
    <row r="1552" spans="1:32" x14ac:dyDescent="0.3">
      <c r="A1552">
        <v>2803697</v>
      </c>
      <c r="B1552">
        <v>1</v>
      </c>
      <c r="C1552" t="s">
        <v>82</v>
      </c>
      <c r="D1552" t="s">
        <v>92</v>
      </c>
      <c r="E1552" t="s">
        <v>5957</v>
      </c>
      <c r="F1552" t="s">
        <v>5958</v>
      </c>
      <c r="G1552" t="s">
        <v>31545</v>
      </c>
      <c r="H1552" t="s">
        <v>134</v>
      </c>
      <c r="I1552" t="s">
        <v>79</v>
      </c>
      <c r="J1552" t="s">
        <v>135</v>
      </c>
      <c r="K1552" t="s">
        <v>22</v>
      </c>
      <c r="L1552" t="s">
        <v>136</v>
      </c>
      <c r="M1552" t="s">
        <v>5959</v>
      </c>
      <c r="N1552" t="s">
        <v>5960</v>
      </c>
      <c r="O1552">
        <v>0.89111111111111108</v>
      </c>
      <c r="P1552">
        <v>2</v>
      </c>
      <c r="Q1552">
        <v>2667</v>
      </c>
      <c r="R1552">
        <v>1</v>
      </c>
      <c r="S1552">
        <v>0</v>
      </c>
      <c r="T1552">
        <v>15</v>
      </c>
      <c r="U1552">
        <v>148</v>
      </c>
      <c r="V1552">
        <v>0</v>
      </c>
      <c r="W1552">
        <v>1</v>
      </c>
      <c r="X1552">
        <v>7.1161539999999999</v>
      </c>
      <c r="Y1552">
        <v>432.94619999999998</v>
      </c>
      <c r="Z1552">
        <v>0</v>
      </c>
      <c r="AA1552">
        <v>0</v>
      </c>
      <c r="AB1552">
        <v>180.51329999999999</v>
      </c>
      <c r="AC1552">
        <v>223.79567</v>
      </c>
      <c r="AD1552">
        <v>0</v>
      </c>
      <c r="AE1552">
        <v>6.3174820000000001E-3</v>
      </c>
      <c r="AF1552">
        <v>844.37760000000003</v>
      </c>
    </row>
    <row r="1553" spans="1:32" x14ac:dyDescent="0.3">
      <c r="A1553">
        <v>2803520</v>
      </c>
      <c r="B1553">
        <v>1</v>
      </c>
      <c r="C1553" t="s">
        <v>82</v>
      </c>
      <c r="D1553" t="s">
        <v>104</v>
      </c>
      <c r="E1553" t="s">
        <v>5961</v>
      </c>
      <c r="F1553" t="s">
        <v>5962</v>
      </c>
      <c r="G1553" t="s">
        <v>31548</v>
      </c>
      <c r="H1553" t="s">
        <v>893</v>
      </c>
      <c r="I1553" t="s">
        <v>78</v>
      </c>
      <c r="J1553" t="s">
        <v>135</v>
      </c>
      <c r="K1553" t="s">
        <v>22</v>
      </c>
      <c r="L1553" t="s">
        <v>136</v>
      </c>
      <c r="M1553" t="s">
        <v>5963</v>
      </c>
      <c r="N1553" t="s">
        <v>5964</v>
      </c>
      <c r="O1553">
        <v>1.2024999999999999</v>
      </c>
      <c r="P1553">
        <v>0</v>
      </c>
      <c r="Q1553">
        <v>8</v>
      </c>
      <c r="R1553">
        <v>0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0</v>
      </c>
      <c r="Y1553">
        <v>17.591522000000001</v>
      </c>
      <c r="Z1553">
        <v>0</v>
      </c>
      <c r="AA1553">
        <v>0</v>
      </c>
      <c r="AB1553">
        <v>0</v>
      </c>
      <c r="AC1553">
        <v>2.1134460000000002</v>
      </c>
      <c r="AD1553">
        <v>0</v>
      </c>
      <c r="AE1553">
        <v>0</v>
      </c>
      <c r="AF1553">
        <v>19.704969999999999</v>
      </c>
    </row>
    <row r="1554" spans="1:32" x14ac:dyDescent="0.3">
      <c r="A1554">
        <v>2803519</v>
      </c>
      <c r="B1554">
        <v>1</v>
      </c>
      <c r="C1554" t="s">
        <v>83</v>
      </c>
      <c r="D1554" t="s">
        <v>123</v>
      </c>
      <c r="E1554" t="s">
        <v>4526</v>
      </c>
      <c r="F1554" t="s">
        <v>4527</v>
      </c>
      <c r="G1554" t="s">
        <v>31549</v>
      </c>
      <c r="H1554" t="s">
        <v>134</v>
      </c>
      <c r="I1554" t="s">
        <v>79</v>
      </c>
      <c r="J1554" t="s">
        <v>135</v>
      </c>
      <c r="K1554" t="s">
        <v>22</v>
      </c>
      <c r="L1554" t="s">
        <v>136</v>
      </c>
      <c r="M1554" t="s">
        <v>5965</v>
      </c>
      <c r="N1554" t="s">
        <v>5966</v>
      </c>
      <c r="O1554">
        <v>1.0972222222222223</v>
      </c>
      <c r="P1554">
        <v>2</v>
      </c>
      <c r="Q1554">
        <v>126</v>
      </c>
      <c r="R1554">
        <v>28</v>
      </c>
      <c r="S1554">
        <v>5</v>
      </c>
      <c r="T1554">
        <v>6</v>
      </c>
      <c r="U1554">
        <v>5</v>
      </c>
      <c r="V1554">
        <v>0</v>
      </c>
      <c r="W1554">
        <v>0</v>
      </c>
      <c r="X1554">
        <v>4.5070230000000002</v>
      </c>
      <c r="Y1554">
        <v>15.901894</v>
      </c>
      <c r="Z1554">
        <v>20.640633000000001</v>
      </c>
      <c r="AA1554">
        <v>1.3920284999999999</v>
      </c>
      <c r="AB1554">
        <v>13.913548</v>
      </c>
      <c r="AC1554">
        <v>3.1059939999999999</v>
      </c>
      <c r="AD1554">
        <v>0</v>
      </c>
      <c r="AE1554">
        <v>0</v>
      </c>
      <c r="AF1554">
        <v>59.461120000000001</v>
      </c>
    </row>
    <row r="1555" spans="1:32" x14ac:dyDescent="0.3">
      <c r="A1555">
        <v>2803511</v>
      </c>
      <c r="B1555">
        <v>1</v>
      </c>
      <c r="C1555" t="s">
        <v>82</v>
      </c>
      <c r="D1555" t="s">
        <v>91</v>
      </c>
      <c r="E1555" t="s">
        <v>4807</v>
      </c>
      <c r="F1555" t="s">
        <v>4808</v>
      </c>
      <c r="G1555" t="s">
        <v>31548</v>
      </c>
      <c r="H1555" t="s">
        <v>333</v>
      </c>
      <c r="I1555" t="s">
        <v>78</v>
      </c>
      <c r="J1555" t="s">
        <v>135</v>
      </c>
      <c r="K1555" t="s">
        <v>22</v>
      </c>
      <c r="L1555" t="s">
        <v>136</v>
      </c>
      <c r="M1555" t="s">
        <v>5967</v>
      </c>
      <c r="N1555" t="s">
        <v>5968</v>
      </c>
      <c r="O1555">
        <v>1.5977777777777777</v>
      </c>
      <c r="P1555">
        <v>0</v>
      </c>
      <c r="Q1555">
        <v>5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0.83607889999999996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0.83607889999999996</v>
      </c>
    </row>
    <row r="1556" spans="1:32" x14ac:dyDescent="0.3">
      <c r="A1556">
        <v>2803512</v>
      </c>
      <c r="B1556">
        <v>1</v>
      </c>
      <c r="C1556" t="s">
        <v>82</v>
      </c>
      <c r="D1556" t="s">
        <v>97</v>
      </c>
      <c r="E1556" t="s">
        <v>5969</v>
      </c>
      <c r="F1556" t="s">
        <v>5970</v>
      </c>
      <c r="G1556" t="s">
        <v>31548</v>
      </c>
      <c r="H1556" t="s">
        <v>333</v>
      </c>
      <c r="I1556" t="s">
        <v>78</v>
      </c>
      <c r="J1556" t="s">
        <v>135</v>
      </c>
      <c r="K1556" t="s">
        <v>22</v>
      </c>
      <c r="L1556" t="s">
        <v>136</v>
      </c>
      <c r="M1556" t="s">
        <v>5971</v>
      </c>
      <c r="N1556" t="s">
        <v>5972</v>
      </c>
      <c r="O1556">
        <v>1.4125000000000001</v>
      </c>
      <c r="P1556">
        <v>0</v>
      </c>
      <c r="Q1556">
        <v>1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1.2620982999999999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1.2620982999999999</v>
      </c>
    </row>
    <row r="1557" spans="1:32" x14ac:dyDescent="0.3">
      <c r="A1557">
        <v>2801447</v>
      </c>
      <c r="B1557">
        <v>1</v>
      </c>
      <c r="C1557" t="s">
        <v>82</v>
      </c>
      <c r="D1557" t="s">
        <v>104</v>
      </c>
      <c r="E1557" t="s">
        <v>5973</v>
      </c>
      <c r="F1557" t="s">
        <v>5974</v>
      </c>
      <c r="G1557" t="s">
        <v>31550</v>
      </c>
      <c r="H1557" t="s">
        <v>1432</v>
      </c>
      <c r="I1557" t="s">
        <v>78</v>
      </c>
      <c r="J1557" t="s">
        <v>135</v>
      </c>
      <c r="K1557" t="s">
        <v>22</v>
      </c>
      <c r="L1557" t="s">
        <v>136</v>
      </c>
      <c r="M1557" t="s">
        <v>5975</v>
      </c>
      <c r="N1557" t="s">
        <v>5976</v>
      </c>
      <c r="O1557">
        <v>7.2197222222222219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10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158.37065000000001</v>
      </c>
      <c r="AD1557">
        <v>0</v>
      </c>
      <c r="AE1557">
        <v>0</v>
      </c>
      <c r="AF1557">
        <v>158.37065000000001</v>
      </c>
    </row>
    <row r="1558" spans="1:32" x14ac:dyDescent="0.3">
      <c r="A1558">
        <v>2803516</v>
      </c>
      <c r="B1558">
        <v>1</v>
      </c>
      <c r="C1558" t="s">
        <v>82</v>
      </c>
      <c r="D1558" t="s">
        <v>86</v>
      </c>
      <c r="E1558" t="s">
        <v>3456</v>
      </c>
      <c r="F1558" t="s">
        <v>3457</v>
      </c>
      <c r="G1558" t="s">
        <v>31545</v>
      </c>
      <c r="H1558" t="s">
        <v>134</v>
      </c>
      <c r="I1558" t="s">
        <v>79</v>
      </c>
      <c r="J1558" t="s">
        <v>135</v>
      </c>
      <c r="K1558" t="s">
        <v>22</v>
      </c>
      <c r="L1558" t="s">
        <v>136</v>
      </c>
      <c r="M1558" t="s">
        <v>5977</v>
      </c>
      <c r="N1558" t="s">
        <v>5978</v>
      </c>
      <c r="O1558">
        <v>0.14027777777777778</v>
      </c>
      <c r="P1558">
        <v>0</v>
      </c>
      <c r="Q1558">
        <v>22</v>
      </c>
      <c r="R1558">
        <v>30</v>
      </c>
      <c r="S1558">
        <v>208</v>
      </c>
      <c r="T1558">
        <v>8</v>
      </c>
      <c r="U1558">
        <v>63</v>
      </c>
      <c r="V1558">
        <v>2</v>
      </c>
      <c r="W1558">
        <v>0</v>
      </c>
      <c r="X1558">
        <v>0</v>
      </c>
      <c r="Y1558">
        <v>1.3853572999999999</v>
      </c>
      <c r="Z1558">
        <v>2.6112008000000002</v>
      </c>
      <c r="AA1558">
        <v>28.905574999999999</v>
      </c>
      <c r="AB1558">
        <v>8.1851409999999998</v>
      </c>
      <c r="AC1558">
        <v>10.654639</v>
      </c>
      <c r="AD1558">
        <v>24.183792</v>
      </c>
      <c r="AE1558">
        <v>0</v>
      </c>
      <c r="AF1558">
        <v>75.925704999999994</v>
      </c>
    </row>
    <row r="1559" spans="1:32" x14ac:dyDescent="0.3">
      <c r="A1559">
        <v>2803507</v>
      </c>
      <c r="B1559">
        <v>1</v>
      </c>
      <c r="C1559" t="s">
        <v>82</v>
      </c>
      <c r="D1559" t="s">
        <v>98</v>
      </c>
      <c r="E1559" t="s">
        <v>5979</v>
      </c>
      <c r="F1559" t="s">
        <v>5980</v>
      </c>
      <c r="G1559" t="s">
        <v>31546</v>
      </c>
      <c r="H1559" t="s">
        <v>2229</v>
      </c>
      <c r="I1559" t="s">
        <v>78</v>
      </c>
      <c r="J1559" t="s">
        <v>135</v>
      </c>
      <c r="K1559" t="s">
        <v>22</v>
      </c>
      <c r="L1559" t="s">
        <v>136</v>
      </c>
      <c r="M1559" t="s">
        <v>5981</v>
      </c>
      <c r="N1559" t="s">
        <v>5982</v>
      </c>
      <c r="O1559">
        <v>3.3438888888888889</v>
      </c>
      <c r="P1559">
        <v>0</v>
      </c>
      <c r="Q1559">
        <v>236</v>
      </c>
      <c r="R1559">
        <v>0</v>
      </c>
      <c r="S1559">
        <v>0</v>
      </c>
      <c r="T1559">
        <v>0</v>
      </c>
      <c r="U1559">
        <v>13</v>
      </c>
      <c r="V1559">
        <v>0</v>
      </c>
      <c r="W1559">
        <v>0</v>
      </c>
      <c r="X1559">
        <v>0</v>
      </c>
      <c r="Y1559">
        <v>239.79929999999999</v>
      </c>
      <c r="Z1559">
        <v>0</v>
      </c>
      <c r="AA1559">
        <v>0</v>
      </c>
      <c r="AB1559">
        <v>0</v>
      </c>
      <c r="AC1559">
        <v>24.455190000000002</v>
      </c>
      <c r="AD1559">
        <v>0</v>
      </c>
      <c r="AE1559">
        <v>0</v>
      </c>
      <c r="AF1559">
        <v>264.25450000000001</v>
      </c>
    </row>
    <row r="1560" spans="1:32" x14ac:dyDescent="0.3">
      <c r="A1560">
        <v>2803447</v>
      </c>
      <c r="B1560">
        <v>1</v>
      </c>
      <c r="C1560" t="s">
        <v>82</v>
      </c>
      <c r="D1560" t="s">
        <v>92</v>
      </c>
      <c r="E1560" t="s">
        <v>5983</v>
      </c>
      <c r="F1560" t="s">
        <v>5984</v>
      </c>
      <c r="G1560" t="s">
        <v>31551</v>
      </c>
      <c r="H1560" t="s">
        <v>145</v>
      </c>
      <c r="I1560" t="s">
        <v>79</v>
      </c>
      <c r="J1560" t="s">
        <v>135</v>
      </c>
      <c r="K1560" t="s">
        <v>22</v>
      </c>
      <c r="L1560" t="s">
        <v>136</v>
      </c>
      <c r="M1560" t="s">
        <v>5985</v>
      </c>
      <c r="N1560" t="s">
        <v>5986</v>
      </c>
      <c r="O1560">
        <v>0.30972222222222223</v>
      </c>
      <c r="P1560">
        <v>0</v>
      </c>
      <c r="Q1560">
        <v>0</v>
      </c>
      <c r="R1560">
        <v>0</v>
      </c>
      <c r="S1560">
        <v>0</v>
      </c>
      <c r="T1560">
        <v>4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6.3686980000000002</v>
      </c>
      <c r="AC1560">
        <v>0</v>
      </c>
      <c r="AD1560">
        <v>0</v>
      </c>
      <c r="AE1560">
        <v>0</v>
      </c>
      <c r="AF1560">
        <v>6.3686980000000002</v>
      </c>
    </row>
    <row r="1561" spans="1:32" x14ac:dyDescent="0.3">
      <c r="A1561">
        <v>2803452</v>
      </c>
      <c r="B1561">
        <v>1</v>
      </c>
      <c r="C1561" t="s">
        <v>82</v>
      </c>
      <c r="D1561" t="s">
        <v>98</v>
      </c>
      <c r="E1561" t="s">
        <v>5987</v>
      </c>
      <c r="F1561" t="s">
        <v>5988</v>
      </c>
      <c r="G1561" t="s">
        <v>31546</v>
      </c>
      <c r="H1561" t="s">
        <v>409</v>
      </c>
      <c r="I1561" t="s">
        <v>78</v>
      </c>
      <c r="J1561" t="s">
        <v>135</v>
      </c>
      <c r="K1561" t="s">
        <v>22</v>
      </c>
      <c r="L1561" t="s">
        <v>136</v>
      </c>
      <c r="M1561" t="s">
        <v>5989</v>
      </c>
      <c r="N1561" t="s">
        <v>5990</v>
      </c>
      <c r="O1561">
        <v>2.8433333333333333</v>
      </c>
      <c r="P1561">
        <v>0</v>
      </c>
      <c r="Q1561">
        <v>124</v>
      </c>
      <c r="R1561">
        <v>0</v>
      </c>
      <c r="S1561">
        <v>0</v>
      </c>
      <c r="T1561">
        <v>0</v>
      </c>
      <c r="U1561">
        <v>4</v>
      </c>
      <c r="V1561">
        <v>0</v>
      </c>
      <c r="W1561">
        <v>0</v>
      </c>
      <c r="X1561">
        <v>0</v>
      </c>
      <c r="Y1561">
        <v>80.870099999999994</v>
      </c>
      <c r="Z1561">
        <v>0</v>
      </c>
      <c r="AA1561">
        <v>0</v>
      </c>
      <c r="AB1561">
        <v>0</v>
      </c>
      <c r="AC1561">
        <v>7.8240194000000001</v>
      </c>
      <c r="AD1561">
        <v>0</v>
      </c>
      <c r="AE1561">
        <v>0</v>
      </c>
      <c r="AF1561">
        <v>88.694114999999996</v>
      </c>
    </row>
    <row r="1562" spans="1:32" x14ac:dyDescent="0.3">
      <c r="A1562">
        <v>2803396</v>
      </c>
      <c r="B1562">
        <v>1</v>
      </c>
      <c r="C1562" t="s">
        <v>82</v>
      </c>
      <c r="D1562" t="s">
        <v>87</v>
      </c>
      <c r="E1562" t="s">
        <v>5991</v>
      </c>
      <c r="F1562" t="s">
        <v>5992</v>
      </c>
      <c r="G1562" t="s">
        <v>31548</v>
      </c>
      <c r="H1562" t="s">
        <v>333</v>
      </c>
      <c r="I1562" t="s">
        <v>78</v>
      </c>
      <c r="J1562" t="s">
        <v>135</v>
      </c>
      <c r="K1562" t="s">
        <v>22</v>
      </c>
      <c r="L1562" t="s">
        <v>136</v>
      </c>
      <c r="M1562" t="s">
        <v>5993</v>
      </c>
      <c r="N1562" t="s">
        <v>5994</v>
      </c>
      <c r="O1562">
        <v>1.9891666666666667</v>
      </c>
      <c r="P1562">
        <v>0</v>
      </c>
      <c r="Q1562">
        <v>1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0.79649305000000004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0.79649305000000004</v>
      </c>
    </row>
    <row r="1563" spans="1:32" x14ac:dyDescent="0.3">
      <c r="A1563">
        <v>2803384</v>
      </c>
      <c r="B1563">
        <v>1</v>
      </c>
      <c r="C1563" t="s">
        <v>82</v>
      </c>
      <c r="D1563" t="s">
        <v>90</v>
      </c>
      <c r="E1563" t="s">
        <v>5995</v>
      </c>
      <c r="F1563" t="s">
        <v>5996</v>
      </c>
      <c r="G1563" t="s">
        <v>31546</v>
      </c>
      <c r="H1563" t="s">
        <v>409</v>
      </c>
      <c r="I1563" t="s">
        <v>78</v>
      </c>
      <c r="J1563" t="s">
        <v>135</v>
      </c>
      <c r="K1563" t="s">
        <v>3</v>
      </c>
      <c r="L1563" t="s">
        <v>136</v>
      </c>
      <c r="M1563" t="s">
        <v>5997</v>
      </c>
      <c r="N1563" t="s">
        <v>5998</v>
      </c>
      <c r="O1563">
        <v>0.96833333333333338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13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63.075035</v>
      </c>
      <c r="AD1563">
        <v>0</v>
      </c>
      <c r="AE1563">
        <v>0</v>
      </c>
      <c r="AF1563">
        <v>63.075035</v>
      </c>
    </row>
    <row r="1564" spans="1:32" x14ac:dyDescent="0.3">
      <c r="A1564">
        <v>2803276</v>
      </c>
      <c r="B1564">
        <v>1</v>
      </c>
      <c r="C1564" t="s">
        <v>82</v>
      </c>
      <c r="D1564" t="s">
        <v>104</v>
      </c>
      <c r="E1564" t="s">
        <v>5999</v>
      </c>
      <c r="F1564" t="s">
        <v>6000</v>
      </c>
      <c r="G1564" t="s">
        <v>31548</v>
      </c>
      <c r="H1564" t="s">
        <v>893</v>
      </c>
      <c r="I1564" t="s">
        <v>78</v>
      </c>
      <c r="J1564" t="s">
        <v>135</v>
      </c>
      <c r="K1564" t="s">
        <v>22</v>
      </c>
      <c r="L1564" t="s">
        <v>136</v>
      </c>
      <c r="M1564" t="s">
        <v>6001</v>
      </c>
      <c r="N1564" t="s">
        <v>6002</v>
      </c>
      <c r="O1564">
        <v>1.3347222222222221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3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2.3960349999999999</v>
      </c>
      <c r="AD1564">
        <v>0</v>
      </c>
      <c r="AE1564">
        <v>0</v>
      </c>
      <c r="AF1564">
        <v>2.3960349999999999</v>
      </c>
    </row>
    <row r="1565" spans="1:32" x14ac:dyDescent="0.3">
      <c r="A1565">
        <v>2803113</v>
      </c>
      <c r="B1565">
        <v>2</v>
      </c>
      <c r="C1565" t="s">
        <v>83</v>
      </c>
      <c r="D1565" t="s">
        <v>130</v>
      </c>
      <c r="E1565" t="s">
        <v>6003</v>
      </c>
      <c r="F1565" t="s">
        <v>6004</v>
      </c>
      <c r="G1565" t="s">
        <v>31552</v>
      </c>
      <c r="H1565" t="s">
        <v>1853</v>
      </c>
      <c r="I1565" t="s">
        <v>78</v>
      </c>
      <c r="J1565" t="s">
        <v>135</v>
      </c>
      <c r="K1565" t="s">
        <v>22</v>
      </c>
      <c r="L1565" t="s">
        <v>136</v>
      </c>
      <c r="M1565" t="s">
        <v>6001</v>
      </c>
      <c r="N1565" t="s">
        <v>6005</v>
      </c>
      <c r="O1565">
        <v>0.96777777777777774</v>
      </c>
      <c r="P1565">
        <v>0</v>
      </c>
      <c r="Q1565">
        <v>217</v>
      </c>
      <c r="R1565">
        <v>0</v>
      </c>
      <c r="S1565">
        <v>0</v>
      </c>
      <c r="T1565">
        <v>0</v>
      </c>
      <c r="U1565">
        <v>4</v>
      </c>
      <c r="V1565">
        <v>0</v>
      </c>
      <c r="W1565">
        <v>0</v>
      </c>
      <c r="X1565">
        <v>0</v>
      </c>
      <c r="Y1565">
        <v>51.762099999999997</v>
      </c>
      <c r="Z1565">
        <v>0</v>
      </c>
      <c r="AA1565">
        <v>0</v>
      </c>
      <c r="AB1565">
        <v>0</v>
      </c>
      <c r="AC1565">
        <v>6.5703170000000002</v>
      </c>
      <c r="AD1565">
        <v>0</v>
      </c>
      <c r="AE1565">
        <v>0</v>
      </c>
      <c r="AF1565">
        <v>58.332417</v>
      </c>
    </row>
    <row r="1566" spans="1:32" x14ac:dyDescent="0.3">
      <c r="A1566">
        <v>2803239</v>
      </c>
      <c r="B1566">
        <v>1</v>
      </c>
      <c r="C1566" t="s">
        <v>82</v>
      </c>
      <c r="D1566" t="s">
        <v>92</v>
      </c>
      <c r="E1566" t="s">
        <v>6006</v>
      </c>
      <c r="F1566" t="s">
        <v>6007</v>
      </c>
      <c r="G1566" t="s">
        <v>31546</v>
      </c>
      <c r="H1566" t="s">
        <v>1432</v>
      </c>
      <c r="I1566" t="s">
        <v>78</v>
      </c>
      <c r="J1566" t="s">
        <v>135</v>
      </c>
      <c r="K1566" t="s">
        <v>22</v>
      </c>
      <c r="L1566" t="s">
        <v>136</v>
      </c>
      <c r="M1566" t="s">
        <v>6008</v>
      </c>
      <c r="N1566" t="s">
        <v>6009</v>
      </c>
      <c r="O1566">
        <v>1.0355555555555556</v>
      </c>
      <c r="P1566">
        <v>0</v>
      </c>
      <c r="Q1566">
        <v>84</v>
      </c>
      <c r="R1566">
        <v>0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0</v>
      </c>
      <c r="Y1566">
        <v>36.077281999999997</v>
      </c>
      <c r="Z1566">
        <v>0</v>
      </c>
      <c r="AA1566">
        <v>0</v>
      </c>
      <c r="AB1566">
        <v>0</v>
      </c>
      <c r="AC1566">
        <v>0.94420546000000005</v>
      </c>
      <c r="AD1566">
        <v>0</v>
      </c>
      <c r="AE1566">
        <v>0</v>
      </c>
      <c r="AF1566">
        <v>37.02149</v>
      </c>
    </row>
    <row r="1567" spans="1:32" x14ac:dyDescent="0.3">
      <c r="A1567">
        <v>2803147</v>
      </c>
      <c r="B1567">
        <v>1</v>
      </c>
      <c r="C1567" t="s">
        <v>82</v>
      </c>
      <c r="D1567" t="s">
        <v>110</v>
      </c>
      <c r="E1567" t="s">
        <v>6010</v>
      </c>
      <c r="F1567" t="s">
        <v>6011</v>
      </c>
      <c r="G1567" t="s">
        <v>31551</v>
      </c>
      <c r="H1567" t="s">
        <v>643</v>
      </c>
      <c r="I1567" t="s">
        <v>79</v>
      </c>
      <c r="J1567" t="s">
        <v>135</v>
      </c>
      <c r="K1567" t="s">
        <v>22</v>
      </c>
      <c r="L1567" t="s">
        <v>186</v>
      </c>
      <c r="M1567" t="s">
        <v>6012</v>
      </c>
      <c r="N1567" t="s">
        <v>6013</v>
      </c>
      <c r="O1567">
        <v>7.4386111111111113</v>
      </c>
      <c r="P1567">
        <v>0</v>
      </c>
      <c r="Q1567">
        <v>9</v>
      </c>
      <c r="R1567">
        <v>0</v>
      </c>
      <c r="S1567">
        <v>19</v>
      </c>
      <c r="T1567">
        <v>0</v>
      </c>
      <c r="U1567">
        <v>4</v>
      </c>
      <c r="V1567">
        <v>0</v>
      </c>
      <c r="W1567">
        <v>0</v>
      </c>
      <c r="X1567">
        <v>0</v>
      </c>
      <c r="Y1567">
        <v>10.78505</v>
      </c>
      <c r="Z1567">
        <v>0</v>
      </c>
      <c r="AA1567">
        <v>21.770900000000001</v>
      </c>
      <c r="AB1567">
        <v>0</v>
      </c>
      <c r="AC1567">
        <v>9.5327470000000005</v>
      </c>
      <c r="AD1567">
        <v>0</v>
      </c>
      <c r="AE1567">
        <v>0</v>
      </c>
      <c r="AF1567">
        <v>42.088700000000003</v>
      </c>
    </row>
    <row r="1568" spans="1:32" x14ac:dyDescent="0.3">
      <c r="A1568">
        <v>2803144</v>
      </c>
      <c r="B1568">
        <v>1</v>
      </c>
      <c r="C1568" t="s">
        <v>82</v>
      </c>
      <c r="D1568" t="s">
        <v>113</v>
      </c>
      <c r="E1568" t="s">
        <v>6014</v>
      </c>
      <c r="F1568" t="s">
        <v>6015</v>
      </c>
      <c r="G1568" t="s">
        <v>31551</v>
      </c>
      <c r="H1568" t="s">
        <v>624</v>
      </c>
      <c r="I1568" t="s">
        <v>79</v>
      </c>
      <c r="J1568" t="s">
        <v>135</v>
      </c>
      <c r="K1568" t="s">
        <v>22</v>
      </c>
      <c r="L1568" t="s">
        <v>136</v>
      </c>
      <c r="M1568" t="s">
        <v>6016</v>
      </c>
      <c r="N1568" t="s">
        <v>6017</v>
      </c>
      <c r="O1568">
        <v>1.013611111111111</v>
      </c>
      <c r="P1568">
        <v>0</v>
      </c>
      <c r="Q1568">
        <v>53</v>
      </c>
      <c r="R1568">
        <v>0</v>
      </c>
      <c r="S1568">
        <v>30</v>
      </c>
      <c r="T1568">
        <v>0</v>
      </c>
      <c r="U1568">
        <v>11</v>
      </c>
      <c r="V1568">
        <v>0</v>
      </c>
      <c r="W1568">
        <v>0</v>
      </c>
      <c r="X1568">
        <v>0</v>
      </c>
      <c r="Y1568">
        <v>25.301414000000001</v>
      </c>
      <c r="Z1568">
        <v>0</v>
      </c>
      <c r="AA1568">
        <v>19.675404</v>
      </c>
      <c r="AB1568">
        <v>0</v>
      </c>
      <c r="AC1568">
        <v>12.881017999999999</v>
      </c>
      <c r="AD1568">
        <v>0</v>
      </c>
      <c r="AE1568">
        <v>0</v>
      </c>
      <c r="AF1568">
        <v>57.857833999999997</v>
      </c>
    </row>
    <row r="1569" spans="1:32" x14ac:dyDescent="0.3">
      <c r="A1569">
        <v>2803077</v>
      </c>
      <c r="B1569">
        <v>1</v>
      </c>
      <c r="C1569" t="s">
        <v>83</v>
      </c>
      <c r="D1569" t="s">
        <v>116</v>
      </c>
      <c r="E1569" t="s">
        <v>6018</v>
      </c>
      <c r="F1569" t="s">
        <v>6019</v>
      </c>
      <c r="G1569" t="s">
        <v>31549</v>
      </c>
      <c r="H1569" t="s">
        <v>672</v>
      </c>
      <c r="I1569" t="s">
        <v>79</v>
      </c>
      <c r="J1569" t="s">
        <v>135</v>
      </c>
      <c r="K1569" t="s">
        <v>22</v>
      </c>
      <c r="L1569" t="s">
        <v>136</v>
      </c>
      <c r="M1569" t="s">
        <v>6020</v>
      </c>
      <c r="N1569" t="s">
        <v>6021</v>
      </c>
      <c r="O1569">
        <v>0.63916666666666666</v>
      </c>
      <c r="P1569">
        <v>0</v>
      </c>
      <c r="Q1569">
        <v>0</v>
      </c>
      <c r="R1569">
        <v>0</v>
      </c>
      <c r="S1569">
        <v>0</v>
      </c>
      <c r="T1569">
        <v>3</v>
      </c>
      <c r="U1569">
        <v>0</v>
      </c>
      <c r="V1569">
        <v>8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6.3567796000000003</v>
      </c>
      <c r="AC1569">
        <v>0</v>
      </c>
      <c r="AD1569">
        <v>117.59475999999999</v>
      </c>
      <c r="AE1569">
        <v>0</v>
      </c>
      <c r="AF1569">
        <v>123.95153999999999</v>
      </c>
    </row>
    <row r="1570" spans="1:32" x14ac:dyDescent="0.3">
      <c r="A1570">
        <v>2803058</v>
      </c>
      <c r="B1570">
        <v>3</v>
      </c>
      <c r="C1570" t="s">
        <v>82</v>
      </c>
      <c r="D1570" t="s">
        <v>100</v>
      </c>
      <c r="E1570" t="s">
        <v>6022</v>
      </c>
      <c r="F1570" t="s">
        <v>6023</v>
      </c>
      <c r="G1570" t="s">
        <v>31551</v>
      </c>
      <c r="H1570" t="s">
        <v>134</v>
      </c>
      <c r="I1570" t="s">
        <v>79</v>
      </c>
      <c r="J1570" t="s">
        <v>135</v>
      </c>
      <c r="K1570" t="s">
        <v>22</v>
      </c>
      <c r="L1570" t="s">
        <v>136</v>
      </c>
      <c r="M1570" t="s">
        <v>4446</v>
      </c>
      <c r="N1570" t="s">
        <v>6024</v>
      </c>
      <c r="O1570">
        <v>0.68305555555555553</v>
      </c>
      <c r="P1570">
        <v>0</v>
      </c>
      <c r="Q1570">
        <v>528</v>
      </c>
      <c r="R1570">
        <v>0</v>
      </c>
      <c r="S1570">
        <v>0</v>
      </c>
      <c r="T1570">
        <v>0</v>
      </c>
      <c r="U1570">
        <v>90</v>
      </c>
      <c r="V1570">
        <v>0</v>
      </c>
      <c r="W1570">
        <v>0</v>
      </c>
      <c r="X1570">
        <v>0</v>
      </c>
      <c r="Y1570">
        <v>101.49369</v>
      </c>
      <c r="Z1570">
        <v>0</v>
      </c>
      <c r="AA1570">
        <v>0</v>
      </c>
      <c r="AB1570">
        <v>0</v>
      </c>
      <c r="AC1570">
        <v>67.867220000000003</v>
      </c>
      <c r="AD1570">
        <v>0</v>
      </c>
      <c r="AE1570">
        <v>0</v>
      </c>
      <c r="AF1570">
        <v>169.36089999999999</v>
      </c>
    </row>
    <row r="1571" spans="1:32" x14ac:dyDescent="0.3">
      <c r="A1571">
        <v>2806467</v>
      </c>
      <c r="B1571">
        <v>1</v>
      </c>
      <c r="C1571" t="s">
        <v>82</v>
      </c>
      <c r="D1571" t="s">
        <v>105</v>
      </c>
      <c r="E1571" t="s">
        <v>6025</v>
      </c>
      <c r="F1571" t="s">
        <v>6026</v>
      </c>
      <c r="G1571" t="s">
        <v>31548</v>
      </c>
      <c r="H1571" t="s">
        <v>333</v>
      </c>
      <c r="I1571" t="s">
        <v>78</v>
      </c>
      <c r="J1571" t="s">
        <v>135</v>
      </c>
      <c r="K1571" t="s">
        <v>22</v>
      </c>
      <c r="L1571" t="s">
        <v>136</v>
      </c>
      <c r="M1571" t="s">
        <v>6027</v>
      </c>
      <c r="N1571" t="s">
        <v>6028</v>
      </c>
      <c r="O1571">
        <v>2.9786111111111113</v>
      </c>
      <c r="P1571">
        <v>0</v>
      </c>
      <c r="Q1571">
        <v>1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0.12907263999999999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0.12907263999999999</v>
      </c>
    </row>
    <row r="1572" spans="1:32" x14ac:dyDescent="0.3">
      <c r="A1572">
        <v>2806477</v>
      </c>
      <c r="B1572">
        <v>1</v>
      </c>
      <c r="C1572" t="s">
        <v>82</v>
      </c>
      <c r="D1572" t="s">
        <v>91</v>
      </c>
      <c r="E1572" t="s">
        <v>6029</v>
      </c>
      <c r="F1572" t="s">
        <v>6030</v>
      </c>
      <c r="G1572" t="s">
        <v>31548</v>
      </c>
      <c r="H1572" t="s">
        <v>333</v>
      </c>
      <c r="I1572" t="s">
        <v>78</v>
      </c>
      <c r="J1572" t="s">
        <v>135</v>
      </c>
      <c r="K1572" t="s">
        <v>22</v>
      </c>
      <c r="L1572" t="s">
        <v>136</v>
      </c>
      <c r="M1572" t="s">
        <v>6031</v>
      </c>
      <c r="N1572" t="s">
        <v>6032</v>
      </c>
      <c r="O1572">
        <v>2.9886111111111111</v>
      </c>
      <c r="P1572">
        <v>0</v>
      </c>
      <c r="Q1572">
        <v>1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0.15961753000000001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0.15961753000000001</v>
      </c>
    </row>
    <row r="1573" spans="1:32" x14ac:dyDescent="0.3">
      <c r="A1573">
        <v>2806448</v>
      </c>
      <c r="B1573">
        <v>1</v>
      </c>
      <c r="C1573" t="s">
        <v>83</v>
      </c>
      <c r="D1573" t="s">
        <v>123</v>
      </c>
      <c r="E1573" t="s">
        <v>6033</v>
      </c>
      <c r="F1573" t="s">
        <v>6034</v>
      </c>
      <c r="G1573" t="s">
        <v>31552</v>
      </c>
      <c r="H1573" t="s">
        <v>665</v>
      </c>
      <c r="I1573" t="s">
        <v>78</v>
      </c>
      <c r="J1573" t="s">
        <v>135</v>
      </c>
      <c r="K1573" t="s">
        <v>22</v>
      </c>
      <c r="L1573" t="s">
        <v>136</v>
      </c>
      <c r="M1573" t="s">
        <v>6035</v>
      </c>
      <c r="N1573" t="s">
        <v>6036</v>
      </c>
      <c r="O1573">
        <v>1.7422222222222221</v>
      </c>
      <c r="P1573">
        <v>0</v>
      </c>
      <c r="Q1573">
        <v>44</v>
      </c>
      <c r="R1573">
        <v>0</v>
      </c>
      <c r="S1573">
        <v>8</v>
      </c>
      <c r="T1573">
        <v>0</v>
      </c>
      <c r="U1573">
        <v>1</v>
      </c>
      <c r="V1573">
        <v>0</v>
      </c>
      <c r="W1573">
        <v>0</v>
      </c>
      <c r="X1573">
        <v>0</v>
      </c>
      <c r="Y1573">
        <v>3.4222019000000001</v>
      </c>
      <c r="Z1573">
        <v>0</v>
      </c>
      <c r="AA1573">
        <v>1.2119304</v>
      </c>
      <c r="AB1573">
        <v>0</v>
      </c>
      <c r="AC1573">
        <v>0.92251885</v>
      </c>
      <c r="AD1573">
        <v>0</v>
      </c>
      <c r="AE1573">
        <v>0</v>
      </c>
      <c r="AF1573">
        <v>5.5566509999999996</v>
      </c>
    </row>
    <row r="1574" spans="1:32" x14ac:dyDescent="0.3">
      <c r="A1574">
        <v>2806461</v>
      </c>
      <c r="B1574">
        <v>1</v>
      </c>
      <c r="C1574" t="s">
        <v>82</v>
      </c>
      <c r="D1574" t="s">
        <v>98</v>
      </c>
      <c r="E1574" t="s">
        <v>6037</v>
      </c>
      <c r="F1574" t="s">
        <v>6038</v>
      </c>
      <c r="G1574" t="s">
        <v>31546</v>
      </c>
      <c r="H1574" t="s">
        <v>223</v>
      </c>
      <c r="I1574" t="s">
        <v>78</v>
      </c>
      <c r="J1574" t="s">
        <v>135</v>
      </c>
      <c r="K1574" t="s">
        <v>22</v>
      </c>
      <c r="L1574" t="s">
        <v>136</v>
      </c>
      <c r="M1574" t="s">
        <v>6039</v>
      </c>
      <c r="N1574" t="s">
        <v>6040</v>
      </c>
      <c r="O1574">
        <v>1.9169444444444443</v>
      </c>
      <c r="P1574">
        <v>0</v>
      </c>
      <c r="Q1574">
        <v>207</v>
      </c>
      <c r="R1574">
        <v>0</v>
      </c>
      <c r="S1574">
        <v>0</v>
      </c>
      <c r="T1574">
        <v>0</v>
      </c>
      <c r="U1574">
        <v>10</v>
      </c>
      <c r="V1574">
        <v>0</v>
      </c>
      <c r="W1574">
        <v>0</v>
      </c>
      <c r="X1574">
        <v>0</v>
      </c>
      <c r="Y1574">
        <v>122.42728</v>
      </c>
      <c r="Z1574">
        <v>0</v>
      </c>
      <c r="AA1574">
        <v>0</v>
      </c>
      <c r="AB1574">
        <v>0</v>
      </c>
      <c r="AC1574">
        <v>15.382289999999999</v>
      </c>
      <c r="AD1574">
        <v>0</v>
      </c>
      <c r="AE1574">
        <v>0</v>
      </c>
      <c r="AF1574">
        <v>137.80957000000001</v>
      </c>
    </row>
    <row r="1575" spans="1:32" x14ac:dyDescent="0.3">
      <c r="A1575">
        <v>2804839</v>
      </c>
      <c r="B1575">
        <v>1</v>
      </c>
      <c r="C1575" t="s">
        <v>82</v>
      </c>
      <c r="D1575" t="s">
        <v>111</v>
      </c>
      <c r="E1575" t="s">
        <v>6041</v>
      </c>
      <c r="F1575" t="s">
        <v>6042</v>
      </c>
      <c r="G1575" t="s">
        <v>31545</v>
      </c>
      <c r="H1575" t="s">
        <v>648</v>
      </c>
      <c r="I1575" t="s">
        <v>79</v>
      </c>
      <c r="J1575" t="s">
        <v>135</v>
      </c>
      <c r="K1575" t="s">
        <v>22</v>
      </c>
      <c r="L1575" t="s">
        <v>186</v>
      </c>
      <c r="M1575" t="s">
        <v>6043</v>
      </c>
      <c r="N1575" t="s">
        <v>6044</v>
      </c>
      <c r="O1575">
        <v>5.2561111111111112</v>
      </c>
      <c r="P1575">
        <v>1</v>
      </c>
      <c r="Q1575">
        <v>2</v>
      </c>
      <c r="R1575">
        <v>12</v>
      </c>
      <c r="S1575">
        <v>151</v>
      </c>
      <c r="T1575">
        <v>7</v>
      </c>
      <c r="U1575">
        <v>37</v>
      </c>
      <c r="V1575">
        <v>0</v>
      </c>
      <c r="W1575">
        <v>0</v>
      </c>
      <c r="X1575">
        <v>27.325146</v>
      </c>
      <c r="Y1575">
        <v>0.65124110000000002</v>
      </c>
      <c r="Z1575">
        <v>19.158035000000002</v>
      </c>
      <c r="AA1575">
        <v>520.55553999999995</v>
      </c>
      <c r="AB1575">
        <v>269.68973</v>
      </c>
      <c r="AC1575">
        <v>163.00826000000001</v>
      </c>
      <c r="AD1575">
        <v>0</v>
      </c>
      <c r="AE1575">
        <v>0</v>
      </c>
      <c r="AF1575">
        <v>1000.38794</v>
      </c>
    </row>
    <row r="1576" spans="1:32" x14ac:dyDescent="0.3">
      <c r="A1576">
        <v>2804662</v>
      </c>
      <c r="B1576">
        <v>1</v>
      </c>
      <c r="C1576" t="s">
        <v>82</v>
      </c>
      <c r="D1576" t="s">
        <v>95</v>
      </c>
      <c r="E1576" t="s">
        <v>2249</v>
      </c>
      <c r="F1576" t="s">
        <v>2250</v>
      </c>
      <c r="G1576" t="s">
        <v>31551</v>
      </c>
      <c r="H1576" t="s">
        <v>672</v>
      </c>
      <c r="I1576" t="s">
        <v>79</v>
      </c>
      <c r="J1576" t="s">
        <v>135</v>
      </c>
      <c r="K1576" t="s">
        <v>22</v>
      </c>
      <c r="L1576" t="s">
        <v>136</v>
      </c>
      <c r="M1576" t="s">
        <v>6045</v>
      </c>
      <c r="N1576" t="s">
        <v>6046</v>
      </c>
      <c r="O1576">
        <v>3.8952777777777778</v>
      </c>
      <c r="P1576">
        <v>0</v>
      </c>
      <c r="Q1576">
        <v>0</v>
      </c>
      <c r="R1576">
        <v>0</v>
      </c>
      <c r="S1576">
        <v>0</v>
      </c>
      <c r="T1576">
        <v>1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57.183639999999997</v>
      </c>
      <c r="AC1576">
        <v>0</v>
      </c>
      <c r="AD1576">
        <v>0</v>
      </c>
      <c r="AE1576">
        <v>0</v>
      </c>
      <c r="AF1576">
        <v>57.183639999999997</v>
      </c>
    </row>
    <row r="1577" spans="1:32" x14ac:dyDescent="0.3">
      <c r="A1577">
        <v>2804639</v>
      </c>
      <c r="B1577">
        <v>1</v>
      </c>
      <c r="C1577" t="s">
        <v>82</v>
      </c>
      <c r="D1577" t="s">
        <v>104</v>
      </c>
      <c r="E1577" t="s">
        <v>6047</v>
      </c>
      <c r="F1577" t="s">
        <v>282</v>
      </c>
      <c r="G1577" t="s">
        <v>31546</v>
      </c>
      <c r="H1577" t="s">
        <v>223</v>
      </c>
      <c r="I1577" t="s">
        <v>78</v>
      </c>
      <c r="J1577" t="s">
        <v>135</v>
      </c>
      <c r="K1577" t="s">
        <v>22</v>
      </c>
      <c r="L1577" t="s">
        <v>136</v>
      </c>
      <c r="M1577" t="s">
        <v>6048</v>
      </c>
      <c r="N1577" t="s">
        <v>6049</v>
      </c>
      <c r="O1577">
        <v>1.5636111111111111</v>
      </c>
      <c r="P1577">
        <v>0</v>
      </c>
      <c r="Q1577">
        <v>202</v>
      </c>
      <c r="R1577">
        <v>0</v>
      </c>
      <c r="S1577">
        <v>0</v>
      </c>
      <c r="T1577">
        <v>0</v>
      </c>
      <c r="U1577">
        <v>24</v>
      </c>
      <c r="V1577">
        <v>0</v>
      </c>
      <c r="W1577">
        <v>0</v>
      </c>
      <c r="X1577">
        <v>0</v>
      </c>
      <c r="Y1577">
        <v>95.009540000000001</v>
      </c>
      <c r="Z1577">
        <v>0</v>
      </c>
      <c r="AA1577">
        <v>0</v>
      </c>
      <c r="AB1577">
        <v>0</v>
      </c>
      <c r="AC1577">
        <v>24.105326000000002</v>
      </c>
      <c r="AD1577">
        <v>0</v>
      </c>
      <c r="AE1577">
        <v>0</v>
      </c>
      <c r="AF1577">
        <v>119.11485999999999</v>
      </c>
    </row>
    <row r="1578" spans="1:32" x14ac:dyDescent="0.3">
      <c r="A1578">
        <v>2804311</v>
      </c>
      <c r="B1578">
        <v>1</v>
      </c>
      <c r="C1578" t="s">
        <v>82</v>
      </c>
      <c r="D1578" t="s">
        <v>95</v>
      </c>
      <c r="E1578" t="s">
        <v>6050</v>
      </c>
      <c r="F1578" t="s">
        <v>6051</v>
      </c>
      <c r="G1578" t="s">
        <v>31548</v>
      </c>
      <c r="H1578" t="s">
        <v>893</v>
      </c>
      <c r="I1578" t="s">
        <v>78</v>
      </c>
      <c r="J1578" t="s">
        <v>135</v>
      </c>
      <c r="K1578" t="s">
        <v>22</v>
      </c>
      <c r="L1578" t="s">
        <v>136</v>
      </c>
      <c r="M1578" t="s">
        <v>6052</v>
      </c>
      <c r="N1578" t="s">
        <v>6053</v>
      </c>
      <c r="O1578">
        <v>1.0908333333333333</v>
      </c>
      <c r="P1578">
        <v>0</v>
      </c>
      <c r="Q1578">
        <v>0</v>
      </c>
      <c r="R1578">
        <v>0</v>
      </c>
      <c r="S1578">
        <v>1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4.2874584999999998E-3</v>
      </c>
      <c r="AB1578">
        <v>0</v>
      </c>
      <c r="AC1578">
        <v>0</v>
      </c>
      <c r="AD1578">
        <v>0</v>
      </c>
      <c r="AE1578">
        <v>0</v>
      </c>
      <c r="AF1578">
        <v>4.2874584999999998E-3</v>
      </c>
    </row>
    <row r="1579" spans="1:32" x14ac:dyDescent="0.3">
      <c r="A1579">
        <v>2804308</v>
      </c>
      <c r="B1579">
        <v>1</v>
      </c>
      <c r="C1579" t="s">
        <v>83</v>
      </c>
      <c r="D1579" t="s">
        <v>129</v>
      </c>
      <c r="E1579" t="s">
        <v>6054</v>
      </c>
      <c r="F1579" t="s">
        <v>6055</v>
      </c>
      <c r="G1579" t="s">
        <v>31546</v>
      </c>
      <c r="H1579" t="s">
        <v>223</v>
      </c>
      <c r="I1579" t="s">
        <v>78</v>
      </c>
      <c r="J1579" t="s">
        <v>135</v>
      </c>
      <c r="K1579" t="s">
        <v>22</v>
      </c>
      <c r="L1579" t="s">
        <v>136</v>
      </c>
      <c r="M1579" t="s">
        <v>6056</v>
      </c>
      <c r="N1579" t="s">
        <v>6057</v>
      </c>
      <c r="O1579">
        <v>1.9236111111111112</v>
      </c>
      <c r="P1579">
        <v>0</v>
      </c>
      <c r="Q1579">
        <v>610</v>
      </c>
      <c r="R1579">
        <v>0</v>
      </c>
      <c r="S1579">
        <v>0</v>
      </c>
      <c r="T1579">
        <v>0</v>
      </c>
      <c r="U1579">
        <v>25</v>
      </c>
      <c r="V1579">
        <v>0</v>
      </c>
      <c r="W1579">
        <v>0</v>
      </c>
      <c r="X1579">
        <v>0</v>
      </c>
      <c r="Y1579">
        <v>231.33864</v>
      </c>
      <c r="Z1579">
        <v>0</v>
      </c>
      <c r="AA1579">
        <v>0</v>
      </c>
      <c r="AB1579">
        <v>0</v>
      </c>
      <c r="AC1579">
        <v>15.387926</v>
      </c>
      <c r="AD1579">
        <v>0</v>
      </c>
      <c r="AE1579">
        <v>0</v>
      </c>
      <c r="AF1579">
        <v>246.72656000000001</v>
      </c>
    </row>
    <row r="1580" spans="1:32" x14ac:dyDescent="0.3">
      <c r="A1580">
        <v>2803912</v>
      </c>
      <c r="B1580">
        <v>1</v>
      </c>
      <c r="C1580" t="s">
        <v>82</v>
      </c>
      <c r="D1580" t="s">
        <v>99</v>
      </c>
      <c r="E1580" t="s">
        <v>6058</v>
      </c>
      <c r="F1580" t="s">
        <v>6059</v>
      </c>
      <c r="G1580" t="s">
        <v>31545</v>
      </c>
      <c r="H1580" t="s">
        <v>134</v>
      </c>
      <c r="I1580" t="s">
        <v>79</v>
      </c>
      <c r="J1580" t="s">
        <v>135</v>
      </c>
      <c r="K1580" t="s">
        <v>22</v>
      </c>
      <c r="L1580" t="s">
        <v>136</v>
      </c>
      <c r="M1580" t="s">
        <v>6060</v>
      </c>
      <c r="N1580" t="s">
        <v>6061</v>
      </c>
      <c r="O1580">
        <v>0.65611111111111109</v>
      </c>
      <c r="P1580">
        <v>2</v>
      </c>
      <c r="Q1580">
        <v>957</v>
      </c>
      <c r="R1580">
        <v>1</v>
      </c>
      <c r="S1580">
        <v>24</v>
      </c>
      <c r="T1580">
        <v>5</v>
      </c>
      <c r="U1580">
        <v>112</v>
      </c>
      <c r="V1580">
        <v>0</v>
      </c>
      <c r="W1580">
        <v>1</v>
      </c>
      <c r="X1580">
        <v>0.79754716000000003</v>
      </c>
      <c r="Y1580">
        <v>130.50953999999999</v>
      </c>
      <c r="Z1580">
        <v>0.15232751</v>
      </c>
      <c r="AA1580">
        <v>2.5230514999999998</v>
      </c>
      <c r="AB1580">
        <v>5.4222155000000001</v>
      </c>
      <c r="AC1580">
        <v>41.249363000000002</v>
      </c>
      <c r="AD1580">
        <v>0</v>
      </c>
      <c r="AE1580">
        <v>46.862479999999998</v>
      </c>
      <c r="AF1580">
        <v>227.51651000000001</v>
      </c>
    </row>
    <row r="1581" spans="1:32" x14ac:dyDescent="0.3">
      <c r="A1581">
        <v>2803388</v>
      </c>
      <c r="B1581">
        <v>1</v>
      </c>
      <c r="C1581" t="s">
        <v>82</v>
      </c>
      <c r="D1581" t="s">
        <v>112</v>
      </c>
      <c r="E1581" t="s">
        <v>6062</v>
      </c>
      <c r="F1581" t="s">
        <v>6063</v>
      </c>
      <c r="G1581" t="s">
        <v>31548</v>
      </c>
      <c r="H1581" t="s">
        <v>333</v>
      </c>
      <c r="I1581" t="s">
        <v>78</v>
      </c>
      <c r="J1581" t="s">
        <v>135</v>
      </c>
      <c r="K1581" t="s">
        <v>22</v>
      </c>
      <c r="L1581" t="s">
        <v>136</v>
      </c>
      <c r="M1581" t="s">
        <v>6064</v>
      </c>
      <c r="N1581" t="s">
        <v>6065</v>
      </c>
      <c r="O1581">
        <v>0.66444444444444439</v>
      </c>
      <c r="P1581">
        <v>0</v>
      </c>
      <c r="Q1581">
        <v>1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0.43320819999999999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0.43320819999999999</v>
      </c>
    </row>
    <row r="1582" spans="1:32" x14ac:dyDescent="0.3">
      <c r="A1582">
        <v>2803220</v>
      </c>
      <c r="B1582">
        <v>1</v>
      </c>
      <c r="C1582" t="s">
        <v>82</v>
      </c>
      <c r="D1582" t="s">
        <v>90</v>
      </c>
      <c r="E1582" t="s">
        <v>6066</v>
      </c>
      <c r="F1582" t="s">
        <v>6067</v>
      </c>
      <c r="G1582" t="s">
        <v>31548</v>
      </c>
      <c r="H1582" t="s">
        <v>333</v>
      </c>
      <c r="I1582" t="s">
        <v>78</v>
      </c>
      <c r="J1582" t="s">
        <v>135</v>
      </c>
      <c r="K1582" t="s">
        <v>22</v>
      </c>
      <c r="L1582" t="s">
        <v>136</v>
      </c>
      <c r="M1582" t="s">
        <v>6068</v>
      </c>
      <c r="N1582" t="s">
        <v>6069</v>
      </c>
      <c r="O1582">
        <v>1.1197222222222223</v>
      </c>
      <c r="P1582">
        <v>0</v>
      </c>
      <c r="Q1582">
        <v>1</v>
      </c>
      <c r="R1582">
        <v>0</v>
      </c>
      <c r="S1582">
        <v>0</v>
      </c>
      <c r="T1582">
        <v>0</v>
      </c>
      <c r="U1582">
        <v>2</v>
      </c>
      <c r="V1582">
        <v>0</v>
      </c>
      <c r="W1582">
        <v>0</v>
      </c>
      <c r="X1582">
        <v>0</v>
      </c>
      <c r="Y1582">
        <v>0.32331777</v>
      </c>
      <c r="Z1582">
        <v>0</v>
      </c>
      <c r="AA1582">
        <v>0</v>
      </c>
      <c r="AB1582">
        <v>0</v>
      </c>
      <c r="AC1582">
        <v>1.5557104E-2</v>
      </c>
      <c r="AD1582">
        <v>0</v>
      </c>
      <c r="AE1582">
        <v>0</v>
      </c>
      <c r="AF1582">
        <v>0.33887487999999999</v>
      </c>
    </row>
    <row r="1583" spans="1:32" x14ac:dyDescent="0.3">
      <c r="A1583">
        <v>2803232</v>
      </c>
      <c r="B1583">
        <v>1</v>
      </c>
      <c r="C1583" t="s">
        <v>82</v>
      </c>
      <c r="D1583" t="s">
        <v>106</v>
      </c>
      <c r="E1583" t="s">
        <v>6070</v>
      </c>
      <c r="F1583" t="s">
        <v>6071</v>
      </c>
      <c r="G1583" t="s">
        <v>31548</v>
      </c>
      <c r="H1583" t="s">
        <v>893</v>
      </c>
      <c r="I1583" t="s">
        <v>78</v>
      </c>
      <c r="J1583" t="s">
        <v>135</v>
      </c>
      <c r="K1583" t="s">
        <v>22</v>
      </c>
      <c r="L1583" t="s">
        <v>136</v>
      </c>
      <c r="M1583" t="s">
        <v>6072</v>
      </c>
      <c r="N1583" t="s">
        <v>6073</v>
      </c>
      <c r="O1583">
        <v>3.0030555555555556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0.45307555999999999</v>
      </c>
      <c r="AD1583">
        <v>0</v>
      </c>
      <c r="AE1583">
        <v>0</v>
      </c>
      <c r="AF1583">
        <v>0.45307555999999999</v>
      </c>
    </row>
    <row r="1584" spans="1:32" x14ac:dyDescent="0.3">
      <c r="A1584">
        <v>2803234</v>
      </c>
      <c r="B1584">
        <v>1</v>
      </c>
      <c r="C1584" t="s">
        <v>82</v>
      </c>
      <c r="D1584" t="s">
        <v>92</v>
      </c>
      <c r="E1584" t="s">
        <v>6074</v>
      </c>
      <c r="F1584" t="s">
        <v>6075</v>
      </c>
      <c r="G1584" t="s">
        <v>31551</v>
      </c>
      <c r="H1584" t="s">
        <v>648</v>
      </c>
      <c r="I1584" t="s">
        <v>79</v>
      </c>
      <c r="J1584" t="s">
        <v>135</v>
      </c>
      <c r="K1584" t="s">
        <v>22</v>
      </c>
      <c r="L1584" t="s">
        <v>186</v>
      </c>
      <c r="M1584" t="s">
        <v>6076</v>
      </c>
      <c r="N1584" t="s">
        <v>6077</v>
      </c>
      <c r="O1584">
        <v>6.985555555555556</v>
      </c>
      <c r="P1584">
        <v>0</v>
      </c>
      <c r="Q1584">
        <v>21</v>
      </c>
      <c r="R1584">
        <v>0</v>
      </c>
      <c r="S1584">
        <v>18</v>
      </c>
      <c r="T1584">
        <v>0</v>
      </c>
      <c r="U1584">
        <v>11</v>
      </c>
      <c r="V1584">
        <v>0</v>
      </c>
      <c r="W1584">
        <v>0</v>
      </c>
      <c r="X1584">
        <v>0</v>
      </c>
      <c r="Y1584">
        <v>155.61181999999999</v>
      </c>
      <c r="Z1584">
        <v>0</v>
      </c>
      <c r="AA1584">
        <v>56.262355999999997</v>
      </c>
      <c r="AB1584">
        <v>0</v>
      </c>
      <c r="AC1584">
        <v>101.782776</v>
      </c>
      <c r="AD1584">
        <v>0</v>
      </c>
      <c r="AE1584">
        <v>0</v>
      </c>
      <c r="AF1584">
        <v>313.65694999999999</v>
      </c>
    </row>
    <row r="1585" spans="1:32" x14ac:dyDescent="0.3">
      <c r="A1585">
        <v>2803140</v>
      </c>
      <c r="B1585">
        <v>1</v>
      </c>
      <c r="C1585" t="s">
        <v>82</v>
      </c>
      <c r="D1585" t="s">
        <v>100</v>
      </c>
      <c r="E1585" t="s">
        <v>6078</v>
      </c>
      <c r="F1585" t="s">
        <v>6079</v>
      </c>
      <c r="G1585" t="s">
        <v>31550</v>
      </c>
      <c r="H1585" t="s">
        <v>223</v>
      </c>
      <c r="I1585" t="s">
        <v>78</v>
      </c>
      <c r="J1585" t="s">
        <v>135</v>
      </c>
      <c r="K1585" t="s">
        <v>22</v>
      </c>
      <c r="L1585" t="s">
        <v>136</v>
      </c>
      <c r="M1585" t="s">
        <v>6080</v>
      </c>
      <c r="N1585" t="s">
        <v>6081</v>
      </c>
      <c r="O1585">
        <v>6.6883333333333335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15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141.08240000000001</v>
      </c>
      <c r="AD1585">
        <v>0</v>
      </c>
      <c r="AE1585">
        <v>0</v>
      </c>
      <c r="AF1585">
        <v>141.08240000000001</v>
      </c>
    </row>
    <row r="1586" spans="1:32" x14ac:dyDescent="0.3">
      <c r="A1586">
        <v>2802771</v>
      </c>
      <c r="B1586">
        <v>1</v>
      </c>
      <c r="C1586" t="s">
        <v>82</v>
      </c>
      <c r="D1586" t="s">
        <v>88</v>
      </c>
      <c r="E1586" t="s">
        <v>6082</v>
      </c>
      <c r="F1586" t="s">
        <v>6083</v>
      </c>
      <c r="G1586" t="s">
        <v>31546</v>
      </c>
      <c r="H1586" t="s">
        <v>145</v>
      </c>
      <c r="I1586" t="s">
        <v>78</v>
      </c>
      <c r="J1586" t="s">
        <v>135</v>
      </c>
      <c r="K1586" t="s">
        <v>22</v>
      </c>
      <c r="L1586" t="s">
        <v>136</v>
      </c>
      <c r="M1586" t="s">
        <v>6084</v>
      </c>
      <c r="N1586" t="s">
        <v>6085</v>
      </c>
      <c r="O1586">
        <v>0.19972222222222222</v>
      </c>
      <c r="P1586">
        <v>0</v>
      </c>
      <c r="Q1586">
        <v>23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1.5733135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1.5733135</v>
      </c>
    </row>
    <row r="1587" spans="1:32" x14ac:dyDescent="0.3">
      <c r="A1587">
        <v>2802775</v>
      </c>
      <c r="B1587">
        <v>1</v>
      </c>
      <c r="C1587" t="s">
        <v>83</v>
      </c>
      <c r="D1587" t="s">
        <v>128</v>
      </c>
      <c r="E1587" t="s">
        <v>6086</v>
      </c>
      <c r="F1587" t="s">
        <v>6087</v>
      </c>
      <c r="G1587" t="s">
        <v>31551</v>
      </c>
      <c r="H1587" t="s">
        <v>134</v>
      </c>
      <c r="I1587" t="s">
        <v>79</v>
      </c>
      <c r="J1587" t="s">
        <v>135</v>
      </c>
      <c r="K1587" t="s">
        <v>22</v>
      </c>
      <c r="L1587" t="s">
        <v>136</v>
      </c>
      <c r="M1587" t="s">
        <v>6088</v>
      </c>
      <c r="N1587" t="s">
        <v>6089</v>
      </c>
      <c r="O1587">
        <v>1.1994444444444445</v>
      </c>
      <c r="P1587">
        <v>0</v>
      </c>
      <c r="Q1587">
        <v>1112</v>
      </c>
      <c r="R1587">
        <v>0</v>
      </c>
      <c r="S1587">
        <v>6</v>
      </c>
      <c r="T1587">
        <v>0</v>
      </c>
      <c r="U1587">
        <v>55</v>
      </c>
      <c r="V1587">
        <v>0</v>
      </c>
      <c r="W1587">
        <v>0</v>
      </c>
      <c r="X1587">
        <v>0</v>
      </c>
      <c r="Y1587">
        <v>356.16829999999999</v>
      </c>
      <c r="Z1587">
        <v>0</v>
      </c>
      <c r="AA1587">
        <v>3.6900507999999999</v>
      </c>
      <c r="AB1587">
        <v>0</v>
      </c>
      <c r="AC1587">
        <v>74.743459999999999</v>
      </c>
      <c r="AD1587">
        <v>0</v>
      </c>
      <c r="AE1587">
        <v>0</v>
      </c>
      <c r="AF1587">
        <v>434.60180000000003</v>
      </c>
    </row>
    <row r="1588" spans="1:32" x14ac:dyDescent="0.3">
      <c r="A1588">
        <v>2802725</v>
      </c>
      <c r="B1588">
        <v>1</v>
      </c>
      <c r="C1588" t="s">
        <v>83</v>
      </c>
      <c r="D1588" t="s">
        <v>116</v>
      </c>
      <c r="E1588" t="s">
        <v>6090</v>
      </c>
      <c r="F1588" t="s">
        <v>6091</v>
      </c>
      <c r="G1588" t="s">
        <v>31548</v>
      </c>
      <c r="H1588" t="s">
        <v>333</v>
      </c>
      <c r="I1588" t="s">
        <v>78</v>
      </c>
      <c r="J1588" t="s">
        <v>135</v>
      </c>
      <c r="K1588" t="s">
        <v>22</v>
      </c>
      <c r="L1588" t="s">
        <v>136</v>
      </c>
      <c r="M1588" t="s">
        <v>6092</v>
      </c>
      <c r="N1588" t="s">
        <v>6093</v>
      </c>
      <c r="O1588">
        <v>3.4119444444444444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2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83.034350000000003</v>
      </c>
      <c r="AD1588">
        <v>0</v>
      </c>
      <c r="AE1588">
        <v>0</v>
      </c>
      <c r="AF1588">
        <v>83.034350000000003</v>
      </c>
    </row>
    <row r="1589" spans="1:32" x14ac:dyDescent="0.3">
      <c r="A1589">
        <v>2802107</v>
      </c>
      <c r="B1589">
        <v>1</v>
      </c>
      <c r="C1589" t="s">
        <v>82</v>
      </c>
      <c r="D1589" t="s">
        <v>104</v>
      </c>
      <c r="E1589" t="s">
        <v>6094</v>
      </c>
      <c r="F1589" t="s">
        <v>6095</v>
      </c>
      <c r="G1589" t="s">
        <v>31548</v>
      </c>
      <c r="H1589" t="s">
        <v>311</v>
      </c>
      <c r="I1589" t="s">
        <v>78</v>
      </c>
      <c r="J1589" t="s">
        <v>135</v>
      </c>
      <c r="K1589" t="s">
        <v>22</v>
      </c>
      <c r="L1589" t="s">
        <v>136</v>
      </c>
      <c r="M1589" t="s">
        <v>6096</v>
      </c>
      <c r="N1589" t="s">
        <v>6097</v>
      </c>
      <c r="O1589">
        <v>2.0827777777777778</v>
      </c>
      <c r="P1589">
        <v>0</v>
      </c>
      <c r="Q1589">
        <v>9</v>
      </c>
      <c r="R1589">
        <v>0</v>
      </c>
      <c r="S1589">
        <v>0</v>
      </c>
      <c r="T1589">
        <v>0</v>
      </c>
      <c r="U1589">
        <v>4</v>
      </c>
      <c r="V1589">
        <v>0</v>
      </c>
      <c r="W1589">
        <v>0</v>
      </c>
      <c r="X1589">
        <v>0</v>
      </c>
      <c r="Y1589">
        <v>9.7096060000000008</v>
      </c>
      <c r="Z1589">
        <v>0</v>
      </c>
      <c r="AA1589">
        <v>0</v>
      </c>
      <c r="AB1589">
        <v>0</v>
      </c>
      <c r="AC1589">
        <v>5.7990050000000002</v>
      </c>
      <c r="AD1589">
        <v>0</v>
      </c>
      <c r="AE1589">
        <v>0</v>
      </c>
      <c r="AF1589">
        <v>15.508611999999999</v>
      </c>
    </row>
    <row r="1590" spans="1:32" x14ac:dyDescent="0.3">
      <c r="A1590">
        <v>2802113</v>
      </c>
      <c r="B1590">
        <v>1</v>
      </c>
      <c r="C1590" t="s">
        <v>83</v>
      </c>
      <c r="D1590" t="s">
        <v>123</v>
      </c>
      <c r="E1590" t="s">
        <v>6098</v>
      </c>
      <c r="F1590" t="s">
        <v>6099</v>
      </c>
      <c r="G1590" t="s">
        <v>31548</v>
      </c>
      <c r="H1590" t="s">
        <v>333</v>
      </c>
      <c r="I1590" t="s">
        <v>78</v>
      </c>
      <c r="J1590" t="s">
        <v>135</v>
      </c>
      <c r="K1590" t="s">
        <v>22</v>
      </c>
      <c r="L1590" t="s">
        <v>136</v>
      </c>
      <c r="M1590" t="s">
        <v>6100</v>
      </c>
      <c r="N1590" t="s">
        <v>6101</v>
      </c>
      <c r="O1590">
        <v>3.6930555555555555</v>
      </c>
      <c r="P1590">
        <v>0</v>
      </c>
      <c r="Q1590">
        <v>1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0.26915178000000001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0.26915178000000001</v>
      </c>
    </row>
    <row r="1591" spans="1:32" x14ac:dyDescent="0.3">
      <c r="A1591">
        <v>2802111</v>
      </c>
      <c r="B1591">
        <v>1</v>
      </c>
      <c r="C1591" t="s">
        <v>82</v>
      </c>
      <c r="D1591" t="s">
        <v>102</v>
      </c>
      <c r="E1591" t="s">
        <v>6102</v>
      </c>
      <c r="F1591" t="s">
        <v>6103</v>
      </c>
      <c r="G1591" t="s">
        <v>31552</v>
      </c>
      <c r="H1591" t="s">
        <v>145</v>
      </c>
      <c r="I1591" t="s">
        <v>78</v>
      </c>
      <c r="J1591" t="s">
        <v>135</v>
      </c>
      <c r="K1591" t="s">
        <v>22</v>
      </c>
      <c r="L1591" t="s">
        <v>136</v>
      </c>
      <c r="M1591" t="s">
        <v>6104</v>
      </c>
      <c r="N1591" t="s">
        <v>6105</v>
      </c>
      <c r="O1591">
        <v>1.2138888888888888</v>
      </c>
      <c r="P1591">
        <v>0</v>
      </c>
      <c r="Q1591">
        <v>63</v>
      </c>
      <c r="R1591">
        <v>0</v>
      </c>
      <c r="S1591">
        <v>14</v>
      </c>
      <c r="T1591">
        <v>0</v>
      </c>
      <c r="U1591">
        <v>15</v>
      </c>
      <c r="V1591">
        <v>0</v>
      </c>
      <c r="W1591">
        <v>0</v>
      </c>
      <c r="X1591">
        <v>0</v>
      </c>
      <c r="Y1591">
        <v>20.004166000000001</v>
      </c>
      <c r="Z1591">
        <v>0</v>
      </c>
      <c r="AA1591">
        <v>8.4980030000000006</v>
      </c>
      <c r="AB1591">
        <v>0</v>
      </c>
      <c r="AC1591">
        <v>7.7090715999999997</v>
      </c>
      <c r="AD1591">
        <v>0</v>
      </c>
      <c r="AE1591">
        <v>0</v>
      </c>
      <c r="AF1591">
        <v>36.211239999999997</v>
      </c>
    </row>
    <row r="1592" spans="1:32" x14ac:dyDescent="0.3">
      <c r="A1592">
        <v>2802125</v>
      </c>
      <c r="B1592">
        <v>1</v>
      </c>
      <c r="C1592" t="s">
        <v>83</v>
      </c>
      <c r="D1592" t="s">
        <v>124</v>
      </c>
      <c r="E1592" t="s">
        <v>6106</v>
      </c>
      <c r="F1592" t="s">
        <v>6107</v>
      </c>
      <c r="G1592" t="s">
        <v>31548</v>
      </c>
      <c r="H1592" t="s">
        <v>333</v>
      </c>
      <c r="I1592" t="s">
        <v>78</v>
      </c>
      <c r="J1592" t="s">
        <v>135</v>
      </c>
      <c r="K1592" t="s">
        <v>22</v>
      </c>
      <c r="L1592" t="s">
        <v>136</v>
      </c>
      <c r="M1592" t="s">
        <v>6108</v>
      </c>
      <c r="N1592" t="s">
        <v>6109</v>
      </c>
      <c r="O1592">
        <v>1.4119444444444444</v>
      </c>
      <c r="P1592">
        <v>0</v>
      </c>
      <c r="Q1592">
        <v>1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4.6770230000000003E-2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4.6770230000000003E-2</v>
      </c>
    </row>
    <row r="1593" spans="1:32" x14ac:dyDescent="0.3">
      <c r="A1593">
        <v>2802064</v>
      </c>
      <c r="B1593">
        <v>1</v>
      </c>
      <c r="C1593" t="s">
        <v>82</v>
      </c>
      <c r="D1593" t="s">
        <v>90</v>
      </c>
      <c r="E1593" t="s">
        <v>6110</v>
      </c>
      <c r="F1593" t="s">
        <v>6111</v>
      </c>
      <c r="G1593" t="s">
        <v>31548</v>
      </c>
      <c r="H1593" t="s">
        <v>311</v>
      </c>
      <c r="I1593" t="s">
        <v>78</v>
      </c>
      <c r="J1593" t="s">
        <v>135</v>
      </c>
      <c r="K1593" t="s">
        <v>22</v>
      </c>
      <c r="L1593" t="s">
        <v>136</v>
      </c>
      <c r="M1593" t="s">
        <v>6112</v>
      </c>
      <c r="N1593" t="s">
        <v>6113</v>
      </c>
      <c r="O1593">
        <v>2.3925000000000001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13.499577</v>
      </c>
      <c r="AD1593">
        <v>0</v>
      </c>
      <c r="AE1593">
        <v>0</v>
      </c>
      <c r="AF1593">
        <v>13.499577</v>
      </c>
    </row>
    <row r="1594" spans="1:32" x14ac:dyDescent="0.3">
      <c r="A1594">
        <v>2802074</v>
      </c>
      <c r="B1594">
        <v>1</v>
      </c>
      <c r="C1594" t="s">
        <v>82</v>
      </c>
      <c r="D1594" t="s">
        <v>104</v>
      </c>
      <c r="E1594" t="s">
        <v>4989</v>
      </c>
      <c r="F1594" t="s">
        <v>4990</v>
      </c>
      <c r="G1594" t="s">
        <v>31550</v>
      </c>
      <c r="H1594" t="s">
        <v>1432</v>
      </c>
      <c r="I1594" t="s">
        <v>78</v>
      </c>
      <c r="J1594" t="s">
        <v>135</v>
      </c>
      <c r="K1594" t="s">
        <v>22</v>
      </c>
      <c r="L1594" t="s">
        <v>136</v>
      </c>
      <c r="M1594" t="s">
        <v>6114</v>
      </c>
      <c r="N1594" t="s">
        <v>6115</v>
      </c>
      <c r="O1594">
        <v>1.9666666666666666</v>
      </c>
      <c r="P1594">
        <v>0</v>
      </c>
      <c r="Q1594">
        <v>84</v>
      </c>
      <c r="R1594">
        <v>0</v>
      </c>
      <c r="S1594">
        <v>0</v>
      </c>
      <c r="T1594">
        <v>0</v>
      </c>
      <c r="U1594">
        <v>3</v>
      </c>
      <c r="V1594">
        <v>0</v>
      </c>
      <c r="W1594">
        <v>0</v>
      </c>
      <c r="X1594">
        <v>0</v>
      </c>
      <c r="Y1594">
        <v>50.381897000000002</v>
      </c>
      <c r="Z1594">
        <v>0</v>
      </c>
      <c r="AA1594">
        <v>0</v>
      </c>
      <c r="AB1594">
        <v>0</v>
      </c>
      <c r="AC1594">
        <v>1.6936591999999999</v>
      </c>
      <c r="AD1594">
        <v>0</v>
      </c>
      <c r="AE1594">
        <v>0</v>
      </c>
      <c r="AF1594">
        <v>52.075553999999997</v>
      </c>
    </row>
    <row r="1595" spans="1:32" x14ac:dyDescent="0.3">
      <c r="A1595">
        <v>2802071</v>
      </c>
      <c r="B1595">
        <v>1</v>
      </c>
      <c r="C1595" t="s">
        <v>82</v>
      </c>
      <c r="D1595" t="s">
        <v>106</v>
      </c>
      <c r="E1595" t="s">
        <v>6116</v>
      </c>
      <c r="F1595" t="s">
        <v>6117</v>
      </c>
      <c r="G1595" t="s">
        <v>31552</v>
      </c>
      <c r="H1595" t="s">
        <v>665</v>
      </c>
      <c r="I1595" t="s">
        <v>78</v>
      </c>
      <c r="J1595" t="s">
        <v>135</v>
      </c>
      <c r="K1595" t="s">
        <v>22</v>
      </c>
      <c r="L1595" t="s">
        <v>136</v>
      </c>
      <c r="M1595" t="s">
        <v>6118</v>
      </c>
      <c r="N1595" t="s">
        <v>6119</v>
      </c>
      <c r="O1595">
        <v>6.5252777777777782</v>
      </c>
      <c r="P1595">
        <v>0</v>
      </c>
      <c r="Q1595">
        <v>526</v>
      </c>
      <c r="R1595">
        <v>0</v>
      </c>
      <c r="S1595">
        <v>1</v>
      </c>
      <c r="T1595">
        <v>0</v>
      </c>
      <c r="U1595">
        <v>26</v>
      </c>
      <c r="V1595">
        <v>0</v>
      </c>
      <c r="W1595">
        <v>0</v>
      </c>
      <c r="X1595">
        <v>0</v>
      </c>
      <c r="Y1595">
        <v>886.73910000000001</v>
      </c>
      <c r="Z1595">
        <v>0</v>
      </c>
      <c r="AA1595">
        <v>0.97436999999999996</v>
      </c>
      <c r="AB1595">
        <v>0</v>
      </c>
      <c r="AC1595">
        <v>259.69385</v>
      </c>
      <c r="AD1595">
        <v>0</v>
      </c>
      <c r="AE1595">
        <v>0</v>
      </c>
      <c r="AF1595">
        <v>1147.4072000000001</v>
      </c>
    </row>
    <row r="1596" spans="1:32" x14ac:dyDescent="0.3">
      <c r="A1596">
        <v>2801938</v>
      </c>
      <c r="B1596">
        <v>1</v>
      </c>
      <c r="C1596" t="s">
        <v>82</v>
      </c>
      <c r="D1596" t="s">
        <v>93</v>
      </c>
      <c r="E1596" t="s">
        <v>4268</v>
      </c>
      <c r="F1596" t="s">
        <v>4269</v>
      </c>
      <c r="G1596" t="s">
        <v>31551</v>
      </c>
      <c r="H1596" t="s">
        <v>1358</v>
      </c>
      <c r="I1596" t="s">
        <v>79</v>
      </c>
      <c r="J1596" t="s">
        <v>135</v>
      </c>
      <c r="K1596" t="s">
        <v>22</v>
      </c>
      <c r="L1596" t="s">
        <v>136</v>
      </c>
      <c r="M1596" t="s">
        <v>6120</v>
      </c>
      <c r="N1596" t="s">
        <v>4270</v>
      </c>
      <c r="O1596">
        <v>1.8286111111111112</v>
      </c>
      <c r="P1596">
        <v>1</v>
      </c>
      <c r="Q1596">
        <v>595</v>
      </c>
      <c r="R1596">
        <v>0</v>
      </c>
      <c r="S1596">
        <v>1</v>
      </c>
      <c r="T1596">
        <v>15</v>
      </c>
      <c r="U1596">
        <v>139</v>
      </c>
      <c r="V1596">
        <v>3</v>
      </c>
      <c r="W1596">
        <v>1</v>
      </c>
      <c r="X1596">
        <v>21.385394999999999</v>
      </c>
      <c r="Y1596">
        <v>468.78309999999999</v>
      </c>
      <c r="Z1596">
        <v>0</v>
      </c>
      <c r="AA1596">
        <v>5.5336775999999999</v>
      </c>
      <c r="AB1596">
        <v>729.60810000000004</v>
      </c>
      <c r="AC1596">
        <v>364.14672999999999</v>
      </c>
      <c r="AD1596">
        <v>645.91390000000001</v>
      </c>
      <c r="AE1596">
        <v>24.030334</v>
      </c>
      <c r="AF1596">
        <v>2259.4011</v>
      </c>
    </row>
    <row r="1597" spans="1:32" x14ac:dyDescent="0.3">
      <c r="A1597">
        <v>2801629</v>
      </c>
      <c r="B1597">
        <v>2</v>
      </c>
      <c r="C1597" t="s">
        <v>82</v>
      </c>
      <c r="D1597" t="s">
        <v>106</v>
      </c>
      <c r="E1597" t="s">
        <v>6121</v>
      </c>
      <c r="F1597" t="s">
        <v>6122</v>
      </c>
      <c r="G1597" t="s">
        <v>31551</v>
      </c>
      <c r="H1597" t="s">
        <v>624</v>
      </c>
      <c r="I1597" t="s">
        <v>79</v>
      </c>
      <c r="J1597" t="s">
        <v>135</v>
      </c>
      <c r="K1597" t="s">
        <v>22</v>
      </c>
      <c r="L1597" t="s">
        <v>136</v>
      </c>
      <c r="M1597" t="s">
        <v>4570</v>
      </c>
      <c r="N1597" t="s">
        <v>6123</v>
      </c>
      <c r="O1597">
        <v>0.99750000000000005</v>
      </c>
      <c r="P1597">
        <v>1</v>
      </c>
      <c r="Q1597">
        <v>1529</v>
      </c>
      <c r="R1597">
        <v>0</v>
      </c>
      <c r="S1597">
        <v>1</v>
      </c>
      <c r="T1597">
        <v>1</v>
      </c>
      <c r="U1597">
        <v>53</v>
      </c>
      <c r="V1597">
        <v>0</v>
      </c>
      <c r="W1597">
        <v>0</v>
      </c>
      <c r="X1597">
        <v>2.0643256000000001</v>
      </c>
      <c r="Y1597">
        <v>357.31186000000002</v>
      </c>
      <c r="Z1597">
        <v>0</v>
      </c>
      <c r="AA1597">
        <v>0.44717306000000001</v>
      </c>
      <c r="AB1597">
        <v>3.9315863000000002</v>
      </c>
      <c r="AC1597">
        <v>58.084384999999997</v>
      </c>
      <c r="AD1597">
        <v>0</v>
      </c>
      <c r="AE1597">
        <v>0</v>
      </c>
      <c r="AF1597">
        <v>421.83931999999999</v>
      </c>
    </row>
    <row r="1598" spans="1:32" x14ac:dyDescent="0.3">
      <c r="A1598">
        <v>2801865</v>
      </c>
      <c r="B1598">
        <v>1</v>
      </c>
      <c r="C1598" t="s">
        <v>83</v>
      </c>
      <c r="D1598" t="s">
        <v>130</v>
      </c>
      <c r="E1598" t="s">
        <v>6124</v>
      </c>
      <c r="F1598" t="s">
        <v>6125</v>
      </c>
      <c r="G1598" t="s">
        <v>31550</v>
      </c>
      <c r="H1598" t="s">
        <v>1432</v>
      </c>
      <c r="I1598" t="s">
        <v>78</v>
      </c>
      <c r="J1598" t="s">
        <v>135</v>
      </c>
      <c r="K1598" t="s">
        <v>22</v>
      </c>
      <c r="L1598" t="s">
        <v>136</v>
      </c>
      <c r="M1598" t="s">
        <v>6126</v>
      </c>
      <c r="N1598" t="s">
        <v>6127</v>
      </c>
      <c r="O1598">
        <v>2.8224999999999998</v>
      </c>
      <c r="P1598">
        <v>0</v>
      </c>
      <c r="Q1598">
        <v>32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13.389951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13.389951</v>
      </c>
    </row>
    <row r="1599" spans="1:32" x14ac:dyDescent="0.3">
      <c r="A1599">
        <v>2801853</v>
      </c>
      <c r="B1599">
        <v>1</v>
      </c>
      <c r="C1599" t="s">
        <v>82</v>
      </c>
      <c r="D1599" t="s">
        <v>104</v>
      </c>
      <c r="E1599" t="s">
        <v>5379</v>
      </c>
      <c r="F1599" t="s">
        <v>5380</v>
      </c>
      <c r="G1599" t="s">
        <v>31552</v>
      </c>
      <c r="H1599" t="s">
        <v>145</v>
      </c>
      <c r="I1599" t="s">
        <v>78</v>
      </c>
      <c r="J1599" t="s">
        <v>135</v>
      </c>
      <c r="K1599" t="s">
        <v>22</v>
      </c>
      <c r="L1599" t="s">
        <v>136</v>
      </c>
      <c r="M1599" t="s">
        <v>6128</v>
      </c>
      <c r="N1599" t="s">
        <v>6129</v>
      </c>
      <c r="O1599">
        <v>3.6038888888888887</v>
      </c>
      <c r="P1599">
        <v>0</v>
      </c>
      <c r="Q1599">
        <v>466</v>
      </c>
      <c r="R1599">
        <v>0</v>
      </c>
      <c r="S1599">
        <v>0</v>
      </c>
      <c r="T1599">
        <v>0</v>
      </c>
      <c r="U1599">
        <v>136</v>
      </c>
      <c r="V1599">
        <v>0</v>
      </c>
      <c r="W1599">
        <v>0</v>
      </c>
      <c r="X1599">
        <v>0</v>
      </c>
      <c r="Y1599">
        <v>614.97204999999997</v>
      </c>
      <c r="Z1599">
        <v>0</v>
      </c>
      <c r="AA1599">
        <v>0</v>
      </c>
      <c r="AB1599">
        <v>0</v>
      </c>
      <c r="AC1599">
        <v>433.77062999999998</v>
      </c>
      <c r="AD1599">
        <v>0</v>
      </c>
      <c r="AE1599">
        <v>0</v>
      </c>
      <c r="AF1599">
        <v>1048.7427</v>
      </c>
    </row>
    <row r="1600" spans="1:32" x14ac:dyDescent="0.3">
      <c r="A1600">
        <v>2801887</v>
      </c>
      <c r="B1600">
        <v>1</v>
      </c>
      <c r="C1600" t="s">
        <v>82</v>
      </c>
      <c r="D1600" t="s">
        <v>113</v>
      </c>
      <c r="E1600" t="s">
        <v>6130</v>
      </c>
      <c r="F1600" t="s">
        <v>6131</v>
      </c>
      <c r="G1600" t="s">
        <v>31545</v>
      </c>
      <c r="H1600" t="s">
        <v>134</v>
      </c>
      <c r="I1600" t="s">
        <v>79</v>
      </c>
      <c r="J1600" t="s">
        <v>248</v>
      </c>
      <c r="K1600" t="s">
        <v>22</v>
      </c>
      <c r="L1600" t="s">
        <v>136</v>
      </c>
      <c r="M1600" t="s">
        <v>6132</v>
      </c>
      <c r="N1600" t="s">
        <v>6133</v>
      </c>
      <c r="O1600">
        <v>1.5277777777777777E-2</v>
      </c>
      <c r="P1600">
        <v>1</v>
      </c>
      <c r="Q1600">
        <v>3515</v>
      </c>
      <c r="R1600">
        <v>0</v>
      </c>
      <c r="S1600">
        <v>46</v>
      </c>
      <c r="T1600">
        <v>1</v>
      </c>
      <c r="U1600">
        <v>345</v>
      </c>
      <c r="V1600">
        <v>1</v>
      </c>
      <c r="W1600">
        <v>0</v>
      </c>
      <c r="X1600">
        <v>0.116901405</v>
      </c>
      <c r="Y1600">
        <v>16.528023000000001</v>
      </c>
      <c r="Z1600">
        <v>0</v>
      </c>
      <c r="AA1600">
        <v>0.39002389999999998</v>
      </c>
      <c r="AB1600">
        <v>1.9124954999999999E-2</v>
      </c>
      <c r="AC1600">
        <v>4.0735207000000004</v>
      </c>
      <c r="AD1600">
        <v>0.11858646</v>
      </c>
      <c r="AE1600">
        <v>0</v>
      </c>
      <c r="AF1600">
        <v>21.246179999999999</v>
      </c>
    </row>
    <row r="1601" spans="1:32" x14ac:dyDescent="0.3">
      <c r="A1601">
        <v>2801681</v>
      </c>
      <c r="B1601">
        <v>1</v>
      </c>
      <c r="C1601" t="s">
        <v>82</v>
      </c>
      <c r="D1601" t="s">
        <v>88</v>
      </c>
      <c r="E1601" t="s">
        <v>3401</v>
      </c>
      <c r="F1601" t="s">
        <v>3402</v>
      </c>
      <c r="G1601" t="s">
        <v>31551</v>
      </c>
      <c r="H1601" t="s">
        <v>643</v>
      </c>
      <c r="I1601" t="s">
        <v>79</v>
      </c>
      <c r="J1601" t="s">
        <v>135</v>
      </c>
      <c r="K1601" t="s">
        <v>22</v>
      </c>
      <c r="L1601" t="s">
        <v>186</v>
      </c>
      <c r="M1601" t="s">
        <v>6134</v>
      </c>
      <c r="N1601" t="s">
        <v>6135</v>
      </c>
      <c r="O1601">
        <v>4.2758333333333329</v>
      </c>
      <c r="P1601">
        <v>0</v>
      </c>
      <c r="Q1601">
        <v>52</v>
      </c>
      <c r="R1601">
        <v>0</v>
      </c>
      <c r="S1601">
        <v>0</v>
      </c>
      <c r="T1601">
        <v>1</v>
      </c>
      <c r="U1601">
        <v>6</v>
      </c>
      <c r="V1601">
        <v>0</v>
      </c>
      <c r="W1601">
        <v>0</v>
      </c>
      <c r="X1601">
        <v>0</v>
      </c>
      <c r="Y1601">
        <v>63.689129999999999</v>
      </c>
      <c r="Z1601">
        <v>0</v>
      </c>
      <c r="AA1601">
        <v>0</v>
      </c>
      <c r="AB1601">
        <v>132.08618000000001</v>
      </c>
      <c r="AC1601">
        <v>40.675643999999998</v>
      </c>
      <c r="AD1601">
        <v>0</v>
      </c>
      <c r="AE1601">
        <v>0</v>
      </c>
      <c r="AF1601">
        <v>236.45094</v>
      </c>
    </row>
    <row r="1602" spans="1:32" x14ac:dyDescent="0.3">
      <c r="A1602">
        <v>2801682</v>
      </c>
      <c r="B1602">
        <v>1</v>
      </c>
      <c r="C1602" t="s">
        <v>82</v>
      </c>
      <c r="D1602" t="s">
        <v>97</v>
      </c>
      <c r="E1602" t="s">
        <v>6136</v>
      </c>
      <c r="F1602" t="s">
        <v>6137</v>
      </c>
      <c r="G1602" t="s">
        <v>31550</v>
      </c>
      <c r="H1602" t="s">
        <v>1432</v>
      </c>
      <c r="I1602" t="s">
        <v>78</v>
      </c>
      <c r="J1602" t="s">
        <v>135</v>
      </c>
      <c r="K1602" t="s">
        <v>22</v>
      </c>
      <c r="L1602" t="s">
        <v>136</v>
      </c>
      <c r="M1602" t="s">
        <v>6138</v>
      </c>
      <c r="N1602" t="s">
        <v>6139</v>
      </c>
      <c r="O1602">
        <v>6.096111111111111</v>
      </c>
      <c r="P1602">
        <v>0</v>
      </c>
      <c r="Q1602">
        <v>5</v>
      </c>
      <c r="R1602">
        <v>0</v>
      </c>
      <c r="S1602">
        <v>0</v>
      </c>
      <c r="T1602">
        <v>0</v>
      </c>
      <c r="U1602">
        <v>3</v>
      </c>
      <c r="V1602">
        <v>0</v>
      </c>
      <c r="W1602">
        <v>0</v>
      </c>
      <c r="X1602">
        <v>0</v>
      </c>
      <c r="Y1602">
        <v>46.383026000000001</v>
      </c>
      <c r="Z1602">
        <v>0</v>
      </c>
      <c r="AA1602">
        <v>0</v>
      </c>
      <c r="AB1602">
        <v>0</v>
      </c>
      <c r="AC1602">
        <v>86.55565</v>
      </c>
      <c r="AD1602">
        <v>0</v>
      </c>
      <c r="AE1602">
        <v>0</v>
      </c>
      <c r="AF1602">
        <v>132.93867</v>
      </c>
    </row>
    <row r="1603" spans="1:32" x14ac:dyDescent="0.3">
      <c r="A1603">
        <v>2801687</v>
      </c>
      <c r="B1603">
        <v>1</v>
      </c>
      <c r="C1603" t="s">
        <v>82</v>
      </c>
      <c r="D1603" t="s">
        <v>103</v>
      </c>
      <c r="E1603" t="s">
        <v>6140</v>
      </c>
      <c r="F1603" t="s">
        <v>6141</v>
      </c>
      <c r="G1603" t="s">
        <v>31552</v>
      </c>
      <c r="H1603" t="s">
        <v>643</v>
      </c>
      <c r="I1603" t="s">
        <v>78</v>
      </c>
      <c r="J1603" t="s">
        <v>135</v>
      </c>
      <c r="K1603" t="s">
        <v>22</v>
      </c>
      <c r="L1603" t="s">
        <v>186</v>
      </c>
      <c r="M1603" t="s">
        <v>6142</v>
      </c>
      <c r="N1603" t="s">
        <v>6143</v>
      </c>
      <c r="O1603">
        <v>7.5975000000000001</v>
      </c>
      <c r="P1603">
        <v>0</v>
      </c>
      <c r="Q1603">
        <v>31</v>
      </c>
      <c r="R1603">
        <v>0</v>
      </c>
      <c r="S1603">
        <v>6</v>
      </c>
      <c r="T1603">
        <v>0</v>
      </c>
      <c r="U1603">
        <v>12</v>
      </c>
      <c r="V1603">
        <v>0</v>
      </c>
      <c r="W1603">
        <v>0</v>
      </c>
      <c r="X1603">
        <v>0</v>
      </c>
      <c r="Y1603">
        <v>27.297761999999999</v>
      </c>
      <c r="Z1603">
        <v>0</v>
      </c>
      <c r="AA1603">
        <v>5.5990279999999997</v>
      </c>
      <c r="AB1603">
        <v>0</v>
      </c>
      <c r="AC1603">
        <v>54.242114999999998</v>
      </c>
      <c r="AD1603">
        <v>0</v>
      </c>
      <c r="AE1603">
        <v>0</v>
      </c>
      <c r="AF1603">
        <v>87.138909999999996</v>
      </c>
    </row>
    <row r="1604" spans="1:32" x14ac:dyDescent="0.3">
      <c r="A1604">
        <v>2801699</v>
      </c>
      <c r="B1604">
        <v>1</v>
      </c>
      <c r="C1604" t="s">
        <v>82</v>
      </c>
      <c r="D1604" t="s">
        <v>92</v>
      </c>
      <c r="E1604" t="s">
        <v>6144</v>
      </c>
      <c r="F1604" t="s">
        <v>6145</v>
      </c>
      <c r="G1604" t="s">
        <v>31546</v>
      </c>
      <c r="H1604" t="s">
        <v>223</v>
      </c>
      <c r="I1604" t="s">
        <v>78</v>
      </c>
      <c r="J1604" t="s">
        <v>135</v>
      </c>
      <c r="K1604" t="s">
        <v>22</v>
      </c>
      <c r="L1604" t="s">
        <v>136</v>
      </c>
      <c r="M1604" t="s">
        <v>6146</v>
      </c>
      <c r="N1604" t="s">
        <v>6147</v>
      </c>
      <c r="O1604">
        <v>7.6658333333333335</v>
      </c>
      <c r="P1604">
        <v>0</v>
      </c>
      <c r="Q1604">
        <v>188</v>
      </c>
      <c r="R1604">
        <v>0</v>
      </c>
      <c r="S1604">
        <v>1</v>
      </c>
      <c r="T1604">
        <v>0</v>
      </c>
      <c r="U1604">
        <v>21</v>
      </c>
      <c r="V1604">
        <v>0</v>
      </c>
      <c r="W1604">
        <v>0</v>
      </c>
      <c r="X1604">
        <v>0</v>
      </c>
      <c r="Y1604">
        <v>305.98570000000001</v>
      </c>
      <c r="Z1604">
        <v>0</v>
      </c>
      <c r="AA1604">
        <v>4.4627480000000004</v>
      </c>
      <c r="AB1604">
        <v>0</v>
      </c>
      <c r="AC1604">
        <v>89.367485000000002</v>
      </c>
      <c r="AD1604">
        <v>0</v>
      </c>
      <c r="AE1604">
        <v>0</v>
      </c>
      <c r="AF1604">
        <v>399.81592000000001</v>
      </c>
    </row>
    <row r="1605" spans="1:32" x14ac:dyDescent="0.3">
      <c r="A1605">
        <v>2801698</v>
      </c>
      <c r="B1605">
        <v>1</v>
      </c>
      <c r="C1605" t="s">
        <v>82</v>
      </c>
      <c r="D1605" t="s">
        <v>105</v>
      </c>
      <c r="E1605" t="s">
        <v>6148</v>
      </c>
      <c r="F1605" t="s">
        <v>6149</v>
      </c>
      <c r="G1605" t="s">
        <v>31545</v>
      </c>
      <c r="H1605" t="s">
        <v>648</v>
      </c>
      <c r="I1605" t="s">
        <v>79</v>
      </c>
      <c r="J1605" t="s">
        <v>135</v>
      </c>
      <c r="K1605" t="s">
        <v>22</v>
      </c>
      <c r="L1605" t="s">
        <v>186</v>
      </c>
      <c r="M1605" t="s">
        <v>6150</v>
      </c>
      <c r="N1605" t="s">
        <v>6151</v>
      </c>
      <c r="O1605">
        <v>1.9513888888888888</v>
      </c>
      <c r="P1605">
        <v>1</v>
      </c>
      <c r="Q1605">
        <v>1568</v>
      </c>
      <c r="R1605">
        <v>17</v>
      </c>
      <c r="S1605">
        <v>463</v>
      </c>
      <c r="T1605">
        <v>13</v>
      </c>
      <c r="U1605">
        <v>313</v>
      </c>
      <c r="V1605">
        <v>0</v>
      </c>
      <c r="W1605">
        <v>1</v>
      </c>
      <c r="X1605">
        <v>0.99703699999999995</v>
      </c>
      <c r="Y1605">
        <v>742.87476000000004</v>
      </c>
      <c r="Z1605">
        <v>75.425150000000002</v>
      </c>
      <c r="AA1605">
        <v>337.58031999999997</v>
      </c>
      <c r="AB1605">
        <v>114.094696</v>
      </c>
      <c r="AC1605">
        <v>223.67122000000001</v>
      </c>
      <c r="AD1605">
        <v>0</v>
      </c>
      <c r="AE1605">
        <v>2.2846617999999999</v>
      </c>
      <c r="AF1605">
        <v>1496.9278999999999</v>
      </c>
    </row>
    <row r="1606" spans="1:32" x14ac:dyDescent="0.3">
      <c r="A1606">
        <v>2801630</v>
      </c>
      <c r="B1606">
        <v>1</v>
      </c>
      <c r="C1606" t="s">
        <v>82</v>
      </c>
      <c r="D1606" t="s">
        <v>93</v>
      </c>
      <c r="E1606" t="s">
        <v>6152</v>
      </c>
      <c r="F1606" t="s">
        <v>1094</v>
      </c>
      <c r="G1606" t="s">
        <v>31546</v>
      </c>
      <c r="H1606" t="s">
        <v>1557</v>
      </c>
      <c r="I1606" t="s">
        <v>78</v>
      </c>
      <c r="J1606" t="s">
        <v>135</v>
      </c>
      <c r="K1606" t="s">
        <v>22</v>
      </c>
      <c r="L1606" t="s">
        <v>136</v>
      </c>
      <c r="M1606" t="s">
        <v>6153</v>
      </c>
      <c r="N1606" t="s">
        <v>6154</v>
      </c>
      <c r="O1606">
        <v>1.3666666666666667</v>
      </c>
      <c r="P1606">
        <v>0</v>
      </c>
      <c r="Q1606">
        <v>47</v>
      </c>
      <c r="R1606">
        <v>0</v>
      </c>
      <c r="S1606">
        <v>0</v>
      </c>
      <c r="T1606">
        <v>0</v>
      </c>
      <c r="U1606">
        <v>9</v>
      </c>
      <c r="V1606">
        <v>0</v>
      </c>
      <c r="W1606">
        <v>0</v>
      </c>
      <c r="X1606">
        <v>0</v>
      </c>
      <c r="Y1606">
        <v>17.256184000000001</v>
      </c>
      <c r="Z1606">
        <v>0</v>
      </c>
      <c r="AA1606">
        <v>0</v>
      </c>
      <c r="AB1606">
        <v>0</v>
      </c>
      <c r="AC1606">
        <v>6.2565393</v>
      </c>
      <c r="AD1606">
        <v>0</v>
      </c>
      <c r="AE1606">
        <v>0</v>
      </c>
      <c r="AF1606">
        <v>23.512722</v>
      </c>
    </row>
    <row r="1607" spans="1:32" x14ac:dyDescent="0.3">
      <c r="A1607">
        <v>2801631</v>
      </c>
      <c r="B1607">
        <v>1</v>
      </c>
      <c r="C1607" t="s">
        <v>82</v>
      </c>
      <c r="D1607" t="s">
        <v>109</v>
      </c>
      <c r="E1607" t="s">
        <v>6155</v>
      </c>
      <c r="F1607" t="s">
        <v>6156</v>
      </c>
      <c r="G1607" t="s">
        <v>31546</v>
      </c>
      <c r="H1607" t="s">
        <v>409</v>
      </c>
      <c r="I1607" t="s">
        <v>78</v>
      </c>
      <c r="J1607" t="s">
        <v>135</v>
      </c>
      <c r="K1607" t="s">
        <v>22</v>
      </c>
      <c r="L1607" t="s">
        <v>136</v>
      </c>
      <c r="M1607" t="s">
        <v>6157</v>
      </c>
      <c r="N1607" t="s">
        <v>6158</v>
      </c>
      <c r="O1607">
        <v>2.3166666666666669</v>
      </c>
      <c r="P1607">
        <v>0</v>
      </c>
      <c r="Q1607">
        <v>118</v>
      </c>
      <c r="R1607">
        <v>0</v>
      </c>
      <c r="S1607">
        <v>0</v>
      </c>
      <c r="T1607">
        <v>0</v>
      </c>
      <c r="U1607">
        <v>2</v>
      </c>
      <c r="V1607">
        <v>0</v>
      </c>
      <c r="W1607">
        <v>0</v>
      </c>
      <c r="X1607">
        <v>0</v>
      </c>
      <c r="Y1607">
        <v>61.505702999999997</v>
      </c>
      <c r="Z1607">
        <v>0</v>
      </c>
      <c r="AA1607">
        <v>0</v>
      </c>
      <c r="AB1607">
        <v>0</v>
      </c>
      <c r="AC1607">
        <v>2.1222927999999999</v>
      </c>
      <c r="AD1607">
        <v>0</v>
      </c>
      <c r="AE1607">
        <v>0</v>
      </c>
      <c r="AF1607">
        <v>63.627994999999999</v>
      </c>
    </row>
    <row r="1608" spans="1:32" x14ac:dyDescent="0.3">
      <c r="A1608">
        <v>2801638</v>
      </c>
      <c r="B1608">
        <v>1</v>
      </c>
      <c r="C1608" t="s">
        <v>83</v>
      </c>
      <c r="D1608" t="s">
        <v>130</v>
      </c>
      <c r="E1608" t="s">
        <v>2388</v>
      </c>
      <c r="F1608" t="s">
        <v>2389</v>
      </c>
      <c r="G1608" t="s">
        <v>31545</v>
      </c>
      <c r="H1608" t="s">
        <v>145</v>
      </c>
      <c r="I1608" t="s">
        <v>79</v>
      </c>
      <c r="J1608" t="s">
        <v>135</v>
      </c>
      <c r="K1608" t="s">
        <v>22</v>
      </c>
      <c r="L1608" t="s">
        <v>136</v>
      </c>
      <c r="M1608" t="s">
        <v>6159</v>
      </c>
      <c r="N1608" t="s">
        <v>6160</v>
      </c>
      <c r="O1608">
        <v>0.11277777777777778</v>
      </c>
      <c r="P1608">
        <v>0</v>
      </c>
      <c r="Q1608">
        <v>113</v>
      </c>
      <c r="R1608">
        <v>1</v>
      </c>
      <c r="S1608">
        <v>45</v>
      </c>
      <c r="T1608">
        <v>3</v>
      </c>
      <c r="U1608">
        <v>21</v>
      </c>
      <c r="V1608">
        <v>1</v>
      </c>
      <c r="W1608">
        <v>0</v>
      </c>
      <c r="X1608">
        <v>0</v>
      </c>
      <c r="Y1608">
        <v>2.3723087</v>
      </c>
      <c r="Z1608">
        <v>1.3474016</v>
      </c>
      <c r="AA1608">
        <v>1.3445414</v>
      </c>
      <c r="AB1608">
        <v>0.59119915999999995</v>
      </c>
      <c r="AC1608">
        <v>0.72443619999999997</v>
      </c>
      <c r="AD1608">
        <v>1.1701052000000001</v>
      </c>
      <c r="AE1608">
        <v>0</v>
      </c>
      <c r="AF1608">
        <v>7.5499919999999996</v>
      </c>
    </row>
    <row r="1609" spans="1:32" x14ac:dyDescent="0.3">
      <c r="A1609">
        <v>2801640</v>
      </c>
      <c r="B1609">
        <v>1</v>
      </c>
      <c r="C1609" t="s">
        <v>82</v>
      </c>
      <c r="D1609" t="s">
        <v>104</v>
      </c>
      <c r="E1609" t="s">
        <v>6161</v>
      </c>
      <c r="F1609" t="s">
        <v>6162</v>
      </c>
      <c r="G1609" t="s">
        <v>31548</v>
      </c>
      <c r="H1609" t="s">
        <v>333</v>
      </c>
      <c r="I1609" t="s">
        <v>78</v>
      </c>
      <c r="J1609" t="s">
        <v>135</v>
      </c>
      <c r="K1609" t="s">
        <v>22</v>
      </c>
      <c r="L1609" t="s">
        <v>136</v>
      </c>
      <c r="M1609" t="s">
        <v>6163</v>
      </c>
      <c r="N1609" t="s">
        <v>6164</v>
      </c>
      <c r="O1609">
        <v>0.94416666666666671</v>
      </c>
      <c r="P1609">
        <v>0</v>
      </c>
      <c r="Q1609">
        <v>3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0.80111337000000005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0.80111337000000005</v>
      </c>
    </row>
    <row r="1610" spans="1:32" x14ac:dyDescent="0.3">
      <c r="A1610">
        <v>2801627</v>
      </c>
      <c r="B1610">
        <v>1</v>
      </c>
      <c r="C1610" t="s">
        <v>83</v>
      </c>
      <c r="D1610" t="s">
        <v>123</v>
      </c>
      <c r="E1610" t="s">
        <v>6165</v>
      </c>
      <c r="F1610" t="s">
        <v>6166</v>
      </c>
      <c r="G1610" t="s">
        <v>31545</v>
      </c>
      <c r="H1610" t="s">
        <v>643</v>
      </c>
      <c r="I1610" t="s">
        <v>79</v>
      </c>
      <c r="J1610" t="s">
        <v>135</v>
      </c>
      <c r="K1610" t="s">
        <v>22</v>
      </c>
      <c r="L1610" t="s">
        <v>186</v>
      </c>
      <c r="M1610" t="s">
        <v>6167</v>
      </c>
      <c r="N1610" t="s">
        <v>6168</v>
      </c>
      <c r="O1610">
        <v>8.5922222222222224</v>
      </c>
      <c r="P1610">
        <v>0</v>
      </c>
      <c r="Q1610">
        <v>272</v>
      </c>
      <c r="R1610">
        <v>0</v>
      </c>
      <c r="S1610">
        <v>21</v>
      </c>
      <c r="T1610">
        <v>2</v>
      </c>
      <c r="U1610">
        <v>8</v>
      </c>
      <c r="V1610">
        <v>0</v>
      </c>
      <c r="W1610">
        <v>0</v>
      </c>
      <c r="X1610">
        <v>0</v>
      </c>
      <c r="Y1610">
        <v>628.82749999999999</v>
      </c>
      <c r="Z1610">
        <v>0</v>
      </c>
      <c r="AA1610">
        <v>10.270657</v>
      </c>
      <c r="AB1610">
        <v>778.74130000000002</v>
      </c>
      <c r="AC1610">
        <v>37.419066999999998</v>
      </c>
      <c r="AD1610">
        <v>0</v>
      </c>
      <c r="AE1610">
        <v>0</v>
      </c>
      <c r="AF1610">
        <v>1455.2584999999999</v>
      </c>
    </row>
    <row r="1611" spans="1:32" x14ac:dyDescent="0.3">
      <c r="A1611">
        <v>2801654</v>
      </c>
      <c r="B1611">
        <v>1</v>
      </c>
      <c r="C1611" t="s">
        <v>82</v>
      </c>
      <c r="D1611" t="s">
        <v>93</v>
      </c>
      <c r="E1611" t="s">
        <v>6169</v>
      </c>
      <c r="F1611" t="s">
        <v>6170</v>
      </c>
      <c r="G1611" t="s">
        <v>31552</v>
      </c>
      <c r="H1611" t="s">
        <v>145</v>
      </c>
      <c r="I1611" t="s">
        <v>78</v>
      </c>
      <c r="J1611" t="s">
        <v>135</v>
      </c>
      <c r="K1611" t="s">
        <v>22</v>
      </c>
      <c r="L1611" t="s">
        <v>136</v>
      </c>
      <c r="M1611" t="s">
        <v>6171</v>
      </c>
      <c r="N1611" t="s">
        <v>6172</v>
      </c>
      <c r="O1611">
        <v>6.25E-2</v>
      </c>
      <c r="P1611">
        <v>0</v>
      </c>
      <c r="Q1611">
        <v>536</v>
      </c>
      <c r="R1611">
        <v>0</v>
      </c>
      <c r="S1611">
        <v>0</v>
      </c>
      <c r="T1611">
        <v>0</v>
      </c>
      <c r="U1611">
        <v>87</v>
      </c>
      <c r="V1611">
        <v>0</v>
      </c>
      <c r="W1611">
        <v>0</v>
      </c>
      <c r="X1611">
        <v>0</v>
      </c>
      <c r="Y1611">
        <v>6.7674726999999999</v>
      </c>
      <c r="Z1611">
        <v>0</v>
      </c>
      <c r="AA1611">
        <v>0</v>
      </c>
      <c r="AB1611">
        <v>0</v>
      </c>
      <c r="AC1611">
        <v>4.1074767000000003</v>
      </c>
      <c r="AD1611">
        <v>0</v>
      </c>
      <c r="AE1611">
        <v>0</v>
      </c>
      <c r="AF1611">
        <v>10.874949000000001</v>
      </c>
    </row>
    <row r="1612" spans="1:32" x14ac:dyDescent="0.3">
      <c r="A1612">
        <v>2801549</v>
      </c>
      <c r="B1612">
        <v>1</v>
      </c>
      <c r="C1612" t="s">
        <v>82</v>
      </c>
      <c r="D1612" t="s">
        <v>87</v>
      </c>
      <c r="E1612" t="s">
        <v>6173</v>
      </c>
      <c r="F1612" t="s">
        <v>6174</v>
      </c>
      <c r="G1612" t="s">
        <v>31548</v>
      </c>
      <c r="H1612" t="s">
        <v>333</v>
      </c>
      <c r="I1612" t="s">
        <v>78</v>
      </c>
      <c r="J1612" t="s">
        <v>135</v>
      </c>
      <c r="K1612" t="s">
        <v>22</v>
      </c>
      <c r="L1612" t="s">
        <v>136</v>
      </c>
      <c r="M1612" t="s">
        <v>6175</v>
      </c>
      <c r="N1612" t="s">
        <v>6176</v>
      </c>
      <c r="O1612">
        <v>1.8486111111111112</v>
      </c>
      <c r="P1612">
        <v>0</v>
      </c>
      <c r="Q1612">
        <v>2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1.2392163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1.2392163</v>
      </c>
    </row>
    <row r="1613" spans="1:32" x14ac:dyDescent="0.3">
      <c r="A1613">
        <v>2800778</v>
      </c>
      <c r="B1613">
        <v>2</v>
      </c>
      <c r="C1613" t="s">
        <v>82</v>
      </c>
      <c r="D1613" t="s">
        <v>103</v>
      </c>
      <c r="E1613" t="s">
        <v>6177</v>
      </c>
      <c r="F1613" t="s">
        <v>6178</v>
      </c>
      <c r="G1613" t="s">
        <v>31552</v>
      </c>
      <c r="H1613" t="s">
        <v>1297</v>
      </c>
      <c r="I1613" t="s">
        <v>78</v>
      </c>
      <c r="J1613" t="s">
        <v>135</v>
      </c>
      <c r="K1613" t="s">
        <v>22</v>
      </c>
      <c r="L1613" t="s">
        <v>136</v>
      </c>
      <c r="M1613" t="s">
        <v>6179</v>
      </c>
      <c r="N1613" t="s">
        <v>6180</v>
      </c>
      <c r="O1613">
        <v>3.1661111111111113</v>
      </c>
      <c r="P1613">
        <v>0</v>
      </c>
      <c r="Q1613">
        <v>25</v>
      </c>
      <c r="R1613">
        <v>0</v>
      </c>
      <c r="S1613">
        <v>3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6.2695160000000003</v>
      </c>
      <c r="Z1613">
        <v>0</v>
      </c>
      <c r="AA1613">
        <v>0.42895082000000001</v>
      </c>
      <c r="AB1613">
        <v>0</v>
      </c>
      <c r="AC1613">
        <v>0</v>
      </c>
      <c r="AD1613">
        <v>0</v>
      </c>
      <c r="AE1613">
        <v>0</v>
      </c>
      <c r="AF1613">
        <v>6.6984669999999999</v>
      </c>
    </row>
    <row r="1614" spans="1:32" x14ac:dyDescent="0.3">
      <c r="A1614">
        <v>2801323</v>
      </c>
      <c r="B1614">
        <v>1</v>
      </c>
      <c r="C1614" t="s">
        <v>82</v>
      </c>
      <c r="D1614" t="s">
        <v>94</v>
      </c>
      <c r="E1614" t="s">
        <v>5612</v>
      </c>
      <c r="F1614" t="s">
        <v>5613</v>
      </c>
      <c r="G1614" t="s">
        <v>31546</v>
      </c>
      <c r="H1614" t="s">
        <v>223</v>
      </c>
      <c r="I1614" t="s">
        <v>78</v>
      </c>
      <c r="J1614" t="s">
        <v>135</v>
      </c>
      <c r="K1614" t="s">
        <v>22</v>
      </c>
      <c r="L1614" t="s">
        <v>136</v>
      </c>
      <c r="M1614" t="s">
        <v>6181</v>
      </c>
      <c r="N1614" t="s">
        <v>6182</v>
      </c>
      <c r="O1614">
        <v>1.0947222222222222</v>
      </c>
      <c r="P1614">
        <v>0</v>
      </c>
      <c r="Q1614">
        <v>220</v>
      </c>
      <c r="R1614">
        <v>0</v>
      </c>
      <c r="S1614">
        <v>0</v>
      </c>
      <c r="T1614">
        <v>0</v>
      </c>
      <c r="U1614">
        <v>7</v>
      </c>
      <c r="V1614">
        <v>0</v>
      </c>
      <c r="W1614">
        <v>0</v>
      </c>
      <c r="X1614">
        <v>0</v>
      </c>
      <c r="Y1614">
        <v>43.437309999999997</v>
      </c>
      <c r="Z1614">
        <v>0</v>
      </c>
      <c r="AA1614">
        <v>0</v>
      </c>
      <c r="AB1614">
        <v>0</v>
      </c>
      <c r="AC1614">
        <v>0.86531619999999998</v>
      </c>
      <c r="AD1614">
        <v>0</v>
      </c>
      <c r="AE1614">
        <v>0</v>
      </c>
      <c r="AF1614">
        <v>44.302624000000002</v>
      </c>
    </row>
    <row r="1615" spans="1:32" x14ac:dyDescent="0.3">
      <c r="A1615">
        <v>2801335</v>
      </c>
      <c r="B1615">
        <v>1</v>
      </c>
      <c r="C1615" t="s">
        <v>82</v>
      </c>
      <c r="D1615" t="s">
        <v>91</v>
      </c>
      <c r="E1615" t="s">
        <v>6183</v>
      </c>
      <c r="F1615" t="s">
        <v>6184</v>
      </c>
      <c r="G1615" t="s">
        <v>31546</v>
      </c>
      <c r="H1615" t="s">
        <v>223</v>
      </c>
      <c r="I1615" t="s">
        <v>78</v>
      </c>
      <c r="J1615" t="s">
        <v>135</v>
      </c>
      <c r="K1615" t="s">
        <v>22</v>
      </c>
      <c r="L1615" t="s">
        <v>136</v>
      </c>
      <c r="M1615" t="s">
        <v>6185</v>
      </c>
      <c r="N1615" t="s">
        <v>6186</v>
      </c>
      <c r="O1615">
        <v>1.8047222222222221</v>
      </c>
      <c r="P1615">
        <v>0</v>
      </c>
      <c r="Q1615">
        <v>199</v>
      </c>
      <c r="R1615">
        <v>0</v>
      </c>
      <c r="S1615">
        <v>0</v>
      </c>
      <c r="T1615">
        <v>0</v>
      </c>
      <c r="U1615">
        <v>11</v>
      </c>
      <c r="V1615">
        <v>0</v>
      </c>
      <c r="W1615">
        <v>0</v>
      </c>
      <c r="X1615">
        <v>0</v>
      </c>
      <c r="Y1615">
        <v>77.799329999999998</v>
      </c>
      <c r="Z1615">
        <v>0</v>
      </c>
      <c r="AA1615">
        <v>0</v>
      </c>
      <c r="AB1615">
        <v>0</v>
      </c>
      <c r="AC1615">
        <v>10.833373999999999</v>
      </c>
      <c r="AD1615">
        <v>0</v>
      </c>
      <c r="AE1615">
        <v>0</v>
      </c>
      <c r="AF1615">
        <v>88.632705999999999</v>
      </c>
    </row>
    <row r="1616" spans="1:32" x14ac:dyDescent="0.3">
      <c r="A1616">
        <v>2801068</v>
      </c>
      <c r="B1616">
        <v>1</v>
      </c>
      <c r="C1616" t="s">
        <v>82</v>
      </c>
      <c r="D1616" t="s">
        <v>91</v>
      </c>
      <c r="E1616" t="s">
        <v>4583</v>
      </c>
      <c r="F1616" t="s">
        <v>4584</v>
      </c>
      <c r="G1616" t="s">
        <v>31546</v>
      </c>
      <c r="H1616" t="s">
        <v>223</v>
      </c>
      <c r="I1616" t="s">
        <v>78</v>
      </c>
      <c r="J1616" t="s">
        <v>135</v>
      </c>
      <c r="K1616" t="s">
        <v>22</v>
      </c>
      <c r="L1616" t="s">
        <v>136</v>
      </c>
      <c r="M1616" t="s">
        <v>6187</v>
      </c>
      <c r="N1616" t="s">
        <v>6188</v>
      </c>
      <c r="O1616">
        <v>2.4933333333333332</v>
      </c>
      <c r="P1616">
        <v>0</v>
      </c>
      <c r="Q1616">
        <v>55</v>
      </c>
      <c r="R1616">
        <v>0</v>
      </c>
      <c r="S1616">
        <v>0</v>
      </c>
      <c r="T1616">
        <v>0</v>
      </c>
      <c r="U1616">
        <v>6</v>
      </c>
      <c r="V1616">
        <v>0</v>
      </c>
      <c r="W1616">
        <v>0</v>
      </c>
      <c r="X1616">
        <v>0</v>
      </c>
      <c r="Y1616">
        <v>30.322762999999998</v>
      </c>
      <c r="Z1616">
        <v>0</v>
      </c>
      <c r="AA1616">
        <v>0</v>
      </c>
      <c r="AB1616">
        <v>0</v>
      </c>
      <c r="AC1616">
        <v>13.309063</v>
      </c>
      <c r="AD1616">
        <v>0</v>
      </c>
      <c r="AE1616">
        <v>0</v>
      </c>
      <c r="AF1616">
        <v>43.631830000000001</v>
      </c>
    </row>
    <row r="1617" spans="1:32" x14ac:dyDescent="0.3">
      <c r="A1617">
        <v>2801022</v>
      </c>
      <c r="B1617">
        <v>1</v>
      </c>
      <c r="C1617" t="s">
        <v>82</v>
      </c>
      <c r="D1617" t="s">
        <v>90</v>
      </c>
      <c r="E1617" t="s">
        <v>6189</v>
      </c>
      <c r="F1617" t="s">
        <v>6190</v>
      </c>
      <c r="G1617" t="s">
        <v>31548</v>
      </c>
      <c r="H1617" t="s">
        <v>333</v>
      </c>
      <c r="I1617" t="s">
        <v>78</v>
      </c>
      <c r="J1617" t="s">
        <v>135</v>
      </c>
      <c r="K1617" t="s">
        <v>22</v>
      </c>
      <c r="L1617" t="s">
        <v>136</v>
      </c>
      <c r="M1617" t="s">
        <v>6191</v>
      </c>
      <c r="N1617" t="s">
        <v>6192</v>
      </c>
      <c r="O1617">
        <v>2.4738888888888888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12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13.033671</v>
      </c>
      <c r="AD1617">
        <v>0</v>
      </c>
      <c r="AE1617">
        <v>0</v>
      </c>
      <c r="AF1617">
        <v>13.033671</v>
      </c>
    </row>
    <row r="1618" spans="1:32" x14ac:dyDescent="0.3">
      <c r="A1618">
        <v>2800995</v>
      </c>
      <c r="B1618">
        <v>1</v>
      </c>
      <c r="C1618" t="s">
        <v>82</v>
      </c>
      <c r="D1618" t="s">
        <v>90</v>
      </c>
      <c r="E1618" t="s">
        <v>6193</v>
      </c>
      <c r="F1618" t="s">
        <v>6194</v>
      </c>
      <c r="G1618" t="s">
        <v>31548</v>
      </c>
      <c r="H1618" t="s">
        <v>893</v>
      </c>
      <c r="I1618" t="s">
        <v>78</v>
      </c>
      <c r="J1618" t="s">
        <v>135</v>
      </c>
      <c r="K1618" t="s">
        <v>22</v>
      </c>
      <c r="L1618" t="s">
        <v>136</v>
      </c>
      <c r="M1618" t="s">
        <v>6195</v>
      </c>
      <c r="N1618" t="s">
        <v>6196</v>
      </c>
      <c r="O1618">
        <v>1.9969444444444444</v>
      </c>
      <c r="P1618">
        <v>0</v>
      </c>
      <c r="Q1618">
        <v>1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2.1707725999999998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2.1707725999999998</v>
      </c>
    </row>
    <row r="1619" spans="1:32" x14ac:dyDescent="0.3">
      <c r="A1619">
        <v>2801015</v>
      </c>
      <c r="B1619">
        <v>1</v>
      </c>
      <c r="C1619" t="s">
        <v>82</v>
      </c>
      <c r="D1619" t="s">
        <v>88</v>
      </c>
      <c r="E1619" t="s">
        <v>6197</v>
      </c>
      <c r="F1619" t="s">
        <v>6198</v>
      </c>
      <c r="G1619" t="s">
        <v>31546</v>
      </c>
      <c r="H1619" t="s">
        <v>145</v>
      </c>
      <c r="I1619" t="s">
        <v>78</v>
      </c>
      <c r="J1619" t="s">
        <v>135</v>
      </c>
      <c r="K1619" t="s">
        <v>22</v>
      </c>
      <c r="L1619" t="s">
        <v>136</v>
      </c>
      <c r="M1619" t="s">
        <v>6199</v>
      </c>
      <c r="N1619" t="s">
        <v>6200</v>
      </c>
      <c r="O1619">
        <v>3.0702777777777777</v>
      </c>
      <c r="P1619">
        <v>0</v>
      </c>
      <c r="Q1619">
        <v>26</v>
      </c>
      <c r="R1619">
        <v>0</v>
      </c>
      <c r="S1619">
        <v>0</v>
      </c>
      <c r="T1619">
        <v>0</v>
      </c>
      <c r="U1619">
        <v>5</v>
      </c>
      <c r="V1619">
        <v>0</v>
      </c>
      <c r="W1619">
        <v>0</v>
      </c>
      <c r="X1619">
        <v>0</v>
      </c>
      <c r="Y1619">
        <v>14.728044000000001</v>
      </c>
      <c r="Z1619">
        <v>0</v>
      </c>
      <c r="AA1619">
        <v>0</v>
      </c>
      <c r="AB1619">
        <v>0</v>
      </c>
      <c r="AC1619">
        <v>31.171804000000002</v>
      </c>
      <c r="AD1619">
        <v>0</v>
      </c>
      <c r="AE1619">
        <v>0</v>
      </c>
      <c r="AF1619">
        <v>45.899850000000001</v>
      </c>
    </row>
    <row r="1620" spans="1:32" x14ac:dyDescent="0.3">
      <c r="A1620">
        <v>2800928</v>
      </c>
      <c r="B1620">
        <v>1</v>
      </c>
      <c r="C1620" t="s">
        <v>83</v>
      </c>
      <c r="D1620" t="s">
        <v>130</v>
      </c>
      <c r="E1620" t="s">
        <v>6201</v>
      </c>
      <c r="F1620" t="s">
        <v>6202</v>
      </c>
      <c r="G1620" t="s">
        <v>31548</v>
      </c>
      <c r="H1620" t="s">
        <v>893</v>
      </c>
      <c r="I1620" t="s">
        <v>78</v>
      </c>
      <c r="J1620" t="s">
        <v>135</v>
      </c>
      <c r="K1620" t="s">
        <v>22</v>
      </c>
      <c r="L1620" t="s">
        <v>136</v>
      </c>
      <c r="M1620" t="s">
        <v>6203</v>
      </c>
      <c r="N1620" t="s">
        <v>6204</v>
      </c>
      <c r="O1620">
        <v>8.2466666666666661</v>
      </c>
      <c r="P1620">
        <v>0</v>
      </c>
      <c r="Q1620">
        <v>11</v>
      </c>
      <c r="R1620">
        <v>0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0</v>
      </c>
      <c r="Y1620">
        <v>16.917058999999998</v>
      </c>
      <c r="Z1620">
        <v>0</v>
      </c>
      <c r="AA1620">
        <v>0</v>
      </c>
      <c r="AB1620">
        <v>0</v>
      </c>
      <c r="AC1620">
        <v>1.6743113999999999</v>
      </c>
      <c r="AD1620">
        <v>0</v>
      </c>
      <c r="AE1620">
        <v>0</v>
      </c>
      <c r="AF1620">
        <v>18.591370000000001</v>
      </c>
    </row>
    <row r="1621" spans="1:32" x14ac:dyDescent="0.3">
      <c r="A1621">
        <v>2800940</v>
      </c>
      <c r="B1621">
        <v>1</v>
      </c>
      <c r="C1621" t="s">
        <v>83</v>
      </c>
      <c r="D1621" t="s">
        <v>119</v>
      </c>
      <c r="E1621" t="s">
        <v>3299</v>
      </c>
      <c r="F1621" t="s">
        <v>3300</v>
      </c>
      <c r="G1621" t="s">
        <v>31551</v>
      </c>
      <c r="H1621" t="s">
        <v>672</v>
      </c>
      <c r="I1621" t="s">
        <v>79</v>
      </c>
      <c r="J1621" t="s">
        <v>135</v>
      </c>
      <c r="K1621" t="s">
        <v>22</v>
      </c>
      <c r="L1621" t="s">
        <v>136</v>
      </c>
      <c r="M1621" t="s">
        <v>6205</v>
      </c>
      <c r="N1621" t="s">
        <v>6206</v>
      </c>
      <c r="O1621">
        <v>1.5377777777777777</v>
      </c>
      <c r="P1621">
        <v>0</v>
      </c>
      <c r="Q1621">
        <v>49</v>
      </c>
      <c r="R1621">
        <v>0</v>
      </c>
      <c r="S1621">
        <v>2</v>
      </c>
      <c r="T1621">
        <v>0</v>
      </c>
      <c r="U1621">
        <v>1</v>
      </c>
      <c r="V1621">
        <v>0</v>
      </c>
      <c r="W1621">
        <v>0</v>
      </c>
      <c r="X1621">
        <v>0</v>
      </c>
      <c r="Y1621">
        <v>4.8831053000000004</v>
      </c>
      <c r="Z1621">
        <v>0</v>
      </c>
      <c r="AA1621">
        <v>0.53792640000000003</v>
      </c>
      <c r="AB1621">
        <v>0</v>
      </c>
      <c r="AC1621">
        <v>0.46684094999999998</v>
      </c>
      <c r="AD1621">
        <v>0</v>
      </c>
      <c r="AE1621">
        <v>0</v>
      </c>
      <c r="AF1621">
        <v>5.8878719999999998</v>
      </c>
    </row>
    <row r="1622" spans="1:32" x14ac:dyDescent="0.3">
      <c r="A1622">
        <v>2800947</v>
      </c>
      <c r="B1622">
        <v>1</v>
      </c>
      <c r="C1622" t="s">
        <v>82</v>
      </c>
      <c r="D1622" t="s">
        <v>91</v>
      </c>
      <c r="E1622" t="s">
        <v>6207</v>
      </c>
      <c r="F1622" t="s">
        <v>6208</v>
      </c>
      <c r="G1622" t="s">
        <v>31552</v>
      </c>
      <c r="H1622" t="s">
        <v>643</v>
      </c>
      <c r="I1622" t="s">
        <v>78</v>
      </c>
      <c r="J1622" t="s">
        <v>135</v>
      </c>
      <c r="K1622" t="s">
        <v>22</v>
      </c>
      <c r="L1622" t="s">
        <v>186</v>
      </c>
      <c r="M1622" t="s">
        <v>6209</v>
      </c>
      <c r="N1622" t="s">
        <v>6210</v>
      </c>
      <c r="O1622">
        <v>0.4597222222222222</v>
      </c>
      <c r="P1622">
        <v>0</v>
      </c>
      <c r="Q1622">
        <v>318</v>
      </c>
      <c r="R1622">
        <v>0</v>
      </c>
      <c r="S1622">
        <v>0</v>
      </c>
      <c r="T1622">
        <v>0</v>
      </c>
      <c r="U1622">
        <v>6</v>
      </c>
      <c r="V1622">
        <v>0</v>
      </c>
      <c r="W1622">
        <v>0</v>
      </c>
      <c r="X1622">
        <v>0</v>
      </c>
      <c r="Y1622">
        <v>34.050130000000003</v>
      </c>
      <c r="Z1622">
        <v>0</v>
      </c>
      <c r="AA1622">
        <v>0</v>
      </c>
      <c r="AB1622">
        <v>0</v>
      </c>
      <c r="AC1622">
        <v>8.6647020000000001</v>
      </c>
      <c r="AD1622">
        <v>0</v>
      </c>
      <c r="AE1622">
        <v>0</v>
      </c>
      <c r="AF1622">
        <v>42.714832000000001</v>
      </c>
    </row>
    <row r="1623" spans="1:32" x14ac:dyDescent="0.3">
      <c r="A1623">
        <v>2800933</v>
      </c>
      <c r="B1623">
        <v>1</v>
      </c>
      <c r="C1623" t="s">
        <v>82</v>
      </c>
      <c r="D1623" t="s">
        <v>99</v>
      </c>
      <c r="E1623" t="s">
        <v>6211</v>
      </c>
      <c r="F1623" t="s">
        <v>6212</v>
      </c>
      <c r="G1623" t="s">
        <v>31551</v>
      </c>
      <c r="H1623" t="s">
        <v>672</v>
      </c>
      <c r="I1623" t="s">
        <v>79</v>
      </c>
      <c r="J1623" t="s">
        <v>135</v>
      </c>
      <c r="K1623" t="s">
        <v>22</v>
      </c>
      <c r="L1623" t="s">
        <v>136</v>
      </c>
      <c r="M1623" t="s">
        <v>6213</v>
      </c>
      <c r="N1623" t="s">
        <v>6214</v>
      </c>
      <c r="O1623">
        <v>1.0333333333333334</v>
      </c>
      <c r="P1623">
        <v>0</v>
      </c>
      <c r="Q1623">
        <v>954</v>
      </c>
      <c r="R1623">
        <v>0</v>
      </c>
      <c r="S1623">
        <v>13</v>
      </c>
      <c r="T1623">
        <v>1</v>
      </c>
      <c r="U1623">
        <v>100</v>
      </c>
      <c r="V1623">
        <v>0</v>
      </c>
      <c r="W1623">
        <v>2</v>
      </c>
      <c r="X1623">
        <v>0</v>
      </c>
      <c r="Y1623">
        <v>225.19077999999999</v>
      </c>
      <c r="Z1623">
        <v>0</v>
      </c>
      <c r="AA1623">
        <v>1.6816226000000001</v>
      </c>
      <c r="AB1623">
        <v>2.5328113999999999</v>
      </c>
      <c r="AC1623">
        <v>31.350079999999998</v>
      </c>
      <c r="AD1623">
        <v>0</v>
      </c>
      <c r="AE1623">
        <v>0.67883559999999998</v>
      </c>
      <c r="AF1623">
        <v>261.43414000000001</v>
      </c>
    </row>
    <row r="1624" spans="1:32" x14ac:dyDescent="0.3">
      <c r="A1624">
        <v>2800938</v>
      </c>
      <c r="B1624">
        <v>1</v>
      </c>
      <c r="C1624" t="s">
        <v>83</v>
      </c>
      <c r="D1624" t="s">
        <v>120</v>
      </c>
      <c r="E1624" t="s">
        <v>6215</v>
      </c>
      <c r="F1624" t="s">
        <v>6216</v>
      </c>
      <c r="G1624" t="s">
        <v>31549</v>
      </c>
      <c r="H1624" t="s">
        <v>134</v>
      </c>
      <c r="I1624" t="s">
        <v>79</v>
      </c>
      <c r="J1624" t="s">
        <v>135</v>
      </c>
      <c r="K1624" t="s">
        <v>22</v>
      </c>
      <c r="L1624" t="s">
        <v>136</v>
      </c>
      <c r="M1624" t="s">
        <v>6217</v>
      </c>
      <c r="N1624" t="s">
        <v>6218</v>
      </c>
      <c r="O1624">
        <v>8.611111111111111E-2</v>
      </c>
      <c r="P1624">
        <v>4</v>
      </c>
      <c r="Q1624">
        <v>794</v>
      </c>
      <c r="R1624">
        <v>7</v>
      </c>
      <c r="S1624">
        <v>117</v>
      </c>
      <c r="T1624">
        <v>3</v>
      </c>
      <c r="U1624">
        <v>49</v>
      </c>
      <c r="V1624">
        <v>1</v>
      </c>
      <c r="W1624">
        <v>0</v>
      </c>
      <c r="X1624">
        <v>2.1316917000000002</v>
      </c>
      <c r="Y1624">
        <v>6.3398127999999998</v>
      </c>
      <c r="Z1624">
        <v>0.27493876</v>
      </c>
      <c r="AA1624">
        <v>1.6786760999999999</v>
      </c>
      <c r="AB1624">
        <v>0.84301300000000001</v>
      </c>
      <c r="AC1624">
        <v>2.7246942999999999</v>
      </c>
      <c r="AD1624">
        <v>2.9307272000000002</v>
      </c>
      <c r="AE1624">
        <v>0</v>
      </c>
      <c r="AF1624">
        <v>16.923552999999998</v>
      </c>
    </row>
    <row r="1625" spans="1:32" x14ac:dyDescent="0.3">
      <c r="A1625">
        <v>2800790</v>
      </c>
      <c r="B1625">
        <v>1</v>
      </c>
      <c r="C1625" t="s">
        <v>82</v>
      </c>
      <c r="D1625" t="s">
        <v>98</v>
      </c>
      <c r="E1625" t="s">
        <v>6219</v>
      </c>
      <c r="F1625" t="s">
        <v>6220</v>
      </c>
      <c r="G1625" t="s">
        <v>31548</v>
      </c>
      <c r="H1625" t="s">
        <v>893</v>
      </c>
      <c r="I1625" t="s">
        <v>78</v>
      </c>
      <c r="J1625" t="s">
        <v>135</v>
      </c>
      <c r="K1625" t="s">
        <v>22</v>
      </c>
      <c r="L1625" t="s">
        <v>136</v>
      </c>
      <c r="M1625" t="s">
        <v>6221</v>
      </c>
      <c r="N1625" t="s">
        <v>6222</v>
      </c>
      <c r="O1625">
        <v>4.360555555555556</v>
      </c>
      <c r="P1625">
        <v>0</v>
      </c>
      <c r="Q1625">
        <v>12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14.65634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14.65634</v>
      </c>
    </row>
    <row r="1626" spans="1:32" x14ac:dyDescent="0.3">
      <c r="A1626">
        <v>2800773</v>
      </c>
      <c r="B1626">
        <v>1</v>
      </c>
      <c r="C1626" t="s">
        <v>82</v>
      </c>
      <c r="D1626" t="s">
        <v>84</v>
      </c>
      <c r="E1626" t="s">
        <v>6223</v>
      </c>
      <c r="F1626" t="s">
        <v>6224</v>
      </c>
      <c r="G1626" t="s">
        <v>31548</v>
      </c>
      <c r="H1626" t="s">
        <v>333</v>
      </c>
      <c r="I1626" t="s">
        <v>78</v>
      </c>
      <c r="J1626" t="s">
        <v>135</v>
      </c>
      <c r="K1626" t="s">
        <v>22</v>
      </c>
      <c r="L1626" t="s">
        <v>136</v>
      </c>
      <c r="M1626" t="s">
        <v>6225</v>
      </c>
      <c r="N1626" t="s">
        <v>6226</v>
      </c>
      <c r="O1626">
        <v>4.4688888888888885</v>
      </c>
      <c r="P1626">
        <v>0</v>
      </c>
      <c r="Q1626">
        <v>2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1.6881149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1.6881149</v>
      </c>
    </row>
    <row r="1627" spans="1:32" x14ac:dyDescent="0.3">
      <c r="A1627">
        <v>2800783</v>
      </c>
      <c r="B1627">
        <v>1</v>
      </c>
      <c r="C1627" t="s">
        <v>82</v>
      </c>
      <c r="D1627" t="s">
        <v>90</v>
      </c>
      <c r="E1627" t="s">
        <v>6227</v>
      </c>
      <c r="F1627" t="s">
        <v>6228</v>
      </c>
      <c r="G1627" t="s">
        <v>31548</v>
      </c>
      <c r="H1627" t="s">
        <v>333</v>
      </c>
      <c r="I1627" t="s">
        <v>78</v>
      </c>
      <c r="J1627" t="s">
        <v>135</v>
      </c>
      <c r="K1627" t="s">
        <v>22</v>
      </c>
      <c r="L1627" t="s">
        <v>136</v>
      </c>
      <c r="M1627" t="s">
        <v>6229</v>
      </c>
      <c r="N1627" t="s">
        <v>6230</v>
      </c>
      <c r="O1627">
        <v>1.1397222222222223</v>
      </c>
      <c r="P1627">
        <v>0</v>
      </c>
      <c r="Q1627">
        <v>2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0.70323820000000004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0.70323820000000004</v>
      </c>
    </row>
    <row r="1628" spans="1:32" x14ac:dyDescent="0.3">
      <c r="A1628">
        <v>2800778</v>
      </c>
      <c r="B1628">
        <v>1</v>
      </c>
      <c r="C1628" t="s">
        <v>82</v>
      </c>
      <c r="D1628" t="s">
        <v>103</v>
      </c>
      <c r="E1628" t="s">
        <v>6231</v>
      </c>
      <c r="F1628" t="s">
        <v>6232</v>
      </c>
      <c r="G1628" t="s">
        <v>31546</v>
      </c>
      <c r="H1628" t="s">
        <v>1297</v>
      </c>
      <c r="I1628" t="s">
        <v>78</v>
      </c>
      <c r="J1628" t="s">
        <v>135</v>
      </c>
      <c r="K1628" t="s">
        <v>22</v>
      </c>
      <c r="L1628" t="s">
        <v>136</v>
      </c>
      <c r="M1628" t="s">
        <v>6233</v>
      </c>
      <c r="N1628" t="s">
        <v>6179</v>
      </c>
      <c r="O1628">
        <v>4.4913888888888893</v>
      </c>
      <c r="P1628">
        <v>0</v>
      </c>
      <c r="Q1628">
        <v>15</v>
      </c>
      <c r="R1628">
        <v>0</v>
      </c>
      <c r="S1628">
        <v>3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7.3746229999999997</v>
      </c>
      <c r="Z1628">
        <v>0</v>
      </c>
      <c r="AA1628">
        <v>0.67908729999999995</v>
      </c>
      <c r="AB1628">
        <v>0</v>
      </c>
      <c r="AC1628">
        <v>0</v>
      </c>
      <c r="AD1628">
        <v>0</v>
      </c>
      <c r="AE1628">
        <v>0</v>
      </c>
      <c r="AF1628">
        <v>8.0537100000000006</v>
      </c>
    </row>
    <row r="1629" spans="1:32" x14ac:dyDescent="0.3">
      <c r="A1629">
        <v>2800798</v>
      </c>
      <c r="B1629">
        <v>1</v>
      </c>
      <c r="C1629" t="s">
        <v>82</v>
      </c>
      <c r="D1629" t="s">
        <v>91</v>
      </c>
      <c r="E1629" t="s">
        <v>6234</v>
      </c>
      <c r="F1629" t="s">
        <v>6235</v>
      </c>
      <c r="G1629" t="s">
        <v>31552</v>
      </c>
      <c r="H1629" t="s">
        <v>643</v>
      </c>
      <c r="I1629" t="s">
        <v>78</v>
      </c>
      <c r="J1629" t="s">
        <v>135</v>
      </c>
      <c r="K1629" t="s">
        <v>22</v>
      </c>
      <c r="L1629" t="s">
        <v>186</v>
      </c>
      <c r="M1629" t="s">
        <v>6236</v>
      </c>
      <c r="N1629" t="s">
        <v>6237</v>
      </c>
      <c r="O1629">
        <v>0.48222222222222222</v>
      </c>
      <c r="P1629">
        <v>0</v>
      </c>
      <c r="Q1629">
        <v>374</v>
      </c>
      <c r="R1629">
        <v>0</v>
      </c>
      <c r="S1629">
        <v>0</v>
      </c>
      <c r="T1629">
        <v>0</v>
      </c>
      <c r="U1629">
        <v>8</v>
      </c>
      <c r="V1629">
        <v>0</v>
      </c>
      <c r="W1629">
        <v>0</v>
      </c>
      <c r="X1629">
        <v>0</v>
      </c>
      <c r="Y1629">
        <v>53.22589</v>
      </c>
      <c r="Z1629">
        <v>0</v>
      </c>
      <c r="AA1629">
        <v>0</v>
      </c>
      <c r="AB1629">
        <v>0</v>
      </c>
      <c r="AC1629">
        <v>3.7938561000000002</v>
      </c>
      <c r="AD1629">
        <v>0</v>
      </c>
      <c r="AE1629">
        <v>0</v>
      </c>
      <c r="AF1629">
        <v>57.019750000000002</v>
      </c>
    </row>
    <row r="1630" spans="1:32" x14ac:dyDescent="0.3">
      <c r="A1630">
        <v>2800794</v>
      </c>
      <c r="B1630">
        <v>1</v>
      </c>
      <c r="C1630" t="s">
        <v>82</v>
      </c>
      <c r="D1630" t="s">
        <v>88</v>
      </c>
      <c r="E1630" t="s">
        <v>6238</v>
      </c>
      <c r="F1630" t="s">
        <v>6239</v>
      </c>
      <c r="G1630" t="s">
        <v>31546</v>
      </c>
      <c r="H1630" t="s">
        <v>223</v>
      </c>
      <c r="I1630" t="s">
        <v>78</v>
      </c>
      <c r="J1630" t="s">
        <v>135</v>
      </c>
      <c r="K1630" t="s">
        <v>22</v>
      </c>
      <c r="L1630" t="s">
        <v>136</v>
      </c>
      <c r="M1630" t="s">
        <v>6240</v>
      </c>
      <c r="N1630" t="s">
        <v>6241</v>
      </c>
      <c r="O1630">
        <v>0.49472222222222223</v>
      </c>
      <c r="P1630">
        <v>0</v>
      </c>
      <c r="Q1630">
        <v>22</v>
      </c>
      <c r="R1630">
        <v>0</v>
      </c>
      <c r="S1630">
        <v>2</v>
      </c>
      <c r="T1630">
        <v>0</v>
      </c>
      <c r="U1630">
        <v>1</v>
      </c>
      <c r="V1630">
        <v>0</v>
      </c>
      <c r="W1630">
        <v>0</v>
      </c>
      <c r="X1630">
        <v>0</v>
      </c>
      <c r="Y1630">
        <v>4.1816240000000002</v>
      </c>
      <c r="Z1630">
        <v>0</v>
      </c>
      <c r="AA1630">
        <v>2.7572922E-2</v>
      </c>
      <c r="AB1630">
        <v>0</v>
      </c>
      <c r="AC1630">
        <v>0</v>
      </c>
      <c r="AD1630">
        <v>0</v>
      </c>
      <c r="AE1630">
        <v>0</v>
      </c>
      <c r="AF1630">
        <v>4.2091969999999996</v>
      </c>
    </row>
    <row r="1631" spans="1:32" x14ac:dyDescent="0.3">
      <c r="A1631">
        <v>2800731</v>
      </c>
      <c r="B1631">
        <v>1</v>
      </c>
      <c r="C1631" t="s">
        <v>82</v>
      </c>
      <c r="D1631" t="s">
        <v>90</v>
      </c>
      <c r="E1631" t="s">
        <v>2603</v>
      </c>
      <c r="F1631" t="s">
        <v>441</v>
      </c>
      <c r="G1631" t="s">
        <v>31546</v>
      </c>
      <c r="H1631" t="s">
        <v>223</v>
      </c>
      <c r="I1631" t="s">
        <v>78</v>
      </c>
      <c r="J1631" t="s">
        <v>135</v>
      </c>
      <c r="K1631" t="s">
        <v>22</v>
      </c>
      <c r="L1631" t="s">
        <v>136</v>
      </c>
      <c r="M1631" t="s">
        <v>6242</v>
      </c>
      <c r="N1631" t="s">
        <v>6243</v>
      </c>
      <c r="O1631">
        <v>1.5358333333333334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23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94.062454000000002</v>
      </c>
      <c r="AD1631">
        <v>0</v>
      </c>
      <c r="AE1631">
        <v>0</v>
      </c>
      <c r="AF1631">
        <v>94.062454000000002</v>
      </c>
    </row>
    <row r="1632" spans="1:32" x14ac:dyDescent="0.3">
      <c r="A1632">
        <v>2800730</v>
      </c>
      <c r="B1632">
        <v>1</v>
      </c>
      <c r="C1632" t="s">
        <v>82</v>
      </c>
      <c r="D1632" t="s">
        <v>88</v>
      </c>
      <c r="E1632" t="s">
        <v>6244</v>
      </c>
      <c r="F1632" t="s">
        <v>6245</v>
      </c>
      <c r="G1632" t="s">
        <v>31545</v>
      </c>
      <c r="H1632" t="s">
        <v>6246</v>
      </c>
      <c r="I1632" t="s">
        <v>79</v>
      </c>
      <c r="J1632" t="s">
        <v>135</v>
      </c>
      <c r="K1632" t="s">
        <v>3</v>
      </c>
      <c r="L1632" t="s">
        <v>136</v>
      </c>
      <c r="M1632" t="s">
        <v>6247</v>
      </c>
      <c r="N1632" t="s">
        <v>6248</v>
      </c>
      <c r="O1632">
        <v>1.4391666666666667</v>
      </c>
      <c r="P1632">
        <v>0</v>
      </c>
      <c r="Q1632">
        <v>0</v>
      </c>
      <c r="R1632">
        <v>15</v>
      </c>
      <c r="S1632">
        <v>0</v>
      </c>
      <c r="T1632">
        <v>5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7.16031</v>
      </c>
      <c r="AA1632">
        <v>0</v>
      </c>
      <c r="AB1632">
        <v>3.4959047000000001</v>
      </c>
      <c r="AC1632">
        <v>0</v>
      </c>
      <c r="AD1632">
        <v>0</v>
      </c>
      <c r="AE1632">
        <v>0</v>
      </c>
      <c r="AF1632">
        <v>10.656215</v>
      </c>
    </row>
    <row r="1633" spans="1:32" x14ac:dyDescent="0.3">
      <c r="A1633">
        <v>2800739</v>
      </c>
      <c r="B1633">
        <v>1</v>
      </c>
      <c r="C1633" t="s">
        <v>83</v>
      </c>
      <c r="D1633" t="s">
        <v>130</v>
      </c>
      <c r="E1633" t="s">
        <v>6249</v>
      </c>
      <c r="F1633" t="s">
        <v>6250</v>
      </c>
      <c r="G1633" t="s">
        <v>31548</v>
      </c>
      <c r="H1633" t="s">
        <v>311</v>
      </c>
      <c r="I1633" t="s">
        <v>78</v>
      </c>
      <c r="J1633" t="s">
        <v>135</v>
      </c>
      <c r="K1633" t="s">
        <v>22</v>
      </c>
      <c r="L1633" t="s">
        <v>136</v>
      </c>
      <c r="M1633" t="s">
        <v>6251</v>
      </c>
      <c r="N1633" t="s">
        <v>6252</v>
      </c>
      <c r="O1633">
        <v>1.2366666666666666</v>
      </c>
      <c r="P1633">
        <v>0</v>
      </c>
      <c r="Q1633">
        <v>31</v>
      </c>
      <c r="R1633">
        <v>0</v>
      </c>
      <c r="S1633">
        <v>0</v>
      </c>
      <c r="T1633">
        <v>0</v>
      </c>
      <c r="U1633">
        <v>2</v>
      </c>
      <c r="V1633">
        <v>0</v>
      </c>
      <c r="W1633">
        <v>0</v>
      </c>
      <c r="X1633">
        <v>0</v>
      </c>
      <c r="Y1633">
        <v>10.498265</v>
      </c>
      <c r="Z1633">
        <v>0</v>
      </c>
      <c r="AA1633">
        <v>0</v>
      </c>
      <c r="AB1633">
        <v>0</v>
      </c>
      <c r="AC1633">
        <v>3.9783577999999999</v>
      </c>
      <c r="AD1633">
        <v>0</v>
      </c>
      <c r="AE1633">
        <v>0</v>
      </c>
      <c r="AF1633">
        <v>14.476623999999999</v>
      </c>
    </row>
    <row r="1634" spans="1:32" x14ac:dyDescent="0.3">
      <c r="A1634">
        <v>2800738</v>
      </c>
      <c r="B1634">
        <v>1</v>
      </c>
      <c r="C1634" t="s">
        <v>82</v>
      </c>
      <c r="D1634" t="s">
        <v>94</v>
      </c>
      <c r="E1634" t="s">
        <v>6253</v>
      </c>
      <c r="F1634" t="s">
        <v>6254</v>
      </c>
      <c r="G1634" t="s">
        <v>31545</v>
      </c>
      <c r="H1634" t="s">
        <v>1209</v>
      </c>
      <c r="I1634" t="s">
        <v>79</v>
      </c>
      <c r="J1634" t="s">
        <v>135</v>
      </c>
      <c r="K1634" t="s">
        <v>22</v>
      </c>
      <c r="L1634" t="s">
        <v>136</v>
      </c>
      <c r="M1634" t="s">
        <v>6255</v>
      </c>
      <c r="N1634" t="s">
        <v>6256</v>
      </c>
      <c r="O1634">
        <v>4.1783333333333337</v>
      </c>
      <c r="P1634">
        <v>2</v>
      </c>
      <c r="Q1634">
        <v>1</v>
      </c>
      <c r="R1634">
        <v>19</v>
      </c>
      <c r="S1634">
        <v>59</v>
      </c>
      <c r="T1634">
        <v>6</v>
      </c>
      <c r="U1634">
        <v>8</v>
      </c>
      <c r="V1634">
        <v>1</v>
      </c>
      <c r="W1634">
        <v>0</v>
      </c>
      <c r="X1634">
        <v>2.27237</v>
      </c>
      <c r="Y1634">
        <v>3.9865475000000001E-4</v>
      </c>
      <c r="Z1634">
        <v>512.44727</v>
      </c>
      <c r="AA1634">
        <v>55.361870000000003</v>
      </c>
      <c r="AB1634">
        <v>608.11969999999997</v>
      </c>
      <c r="AC1634">
        <v>40.119114000000003</v>
      </c>
      <c r="AD1634">
        <v>721.72550000000001</v>
      </c>
      <c r="AE1634">
        <v>0</v>
      </c>
      <c r="AF1634">
        <v>1940.0463</v>
      </c>
    </row>
    <row r="1635" spans="1:32" x14ac:dyDescent="0.3">
      <c r="A1635">
        <v>2800742</v>
      </c>
      <c r="B1635">
        <v>1</v>
      </c>
      <c r="C1635" t="s">
        <v>82</v>
      </c>
      <c r="D1635" t="s">
        <v>91</v>
      </c>
      <c r="E1635" t="s">
        <v>6257</v>
      </c>
      <c r="F1635" t="s">
        <v>6258</v>
      </c>
      <c r="G1635" t="s">
        <v>31552</v>
      </c>
      <c r="H1635" t="s">
        <v>643</v>
      </c>
      <c r="I1635" t="s">
        <v>78</v>
      </c>
      <c r="J1635" t="s">
        <v>135</v>
      </c>
      <c r="K1635" t="s">
        <v>22</v>
      </c>
      <c r="L1635" t="s">
        <v>186</v>
      </c>
      <c r="M1635" t="s">
        <v>6259</v>
      </c>
      <c r="N1635" t="s">
        <v>6260</v>
      </c>
      <c r="O1635">
        <v>0.40444444444444444</v>
      </c>
      <c r="P1635">
        <v>0</v>
      </c>
      <c r="Q1635">
        <v>420</v>
      </c>
      <c r="R1635">
        <v>0</v>
      </c>
      <c r="S1635">
        <v>0</v>
      </c>
      <c r="T1635">
        <v>0</v>
      </c>
      <c r="U1635">
        <v>4</v>
      </c>
      <c r="V1635">
        <v>0</v>
      </c>
      <c r="W1635">
        <v>0</v>
      </c>
      <c r="X1635">
        <v>0</v>
      </c>
      <c r="Y1635">
        <v>41.215392999999999</v>
      </c>
      <c r="Z1635">
        <v>0</v>
      </c>
      <c r="AA1635">
        <v>0</v>
      </c>
      <c r="AB1635">
        <v>0</v>
      </c>
      <c r="AC1635">
        <v>0.83636080000000002</v>
      </c>
      <c r="AD1635">
        <v>0</v>
      </c>
      <c r="AE1635">
        <v>0</v>
      </c>
      <c r="AF1635">
        <v>42.051754000000003</v>
      </c>
    </row>
    <row r="1636" spans="1:32" x14ac:dyDescent="0.3">
      <c r="A1636">
        <v>2800700</v>
      </c>
      <c r="B1636">
        <v>1</v>
      </c>
      <c r="C1636" t="s">
        <v>83</v>
      </c>
      <c r="D1636" t="s">
        <v>128</v>
      </c>
      <c r="E1636" t="s">
        <v>6261</v>
      </c>
      <c r="F1636" t="s">
        <v>6262</v>
      </c>
      <c r="G1636" t="s">
        <v>31551</v>
      </c>
      <c r="H1636" t="s">
        <v>672</v>
      </c>
      <c r="I1636" t="s">
        <v>79</v>
      </c>
      <c r="J1636" t="s">
        <v>135</v>
      </c>
      <c r="K1636" t="s">
        <v>22</v>
      </c>
      <c r="L1636" t="s">
        <v>136</v>
      </c>
      <c r="M1636" t="s">
        <v>6263</v>
      </c>
      <c r="N1636" t="s">
        <v>3118</v>
      </c>
      <c r="O1636">
        <v>7.378333333333333</v>
      </c>
      <c r="P1636">
        <v>0</v>
      </c>
      <c r="Q1636">
        <v>9</v>
      </c>
      <c r="R1636">
        <v>0</v>
      </c>
      <c r="S1636">
        <v>6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5.2367730000000003</v>
      </c>
      <c r="Z1636">
        <v>0</v>
      </c>
      <c r="AA1636">
        <v>9.2170959999999997</v>
      </c>
      <c r="AB1636">
        <v>0</v>
      </c>
      <c r="AC1636">
        <v>0</v>
      </c>
      <c r="AD1636">
        <v>0</v>
      </c>
      <c r="AE1636">
        <v>0</v>
      </c>
      <c r="AF1636">
        <v>14.45387</v>
      </c>
    </row>
    <row r="1637" spans="1:32" x14ac:dyDescent="0.3">
      <c r="A1637">
        <v>2800721</v>
      </c>
      <c r="B1637">
        <v>1</v>
      </c>
      <c r="C1637" t="s">
        <v>83</v>
      </c>
      <c r="D1637" t="s">
        <v>128</v>
      </c>
      <c r="E1637" t="s">
        <v>6264</v>
      </c>
      <c r="F1637" t="s">
        <v>6265</v>
      </c>
      <c r="G1637" t="s">
        <v>31549</v>
      </c>
      <c r="H1637" t="s">
        <v>145</v>
      </c>
      <c r="I1637" t="s">
        <v>79</v>
      </c>
      <c r="J1637" t="s">
        <v>135</v>
      </c>
      <c r="K1637" t="s">
        <v>22</v>
      </c>
      <c r="L1637" t="s">
        <v>136</v>
      </c>
      <c r="M1637" t="s">
        <v>6266</v>
      </c>
      <c r="N1637" t="s">
        <v>6267</v>
      </c>
      <c r="O1637">
        <v>1.6916666666666667</v>
      </c>
      <c r="P1637">
        <v>15</v>
      </c>
      <c r="Q1637">
        <v>542</v>
      </c>
      <c r="R1637">
        <v>81</v>
      </c>
      <c r="S1637">
        <v>87</v>
      </c>
      <c r="T1637">
        <v>18</v>
      </c>
      <c r="U1637">
        <v>40</v>
      </c>
      <c r="V1637">
        <v>4</v>
      </c>
      <c r="W1637">
        <v>0</v>
      </c>
      <c r="X1637">
        <v>7.7059401999999997</v>
      </c>
      <c r="Y1637">
        <v>175.79671999999999</v>
      </c>
      <c r="Z1637">
        <v>100.24305</v>
      </c>
      <c r="AA1637">
        <v>28.431477000000001</v>
      </c>
      <c r="AB1637">
        <v>135.48334</v>
      </c>
      <c r="AC1637">
        <v>17.558630000000001</v>
      </c>
      <c r="AD1637">
        <v>945.11429999999996</v>
      </c>
      <c r="AE1637">
        <v>0</v>
      </c>
      <c r="AF1637">
        <v>1410.3335</v>
      </c>
    </row>
    <row r="1638" spans="1:32" x14ac:dyDescent="0.3">
      <c r="A1638">
        <v>2800488</v>
      </c>
      <c r="B1638">
        <v>4</v>
      </c>
      <c r="C1638" t="s">
        <v>82</v>
      </c>
      <c r="D1638" t="s">
        <v>91</v>
      </c>
      <c r="E1638" t="s">
        <v>6268</v>
      </c>
      <c r="F1638" t="s">
        <v>6269</v>
      </c>
      <c r="G1638" t="s">
        <v>31551</v>
      </c>
      <c r="H1638" t="s">
        <v>2930</v>
      </c>
      <c r="I1638" t="s">
        <v>79</v>
      </c>
      <c r="J1638" t="s">
        <v>135</v>
      </c>
      <c r="K1638" t="s">
        <v>22</v>
      </c>
      <c r="L1638" t="s">
        <v>136</v>
      </c>
      <c r="M1638" t="s">
        <v>6270</v>
      </c>
      <c r="N1638" t="s">
        <v>6271</v>
      </c>
      <c r="O1638">
        <v>0.24027777777777778</v>
      </c>
      <c r="P1638">
        <v>0</v>
      </c>
      <c r="Q1638">
        <v>1172</v>
      </c>
      <c r="R1638">
        <v>0</v>
      </c>
      <c r="S1638">
        <v>0</v>
      </c>
      <c r="T1638">
        <v>0</v>
      </c>
      <c r="U1638">
        <v>100</v>
      </c>
      <c r="V1638">
        <v>0</v>
      </c>
      <c r="W1638">
        <v>0</v>
      </c>
      <c r="X1638">
        <v>0</v>
      </c>
      <c r="Y1638">
        <v>77.507379999999998</v>
      </c>
      <c r="Z1638">
        <v>0</v>
      </c>
      <c r="AA1638">
        <v>0</v>
      </c>
      <c r="AB1638">
        <v>0</v>
      </c>
      <c r="AC1638">
        <v>21.384049999999998</v>
      </c>
      <c r="AD1638">
        <v>0</v>
      </c>
      <c r="AE1638">
        <v>0</v>
      </c>
      <c r="AF1638">
        <v>98.891425999999996</v>
      </c>
    </row>
    <row r="1639" spans="1:32" x14ac:dyDescent="0.3">
      <c r="A1639">
        <v>2800727</v>
      </c>
      <c r="B1639">
        <v>1</v>
      </c>
      <c r="C1639" t="s">
        <v>83</v>
      </c>
      <c r="D1639" t="s">
        <v>130</v>
      </c>
      <c r="E1639" t="s">
        <v>6272</v>
      </c>
      <c r="F1639" t="s">
        <v>6273</v>
      </c>
      <c r="G1639" t="s">
        <v>31549</v>
      </c>
      <c r="H1639" t="s">
        <v>134</v>
      </c>
      <c r="I1639" t="s">
        <v>79</v>
      </c>
      <c r="J1639" t="s">
        <v>135</v>
      </c>
      <c r="K1639" t="s">
        <v>22</v>
      </c>
      <c r="L1639" t="s">
        <v>136</v>
      </c>
      <c r="M1639" t="s">
        <v>6274</v>
      </c>
      <c r="N1639" t="s">
        <v>6275</v>
      </c>
      <c r="O1639">
        <v>3.8308333333333335</v>
      </c>
      <c r="P1639">
        <v>9</v>
      </c>
      <c r="Q1639">
        <v>600</v>
      </c>
      <c r="R1639">
        <v>126</v>
      </c>
      <c r="S1639">
        <v>36</v>
      </c>
      <c r="T1639">
        <v>16</v>
      </c>
      <c r="U1639">
        <v>64</v>
      </c>
      <c r="V1639">
        <v>0</v>
      </c>
      <c r="W1639">
        <v>0</v>
      </c>
      <c r="X1639">
        <v>309.78275000000002</v>
      </c>
      <c r="Y1639">
        <v>449.53820000000002</v>
      </c>
      <c r="Z1639">
        <v>378.42316</v>
      </c>
      <c r="AA1639">
        <v>27.325918000000001</v>
      </c>
      <c r="AB1639">
        <v>4559.1367</v>
      </c>
      <c r="AC1639">
        <v>168.41068999999999</v>
      </c>
      <c r="AD1639">
        <v>0</v>
      </c>
      <c r="AE1639">
        <v>0</v>
      </c>
      <c r="AF1639">
        <v>5892.6176999999998</v>
      </c>
    </row>
    <row r="1640" spans="1:32" x14ac:dyDescent="0.3">
      <c r="A1640">
        <v>2800600</v>
      </c>
      <c r="B1640">
        <v>1</v>
      </c>
      <c r="C1640" t="s">
        <v>82</v>
      </c>
      <c r="D1640" t="s">
        <v>93</v>
      </c>
      <c r="E1640" t="s">
        <v>6276</v>
      </c>
      <c r="F1640" t="s">
        <v>6277</v>
      </c>
      <c r="G1640" t="s">
        <v>31548</v>
      </c>
      <c r="H1640" t="s">
        <v>893</v>
      </c>
      <c r="I1640" t="s">
        <v>78</v>
      </c>
      <c r="J1640" t="s">
        <v>135</v>
      </c>
      <c r="K1640" t="s">
        <v>22</v>
      </c>
      <c r="L1640" t="s">
        <v>136</v>
      </c>
      <c r="M1640" t="s">
        <v>6278</v>
      </c>
      <c r="N1640" t="s">
        <v>6279</v>
      </c>
      <c r="O1640">
        <v>3.1466666666666665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1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41.098219999999998</v>
      </c>
      <c r="AF1640">
        <v>41.098219999999998</v>
      </c>
    </row>
    <row r="1641" spans="1:32" x14ac:dyDescent="0.3">
      <c r="A1641">
        <v>2800614</v>
      </c>
      <c r="B1641">
        <v>1</v>
      </c>
      <c r="C1641" t="s">
        <v>83</v>
      </c>
      <c r="D1641" t="s">
        <v>116</v>
      </c>
      <c r="E1641" t="s">
        <v>6280</v>
      </c>
      <c r="F1641" t="s">
        <v>6281</v>
      </c>
      <c r="G1641" t="s">
        <v>31546</v>
      </c>
      <c r="H1641" t="s">
        <v>2625</v>
      </c>
      <c r="I1641" t="s">
        <v>78</v>
      </c>
      <c r="J1641" t="s">
        <v>135</v>
      </c>
      <c r="K1641" t="s">
        <v>22</v>
      </c>
      <c r="L1641" t="s">
        <v>136</v>
      </c>
      <c r="M1641" t="s">
        <v>6282</v>
      </c>
      <c r="N1641" t="s">
        <v>4643</v>
      </c>
      <c r="O1641">
        <v>1.33</v>
      </c>
      <c r="P1641">
        <v>0</v>
      </c>
      <c r="Q1641">
        <v>21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2.0896284999999999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2.0896284999999999</v>
      </c>
    </row>
    <row r="1642" spans="1:32" x14ac:dyDescent="0.3">
      <c r="A1642">
        <v>2800617</v>
      </c>
      <c r="B1642">
        <v>1</v>
      </c>
      <c r="C1642" t="s">
        <v>82</v>
      </c>
      <c r="D1642" t="s">
        <v>95</v>
      </c>
      <c r="E1642" t="s">
        <v>4379</v>
      </c>
      <c r="F1642" t="s">
        <v>4380</v>
      </c>
      <c r="G1642" t="s">
        <v>31545</v>
      </c>
      <c r="H1642" t="s">
        <v>3730</v>
      </c>
      <c r="I1642" t="s">
        <v>79</v>
      </c>
      <c r="J1642" t="s">
        <v>135</v>
      </c>
      <c r="K1642" t="s">
        <v>22</v>
      </c>
      <c r="L1642" t="s">
        <v>186</v>
      </c>
      <c r="M1642" t="s">
        <v>6283</v>
      </c>
      <c r="N1642" t="s">
        <v>6284</v>
      </c>
      <c r="O1642">
        <v>1.1755555555555555</v>
      </c>
      <c r="P1642">
        <v>5</v>
      </c>
      <c r="Q1642">
        <v>0</v>
      </c>
      <c r="R1642">
        <v>2</v>
      </c>
      <c r="S1642">
        <v>0</v>
      </c>
      <c r="T1642">
        <v>20</v>
      </c>
      <c r="U1642">
        <v>0</v>
      </c>
      <c r="V1642">
        <v>0</v>
      </c>
      <c r="W1642">
        <v>0</v>
      </c>
      <c r="X1642">
        <v>44.452156000000002</v>
      </c>
      <c r="Y1642">
        <v>0</v>
      </c>
      <c r="Z1642">
        <v>2.1630384999999999</v>
      </c>
      <c r="AA1642">
        <v>0</v>
      </c>
      <c r="AB1642">
        <v>30.120664999999999</v>
      </c>
      <c r="AC1642">
        <v>0</v>
      </c>
      <c r="AD1642">
        <v>0</v>
      </c>
      <c r="AE1642">
        <v>0</v>
      </c>
      <c r="AF1642">
        <v>76.735855000000001</v>
      </c>
    </row>
    <row r="1643" spans="1:32" x14ac:dyDescent="0.3">
      <c r="A1643">
        <v>2800691</v>
      </c>
      <c r="B1643">
        <v>1</v>
      </c>
      <c r="C1643" t="s">
        <v>82</v>
      </c>
      <c r="D1643" t="s">
        <v>97</v>
      </c>
      <c r="E1643" t="s">
        <v>6285</v>
      </c>
      <c r="F1643" t="s">
        <v>6286</v>
      </c>
      <c r="G1643" t="s">
        <v>31545</v>
      </c>
      <c r="H1643" t="s">
        <v>134</v>
      </c>
      <c r="I1643" t="s">
        <v>79</v>
      </c>
      <c r="J1643" t="s">
        <v>135</v>
      </c>
      <c r="K1643" t="s">
        <v>22</v>
      </c>
      <c r="L1643" t="s">
        <v>136</v>
      </c>
      <c r="M1643" t="s">
        <v>6287</v>
      </c>
      <c r="N1643" t="s">
        <v>6288</v>
      </c>
      <c r="O1643">
        <v>1.6511111111111112</v>
      </c>
      <c r="P1643">
        <v>1</v>
      </c>
      <c r="Q1643">
        <v>1030</v>
      </c>
      <c r="R1643">
        <v>3</v>
      </c>
      <c r="S1643">
        <v>81</v>
      </c>
      <c r="T1643">
        <v>11</v>
      </c>
      <c r="U1643">
        <v>166</v>
      </c>
      <c r="V1643">
        <v>1</v>
      </c>
      <c r="W1643">
        <v>0</v>
      </c>
      <c r="X1643">
        <v>0.41178664999999998</v>
      </c>
      <c r="Y1643">
        <v>1557.0800999999999</v>
      </c>
      <c r="Z1643">
        <v>0.92293245000000002</v>
      </c>
      <c r="AA1643">
        <v>26.640787</v>
      </c>
      <c r="AB1643">
        <v>196.74211</v>
      </c>
      <c r="AC1643">
        <v>343.24901999999997</v>
      </c>
      <c r="AD1643">
        <v>8.0520600000000009</v>
      </c>
      <c r="AE1643">
        <v>0</v>
      </c>
      <c r="AF1643">
        <v>2133.0989</v>
      </c>
    </row>
    <row r="1644" spans="1:32" x14ac:dyDescent="0.3">
      <c r="A1644">
        <v>2800564</v>
      </c>
      <c r="B1644">
        <v>1</v>
      </c>
      <c r="C1644" t="s">
        <v>82</v>
      </c>
      <c r="D1644" t="s">
        <v>99</v>
      </c>
      <c r="E1644" t="s">
        <v>6289</v>
      </c>
      <c r="F1644" t="s">
        <v>6290</v>
      </c>
      <c r="G1644" t="s">
        <v>31546</v>
      </c>
      <c r="H1644" t="s">
        <v>223</v>
      </c>
      <c r="I1644" t="s">
        <v>78</v>
      </c>
      <c r="J1644" t="s">
        <v>135</v>
      </c>
      <c r="K1644" t="s">
        <v>22</v>
      </c>
      <c r="L1644" t="s">
        <v>136</v>
      </c>
      <c r="M1644" t="s">
        <v>6291</v>
      </c>
      <c r="N1644" t="s">
        <v>6292</v>
      </c>
      <c r="O1644">
        <v>8.6011111111111109</v>
      </c>
      <c r="P1644">
        <v>0</v>
      </c>
      <c r="Q1644">
        <v>6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32.681778000000001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32.681778000000001</v>
      </c>
    </row>
    <row r="1645" spans="1:32" x14ac:dyDescent="0.3">
      <c r="A1645">
        <v>2800570</v>
      </c>
      <c r="B1645">
        <v>1</v>
      </c>
      <c r="C1645" t="s">
        <v>82</v>
      </c>
      <c r="D1645" t="s">
        <v>92</v>
      </c>
      <c r="E1645" t="s">
        <v>6293</v>
      </c>
      <c r="F1645" t="s">
        <v>6294</v>
      </c>
      <c r="G1645" t="s">
        <v>31548</v>
      </c>
      <c r="H1645" t="s">
        <v>333</v>
      </c>
      <c r="I1645" t="s">
        <v>78</v>
      </c>
      <c r="J1645" t="s">
        <v>135</v>
      </c>
      <c r="K1645" t="s">
        <v>22</v>
      </c>
      <c r="L1645" t="s">
        <v>136</v>
      </c>
      <c r="M1645" t="s">
        <v>6295</v>
      </c>
      <c r="N1645" t="s">
        <v>6296</v>
      </c>
      <c r="O1645">
        <v>4.5505555555555555</v>
      </c>
      <c r="P1645">
        <v>0</v>
      </c>
      <c r="Q1645">
        <v>1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2.1602936000000001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2.1602936000000001</v>
      </c>
    </row>
    <row r="1646" spans="1:32" x14ac:dyDescent="0.3">
      <c r="A1646">
        <v>2800520</v>
      </c>
      <c r="B1646">
        <v>1</v>
      </c>
      <c r="C1646" t="s">
        <v>82</v>
      </c>
      <c r="D1646" t="s">
        <v>113</v>
      </c>
      <c r="E1646" t="s">
        <v>6297</v>
      </c>
      <c r="F1646" t="s">
        <v>6298</v>
      </c>
      <c r="G1646" t="s">
        <v>31551</v>
      </c>
      <c r="H1646" t="s">
        <v>3857</v>
      </c>
      <c r="I1646" t="s">
        <v>79</v>
      </c>
      <c r="J1646" t="s">
        <v>135</v>
      </c>
      <c r="K1646" t="s">
        <v>22</v>
      </c>
      <c r="L1646" t="s">
        <v>136</v>
      </c>
      <c r="M1646" t="s">
        <v>6299</v>
      </c>
      <c r="N1646" t="s">
        <v>6300</v>
      </c>
      <c r="O1646">
        <v>0.79972222222222222</v>
      </c>
      <c r="P1646">
        <v>0</v>
      </c>
      <c r="Q1646">
        <v>204</v>
      </c>
      <c r="R1646">
        <v>0</v>
      </c>
      <c r="S1646">
        <v>3</v>
      </c>
      <c r="T1646">
        <v>0</v>
      </c>
      <c r="U1646">
        <v>17</v>
      </c>
      <c r="V1646">
        <v>0</v>
      </c>
      <c r="W1646">
        <v>0</v>
      </c>
      <c r="X1646">
        <v>0</v>
      </c>
      <c r="Y1646">
        <v>47.91818</v>
      </c>
      <c r="Z1646">
        <v>0</v>
      </c>
      <c r="AA1646">
        <v>0.4808905</v>
      </c>
      <c r="AB1646">
        <v>0</v>
      </c>
      <c r="AC1646">
        <v>4.3639359999999998</v>
      </c>
      <c r="AD1646">
        <v>0</v>
      </c>
      <c r="AE1646">
        <v>0</v>
      </c>
      <c r="AF1646">
        <v>52.763004000000002</v>
      </c>
    </row>
    <row r="1647" spans="1:32" x14ac:dyDescent="0.3">
      <c r="A1647">
        <v>2800486</v>
      </c>
      <c r="B1647">
        <v>1</v>
      </c>
      <c r="C1647" t="s">
        <v>82</v>
      </c>
      <c r="D1647" t="s">
        <v>90</v>
      </c>
      <c r="E1647" t="s">
        <v>6301</v>
      </c>
      <c r="F1647" t="s">
        <v>6302</v>
      </c>
      <c r="G1647" t="s">
        <v>31548</v>
      </c>
      <c r="H1647" t="s">
        <v>333</v>
      </c>
      <c r="I1647" t="s">
        <v>78</v>
      </c>
      <c r="J1647" t="s">
        <v>135</v>
      </c>
      <c r="K1647" t="s">
        <v>22</v>
      </c>
      <c r="L1647" t="s">
        <v>136</v>
      </c>
      <c r="M1647" t="s">
        <v>6303</v>
      </c>
      <c r="N1647" t="s">
        <v>6304</v>
      </c>
      <c r="O1647">
        <v>2.1274999999999999</v>
      </c>
      <c r="P1647">
        <v>0</v>
      </c>
      <c r="Q1647">
        <v>3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0.63799470000000003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0.63799470000000003</v>
      </c>
    </row>
    <row r="1648" spans="1:32" x14ac:dyDescent="0.3">
      <c r="A1648">
        <v>2800352</v>
      </c>
      <c r="B1648">
        <v>2</v>
      </c>
      <c r="C1648" t="s">
        <v>82</v>
      </c>
      <c r="D1648" t="s">
        <v>113</v>
      </c>
      <c r="E1648" t="s">
        <v>6305</v>
      </c>
      <c r="F1648" t="s">
        <v>6306</v>
      </c>
      <c r="G1648" t="s">
        <v>31552</v>
      </c>
      <c r="H1648" t="s">
        <v>223</v>
      </c>
      <c r="I1648" t="s">
        <v>78</v>
      </c>
      <c r="J1648" t="s">
        <v>135</v>
      </c>
      <c r="K1648" t="s">
        <v>22</v>
      </c>
      <c r="L1648" t="s">
        <v>136</v>
      </c>
      <c r="M1648" t="s">
        <v>6307</v>
      </c>
      <c r="N1648" t="s">
        <v>6308</v>
      </c>
      <c r="O1648">
        <v>0.64666666666666661</v>
      </c>
      <c r="P1648">
        <v>0</v>
      </c>
      <c r="Q1648">
        <v>125</v>
      </c>
      <c r="R1648">
        <v>0</v>
      </c>
      <c r="S1648">
        <v>11</v>
      </c>
      <c r="T1648">
        <v>0</v>
      </c>
      <c r="U1648">
        <v>9</v>
      </c>
      <c r="V1648">
        <v>0</v>
      </c>
      <c r="W1648">
        <v>0</v>
      </c>
      <c r="X1648">
        <v>0</v>
      </c>
      <c r="Y1648">
        <v>28.578956999999999</v>
      </c>
      <c r="Z1648">
        <v>0</v>
      </c>
      <c r="AA1648">
        <v>7.5144310000000006E-2</v>
      </c>
      <c r="AB1648">
        <v>0</v>
      </c>
      <c r="AC1648">
        <v>3.9608566999999999</v>
      </c>
      <c r="AD1648">
        <v>0</v>
      </c>
      <c r="AE1648">
        <v>0</v>
      </c>
      <c r="AF1648">
        <v>32.614955999999999</v>
      </c>
    </row>
    <row r="1649" spans="1:32" x14ac:dyDescent="0.3">
      <c r="A1649">
        <v>2800471</v>
      </c>
      <c r="B1649">
        <v>1</v>
      </c>
      <c r="C1649" t="s">
        <v>82</v>
      </c>
      <c r="D1649" t="s">
        <v>84</v>
      </c>
      <c r="E1649" t="s">
        <v>6309</v>
      </c>
      <c r="F1649" t="s">
        <v>6310</v>
      </c>
      <c r="G1649" t="s">
        <v>31548</v>
      </c>
      <c r="H1649" t="s">
        <v>311</v>
      </c>
      <c r="I1649" t="s">
        <v>78</v>
      </c>
      <c r="J1649" t="s">
        <v>135</v>
      </c>
      <c r="K1649" t="s">
        <v>22</v>
      </c>
      <c r="L1649" t="s">
        <v>136</v>
      </c>
      <c r="M1649" t="s">
        <v>6311</v>
      </c>
      <c r="N1649" t="s">
        <v>6312</v>
      </c>
      <c r="O1649">
        <v>7.6416666666666666</v>
      </c>
      <c r="P1649">
        <v>0</v>
      </c>
      <c r="Q1649">
        <v>1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0.69381154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0.69381154</v>
      </c>
    </row>
    <row r="1650" spans="1:32" x14ac:dyDescent="0.3">
      <c r="A1650">
        <v>2800451</v>
      </c>
      <c r="B1650">
        <v>1</v>
      </c>
      <c r="C1650" t="s">
        <v>82</v>
      </c>
      <c r="D1650" t="s">
        <v>104</v>
      </c>
      <c r="E1650" t="s">
        <v>6313</v>
      </c>
      <c r="F1650" t="s">
        <v>6314</v>
      </c>
      <c r="G1650" t="s">
        <v>31552</v>
      </c>
      <c r="H1650" t="s">
        <v>145</v>
      </c>
      <c r="I1650" t="s">
        <v>78</v>
      </c>
      <c r="J1650" t="s">
        <v>135</v>
      </c>
      <c r="K1650" t="s">
        <v>22</v>
      </c>
      <c r="L1650" t="s">
        <v>136</v>
      </c>
      <c r="M1650" t="s">
        <v>6315</v>
      </c>
      <c r="N1650" t="s">
        <v>6316</v>
      </c>
      <c r="O1650">
        <v>3.0997222222222223</v>
      </c>
      <c r="P1650">
        <v>0</v>
      </c>
      <c r="Q1650">
        <v>664</v>
      </c>
      <c r="R1650">
        <v>0</v>
      </c>
      <c r="S1650">
        <v>0</v>
      </c>
      <c r="T1650">
        <v>0</v>
      </c>
      <c r="U1650">
        <v>17</v>
      </c>
      <c r="V1650">
        <v>0</v>
      </c>
      <c r="W1650">
        <v>0</v>
      </c>
      <c r="X1650">
        <v>0</v>
      </c>
      <c r="Y1650">
        <v>661.42290000000003</v>
      </c>
      <c r="Z1650">
        <v>0</v>
      </c>
      <c r="AA1650">
        <v>0</v>
      </c>
      <c r="AB1650">
        <v>0</v>
      </c>
      <c r="AC1650">
        <v>35.789140000000003</v>
      </c>
      <c r="AD1650">
        <v>0</v>
      </c>
      <c r="AE1650">
        <v>0</v>
      </c>
      <c r="AF1650">
        <v>697.21204</v>
      </c>
    </row>
    <row r="1651" spans="1:32" x14ac:dyDescent="0.3">
      <c r="A1651">
        <v>2800450</v>
      </c>
      <c r="B1651">
        <v>1</v>
      </c>
      <c r="C1651" t="s">
        <v>82</v>
      </c>
      <c r="D1651" t="s">
        <v>95</v>
      </c>
      <c r="E1651" t="s">
        <v>6317</v>
      </c>
      <c r="F1651" t="s">
        <v>6318</v>
      </c>
      <c r="G1651" t="s">
        <v>31551</v>
      </c>
      <c r="H1651" t="s">
        <v>1358</v>
      </c>
      <c r="I1651" t="s">
        <v>79</v>
      </c>
      <c r="J1651" t="s">
        <v>135</v>
      </c>
      <c r="K1651" t="s">
        <v>22</v>
      </c>
      <c r="L1651" t="s">
        <v>136</v>
      </c>
      <c r="M1651" t="s">
        <v>6319</v>
      </c>
      <c r="N1651" t="s">
        <v>6320</v>
      </c>
      <c r="O1651">
        <v>2.9783333333333335</v>
      </c>
      <c r="P1651">
        <v>0</v>
      </c>
      <c r="Q1651">
        <v>3238</v>
      </c>
      <c r="R1651">
        <v>0</v>
      </c>
      <c r="S1651">
        <v>2</v>
      </c>
      <c r="T1651">
        <v>1</v>
      </c>
      <c r="U1651">
        <v>169</v>
      </c>
      <c r="V1651">
        <v>0</v>
      </c>
      <c r="W1651">
        <v>0</v>
      </c>
      <c r="X1651">
        <v>0</v>
      </c>
      <c r="Y1651">
        <v>2538.424</v>
      </c>
      <c r="Z1651">
        <v>0</v>
      </c>
      <c r="AA1651">
        <v>0.90690970000000004</v>
      </c>
      <c r="AB1651">
        <v>437.38630000000001</v>
      </c>
      <c r="AC1651">
        <v>329.01409999999998</v>
      </c>
      <c r="AD1651">
        <v>0</v>
      </c>
      <c r="AE1651">
        <v>0</v>
      </c>
      <c r="AF1651">
        <v>3305.7314000000001</v>
      </c>
    </row>
    <row r="1652" spans="1:32" x14ac:dyDescent="0.3">
      <c r="A1652">
        <v>2800404</v>
      </c>
      <c r="B1652">
        <v>1</v>
      </c>
      <c r="C1652" t="s">
        <v>82</v>
      </c>
      <c r="D1652" t="s">
        <v>106</v>
      </c>
      <c r="E1652" t="s">
        <v>6321</v>
      </c>
      <c r="F1652" t="s">
        <v>6322</v>
      </c>
      <c r="G1652" t="s">
        <v>31546</v>
      </c>
      <c r="H1652" t="s">
        <v>223</v>
      </c>
      <c r="I1652" t="s">
        <v>78</v>
      </c>
      <c r="J1652" t="s">
        <v>135</v>
      </c>
      <c r="K1652" t="s">
        <v>22</v>
      </c>
      <c r="L1652" t="s">
        <v>136</v>
      </c>
      <c r="M1652" t="s">
        <v>6323</v>
      </c>
      <c r="N1652" t="s">
        <v>6324</v>
      </c>
      <c r="O1652">
        <v>2.341388888888889</v>
      </c>
      <c r="P1652">
        <v>0</v>
      </c>
      <c r="Q1652">
        <v>150</v>
      </c>
      <c r="R1652">
        <v>0</v>
      </c>
      <c r="S1652">
        <v>0</v>
      </c>
      <c r="T1652">
        <v>0</v>
      </c>
      <c r="U1652">
        <v>2</v>
      </c>
      <c r="V1652">
        <v>0</v>
      </c>
      <c r="W1652">
        <v>0</v>
      </c>
      <c r="X1652">
        <v>0</v>
      </c>
      <c r="Y1652">
        <v>64.942580000000007</v>
      </c>
      <c r="Z1652">
        <v>0</v>
      </c>
      <c r="AA1652">
        <v>0</v>
      </c>
      <c r="AB1652">
        <v>0</v>
      </c>
      <c r="AC1652">
        <v>2.0343415999999999</v>
      </c>
      <c r="AD1652">
        <v>0</v>
      </c>
      <c r="AE1652">
        <v>0</v>
      </c>
      <c r="AF1652">
        <v>66.976920000000007</v>
      </c>
    </row>
    <row r="1653" spans="1:32" x14ac:dyDescent="0.3">
      <c r="A1653">
        <v>2800424</v>
      </c>
      <c r="B1653">
        <v>1</v>
      </c>
      <c r="C1653" t="s">
        <v>82</v>
      </c>
      <c r="D1653" t="s">
        <v>88</v>
      </c>
      <c r="E1653" t="s">
        <v>6325</v>
      </c>
      <c r="F1653" t="s">
        <v>6326</v>
      </c>
      <c r="G1653" t="s">
        <v>31546</v>
      </c>
      <c r="H1653" t="s">
        <v>1297</v>
      </c>
      <c r="I1653" t="s">
        <v>78</v>
      </c>
      <c r="J1653" t="s">
        <v>135</v>
      </c>
      <c r="K1653" t="s">
        <v>22</v>
      </c>
      <c r="L1653" t="s">
        <v>136</v>
      </c>
      <c r="M1653" t="s">
        <v>6327</v>
      </c>
      <c r="N1653" t="s">
        <v>6328</v>
      </c>
      <c r="O1653">
        <v>2.4527777777777779</v>
      </c>
      <c r="P1653">
        <v>0</v>
      </c>
      <c r="Q1653">
        <v>59</v>
      </c>
      <c r="R1653">
        <v>0</v>
      </c>
      <c r="S1653">
        <v>1</v>
      </c>
      <c r="T1653">
        <v>0</v>
      </c>
      <c r="U1653">
        <v>1</v>
      </c>
      <c r="V1653">
        <v>0</v>
      </c>
      <c r="W1653">
        <v>0</v>
      </c>
      <c r="X1653">
        <v>0</v>
      </c>
      <c r="Y1653">
        <v>13.499008</v>
      </c>
      <c r="Z1653">
        <v>0</v>
      </c>
      <c r="AA1653">
        <v>1.2455103000000001</v>
      </c>
      <c r="AB1653">
        <v>0</v>
      </c>
      <c r="AC1653">
        <v>0.2646714</v>
      </c>
      <c r="AD1653">
        <v>0</v>
      </c>
      <c r="AE1653">
        <v>0</v>
      </c>
      <c r="AF1653">
        <v>15.00919</v>
      </c>
    </row>
    <row r="1654" spans="1:32" x14ac:dyDescent="0.3">
      <c r="A1654">
        <v>2800435</v>
      </c>
      <c r="B1654">
        <v>1</v>
      </c>
      <c r="C1654" t="s">
        <v>83</v>
      </c>
      <c r="D1654" t="s">
        <v>130</v>
      </c>
      <c r="E1654" t="s">
        <v>6329</v>
      </c>
      <c r="F1654" t="s">
        <v>6330</v>
      </c>
      <c r="G1654" t="s">
        <v>31545</v>
      </c>
      <c r="H1654" t="s">
        <v>648</v>
      </c>
      <c r="I1654" t="s">
        <v>79</v>
      </c>
      <c r="J1654" t="s">
        <v>135</v>
      </c>
      <c r="K1654" t="s">
        <v>22</v>
      </c>
      <c r="L1654" t="s">
        <v>186</v>
      </c>
      <c r="M1654" t="s">
        <v>6331</v>
      </c>
      <c r="N1654" t="s">
        <v>6332</v>
      </c>
      <c r="O1654">
        <v>0.67666666666666664</v>
      </c>
      <c r="P1654">
        <v>0</v>
      </c>
      <c r="Q1654">
        <v>4486</v>
      </c>
      <c r="R1654">
        <v>0</v>
      </c>
      <c r="S1654">
        <v>0</v>
      </c>
      <c r="T1654">
        <v>1</v>
      </c>
      <c r="U1654">
        <v>116</v>
      </c>
      <c r="V1654">
        <v>0</v>
      </c>
      <c r="W1654">
        <v>0</v>
      </c>
      <c r="X1654">
        <v>0</v>
      </c>
      <c r="Y1654">
        <v>601.82259999999997</v>
      </c>
      <c r="Z1654">
        <v>0</v>
      </c>
      <c r="AA1654">
        <v>0</v>
      </c>
      <c r="AB1654">
        <v>41.771439999999998</v>
      </c>
      <c r="AC1654">
        <v>53.571249999999999</v>
      </c>
      <c r="AD1654">
        <v>0</v>
      </c>
      <c r="AE1654">
        <v>0</v>
      </c>
      <c r="AF1654">
        <v>697.16520000000003</v>
      </c>
    </row>
    <row r="1655" spans="1:32" x14ac:dyDescent="0.3">
      <c r="A1655">
        <v>2800399</v>
      </c>
      <c r="B1655">
        <v>1</v>
      </c>
      <c r="C1655" t="s">
        <v>82</v>
      </c>
      <c r="D1655" t="s">
        <v>91</v>
      </c>
      <c r="E1655" t="s">
        <v>6333</v>
      </c>
      <c r="F1655" t="s">
        <v>6334</v>
      </c>
      <c r="G1655" t="s">
        <v>31552</v>
      </c>
      <c r="H1655" t="s">
        <v>643</v>
      </c>
      <c r="I1655" t="s">
        <v>78</v>
      </c>
      <c r="J1655" t="s">
        <v>135</v>
      </c>
      <c r="K1655" t="s">
        <v>22</v>
      </c>
      <c r="L1655" t="s">
        <v>186</v>
      </c>
      <c r="M1655" t="s">
        <v>6335</v>
      </c>
      <c r="N1655" t="s">
        <v>6336</v>
      </c>
      <c r="O1655">
        <v>0.6333333333333333</v>
      </c>
      <c r="P1655">
        <v>0</v>
      </c>
      <c r="Q1655">
        <v>574</v>
      </c>
      <c r="R1655">
        <v>0</v>
      </c>
      <c r="S1655">
        <v>0</v>
      </c>
      <c r="T1655">
        <v>0</v>
      </c>
      <c r="U1655">
        <v>5</v>
      </c>
      <c r="V1655">
        <v>0</v>
      </c>
      <c r="W1655">
        <v>0</v>
      </c>
      <c r="X1655">
        <v>0</v>
      </c>
      <c r="Y1655">
        <v>65.242739999999998</v>
      </c>
      <c r="Z1655">
        <v>0</v>
      </c>
      <c r="AA1655">
        <v>0</v>
      </c>
      <c r="AB1655">
        <v>0</v>
      </c>
      <c r="AC1655">
        <v>0.43722883000000001</v>
      </c>
      <c r="AD1655">
        <v>0</v>
      </c>
      <c r="AE1655">
        <v>0</v>
      </c>
      <c r="AF1655">
        <v>65.679959999999994</v>
      </c>
    </row>
    <row r="1656" spans="1:32" x14ac:dyDescent="0.3">
      <c r="A1656">
        <v>2800414</v>
      </c>
      <c r="B1656">
        <v>1</v>
      </c>
      <c r="C1656" t="s">
        <v>82</v>
      </c>
      <c r="D1656" t="s">
        <v>108</v>
      </c>
      <c r="E1656" t="s">
        <v>6337</v>
      </c>
      <c r="F1656" t="s">
        <v>6338</v>
      </c>
      <c r="G1656" t="s">
        <v>31545</v>
      </c>
      <c r="H1656" t="s">
        <v>643</v>
      </c>
      <c r="I1656" t="s">
        <v>79</v>
      </c>
      <c r="J1656" t="s">
        <v>135</v>
      </c>
      <c r="K1656" t="s">
        <v>22</v>
      </c>
      <c r="L1656" t="s">
        <v>186</v>
      </c>
      <c r="M1656" t="s">
        <v>6339</v>
      </c>
      <c r="N1656" t="s">
        <v>6340</v>
      </c>
      <c r="O1656">
        <v>6.6594444444444445</v>
      </c>
      <c r="P1656">
        <v>2</v>
      </c>
      <c r="Q1656">
        <v>316</v>
      </c>
      <c r="R1656">
        <v>36</v>
      </c>
      <c r="S1656">
        <v>86</v>
      </c>
      <c r="T1656">
        <v>5</v>
      </c>
      <c r="U1656">
        <v>74</v>
      </c>
      <c r="V1656">
        <v>0</v>
      </c>
      <c r="W1656">
        <v>0</v>
      </c>
      <c r="X1656">
        <v>9.4630720000000004</v>
      </c>
      <c r="Y1656">
        <v>400.35770000000002</v>
      </c>
      <c r="Z1656">
        <v>391.50592</v>
      </c>
      <c r="AA1656">
        <v>259.08978000000002</v>
      </c>
      <c r="AB1656">
        <v>449.22057999999998</v>
      </c>
      <c r="AC1656">
        <v>230.03502</v>
      </c>
      <c r="AD1656">
        <v>0</v>
      </c>
      <c r="AE1656">
        <v>0</v>
      </c>
      <c r="AF1656">
        <v>1739.6721</v>
      </c>
    </row>
    <row r="1657" spans="1:32" x14ac:dyDescent="0.3">
      <c r="A1657">
        <v>2800384</v>
      </c>
      <c r="B1657">
        <v>1</v>
      </c>
      <c r="C1657" t="s">
        <v>82</v>
      </c>
      <c r="D1657" t="s">
        <v>102</v>
      </c>
      <c r="E1657" t="s">
        <v>6341</v>
      </c>
      <c r="F1657" t="s">
        <v>6342</v>
      </c>
      <c r="G1657" t="s">
        <v>31551</v>
      </c>
      <c r="H1657" t="s">
        <v>672</v>
      </c>
      <c r="I1657" t="s">
        <v>79</v>
      </c>
      <c r="J1657" t="s">
        <v>135</v>
      </c>
      <c r="K1657" t="s">
        <v>22</v>
      </c>
      <c r="L1657" t="s">
        <v>136</v>
      </c>
      <c r="M1657" t="s">
        <v>6343</v>
      </c>
      <c r="N1657" t="s">
        <v>6344</v>
      </c>
      <c r="O1657">
        <v>0.74027777777777781</v>
      </c>
      <c r="P1657">
        <v>0</v>
      </c>
      <c r="Q1657">
        <v>39</v>
      </c>
      <c r="R1657">
        <v>0</v>
      </c>
      <c r="S1657">
        <v>129</v>
      </c>
      <c r="T1657">
        <v>0</v>
      </c>
      <c r="U1657">
        <v>53</v>
      </c>
      <c r="V1657">
        <v>0</v>
      </c>
      <c r="W1657">
        <v>0</v>
      </c>
      <c r="X1657">
        <v>0</v>
      </c>
      <c r="Y1657">
        <v>2.8397434000000001</v>
      </c>
      <c r="Z1657">
        <v>0</v>
      </c>
      <c r="AA1657">
        <v>19.150379999999998</v>
      </c>
      <c r="AB1657">
        <v>0</v>
      </c>
      <c r="AC1657">
        <v>22.919934999999999</v>
      </c>
      <c r="AD1657">
        <v>0</v>
      </c>
      <c r="AE1657">
        <v>0</v>
      </c>
      <c r="AF1657">
        <v>44.910057000000002</v>
      </c>
    </row>
    <row r="1658" spans="1:32" x14ac:dyDescent="0.3">
      <c r="A1658">
        <v>2800375</v>
      </c>
      <c r="B1658">
        <v>1</v>
      </c>
      <c r="C1658" t="s">
        <v>83</v>
      </c>
      <c r="D1658" t="s">
        <v>130</v>
      </c>
      <c r="E1658" t="s">
        <v>6345</v>
      </c>
      <c r="F1658" t="s">
        <v>6346</v>
      </c>
      <c r="G1658" t="s">
        <v>31548</v>
      </c>
      <c r="H1658" t="s">
        <v>311</v>
      </c>
      <c r="I1658" t="s">
        <v>78</v>
      </c>
      <c r="J1658" t="s">
        <v>135</v>
      </c>
      <c r="K1658" t="s">
        <v>22</v>
      </c>
      <c r="L1658" t="s">
        <v>136</v>
      </c>
      <c r="M1658" t="s">
        <v>6347</v>
      </c>
      <c r="N1658" t="s">
        <v>6348</v>
      </c>
      <c r="O1658">
        <v>0.43472222222222223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0.35218617000000002</v>
      </c>
      <c r="AD1658">
        <v>0</v>
      </c>
      <c r="AE1658">
        <v>0</v>
      </c>
      <c r="AF1658">
        <v>0.35218617000000002</v>
      </c>
    </row>
    <row r="1659" spans="1:32" x14ac:dyDescent="0.3">
      <c r="A1659">
        <v>2800376</v>
      </c>
      <c r="B1659">
        <v>1</v>
      </c>
      <c r="C1659" t="s">
        <v>82</v>
      </c>
      <c r="D1659" t="s">
        <v>100</v>
      </c>
      <c r="E1659" t="s">
        <v>6349</v>
      </c>
      <c r="F1659" t="s">
        <v>6350</v>
      </c>
      <c r="G1659" t="s">
        <v>31546</v>
      </c>
      <c r="H1659" t="s">
        <v>2497</v>
      </c>
      <c r="I1659" t="s">
        <v>78</v>
      </c>
      <c r="J1659" t="s">
        <v>135</v>
      </c>
      <c r="K1659" t="s">
        <v>22</v>
      </c>
      <c r="L1659" t="s">
        <v>136</v>
      </c>
      <c r="M1659" t="s">
        <v>6351</v>
      </c>
      <c r="N1659" t="s">
        <v>6352</v>
      </c>
      <c r="O1659">
        <v>2.3030555555555554</v>
      </c>
      <c r="P1659">
        <v>0</v>
      </c>
      <c r="Q1659">
        <v>155</v>
      </c>
      <c r="R1659">
        <v>0</v>
      </c>
      <c r="S1659">
        <v>0</v>
      </c>
      <c r="T1659">
        <v>0</v>
      </c>
      <c r="U1659">
        <v>7</v>
      </c>
      <c r="V1659">
        <v>0</v>
      </c>
      <c r="W1659">
        <v>0</v>
      </c>
      <c r="X1659">
        <v>0</v>
      </c>
      <c r="Y1659">
        <v>93.971400000000003</v>
      </c>
      <c r="Z1659">
        <v>0</v>
      </c>
      <c r="AA1659">
        <v>0</v>
      </c>
      <c r="AB1659">
        <v>0</v>
      </c>
      <c r="AC1659">
        <v>4.616212</v>
      </c>
      <c r="AD1659">
        <v>0</v>
      </c>
      <c r="AE1659">
        <v>0</v>
      </c>
      <c r="AF1659">
        <v>98.587609999999998</v>
      </c>
    </row>
    <row r="1660" spans="1:32" x14ac:dyDescent="0.3">
      <c r="A1660">
        <v>2800362</v>
      </c>
      <c r="B1660">
        <v>1</v>
      </c>
      <c r="C1660" t="s">
        <v>82</v>
      </c>
      <c r="D1660" t="s">
        <v>95</v>
      </c>
      <c r="E1660" t="s">
        <v>6353</v>
      </c>
      <c r="F1660" t="s">
        <v>6354</v>
      </c>
      <c r="G1660" t="s">
        <v>31546</v>
      </c>
      <c r="H1660" t="s">
        <v>145</v>
      </c>
      <c r="I1660" t="s">
        <v>78</v>
      </c>
      <c r="J1660" t="s">
        <v>135</v>
      </c>
      <c r="K1660" t="s">
        <v>22</v>
      </c>
      <c r="L1660" t="s">
        <v>136</v>
      </c>
      <c r="M1660" t="s">
        <v>6355</v>
      </c>
      <c r="N1660" t="s">
        <v>6356</v>
      </c>
      <c r="O1660">
        <v>1.9624999999999999</v>
      </c>
      <c r="P1660">
        <v>0</v>
      </c>
      <c r="Q1660">
        <v>60</v>
      </c>
      <c r="R1660">
        <v>0</v>
      </c>
      <c r="S1660">
        <v>0</v>
      </c>
      <c r="T1660">
        <v>0</v>
      </c>
      <c r="U1660">
        <v>12</v>
      </c>
      <c r="V1660">
        <v>0</v>
      </c>
      <c r="W1660">
        <v>0</v>
      </c>
      <c r="X1660">
        <v>0</v>
      </c>
      <c r="Y1660">
        <v>21.064304</v>
      </c>
      <c r="Z1660">
        <v>0</v>
      </c>
      <c r="AA1660">
        <v>0</v>
      </c>
      <c r="AB1660">
        <v>0</v>
      </c>
      <c r="AC1660">
        <v>26.343170000000001</v>
      </c>
      <c r="AD1660">
        <v>0</v>
      </c>
      <c r="AE1660">
        <v>0</v>
      </c>
      <c r="AF1660">
        <v>47.407474999999998</v>
      </c>
    </row>
    <row r="1661" spans="1:32" x14ac:dyDescent="0.3">
      <c r="A1661">
        <v>2800377</v>
      </c>
      <c r="B1661">
        <v>1</v>
      </c>
      <c r="C1661" t="s">
        <v>82</v>
      </c>
      <c r="D1661" t="s">
        <v>88</v>
      </c>
      <c r="E1661" t="s">
        <v>2426</v>
      </c>
      <c r="F1661" t="s">
        <v>2427</v>
      </c>
      <c r="G1661" t="s">
        <v>31546</v>
      </c>
      <c r="H1661" t="s">
        <v>223</v>
      </c>
      <c r="I1661" t="s">
        <v>78</v>
      </c>
      <c r="J1661" t="s">
        <v>135</v>
      </c>
      <c r="K1661" t="s">
        <v>22</v>
      </c>
      <c r="L1661" t="s">
        <v>136</v>
      </c>
      <c r="M1661" t="s">
        <v>6357</v>
      </c>
      <c r="N1661" t="s">
        <v>6358</v>
      </c>
      <c r="O1661">
        <v>5.6527777777777777</v>
      </c>
      <c r="P1661">
        <v>0</v>
      </c>
      <c r="Q1661">
        <v>92</v>
      </c>
      <c r="R1661">
        <v>0</v>
      </c>
      <c r="S1661">
        <v>3</v>
      </c>
      <c r="T1661">
        <v>0</v>
      </c>
      <c r="U1661">
        <v>11</v>
      </c>
      <c r="V1661">
        <v>0</v>
      </c>
      <c r="W1661">
        <v>0</v>
      </c>
      <c r="X1661">
        <v>0</v>
      </c>
      <c r="Y1661">
        <v>71.745649999999998</v>
      </c>
      <c r="Z1661">
        <v>0</v>
      </c>
      <c r="AA1661">
        <v>3.040022</v>
      </c>
      <c r="AB1661">
        <v>0</v>
      </c>
      <c r="AC1661">
        <v>13.282624999999999</v>
      </c>
      <c r="AD1661">
        <v>0</v>
      </c>
      <c r="AE1661">
        <v>0</v>
      </c>
      <c r="AF1661">
        <v>88.068299999999994</v>
      </c>
    </row>
    <row r="1662" spans="1:32" x14ac:dyDescent="0.3">
      <c r="A1662">
        <v>2800334</v>
      </c>
      <c r="B1662">
        <v>1</v>
      </c>
      <c r="C1662" t="s">
        <v>82</v>
      </c>
      <c r="D1662" t="s">
        <v>92</v>
      </c>
      <c r="E1662" t="s">
        <v>6359</v>
      </c>
      <c r="F1662" t="s">
        <v>6360</v>
      </c>
      <c r="G1662" t="s">
        <v>31546</v>
      </c>
      <c r="H1662" t="s">
        <v>223</v>
      </c>
      <c r="I1662" t="s">
        <v>78</v>
      </c>
      <c r="J1662" t="s">
        <v>135</v>
      </c>
      <c r="K1662" t="s">
        <v>22</v>
      </c>
      <c r="L1662" t="s">
        <v>136</v>
      </c>
      <c r="M1662" t="s">
        <v>6361</v>
      </c>
      <c r="N1662" t="s">
        <v>6362</v>
      </c>
      <c r="O1662">
        <v>2.3841666666666668</v>
      </c>
      <c r="P1662">
        <v>0</v>
      </c>
      <c r="Q1662">
        <v>2</v>
      </c>
      <c r="R1662">
        <v>0</v>
      </c>
      <c r="S1662">
        <v>0</v>
      </c>
      <c r="T1662">
        <v>0</v>
      </c>
      <c r="U1662">
        <v>30</v>
      </c>
      <c r="V1662">
        <v>0</v>
      </c>
      <c r="W1662">
        <v>0</v>
      </c>
      <c r="X1662">
        <v>0</v>
      </c>
      <c r="Y1662">
        <v>0.44348525999999999</v>
      </c>
      <c r="Z1662">
        <v>0</v>
      </c>
      <c r="AA1662">
        <v>0</v>
      </c>
      <c r="AB1662">
        <v>0</v>
      </c>
      <c r="AC1662">
        <v>15.216078</v>
      </c>
      <c r="AD1662">
        <v>0</v>
      </c>
      <c r="AE1662">
        <v>0</v>
      </c>
      <c r="AF1662">
        <v>15.659563</v>
      </c>
    </row>
    <row r="1663" spans="1:32" x14ac:dyDescent="0.3">
      <c r="A1663">
        <v>2800338</v>
      </c>
      <c r="B1663">
        <v>1</v>
      </c>
      <c r="C1663" t="s">
        <v>83</v>
      </c>
      <c r="D1663" t="s">
        <v>130</v>
      </c>
      <c r="E1663" t="s">
        <v>6363</v>
      </c>
      <c r="F1663" t="s">
        <v>6364</v>
      </c>
      <c r="G1663" t="s">
        <v>31552</v>
      </c>
      <c r="H1663" t="s">
        <v>665</v>
      </c>
      <c r="I1663" t="s">
        <v>78</v>
      </c>
      <c r="J1663" t="s">
        <v>135</v>
      </c>
      <c r="K1663" t="s">
        <v>22</v>
      </c>
      <c r="L1663" t="s">
        <v>136</v>
      </c>
      <c r="M1663" t="s">
        <v>6365</v>
      </c>
      <c r="N1663" t="s">
        <v>6366</v>
      </c>
      <c r="O1663">
        <v>3.5097222222222224</v>
      </c>
      <c r="P1663">
        <v>0</v>
      </c>
      <c r="Q1663">
        <v>132</v>
      </c>
      <c r="R1663">
        <v>0</v>
      </c>
      <c r="S1663">
        <v>0</v>
      </c>
      <c r="T1663">
        <v>0</v>
      </c>
      <c r="U1663">
        <v>11</v>
      </c>
      <c r="V1663">
        <v>0</v>
      </c>
      <c r="W1663">
        <v>0</v>
      </c>
      <c r="X1663">
        <v>0</v>
      </c>
      <c r="Y1663">
        <v>43.230648000000002</v>
      </c>
      <c r="Z1663">
        <v>0</v>
      </c>
      <c r="AA1663">
        <v>0</v>
      </c>
      <c r="AB1663">
        <v>0</v>
      </c>
      <c r="AC1663">
        <v>2.6434392999999998</v>
      </c>
      <c r="AD1663">
        <v>0</v>
      </c>
      <c r="AE1663">
        <v>0</v>
      </c>
      <c r="AF1663">
        <v>45.874090000000002</v>
      </c>
    </row>
    <row r="1664" spans="1:32" x14ac:dyDescent="0.3">
      <c r="A1664">
        <v>2800344</v>
      </c>
      <c r="B1664">
        <v>1</v>
      </c>
      <c r="C1664" t="s">
        <v>82</v>
      </c>
      <c r="D1664" t="s">
        <v>84</v>
      </c>
      <c r="E1664" t="s">
        <v>6367</v>
      </c>
      <c r="F1664" t="s">
        <v>6368</v>
      </c>
      <c r="G1664" t="s">
        <v>31549</v>
      </c>
      <c r="H1664" t="s">
        <v>134</v>
      </c>
      <c r="I1664" t="s">
        <v>79</v>
      </c>
      <c r="J1664" t="s">
        <v>135</v>
      </c>
      <c r="K1664" t="s">
        <v>22</v>
      </c>
      <c r="L1664" t="s">
        <v>136</v>
      </c>
      <c r="M1664" t="s">
        <v>6369</v>
      </c>
      <c r="N1664" t="s">
        <v>6370</v>
      </c>
      <c r="O1664">
        <v>1.1888888888888889</v>
      </c>
      <c r="P1664">
        <v>2</v>
      </c>
      <c r="Q1664">
        <v>788</v>
      </c>
      <c r="R1664">
        <v>5</v>
      </c>
      <c r="S1664">
        <v>25</v>
      </c>
      <c r="T1664">
        <v>19</v>
      </c>
      <c r="U1664">
        <v>44</v>
      </c>
      <c r="V1664">
        <v>2</v>
      </c>
      <c r="W1664">
        <v>0</v>
      </c>
      <c r="X1664">
        <v>0.63347220000000004</v>
      </c>
      <c r="Y1664">
        <v>148.98381000000001</v>
      </c>
      <c r="Z1664">
        <v>1.2896326</v>
      </c>
      <c r="AA1664">
        <v>3.7839165000000001</v>
      </c>
      <c r="AB1664">
        <v>270.3372</v>
      </c>
      <c r="AC1664">
        <v>19.547207</v>
      </c>
      <c r="AD1664">
        <v>29.603587999999998</v>
      </c>
      <c r="AE1664">
        <v>0</v>
      </c>
      <c r="AF1664">
        <v>474.17880000000002</v>
      </c>
    </row>
    <row r="1665" spans="1:32" x14ac:dyDescent="0.3">
      <c r="A1665">
        <v>2800316</v>
      </c>
      <c r="B1665">
        <v>1</v>
      </c>
      <c r="C1665" t="s">
        <v>82</v>
      </c>
      <c r="D1665" t="s">
        <v>99</v>
      </c>
      <c r="E1665" t="s">
        <v>5830</v>
      </c>
      <c r="F1665" t="s">
        <v>802</v>
      </c>
      <c r="G1665" t="s">
        <v>31546</v>
      </c>
      <c r="H1665" t="s">
        <v>223</v>
      </c>
      <c r="I1665" t="s">
        <v>78</v>
      </c>
      <c r="J1665" t="s">
        <v>135</v>
      </c>
      <c r="K1665" t="s">
        <v>22</v>
      </c>
      <c r="L1665" t="s">
        <v>136</v>
      </c>
      <c r="M1665" t="s">
        <v>6371</v>
      </c>
      <c r="N1665" t="s">
        <v>6372</v>
      </c>
      <c r="O1665">
        <v>1.7308333333333332</v>
      </c>
      <c r="P1665">
        <v>0</v>
      </c>
      <c r="Q1665">
        <v>53</v>
      </c>
      <c r="R1665">
        <v>0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0</v>
      </c>
      <c r="Y1665">
        <v>12.383412</v>
      </c>
      <c r="Z1665">
        <v>0</v>
      </c>
      <c r="AA1665">
        <v>0</v>
      </c>
      <c r="AB1665">
        <v>0</v>
      </c>
      <c r="AC1665">
        <v>1.3891201</v>
      </c>
      <c r="AD1665">
        <v>0</v>
      </c>
      <c r="AE1665">
        <v>0</v>
      </c>
      <c r="AF1665">
        <v>13.772532</v>
      </c>
    </row>
    <row r="1666" spans="1:32" x14ac:dyDescent="0.3">
      <c r="A1666">
        <v>2806520</v>
      </c>
      <c r="B1666">
        <v>1</v>
      </c>
      <c r="C1666" t="s">
        <v>82</v>
      </c>
      <c r="D1666" t="s">
        <v>102</v>
      </c>
      <c r="E1666" t="s">
        <v>6373</v>
      </c>
      <c r="F1666" t="s">
        <v>6374</v>
      </c>
      <c r="G1666" t="s">
        <v>31545</v>
      </c>
      <c r="H1666" t="s">
        <v>134</v>
      </c>
      <c r="I1666" t="s">
        <v>79</v>
      </c>
      <c r="J1666" t="s">
        <v>135</v>
      </c>
      <c r="K1666" t="s">
        <v>22</v>
      </c>
      <c r="L1666" t="s">
        <v>136</v>
      </c>
      <c r="M1666" t="s">
        <v>6375</v>
      </c>
      <c r="N1666" t="s">
        <v>6376</v>
      </c>
      <c r="O1666">
        <v>0.34694444444444444</v>
      </c>
      <c r="P1666">
        <v>0</v>
      </c>
      <c r="Q1666">
        <v>1100</v>
      </c>
      <c r="R1666">
        <v>6</v>
      </c>
      <c r="S1666">
        <v>244</v>
      </c>
      <c r="T1666">
        <v>4</v>
      </c>
      <c r="U1666">
        <v>191</v>
      </c>
      <c r="V1666">
        <v>0</v>
      </c>
      <c r="W1666">
        <v>0</v>
      </c>
      <c r="X1666">
        <v>0</v>
      </c>
      <c r="Y1666">
        <v>38.415824999999998</v>
      </c>
      <c r="Z1666">
        <v>2.4935472000000001</v>
      </c>
      <c r="AA1666">
        <v>23.937225000000002</v>
      </c>
      <c r="AB1666">
        <v>18.870716000000002</v>
      </c>
      <c r="AC1666">
        <v>50.933079999999997</v>
      </c>
      <c r="AD1666">
        <v>0</v>
      </c>
      <c r="AE1666">
        <v>0</v>
      </c>
      <c r="AF1666">
        <v>134.65038999999999</v>
      </c>
    </row>
    <row r="1667" spans="1:32" x14ac:dyDescent="0.3">
      <c r="A1667">
        <v>2806324</v>
      </c>
      <c r="B1667">
        <v>1</v>
      </c>
      <c r="C1667" t="s">
        <v>82</v>
      </c>
      <c r="D1667" t="s">
        <v>97</v>
      </c>
      <c r="E1667" t="s">
        <v>6377</v>
      </c>
      <c r="F1667" t="s">
        <v>6378</v>
      </c>
      <c r="G1667" t="s">
        <v>31548</v>
      </c>
      <c r="H1667" t="s">
        <v>311</v>
      </c>
      <c r="I1667" t="s">
        <v>78</v>
      </c>
      <c r="J1667" t="s">
        <v>135</v>
      </c>
      <c r="K1667" t="s">
        <v>22</v>
      </c>
      <c r="L1667" t="s">
        <v>136</v>
      </c>
      <c r="M1667" t="s">
        <v>6379</v>
      </c>
      <c r="N1667" t="s">
        <v>6380</v>
      </c>
      <c r="O1667">
        <v>5.1741666666666664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100.60045</v>
      </c>
      <c r="AD1667">
        <v>0</v>
      </c>
      <c r="AE1667">
        <v>0</v>
      </c>
      <c r="AF1667">
        <v>100.60045</v>
      </c>
    </row>
    <row r="1668" spans="1:32" x14ac:dyDescent="0.3">
      <c r="A1668">
        <v>2806328</v>
      </c>
      <c r="B1668">
        <v>1</v>
      </c>
      <c r="C1668" t="s">
        <v>82</v>
      </c>
      <c r="D1668" t="s">
        <v>104</v>
      </c>
      <c r="E1668" t="s">
        <v>6381</v>
      </c>
      <c r="F1668" t="s">
        <v>6382</v>
      </c>
      <c r="G1668" t="s">
        <v>31550</v>
      </c>
      <c r="H1668" t="s">
        <v>380</v>
      </c>
      <c r="I1668" t="s">
        <v>78</v>
      </c>
      <c r="J1668" t="s">
        <v>135</v>
      </c>
      <c r="K1668" t="s">
        <v>22</v>
      </c>
      <c r="L1668" t="s">
        <v>136</v>
      </c>
      <c r="M1668" t="s">
        <v>6383</v>
      </c>
      <c r="N1668" t="s">
        <v>6384</v>
      </c>
      <c r="O1668">
        <v>2.411111111111111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16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26.467932000000001</v>
      </c>
      <c r="AD1668">
        <v>0</v>
      </c>
      <c r="AE1668">
        <v>0</v>
      </c>
      <c r="AF1668">
        <v>26.467932000000001</v>
      </c>
    </row>
    <row r="1669" spans="1:32" x14ac:dyDescent="0.3">
      <c r="A1669">
        <v>2806249</v>
      </c>
      <c r="B1669">
        <v>1</v>
      </c>
      <c r="C1669" t="s">
        <v>82</v>
      </c>
      <c r="D1669" t="s">
        <v>98</v>
      </c>
      <c r="E1669" t="s">
        <v>6385</v>
      </c>
      <c r="F1669" t="s">
        <v>6386</v>
      </c>
      <c r="G1669" t="s">
        <v>31546</v>
      </c>
      <c r="H1669" t="s">
        <v>223</v>
      </c>
      <c r="I1669" t="s">
        <v>78</v>
      </c>
      <c r="J1669" t="s">
        <v>135</v>
      </c>
      <c r="K1669" t="s">
        <v>22</v>
      </c>
      <c r="L1669" t="s">
        <v>136</v>
      </c>
      <c r="M1669" t="s">
        <v>6387</v>
      </c>
      <c r="N1669" t="s">
        <v>6388</v>
      </c>
      <c r="O1669">
        <v>1.3908333333333334</v>
      </c>
      <c r="P1669">
        <v>0</v>
      </c>
      <c r="Q1669">
        <v>48</v>
      </c>
      <c r="R1669">
        <v>0</v>
      </c>
      <c r="S1669">
        <v>0</v>
      </c>
      <c r="T1669">
        <v>0</v>
      </c>
      <c r="U1669">
        <v>2</v>
      </c>
      <c r="V1669">
        <v>0</v>
      </c>
      <c r="W1669">
        <v>0</v>
      </c>
      <c r="X1669">
        <v>0</v>
      </c>
      <c r="Y1669">
        <v>25.506091999999999</v>
      </c>
      <c r="Z1669">
        <v>0</v>
      </c>
      <c r="AA1669">
        <v>0</v>
      </c>
      <c r="AB1669">
        <v>0</v>
      </c>
      <c r="AC1669">
        <v>7.2705165000000002E-2</v>
      </c>
      <c r="AD1669">
        <v>0</v>
      </c>
      <c r="AE1669">
        <v>0</v>
      </c>
      <c r="AF1669">
        <v>25.578796000000001</v>
      </c>
    </row>
    <row r="1670" spans="1:32" x14ac:dyDescent="0.3">
      <c r="A1670">
        <v>2806213</v>
      </c>
      <c r="B1670">
        <v>1</v>
      </c>
      <c r="C1670" t="s">
        <v>82</v>
      </c>
      <c r="D1670" t="s">
        <v>88</v>
      </c>
      <c r="E1670" t="s">
        <v>6389</v>
      </c>
      <c r="F1670" t="s">
        <v>6390</v>
      </c>
      <c r="G1670" t="s">
        <v>31552</v>
      </c>
      <c r="H1670" t="s">
        <v>665</v>
      </c>
      <c r="I1670" t="s">
        <v>78</v>
      </c>
      <c r="J1670" t="s">
        <v>135</v>
      </c>
      <c r="K1670" t="s">
        <v>22</v>
      </c>
      <c r="L1670" t="s">
        <v>136</v>
      </c>
      <c r="M1670" t="s">
        <v>6391</v>
      </c>
      <c r="N1670" t="s">
        <v>6392</v>
      </c>
      <c r="O1670">
        <v>1.4522222222222223</v>
      </c>
      <c r="P1670">
        <v>0</v>
      </c>
      <c r="Q1670">
        <v>148</v>
      </c>
      <c r="R1670">
        <v>0</v>
      </c>
      <c r="S1670">
        <v>9</v>
      </c>
      <c r="T1670">
        <v>0</v>
      </c>
      <c r="U1670">
        <v>9</v>
      </c>
      <c r="V1670">
        <v>0</v>
      </c>
      <c r="W1670">
        <v>0</v>
      </c>
      <c r="X1670">
        <v>0</v>
      </c>
      <c r="Y1670">
        <v>49.526114999999997</v>
      </c>
      <c r="Z1670">
        <v>0</v>
      </c>
      <c r="AA1670">
        <v>3.55416</v>
      </c>
      <c r="AB1670">
        <v>0</v>
      </c>
      <c r="AC1670">
        <v>27.073143000000002</v>
      </c>
      <c r="AD1670">
        <v>0</v>
      </c>
      <c r="AE1670">
        <v>0</v>
      </c>
      <c r="AF1670">
        <v>80.153419999999997</v>
      </c>
    </row>
    <row r="1671" spans="1:32" x14ac:dyDescent="0.3">
      <c r="A1671">
        <v>2806231</v>
      </c>
      <c r="B1671">
        <v>1</v>
      </c>
      <c r="C1671" t="s">
        <v>82</v>
      </c>
      <c r="D1671" t="s">
        <v>101</v>
      </c>
      <c r="E1671" t="s">
        <v>6393</v>
      </c>
      <c r="F1671" t="s">
        <v>6394</v>
      </c>
      <c r="G1671" t="s">
        <v>31546</v>
      </c>
      <c r="H1671" t="s">
        <v>145</v>
      </c>
      <c r="I1671" t="s">
        <v>78</v>
      </c>
      <c r="J1671" t="s">
        <v>135</v>
      </c>
      <c r="K1671" t="s">
        <v>22</v>
      </c>
      <c r="L1671" t="s">
        <v>136</v>
      </c>
      <c r="M1671" t="s">
        <v>6395</v>
      </c>
      <c r="N1671" t="s">
        <v>6396</v>
      </c>
      <c r="O1671">
        <v>1.278888888888889</v>
      </c>
      <c r="P1671">
        <v>0</v>
      </c>
      <c r="Q1671">
        <v>254</v>
      </c>
      <c r="R1671">
        <v>0</v>
      </c>
      <c r="S1671">
        <v>6</v>
      </c>
      <c r="T1671">
        <v>0</v>
      </c>
      <c r="U1671">
        <v>11</v>
      </c>
      <c r="V1671">
        <v>0</v>
      </c>
      <c r="W1671">
        <v>0</v>
      </c>
      <c r="X1671">
        <v>0</v>
      </c>
      <c r="Y1671">
        <v>85.721109999999996</v>
      </c>
      <c r="Z1671">
        <v>0</v>
      </c>
      <c r="AA1671">
        <v>0.49985271999999997</v>
      </c>
      <c r="AB1671">
        <v>0</v>
      </c>
      <c r="AC1671">
        <v>32.737761999999996</v>
      </c>
      <c r="AD1671">
        <v>0</v>
      </c>
      <c r="AE1671">
        <v>0</v>
      </c>
      <c r="AF1671">
        <v>118.958725</v>
      </c>
    </row>
    <row r="1672" spans="1:32" x14ac:dyDescent="0.3">
      <c r="A1672">
        <v>2806035</v>
      </c>
      <c r="B1672">
        <v>1</v>
      </c>
      <c r="C1672" t="s">
        <v>83</v>
      </c>
      <c r="D1672" t="s">
        <v>115</v>
      </c>
      <c r="E1672" t="s">
        <v>6397</v>
      </c>
      <c r="F1672" t="s">
        <v>6398</v>
      </c>
      <c r="G1672" t="s">
        <v>31552</v>
      </c>
      <c r="H1672" t="s">
        <v>145</v>
      </c>
      <c r="I1672" t="s">
        <v>78</v>
      </c>
      <c r="J1672" t="s">
        <v>135</v>
      </c>
      <c r="K1672" t="s">
        <v>22</v>
      </c>
      <c r="L1672" t="s">
        <v>136</v>
      </c>
      <c r="M1672" t="s">
        <v>6399</v>
      </c>
      <c r="N1672" t="s">
        <v>6400</v>
      </c>
      <c r="O1672">
        <v>0.52083333333333337</v>
      </c>
      <c r="P1672">
        <v>0</v>
      </c>
      <c r="Q1672">
        <v>77</v>
      </c>
      <c r="R1672">
        <v>0</v>
      </c>
      <c r="S1672">
        <v>30</v>
      </c>
      <c r="T1672">
        <v>0</v>
      </c>
      <c r="U1672">
        <v>14</v>
      </c>
      <c r="V1672">
        <v>0</v>
      </c>
      <c r="W1672">
        <v>0</v>
      </c>
      <c r="X1672">
        <v>0</v>
      </c>
      <c r="Y1672">
        <v>7.7369536999999999</v>
      </c>
      <c r="Z1672">
        <v>0</v>
      </c>
      <c r="AA1672">
        <v>0.60082513000000004</v>
      </c>
      <c r="AB1672">
        <v>0</v>
      </c>
      <c r="AC1672">
        <v>3.0601314999999998</v>
      </c>
      <c r="AD1672">
        <v>0</v>
      </c>
      <c r="AE1672">
        <v>0</v>
      </c>
      <c r="AF1672">
        <v>11.39791</v>
      </c>
    </row>
    <row r="1673" spans="1:32" x14ac:dyDescent="0.3">
      <c r="A1673">
        <v>2805932</v>
      </c>
      <c r="B1673">
        <v>2</v>
      </c>
      <c r="C1673" t="s">
        <v>83</v>
      </c>
      <c r="D1673" t="s">
        <v>125</v>
      </c>
      <c r="E1673" t="s">
        <v>6401</v>
      </c>
      <c r="F1673" t="s">
        <v>6402</v>
      </c>
      <c r="G1673" t="s">
        <v>31552</v>
      </c>
      <c r="H1673" t="s">
        <v>333</v>
      </c>
      <c r="I1673" t="s">
        <v>78</v>
      </c>
      <c r="J1673" t="s">
        <v>135</v>
      </c>
      <c r="K1673" t="s">
        <v>22</v>
      </c>
      <c r="L1673" t="s">
        <v>136</v>
      </c>
      <c r="M1673" t="s">
        <v>1978</v>
      </c>
      <c r="N1673" t="s">
        <v>6403</v>
      </c>
      <c r="O1673">
        <v>0.46777777777777779</v>
      </c>
      <c r="P1673">
        <v>0</v>
      </c>
      <c r="Q1673">
        <v>156</v>
      </c>
      <c r="R1673">
        <v>0</v>
      </c>
      <c r="S1673">
        <v>24</v>
      </c>
      <c r="T1673">
        <v>0</v>
      </c>
      <c r="U1673">
        <v>13</v>
      </c>
      <c r="V1673">
        <v>0</v>
      </c>
      <c r="W1673">
        <v>0</v>
      </c>
      <c r="X1673">
        <v>0</v>
      </c>
      <c r="Y1673">
        <v>12.236903</v>
      </c>
      <c r="Z1673">
        <v>0</v>
      </c>
      <c r="AA1673">
        <v>1.1284388000000001</v>
      </c>
      <c r="AB1673">
        <v>0</v>
      </c>
      <c r="AC1673">
        <v>1.8134863000000001</v>
      </c>
      <c r="AD1673">
        <v>0</v>
      </c>
      <c r="AE1673">
        <v>0</v>
      </c>
      <c r="AF1673">
        <v>15.178829</v>
      </c>
    </row>
    <row r="1674" spans="1:32" x14ac:dyDescent="0.3">
      <c r="A1674">
        <v>2805795</v>
      </c>
      <c r="B1674">
        <v>1</v>
      </c>
      <c r="C1674" t="s">
        <v>83</v>
      </c>
      <c r="D1674" t="s">
        <v>122</v>
      </c>
      <c r="E1674" t="s">
        <v>6404</v>
      </c>
      <c r="F1674" t="s">
        <v>6405</v>
      </c>
      <c r="G1674" t="s">
        <v>31549</v>
      </c>
      <c r="H1674" t="s">
        <v>134</v>
      </c>
      <c r="I1674" t="s">
        <v>79</v>
      </c>
      <c r="J1674" t="s">
        <v>135</v>
      </c>
      <c r="K1674" t="s">
        <v>22</v>
      </c>
      <c r="L1674" t="s">
        <v>136</v>
      </c>
      <c r="M1674" t="s">
        <v>6406</v>
      </c>
      <c r="N1674" t="s">
        <v>6407</v>
      </c>
      <c r="O1674">
        <v>0.52583333333333337</v>
      </c>
      <c r="P1674">
        <v>3</v>
      </c>
      <c r="Q1674">
        <v>109</v>
      </c>
      <c r="R1674">
        <v>3</v>
      </c>
      <c r="S1674">
        <v>3</v>
      </c>
      <c r="T1674">
        <v>8</v>
      </c>
      <c r="U1674">
        <v>3</v>
      </c>
      <c r="V1674">
        <v>0</v>
      </c>
      <c r="W1674">
        <v>0</v>
      </c>
      <c r="X1674">
        <v>20.412233000000001</v>
      </c>
      <c r="Y1674">
        <v>3.610306</v>
      </c>
      <c r="Z1674">
        <v>9.3462925000000006</v>
      </c>
      <c r="AA1674">
        <v>9.1100619999999993E-2</v>
      </c>
      <c r="AB1674">
        <v>7.1159543999999997</v>
      </c>
      <c r="AC1674">
        <v>0.67094399999999998</v>
      </c>
      <c r="AD1674">
        <v>0</v>
      </c>
      <c r="AE1674">
        <v>0</v>
      </c>
      <c r="AF1674">
        <v>41.246830000000003</v>
      </c>
    </row>
    <row r="1675" spans="1:32" x14ac:dyDescent="0.3">
      <c r="A1675">
        <v>2805682</v>
      </c>
      <c r="B1675">
        <v>1</v>
      </c>
      <c r="C1675" t="s">
        <v>82</v>
      </c>
      <c r="D1675" t="s">
        <v>113</v>
      </c>
      <c r="E1675" t="s">
        <v>6408</v>
      </c>
      <c r="F1675" t="s">
        <v>6409</v>
      </c>
      <c r="G1675" t="s">
        <v>31548</v>
      </c>
      <c r="H1675" t="s">
        <v>311</v>
      </c>
      <c r="I1675" t="s">
        <v>78</v>
      </c>
      <c r="J1675" t="s">
        <v>135</v>
      </c>
      <c r="K1675" t="s">
        <v>22</v>
      </c>
      <c r="L1675" t="s">
        <v>136</v>
      </c>
      <c r="M1675" t="s">
        <v>6410</v>
      </c>
      <c r="N1675" t="s">
        <v>6411</v>
      </c>
      <c r="O1675">
        <v>1.0486111111111112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0.85000675999999997</v>
      </c>
      <c r="AD1675">
        <v>0</v>
      </c>
      <c r="AE1675">
        <v>0</v>
      </c>
      <c r="AF1675">
        <v>0.85000675999999997</v>
      </c>
    </row>
    <row r="1676" spans="1:32" x14ac:dyDescent="0.3">
      <c r="A1676">
        <v>2805675</v>
      </c>
      <c r="B1676">
        <v>1</v>
      </c>
      <c r="C1676" t="s">
        <v>82</v>
      </c>
      <c r="D1676" t="s">
        <v>98</v>
      </c>
      <c r="E1676" t="s">
        <v>6412</v>
      </c>
      <c r="F1676" t="s">
        <v>6413</v>
      </c>
      <c r="G1676" t="s">
        <v>31548</v>
      </c>
      <c r="H1676" t="s">
        <v>893</v>
      </c>
      <c r="I1676" t="s">
        <v>78</v>
      </c>
      <c r="J1676" t="s">
        <v>135</v>
      </c>
      <c r="K1676" t="s">
        <v>22</v>
      </c>
      <c r="L1676" t="s">
        <v>136</v>
      </c>
      <c r="M1676" t="s">
        <v>6414</v>
      </c>
      <c r="N1676" t="s">
        <v>6415</v>
      </c>
      <c r="O1676">
        <v>2.6475</v>
      </c>
      <c r="P1676">
        <v>0</v>
      </c>
      <c r="Q1676">
        <v>3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1.3652413999999999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1.3652413999999999</v>
      </c>
    </row>
    <row r="1677" spans="1:32" x14ac:dyDescent="0.3">
      <c r="A1677">
        <v>2805669</v>
      </c>
      <c r="B1677">
        <v>1</v>
      </c>
      <c r="C1677" t="s">
        <v>82</v>
      </c>
      <c r="D1677" t="s">
        <v>90</v>
      </c>
      <c r="E1677" t="s">
        <v>6416</v>
      </c>
      <c r="F1677" t="s">
        <v>6417</v>
      </c>
      <c r="G1677" t="s">
        <v>31546</v>
      </c>
      <c r="H1677" t="s">
        <v>409</v>
      </c>
      <c r="I1677" t="s">
        <v>78</v>
      </c>
      <c r="J1677" t="s">
        <v>135</v>
      </c>
      <c r="K1677" t="s">
        <v>3</v>
      </c>
      <c r="L1677" t="s">
        <v>136</v>
      </c>
      <c r="M1677" t="s">
        <v>6418</v>
      </c>
      <c r="N1677" t="s">
        <v>6419</v>
      </c>
      <c r="O1677">
        <v>1.9280555555555556</v>
      </c>
      <c r="P1677">
        <v>0</v>
      </c>
      <c r="Q1677">
        <v>80</v>
      </c>
      <c r="R1677">
        <v>0</v>
      </c>
      <c r="S1677">
        <v>0</v>
      </c>
      <c r="T1677">
        <v>0</v>
      </c>
      <c r="U1677">
        <v>5</v>
      </c>
      <c r="V1677">
        <v>0</v>
      </c>
      <c r="W1677">
        <v>0</v>
      </c>
      <c r="X1677">
        <v>0</v>
      </c>
      <c r="Y1677">
        <v>52.487929999999999</v>
      </c>
      <c r="Z1677">
        <v>0</v>
      </c>
      <c r="AA1677">
        <v>0</v>
      </c>
      <c r="AB1677">
        <v>0</v>
      </c>
      <c r="AC1677">
        <v>18.513656999999998</v>
      </c>
      <c r="AD1677">
        <v>0</v>
      </c>
      <c r="AE1677">
        <v>0</v>
      </c>
      <c r="AF1677">
        <v>71.001589999999993</v>
      </c>
    </row>
    <row r="1678" spans="1:32" x14ac:dyDescent="0.3">
      <c r="A1678">
        <v>2805548</v>
      </c>
      <c r="B1678">
        <v>1</v>
      </c>
      <c r="C1678" t="s">
        <v>82</v>
      </c>
      <c r="D1678" t="s">
        <v>113</v>
      </c>
      <c r="E1678" t="s">
        <v>6420</v>
      </c>
      <c r="F1678" t="s">
        <v>6421</v>
      </c>
      <c r="G1678" t="s">
        <v>31548</v>
      </c>
      <c r="H1678" t="s">
        <v>893</v>
      </c>
      <c r="I1678" t="s">
        <v>78</v>
      </c>
      <c r="J1678" t="s">
        <v>135</v>
      </c>
      <c r="K1678" t="s">
        <v>22</v>
      </c>
      <c r="L1678" t="s">
        <v>136</v>
      </c>
      <c r="M1678" t="s">
        <v>6422</v>
      </c>
      <c r="N1678" t="s">
        <v>6423</v>
      </c>
      <c r="O1678">
        <v>2.2174999999999998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</row>
    <row r="1679" spans="1:32" x14ac:dyDescent="0.3">
      <c r="A1679">
        <v>2805472</v>
      </c>
      <c r="B1679">
        <v>1</v>
      </c>
      <c r="C1679" t="s">
        <v>82</v>
      </c>
      <c r="D1679" t="s">
        <v>112</v>
      </c>
      <c r="E1679" t="s">
        <v>6424</v>
      </c>
      <c r="F1679" t="s">
        <v>6425</v>
      </c>
      <c r="G1679" t="s">
        <v>31546</v>
      </c>
      <c r="H1679" t="s">
        <v>145</v>
      </c>
      <c r="I1679" t="s">
        <v>78</v>
      </c>
      <c r="J1679" t="s">
        <v>135</v>
      </c>
      <c r="K1679" t="s">
        <v>22</v>
      </c>
      <c r="L1679" t="s">
        <v>136</v>
      </c>
      <c r="M1679" t="s">
        <v>6426</v>
      </c>
      <c r="N1679" t="s">
        <v>6427</v>
      </c>
      <c r="O1679">
        <v>1.9541666666666666</v>
      </c>
      <c r="P1679">
        <v>0</v>
      </c>
      <c r="Q1679">
        <v>10</v>
      </c>
      <c r="R1679">
        <v>0</v>
      </c>
      <c r="S1679">
        <v>0</v>
      </c>
      <c r="T1679">
        <v>0</v>
      </c>
      <c r="U1679">
        <v>2</v>
      </c>
      <c r="V1679">
        <v>0</v>
      </c>
      <c r="W1679">
        <v>0</v>
      </c>
      <c r="X1679">
        <v>0</v>
      </c>
      <c r="Y1679">
        <v>6.3030577000000001</v>
      </c>
      <c r="Z1679">
        <v>0</v>
      </c>
      <c r="AA1679">
        <v>0</v>
      </c>
      <c r="AB1679">
        <v>0</v>
      </c>
      <c r="AC1679">
        <v>4.8279357000000003</v>
      </c>
      <c r="AD1679">
        <v>0</v>
      </c>
      <c r="AE1679">
        <v>0</v>
      </c>
      <c r="AF1679">
        <v>11.130993</v>
      </c>
    </row>
    <row r="1680" spans="1:32" x14ac:dyDescent="0.3">
      <c r="A1680">
        <v>2804540</v>
      </c>
      <c r="B1680">
        <v>1</v>
      </c>
      <c r="C1680" t="s">
        <v>83</v>
      </c>
      <c r="D1680" t="s">
        <v>124</v>
      </c>
      <c r="E1680" t="s">
        <v>6428</v>
      </c>
      <c r="F1680" t="s">
        <v>6429</v>
      </c>
      <c r="G1680" t="s">
        <v>31546</v>
      </c>
      <c r="H1680" t="s">
        <v>223</v>
      </c>
      <c r="I1680" t="s">
        <v>78</v>
      </c>
      <c r="J1680" t="s">
        <v>135</v>
      </c>
      <c r="K1680" t="s">
        <v>22</v>
      </c>
      <c r="L1680" t="s">
        <v>136</v>
      </c>
      <c r="M1680" t="s">
        <v>6430</v>
      </c>
      <c r="N1680" t="s">
        <v>6431</v>
      </c>
      <c r="O1680">
        <v>1.5605555555555555</v>
      </c>
      <c r="P1680">
        <v>0</v>
      </c>
      <c r="Q1680">
        <v>6</v>
      </c>
      <c r="R1680">
        <v>0</v>
      </c>
      <c r="S1680">
        <v>7</v>
      </c>
      <c r="T1680">
        <v>0</v>
      </c>
      <c r="U1680">
        <v>1</v>
      </c>
      <c r="V1680">
        <v>0</v>
      </c>
      <c r="W1680">
        <v>0</v>
      </c>
      <c r="X1680">
        <v>0</v>
      </c>
      <c r="Y1680">
        <v>0.14261918000000001</v>
      </c>
      <c r="Z1680">
        <v>0</v>
      </c>
      <c r="AA1680">
        <v>2.0503999999999998</v>
      </c>
      <c r="AB1680">
        <v>0</v>
      </c>
      <c r="AC1680">
        <v>2.288259</v>
      </c>
      <c r="AD1680">
        <v>0</v>
      </c>
      <c r="AE1680">
        <v>0</v>
      </c>
      <c r="AF1680">
        <v>4.4812783999999999</v>
      </c>
    </row>
    <row r="1681" spans="1:32" x14ac:dyDescent="0.3">
      <c r="A1681">
        <v>2804520</v>
      </c>
      <c r="B1681">
        <v>1</v>
      </c>
      <c r="C1681" t="s">
        <v>83</v>
      </c>
      <c r="D1681" t="s">
        <v>125</v>
      </c>
      <c r="E1681" t="s">
        <v>6432</v>
      </c>
      <c r="F1681" t="s">
        <v>6433</v>
      </c>
      <c r="G1681" t="s">
        <v>31548</v>
      </c>
      <c r="H1681" t="s">
        <v>893</v>
      </c>
      <c r="I1681" t="s">
        <v>78</v>
      </c>
      <c r="J1681" t="s">
        <v>135</v>
      </c>
      <c r="K1681" t="s">
        <v>22</v>
      </c>
      <c r="L1681" t="s">
        <v>136</v>
      </c>
      <c r="M1681" t="s">
        <v>6434</v>
      </c>
      <c r="N1681" t="s">
        <v>6435</v>
      </c>
      <c r="O1681">
        <v>1.2519444444444445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2.3302103999999999</v>
      </c>
      <c r="AD1681">
        <v>0</v>
      </c>
      <c r="AE1681">
        <v>0</v>
      </c>
      <c r="AF1681">
        <v>2.3302103999999999</v>
      </c>
    </row>
    <row r="1682" spans="1:32" x14ac:dyDescent="0.3">
      <c r="A1682">
        <v>2804539</v>
      </c>
      <c r="B1682">
        <v>1</v>
      </c>
      <c r="C1682" t="s">
        <v>82</v>
      </c>
      <c r="D1682" t="s">
        <v>92</v>
      </c>
      <c r="E1682" t="s">
        <v>6436</v>
      </c>
      <c r="F1682" t="s">
        <v>6437</v>
      </c>
      <c r="G1682" t="s">
        <v>31551</v>
      </c>
      <c r="H1682" t="s">
        <v>624</v>
      </c>
      <c r="I1682" t="s">
        <v>79</v>
      </c>
      <c r="J1682" t="s">
        <v>135</v>
      </c>
      <c r="K1682" t="s">
        <v>22</v>
      </c>
      <c r="L1682" t="s">
        <v>136</v>
      </c>
      <c r="M1682" t="s">
        <v>6438</v>
      </c>
      <c r="N1682" t="s">
        <v>6439</v>
      </c>
      <c r="O1682">
        <v>0.67749999999999999</v>
      </c>
      <c r="P1682">
        <v>0</v>
      </c>
      <c r="Q1682">
        <v>104</v>
      </c>
      <c r="R1682">
        <v>0</v>
      </c>
      <c r="S1682">
        <v>0</v>
      </c>
      <c r="T1682">
        <v>0</v>
      </c>
      <c r="U1682">
        <v>13</v>
      </c>
      <c r="V1682">
        <v>0</v>
      </c>
      <c r="W1682">
        <v>0</v>
      </c>
      <c r="X1682">
        <v>0</v>
      </c>
      <c r="Y1682">
        <v>37.178469999999997</v>
      </c>
      <c r="Z1682">
        <v>0</v>
      </c>
      <c r="AA1682">
        <v>0</v>
      </c>
      <c r="AB1682">
        <v>0</v>
      </c>
      <c r="AC1682">
        <v>6.3120560000000001</v>
      </c>
      <c r="AD1682">
        <v>0</v>
      </c>
      <c r="AE1682">
        <v>0</v>
      </c>
      <c r="AF1682">
        <v>43.490524000000001</v>
      </c>
    </row>
    <row r="1683" spans="1:32" x14ac:dyDescent="0.3">
      <c r="A1683">
        <v>2804215</v>
      </c>
      <c r="B1683">
        <v>1</v>
      </c>
      <c r="C1683" t="s">
        <v>83</v>
      </c>
      <c r="D1683" t="s">
        <v>130</v>
      </c>
      <c r="E1683" t="s">
        <v>6440</v>
      </c>
      <c r="F1683" t="s">
        <v>6441</v>
      </c>
      <c r="G1683" t="s">
        <v>31548</v>
      </c>
      <c r="H1683" t="s">
        <v>893</v>
      </c>
      <c r="I1683" t="s">
        <v>78</v>
      </c>
      <c r="J1683" t="s">
        <v>135</v>
      </c>
      <c r="K1683" t="s">
        <v>22</v>
      </c>
      <c r="L1683" t="s">
        <v>136</v>
      </c>
      <c r="M1683" t="s">
        <v>6442</v>
      </c>
      <c r="N1683" t="s">
        <v>6443</v>
      </c>
      <c r="O1683">
        <v>3.7858333333333332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</row>
    <row r="1684" spans="1:32" x14ac:dyDescent="0.3">
      <c r="A1684">
        <v>2804236</v>
      </c>
      <c r="B1684">
        <v>1</v>
      </c>
      <c r="C1684" t="s">
        <v>82</v>
      </c>
      <c r="D1684" t="s">
        <v>103</v>
      </c>
      <c r="E1684" t="s">
        <v>6444</v>
      </c>
      <c r="F1684" t="s">
        <v>6445</v>
      </c>
      <c r="G1684" t="s">
        <v>31546</v>
      </c>
      <c r="H1684" t="s">
        <v>223</v>
      </c>
      <c r="I1684" t="s">
        <v>78</v>
      </c>
      <c r="J1684" t="s">
        <v>135</v>
      </c>
      <c r="K1684" t="s">
        <v>22</v>
      </c>
      <c r="L1684" t="s">
        <v>136</v>
      </c>
      <c r="M1684" t="s">
        <v>6446</v>
      </c>
      <c r="N1684" t="s">
        <v>6447</v>
      </c>
      <c r="O1684">
        <v>2.0638888888888891</v>
      </c>
      <c r="P1684">
        <v>0</v>
      </c>
      <c r="Q1684">
        <v>2</v>
      </c>
      <c r="R1684">
        <v>0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0</v>
      </c>
      <c r="Y1684">
        <v>0.6991986</v>
      </c>
      <c r="Z1684">
        <v>0</v>
      </c>
      <c r="AA1684">
        <v>0</v>
      </c>
      <c r="AB1684">
        <v>0</v>
      </c>
      <c r="AC1684">
        <v>8.4857610000000006E-5</v>
      </c>
      <c r="AD1684">
        <v>0</v>
      </c>
      <c r="AE1684">
        <v>0</v>
      </c>
      <c r="AF1684">
        <v>0.6992834</v>
      </c>
    </row>
    <row r="1685" spans="1:32" x14ac:dyDescent="0.3">
      <c r="A1685">
        <v>2804142</v>
      </c>
      <c r="B1685">
        <v>2</v>
      </c>
      <c r="C1685" t="s">
        <v>83</v>
      </c>
      <c r="D1685" t="s">
        <v>130</v>
      </c>
      <c r="E1685" t="s">
        <v>6448</v>
      </c>
      <c r="F1685" t="s">
        <v>6449</v>
      </c>
      <c r="G1685" t="s">
        <v>31545</v>
      </c>
      <c r="H1685" t="s">
        <v>145</v>
      </c>
      <c r="I1685" t="s">
        <v>79</v>
      </c>
      <c r="J1685" t="s">
        <v>135</v>
      </c>
      <c r="K1685" t="s">
        <v>22</v>
      </c>
      <c r="L1685" t="s">
        <v>136</v>
      </c>
      <c r="M1685" t="s">
        <v>6450</v>
      </c>
      <c r="N1685" t="s">
        <v>6451</v>
      </c>
      <c r="O1685">
        <v>0.85111111111111115</v>
      </c>
      <c r="P1685">
        <v>0</v>
      </c>
      <c r="Q1685">
        <v>0</v>
      </c>
      <c r="R1685">
        <v>0</v>
      </c>
      <c r="S1685">
        <v>0</v>
      </c>
      <c r="T1685">
        <v>2</v>
      </c>
      <c r="U1685">
        <v>325</v>
      </c>
      <c r="V1685">
        <v>0</v>
      </c>
      <c r="W1685">
        <v>4</v>
      </c>
      <c r="X1685">
        <v>0</v>
      </c>
      <c r="Y1685">
        <v>0</v>
      </c>
      <c r="Z1685">
        <v>0</v>
      </c>
      <c r="AA1685">
        <v>0</v>
      </c>
      <c r="AB1685">
        <v>11.331657999999999</v>
      </c>
      <c r="AC1685">
        <v>169.53515999999999</v>
      </c>
      <c r="AD1685">
        <v>0</v>
      </c>
      <c r="AE1685">
        <v>158.71706</v>
      </c>
      <c r="AF1685">
        <v>339.58386000000002</v>
      </c>
    </row>
    <row r="1686" spans="1:32" x14ac:dyDescent="0.3">
      <c r="A1686">
        <v>2804230</v>
      </c>
      <c r="B1686">
        <v>1</v>
      </c>
      <c r="C1686" t="s">
        <v>83</v>
      </c>
      <c r="D1686" t="s">
        <v>125</v>
      </c>
      <c r="E1686" t="s">
        <v>5887</v>
      </c>
      <c r="F1686" t="s">
        <v>5888</v>
      </c>
      <c r="G1686" t="s">
        <v>31549</v>
      </c>
      <c r="H1686" t="s">
        <v>134</v>
      </c>
      <c r="I1686" t="s">
        <v>79</v>
      </c>
      <c r="J1686" t="s">
        <v>135</v>
      </c>
      <c r="K1686" t="s">
        <v>22</v>
      </c>
      <c r="L1686" t="s">
        <v>136</v>
      </c>
      <c r="M1686" t="s">
        <v>6452</v>
      </c>
      <c r="N1686" t="s">
        <v>6453</v>
      </c>
      <c r="O1686">
        <v>0.13416666666666666</v>
      </c>
      <c r="P1686">
        <v>6</v>
      </c>
      <c r="Q1686">
        <v>792</v>
      </c>
      <c r="R1686">
        <v>44</v>
      </c>
      <c r="S1686">
        <v>24</v>
      </c>
      <c r="T1686">
        <v>13</v>
      </c>
      <c r="U1686">
        <v>57</v>
      </c>
      <c r="V1686">
        <v>5</v>
      </c>
      <c r="W1686">
        <v>0</v>
      </c>
      <c r="X1686">
        <v>0.622027</v>
      </c>
      <c r="Y1686">
        <v>12.562927999999999</v>
      </c>
      <c r="Z1686">
        <v>24.095057000000001</v>
      </c>
      <c r="AA1686">
        <v>0.39767173</v>
      </c>
      <c r="AB1686">
        <v>4.2031099999999997</v>
      </c>
      <c r="AC1686">
        <v>2.0849972000000001</v>
      </c>
      <c r="AD1686">
        <v>40.156199999999998</v>
      </c>
      <c r="AE1686">
        <v>0</v>
      </c>
      <c r="AF1686">
        <v>84.121994000000001</v>
      </c>
    </row>
    <row r="1687" spans="1:32" x14ac:dyDescent="0.3">
      <c r="A1687">
        <v>2804010</v>
      </c>
      <c r="B1687">
        <v>1</v>
      </c>
      <c r="C1687" t="s">
        <v>82</v>
      </c>
      <c r="D1687" t="s">
        <v>100</v>
      </c>
      <c r="E1687" t="s">
        <v>6454</v>
      </c>
      <c r="F1687" t="s">
        <v>6455</v>
      </c>
      <c r="G1687" t="s">
        <v>31550</v>
      </c>
      <c r="H1687" t="s">
        <v>380</v>
      </c>
      <c r="I1687" t="s">
        <v>78</v>
      </c>
      <c r="J1687" t="s">
        <v>135</v>
      </c>
      <c r="K1687" t="s">
        <v>22</v>
      </c>
      <c r="L1687" t="s">
        <v>136</v>
      </c>
      <c r="M1687" t="s">
        <v>6456</v>
      </c>
      <c r="N1687" t="s">
        <v>6457</v>
      </c>
      <c r="O1687">
        <v>2.0252777777777777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17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31.617699000000002</v>
      </c>
      <c r="AD1687">
        <v>0</v>
      </c>
      <c r="AE1687">
        <v>0</v>
      </c>
      <c r="AF1687">
        <v>31.617699000000002</v>
      </c>
    </row>
    <row r="1688" spans="1:32" x14ac:dyDescent="0.3">
      <c r="A1688">
        <v>2804016</v>
      </c>
      <c r="B1688">
        <v>1</v>
      </c>
      <c r="C1688" t="s">
        <v>82</v>
      </c>
      <c r="D1688" t="s">
        <v>94</v>
      </c>
      <c r="E1688" t="s">
        <v>6458</v>
      </c>
      <c r="F1688" t="s">
        <v>6459</v>
      </c>
      <c r="G1688" t="s">
        <v>31546</v>
      </c>
      <c r="H1688" t="s">
        <v>3126</v>
      </c>
      <c r="I1688" t="s">
        <v>78</v>
      </c>
      <c r="J1688" t="s">
        <v>135</v>
      </c>
      <c r="K1688" t="s">
        <v>22</v>
      </c>
      <c r="L1688" t="s">
        <v>136</v>
      </c>
      <c r="M1688" t="s">
        <v>6460</v>
      </c>
      <c r="N1688" t="s">
        <v>6461</v>
      </c>
      <c r="O1688">
        <v>2.8555555555555556</v>
      </c>
      <c r="P1688">
        <v>0</v>
      </c>
      <c r="Q1688">
        <v>47</v>
      </c>
      <c r="R1688">
        <v>0</v>
      </c>
      <c r="S1688">
        <v>0</v>
      </c>
      <c r="T1688">
        <v>0</v>
      </c>
      <c r="U1688">
        <v>5</v>
      </c>
      <c r="V1688">
        <v>0</v>
      </c>
      <c r="W1688">
        <v>0</v>
      </c>
      <c r="X1688">
        <v>0</v>
      </c>
      <c r="Y1688">
        <v>14.077149</v>
      </c>
      <c r="Z1688">
        <v>0</v>
      </c>
      <c r="AA1688">
        <v>0</v>
      </c>
      <c r="AB1688">
        <v>0</v>
      </c>
      <c r="AC1688">
        <v>5.8154244000000004</v>
      </c>
      <c r="AD1688">
        <v>0</v>
      </c>
      <c r="AE1688">
        <v>0</v>
      </c>
      <c r="AF1688">
        <v>19.892574</v>
      </c>
    </row>
    <row r="1689" spans="1:32" x14ac:dyDescent="0.3">
      <c r="A1689">
        <v>2803969</v>
      </c>
      <c r="B1689">
        <v>1</v>
      </c>
      <c r="C1689" t="s">
        <v>82</v>
      </c>
      <c r="D1689" t="s">
        <v>92</v>
      </c>
      <c r="E1689" t="s">
        <v>6462</v>
      </c>
      <c r="F1689" t="s">
        <v>6463</v>
      </c>
      <c r="G1689" t="s">
        <v>31548</v>
      </c>
      <c r="H1689" t="s">
        <v>311</v>
      </c>
      <c r="I1689" t="s">
        <v>78</v>
      </c>
      <c r="J1689" t="s">
        <v>135</v>
      </c>
      <c r="K1689" t="s">
        <v>22</v>
      </c>
      <c r="L1689" t="s">
        <v>136</v>
      </c>
      <c r="M1689" t="s">
        <v>6464</v>
      </c>
      <c r="N1689" t="s">
        <v>6465</v>
      </c>
      <c r="O1689">
        <v>0.87666666666666671</v>
      </c>
      <c r="P1689">
        <v>0</v>
      </c>
      <c r="Q1689">
        <v>1</v>
      </c>
      <c r="R1689">
        <v>0</v>
      </c>
      <c r="S1689">
        <v>0</v>
      </c>
      <c r="T1689">
        <v>0</v>
      </c>
      <c r="U1689">
        <v>13</v>
      </c>
      <c r="V1689">
        <v>0</v>
      </c>
      <c r="W1689">
        <v>0</v>
      </c>
      <c r="X1689">
        <v>0</v>
      </c>
      <c r="Y1689">
        <v>2.3542931E-2</v>
      </c>
      <c r="Z1689">
        <v>0</v>
      </c>
      <c r="AA1689">
        <v>0</v>
      </c>
      <c r="AB1689">
        <v>0</v>
      </c>
      <c r="AC1689">
        <v>3.4025319000000001</v>
      </c>
      <c r="AD1689">
        <v>0</v>
      </c>
      <c r="AE1689">
        <v>0</v>
      </c>
      <c r="AF1689">
        <v>3.4260747</v>
      </c>
    </row>
    <row r="1690" spans="1:32" x14ac:dyDescent="0.3">
      <c r="A1690">
        <v>2803980</v>
      </c>
      <c r="B1690">
        <v>1</v>
      </c>
      <c r="C1690" t="s">
        <v>82</v>
      </c>
      <c r="D1690" t="s">
        <v>84</v>
      </c>
      <c r="E1690" t="s">
        <v>6466</v>
      </c>
      <c r="F1690" t="s">
        <v>6467</v>
      </c>
      <c r="G1690" t="s">
        <v>31551</v>
      </c>
      <c r="H1690" t="s">
        <v>134</v>
      </c>
      <c r="I1690" t="s">
        <v>79</v>
      </c>
      <c r="J1690" t="s">
        <v>135</v>
      </c>
      <c r="K1690" t="s">
        <v>22</v>
      </c>
      <c r="L1690" t="s">
        <v>136</v>
      </c>
      <c r="M1690" t="s">
        <v>6468</v>
      </c>
      <c r="N1690" t="s">
        <v>6469</v>
      </c>
      <c r="O1690">
        <v>0.69444444444444442</v>
      </c>
      <c r="P1690">
        <v>1</v>
      </c>
      <c r="Q1690">
        <v>122</v>
      </c>
      <c r="R1690">
        <v>2</v>
      </c>
      <c r="S1690">
        <v>0</v>
      </c>
      <c r="T1690">
        <v>3</v>
      </c>
      <c r="U1690">
        <v>8</v>
      </c>
      <c r="V1690">
        <v>0</v>
      </c>
      <c r="W1690">
        <v>0</v>
      </c>
      <c r="X1690">
        <v>0.24241025999999999</v>
      </c>
      <c r="Y1690">
        <v>16.171558000000001</v>
      </c>
      <c r="Z1690">
        <v>1.2526155000000001</v>
      </c>
      <c r="AA1690">
        <v>0</v>
      </c>
      <c r="AB1690">
        <v>2.2710433000000001</v>
      </c>
      <c r="AC1690">
        <v>24.486317</v>
      </c>
      <c r="AD1690">
        <v>0</v>
      </c>
      <c r="AE1690">
        <v>0</v>
      </c>
      <c r="AF1690">
        <v>44.423943000000001</v>
      </c>
    </row>
    <row r="1691" spans="1:32" x14ac:dyDescent="0.3">
      <c r="A1691">
        <v>2803979</v>
      </c>
      <c r="B1691">
        <v>1</v>
      </c>
      <c r="C1691" t="s">
        <v>82</v>
      </c>
      <c r="D1691" t="s">
        <v>106</v>
      </c>
      <c r="E1691" t="s">
        <v>6470</v>
      </c>
      <c r="F1691" t="s">
        <v>880</v>
      </c>
      <c r="G1691" t="s">
        <v>31546</v>
      </c>
      <c r="H1691" t="s">
        <v>648</v>
      </c>
      <c r="I1691" t="s">
        <v>78</v>
      </c>
      <c r="J1691" t="s">
        <v>135</v>
      </c>
      <c r="K1691" t="s">
        <v>22</v>
      </c>
      <c r="L1691" t="s">
        <v>186</v>
      </c>
      <c r="M1691" t="s">
        <v>6471</v>
      </c>
      <c r="N1691" t="s">
        <v>6472</v>
      </c>
      <c r="O1691">
        <v>8.3105555555555561</v>
      </c>
      <c r="P1691">
        <v>0</v>
      </c>
      <c r="Q1691">
        <v>157</v>
      </c>
      <c r="R1691">
        <v>0</v>
      </c>
      <c r="S1691">
        <v>11</v>
      </c>
      <c r="T1691">
        <v>0</v>
      </c>
      <c r="U1691">
        <v>14</v>
      </c>
      <c r="V1691">
        <v>0</v>
      </c>
      <c r="W1691">
        <v>0</v>
      </c>
      <c r="X1691">
        <v>0</v>
      </c>
      <c r="Y1691">
        <v>349.57504</v>
      </c>
      <c r="Z1691">
        <v>0</v>
      </c>
      <c r="AA1691">
        <v>9.256869</v>
      </c>
      <c r="AB1691">
        <v>0</v>
      </c>
      <c r="AC1691">
        <v>130.68764999999999</v>
      </c>
      <c r="AD1691">
        <v>0</v>
      </c>
      <c r="AE1691">
        <v>0</v>
      </c>
      <c r="AF1691">
        <v>489.51952999999997</v>
      </c>
    </row>
    <row r="1692" spans="1:32" x14ac:dyDescent="0.3">
      <c r="A1692">
        <v>2803357</v>
      </c>
      <c r="B1692">
        <v>1</v>
      </c>
      <c r="C1692" t="s">
        <v>83</v>
      </c>
      <c r="D1692" t="s">
        <v>115</v>
      </c>
      <c r="E1692" t="s">
        <v>6473</v>
      </c>
      <c r="F1692" t="s">
        <v>6474</v>
      </c>
      <c r="G1692" t="s">
        <v>31548</v>
      </c>
      <c r="H1692" t="s">
        <v>311</v>
      </c>
      <c r="I1692" t="s">
        <v>78</v>
      </c>
      <c r="J1692" t="s">
        <v>135</v>
      </c>
      <c r="K1692" t="s">
        <v>22</v>
      </c>
      <c r="L1692" t="s">
        <v>136</v>
      </c>
      <c r="M1692" t="s">
        <v>6475</v>
      </c>
      <c r="N1692" t="s">
        <v>6476</v>
      </c>
      <c r="O1692">
        <v>0.86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0.62284105999999995</v>
      </c>
      <c r="AD1692">
        <v>0</v>
      </c>
      <c r="AE1692">
        <v>0</v>
      </c>
      <c r="AF1692">
        <v>0.62284105999999995</v>
      </c>
    </row>
    <row r="1693" spans="1:32" x14ac:dyDescent="0.3">
      <c r="A1693">
        <v>2803354</v>
      </c>
      <c r="B1693">
        <v>1</v>
      </c>
      <c r="C1693" t="s">
        <v>83</v>
      </c>
      <c r="D1693" t="s">
        <v>125</v>
      </c>
      <c r="E1693" t="s">
        <v>6477</v>
      </c>
      <c r="F1693" t="s">
        <v>6478</v>
      </c>
      <c r="G1693" t="s">
        <v>31552</v>
      </c>
      <c r="H1693" t="s">
        <v>145</v>
      </c>
      <c r="I1693" t="s">
        <v>78</v>
      </c>
      <c r="J1693" t="s">
        <v>135</v>
      </c>
      <c r="K1693" t="s">
        <v>22</v>
      </c>
      <c r="L1693" t="s">
        <v>136</v>
      </c>
      <c r="M1693" t="s">
        <v>6479</v>
      </c>
      <c r="N1693" t="s">
        <v>6480</v>
      </c>
      <c r="O1693">
        <v>0.98722222222222222</v>
      </c>
      <c r="P1693">
        <v>0</v>
      </c>
      <c r="Q1693">
        <v>116</v>
      </c>
      <c r="R1693">
        <v>0</v>
      </c>
      <c r="S1693">
        <v>9</v>
      </c>
      <c r="T1693">
        <v>0</v>
      </c>
      <c r="U1693">
        <v>15</v>
      </c>
      <c r="V1693">
        <v>0</v>
      </c>
      <c r="W1693">
        <v>0</v>
      </c>
      <c r="X1693">
        <v>0</v>
      </c>
      <c r="Y1693">
        <v>15.187018999999999</v>
      </c>
      <c r="Z1693">
        <v>0</v>
      </c>
      <c r="AA1693">
        <v>11.202500000000001</v>
      </c>
      <c r="AB1693">
        <v>0</v>
      </c>
      <c r="AC1693">
        <v>1.7318708</v>
      </c>
      <c r="AD1693">
        <v>0</v>
      </c>
      <c r="AE1693">
        <v>0</v>
      </c>
      <c r="AF1693">
        <v>28.121390000000002</v>
      </c>
    </row>
    <row r="1694" spans="1:32" x14ac:dyDescent="0.3">
      <c r="A1694">
        <v>2803349</v>
      </c>
      <c r="B1694">
        <v>1</v>
      </c>
      <c r="C1694" t="s">
        <v>82</v>
      </c>
      <c r="D1694" t="s">
        <v>90</v>
      </c>
      <c r="E1694" t="s">
        <v>6481</v>
      </c>
      <c r="F1694" t="s">
        <v>6482</v>
      </c>
      <c r="G1694" t="s">
        <v>31551</v>
      </c>
      <c r="H1694" t="s">
        <v>185</v>
      </c>
      <c r="I1694" t="s">
        <v>79</v>
      </c>
      <c r="J1694" t="s">
        <v>248</v>
      </c>
      <c r="K1694" t="s">
        <v>22</v>
      </c>
      <c r="L1694" t="s">
        <v>136</v>
      </c>
      <c r="M1694" t="s">
        <v>6483</v>
      </c>
      <c r="N1694" t="s">
        <v>6484</v>
      </c>
      <c r="O1694">
        <v>1.0833333333333334E-2</v>
      </c>
      <c r="P1694">
        <v>0</v>
      </c>
      <c r="Q1694">
        <v>783</v>
      </c>
      <c r="R1694">
        <v>0</v>
      </c>
      <c r="S1694">
        <v>0</v>
      </c>
      <c r="T1694">
        <v>0</v>
      </c>
      <c r="U1694">
        <v>47</v>
      </c>
      <c r="V1694">
        <v>0</v>
      </c>
      <c r="W1694">
        <v>0</v>
      </c>
      <c r="X1694">
        <v>0</v>
      </c>
      <c r="Y1694">
        <v>2.0622253000000001</v>
      </c>
      <c r="Z1694">
        <v>0</v>
      </c>
      <c r="AA1694">
        <v>0</v>
      </c>
      <c r="AB1694">
        <v>0</v>
      </c>
      <c r="AC1694">
        <v>0.31912302999999997</v>
      </c>
      <c r="AD1694">
        <v>0</v>
      </c>
      <c r="AE1694">
        <v>0</v>
      </c>
      <c r="AF1694">
        <v>2.3813483999999998</v>
      </c>
    </row>
    <row r="1695" spans="1:32" x14ac:dyDescent="0.3">
      <c r="A1695">
        <v>2802966</v>
      </c>
      <c r="B1695">
        <v>1</v>
      </c>
      <c r="C1695" t="s">
        <v>82</v>
      </c>
      <c r="D1695" t="s">
        <v>84</v>
      </c>
      <c r="E1695" t="s">
        <v>6485</v>
      </c>
      <c r="F1695" t="s">
        <v>6486</v>
      </c>
      <c r="G1695" t="s">
        <v>31548</v>
      </c>
      <c r="H1695" t="s">
        <v>333</v>
      </c>
      <c r="I1695" t="s">
        <v>78</v>
      </c>
      <c r="J1695" t="s">
        <v>135</v>
      </c>
      <c r="K1695" t="s">
        <v>22</v>
      </c>
      <c r="L1695" t="s">
        <v>136</v>
      </c>
      <c r="M1695" t="s">
        <v>6487</v>
      </c>
      <c r="N1695" t="s">
        <v>6488</v>
      </c>
      <c r="O1695">
        <v>2.6136111111111111</v>
      </c>
      <c r="P1695">
        <v>0</v>
      </c>
      <c r="Q1695">
        <v>1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0.45500049999999997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0.45500049999999997</v>
      </c>
    </row>
    <row r="1696" spans="1:32" x14ac:dyDescent="0.3">
      <c r="A1696">
        <v>2802797</v>
      </c>
      <c r="B1696">
        <v>1</v>
      </c>
      <c r="C1696" t="s">
        <v>82</v>
      </c>
      <c r="D1696" t="s">
        <v>112</v>
      </c>
      <c r="E1696" t="s">
        <v>6489</v>
      </c>
      <c r="F1696" t="s">
        <v>6490</v>
      </c>
      <c r="G1696" t="s">
        <v>31548</v>
      </c>
      <c r="H1696" t="s">
        <v>333</v>
      </c>
      <c r="I1696" t="s">
        <v>78</v>
      </c>
      <c r="J1696" t="s">
        <v>135</v>
      </c>
      <c r="K1696" t="s">
        <v>22</v>
      </c>
      <c r="L1696" t="s">
        <v>136</v>
      </c>
      <c r="M1696" t="s">
        <v>6491</v>
      </c>
      <c r="N1696" t="s">
        <v>6492</v>
      </c>
      <c r="O1696">
        <v>1.1000000000000001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3.3415914</v>
      </c>
      <c r="AD1696">
        <v>0</v>
      </c>
      <c r="AE1696">
        <v>0</v>
      </c>
      <c r="AF1696">
        <v>3.3415914</v>
      </c>
    </row>
    <row r="1697" spans="1:32" x14ac:dyDescent="0.3">
      <c r="A1697">
        <v>2802801</v>
      </c>
      <c r="B1697">
        <v>1</v>
      </c>
      <c r="C1697" t="s">
        <v>83</v>
      </c>
      <c r="D1697" t="s">
        <v>115</v>
      </c>
      <c r="E1697" t="s">
        <v>6493</v>
      </c>
      <c r="F1697" t="s">
        <v>6494</v>
      </c>
      <c r="G1697" t="s">
        <v>31546</v>
      </c>
      <c r="H1697" t="s">
        <v>223</v>
      </c>
      <c r="I1697" t="s">
        <v>78</v>
      </c>
      <c r="J1697" t="s">
        <v>135</v>
      </c>
      <c r="K1697" t="s">
        <v>22</v>
      </c>
      <c r="L1697" t="s">
        <v>136</v>
      </c>
      <c r="M1697" t="s">
        <v>6495</v>
      </c>
      <c r="N1697" t="s">
        <v>6496</v>
      </c>
      <c r="O1697">
        <v>1.4302777777777778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4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5.7317733999999998</v>
      </c>
      <c r="AD1697">
        <v>0</v>
      </c>
      <c r="AE1697">
        <v>0</v>
      </c>
      <c r="AF1697">
        <v>5.7317733999999998</v>
      </c>
    </row>
    <row r="1698" spans="1:32" x14ac:dyDescent="0.3">
      <c r="A1698">
        <v>2802822</v>
      </c>
      <c r="B1698">
        <v>1</v>
      </c>
      <c r="C1698" t="s">
        <v>83</v>
      </c>
      <c r="D1698" t="s">
        <v>125</v>
      </c>
      <c r="E1698" t="s">
        <v>6497</v>
      </c>
      <c r="F1698" t="s">
        <v>6498</v>
      </c>
      <c r="G1698" t="s">
        <v>31552</v>
      </c>
      <c r="H1698" t="s">
        <v>665</v>
      </c>
      <c r="I1698" t="s">
        <v>78</v>
      </c>
      <c r="J1698" t="s">
        <v>135</v>
      </c>
      <c r="K1698" t="s">
        <v>22</v>
      </c>
      <c r="L1698" t="s">
        <v>136</v>
      </c>
      <c r="M1698" t="s">
        <v>6499</v>
      </c>
      <c r="N1698" t="s">
        <v>6500</v>
      </c>
      <c r="O1698">
        <v>2.3880555555555554</v>
      </c>
      <c r="P1698">
        <v>0</v>
      </c>
      <c r="Q1698">
        <v>131</v>
      </c>
      <c r="R1698">
        <v>0</v>
      </c>
      <c r="S1698">
        <v>7</v>
      </c>
      <c r="T1698">
        <v>0</v>
      </c>
      <c r="U1698">
        <v>13</v>
      </c>
      <c r="V1698">
        <v>0</v>
      </c>
      <c r="W1698">
        <v>0</v>
      </c>
      <c r="X1698">
        <v>0</v>
      </c>
      <c r="Y1698">
        <v>53.802970000000002</v>
      </c>
      <c r="Z1698">
        <v>0</v>
      </c>
      <c r="AA1698">
        <v>1.5175904</v>
      </c>
      <c r="AB1698">
        <v>0</v>
      </c>
      <c r="AC1698">
        <v>10.092257</v>
      </c>
      <c r="AD1698">
        <v>0</v>
      </c>
      <c r="AE1698">
        <v>0</v>
      </c>
      <c r="AF1698">
        <v>65.412819999999996</v>
      </c>
    </row>
    <row r="1699" spans="1:32" x14ac:dyDescent="0.3">
      <c r="A1699">
        <v>2802805</v>
      </c>
      <c r="B1699">
        <v>1</v>
      </c>
      <c r="C1699" t="s">
        <v>82</v>
      </c>
      <c r="D1699" t="s">
        <v>98</v>
      </c>
      <c r="E1699" t="s">
        <v>6501</v>
      </c>
      <c r="F1699" t="s">
        <v>6502</v>
      </c>
      <c r="G1699" t="s">
        <v>31552</v>
      </c>
      <c r="H1699" t="s">
        <v>1297</v>
      </c>
      <c r="I1699" t="s">
        <v>78</v>
      </c>
      <c r="J1699" t="s">
        <v>135</v>
      </c>
      <c r="K1699" t="s">
        <v>22</v>
      </c>
      <c r="L1699" t="s">
        <v>136</v>
      </c>
      <c r="M1699" t="s">
        <v>6503</v>
      </c>
      <c r="N1699" t="s">
        <v>6504</v>
      </c>
      <c r="O1699">
        <v>0.75388888888888894</v>
      </c>
      <c r="P1699">
        <v>0</v>
      </c>
      <c r="Q1699">
        <v>688</v>
      </c>
      <c r="R1699">
        <v>0</v>
      </c>
      <c r="S1699">
        <v>0</v>
      </c>
      <c r="T1699">
        <v>0</v>
      </c>
      <c r="U1699">
        <v>17</v>
      </c>
      <c r="V1699">
        <v>0</v>
      </c>
      <c r="W1699">
        <v>0</v>
      </c>
      <c r="X1699">
        <v>0</v>
      </c>
      <c r="Y1699">
        <v>177.04062999999999</v>
      </c>
      <c r="Z1699">
        <v>0</v>
      </c>
      <c r="AA1699">
        <v>0</v>
      </c>
      <c r="AB1699">
        <v>0</v>
      </c>
      <c r="AC1699">
        <v>8.3078979999999998</v>
      </c>
      <c r="AD1699">
        <v>0</v>
      </c>
      <c r="AE1699">
        <v>0</v>
      </c>
      <c r="AF1699">
        <v>185.34854000000001</v>
      </c>
    </row>
    <row r="1700" spans="1:32" x14ac:dyDescent="0.3">
      <c r="A1700">
        <v>2802816</v>
      </c>
      <c r="B1700">
        <v>1</v>
      </c>
      <c r="C1700" t="s">
        <v>82</v>
      </c>
      <c r="D1700" t="s">
        <v>90</v>
      </c>
      <c r="E1700" t="s">
        <v>6505</v>
      </c>
      <c r="F1700" t="s">
        <v>6506</v>
      </c>
      <c r="G1700" t="s">
        <v>31552</v>
      </c>
      <c r="H1700" t="s">
        <v>145</v>
      </c>
      <c r="I1700" t="s">
        <v>78</v>
      </c>
      <c r="J1700" t="s">
        <v>135</v>
      </c>
      <c r="K1700" t="s">
        <v>22</v>
      </c>
      <c r="L1700" t="s">
        <v>136</v>
      </c>
      <c r="M1700" t="s">
        <v>6507</v>
      </c>
      <c r="N1700" t="s">
        <v>6508</v>
      </c>
      <c r="O1700">
        <v>1.655</v>
      </c>
      <c r="P1700">
        <v>0</v>
      </c>
      <c r="Q1700">
        <v>903</v>
      </c>
      <c r="R1700">
        <v>0</v>
      </c>
      <c r="S1700">
        <v>0</v>
      </c>
      <c r="T1700">
        <v>0</v>
      </c>
      <c r="U1700">
        <v>57</v>
      </c>
      <c r="V1700">
        <v>0</v>
      </c>
      <c r="W1700">
        <v>0</v>
      </c>
      <c r="X1700">
        <v>0</v>
      </c>
      <c r="Y1700">
        <v>355.51328000000001</v>
      </c>
      <c r="Z1700">
        <v>0</v>
      </c>
      <c r="AA1700">
        <v>0</v>
      </c>
      <c r="AB1700">
        <v>0</v>
      </c>
      <c r="AC1700">
        <v>55.283783</v>
      </c>
      <c r="AD1700">
        <v>0</v>
      </c>
      <c r="AE1700">
        <v>0</v>
      </c>
      <c r="AF1700">
        <v>410.79705999999999</v>
      </c>
    </row>
    <row r="1701" spans="1:32" x14ac:dyDescent="0.3">
      <c r="A1701">
        <v>2802825</v>
      </c>
      <c r="B1701">
        <v>1</v>
      </c>
      <c r="C1701" t="s">
        <v>83</v>
      </c>
      <c r="D1701" t="s">
        <v>123</v>
      </c>
      <c r="E1701" t="s">
        <v>6509</v>
      </c>
      <c r="F1701" t="s">
        <v>6510</v>
      </c>
      <c r="G1701" t="s">
        <v>31549</v>
      </c>
      <c r="H1701" t="s">
        <v>134</v>
      </c>
      <c r="I1701" t="s">
        <v>79</v>
      </c>
      <c r="J1701" t="s">
        <v>135</v>
      </c>
      <c r="K1701" t="s">
        <v>22</v>
      </c>
      <c r="L1701" t="s">
        <v>136</v>
      </c>
      <c r="M1701" t="s">
        <v>3874</v>
      </c>
      <c r="N1701" t="s">
        <v>6511</v>
      </c>
      <c r="O1701">
        <v>1.0597222222222222</v>
      </c>
      <c r="P1701">
        <v>4</v>
      </c>
      <c r="Q1701">
        <v>3642</v>
      </c>
      <c r="R1701">
        <v>19</v>
      </c>
      <c r="S1701">
        <v>103</v>
      </c>
      <c r="T1701">
        <v>23</v>
      </c>
      <c r="U1701">
        <v>443</v>
      </c>
      <c r="V1701">
        <v>4</v>
      </c>
      <c r="W1701">
        <v>1</v>
      </c>
      <c r="X1701">
        <v>15.859918</v>
      </c>
      <c r="Y1701">
        <v>790.17633000000001</v>
      </c>
      <c r="Z1701">
        <v>19.189948999999999</v>
      </c>
      <c r="AA1701">
        <v>53.205162000000001</v>
      </c>
      <c r="AB1701">
        <v>362.79199999999997</v>
      </c>
      <c r="AC1701">
        <v>411.77289999999999</v>
      </c>
      <c r="AD1701">
        <v>1356.8792000000001</v>
      </c>
      <c r="AE1701">
        <v>9.2418165000000005</v>
      </c>
      <c r="AF1701">
        <v>3019.1172000000001</v>
      </c>
    </row>
    <row r="1702" spans="1:32" x14ac:dyDescent="0.3">
      <c r="A1702">
        <v>2802676</v>
      </c>
      <c r="B1702">
        <v>1</v>
      </c>
      <c r="C1702" t="s">
        <v>83</v>
      </c>
      <c r="D1702" t="s">
        <v>121</v>
      </c>
      <c r="E1702" t="s">
        <v>6512</v>
      </c>
      <c r="F1702" t="s">
        <v>6513</v>
      </c>
      <c r="G1702" t="s">
        <v>31551</v>
      </c>
      <c r="H1702" t="s">
        <v>134</v>
      </c>
      <c r="I1702" t="s">
        <v>79</v>
      </c>
      <c r="J1702" t="s">
        <v>135</v>
      </c>
      <c r="K1702" t="s">
        <v>22</v>
      </c>
      <c r="L1702" t="s">
        <v>136</v>
      </c>
      <c r="M1702" t="s">
        <v>6514</v>
      </c>
      <c r="N1702" t="s">
        <v>6515</v>
      </c>
      <c r="O1702">
        <v>0.59083333333333332</v>
      </c>
      <c r="P1702">
        <v>0</v>
      </c>
      <c r="Q1702">
        <v>83</v>
      </c>
      <c r="R1702">
        <v>2</v>
      </c>
      <c r="S1702">
        <v>38</v>
      </c>
      <c r="T1702">
        <v>0</v>
      </c>
      <c r="U1702">
        <v>6</v>
      </c>
      <c r="V1702">
        <v>1</v>
      </c>
      <c r="W1702">
        <v>0</v>
      </c>
      <c r="X1702">
        <v>0</v>
      </c>
      <c r="Y1702">
        <v>3.5616362000000001</v>
      </c>
      <c r="Z1702">
        <v>1.2838314</v>
      </c>
      <c r="AA1702">
        <v>4.0015682999999997</v>
      </c>
      <c r="AB1702">
        <v>0</v>
      </c>
      <c r="AC1702">
        <v>1.5718561</v>
      </c>
      <c r="AD1702">
        <v>2.4589272000000002</v>
      </c>
      <c r="AE1702">
        <v>0</v>
      </c>
      <c r="AF1702">
        <v>12.877819000000001</v>
      </c>
    </row>
    <row r="1703" spans="1:32" x14ac:dyDescent="0.3">
      <c r="A1703">
        <v>2802642</v>
      </c>
      <c r="B1703">
        <v>1</v>
      </c>
      <c r="C1703" t="s">
        <v>83</v>
      </c>
      <c r="D1703" t="s">
        <v>114</v>
      </c>
      <c r="E1703" t="s">
        <v>6516</v>
      </c>
      <c r="F1703" t="s">
        <v>6517</v>
      </c>
      <c r="G1703" t="s">
        <v>31546</v>
      </c>
      <c r="H1703" t="s">
        <v>1297</v>
      </c>
      <c r="I1703" t="s">
        <v>78</v>
      </c>
      <c r="J1703" t="s">
        <v>135</v>
      </c>
      <c r="K1703" t="s">
        <v>22</v>
      </c>
      <c r="L1703" t="s">
        <v>136</v>
      </c>
      <c r="M1703" t="s">
        <v>6518</v>
      </c>
      <c r="N1703" t="s">
        <v>6519</v>
      </c>
      <c r="O1703">
        <v>2.2322222222222221</v>
      </c>
      <c r="P1703">
        <v>0</v>
      </c>
      <c r="Q1703">
        <v>40</v>
      </c>
      <c r="R1703">
        <v>0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0</v>
      </c>
      <c r="Y1703">
        <v>22.327030000000001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22.327030000000001</v>
      </c>
    </row>
    <row r="1704" spans="1:32" x14ac:dyDescent="0.3">
      <c r="A1704">
        <v>2802426</v>
      </c>
      <c r="B1704">
        <v>1</v>
      </c>
      <c r="C1704" t="s">
        <v>82</v>
      </c>
      <c r="D1704" t="s">
        <v>92</v>
      </c>
      <c r="E1704" t="s">
        <v>6520</v>
      </c>
      <c r="F1704" t="s">
        <v>6521</v>
      </c>
      <c r="G1704" t="s">
        <v>31548</v>
      </c>
      <c r="H1704" t="s">
        <v>311</v>
      </c>
      <c r="I1704" t="s">
        <v>78</v>
      </c>
      <c r="J1704" t="s">
        <v>135</v>
      </c>
      <c r="K1704" t="s">
        <v>22</v>
      </c>
      <c r="L1704" t="s">
        <v>136</v>
      </c>
      <c r="M1704" t="s">
        <v>6522</v>
      </c>
      <c r="N1704" t="s">
        <v>6523</v>
      </c>
      <c r="O1704">
        <v>4.980833333333333</v>
      </c>
      <c r="P1704">
        <v>0</v>
      </c>
      <c r="Q1704">
        <v>1</v>
      </c>
      <c r="R1704">
        <v>0</v>
      </c>
      <c r="S1704">
        <v>1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1.1281536999999999</v>
      </c>
      <c r="Z1704">
        <v>0</v>
      </c>
      <c r="AA1704">
        <v>16.726973999999998</v>
      </c>
      <c r="AB1704">
        <v>0</v>
      </c>
      <c r="AC1704">
        <v>0</v>
      </c>
      <c r="AD1704">
        <v>0</v>
      </c>
      <c r="AE1704">
        <v>0</v>
      </c>
      <c r="AF1704">
        <v>17.855127</v>
      </c>
    </row>
    <row r="1705" spans="1:32" x14ac:dyDescent="0.3">
      <c r="A1705">
        <v>2802432</v>
      </c>
      <c r="B1705">
        <v>1</v>
      </c>
      <c r="C1705" t="s">
        <v>82</v>
      </c>
      <c r="D1705" t="s">
        <v>113</v>
      </c>
      <c r="E1705" t="s">
        <v>6524</v>
      </c>
      <c r="F1705" t="s">
        <v>6525</v>
      </c>
      <c r="G1705" t="s">
        <v>31546</v>
      </c>
      <c r="H1705" t="s">
        <v>643</v>
      </c>
      <c r="I1705" t="s">
        <v>78</v>
      </c>
      <c r="J1705" t="s">
        <v>135</v>
      </c>
      <c r="K1705" t="s">
        <v>22</v>
      </c>
      <c r="L1705" t="s">
        <v>186</v>
      </c>
      <c r="M1705" t="s">
        <v>6526</v>
      </c>
      <c r="N1705" t="s">
        <v>6527</v>
      </c>
      <c r="O1705">
        <v>6.4944444444444445</v>
      </c>
      <c r="P1705">
        <v>0</v>
      </c>
      <c r="Q1705">
        <v>45</v>
      </c>
      <c r="R1705">
        <v>0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0</v>
      </c>
      <c r="Y1705">
        <v>88.933679999999995</v>
      </c>
      <c r="Z1705">
        <v>0</v>
      </c>
      <c r="AA1705">
        <v>0</v>
      </c>
      <c r="AB1705">
        <v>0</v>
      </c>
      <c r="AC1705">
        <v>5.3191132999999997</v>
      </c>
      <c r="AD1705">
        <v>0</v>
      </c>
      <c r="AE1705">
        <v>0</v>
      </c>
      <c r="AF1705">
        <v>94.252790000000005</v>
      </c>
    </row>
    <row r="1706" spans="1:32" x14ac:dyDescent="0.3">
      <c r="A1706">
        <v>2802420</v>
      </c>
      <c r="B1706">
        <v>1</v>
      </c>
      <c r="C1706" t="s">
        <v>82</v>
      </c>
      <c r="D1706" t="s">
        <v>106</v>
      </c>
      <c r="E1706" t="s">
        <v>6528</v>
      </c>
      <c r="F1706" t="s">
        <v>6529</v>
      </c>
      <c r="G1706" t="s">
        <v>31548</v>
      </c>
      <c r="H1706" t="s">
        <v>893</v>
      </c>
      <c r="I1706" t="s">
        <v>78</v>
      </c>
      <c r="J1706" t="s">
        <v>135</v>
      </c>
      <c r="K1706" t="s">
        <v>22</v>
      </c>
      <c r="L1706" t="s">
        <v>136</v>
      </c>
      <c r="M1706" t="s">
        <v>6530</v>
      </c>
      <c r="N1706" t="s">
        <v>4468</v>
      </c>
      <c r="O1706">
        <v>1.4480555555555557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3.1586725000000003E-2</v>
      </c>
      <c r="AD1706">
        <v>0</v>
      </c>
      <c r="AE1706">
        <v>0</v>
      </c>
      <c r="AF1706">
        <v>3.1586725000000003E-2</v>
      </c>
    </row>
    <row r="1707" spans="1:32" x14ac:dyDescent="0.3">
      <c r="A1707">
        <v>2802391</v>
      </c>
      <c r="B1707">
        <v>1</v>
      </c>
      <c r="C1707" t="s">
        <v>83</v>
      </c>
      <c r="D1707" t="s">
        <v>128</v>
      </c>
      <c r="E1707" t="s">
        <v>1584</v>
      </c>
      <c r="F1707" t="s">
        <v>1585</v>
      </c>
      <c r="G1707" t="s">
        <v>31549</v>
      </c>
      <c r="H1707" t="s">
        <v>134</v>
      </c>
      <c r="I1707" t="s">
        <v>79</v>
      </c>
      <c r="J1707" t="s">
        <v>135</v>
      </c>
      <c r="K1707" t="s">
        <v>22</v>
      </c>
      <c r="L1707" t="s">
        <v>136</v>
      </c>
      <c r="M1707" t="s">
        <v>6531</v>
      </c>
      <c r="N1707" t="s">
        <v>6532</v>
      </c>
      <c r="O1707">
        <v>0.42972222222222223</v>
      </c>
      <c r="P1707">
        <v>6</v>
      </c>
      <c r="Q1707">
        <v>12</v>
      </c>
      <c r="R1707">
        <v>191</v>
      </c>
      <c r="S1707">
        <v>121</v>
      </c>
      <c r="T1707">
        <v>15</v>
      </c>
      <c r="U1707">
        <v>8</v>
      </c>
      <c r="V1707">
        <v>0</v>
      </c>
      <c r="W1707">
        <v>0</v>
      </c>
      <c r="X1707">
        <v>0.93865573000000002</v>
      </c>
      <c r="Y1707">
        <v>0.13586771</v>
      </c>
      <c r="Z1707">
        <v>27.473965</v>
      </c>
      <c r="AA1707">
        <v>12.342167</v>
      </c>
      <c r="AB1707">
        <v>20.384518</v>
      </c>
      <c r="AC1707">
        <v>0.46509188000000001</v>
      </c>
      <c r="AD1707">
        <v>0</v>
      </c>
      <c r="AE1707">
        <v>0</v>
      </c>
      <c r="AF1707">
        <v>61.740265000000001</v>
      </c>
    </row>
    <row r="1708" spans="1:32" x14ac:dyDescent="0.3">
      <c r="A1708">
        <v>2802290</v>
      </c>
      <c r="B1708">
        <v>1</v>
      </c>
      <c r="C1708" t="s">
        <v>82</v>
      </c>
      <c r="D1708" t="s">
        <v>100</v>
      </c>
      <c r="E1708" t="s">
        <v>6533</v>
      </c>
      <c r="F1708" t="s">
        <v>6534</v>
      </c>
      <c r="G1708" t="s">
        <v>31548</v>
      </c>
      <c r="H1708" t="s">
        <v>311</v>
      </c>
      <c r="I1708" t="s">
        <v>78</v>
      </c>
      <c r="J1708" t="s">
        <v>135</v>
      </c>
      <c r="K1708" t="s">
        <v>22</v>
      </c>
      <c r="L1708" t="s">
        <v>136</v>
      </c>
      <c r="M1708" t="s">
        <v>6535</v>
      </c>
      <c r="N1708" t="s">
        <v>6536</v>
      </c>
      <c r="O1708">
        <v>1.8869444444444445</v>
      </c>
      <c r="P1708">
        <v>0</v>
      </c>
      <c r="Q1708">
        <v>5</v>
      </c>
      <c r="R1708">
        <v>0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0</v>
      </c>
      <c r="Y1708">
        <v>1.9917815999999999</v>
      </c>
      <c r="Z1708">
        <v>0</v>
      </c>
      <c r="AA1708">
        <v>0</v>
      </c>
      <c r="AB1708">
        <v>0</v>
      </c>
      <c r="AC1708">
        <v>22.193325000000002</v>
      </c>
      <c r="AD1708">
        <v>0</v>
      </c>
      <c r="AE1708">
        <v>0</v>
      </c>
      <c r="AF1708">
        <v>24.185106000000001</v>
      </c>
    </row>
    <row r="1709" spans="1:32" x14ac:dyDescent="0.3">
      <c r="A1709">
        <v>2802288</v>
      </c>
      <c r="B1709">
        <v>1</v>
      </c>
      <c r="C1709" t="s">
        <v>83</v>
      </c>
      <c r="D1709" t="s">
        <v>124</v>
      </c>
      <c r="E1709" t="s">
        <v>6537</v>
      </c>
      <c r="F1709" t="s">
        <v>6538</v>
      </c>
      <c r="G1709" t="s">
        <v>31548</v>
      </c>
      <c r="H1709" t="s">
        <v>311</v>
      </c>
      <c r="I1709" t="s">
        <v>78</v>
      </c>
      <c r="J1709" t="s">
        <v>135</v>
      </c>
      <c r="K1709" t="s">
        <v>22</v>
      </c>
      <c r="L1709" t="s">
        <v>136</v>
      </c>
      <c r="M1709" t="s">
        <v>6539</v>
      </c>
      <c r="N1709" t="s">
        <v>6540</v>
      </c>
      <c r="O1709">
        <v>0.8552777777777778</v>
      </c>
      <c r="P1709">
        <v>0</v>
      </c>
      <c r="Q1709">
        <v>1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4.6693520000000002E-2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4.6693520000000002E-2</v>
      </c>
    </row>
    <row r="1710" spans="1:32" x14ac:dyDescent="0.3">
      <c r="A1710">
        <v>2802273</v>
      </c>
      <c r="B1710">
        <v>1</v>
      </c>
      <c r="C1710" t="s">
        <v>82</v>
      </c>
      <c r="D1710" t="s">
        <v>92</v>
      </c>
      <c r="E1710" t="s">
        <v>6541</v>
      </c>
      <c r="F1710" t="s">
        <v>6542</v>
      </c>
      <c r="G1710" t="s">
        <v>31549</v>
      </c>
      <c r="H1710" t="s">
        <v>134</v>
      </c>
      <c r="I1710" t="s">
        <v>79</v>
      </c>
      <c r="J1710" t="s">
        <v>135</v>
      </c>
      <c r="K1710" t="s">
        <v>22</v>
      </c>
      <c r="L1710" t="s">
        <v>136</v>
      </c>
      <c r="M1710" t="s">
        <v>6543</v>
      </c>
      <c r="N1710" t="s">
        <v>6544</v>
      </c>
      <c r="O1710">
        <v>0.43611111111111112</v>
      </c>
      <c r="P1710">
        <v>2</v>
      </c>
      <c r="Q1710">
        <v>136</v>
      </c>
      <c r="R1710">
        <v>1</v>
      </c>
      <c r="S1710">
        <v>197</v>
      </c>
      <c r="T1710">
        <v>1</v>
      </c>
      <c r="U1710">
        <v>51</v>
      </c>
      <c r="V1710">
        <v>0</v>
      </c>
      <c r="W1710">
        <v>0</v>
      </c>
      <c r="X1710">
        <v>7.1949459999999998</v>
      </c>
      <c r="Y1710">
        <v>26.58925</v>
      </c>
      <c r="Z1710">
        <v>5.331359</v>
      </c>
      <c r="AA1710">
        <v>43.203277999999997</v>
      </c>
      <c r="AB1710">
        <v>11.454558</v>
      </c>
      <c r="AC1710">
        <v>35.506900000000002</v>
      </c>
      <c r="AD1710">
        <v>0</v>
      </c>
      <c r="AE1710">
        <v>0</v>
      </c>
      <c r="AF1710">
        <v>129.28029000000001</v>
      </c>
    </row>
    <row r="1711" spans="1:32" x14ac:dyDescent="0.3">
      <c r="A1711">
        <v>2801677</v>
      </c>
      <c r="B1711">
        <v>1</v>
      </c>
      <c r="C1711" t="s">
        <v>82</v>
      </c>
      <c r="D1711" t="s">
        <v>93</v>
      </c>
      <c r="E1711" t="s">
        <v>6545</v>
      </c>
      <c r="F1711" t="s">
        <v>6546</v>
      </c>
      <c r="G1711" t="s">
        <v>31550</v>
      </c>
      <c r="H1711" t="s">
        <v>643</v>
      </c>
      <c r="I1711" t="s">
        <v>78</v>
      </c>
      <c r="J1711" t="s">
        <v>135</v>
      </c>
      <c r="K1711" t="s">
        <v>22</v>
      </c>
      <c r="L1711" t="s">
        <v>186</v>
      </c>
      <c r="M1711" t="s">
        <v>6547</v>
      </c>
      <c r="N1711" t="s">
        <v>6548</v>
      </c>
      <c r="O1711">
        <v>4.4800000000000004</v>
      </c>
      <c r="P1711">
        <v>0</v>
      </c>
      <c r="Q1711">
        <v>32</v>
      </c>
      <c r="R1711">
        <v>0</v>
      </c>
      <c r="S1711">
        <v>0</v>
      </c>
      <c r="T1711">
        <v>0</v>
      </c>
      <c r="U1711">
        <v>7</v>
      </c>
      <c r="V1711">
        <v>0</v>
      </c>
      <c r="W1711">
        <v>0</v>
      </c>
      <c r="X1711">
        <v>0</v>
      </c>
      <c r="Y1711">
        <v>37.66037</v>
      </c>
      <c r="Z1711">
        <v>0</v>
      </c>
      <c r="AA1711">
        <v>0</v>
      </c>
      <c r="AB1711">
        <v>0</v>
      </c>
      <c r="AC1711">
        <v>86.040985000000006</v>
      </c>
      <c r="AD1711">
        <v>0</v>
      </c>
      <c r="AE1711">
        <v>0</v>
      </c>
      <c r="AF1711">
        <v>123.70135500000001</v>
      </c>
    </row>
    <row r="1712" spans="1:32" x14ac:dyDescent="0.3">
      <c r="A1712">
        <v>2801594</v>
      </c>
      <c r="B1712">
        <v>1</v>
      </c>
      <c r="C1712" t="s">
        <v>83</v>
      </c>
      <c r="D1712" t="s">
        <v>116</v>
      </c>
      <c r="E1712" t="s">
        <v>6549</v>
      </c>
      <c r="F1712" t="s">
        <v>6550</v>
      </c>
      <c r="G1712" t="s">
        <v>31551</v>
      </c>
      <c r="H1712" t="s">
        <v>643</v>
      </c>
      <c r="I1712" t="s">
        <v>79</v>
      </c>
      <c r="J1712" t="s">
        <v>135</v>
      </c>
      <c r="K1712" t="s">
        <v>22</v>
      </c>
      <c r="L1712" t="s">
        <v>186</v>
      </c>
      <c r="M1712" t="s">
        <v>6551</v>
      </c>
      <c r="N1712" t="s">
        <v>6552</v>
      </c>
      <c r="O1712">
        <v>4.134722222222222</v>
      </c>
      <c r="P1712">
        <v>0</v>
      </c>
      <c r="Q1712">
        <v>181</v>
      </c>
      <c r="R1712">
        <v>0</v>
      </c>
      <c r="S1712">
        <v>4</v>
      </c>
      <c r="T1712">
        <v>0</v>
      </c>
      <c r="U1712">
        <v>12</v>
      </c>
      <c r="V1712">
        <v>0</v>
      </c>
      <c r="W1712">
        <v>0</v>
      </c>
      <c r="X1712">
        <v>0</v>
      </c>
      <c r="Y1712">
        <v>157.17599999999999</v>
      </c>
      <c r="Z1712">
        <v>0</v>
      </c>
      <c r="AA1712">
        <v>4.4985939999999998</v>
      </c>
      <c r="AB1712">
        <v>0</v>
      </c>
      <c r="AC1712">
        <v>7.8681954999999997</v>
      </c>
      <c r="AD1712">
        <v>0</v>
      </c>
      <c r="AE1712">
        <v>0</v>
      </c>
      <c r="AF1712">
        <v>169.54279</v>
      </c>
    </row>
    <row r="1713" spans="1:32" x14ac:dyDescent="0.3">
      <c r="A1713">
        <v>2801598</v>
      </c>
      <c r="B1713">
        <v>1</v>
      </c>
      <c r="C1713" t="s">
        <v>82</v>
      </c>
      <c r="D1713" t="s">
        <v>87</v>
      </c>
      <c r="E1713" t="s">
        <v>6553</v>
      </c>
      <c r="F1713" t="s">
        <v>6554</v>
      </c>
      <c r="G1713" t="s">
        <v>31545</v>
      </c>
      <c r="H1713" t="s">
        <v>185</v>
      </c>
      <c r="I1713" t="s">
        <v>79</v>
      </c>
      <c r="J1713" t="s">
        <v>135</v>
      </c>
      <c r="K1713" t="s">
        <v>22</v>
      </c>
      <c r="L1713" t="s">
        <v>186</v>
      </c>
      <c r="M1713" t="s">
        <v>6555</v>
      </c>
      <c r="N1713" t="s">
        <v>6556</v>
      </c>
      <c r="O1713">
        <v>5.3888888888888889E-2</v>
      </c>
      <c r="P1713">
        <v>0</v>
      </c>
      <c r="Q1713">
        <v>822</v>
      </c>
      <c r="R1713">
        <v>0</v>
      </c>
      <c r="S1713">
        <v>10</v>
      </c>
      <c r="T1713">
        <v>3</v>
      </c>
      <c r="U1713">
        <v>74</v>
      </c>
      <c r="V1713">
        <v>0</v>
      </c>
      <c r="W1713">
        <v>0</v>
      </c>
      <c r="X1713">
        <v>0</v>
      </c>
      <c r="Y1713">
        <v>13.647596999999999</v>
      </c>
      <c r="Z1713">
        <v>0</v>
      </c>
      <c r="AA1713">
        <v>3.5166625E-2</v>
      </c>
      <c r="AB1713">
        <v>1.9160117000000001</v>
      </c>
      <c r="AC1713">
        <v>1.4511944000000001</v>
      </c>
      <c r="AD1713">
        <v>0</v>
      </c>
      <c r="AE1713">
        <v>0</v>
      </c>
      <c r="AF1713">
        <v>17.049969999999998</v>
      </c>
    </row>
    <row r="1714" spans="1:32" x14ac:dyDescent="0.3">
      <c r="A1714">
        <v>2801610</v>
      </c>
      <c r="B1714">
        <v>1</v>
      </c>
      <c r="C1714" t="s">
        <v>82</v>
      </c>
      <c r="D1714" t="s">
        <v>94</v>
      </c>
      <c r="E1714" t="s">
        <v>6557</v>
      </c>
      <c r="F1714" t="s">
        <v>6558</v>
      </c>
      <c r="G1714" t="s">
        <v>31545</v>
      </c>
      <c r="H1714" t="s">
        <v>648</v>
      </c>
      <c r="I1714" t="s">
        <v>79</v>
      </c>
      <c r="J1714" t="s">
        <v>135</v>
      </c>
      <c r="K1714" t="s">
        <v>22</v>
      </c>
      <c r="L1714" t="s">
        <v>186</v>
      </c>
      <c r="M1714" t="s">
        <v>6559</v>
      </c>
      <c r="N1714" t="s">
        <v>6560</v>
      </c>
      <c r="O1714">
        <v>4.8627777777777776</v>
      </c>
      <c r="P1714">
        <v>0</v>
      </c>
      <c r="Q1714">
        <v>1340</v>
      </c>
      <c r="R1714">
        <v>27</v>
      </c>
      <c r="S1714">
        <v>95</v>
      </c>
      <c r="T1714">
        <v>6</v>
      </c>
      <c r="U1714">
        <v>52</v>
      </c>
      <c r="V1714">
        <v>0</v>
      </c>
      <c r="W1714">
        <v>3</v>
      </c>
      <c r="X1714">
        <v>0</v>
      </c>
      <c r="Y1714">
        <v>531.5838</v>
      </c>
      <c r="Z1714">
        <v>2805.1880000000001</v>
      </c>
      <c r="AA1714">
        <v>117.034485</v>
      </c>
      <c r="AB1714">
        <v>144.25656000000001</v>
      </c>
      <c r="AC1714">
        <v>348.87612999999999</v>
      </c>
      <c r="AD1714">
        <v>0</v>
      </c>
      <c r="AE1714">
        <v>6.3557806000000001</v>
      </c>
      <c r="AF1714">
        <v>3953.2946999999999</v>
      </c>
    </row>
    <row r="1715" spans="1:32" x14ac:dyDescent="0.3">
      <c r="A1715">
        <v>2801515</v>
      </c>
      <c r="B1715">
        <v>1</v>
      </c>
      <c r="C1715" t="s">
        <v>83</v>
      </c>
      <c r="D1715" t="s">
        <v>123</v>
      </c>
      <c r="E1715" t="s">
        <v>6561</v>
      </c>
      <c r="F1715" t="s">
        <v>6562</v>
      </c>
      <c r="G1715" t="s">
        <v>31549</v>
      </c>
      <c r="H1715" t="s">
        <v>134</v>
      </c>
      <c r="I1715" t="s">
        <v>79</v>
      </c>
      <c r="J1715" t="s">
        <v>135</v>
      </c>
      <c r="K1715" t="s">
        <v>22</v>
      </c>
      <c r="L1715" t="s">
        <v>136</v>
      </c>
      <c r="M1715" t="s">
        <v>6563</v>
      </c>
      <c r="N1715" t="s">
        <v>6564</v>
      </c>
      <c r="O1715">
        <v>0.72472222222222227</v>
      </c>
      <c r="P1715">
        <v>1</v>
      </c>
      <c r="Q1715">
        <v>369</v>
      </c>
      <c r="R1715">
        <v>52</v>
      </c>
      <c r="S1715">
        <v>42</v>
      </c>
      <c r="T1715">
        <v>27</v>
      </c>
      <c r="U1715">
        <v>34</v>
      </c>
      <c r="V1715">
        <v>10</v>
      </c>
      <c r="W1715">
        <v>0</v>
      </c>
      <c r="X1715">
        <v>0.20746930999999999</v>
      </c>
      <c r="Y1715">
        <v>59.495910000000002</v>
      </c>
      <c r="Z1715">
        <v>30.339178</v>
      </c>
      <c r="AA1715">
        <v>7.0522555999999996</v>
      </c>
      <c r="AB1715">
        <v>104.45274000000001</v>
      </c>
      <c r="AC1715">
        <v>14.348366</v>
      </c>
      <c r="AD1715">
        <v>493.19150000000002</v>
      </c>
      <c r="AE1715">
        <v>0</v>
      </c>
      <c r="AF1715">
        <v>709.0874</v>
      </c>
    </row>
    <row r="1716" spans="1:32" x14ac:dyDescent="0.3">
      <c r="A1716">
        <v>2801339</v>
      </c>
      <c r="B1716">
        <v>1</v>
      </c>
      <c r="C1716" t="s">
        <v>82</v>
      </c>
      <c r="D1716" t="s">
        <v>101</v>
      </c>
      <c r="E1716" t="s">
        <v>6565</v>
      </c>
      <c r="F1716" t="s">
        <v>6566</v>
      </c>
      <c r="G1716" t="s">
        <v>31550</v>
      </c>
      <c r="H1716" t="s">
        <v>380</v>
      </c>
      <c r="I1716" t="s">
        <v>78</v>
      </c>
      <c r="J1716" t="s">
        <v>135</v>
      </c>
      <c r="K1716" t="s">
        <v>22</v>
      </c>
      <c r="L1716" t="s">
        <v>136</v>
      </c>
      <c r="M1716" t="s">
        <v>6567</v>
      </c>
      <c r="N1716" t="s">
        <v>6568</v>
      </c>
      <c r="O1716">
        <v>1.6569444444444446</v>
      </c>
      <c r="P1716">
        <v>0</v>
      </c>
      <c r="Q1716">
        <v>57</v>
      </c>
      <c r="R1716">
        <v>0</v>
      </c>
      <c r="S1716">
        <v>0</v>
      </c>
      <c r="T1716">
        <v>0</v>
      </c>
      <c r="U1716">
        <v>5</v>
      </c>
      <c r="V1716">
        <v>0</v>
      </c>
      <c r="W1716">
        <v>0</v>
      </c>
      <c r="X1716">
        <v>0</v>
      </c>
      <c r="Y1716">
        <v>21.012775000000001</v>
      </c>
      <c r="Z1716">
        <v>0</v>
      </c>
      <c r="AA1716">
        <v>0</v>
      </c>
      <c r="AB1716">
        <v>0</v>
      </c>
      <c r="AC1716">
        <v>10.455657</v>
      </c>
      <c r="AD1716">
        <v>0</v>
      </c>
      <c r="AE1716">
        <v>0</v>
      </c>
      <c r="AF1716">
        <v>31.468433000000001</v>
      </c>
    </row>
    <row r="1717" spans="1:32" x14ac:dyDescent="0.3">
      <c r="A1717">
        <v>2800709</v>
      </c>
      <c r="B1717">
        <v>2</v>
      </c>
      <c r="C1717" t="s">
        <v>82</v>
      </c>
      <c r="D1717" t="s">
        <v>104</v>
      </c>
      <c r="E1717" t="s">
        <v>5379</v>
      </c>
      <c r="F1717" t="s">
        <v>5380</v>
      </c>
      <c r="G1717" t="s">
        <v>31552</v>
      </c>
      <c r="H1717" t="s">
        <v>223</v>
      </c>
      <c r="I1717" t="s">
        <v>78</v>
      </c>
      <c r="J1717" t="s">
        <v>135</v>
      </c>
      <c r="K1717" t="s">
        <v>22</v>
      </c>
      <c r="L1717" t="s">
        <v>136</v>
      </c>
      <c r="M1717" t="s">
        <v>5094</v>
      </c>
      <c r="N1717" t="s">
        <v>6569</v>
      </c>
      <c r="O1717">
        <v>1.3997222222222223</v>
      </c>
      <c r="P1717">
        <v>0</v>
      </c>
      <c r="Q1717">
        <v>550</v>
      </c>
      <c r="R1717">
        <v>0</v>
      </c>
      <c r="S1717">
        <v>0</v>
      </c>
      <c r="T1717">
        <v>0</v>
      </c>
      <c r="U1717">
        <v>139</v>
      </c>
      <c r="V1717">
        <v>0</v>
      </c>
      <c r="W1717">
        <v>0</v>
      </c>
      <c r="X1717">
        <v>0</v>
      </c>
      <c r="Y1717">
        <v>298.2869</v>
      </c>
      <c r="Z1717">
        <v>0</v>
      </c>
      <c r="AA1717">
        <v>0</v>
      </c>
      <c r="AB1717">
        <v>0</v>
      </c>
      <c r="AC1717">
        <v>184.68707000000001</v>
      </c>
      <c r="AD1717">
        <v>0</v>
      </c>
      <c r="AE1717">
        <v>0</v>
      </c>
      <c r="AF1717">
        <v>482.97397000000001</v>
      </c>
    </row>
    <row r="1718" spans="1:32" x14ac:dyDescent="0.3">
      <c r="A1718">
        <v>2801073</v>
      </c>
      <c r="B1718">
        <v>1</v>
      </c>
      <c r="C1718" t="s">
        <v>82</v>
      </c>
      <c r="D1718" t="s">
        <v>106</v>
      </c>
      <c r="E1718" t="s">
        <v>3024</v>
      </c>
      <c r="F1718" t="s">
        <v>3025</v>
      </c>
      <c r="G1718" t="s">
        <v>31546</v>
      </c>
      <c r="H1718" t="s">
        <v>223</v>
      </c>
      <c r="I1718" t="s">
        <v>78</v>
      </c>
      <c r="J1718" t="s">
        <v>135</v>
      </c>
      <c r="K1718" t="s">
        <v>22</v>
      </c>
      <c r="L1718" t="s">
        <v>136</v>
      </c>
      <c r="M1718" t="s">
        <v>6570</v>
      </c>
      <c r="N1718" t="s">
        <v>6571</v>
      </c>
      <c r="O1718">
        <v>7.0891666666666664</v>
      </c>
      <c r="P1718">
        <v>0</v>
      </c>
      <c r="Q1718">
        <v>139</v>
      </c>
      <c r="R1718">
        <v>0</v>
      </c>
      <c r="S1718">
        <v>0</v>
      </c>
      <c r="T1718">
        <v>0</v>
      </c>
      <c r="U1718">
        <v>13</v>
      </c>
      <c r="V1718">
        <v>0</v>
      </c>
      <c r="W1718">
        <v>0</v>
      </c>
      <c r="X1718">
        <v>0</v>
      </c>
      <c r="Y1718">
        <v>251.25108</v>
      </c>
      <c r="Z1718">
        <v>0</v>
      </c>
      <c r="AA1718">
        <v>0</v>
      </c>
      <c r="AB1718">
        <v>0</v>
      </c>
      <c r="AC1718">
        <v>109.82292</v>
      </c>
      <c r="AD1718">
        <v>0</v>
      </c>
      <c r="AE1718">
        <v>0</v>
      </c>
      <c r="AF1718">
        <v>361.07400000000001</v>
      </c>
    </row>
    <row r="1719" spans="1:32" x14ac:dyDescent="0.3">
      <c r="A1719">
        <v>2801051</v>
      </c>
      <c r="B1719">
        <v>1</v>
      </c>
      <c r="C1719" t="s">
        <v>83</v>
      </c>
      <c r="D1719" t="s">
        <v>130</v>
      </c>
      <c r="E1719" t="s">
        <v>6572</v>
      </c>
      <c r="F1719" t="s">
        <v>6573</v>
      </c>
      <c r="G1719" t="s">
        <v>31551</v>
      </c>
      <c r="H1719" t="s">
        <v>134</v>
      </c>
      <c r="I1719" t="s">
        <v>79</v>
      </c>
      <c r="J1719" t="s">
        <v>135</v>
      </c>
      <c r="K1719" t="s">
        <v>22</v>
      </c>
      <c r="L1719" t="s">
        <v>136</v>
      </c>
      <c r="M1719" t="s">
        <v>6574</v>
      </c>
      <c r="N1719" t="s">
        <v>6575</v>
      </c>
      <c r="O1719">
        <v>1.4122222222222223</v>
      </c>
      <c r="P1719">
        <v>0</v>
      </c>
      <c r="Q1719">
        <v>1065</v>
      </c>
      <c r="R1719">
        <v>2</v>
      </c>
      <c r="S1719">
        <v>9</v>
      </c>
      <c r="T1719">
        <v>1</v>
      </c>
      <c r="U1719">
        <v>213</v>
      </c>
      <c r="V1719">
        <v>2</v>
      </c>
      <c r="W1719">
        <v>0</v>
      </c>
      <c r="X1719">
        <v>0</v>
      </c>
      <c r="Y1719">
        <v>311.30727999999999</v>
      </c>
      <c r="Z1719">
        <v>0.95994939999999995</v>
      </c>
      <c r="AA1719">
        <v>11.247227000000001</v>
      </c>
      <c r="AB1719">
        <v>29.064875000000001</v>
      </c>
      <c r="AC1719">
        <v>363.20355000000001</v>
      </c>
      <c r="AD1719">
        <v>144.58915999999999</v>
      </c>
      <c r="AE1719">
        <v>0</v>
      </c>
      <c r="AF1719">
        <v>860.37199999999996</v>
      </c>
    </row>
    <row r="1720" spans="1:32" x14ac:dyDescent="0.3">
      <c r="A1720">
        <v>2801011</v>
      </c>
      <c r="B1720">
        <v>1</v>
      </c>
      <c r="C1720" t="s">
        <v>82</v>
      </c>
      <c r="D1720" t="s">
        <v>106</v>
      </c>
      <c r="E1720" t="s">
        <v>6576</v>
      </c>
      <c r="F1720" t="s">
        <v>6577</v>
      </c>
      <c r="G1720" t="s">
        <v>31548</v>
      </c>
      <c r="H1720" t="s">
        <v>893</v>
      </c>
      <c r="I1720" t="s">
        <v>78</v>
      </c>
      <c r="J1720" t="s">
        <v>135</v>
      </c>
      <c r="K1720" t="s">
        <v>22</v>
      </c>
      <c r="L1720" t="s">
        <v>136</v>
      </c>
      <c r="M1720" t="s">
        <v>6578</v>
      </c>
      <c r="N1720" t="s">
        <v>6579</v>
      </c>
      <c r="O1720">
        <v>1.6272222222222221</v>
      </c>
      <c r="P1720">
        <v>0</v>
      </c>
      <c r="Q1720">
        <v>39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14.0261345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14.0261345</v>
      </c>
    </row>
    <row r="1721" spans="1:32" x14ac:dyDescent="0.3">
      <c r="A1721">
        <v>2800920</v>
      </c>
      <c r="B1721">
        <v>1</v>
      </c>
      <c r="C1721" t="s">
        <v>82</v>
      </c>
      <c r="D1721" t="s">
        <v>104</v>
      </c>
      <c r="E1721" t="s">
        <v>6580</v>
      </c>
      <c r="F1721" t="s">
        <v>6581</v>
      </c>
      <c r="G1721" t="s">
        <v>31550</v>
      </c>
      <c r="H1721" t="s">
        <v>223</v>
      </c>
      <c r="I1721" t="s">
        <v>78</v>
      </c>
      <c r="J1721" t="s">
        <v>135</v>
      </c>
      <c r="K1721" t="s">
        <v>22</v>
      </c>
      <c r="L1721" t="s">
        <v>136</v>
      </c>
      <c r="M1721" t="s">
        <v>6582</v>
      </c>
      <c r="N1721" t="s">
        <v>6583</v>
      </c>
      <c r="O1721">
        <v>2.1033333333333335</v>
      </c>
      <c r="P1721">
        <v>0</v>
      </c>
      <c r="Q1721">
        <v>42</v>
      </c>
      <c r="R1721">
        <v>0</v>
      </c>
      <c r="S1721">
        <v>0</v>
      </c>
      <c r="T1721">
        <v>0</v>
      </c>
      <c r="U1721">
        <v>25</v>
      </c>
      <c r="V1721">
        <v>0</v>
      </c>
      <c r="W1721">
        <v>0</v>
      </c>
      <c r="X1721">
        <v>0</v>
      </c>
      <c r="Y1721">
        <v>26.563948</v>
      </c>
      <c r="Z1721">
        <v>0</v>
      </c>
      <c r="AA1721">
        <v>0</v>
      </c>
      <c r="AB1721">
        <v>0</v>
      </c>
      <c r="AC1721">
        <v>46.783897000000003</v>
      </c>
      <c r="AD1721">
        <v>0</v>
      </c>
      <c r="AE1721">
        <v>0</v>
      </c>
      <c r="AF1721">
        <v>73.347849999999994</v>
      </c>
    </row>
    <row r="1722" spans="1:32" x14ac:dyDescent="0.3">
      <c r="A1722">
        <v>2800906</v>
      </c>
      <c r="B1722">
        <v>1</v>
      </c>
      <c r="C1722" t="s">
        <v>82</v>
      </c>
      <c r="D1722" t="s">
        <v>84</v>
      </c>
      <c r="E1722" t="s">
        <v>6584</v>
      </c>
      <c r="F1722" t="s">
        <v>6585</v>
      </c>
      <c r="G1722" t="s">
        <v>31547</v>
      </c>
      <c r="H1722" t="s">
        <v>134</v>
      </c>
      <c r="I1722" t="s">
        <v>79</v>
      </c>
      <c r="J1722" t="s">
        <v>135</v>
      </c>
      <c r="K1722" t="s">
        <v>22</v>
      </c>
      <c r="L1722" t="s">
        <v>136</v>
      </c>
      <c r="M1722" t="s">
        <v>6586</v>
      </c>
      <c r="N1722" t="s">
        <v>6587</v>
      </c>
      <c r="O1722">
        <v>0.1525</v>
      </c>
      <c r="P1722">
        <v>2</v>
      </c>
      <c r="Q1722">
        <v>210</v>
      </c>
      <c r="R1722">
        <v>0</v>
      </c>
      <c r="S1722">
        <v>6</v>
      </c>
      <c r="T1722">
        <v>8</v>
      </c>
      <c r="U1722">
        <v>10</v>
      </c>
      <c r="V1722">
        <v>0</v>
      </c>
      <c r="W1722">
        <v>0</v>
      </c>
      <c r="X1722">
        <v>0.11343208</v>
      </c>
      <c r="Y1722">
        <v>5.8068603999999997</v>
      </c>
      <c r="Z1722">
        <v>0</v>
      </c>
      <c r="AA1722">
        <v>3.2239444999999999E-2</v>
      </c>
      <c r="AB1722">
        <v>4.4375815000000003</v>
      </c>
      <c r="AC1722">
        <v>0.24612632000000001</v>
      </c>
      <c r="AD1722">
        <v>0</v>
      </c>
      <c r="AE1722">
        <v>0</v>
      </c>
      <c r="AF1722">
        <v>10.636240000000001</v>
      </c>
    </row>
    <row r="1723" spans="1:32" x14ac:dyDescent="0.3">
      <c r="A1723">
        <v>2800809</v>
      </c>
      <c r="B1723">
        <v>1</v>
      </c>
      <c r="C1723" t="s">
        <v>82</v>
      </c>
      <c r="D1723" t="s">
        <v>111</v>
      </c>
      <c r="E1723" t="s">
        <v>6588</v>
      </c>
      <c r="F1723" t="s">
        <v>6589</v>
      </c>
      <c r="G1723" t="s">
        <v>31546</v>
      </c>
      <c r="H1723" t="s">
        <v>223</v>
      </c>
      <c r="I1723" t="s">
        <v>78</v>
      </c>
      <c r="J1723" t="s">
        <v>135</v>
      </c>
      <c r="K1723" t="s">
        <v>22</v>
      </c>
      <c r="L1723" t="s">
        <v>136</v>
      </c>
      <c r="M1723" t="s">
        <v>6590</v>
      </c>
      <c r="N1723" t="s">
        <v>6591</v>
      </c>
      <c r="O1723">
        <v>6.3</v>
      </c>
      <c r="P1723">
        <v>0</v>
      </c>
      <c r="Q1723">
        <v>7</v>
      </c>
      <c r="R1723">
        <v>0</v>
      </c>
      <c r="S1723">
        <v>11</v>
      </c>
      <c r="T1723">
        <v>0</v>
      </c>
      <c r="U1723">
        <v>3</v>
      </c>
      <c r="V1723">
        <v>0</v>
      </c>
      <c r="W1723">
        <v>0</v>
      </c>
      <c r="X1723">
        <v>0</v>
      </c>
      <c r="Y1723">
        <v>17.701858999999999</v>
      </c>
      <c r="Z1723">
        <v>0</v>
      </c>
      <c r="AA1723">
        <v>121.70184</v>
      </c>
      <c r="AB1723">
        <v>0</v>
      </c>
      <c r="AC1723">
        <v>3.9056267999999998</v>
      </c>
      <c r="AD1723">
        <v>0</v>
      </c>
      <c r="AE1723">
        <v>0</v>
      </c>
      <c r="AF1723">
        <v>143.30932999999999</v>
      </c>
    </row>
    <row r="1724" spans="1:32" x14ac:dyDescent="0.3">
      <c r="A1724">
        <v>2800785</v>
      </c>
      <c r="B1724">
        <v>1</v>
      </c>
      <c r="C1724" t="s">
        <v>83</v>
      </c>
      <c r="D1724" t="s">
        <v>116</v>
      </c>
      <c r="E1724" t="s">
        <v>6592</v>
      </c>
      <c r="F1724" t="s">
        <v>6593</v>
      </c>
      <c r="G1724" t="s">
        <v>31549</v>
      </c>
      <c r="H1724" t="s">
        <v>134</v>
      </c>
      <c r="I1724" t="s">
        <v>79</v>
      </c>
      <c r="J1724" t="s">
        <v>135</v>
      </c>
      <c r="K1724" t="s">
        <v>22</v>
      </c>
      <c r="L1724" t="s">
        <v>136</v>
      </c>
      <c r="M1724" t="s">
        <v>6594</v>
      </c>
      <c r="N1724" t="s">
        <v>6595</v>
      </c>
      <c r="O1724">
        <v>1.325</v>
      </c>
      <c r="P1724">
        <v>0</v>
      </c>
      <c r="Q1724">
        <v>176</v>
      </c>
      <c r="R1724">
        <v>1</v>
      </c>
      <c r="S1724">
        <v>56</v>
      </c>
      <c r="T1724">
        <v>0</v>
      </c>
      <c r="U1724">
        <v>11</v>
      </c>
      <c r="V1724">
        <v>0</v>
      </c>
      <c r="W1724">
        <v>0</v>
      </c>
      <c r="X1724">
        <v>0</v>
      </c>
      <c r="Y1724">
        <v>39.550654999999999</v>
      </c>
      <c r="Z1724">
        <v>0.62405200000000005</v>
      </c>
      <c r="AA1724">
        <v>10.703939999999999</v>
      </c>
      <c r="AB1724">
        <v>0</v>
      </c>
      <c r="AC1724">
        <v>46.55583</v>
      </c>
      <c r="AD1724">
        <v>0</v>
      </c>
      <c r="AE1724">
        <v>0</v>
      </c>
      <c r="AF1724">
        <v>97.434470000000005</v>
      </c>
    </row>
    <row r="1725" spans="1:32" x14ac:dyDescent="0.3">
      <c r="A1725">
        <v>2800772</v>
      </c>
      <c r="B1725">
        <v>1</v>
      </c>
      <c r="C1725" t="s">
        <v>83</v>
      </c>
      <c r="D1725" t="s">
        <v>130</v>
      </c>
      <c r="E1725" t="s">
        <v>6596</v>
      </c>
      <c r="F1725" t="s">
        <v>6597</v>
      </c>
      <c r="G1725" t="s">
        <v>31549</v>
      </c>
      <c r="H1725" t="s">
        <v>145</v>
      </c>
      <c r="I1725" t="s">
        <v>79</v>
      </c>
      <c r="J1725" t="s">
        <v>135</v>
      </c>
      <c r="K1725" t="s">
        <v>22</v>
      </c>
      <c r="L1725" t="s">
        <v>136</v>
      </c>
      <c r="M1725" t="s">
        <v>6598</v>
      </c>
      <c r="N1725" t="s">
        <v>6599</v>
      </c>
      <c r="O1725">
        <v>1.4819444444444445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0</v>
      </c>
      <c r="V1725">
        <v>1</v>
      </c>
      <c r="W1725">
        <v>0</v>
      </c>
      <c r="X1725">
        <v>0</v>
      </c>
      <c r="Y1725">
        <v>0</v>
      </c>
      <c r="Z1725">
        <v>1.5777730999999999</v>
      </c>
      <c r="AA1725">
        <v>0</v>
      </c>
      <c r="AB1725">
        <v>0</v>
      </c>
      <c r="AC1725">
        <v>0</v>
      </c>
      <c r="AD1725">
        <v>717.96939999999995</v>
      </c>
      <c r="AE1725">
        <v>0</v>
      </c>
      <c r="AF1725">
        <v>719.54719999999998</v>
      </c>
    </row>
    <row r="1726" spans="1:32" x14ac:dyDescent="0.3">
      <c r="A1726">
        <v>2800744</v>
      </c>
      <c r="B1726">
        <v>1</v>
      </c>
      <c r="C1726" t="s">
        <v>82</v>
      </c>
      <c r="D1726" t="s">
        <v>102</v>
      </c>
      <c r="E1726" t="s">
        <v>6373</v>
      </c>
      <c r="F1726" t="s">
        <v>6374</v>
      </c>
      <c r="G1726" t="s">
        <v>31545</v>
      </c>
      <c r="H1726" t="s">
        <v>134</v>
      </c>
      <c r="I1726" t="s">
        <v>79</v>
      </c>
      <c r="J1726" t="s">
        <v>135</v>
      </c>
      <c r="K1726" t="s">
        <v>22</v>
      </c>
      <c r="L1726" t="s">
        <v>136</v>
      </c>
      <c r="M1726" t="s">
        <v>6600</v>
      </c>
      <c r="N1726" t="s">
        <v>6601</v>
      </c>
      <c r="O1726">
        <v>0.72472222222222227</v>
      </c>
      <c r="P1726">
        <v>0</v>
      </c>
      <c r="Q1726">
        <v>1100</v>
      </c>
      <c r="R1726">
        <v>6</v>
      </c>
      <c r="S1726">
        <v>244</v>
      </c>
      <c r="T1726">
        <v>4</v>
      </c>
      <c r="U1726">
        <v>192</v>
      </c>
      <c r="V1726">
        <v>0</v>
      </c>
      <c r="W1726">
        <v>0</v>
      </c>
      <c r="X1726">
        <v>0</v>
      </c>
      <c r="Y1726">
        <v>97.248313999999993</v>
      </c>
      <c r="Z1726">
        <v>6.7565119999999999</v>
      </c>
      <c r="AA1726">
        <v>53.15296</v>
      </c>
      <c r="AB1726">
        <v>37.588272000000003</v>
      </c>
      <c r="AC1726">
        <v>93.875699999999995</v>
      </c>
      <c r="AD1726">
        <v>0</v>
      </c>
      <c r="AE1726">
        <v>0</v>
      </c>
      <c r="AF1726">
        <v>288.62177000000003</v>
      </c>
    </row>
    <row r="1727" spans="1:32" x14ac:dyDescent="0.3">
      <c r="A1727">
        <v>2800658</v>
      </c>
      <c r="B1727">
        <v>1</v>
      </c>
      <c r="C1727" t="s">
        <v>82</v>
      </c>
      <c r="D1727" t="s">
        <v>99</v>
      </c>
      <c r="E1727" t="s">
        <v>6602</v>
      </c>
      <c r="F1727" t="s">
        <v>6603</v>
      </c>
      <c r="G1727" t="s">
        <v>31546</v>
      </c>
      <c r="H1727" t="s">
        <v>223</v>
      </c>
      <c r="I1727" t="s">
        <v>78</v>
      </c>
      <c r="J1727" t="s">
        <v>135</v>
      </c>
      <c r="K1727" t="s">
        <v>22</v>
      </c>
      <c r="L1727" t="s">
        <v>136</v>
      </c>
      <c r="M1727" t="s">
        <v>6604</v>
      </c>
      <c r="N1727" t="s">
        <v>6605</v>
      </c>
      <c r="O1727">
        <v>7.4822222222222221</v>
      </c>
      <c r="P1727">
        <v>0</v>
      </c>
      <c r="Q1727">
        <v>7</v>
      </c>
      <c r="R1727">
        <v>0</v>
      </c>
      <c r="S1727">
        <v>0</v>
      </c>
      <c r="T1727">
        <v>0</v>
      </c>
      <c r="U1727">
        <v>2</v>
      </c>
      <c r="V1727">
        <v>0</v>
      </c>
      <c r="W1727">
        <v>0</v>
      </c>
      <c r="X1727">
        <v>0</v>
      </c>
      <c r="Y1727">
        <v>9.1353069999999992</v>
      </c>
      <c r="Z1727">
        <v>0</v>
      </c>
      <c r="AA1727">
        <v>0</v>
      </c>
      <c r="AB1727">
        <v>0</v>
      </c>
      <c r="AC1727">
        <v>13.171170999999999</v>
      </c>
      <c r="AD1727">
        <v>0</v>
      </c>
      <c r="AE1727">
        <v>0</v>
      </c>
      <c r="AF1727">
        <v>22.306479</v>
      </c>
    </row>
    <row r="1728" spans="1:32" x14ac:dyDescent="0.3">
      <c r="A1728">
        <v>2800645</v>
      </c>
      <c r="B1728">
        <v>1</v>
      </c>
      <c r="C1728" t="s">
        <v>82</v>
      </c>
      <c r="D1728" t="s">
        <v>103</v>
      </c>
      <c r="E1728" t="s">
        <v>6606</v>
      </c>
      <c r="F1728" t="s">
        <v>6607</v>
      </c>
      <c r="G1728" t="s">
        <v>31546</v>
      </c>
      <c r="H1728" t="s">
        <v>223</v>
      </c>
      <c r="I1728" t="s">
        <v>78</v>
      </c>
      <c r="J1728" t="s">
        <v>135</v>
      </c>
      <c r="K1728" t="s">
        <v>22</v>
      </c>
      <c r="L1728" t="s">
        <v>136</v>
      </c>
      <c r="M1728" t="s">
        <v>6608</v>
      </c>
      <c r="N1728" t="s">
        <v>6609</v>
      </c>
      <c r="O1728">
        <v>3.763611111111111</v>
      </c>
      <c r="P1728">
        <v>0</v>
      </c>
      <c r="Q1728">
        <v>18</v>
      </c>
      <c r="R1728">
        <v>0</v>
      </c>
      <c r="S1728">
        <v>2</v>
      </c>
      <c r="T1728">
        <v>0</v>
      </c>
      <c r="U1728">
        <v>1</v>
      </c>
      <c r="V1728">
        <v>0</v>
      </c>
      <c r="W1728">
        <v>0</v>
      </c>
      <c r="X1728">
        <v>0</v>
      </c>
      <c r="Y1728">
        <v>7.2595906000000001</v>
      </c>
      <c r="Z1728">
        <v>0</v>
      </c>
      <c r="AA1728">
        <v>0.24664226</v>
      </c>
      <c r="AB1728">
        <v>0</v>
      </c>
      <c r="AC1728">
        <v>4.7135743000000001E-4</v>
      </c>
      <c r="AD1728">
        <v>0</v>
      </c>
      <c r="AE1728">
        <v>0</v>
      </c>
      <c r="AF1728">
        <v>7.5067043</v>
      </c>
    </row>
    <row r="1729" spans="1:32" x14ac:dyDescent="0.3">
      <c r="A1729">
        <v>2800625</v>
      </c>
      <c r="B1729">
        <v>1</v>
      </c>
      <c r="C1729" t="s">
        <v>82</v>
      </c>
      <c r="D1729" t="s">
        <v>97</v>
      </c>
      <c r="E1729" t="s">
        <v>6610</v>
      </c>
      <c r="F1729" t="s">
        <v>6611</v>
      </c>
      <c r="G1729" t="s">
        <v>31550</v>
      </c>
      <c r="H1729" t="s">
        <v>648</v>
      </c>
      <c r="I1729" t="s">
        <v>78</v>
      </c>
      <c r="J1729" t="s">
        <v>135</v>
      </c>
      <c r="K1729" t="s">
        <v>22</v>
      </c>
      <c r="L1729" t="s">
        <v>186</v>
      </c>
      <c r="M1729" t="s">
        <v>6612</v>
      </c>
      <c r="N1729" t="s">
        <v>6613</v>
      </c>
      <c r="O1729">
        <v>6.0952777777777776</v>
      </c>
      <c r="P1729">
        <v>0</v>
      </c>
      <c r="Q1729">
        <v>1</v>
      </c>
      <c r="R1729">
        <v>0</v>
      </c>
      <c r="S1729">
        <v>0</v>
      </c>
      <c r="T1729">
        <v>0</v>
      </c>
      <c r="U1729">
        <v>2</v>
      </c>
      <c r="V1729">
        <v>0</v>
      </c>
      <c r="W1729">
        <v>0</v>
      </c>
      <c r="X1729">
        <v>0</v>
      </c>
      <c r="Y1729">
        <v>4.7148484999999997E-2</v>
      </c>
      <c r="Z1729">
        <v>0</v>
      </c>
      <c r="AA1729">
        <v>0</v>
      </c>
      <c r="AB1729">
        <v>0</v>
      </c>
      <c r="AC1729">
        <v>20.313244000000001</v>
      </c>
      <c r="AD1729">
        <v>0</v>
      </c>
      <c r="AE1729">
        <v>0</v>
      </c>
      <c r="AF1729">
        <v>20.360393999999999</v>
      </c>
    </row>
    <row r="1730" spans="1:32" x14ac:dyDescent="0.3">
      <c r="A1730">
        <v>2800609</v>
      </c>
      <c r="B1730">
        <v>1</v>
      </c>
      <c r="C1730" t="s">
        <v>82</v>
      </c>
      <c r="D1730" t="s">
        <v>113</v>
      </c>
      <c r="E1730" t="s">
        <v>6614</v>
      </c>
      <c r="F1730" t="s">
        <v>6615</v>
      </c>
      <c r="G1730" t="s">
        <v>31546</v>
      </c>
      <c r="H1730" t="s">
        <v>223</v>
      </c>
      <c r="I1730" t="s">
        <v>78</v>
      </c>
      <c r="J1730" t="s">
        <v>135</v>
      </c>
      <c r="K1730" t="s">
        <v>22</v>
      </c>
      <c r="L1730" t="s">
        <v>136</v>
      </c>
      <c r="M1730" t="s">
        <v>6616</v>
      </c>
      <c r="N1730" t="s">
        <v>6617</v>
      </c>
      <c r="O1730">
        <v>8.3386111111111116</v>
      </c>
      <c r="P1730">
        <v>0</v>
      </c>
      <c r="Q1730">
        <v>11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28.788397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28.788397</v>
      </c>
    </row>
    <row r="1731" spans="1:32" x14ac:dyDescent="0.3">
      <c r="A1731">
        <v>2800651</v>
      </c>
      <c r="B1731">
        <v>1</v>
      </c>
      <c r="C1731" t="s">
        <v>82</v>
      </c>
      <c r="D1731" t="s">
        <v>91</v>
      </c>
      <c r="E1731" t="s">
        <v>6618</v>
      </c>
      <c r="F1731" t="s">
        <v>6619</v>
      </c>
      <c r="G1731" t="s">
        <v>31552</v>
      </c>
      <c r="H1731" t="s">
        <v>643</v>
      </c>
      <c r="I1731" t="s">
        <v>78</v>
      </c>
      <c r="J1731" t="s">
        <v>135</v>
      </c>
      <c r="K1731" t="s">
        <v>22</v>
      </c>
      <c r="L1731" t="s">
        <v>186</v>
      </c>
      <c r="M1731" t="s">
        <v>6620</v>
      </c>
      <c r="N1731" t="s">
        <v>6621</v>
      </c>
      <c r="O1731">
        <v>0.39444444444444443</v>
      </c>
      <c r="P1731">
        <v>0</v>
      </c>
      <c r="Q1731">
        <v>557</v>
      </c>
      <c r="R1731">
        <v>0</v>
      </c>
      <c r="S1731">
        <v>0</v>
      </c>
      <c r="T1731">
        <v>0</v>
      </c>
      <c r="U1731">
        <v>20</v>
      </c>
      <c r="V1731">
        <v>0</v>
      </c>
      <c r="W1731">
        <v>0</v>
      </c>
      <c r="X1731">
        <v>0</v>
      </c>
      <c r="Y1731">
        <v>49.977424999999997</v>
      </c>
      <c r="Z1731">
        <v>0</v>
      </c>
      <c r="AA1731">
        <v>0</v>
      </c>
      <c r="AB1731">
        <v>0</v>
      </c>
      <c r="AC1731">
        <v>4.8957050000000004</v>
      </c>
      <c r="AD1731">
        <v>0</v>
      </c>
      <c r="AE1731">
        <v>0</v>
      </c>
      <c r="AF1731">
        <v>54.873126999999997</v>
      </c>
    </row>
    <row r="1732" spans="1:32" x14ac:dyDescent="0.3">
      <c r="A1732">
        <v>2800563</v>
      </c>
      <c r="B1732">
        <v>1</v>
      </c>
      <c r="C1732" t="s">
        <v>82</v>
      </c>
      <c r="D1732" t="s">
        <v>84</v>
      </c>
      <c r="E1732" t="s">
        <v>6622</v>
      </c>
      <c r="F1732" t="s">
        <v>6623</v>
      </c>
      <c r="G1732" t="s">
        <v>31552</v>
      </c>
      <c r="H1732" t="s">
        <v>1297</v>
      </c>
      <c r="I1732" t="s">
        <v>78</v>
      </c>
      <c r="J1732" t="s">
        <v>135</v>
      </c>
      <c r="K1732" t="s">
        <v>22</v>
      </c>
      <c r="L1732" t="s">
        <v>136</v>
      </c>
      <c r="M1732" t="s">
        <v>6624</v>
      </c>
      <c r="N1732" t="s">
        <v>6625</v>
      </c>
      <c r="O1732">
        <v>5.6897222222222226</v>
      </c>
      <c r="P1732">
        <v>0</v>
      </c>
      <c r="Q1732">
        <v>187</v>
      </c>
      <c r="R1732">
        <v>0</v>
      </c>
      <c r="S1732">
        <v>0</v>
      </c>
      <c r="T1732">
        <v>0</v>
      </c>
      <c r="U1732">
        <v>10</v>
      </c>
      <c r="V1732">
        <v>0</v>
      </c>
      <c r="W1732">
        <v>0</v>
      </c>
      <c r="X1732">
        <v>0</v>
      </c>
      <c r="Y1732">
        <v>237.23517000000001</v>
      </c>
      <c r="Z1732">
        <v>0</v>
      </c>
      <c r="AA1732">
        <v>0</v>
      </c>
      <c r="AB1732">
        <v>0</v>
      </c>
      <c r="AC1732">
        <v>41.504130000000004</v>
      </c>
      <c r="AD1732">
        <v>0</v>
      </c>
      <c r="AE1732">
        <v>0</v>
      </c>
      <c r="AF1732">
        <v>278.73930000000001</v>
      </c>
    </row>
    <row r="1733" spans="1:32" x14ac:dyDescent="0.3">
      <c r="A1733">
        <v>2800488</v>
      </c>
      <c r="B1733">
        <v>3</v>
      </c>
      <c r="C1733" t="s">
        <v>82</v>
      </c>
      <c r="D1733" t="s">
        <v>91</v>
      </c>
      <c r="E1733" t="s">
        <v>6626</v>
      </c>
      <c r="F1733" t="s">
        <v>6627</v>
      </c>
      <c r="G1733" t="s">
        <v>31551</v>
      </c>
      <c r="H1733" t="s">
        <v>2930</v>
      </c>
      <c r="I1733" t="s">
        <v>79</v>
      </c>
      <c r="J1733" t="s">
        <v>135</v>
      </c>
      <c r="K1733" t="s">
        <v>22</v>
      </c>
      <c r="L1733" t="s">
        <v>136</v>
      </c>
      <c r="M1733" t="s">
        <v>6628</v>
      </c>
      <c r="N1733" t="s">
        <v>6270</v>
      </c>
      <c r="O1733">
        <v>1.2388888888888889</v>
      </c>
      <c r="P1733">
        <v>0</v>
      </c>
      <c r="Q1733">
        <v>3397</v>
      </c>
      <c r="R1733">
        <v>0</v>
      </c>
      <c r="S1733">
        <v>0</v>
      </c>
      <c r="T1733">
        <v>0</v>
      </c>
      <c r="U1733">
        <v>203</v>
      </c>
      <c r="V1733">
        <v>0</v>
      </c>
      <c r="W1733">
        <v>0</v>
      </c>
      <c r="X1733">
        <v>0</v>
      </c>
      <c r="Y1733">
        <v>1104.9255000000001</v>
      </c>
      <c r="Z1733">
        <v>0</v>
      </c>
      <c r="AA1733">
        <v>0</v>
      </c>
      <c r="AB1733">
        <v>0</v>
      </c>
      <c r="AC1733">
        <v>256.952</v>
      </c>
      <c r="AD1733">
        <v>0</v>
      </c>
      <c r="AE1733">
        <v>0</v>
      </c>
      <c r="AF1733">
        <v>1361.8776</v>
      </c>
    </row>
    <row r="1734" spans="1:32" x14ac:dyDescent="0.3">
      <c r="A1734">
        <v>2800591</v>
      </c>
      <c r="B1734">
        <v>1</v>
      </c>
      <c r="C1734" t="s">
        <v>83</v>
      </c>
      <c r="D1734" t="s">
        <v>122</v>
      </c>
      <c r="E1734" t="s">
        <v>6629</v>
      </c>
      <c r="F1734" t="s">
        <v>6630</v>
      </c>
      <c r="G1734" t="s">
        <v>31551</v>
      </c>
      <c r="H1734" t="s">
        <v>643</v>
      </c>
      <c r="I1734" t="s">
        <v>79</v>
      </c>
      <c r="J1734" t="s">
        <v>135</v>
      </c>
      <c r="K1734" t="s">
        <v>22</v>
      </c>
      <c r="L1734" t="s">
        <v>186</v>
      </c>
      <c r="M1734" t="s">
        <v>6631</v>
      </c>
      <c r="N1734" t="s">
        <v>6632</v>
      </c>
      <c r="O1734">
        <v>1.9097222222222223</v>
      </c>
      <c r="P1734">
        <v>0</v>
      </c>
      <c r="Q1734">
        <v>426</v>
      </c>
      <c r="R1734">
        <v>0</v>
      </c>
      <c r="S1734">
        <v>0</v>
      </c>
      <c r="T1734">
        <v>0</v>
      </c>
      <c r="U1734">
        <v>8</v>
      </c>
      <c r="V1734">
        <v>0</v>
      </c>
      <c r="W1734">
        <v>0</v>
      </c>
      <c r="X1734">
        <v>0</v>
      </c>
      <c r="Y1734">
        <v>86.252426</v>
      </c>
      <c r="Z1734">
        <v>0</v>
      </c>
      <c r="AA1734">
        <v>0</v>
      </c>
      <c r="AB1734">
        <v>0</v>
      </c>
      <c r="AC1734">
        <v>5.3123449999999997</v>
      </c>
      <c r="AD1734">
        <v>0</v>
      </c>
      <c r="AE1734">
        <v>0</v>
      </c>
      <c r="AF1734">
        <v>91.564769999999996</v>
      </c>
    </row>
    <row r="1735" spans="1:32" x14ac:dyDescent="0.3">
      <c r="A1735">
        <v>2800567</v>
      </c>
      <c r="B1735">
        <v>1</v>
      </c>
      <c r="C1735" t="s">
        <v>82</v>
      </c>
      <c r="D1735" t="s">
        <v>102</v>
      </c>
      <c r="E1735" t="s">
        <v>6633</v>
      </c>
      <c r="F1735" t="s">
        <v>6634</v>
      </c>
      <c r="G1735" t="s">
        <v>31545</v>
      </c>
      <c r="H1735" t="s">
        <v>134</v>
      </c>
      <c r="I1735" t="s">
        <v>79</v>
      </c>
      <c r="J1735" t="s">
        <v>135</v>
      </c>
      <c r="K1735" t="s">
        <v>22</v>
      </c>
      <c r="L1735" t="s">
        <v>136</v>
      </c>
      <c r="M1735" t="s">
        <v>6635</v>
      </c>
      <c r="N1735" t="s">
        <v>6636</v>
      </c>
      <c r="O1735">
        <v>0.38861111111111113</v>
      </c>
      <c r="P1735">
        <v>0</v>
      </c>
      <c r="Q1735">
        <v>1100</v>
      </c>
      <c r="R1735">
        <v>6</v>
      </c>
      <c r="S1735">
        <v>244</v>
      </c>
      <c r="T1735">
        <v>4</v>
      </c>
      <c r="U1735">
        <v>192</v>
      </c>
      <c r="V1735">
        <v>0</v>
      </c>
      <c r="W1735">
        <v>0</v>
      </c>
      <c r="X1735">
        <v>0</v>
      </c>
      <c r="Y1735">
        <v>42.370117</v>
      </c>
      <c r="Z1735">
        <v>2.8019402000000002</v>
      </c>
      <c r="AA1735">
        <v>24.87266</v>
      </c>
      <c r="AB1735">
        <v>11.660193</v>
      </c>
      <c r="AC1735">
        <v>29.898785</v>
      </c>
      <c r="AD1735">
        <v>0</v>
      </c>
      <c r="AE1735">
        <v>0</v>
      </c>
      <c r="AF1735">
        <v>111.60369</v>
      </c>
    </row>
    <row r="1736" spans="1:32" x14ac:dyDescent="0.3">
      <c r="A1736">
        <v>2800405</v>
      </c>
      <c r="B1736">
        <v>4</v>
      </c>
      <c r="C1736" t="s">
        <v>82</v>
      </c>
      <c r="D1736" t="s">
        <v>91</v>
      </c>
      <c r="E1736" t="s">
        <v>6637</v>
      </c>
      <c r="F1736" t="s">
        <v>6638</v>
      </c>
      <c r="G1736" t="s">
        <v>31547</v>
      </c>
      <c r="H1736" t="s">
        <v>338</v>
      </c>
      <c r="I1736" t="s">
        <v>79</v>
      </c>
      <c r="J1736" t="s">
        <v>135</v>
      </c>
      <c r="K1736" t="s">
        <v>22</v>
      </c>
      <c r="L1736" t="s">
        <v>136</v>
      </c>
      <c r="M1736" t="s">
        <v>6639</v>
      </c>
      <c r="N1736" t="s">
        <v>5109</v>
      </c>
      <c r="O1736">
        <v>1.2058341666666665</v>
      </c>
      <c r="P1736">
        <v>0</v>
      </c>
      <c r="Q1736">
        <v>11068</v>
      </c>
      <c r="R1736">
        <v>0</v>
      </c>
      <c r="S1736">
        <v>0</v>
      </c>
      <c r="T1736">
        <v>4</v>
      </c>
      <c r="U1736">
        <v>759</v>
      </c>
      <c r="V1736">
        <v>0</v>
      </c>
      <c r="W1736">
        <v>1</v>
      </c>
      <c r="X1736">
        <v>0</v>
      </c>
      <c r="Y1736">
        <v>2929.9965999999999</v>
      </c>
      <c r="Z1736">
        <v>0</v>
      </c>
      <c r="AA1736">
        <v>0</v>
      </c>
      <c r="AB1736">
        <v>36.895657</v>
      </c>
      <c r="AC1736">
        <v>518.54089999999997</v>
      </c>
      <c r="AD1736">
        <v>0</v>
      </c>
      <c r="AE1736">
        <v>2.8349733000000001</v>
      </c>
      <c r="AF1736">
        <v>3488.268</v>
      </c>
    </row>
    <row r="1737" spans="1:32" x14ac:dyDescent="0.3">
      <c r="A1737">
        <v>2800529</v>
      </c>
      <c r="B1737">
        <v>1</v>
      </c>
      <c r="C1737" t="s">
        <v>83</v>
      </c>
      <c r="D1737" t="s">
        <v>122</v>
      </c>
      <c r="E1737" t="s">
        <v>6640</v>
      </c>
      <c r="F1737" t="s">
        <v>6641</v>
      </c>
      <c r="G1737" t="s">
        <v>31551</v>
      </c>
      <c r="H1737" t="s">
        <v>643</v>
      </c>
      <c r="I1737" t="s">
        <v>79</v>
      </c>
      <c r="J1737" t="s">
        <v>135</v>
      </c>
      <c r="K1737" t="s">
        <v>22</v>
      </c>
      <c r="L1737" t="s">
        <v>186</v>
      </c>
      <c r="M1737" t="s">
        <v>6642</v>
      </c>
      <c r="N1737" t="s">
        <v>6643</v>
      </c>
      <c r="O1737">
        <v>2.3169444444444443</v>
      </c>
      <c r="P1737">
        <v>0</v>
      </c>
      <c r="Q1737">
        <v>214</v>
      </c>
      <c r="R1737">
        <v>0</v>
      </c>
      <c r="S1737">
        <v>0</v>
      </c>
      <c r="T1737">
        <v>0</v>
      </c>
      <c r="U1737">
        <v>5</v>
      </c>
      <c r="V1737">
        <v>0</v>
      </c>
      <c r="W1737">
        <v>0</v>
      </c>
      <c r="X1737">
        <v>0</v>
      </c>
      <c r="Y1737">
        <v>69.242990000000006</v>
      </c>
      <c r="Z1737">
        <v>0</v>
      </c>
      <c r="AA1737">
        <v>0</v>
      </c>
      <c r="AB1737">
        <v>0</v>
      </c>
      <c r="AC1737">
        <v>3.2190927999999999</v>
      </c>
      <c r="AD1737">
        <v>0</v>
      </c>
      <c r="AE1737">
        <v>0</v>
      </c>
      <c r="AF1737">
        <v>72.46208</v>
      </c>
    </row>
    <row r="1738" spans="1:32" x14ac:dyDescent="0.3">
      <c r="A1738">
        <v>2800518</v>
      </c>
      <c r="B1738">
        <v>1</v>
      </c>
      <c r="C1738" t="s">
        <v>83</v>
      </c>
      <c r="D1738" t="s">
        <v>117</v>
      </c>
      <c r="E1738" t="s">
        <v>6644</v>
      </c>
      <c r="F1738" t="s">
        <v>6645</v>
      </c>
      <c r="G1738" t="s">
        <v>31546</v>
      </c>
      <c r="H1738" t="s">
        <v>643</v>
      </c>
      <c r="I1738" t="s">
        <v>78</v>
      </c>
      <c r="J1738" t="s">
        <v>135</v>
      </c>
      <c r="K1738" t="s">
        <v>22</v>
      </c>
      <c r="L1738" t="s">
        <v>186</v>
      </c>
      <c r="M1738" t="s">
        <v>6646</v>
      </c>
      <c r="N1738" t="s">
        <v>6647</v>
      </c>
      <c r="O1738">
        <v>5.1894444444444447</v>
      </c>
      <c r="P1738">
        <v>0</v>
      </c>
      <c r="Q1738">
        <v>124</v>
      </c>
      <c r="R1738">
        <v>0</v>
      </c>
      <c r="S1738">
        <v>0</v>
      </c>
      <c r="T1738">
        <v>0</v>
      </c>
      <c r="U1738">
        <v>15</v>
      </c>
      <c r="V1738">
        <v>0</v>
      </c>
      <c r="W1738">
        <v>0</v>
      </c>
      <c r="X1738">
        <v>0</v>
      </c>
      <c r="Y1738">
        <v>93.660070000000005</v>
      </c>
      <c r="Z1738">
        <v>0</v>
      </c>
      <c r="AA1738">
        <v>0</v>
      </c>
      <c r="AB1738">
        <v>0</v>
      </c>
      <c r="AC1738">
        <v>19.889821999999999</v>
      </c>
      <c r="AD1738">
        <v>0</v>
      </c>
      <c r="AE1738">
        <v>0</v>
      </c>
      <c r="AF1738">
        <v>113.54989999999999</v>
      </c>
    </row>
    <row r="1739" spans="1:32" x14ac:dyDescent="0.3">
      <c r="A1739">
        <v>2800514</v>
      </c>
      <c r="B1739">
        <v>1</v>
      </c>
      <c r="C1739" t="s">
        <v>82</v>
      </c>
      <c r="D1739" t="s">
        <v>92</v>
      </c>
      <c r="E1739" t="s">
        <v>6648</v>
      </c>
      <c r="F1739" t="s">
        <v>6649</v>
      </c>
      <c r="G1739" t="s">
        <v>31550</v>
      </c>
      <c r="H1739" t="s">
        <v>1297</v>
      </c>
      <c r="I1739" t="s">
        <v>78</v>
      </c>
      <c r="J1739" t="s">
        <v>135</v>
      </c>
      <c r="K1739" t="s">
        <v>22</v>
      </c>
      <c r="L1739" t="s">
        <v>136</v>
      </c>
      <c r="M1739" t="s">
        <v>6650</v>
      </c>
      <c r="N1739" t="s">
        <v>6651</v>
      </c>
      <c r="O1739">
        <v>5.5011111111111113</v>
      </c>
      <c r="P1739">
        <v>0</v>
      </c>
      <c r="Q1739">
        <v>72</v>
      </c>
      <c r="R1739">
        <v>0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0</v>
      </c>
      <c r="Y1739">
        <v>119.626434</v>
      </c>
      <c r="Z1739">
        <v>0</v>
      </c>
      <c r="AA1739">
        <v>0</v>
      </c>
      <c r="AB1739">
        <v>0</v>
      </c>
      <c r="AC1739">
        <v>0.36163166000000002</v>
      </c>
      <c r="AD1739">
        <v>0</v>
      </c>
      <c r="AE1739">
        <v>0</v>
      </c>
      <c r="AF1739">
        <v>119.98806999999999</v>
      </c>
    </row>
    <row r="1740" spans="1:32" x14ac:dyDescent="0.3">
      <c r="A1740">
        <v>2800512</v>
      </c>
      <c r="B1740">
        <v>1</v>
      </c>
      <c r="C1740" t="s">
        <v>83</v>
      </c>
      <c r="D1740" t="s">
        <v>130</v>
      </c>
      <c r="E1740" t="s">
        <v>3309</v>
      </c>
      <c r="F1740" t="s">
        <v>884</v>
      </c>
      <c r="G1740" t="s">
        <v>31551</v>
      </c>
      <c r="H1740" t="s">
        <v>643</v>
      </c>
      <c r="I1740" t="s">
        <v>79</v>
      </c>
      <c r="J1740" t="s">
        <v>135</v>
      </c>
      <c r="K1740" t="s">
        <v>22</v>
      </c>
      <c r="L1740" t="s">
        <v>186</v>
      </c>
      <c r="M1740" t="s">
        <v>6652</v>
      </c>
      <c r="N1740" t="s">
        <v>3122</v>
      </c>
      <c r="O1740">
        <v>8.6836111111111105</v>
      </c>
      <c r="P1740">
        <v>0</v>
      </c>
      <c r="Q1740">
        <v>462</v>
      </c>
      <c r="R1740">
        <v>0</v>
      </c>
      <c r="S1740">
        <v>24</v>
      </c>
      <c r="T1740">
        <v>0</v>
      </c>
      <c r="U1740">
        <v>106</v>
      </c>
      <c r="V1740">
        <v>0</v>
      </c>
      <c r="W1740">
        <v>0</v>
      </c>
      <c r="X1740">
        <v>0</v>
      </c>
      <c r="Y1740">
        <v>996.5675</v>
      </c>
      <c r="Z1740">
        <v>0</v>
      </c>
      <c r="AA1740">
        <v>25.237805999999999</v>
      </c>
      <c r="AB1740">
        <v>0</v>
      </c>
      <c r="AC1740">
        <v>485.73930000000001</v>
      </c>
      <c r="AD1740">
        <v>0</v>
      </c>
      <c r="AE1740">
        <v>0</v>
      </c>
      <c r="AF1740">
        <v>1507.5446999999999</v>
      </c>
    </row>
    <row r="1741" spans="1:32" x14ac:dyDescent="0.3">
      <c r="A1741">
        <v>2800528</v>
      </c>
      <c r="B1741">
        <v>1</v>
      </c>
      <c r="C1741" t="s">
        <v>83</v>
      </c>
      <c r="D1741" t="s">
        <v>130</v>
      </c>
      <c r="E1741" t="s">
        <v>6653</v>
      </c>
      <c r="F1741" t="s">
        <v>6654</v>
      </c>
      <c r="G1741" t="s">
        <v>31551</v>
      </c>
      <c r="H1741" t="s">
        <v>145</v>
      </c>
      <c r="I1741" t="s">
        <v>79</v>
      </c>
      <c r="J1741" t="s">
        <v>135</v>
      </c>
      <c r="K1741" t="s">
        <v>22</v>
      </c>
      <c r="L1741" t="s">
        <v>136</v>
      </c>
      <c r="M1741" t="s">
        <v>6655</v>
      </c>
      <c r="N1741" t="s">
        <v>6656</v>
      </c>
      <c r="O1741">
        <v>8.611111111111111E-2</v>
      </c>
      <c r="P1741">
        <v>0</v>
      </c>
      <c r="Q1741">
        <v>2407</v>
      </c>
      <c r="R1741">
        <v>0</v>
      </c>
      <c r="S1741">
        <v>12</v>
      </c>
      <c r="T1741">
        <v>0</v>
      </c>
      <c r="U1741">
        <v>224</v>
      </c>
      <c r="V1741">
        <v>0</v>
      </c>
      <c r="W1741">
        <v>0</v>
      </c>
      <c r="X1741">
        <v>0</v>
      </c>
      <c r="Y1741">
        <v>36.472465999999997</v>
      </c>
      <c r="Z1741">
        <v>0</v>
      </c>
      <c r="AA1741">
        <v>0.13332404</v>
      </c>
      <c r="AB1741">
        <v>0</v>
      </c>
      <c r="AC1741">
        <v>10.252497999999999</v>
      </c>
      <c r="AD1741">
        <v>0</v>
      </c>
      <c r="AE1741">
        <v>0</v>
      </c>
      <c r="AF1741">
        <v>46.858288000000002</v>
      </c>
    </row>
    <row r="1742" spans="1:32" x14ac:dyDescent="0.3">
      <c r="A1742">
        <v>2800497</v>
      </c>
      <c r="B1742">
        <v>1</v>
      </c>
      <c r="C1742" t="s">
        <v>83</v>
      </c>
      <c r="D1742" t="s">
        <v>122</v>
      </c>
      <c r="E1742" t="s">
        <v>6657</v>
      </c>
      <c r="F1742" t="s">
        <v>6658</v>
      </c>
      <c r="G1742" t="s">
        <v>31546</v>
      </c>
      <c r="H1742" t="s">
        <v>643</v>
      </c>
      <c r="I1742" t="s">
        <v>78</v>
      </c>
      <c r="J1742" t="s">
        <v>135</v>
      </c>
      <c r="K1742" t="s">
        <v>22</v>
      </c>
      <c r="L1742" t="s">
        <v>186</v>
      </c>
      <c r="M1742" t="s">
        <v>6659</v>
      </c>
      <c r="N1742" t="s">
        <v>6660</v>
      </c>
      <c r="O1742">
        <v>7.365277777777778</v>
      </c>
      <c r="P1742">
        <v>0</v>
      </c>
      <c r="Q1742">
        <v>44</v>
      </c>
      <c r="R1742">
        <v>0</v>
      </c>
      <c r="S1742">
        <v>0</v>
      </c>
      <c r="T1742">
        <v>0</v>
      </c>
      <c r="U1742">
        <v>4</v>
      </c>
      <c r="V1742">
        <v>0</v>
      </c>
      <c r="W1742">
        <v>0</v>
      </c>
      <c r="X1742">
        <v>0</v>
      </c>
      <c r="Y1742">
        <v>41.61421</v>
      </c>
      <c r="Z1742">
        <v>0</v>
      </c>
      <c r="AA1742">
        <v>0</v>
      </c>
      <c r="AB1742">
        <v>0</v>
      </c>
      <c r="AC1742">
        <v>10.774213</v>
      </c>
      <c r="AD1742">
        <v>0</v>
      </c>
      <c r="AE1742">
        <v>0</v>
      </c>
      <c r="AF1742">
        <v>52.388424000000001</v>
      </c>
    </row>
    <row r="1743" spans="1:32" x14ac:dyDescent="0.3">
      <c r="A1743">
        <v>2800506</v>
      </c>
      <c r="B1743">
        <v>1</v>
      </c>
      <c r="C1743" t="s">
        <v>82</v>
      </c>
      <c r="D1743" t="s">
        <v>109</v>
      </c>
      <c r="E1743" t="s">
        <v>6661</v>
      </c>
      <c r="F1743" t="s">
        <v>6662</v>
      </c>
      <c r="G1743" t="s">
        <v>31545</v>
      </c>
      <c r="H1743" t="s">
        <v>1237</v>
      </c>
      <c r="I1743" t="s">
        <v>79</v>
      </c>
      <c r="J1743" t="s">
        <v>135</v>
      </c>
      <c r="K1743" t="s">
        <v>22</v>
      </c>
      <c r="L1743" t="s">
        <v>136</v>
      </c>
      <c r="M1743" t="s">
        <v>6663</v>
      </c>
      <c r="N1743" t="s">
        <v>6664</v>
      </c>
      <c r="O1743">
        <v>0.58555555555555561</v>
      </c>
      <c r="P1743">
        <v>0</v>
      </c>
      <c r="Q1743">
        <v>23</v>
      </c>
      <c r="R1743">
        <v>0</v>
      </c>
      <c r="S1743">
        <v>0</v>
      </c>
      <c r="T1743">
        <v>0</v>
      </c>
      <c r="U1743">
        <v>46</v>
      </c>
      <c r="V1743">
        <v>0</v>
      </c>
      <c r="W1743">
        <v>0</v>
      </c>
      <c r="X1743">
        <v>0</v>
      </c>
      <c r="Y1743">
        <v>1.5592067000000001</v>
      </c>
      <c r="Z1743">
        <v>0</v>
      </c>
      <c r="AA1743">
        <v>0</v>
      </c>
      <c r="AB1743">
        <v>0</v>
      </c>
      <c r="AC1743">
        <v>1.8275611</v>
      </c>
      <c r="AD1743">
        <v>0</v>
      </c>
      <c r="AE1743">
        <v>0</v>
      </c>
      <c r="AF1743">
        <v>3.3867679000000002</v>
      </c>
    </row>
    <row r="1744" spans="1:32" x14ac:dyDescent="0.3">
      <c r="A1744">
        <v>2800491</v>
      </c>
      <c r="B1744">
        <v>1</v>
      </c>
      <c r="C1744" t="s">
        <v>82</v>
      </c>
      <c r="D1744" t="s">
        <v>99</v>
      </c>
      <c r="E1744" t="s">
        <v>6665</v>
      </c>
      <c r="F1744" t="s">
        <v>6666</v>
      </c>
      <c r="G1744" t="s">
        <v>31546</v>
      </c>
      <c r="H1744" t="s">
        <v>223</v>
      </c>
      <c r="I1744" t="s">
        <v>78</v>
      </c>
      <c r="J1744" t="s">
        <v>135</v>
      </c>
      <c r="K1744" t="s">
        <v>22</v>
      </c>
      <c r="L1744" t="s">
        <v>136</v>
      </c>
      <c r="M1744" t="s">
        <v>6667</v>
      </c>
      <c r="N1744" t="s">
        <v>6668</v>
      </c>
      <c r="O1744">
        <v>8.8372222222222216</v>
      </c>
      <c r="P1744">
        <v>0</v>
      </c>
      <c r="Q1744">
        <v>57</v>
      </c>
      <c r="R1744">
        <v>0</v>
      </c>
      <c r="S1744">
        <v>0</v>
      </c>
      <c r="T1744">
        <v>0</v>
      </c>
      <c r="U1744">
        <v>2</v>
      </c>
      <c r="V1744">
        <v>0</v>
      </c>
      <c r="W1744">
        <v>0</v>
      </c>
      <c r="X1744">
        <v>0</v>
      </c>
      <c r="Y1744">
        <v>157.9288</v>
      </c>
      <c r="Z1744">
        <v>0</v>
      </c>
      <c r="AA1744">
        <v>0</v>
      </c>
      <c r="AB1744">
        <v>0</v>
      </c>
      <c r="AC1744">
        <v>14.205816</v>
      </c>
      <c r="AD1744">
        <v>0</v>
      </c>
      <c r="AE1744">
        <v>0</v>
      </c>
      <c r="AF1744">
        <v>172.13461000000001</v>
      </c>
    </row>
    <row r="1745" spans="1:32" x14ac:dyDescent="0.3">
      <c r="A1745">
        <v>2800500</v>
      </c>
      <c r="B1745">
        <v>1</v>
      </c>
      <c r="C1745" t="s">
        <v>82</v>
      </c>
      <c r="D1745" t="s">
        <v>95</v>
      </c>
      <c r="E1745" t="s">
        <v>6669</v>
      </c>
      <c r="F1745" t="s">
        <v>6670</v>
      </c>
      <c r="G1745" t="s">
        <v>31552</v>
      </c>
      <c r="H1745" t="s">
        <v>145</v>
      </c>
      <c r="I1745" t="s">
        <v>78</v>
      </c>
      <c r="J1745" t="s">
        <v>135</v>
      </c>
      <c r="K1745" t="s">
        <v>22</v>
      </c>
      <c r="L1745" t="s">
        <v>136</v>
      </c>
      <c r="M1745" t="s">
        <v>6671</v>
      </c>
      <c r="N1745" t="s">
        <v>6672</v>
      </c>
      <c r="O1745">
        <v>5.703611111111111</v>
      </c>
      <c r="P1745">
        <v>0</v>
      </c>
      <c r="Q1745">
        <v>252</v>
      </c>
      <c r="R1745">
        <v>0</v>
      </c>
      <c r="S1745">
        <v>0</v>
      </c>
      <c r="T1745">
        <v>0</v>
      </c>
      <c r="U1745">
        <v>13</v>
      </c>
      <c r="V1745">
        <v>0</v>
      </c>
      <c r="W1745">
        <v>0</v>
      </c>
      <c r="X1745">
        <v>0</v>
      </c>
      <c r="Y1745">
        <v>115.70701</v>
      </c>
      <c r="Z1745">
        <v>0</v>
      </c>
      <c r="AA1745">
        <v>0</v>
      </c>
      <c r="AB1745">
        <v>0</v>
      </c>
      <c r="AC1745">
        <v>181.48354</v>
      </c>
      <c r="AD1745">
        <v>0</v>
      </c>
      <c r="AE1745">
        <v>0</v>
      </c>
      <c r="AF1745">
        <v>297.19054999999997</v>
      </c>
    </row>
    <row r="1746" spans="1:32" x14ac:dyDescent="0.3">
      <c r="A1746">
        <v>2800499</v>
      </c>
      <c r="B1746">
        <v>1</v>
      </c>
      <c r="C1746" t="s">
        <v>82</v>
      </c>
      <c r="D1746" t="s">
        <v>87</v>
      </c>
      <c r="E1746" t="s">
        <v>6673</v>
      </c>
      <c r="F1746" t="s">
        <v>6674</v>
      </c>
      <c r="G1746" t="s">
        <v>31545</v>
      </c>
      <c r="H1746" t="s">
        <v>648</v>
      </c>
      <c r="I1746" t="s">
        <v>79</v>
      </c>
      <c r="J1746" t="s">
        <v>135</v>
      </c>
      <c r="K1746" t="s">
        <v>22</v>
      </c>
      <c r="L1746" t="s">
        <v>186</v>
      </c>
      <c r="M1746" t="s">
        <v>6675</v>
      </c>
      <c r="N1746" t="s">
        <v>6676</v>
      </c>
      <c r="O1746">
        <v>6.4891666666666667</v>
      </c>
      <c r="P1746">
        <v>0</v>
      </c>
      <c r="Q1746">
        <v>1202</v>
      </c>
      <c r="R1746">
        <v>0</v>
      </c>
      <c r="S1746">
        <v>0</v>
      </c>
      <c r="T1746">
        <v>0</v>
      </c>
      <c r="U1746">
        <v>114</v>
      </c>
      <c r="V1746">
        <v>0</v>
      </c>
      <c r="W1746">
        <v>0</v>
      </c>
      <c r="X1746">
        <v>0</v>
      </c>
      <c r="Y1746">
        <v>2097.4787999999999</v>
      </c>
      <c r="Z1746">
        <v>0</v>
      </c>
      <c r="AA1746">
        <v>0</v>
      </c>
      <c r="AB1746">
        <v>0</v>
      </c>
      <c r="AC1746">
        <v>953.62130000000002</v>
      </c>
      <c r="AD1746">
        <v>0</v>
      </c>
      <c r="AE1746">
        <v>0</v>
      </c>
      <c r="AF1746">
        <v>3051.1</v>
      </c>
    </row>
    <row r="1747" spans="1:32" x14ac:dyDescent="0.3">
      <c r="A1747">
        <v>2800488</v>
      </c>
      <c r="B1747">
        <v>2</v>
      </c>
      <c r="C1747" t="s">
        <v>82</v>
      </c>
      <c r="D1747" t="s">
        <v>91</v>
      </c>
      <c r="E1747" t="s">
        <v>6677</v>
      </c>
      <c r="F1747" t="s">
        <v>6678</v>
      </c>
      <c r="G1747" t="s">
        <v>31551</v>
      </c>
      <c r="H1747" t="s">
        <v>2930</v>
      </c>
      <c r="I1747" t="s">
        <v>79</v>
      </c>
      <c r="J1747" t="s">
        <v>135</v>
      </c>
      <c r="K1747" t="s">
        <v>22</v>
      </c>
      <c r="L1747" t="s">
        <v>136</v>
      </c>
      <c r="M1747" t="s">
        <v>6679</v>
      </c>
      <c r="N1747" t="s">
        <v>6628</v>
      </c>
      <c r="O1747">
        <v>0.24166666666666667</v>
      </c>
      <c r="P1747">
        <v>0</v>
      </c>
      <c r="Q1747">
        <v>13932</v>
      </c>
      <c r="R1747">
        <v>0</v>
      </c>
      <c r="S1747">
        <v>13</v>
      </c>
      <c r="T1747">
        <v>2</v>
      </c>
      <c r="U1747">
        <v>927</v>
      </c>
      <c r="V1747">
        <v>1</v>
      </c>
      <c r="W1747">
        <v>0</v>
      </c>
      <c r="X1747">
        <v>0</v>
      </c>
      <c r="Y1747">
        <v>825.62310000000002</v>
      </c>
      <c r="Z1747">
        <v>0</v>
      </c>
      <c r="AA1747">
        <v>0.93305932999999996</v>
      </c>
      <c r="AB1747">
        <v>0.49373381999999999</v>
      </c>
      <c r="AC1747">
        <v>161.22243</v>
      </c>
      <c r="AD1747">
        <v>36.492085000000003</v>
      </c>
      <c r="AE1747">
        <v>0</v>
      </c>
      <c r="AF1747">
        <v>1024.7644</v>
      </c>
    </row>
    <row r="1748" spans="1:32" x14ac:dyDescent="0.3">
      <c r="A1748">
        <v>2800488</v>
      </c>
      <c r="B1748">
        <v>1</v>
      </c>
      <c r="C1748" t="s">
        <v>82</v>
      </c>
      <c r="D1748" t="s">
        <v>91</v>
      </c>
      <c r="E1748" t="s">
        <v>6680</v>
      </c>
      <c r="F1748" t="s">
        <v>6681</v>
      </c>
      <c r="G1748" t="s">
        <v>31547</v>
      </c>
      <c r="H1748" t="s">
        <v>2930</v>
      </c>
      <c r="I1748" t="s">
        <v>79</v>
      </c>
      <c r="J1748" t="s">
        <v>135</v>
      </c>
      <c r="K1748" t="s">
        <v>22</v>
      </c>
      <c r="L1748" t="s">
        <v>136</v>
      </c>
      <c r="M1748" t="s">
        <v>6682</v>
      </c>
      <c r="N1748" t="s">
        <v>6679</v>
      </c>
      <c r="O1748">
        <v>2.1294444444444443</v>
      </c>
      <c r="P1748">
        <v>0</v>
      </c>
      <c r="Q1748">
        <v>7014</v>
      </c>
      <c r="R1748">
        <v>0</v>
      </c>
      <c r="S1748">
        <v>0</v>
      </c>
      <c r="T1748">
        <v>0</v>
      </c>
      <c r="U1748">
        <v>313</v>
      </c>
      <c r="V1748">
        <v>0</v>
      </c>
      <c r="W1748">
        <v>0</v>
      </c>
      <c r="X1748">
        <v>0</v>
      </c>
      <c r="Y1748">
        <v>3097.9232999999999</v>
      </c>
      <c r="Z1748">
        <v>0</v>
      </c>
      <c r="AA1748">
        <v>0</v>
      </c>
      <c r="AB1748">
        <v>0</v>
      </c>
      <c r="AC1748">
        <v>409.40514999999999</v>
      </c>
      <c r="AD1748">
        <v>0</v>
      </c>
      <c r="AE1748">
        <v>0</v>
      </c>
      <c r="AF1748">
        <v>3507.3283999999999</v>
      </c>
    </row>
    <row r="1749" spans="1:32" x14ac:dyDescent="0.3">
      <c r="A1749">
        <v>2800413</v>
      </c>
      <c r="B1749">
        <v>1</v>
      </c>
      <c r="C1749" t="s">
        <v>82</v>
      </c>
      <c r="D1749" t="s">
        <v>99</v>
      </c>
      <c r="E1749" t="s">
        <v>6683</v>
      </c>
      <c r="F1749" t="s">
        <v>6684</v>
      </c>
      <c r="G1749" t="s">
        <v>31546</v>
      </c>
      <c r="H1749" t="s">
        <v>223</v>
      </c>
      <c r="I1749" t="s">
        <v>78</v>
      </c>
      <c r="J1749" t="s">
        <v>135</v>
      </c>
      <c r="K1749" t="s">
        <v>22</v>
      </c>
      <c r="L1749" t="s">
        <v>136</v>
      </c>
      <c r="M1749" t="s">
        <v>6685</v>
      </c>
      <c r="N1749" t="s">
        <v>6686</v>
      </c>
      <c r="O1749">
        <v>6.6452777777777774</v>
      </c>
      <c r="P1749">
        <v>0</v>
      </c>
      <c r="Q1749">
        <v>19</v>
      </c>
      <c r="R1749">
        <v>0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0</v>
      </c>
      <c r="Y1749">
        <v>25.986097000000001</v>
      </c>
      <c r="Z1749">
        <v>0</v>
      </c>
      <c r="AA1749">
        <v>0</v>
      </c>
      <c r="AB1749">
        <v>0</v>
      </c>
      <c r="AC1749">
        <v>8.6726399999999995E-2</v>
      </c>
      <c r="AD1749">
        <v>0</v>
      </c>
      <c r="AE1749">
        <v>0</v>
      </c>
      <c r="AF1749">
        <v>26.072824000000001</v>
      </c>
    </row>
    <row r="1750" spans="1:32" x14ac:dyDescent="0.3">
      <c r="A1750">
        <v>2800429</v>
      </c>
      <c r="B1750">
        <v>1</v>
      </c>
      <c r="C1750" t="s">
        <v>82</v>
      </c>
      <c r="D1750" t="s">
        <v>88</v>
      </c>
      <c r="E1750" t="s">
        <v>6687</v>
      </c>
      <c r="F1750" t="s">
        <v>6688</v>
      </c>
      <c r="G1750" t="s">
        <v>31546</v>
      </c>
      <c r="H1750" t="s">
        <v>1297</v>
      </c>
      <c r="I1750" t="s">
        <v>78</v>
      </c>
      <c r="J1750" t="s">
        <v>135</v>
      </c>
      <c r="K1750" t="s">
        <v>22</v>
      </c>
      <c r="L1750" t="s">
        <v>136</v>
      </c>
      <c r="M1750" t="s">
        <v>6689</v>
      </c>
      <c r="N1750" t="s">
        <v>6690</v>
      </c>
      <c r="O1750">
        <v>9.2197222222222219</v>
      </c>
      <c r="P1750">
        <v>0</v>
      </c>
      <c r="Q1750">
        <v>17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40.853596000000003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40.853596000000003</v>
      </c>
    </row>
    <row r="1751" spans="1:32" x14ac:dyDescent="0.3">
      <c r="A1751">
        <v>2800423</v>
      </c>
      <c r="B1751">
        <v>1</v>
      </c>
      <c r="C1751" t="s">
        <v>82</v>
      </c>
      <c r="D1751" t="s">
        <v>108</v>
      </c>
      <c r="E1751" t="s">
        <v>6691</v>
      </c>
      <c r="F1751" t="s">
        <v>6692</v>
      </c>
      <c r="G1751" t="s">
        <v>31545</v>
      </c>
      <c r="H1751" t="s">
        <v>648</v>
      </c>
      <c r="I1751" t="s">
        <v>79</v>
      </c>
      <c r="J1751" t="s">
        <v>135</v>
      </c>
      <c r="K1751" t="s">
        <v>22</v>
      </c>
      <c r="L1751" t="s">
        <v>186</v>
      </c>
      <c r="M1751" t="s">
        <v>6693</v>
      </c>
      <c r="N1751" t="s">
        <v>6694</v>
      </c>
      <c r="O1751">
        <v>4.9366666666666665</v>
      </c>
      <c r="P1751">
        <v>0</v>
      </c>
      <c r="Q1751">
        <v>202</v>
      </c>
      <c r="R1751">
        <v>0</v>
      </c>
      <c r="S1751">
        <v>103</v>
      </c>
      <c r="T1751">
        <v>1</v>
      </c>
      <c r="U1751">
        <v>54</v>
      </c>
      <c r="V1751">
        <v>0</v>
      </c>
      <c r="W1751">
        <v>0</v>
      </c>
      <c r="X1751">
        <v>0</v>
      </c>
      <c r="Y1751">
        <v>378.83373999999998</v>
      </c>
      <c r="Z1751">
        <v>0</v>
      </c>
      <c r="AA1751">
        <v>307.02667000000002</v>
      </c>
      <c r="AB1751">
        <v>0.97419005999999997</v>
      </c>
      <c r="AC1751">
        <v>112.0022</v>
      </c>
      <c r="AD1751">
        <v>0</v>
      </c>
      <c r="AE1751">
        <v>0</v>
      </c>
      <c r="AF1751">
        <v>798.83680000000004</v>
      </c>
    </row>
    <row r="1752" spans="1:32" x14ac:dyDescent="0.3">
      <c r="A1752">
        <v>2800421</v>
      </c>
      <c r="B1752">
        <v>1</v>
      </c>
      <c r="C1752" t="s">
        <v>82</v>
      </c>
      <c r="D1752" t="s">
        <v>106</v>
      </c>
      <c r="E1752" t="s">
        <v>6695</v>
      </c>
      <c r="F1752" t="s">
        <v>6696</v>
      </c>
      <c r="G1752" t="s">
        <v>31551</v>
      </c>
      <c r="H1752" t="s">
        <v>643</v>
      </c>
      <c r="I1752" t="s">
        <v>79</v>
      </c>
      <c r="J1752" t="s">
        <v>135</v>
      </c>
      <c r="K1752" t="s">
        <v>22</v>
      </c>
      <c r="L1752" t="s">
        <v>186</v>
      </c>
      <c r="M1752" t="s">
        <v>6697</v>
      </c>
      <c r="N1752" t="s">
        <v>6698</v>
      </c>
      <c r="O1752">
        <v>9.5122222222222224</v>
      </c>
      <c r="P1752">
        <v>0</v>
      </c>
      <c r="Q1752">
        <v>667</v>
      </c>
      <c r="R1752">
        <v>0</v>
      </c>
      <c r="S1752">
        <v>71</v>
      </c>
      <c r="T1752">
        <v>2</v>
      </c>
      <c r="U1752">
        <v>72</v>
      </c>
      <c r="V1752">
        <v>0</v>
      </c>
      <c r="W1752">
        <v>0</v>
      </c>
      <c r="X1752">
        <v>0</v>
      </c>
      <c r="Y1752">
        <v>1664.6085</v>
      </c>
      <c r="Z1752">
        <v>0</v>
      </c>
      <c r="AA1752">
        <v>63.568100000000001</v>
      </c>
      <c r="AB1752">
        <v>191.48773</v>
      </c>
      <c r="AC1752">
        <v>580.07119999999998</v>
      </c>
      <c r="AD1752">
        <v>0</v>
      </c>
      <c r="AE1752">
        <v>0</v>
      </c>
      <c r="AF1752">
        <v>2499.7356</v>
      </c>
    </row>
    <row r="1753" spans="1:32" x14ac:dyDescent="0.3">
      <c r="A1753">
        <v>2800390</v>
      </c>
      <c r="B1753">
        <v>1</v>
      </c>
      <c r="C1753" t="s">
        <v>83</v>
      </c>
      <c r="D1753" t="s">
        <v>122</v>
      </c>
      <c r="E1753" t="s">
        <v>6699</v>
      </c>
      <c r="F1753" t="s">
        <v>6700</v>
      </c>
      <c r="G1753" t="s">
        <v>31547</v>
      </c>
      <c r="H1753" t="s">
        <v>134</v>
      </c>
      <c r="I1753" t="s">
        <v>79</v>
      </c>
      <c r="J1753" t="s">
        <v>135</v>
      </c>
      <c r="K1753" t="s">
        <v>22</v>
      </c>
      <c r="L1753" t="s">
        <v>136</v>
      </c>
      <c r="M1753" t="s">
        <v>6701</v>
      </c>
      <c r="N1753" t="s">
        <v>6702</v>
      </c>
      <c r="O1753">
        <v>2.9194444444444443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1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848.68506000000002</v>
      </c>
      <c r="AE1753">
        <v>0</v>
      </c>
      <c r="AF1753">
        <v>848.68506000000002</v>
      </c>
    </row>
    <row r="1754" spans="1:32" x14ac:dyDescent="0.3">
      <c r="A1754">
        <v>2800410</v>
      </c>
      <c r="B1754">
        <v>1</v>
      </c>
      <c r="C1754" t="s">
        <v>82</v>
      </c>
      <c r="D1754" t="s">
        <v>106</v>
      </c>
      <c r="E1754" t="s">
        <v>6703</v>
      </c>
      <c r="F1754" t="s">
        <v>6704</v>
      </c>
      <c r="G1754" t="s">
        <v>31549</v>
      </c>
      <c r="H1754" t="s">
        <v>185</v>
      </c>
      <c r="I1754" t="s">
        <v>79</v>
      </c>
      <c r="J1754" t="s">
        <v>135</v>
      </c>
      <c r="K1754" t="s">
        <v>22</v>
      </c>
      <c r="L1754" t="s">
        <v>186</v>
      </c>
      <c r="M1754" t="s">
        <v>6705</v>
      </c>
      <c r="N1754" t="s">
        <v>6706</v>
      </c>
      <c r="O1754">
        <v>0.44305555555555554</v>
      </c>
      <c r="P1754">
        <v>8</v>
      </c>
      <c r="Q1754">
        <v>1331</v>
      </c>
      <c r="R1754">
        <v>4</v>
      </c>
      <c r="S1754">
        <v>105</v>
      </c>
      <c r="T1754">
        <v>8</v>
      </c>
      <c r="U1754">
        <v>130</v>
      </c>
      <c r="V1754">
        <v>0</v>
      </c>
      <c r="W1754">
        <v>0</v>
      </c>
      <c r="X1754">
        <v>1.1258857</v>
      </c>
      <c r="Y1754">
        <v>135.79365999999999</v>
      </c>
      <c r="Z1754">
        <v>22.464317000000001</v>
      </c>
      <c r="AA1754">
        <v>3.4960884999999999</v>
      </c>
      <c r="AB1754">
        <v>63.409756000000002</v>
      </c>
      <c r="AC1754">
        <v>21.29908</v>
      </c>
      <c r="AD1754">
        <v>0</v>
      </c>
      <c r="AE1754">
        <v>0</v>
      </c>
      <c r="AF1754">
        <v>247.58878999999999</v>
      </c>
    </row>
    <row r="1755" spans="1:32" x14ac:dyDescent="0.3">
      <c r="A1755">
        <v>2800385</v>
      </c>
      <c r="B1755">
        <v>1</v>
      </c>
      <c r="C1755" t="s">
        <v>83</v>
      </c>
      <c r="D1755" t="s">
        <v>114</v>
      </c>
      <c r="E1755" t="s">
        <v>6707</v>
      </c>
      <c r="F1755" t="s">
        <v>6708</v>
      </c>
      <c r="G1755" t="s">
        <v>31551</v>
      </c>
      <c r="H1755" t="s">
        <v>3105</v>
      </c>
      <c r="I1755" t="s">
        <v>79</v>
      </c>
      <c r="J1755" t="s">
        <v>135</v>
      </c>
      <c r="K1755" t="s">
        <v>22</v>
      </c>
      <c r="L1755" t="s">
        <v>136</v>
      </c>
      <c r="M1755" t="s">
        <v>6709</v>
      </c>
      <c r="N1755" t="s">
        <v>6710</v>
      </c>
      <c r="O1755">
        <v>3.1061111111111113</v>
      </c>
      <c r="P1755">
        <v>0</v>
      </c>
      <c r="Q1755">
        <v>0</v>
      </c>
      <c r="R1755">
        <v>0</v>
      </c>
      <c r="S1755">
        <v>6</v>
      </c>
      <c r="T1755">
        <v>1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1.1515492000000001</v>
      </c>
      <c r="AB1755">
        <v>31.397158000000001</v>
      </c>
      <c r="AC1755">
        <v>0</v>
      </c>
      <c r="AD1755">
        <v>0</v>
      </c>
      <c r="AE1755">
        <v>0</v>
      </c>
      <c r="AF1755">
        <v>32.548706000000003</v>
      </c>
    </row>
    <row r="1756" spans="1:32" x14ac:dyDescent="0.3">
      <c r="A1756">
        <v>2800381</v>
      </c>
      <c r="B1756">
        <v>1</v>
      </c>
      <c r="C1756" t="s">
        <v>83</v>
      </c>
      <c r="D1756" t="s">
        <v>116</v>
      </c>
      <c r="E1756" t="s">
        <v>6711</v>
      </c>
      <c r="F1756" t="s">
        <v>6712</v>
      </c>
      <c r="G1756" t="s">
        <v>31549</v>
      </c>
      <c r="H1756" t="s">
        <v>643</v>
      </c>
      <c r="I1756" t="s">
        <v>79</v>
      </c>
      <c r="J1756" t="s">
        <v>135</v>
      </c>
      <c r="K1756" t="s">
        <v>22</v>
      </c>
      <c r="L1756" t="s">
        <v>186</v>
      </c>
      <c r="M1756" t="s">
        <v>6713</v>
      </c>
      <c r="N1756" t="s">
        <v>6714</v>
      </c>
      <c r="O1756">
        <v>6.2033333333333331</v>
      </c>
      <c r="P1756">
        <v>7</v>
      </c>
      <c r="Q1756">
        <v>1635</v>
      </c>
      <c r="R1756">
        <v>16</v>
      </c>
      <c r="S1756">
        <v>412</v>
      </c>
      <c r="T1756">
        <v>6</v>
      </c>
      <c r="U1756">
        <v>137</v>
      </c>
      <c r="V1756">
        <v>0</v>
      </c>
      <c r="W1756">
        <v>0</v>
      </c>
      <c r="X1756">
        <v>1917.8104000000001</v>
      </c>
      <c r="Y1756">
        <v>2965.6187</v>
      </c>
      <c r="Z1756">
        <v>49.652816999999999</v>
      </c>
      <c r="AA1756">
        <v>654.08983999999998</v>
      </c>
      <c r="AB1756">
        <v>206.07773</v>
      </c>
      <c r="AC1756">
        <v>424.74126999999999</v>
      </c>
      <c r="AD1756">
        <v>0</v>
      </c>
      <c r="AE1756">
        <v>0</v>
      </c>
      <c r="AF1756">
        <v>6217.9907000000003</v>
      </c>
    </row>
    <row r="1757" spans="1:32" x14ac:dyDescent="0.3">
      <c r="A1757">
        <v>2800360</v>
      </c>
      <c r="B1757">
        <v>1</v>
      </c>
      <c r="C1757" t="s">
        <v>82</v>
      </c>
      <c r="D1757" t="s">
        <v>99</v>
      </c>
      <c r="E1757" t="s">
        <v>6715</v>
      </c>
      <c r="F1757" t="s">
        <v>6716</v>
      </c>
      <c r="G1757" t="s">
        <v>31546</v>
      </c>
      <c r="H1757" t="s">
        <v>1297</v>
      </c>
      <c r="I1757" t="s">
        <v>78</v>
      </c>
      <c r="J1757" t="s">
        <v>135</v>
      </c>
      <c r="K1757" t="s">
        <v>22</v>
      </c>
      <c r="L1757" t="s">
        <v>136</v>
      </c>
      <c r="M1757" t="s">
        <v>6717</v>
      </c>
      <c r="N1757" t="s">
        <v>6718</v>
      </c>
      <c r="O1757">
        <v>4.6405555555555553</v>
      </c>
      <c r="P1757">
        <v>0</v>
      </c>
      <c r="Q1757">
        <v>18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1</v>
      </c>
      <c r="X1757">
        <v>0</v>
      </c>
      <c r="Y1757">
        <v>11.217241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5.5505456999999998</v>
      </c>
      <c r="AF1757">
        <v>16.767786000000001</v>
      </c>
    </row>
    <row r="1758" spans="1:32" x14ac:dyDescent="0.3">
      <c r="A1758">
        <v>2800363</v>
      </c>
      <c r="B1758">
        <v>1</v>
      </c>
      <c r="C1758" t="s">
        <v>82</v>
      </c>
      <c r="D1758" t="s">
        <v>87</v>
      </c>
      <c r="E1758" t="s">
        <v>6719</v>
      </c>
      <c r="F1758" t="s">
        <v>6720</v>
      </c>
      <c r="G1758" t="s">
        <v>31551</v>
      </c>
      <c r="H1758" t="s">
        <v>672</v>
      </c>
      <c r="I1758" t="s">
        <v>79</v>
      </c>
      <c r="J1758" t="s">
        <v>135</v>
      </c>
      <c r="K1758" t="s">
        <v>22</v>
      </c>
      <c r="L1758" t="s">
        <v>136</v>
      </c>
      <c r="M1758" t="s">
        <v>6721</v>
      </c>
      <c r="N1758" t="s">
        <v>6722</v>
      </c>
      <c r="O1758">
        <v>5.8224999999999998</v>
      </c>
      <c r="P1758">
        <v>0</v>
      </c>
      <c r="Q1758">
        <v>0</v>
      </c>
      <c r="R1758">
        <v>0</v>
      </c>
      <c r="S1758">
        <v>0</v>
      </c>
      <c r="T1758">
        <v>1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33.935616000000003</v>
      </c>
      <c r="AC1758">
        <v>0</v>
      </c>
      <c r="AD1758">
        <v>0</v>
      </c>
      <c r="AE1758">
        <v>0</v>
      </c>
      <c r="AF1758">
        <v>33.935616000000003</v>
      </c>
    </row>
    <row r="1759" spans="1:32" x14ac:dyDescent="0.3">
      <c r="A1759">
        <v>2800345</v>
      </c>
      <c r="B1759">
        <v>1</v>
      </c>
      <c r="C1759" t="s">
        <v>82</v>
      </c>
      <c r="D1759" t="s">
        <v>90</v>
      </c>
      <c r="E1759" t="s">
        <v>6723</v>
      </c>
      <c r="F1759" t="s">
        <v>6724</v>
      </c>
      <c r="G1759" t="s">
        <v>31548</v>
      </c>
      <c r="H1759" t="s">
        <v>333</v>
      </c>
      <c r="I1759" t="s">
        <v>78</v>
      </c>
      <c r="J1759" t="s">
        <v>135</v>
      </c>
      <c r="K1759" t="s">
        <v>22</v>
      </c>
      <c r="L1759" t="s">
        <v>136</v>
      </c>
      <c r="M1759" t="s">
        <v>6725</v>
      </c>
      <c r="N1759" t="s">
        <v>6726</v>
      </c>
      <c r="O1759">
        <v>4.2058333333333335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6.3917327000000004</v>
      </c>
      <c r="AD1759">
        <v>0</v>
      </c>
      <c r="AE1759">
        <v>0</v>
      </c>
      <c r="AF1759">
        <v>6.3917327000000004</v>
      </c>
    </row>
    <row r="1760" spans="1:32" x14ac:dyDescent="0.3">
      <c r="A1760">
        <v>2806436</v>
      </c>
      <c r="B1760">
        <v>1</v>
      </c>
      <c r="C1760" t="s">
        <v>82</v>
      </c>
      <c r="D1760" t="s">
        <v>103</v>
      </c>
      <c r="E1760" t="s">
        <v>6727</v>
      </c>
      <c r="F1760" t="s">
        <v>6728</v>
      </c>
      <c r="G1760" t="s">
        <v>31546</v>
      </c>
      <c r="H1760" t="s">
        <v>223</v>
      </c>
      <c r="I1760" t="s">
        <v>78</v>
      </c>
      <c r="J1760" t="s">
        <v>135</v>
      </c>
      <c r="K1760" t="s">
        <v>22</v>
      </c>
      <c r="L1760" t="s">
        <v>136</v>
      </c>
      <c r="M1760" t="s">
        <v>6729</v>
      </c>
      <c r="N1760" t="s">
        <v>6730</v>
      </c>
      <c r="O1760">
        <v>0.46305555555555555</v>
      </c>
      <c r="P1760">
        <v>0</v>
      </c>
      <c r="Q1760">
        <v>25</v>
      </c>
      <c r="R1760">
        <v>0</v>
      </c>
      <c r="S1760">
        <v>3</v>
      </c>
      <c r="T1760">
        <v>0</v>
      </c>
      <c r="U1760">
        <v>3</v>
      </c>
      <c r="V1760">
        <v>0</v>
      </c>
      <c r="W1760">
        <v>0</v>
      </c>
      <c r="X1760">
        <v>0</v>
      </c>
      <c r="Y1760">
        <v>1.2175322</v>
      </c>
      <c r="Z1760">
        <v>0</v>
      </c>
      <c r="AA1760">
        <v>0.22051836999999999</v>
      </c>
      <c r="AB1760">
        <v>0</v>
      </c>
      <c r="AC1760">
        <v>6.1043733999999999E-3</v>
      </c>
      <c r="AD1760">
        <v>0</v>
      </c>
      <c r="AE1760">
        <v>0</v>
      </c>
      <c r="AF1760">
        <v>1.4441549</v>
      </c>
    </row>
    <row r="1761" spans="1:32" x14ac:dyDescent="0.3">
      <c r="A1761">
        <v>2806312</v>
      </c>
      <c r="B1761">
        <v>1</v>
      </c>
      <c r="C1761" t="s">
        <v>82</v>
      </c>
      <c r="D1761" t="s">
        <v>103</v>
      </c>
      <c r="E1761" t="s">
        <v>6731</v>
      </c>
      <c r="F1761" t="s">
        <v>6732</v>
      </c>
      <c r="G1761" t="s">
        <v>31545</v>
      </c>
      <c r="H1761" t="s">
        <v>134</v>
      </c>
      <c r="I1761" t="s">
        <v>79</v>
      </c>
      <c r="J1761" t="s">
        <v>135</v>
      </c>
      <c r="K1761" t="s">
        <v>22</v>
      </c>
      <c r="L1761" t="s">
        <v>136</v>
      </c>
      <c r="M1761" t="s">
        <v>6733</v>
      </c>
      <c r="N1761" t="s">
        <v>6734</v>
      </c>
      <c r="O1761">
        <v>9.8611111111111108E-2</v>
      </c>
      <c r="P1761">
        <v>0</v>
      </c>
      <c r="Q1761">
        <v>6</v>
      </c>
      <c r="R1761">
        <v>0</v>
      </c>
      <c r="S1761">
        <v>0</v>
      </c>
      <c r="T1761">
        <v>5</v>
      </c>
      <c r="U1761">
        <v>5</v>
      </c>
      <c r="V1761">
        <v>0</v>
      </c>
      <c r="W1761">
        <v>0</v>
      </c>
      <c r="X1761">
        <v>0</v>
      </c>
      <c r="Y1761">
        <v>8.1940910000000006E-2</v>
      </c>
      <c r="Z1761">
        <v>0</v>
      </c>
      <c r="AA1761">
        <v>0</v>
      </c>
      <c r="AB1761">
        <v>1.0275093</v>
      </c>
      <c r="AC1761">
        <v>1.7840792999999999</v>
      </c>
      <c r="AD1761">
        <v>0</v>
      </c>
      <c r="AE1761">
        <v>0</v>
      </c>
      <c r="AF1761">
        <v>2.8935297000000002</v>
      </c>
    </row>
    <row r="1762" spans="1:32" x14ac:dyDescent="0.3">
      <c r="A1762">
        <v>2806302</v>
      </c>
      <c r="B1762">
        <v>1</v>
      </c>
      <c r="C1762" t="s">
        <v>82</v>
      </c>
      <c r="D1762" t="s">
        <v>105</v>
      </c>
      <c r="E1762" t="s">
        <v>6735</v>
      </c>
      <c r="F1762" t="s">
        <v>6736</v>
      </c>
      <c r="G1762" t="s">
        <v>31546</v>
      </c>
      <c r="H1762" t="s">
        <v>223</v>
      </c>
      <c r="I1762" t="s">
        <v>78</v>
      </c>
      <c r="J1762" t="s">
        <v>135</v>
      </c>
      <c r="K1762" t="s">
        <v>22</v>
      </c>
      <c r="L1762" t="s">
        <v>136</v>
      </c>
      <c r="M1762" t="s">
        <v>6737</v>
      </c>
      <c r="N1762" t="s">
        <v>6738</v>
      </c>
      <c r="O1762">
        <v>2.6908333333333334</v>
      </c>
      <c r="P1762">
        <v>0</v>
      </c>
      <c r="Q1762">
        <v>2</v>
      </c>
      <c r="R1762">
        <v>0</v>
      </c>
      <c r="S1762">
        <v>1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5.0927990000000003</v>
      </c>
      <c r="Z1762">
        <v>0</v>
      </c>
      <c r="AA1762">
        <v>2.8437009999999998</v>
      </c>
      <c r="AB1762">
        <v>0</v>
      </c>
      <c r="AC1762">
        <v>0</v>
      </c>
      <c r="AD1762">
        <v>0</v>
      </c>
      <c r="AE1762">
        <v>0</v>
      </c>
      <c r="AF1762">
        <v>7.9364999999999997</v>
      </c>
    </row>
    <row r="1763" spans="1:32" x14ac:dyDescent="0.3">
      <c r="A1763">
        <v>2806296</v>
      </c>
      <c r="B1763">
        <v>1</v>
      </c>
      <c r="C1763" t="s">
        <v>82</v>
      </c>
      <c r="D1763" t="s">
        <v>92</v>
      </c>
      <c r="E1763" t="s">
        <v>6739</v>
      </c>
      <c r="F1763" t="s">
        <v>6740</v>
      </c>
      <c r="G1763" t="s">
        <v>31546</v>
      </c>
      <c r="H1763" t="s">
        <v>223</v>
      </c>
      <c r="I1763" t="s">
        <v>78</v>
      </c>
      <c r="J1763" t="s">
        <v>135</v>
      </c>
      <c r="K1763" t="s">
        <v>22</v>
      </c>
      <c r="L1763" t="s">
        <v>136</v>
      </c>
      <c r="M1763" t="s">
        <v>6741</v>
      </c>
      <c r="N1763" t="s">
        <v>6742</v>
      </c>
      <c r="O1763">
        <v>5.3486111111111114</v>
      </c>
      <c r="P1763">
        <v>0</v>
      </c>
      <c r="Q1763">
        <v>89</v>
      </c>
      <c r="R1763">
        <v>0</v>
      </c>
      <c r="S1763">
        <v>0</v>
      </c>
      <c r="T1763">
        <v>0</v>
      </c>
      <c r="U1763">
        <v>15</v>
      </c>
      <c r="V1763">
        <v>0</v>
      </c>
      <c r="W1763">
        <v>0</v>
      </c>
      <c r="X1763">
        <v>0</v>
      </c>
      <c r="Y1763">
        <v>188.39943</v>
      </c>
      <c r="Z1763">
        <v>0</v>
      </c>
      <c r="AA1763">
        <v>0</v>
      </c>
      <c r="AB1763">
        <v>0</v>
      </c>
      <c r="AC1763">
        <v>151.8348</v>
      </c>
      <c r="AD1763">
        <v>0</v>
      </c>
      <c r="AE1763">
        <v>0</v>
      </c>
      <c r="AF1763">
        <v>340.23421999999999</v>
      </c>
    </row>
    <row r="1764" spans="1:32" x14ac:dyDescent="0.3">
      <c r="A1764">
        <v>2806301</v>
      </c>
      <c r="B1764">
        <v>1</v>
      </c>
      <c r="C1764" t="s">
        <v>83</v>
      </c>
      <c r="D1764" t="s">
        <v>128</v>
      </c>
      <c r="E1764" t="s">
        <v>3165</v>
      </c>
      <c r="F1764" t="s">
        <v>3166</v>
      </c>
      <c r="G1764" t="s">
        <v>31549</v>
      </c>
      <c r="H1764" t="s">
        <v>134</v>
      </c>
      <c r="I1764" t="s">
        <v>79</v>
      </c>
      <c r="J1764" t="s">
        <v>135</v>
      </c>
      <c r="K1764" t="s">
        <v>22</v>
      </c>
      <c r="L1764" t="s">
        <v>136</v>
      </c>
      <c r="M1764" t="s">
        <v>6743</v>
      </c>
      <c r="N1764" t="s">
        <v>6744</v>
      </c>
      <c r="O1764">
        <v>1.8666666666666667</v>
      </c>
      <c r="P1764">
        <v>6</v>
      </c>
      <c r="Q1764">
        <v>12</v>
      </c>
      <c r="R1764">
        <v>195</v>
      </c>
      <c r="S1764">
        <v>121</v>
      </c>
      <c r="T1764">
        <v>15</v>
      </c>
      <c r="U1764">
        <v>8</v>
      </c>
      <c r="V1764">
        <v>0</v>
      </c>
      <c r="W1764">
        <v>0</v>
      </c>
      <c r="X1764">
        <v>3.6118236000000001</v>
      </c>
      <c r="Y1764">
        <v>0.79110026</v>
      </c>
      <c r="Z1764">
        <v>155.38115999999999</v>
      </c>
      <c r="AA1764">
        <v>73.73733</v>
      </c>
      <c r="AB1764">
        <v>179.87144000000001</v>
      </c>
      <c r="AC1764">
        <v>4.980143</v>
      </c>
      <c r="AD1764">
        <v>0</v>
      </c>
      <c r="AE1764">
        <v>0</v>
      </c>
      <c r="AF1764">
        <v>418.37299999999999</v>
      </c>
    </row>
    <row r="1765" spans="1:32" x14ac:dyDescent="0.3">
      <c r="A1765">
        <v>2806308</v>
      </c>
      <c r="B1765">
        <v>1</v>
      </c>
      <c r="C1765" t="s">
        <v>82</v>
      </c>
      <c r="D1765" t="s">
        <v>86</v>
      </c>
      <c r="E1765" t="s">
        <v>1963</v>
      </c>
      <c r="F1765" t="s">
        <v>1964</v>
      </c>
      <c r="G1765" t="s">
        <v>31549</v>
      </c>
      <c r="H1765" t="s">
        <v>134</v>
      </c>
      <c r="I1765" t="s">
        <v>79</v>
      </c>
      <c r="J1765" t="s">
        <v>135</v>
      </c>
      <c r="K1765" t="s">
        <v>22</v>
      </c>
      <c r="L1765" t="s">
        <v>136</v>
      </c>
      <c r="M1765" t="s">
        <v>6745</v>
      </c>
      <c r="N1765" t="s">
        <v>6746</v>
      </c>
      <c r="O1765">
        <v>0.55722222222222217</v>
      </c>
      <c r="P1765">
        <v>0</v>
      </c>
      <c r="Q1765">
        <v>832</v>
      </c>
      <c r="R1765">
        <v>1</v>
      </c>
      <c r="S1765">
        <v>371</v>
      </c>
      <c r="T1765">
        <v>2</v>
      </c>
      <c r="U1765">
        <v>206</v>
      </c>
      <c r="V1765">
        <v>0</v>
      </c>
      <c r="W1765">
        <v>0</v>
      </c>
      <c r="X1765">
        <v>0</v>
      </c>
      <c r="Y1765">
        <v>147.49915999999999</v>
      </c>
      <c r="Z1765">
        <v>0.74190199999999995</v>
      </c>
      <c r="AA1765">
        <v>119.56201</v>
      </c>
      <c r="AB1765">
        <v>7.4553614000000001</v>
      </c>
      <c r="AC1765">
        <v>105.69046</v>
      </c>
      <c r="AD1765">
        <v>0</v>
      </c>
      <c r="AE1765">
        <v>0</v>
      </c>
      <c r="AF1765">
        <v>380.94887999999997</v>
      </c>
    </row>
    <row r="1766" spans="1:32" x14ac:dyDescent="0.3">
      <c r="A1766">
        <v>2806306</v>
      </c>
      <c r="B1766">
        <v>1</v>
      </c>
      <c r="C1766" t="s">
        <v>83</v>
      </c>
      <c r="D1766" t="s">
        <v>115</v>
      </c>
      <c r="E1766" t="s">
        <v>6747</v>
      </c>
      <c r="F1766" t="s">
        <v>6748</v>
      </c>
      <c r="G1766" t="s">
        <v>31551</v>
      </c>
      <c r="H1766" t="s">
        <v>134</v>
      </c>
      <c r="I1766" t="s">
        <v>79</v>
      </c>
      <c r="J1766" t="s">
        <v>248</v>
      </c>
      <c r="K1766" t="s">
        <v>22</v>
      </c>
      <c r="L1766" t="s">
        <v>136</v>
      </c>
      <c r="M1766" t="s">
        <v>6749</v>
      </c>
      <c r="N1766" t="s">
        <v>6750</v>
      </c>
      <c r="O1766">
        <v>2.5833333333333333E-2</v>
      </c>
      <c r="P1766">
        <v>5</v>
      </c>
      <c r="Q1766">
        <v>2796</v>
      </c>
      <c r="R1766">
        <v>61</v>
      </c>
      <c r="S1766">
        <v>586</v>
      </c>
      <c r="T1766">
        <v>13</v>
      </c>
      <c r="U1766">
        <v>387</v>
      </c>
      <c r="V1766">
        <v>4</v>
      </c>
      <c r="W1766">
        <v>1</v>
      </c>
      <c r="X1766">
        <v>1.8902694</v>
      </c>
      <c r="Y1766">
        <v>15.110226000000001</v>
      </c>
      <c r="Z1766">
        <v>0.28174463</v>
      </c>
      <c r="AA1766">
        <v>2.3892446000000001</v>
      </c>
      <c r="AB1766">
        <v>2.2237312999999999</v>
      </c>
      <c r="AC1766">
        <v>7.2601155999999998</v>
      </c>
      <c r="AD1766">
        <v>3.7800672</v>
      </c>
      <c r="AE1766">
        <v>0.34888849999999999</v>
      </c>
      <c r="AF1766">
        <v>33.284286000000002</v>
      </c>
    </row>
    <row r="1767" spans="1:32" x14ac:dyDescent="0.3">
      <c r="A1767">
        <v>2806027</v>
      </c>
      <c r="B1767">
        <v>2</v>
      </c>
      <c r="C1767" t="s">
        <v>83</v>
      </c>
      <c r="D1767" t="s">
        <v>125</v>
      </c>
      <c r="E1767" t="s">
        <v>6751</v>
      </c>
      <c r="F1767" t="s">
        <v>6752</v>
      </c>
      <c r="G1767" t="s">
        <v>31551</v>
      </c>
      <c r="H1767" t="s">
        <v>672</v>
      </c>
      <c r="I1767" t="s">
        <v>79</v>
      </c>
      <c r="J1767" t="s">
        <v>135</v>
      </c>
      <c r="K1767" t="s">
        <v>22</v>
      </c>
      <c r="L1767" t="s">
        <v>136</v>
      </c>
      <c r="M1767" t="s">
        <v>1962</v>
      </c>
      <c r="N1767" t="s">
        <v>6753</v>
      </c>
      <c r="O1767">
        <v>0.46555555555555556</v>
      </c>
      <c r="P1767">
        <v>0</v>
      </c>
      <c r="Q1767">
        <v>353</v>
      </c>
      <c r="R1767">
        <v>8</v>
      </c>
      <c r="S1767">
        <v>16</v>
      </c>
      <c r="T1767">
        <v>0</v>
      </c>
      <c r="U1767">
        <v>29</v>
      </c>
      <c r="V1767">
        <v>0</v>
      </c>
      <c r="W1767">
        <v>0</v>
      </c>
      <c r="X1767">
        <v>0</v>
      </c>
      <c r="Y1767">
        <v>39.210250000000002</v>
      </c>
      <c r="Z1767">
        <v>0.28667566</v>
      </c>
      <c r="AA1767">
        <v>3.2713974000000001</v>
      </c>
      <c r="AB1767">
        <v>0</v>
      </c>
      <c r="AC1767">
        <v>11.956758000000001</v>
      </c>
      <c r="AD1767">
        <v>0</v>
      </c>
      <c r="AE1767">
        <v>0</v>
      </c>
      <c r="AF1767">
        <v>54.725082</v>
      </c>
    </row>
    <row r="1768" spans="1:32" x14ac:dyDescent="0.3">
      <c r="A1768">
        <v>2806218</v>
      </c>
      <c r="B1768">
        <v>1</v>
      </c>
      <c r="C1768" t="s">
        <v>82</v>
      </c>
      <c r="D1768" t="s">
        <v>91</v>
      </c>
      <c r="E1768" t="s">
        <v>6754</v>
      </c>
      <c r="F1768" t="s">
        <v>6755</v>
      </c>
      <c r="G1768" t="s">
        <v>31552</v>
      </c>
      <c r="H1768" t="s">
        <v>145</v>
      </c>
      <c r="I1768" t="s">
        <v>78</v>
      </c>
      <c r="J1768" t="s">
        <v>135</v>
      </c>
      <c r="K1768" t="s">
        <v>22</v>
      </c>
      <c r="L1768" t="s">
        <v>136</v>
      </c>
      <c r="M1768" t="s">
        <v>6756</v>
      </c>
      <c r="N1768" t="s">
        <v>6757</v>
      </c>
      <c r="O1768">
        <v>2.0983333333333332</v>
      </c>
      <c r="P1768">
        <v>0</v>
      </c>
      <c r="Q1768">
        <v>1279</v>
      </c>
      <c r="R1768">
        <v>0</v>
      </c>
      <c r="S1768">
        <v>0</v>
      </c>
      <c r="T1768">
        <v>0</v>
      </c>
      <c r="U1768">
        <v>62</v>
      </c>
      <c r="V1768">
        <v>0</v>
      </c>
      <c r="W1768">
        <v>0</v>
      </c>
      <c r="X1768">
        <v>0</v>
      </c>
      <c r="Y1768">
        <v>721.52733999999998</v>
      </c>
      <c r="Z1768">
        <v>0</v>
      </c>
      <c r="AA1768">
        <v>0</v>
      </c>
      <c r="AB1768">
        <v>0</v>
      </c>
      <c r="AC1768">
        <v>112.1515</v>
      </c>
      <c r="AD1768">
        <v>0</v>
      </c>
      <c r="AE1768">
        <v>0</v>
      </c>
      <c r="AF1768">
        <v>833.67882999999995</v>
      </c>
    </row>
    <row r="1769" spans="1:32" x14ac:dyDescent="0.3">
      <c r="A1769">
        <v>2805800</v>
      </c>
      <c r="B1769">
        <v>1</v>
      </c>
      <c r="C1769" t="s">
        <v>82</v>
      </c>
      <c r="D1769" t="s">
        <v>100</v>
      </c>
      <c r="E1769" t="s">
        <v>6758</v>
      </c>
      <c r="F1769" t="s">
        <v>6759</v>
      </c>
      <c r="G1769" t="s">
        <v>31546</v>
      </c>
      <c r="H1769" t="s">
        <v>223</v>
      </c>
      <c r="I1769" t="s">
        <v>78</v>
      </c>
      <c r="J1769" t="s">
        <v>135</v>
      </c>
      <c r="K1769" t="s">
        <v>22</v>
      </c>
      <c r="L1769" t="s">
        <v>136</v>
      </c>
      <c r="M1769" t="s">
        <v>6760</v>
      </c>
      <c r="N1769" t="s">
        <v>6761</v>
      </c>
      <c r="O1769">
        <v>1.2930555555555556</v>
      </c>
      <c r="P1769">
        <v>0</v>
      </c>
      <c r="Q1769">
        <v>100</v>
      </c>
      <c r="R1769">
        <v>0</v>
      </c>
      <c r="S1769">
        <v>0</v>
      </c>
      <c r="T1769">
        <v>0</v>
      </c>
      <c r="U1769">
        <v>15</v>
      </c>
      <c r="V1769">
        <v>0</v>
      </c>
      <c r="W1769">
        <v>0</v>
      </c>
      <c r="X1769">
        <v>0</v>
      </c>
      <c r="Y1769">
        <v>35.693829999999998</v>
      </c>
      <c r="Z1769">
        <v>0</v>
      </c>
      <c r="AA1769">
        <v>0</v>
      </c>
      <c r="AB1769">
        <v>0</v>
      </c>
      <c r="AC1769">
        <v>5.8607087</v>
      </c>
      <c r="AD1769">
        <v>0</v>
      </c>
      <c r="AE1769">
        <v>0</v>
      </c>
      <c r="AF1769">
        <v>41.554535000000001</v>
      </c>
    </row>
    <row r="1770" spans="1:32" x14ac:dyDescent="0.3">
      <c r="A1770">
        <v>2805685</v>
      </c>
      <c r="B1770">
        <v>1</v>
      </c>
      <c r="C1770" t="s">
        <v>82</v>
      </c>
      <c r="D1770" t="s">
        <v>104</v>
      </c>
      <c r="E1770" t="s">
        <v>6762</v>
      </c>
      <c r="F1770" t="s">
        <v>6763</v>
      </c>
      <c r="G1770" t="s">
        <v>31552</v>
      </c>
      <c r="H1770" t="s">
        <v>145</v>
      </c>
      <c r="I1770" t="s">
        <v>78</v>
      </c>
      <c r="J1770" t="s">
        <v>135</v>
      </c>
      <c r="K1770" t="s">
        <v>22</v>
      </c>
      <c r="L1770" t="s">
        <v>136</v>
      </c>
      <c r="M1770" t="s">
        <v>6764</v>
      </c>
      <c r="N1770" t="s">
        <v>6765</v>
      </c>
      <c r="O1770">
        <v>1.1525000000000001</v>
      </c>
      <c r="P1770">
        <v>0</v>
      </c>
      <c r="Q1770">
        <v>283</v>
      </c>
      <c r="R1770">
        <v>0</v>
      </c>
      <c r="S1770">
        <v>0</v>
      </c>
      <c r="T1770">
        <v>0</v>
      </c>
      <c r="U1770">
        <v>27</v>
      </c>
      <c r="V1770">
        <v>0</v>
      </c>
      <c r="W1770">
        <v>1</v>
      </c>
      <c r="X1770">
        <v>0</v>
      </c>
      <c r="Y1770">
        <v>38.153114000000002</v>
      </c>
      <c r="Z1770">
        <v>0</v>
      </c>
      <c r="AA1770">
        <v>0</v>
      </c>
      <c r="AB1770">
        <v>0</v>
      </c>
      <c r="AC1770">
        <v>6.6221550000000002</v>
      </c>
      <c r="AD1770">
        <v>0</v>
      </c>
      <c r="AE1770">
        <v>2.3185207999999999</v>
      </c>
      <c r="AF1770">
        <v>47.093789999999998</v>
      </c>
    </row>
    <row r="1771" spans="1:32" x14ac:dyDescent="0.3">
      <c r="A1771">
        <v>2805700</v>
      </c>
      <c r="B1771">
        <v>1</v>
      </c>
      <c r="C1771" t="s">
        <v>82</v>
      </c>
      <c r="D1771" t="s">
        <v>104</v>
      </c>
      <c r="E1771" t="s">
        <v>6766</v>
      </c>
      <c r="F1771" t="s">
        <v>6767</v>
      </c>
      <c r="G1771" t="s">
        <v>31545</v>
      </c>
      <c r="H1771" t="s">
        <v>134</v>
      </c>
      <c r="I1771" t="s">
        <v>79</v>
      </c>
      <c r="J1771" t="s">
        <v>135</v>
      </c>
      <c r="K1771" t="s">
        <v>22</v>
      </c>
      <c r="L1771" t="s">
        <v>136</v>
      </c>
      <c r="M1771" t="s">
        <v>6768</v>
      </c>
      <c r="N1771" t="s">
        <v>6769</v>
      </c>
      <c r="O1771">
        <v>6.4722222222222223E-2</v>
      </c>
      <c r="P1771">
        <v>0</v>
      </c>
      <c r="Q1771">
        <v>3450</v>
      </c>
      <c r="R1771">
        <v>0</v>
      </c>
      <c r="S1771">
        <v>0</v>
      </c>
      <c r="T1771">
        <v>0</v>
      </c>
      <c r="U1771">
        <v>365</v>
      </c>
      <c r="V1771">
        <v>0</v>
      </c>
      <c r="W1771">
        <v>0</v>
      </c>
      <c r="X1771">
        <v>0</v>
      </c>
      <c r="Y1771">
        <v>69.761359999999996</v>
      </c>
      <c r="Z1771">
        <v>0</v>
      </c>
      <c r="AA1771">
        <v>0</v>
      </c>
      <c r="AB1771">
        <v>0</v>
      </c>
      <c r="AC1771">
        <v>20.10191</v>
      </c>
      <c r="AD1771">
        <v>0</v>
      </c>
      <c r="AE1771">
        <v>0</v>
      </c>
      <c r="AF1771">
        <v>89.863265999999996</v>
      </c>
    </row>
    <row r="1772" spans="1:32" x14ac:dyDescent="0.3">
      <c r="A1772">
        <v>2805501</v>
      </c>
      <c r="B1772">
        <v>1</v>
      </c>
      <c r="C1772" t="s">
        <v>82</v>
      </c>
      <c r="D1772" t="s">
        <v>90</v>
      </c>
      <c r="E1772" t="s">
        <v>6770</v>
      </c>
      <c r="F1772" t="s">
        <v>6771</v>
      </c>
      <c r="G1772" t="s">
        <v>31548</v>
      </c>
      <c r="H1772" t="s">
        <v>333</v>
      </c>
      <c r="I1772" t="s">
        <v>78</v>
      </c>
      <c r="J1772" t="s">
        <v>135</v>
      </c>
      <c r="K1772" t="s">
        <v>22</v>
      </c>
      <c r="L1772" t="s">
        <v>136</v>
      </c>
      <c r="M1772" t="s">
        <v>6772</v>
      </c>
      <c r="N1772" t="s">
        <v>6773</v>
      </c>
      <c r="O1772">
        <v>2.1163888888888889</v>
      </c>
      <c r="P1772">
        <v>0</v>
      </c>
      <c r="Q1772">
        <v>4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2.1788397000000002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2.1788397000000002</v>
      </c>
    </row>
    <row r="1773" spans="1:32" x14ac:dyDescent="0.3">
      <c r="A1773">
        <v>2805387</v>
      </c>
      <c r="B1773">
        <v>2</v>
      </c>
      <c r="C1773" t="s">
        <v>82</v>
      </c>
      <c r="D1773" t="s">
        <v>101</v>
      </c>
      <c r="E1773" t="s">
        <v>6774</v>
      </c>
      <c r="F1773" t="s">
        <v>6775</v>
      </c>
      <c r="G1773" t="s">
        <v>31552</v>
      </c>
      <c r="H1773" t="s">
        <v>333</v>
      </c>
      <c r="I1773" t="s">
        <v>78</v>
      </c>
      <c r="J1773" t="s">
        <v>135</v>
      </c>
      <c r="K1773" t="s">
        <v>22</v>
      </c>
      <c r="L1773" t="s">
        <v>136</v>
      </c>
      <c r="M1773" t="s">
        <v>5553</v>
      </c>
      <c r="N1773" t="s">
        <v>6776</v>
      </c>
      <c r="O1773">
        <v>1.2172222222222222</v>
      </c>
      <c r="P1773">
        <v>0</v>
      </c>
      <c r="Q1773">
        <v>222</v>
      </c>
      <c r="R1773">
        <v>0</v>
      </c>
      <c r="S1773">
        <v>0</v>
      </c>
      <c r="T1773">
        <v>0</v>
      </c>
      <c r="U1773">
        <v>12</v>
      </c>
      <c r="V1773">
        <v>0</v>
      </c>
      <c r="W1773">
        <v>0</v>
      </c>
      <c r="X1773">
        <v>0</v>
      </c>
      <c r="Y1773">
        <v>52.255429999999997</v>
      </c>
      <c r="Z1773">
        <v>0</v>
      </c>
      <c r="AA1773">
        <v>0</v>
      </c>
      <c r="AB1773">
        <v>0</v>
      </c>
      <c r="AC1773">
        <v>1.5324165000000001</v>
      </c>
      <c r="AD1773">
        <v>0</v>
      </c>
      <c r="AE1773">
        <v>0</v>
      </c>
      <c r="AF1773">
        <v>53.787846000000002</v>
      </c>
    </row>
    <row r="1774" spans="1:32" x14ac:dyDescent="0.3">
      <c r="A1774">
        <v>2804737</v>
      </c>
      <c r="B1774">
        <v>1</v>
      </c>
      <c r="C1774" t="s">
        <v>82</v>
      </c>
      <c r="D1774" t="s">
        <v>88</v>
      </c>
      <c r="E1774" t="s">
        <v>6777</v>
      </c>
      <c r="F1774" t="s">
        <v>6778</v>
      </c>
      <c r="G1774" t="s">
        <v>31550</v>
      </c>
      <c r="H1774" t="s">
        <v>380</v>
      </c>
      <c r="I1774" t="s">
        <v>78</v>
      </c>
      <c r="J1774" t="s">
        <v>135</v>
      </c>
      <c r="K1774" t="s">
        <v>22</v>
      </c>
      <c r="L1774" t="s">
        <v>136</v>
      </c>
      <c r="M1774" t="s">
        <v>6779</v>
      </c>
      <c r="N1774" t="s">
        <v>6780</v>
      </c>
      <c r="O1774">
        <v>4.2350000000000003</v>
      </c>
      <c r="P1774">
        <v>0</v>
      </c>
      <c r="Q1774">
        <v>7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4.4251230000000001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4.4251230000000001</v>
      </c>
    </row>
    <row r="1775" spans="1:32" x14ac:dyDescent="0.3">
      <c r="A1775">
        <v>2804721</v>
      </c>
      <c r="B1775">
        <v>1</v>
      </c>
      <c r="C1775" t="s">
        <v>83</v>
      </c>
      <c r="D1775" t="s">
        <v>116</v>
      </c>
      <c r="E1775" t="s">
        <v>6781</v>
      </c>
      <c r="F1775" t="s">
        <v>6782</v>
      </c>
      <c r="G1775" t="s">
        <v>31548</v>
      </c>
      <c r="H1775" t="s">
        <v>333</v>
      </c>
      <c r="I1775" t="s">
        <v>78</v>
      </c>
      <c r="J1775" t="s">
        <v>135</v>
      </c>
      <c r="K1775" t="s">
        <v>22</v>
      </c>
      <c r="L1775" t="s">
        <v>136</v>
      </c>
      <c r="M1775" t="s">
        <v>6783</v>
      </c>
      <c r="N1775" t="s">
        <v>6784</v>
      </c>
      <c r="O1775">
        <v>1.9255555555555555</v>
      </c>
      <c r="P1775">
        <v>0</v>
      </c>
      <c r="Q1775">
        <v>28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13.76887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13.76887</v>
      </c>
    </row>
    <row r="1776" spans="1:32" x14ac:dyDescent="0.3">
      <c r="A1776">
        <v>2804677</v>
      </c>
      <c r="B1776">
        <v>1</v>
      </c>
      <c r="C1776" t="s">
        <v>82</v>
      </c>
      <c r="D1776" t="s">
        <v>104</v>
      </c>
      <c r="E1776" t="s">
        <v>6785</v>
      </c>
      <c r="F1776" t="s">
        <v>6786</v>
      </c>
      <c r="G1776" t="s">
        <v>31546</v>
      </c>
      <c r="H1776" t="s">
        <v>2229</v>
      </c>
      <c r="I1776" t="s">
        <v>78</v>
      </c>
      <c r="J1776" t="s">
        <v>135</v>
      </c>
      <c r="K1776" t="s">
        <v>22</v>
      </c>
      <c r="L1776" t="s">
        <v>136</v>
      </c>
      <c r="M1776" t="s">
        <v>6787</v>
      </c>
      <c r="N1776" t="s">
        <v>6788</v>
      </c>
      <c r="O1776">
        <v>1.7033333333333334</v>
      </c>
      <c r="P1776">
        <v>0</v>
      </c>
      <c r="Q1776">
        <v>181</v>
      </c>
      <c r="R1776">
        <v>0</v>
      </c>
      <c r="S1776">
        <v>0</v>
      </c>
      <c r="T1776">
        <v>0</v>
      </c>
      <c r="U1776">
        <v>8</v>
      </c>
      <c r="V1776">
        <v>0</v>
      </c>
      <c r="W1776">
        <v>0</v>
      </c>
      <c r="X1776">
        <v>0</v>
      </c>
      <c r="Y1776">
        <v>108.52665</v>
      </c>
      <c r="Z1776">
        <v>0</v>
      </c>
      <c r="AA1776">
        <v>0</v>
      </c>
      <c r="AB1776">
        <v>0</v>
      </c>
      <c r="AC1776">
        <v>4.4325400000000004</v>
      </c>
      <c r="AD1776">
        <v>0</v>
      </c>
      <c r="AE1776">
        <v>0</v>
      </c>
      <c r="AF1776">
        <v>112.95919000000001</v>
      </c>
    </row>
    <row r="1777" spans="1:32" x14ac:dyDescent="0.3">
      <c r="A1777">
        <v>2804664</v>
      </c>
      <c r="B1777">
        <v>1</v>
      </c>
      <c r="C1777" t="s">
        <v>83</v>
      </c>
      <c r="D1777" t="s">
        <v>123</v>
      </c>
      <c r="E1777" t="s">
        <v>6789</v>
      </c>
      <c r="F1777" t="s">
        <v>6790</v>
      </c>
      <c r="G1777" t="s">
        <v>31552</v>
      </c>
      <c r="H1777" t="s">
        <v>145</v>
      </c>
      <c r="I1777" t="s">
        <v>78</v>
      </c>
      <c r="J1777" t="s">
        <v>248</v>
      </c>
      <c r="K1777" t="s">
        <v>22</v>
      </c>
      <c r="L1777" t="s">
        <v>136</v>
      </c>
      <c r="M1777" t="s">
        <v>6791</v>
      </c>
      <c r="N1777" t="s">
        <v>6792</v>
      </c>
      <c r="O1777">
        <v>4.9166666666666664E-2</v>
      </c>
      <c r="P1777">
        <v>0</v>
      </c>
      <c r="Q1777">
        <v>471</v>
      </c>
      <c r="R1777">
        <v>0</v>
      </c>
      <c r="S1777">
        <v>3</v>
      </c>
      <c r="T1777">
        <v>0</v>
      </c>
      <c r="U1777">
        <v>10</v>
      </c>
      <c r="V1777">
        <v>0</v>
      </c>
      <c r="W1777">
        <v>0</v>
      </c>
      <c r="X1777">
        <v>0</v>
      </c>
      <c r="Y1777">
        <v>6.6029615000000002</v>
      </c>
      <c r="Z1777">
        <v>0</v>
      </c>
      <c r="AA1777">
        <v>2.6014743E-2</v>
      </c>
      <c r="AB1777">
        <v>0</v>
      </c>
      <c r="AC1777">
        <v>0.29193839999999999</v>
      </c>
      <c r="AD1777">
        <v>0</v>
      </c>
      <c r="AE1777">
        <v>0</v>
      </c>
      <c r="AF1777">
        <v>6.9209145999999997</v>
      </c>
    </row>
    <row r="1778" spans="1:32" x14ac:dyDescent="0.3">
      <c r="A1778">
        <v>2804671</v>
      </c>
      <c r="B1778">
        <v>1</v>
      </c>
      <c r="C1778" t="s">
        <v>83</v>
      </c>
      <c r="D1778" t="s">
        <v>127</v>
      </c>
      <c r="E1778" t="s">
        <v>6793</v>
      </c>
      <c r="F1778" t="s">
        <v>6794</v>
      </c>
      <c r="G1778" t="s">
        <v>31546</v>
      </c>
      <c r="H1778" t="s">
        <v>223</v>
      </c>
      <c r="I1778" t="s">
        <v>78</v>
      </c>
      <c r="J1778" t="s">
        <v>135</v>
      </c>
      <c r="K1778" t="s">
        <v>22</v>
      </c>
      <c r="L1778" t="s">
        <v>136</v>
      </c>
      <c r="M1778" t="s">
        <v>6795</v>
      </c>
      <c r="N1778" t="s">
        <v>6796</v>
      </c>
      <c r="O1778">
        <v>4.5327777777777776</v>
      </c>
      <c r="P1778">
        <v>0</v>
      </c>
      <c r="Q1778">
        <v>226</v>
      </c>
      <c r="R1778">
        <v>0</v>
      </c>
      <c r="S1778">
        <v>0</v>
      </c>
      <c r="T1778">
        <v>0</v>
      </c>
      <c r="U1778">
        <v>10</v>
      </c>
      <c r="V1778">
        <v>0</v>
      </c>
      <c r="W1778">
        <v>0</v>
      </c>
      <c r="X1778">
        <v>0</v>
      </c>
      <c r="Y1778">
        <v>208.70491000000001</v>
      </c>
      <c r="Z1778">
        <v>0</v>
      </c>
      <c r="AA1778">
        <v>0</v>
      </c>
      <c r="AB1778">
        <v>0</v>
      </c>
      <c r="AC1778">
        <v>57.219715000000001</v>
      </c>
      <c r="AD1778">
        <v>0</v>
      </c>
      <c r="AE1778">
        <v>0</v>
      </c>
      <c r="AF1778">
        <v>265.92462</v>
      </c>
    </row>
    <row r="1779" spans="1:32" x14ac:dyDescent="0.3">
      <c r="A1779">
        <v>2804608</v>
      </c>
      <c r="B1779">
        <v>1</v>
      </c>
      <c r="C1779" t="s">
        <v>82</v>
      </c>
      <c r="D1779" t="s">
        <v>91</v>
      </c>
      <c r="E1779" t="s">
        <v>6797</v>
      </c>
      <c r="F1779" t="s">
        <v>6798</v>
      </c>
      <c r="G1779" t="s">
        <v>31546</v>
      </c>
      <c r="H1779" t="s">
        <v>223</v>
      </c>
      <c r="I1779" t="s">
        <v>78</v>
      </c>
      <c r="J1779" t="s">
        <v>135</v>
      </c>
      <c r="K1779" t="s">
        <v>22</v>
      </c>
      <c r="L1779" t="s">
        <v>136</v>
      </c>
      <c r="M1779" t="s">
        <v>6799</v>
      </c>
      <c r="N1779" t="s">
        <v>6800</v>
      </c>
      <c r="O1779">
        <v>1.786389722222222</v>
      </c>
      <c r="P1779">
        <v>0</v>
      </c>
      <c r="Q1779">
        <v>78</v>
      </c>
      <c r="R1779">
        <v>0</v>
      </c>
      <c r="S1779">
        <v>0</v>
      </c>
      <c r="T1779">
        <v>0</v>
      </c>
      <c r="U1779">
        <v>36</v>
      </c>
      <c r="V1779">
        <v>0</v>
      </c>
      <c r="W1779">
        <v>0</v>
      </c>
      <c r="X1779">
        <v>0</v>
      </c>
      <c r="Y1779">
        <v>34.19744</v>
      </c>
      <c r="Z1779">
        <v>0</v>
      </c>
      <c r="AA1779">
        <v>0</v>
      </c>
      <c r="AB1779">
        <v>0</v>
      </c>
      <c r="AC1779">
        <v>49.451735999999997</v>
      </c>
      <c r="AD1779">
        <v>0</v>
      </c>
      <c r="AE1779">
        <v>0</v>
      </c>
      <c r="AF1779">
        <v>83.649180000000001</v>
      </c>
    </row>
    <row r="1780" spans="1:32" x14ac:dyDescent="0.3">
      <c r="A1780">
        <v>2804354</v>
      </c>
      <c r="B1780">
        <v>1</v>
      </c>
      <c r="C1780" t="s">
        <v>82</v>
      </c>
      <c r="D1780" t="s">
        <v>112</v>
      </c>
      <c r="E1780" t="s">
        <v>6801</v>
      </c>
      <c r="F1780" t="s">
        <v>6802</v>
      </c>
      <c r="G1780" t="s">
        <v>31546</v>
      </c>
      <c r="H1780" t="s">
        <v>6803</v>
      </c>
      <c r="I1780" t="s">
        <v>78</v>
      </c>
      <c r="J1780" t="s">
        <v>135</v>
      </c>
      <c r="K1780" t="s">
        <v>22</v>
      </c>
      <c r="L1780" t="s">
        <v>136</v>
      </c>
      <c r="M1780" t="s">
        <v>6804</v>
      </c>
      <c r="N1780" t="s">
        <v>6805</v>
      </c>
      <c r="O1780">
        <v>0.61916666666666664</v>
      </c>
      <c r="P1780">
        <v>0</v>
      </c>
      <c r="Q1780">
        <v>188</v>
      </c>
      <c r="R1780">
        <v>0</v>
      </c>
      <c r="S1780">
        <v>0</v>
      </c>
      <c r="T1780">
        <v>0</v>
      </c>
      <c r="U1780">
        <v>39</v>
      </c>
      <c r="V1780">
        <v>0</v>
      </c>
      <c r="W1780">
        <v>0</v>
      </c>
      <c r="X1780">
        <v>0</v>
      </c>
      <c r="Y1780">
        <v>26.349426000000001</v>
      </c>
      <c r="Z1780">
        <v>0</v>
      </c>
      <c r="AA1780">
        <v>0</v>
      </c>
      <c r="AB1780">
        <v>0</v>
      </c>
      <c r="AC1780">
        <v>22.294563</v>
      </c>
      <c r="AD1780">
        <v>0</v>
      </c>
      <c r="AE1780">
        <v>0</v>
      </c>
      <c r="AF1780">
        <v>48.643990000000002</v>
      </c>
    </row>
    <row r="1781" spans="1:32" x14ac:dyDescent="0.3">
      <c r="A1781">
        <v>2804066</v>
      </c>
      <c r="B1781">
        <v>1</v>
      </c>
      <c r="C1781" t="s">
        <v>82</v>
      </c>
      <c r="D1781" t="s">
        <v>109</v>
      </c>
      <c r="E1781" t="s">
        <v>6806</v>
      </c>
      <c r="F1781" t="s">
        <v>6807</v>
      </c>
      <c r="G1781" t="s">
        <v>31548</v>
      </c>
      <c r="H1781" t="s">
        <v>893</v>
      </c>
      <c r="I1781" t="s">
        <v>78</v>
      </c>
      <c r="J1781" t="s">
        <v>135</v>
      </c>
      <c r="K1781" t="s">
        <v>22</v>
      </c>
      <c r="L1781" t="s">
        <v>136</v>
      </c>
      <c r="M1781" t="s">
        <v>6808</v>
      </c>
      <c r="N1781" t="s">
        <v>6809</v>
      </c>
      <c r="O1781">
        <v>0.76194444444444442</v>
      </c>
      <c r="P1781">
        <v>0</v>
      </c>
      <c r="Q1781">
        <v>2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0.54194160000000002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0.54194160000000002</v>
      </c>
    </row>
    <row r="1782" spans="1:32" x14ac:dyDescent="0.3">
      <c r="A1782">
        <v>2804078</v>
      </c>
      <c r="B1782">
        <v>1</v>
      </c>
      <c r="C1782" t="s">
        <v>82</v>
      </c>
      <c r="D1782" t="s">
        <v>91</v>
      </c>
      <c r="E1782" t="s">
        <v>6810</v>
      </c>
      <c r="F1782" t="s">
        <v>6811</v>
      </c>
      <c r="G1782" t="s">
        <v>31548</v>
      </c>
      <c r="H1782" t="s">
        <v>333</v>
      </c>
      <c r="I1782" t="s">
        <v>78</v>
      </c>
      <c r="J1782" t="s">
        <v>135</v>
      </c>
      <c r="K1782" t="s">
        <v>22</v>
      </c>
      <c r="L1782" t="s">
        <v>136</v>
      </c>
      <c r="M1782" t="s">
        <v>6812</v>
      </c>
      <c r="N1782" t="s">
        <v>6813</v>
      </c>
      <c r="O1782">
        <v>1.548888888888889</v>
      </c>
      <c r="P1782">
        <v>0</v>
      </c>
      <c r="Q1782">
        <v>3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1.7984283999999999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1.7984283999999999</v>
      </c>
    </row>
    <row r="1783" spans="1:32" x14ac:dyDescent="0.3">
      <c r="A1783">
        <v>2804081</v>
      </c>
      <c r="B1783">
        <v>1</v>
      </c>
      <c r="C1783" t="s">
        <v>82</v>
      </c>
      <c r="D1783" t="s">
        <v>104</v>
      </c>
      <c r="E1783" t="s">
        <v>4771</v>
      </c>
      <c r="F1783" t="s">
        <v>4772</v>
      </c>
      <c r="G1783" t="s">
        <v>31550</v>
      </c>
      <c r="H1783" t="s">
        <v>380</v>
      </c>
      <c r="I1783" t="s">
        <v>78</v>
      </c>
      <c r="J1783" t="s">
        <v>135</v>
      </c>
      <c r="K1783" t="s">
        <v>22</v>
      </c>
      <c r="L1783" t="s">
        <v>136</v>
      </c>
      <c r="M1783" t="s">
        <v>6814</v>
      </c>
      <c r="N1783" t="s">
        <v>6815</v>
      </c>
      <c r="O1783">
        <v>1.6711111111111112</v>
      </c>
      <c r="P1783">
        <v>0</v>
      </c>
      <c r="Q1783">
        <v>24</v>
      </c>
      <c r="R1783">
        <v>0</v>
      </c>
      <c r="S1783">
        <v>0</v>
      </c>
      <c r="T1783">
        <v>0</v>
      </c>
      <c r="U1783">
        <v>37</v>
      </c>
      <c r="V1783">
        <v>0</v>
      </c>
      <c r="W1783">
        <v>0</v>
      </c>
      <c r="X1783">
        <v>0</v>
      </c>
      <c r="Y1783">
        <v>10.436489999999999</v>
      </c>
      <c r="Z1783">
        <v>0</v>
      </c>
      <c r="AA1783">
        <v>0</v>
      </c>
      <c r="AB1783">
        <v>0</v>
      </c>
      <c r="AC1783">
        <v>27.029263</v>
      </c>
      <c r="AD1783">
        <v>0</v>
      </c>
      <c r="AE1783">
        <v>0</v>
      </c>
      <c r="AF1783">
        <v>37.46575</v>
      </c>
    </row>
    <row r="1784" spans="1:32" x14ac:dyDescent="0.3">
      <c r="A1784">
        <v>2804067</v>
      </c>
      <c r="B1784">
        <v>1</v>
      </c>
      <c r="C1784" t="s">
        <v>83</v>
      </c>
      <c r="D1784" t="s">
        <v>121</v>
      </c>
      <c r="E1784" t="s">
        <v>6816</v>
      </c>
      <c r="F1784" t="s">
        <v>6817</v>
      </c>
      <c r="G1784" t="s">
        <v>31551</v>
      </c>
      <c r="H1784" t="s">
        <v>643</v>
      </c>
      <c r="I1784" t="s">
        <v>79</v>
      </c>
      <c r="J1784" t="s">
        <v>135</v>
      </c>
      <c r="K1784" t="s">
        <v>22</v>
      </c>
      <c r="L1784" t="s">
        <v>186</v>
      </c>
      <c r="M1784" t="s">
        <v>6818</v>
      </c>
      <c r="N1784" t="s">
        <v>6819</v>
      </c>
      <c r="O1784">
        <v>2.4377777777777778</v>
      </c>
      <c r="P1784">
        <v>0</v>
      </c>
      <c r="Q1784">
        <v>26</v>
      </c>
      <c r="R1784">
        <v>0</v>
      </c>
      <c r="S1784">
        <v>22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4.1773259999999999</v>
      </c>
      <c r="Z1784">
        <v>0</v>
      </c>
      <c r="AA1784">
        <v>1.1718248</v>
      </c>
      <c r="AB1784">
        <v>0</v>
      </c>
      <c r="AC1784">
        <v>0</v>
      </c>
      <c r="AD1784">
        <v>0</v>
      </c>
      <c r="AE1784">
        <v>0</v>
      </c>
      <c r="AF1784">
        <v>5.3491507</v>
      </c>
    </row>
    <row r="1785" spans="1:32" x14ac:dyDescent="0.3">
      <c r="A1785">
        <v>2803907</v>
      </c>
      <c r="B1785">
        <v>1</v>
      </c>
      <c r="C1785" t="s">
        <v>82</v>
      </c>
      <c r="D1785" t="s">
        <v>90</v>
      </c>
      <c r="E1785" t="s">
        <v>5919</v>
      </c>
      <c r="F1785" t="s">
        <v>5920</v>
      </c>
      <c r="G1785" t="s">
        <v>31550</v>
      </c>
      <c r="H1785" t="s">
        <v>223</v>
      </c>
      <c r="I1785" t="s">
        <v>78</v>
      </c>
      <c r="J1785" t="s">
        <v>135</v>
      </c>
      <c r="K1785" t="s">
        <v>22</v>
      </c>
      <c r="L1785" t="s">
        <v>136</v>
      </c>
      <c r="M1785" t="s">
        <v>6820</v>
      </c>
      <c r="N1785" t="s">
        <v>6821</v>
      </c>
      <c r="O1785">
        <v>1.1797222222222221</v>
      </c>
      <c r="P1785">
        <v>0</v>
      </c>
      <c r="Q1785">
        <v>92</v>
      </c>
      <c r="R1785">
        <v>0</v>
      </c>
      <c r="S1785">
        <v>0</v>
      </c>
      <c r="T1785">
        <v>0</v>
      </c>
      <c r="U1785">
        <v>8</v>
      </c>
      <c r="V1785">
        <v>0</v>
      </c>
      <c r="W1785">
        <v>0</v>
      </c>
      <c r="X1785">
        <v>0</v>
      </c>
      <c r="Y1785">
        <v>32.752026000000001</v>
      </c>
      <c r="Z1785">
        <v>0</v>
      </c>
      <c r="AA1785">
        <v>0</v>
      </c>
      <c r="AB1785">
        <v>0</v>
      </c>
      <c r="AC1785">
        <v>9.6150210000000005</v>
      </c>
      <c r="AD1785">
        <v>0</v>
      </c>
      <c r="AE1785">
        <v>0</v>
      </c>
      <c r="AF1785">
        <v>42.367046000000002</v>
      </c>
    </row>
    <row r="1786" spans="1:32" x14ac:dyDescent="0.3">
      <c r="A1786">
        <v>2803970</v>
      </c>
      <c r="B1786">
        <v>1</v>
      </c>
      <c r="C1786" t="s">
        <v>82</v>
      </c>
      <c r="D1786" t="s">
        <v>104</v>
      </c>
      <c r="E1786" t="s">
        <v>6822</v>
      </c>
      <c r="F1786" t="s">
        <v>6823</v>
      </c>
      <c r="G1786" t="s">
        <v>31548</v>
      </c>
      <c r="H1786" t="s">
        <v>311</v>
      </c>
      <c r="I1786" t="s">
        <v>78</v>
      </c>
      <c r="J1786" t="s">
        <v>135</v>
      </c>
      <c r="K1786" t="s">
        <v>22</v>
      </c>
      <c r="L1786" t="s">
        <v>136</v>
      </c>
      <c r="M1786" t="s">
        <v>6824</v>
      </c>
      <c r="N1786" t="s">
        <v>6825</v>
      </c>
      <c r="O1786">
        <v>1.4280555555555556</v>
      </c>
      <c r="P1786">
        <v>0</v>
      </c>
      <c r="Q1786">
        <v>14</v>
      </c>
      <c r="R1786">
        <v>0</v>
      </c>
      <c r="S1786">
        <v>0</v>
      </c>
      <c r="T1786">
        <v>0</v>
      </c>
      <c r="U1786">
        <v>2</v>
      </c>
      <c r="V1786">
        <v>0</v>
      </c>
      <c r="W1786">
        <v>0</v>
      </c>
      <c r="X1786">
        <v>0</v>
      </c>
      <c r="Y1786">
        <v>4.1100516000000002</v>
      </c>
      <c r="Z1786">
        <v>0</v>
      </c>
      <c r="AA1786">
        <v>0</v>
      </c>
      <c r="AB1786">
        <v>0</v>
      </c>
      <c r="AC1786">
        <v>0.97326840000000003</v>
      </c>
      <c r="AD1786">
        <v>0</v>
      </c>
      <c r="AE1786">
        <v>0</v>
      </c>
      <c r="AF1786">
        <v>5.0833196999999997</v>
      </c>
    </row>
    <row r="1787" spans="1:32" x14ac:dyDescent="0.3">
      <c r="A1787">
        <v>2803758</v>
      </c>
      <c r="B1787">
        <v>1</v>
      </c>
      <c r="C1787" t="s">
        <v>82</v>
      </c>
      <c r="D1787" t="s">
        <v>105</v>
      </c>
      <c r="E1787" t="s">
        <v>6826</v>
      </c>
      <c r="F1787" t="s">
        <v>6827</v>
      </c>
      <c r="G1787" t="s">
        <v>31552</v>
      </c>
      <c r="H1787" t="s">
        <v>665</v>
      </c>
      <c r="I1787" t="s">
        <v>78</v>
      </c>
      <c r="J1787" t="s">
        <v>135</v>
      </c>
      <c r="K1787" t="s">
        <v>22</v>
      </c>
      <c r="L1787" t="s">
        <v>136</v>
      </c>
      <c r="M1787" t="s">
        <v>6828</v>
      </c>
      <c r="N1787" t="s">
        <v>6829</v>
      </c>
      <c r="O1787">
        <v>1.8716666666666666</v>
      </c>
      <c r="P1787">
        <v>0</v>
      </c>
      <c r="Q1787">
        <v>16</v>
      </c>
      <c r="R1787">
        <v>0</v>
      </c>
      <c r="S1787">
        <v>0</v>
      </c>
      <c r="T1787">
        <v>0</v>
      </c>
      <c r="U1787">
        <v>3</v>
      </c>
      <c r="V1787">
        <v>0</v>
      </c>
      <c r="W1787">
        <v>0</v>
      </c>
      <c r="X1787">
        <v>0</v>
      </c>
      <c r="Y1787">
        <v>10.611585</v>
      </c>
      <c r="Z1787">
        <v>0</v>
      </c>
      <c r="AA1787">
        <v>0</v>
      </c>
      <c r="AB1787">
        <v>0</v>
      </c>
      <c r="AC1787">
        <v>1.8007188000000001</v>
      </c>
      <c r="AD1787">
        <v>0</v>
      </c>
      <c r="AE1787">
        <v>0</v>
      </c>
      <c r="AF1787">
        <v>12.412303</v>
      </c>
    </row>
    <row r="1788" spans="1:32" x14ac:dyDescent="0.3">
      <c r="A1788">
        <v>2803372</v>
      </c>
      <c r="B1788">
        <v>1</v>
      </c>
      <c r="C1788" t="s">
        <v>83</v>
      </c>
      <c r="D1788" t="s">
        <v>130</v>
      </c>
      <c r="E1788" t="s">
        <v>6830</v>
      </c>
      <c r="F1788" t="s">
        <v>6831</v>
      </c>
      <c r="G1788" t="s">
        <v>31552</v>
      </c>
      <c r="H1788" t="s">
        <v>145</v>
      </c>
      <c r="I1788" t="s">
        <v>78</v>
      </c>
      <c r="J1788" t="s">
        <v>135</v>
      </c>
      <c r="K1788" t="s">
        <v>22</v>
      </c>
      <c r="L1788" t="s">
        <v>136</v>
      </c>
      <c r="M1788" t="s">
        <v>6832</v>
      </c>
      <c r="N1788" t="s">
        <v>6833</v>
      </c>
      <c r="O1788">
        <v>0.64055555555555554</v>
      </c>
      <c r="P1788">
        <v>0</v>
      </c>
      <c r="Q1788">
        <v>64</v>
      </c>
      <c r="R1788">
        <v>0</v>
      </c>
      <c r="S1788">
        <v>0</v>
      </c>
      <c r="T1788">
        <v>0</v>
      </c>
      <c r="U1788">
        <v>3</v>
      </c>
      <c r="V1788">
        <v>0</v>
      </c>
      <c r="W1788">
        <v>0</v>
      </c>
      <c r="X1788">
        <v>0</v>
      </c>
      <c r="Y1788">
        <v>4.2818849999999999</v>
      </c>
      <c r="Z1788">
        <v>0</v>
      </c>
      <c r="AA1788">
        <v>0</v>
      </c>
      <c r="AB1788">
        <v>0</v>
      </c>
      <c r="AC1788">
        <v>2.1231922999999999</v>
      </c>
      <c r="AD1788">
        <v>0</v>
      </c>
      <c r="AE1788">
        <v>0</v>
      </c>
      <c r="AF1788">
        <v>6.4050775</v>
      </c>
    </row>
    <row r="1789" spans="1:32" x14ac:dyDescent="0.3">
      <c r="A1789">
        <v>2803239</v>
      </c>
      <c r="B1789">
        <v>2</v>
      </c>
      <c r="C1789" t="s">
        <v>82</v>
      </c>
      <c r="D1789" t="s">
        <v>92</v>
      </c>
      <c r="E1789" t="s">
        <v>6834</v>
      </c>
      <c r="F1789" t="s">
        <v>6835</v>
      </c>
      <c r="G1789" t="s">
        <v>31552</v>
      </c>
      <c r="H1789" t="s">
        <v>1432</v>
      </c>
      <c r="I1789" t="s">
        <v>78</v>
      </c>
      <c r="J1789" t="s">
        <v>135</v>
      </c>
      <c r="K1789" t="s">
        <v>22</v>
      </c>
      <c r="L1789" t="s">
        <v>136</v>
      </c>
      <c r="M1789" t="s">
        <v>6009</v>
      </c>
      <c r="N1789" t="s">
        <v>6836</v>
      </c>
      <c r="O1789">
        <v>1.1091666666666666</v>
      </c>
      <c r="P1789">
        <v>0</v>
      </c>
      <c r="Q1789">
        <v>268</v>
      </c>
      <c r="R1789">
        <v>0</v>
      </c>
      <c r="S1789">
        <v>0</v>
      </c>
      <c r="T1789">
        <v>0</v>
      </c>
      <c r="U1789">
        <v>133</v>
      </c>
      <c r="V1789">
        <v>0</v>
      </c>
      <c r="W1789">
        <v>0</v>
      </c>
      <c r="X1789">
        <v>0</v>
      </c>
      <c r="Y1789">
        <v>138.11147</v>
      </c>
      <c r="Z1789">
        <v>0</v>
      </c>
      <c r="AA1789">
        <v>0</v>
      </c>
      <c r="AB1789">
        <v>0</v>
      </c>
      <c r="AC1789">
        <v>103.9675</v>
      </c>
      <c r="AD1789">
        <v>0</v>
      </c>
      <c r="AE1789">
        <v>0</v>
      </c>
      <c r="AF1789">
        <v>242.07896</v>
      </c>
    </row>
    <row r="1790" spans="1:32" x14ac:dyDescent="0.3">
      <c r="A1790">
        <v>2803353</v>
      </c>
      <c r="B1790">
        <v>1</v>
      </c>
      <c r="C1790" t="s">
        <v>83</v>
      </c>
      <c r="D1790" t="s">
        <v>123</v>
      </c>
      <c r="E1790" t="s">
        <v>6837</v>
      </c>
      <c r="F1790" t="s">
        <v>6838</v>
      </c>
      <c r="G1790" t="s">
        <v>31549</v>
      </c>
      <c r="H1790" t="s">
        <v>134</v>
      </c>
      <c r="I1790" t="s">
        <v>79</v>
      </c>
      <c r="J1790" t="s">
        <v>135</v>
      </c>
      <c r="K1790" t="s">
        <v>22</v>
      </c>
      <c r="L1790" t="s">
        <v>136</v>
      </c>
      <c r="M1790" t="s">
        <v>6839</v>
      </c>
      <c r="N1790" t="s">
        <v>6840</v>
      </c>
      <c r="O1790">
        <v>0.91361111111111115</v>
      </c>
      <c r="P1790">
        <v>0</v>
      </c>
      <c r="Q1790">
        <v>613</v>
      </c>
      <c r="R1790">
        <v>0</v>
      </c>
      <c r="S1790">
        <v>26</v>
      </c>
      <c r="T1790">
        <v>2</v>
      </c>
      <c r="U1790">
        <v>54</v>
      </c>
      <c r="V1790">
        <v>3</v>
      </c>
      <c r="W1790">
        <v>0</v>
      </c>
      <c r="X1790">
        <v>0</v>
      </c>
      <c r="Y1790">
        <v>117.82563</v>
      </c>
      <c r="Z1790">
        <v>0</v>
      </c>
      <c r="AA1790">
        <v>9.1833790000000004</v>
      </c>
      <c r="AB1790">
        <v>144.02476999999999</v>
      </c>
      <c r="AC1790">
        <v>28.450623</v>
      </c>
      <c r="AD1790">
        <v>830.02826000000005</v>
      </c>
      <c r="AE1790">
        <v>0</v>
      </c>
      <c r="AF1790">
        <v>1129.5127</v>
      </c>
    </row>
    <row r="1791" spans="1:32" x14ac:dyDescent="0.3">
      <c r="A1791">
        <v>2803363</v>
      </c>
      <c r="B1791">
        <v>1</v>
      </c>
      <c r="C1791" t="s">
        <v>82</v>
      </c>
      <c r="D1791" t="s">
        <v>106</v>
      </c>
      <c r="E1791" t="s">
        <v>6841</v>
      </c>
      <c r="F1791" t="s">
        <v>6842</v>
      </c>
      <c r="G1791" t="s">
        <v>31545</v>
      </c>
      <c r="H1791" t="s">
        <v>1209</v>
      </c>
      <c r="I1791" t="s">
        <v>79</v>
      </c>
      <c r="J1791" t="s">
        <v>135</v>
      </c>
      <c r="K1791" t="s">
        <v>22</v>
      </c>
      <c r="L1791" t="s">
        <v>136</v>
      </c>
      <c r="M1791" t="s">
        <v>6843</v>
      </c>
      <c r="N1791" t="s">
        <v>6844</v>
      </c>
      <c r="O1791">
        <v>1.875</v>
      </c>
      <c r="P1791">
        <v>0</v>
      </c>
      <c r="Q1791">
        <v>1626</v>
      </c>
      <c r="R1791">
        <v>0</v>
      </c>
      <c r="S1791">
        <v>0</v>
      </c>
      <c r="T1791">
        <v>4</v>
      </c>
      <c r="U1791">
        <v>172</v>
      </c>
      <c r="V1791">
        <v>1</v>
      </c>
      <c r="W1791">
        <v>4</v>
      </c>
      <c r="X1791">
        <v>0</v>
      </c>
      <c r="Y1791">
        <v>709.601</v>
      </c>
      <c r="Z1791">
        <v>0</v>
      </c>
      <c r="AA1791">
        <v>0</v>
      </c>
      <c r="AB1791">
        <v>69.52646</v>
      </c>
      <c r="AC1791">
        <v>612.46820000000002</v>
      </c>
      <c r="AD1791">
        <v>297.29102</v>
      </c>
      <c r="AE1791">
        <v>379.74014</v>
      </c>
      <c r="AF1791">
        <v>2068.6266999999998</v>
      </c>
    </row>
    <row r="1792" spans="1:32" x14ac:dyDescent="0.3">
      <c r="A1792">
        <v>2803272</v>
      </c>
      <c r="B1792">
        <v>1</v>
      </c>
      <c r="C1792" t="s">
        <v>82</v>
      </c>
      <c r="D1792" t="s">
        <v>112</v>
      </c>
      <c r="E1792" t="s">
        <v>6845</v>
      </c>
      <c r="F1792" t="s">
        <v>6846</v>
      </c>
      <c r="G1792" t="s">
        <v>31547</v>
      </c>
      <c r="H1792" t="s">
        <v>134</v>
      </c>
      <c r="I1792" t="s">
        <v>79</v>
      </c>
      <c r="J1792" t="s">
        <v>135</v>
      </c>
      <c r="K1792" t="s">
        <v>22</v>
      </c>
      <c r="L1792" t="s">
        <v>136</v>
      </c>
      <c r="M1792" t="s">
        <v>6847</v>
      </c>
      <c r="N1792" t="s">
        <v>6848</v>
      </c>
      <c r="O1792">
        <v>1.2397222222222222</v>
      </c>
      <c r="P1792">
        <v>0</v>
      </c>
      <c r="Q1792">
        <v>18</v>
      </c>
      <c r="R1792">
        <v>1</v>
      </c>
      <c r="S1792">
        <v>3</v>
      </c>
      <c r="T1792">
        <v>27</v>
      </c>
      <c r="U1792">
        <v>23</v>
      </c>
      <c r="V1792">
        <v>20</v>
      </c>
      <c r="W1792">
        <v>3</v>
      </c>
      <c r="X1792">
        <v>0</v>
      </c>
      <c r="Y1792">
        <v>6.3960341999999999</v>
      </c>
      <c r="Z1792">
        <v>0</v>
      </c>
      <c r="AA1792">
        <v>1.005908</v>
      </c>
      <c r="AB1792">
        <v>1366.5962</v>
      </c>
      <c r="AC1792">
        <v>224.21352999999999</v>
      </c>
      <c r="AD1792">
        <v>4363.0280000000002</v>
      </c>
      <c r="AE1792">
        <v>280.23978</v>
      </c>
      <c r="AF1792">
        <v>6241.4795000000004</v>
      </c>
    </row>
    <row r="1793" spans="1:32" x14ac:dyDescent="0.3">
      <c r="A1793">
        <v>2803244</v>
      </c>
      <c r="B1793">
        <v>1</v>
      </c>
      <c r="C1793" t="s">
        <v>82</v>
      </c>
      <c r="D1793" t="s">
        <v>96</v>
      </c>
      <c r="E1793" t="s">
        <v>6849</v>
      </c>
      <c r="F1793" t="s">
        <v>6850</v>
      </c>
      <c r="G1793" t="s">
        <v>31548</v>
      </c>
      <c r="H1793" t="s">
        <v>333</v>
      </c>
      <c r="I1793" t="s">
        <v>78</v>
      </c>
      <c r="J1793" t="s">
        <v>135</v>
      </c>
      <c r="K1793" t="s">
        <v>22</v>
      </c>
      <c r="L1793" t="s">
        <v>136</v>
      </c>
      <c r="M1793" t="s">
        <v>6851</v>
      </c>
      <c r="N1793" t="s">
        <v>6852</v>
      </c>
      <c r="O1793">
        <v>0.73555555555555552</v>
      </c>
      <c r="P1793">
        <v>0</v>
      </c>
      <c r="Q1793">
        <v>5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0.58324050000000005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0.58324050000000005</v>
      </c>
    </row>
    <row r="1794" spans="1:32" x14ac:dyDescent="0.3">
      <c r="A1794">
        <v>2802962</v>
      </c>
      <c r="B1794">
        <v>2</v>
      </c>
      <c r="C1794" t="s">
        <v>83</v>
      </c>
      <c r="D1794" t="s">
        <v>117</v>
      </c>
      <c r="E1794" t="s">
        <v>6853</v>
      </c>
      <c r="F1794" t="s">
        <v>6854</v>
      </c>
      <c r="G1794" t="s">
        <v>31551</v>
      </c>
      <c r="H1794" t="s">
        <v>672</v>
      </c>
      <c r="I1794" t="s">
        <v>79</v>
      </c>
      <c r="J1794" t="s">
        <v>135</v>
      </c>
      <c r="K1794" t="s">
        <v>22</v>
      </c>
      <c r="L1794" t="s">
        <v>136</v>
      </c>
      <c r="M1794" t="s">
        <v>6855</v>
      </c>
      <c r="N1794" t="s">
        <v>6856</v>
      </c>
      <c r="O1794">
        <v>0.2388888888888889</v>
      </c>
      <c r="P1794">
        <v>2</v>
      </c>
      <c r="Q1794">
        <v>199</v>
      </c>
      <c r="R1794">
        <v>0</v>
      </c>
      <c r="S1794">
        <v>5</v>
      </c>
      <c r="T1794">
        <v>0</v>
      </c>
      <c r="U1794">
        <v>15</v>
      </c>
      <c r="V1794">
        <v>0</v>
      </c>
      <c r="W1794">
        <v>0</v>
      </c>
      <c r="X1794">
        <v>1.1399725999999999</v>
      </c>
      <c r="Y1794">
        <v>3.2317982000000001</v>
      </c>
      <c r="Z1794">
        <v>0</v>
      </c>
      <c r="AA1794">
        <v>5.5466452999999999E-3</v>
      </c>
      <c r="AB1794">
        <v>0</v>
      </c>
      <c r="AC1794">
        <v>0.2065514</v>
      </c>
      <c r="AD1794">
        <v>0</v>
      </c>
      <c r="AE1794">
        <v>0</v>
      </c>
      <c r="AF1794">
        <v>4.5838685000000003</v>
      </c>
    </row>
    <row r="1795" spans="1:32" x14ac:dyDescent="0.3">
      <c r="A1795">
        <v>2802972</v>
      </c>
      <c r="B1795">
        <v>1</v>
      </c>
      <c r="C1795" t="s">
        <v>83</v>
      </c>
      <c r="D1795" t="s">
        <v>123</v>
      </c>
      <c r="E1795" t="s">
        <v>6857</v>
      </c>
      <c r="F1795" t="s">
        <v>6858</v>
      </c>
      <c r="G1795" t="s">
        <v>31546</v>
      </c>
      <c r="H1795" t="s">
        <v>145</v>
      </c>
      <c r="I1795" t="s">
        <v>78</v>
      </c>
      <c r="J1795" t="s">
        <v>135</v>
      </c>
      <c r="K1795" t="s">
        <v>22</v>
      </c>
      <c r="L1795" t="s">
        <v>136</v>
      </c>
      <c r="M1795" t="s">
        <v>6859</v>
      </c>
      <c r="N1795" t="s">
        <v>6860</v>
      </c>
      <c r="O1795">
        <v>0.22444444444444445</v>
      </c>
      <c r="P1795">
        <v>0</v>
      </c>
      <c r="Q1795">
        <v>5</v>
      </c>
      <c r="R1795">
        <v>0</v>
      </c>
      <c r="S1795">
        <v>2</v>
      </c>
      <c r="T1795">
        <v>0</v>
      </c>
      <c r="U1795">
        <v>1</v>
      </c>
      <c r="V1795">
        <v>0</v>
      </c>
      <c r="W1795">
        <v>0</v>
      </c>
      <c r="X1795">
        <v>0</v>
      </c>
      <c r="Y1795">
        <v>5.4921377E-3</v>
      </c>
      <c r="Z1795">
        <v>0</v>
      </c>
      <c r="AA1795">
        <v>0.20265240000000001</v>
      </c>
      <c r="AB1795">
        <v>0</v>
      </c>
      <c r="AC1795">
        <v>0</v>
      </c>
      <c r="AD1795">
        <v>0</v>
      </c>
      <c r="AE1795">
        <v>0</v>
      </c>
      <c r="AF1795">
        <v>0.20814452999999999</v>
      </c>
    </row>
    <row r="1796" spans="1:32" x14ac:dyDescent="0.3">
      <c r="A1796">
        <v>2802968</v>
      </c>
      <c r="B1796">
        <v>1</v>
      </c>
      <c r="C1796" t="s">
        <v>82</v>
      </c>
      <c r="D1796" t="s">
        <v>90</v>
      </c>
      <c r="E1796" t="s">
        <v>2337</v>
      </c>
      <c r="F1796" t="s">
        <v>941</v>
      </c>
      <c r="G1796" t="s">
        <v>31546</v>
      </c>
      <c r="H1796" t="s">
        <v>223</v>
      </c>
      <c r="I1796" t="s">
        <v>78</v>
      </c>
      <c r="J1796" t="s">
        <v>135</v>
      </c>
      <c r="K1796" t="s">
        <v>22</v>
      </c>
      <c r="L1796" t="s">
        <v>136</v>
      </c>
      <c r="M1796" t="s">
        <v>6861</v>
      </c>
      <c r="N1796" t="s">
        <v>6862</v>
      </c>
      <c r="O1796">
        <v>2.9188888888888891</v>
      </c>
      <c r="P1796">
        <v>0</v>
      </c>
      <c r="Q1796">
        <v>177</v>
      </c>
      <c r="R1796">
        <v>0</v>
      </c>
      <c r="S1796">
        <v>0</v>
      </c>
      <c r="T1796">
        <v>0</v>
      </c>
      <c r="U1796">
        <v>7</v>
      </c>
      <c r="V1796">
        <v>0</v>
      </c>
      <c r="W1796">
        <v>0</v>
      </c>
      <c r="X1796">
        <v>0</v>
      </c>
      <c r="Y1796">
        <v>189.87537</v>
      </c>
      <c r="Z1796">
        <v>0</v>
      </c>
      <c r="AA1796">
        <v>0</v>
      </c>
      <c r="AB1796">
        <v>0</v>
      </c>
      <c r="AC1796">
        <v>15.811920000000001</v>
      </c>
      <c r="AD1796">
        <v>0</v>
      </c>
      <c r="AE1796">
        <v>0</v>
      </c>
      <c r="AF1796">
        <v>205.68728999999999</v>
      </c>
    </row>
    <row r="1797" spans="1:32" x14ac:dyDescent="0.3">
      <c r="A1797">
        <v>2802598</v>
      </c>
      <c r="B1797">
        <v>2</v>
      </c>
      <c r="C1797" t="s">
        <v>82</v>
      </c>
      <c r="D1797" t="s">
        <v>87</v>
      </c>
      <c r="E1797" t="s">
        <v>6863</v>
      </c>
      <c r="F1797" t="s">
        <v>6864</v>
      </c>
      <c r="G1797" t="s">
        <v>31552</v>
      </c>
      <c r="H1797" t="s">
        <v>1557</v>
      </c>
      <c r="I1797" t="s">
        <v>78</v>
      </c>
      <c r="J1797" t="s">
        <v>135</v>
      </c>
      <c r="K1797" t="s">
        <v>22</v>
      </c>
      <c r="L1797" t="s">
        <v>136</v>
      </c>
      <c r="M1797" t="s">
        <v>4167</v>
      </c>
      <c r="N1797" t="s">
        <v>6865</v>
      </c>
      <c r="O1797">
        <v>0.125</v>
      </c>
      <c r="P1797">
        <v>0</v>
      </c>
      <c r="Q1797">
        <v>402</v>
      </c>
      <c r="R1797">
        <v>0</v>
      </c>
      <c r="S1797">
        <v>0</v>
      </c>
      <c r="T1797">
        <v>0</v>
      </c>
      <c r="U1797">
        <v>197</v>
      </c>
      <c r="V1797">
        <v>0</v>
      </c>
      <c r="W1797">
        <v>0</v>
      </c>
      <c r="X1797">
        <v>0</v>
      </c>
      <c r="Y1797">
        <v>19.185607999999998</v>
      </c>
      <c r="Z1797">
        <v>0</v>
      </c>
      <c r="AA1797">
        <v>0</v>
      </c>
      <c r="AB1797">
        <v>0</v>
      </c>
      <c r="AC1797">
        <v>22.532995</v>
      </c>
      <c r="AD1797">
        <v>0</v>
      </c>
      <c r="AE1797">
        <v>0</v>
      </c>
      <c r="AF1797">
        <v>41.718604999999997</v>
      </c>
    </row>
    <row r="1798" spans="1:32" x14ac:dyDescent="0.3">
      <c r="A1798">
        <v>2802677</v>
      </c>
      <c r="B1798">
        <v>1</v>
      </c>
      <c r="C1798" t="s">
        <v>82</v>
      </c>
      <c r="D1798" t="s">
        <v>106</v>
      </c>
      <c r="E1798" t="s">
        <v>6841</v>
      </c>
      <c r="F1798" t="s">
        <v>6842</v>
      </c>
      <c r="G1798" t="s">
        <v>31545</v>
      </c>
      <c r="H1798" t="s">
        <v>1209</v>
      </c>
      <c r="I1798" t="s">
        <v>79</v>
      </c>
      <c r="J1798" t="s">
        <v>135</v>
      </c>
      <c r="K1798" t="s">
        <v>22</v>
      </c>
      <c r="L1798" t="s">
        <v>136</v>
      </c>
      <c r="M1798" t="s">
        <v>6866</v>
      </c>
      <c r="N1798" t="s">
        <v>6867</v>
      </c>
      <c r="O1798">
        <v>2.0277777777777777</v>
      </c>
      <c r="P1798">
        <v>0</v>
      </c>
      <c r="Q1798">
        <v>1626</v>
      </c>
      <c r="R1798">
        <v>0</v>
      </c>
      <c r="S1798">
        <v>0</v>
      </c>
      <c r="T1798">
        <v>4</v>
      </c>
      <c r="U1798">
        <v>172</v>
      </c>
      <c r="V1798">
        <v>1</v>
      </c>
      <c r="W1798">
        <v>4</v>
      </c>
      <c r="X1798">
        <v>0</v>
      </c>
      <c r="Y1798">
        <v>785.98180000000002</v>
      </c>
      <c r="Z1798">
        <v>0</v>
      </c>
      <c r="AA1798">
        <v>0</v>
      </c>
      <c r="AB1798">
        <v>83.424865999999994</v>
      </c>
      <c r="AC1798">
        <v>751.63574000000006</v>
      </c>
      <c r="AD1798">
        <v>377.34332000000001</v>
      </c>
      <c r="AE1798">
        <v>467.8048</v>
      </c>
      <c r="AF1798">
        <v>2466.1907000000001</v>
      </c>
    </row>
    <row r="1799" spans="1:32" x14ac:dyDescent="0.3">
      <c r="A1799">
        <v>2802631</v>
      </c>
      <c r="B1799">
        <v>1</v>
      </c>
      <c r="C1799" t="s">
        <v>82</v>
      </c>
      <c r="D1799" t="s">
        <v>109</v>
      </c>
      <c r="E1799" t="s">
        <v>6868</v>
      </c>
      <c r="F1799" t="s">
        <v>6869</v>
      </c>
      <c r="G1799" t="s">
        <v>31548</v>
      </c>
      <c r="H1799" t="s">
        <v>333</v>
      </c>
      <c r="I1799" t="s">
        <v>78</v>
      </c>
      <c r="J1799" t="s">
        <v>135</v>
      </c>
      <c r="K1799" t="s">
        <v>22</v>
      </c>
      <c r="L1799" t="s">
        <v>136</v>
      </c>
      <c r="M1799" t="s">
        <v>6870</v>
      </c>
      <c r="N1799" t="s">
        <v>6871</v>
      </c>
      <c r="O1799">
        <v>1.3374999999999999</v>
      </c>
      <c r="P1799">
        <v>0</v>
      </c>
      <c r="Q1799">
        <v>0</v>
      </c>
      <c r="R1799">
        <v>0</v>
      </c>
      <c r="S1799">
        <v>1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6.3478140000000002E-2</v>
      </c>
      <c r="AB1799">
        <v>0</v>
      </c>
      <c r="AC1799">
        <v>0</v>
      </c>
      <c r="AD1799">
        <v>0</v>
      </c>
      <c r="AE1799">
        <v>0</v>
      </c>
      <c r="AF1799">
        <v>6.3478140000000002E-2</v>
      </c>
    </row>
    <row r="1800" spans="1:32" x14ac:dyDescent="0.3">
      <c r="A1800">
        <v>2802609</v>
      </c>
      <c r="B1800">
        <v>1</v>
      </c>
      <c r="C1800" t="s">
        <v>82</v>
      </c>
      <c r="D1800" t="s">
        <v>90</v>
      </c>
      <c r="E1800" t="s">
        <v>6481</v>
      </c>
      <c r="F1800" t="s">
        <v>6482</v>
      </c>
      <c r="G1800" t="s">
        <v>31551</v>
      </c>
      <c r="H1800" t="s">
        <v>145</v>
      </c>
      <c r="I1800" t="s">
        <v>79</v>
      </c>
      <c r="J1800" t="s">
        <v>135</v>
      </c>
      <c r="K1800" t="s">
        <v>22</v>
      </c>
      <c r="L1800" t="s">
        <v>136</v>
      </c>
      <c r="M1800" t="s">
        <v>6872</v>
      </c>
      <c r="N1800" t="s">
        <v>6873</v>
      </c>
      <c r="O1800">
        <v>4.8797222222222221</v>
      </c>
      <c r="P1800">
        <v>0</v>
      </c>
      <c r="Q1800">
        <v>783</v>
      </c>
      <c r="R1800">
        <v>0</v>
      </c>
      <c r="S1800">
        <v>0</v>
      </c>
      <c r="T1800">
        <v>0</v>
      </c>
      <c r="U1800">
        <v>47</v>
      </c>
      <c r="V1800">
        <v>0</v>
      </c>
      <c r="W1800">
        <v>0</v>
      </c>
      <c r="X1800">
        <v>0</v>
      </c>
      <c r="Y1800">
        <v>849.07494999999994</v>
      </c>
      <c r="Z1800">
        <v>0</v>
      </c>
      <c r="AA1800">
        <v>0</v>
      </c>
      <c r="AB1800">
        <v>0</v>
      </c>
      <c r="AC1800">
        <v>135.11256</v>
      </c>
      <c r="AD1800">
        <v>0</v>
      </c>
      <c r="AE1800">
        <v>0</v>
      </c>
      <c r="AF1800">
        <v>984.1875</v>
      </c>
    </row>
    <row r="1801" spans="1:32" x14ac:dyDescent="0.3">
      <c r="A1801">
        <v>2802019</v>
      </c>
      <c r="B1801">
        <v>1</v>
      </c>
      <c r="C1801" t="s">
        <v>82</v>
      </c>
      <c r="D1801" t="s">
        <v>104</v>
      </c>
      <c r="E1801" t="s">
        <v>4757</v>
      </c>
      <c r="F1801" t="s">
        <v>4758</v>
      </c>
      <c r="G1801" t="s">
        <v>31550</v>
      </c>
      <c r="H1801" t="s">
        <v>380</v>
      </c>
      <c r="I1801" t="s">
        <v>78</v>
      </c>
      <c r="J1801" t="s">
        <v>135</v>
      </c>
      <c r="K1801" t="s">
        <v>22</v>
      </c>
      <c r="L1801" t="s">
        <v>136</v>
      </c>
      <c r="M1801" t="s">
        <v>6874</v>
      </c>
      <c r="N1801" t="s">
        <v>6875</v>
      </c>
      <c r="O1801">
        <v>1.405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27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29.750983999999999</v>
      </c>
      <c r="AD1801">
        <v>0</v>
      </c>
      <c r="AE1801">
        <v>0</v>
      </c>
      <c r="AF1801">
        <v>29.750983999999999</v>
      </c>
    </row>
    <row r="1802" spans="1:32" x14ac:dyDescent="0.3">
      <c r="A1802">
        <v>2802015</v>
      </c>
      <c r="B1802">
        <v>1</v>
      </c>
      <c r="C1802" t="s">
        <v>82</v>
      </c>
      <c r="D1802" t="s">
        <v>88</v>
      </c>
      <c r="E1802" t="s">
        <v>6876</v>
      </c>
      <c r="F1802" t="s">
        <v>6877</v>
      </c>
      <c r="G1802" t="s">
        <v>31552</v>
      </c>
      <c r="H1802" t="s">
        <v>1297</v>
      </c>
      <c r="I1802" t="s">
        <v>78</v>
      </c>
      <c r="J1802" t="s">
        <v>135</v>
      </c>
      <c r="K1802" t="s">
        <v>22</v>
      </c>
      <c r="L1802" t="s">
        <v>136</v>
      </c>
      <c r="M1802" t="s">
        <v>6878</v>
      </c>
      <c r="N1802" t="s">
        <v>6879</v>
      </c>
      <c r="O1802">
        <v>2.3947222222222222</v>
      </c>
      <c r="P1802">
        <v>0</v>
      </c>
      <c r="Q1802">
        <v>145</v>
      </c>
      <c r="R1802">
        <v>0</v>
      </c>
      <c r="S1802">
        <v>0</v>
      </c>
      <c r="T1802">
        <v>0</v>
      </c>
      <c r="U1802">
        <v>6</v>
      </c>
      <c r="V1802">
        <v>0</v>
      </c>
      <c r="W1802">
        <v>0</v>
      </c>
      <c r="X1802">
        <v>0</v>
      </c>
      <c r="Y1802">
        <v>24.962523999999998</v>
      </c>
      <c r="Z1802">
        <v>0</v>
      </c>
      <c r="AA1802">
        <v>0</v>
      </c>
      <c r="AB1802">
        <v>0</v>
      </c>
      <c r="AC1802">
        <v>11.238341</v>
      </c>
      <c r="AD1802">
        <v>0</v>
      </c>
      <c r="AE1802">
        <v>0</v>
      </c>
      <c r="AF1802">
        <v>36.200867000000002</v>
      </c>
    </row>
    <row r="1803" spans="1:32" x14ac:dyDescent="0.3">
      <c r="A1803">
        <v>2801624</v>
      </c>
      <c r="B1803">
        <v>2</v>
      </c>
      <c r="C1803" t="s">
        <v>82</v>
      </c>
      <c r="D1803" t="s">
        <v>85</v>
      </c>
      <c r="E1803" t="s">
        <v>6880</v>
      </c>
      <c r="F1803" t="s">
        <v>6881</v>
      </c>
      <c r="G1803" t="s">
        <v>31552</v>
      </c>
      <c r="H1803" t="s">
        <v>1297</v>
      </c>
      <c r="I1803" t="s">
        <v>78</v>
      </c>
      <c r="J1803" t="s">
        <v>135</v>
      </c>
      <c r="K1803" t="s">
        <v>22</v>
      </c>
      <c r="L1803" t="s">
        <v>136</v>
      </c>
      <c r="M1803" t="s">
        <v>6882</v>
      </c>
      <c r="N1803" t="s">
        <v>6883</v>
      </c>
      <c r="O1803">
        <v>1.3075000000000001</v>
      </c>
      <c r="P1803">
        <v>0</v>
      </c>
      <c r="Q1803">
        <v>10</v>
      </c>
      <c r="R1803">
        <v>0</v>
      </c>
      <c r="S1803">
        <v>22</v>
      </c>
      <c r="T1803">
        <v>0</v>
      </c>
      <c r="U1803">
        <v>9</v>
      </c>
      <c r="V1803">
        <v>0</v>
      </c>
      <c r="W1803">
        <v>1</v>
      </c>
      <c r="X1803">
        <v>0</v>
      </c>
      <c r="Y1803">
        <v>4.0343676000000004</v>
      </c>
      <c r="Z1803">
        <v>0</v>
      </c>
      <c r="AA1803">
        <v>4.5773910000000004</v>
      </c>
      <c r="AB1803">
        <v>0</v>
      </c>
      <c r="AC1803">
        <v>17.317830000000001</v>
      </c>
      <c r="AD1803">
        <v>0</v>
      </c>
      <c r="AE1803">
        <v>38.158928000000003</v>
      </c>
      <c r="AF1803">
        <v>64.088520000000003</v>
      </c>
    </row>
    <row r="1804" spans="1:32" x14ac:dyDescent="0.3">
      <c r="A1804">
        <v>2801760</v>
      </c>
      <c r="B1804">
        <v>1</v>
      </c>
      <c r="C1804" t="s">
        <v>82</v>
      </c>
      <c r="D1804" t="s">
        <v>88</v>
      </c>
      <c r="E1804" t="s">
        <v>6884</v>
      </c>
      <c r="F1804" t="s">
        <v>6885</v>
      </c>
      <c r="G1804" t="s">
        <v>31548</v>
      </c>
      <c r="H1804" t="s">
        <v>893</v>
      </c>
      <c r="I1804" t="s">
        <v>78</v>
      </c>
      <c r="J1804" t="s">
        <v>135</v>
      </c>
      <c r="K1804" t="s">
        <v>22</v>
      </c>
      <c r="L1804" t="s">
        <v>136</v>
      </c>
      <c r="M1804" t="s">
        <v>6886</v>
      </c>
      <c r="N1804" t="s">
        <v>6887</v>
      </c>
      <c r="O1804">
        <v>1.923888888888889</v>
      </c>
      <c r="P1804">
        <v>0</v>
      </c>
      <c r="Q1804">
        <v>1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0.24342768000000001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0.24342768000000001</v>
      </c>
    </row>
    <row r="1805" spans="1:32" x14ac:dyDescent="0.3">
      <c r="A1805">
        <v>2801788</v>
      </c>
      <c r="B1805">
        <v>1</v>
      </c>
      <c r="C1805" t="s">
        <v>83</v>
      </c>
      <c r="D1805" t="s">
        <v>116</v>
      </c>
      <c r="E1805" t="s">
        <v>6888</v>
      </c>
      <c r="F1805" t="s">
        <v>6889</v>
      </c>
      <c r="G1805" t="s">
        <v>31548</v>
      </c>
      <c r="H1805" t="s">
        <v>893</v>
      </c>
      <c r="I1805" t="s">
        <v>78</v>
      </c>
      <c r="J1805" t="s">
        <v>135</v>
      </c>
      <c r="K1805" t="s">
        <v>22</v>
      </c>
      <c r="L1805" t="s">
        <v>136</v>
      </c>
      <c r="M1805" t="s">
        <v>6890</v>
      </c>
      <c r="N1805" t="s">
        <v>6891</v>
      </c>
      <c r="O1805">
        <v>1.8013888888888889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7.7056974E-2</v>
      </c>
      <c r="AD1805">
        <v>0</v>
      </c>
      <c r="AE1805">
        <v>0</v>
      </c>
      <c r="AF1805">
        <v>7.7056974E-2</v>
      </c>
    </row>
    <row r="1806" spans="1:32" x14ac:dyDescent="0.3">
      <c r="A1806">
        <v>2801660</v>
      </c>
      <c r="B1806">
        <v>1</v>
      </c>
      <c r="C1806" t="s">
        <v>82</v>
      </c>
      <c r="D1806" t="s">
        <v>103</v>
      </c>
      <c r="E1806" t="s">
        <v>6892</v>
      </c>
      <c r="F1806" t="s">
        <v>6893</v>
      </c>
      <c r="G1806" t="s">
        <v>31552</v>
      </c>
      <c r="H1806" t="s">
        <v>643</v>
      </c>
      <c r="I1806" t="s">
        <v>78</v>
      </c>
      <c r="J1806" t="s">
        <v>135</v>
      </c>
      <c r="K1806" t="s">
        <v>22</v>
      </c>
      <c r="L1806" t="s">
        <v>186</v>
      </c>
      <c r="M1806" t="s">
        <v>6894</v>
      </c>
      <c r="N1806" t="s">
        <v>6895</v>
      </c>
      <c r="O1806">
        <v>7.6263888888888891</v>
      </c>
      <c r="P1806">
        <v>0</v>
      </c>
      <c r="Q1806">
        <v>33</v>
      </c>
      <c r="R1806">
        <v>0</v>
      </c>
      <c r="S1806">
        <v>7</v>
      </c>
      <c r="T1806">
        <v>0</v>
      </c>
      <c r="U1806">
        <v>5</v>
      </c>
      <c r="V1806">
        <v>0</v>
      </c>
      <c r="W1806">
        <v>0</v>
      </c>
      <c r="X1806">
        <v>0</v>
      </c>
      <c r="Y1806">
        <v>20.885088</v>
      </c>
      <c r="Z1806">
        <v>0</v>
      </c>
      <c r="AA1806">
        <v>6.1428209999999996</v>
      </c>
      <c r="AB1806">
        <v>0</v>
      </c>
      <c r="AC1806">
        <v>68.473370000000003</v>
      </c>
      <c r="AD1806">
        <v>0</v>
      </c>
      <c r="AE1806">
        <v>0</v>
      </c>
      <c r="AF1806">
        <v>95.501279999999994</v>
      </c>
    </row>
    <row r="1807" spans="1:32" x14ac:dyDescent="0.3">
      <c r="A1807">
        <v>2801664</v>
      </c>
      <c r="B1807">
        <v>1</v>
      </c>
      <c r="C1807" t="s">
        <v>82</v>
      </c>
      <c r="D1807" t="s">
        <v>95</v>
      </c>
      <c r="E1807" t="s">
        <v>6896</v>
      </c>
      <c r="F1807" t="s">
        <v>6897</v>
      </c>
      <c r="G1807" t="s">
        <v>31546</v>
      </c>
      <c r="H1807" t="s">
        <v>145</v>
      </c>
      <c r="I1807" t="s">
        <v>78</v>
      </c>
      <c r="J1807" t="s">
        <v>135</v>
      </c>
      <c r="K1807" t="s">
        <v>22</v>
      </c>
      <c r="L1807" t="s">
        <v>136</v>
      </c>
      <c r="M1807" t="s">
        <v>6898</v>
      </c>
      <c r="N1807" t="s">
        <v>6899</v>
      </c>
      <c r="O1807">
        <v>0.99361111111111111</v>
      </c>
      <c r="P1807">
        <v>0</v>
      </c>
      <c r="Q1807">
        <v>179</v>
      </c>
      <c r="R1807">
        <v>0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0</v>
      </c>
      <c r="Y1807">
        <v>58.354106999999999</v>
      </c>
      <c r="Z1807">
        <v>0</v>
      </c>
      <c r="AA1807">
        <v>0</v>
      </c>
      <c r="AB1807">
        <v>0</v>
      </c>
      <c r="AC1807">
        <v>0.86102069999999997</v>
      </c>
      <c r="AD1807">
        <v>0</v>
      </c>
      <c r="AE1807">
        <v>0</v>
      </c>
      <c r="AF1807">
        <v>59.215130000000002</v>
      </c>
    </row>
    <row r="1808" spans="1:32" x14ac:dyDescent="0.3">
      <c r="A1808">
        <v>2801499</v>
      </c>
      <c r="B1808">
        <v>1</v>
      </c>
      <c r="C1808" t="s">
        <v>82</v>
      </c>
      <c r="D1808" t="s">
        <v>99</v>
      </c>
      <c r="E1808" t="s">
        <v>6900</v>
      </c>
      <c r="F1808" t="s">
        <v>6901</v>
      </c>
      <c r="G1808" t="s">
        <v>31546</v>
      </c>
      <c r="H1808" t="s">
        <v>2212</v>
      </c>
      <c r="I1808" t="s">
        <v>78</v>
      </c>
      <c r="J1808" t="s">
        <v>135</v>
      </c>
      <c r="K1808" t="s">
        <v>22</v>
      </c>
      <c r="L1808" t="s">
        <v>136</v>
      </c>
      <c r="M1808" t="s">
        <v>6902</v>
      </c>
      <c r="N1808" t="s">
        <v>6903</v>
      </c>
      <c r="O1808">
        <v>2.4644444444444447</v>
      </c>
      <c r="P1808">
        <v>0</v>
      </c>
      <c r="Q1808">
        <v>42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15.480494500000001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15.480494500000001</v>
      </c>
    </row>
    <row r="1809" spans="1:32" x14ac:dyDescent="0.3">
      <c r="A1809">
        <v>2801445</v>
      </c>
      <c r="B1809">
        <v>1</v>
      </c>
      <c r="C1809" t="s">
        <v>82</v>
      </c>
      <c r="D1809" t="s">
        <v>86</v>
      </c>
      <c r="E1809" t="s">
        <v>4625</v>
      </c>
      <c r="F1809" t="s">
        <v>4626</v>
      </c>
      <c r="G1809" t="s">
        <v>31545</v>
      </c>
      <c r="H1809" t="s">
        <v>134</v>
      </c>
      <c r="I1809" t="s">
        <v>79</v>
      </c>
      <c r="J1809" t="s">
        <v>135</v>
      </c>
      <c r="K1809" t="s">
        <v>22</v>
      </c>
      <c r="L1809" t="s">
        <v>136</v>
      </c>
      <c r="M1809" t="s">
        <v>6904</v>
      </c>
      <c r="N1809" t="s">
        <v>6905</v>
      </c>
      <c r="O1809">
        <v>0.16944444444444445</v>
      </c>
      <c r="P1809">
        <v>0</v>
      </c>
      <c r="Q1809">
        <v>0</v>
      </c>
      <c r="R1809">
        <v>9</v>
      </c>
      <c r="S1809">
        <v>101</v>
      </c>
      <c r="T1809">
        <v>3</v>
      </c>
      <c r="U1809">
        <v>19</v>
      </c>
      <c r="V1809">
        <v>1</v>
      </c>
      <c r="W1809">
        <v>0</v>
      </c>
      <c r="X1809">
        <v>0</v>
      </c>
      <c r="Y1809">
        <v>0</v>
      </c>
      <c r="Z1809">
        <v>4.9303439999999998</v>
      </c>
      <c r="AA1809">
        <v>18.292919999999999</v>
      </c>
      <c r="AB1809">
        <v>2.7697508000000002</v>
      </c>
      <c r="AC1809">
        <v>1.4268966999999999</v>
      </c>
      <c r="AD1809">
        <v>5.5743612999999996</v>
      </c>
      <c r="AE1809">
        <v>0</v>
      </c>
      <c r="AF1809">
        <v>32.994273999999997</v>
      </c>
    </row>
    <row r="1810" spans="1:32" x14ac:dyDescent="0.3">
      <c r="A1810">
        <v>2800991</v>
      </c>
      <c r="B1810">
        <v>1</v>
      </c>
      <c r="C1810" t="s">
        <v>82</v>
      </c>
      <c r="D1810" t="s">
        <v>112</v>
      </c>
      <c r="E1810" t="s">
        <v>6906</v>
      </c>
      <c r="F1810" t="s">
        <v>6907</v>
      </c>
      <c r="G1810" t="s">
        <v>31548</v>
      </c>
      <c r="H1810" t="s">
        <v>333</v>
      </c>
      <c r="I1810" t="s">
        <v>78</v>
      </c>
      <c r="J1810" t="s">
        <v>135</v>
      </c>
      <c r="K1810" t="s">
        <v>22</v>
      </c>
      <c r="L1810" t="s">
        <v>136</v>
      </c>
      <c r="M1810" t="s">
        <v>6908</v>
      </c>
      <c r="N1810" t="s">
        <v>6909</v>
      </c>
      <c r="O1810">
        <v>6.6263888888888891</v>
      </c>
      <c r="P1810">
        <v>0</v>
      </c>
      <c r="Q1810">
        <v>2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2.9911234000000002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2.9911234000000002</v>
      </c>
    </row>
    <row r="1811" spans="1:32" x14ac:dyDescent="0.3">
      <c r="A1811">
        <v>2800968</v>
      </c>
      <c r="B1811">
        <v>1</v>
      </c>
      <c r="C1811" t="s">
        <v>82</v>
      </c>
      <c r="D1811" t="s">
        <v>98</v>
      </c>
      <c r="E1811" t="s">
        <v>6910</v>
      </c>
      <c r="F1811" t="s">
        <v>6911</v>
      </c>
      <c r="G1811" t="s">
        <v>31548</v>
      </c>
      <c r="H1811" t="s">
        <v>893</v>
      </c>
      <c r="I1811" t="s">
        <v>78</v>
      </c>
      <c r="J1811" t="s">
        <v>135</v>
      </c>
      <c r="K1811" t="s">
        <v>22</v>
      </c>
      <c r="L1811" t="s">
        <v>136</v>
      </c>
      <c r="M1811" t="s">
        <v>6912</v>
      </c>
      <c r="N1811" t="s">
        <v>6913</v>
      </c>
      <c r="O1811">
        <v>1.138611111111111</v>
      </c>
      <c r="P1811">
        <v>0</v>
      </c>
      <c r="Q1811">
        <v>1</v>
      </c>
      <c r="R1811">
        <v>0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0</v>
      </c>
      <c r="Y1811">
        <v>0.54706544000000001</v>
      </c>
      <c r="Z1811">
        <v>0</v>
      </c>
      <c r="AA1811">
        <v>0</v>
      </c>
      <c r="AB1811">
        <v>0</v>
      </c>
      <c r="AC1811">
        <v>1.1279405</v>
      </c>
      <c r="AD1811">
        <v>0</v>
      </c>
      <c r="AE1811">
        <v>0</v>
      </c>
      <c r="AF1811">
        <v>1.675006</v>
      </c>
    </row>
    <row r="1812" spans="1:32" x14ac:dyDescent="0.3">
      <c r="A1812">
        <v>2800950</v>
      </c>
      <c r="B1812">
        <v>1</v>
      </c>
      <c r="C1812" t="s">
        <v>82</v>
      </c>
      <c r="D1812" t="s">
        <v>84</v>
      </c>
      <c r="E1812" t="s">
        <v>6914</v>
      </c>
      <c r="F1812" t="s">
        <v>6915</v>
      </c>
      <c r="G1812" t="s">
        <v>31552</v>
      </c>
      <c r="H1812" t="s">
        <v>1297</v>
      </c>
      <c r="I1812" t="s">
        <v>78</v>
      </c>
      <c r="J1812" t="s">
        <v>135</v>
      </c>
      <c r="K1812" t="s">
        <v>22</v>
      </c>
      <c r="L1812" t="s">
        <v>136</v>
      </c>
      <c r="M1812" t="s">
        <v>6916</v>
      </c>
      <c r="N1812" t="s">
        <v>6917</v>
      </c>
      <c r="O1812">
        <v>0.56499999999999995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41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110.84304</v>
      </c>
      <c r="AD1812">
        <v>0</v>
      </c>
      <c r="AE1812">
        <v>0</v>
      </c>
      <c r="AF1812">
        <v>110.84304</v>
      </c>
    </row>
    <row r="1813" spans="1:32" x14ac:dyDescent="0.3">
      <c r="A1813">
        <v>2800973</v>
      </c>
      <c r="B1813">
        <v>1</v>
      </c>
      <c r="C1813" t="s">
        <v>82</v>
      </c>
      <c r="D1813" t="s">
        <v>91</v>
      </c>
      <c r="E1813" t="s">
        <v>6918</v>
      </c>
      <c r="F1813" t="s">
        <v>6919</v>
      </c>
      <c r="G1813" t="s">
        <v>31546</v>
      </c>
      <c r="H1813" t="s">
        <v>223</v>
      </c>
      <c r="I1813" t="s">
        <v>78</v>
      </c>
      <c r="J1813" t="s">
        <v>135</v>
      </c>
      <c r="K1813" t="s">
        <v>22</v>
      </c>
      <c r="L1813" t="s">
        <v>136</v>
      </c>
      <c r="M1813" t="s">
        <v>6920</v>
      </c>
      <c r="N1813" t="s">
        <v>4599</v>
      </c>
      <c r="O1813">
        <v>4.0386111111111109</v>
      </c>
      <c r="P1813">
        <v>0</v>
      </c>
      <c r="Q1813">
        <v>226</v>
      </c>
      <c r="R1813">
        <v>0</v>
      </c>
      <c r="S1813">
        <v>0</v>
      </c>
      <c r="T1813">
        <v>0</v>
      </c>
      <c r="U1813">
        <v>26</v>
      </c>
      <c r="V1813">
        <v>0</v>
      </c>
      <c r="W1813">
        <v>0</v>
      </c>
      <c r="X1813">
        <v>0</v>
      </c>
      <c r="Y1813">
        <v>265.18790000000001</v>
      </c>
      <c r="Z1813">
        <v>0</v>
      </c>
      <c r="AA1813">
        <v>0</v>
      </c>
      <c r="AB1813">
        <v>0</v>
      </c>
      <c r="AC1813">
        <v>185.57473999999999</v>
      </c>
      <c r="AD1813">
        <v>0</v>
      </c>
      <c r="AE1813">
        <v>0</v>
      </c>
      <c r="AF1813">
        <v>450.76263</v>
      </c>
    </row>
    <row r="1814" spans="1:32" x14ac:dyDescent="0.3">
      <c r="A1814">
        <v>2800899</v>
      </c>
      <c r="B1814">
        <v>1</v>
      </c>
      <c r="C1814" t="s">
        <v>82</v>
      </c>
      <c r="D1814" t="s">
        <v>99</v>
      </c>
      <c r="E1814" t="s">
        <v>6921</v>
      </c>
      <c r="F1814" t="s">
        <v>6922</v>
      </c>
      <c r="G1814" t="s">
        <v>31546</v>
      </c>
      <c r="H1814" t="s">
        <v>2229</v>
      </c>
      <c r="I1814" t="s">
        <v>78</v>
      </c>
      <c r="J1814" t="s">
        <v>135</v>
      </c>
      <c r="K1814" t="s">
        <v>22</v>
      </c>
      <c r="L1814" t="s">
        <v>136</v>
      </c>
      <c r="M1814" t="s">
        <v>6923</v>
      </c>
      <c r="N1814" t="s">
        <v>6924</v>
      </c>
      <c r="O1814">
        <v>6.8308333333333335</v>
      </c>
      <c r="P1814">
        <v>0</v>
      </c>
      <c r="Q1814">
        <v>25</v>
      </c>
      <c r="R1814">
        <v>0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0</v>
      </c>
      <c r="Y1814">
        <v>37.815730000000002</v>
      </c>
      <c r="Z1814">
        <v>0</v>
      </c>
      <c r="AA1814">
        <v>0</v>
      </c>
      <c r="AB1814">
        <v>0</v>
      </c>
      <c r="AC1814">
        <v>8.7697380000000005E-2</v>
      </c>
      <c r="AD1814">
        <v>0</v>
      </c>
      <c r="AE1814">
        <v>0</v>
      </c>
      <c r="AF1814">
        <v>37.903427000000001</v>
      </c>
    </row>
    <row r="1815" spans="1:32" x14ac:dyDescent="0.3">
      <c r="A1815">
        <v>2800901</v>
      </c>
      <c r="B1815">
        <v>1</v>
      </c>
      <c r="C1815" t="s">
        <v>82</v>
      </c>
      <c r="D1815" t="s">
        <v>94</v>
      </c>
      <c r="E1815" t="s">
        <v>6925</v>
      </c>
      <c r="F1815" t="s">
        <v>6926</v>
      </c>
      <c r="G1815" t="s">
        <v>31548</v>
      </c>
      <c r="H1815" t="s">
        <v>893</v>
      </c>
      <c r="I1815" t="s">
        <v>78</v>
      </c>
      <c r="J1815" t="s">
        <v>135</v>
      </c>
      <c r="K1815" t="s">
        <v>22</v>
      </c>
      <c r="L1815" t="s">
        <v>136</v>
      </c>
      <c r="M1815" t="s">
        <v>6927</v>
      </c>
      <c r="N1815" t="s">
        <v>6928</v>
      </c>
      <c r="O1815">
        <v>3.3552777777777778</v>
      </c>
      <c r="P1815">
        <v>0</v>
      </c>
      <c r="Q1815">
        <v>4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1.7440372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1.7440372</v>
      </c>
    </row>
    <row r="1816" spans="1:32" x14ac:dyDescent="0.3">
      <c r="A1816">
        <v>2800908</v>
      </c>
      <c r="B1816">
        <v>1</v>
      </c>
      <c r="C1816" t="s">
        <v>82</v>
      </c>
      <c r="D1816" t="s">
        <v>95</v>
      </c>
      <c r="E1816" t="s">
        <v>6929</v>
      </c>
      <c r="F1816" t="s">
        <v>6930</v>
      </c>
      <c r="G1816" t="s">
        <v>31548</v>
      </c>
      <c r="H1816" t="s">
        <v>409</v>
      </c>
      <c r="I1816" t="s">
        <v>78</v>
      </c>
      <c r="J1816" t="s">
        <v>135</v>
      </c>
      <c r="K1816" t="s">
        <v>22</v>
      </c>
      <c r="L1816" t="s">
        <v>136</v>
      </c>
      <c r="M1816" t="s">
        <v>6931</v>
      </c>
      <c r="N1816" t="s">
        <v>6932</v>
      </c>
      <c r="O1816">
        <v>3.7797222222222224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3.5196097000000002</v>
      </c>
      <c r="AD1816">
        <v>0</v>
      </c>
      <c r="AE1816">
        <v>0</v>
      </c>
      <c r="AF1816">
        <v>3.5196097000000002</v>
      </c>
    </row>
    <row r="1817" spans="1:32" x14ac:dyDescent="0.3">
      <c r="A1817">
        <v>2800917</v>
      </c>
      <c r="B1817">
        <v>1</v>
      </c>
      <c r="C1817" t="s">
        <v>82</v>
      </c>
      <c r="D1817" t="s">
        <v>111</v>
      </c>
      <c r="E1817" t="s">
        <v>2311</v>
      </c>
      <c r="F1817" t="s">
        <v>2312</v>
      </c>
      <c r="G1817" t="s">
        <v>31545</v>
      </c>
      <c r="H1817" t="s">
        <v>134</v>
      </c>
      <c r="I1817" t="s">
        <v>79</v>
      </c>
      <c r="J1817" t="s">
        <v>135</v>
      </c>
      <c r="K1817" t="s">
        <v>22</v>
      </c>
      <c r="L1817" t="s">
        <v>136</v>
      </c>
      <c r="M1817" t="s">
        <v>6933</v>
      </c>
      <c r="N1817" t="s">
        <v>6934</v>
      </c>
      <c r="O1817">
        <v>1.7602777777777778</v>
      </c>
      <c r="P1817">
        <v>2</v>
      </c>
      <c r="Q1817">
        <v>5</v>
      </c>
      <c r="R1817">
        <v>67</v>
      </c>
      <c r="S1817">
        <v>340</v>
      </c>
      <c r="T1817">
        <v>27</v>
      </c>
      <c r="U1817">
        <v>59</v>
      </c>
      <c r="V1817">
        <v>0</v>
      </c>
      <c r="W1817">
        <v>0</v>
      </c>
      <c r="X1817">
        <v>0.91274299999999997</v>
      </c>
      <c r="Y1817">
        <v>3.7320682999999999</v>
      </c>
      <c r="Z1817">
        <v>550.11199999999997</v>
      </c>
      <c r="AA1817">
        <v>463.84444999999999</v>
      </c>
      <c r="AB1817">
        <v>94.388549999999995</v>
      </c>
      <c r="AC1817">
        <v>99.284980000000004</v>
      </c>
      <c r="AD1817">
        <v>0</v>
      </c>
      <c r="AE1817">
        <v>0</v>
      </c>
      <c r="AF1817">
        <v>1212.2747999999999</v>
      </c>
    </row>
    <row r="1818" spans="1:32" x14ac:dyDescent="0.3">
      <c r="A1818">
        <v>2800892</v>
      </c>
      <c r="B1818">
        <v>1</v>
      </c>
      <c r="C1818" t="s">
        <v>82</v>
      </c>
      <c r="D1818" t="s">
        <v>96</v>
      </c>
      <c r="E1818" t="s">
        <v>6935</v>
      </c>
      <c r="F1818" t="s">
        <v>6936</v>
      </c>
      <c r="G1818" t="s">
        <v>31546</v>
      </c>
      <c r="H1818" t="s">
        <v>223</v>
      </c>
      <c r="I1818" t="s">
        <v>78</v>
      </c>
      <c r="J1818" t="s">
        <v>135</v>
      </c>
      <c r="K1818" t="s">
        <v>22</v>
      </c>
      <c r="L1818" t="s">
        <v>136</v>
      </c>
      <c r="M1818" t="s">
        <v>6937</v>
      </c>
      <c r="N1818" t="s">
        <v>6938</v>
      </c>
      <c r="O1818">
        <v>1.2605555555555557</v>
      </c>
      <c r="P1818">
        <v>0</v>
      </c>
      <c r="Q1818">
        <v>11</v>
      </c>
      <c r="R1818">
        <v>0</v>
      </c>
      <c r="S1818">
        <v>0</v>
      </c>
      <c r="T1818">
        <v>0</v>
      </c>
      <c r="U1818">
        <v>22</v>
      </c>
      <c r="V1818">
        <v>0</v>
      </c>
      <c r="W1818">
        <v>1</v>
      </c>
      <c r="X1818">
        <v>0</v>
      </c>
      <c r="Y1818">
        <v>6.8378670000000001</v>
      </c>
      <c r="Z1818">
        <v>0</v>
      </c>
      <c r="AA1818">
        <v>0</v>
      </c>
      <c r="AB1818">
        <v>0</v>
      </c>
      <c r="AC1818">
        <v>41.413257999999999</v>
      </c>
      <c r="AD1818">
        <v>0</v>
      </c>
      <c r="AE1818">
        <v>6.7049317000000004</v>
      </c>
      <c r="AF1818">
        <v>54.956054999999999</v>
      </c>
    </row>
    <row r="1819" spans="1:32" x14ac:dyDescent="0.3">
      <c r="A1819">
        <v>2800831</v>
      </c>
      <c r="B1819">
        <v>1</v>
      </c>
      <c r="C1819" t="s">
        <v>82</v>
      </c>
      <c r="D1819" t="s">
        <v>106</v>
      </c>
      <c r="E1819" t="s">
        <v>6939</v>
      </c>
      <c r="F1819" t="s">
        <v>6940</v>
      </c>
      <c r="G1819" t="s">
        <v>31549</v>
      </c>
      <c r="H1819" t="s">
        <v>624</v>
      </c>
      <c r="I1819" t="s">
        <v>79</v>
      </c>
      <c r="J1819" t="s">
        <v>135</v>
      </c>
      <c r="K1819" t="s">
        <v>22</v>
      </c>
      <c r="L1819" t="s">
        <v>136</v>
      </c>
      <c r="M1819" t="s">
        <v>6941</v>
      </c>
      <c r="N1819" t="s">
        <v>6942</v>
      </c>
      <c r="O1819">
        <v>1.523611111111111</v>
      </c>
      <c r="P1819">
        <v>4</v>
      </c>
      <c r="Q1819">
        <v>94</v>
      </c>
      <c r="R1819">
        <v>1</v>
      </c>
      <c r="S1819">
        <v>6</v>
      </c>
      <c r="T1819">
        <v>17</v>
      </c>
      <c r="U1819">
        <v>53</v>
      </c>
      <c r="V1819">
        <v>3</v>
      </c>
      <c r="W1819">
        <v>0</v>
      </c>
      <c r="X1819">
        <v>12.354694</v>
      </c>
      <c r="Y1819">
        <v>84.455870000000004</v>
      </c>
      <c r="Z1819">
        <v>1.5537957</v>
      </c>
      <c r="AA1819">
        <v>4.4589334000000003</v>
      </c>
      <c r="AB1819">
        <v>200.74772999999999</v>
      </c>
      <c r="AC1819">
        <v>105.64549</v>
      </c>
      <c r="AD1819">
        <v>533.13574000000006</v>
      </c>
      <c r="AE1819">
        <v>0</v>
      </c>
      <c r="AF1819">
        <v>942.35222999999996</v>
      </c>
    </row>
    <row r="1820" spans="1:32" x14ac:dyDescent="0.3">
      <c r="A1820">
        <v>2800839</v>
      </c>
      <c r="B1820">
        <v>1</v>
      </c>
      <c r="C1820" t="s">
        <v>82</v>
      </c>
      <c r="D1820" t="s">
        <v>88</v>
      </c>
      <c r="E1820" t="s">
        <v>6943</v>
      </c>
      <c r="F1820" t="s">
        <v>6944</v>
      </c>
      <c r="G1820" t="s">
        <v>31546</v>
      </c>
      <c r="H1820" t="s">
        <v>223</v>
      </c>
      <c r="I1820" t="s">
        <v>78</v>
      </c>
      <c r="J1820" t="s">
        <v>135</v>
      </c>
      <c r="K1820" t="s">
        <v>22</v>
      </c>
      <c r="L1820" t="s">
        <v>136</v>
      </c>
      <c r="M1820" t="s">
        <v>6945</v>
      </c>
      <c r="N1820" t="s">
        <v>6946</v>
      </c>
      <c r="O1820">
        <v>0.85611111111111116</v>
      </c>
      <c r="P1820">
        <v>0</v>
      </c>
      <c r="Q1820">
        <v>36</v>
      </c>
      <c r="R1820">
        <v>0</v>
      </c>
      <c r="S1820">
        <v>2</v>
      </c>
      <c r="T1820">
        <v>0</v>
      </c>
      <c r="U1820">
        <v>1</v>
      </c>
      <c r="V1820">
        <v>0</v>
      </c>
      <c r="W1820">
        <v>0</v>
      </c>
      <c r="X1820">
        <v>0</v>
      </c>
      <c r="Y1820">
        <v>7.762448</v>
      </c>
      <c r="Z1820">
        <v>0</v>
      </c>
      <c r="AA1820">
        <v>0.73418592999999999</v>
      </c>
      <c r="AB1820">
        <v>0</v>
      </c>
      <c r="AC1820">
        <v>0.15623508</v>
      </c>
      <c r="AD1820">
        <v>0</v>
      </c>
      <c r="AE1820">
        <v>0</v>
      </c>
      <c r="AF1820">
        <v>8.6528690000000008</v>
      </c>
    </row>
    <row r="1821" spans="1:32" x14ac:dyDescent="0.3">
      <c r="A1821">
        <v>2800847</v>
      </c>
      <c r="B1821">
        <v>1</v>
      </c>
      <c r="C1821" t="s">
        <v>82</v>
      </c>
      <c r="D1821" t="s">
        <v>106</v>
      </c>
      <c r="E1821" t="s">
        <v>6947</v>
      </c>
      <c r="F1821" t="s">
        <v>6948</v>
      </c>
      <c r="G1821" t="s">
        <v>31546</v>
      </c>
      <c r="H1821" t="s">
        <v>223</v>
      </c>
      <c r="I1821" t="s">
        <v>78</v>
      </c>
      <c r="J1821" t="s">
        <v>135</v>
      </c>
      <c r="K1821" t="s">
        <v>22</v>
      </c>
      <c r="L1821" t="s">
        <v>136</v>
      </c>
      <c r="M1821" t="s">
        <v>6949</v>
      </c>
      <c r="N1821" t="s">
        <v>6950</v>
      </c>
      <c r="O1821">
        <v>3.9338888888888888</v>
      </c>
      <c r="P1821">
        <v>0</v>
      </c>
      <c r="Q1821">
        <v>68</v>
      </c>
      <c r="R1821">
        <v>0</v>
      </c>
      <c r="S1821">
        <v>0</v>
      </c>
      <c r="T1821">
        <v>0</v>
      </c>
      <c r="U1821">
        <v>6</v>
      </c>
      <c r="V1821">
        <v>0</v>
      </c>
      <c r="W1821">
        <v>0</v>
      </c>
      <c r="X1821">
        <v>0</v>
      </c>
      <c r="Y1821">
        <v>96.293199999999999</v>
      </c>
      <c r="Z1821">
        <v>0</v>
      </c>
      <c r="AA1821">
        <v>0</v>
      </c>
      <c r="AB1821">
        <v>0</v>
      </c>
      <c r="AC1821">
        <v>144.42212000000001</v>
      </c>
      <c r="AD1821">
        <v>0</v>
      </c>
      <c r="AE1821">
        <v>0</v>
      </c>
      <c r="AF1821">
        <v>240.71531999999999</v>
      </c>
    </row>
    <row r="1822" spans="1:32" x14ac:dyDescent="0.3">
      <c r="A1822">
        <v>2800752</v>
      </c>
      <c r="B1822">
        <v>1</v>
      </c>
      <c r="C1822" t="s">
        <v>82</v>
      </c>
      <c r="D1822" t="s">
        <v>100</v>
      </c>
      <c r="E1822" t="s">
        <v>6951</v>
      </c>
      <c r="F1822" t="s">
        <v>6952</v>
      </c>
      <c r="G1822" t="s">
        <v>31548</v>
      </c>
      <c r="H1822" t="s">
        <v>893</v>
      </c>
      <c r="I1822" t="s">
        <v>78</v>
      </c>
      <c r="J1822" t="s">
        <v>135</v>
      </c>
      <c r="K1822" t="s">
        <v>22</v>
      </c>
      <c r="L1822" t="s">
        <v>136</v>
      </c>
      <c r="M1822" t="s">
        <v>6953</v>
      </c>
      <c r="N1822" t="s">
        <v>6954</v>
      </c>
      <c r="O1822">
        <v>2.3075000000000001</v>
      </c>
      <c r="P1822">
        <v>0</v>
      </c>
      <c r="Q1822">
        <v>11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6.0429925999999998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6.0429925999999998</v>
      </c>
    </row>
    <row r="1823" spans="1:32" x14ac:dyDescent="0.3">
      <c r="A1823">
        <v>2800665</v>
      </c>
      <c r="B1823">
        <v>1</v>
      </c>
      <c r="C1823" t="s">
        <v>83</v>
      </c>
      <c r="D1823" t="s">
        <v>130</v>
      </c>
      <c r="E1823" t="s">
        <v>6955</v>
      </c>
      <c r="F1823" t="s">
        <v>6956</v>
      </c>
      <c r="G1823" t="s">
        <v>31550</v>
      </c>
      <c r="H1823" t="s">
        <v>223</v>
      </c>
      <c r="I1823" t="s">
        <v>78</v>
      </c>
      <c r="J1823" t="s">
        <v>135</v>
      </c>
      <c r="K1823" t="s">
        <v>22</v>
      </c>
      <c r="L1823" t="s">
        <v>136</v>
      </c>
      <c r="M1823" t="s">
        <v>6679</v>
      </c>
      <c r="N1823" t="s">
        <v>6957</v>
      </c>
      <c r="O1823">
        <v>4.8088888888888892</v>
      </c>
      <c r="P1823">
        <v>0</v>
      </c>
      <c r="Q1823">
        <v>21</v>
      </c>
      <c r="R1823">
        <v>0</v>
      </c>
      <c r="S1823">
        <v>0</v>
      </c>
      <c r="T1823">
        <v>0</v>
      </c>
      <c r="U1823">
        <v>4</v>
      </c>
      <c r="V1823">
        <v>0</v>
      </c>
      <c r="W1823">
        <v>0</v>
      </c>
      <c r="X1823">
        <v>0</v>
      </c>
      <c r="Y1823">
        <v>25.649635</v>
      </c>
      <c r="Z1823">
        <v>0</v>
      </c>
      <c r="AA1823">
        <v>0</v>
      </c>
      <c r="AB1823">
        <v>0</v>
      </c>
      <c r="AC1823">
        <v>61.281910000000003</v>
      </c>
      <c r="AD1823">
        <v>0</v>
      </c>
      <c r="AE1823">
        <v>0</v>
      </c>
      <c r="AF1823">
        <v>86.931539999999998</v>
      </c>
    </row>
    <row r="1824" spans="1:32" x14ac:dyDescent="0.3">
      <c r="A1824">
        <v>2800631</v>
      </c>
      <c r="B1824">
        <v>1</v>
      </c>
      <c r="C1824" t="s">
        <v>82</v>
      </c>
      <c r="D1824" t="s">
        <v>88</v>
      </c>
      <c r="E1824" t="s">
        <v>6958</v>
      </c>
      <c r="F1824" t="s">
        <v>6959</v>
      </c>
      <c r="G1824" t="s">
        <v>31545</v>
      </c>
      <c r="H1824" t="s">
        <v>145</v>
      </c>
      <c r="I1824" t="s">
        <v>79</v>
      </c>
      <c r="J1824" t="s">
        <v>135</v>
      </c>
      <c r="K1824" t="s">
        <v>22</v>
      </c>
      <c r="L1824" t="s">
        <v>136</v>
      </c>
      <c r="M1824" t="s">
        <v>6960</v>
      </c>
      <c r="N1824" t="s">
        <v>6961</v>
      </c>
      <c r="O1824">
        <v>1.2683333333333333</v>
      </c>
      <c r="P1824">
        <v>0</v>
      </c>
      <c r="Q1824">
        <v>0</v>
      </c>
      <c r="R1824">
        <v>6</v>
      </c>
      <c r="S1824">
        <v>0</v>
      </c>
      <c r="T1824">
        <v>6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0.95359050000000001</v>
      </c>
      <c r="AA1824">
        <v>0</v>
      </c>
      <c r="AB1824">
        <v>92.730369999999994</v>
      </c>
      <c r="AC1824">
        <v>0</v>
      </c>
      <c r="AD1824">
        <v>0</v>
      </c>
      <c r="AE1824">
        <v>0</v>
      </c>
      <c r="AF1824">
        <v>93.683959999999999</v>
      </c>
    </row>
    <row r="1825" spans="1:32" x14ac:dyDescent="0.3">
      <c r="A1825">
        <v>2800635</v>
      </c>
      <c r="B1825">
        <v>1</v>
      </c>
      <c r="C1825" t="s">
        <v>82</v>
      </c>
      <c r="D1825" t="s">
        <v>92</v>
      </c>
      <c r="E1825" t="s">
        <v>6962</v>
      </c>
      <c r="F1825" t="s">
        <v>6963</v>
      </c>
      <c r="G1825" t="s">
        <v>31548</v>
      </c>
      <c r="H1825" t="s">
        <v>311</v>
      </c>
      <c r="I1825" t="s">
        <v>78</v>
      </c>
      <c r="J1825" t="s">
        <v>135</v>
      </c>
      <c r="K1825" t="s">
        <v>22</v>
      </c>
      <c r="L1825" t="s">
        <v>136</v>
      </c>
      <c r="M1825" t="s">
        <v>6964</v>
      </c>
      <c r="N1825" t="s">
        <v>6965</v>
      </c>
      <c r="O1825">
        <v>8.44</v>
      </c>
      <c r="P1825">
        <v>0</v>
      </c>
      <c r="Q1825">
        <v>1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3.8883057000000001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3.8883057000000001</v>
      </c>
    </row>
    <row r="1826" spans="1:32" x14ac:dyDescent="0.3">
      <c r="A1826">
        <v>2800555</v>
      </c>
      <c r="B1826">
        <v>1</v>
      </c>
      <c r="C1826" t="s">
        <v>83</v>
      </c>
      <c r="D1826" t="s">
        <v>123</v>
      </c>
      <c r="E1826" t="s">
        <v>6966</v>
      </c>
      <c r="F1826" t="s">
        <v>6967</v>
      </c>
      <c r="G1826" t="s">
        <v>31546</v>
      </c>
      <c r="H1826" t="s">
        <v>145</v>
      </c>
      <c r="I1826" t="s">
        <v>78</v>
      </c>
      <c r="J1826" t="s">
        <v>135</v>
      </c>
      <c r="K1826" t="s">
        <v>22</v>
      </c>
      <c r="L1826" t="s">
        <v>136</v>
      </c>
      <c r="M1826" t="s">
        <v>6968</v>
      </c>
      <c r="N1826" t="s">
        <v>6969</v>
      </c>
      <c r="O1826">
        <v>2.9391666666666665</v>
      </c>
      <c r="P1826">
        <v>0</v>
      </c>
      <c r="Q1826">
        <v>2</v>
      </c>
      <c r="R1826">
        <v>0</v>
      </c>
      <c r="S1826">
        <v>0</v>
      </c>
      <c r="T1826">
        <v>0</v>
      </c>
      <c r="U1826">
        <v>2</v>
      </c>
      <c r="V1826">
        <v>0</v>
      </c>
      <c r="W1826">
        <v>0</v>
      </c>
      <c r="X1826">
        <v>0</v>
      </c>
      <c r="Y1826">
        <v>2.0373332999999998</v>
      </c>
      <c r="Z1826">
        <v>0</v>
      </c>
      <c r="AA1826">
        <v>0</v>
      </c>
      <c r="AB1826">
        <v>0</v>
      </c>
      <c r="AC1826">
        <v>0.87466705</v>
      </c>
      <c r="AD1826">
        <v>0</v>
      </c>
      <c r="AE1826">
        <v>0</v>
      </c>
      <c r="AF1826">
        <v>2.9120002</v>
      </c>
    </row>
    <row r="1827" spans="1:32" x14ac:dyDescent="0.3">
      <c r="A1827">
        <v>2800538</v>
      </c>
      <c r="B1827">
        <v>1</v>
      </c>
      <c r="C1827" t="s">
        <v>82</v>
      </c>
      <c r="D1827" t="s">
        <v>90</v>
      </c>
      <c r="E1827" t="s">
        <v>6970</v>
      </c>
      <c r="F1827" t="s">
        <v>6971</v>
      </c>
      <c r="G1827" t="s">
        <v>31548</v>
      </c>
      <c r="H1827" t="s">
        <v>893</v>
      </c>
      <c r="I1827" t="s">
        <v>78</v>
      </c>
      <c r="J1827" t="s">
        <v>135</v>
      </c>
      <c r="K1827" t="s">
        <v>22</v>
      </c>
      <c r="L1827" t="s">
        <v>136</v>
      </c>
      <c r="M1827" t="s">
        <v>6972</v>
      </c>
      <c r="N1827" t="s">
        <v>6973</v>
      </c>
      <c r="O1827">
        <v>0.96777777777777774</v>
      </c>
      <c r="P1827">
        <v>0</v>
      </c>
      <c r="Q1827">
        <v>1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0.21503331000000001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0.21503331000000001</v>
      </c>
    </row>
    <row r="1828" spans="1:32" x14ac:dyDescent="0.3">
      <c r="A1828">
        <v>2800551</v>
      </c>
      <c r="B1828">
        <v>1</v>
      </c>
      <c r="C1828" t="s">
        <v>82</v>
      </c>
      <c r="D1828" t="s">
        <v>106</v>
      </c>
      <c r="E1828" t="s">
        <v>6974</v>
      </c>
      <c r="F1828" t="s">
        <v>6975</v>
      </c>
      <c r="G1828" t="s">
        <v>31551</v>
      </c>
      <c r="H1828" t="s">
        <v>643</v>
      </c>
      <c r="I1828" t="s">
        <v>79</v>
      </c>
      <c r="J1828" t="s">
        <v>135</v>
      </c>
      <c r="K1828" t="s">
        <v>22</v>
      </c>
      <c r="L1828" t="s">
        <v>186</v>
      </c>
      <c r="M1828" t="s">
        <v>6976</v>
      </c>
      <c r="N1828" t="s">
        <v>6977</v>
      </c>
      <c r="O1828">
        <v>1.6402777777777777</v>
      </c>
      <c r="P1828">
        <v>0</v>
      </c>
      <c r="Q1828">
        <v>150</v>
      </c>
      <c r="R1828">
        <v>0</v>
      </c>
      <c r="S1828">
        <v>0</v>
      </c>
      <c r="T1828">
        <v>0</v>
      </c>
      <c r="U1828">
        <v>5</v>
      </c>
      <c r="V1828">
        <v>0</v>
      </c>
      <c r="W1828">
        <v>0</v>
      </c>
      <c r="X1828">
        <v>0</v>
      </c>
      <c r="Y1828">
        <v>56.998466000000001</v>
      </c>
      <c r="Z1828">
        <v>0</v>
      </c>
      <c r="AA1828">
        <v>0</v>
      </c>
      <c r="AB1828">
        <v>0</v>
      </c>
      <c r="AC1828">
        <v>4.7078743000000003</v>
      </c>
      <c r="AD1828">
        <v>0</v>
      </c>
      <c r="AE1828">
        <v>0</v>
      </c>
      <c r="AF1828">
        <v>61.706339999999997</v>
      </c>
    </row>
    <row r="1829" spans="1:32" x14ac:dyDescent="0.3">
      <c r="A1829">
        <v>2800541</v>
      </c>
      <c r="B1829">
        <v>1</v>
      </c>
      <c r="C1829" t="s">
        <v>82</v>
      </c>
      <c r="D1829" t="s">
        <v>88</v>
      </c>
      <c r="E1829" t="s">
        <v>6978</v>
      </c>
      <c r="F1829" t="s">
        <v>6979</v>
      </c>
      <c r="G1829" t="s">
        <v>31551</v>
      </c>
      <c r="H1829" t="s">
        <v>672</v>
      </c>
      <c r="I1829" t="s">
        <v>79</v>
      </c>
      <c r="J1829" t="s">
        <v>135</v>
      </c>
      <c r="K1829" t="s">
        <v>22</v>
      </c>
      <c r="L1829" t="s">
        <v>136</v>
      </c>
      <c r="M1829" t="s">
        <v>6980</v>
      </c>
      <c r="N1829" t="s">
        <v>6981</v>
      </c>
      <c r="O1829">
        <v>5.4591666666666665</v>
      </c>
      <c r="P1829">
        <v>0</v>
      </c>
      <c r="Q1829">
        <v>219</v>
      </c>
      <c r="R1829">
        <v>0</v>
      </c>
      <c r="S1829">
        <v>0</v>
      </c>
      <c r="T1829">
        <v>3</v>
      </c>
      <c r="U1829">
        <v>7</v>
      </c>
      <c r="V1829">
        <v>0</v>
      </c>
      <c r="W1829">
        <v>0</v>
      </c>
      <c r="X1829">
        <v>0</v>
      </c>
      <c r="Y1829">
        <v>65.519959999999998</v>
      </c>
      <c r="Z1829">
        <v>0</v>
      </c>
      <c r="AA1829">
        <v>0</v>
      </c>
      <c r="AB1829">
        <v>29.352374999999999</v>
      </c>
      <c r="AC1829">
        <v>6.0892925</v>
      </c>
      <c r="AD1829">
        <v>0</v>
      </c>
      <c r="AE1829">
        <v>0</v>
      </c>
      <c r="AF1829">
        <v>100.961624</v>
      </c>
    </row>
    <row r="1830" spans="1:32" x14ac:dyDescent="0.3">
      <c r="A1830">
        <v>2800534</v>
      </c>
      <c r="B1830">
        <v>1</v>
      </c>
      <c r="C1830" t="s">
        <v>82</v>
      </c>
      <c r="D1830" t="s">
        <v>91</v>
      </c>
      <c r="E1830" t="s">
        <v>6982</v>
      </c>
      <c r="F1830" t="s">
        <v>6983</v>
      </c>
      <c r="G1830" t="s">
        <v>31552</v>
      </c>
      <c r="H1830" t="s">
        <v>643</v>
      </c>
      <c r="I1830" t="s">
        <v>78</v>
      </c>
      <c r="J1830" t="s">
        <v>135</v>
      </c>
      <c r="K1830" t="s">
        <v>22</v>
      </c>
      <c r="L1830" t="s">
        <v>186</v>
      </c>
      <c r="M1830" t="s">
        <v>6984</v>
      </c>
      <c r="N1830" t="s">
        <v>6985</v>
      </c>
      <c r="O1830">
        <v>0.43277777777777776</v>
      </c>
      <c r="P1830">
        <v>0</v>
      </c>
      <c r="Q1830">
        <v>648</v>
      </c>
      <c r="R1830">
        <v>0</v>
      </c>
      <c r="S1830">
        <v>0</v>
      </c>
      <c r="T1830">
        <v>0</v>
      </c>
      <c r="U1830">
        <v>13</v>
      </c>
      <c r="V1830">
        <v>0</v>
      </c>
      <c r="W1830">
        <v>0</v>
      </c>
      <c r="X1830">
        <v>0</v>
      </c>
      <c r="Y1830">
        <v>52.742396999999997</v>
      </c>
      <c r="Z1830">
        <v>0</v>
      </c>
      <c r="AA1830">
        <v>0</v>
      </c>
      <c r="AB1830">
        <v>0</v>
      </c>
      <c r="AC1830">
        <v>3.7934234</v>
      </c>
      <c r="AD1830">
        <v>0</v>
      </c>
      <c r="AE1830">
        <v>0</v>
      </c>
      <c r="AF1830">
        <v>56.535820000000001</v>
      </c>
    </row>
    <row r="1831" spans="1:32" x14ac:dyDescent="0.3">
      <c r="A1831">
        <v>2800479</v>
      </c>
      <c r="B1831">
        <v>1</v>
      </c>
      <c r="C1831" t="s">
        <v>82</v>
      </c>
      <c r="D1831" t="s">
        <v>107</v>
      </c>
      <c r="E1831" t="s">
        <v>6986</v>
      </c>
      <c r="F1831" t="s">
        <v>6987</v>
      </c>
      <c r="G1831" t="s">
        <v>31548</v>
      </c>
      <c r="H1831" t="s">
        <v>893</v>
      </c>
      <c r="I1831" t="s">
        <v>78</v>
      </c>
      <c r="J1831" t="s">
        <v>135</v>
      </c>
      <c r="K1831" t="s">
        <v>22</v>
      </c>
      <c r="L1831" t="s">
        <v>136</v>
      </c>
      <c r="M1831" t="s">
        <v>6988</v>
      </c>
      <c r="N1831" t="s">
        <v>6989</v>
      </c>
      <c r="O1831">
        <v>3.8972222222222221</v>
      </c>
      <c r="P1831">
        <v>0</v>
      </c>
      <c r="Q1831">
        <v>1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1.5883067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1.5883067</v>
      </c>
    </row>
    <row r="1832" spans="1:32" x14ac:dyDescent="0.3">
      <c r="A1832">
        <v>2800475</v>
      </c>
      <c r="B1832">
        <v>1</v>
      </c>
      <c r="C1832" t="s">
        <v>82</v>
      </c>
      <c r="D1832" t="s">
        <v>91</v>
      </c>
      <c r="E1832" t="s">
        <v>6990</v>
      </c>
      <c r="F1832" t="s">
        <v>6991</v>
      </c>
      <c r="G1832" t="s">
        <v>31552</v>
      </c>
      <c r="H1832" t="s">
        <v>643</v>
      </c>
      <c r="I1832" t="s">
        <v>78</v>
      </c>
      <c r="J1832" t="s">
        <v>135</v>
      </c>
      <c r="K1832" t="s">
        <v>22</v>
      </c>
      <c r="L1832" t="s">
        <v>186</v>
      </c>
      <c r="M1832" t="s">
        <v>6992</v>
      </c>
      <c r="N1832" t="s">
        <v>6993</v>
      </c>
      <c r="O1832">
        <v>0.52249999999999996</v>
      </c>
      <c r="P1832">
        <v>0</v>
      </c>
      <c r="Q1832">
        <v>355</v>
      </c>
      <c r="R1832">
        <v>0</v>
      </c>
      <c r="S1832">
        <v>0</v>
      </c>
      <c r="T1832">
        <v>0</v>
      </c>
      <c r="U1832">
        <v>7</v>
      </c>
      <c r="V1832">
        <v>0</v>
      </c>
      <c r="W1832">
        <v>0</v>
      </c>
      <c r="X1832">
        <v>0</v>
      </c>
      <c r="Y1832">
        <v>32.208953999999999</v>
      </c>
      <c r="Z1832">
        <v>0</v>
      </c>
      <c r="AA1832">
        <v>0</v>
      </c>
      <c r="AB1832">
        <v>0</v>
      </c>
      <c r="AC1832">
        <v>0.74186890000000005</v>
      </c>
      <c r="AD1832">
        <v>0</v>
      </c>
      <c r="AE1832">
        <v>0</v>
      </c>
      <c r="AF1832">
        <v>32.950825000000002</v>
      </c>
    </row>
    <row r="1833" spans="1:32" x14ac:dyDescent="0.3">
      <c r="A1833">
        <v>2800483</v>
      </c>
      <c r="B1833">
        <v>1</v>
      </c>
      <c r="C1833" t="s">
        <v>82</v>
      </c>
      <c r="D1833" t="s">
        <v>91</v>
      </c>
      <c r="E1833" t="s">
        <v>6994</v>
      </c>
      <c r="F1833" t="s">
        <v>6995</v>
      </c>
      <c r="G1833" t="s">
        <v>31552</v>
      </c>
      <c r="H1833" t="s">
        <v>643</v>
      </c>
      <c r="I1833" t="s">
        <v>78</v>
      </c>
      <c r="J1833" t="s">
        <v>135</v>
      </c>
      <c r="K1833" t="s">
        <v>22</v>
      </c>
      <c r="L1833" t="s">
        <v>186</v>
      </c>
      <c r="M1833" t="s">
        <v>6996</v>
      </c>
      <c r="N1833" t="s">
        <v>6997</v>
      </c>
      <c r="O1833">
        <v>0.9211111111111111</v>
      </c>
      <c r="P1833">
        <v>0</v>
      </c>
      <c r="Q1833">
        <v>194</v>
      </c>
      <c r="R1833">
        <v>0</v>
      </c>
      <c r="S1833">
        <v>0</v>
      </c>
      <c r="T1833">
        <v>0</v>
      </c>
      <c r="U1833">
        <v>16</v>
      </c>
      <c r="V1833">
        <v>0</v>
      </c>
      <c r="W1833">
        <v>0</v>
      </c>
      <c r="X1833">
        <v>0</v>
      </c>
      <c r="Y1833">
        <v>39.447617000000001</v>
      </c>
      <c r="Z1833">
        <v>0</v>
      </c>
      <c r="AA1833">
        <v>0</v>
      </c>
      <c r="AB1833">
        <v>0</v>
      </c>
      <c r="AC1833">
        <v>21.554178</v>
      </c>
      <c r="AD1833">
        <v>0</v>
      </c>
      <c r="AE1833">
        <v>0</v>
      </c>
      <c r="AF1833">
        <v>61.001792999999999</v>
      </c>
    </row>
    <row r="1834" spans="1:32" x14ac:dyDescent="0.3">
      <c r="A1834">
        <v>2800447</v>
      </c>
      <c r="B1834">
        <v>1</v>
      </c>
      <c r="C1834" t="s">
        <v>82</v>
      </c>
      <c r="D1834" t="s">
        <v>104</v>
      </c>
      <c r="E1834" t="s">
        <v>6998</v>
      </c>
      <c r="F1834" t="s">
        <v>6999</v>
      </c>
      <c r="G1834" t="s">
        <v>31546</v>
      </c>
      <c r="H1834" t="s">
        <v>145</v>
      </c>
      <c r="I1834" t="s">
        <v>78</v>
      </c>
      <c r="J1834" t="s">
        <v>135</v>
      </c>
      <c r="K1834" t="s">
        <v>22</v>
      </c>
      <c r="L1834" t="s">
        <v>136</v>
      </c>
      <c r="M1834" t="s">
        <v>7000</v>
      </c>
      <c r="N1834" t="s">
        <v>7001</v>
      </c>
      <c r="O1834">
        <v>2.9255555555555555</v>
      </c>
      <c r="P1834">
        <v>0</v>
      </c>
      <c r="Q1834">
        <v>77</v>
      </c>
      <c r="R1834">
        <v>0</v>
      </c>
      <c r="S1834">
        <v>0</v>
      </c>
      <c r="T1834">
        <v>0</v>
      </c>
      <c r="U1834">
        <v>7</v>
      </c>
      <c r="V1834">
        <v>0</v>
      </c>
      <c r="W1834">
        <v>0</v>
      </c>
      <c r="X1834">
        <v>0</v>
      </c>
      <c r="Y1834">
        <v>56.224556</v>
      </c>
      <c r="Z1834">
        <v>0</v>
      </c>
      <c r="AA1834">
        <v>0</v>
      </c>
      <c r="AB1834">
        <v>0</v>
      </c>
      <c r="AC1834">
        <v>0.88328993</v>
      </c>
      <c r="AD1834">
        <v>0</v>
      </c>
      <c r="AE1834">
        <v>0</v>
      </c>
      <c r="AF1834">
        <v>57.107844999999998</v>
      </c>
    </row>
    <row r="1835" spans="1:32" x14ac:dyDescent="0.3">
      <c r="A1835">
        <v>2800458</v>
      </c>
      <c r="B1835">
        <v>1</v>
      </c>
      <c r="C1835" t="s">
        <v>83</v>
      </c>
      <c r="D1835" t="s">
        <v>115</v>
      </c>
      <c r="E1835" t="s">
        <v>2816</v>
      </c>
      <c r="F1835" t="s">
        <v>1177</v>
      </c>
      <c r="G1835" t="s">
        <v>31552</v>
      </c>
      <c r="H1835" t="s">
        <v>643</v>
      </c>
      <c r="I1835" t="s">
        <v>78</v>
      </c>
      <c r="J1835" t="s">
        <v>135</v>
      </c>
      <c r="K1835" t="s">
        <v>22</v>
      </c>
      <c r="L1835" t="s">
        <v>186</v>
      </c>
      <c r="M1835" t="s">
        <v>7002</v>
      </c>
      <c r="N1835" t="s">
        <v>7003</v>
      </c>
      <c r="O1835">
        <v>7.3055555555555554</v>
      </c>
      <c r="P1835">
        <v>0</v>
      </c>
      <c r="Q1835">
        <v>121</v>
      </c>
      <c r="R1835">
        <v>0</v>
      </c>
      <c r="S1835">
        <v>2</v>
      </c>
      <c r="T1835">
        <v>0</v>
      </c>
      <c r="U1835">
        <v>6</v>
      </c>
      <c r="V1835">
        <v>0</v>
      </c>
      <c r="W1835">
        <v>0</v>
      </c>
      <c r="X1835">
        <v>0</v>
      </c>
      <c r="Y1835">
        <v>107.48255</v>
      </c>
      <c r="Z1835">
        <v>0</v>
      </c>
      <c r="AA1835">
        <v>2.850552</v>
      </c>
      <c r="AB1835">
        <v>0</v>
      </c>
      <c r="AC1835">
        <v>2.4287421999999999</v>
      </c>
      <c r="AD1835">
        <v>0</v>
      </c>
      <c r="AE1835">
        <v>0</v>
      </c>
      <c r="AF1835">
        <v>112.76185</v>
      </c>
    </row>
    <row r="1836" spans="1:32" x14ac:dyDescent="0.3">
      <c r="A1836">
        <v>2800439</v>
      </c>
      <c r="B1836">
        <v>1</v>
      </c>
      <c r="C1836" t="s">
        <v>83</v>
      </c>
      <c r="D1836" t="s">
        <v>130</v>
      </c>
      <c r="E1836" t="s">
        <v>2388</v>
      </c>
      <c r="F1836" t="s">
        <v>2389</v>
      </c>
      <c r="G1836" t="s">
        <v>31545</v>
      </c>
      <c r="H1836" t="s">
        <v>145</v>
      </c>
      <c r="I1836" t="s">
        <v>79</v>
      </c>
      <c r="J1836" t="s">
        <v>135</v>
      </c>
      <c r="K1836" t="s">
        <v>22</v>
      </c>
      <c r="L1836" t="s">
        <v>136</v>
      </c>
      <c r="M1836" t="s">
        <v>5804</v>
      </c>
      <c r="N1836" t="s">
        <v>7004</v>
      </c>
      <c r="O1836">
        <v>0.12722222222222221</v>
      </c>
      <c r="P1836">
        <v>0</v>
      </c>
      <c r="Q1836">
        <v>113</v>
      </c>
      <c r="R1836">
        <v>1</v>
      </c>
      <c r="S1836">
        <v>45</v>
      </c>
      <c r="T1836">
        <v>3</v>
      </c>
      <c r="U1836">
        <v>21</v>
      </c>
      <c r="V1836">
        <v>1</v>
      </c>
      <c r="W1836">
        <v>0</v>
      </c>
      <c r="X1836">
        <v>0</v>
      </c>
      <c r="Y1836">
        <v>2.7334136999999998</v>
      </c>
      <c r="Z1836">
        <v>1.5325825</v>
      </c>
      <c r="AA1836">
        <v>1.5708073</v>
      </c>
      <c r="AB1836">
        <v>0.63455810000000001</v>
      </c>
      <c r="AC1836">
        <v>0.78530979999999995</v>
      </c>
      <c r="AD1836">
        <v>0.90690713999999994</v>
      </c>
      <c r="AE1836">
        <v>0</v>
      </c>
      <c r="AF1836">
        <v>8.1635790000000004</v>
      </c>
    </row>
    <row r="1837" spans="1:32" x14ac:dyDescent="0.3">
      <c r="A1837">
        <v>2800466</v>
      </c>
      <c r="B1837">
        <v>1</v>
      </c>
      <c r="C1837" t="s">
        <v>83</v>
      </c>
      <c r="D1837" t="s">
        <v>121</v>
      </c>
      <c r="E1837" t="s">
        <v>7005</v>
      </c>
      <c r="F1837" t="s">
        <v>7006</v>
      </c>
      <c r="G1837" t="s">
        <v>31549</v>
      </c>
      <c r="H1837" t="s">
        <v>134</v>
      </c>
      <c r="I1837" t="s">
        <v>79</v>
      </c>
      <c r="J1837" t="s">
        <v>135</v>
      </c>
      <c r="K1837" t="s">
        <v>22</v>
      </c>
      <c r="L1837" t="s">
        <v>136</v>
      </c>
      <c r="M1837" t="s">
        <v>7007</v>
      </c>
      <c r="N1837" t="s">
        <v>7008</v>
      </c>
      <c r="O1837">
        <v>0.55555555555555558</v>
      </c>
      <c r="P1837">
        <v>7</v>
      </c>
      <c r="Q1837">
        <v>305</v>
      </c>
      <c r="R1837">
        <v>37</v>
      </c>
      <c r="S1837">
        <v>134</v>
      </c>
      <c r="T1837">
        <v>8</v>
      </c>
      <c r="U1837">
        <v>20</v>
      </c>
      <c r="V1837">
        <v>1</v>
      </c>
      <c r="W1837">
        <v>0</v>
      </c>
      <c r="X1837">
        <v>9.5579330000000002</v>
      </c>
      <c r="Y1837">
        <v>14.834811</v>
      </c>
      <c r="Z1837">
        <v>68.110290000000006</v>
      </c>
      <c r="AA1837">
        <v>29.095852000000001</v>
      </c>
      <c r="AB1837">
        <v>19.382877000000001</v>
      </c>
      <c r="AC1837">
        <v>2.9250530000000001</v>
      </c>
      <c r="AD1837">
        <v>22.33361</v>
      </c>
      <c r="AE1837">
        <v>0</v>
      </c>
      <c r="AF1837">
        <v>166.24042</v>
      </c>
    </row>
    <row r="1838" spans="1:32" x14ac:dyDescent="0.3">
      <c r="A1838">
        <v>2800480</v>
      </c>
      <c r="B1838">
        <v>1</v>
      </c>
      <c r="C1838" t="s">
        <v>82</v>
      </c>
      <c r="D1838" t="s">
        <v>99</v>
      </c>
      <c r="E1838" t="s">
        <v>7009</v>
      </c>
      <c r="F1838" t="s">
        <v>842</v>
      </c>
      <c r="G1838" t="s">
        <v>31545</v>
      </c>
      <c r="H1838" t="s">
        <v>648</v>
      </c>
      <c r="I1838" t="s">
        <v>79</v>
      </c>
      <c r="J1838" t="s">
        <v>135</v>
      </c>
      <c r="K1838" t="s">
        <v>22</v>
      </c>
      <c r="L1838" t="s">
        <v>186</v>
      </c>
      <c r="M1838" t="s">
        <v>7010</v>
      </c>
      <c r="N1838" t="s">
        <v>7011</v>
      </c>
      <c r="O1838">
        <v>7.099444444444444</v>
      </c>
      <c r="P1838">
        <v>4</v>
      </c>
      <c r="Q1838">
        <v>972</v>
      </c>
      <c r="R1838">
        <v>14</v>
      </c>
      <c r="S1838">
        <v>132</v>
      </c>
      <c r="T1838">
        <v>20</v>
      </c>
      <c r="U1838">
        <v>82</v>
      </c>
      <c r="V1838">
        <v>0</v>
      </c>
      <c r="W1838">
        <v>4</v>
      </c>
      <c r="X1838">
        <v>78.699780000000004</v>
      </c>
      <c r="Y1838">
        <v>1003.2921</v>
      </c>
      <c r="Z1838">
        <v>71.300353999999999</v>
      </c>
      <c r="AA1838">
        <v>320.05932999999999</v>
      </c>
      <c r="AB1838">
        <v>672.03612999999996</v>
      </c>
      <c r="AC1838">
        <v>199.00561999999999</v>
      </c>
      <c r="AD1838">
        <v>0</v>
      </c>
      <c r="AE1838">
        <v>45.286574999999999</v>
      </c>
      <c r="AF1838">
        <v>2389.6799999999998</v>
      </c>
    </row>
    <row r="1839" spans="1:32" x14ac:dyDescent="0.3">
      <c r="A1839">
        <v>2800379</v>
      </c>
      <c r="B1839">
        <v>1</v>
      </c>
      <c r="C1839" t="s">
        <v>82</v>
      </c>
      <c r="D1839" t="s">
        <v>91</v>
      </c>
      <c r="E1839" t="s">
        <v>7012</v>
      </c>
      <c r="F1839" t="s">
        <v>7013</v>
      </c>
      <c r="G1839" t="s">
        <v>31548</v>
      </c>
      <c r="H1839" t="s">
        <v>893</v>
      </c>
      <c r="I1839" t="s">
        <v>78</v>
      </c>
      <c r="J1839" t="s">
        <v>135</v>
      </c>
      <c r="K1839" t="s">
        <v>22</v>
      </c>
      <c r="L1839" t="s">
        <v>136</v>
      </c>
      <c r="M1839" t="s">
        <v>7014</v>
      </c>
      <c r="N1839" t="s">
        <v>7015</v>
      </c>
      <c r="O1839">
        <v>8.8911111111111119</v>
      </c>
      <c r="P1839">
        <v>0</v>
      </c>
      <c r="Q1839">
        <v>39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82.578980000000001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82.578980000000001</v>
      </c>
    </row>
    <row r="1840" spans="1:32" x14ac:dyDescent="0.3">
      <c r="A1840">
        <v>2800389</v>
      </c>
      <c r="B1840">
        <v>1</v>
      </c>
      <c r="C1840" t="s">
        <v>83</v>
      </c>
      <c r="D1840" t="s">
        <v>127</v>
      </c>
      <c r="E1840" t="s">
        <v>7016</v>
      </c>
      <c r="F1840" t="s">
        <v>7017</v>
      </c>
      <c r="G1840" t="s">
        <v>31551</v>
      </c>
      <c r="H1840" t="s">
        <v>672</v>
      </c>
      <c r="I1840" t="s">
        <v>79</v>
      </c>
      <c r="J1840" t="s">
        <v>135</v>
      </c>
      <c r="K1840" t="s">
        <v>22</v>
      </c>
      <c r="L1840" t="s">
        <v>136</v>
      </c>
      <c r="M1840" t="s">
        <v>7018</v>
      </c>
      <c r="N1840" t="s">
        <v>6608</v>
      </c>
      <c r="O1840">
        <v>2.3758333333333335</v>
      </c>
      <c r="P1840">
        <v>0</v>
      </c>
      <c r="Q1840">
        <v>48</v>
      </c>
      <c r="R1840">
        <v>0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0</v>
      </c>
      <c r="Y1840">
        <v>11.373384</v>
      </c>
      <c r="Z1840">
        <v>0</v>
      </c>
      <c r="AA1840">
        <v>0</v>
      </c>
      <c r="AB1840">
        <v>0</v>
      </c>
      <c r="AC1840">
        <v>3.2918629999999999E-3</v>
      </c>
      <c r="AD1840">
        <v>0</v>
      </c>
      <c r="AE1840">
        <v>0</v>
      </c>
      <c r="AF1840">
        <v>11.376676</v>
      </c>
    </row>
    <row r="1841" spans="1:32" x14ac:dyDescent="0.3">
      <c r="A1841">
        <v>2800398</v>
      </c>
      <c r="B1841">
        <v>1</v>
      </c>
      <c r="C1841" t="s">
        <v>82</v>
      </c>
      <c r="D1841" t="s">
        <v>109</v>
      </c>
      <c r="E1841" t="s">
        <v>7019</v>
      </c>
      <c r="F1841" t="s">
        <v>7020</v>
      </c>
      <c r="G1841" t="s">
        <v>31545</v>
      </c>
      <c r="H1841" t="s">
        <v>648</v>
      </c>
      <c r="I1841" t="s">
        <v>79</v>
      </c>
      <c r="J1841" t="s">
        <v>135</v>
      </c>
      <c r="K1841" t="s">
        <v>22</v>
      </c>
      <c r="L1841" t="s">
        <v>186</v>
      </c>
      <c r="M1841" t="s">
        <v>7021</v>
      </c>
      <c r="N1841" t="s">
        <v>7022</v>
      </c>
      <c r="O1841">
        <v>2.4352777777777779</v>
      </c>
      <c r="P1841">
        <v>0</v>
      </c>
      <c r="Q1841">
        <v>99</v>
      </c>
      <c r="R1841">
        <v>0</v>
      </c>
      <c r="S1841">
        <v>19</v>
      </c>
      <c r="T1841">
        <v>3</v>
      </c>
      <c r="U1841">
        <v>1</v>
      </c>
      <c r="V1841">
        <v>1</v>
      </c>
      <c r="W1841">
        <v>0</v>
      </c>
      <c r="X1841">
        <v>0</v>
      </c>
      <c r="Y1841">
        <v>100.82747000000001</v>
      </c>
      <c r="Z1841">
        <v>0</v>
      </c>
      <c r="AA1841">
        <v>14.444656</v>
      </c>
      <c r="AB1841">
        <v>133.82973000000001</v>
      </c>
      <c r="AC1841">
        <v>4.8319838E-4</v>
      </c>
      <c r="AD1841">
        <v>28.967825000000001</v>
      </c>
      <c r="AE1841">
        <v>0</v>
      </c>
      <c r="AF1841">
        <v>278.07015999999999</v>
      </c>
    </row>
    <row r="1842" spans="1:32" x14ac:dyDescent="0.3">
      <c r="A1842">
        <v>2800369</v>
      </c>
      <c r="B1842">
        <v>1</v>
      </c>
      <c r="C1842" t="s">
        <v>83</v>
      </c>
      <c r="D1842" t="s">
        <v>123</v>
      </c>
      <c r="E1842" t="s">
        <v>7023</v>
      </c>
      <c r="F1842" t="s">
        <v>7024</v>
      </c>
      <c r="G1842" t="s">
        <v>31551</v>
      </c>
      <c r="H1842" t="s">
        <v>134</v>
      </c>
      <c r="I1842" t="s">
        <v>79</v>
      </c>
      <c r="J1842" t="s">
        <v>135</v>
      </c>
      <c r="K1842" t="s">
        <v>22</v>
      </c>
      <c r="L1842" t="s">
        <v>136</v>
      </c>
      <c r="M1842" t="s">
        <v>7025</v>
      </c>
      <c r="N1842" t="s">
        <v>7026</v>
      </c>
      <c r="O1842">
        <v>6.6666666666666666E-2</v>
      </c>
      <c r="P1842">
        <v>0</v>
      </c>
      <c r="Q1842">
        <v>357</v>
      </c>
      <c r="R1842">
        <v>0</v>
      </c>
      <c r="S1842">
        <v>19</v>
      </c>
      <c r="T1842">
        <v>0</v>
      </c>
      <c r="U1842">
        <v>36</v>
      </c>
      <c r="V1842">
        <v>0</v>
      </c>
      <c r="W1842">
        <v>0</v>
      </c>
      <c r="X1842">
        <v>0</v>
      </c>
      <c r="Y1842">
        <v>5.7529415999999998</v>
      </c>
      <c r="Z1842">
        <v>0</v>
      </c>
      <c r="AA1842">
        <v>0.44749699999999998</v>
      </c>
      <c r="AB1842">
        <v>0</v>
      </c>
      <c r="AC1842">
        <v>0.50547330000000001</v>
      </c>
      <c r="AD1842">
        <v>0</v>
      </c>
      <c r="AE1842">
        <v>0</v>
      </c>
      <c r="AF1842">
        <v>6.7059116000000003</v>
      </c>
    </row>
    <row r="1843" spans="1:32" x14ac:dyDescent="0.3">
      <c r="A1843">
        <v>2800352</v>
      </c>
      <c r="B1843">
        <v>1</v>
      </c>
      <c r="C1843" t="s">
        <v>82</v>
      </c>
      <c r="D1843" t="s">
        <v>113</v>
      </c>
      <c r="E1843" t="s">
        <v>7027</v>
      </c>
      <c r="F1843" t="s">
        <v>7028</v>
      </c>
      <c r="G1843" t="s">
        <v>31546</v>
      </c>
      <c r="H1843" t="s">
        <v>223</v>
      </c>
      <c r="I1843" t="s">
        <v>78</v>
      </c>
      <c r="J1843" t="s">
        <v>135</v>
      </c>
      <c r="K1843" t="s">
        <v>22</v>
      </c>
      <c r="L1843" t="s">
        <v>136</v>
      </c>
      <c r="M1843" t="s">
        <v>7029</v>
      </c>
      <c r="N1843" t="s">
        <v>6307</v>
      </c>
      <c r="O1843">
        <v>1.4033333333333333</v>
      </c>
      <c r="P1843">
        <v>0</v>
      </c>
      <c r="Q1843">
        <v>45</v>
      </c>
      <c r="R1843">
        <v>0</v>
      </c>
      <c r="S1843">
        <v>8</v>
      </c>
      <c r="T1843">
        <v>0</v>
      </c>
      <c r="U1843">
        <v>3</v>
      </c>
      <c r="V1843">
        <v>0</v>
      </c>
      <c r="W1843">
        <v>0</v>
      </c>
      <c r="X1843">
        <v>0</v>
      </c>
      <c r="Y1843">
        <v>22.560316</v>
      </c>
      <c r="Z1843">
        <v>0</v>
      </c>
      <c r="AA1843">
        <v>0.12164953000000001</v>
      </c>
      <c r="AB1843">
        <v>0</v>
      </c>
      <c r="AC1843">
        <v>1.3381554</v>
      </c>
      <c r="AD1843">
        <v>0</v>
      </c>
      <c r="AE1843">
        <v>0</v>
      </c>
      <c r="AF1843">
        <v>24.020123000000002</v>
      </c>
    </row>
    <row r="1844" spans="1:32" x14ac:dyDescent="0.3">
      <c r="A1844">
        <v>2800325</v>
      </c>
      <c r="B1844">
        <v>1</v>
      </c>
      <c r="C1844" t="s">
        <v>83</v>
      </c>
      <c r="D1844" t="s">
        <v>116</v>
      </c>
      <c r="E1844" t="s">
        <v>7030</v>
      </c>
      <c r="F1844" t="s">
        <v>7031</v>
      </c>
      <c r="G1844" t="s">
        <v>31552</v>
      </c>
      <c r="H1844" t="s">
        <v>665</v>
      </c>
      <c r="I1844" t="s">
        <v>78</v>
      </c>
      <c r="J1844" t="s">
        <v>135</v>
      </c>
      <c r="K1844" t="s">
        <v>22</v>
      </c>
      <c r="L1844" t="s">
        <v>136</v>
      </c>
      <c r="M1844" t="s">
        <v>7032</v>
      </c>
      <c r="N1844" t="s">
        <v>7033</v>
      </c>
      <c r="O1844">
        <v>1.7711111111111111</v>
      </c>
      <c r="P1844">
        <v>0</v>
      </c>
      <c r="Q1844">
        <v>26</v>
      </c>
      <c r="R1844">
        <v>0</v>
      </c>
      <c r="S1844">
        <v>17</v>
      </c>
      <c r="T1844">
        <v>0</v>
      </c>
      <c r="U1844">
        <v>3</v>
      </c>
      <c r="V1844">
        <v>0</v>
      </c>
      <c r="W1844">
        <v>0</v>
      </c>
      <c r="X1844">
        <v>0</v>
      </c>
      <c r="Y1844">
        <v>3.291337</v>
      </c>
      <c r="Z1844">
        <v>0</v>
      </c>
      <c r="AA1844">
        <v>1.1920704</v>
      </c>
      <c r="AB1844">
        <v>0</v>
      </c>
      <c r="AC1844">
        <v>0.77068526000000004</v>
      </c>
      <c r="AD1844">
        <v>0</v>
      </c>
      <c r="AE1844">
        <v>0</v>
      </c>
      <c r="AF1844">
        <v>5.2540927000000002</v>
      </c>
    </row>
    <row r="1845" spans="1:32" x14ac:dyDescent="0.3">
      <c r="A1845">
        <v>2800349</v>
      </c>
      <c r="B1845">
        <v>1</v>
      </c>
      <c r="C1845" t="s">
        <v>83</v>
      </c>
      <c r="D1845" t="s">
        <v>126</v>
      </c>
      <c r="E1845" t="s">
        <v>7034</v>
      </c>
      <c r="F1845" t="s">
        <v>7035</v>
      </c>
      <c r="G1845" t="s">
        <v>31545</v>
      </c>
      <c r="H1845" t="s">
        <v>134</v>
      </c>
      <c r="I1845" t="s">
        <v>79</v>
      </c>
      <c r="J1845" t="s">
        <v>135</v>
      </c>
      <c r="K1845" t="s">
        <v>22</v>
      </c>
      <c r="L1845" t="s">
        <v>136</v>
      </c>
      <c r="M1845" t="s">
        <v>7036</v>
      </c>
      <c r="N1845" t="s">
        <v>7037</v>
      </c>
      <c r="O1845">
        <v>0.31138888888888888</v>
      </c>
      <c r="P1845">
        <v>1</v>
      </c>
      <c r="Q1845">
        <v>1750</v>
      </c>
      <c r="R1845">
        <v>0</v>
      </c>
      <c r="S1845">
        <v>45</v>
      </c>
      <c r="T1845">
        <v>5</v>
      </c>
      <c r="U1845">
        <v>338</v>
      </c>
      <c r="V1845">
        <v>0</v>
      </c>
      <c r="W1845">
        <v>1</v>
      </c>
      <c r="X1845">
        <v>1.0651222</v>
      </c>
      <c r="Y1845">
        <v>90.304259999999999</v>
      </c>
      <c r="Z1845">
        <v>0</v>
      </c>
      <c r="AA1845">
        <v>1.2459922999999999</v>
      </c>
      <c r="AB1845">
        <v>28.800737000000002</v>
      </c>
      <c r="AC1845">
        <v>29.014685</v>
      </c>
      <c r="AD1845">
        <v>0</v>
      </c>
      <c r="AE1845">
        <v>1.0797459999999999E-4</v>
      </c>
      <c r="AF1845">
        <v>150.43091000000001</v>
      </c>
    </row>
    <row r="1846" spans="1:32" x14ac:dyDescent="0.3">
      <c r="A1846">
        <v>2800329</v>
      </c>
      <c r="B1846">
        <v>1</v>
      </c>
      <c r="C1846" t="s">
        <v>82</v>
      </c>
      <c r="D1846" t="s">
        <v>103</v>
      </c>
      <c r="E1846" t="s">
        <v>7038</v>
      </c>
      <c r="F1846" t="s">
        <v>7039</v>
      </c>
      <c r="G1846" t="s">
        <v>31549</v>
      </c>
      <c r="H1846" t="s">
        <v>134</v>
      </c>
      <c r="I1846" t="s">
        <v>79</v>
      </c>
      <c r="J1846" t="s">
        <v>135</v>
      </c>
      <c r="K1846" t="s">
        <v>22</v>
      </c>
      <c r="L1846" t="s">
        <v>136</v>
      </c>
      <c r="M1846" t="s">
        <v>7040</v>
      </c>
      <c r="N1846" t="s">
        <v>7041</v>
      </c>
      <c r="O1846">
        <v>3.305277777777778</v>
      </c>
      <c r="P1846">
        <v>0</v>
      </c>
      <c r="Q1846">
        <v>162</v>
      </c>
      <c r="R1846">
        <v>0</v>
      </c>
      <c r="S1846">
        <v>100</v>
      </c>
      <c r="T1846">
        <v>1</v>
      </c>
      <c r="U1846">
        <v>45</v>
      </c>
      <c r="V1846">
        <v>0</v>
      </c>
      <c r="W1846">
        <v>0</v>
      </c>
      <c r="X1846">
        <v>0</v>
      </c>
      <c r="Y1846">
        <v>125.801186</v>
      </c>
      <c r="Z1846">
        <v>0</v>
      </c>
      <c r="AA1846">
        <v>93.616079999999997</v>
      </c>
      <c r="AB1846">
        <v>26.264372000000002</v>
      </c>
      <c r="AC1846">
        <v>82.473380000000006</v>
      </c>
      <c r="AD1846">
        <v>0</v>
      </c>
      <c r="AE1846">
        <v>0</v>
      </c>
      <c r="AF1846">
        <v>328.15503000000001</v>
      </c>
    </row>
    <row r="1847" spans="1:32" x14ac:dyDescent="0.3">
      <c r="A1847">
        <v>2800319</v>
      </c>
      <c r="B1847">
        <v>1</v>
      </c>
      <c r="C1847" t="s">
        <v>82</v>
      </c>
      <c r="D1847" t="s">
        <v>113</v>
      </c>
      <c r="E1847" t="s">
        <v>7042</v>
      </c>
      <c r="F1847" t="s">
        <v>7043</v>
      </c>
      <c r="G1847" t="s">
        <v>31546</v>
      </c>
      <c r="H1847" t="s">
        <v>223</v>
      </c>
      <c r="I1847" t="s">
        <v>78</v>
      </c>
      <c r="J1847" t="s">
        <v>135</v>
      </c>
      <c r="K1847" t="s">
        <v>22</v>
      </c>
      <c r="L1847" t="s">
        <v>136</v>
      </c>
      <c r="M1847" t="s">
        <v>7044</v>
      </c>
      <c r="N1847" t="s">
        <v>7045</v>
      </c>
      <c r="O1847">
        <v>4.0258333333333329</v>
      </c>
      <c r="P1847">
        <v>0</v>
      </c>
      <c r="Q1847">
        <v>47</v>
      </c>
      <c r="R1847">
        <v>0</v>
      </c>
      <c r="S1847">
        <v>0</v>
      </c>
      <c r="T1847">
        <v>0</v>
      </c>
      <c r="U1847">
        <v>4</v>
      </c>
      <c r="V1847">
        <v>0</v>
      </c>
      <c r="W1847">
        <v>0</v>
      </c>
      <c r="X1847">
        <v>0</v>
      </c>
      <c r="Y1847">
        <v>35.737377000000002</v>
      </c>
      <c r="Z1847">
        <v>0</v>
      </c>
      <c r="AA1847">
        <v>0</v>
      </c>
      <c r="AB1847">
        <v>0</v>
      </c>
      <c r="AC1847">
        <v>0.91904600000000003</v>
      </c>
      <c r="AD1847">
        <v>0</v>
      </c>
      <c r="AE1847">
        <v>0</v>
      </c>
      <c r="AF1847">
        <v>36.656419999999997</v>
      </c>
    </row>
    <row r="1848" spans="1:32" x14ac:dyDescent="0.3">
      <c r="A1848">
        <v>2800322</v>
      </c>
      <c r="B1848">
        <v>1</v>
      </c>
      <c r="C1848" t="s">
        <v>82</v>
      </c>
      <c r="D1848" t="s">
        <v>90</v>
      </c>
      <c r="E1848" t="s">
        <v>1216</v>
      </c>
      <c r="F1848" t="s">
        <v>1217</v>
      </c>
      <c r="G1848" t="s">
        <v>31546</v>
      </c>
      <c r="H1848" t="s">
        <v>223</v>
      </c>
      <c r="I1848" t="s">
        <v>78</v>
      </c>
      <c r="J1848" t="s">
        <v>135</v>
      </c>
      <c r="K1848" t="s">
        <v>22</v>
      </c>
      <c r="L1848" t="s">
        <v>136</v>
      </c>
      <c r="M1848" t="s">
        <v>7046</v>
      </c>
      <c r="N1848" t="s">
        <v>7047</v>
      </c>
      <c r="O1848">
        <v>1.1652777777777779</v>
      </c>
      <c r="P1848">
        <v>0</v>
      </c>
      <c r="Q1848">
        <v>56</v>
      </c>
      <c r="R1848">
        <v>0</v>
      </c>
      <c r="S1848">
        <v>0</v>
      </c>
      <c r="T1848">
        <v>0</v>
      </c>
      <c r="U1848">
        <v>19</v>
      </c>
      <c r="V1848">
        <v>0</v>
      </c>
      <c r="W1848">
        <v>1</v>
      </c>
      <c r="X1848">
        <v>0</v>
      </c>
      <c r="Y1848">
        <v>12.615029</v>
      </c>
      <c r="Z1848">
        <v>0</v>
      </c>
      <c r="AA1848">
        <v>0</v>
      </c>
      <c r="AB1848">
        <v>0</v>
      </c>
      <c r="AC1848">
        <v>11.343154999999999</v>
      </c>
      <c r="AD1848">
        <v>0</v>
      </c>
      <c r="AE1848">
        <v>6.9268603000000004</v>
      </c>
      <c r="AF1848">
        <v>30.885044000000001</v>
      </c>
    </row>
    <row r="1849" spans="1:32" x14ac:dyDescent="0.3">
      <c r="A1849">
        <v>2800330</v>
      </c>
      <c r="B1849">
        <v>1</v>
      </c>
      <c r="C1849" t="s">
        <v>83</v>
      </c>
      <c r="D1849" t="s">
        <v>130</v>
      </c>
      <c r="E1849" t="s">
        <v>200</v>
      </c>
      <c r="F1849" t="s">
        <v>201</v>
      </c>
      <c r="G1849" t="s">
        <v>31549</v>
      </c>
      <c r="H1849" t="s">
        <v>134</v>
      </c>
      <c r="I1849" t="s">
        <v>79</v>
      </c>
      <c r="J1849" t="s">
        <v>135</v>
      </c>
      <c r="K1849" t="s">
        <v>22</v>
      </c>
      <c r="L1849" t="s">
        <v>136</v>
      </c>
      <c r="M1849" t="s">
        <v>7048</v>
      </c>
      <c r="N1849" t="s">
        <v>7049</v>
      </c>
      <c r="O1849">
        <v>0.63416666666666666</v>
      </c>
      <c r="P1849">
        <v>18</v>
      </c>
      <c r="Q1849">
        <v>1497</v>
      </c>
      <c r="R1849">
        <v>28</v>
      </c>
      <c r="S1849">
        <v>23</v>
      </c>
      <c r="T1849">
        <v>14</v>
      </c>
      <c r="U1849">
        <v>128</v>
      </c>
      <c r="V1849">
        <v>1</v>
      </c>
      <c r="W1849">
        <v>0</v>
      </c>
      <c r="X1849">
        <v>11.972597</v>
      </c>
      <c r="Y1849">
        <v>95.092606000000004</v>
      </c>
      <c r="Z1849">
        <v>132.86986999999999</v>
      </c>
      <c r="AA1849">
        <v>2.0783860000000001</v>
      </c>
      <c r="AB1849">
        <v>32.084719999999997</v>
      </c>
      <c r="AC1849">
        <v>18.135641</v>
      </c>
      <c r="AD1849">
        <v>41.333680000000001</v>
      </c>
      <c r="AE1849">
        <v>0</v>
      </c>
      <c r="AF1849">
        <v>333.5675</v>
      </c>
    </row>
    <row r="1850" spans="1:32" x14ac:dyDescent="0.3">
      <c r="A1850">
        <v>2800310</v>
      </c>
      <c r="B1850">
        <v>1</v>
      </c>
      <c r="C1850" t="s">
        <v>82</v>
      </c>
      <c r="D1850" t="s">
        <v>86</v>
      </c>
      <c r="E1850" t="s">
        <v>5234</v>
      </c>
      <c r="F1850" t="s">
        <v>5235</v>
      </c>
      <c r="G1850" t="s">
        <v>31549</v>
      </c>
      <c r="H1850" t="s">
        <v>134</v>
      </c>
      <c r="I1850" t="s">
        <v>79</v>
      </c>
      <c r="J1850" t="s">
        <v>248</v>
      </c>
      <c r="K1850" t="s">
        <v>22</v>
      </c>
      <c r="L1850" t="s">
        <v>136</v>
      </c>
      <c r="M1850" t="s">
        <v>7050</v>
      </c>
      <c r="N1850" t="s">
        <v>6371</v>
      </c>
      <c r="O1850">
        <v>2.5000000000000001E-2</v>
      </c>
      <c r="P1850">
        <v>0</v>
      </c>
      <c r="Q1850">
        <v>1302</v>
      </c>
      <c r="R1850">
        <v>2</v>
      </c>
      <c r="S1850">
        <v>203</v>
      </c>
      <c r="T1850">
        <v>7</v>
      </c>
      <c r="U1850">
        <v>377</v>
      </c>
      <c r="V1850">
        <v>0</v>
      </c>
      <c r="W1850">
        <v>0</v>
      </c>
      <c r="X1850">
        <v>0</v>
      </c>
      <c r="Y1850">
        <v>3.6819576999999999</v>
      </c>
      <c r="Z1850">
        <v>5.8511244000000002E-3</v>
      </c>
      <c r="AA1850">
        <v>0.41394708000000002</v>
      </c>
      <c r="AB1850">
        <v>2.4007879999999999</v>
      </c>
      <c r="AC1850">
        <v>1.9244189</v>
      </c>
      <c r="AD1850">
        <v>0</v>
      </c>
      <c r="AE1850">
        <v>0</v>
      </c>
      <c r="AF1850">
        <v>8.4269630000000006</v>
      </c>
    </row>
    <row r="1851" spans="1:32" x14ac:dyDescent="0.3">
      <c r="A1851">
        <v>2800305</v>
      </c>
      <c r="B1851">
        <v>1</v>
      </c>
      <c r="C1851" t="s">
        <v>82</v>
      </c>
      <c r="D1851" t="s">
        <v>88</v>
      </c>
      <c r="E1851" t="s">
        <v>7051</v>
      </c>
      <c r="F1851" t="s">
        <v>7052</v>
      </c>
      <c r="G1851" t="s">
        <v>31552</v>
      </c>
      <c r="H1851" t="s">
        <v>665</v>
      </c>
      <c r="I1851" t="s">
        <v>78</v>
      </c>
      <c r="J1851" t="s">
        <v>135</v>
      </c>
      <c r="K1851" t="s">
        <v>22</v>
      </c>
      <c r="L1851" t="s">
        <v>136</v>
      </c>
      <c r="M1851" t="s">
        <v>7053</v>
      </c>
      <c r="N1851" t="s">
        <v>7054</v>
      </c>
      <c r="O1851">
        <v>7.2388888888888889</v>
      </c>
      <c r="P1851">
        <v>0</v>
      </c>
      <c r="Q1851">
        <v>81</v>
      </c>
      <c r="R1851">
        <v>0</v>
      </c>
      <c r="S1851">
        <v>0</v>
      </c>
      <c r="T1851">
        <v>0</v>
      </c>
      <c r="U1851">
        <v>14</v>
      </c>
      <c r="V1851">
        <v>0</v>
      </c>
      <c r="W1851">
        <v>0</v>
      </c>
      <c r="X1851">
        <v>0</v>
      </c>
      <c r="Y1851">
        <v>76.201750000000004</v>
      </c>
      <c r="Z1851">
        <v>0</v>
      </c>
      <c r="AA1851">
        <v>0</v>
      </c>
      <c r="AB1851">
        <v>0</v>
      </c>
      <c r="AC1851">
        <v>3.4296069999999999</v>
      </c>
      <c r="AD1851">
        <v>0</v>
      </c>
      <c r="AE1851">
        <v>0</v>
      </c>
      <c r="AF1851">
        <v>79.631360000000001</v>
      </c>
    </row>
    <row r="1852" spans="1:32" x14ac:dyDescent="0.3">
      <c r="A1852">
        <v>2800302</v>
      </c>
      <c r="B1852">
        <v>1</v>
      </c>
      <c r="C1852" t="s">
        <v>83</v>
      </c>
      <c r="D1852" t="s">
        <v>127</v>
      </c>
      <c r="E1852" t="s">
        <v>2490</v>
      </c>
      <c r="F1852" t="s">
        <v>2491</v>
      </c>
      <c r="G1852" t="s">
        <v>31551</v>
      </c>
      <c r="H1852" t="s">
        <v>672</v>
      </c>
      <c r="I1852" t="s">
        <v>79</v>
      </c>
      <c r="J1852" t="s">
        <v>135</v>
      </c>
      <c r="K1852" t="s">
        <v>22</v>
      </c>
      <c r="L1852" t="s">
        <v>136</v>
      </c>
      <c r="M1852" t="s">
        <v>7055</v>
      </c>
      <c r="N1852" t="s">
        <v>7056</v>
      </c>
      <c r="O1852">
        <v>2.5191666666666666</v>
      </c>
      <c r="P1852">
        <v>0</v>
      </c>
      <c r="Q1852">
        <v>177</v>
      </c>
      <c r="R1852">
        <v>0</v>
      </c>
      <c r="S1852">
        <v>0</v>
      </c>
      <c r="T1852">
        <v>1</v>
      </c>
      <c r="U1852">
        <v>9</v>
      </c>
      <c r="V1852">
        <v>0</v>
      </c>
      <c r="W1852">
        <v>0</v>
      </c>
      <c r="X1852">
        <v>0</v>
      </c>
      <c r="Y1852">
        <v>41.307167</v>
      </c>
      <c r="Z1852">
        <v>0</v>
      </c>
      <c r="AA1852">
        <v>0</v>
      </c>
      <c r="AB1852">
        <v>2.1020957999999998</v>
      </c>
      <c r="AC1852">
        <v>9.8990360000000006</v>
      </c>
      <c r="AD1852">
        <v>0</v>
      </c>
      <c r="AE1852">
        <v>0</v>
      </c>
      <c r="AF1852">
        <v>53.308300000000003</v>
      </c>
    </row>
    <row r="1853" spans="1:32" x14ac:dyDescent="0.3">
      <c r="A1853">
        <v>2800299</v>
      </c>
      <c r="B1853">
        <v>1</v>
      </c>
      <c r="C1853" t="s">
        <v>82</v>
      </c>
      <c r="D1853" t="s">
        <v>90</v>
      </c>
      <c r="E1853" t="s">
        <v>5246</v>
      </c>
      <c r="F1853" t="s">
        <v>5247</v>
      </c>
      <c r="G1853" t="s">
        <v>31549</v>
      </c>
      <c r="H1853" t="s">
        <v>134</v>
      </c>
      <c r="I1853" t="s">
        <v>79</v>
      </c>
      <c r="J1853" t="s">
        <v>135</v>
      </c>
      <c r="K1853" t="s">
        <v>22</v>
      </c>
      <c r="L1853" t="s">
        <v>136</v>
      </c>
      <c r="M1853" t="s">
        <v>7057</v>
      </c>
      <c r="N1853" t="s">
        <v>7058</v>
      </c>
      <c r="O1853">
        <v>0.13500000000000001</v>
      </c>
      <c r="P1853">
        <v>12</v>
      </c>
      <c r="Q1853">
        <v>820</v>
      </c>
      <c r="R1853">
        <v>14</v>
      </c>
      <c r="S1853">
        <v>55</v>
      </c>
      <c r="T1853">
        <v>34</v>
      </c>
      <c r="U1853">
        <v>68</v>
      </c>
      <c r="V1853">
        <v>1</v>
      </c>
      <c r="W1853">
        <v>0</v>
      </c>
      <c r="X1853">
        <v>1.5326683999999999</v>
      </c>
      <c r="Y1853">
        <v>34.915419999999997</v>
      </c>
      <c r="Z1853">
        <v>1.3663019000000001</v>
      </c>
      <c r="AA1853">
        <v>2.1980599999999999</v>
      </c>
      <c r="AB1853">
        <v>34.235039999999998</v>
      </c>
      <c r="AC1853">
        <v>3.187948</v>
      </c>
      <c r="AD1853">
        <v>0.85088759999999997</v>
      </c>
      <c r="AE1853">
        <v>0</v>
      </c>
      <c r="AF1853">
        <v>78.286320000000003</v>
      </c>
    </row>
    <row r="1854" spans="1:32" x14ac:dyDescent="0.3">
      <c r="A1854">
        <v>2806366</v>
      </c>
      <c r="B1854">
        <v>1</v>
      </c>
      <c r="C1854" t="s">
        <v>82</v>
      </c>
      <c r="D1854" t="s">
        <v>97</v>
      </c>
      <c r="E1854" t="s">
        <v>7059</v>
      </c>
      <c r="F1854" t="s">
        <v>7060</v>
      </c>
      <c r="G1854" t="s">
        <v>31548</v>
      </c>
      <c r="H1854" t="s">
        <v>311</v>
      </c>
      <c r="I1854" t="s">
        <v>78</v>
      </c>
      <c r="J1854" t="s">
        <v>135</v>
      </c>
      <c r="K1854" t="s">
        <v>22</v>
      </c>
      <c r="L1854" t="s">
        <v>136</v>
      </c>
      <c r="M1854" t="s">
        <v>7061</v>
      </c>
      <c r="N1854" t="s">
        <v>7062</v>
      </c>
      <c r="O1854">
        <v>3.7744444444444443</v>
      </c>
      <c r="P1854">
        <v>0</v>
      </c>
      <c r="Q1854">
        <v>14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13.107761999999999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13.107761999999999</v>
      </c>
    </row>
    <row r="1855" spans="1:32" x14ac:dyDescent="0.3">
      <c r="A1855">
        <v>2806360</v>
      </c>
      <c r="B1855">
        <v>1</v>
      </c>
      <c r="C1855" t="s">
        <v>82</v>
      </c>
      <c r="D1855" t="s">
        <v>92</v>
      </c>
      <c r="E1855" t="s">
        <v>7063</v>
      </c>
      <c r="F1855" t="s">
        <v>7064</v>
      </c>
      <c r="G1855" t="s">
        <v>31548</v>
      </c>
      <c r="H1855" t="s">
        <v>7065</v>
      </c>
      <c r="I1855" t="s">
        <v>78</v>
      </c>
      <c r="J1855" t="s">
        <v>135</v>
      </c>
      <c r="K1855" t="s">
        <v>22</v>
      </c>
      <c r="L1855" t="s">
        <v>136</v>
      </c>
      <c r="M1855" t="s">
        <v>7066</v>
      </c>
      <c r="N1855" t="s">
        <v>7067</v>
      </c>
      <c r="O1855">
        <v>2.9261111111111111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1.1890954E-2</v>
      </c>
      <c r="AD1855">
        <v>0</v>
      </c>
      <c r="AE1855">
        <v>0</v>
      </c>
      <c r="AF1855">
        <v>1.1890954E-2</v>
      </c>
    </row>
    <row r="1856" spans="1:32" x14ac:dyDescent="0.3">
      <c r="A1856">
        <v>2806367</v>
      </c>
      <c r="B1856">
        <v>1</v>
      </c>
      <c r="C1856" t="s">
        <v>83</v>
      </c>
      <c r="D1856" t="s">
        <v>125</v>
      </c>
      <c r="E1856" t="s">
        <v>7068</v>
      </c>
      <c r="F1856" t="s">
        <v>7069</v>
      </c>
      <c r="G1856" t="s">
        <v>31552</v>
      </c>
      <c r="H1856" t="s">
        <v>145</v>
      </c>
      <c r="I1856" t="s">
        <v>78</v>
      </c>
      <c r="J1856" t="s">
        <v>135</v>
      </c>
      <c r="K1856" t="s">
        <v>22</v>
      </c>
      <c r="L1856" t="s">
        <v>136</v>
      </c>
      <c r="M1856" t="s">
        <v>7070</v>
      </c>
      <c r="N1856" t="s">
        <v>7071</v>
      </c>
      <c r="O1856">
        <v>0.62305555555555558</v>
      </c>
      <c r="P1856">
        <v>0</v>
      </c>
      <c r="Q1856">
        <v>100</v>
      </c>
      <c r="R1856">
        <v>0</v>
      </c>
      <c r="S1856">
        <v>6</v>
      </c>
      <c r="T1856">
        <v>0</v>
      </c>
      <c r="U1856">
        <v>1</v>
      </c>
      <c r="V1856">
        <v>0</v>
      </c>
      <c r="W1856">
        <v>0</v>
      </c>
      <c r="X1856">
        <v>0</v>
      </c>
      <c r="Y1856">
        <v>16.641666000000001</v>
      </c>
      <c r="Z1856">
        <v>0</v>
      </c>
      <c r="AA1856">
        <v>0.54868749999999999</v>
      </c>
      <c r="AB1856">
        <v>0</v>
      </c>
      <c r="AC1856">
        <v>6.5996830000000006E-2</v>
      </c>
      <c r="AD1856">
        <v>0</v>
      </c>
      <c r="AE1856">
        <v>0</v>
      </c>
      <c r="AF1856">
        <v>17.256350000000001</v>
      </c>
    </row>
    <row r="1857" spans="1:32" x14ac:dyDescent="0.3">
      <c r="A1857">
        <v>2806150</v>
      </c>
      <c r="B1857">
        <v>2</v>
      </c>
      <c r="C1857" t="s">
        <v>82</v>
      </c>
      <c r="D1857" t="s">
        <v>104</v>
      </c>
      <c r="E1857" t="s">
        <v>7072</v>
      </c>
      <c r="F1857" t="s">
        <v>7073</v>
      </c>
      <c r="G1857" t="s">
        <v>31552</v>
      </c>
      <c r="H1857" t="s">
        <v>223</v>
      </c>
      <c r="I1857" t="s">
        <v>78</v>
      </c>
      <c r="J1857" t="s">
        <v>135</v>
      </c>
      <c r="K1857" t="s">
        <v>22</v>
      </c>
      <c r="L1857" t="s">
        <v>136</v>
      </c>
      <c r="M1857" t="s">
        <v>7074</v>
      </c>
      <c r="N1857" t="s">
        <v>2700</v>
      </c>
      <c r="O1857">
        <v>9.4166666666666662E-2</v>
      </c>
      <c r="P1857">
        <v>0</v>
      </c>
      <c r="Q1857">
        <v>532</v>
      </c>
      <c r="R1857">
        <v>0</v>
      </c>
      <c r="S1857">
        <v>0</v>
      </c>
      <c r="T1857">
        <v>0</v>
      </c>
      <c r="U1857">
        <v>85</v>
      </c>
      <c r="V1857">
        <v>0</v>
      </c>
      <c r="W1857">
        <v>0</v>
      </c>
      <c r="X1857">
        <v>0</v>
      </c>
      <c r="Y1857">
        <v>14.863552</v>
      </c>
      <c r="Z1857">
        <v>0</v>
      </c>
      <c r="AA1857">
        <v>0</v>
      </c>
      <c r="AB1857">
        <v>0</v>
      </c>
      <c r="AC1857">
        <v>7.9204597000000003</v>
      </c>
      <c r="AD1857">
        <v>0</v>
      </c>
      <c r="AE1857">
        <v>0</v>
      </c>
      <c r="AF1857">
        <v>22.784012000000001</v>
      </c>
    </row>
    <row r="1858" spans="1:32" x14ac:dyDescent="0.3">
      <c r="A1858">
        <v>2806351</v>
      </c>
      <c r="B1858">
        <v>1</v>
      </c>
      <c r="C1858" t="s">
        <v>82</v>
      </c>
      <c r="D1858" t="s">
        <v>102</v>
      </c>
      <c r="E1858" t="s">
        <v>7075</v>
      </c>
      <c r="F1858" t="s">
        <v>7076</v>
      </c>
      <c r="G1858" t="s">
        <v>31545</v>
      </c>
      <c r="H1858" t="s">
        <v>134</v>
      </c>
      <c r="I1858" t="s">
        <v>79</v>
      </c>
      <c r="J1858" t="s">
        <v>248</v>
      </c>
      <c r="K1858" t="s">
        <v>22</v>
      </c>
      <c r="L1858" t="s">
        <v>136</v>
      </c>
      <c r="M1858" t="s">
        <v>7077</v>
      </c>
      <c r="N1858" t="s">
        <v>7078</v>
      </c>
      <c r="O1858">
        <v>4.4999999999999998E-2</v>
      </c>
      <c r="P1858">
        <v>1</v>
      </c>
      <c r="Q1858">
        <v>690</v>
      </c>
      <c r="R1858">
        <v>6</v>
      </c>
      <c r="S1858">
        <v>296</v>
      </c>
      <c r="T1858">
        <v>13</v>
      </c>
      <c r="U1858">
        <v>169</v>
      </c>
      <c r="V1858">
        <v>8</v>
      </c>
      <c r="W1858">
        <v>2</v>
      </c>
      <c r="X1858">
        <v>4.2321809999999998E-3</v>
      </c>
      <c r="Y1858">
        <v>6.2940826000000003</v>
      </c>
      <c r="Z1858">
        <v>0.23000892000000001</v>
      </c>
      <c r="AA1858">
        <v>4.1353280000000003</v>
      </c>
      <c r="AB1858">
        <v>6.1523437999999997</v>
      </c>
      <c r="AC1858">
        <v>7.7587770000000003</v>
      </c>
      <c r="AD1858">
        <v>79.243290000000002</v>
      </c>
      <c r="AE1858">
        <v>2.3434813000000001</v>
      </c>
      <c r="AF1858">
        <v>106.161545</v>
      </c>
    </row>
    <row r="1859" spans="1:32" x14ac:dyDescent="0.3">
      <c r="A1859">
        <v>2806206</v>
      </c>
      <c r="B1859">
        <v>1</v>
      </c>
      <c r="C1859" t="s">
        <v>82</v>
      </c>
      <c r="D1859" t="s">
        <v>101</v>
      </c>
      <c r="E1859" t="s">
        <v>7079</v>
      </c>
      <c r="F1859" t="s">
        <v>7080</v>
      </c>
      <c r="G1859" t="s">
        <v>31551</v>
      </c>
      <c r="H1859" t="s">
        <v>1358</v>
      </c>
      <c r="I1859" t="s">
        <v>79</v>
      </c>
      <c r="J1859" t="s">
        <v>135</v>
      </c>
      <c r="K1859" t="s">
        <v>22</v>
      </c>
      <c r="L1859" t="s">
        <v>136</v>
      </c>
      <c r="M1859" t="s">
        <v>7081</v>
      </c>
      <c r="N1859" t="s">
        <v>7082</v>
      </c>
      <c r="O1859">
        <v>5.0852777777777778</v>
      </c>
      <c r="P1859">
        <v>6</v>
      </c>
      <c r="Q1859">
        <v>94</v>
      </c>
      <c r="R1859">
        <v>4</v>
      </c>
      <c r="S1859">
        <v>3</v>
      </c>
      <c r="T1859">
        <v>2</v>
      </c>
      <c r="U1859">
        <v>4</v>
      </c>
      <c r="V1859">
        <v>0</v>
      </c>
      <c r="W1859">
        <v>0</v>
      </c>
      <c r="X1859">
        <v>5.1084940000000003</v>
      </c>
      <c r="Y1859">
        <v>59.384968000000001</v>
      </c>
      <c r="Z1859">
        <v>9.1773330000000009</v>
      </c>
      <c r="AA1859">
        <v>1.962296</v>
      </c>
      <c r="AB1859">
        <v>881.05039999999997</v>
      </c>
      <c r="AC1859">
        <v>5.3829985000000002</v>
      </c>
      <c r="AD1859">
        <v>0</v>
      </c>
      <c r="AE1859">
        <v>0</v>
      </c>
      <c r="AF1859">
        <v>962.06646999999998</v>
      </c>
    </row>
    <row r="1860" spans="1:32" x14ac:dyDescent="0.3">
      <c r="A1860">
        <v>2806216</v>
      </c>
      <c r="B1860">
        <v>1</v>
      </c>
      <c r="C1860" t="s">
        <v>82</v>
      </c>
      <c r="D1860" t="s">
        <v>93</v>
      </c>
      <c r="E1860" t="s">
        <v>7083</v>
      </c>
      <c r="F1860" t="s">
        <v>7084</v>
      </c>
      <c r="G1860" t="s">
        <v>31551</v>
      </c>
      <c r="H1860" t="s">
        <v>648</v>
      </c>
      <c r="I1860" t="s">
        <v>79</v>
      </c>
      <c r="J1860" t="s">
        <v>135</v>
      </c>
      <c r="K1860" t="s">
        <v>22</v>
      </c>
      <c r="L1860" t="s">
        <v>186</v>
      </c>
      <c r="M1860" t="s">
        <v>7085</v>
      </c>
      <c r="N1860" t="s">
        <v>7086</v>
      </c>
      <c r="O1860">
        <v>4.5125000000000002</v>
      </c>
      <c r="P1860">
        <v>0</v>
      </c>
      <c r="Q1860">
        <v>1023</v>
      </c>
      <c r="R1860">
        <v>0</v>
      </c>
      <c r="S1860">
        <v>0</v>
      </c>
      <c r="T1860">
        <v>1</v>
      </c>
      <c r="U1860">
        <v>20</v>
      </c>
      <c r="V1860">
        <v>0</v>
      </c>
      <c r="W1860">
        <v>0</v>
      </c>
      <c r="X1860">
        <v>0</v>
      </c>
      <c r="Y1860">
        <v>1260.8844999999999</v>
      </c>
      <c r="Z1860">
        <v>0</v>
      </c>
      <c r="AA1860">
        <v>0</v>
      </c>
      <c r="AB1860">
        <v>0</v>
      </c>
      <c r="AC1860">
        <v>97.013559999999998</v>
      </c>
      <c r="AD1860">
        <v>0</v>
      </c>
      <c r="AE1860">
        <v>0</v>
      </c>
      <c r="AF1860">
        <v>1357.8981000000001</v>
      </c>
    </row>
    <row r="1861" spans="1:32" x14ac:dyDescent="0.3">
      <c r="A1861">
        <v>2805954</v>
      </c>
      <c r="B1861">
        <v>1</v>
      </c>
      <c r="C1861" t="s">
        <v>83</v>
      </c>
      <c r="D1861" t="s">
        <v>114</v>
      </c>
      <c r="E1861" t="s">
        <v>7087</v>
      </c>
      <c r="F1861" t="s">
        <v>7088</v>
      </c>
      <c r="G1861" t="s">
        <v>31552</v>
      </c>
      <c r="H1861" t="s">
        <v>648</v>
      </c>
      <c r="I1861" t="s">
        <v>78</v>
      </c>
      <c r="J1861" t="s">
        <v>135</v>
      </c>
      <c r="K1861" t="s">
        <v>22</v>
      </c>
      <c r="L1861" t="s">
        <v>186</v>
      </c>
      <c r="M1861" t="s">
        <v>7089</v>
      </c>
      <c r="N1861" t="s">
        <v>7090</v>
      </c>
      <c r="O1861">
        <v>1.9508333333333334</v>
      </c>
      <c r="P1861">
        <v>0</v>
      </c>
      <c r="Q1861">
        <v>64</v>
      </c>
      <c r="R1861">
        <v>0</v>
      </c>
      <c r="S1861">
        <v>4</v>
      </c>
      <c r="T1861">
        <v>0</v>
      </c>
      <c r="U1861">
        <v>1</v>
      </c>
      <c r="V1861">
        <v>0</v>
      </c>
      <c r="W1861">
        <v>0</v>
      </c>
      <c r="X1861">
        <v>0</v>
      </c>
      <c r="Y1861">
        <v>19.037624000000001</v>
      </c>
      <c r="Z1861">
        <v>0</v>
      </c>
      <c r="AA1861">
        <v>0.57008029999999998</v>
      </c>
      <c r="AB1861">
        <v>0</v>
      </c>
      <c r="AC1861">
        <v>3.3249907000000002E-2</v>
      </c>
      <c r="AD1861">
        <v>0</v>
      </c>
      <c r="AE1861">
        <v>0</v>
      </c>
      <c r="AF1861">
        <v>19.640955000000002</v>
      </c>
    </row>
    <row r="1862" spans="1:32" x14ac:dyDescent="0.3">
      <c r="A1862">
        <v>2805938</v>
      </c>
      <c r="B1862">
        <v>1</v>
      </c>
      <c r="C1862" t="s">
        <v>82</v>
      </c>
      <c r="D1862" t="s">
        <v>103</v>
      </c>
      <c r="E1862" t="s">
        <v>6892</v>
      </c>
      <c r="F1862" t="s">
        <v>6893</v>
      </c>
      <c r="G1862" t="s">
        <v>31552</v>
      </c>
      <c r="H1862" t="s">
        <v>643</v>
      </c>
      <c r="I1862" t="s">
        <v>78</v>
      </c>
      <c r="J1862" t="s">
        <v>135</v>
      </c>
      <c r="K1862" t="s">
        <v>22</v>
      </c>
      <c r="L1862" t="s">
        <v>186</v>
      </c>
      <c r="M1862" t="s">
        <v>7091</v>
      </c>
      <c r="N1862" t="s">
        <v>7092</v>
      </c>
      <c r="O1862">
        <v>8.5444444444444443</v>
      </c>
      <c r="P1862">
        <v>0</v>
      </c>
      <c r="Q1862">
        <v>33</v>
      </c>
      <c r="R1862">
        <v>0</v>
      </c>
      <c r="S1862">
        <v>7</v>
      </c>
      <c r="T1862">
        <v>0</v>
      </c>
      <c r="U1862">
        <v>5</v>
      </c>
      <c r="V1862">
        <v>0</v>
      </c>
      <c r="W1862">
        <v>0</v>
      </c>
      <c r="X1862">
        <v>0</v>
      </c>
      <c r="Y1862">
        <v>24.400064</v>
      </c>
      <c r="Z1862">
        <v>0</v>
      </c>
      <c r="AA1862">
        <v>6.9029536</v>
      </c>
      <c r="AB1862">
        <v>0</v>
      </c>
      <c r="AC1862">
        <v>77.505470000000003</v>
      </c>
      <c r="AD1862">
        <v>0</v>
      </c>
      <c r="AE1862">
        <v>0</v>
      </c>
      <c r="AF1862">
        <v>108.80849499999999</v>
      </c>
    </row>
    <row r="1863" spans="1:32" x14ac:dyDescent="0.3">
      <c r="A1863">
        <v>2805942</v>
      </c>
      <c r="B1863">
        <v>1</v>
      </c>
      <c r="C1863" t="s">
        <v>82</v>
      </c>
      <c r="D1863" t="s">
        <v>90</v>
      </c>
      <c r="E1863" t="s">
        <v>7093</v>
      </c>
      <c r="F1863" t="s">
        <v>7094</v>
      </c>
      <c r="G1863" t="s">
        <v>31552</v>
      </c>
      <c r="H1863" t="s">
        <v>145</v>
      </c>
      <c r="I1863" t="s">
        <v>78</v>
      </c>
      <c r="J1863" t="s">
        <v>135</v>
      </c>
      <c r="K1863" t="s">
        <v>22</v>
      </c>
      <c r="L1863" t="s">
        <v>136</v>
      </c>
      <c r="M1863" t="s">
        <v>7095</v>
      </c>
      <c r="N1863" t="s">
        <v>7096</v>
      </c>
      <c r="O1863">
        <v>0.66333333333333333</v>
      </c>
      <c r="P1863">
        <v>0</v>
      </c>
      <c r="Q1863">
        <v>82</v>
      </c>
      <c r="R1863">
        <v>0</v>
      </c>
      <c r="S1863">
        <v>0</v>
      </c>
      <c r="T1863">
        <v>0</v>
      </c>
      <c r="U1863">
        <v>39</v>
      </c>
      <c r="V1863">
        <v>0</v>
      </c>
      <c r="W1863">
        <v>0</v>
      </c>
      <c r="X1863">
        <v>0</v>
      </c>
      <c r="Y1863">
        <v>18.597207999999998</v>
      </c>
      <c r="Z1863">
        <v>0</v>
      </c>
      <c r="AA1863">
        <v>0</v>
      </c>
      <c r="AB1863">
        <v>0</v>
      </c>
      <c r="AC1863">
        <v>25.394065999999999</v>
      </c>
      <c r="AD1863">
        <v>0</v>
      </c>
      <c r="AE1863">
        <v>0</v>
      </c>
      <c r="AF1863">
        <v>43.991272000000002</v>
      </c>
    </row>
    <row r="1864" spans="1:32" x14ac:dyDescent="0.3">
      <c r="A1864">
        <v>2805943</v>
      </c>
      <c r="B1864">
        <v>1</v>
      </c>
      <c r="C1864" t="s">
        <v>83</v>
      </c>
      <c r="D1864" t="s">
        <v>128</v>
      </c>
      <c r="E1864" t="s">
        <v>7097</v>
      </c>
      <c r="F1864" t="s">
        <v>7098</v>
      </c>
      <c r="G1864" t="s">
        <v>31551</v>
      </c>
      <c r="H1864" t="s">
        <v>672</v>
      </c>
      <c r="I1864" t="s">
        <v>79</v>
      </c>
      <c r="J1864" t="s">
        <v>135</v>
      </c>
      <c r="K1864" t="s">
        <v>22</v>
      </c>
      <c r="L1864" t="s">
        <v>136</v>
      </c>
      <c r="M1864" t="s">
        <v>7099</v>
      </c>
      <c r="N1864" t="s">
        <v>1973</v>
      </c>
      <c r="O1864">
        <v>1.3075000000000001</v>
      </c>
      <c r="P1864">
        <v>8</v>
      </c>
      <c r="Q1864">
        <v>77</v>
      </c>
      <c r="R1864">
        <v>34</v>
      </c>
      <c r="S1864">
        <v>17</v>
      </c>
      <c r="T1864">
        <v>0</v>
      </c>
      <c r="U1864">
        <v>7</v>
      </c>
      <c r="V1864">
        <v>1</v>
      </c>
      <c r="W1864">
        <v>0</v>
      </c>
      <c r="X1864">
        <v>1.6858218</v>
      </c>
      <c r="Y1864">
        <v>20.899435</v>
      </c>
      <c r="Z1864">
        <v>6.4303970000000001</v>
      </c>
      <c r="AA1864">
        <v>5.352277</v>
      </c>
      <c r="AB1864">
        <v>0</v>
      </c>
      <c r="AC1864">
        <v>2.8121982000000001</v>
      </c>
      <c r="AD1864">
        <v>1.6402123</v>
      </c>
      <c r="AE1864">
        <v>0</v>
      </c>
      <c r="AF1864">
        <v>38.820343000000001</v>
      </c>
    </row>
    <row r="1865" spans="1:32" x14ac:dyDescent="0.3">
      <c r="A1865">
        <v>2805951</v>
      </c>
      <c r="B1865">
        <v>1</v>
      </c>
      <c r="C1865" t="s">
        <v>82</v>
      </c>
      <c r="D1865" t="s">
        <v>86</v>
      </c>
      <c r="E1865" t="s">
        <v>2087</v>
      </c>
      <c r="F1865" t="s">
        <v>2088</v>
      </c>
      <c r="G1865" t="s">
        <v>31549</v>
      </c>
      <c r="H1865" t="s">
        <v>185</v>
      </c>
      <c r="I1865" t="s">
        <v>79</v>
      </c>
      <c r="J1865" t="s">
        <v>135</v>
      </c>
      <c r="K1865" t="s">
        <v>22</v>
      </c>
      <c r="L1865" t="s">
        <v>186</v>
      </c>
      <c r="M1865" t="s">
        <v>7100</v>
      </c>
      <c r="N1865" t="s">
        <v>7101</v>
      </c>
      <c r="O1865">
        <v>0.2036111111111111</v>
      </c>
      <c r="P1865">
        <v>0</v>
      </c>
      <c r="Q1865">
        <v>491</v>
      </c>
      <c r="R1865">
        <v>15</v>
      </c>
      <c r="S1865">
        <v>126</v>
      </c>
      <c r="T1865">
        <v>15</v>
      </c>
      <c r="U1865">
        <v>124</v>
      </c>
      <c r="V1865">
        <v>0</v>
      </c>
      <c r="W1865">
        <v>0</v>
      </c>
      <c r="X1865">
        <v>0</v>
      </c>
      <c r="Y1865">
        <v>11.536868999999999</v>
      </c>
      <c r="Z1865">
        <v>4.6338242999999997</v>
      </c>
      <c r="AA1865">
        <v>2.4967240999999998</v>
      </c>
      <c r="AB1865">
        <v>9.4300639999999998</v>
      </c>
      <c r="AC1865">
        <v>6.1809697000000003</v>
      </c>
      <c r="AD1865">
        <v>0</v>
      </c>
      <c r="AE1865">
        <v>0</v>
      </c>
      <c r="AF1865">
        <v>34.278454000000004</v>
      </c>
    </row>
    <row r="1866" spans="1:32" x14ac:dyDescent="0.3">
      <c r="A1866">
        <v>2805959</v>
      </c>
      <c r="B1866">
        <v>1</v>
      </c>
      <c r="C1866" t="s">
        <v>83</v>
      </c>
      <c r="D1866" t="s">
        <v>121</v>
      </c>
      <c r="E1866" t="s">
        <v>7005</v>
      </c>
      <c r="F1866" t="s">
        <v>7006</v>
      </c>
      <c r="G1866" t="s">
        <v>31549</v>
      </c>
      <c r="H1866" t="s">
        <v>648</v>
      </c>
      <c r="I1866" t="s">
        <v>79</v>
      </c>
      <c r="J1866" t="s">
        <v>135</v>
      </c>
      <c r="K1866" t="s">
        <v>22</v>
      </c>
      <c r="L1866" t="s">
        <v>186</v>
      </c>
      <c r="M1866" t="s">
        <v>7102</v>
      </c>
      <c r="N1866" t="s">
        <v>7103</v>
      </c>
      <c r="O1866">
        <v>4.0430555555555552</v>
      </c>
      <c r="P1866">
        <v>7</v>
      </c>
      <c r="Q1866">
        <v>305</v>
      </c>
      <c r="R1866">
        <v>37</v>
      </c>
      <c r="S1866">
        <v>134</v>
      </c>
      <c r="T1866">
        <v>7</v>
      </c>
      <c r="U1866">
        <v>20</v>
      </c>
      <c r="V1866">
        <v>1</v>
      </c>
      <c r="W1866">
        <v>0</v>
      </c>
      <c r="X1866">
        <v>78.643005000000002</v>
      </c>
      <c r="Y1866">
        <v>122.77970000000001</v>
      </c>
      <c r="Z1866">
        <v>566.59270000000004</v>
      </c>
      <c r="AA1866">
        <v>243.15889000000001</v>
      </c>
      <c r="AB1866">
        <v>176.56288000000001</v>
      </c>
      <c r="AC1866">
        <v>29.273713999999998</v>
      </c>
      <c r="AD1866">
        <v>300.78622000000001</v>
      </c>
      <c r="AE1866">
        <v>0</v>
      </c>
      <c r="AF1866">
        <v>1517.7971</v>
      </c>
    </row>
    <row r="1867" spans="1:32" x14ac:dyDescent="0.3">
      <c r="A1867">
        <v>2805779</v>
      </c>
      <c r="B1867">
        <v>1</v>
      </c>
      <c r="C1867" t="s">
        <v>82</v>
      </c>
      <c r="D1867" t="s">
        <v>95</v>
      </c>
      <c r="E1867" t="s">
        <v>7104</v>
      </c>
      <c r="F1867" t="s">
        <v>7105</v>
      </c>
      <c r="G1867" t="s">
        <v>31546</v>
      </c>
      <c r="H1867" t="s">
        <v>223</v>
      </c>
      <c r="I1867" t="s">
        <v>78</v>
      </c>
      <c r="J1867" t="s">
        <v>135</v>
      </c>
      <c r="K1867" t="s">
        <v>22</v>
      </c>
      <c r="L1867" t="s">
        <v>136</v>
      </c>
      <c r="M1867" t="s">
        <v>7106</v>
      </c>
      <c r="N1867" t="s">
        <v>7107</v>
      </c>
      <c r="O1867">
        <v>0.87472222222222218</v>
      </c>
      <c r="P1867">
        <v>0</v>
      </c>
      <c r="Q1867">
        <v>134</v>
      </c>
      <c r="R1867">
        <v>0</v>
      </c>
      <c r="S1867">
        <v>0</v>
      </c>
      <c r="T1867">
        <v>0</v>
      </c>
      <c r="U1867">
        <v>3</v>
      </c>
      <c r="V1867">
        <v>0</v>
      </c>
      <c r="W1867">
        <v>0</v>
      </c>
      <c r="X1867">
        <v>0</v>
      </c>
      <c r="Y1867">
        <v>28.065584000000001</v>
      </c>
      <c r="Z1867">
        <v>0</v>
      </c>
      <c r="AA1867">
        <v>0</v>
      </c>
      <c r="AB1867">
        <v>0</v>
      </c>
      <c r="AC1867">
        <v>8.548368</v>
      </c>
      <c r="AD1867">
        <v>0</v>
      </c>
      <c r="AE1867">
        <v>0</v>
      </c>
      <c r="AF1867">
        <v>36.613953000000002</v>
      </c>
    </row>
    <row r="1868" spans="1:32" x14ac:dyDescent="0.3">
      <c r="A1868">
        <v>2805633</v>
      </c>
      <c r="B1868">
        <v>2</v>
      </c>
      <c r="C1868" t="s">
        <v>83</v>
      </c>
      <c r="D1868" t="s">
        <v>126</v>
      </c>
      <c r="E1868" t="s">
        <v>7108</v>
      </c>
      <c r="F1868" t="s">
        <v>7109</v>
      </c>
      <c r="G1868" t="s">
        <v>31552</v>
      </c>
      <c r="H1868" t="s">
        <v>665</v>
      </c>
      <c r="I1868" t="s">
        <v>78</v>
      </c>
      <c r="J1868" t="s">
        <v>135</v>
      </c>
      <c r="K1868" t="s">
        <v>22</v>
      </c>
      <c r="L1868" t="s">
        <v>136</v>
      </c>
      <c r="M1868" t="s">
        <v>7110</v>
      </c>
      <c r="N1868" t="s">
        <v>7111</v>
      </c>
      <c r="O1868">
        <v>0.25472222222222224</v>
      </c>
      <c r="P1868">
        <v>0</v>
      </c>
      <c r="Q1868">
        <v>76</v>
      </c>
      <c r="R1868">
        <v>0</v>
      </c>
      <c r="S1868">
        <v>8</v>
      </c>
      <c r="T1868">
        <v>0</v>
      </c>
      <c r="U1868">
        <v>6</v>
      </c>
      <c r="V1868">
        <v>0</v>
      </c>
      <c r="W1868">
        <v>0</v>
      </c>
      <c r="X1868">
        <v>0</v>
      </c>
      <c r="Y1868">
        <v>2.6838408</v>
      </c>
      <c r="Z1868">
        <v>0</v>
      </c>
      <c r="AA1868">
        <v>0.15117327999999999</v>
      </c>
      <c r="AB1868">
        <v>0</v>
      </c>
      <c r="AC1868">
        <v>1.5705424999999999E-2</v>
      </c>
      <c r="AD1868">
        <v>0</v>
      </c>
      <c r="AE1868">
        <v>0</v>
      </c>
      <c r="AF1868">
        <v>2.8507194999999999</v>
      </c>
    </row>
    <row r="1869" spans="1:32" x14ac:dyDescent="0.3">
      <c r="A1869">
        <v>2805557</v>
      </c>
      <c r="B1869">
        <v>1</v>
      </c>
      <c r="C1869" t="s">
        <v>82</v>
      </c>
      <c r="D1869" t="s">
        <v>88</v>
      </c>
      <c r="E1869" t="s">
        <v>7112</v>
      </c>
      <c r="F1869" t="s">
        <v>7113</v>
      </c>
      <c r="G1869" t="s">
        <v>31546</v>
      </c>
      <c r="H1869" t="s">
        <v>223</v>
      </c>
      <c r="I1869" t="s">
        <v>78</v>
      </c>
      <c r="J1869" t="s">
        <v>135</v>
      </c>
      <c r="K1869" t="s">
        <v>22</v>
      </c>
      <c r="L1869" t="s">
        <v>136</v>
      </c>
      <c r="M1869" t="s">
        <v>7114</v>
      </c>
      <c r="N1869" t="s">
        <v>7115</v>
      </c>
      <c r="O1869">
        <v>1.94</v>
      </c>
      <c r="P1869">
        <v>0</v>
      </c>
      <c r="Q1869">
        <v>2</v>
      </c>
      <c r="R1869">
        <v>0</v>
      </c>
      <c r="S1869">
        <v>19</v>
      </c>
      <c r="T1869">
        <v>0</v>
      </c>
      <c r="U1869">
        <v>4</v>
      </c>
      <c r="V1869">
        <v>0</v>
      </c>
      <c r="W1869">
        <v>0</v>
      </c>
      <c r="X1869">
        <v>0</v>
      </c>
      <c r="Y1869">
        <v>4.2934625999999997E-2</v>
      </c>
      <c r="Z1869">
        <v>0</v>
      </c>
      <c r="AA1869">
        <v>6.8809743000000001</v>
      </c>
      <c r="AB1869">
        <v>0</v>
      </c>
      <c r="AC1869">
        <v>0.80528230000000001</v>
      </c>
      <c r="AD1869">
        <v>0</v>
      </c>
      <c r="AE1869">
        <v>0</v>
      </c>
      <c r="AF1869">
        <v>7.7291913000000001</v>
      </c>
    </row>
    <row r="1870" spans="1:32" x14ac:dyDescent="0.3">
      <c r="A1870">
        <v>2805545</v>
      </c>
      <c r="B1870">
        <v>1</v>
      </c>
      <c r="C1870" t="s">
        <v>83</v>
      </c>
      <c r="D1870" t="s">
        <v>130</v>
      </c>
      <c r="E1870" t="s">
        <v>7116</v>
      </c>
      <c r="F1870" t="s">
        <v>7117</v>
      </c>
      <c r="G1870" t="s">
        <v>31548</v>
      </c>
      <c r="H1870" t="s">
        <v>333</v>
      </c>
      <c r="I1870" t="s">
        <v>78</v>
      </c>
      <c r="J1870" t="s">
        <v>135</v>
      </c>
      <c r="K1870" t="s">
        <v>22</v>
      </c>
      <c r="L1870" t="s">
        <v>136</v>
      </c>
      <c r="M1870" t="s">
        <v>7118</v>
      </c>
      <c r="N1870" t="s">
        <v>2267</v>
      </c>
      <c r="O1870">
        <v>2.2733333333333334</v>
      </c>
      <c r="P1870">
        <v>0</v>
      </c>
      <c r="Q1870">
        <v>1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0.22984030999999999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0.22984030999999999</v>
      </c>
    </row>
    <row r="1871" spans="1:32" x14ac:dyDescent="0.3">
      <c r="A1871">
        <v>2805508</v>
      </c>
      <c r="B1871">
        <v>1</v>
      </c>
      <c r="C1871" t="s">
        <v>82</v>
      </c>
      <c r="D1871" t="s">
        <v>95</v>
      </c>
      <c r="E1871" t="s">
        <v>7119</v>
      </c>
      <c r="F1871" t="s">
        <v>7120</v>
      </c>
      <c r="G1871" t="s">
        <v>31546</v>
      </c>
      <c r="H1871" t="s">
        <v>223</v>
      </c>
      <c r="I1871" t="s">
        <v>78</v>
      </c>
      <c r="J1871" t="s">
        <v>135</v>
      </c>
      <c r="K1871" t="s">
        <v>22</v>
      </c>
      <c r="L1871" t="s">
        <v>136</v>
      </c>
      <c r="M1871" t="s">
        <v>7121</v>
      </c>
      <c r="N1871" t="s">
        <v>7122</v>
      </c>
      <c r="O1871">
        <v>0.6875</v>
      </c>
      <c r="P1871">
        <v>0</v>
      </c>
      <c r="Q1871">
        <v>44</v>
      </c>
      <c r="R1871">
        <v>0</v>
      </c>
      <c r="S1871">
        <v>0</v>
      </c>
      <c r="T1871">
        <v>0</v>
      </c>
      <c r="U1871">
        <v>7</v>
      </c>
      <c r="V1871">
        <v>0</v>
      </c>
      <c r="W1871">
        <v>0</v>
      </c>
      <c r="X1871">
        <v>0</v>
      </c>
      <c r="Y1871">
        <v>5.9893010000000002</v>
      </c>
      <c r="Z1871">
        <v>0</v>
      </c>
      <c r="AA1871">
        <v>0</v>
      </c>
      <c r="AB1871">
        <v>0</v>
      </c>
      <c r="AC1871">
        <v>0.98928654000000005</v>
      </c>
      <c r="AD1871">
        <v>0</v>
      </c>
      <c r="AE1871">
        <v>0</v>
      </c>
      <c r="AF1871">
        <v>6.9785876</v>
      </c>
    </row>
    <row r="1872" spans="1:32" x14ac:dyDescent="0.3">
      <c r="A1872">
        <v>2804722</v>
      </c>
      <c r="B1872">
        <v>1</v>
      </c>
      <c r="C1872" t="s">
        <v>82</v>
      </c>
      <c r="D1872" t="s">
        <v>87</v>
      </c>
      <c r="E1872" t="s">
        <v>7123</v>
      </c>
      <c r="F1872" t="s">
        <v>7124</v>
      </c>
      <c r="G1872" t="s">
        <v>31548</v>
      </c>
      <c r="H1872" t="s">
        <v>893</v>
      </c>
      <c r="I1872" t="s">
        <v>78</v>
      </c>
      <c r="J1872" t="s">
        <v>135</v>
      </c>
      <c r="K1872" t="s">
        <v>22</v>
      </c>
      <c r="L1872" t="s">
        <v>136</v>
      </c>
      <c r="M1872" t="s">
        <v>7125</v>
      </c>
      <c r="N1872" t="s">
        <v>7126</v>
      </c>
      <c r="O1872">
        <v>2.7736111111111112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4.1147130000000001</v>
      </c>
      <c r="AD1872">
        <v>0</v>
      </c>
      <c r="AE1872">
        <v>0</v>
      </c>
      <c r="AF1872">
        <v>4.1147130000000001</v>
      </c>
    </row>
    <row r="1873" spans="1:32" x14ac:dyDescent="0.3">
      <c r="A1873">
        <v>2804730</v>
      </c>
      <c r="B1873">
        <v>1</v>
      </c>
      <c r="C1873" t="s">
        <v>82</v>
      </c>
      <c r="D1873" t="s">
        <v>111</v>
      </c>
      <c r="E1873" t="s">
        <v>5624</v>
      </c>
      <c r="F1873" t="s">
        <v>5625</v>
      </c>
      <c r="G1873" t="s">
        <v>31545</v>
      </c>
      <c r="H1873" t="s">
        <v>134</v>
      </c>
      <c r="I1873" t="s">
        <v>79</v>
      </c>
      <c r="J1873" t="s">
        <v>135</v>
      </c>
      <c r="K1873" t="s">
        <v>22</v>
      </c>
      <c r="L1873" t="s">
        <v>136</v>
      </c>
      <c r="M1873" t="s">
        <v>7127</v>
      </c>
      <c r="N1873" t="s">
        <v>7128</v>
      </c>
      <c r="O1873">
        <v>0.63083333333333336</v>
      </c>
      <c r="P1873">
        <v>1</v>
      </c>
      <c r="Q1873">
        <v>2</v>
      </c>
      <c r="R1873">
        <v>12</v>
      </c>
      <c r="S1873">
        <v>151</v>
      </c>
      <c r="T1873">
        <v>7</v>
      </c>
      <c r="U1873">
        <v>37</v>
      </c>
      <c r="V1873">
        <v>0</v>
      </c>
      <c r="W1873">
        <v>0</v>
      </c>
      <c r="X1873">
        <v>4.2683710000000001</v>
      </c>
      <c r="Y1873">
        <v>0.10172824</v>
      </c>
      <c r="Z1873">
        <v>2.3238983000000002</v>
      </c>
      <c r="AA1873">
        <v>70.479849999999999</v>
      </c>
      <c r="AB1873">
        <v>39.810744999999997</v>
      </c>
      <c r="AC1873">
        <v>29.60708</v>
      </c>
      <c r="AD1873">
        <v>0</v>
      </c>
      <c r="AE1873">
        <v>0</v>
      </c>
      <c r="AF1873">
        <v>146.59166999999999</v>
      </c>
    </row>
    <row r="1874" spans="1:32" x14ac:dyDescent="0.3">
      <c r="A1874">
        <v>2804734</v>
      </c>
      <c r="B1874">
        <v>1</v>
      </c>
      <c r="C1874" t="s">
        <v>82</v>
      </c>
      <c r="D1874" t="s">
        <v>92</v>
      </c>
      <c r="E1874" t="s">
        <v>7129</v>
      </c>
      <c r="F1874" t="s">
        <v>7130</v>
      </c>
      <c r="G1874" t="s">
        <v>31546</v>
      </c>
      <c r="H1874" t="s">
        <v>223</v>
      </c>
      <c r="I1874" t="s">
        <v>78</v>
      </c>
      <c r="J1874" t="s">
        <v>135</v>
      </c>
      <c r="K1874" t="s">
        <v>22</v>
      </c>
      <c r="L1874" t="s">
        <v>136</v>
      </c>
      <c r="M1874" t="s">
        <v>7131</v>
      </c>
      <c r="N1874" t="s">
        <v>7132</v>
      </c>
      <c r="O1874">
        <v>1.3658333333333332</v>
      </c>
      <c r="P1874">
        <v>0</v>
      </c>
      <c r="Q1874">
        <v>107</v>
      </c>
      <c r="R1874">
        <v>0</v>
      </c>
      <c r="S1874">
        <v>0</v>
      </c>
      <c r="T1874">
        <v>0</v>
      </c>
      <c r="U1874">
        <v>27</v>
      </c>
      <c r="V1874">
        <v>0</v>
      </c>
      <c r="W1874">
        <v>0</v>
      </c>
      <c r="X1874">
        <v>0</v>
      </c>
      <c r="Y1874">
        <v>67.14564</v>
      </c>
      <c r="Z1874">
        <v>0</v>
      </c>
      <c r="AA1874">
        <v>0</v>
      </c>
      <c r="AB1874">
        <v>0</v>
      </c>
      <c r="AC1874">
        <v>41.882472999999997</v>
      </c>
      <c r="AD1874">
        <v>0</v>
      </c>
      <c r="AE1874">
        <v>0</v>
      </c>
      <c r="AF1874">
        <v>109.02811</v>
      </c>
    </row>
    <row r="1875" spans="1:32" x14ac:dyDescent="0.3">
      <c r="A1875">
        <v>2804719</v>
      </c>
      <c r="B1875">
        <v>1</v>
      </c>
      <c r="C1875" t="s">
        <v>82</v>
      </c>
      <c r="D1875" t="s">
        <v>91</v>
      </c>
      <c r="E1875" t="s">
        <v>1054</v>
      </c>
      <c r="F1875" t="s">
        <v>1055</v>
      </c>
      <c r="G1875" t="s">
        <v>31546</v>
      </c>
      <c r="H1875" t="s">
        <v>223</v>
      </c>
      <c r="I1875" t="s">
        <v>78</v>
      </c>
      <c r="J1875" t="s">
        <v>135</v>
      </c>
      <c r="K1875" t="s">
        <v>22</v>
      </c>
      <c r="L1875" t="s">
        <v>136</v>
      </c>
      <c r="M1875" t="s">
        <v>7133</v>
      </c>
      <c r="N1875" t="s">
        <v>7134</v>
      </c>
      <c r="O1875">
        <v>1.5769444444444445</v>
      </c>
      <c r="P1875">
        <v>0</v>
      </c>
      <c r="Q1875">
        <v>198</v>
      </c>
      <c r="R1875">
        <v>0</v>
      </c>
      <c r="S1875">
        <v>0</v>
      </c>
      <c r="T1875">
        <v>0</v>
      </c>
      <c r="U1875">
        <v>8</v>
      </c>
      <c r="V1875">
        <v>0</v>
      </c>
      <c r="W1875">
        <v>0</v>
      </c>
      <c r="X1875">
        <v>0</v>
      </c>
      <c r="Y1875">
        <v>96.552719999999994</v>
      </c>
      <c r="Z1875">
        <v>0</v>
      </c>
      <c r="AA1875">
        <v>0</v>
      </c>
      <c r="AB1875">
        <v>0</v>
      </c>
      <c r="AC1875">
        <v>9.7554619999999996</v>
      </c>
      <c r="AD1875">
        <v>0</v>
      </c>
      <c r="AE1875">
        <v>0</v>
      </c>
      <c r="AF1875">
        <v>106.30817999999999</v>
      </c>
    </row>
    <row r="1876" spans="1:32" x14ac:dyDescent="0.3">
      <c r="A1876">
        <v>2804718</v>
      </c>
      <c r="B1876">
        <v>1</v>
      </c>
      <c r="C1876" t="s">
        <v>83</v>
      </c>
      <c r="D1876" t="s">
        <v>127</v>
      </c>
      <c r="E1876" t="s">
        <v>2040</v>
      </c>
      <c r="F1876" t="s">
        <v>2041</v>
      </c>
      <c r="G1876" t="s">
        <v>31546</v>
      </c>
      <c r="H1876" t="s">
        <v>223</v>
      </c>
      <c r="I1876" t="s">
        <v>78</v>
      </c>
      <c r="J1876" t="s">
        <v>135</v>
      </c>
      <c r="K1876" t="s">
        <v>22</v>
      </c>
      <c r="L1876" t="s">
        <v>136</v>
      </c>
      <c r="M1876" t="s">
        <v>7135</v>
      </c>
      <c r="N1876" t="s">
        <v>7136</v>
      </c>
      <c r="O1876">
        <v>2.262777777777778</v>
      </c>
      <c r="P1876">
        <v>0</v>
      </c>
      <c r="Q1876">
        <v>376</v>
      </c>
      <c r="R1876">
        <v>0</v>
      </c>
      <c r="S1876">
        <v>0</v>
      </c>
      <c r="T1876">
        <v>0</v>
      </c>
      <c r="U1876">
        <v>10</v>
      </c>
      <c r="V1876">
        <v>0</v>
      </c>
      <c r="W1876">
        <v>0</v>
      </c>
      <c r="X1876">
        <v>0</v>
      </c>
      <c r="Y1876">
        <v>178.15143</v>
      </c>
      <c r="Z1876">
        <v>0</v>
      </c>
      <c r="AA1876">
        <v>0</v>
      </c>
      <c r="AB1876">
        <v>0</v>
      </c>
      <c r="AC1876">
        <v>10.213618</v>
      </c>
      <c r="AD1876">
        <v>0</v>
      </c>
      <c r="AE1876">
        <v>0</v>
      </c>
      <c r="AF1876">
        <v>188.36505</v>
      </c>
    </row>
    <row r="1877" spans="1:32" x14ac:dyDescent="0.3">
      <c r="A1877">
        <v>2804717</v>
      </c>
      <c r="B1877">
        <v>1</v>
      </c>
      <c r="C1877" t="s">
        <v>83</v>
      </c>
      <c r="D1877" t="s">
        <v>123</v>
      </c>
      <c r="E1877" t="s">
        <v>7137</v>
      </c>
      <c r="F1877" t="s">
        <v>7138</v>
      </c>
      <c r="G1877" t="s">
        <v>31549</v>
      </c>
      <c r="H1877" t="s">
        <v>1209</v>
      </c>
      <c r="I1877" t="s">
        <v>79</v>
      </c>
      <c r="J1877" t="s">
        <v>135</v>
      </c>
      <c r="K1877" t="s">
        <v>22</v>
      </c>
      <c r="L1877" t="s">
        <v>136</v>
      </c>
      <c r="M1877" t="s">
        <v>7139</v>
      </c>
      <c r="N1877" t="s">
        <v>7140</v>
      </c>
      <c r="O1877">
        <v>0.95472222222222225</v>
      </c>
      <c r="P1877">
        <v>1</v>
      </c>
      <c r="Q1877">
        <v>239</v>
      </c>
      <c r="R1877">
        <v>3</v>
      </c>
      <c r="S1877">
        <v>1</v>
      </c>
      <c r="T1877">
        <v>14</v>
      </c>
      <c r="U1877">
        <v>25</v>
      </c>
      <c r="V1877">
        <v>2</v>
      </c>
      <c r="W1877">
        <v>0</v>
      </c>
      <c r="X1877">
        <v>0.68874943</v>
      </c>
      <c r="Y1877">
        <v>99.009200000000007</v>
      </c>
      <c r="Z1877">
        <v>0.58157015000000001</v>
      </c>
      <c r="AA1877">
        <v>0.7489072</v>
      </c>
      <c r="AB1877">
        <v>87.772689999999997</v>
      </c>
      <c r="AC1877">
        <v>24.628945999999999</v>
      </c>
      <c r="AD1877">
        <v>34.899830000000001</v>
      </c>
      <c r="AE1877">
        <v>0</v>
      </c>
      <c r="AF1877">
        <v>248.32990000000001</v>
      </c>
    </row>
    <row r="1878" spans="1:32" x14ac:dyDescent="0.3">
      <c r="A1878">
        <v>2804723</v>
      </c>
      <c r="B1878">
        <v>1</v>
      </c>
      <c r="C1878" t="s">
        <v>83</v>
      </c>
      <c r="D1878" t="s">
        <v>123</v>
      </c>
      <c r="E1878" t="s">
        <v>7141</v>
      </c>
      <c r="F1878" t="s">
        <v>7142</v>
      </c>
      <c r="G1878" t="s">
        <v>31552</v>
      </c>
      <c r="H1878" t="s">
        <v>665</v>
      </c>
      <c r="I1878" t="s">
        <v>78</v>
      </c>
      <c r="J1878" t="s">
        <v>135</v>
      </c>
      <c r="K1878" t="s">
        <v>22</v>
      </c>
      <c r="L1878" t="s">
        <v>136</v>
      </c>
      <c r="M1878" t="s">
        <v>7143</v>
      </c>
      <c r="N1878" t="s">
        <v>7144</v>
      </c>
      <c r="O1878">
        <v>1.0066666666666666</v>
      </c>
      <c r="P1878">
        <v>0</v>
      </c>
      <c r="Q1878">
        <v>350</v>
      </c>
      <c r="R1878">
        <v>0</v>
      </c>
      <c r="S1878">
        <v>2</v>
      </c>
      <c r="T1878">
        <v>0</v>
      </c>
      <c r="U1878">
        <v>22</v>
      </c>
      <c r="V1878">
        <v>0</v>
      </c>
      <c r="W1878">
        <v>0</v>
      </c>
      <c r="X1878">
        <v>0</v>
      </c>
      <c r="Y1878">
        <v>83.294550000000001</v>
      </c>
      <c r="Z1878">
        <v>0</v>
      </c>
      <c r="AA1878">
        <v>0.62455919999999998</v>
      </c>
      <c r="AB1878">
        <v>0</v>
      </c>
      <c r="AC1878">
        <v>15.449278</v>
      </c>
      <c r="AD1878">
        <v>0</v>
      </c>
      <c r="AE1878">
        <v>0</v>
      </c>
      <c r="AF1878">
        <v>99.368385000000004</v>
      </c>
    </row>
    <row r="1879" spans="1:32" x14ac:dyDescent="0.3">
      <c r="A1879">
        <v>2804727</v>
      </c>
      <c r="B1879">
        <v>1</v>
      </c>
      <c r="C1879" t="s">
        <v>82</v>
      </c>
      <c r="D1879" t="s">
        <v>98</v>
      </c>
      <c r="E1879" t="s">
        <v>3712</v>
      </c>
      <c r="F1879" t="s">
        <v>3713</v>
      </c>
      <c r="G1879" t="s">
        <v>31552</v>
      </c>
      <c r="H1879" t="s">
        <v>2212</v>
      </c>
      <c r="I1879" t="s">
        <v>78</v>
      </c>
      <c r="J1879" t="s">
        <v>135</v>
      </c>
      <c r="K1879" t="s">
        <v>22</v>
      </c>
      <c r="L1879" t="s">
        <v>136</v>
      </c>
      <c r="M1879" t="s">
        <v>7145</v>
      </c>
      <c r="N1879" t="s">
        <v>7146</v>
      </c>
      <c r="O1879">
        <v>1.6908333333333334</v>
      </c>
      <c r="P1879">
        <v>0</v>
      </c>
      <c r="Q1879">
        <v>503</v>
      </c>
      <c r="R1879">
        <v>0</v>
      </c>
      <c r="S1879">
        <v>0</v>
      </c>
      <c r="T1879">
        <v>0</v>
      </c>
      <c r="U1879">
        <v>37</v>
      </c>
      <c r="V1879">
        <v>0</v>
      </c>
      <c r="W1879">
        <v>1</v>
      </c>
      <c r="X1879">
        <v>0</v>
      </c>
      <c r="Y1879">
        <v>322.53543000000002</v>
      </c>
      <c r="Z1879">
        <v>0</v>
      </c>
      <c r="AA1879">
        <v>0</v>
      </c>
      <c r="AB1879">
        <v>0</v>
      </c>
      <c r="AC1879">
        <v>30.031137000000001</v>
      </c>
      <c r="AD1879">
        <v>0</v>
      </c>
      <c r="AE1879">
        <v>19.170670000000001</v>
      </c>
      <c r="AF1879">
        <v>371.73723999999999</v>
      </c>
    </row>
    <row r="1880" spans="1:32" x14ac:dyDescent="0.3">
      <c r="A1880">
        <v>2804675</v>
      </c>
      <c r="B1880">
        <v>1</v>
      </c>
      <c r="C1880" t="s">
        <v>82</v>
      </c>
      <c r="D1880" t="s">
        <v>103</v>
      </c>
      <c r="E1880" t="s">
        <v>7147</v>
      </c>
      <c r="F1880" t="s">
        <v>7148</v>
      </c>
      <c r="G1880" t="s">
        <v>31546</v>
      </c>
      <c r="H1880" t="s">
        <v>223</v>
      </c>
      <c r="I1880" t="s">
        <v>78</v>
      </c>
      <c r="J1880" t="s">
        <v>135</v>
      </c>
      <c r="K1880" t="s">
        <v>22</v>
      </c>
      <c r="L1880" t="s">
        <v>136</v>
      </c>
      <c r="M1880" t="s">
        <v>7149</v>
      </c>
      <c r="N1880" t="s">
        <v>7150</v>
      </c>
      <c r="O1880">
        <v>0.36666666666666664</v>
      </c>
      <c r="P1880">
        <v>0</v>
      </c>
      <c r="Q1880">
        <v>10</v>
      </c>
      <c r="R1880">
        <v>0</v>
      </c>
      <c r="S1880">
        <v>0</v>
      </c>
      <c r="T1880">
        <v>0</v>
      </c>
      <c r="U1880">
        <v>2</v>
      </c>
      <c r="V1880">
        <v>0</v>
      </c>
      <c r="W1880">
        <v>0</v>
      </c>
      <c r="X1880">
        <v>0</v>
      </c>
      <c r="Y1880">
        <v>0.52090155999999999</v>
      </c>
      <c r="Z1880">
        <v>0</v>
      </c>
      <c r="AA1880">
        <v>0</v>
      </c>
      <c r="AB1880">
        <v>0</v>
      </c>
      <c r="AC1880">
        <v>1.0368788</v>
      </c>
      <c r="AD1880">
        <v>0</v>
      </c>
      <c r="AE1880">
        <v>0</v>
      </c>
      <c r="AF1880">
        <v>1.5577804</v>
      </c>
    </row>
    <row r="1881" spans="1:32" x14ac:dyDescent="0.3">
      <c r="A1881">
        <v>2804605</v>
      </c>
      <c r="B1881">
        <v>1</v>
      </c>
      <c r="C1881" t="s">
        <v>82</v>
      </c>
      <c r="D1881" t="s">
        <v>104</v>
      </c>
      <c r="E1881" t="s">
        <v>7151</v>
      </c>
      <c r="F1881" t="s">
        <v>7152</v>
      </c>
      <c r="G1881" t="s">
        <v>31546</v>
      </c>
      <c r="H1881" t="s">
        <v>223</v>
      </c>
      <c r="I1881" t="s">
        <v>78</v>
      </c>
      <c r="J1881" t="s">
        <v>135</v>
      </c>
      <c r="K1881" t="s">
        <v>22</v>
      </c>
      <c r="L1881" t="s">
        <v>136</v>
      </c>
      <c r="M1881" t="s">
        <v>7153</v>
      </c>
      <c r="N1881" t="s">
        <v>3751</v>
      </c>
      <c r="O1881">
        <v>1.3297222222222222</v>
      </c>
      <c r="P1881">
        <v>0</v>
      </c>
      <c r="Q1881">
        <v>103</v>
      </c>
      <c r="R1881">
        <v>0</v>
      </c>
      <c r="S1881">
        <v>0</v>
      </c>
      <c r="T1881">
        <v>0</v>
      </c>
      <c r="U1881">
        <v>4</v>
      </c>
      <c r="V1881">
        <v>0</v>
      </c>
      <c r="W1881">
        <v>0</v>
      </c>
      <c r="X1881">
        <v>0</v>
      </c>
      <c r="Y1881">
        <v>25.26606</v>
      </c>
      <c r="Z1881">
        <v>0</v>
      </c>
      <c r="AA1881">
        <v>0</v>
      </c>
      <c r="AB1881">
        <v>0</v>
      </c>
      <c r="AC1881">
        <v>2.3710005000000001</v>
      </c>
      <c r="AD1881">
        <v>0</v>
      </c>
      <c r="AE1881">
        <v>0</v>
      </c>
      <c r="AF1881">
        <v>27.637060000000002</v>
      </c>
    </row>
    <row r="1882" spans="1:32" x14ac:dyDescent="0.3">
      <c r="A1882">
        <v>2804347</v>
      </c>
      <c r="B1882">
        <v>1</v>
      </c>
      <c r="C1882" t="s">
        <v>82</v>
      </c>
      <c r="D1882" t="s">
        <v>99</v>
      </c>
      <c r="E1882" t="s">
        <v>6602</v>
      </c>
      <c r="F1882" t="s">
        <v>6603</v>
      </c>
      <c r="G1882" t="s">
        <v>31546</v>
      </c>
      <c r="H1882" t="s">
        <v>223</v>
      </c>
      <c r="I1882" t="s">
        <v>78</v>
      </c>
      <c r="J1882" t="s">
        <v>135</v>
      </c>
      <c r="K1882" t="s">
        <v>22</v>
      </c>
      <c r="L1882" t="s">
        <v>136</v>
      </c>
      <c r="M1882" t="s">
        <v>7154</v>
      </c>
      <c r="N1882" t="s">
        <v>7155</v>
      </c>
      <c r="O1882">
        <v>4.541666666666667</v>
      </c>
      <c r="P1882">
        <v>0</v>
      </c>
      <c r="Q1882">
        <v>7</v>
      </c>
      <c r="R1882">
        <v>0</v>
      </c>
      <c r="S1882">
        <v>0</v>
      </c>
      <c r="T1882">
        <v>0</v>
      </c>
      <c r="U1882">
        <v>2</v>
      </c>
      <c r="V1882">
        <v>0</v>
      </c>
      <c r="W1882">
        <v>0</v>
      </c>
      <c r="X1882">
        <v>0</v>
      </c>
      <c r="Y1882">
        <v>5.2107330000000003</v>
      </c>
      <c r="Z1882">
        <v>0</v>
      </c>
      <c r="AA1882">
        <v>0</v>
      </c>
      <c r="AB1882">
        <v>0</v>
      </c>
      <c r="AC1882">
        <v>8.6597439999999999</v>
      </c>
      <c r="AD1882">
        <v>0</v>
      </c>
      <c r="AE1882">
        <v>0</v>
      </c>
      <c r="AF1882">
        <v>13.870478</v>
      </c>
    </row>
    <row r="1883" spans="1:32" x14ac:dyDescent="0.3">
      <c r="A1883">
        <v>2804200</v>
      </c>
      <c r="B1883">
        <v>1</v>
      </c>
      <c r="C1883" t="s">
        <v>83</v>
      </c>
      <c r="D1883" t="s">
        <v>115</v>
      </c>
      <c r="E1883" t="s">
        <v>7156</v>
      </c>
      <c r="F1883" t="s">
        <v>7157</v>
      </c>
      <c r="G1883" t="s">
        <v>31552</v>
      </c>
      <c r="H1883" t="s">
        <v>145</v>
      </c>
      <c r="I1883" t="s">
        <v>78</v>
      </c>
      <c r="J1883" t="s">
        <v>135</v>
      </c>
      <c r="K1883" t="s">
        <v>22</v>
      </c>
      <c r="L1883" t="s">
        <v>136</v>
      </c>
      <c r="M1883" t="s">
        <v>7158</v>
      </c>
      <c r="N1883" t="s">
        <v>7159</v>
      </c>
      <c r="O1883">
        <v>0.7794444444444445</v>
      </c>
      <c r="P1883">
        <v>0</v>
      </c>
      <c r="Q1883">
        <v>373</v>
      </c>
      <c r="R1883">
        <v>0</v>
      </c>
      <c r="S1883">
        <v>3</v>
      </c>
      <c r="T1883">
        <v>0</v>
      </c>
      <c r="U1883">
        <v>7</v>
      </c>
      <c r="V1883">
        <v>0</v>
      </c>
      <c r="W1883">
        <v>0</v>
      </c>
      <c r="X1883">
        <v>0</v>
      </c>
      <c r="Y1883">
        <v>51.265999999999998</v>
      </c>
      <c r="Z1883">
        <v>0</v>
      </c>
      <c r="AA1883">
        <v>3.3901250000000001E-2</v>
      </c>
      <c r="AB1883">
        <v>0</v>
      </c>
      <c r="AC1883">
        <v>1.6023925999999999</v>
      </c>
      <c r="AD1883">
        <v>0</v>
      </c>
      <c r="AE1883">
        <v>0</v>
      </c>
      <c r="AF1883">
        <v>52.902293999999998</v>
      </c>
    </row>
    <row r="1884" spans="1:32" x14ac:dyDescent="0.3">
      <c r="A1884">
        <v>2803977</v>
      </c>
      <c r="B1884">
        <v>1</v>
      </c>
      <c r="C1884" t="s">
        <v>82</v>
      </c>
      <c r="D1884" t="s">
        <v>105</v>
      </c>
      <c r="E1884" t="s">
        <v>7160</v>
      </c>
      <c r="F1884" t="s">
        <v>7161</v>
      </c>
      <c r="G1884" t="s">
        <v>31546</v>
      </c>
      <c r="H1884" t="s">
        <v>1297</v>
      </c>
      <c r="I1884" t="s">
        <v>78</v>
      </c>
      <c r="J1884" t="s">
        <v>135</v>
      </c>
      <c r="K1884" t="s">
        <v>22</v>
      </c>
      <c r="L1884" t="s">
        <v>136</v>
      </c>
      <c r="M1884" t="s">
        <v>7162</v>
      </c>
      <c r="N1884" t="s">
        <v>7163</v>
      </c>
      <c r="O1884">
        <v>1.4991666666666668</v>
      </c>
      <c r="P1884">
        <v>0</v>
      </c>
      <c r="Q1884">
        <v>41</v>
      </c>
      <c r="R1884">
        <v>0</v>
      </c>
      <c r="S1884">
        <v>9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10.782215000000001</v>
      </c>
      <c r="Z1884">
        <v>0</v>
      </c>
      <c r="AA1884">
        <v>0.97058093999999995</v>
      </c>
      <c r="AB1884">
        <v>0</v>
      </c>
      <c r="AC1884">
        <v>0</v>
      </c>
      <c r="AD1884">
        <v>0</v>
      </c>
      <c r="AE1884">
        <v>0</v>
      </c>
      <c r="AF1884">
        <v>11.752796</v>
      </c>
    </row>
    <row r="1885" spans="1:32" x14ac:dyDescent="0.3">
      <c r="A1885">
        <v>2803971</v>
      </c>
      <c r="B1885">
        <v>1</v>
      </c>
      <c r="C1885" t="s">
        <v>82</v>
      </c>
      <c r="D1885" t="s">
        <v>90</v>
      </c>
      <c r="E1885" t="s">
        <v>7164</v>
      </c>
      <c r="F1885" t="s">
        <v>7165</v>
      </c>
      <c r="G1885" t="s">
        <v>31550</v>
      </c>
      <c r="H1885" t="s">
        <v>380</v>
      </c>
      <c r="I1885" t="s">
        <v>78</v>
      </c>
      <c r="J1885" t="s">
        <v>135</v>
      </c>
      <c r="K1885" t="s">
        <v>22</v>
      </c>
      <c r="L1885" t="s">
        <v>136</v>
      </c>
      <c r="M1885" t="s">
        <v>7166</v>
      </c>
      <c r="N1885" t="s">
        <v>7167</v>
      </c>
      <c r="O1885">
        <v>1.431111111111111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9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14.685752000000001</v>
      </c>
      <c r="AD1885">
        <v>0</v>
      </c>
      <c r="AE1885">
        <v>0</v>
      </c>
      <c r="AF1885">
        <v>14.685752000000001</v>
      </c>
    </row>
    <row r="1886" spans="1:32" x14ac:dyDescent="0.3">
      <c r="A1886">
        <v>2803352</v>
      </c>
      <c r="B1886">
        <v>1</v>
      </c>
      <c r="C1886" t="s">
        <v>83</v>
      </c>
      <c r="D1886" t="s">
        <v>123</v>
      </c>
      <c r="E1886" t="s">
        <v>7168</v>
      </c>
      <c r="F1886" t="s">
        <v>7169</v>
      </c>
      <c r="G1886" t="s">
        <v>31549</v>
      </c>
      <c r="H1886" t="s">
        <v>134</v>
      </c>
      <c r="I1886" t="s">
        <v>79</v>
      </c>
      <c r="J1886" t="s">
        <v>135</v>
      </c>
      <c r="K1886" t="s">
        <v>22</v>
      </c>
      <c r="L1886" t="s">
        <v>136</v>
      </c>
      <c r="M1886" t="s">
        <v>7170</v>
      </c>
      <c r="N1886" t="s">
        <v>7171</v>
      </c>
      <c r="O1886">
        <v>1.2372222222222222</v>
      </c>
      <c r="P1886">
        <v>2</v>
      </c>
      <c r="Q1886">
        <v>126</v>
      </c>
      <c r="R1886">
        <v>28</v>
      </c>
      <c r="S1886">
        <v>5</v>
      </c>
      <c r="T1886">
        <v>6</v>
      </c>
      <c r="U1886">
        <v>5</v>
      </c>
      <c r="V1886">
        <v>0</v>
      </c>
      <c r="W1886">
        <v>0</v>
      </c>
      <c r="X1886">
        <v>5.0033820000000002</v>
      </c>
      <c r="Y1886">
        <v>17.653172999999999</v>
      </c>
      <c r="Z1886">
        <v>24.210290000000001</v>
      </c>
      <c r="AA1886">
        <v>1.4350457000000001</v>
      </c>
      <c r="AB1886">
        <v>12.434506000000001</v>
      </c>
      <c r="AC1886">
        <v>2.5422666</v>
      </c>
      <c r="AD1886">
        <v>0</v>
      </c>
      <c r="AE1886">
        <v>0</v>
      </c>
      <c r="AF1886">
        <v>63.278663999999999</v>
      </c>
    </row>
    <row r="1887" spans="1:32" x14ac:dyDescent="0.3">
      <c r="A1887">
        <v>2803331</v>
      </c>
      <c r="B1887">
        <v>1</v>
      </c>
      <c r="C1887" t="s">
        <v>82</v>
      </c>
      <c r="D1887" t="s">
        <v>104</v>
      </c>
      <c r="E1887" t="s">
        <v>4771</v>
      </c>
      <c r="F1887" t="s">
        <v>4772</v>
      </c>
      <c r="G1887" t="s">
        <v>31550</v>
      </c>
      <c r="H1887" t="s">
        <v>223</v>
      </c>
      <c r="I1887" t="s">
        <v>78</v>
      </c>
      <c r="J1887" t="s">
        <v>135</v>
      </c>
      <c r="K1887" t="s">
        <v>22</v>
      </c>
      <c r="L1887" t="s">
        <v>136</v>
      </c>
      <c r="M1887" t="s">
        <v>7172</v>
      </c>
      <c r="N1887" t="s">
        <v>7173</v>
      </c>
      <c r="O1887">
        <v>1.6508333333333334</v>
      </c>
      <c r="P1887">
        <v>0</v>
      </c>
      <c r="Q1887">
        <v>24</v>
      </c>
      <c r="R1887">
        <v>0</v>
      </c>
      <c r="S1887">
        <v>0</v>
      </c>
      <c r="T1887">
        <v>0</v>
      </c>
      <c r="U1887">
        <v>37</v>
      </c>
      <c r="V1887">
        <v>0</v>
      </c>
      <c r="W1887">
        <v>0</v>
      </c>
      <c r="X1887">
        <v>0</v>
      </c>
      <c r="Y1887">
        <v>12.182092000000001</v>
      </c>
      <c r="Z1887">
        <v>0</v>
      </c>
      <c r="AA1887">
        <v>0</v>
      </c>
      <c r="AB1887">
        <v>0</v>
      </c>
      <c r="AC1887">
        <v>41.260579999999997</v>
      </c>
      <c r="AD1887">
        <v>0</v>
      </c>
      <c r="AE1887">
        <v>0</v>
      </c>
      <c r="AF1887">
        <v>53.44267</v>
      </c>
    </row>
    <row r="1888" spans="1:32" x14ac:dyDescent="0.3">
      <c r="A1888">
        <v>2803302</v>
      </c>
      <c r="B1888">
        <v>1</v>
      </c>
      <c r="C1888" t="s">
        <v>83</v>
      </c>
      <c r="D1888" t="s">
        <v>130</v>
      </c>
      <c r="E1888" t="s">
        <v>7174</v>
      </c>
      <c r="F1888" t="s">
        <v>7175</v>
      </c>
      <c r="G1888" t="s">
        <v>31552</v>
      </c>
      <c r="H1888" t="s">
        <v>145</v>
      </c>
      <c r="I1888" t="s">
        <v>78</v>
      </c>
      <c r="J1888" t="s">
        <v>135</v>
      </c>
      <c r="K1888" t="s">
        <v>22</v>
      </c>
      <c r="L1888" t="s">
        <v>136</v>
      </c>
      <c r="M1888" t="s">
        <v>7176</v>
      </c>
      <c r="N1888" t="s">
        <v>7177</v>
      </c>
      <c r="O1888">
        <v>0.8041666666666667</v>
      </c>
      <c r="P1888">
        <v>0</v>
      </c>
      <c r="Q1888">
        <v>109</v>
      </c>
      <c r="R1888">
        <v>0</v>
      </c>
      <c r="S1888">
        <v>0</v>
      </c>
      <c r="T1888">
        <v>0</v>
      </c>
      <c r="U1888">
        <v>7</v>
      </c>
      <c r="V1888">
        <v>0</v>
      </c>
      <c r="W1888">
        <v>0</v>
      </c>
      <c r="X1888">
        <v>0</v>
      </c>
      <c r="Y1888">
        <v>6.9555069999999999</v>
      </c>
      <c r="Z1888">
        <v>0</v>
      </c>
      <c r="AA1888">
        <v>0</v>
      </c>
      <c r="AB1888">
        <v>0</v>
      </c>
      <c r="AC1888">
        <v>1.7173757999999999</v>
      </c>
      <c r="AD1888">
        <v>0</v>
      </c>
      <c r="AE1888">
        <v>0</v>
      </c>
      <c r="AF1888">
        <v>8.6728819999999995</v>
      </c>
    </row>
    <row r="1889" spans="1:32" x14ac:dyDescent="0.3">
      <c r="A1889">
        <v>2803312</v>
      </c>
      <c r="B1889">
        <v>1</v>
      </c>
      <c r="C1889" t="s">
        <v>82</v>
      </c>
      <c r="D1889" t="s">
        <v>106</v>
      </c>
      <c r="E1889" t="s">
        <v>4470</v>
      </c>
      <c r="F1889" t="s">
        <v>4471</v>
      </c>
      <c r="G1889" t="s">
        <v>31552</v>
      </c>
      <c r="H1889" t="s">
        <v>145</v>
      </c>
      <c r="I1889" t="s">
        <v>78</v>
      </c>
      <c r="J1889" t="s">
        <v>135</v>
      </c>
      <c r="K1889" t="s">
        <v>22</v>
      </c>
      <c r="L1889" t="s">
        <v>136</v>
      </c>
      <c r="M1889" t="s">
        <v>7178</v>
      </c>
      <c r="N1889" t="s">
        <v>7179</v>
      </c>
      <c r="O1889">
        <v>0.28222222222222221</v>
      </c>
      <c r="P1889">
        <v>0</v>
      </c>
      <c r="Q1889">
        <v>293</v>
      </c>
      <c r="R1889">
        <v>0</v>
      </c>
      <c r="S1889">
        <v>0</v>
      </c>
      <c r="T1889">
        <v>0</v>
      </c>
      <c r="U1889">
        <v>27</v>
      </c>
      <c r="V1889">
        <v>0</v>
      </c>
      <c r="W1889">
        <v>0</v>
      </c>
      <c r="X1889">
        <v>0</v>
      </c>
      <c r="Y1889">
        <v>14.789092</v>
      </c>
      <c r="Z1889">
        <v>0</v>
      </c>
      <c r="AA1889">
        <v>0</v>
      </c>
      <c r="AB1889">
        <v>0</v>
      </c>
      <c r="AC1889">
        <v>4.6453379999999997</v>
      </c>
      <c r="AD1889">
        <v>0</v>
      </c>
      <c r="AE1889">
        <v>0</v>
      </c>
      <c r="AF1889">
        <v>19.434431</v>
      </c>
    </row>
    <row r="1890" spans="1:32" x14ac:dyDescent="0.3">
      <c r="A1890">
        <v>2803216</v>
      </c>
      <c r="B1890">
        <v>1</v>
      </c>
      <c r="C1890" t="s">
        <v>82</v>
      </c>
      <c r="D1890" t="s">
        <v>90</v>
      </c>
      <c r="E1890" t="s">
        <v>7180</v>
      </c>
      <c r="F1890" t="s">
        <v>7181</v>
      </c>
      <c r="G1890" t="s">
        <v>31548</v>
      </c>
      <c r="H1890" t="s">
        <v>893</v>
      </c>
      <c r="I1890" t="s">
        <v>78</v>
      </c>
      <c r="J1890" t="s">
        <v>135</v>
      </c>
      <c r="K1890" t="s">
        <v>22</v>
      </c>
      <c r="L1890" t="s">
        <v>136</v>
      </c>
      <c r="M1890" t="s">
        <v>7182</v>
      </c>
      <c r="N1890" t="s">
        <v>7183</v>
      </c>
      <c r="O1890">
        <v>2.5941666666666667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4</v>
      </c>
      <c r="V1890">
        <v>0</v>
      </c>
      <c r="W1890">
        <v>1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12.840666000000001</v>
      </c>
      <c r="AD1890">
        <v>0</v>
      </c>
      <c r="AE1890">
        <v>17.794964</v>
      </c>
      <c r="AF1890">
        <v>30.635629999999999</v>
      </c>
    </row>
    <row r="1891" spans="1:32" x14ac:dyDescent="0.3">
      <c r="A1891">
        <v>2803197</v>
      </c>
      <c r="B1891">
        <v>1</v>
      </c>
      <c r="C1891" t="s">
        <v>83</v>
      </c>
      <c r="D1891" t="s">
        <v>130</v>
      </c>
      <c r="E1891" t="s">
        <v>3374</v>
      </c>
      <c r="F1891" t="s">
        <v>461</v>
      </c>
      <c r="G1891" t="s">
        <v>31552</v>
      </c>
      <c r="H1891" t="s">
        <v>665</v>
      </c>
      <c r="I1891" t="s">
        <v>78</v>
      </c>
      <c r="J1891" t="s">
        <v>135</v>
      </c>
      <c r="K1891" t="s">
        <v>22</v>
      </c>
      <c r="L1891" t="s">
        <v>136</v>
      </c>
      <c r="M1891" t="s">
        <v>7184</v>
      </c>
      <c r="N1891" t="s">
        <v>7185</v>
      </c>
      <c r="O1891">
        <v>0.71888888888888891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149</v>
      </c>
      <c r="V1891">
        <v>0</v>
      </c>
      <c r="W1891">
        <v>1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46.79421</v>
      </c>
      <c r="AD1891">
        <v>0</v>
      </c>
      <c r="AE1891">
        <v>45.978115000000003</v>
      </c>
      <c r="AF1891">
        <v>92.772319999999993</v>
      </c>
    </row>
    <row r="1892" spans="1:32" x14ac:dyDescent="0.3">
      <c r="A1892">
        <v>2803122</v>
      </c>
      <c r="B1892">
        <v>1</v>
      </c>
      <c r="C1892" t="s">
        <v>82</v>
      </c>
      <c r="D1892" t="s">
        <v>91</v>
      </c>
      <c r="E1892" t="s">
        <v>7186</v>
      </c>
      <c r="F1892" t="s">
        <v>7187</v>
      </c>
      <c r="G1892" t="s">
        <v>31548</v>
      </c>
      <c r="H1892" t="s">
        <v>893</v>
      </c>
      <c r="I1892" t="s">
        <v>78</v>
      </c>
      <c r="J1892" t="s">
        <v>135</v>
      </c>
      <c r="K1892" t="s">
        <v>22</v>
      </c>
      <c r="L1892" t="s">
        <v>136</v>
      </c>
      <c r="M1892" t="s">
        <v>7188</v>
      </c>
      <c r="N1892" t="s">
        <v>6064</v>
      </c>
      <c r="O1892">
        <v>4.7830555555555554</v>
      </c>
      <c r="P1892">
        <v>0</v>
      </c>
      <c r="Q1892">
        <v>5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3.2975433000000001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3.2975433000000001</v>
      </c>
    </row>
    <row r="1893" spans="1:32" x14ac:dyDescent="0.3">
      <c r="A1893">
        <v>2803117</v>
      </c>
      <c r="B1893">
        <v>1</v>
      </c>
      <c r="C1893" t="s">
        <v>82</v>
      </c>
      <c r="D1893" t="s">
        <v>101</v>
      </c>
      <c r="E1893" t="s">
        <v>7189</v>
      </c>
      <c r="F1893" t="s">
        <v>7190</v>
      </c>
      <c r="G1893" t="s">
        <v>31548</v>
      </c>
      <c r="H1893" t="s">
        <v>333</v>
      </c>
      <c r="I1893" t="s">
        <v>78</v>
      </c>
      <c r="J1893" t="s">
        <v>135</v>
      </c>
      <c r="K1893" t="s">
        <v>22</v>
      </c>
      <c r="L1893" t="s">
        <v>136</v>
      </c>
      <c r="M1893" t="s">
        <v>7191</v>
      </c>
      <c r="N1893" t="s">
        <v>7192</v>
      </c>
      <c r="O1893">
        <v>4.4933333333333332</v>
      </c>
      <c r="P1893">
        <v>0</v>
      </c>
      <c r="Q1893">
        <v>1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1.2691703999999999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1.2691703999999999</v>
      </c>
    </row>
    <row r="1894" spans="1:32" x14ac:dyDescent="0.3">
      <c r="A1894">
        <v>2803139</v>
      </c>
      <c r="B1894">
        <v>1</v>
      </c>
      <c r="C1894" t="s">
        <v>82</v>
      </c>
      <c r="D1894" t="s">
        <v>99</v>
      </c>
      <c r="E1894" t="s">
        <v>7193</v>
      </c>
      <c r="F1894" t="s">
        <v>7194</v>
      </c>
      <c r="G1894" t="s">
        <v>31552</v>
      </c>
      <c r="H1894" t="s">
        <v>643</v>
      </c>
      <c r="I1894" t="s">
        <v>78</v>
      </c>
      <c r="J1894" t="s">
        <v>135</v>
      </c>
      <c r="K1894" t="s">
        <v>22</v>
      </c>
      <c r="L1894" t="s">
        <v>186</v>
      </c>
      <c r="M1894" t="s">
        <v>7195</v>
      </c>
      <c r="N1894" t="s">
        <v>7196</v>
      </c>
      <c r="O1894">
        <v>7.5627777777777778</v>
      </c>
      <c r="P1894">
        <v>0</v>
      </c>
      <c r="Q1894">
        <v>127</v>
      </c>
      <c r="R1894">
        <v>0</v>
      </c>
      <c r="S1894">
        <v>1</v>
      </c>
      <c r="T1894">
        <v>0</v>
      </c>
      <c r="U1894">
        <v>15</v>
      </c>
      <c r="V1894">
        <v>0</v>
      </c>
      <c r="W1894">
        <v>1</v>
      </c>
      <c r="X1894">
        <v>0</v>
      </c>
      <c r="Y1894">
        <v>113.01211000000001</v>
      </c>
      <c r="Z1894">
        <v>0</v>
      </c>
      <c r="AA1894">
        <v>0.55296520000000005</v>
      </c>
      <c r="AB1894">
        <v>0</v>
      </c>
      <c r="AC1894">
        <v>26.931356000000001</v>
      </c>
      <c r="AD1894">
        <v>0</v>
      </c>
      <c r="AE1894">
        <v>19.523562999999999</v>
      </c>
      <c r="AF1894">
        <v>160.01999000000001</v>
      </c>
    </row>
    <row r="1895" spans="1:32" x14ac:dyDescent="0.3">
      <c r="A1895">
        <v>2803132</v>
      </c>
      <c r="B1895">
        <v>1</v>
      </c>
      <c r="C1895" t="s">
        <v>82</v>
      </c>
      <c r="D1895" t="s">
        <v>90</v>
      </c>
      <c r="E1895" t="s">
        <v>7197</v>
      </c>
      <c r="F1895" t="s">
        <v>7198</v>
      </c>
      <c r="G1895" t="s">
        <v>31551</v>
      </c>
      <c r="H1895" t="s">
        <v>643</v>
      </c>
      <c r="I1895" t="s">
        <v>79</v>
      </c>
      <c r="J1895" t="s">
        <v>135</v>
      </c>
      <c r="K1895" t="s">
        <v>22</v>
      </c>
      <c r="L1895" t="s">
        <v>186</v>
      </c>
      <c r="M1895" t="s">
        <v>7199</v>
      </c>
      <c r="N1895" t="s">
        <v>7200</v>
      </c>
      <c r="O1895">
        <v>9.9219444444444438</v>
      </c>
      <c r="P1895">
        <v>0</v>
      </c>
      <c r="Q1895">
        <v>719</v>
      </c>
      <c r="R1895">
        <v>0</v>
      </c>
      <c r="S1895">
        <v>0</v>
      </c>
      <c r="T1895">
        <v>0</v>
      </c>
      <c r="U1895">
        <v>86</v>
      </c>
      <c r="V1895">
        <v>0</v>
      </c>
      <c r="W1895">
        <v>1</v>
      </c>
      <c r="X1895">
        <v>0</v>
      </c>
      <c r="Y1895">
        <v>1681.3762999999999</v>
      </c>
      <c r="Z1895">
        <v>0</v>
      </c>
      <c r="AA1895">
        <v>0</v>
      </c>
      <c r="AB1895">
        <v>0</v>
      </c>
      <c r="AC1895">
        <v>1018.8239</v>
      </c>
      <c r="AD1895">
        <v>0</v>
      </c>
      <c r="AE1895">
        <v>162.94776999999999</v>
      </c>
      <c r="AF1895">
        <v>2863.1480000000001</v>
      </c>
    </row>
    <row r="1896" spans="1:32" x14ac:dyDescent="0.3">
      <c r="A1896">
        <v>2803127</v>
      </c>
      <c r="B1896">
        <v>1</v>
      </c>
      <c r="C1896" t="s">
        <v>82</v>
      </c>
      <c r="D1896" t="s">
        <v>84</v>
      </c>
      <c r="E1896" t="s">
        <v>1533</v>
      </c>
      <c r="F1896" t="s">
        <v>1534</v>
      </c>
      <c r="G1896" t="s">
        <v>31545</v>
      </c>
      <c r="H1896" t="s">
        <v>648</v>
      </c>
      <c r="I1896" t="s">
        <v>79</v>
      </c>
      <c r="J1896" t="s">
        <v>135</v>
      </c>
      <c r="K1896" t="s">
        <v>22</v>
      </c>
      <c r="L1896" t="s">
        <v>186</v>
      </c>
      <c r="M1896" t="s">
        <v>7201</v>
      </c>
      <c r="N1896" t="s">
        <v>7202</v>
      </c>
      <c r="O1896">
        <v>8.7347222222222225</v>
      </c>
      <c r="P1896">
        <v>5</v>
      </c>
      <c r="Q1896">
        <v>779</v>
      </c>
      <c r="R1896">
        <v>25</v>
      </c>
      <c r="S1896">
        <v>14</v>
      </c>
      <c r="T1896">
        <v>34</v>
      </c>
      <c r="U1896">
        <v>57</v>
      </c>
      <c r="V1896">
        <v>0</v>
      </c>
      <c r="W1896">
        <v>0</v>
      </c>
      <c r="X1896">
        <v>53.158862999999997</v>
      </c>
      <c r="Y1896">
        <v>1643.7216000000001</v>
      </c>
      <c r="Z1896">
        <v>242.99069</v>
      </c>
      <c r="AA1896">
        <v>45.604346999999997</v>
      </c>
      <c r="AB1896">
        <v>5291.6719999999996</v>
      </c>
      <c r="AC1896">
        <v>512.62914999999998</v>
      </c>
      <c r="AD1896">
        <v>0</v>
      </c>
      <c r="AE1896">
        <v>0</v>
      </c>
      <c r="AF1896">
        <v>7789.7763999999997</v>
      </c>
    </row>
    <row r="1897" spans="1:32" x14ac:dyDescent="0.3">
      <c r="A1897">
        <v>2802929</v>
      </c>
      <c r="B1897">
        <v>1</v>
      </c>
      <c r="C1897" t="s">
        <v>82</v>
      </c>
      <c r="D1897" t="s">
        <v>92</v>
      </c>
      <c r="E1897" t="s">
        <v>7203</v>
      </c>
      <c r="F1897" t="s">
        <v>7204</v>
      </c>
      <c r="G1897" t="s">
        <v>31550</v>
      </c>
      <c r="H1897" t="s">
        <v>223</v>
      </c>
      <c r="I1897" t="s">
        <v>78</v>
      </c>
      <c r="J1897" t="s">
        <v>135</v>
      </c>
      <c r="K1897" t="s">
        <v>22</v>
      </c>
      <c r="L1897" t="s">
        <v>136</v>
      </c>
      <c r="M1897" t="s">
        <v>7205</v>
      </c>
      <c r="N1897" t="s">
        <v>7206</v>
      </c>
      <c r="O1897">
        <v>2.0955555555555554</v>
      </c>
      <c r="P1897">
        <v>0</v>
      </c>
      <c r="Q1897">
        <v>70</v>
      </c>
      <c r="R1897">
        <v>0</v>
      </c>
      <c r="S1897">
        <v>0</v>
      </c>
      <c r="T1897">
        <v>0</v>
      </c>
      <c r="U1897">
        <v>3</v>
      </c>
      <c r="V1897">
        <v>0</v>
      </c>
      <c r="W1897">
        <v>0</v>
      </c>
      <c r="X1897">
        <v>0</v>
      </c>
      <c r="Y1897">
        <v>54.858505000000001</v>
      </c>
      <c r="Z1897">
        <v>0</v>
      </c>
      <c r="AA1897">
        <v>0</v>
      </c>
      <c r="AB1897">
        <v>0</v>
      </c>
      <c r="AC1897">
        <v>1.1332403</v>
      </c>
      <c r="AD1897">
        <v>0</v>
      </c>
      <c r="AE1897">
        <v>0</v>
      </c>
      <c r="AF1897">
        <v>55.991745000000002</v>
      </c>
    </row>
    <row r="1898" spans="1:32" x14ac:dyDescent="0.3">
      <c r="A1898">
        <v>2802807</v>
      </c>
      <c r="B1898">
        <v>2</v>
      </c>
      <c r="C1898" t="s">
        <v>82</v>
      </c>
      <c r="D1898" t="s">
        <v>103</v>
      </c>
      <c r="E1898" t="s">
        <v>7207</v>
      </c>
      <c r="F1898" t="s">
        <v>7208</v>
      </c>
      <c r="G1898" t="s">
        <v>31552</v>
      </c>
      <c r="H1898" t="s">
        <v>223</v>
      </c>
      <c r="I1898" t="s">
        <v>78</v>
      </c>
      <c r="J1898" t="s">
        <v>135</v>
      </c>
      <c r="K1898" t="s">
        <v>22</v>
      </c>
      <c r="L1898" t="s">
        <v>136</v>
      </c>
      <c r="M1898" t="s">
        <v>7209</v>
      </c>
      <c r="N1898" t="s">
        <v>7210</v>
      </c>
      <c r="O1898">
        <v>0.79555555555555557</v>
      </c>
      <c r="P1898">
        <v>0</v>
      </c>
      <c r="Q1898">
        <v>55</v>
      </c>
      <c r="R1898">
        <v>0</v>
      </c>
      <c r="S1898">
        <v>29</v>
      </c>
      <c r="T1898">
        <v>0</v>
      </c>
      <c r="U1898">
        <v>8</v>
      </c>
      <c r="V1898">
        <v>0</v>
      </c>
      <c r="W1898">
        <v>0</v>
      </c>
      <c r="X1898">
        <v>0</v>
      </c>
      <c r="Y1898">
        <v>4.1553087</v>
      </c>
      <c r="Z1898">
        <v>0</v>
      </c>
      <c r="AA1898">
        <v>2.3809792999999999</v>
      </c>
      <c r="AB1898">
        <v>0</v>
      </c>
      <c r="AC1898">
        <v>4.6377572999999996</v>
      </c>
      <c r="AD1898">
        <v>0</v>
      </c>
      <c r="AE1898">
        <v>0</v>
      </c>
      <c r="AF1898">
        <v>11.174046000000001</v>
      </c>
    </row>
    <row r="1899" spans="1:32" x14ac:dyDescent="0.3">
      <c r="A1899">
        <v>2802933</v>
      </c>
      <c r="B1899">
        <v>1</v>
      </c>
      <c r="C1899" t="s">
        <v>82</v>
      </c>
      <c r="D1899" t="s">
        <v>98</v>
      </c>
      <c r="E1899" t="s">
        <v>7211</v>
      </c>
      <c r="F1899" t="s">
        <v>7212</v>
      </c>
      <c r="G1899" t="s">
        <v>31546</v>
      </c>
      <c r="H1899" t="s">
        <v>223</v>
      </c>
      <c r="I1899" t="s">
        <v>78</v>
      </c>
      <c r="J1899" t="s">
        <v>135</v>
      </c>
      <c r="K1899" t="s">
        <v>22</v>
      </c>
      <c r="L1899" t="s">
        <v>136</v>
      </c>
      <c r="M1899" t="s">
        <v>7213</v>
      </c>
      <c r="N1899" t="s">
        <v>7214</v>
      </c>
      <c r="O1899">
        <v>4.1974999999999998</v>
      </c>
      <c r="P1899">
        <v>0</v>
      </c>
      <c r="Q1899">
        <v>146</v>
      </c>
      <c r="R1899">
        <v>0</v>
      </c>
      <c r="S1899">
        <v>0</v>
      </c>
      <c r="T1899">
        <v>0</v>
      </c>
      <c r="U1899">
        <v>20</v>
      </c>
      <c r="V1899">
        <v>0</v>
      </c>
      <c r="W1899">
        <v>0</v>
      </c>
      <c r="X1899">
        <v>0</v>
      </c>
      <c r="Y1899">
        <v>151.42804000000001</v>
      </c>
      <c r="Z1899">
        <v>0</v>
      </c>
      <c r="AA1899">
        <v>0</v>
      </c>
      <c r="AB1899">
        <v>0</v>
      </c>
      <c r="AC1899">
        <v>135.87603999999999</v>
      </c>
      <c r="AD1899">
        <v>0</v>
      </c>
      <c r="AE1899">
        <v>0</v>
      </c>
      <c r="AF1899">
        <v>287.30408</v>
      </c>
    </row>
    <row r="1900" spans="1:32" x14ac:dyDescent="0.3">
      <c r="A1900">
        <v>2802932</v>
      </c>
      <c r="B1900">
        <v>1</v>
      </c>
      <c r="C1900" t="s">
        <v>83</v>
      </c>
      <c r="D1900" t="s">
        <v>130</v>
      </c>
      <c r="E1900" t="s">
        <v>7215</v>
      </c>
      <c r="F1900" t="s">
        <v>7216</v>
      </c>
      <c r="G1900" t="s">
        <v>31549</v>
      </c>
      <c r="H1900" t="s">
        <v>134</v>
      </c>
      <c r="I1900" t="s">
        <v>79</v>
      </c>
      <c r="J1900" t="s">
        <v>135</v>
      </c>
      <c r="K1900" t="s">
        <v>22</v>
      </c>
      <c r="L1900" t="s">
        <v>136</v>
      </c>
      <c r="M1900" t="s">
        <v>7217</v>
      </c>
      <c r="N1900" t="s">
        <v>7218</v>
      </c>
      <c r="O1900">
        <v>0.35249999999999998</v>
      </c>
      <c r="P1900">
        <v>5</v>
      </c>
      <c r="Q1900">
        <v>591</v>
      </c>
      <c r="R1900">
        <v>4</v>
      </c>
      <c r="S1900">
        <v>10</v>
      </c>
      <c r="T1900">
        <v>17</v>
      </c>
      <c r="U1900">
        <v>63</v>
      </c>
      <c r="V1900">
        <v>4</v>
      </c>
      <c r="W1900">
        <v>0</v>
      </c>
      <c r="X1900">
        <v>211.46323000000001</v>
      </c>
      <c r="Y1900">
        <v>41.513012000000003</v>
      </c>
      <c r="Z1900">
        <v>1.2071452</v>
      </c>
      <c r="AA1900">
        <v>2.9981390999999999</v>
      </c>
      <c r="AB1900">
        <v>102.72763999999999</v>
      </c>
      <c r="AC1900">
        <v>27.015402000000002</v>
      </c>
      <c r="AD1900">
        <v>329.92606000000001</v>
      </c>
      <c r="AE1900">
        <v>0</v>
      </c>
      <c r="AF1900">
        <v>716.85064999999997</v>
      </c>
    </row>
    <row r="1901" spans="1:32" x14ac:dyDescent="0.3">
      <c r="A1901">
        <v>2802680</v>
      </c>
      <c r="B1901">
        <v>1</v>
      </c>
      <c r="C1901" t="s">
        <v>82</v>
      </c>
      <c r="D1901" t="s">
        <v>94</v>
      </c>
      <c r="E1901" t="s">
        <v>7219</v>
      </c>
      <c r="F1901" t="s">
        <v>7220</v>
      </c>
      <c r="G1901" t="s">
        <v>31552</v>
      </c>
      <c r="H1901" t="s">
        <v>145</v>
      </c>
      <c r="I1901" t="s">
        <v>78</v>
      </c>
      <c r="J1901" t="s">
        <v>135</v>
      </c>
      <c r="K1901" t="s">
        <v>22</v>
      </c>
      <c r="L1901" t="s">
        <v>136</v>
      </c>
      <c r="M1901" t="s">
        <v>7221</v>
      </c>
      <c r="N1901" t="s">
        <v>7222</v>
      </c>
      <c r="O1901">
        <v>0.62638888888888888</v>
      </c>
      <c r="P1901">
        <v>0</v>
      </c>
      <c r="Q1901">
        <v>78</v>
      </c>
      <c r="R1901">
        <v>0</v>
      </c>
      <c r="S1901">
        <v>0</v>
      </c>
      <c r="T1901">
        <v>0</v>
      </c>
      <c r="U1901">
        <v>12</v>
      </c>
      <c r="V1901">
        <v>0</v>
      </c>
      <c r="W1901">
        <v>0</v>
      </c>
      <c r="X1901">
        <v>0</v>
      </c>
      <c r="Y1901">
        <v>6.8138328000000001</v>
      </c>
      <c r="Z1901">
        <v>0</v>
      </c>
      <c r="AA1901">
        <v>0</v>
      </c>
      <c r="AB1901">
        <v>0</v>
      </c>
      <c r="AC1901">
        <v>4.7975430000000001</v>
      </c>
      <c r="AD1901">
        <v>0</v>
      </c>
      <c r="AE1901">
        <v>0</v>
      </c>
      <c r="AF1901">
        <v>11.611376</v>
      </c>
    </row>
    <row r="1902" spans="1:32" x14ac:dyDescent="0.3">
      <c r="A1902">
        <v>2802640</v>
      </c>
      <c r="B1902">
        <v>1</v>
      </c>
      <c r="C1902" t="s">
        <v>82</v>
      </c>
      <c r="D1902" t="s">
        <v>86</v>
      </c>
      <c r="E1902" t="s">
        <v>7223</v>
      </c>
      <c r="F1902" t="s">
        <v>7224</v>
      </c>
      <c r="G1902" t="s">
        <v>31548</v>
      </c>
      <c r="H1902" t="s">
        <v>333</v>
      </c>
      <c r="I1902" t="s">
        <v>78</v>
      </c>
      <c r="J1902" t="s">
        <v>135</v>
      </c>
      <c r="K1902" t="s">
        <v>22</v>
      </c>
      <c r="L1902" t="s">
        <v>136</v>
      </c>
      <c r="M1902" t="s">
        <v>7225</v>
      </c>
      <c r="N1902" t="s">
        <v>7226</v>
      </c>
      <c r="O1902">
        <v>5.1530555555555555</v>
      </c>
      <c r="P1902">
        <v>0</v>
      </c>
      <c r="Q1902">
        <v>2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0.43425207999999998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0.43425207999999998</v>
      </c>
    </row>
    <row r="1903" spans="1:32" x14ac:dyDescent="0.3">
      <c r="A1903">
        <v>2802440</v>
      </c>
      <c r="B1903">
        <v>1</v>
      </c>
      <c r="C1903" t="s">
        <v>83</v>
      </c>
      <c r="D1903" t="s">
        <v>116</v>
      </c>
      <c r="E1903" t="s">
        <v>7227</v>
      </c>
      <c r="F1903" t="s">
        <v>7228</v>
      </c>
      <c r="G1903" t="s">
        <v>31548</v>
      </c>
      <c r="H1903" t="s">
        <v>333</v>
      </c>
      <c r="I1903" t="s">
        <v>78</v>
      </c>
      <c r="J1903" t="s">
        <v>135</v>
      </c>
      <c r="K1903" t="s">
        <v>22</v>
      </c>
      <c r="L1903" t="s">
        <v>136</v>
      </c>
      <c r="M1903" t="s">
        <v>7229</v>
      </c>
      <c r="N1903" t="s">
        <v>7230</v>
      </c>
      <c r="O1903">
        <v>4.490277777777778</v>
      </c>
      <c r="P1903">
        <v>0</v>
      </c>
      <c r="Q1903">
        <v>1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7.8550993999999999E-2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7.8550993999999999E-2</v>
      </c>
    </row>
    <row r="1904" spans="1:32" x14ac:dyDescent="0.3">
      <c r="A1904">
        <v>2802446</v>
      </c>
      <c r="B1904">
        <v>1</v>
      </c>
      <c r="C1904" t="s">
        <v>83</v>
      </c>
      <c r="D1904" t="s">
        <v>123</v>
      </c>
      <c r="E1904" t="s">
        <v>7231</v>
      </c>
      <c r="F1904" t="s">
        <v>7232</v>
      </c>
      <c r="G1904" t="s">
        <v>31551</v>
      </c>
      <c r="H1904" t="s">
        <v>672</v>
      </c>
      <c r="I1904" t="s">
        <v>79</v>
      </c>
      <c r="J1904" t="s">
        <v>135</v>
      </c>
      <c r="K1904" t="s">
        <v>22</v>
      </c>
      <c r="L1904" t="s">
        <v>136</v>
      </c>
      <c r="M1904" t="s">
        <v>7233</v>
      </c>
      <c r="N1904" t="s">
        <v>7234</v>
      </c>
      <c r="O1904">
        <v>1.8386111111111112</v>
      </c>
      <c r="P1904">
        <v>0</v>
      </c>
      <c r="Q1904">
        <v>0</v>
      </c>
      <c r="R1904">
        <v>7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10.570285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10.570285</v>
      </c>
    </row>
    <row r="1905" spans="1:32" x14ac:dyDescent="0.3">
      <c r="A1905">
        <v>2802423</v>
      </c>
      <c r="B1905">
        <v>1</v>
      </c>
      <c r="C1905" t="s">
        <v>83</v>
      </c>
      <c r="D1905" t="s">
        <v>130</v>
      </c>
      <c r="E1905" t="s">
        <v>7235</v>
      </c>
      <c r="F1905" t="s">
        <v>7236</v>
      </c>
      <c r="G1905" t="s">
        <v>31549</v>
      </c>
      <c r="H1905" t="s">
        <v>145</v>
      </c>
      <c r="I1905" t="s">
        <v>79</v>
      </c>
      <c r="J1905" t="s">
        <v>135</v>
      </c>
      <c r="K1905" t="s">
        <v>22</v>
      </c>
      <c r="L1905" t="s">
        <v>136</v>
      </c>
      <c r="M1905" t="s">
        <v>7237</v>
      </c>
      <c r="N1905" t="s">
        <v>7238</v>
      </c>
      <c r="O1905">
        <v>4.4058333333333337</v>
      </c>
      <c r="P1905">
        <v>0</v>
      </c>
      <c r="Q1905">
        <v>47</v>
      </c>
      <c r="R1905">
        <v>0</v>
      </c>
      <c r="S1905">
        <v>1</v>
      </c>
      <c r="T1905">
        <v>0</v>
      </c>
      <c r="U1905">
        <v>5</v>
      </c>
      <c r="V1905">
        <v>0</v>
      </c>
      <c r="W1905">
        <v>0</v>
      </c>
      <c r="X1905">
        <v>0</v>
      </c>
      <c r="Y1905">
        <v>54.492542</v>
      </c>
      <c r="Z1905">
        <v>0</v>
      </c>
      <c r="AA1905">
        <v>0.45516893000000003</v>
      </c>
      <c r="AB1905">
        <v>0</v>
      </c>
      <c r="AC1905">
        <v>5.1089034</v>
      </c>
      <c r="AD1905">
        <v>0</v>
      </c>
      <c r="AE1905">
        <v>0</v>
      </c>
      <c r="AF1905">
        <v>60.056614000000003</v>
      </c>
    </row>
    <row r="1906" spans="1:32" x14ac:dyDescent="0.3">
      <c r="A1906">
        <v>2802386</v>
      </c>
      <c r="B1906">
        <v>1</v>
      </c>
      <c r="C1906" t="s">
        <v>82</v>
      </c>
      <c r="D1906" t="s">
        <v>89</v>
      </c>
      <c r="E1906" t="s">
        <v>7239</v>
      </c>
      <c r="F1906" t="s">
        <v>7240</v>
      </c>
      <c r="G1906" t="s">
        <v>31546</v>
      </c>
      <c r="H1906" t="s">
        <v>223</v>
      </c>
      <c r="I1906" t="s">
        <v>78</v>
      </c>
      <c r="J1906" t="s">
        <v>135</v>
      </c>
      <c r="K1906" t="s">
        <v>22</v>
      </c>
      <c r="L1906" t="s">
        <v>136</v>
      </c>
      <c r="M1906" t="s">
        <v>7241</v>
      </c>
      <c r="N1906" t="s">
        <v>7242</v>
      </c>
      <c r="O1906">
        <v>0.67500000000000004</v>
      </c>
      <c r="P1906">
        <v>0</v>
      </c>
      <c r="Q1906">
        <v>4</v>
      </c>
      <c r="R1906">
        <v>0</v>
      </c>
      <c r="S1906">
        <v>4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0.58972234000000001</v>
      </c>
      <c r="Z1906">
        <v>0</v>
      </c>
      <c r="AA1906">
        <v>0.75931685999999998</v>
      </c>
      <c r="AB1906">
        <v>0</v>
      </c>
      <c r="AC1906">
        <v>0</v>
      </c>
      <c r="AD1906">
        <v>0</v>
      </c>
      <c r="AE1906">
        <v>0</v>
      </c>
      <c r="AF1906">
        <v>1.3490392</v>
      </c>
    </row>
    <row r="1907" spans="1:32" x14ac:dyDescent="0.3">
      <c r="A1907">
        <v>2802018</v>
      </c>
      <c r="B1907">
        <v>1</v>
      </c>
      <c r="C1907" t="s">
        <v>82</v>
      </c>
      <c r="D1907" t="s">
        <v>84</v>
      </c>
      <c r="E1907" t="s">
        <v>7243</v>
      </c>
      <c r="F1907" t="s">
        <v>7244</v>
      </c>
      <c r="G1907" t="s">
        <v>31551</v>
      </c>
      <c r="H1907" t="s">
        <v>672</v>
      </c>
      <c r="I1907" t="s">
        <v>79</v>
      </c>
      <c r="J1907" t="s">
        <v>135</v>
      </c>
      <c r="K1907" t="s">
        <v>22</v>
      </c>
      <c r="L1907" t="s">
        <v>136</v>
      </c>
      <c r="M1907" t="s">
        <v>7245</v>
      </c>
      <c r="N1907" t="s">
        <v>7246</v>
      </c>
      <c r="O1907">
        <v>4.8658333333333337</v>
      </c>
      <c r="P1907">
        <v>0</v>
      </c>
      <c r="Q1907">
        <v>41</v>
      </c>
      <c r="R1907">
        <v>0</v>
      </c>
      <c r="S1907">
        <v>0</v>
      </c>
      <c r="T1907">
        <v>0</v>
      </c>
      <c r="U1907">
        <v>5</v>
      </c>
      <c r="V1907">
        <v>0</v>
      </c>
      <c r="W1907">
        <v>0</v>
      </c>
      <c r="X1907">
        <v>0</v>
      </c>
      <c r="Y1907">
        <v>35.941400000000002</v>
      </c>
      <c r="Z1907">
        <v>0</v>
      </c>
      <c r="AA1907">
        <v>0</v>
      </c>
      <c r="AB1907">
        <v>0</v>
      </c>
      <c r="AC1907">
        <v>76.090040000000002</v>
      </c>
      <c r="AD1907">
        <v>0</v>
      </c>
      <c r="AE1907">
        <v>0</v>
      </c>
      <c r="AF1907">
        <v>112.03144</v>
      </c>
    </row>
    <row r="1908" spans="1:32" x14ac:dyDescent="0.3">
      <c r="A1908">
        <v>2801998</v>
      </c>
      <c r="B1908">
        <v>1</v>
      </c>
      <c r="C1908" t="s">
        <v>82</v>
      </c>
      <c r="D1908" t="s">
        <v>84</v>
      </c>
      <c r="E1908" t="s">
        <v>7247</v>
      </c>
      <c r="F1908" t="s">
        <v>7248</v>
      </c>
      <c r="G1908" t="s">
        <v>31551</v>
      </c>
      <c r="H1908" t="s">
        <v>672</v>
      </c>
      <c r="I1908" t="s">
        <v>79</v>
      </c>
      <c r="J1908" t="s">
        <v>135</v>
      </c>
      <c r="K1908" t="s">
        <v>22</v>
      </c>
      <c r="L1908" t="s">
        <v>136</v>
      </c>
      <c r="M1908" t="s">
        <v>7249</v>
      </c>
      <c r="N1908" t="s">
        <v>7250</v>
      </c>
      <c r="O1908">
        <v>1.1775</v>
      </c>
      <c r="P1908">
        <v>1</v>
      </c>
      <c r="Q1908">
        <v>0</v>
      </c>
      <c r="R1908">
        <v>2</v>
      </c>
      <c r="S1908">
        <v>0</v>
      </c>
      <c r="T1908">
        <v>4</v>
      </c>
      <c r="U1908">
        <v>0</v>
      </c>
      <c r="V1908">
        <v>0</v>
      </c>
      <c r="W1908">
        <v>0</v>
      </c>
      <c r="X1908">
        <v>0.31369715999999997</v>
      </c>
      <c r="Y1908">
        <v>0</v>
      </c>
      <c r="Z1908">
        <v>1.4288609000000001</v>
      </c>
      <c r="AA1908">
        <v>0</v>
      </c>
      <c r="AB1908">
        <v>66.736059999999995</v>
      </c>
      <c r="AC1908">
        <v>0</v>
      </c>
      <c r="AD1908">
        <v>0</v>
      </c>
      <c r="AE1908">
        <v>0</v>
      </c>
      <c r="AF1908">
        <v>68.478620000000006</v>
      </c>
    </row>
    <row r="1909" spans="1:32" x14ac:dyDescent="0.3">
      <c r="A1909">
        <v>2801771</v>
      </c>
      <c r="B1909">
        <v>1</v>
      </c>
      <c r="C1909" t="s">
        <v>82</v>
      </c>
      <c r="D1909" t="s">
        <v>88</v>
      </c>
      <c r="E1909" t="s">
        <v>7251</v>
      </c>
      <c r="F1909" t="s">
        <v>7252</v>
      </c>
      <c r="G1909" t="s">
        <v>31545</v>
      </c>
      <c r="H1909" t="s">
        <v>185</v>
      </c>
      <c r="I1909" t="s">
        <v>79</v>
      </c>
      <c r="J1909" t="s">
        <v>135</v>
      </c>
      <c r="K1909" t="s">
        <v>22</v>
      </c>
      <c r="L1909" t="s">
        <v>136</v>
      </c>
      <c r="M1909" t="s">
        <v>7253</v>
      </c>
      <c r="N1909" t="s">
        <v>7254</v>
      </c>
      <c r="O1909">
        <v>9.8333333333333328E-2</v>
      </c>
      <c r="P1909">
        <v>1</v>
      </c>
      <c r="Q1909">
        <v>728</v>
      </c>
      <c r="R1909">
        <v>2</v>
      </c>
      <c r="S1909">
        <v>28</v>
      </c>
      <c r="T1909">
        <v>25</v>
      </c>
      <c r="U1909">
        <v>98</v>
      </c>
      <c r="V1909">
        <v>0</v>
      </c>
      <c r="W1909">
        <v>0</v>
      </c>
      <c r="X1909">
        <v>2.1443112E-2</v>
      </c>
      <c r="Y1909">
        <v>13.773381000000001</v>
      </c>
      <c r="Z1909">
        <v>0.47959235</v>
      </c>
      <c r="AA1909">
        <v>0.44216519999999998</v>
      </c>
      <c r="AB1909">
        <v>4.1938899999999997</v>
      </c>
      <c r="AC1909">
        <v>7.1885076000000003</v>
      </c>
      <c r="AD1909">
        <v>0</v>
      </c>
      <c r="AE1909">
        <v>0</v>
      </c>
      <c r="AF1909">
        <v>26.098980000000001</v>
      </c>
    </row>
    <row r="1910" spans="1:32" x14ac:dyDescent="0.3">
      <c r="A1910">
        <v>2801676</v>
      </c>
      <c r="B1910">
        <v>1</v>
      </c>
      <c r="C1910" t="s">
        <v>82</v>
      </c>
      <c r="D1910" t="s">
        <v>107</v>
      </c>
      <c r="E1910" t="s">
        <v>7255</v>
      </c>
      <c r="F1910" t="s">
        <v>7256</v>
      </c>
      <c r="G1910" t="s">
        <v>31546</v>
      </c>
      <c r="H1910" t="s">
        <v>1432</v>
      </c>
      <c r="I1910" t="s">
        <v>78</v>
      </c>
      <c r="J1910" t="s">
        <v>135</v>
      </c>
      <c r="K1910" t="s">
        <v>22</v>
      </c>
      <c r="L1910" t="s">
        <v>136</v>
      </c>
      <c r="M1910" t="s">
        <v>7257</v>
      </c>
      <c r="N1910" t="s">
        <v>7258</v>
      </c>
      <c r="O1910">
        <v>4.0338888888888889</v>
      </c>
      <c r="P1910">
        <v>0</v>
      </c>
      <c r="Q1910">
        <v>37</v>
      </c>
      <c r="R1910">
        <v>0</v>
      </c>
      <c r="S1910">
        <v>0</v>
      </c>
      <c r="T1910">
        <v>0</v>
      </c>
      <c r="U1910">
        <v>10</v>
      </c>
      <c r="V1910">
        <v>0</v>
      </c>
      <c r="W1910">
        <v>0</v>
      </c>
      <c r="X1910">
        <v>0</v>
      </c>
      <c r="Y1910">
        <v>82.415886</v>
      </c>
      <c r="Z1910">
        <v>0</v>
      </c>
      <c r="AA1910">
        <v>0</v>
      </c>
      <c r="AB1910">
        <v>0</v>
      </c>
      <c r="AC1910">
        <v>145.11311000000001</v>
      </c>
      <c r="AD1910">
        <v>0</v>
      </c>
      <c r="AE1910">
        <v>0</v>
      </c>
      <c r="AF1910">
        <v>227.529</v>
      </c>
    </row>
    <row r="1911" spans="1:32" x14ac:dyDescent="0.3">
      <c r="A1911">
        <v>2801661</v>
      </c>
      <c r="B1911">
        <v>1</v>
      </c>
      <c r="C1911" t="s">
        <v>82</v>
      </c>
      <c r="D1911" t="s">
        <v>94</v>
      </c>
      <c r="E1911" t="s">
        <v>7259</v>
      </c>
      <c r="F1911" t="s">
        <v>7260</v>
      </c>
      <c r="G1911" t="s">
        <v>31549</v>
      </c>
      <c r="H1911" t="s">
        <v>134</v>
      </c>
      <c r="I1911" t="s">
        <v>79</v>
      </c>
      <c r="J1911" t="s">
        <v>135</v>
      </c>
      <c r="K1911" t="s">
        <v>22</v>
      </c>
      <c r="L1911" t="s">
        <v>136</v>
      </c>
      <c r="M1911" t="s">
        <v>7261</v>
      </c>
      <c r="N1911" t="s">
        <v>7262</v>
      </c>
      <c r="O1911">
        <v>0.82777777777777772</v>
      </c>
      <c r="P1911">
        <v>10</v>
      </c>
      <c r="Q1911">
        <v>241</v>
      </c>
      <c r="R1911">
        <v>56</v>
      </c>
      <c r="S1911">
        <v>60</v>
      </c>
      <c r="T1911">
        <v>19</v>
      </c>
      <c r="U1911">
        <v>29</v>
      </c>
      <c r="V1911">
        <v>2</v>
      </c>
      <c r="W1911">
        <v>0</v>
      </c>
      <c r="X1911">
        <v>6.8619519999999996</v>
      </c>
      <c r="Y1911">
        <v>26.483678999999999</v>
      </c>
      <c r="Z1911">
        <v>15.733688000000001</v>
      </c>
      <c r="AA1911">
        <v>11.628610999999999</v>
      </c>
      <c r="AB1911">
        <v>56.91986</v>
      </c>
      <c r="AC1911">
        <v>11.701046</v>
      </c>
      <c r="AD1911">
        <v>25.020077000000001</v>
      </c>
      <c r="AE1911">
        <v>0</v>
      </c>
      <c r="AF1911">
        <v>154.34889999999999</v>
      </c>
    </row>
    <row r="1912" spans="1:32" x14ac:dyDescent="0.3">
      <c r="A1912">
        <v>2801673</v>
      </c>
      <c r="B1912">
        <v>1</v>
      </c>
      <c r="C1912" t="s">
        <v>83</v>
      </c>
      <c r="D1912" t="s">
        <v>115</v>
      </c>
      <c r="E1912" t="s">
        <v>7263</v>
      </c>
      <c r="F1912" t="s">
        <v>7264</v>
      </c>
      <c r="G1912" t="s">
        <v>31545</v>
      </c>
      <c r="H1912" t="s">
        <v>134</v>
      </c>
      <c r="I1912" t="s">
        <v>79</v>
      </c>
      <c r="J1912" t="s">
        <v>135</v>
      </c>
      <c r="K1912" t="s">
        <v>22</v>
      </c>
      <c r="L1912" t="s">
        <v>136</v>
      </c>
      <c r="M1912" t="s">
        <v>7265</v>
      </c>
      <c r="N1912" t="s">
        <v>7266</v>
      </c>
      <c r="O1912">
        <v>0.17083333333333334</v>
      </c>
      <c r="P1912">
        <v>5</v>
      </c>
      <c r="Q1912">
        <v>2795</v>
      </c>
      <c r="R1912">
        <v>61</v>
      </c>
      <c r="S1912">
        <v>586</v>
      </c>
      <c r="T1912">
        <v>13</v>
      </c>
      <c r="U1912">
        <v>387</v>
      </c>
      <c r="V1912">
        <v>4</v>
      </c>
      <c r="W1912">
        <v>1</v>
      </c>
      <c r="X1912">
        <v>9.4806430000000006</v>
      </c>
      <c r="Y1912">
        <v>75.679490000000001</v>
      </c>
      <c r="Z1912">
        <v>1.443457</v>
      </c>
      <c r="AA1912">
        <v>12.897376</v>
      </c>
      <c r="AB1912">
        <v>7.2833420000000002</v>
      </c>
      <c r="AC1912">
        <v>20.226599</v>
      </c>
      <c r="AD1912">
        <v>7.5713929999999996</v>
      </c>
      <c r="AE1912">
        <v>0.78478630000000005</v>
      </c>
      <c r="AF1912">
        <v>135.36707999999999</v>
      </c>
    </row>
    <row r="1913" spans="1:32" x14ac:dyDescent="0.3">
      <c r="A1913">
        <v>2801666</v>
      </c>
      <c r="B1913">
        <v>1</v>
      </c>
      <c r="C1913" t="s">
        <v>82</v>
      </c>
      <c r="D1913" t="s">
        <v>99</v>
      </c>
      <c r="E1913" t="s">
        <v>7009</v>
      </c>
      <c r="F1913" t="s">
        <v>842</v>
      </c>
      <c r="G1913" t="s">
        <v>31545</v>
      </c>
      <c r="H1913" t="s">
        <v>648</v>
      </c>
      <c r="I1913" t="s">
        <v>79</v>
      </c>
      <c r="J1913" t="s">
        <v>135</v>
      </c>
      <c r="K1913" t="s">
        <v>22</v>
      </c>
      <c r="L1913" t="s">
        <v>186</v>
      </c>
      <c r="M1913" t="s">
        <v>7267</v>
      </c>
      <c r="N1913" t="s">
        <v>7268</v>
      </c>
      <c r="O1913">
        <v>7.27</v>
      </c>
      <c r="P1913">
        <v>4</v>
      </c>
      <c r="Q1913">
        <v>972</v>
      </c>
      <c r="R1913">
        <v>14</v>
      </c>
      <c r="S1913">
        <v>132</v>
      </c>
      <c r="T1913">
        <v>20</v>
      </c>
      <c r="U1913">
        <v>82</v>
      </c>
      <c r="V1913">
        <v>0</v>
      </c>
      <c r="W1913">
        <v>4</v>
      </c>
      <c r="X1913">
        <v>76.723789999999994</v>
      </c>
      <c r="Y1913">
        <v>978.46669999999995</v>
      </c>
      <c r="Z1913">
        <v>75.496859999999998</v>
      </c>
      <c r="AA1913">
        <v>325.28214000000003</v>
      </c>
      <c r="AB1913">
        <v>699.0299</v>
      </c>
      <c r="AC1913">
        <v>207.91495</v>
      </c>
      <c r="AD1913">
        <v>0</v>
      </c>
      <c r="AE1913">
        <v>52.607554999999998</v>
      </c>
      <c r="AF1913">
        <v>2415.5219999999999</v>
      </c>
    </row>
    <row r="1914" spans="1:32" x14ac:dyDescent="0.3">
      <c r="A1914">
        <v>2801604</v>
      </c>
      <c r="B1914">
        <v>1</v>
      </c>
      <c r="C1914" t="s">
        <v>82</v>
      </c>
      <c r="D1914" t="s">
        <v>91</v>
      </c>
      <c r="E1914" t="s">
        <v>7269</v>
      </c>
      <c r="F1914" t="s">
        <v>7270</v>
      </c>
      <c r="G1914" t="s">
        <v>31552</v>
      </c>
      <c r="H1914" t="s">
        <v>648</v>
      </c>
      <c r="I1914" t="s">
        <v>78</v>
      </c>
      <c r="J1914" t="s">
        <v>135</v>
      </c>
      <c r="K1914" t="s">
        <v>22</v>
      </c>
      <c r="L1914" t="s">
        <v>186</v>
      </c>
      <c r="M1914" t="s">
        <v>7271</v>
      </c>
      <c r="N1914" t="s">
        <v>7272</v>
      </c>
      <c r="O1914">
        <v>5.9752777777777775</v>
      </c>
      <c r="P1914">
        <v>0</v>
      </c>
      <c r="Q1914">
        <v>22</v>
      </c>
      <c r="R1914">
        <v>0</v>
      </c>
      <c r="S1914">
        <v>0</v>
      </c>
      <c r="T1914">
        <v>0</v>
      </c>
      <c r="U1914">
        <v>10</v>
      </c>
      <c r="V1914">
        <v>0</v>
      </c>
      <c r="W1914">
        <v>0</v>
      </c>
      <c r="X1914">
        <v>0</v>
      </c>
      <c r="Y1914">
        <v>35.602449999999997</v>
      </c>
      <c r="Z1914">
        <v>0</v>
      </c>
      <c r="AA1914">
        <v>0</v>
      </c>
      <c r="AB1914">
        <v>0</v>
      </c>
      <c r="AC1914">
        <v>148.08975000000001</v>
      </c>
      <c r="AD1914">
        <v>0</v>
      </c>
      <c r="AE1914">
        <v>0</v>
      </c>
      <c r="AF1914">
        <v>183.69220000000001</v>
      </c>
    </row>
    <row r="1915" spans="1:32" x14ac:dyDescent="0.3">
      <c r="A1915">
        <v>2801609</v>
      </c>
      <c r="B1915">
        <v>1</v>
      </c>
      <c r="C1915" t="s">
        <v>82</v>
      </c>
      <c r="D1915" t="s">
        <v>95</v>
      </c>
      <c r="E1915" t="s">
        <v>7273</v>
      </c>
      <c r="F1915" t="s">
        <v>7274</v>
      </c>
      <c r="G1915" t="s">
        <v>31546</v>
      </c>
      <c r="H1915" t="s">
        <v>145</v>
      </c>
      <c r="I1915" t="s">
        <v>78</v>
      </c>
      <c r="J1915" t="s">
        <v>135</v>
      </c>
      <c r="K1915" t="s">
        <v>22</v>
      </c>
      <c r="L1915" t="s">
        <v>136</v>
      </c>
      <c r="M1915" t="s">
        <v>7275</v>
      </c>
      <c r="N1915" t="s">
        <v>7276</v>
      </c>
      <c r="O1915">
        <v>0.83499999999999996</v>
      </c>
      <c r="P1915">
        <v>0</v>
      </c>
      <c r="Q1915">
        <v>89</v>
      </c>
      <c r="R1915">
        <v>0</v>
      </c>
      <c r="S1915">
        <v>0</v>
      </c>
      <c r="T1915">
        <v>0</v>
      </c>
      <c r="U1915">
        <v>7</v>
      </c>
      <c r="V1915">
        <v>0</v>
      </c>
      <c r="W1915">
        <v>0</v>
      </c>
      <c r="X1915">
        <v>0</v>
      </c>
      <c r="Y1915">
        <v>31.411470000000001</v>
      </c>
      <c r="Z1915">
        <v>0</v>
      </c>
      <c r="AA1915">
        <v>0</v>
      </c>
      <c r="AB1915">
        <v>0</v>
      </c>
      <c r="AC1915">
        <v>4.0420309999999997</v>
      </c>
      <c r="AD1915">
        <v>0</v>
      </c>
      <c r="AE1915">
        <v>0</v>
      </c>
      <c r="AF1915">
        <v>35.453502999999998</v>
      </c>
    </row>
    <row r="1916" spans="1:32" x14ac:dyDescent="0.3">
      <c r="A1916">
        <v>2801782</v>
      </c>
      <c r="B1916">
        <v>1</v>
      </c>
      <c r="C1916" t="s">
        <v>82</v>
      </c>
      <c r="D1916" t="s">
        <v>99</v>
      </c>
      <c r="E1916" t="s">
        <v>153</v>
      </c>
      <c r="F1916" t="s">
        <v>154</v>
      </c>
      <c r="G1916" t="s">
        <v>31545</v>
      </c>
      <c r="H1916" t="s">
        <v>648</v>
      </c>
      <c r="I1916" t="s">
        <v>79</v>
      </c>
      <c r="J1916" t="s">
        <v>135</v>
      </c>
      <c r="K1916" t="s">
        <v>22</v>
      </c>
      <c r="L1916" t="s">
        <v>186</v>
      </c>
      <c r="M1916" t="s">
        <v>7277</v>
      </c>
      <c r="N1916" t="s">
        <v>7278</v>
      </c>
      <c r="O1916">
        <v>4.8433333333333337</v>
      </c>
      <c r="P1916">
        <v>4</v>
      </c>
      <c r="Q1916">
        <v>7598</v>
      </c>
      <c r="R1916">
        <v>1</v>
      </c>
      <c r="S1916">
        <v>122</v>
      </c>
      <c r="T1916">
        <v>22</v>
      </c>
      <c r="U1916">
        <v>835</v>
      </c>
      <c r="V1916">
        <v>1</v>
      </c>
      <c r="W1916">
        <v>4</v>
      </c>
      <c r="X1916">
        <v>54.665550000000003</v>
      </c>
      <c r="Y1916">
        <v>7608.5522000000001</v>
      </c>
      <c r="Z1916">
        <v>3.0431246999999999</v>
      </c>
      <c r="AA1916">
        <v>137.66679999999999</v>
      </c>
      <c r="AB1916">
        <v>2251.884</v>
      </c>
      <c r="AC1916">
        <v>3485.0254</v>
      </c>
      <c r="AD1916">
        <v>583.49054000000001</v>
      </c>
      <c r="AE1916">
        <v>15.04913</v>
      </c>
      <c r="AF1916">
        <v>14139.377</v>
      </c>
    </row>
    <row r="1917" spans="1:32" x14ac:dyDescent="0.3">
      <c r="A1917">
        <v>2801602</v>
      </c>
      <c r="B1917">
        <v>1</v>
      </c>
      <c r="C1917" t="s">
        <v>82</v>
      </c>
      <c r="D1917" t="s">
        <v>106</v>
      </c>
      <c r="E1917" t="s">
        <v>1895</v>
      </c>
      <c r="F1917" t="s">
        <v>1896</v>
      </c>
      <c r="G1917" t="s">
        <v>31552</v>
      </c>
      <c r="H1917" t="s">
        <v>145</v>
      </c>
      <c r="I1917" t="s">
        <v>78</v>
      </c>
      <c r="J1917" t="s">
        <v>135</v>
      </c>
      <c r="K1917" t="s">
        <v>22</v>
      </c>
      <c r="L1917" t="s">
        <v>136</v>
      </c>
      <c r="M1917" t="s">
        <v>7279</v>
      </c>
      <c r="N1917" t="s">
        <v>7280</v>
      </c>
      <c r="O1917">
        <v>7.6063888888888886</v>
      </c>
      <c r="P1917">
        <v>0</v>
      </c>
      <c r="Q1917">
        <v>208</v>
      </c>
      <c r="R1917">
        <v>0</v>
      </c>
      <c r="S1917">
        <v>12</v>
      </c>
      <c r="T1917">
        <v>0</v>
      </c>
      <c r="U1917">
        <v>8</v>
      </c>
      <c r="V1917">
        <v>0</v>
      </c>
      <c r="W1917">
        <v>0</v>
      </c>
      <c r="X1917">
        <v>0</v>
      </c>
      <c r="Y1917">
        <v>361.80419999999998</v>
      </c>
      <c r="Z1917">
        <v>0</v>
      </c>
      <c r="AA1917">
        <v>4.2474202999999999</v>
      </c>
      <c r="AB1917">
        <v>0</v>
      </c>
      <c r="AC1917">
        <v>29.901558000000001</v>
      </c>
      <c r="AD1917">
        <v>0</v>
      </c>
      <c r="AE1917">
        <v>0</v>
      </c>
      <c r="AF1917">
        <v>395.95319999999998</v>
      </c>
    </row>
    <row r="1918" spans="1:32" x14ac:dyDescent="0.3">
      <c r="A1918">
        <v>2801591</v>
      </c>
      <c r="B1918">
        <v>1</v>
      </c>
      <c r="C1918" t="s">
        <v>83</v>
      </c>
      <c r="D1918" t="s">
        <v>130</v>
      </c>
      <c r="E1918" t="s">
        <v>7281</v>
      </c>
      <c r="F1918" t="s">
        <v>7282</v>
      </c>
      <c r="G1918" t="s">
        <v>31550</v>
      </c>
      <c r="H1918" t="s">
        <v>1432</v>
      </c>
      <c r="I1918" t="s">
        <v>78</v>
      </c>
      <c r="J1918" t="s">
        <v>135</v>
      </c>
      <c r="K1918" t="s">
        <v>22</v>
      </c>
      <c r="L1918" t="s">
        <v>136</v>
      </c>
      <c r="M1918" t="s">
        <v>7283</v>
      </c>
      <c r="N1918" t="s">
        <v>7284</v>
      </c>
      <c r="O1918">
        <v>3.3361111111111112</v>
      </c>
      <c r="P1918">
        <v>0</v>
      </c>
      <c r="Q1918">
        <v>119</v>
      </c>
      <c r="R1918">
        <v>0</v>
      </c>
      <c r="S1918">
        <v>0</v>
      </c>
      <c r="T1918">
        <v>0</v>
      </c>
      <c r="U1918">
        <v>18</v>
      </c>
      <c r="V1918">
        <v>0</v>
      </c>
      <c r="W1918">
        <v>0</v>
      </c>
      <c r="X1918">
        <v>0</v>
      </c>
      <c r="Y1918">
        <v>94.367615000000001</v>
      </c>
      <c r="Z1918">
        <v>0</v>
      </c>
      <c r="AA1918">
        <v>0</v>
      </c>
      <c r="AB1918">
        <v>0</v>
      </c>
      <c r="AC1918">
        <v>27.686722</v>
      </c>
      <c r="AD1918">
        <v>0</v>
      </c>
      <c r="AE1918">
        <v>0</v>
      </c>
      <c r="AF1918">
        <v>122.05434</v>
      </c>
    </row>
    <row r="1919" spans="1:32" x14ac:dyDescent="0.3">
      <c r="A1919">
        <v>2801037</v>
      </c>
      <c r="B1919">
        <v>2</v>
      </c>
      <c r="C1919" t="s">
        <v>82</v>
      </c>
      <c r="D1919" t="s">
        <v>88</v>
      </c>
      <c r="E1919" t="s">
        <v>4216</v>
      </c>
      <c r="F1919" t="s">
        <v>4217</v>
      </c>
      <c r="G1919" t="s">
        <v>31552</v>
      </c>
      <c r="H1919" t="s">
        <v>893</v>
      </c>
      <c r="I1919" t="s">
        <v>78</v>
      </c>
      <c r="J1919" t="s">
        <v>135</v>
      </c>
      <c r="K1919" t="s">
        <v>22</v>
      </c>
      <c r="L1919" t="s">
        <v>136</v>
      </c>
      <c r="M1919" t="s">
        <v>7285</v>
      </c>
      <c r="N1919" t="s">
        <v>7286</v>
      </c>
      <c r="O1919">
        <v>2.0722222222222224</v>
      </c>
      <c r="P1919">
        <v>0</v>
      </c>
      <c r="Q1919">
        <v>80</v>
      </c>
      <c r="R1919">
        <v>0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0</v>
      </c>
      <c r="Y1919">
        <v>10.124801</v>
      </c>
      <c r="Z1919">
        <v>0</v>
      </c>
      <c r="AA1919">
        <v>0</v>
      </c>
      <c r="AB1919">
        <v>0</v>
      </c>
      <c r="AC1919">
        <v>1.7972921999999999E-2</v>
      </c>
      <c r="AD1919">
        <v>0</v>
      </c>
      <c r="AE1919">
        <v>0</v>
      </c>
      <c r="AF1919">
        <v>10.142773999999999</v>
      </c>
    </row>
    <row r="1920" spans="1:32" x14ac:dyDescent="0.3">
      <c r="A1920">
        <v>2800957</v>
      </c>
      <c r="B1920">
        <v>2</v>
      </c>
      <c r="C1920" t="s">
        <v>82</v>
      </c>
      <c r="D1920" t="s">
        <v>88</v>
      </c>
      <c r="E1920" t="s">
        <v>6978</v>
      </c>
      <c r="F1920" t="s">
        <v>6979</v>
      </c>
      <c r="G1920" t="s">
        <v>31551</v>
      </c>
      <c r="H1920" t="s">
        <v>672</v>
      </c>
      <c r="I1920" t="s">
        <v>79</v>
      </c>
      <c r="J1920" t="s">
        <v>135</v>
      </c>
      <c r="K1920" t="s">
        <v>22</v>
      </c>
      <c r="L1920" t="s">
        <v>136</v>
      </c>
      <c r="M1920" t="s">
        <v>7287</v>
      </c>
      <c r="N1920" t="s">
        <v>7288</v>
      </c>
      <c r="O1920">
        <v>1.6136111111111111</v>
      </c>
      <c r="P1920">
        <v>0</v>
      </c>
      <c r="Q1920">
        <v>219</v>
      </c>
      <c r="R1920">
        <v>0</v>
      </c>
      <c r="S1920">
        <v>0</v>
      </c>
      <c r="T1920">
        <v>3</v>
      </c>
      <c r="U1920">
        <v>7</v>
      </c>
      <c r="V1920">
        <v>0</v>
      </c>
      <c r="W1920">
        <v>0</v>
      </c>
      <c r="X1920">
        <v>0</v>
      </c>
      <c r="Y1920">
        <v>22.161515999999999</v>
      </c>
      <c r="Z1920">
        <v>0</v>
      </c>
      <c r="AA1920">
        <v>0</v>
      </c>
      <c r="AB1920">
        <v>8.0015999999999998</v>
      </c>
      <c r="AC1920">
        <v>1.9099661999999999</v>
      </c>
      <c r="AD1920">
        <v>0</v>
      </c>
      <c r="AE1920">
        <v>0</v>
      </c>
      <c r="AF1920">
        <v>32.073081999999999</v>
      </c>
    </row>
    <row r="1921" spans="1:32" x14ac:dyDescent="0.3">
      <c r="A1921">
        <v>2801267</v>
      </c>
      <c r="B1921">
        <v>1</v>
      </c>
      <c r="C1921" t="s">
        <v>82</v>
      </c>
      <c r="D1921" t="s">
        <v>84</v>
      </c>
      <c r="E1921" t="s">
        <v>2823</v>
      </c>
      <c r="F1921" t="s">
        <v>2824</v>
      </c>
      <c r="G1921" t="s">
        <v>31546</v>
      </c>
      <c r="H1921" t="s">
        <v>223</v>
      </c>
      <c r="I1921" t="s">
        <v>78</v>
      </c>
      <c r="J1921" t="s">
        <v>135</v>
      </c>
      <c r="K1921" t="s">
        <v>22</v>
      </c>
      <c r="L1921" t="s">
        <v>136</v>
      </c>
      <c r="M1921" t="s">
        <v>7289</v>
      </c>
      <c r="N1921" t="s">
        <v>7290</v>
      </c>
      <c r="O1921">
        <v>0.3775</v>
      </c>
      <c r="P1921">
        <v>0</v>
      </c>
      <c r="Q1921">
        <v>16</v>
      </c>
      <c r="R1921">
        <v>0</v>
      </c>
      <c r="S1921">
        <v>0</v>
      </c>
      <c r="T1921">
        <v>0</v>
      </c>
      <c r="U1921">
        <v>9</v>
      </c>
      <c r="V1921">
        <v>0</v>
      </c>
      <c r="W1921">
        <v>0</v>
      </c>
      <c r="X1921">
        <v>0</v>
      </c>
      <c r="Y1921">
        <v>1.0607682</v>
      </c>
      <c r="Z1921">
        <v>0</v>
      </c>
      <c r="AA1921">
        <v>0</v>
      </c>
      <c r="AB1921">
        <v>0</v>
      </c>
      <c r="AC1921">
        <v>7.5270733999999999</v>
      </c>
      <c r="AD1921">
        <v>0</v>
      </c>
      <c r="AE1921">
        <v>0</v>
      </c>
      <c r="AF1921">
        <v>8.5878409999999992</v>
      </c>
    </row>
    <row r="1922" spans="1:32" x14ac:dyDescent="0.3">
      <c r="A1922">
        <v>2801072</v>
      </c>
      <c r="B1922">
        <v>1</v>
      </c>
      <c r="C1922" t="s">
        <v>82</v>
      </c>
      <c r="D1922" t="s">
        <v>99</v>
      </c>
      <c r="E1922" t="s">
        <v>7291</v>
      </c>
      <c r="F1922" t="s">
        <v>7292</v>
      </c>
      <c r="G1922" t="s">
        <v>31550</v>
      </c>
      <c r="H1922" t="s">
        <v>223</v>
      </c>
      <c r="I1922" t="s">
        <v>78</v>
      </c>
      <c r="J1922" t="s">
        <v>135</v>
      </c>
      <c r="K1922" t="s">
        <v>22</v>
      </c>
      <c r="L1922" t="s">
        <v>136</v>
      </c>
      <c r="M1922" t="s">
        <v>7293</v>
      </c>
      <c r="N1922" t="s">
        <v>7294</v>
      </c>
      <c r="O1922">
        <v>4.7050000000000001</v>
      </c>
      <c r="P1922">
        <v>0</v>
      </c>
      <c r="Q1922">
        <v>12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4.645416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4.645416</v>
      </c>
    </row>
    <row r="1923" spans="1:32" x14ac:dyDescent="0.3">
      <c r="A1923">
        <v>2801052</v>
      </c>
      <c r="B1923">
        <v>1</v>
      </c>
      <c r="C1923" t="s">
        <v>82</v>
      </c>
      <c r="D1923" t="s">
        <v>92</v>
      </c>
      <c r="E1923" t="s">
        <v>7295</v>
      </c>
      <c r="F1923" t="s">
        <v>7296</v>
      </c>
      <c r="G1923" t="s">
        <v>31546</v>
      </c>
      <c r="H1923" t="s">
        <v>2229</v>
      </c>
      <c r="I1923" t="s">
        <v>78</v>
      </c>
      <c r="J1923" t="s">
        <v>135</v>
      </c>
      <c r="K1923" t="s">
        <v>22</v>
      </c>
      <c r="L1923" t="s">
        <v>136</v>
      </c>
      <c r="M1923" t="s">
        <v>7297</v>
      </c>
      <c r="N1923" t="s">
        <v>7298</v>
      </c>
      <c r="O1923">
        <v>6.056111111111111</v>
      </c>
      <c r="P1923">
        <v>0</v>
      </c>
      <c r="Q1923">
        <v>49</v>
      </c>
      <c r="R1923">
        <v>0</v>
      </c>
      <c r="S1923">
        <v>0</v>
      </c>
      <c r="T1923">
        <v>0</v>
      </c>
      <c r="U1923">
        <v>5</v>
      </c>
      <c r="V1923">
        <v>0</v>
      </c>
      <c r="W1923">
        <v>0</v>
      </c>
      <c r="X1923">
        <v>0</v>
      </c>
      <c r="Y1923">
        <v>75.093299999999999</v>
      </c>
      <c r="Z1923">
        <v>0</v>
      </c>
      <c r="AA1923">
        <v>0</v>
      </c>
      <c r="AB1923">
        <v>0</v>
      </c>
      <c r="AC1923">
        <v>73.969679999999997</v>
      </c>
      <c r="AD1923">
        <v>0</v>
      </c>
      <c r="AE1923">
        <v>0</v>
      </c>
      <c r="AF1923">
        <v>149.06299000000001</v>
      </c>
    </row>
    <row r="1924" spans="1:32" x14ac:dyDescent="0.3">
      <c r="A1924">
        <v>2800996</v>
      </c>
      <c r="B1924">
        <v>1</v>
      </c>
      <c r="C1924" t="s">
        <v>83</v>
      </c>
      <c r="D1924" t="s">
        <v>122</v>
      </c>
      <c r="E1924" t="s">
        <v>7299</v>
      </c>
      <c r="F1924" t="s">
        <v>7300</v>
      </c>
      <c r="G1924" t="s">
        <v>31546</v>
      </c>
      <c r="H1924" t="s">
        <v>223</v>
      </c>
      <c r="I1924" t="s">
        <v>78</v>
      </c>
      <c r="J1924" t="s">
        <v>135</v>
      </c>
      <c r="K1924" t="s">
        <v>22</v>
      </c>
      <c r="L1924" t="s">
        <v>136</v>
      </c>
      <c r="M1924" t="s">
        <v>7301</v>
      </c>
      <c r="N1924" t="s">
        <v>7302</v>
      </c>
      <c r="O1924">
        <v>1.5280555555555555</v>
      </c>
      <c r="P1924">
        <v>0</v>
      </c>
      <c r="Q1924">
        <v>1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</row>
    <row r="1925" spans="1:32" x14ac:dyDescent="0.3">
      <c r="A1925">
        <v>2801020</v>
      </c>
      <c r="B1925">
        <v>1</v>
      </c>
      <c r="C1925" t="s">
        <v>83</v>
      </c>
      <c r="D1925" t="s">
        <v>125</v>
      </c>
      <c r="E1925" t="s">
        <v>2372</v>
      </c>
      <c r="F1925" t="s">
        <v>2373</v>
      </c>
      <c r="G1925" t="s">
        <v>31549</v>
      </c>
      <c r="H1925" t="s">
        <v>134</v>
      </c>
      <c r="I1925" t="s">
        <v>79</v>
      </c>
      <c r="J1925" t="s">
        <v>135</v>
      </c>
      <c r="K1925" t="s">
        <v>22</v>
      </c>
      <c r="L1925" t="s">
        <v>136</v>
      </c>
      <c r="M1925" t="s">
        <v>7303</v>
      </c>
      <c r="N1925" t="s">
        <v>7304</v>
      </c>
      <c r="O1925">
        <v>0.50555555555555554</v>
      </c>
      <c r="P1925">
        <v>0</v>
      </c>
      <c r="Q1925">
        <v>304</v>
      </c>
      <c r="R1925">
        <v>20</v>
      </c>
      <c r="S1925">
        <v>20</v>
      </c>
      <c r="T1925">
        <v>4</v>
      </c>
      <c r="U1925">
        <v>34</v>
      </c>
      <c r="V1925">
        <v>0</v>
      </c>
      <c r="W1925">
        <v>0</v>
      </c>
      <c r="X1925">
        <v>0</v>
      </c>
      <c r="Y1925">
        <v>46.843037000000002</v>
      </c>
      <c r="Z1925">
        <v>31.812977</v>
      </c>
      <c r="AA1925">
        <v>3.4325855000000001</v>
      </c>
      <c r="AB1925">
        <v>6.5674229999999998</v>
      </c>
      <c r="AC1925">
        <v>9.4913329999999991</v>
      </c>
      <c r="AD1925">
        <v>0</v>
      </c>
      <c r="AE1925">
        <v>0</v>
      </c>
      <c r="AF1925">
        <v>98.147354000000007</v>
      </c>
    </row>
    <row r="1926" spans="1:32" x14ac:dyDescent="0.3">
      <c r="A1926">
        <v>2800994</v>
      </c>
      <c r="B1926">
        <v>1</v>
      </c>
      <c r="C1926" t="s">
        <v>82</v>
      </c>
      <c r="D1926" t="s">
        <v>92</v>
      </c>
      <c r="E1926" t="s">
        <v>7305</v>
      </c>
      <c r="F1926" t="s">
        <v>7306</v>
      </c>
      <c r="G1926" t="s">
        <v>31549</v>
      </c>
      <c r="H1926" t="s">
        <v>134</v>
      </c>
      <c r="I1926" t="s">
        <v>79</v>
      </c>
      <c r="J1926" t="s">
        <v>135</v>
      </c>
      <c r="K1926" t="s">
        <v>22</v>
      </c>
      <c r="L1926" t="s">
        <v>136</v>
      </c>
      <c r="M1926" t="s">
        <v>7307</v>
      </c>
      <c r="N1926" t="s">
        <v>7308</v>
      </c>
      <c r="O1926">
        <v>1.2555555555555555</v>
      </c>
      <c r="P1926">
        <v>0</v>
      </c>
      <c r="Q1926">
        <v>484</v>
      </c>
      <c r="R1926">
        <v>5</v>
      </c>
      <c r="S1926">
        <v>0</v>
      </c>
      <c r="T1926">
        <v>1</v>
      </c>
      <c r="U1926">
        <v>9</v>
      </c>
      <c r="V1926">
        <v>0</v>
      </c>
      <c r="W1926">
        <v>0</v>
      </c>
      <c r="X1926">
        <v>0</v>
      </c>
      <c r="Y1926">
        <v>58.838386999999997</v>
      </c>
      <c r="Z1926">
        <v>779.25525000000005</v>
      </c>
      <c r="AA1926">
        <v>0</v>
      </c>
      <c r="AB1926">
        <v>0.32644319999999999</v>
      </c>
      <c r="AC1926">
        <v>15.764835</v>
      </c>
      <c r="AD1926">
        <v>0</v>
      </c>
      <c r="AE1926">
        <v>0</v>
      </c>
      <c r="AF1926">
        <v>854.18493999999998</v>
      </c>
    </row>
    <row r="1927" spans="1:32" x14ac:dyDescent="0.3">
      <c r="A1927">
        <v>2800925</v>
      </c>
      <c r="B1927">
        <v>1</v>
      </c>
      <c r="C1927" t="s">
        <v>82</v>
      </c>
      <c r="D1927" t="s">
        <v>103</v>
      </c>
      <c r="E1927" t="s">
        <v>3079</v>
      </c>
      <c r="F1927" t="s">
        <v>3080</v>
      </c>
      <c r="G1927" t="s">
        <v>31546</v>
      </c>
      <c r="H1927" t="s">
        <v>223</v>
      </c>
      <c r="I1927" t="s">
        <v>78</v>
      </c>
      <c r="J1927" t="s">
        <v>135</v>
      </c>
      <c r="K1927" t="s">
        <v>22</v>
      </c>
      <c r="L1927" t="s">
        <v>136</v>
      </c>
      <c r="M1927" t="s">
        <v>7309</v>
      </c>
      <c r="N1927" t="s">
        <v>7310</v>
      </c>
      <c r="O1927">
        <v>6.8644444444444446</v>
      </c>
      <c r="P1927">
        <v>0</v>
      </c>
      <c r="Q1927">
        <v>18</v>
      </c>
      <c r="R1927">
        <v>0</v>
      </c>
      <c r="S1927">
        <v>2</v>
      </c>
      <c r="T1927">
        <v>0</v>
      </c>
      <c r="U1927">
        <v>1</v>
      </c>
      <c r="V1927">
        <v>0</v>
      </c>
      <c r="W1927">
        <v>0</v>
      </c>
      <c r="X1927">
        <v>0</v>
      </c>
      <c r="Y1927">
        <v>12.028176999999999</v>
      </c>
      <c r="Z1927">
        <v>0</v>
      </c>
      <c r="AA1927">
        <v>0.43157494000000002</v>
      </c>
      <c r="AB1927">
        <v>0</v>
      </c>
      <c r="AC1927">
        <v>1.0831212999999999E-3</v>
      </c>
      <c r="AD1927">
        <v>0</v>
      </c>
      <c r="AE1927">
        <v>0</v>
      </c>
      <c r="AF1927">
        <v>12.460834999999999</v>
      </c>
    </row>
    <row r="1928" spans="1:32" x14ac:dyDescent="0.3">
      <c r="A1928">
        <v>2800570</v>
      </c>
      <c r="B1928">
        <v>2</v>
      </c>
      <c r="C1928" t="s">
        <v>82</v>
      </c>
      <c r="D1928" t="s">
        <v>92</v>
      </c>
      <c r="E1928" t="s">
        <v>7311</v>
      </c>
      <c r="F1928" t="s">
        <v>7312</v>
      </c>
      <c r="G1928" t="s">
        <v>31546</v>
      </c>
      <c r="H1928" t="s">
        <v>333</v>
      </c>
      <c r="I1928" t="s">
        <v>78</v>
      </c>
      <c r="J1928" t="s">
        <v>135</v>
      </c>
      <c r="K1928" t="s">
        <v>22</v>
      </c>
      <c r="L1928" t="s">
        <v>136</v>
      </c>
      <c r="M1928" t="s">
        <v>6296</v>
      </c>
      <c r="N1928" t="s">
        <v>7313</v>
      </c>
      <c r="O1928">
        <v>0.25333333333333335</v>
      </c>
      <c r="P1928">
        <v>0</v>
      </c>
      <c r="Q1928">
        <v>7</v>
      </c>
      <c r="R1928">
        <v>0</v>
      </c>
      <c r="S1928">
        <v>0</v>
      </c>
      <c r="T1928">
        <v>0</v>
      </c>
      <c r="U1928">
        <v>2</v>
      </c>
      <c r="V1928">
        <v>0</v>
      </c>
      <c r="W1928">
        <v>0</v>
      </c>
      <c r="X1928">
        <v>0</v>
      </c>
      <c r="Y1928">
        <v>0.62217840000000002</v>
      </c>
      <c r="Z1928">
        <v>0</v>
      </c>
      <c r="AA1928">
        <v>0</v>
      </c>
      <c r="AB1928">
        <v>0</v>
      </c>
      <c r="AC1928">
        <v>5.9272245000000001E-2</v>
      </c>
      <c r="AD1928">
        <v>0</v>
      </c>
      <c r="AE1928">
        <v>0</v>
      </c>
      <c r="AF1928">
        <v>0.68145060000000002</v>
      </c>
    </row>
    <row r="1929" spans="1:32" x14ac:dyDescent="0.3">
      <c r="A1929">
        <v>2800894</v>
      </c>
      <c r="B1929">
        <v>1</v>
      </c>
      <c r="C1929" t="s">
        <v>82</v>
      </c>
      <c r="D1929" t="s">
        <v>90</v>
      </c>
      <c r="E1929" t="s">
        <v>2616</v>
      </c>
      <c r="F1929" t="s">
        <v>489</v>
      </c>
      <c r="G1929" t="s">
        <v>31546</v>
      </c>
      <c r="H1929" t="s">
        <v>223</v>
      </c>
      <c r="I1929" t="s">
        <v>78</v>
      </c>
      <c r="J1929" t="s">
        <v>135</v>
      </c>
      <c r="K1929" t="s">
        <v>22</v>
      </c>
      <c r="L1929" t="s">
        <v>136</v>
      </c>
      <c r="M1929" t="s">
        <v>7314</v>
      </c>
      <c r="N1929" t="s">
        <v>7315</v>
      </c>
      <c r="O1929">
        <v>1.2347222222222223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5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30.977951000000001</v>
      </c>
      <c r="AD1929">
        <v>0</v>
      </c>
      <c r="AE1929">
        <v>0</v>
      </c>
      <c r="AF1929">
        <v>30.977951000000001</v>
      </c>
    </row>
    <row r="1930" spans="1:32" x14ac:dyDescent="0.3">
      <c r="A1930">
        <v>2800880</v>
      </c>
      <c r="B1930">
        <v>1</v>
      </c>
      <c r="C1930" t="s">
        <v>83</v>
      </c>
      <c r="D1930" t="s">
        <v>130</v>
      </c>
      <c r="E1930" t="s">
        <v>7316</v>
      </c>
      <c r="F1930" t="s">
        <v>7317</v>
      </c>
      <c r="G1930" t="s">
        <v>31546</v>
      </c>
      <c r="H1930" t="s">
        <v>223</v>
      </c>
      <c r="I1930" t="s">
        <v>78</v>
      </c>
      <c r="J1930" t="s">
        <v>135</v>
      </c>
      <c r="K1930" t="s">
        <v>22</v>
      </c>
      <c r="L1930" t="s">
        <v>136</v>
      </c>
      <c r="M1930" t="s">
        <v>7318</v>
      </c>
      <c r="N1930" t="s">
        <v>7319</v>
      </c>
      <c r="O1930">
        <v>6.1686111111111108</v>
      </c>
      <c r="P1930">
        <v>0</v>
      </c>
      <c r="Q1930">
        <v>131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255.10991999999999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255.10991999999999</v>
      </c>
    </row>
    <row r="1931" spans="1:32" x14ac:dyDescent="0.3">
      <c r="A1931">
        <v>2800839</v>
      </c>
      <c r="B1931">
        <v>2</v>
      </c>
      <c r="C1931" t="s">
        <v>82</v>
      </c>
      <c r="D1931" t="s">
        <v>88</v>
      </c>
      <c r="E1931" t="s">
        <v>6389</v>
      </c>
      <c r="F1931" t="s">
        <v>6390</v>
      </c>
      <c r="G1931" t="s">
        <v>31552</v>
      </c>
      <c r="H1931" t="s">
        <v>223</v>
      </c>
      <c r="I1931" t="s">
        <v>78</v>
      </c>
      <c r="J1931" t="s">
        <v>135</v>
      </c>
      <c r="K1931" t="s">
        <v>22</v>
      </c>
      <c r="L1931" t="s">
        <v>136</v>
      </c>
      <c r="M1931" t="s">
        <v>6946</v>
      </c>
      <c r="N1931" t="s">
        <v>7320</v>
      </c>
      <c r="O1931">
        <v>7.7499999999999999E-2</v>
      </c>
      <c r="P1931">
        <v>0</v>
      </c>
      <c r="Q1931">
        <v>148</v>
      </c>
      <c r="R1931">
        <v>0</v>
      </c>
      <c r="S1931">
        <v>9</v>
      </c>
      <c r="T1931">
        <v>0</v>
      </c>
      <c r="U1931">
        <v>9</v>
      </c>
      <c r="V1931">
        <v>0</v>
      </c>
      <c r="W1931">
        <v>0</v>
      </c>
      <c r="X1931">
        <v>0</v>
      </c>
      <c r="Y1931">
        <v>2.6551203999999999</v>
      </c>
      <c r="Z1931">
        <v>0</v>
      </c>
      <c r="AA1931">
        <v>0.19235203000000001</v>
      </c>
      <c r="AB1931">
        <v>0</v>
      </c>
      <c r="AC1931">
        <v>1.4301250000000001</v>
      </c>
      <c r="AD1931">
        <v>0</v>
      </c>
      <c r="AE1931">
        <v>0</v>
      </c>
      <c r="AF1931">
        <v>4.2775974000000003</v>
      </c>
    </row>
    <row r="1932" spans="1:32" x14ac:dyDescent="0.3">
      <c r="A1932">
        <v>2800875</v>
      </c>
      <c r="B1932">
        <v>1</v>
      </c>
      <c r="C1932" t="s">
        <v>83</v>
      </c>
      <c r="D1932" t="s">
        <v>125</v>
      </c>
      <c r="E1932" t="s">
        <v>7321</v>
      </c>
      <c r="F1932" t="s">
        <v>7322</v>
      </c>
      <c r="G1932" t="s">
        <v>31552</v>
      </c>
      <c r="H1932" t="s">
        <v>145</v>
      </c>
      <c r="I1932" t="s">
        <v>78</v>
      </c>
      <c r="J1932" t="s">
        <v>135</v>
      </c>
      <c r="K1932" t="s">
        <v>22</v>
      </c>
      <c r="L1932" t="s">
        <v>136</v>
      </c>
      <c r="M1932" t="s">
        <v>7323</v>
      </c>
      <c r="N1932" t="s">
        <v>7324</v>
      </c>
      <c r="O1932">
        <v>0.70111111111111113</v>
      </c>
      <c r="P1932">
        <v>0</v>
      </c>
      <c r="Q1932">
        <v>127</v>
      </c>
      <c r="R1932">
        <v>0</v>
      </c>
      <c r="S1932">
        <v>1</v>
      </c>
      <c r="T1932">
        <v>0</v>
      </c>
      <c r="U1932">
        <v>7</v>
      </c>
      <c r="V1932">
        <v>0</v>
      </c>
      <c r="W1932">
        <v>0</v>
      </c>
      <c r="X1932">
        <v>0</v>
      </c>
      <c r="Y1932">
        <v>11.344975</v>
      </c>
      <c r="Z1932">
        <v>0</v>
      </c>
      <c r="AA1932">
        <v>3.5572725999999999E-2</v>
      </c>
      <c r="AB1932">
        <v>0</v>
      </c>
      <c r="AC1932">
        <v>0.81167895000000001</v>
      </c>
      <c r="AD1932">
        <v>0</v>
      </c>
      <c r="AE1932">
        <v>0</v>
      </c>
      <c r="AF1932">
        <v>12.192227000000001</v>
      </c>
    </row>
    <row r="1933" spans="1:32" x14ac:dyDescent="0.3">
      <c r="A1933">
        <v>2800859</v>
      </c>
      <c r="B1933">
        <v>1</v>
      </c>
      <c r="C1933" t="s">
        <v>83</v>
      </c>
      <c r="D1933" t="s">
        <v>128</v>
      </c>
      <c r="E1933" t="s">
        <v>7325</v>
      </c>
      <c r="F1933" t="s">
        <v>7326</v>
      </c>
      <c r="G1933" t="s">
        <v>31545</v>
      </c>
      <c r="H1933" t="s">
        <v>648</v>
      </c>
      <c r="I1933" t="s">
        <v>79</v>
      </c>
      <c r="J1933" t="s">
        <v>135</v>
      </c>
      <c r="K1933" t="s">
        <v>22</v>
      </c>
      <c r="L1933" t="s">
        <v>186</v>
      </c>
      <c r="M1933" t="s">
        <v>7327</v>
      </c>
      <c r="N1933" t="s">
        <v>7328</v>
      </c>
      <c r="O1933">
        <v>1.9369444444444444</v>
      </c>
      <c r="P1933">
        <v>1</v>
      </c>
      <c r="Q1933">
        <v>406</v>
      </c>
      <c r="R1933">
        <v>31</v>
      </c>
      <c r="S1933">
        <v>74</v>
      </c>
      <c r="T1933">
        <v>2</v>
      </c>
      <c r="U1933">
        <v>55</v>
      </c>
      <c r="V1933">
        <v>0</v>
      </c>
      <c r="W1933">
        <v>0</v>
      </c>
      <c r="X1933">
        <v>2.5971047999999999</v>
      </c>
      <c r="Y1933">
        <v>185.00404</v>
      </c>
      <c r="Z1933">
        <v>41.794215999999999</v>
      </c>
      <c r="AA1933">
        <v>40.763660000000002</v>
      </c>
      <c r="AB1933">
        <v>0.77491489999999996</v>
      </c>
      <c r="AC1933">
        <v>58.696759999999998</v>
      </c>
      <c r="AD1933">
        <v>0</v>
      </c>
      <c r="AE1933">
        <v>0</v>
      </c>
      <c r="AF1933">
        <v>329.63067999999998</v>
      </c>
    </row>
    <row r="1934" spans="1:32" x14ac:dyDescent="0.3">
      <c r="A1934">
        <v>2800872</v>
      </c>
      <c r="B1934">
        <v>1</v>
      </c>
      <c r="C1934" t="s">
        <v>82</v>
      </c>
      <c r="D1934" t="s">
        <v>97</v>
      </c>
      <c r="E1934" t="s">
        <v>6285</v>
      </c>
      <c r="F1934" t="s">
        <v>6286</v>
      </c>
      <c r="G1934" t="s">
        <v>31545</v>
      </c>
      <c r="H1934" t="s">
        <v>134</v>
      </c>
      <c r="I1934" t="s">
        <v>79</v>
      </c>
      <c r="J1934" t="s">
        <v>135</v>
      </c>
      <c r="K1934" t="s">
        <v>22</v>
      </c>
      <c r="L1934" t="s">
        <v>136</v>
      </c>
      <c r="M1934" t="s">
        <v>7329</v>
      </c>
      <c r="N1934" t="s">
        <v>7330</v>
      </c>
      <c r="O1934">
        <v>0.23666666666666666</v>
      </c>
      <c r="P1934">
        <v>0</v>
      </c>
      <c r="Q1934">
        <v>661</v>
      </c>
      <c r="R1934">
        <v>2</v>
      </c>
      <c r="S1934">
        <v>67</v>
      </c>
      <c r="T1934">
        <v>8</v>
      </c>
      <c r="U1934">
        <v>145</v>
      </c>
      <c r="V1934">
        <v>0</v>
      </c>
      <c r="W1934">
        <v>0</v>
      </c>
      <c r="X1934">
        <v>0</v>
      </c>
      <c r="Y1934">
        <v>156.72980000000001</v>
      </c>
      <c r="Z1934">
        <v>4.1657165000000003E-4</v>
      </c>
      <c r="AA1934">
        <v>3.6984210000000002</v>
      </c>
      <c r="AB1934">
        <v>47.952150000000003</v>
      </c>
      <c r="AC1934">
        <v>86.602249999999998</v>
      </c>
      <c r="AD1934">
        <v>0</v>
      </c>
      <c r="AE1934">
        <v>0</v>
      </c>
      <c r="AF1934">
        <v>294.98302999999999</v>
      </c>
    </row>
    <row r="1935" spans="1:32" x14ac:dyDescent="0.3">
      <c r="A1935">
        <v>2800627</v>
      </c>
      <c r="B1935">
        <v>1</v>
      </c>
      <c r="C1935" t="s">
        <v>82</v>
      </c>
      <c r="D1935" t="s">
        <v>100</v>
      </c>
      <c r="E1935" t="s">
        <v>4264</v>
      </c>
      <c r="F1935" t="s">
        <v>4265</v>
      </c>
      <c r="G1935" t="s">
        <v>31548</v>
      </c>
      <c r="H1935" t="s">
        <v>893</v>
      </c>
      <c r="I1935" t="s">
        <v>78</v>
      </c>
      <c r="J1935" t="s">
        <v>135</v>
      </c>
      <c r="K1935" t="s">
        <v>22</v>
      </c>
      <c r="L1935" t="s">
        <v>136</v>
      </c>
      <c r="M1935" t="s">
        <v>7331</v>
      </c>
      <c r="N1935" t="s">
        <v>7332</v>
      </c>
      <c r="O1935">
        <v>1.6102777777777777</v>
      </c>
      <c r="P1935">
        <v>0</v>
      </c>
      <c r="Q1935">
        <v>4</v>
      </c>
      <c r="R1935">
        <v>0</v>
      </c>
      <c r="S1935">
        <v>0</v>
      </c>
      <c r="T1935">
        <v>0</v>
      </c>
      <c r="U1935">
        <v>2</v>
      </c>
      <c r="V1935">
        <v>0</v>
      </c>
      <c r="W1935">
        <v>0</v>
      </c>
      <c r="X1935">
        <v>0</v>
      </c>
      <c r="Y1935">
        <v>0.86210936000000005</v>
      </c>
      <c r="Z1935">
        <v>0</v>
      </c>
      <c r="AA1935">
        <v>0</v>
      </c>
      <c r="AB1935">
        <v>0</v>
      </c>
      <c r="AC1935">
        <v>10.423961</v>
      </c>
      <c r="AD1935">
        <v>0</v>
      </c>
      <c r="AE1935">
        <v>0</v>
      </c>
      <c r="AF1935">
        <v>11.28607</v>
      </c>
    </row>
    <row r="1936" spans="1:32" x14ac:dyDescent="0.3">
      <c r="A1936">
        <v>2800624</v>
      </c>
      <c r="B1936">
        <v>1</v>
      </c>
      <c r="C1936" t="s">
        <v>83</v>
      </c>
      <c r="D1936" t="s">
        <v>129</v>
      </c>
      <c r="E1936" t="s">
        <v>7333</v>
      </c>
      <c r="F1936" t="s">
        <v>7334</v>
      </c>
      <c r="G1936" t="s">
        <v>31552</v>
      </c>
      <c r="H1936" t="s">
        <v>665</v>
      </c>
      <c r="I1936" t="s">
        <v>78</v>
      </c>
      <c r="J1936" t="s">
        <v>135</v>
      </c>
      <c r="K1936" t="s">
        <v>22</v>
      </c>
      <c r="L1936" t="s">
        <v>136</v>
      </c>
      <c r="M1936" t="s">
        <v>7335</v>
      </c>
      <c r="N1936" t="s">
        <v>7336</v>
      </c>
      <c r="O1936">
        <v>0.85888888888888892</v>
      </c>
      <c r="P1936">
        <v>0</v>
      </c>
      <c r="Q1936">
        <v>214</v>
      </c>
      <c r="R1936">
        <v>0</v>
      </c>
      <c r="S1936">
        <v>0</v>
      </c>
      <c r="T1936">
        <v>0</v>
      </c>
      <c r="U1936">
        <v>28</v>
      </c>
      <c r="V1936">
        <v>0</v>
      </c>
      <c r="W1936">
        <v>0</v>
      </c>
      <c r="X1936">
        <v>0</v>
      </c>
      <c r="Y1936">
        <v>33.565910000000002</v>
      </c>
      <c r="Z1936">
        <v>0</v>
      </c>
      <c r="AA1936">
        <v>0</v>
      </c>
      <c r="AB1936">
        <v>0</v>
      </c>
      <c r="AC1936">
        <v>11.309305999999999</v>
      </c>
      <c r="AD1936">
        <v>0</v>
      </c>
      <c r="AE1936">
        <v>0</v>
      </c>
      <c r="AF1936">
        <v>44.875216999999999</v>
      </c>
    </row>
    <row r="1937" spans="1:32" x14ac:dyDescent="0.3">
      <c r="A1937">
        <v>2800576</v>
      </c>
      <c r="B1937">
        <v>1</v>
      </c>
      <c r="C1937" t="s">
        <v>82</v>
      </c>
      <c r="D1937" t="s">
        <v>105</v>
      </c>
      <c r="E1937" t="s">
        <v>7337</v>
      </c>
      <c r="F1937" t="s">
        <v>7338</v>
      </c>
      <c r="G1937" t="s">
        <v>31548</v>
      </c>
      <c r="H1937" t="s">
        <v>893</v>
      </c>
      <c r="I1937" t="s">
        <v>78</v>
      </c>
      <c r="J1937" t="s">
        <v>135</v>
      </c>
      <c r="K1937" t="s">
        <v>22</v>
      </c>
      <c r="L1937" t="s">
        <v>136</v>
      </c>
      <c r="M1937" t="s">
        <v>7339</v>
      </c>
      <c r="N1937" t="s">
        <v>7340</v>
      </c>
      <c r="O1937">
        <v>1.3075000000000001</v>
      </c>
      <c r="P1937">
        <v>0</v>
      </c>
      <c r="Q1937">
        <v>1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0.37690499999999999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0.37690499999999999</v>
      </c>
    </row>
    <row r="1938" spans="1:32" x14ac:dyDescent="0.3">
      <c r="A1938">
        <v>2800519</v>
      </c>
      <c r="B1938">
        <v>1</v>
      </c>
      <c r="C1938" t="s">
        <v>82</v>
      </c>
      <c r="D1938" t="s">
        <v>106</v>
      </c>
      <c r="E1938" t="s">
        <v>7341</v>
      </c>
      <c r="F1938" t="s">
        <v>7342</v>
      </c>
      <c r="G1938" t="s">
        <v>31548</v>
      </c>
      <c r="H1938" t="s">
        <v>893</v>
      </c>
      <c r="I1938" t="s">
        <v>78</v>
      </c>
      <c r="J1938" t="s">
        <v>135</v>
      </c>
      <c r="K1938" t="s">
        <v>22</v>
      </c>
      <c r="L1938" t="s">
        <v>136</v>
      </c>
      <c r="M1938" t="s">
        <v>7343</v>
      </c>
      <c r="N1938" t="s">
        <v>7344</v>
      </c>
      <c r="O1938">
        <v>6.0166666666666666</v>
      </c>
      <c r="P1938">
        <v>0</v>
      </c>
      <c r="Q1938">
        <v>2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6.2128614999999998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6.2128614999999998</v>
      </c>
    </row>
    <row r="1939" spans="1:32" x14ac:dyDescent="0.3">
      <c r="A1939">
        <v>2800525</v>
      </c>
      <c r="B1939">
        <v>1</v>
      </c>
      <c r="C1939" t="s">
        <v>82</v>
      </c>
      <c r="D1939" t="s">
        <v>111</v>
      </c>
      <c r="E1939" t="s">
        <v>7345</v>
      </c>
      <c r="F1939" t="s">
        <v>7346</v>
      </c>
      <c r="G1939" t="s">
        <v>31552</v>
      </c>
      <c r="H1939" t="s">
        <v>665</v>
      </c>
      <c r="I1939" t="s">
        <v>78</v>
      </c>
      <c r="J1939" t="s">
        <v>135</v>
      </c>
      <c r="K1939" t="s">
        <v>22</v>
      </c>
      <c r="L1939" t="s">
        <v>136</v>
      </c>
      <c r="M1939" t="s">
        <v>7347</v>
      </c>
      <c r="N1939" t="s">
        <v>7348</v>
      </c>
      <c r="O1939">
        <v>5.634722222222222</v>
      </c>
      <c r="P1939">
        <v>0</v>
      </c>
      <c r="Q1939">
        <v>105</v>
      </c>
      <c r="R1939">
        <v>0</v>
      </c>
      <c r="S1939">
        <v>1</v>
      </c>
      <c r="T1939">
        <v>0</v>
      </c>
      <c r="U1939">
        <v>11</v>
      </c>
      <c r="V1939">
        <v>0</v>
      </c>
      <c r="W1939">
        <v>0</v>
      </c>
      <c r="X1939">
        <v>0</v>
      </c>
      <c r="Y1939">
        <v>78.981179999999995</v>
      </c>
      <c r="Z1939">
        <v>0</v>
      </c>
      <c r="AA1939">
        <v>0.29273206000000002</v>
      </c>
      <c r="AB1939">
        <v>0</v>
      </c>
      <c r="AC1939">
        <v>13.077047</v>
      </c>
      <c r="AD1939">
        <v>0</v>
      </c>
      <c r="AE1939">
        <v>0</v>
      </c>
      <c r="AF1939">
        <v>92.350960000000001</v>
      </c>
    </row>
    <row r="1940" spans="1:32" x14ac:dyDescent="0.3">
      <c r="A1940">
        <v>2800511</v>
      </c>
      <c r="B1940">
        <v>1</v>
      </c>
      <c r="C1940" t="s">
        <v>82</v>
      </c>
      <c r="D1940" t="s">
        <v>84</v>
      </c>
      <c r="E1940" t="s">
        <v>7349</v>
      </c>
      <c r="F1940" t="s">
        <v>7350</v>
      </c>
      <c r="G1940" t="s">
        <v>31551</v>
      </c>
      <c r="H1940" t="s">
        <v>672</v>
      </c>
      <c r="I1940" t="s">
        <v>79</v>
      </c>
      <c r="J1940" t="s">
        <v>135</v>
      </c>
      <c r="K1940" t="s">
        <v>22</v>
      </c>
      <c r="L1940" t="s">
        <v>136</v>
      </c>
      <c r="M1940" t="s">
        <v>7351</v>
      </c>
      <c r="N1940" t="s">
        <v>7352</v>
      </c>
      <c r="O1940">
        <v>5.6124999999999998</v>
      </c>
      <c r="P1940">
        <v>0</v>
      </c>
      <c r="Q1940">
        <v>120</v>
      </c>
      <c r="R1940">
        <v>0</v>
      </c>
      <c r="S1940">
        <v>3</v>
      </c>
      <c r="T1940">
        <v>0</v>
      </c>
      <c r="U1940">
        <v>7</v>
      </c>
      <c r="V1940">
        <v>0</v>
      </c>
      <c r="W1940">
        <v>0</v>
      </c>
      <c r="X1940">
        <v>0</v>
      </c>
      <c r="Y1940">
        <v>91.913480000000007</v>
      </c>
      <c r="Z1940">
        <v>0</v>
      </c>
      <c r="AA1940">
        <v>3.4407035000000002E-2</v>
      </c>
      <c r="AB1940">
        <v>0</v>
      </c>
      <c r="AC1940">
        <v>5.6467337999999998</v>
      </c>
      <c r="AD1940">
        <v>0</v>
      </c>
      <c r="AE1940">
        <v>0</v>
      </c>
      <c r="AF1940">
        <v>97.594620000000006</v>
      </c>
    </row>
    <row r="1941" spans="1:32" x14ac:dyDescent="0.3">
      <c r="A1941">
        <v>2800489</v>
      </c>
      <c r="B1941">
        <v>1</v>
      </c>
      <c r="C1941" t="s">
        <v>82</v>
      </c>
      <c r="D1941" t="s">
        <v>87</v>
      </c>
      <c r="E1941" t="s">
        <v>7353</v>
      </c>
      <c r="F1941" t="s">
        <v>7354</v>
      </c>
      <c r="G1941" t="s">
        <v>31546</v>
      </c>
      <c r="H1941" t="s">
        <v>2212</v>
      </c>
      <c r="I1941" t="s">
        <v>78</v>
      </c>
      <c r="J1941" t="s">
        <v>135</v>
      </c>
      <c r="K1941" t="s">
        <v>22</v>
      </c>
      <c r="L1941" t="s">
        <v>136</v>
      </c>
      <c r="M1941" t="s">
        <v>7355</v>
      </c>
      <c r="N1941" t="s">
        <v>7356</v>
      </c>
      <c r="O1941">
        <v>2.6886111111111113</v>
      </c>
      <c r="P1941">
        <v>0</v>
      </c>
      <c r="Q1941">
        <v>111</v>
      </c>
      <c r="R1941">
        <v>0</v>
      </c>
      <c r="S1941">
        <v>0</v>
      </c>
      <c r="T1941">
        <v>0</v>
      </c>
      <c r="U1941">
        <v>4</v>
      </c>
      <c r="V1941">
        <v>0</v>
      </c>
      <c r="W1941">
        <v>0</v>
      </c>
      <c r="X1941">
        <v>0</v>
      </c>
      <c r="Y1941">
        <v>115.15837999999999</v>
      </c>
      <c r="Z1941">
        <v>0</v>
      </c>
      <c r="AA1941">
        <v>0</v>
      </c>
      <c r="AB1941">
        <v>0</v>
      </c>
      <c r="AC1941">
        <v>3.6412265000000001</v>
      </c>
      <c r="AD1941">
        <v>0</v>
      </c>
      <c r="AE1941">
        <v>0</v>
      </c>
      <c r="AF1941">
        <v>118.79961</v>
      </c>
    </row>
    <row r="1942" spans="1:32" x14ac:dyDescent="0.3">
      <c r="A1942">
        <v>2800487</v>
      </c>
      <c r="B1942">
        <v>1</v>
      </c>
      <c r="C1942" t="s">
        <v>82</v>
      </c>
      <c r="D1942" t="s">
        <v>86</v>
      </c>
      <c r="E1942" t="s">
        <v>7357</v>
      </c>
      <c r="F1942" t="s">
        <v>7358</v>
      </c>
      <c r="G1942" t="s">
        <v>31552</v>
      </c>
      <c r="H1942" t="s">
        <v>643</v>
      </c>
      <c r="I1942" t="s">
        <v>78</v>
      </c>
      <c r="J1942" t="s">
        <v>135</v>
      </c>
      <c r="K1942" t="s">
        <v>22</v>
      </c>
      <c r="L1942" t="s">
        <v>186</v>
      </c>
      <c r="M1942" t="s">
        <v>7359</v>
      </c>
      <c r="N1942" t="s">
        <v>7360</v>
      </c>
      <c r="O1942">
        <v>6.8916666666666666</v>
      </c>
      <c r="P1942">
        <v>0</v>
      </c>
      <c r="Q1942">
        <v>65</v>
      </c>
      <c r="R1942">
        <v>0</v>
      </c>
      <c r="S1942">
        <v>21</v>
      </c>
      <c r="T1942">
        <v>0</v>
      </c>
      <c r="U1942">
        <v>14</v>
      </c>
      <c r="V1942">
        <v>0</v>
      </c>
      <c r="W1942">
        <v>0</v>
      </c>
      <c r="X1942">
        <v>0</v>
      </c>
      <c r="Y1942">
        <v>78.487260000000006</v>
      </c>
      <c r="Z1942">
        <v>0</v>
      </c>
      <c r="AA1942">
        <v>10.162471999999999</v>
      </c>
      <c r="AB1942">
        <v>0</v>
      </c>
      <c r="AC1942">
        <v>29.555851000000001</v>
      </c>
      <c r="AD1942">
        <v>0</v>
      </c>
      <c r="AE1942">
        <v>0</v>
      </c>
      <c r="AF1942">
        <v>118.20558</v>
      </c>
    </row>
    <row r="1943" spans="1:32" x14ac:dyDescent="0.3">
      <c r="A1943">
        <v>2801408</v>
      </c>
      <c r="B1943">
        <v>1</v>
      </c>
      <c r="C1943" t="s">
        <v>82</v>
      </c>
      <c r="D1943" t="s">
        <v>106</v>
      </c>
      <c r="E1943" t="s">
        <v>7361</v>
      </c>
      <c r="F1943" t="s">
        <v>7362</v>
      </c>
      <c r="G1943" t="s">
        <v>31545</v>
      </c>
      <c r="H1943" t="s">
        <v>134</v>
      </c>
      <c r="I1943" t="s">
        <v>79</v>
      </c>
      <c r="J1943" t="s">
        <v>135</v>
      </c>
      <c r="K1943" t="s">
        <v>22</v>
      </c>
      <c r="L1943" t="s">
        <v>136</v>
      </c>
      <c r="M1943" t="s">
        <v>7363</v>
      </c>
      <c r="N1943" t="s">
        <v>7364</v>
      </c>
      <c r="O1943">
        <v>1.7791666666666666</v>
      </c>
      <c r="P1943">
        <v>14</v>
      </c>
      <c r="Q1943">
        <v>6401</v>
      </c>
      <c r="R1943">
        <v>8</v>
      </c>
      <c r="S1943">
        <v>471</v>
      </c>
      <c r="T1943">
        <v>54</v>
      </c>
      <c r="U1943">
        <v>632</v>
      </c>
      <c r="V1943">
        <v>7</v>
      </c>
      <c r="W1943">
        <v>2</v>
      </c>
      <c r="X1943">
        <v>13.817849000000001</v>
      </c>
      <c r="Y1943">
        <v>3637.1333</v>
      </c>
      <c r="Z1943">
        <v>104.781265</v>
      </c>
      <c r="AA1943">
        <v>133.68042</v>
      </c>
      <c r="AB1943">
        <v>738.03264999999999</v>
      </c>
      <c r="AC1943">
        <v>931.35364000000004</v>
      </c>
      <c r="AD1943">
        <v>717.74634000000003</v>
      </c>
      <c r="AE1943">
        <v>6.8013539999999999</v>
      </c>
      <c r="AF1943">
        <v>6283.3467000000001</v>
      </c>
    </row>
    <row r="1944" spans="1:32" x14ac:dyDescent="0.3">
      <c r="A1944">
        <v>2800459</v>
      </c>
      <c r="B1944">
        <v>1</v>
      </c>
      <c r="C1944" t="s">
        <v>82</v>
      </c>
      <c r="D1944" t="s">
        <v>103</v>
      </c>
      <c r="E1944" t="s">
        <v>7365</v>
      </c>
      <c r="F1944" t="s">
        <v>7366</v>
      </c>
      <c r="G1944" t="s">
        <v>31546</v>
      </c>
      <c r="H1944" t="s">
        <v>223</v>
      </c>
      <c r="I1944" t="s">
        <v>78</v>
      </c>
      <c r="J1944" t="s">
        <v>135</v>
      </c>
      <c r="K1944" t="s">
        <v>22</v>
      </c>
      <c r="L1944" t="s">
        <v>136</v>
      </c>
      <c r="M1944" t="s">
        <v>7367</v>
      </c>
      <c r="N1944" t="s">
        <v>7368</v>
      </c>
      <c r="O1944">
        <v>1.586111111111111</v>
      </c>
      <c r="P1944">
        <v>0</v>
      </c>
      <c r="Q1944">
        <v>2</v>
      </c>
      <c r="R1944">
        <v>0</v>
      </c>
      <c r="S1944">
        <v>2</v>
      </c>
      <c r="T1944">
        <v>0</v>
      </c>
      <c r="U1944">
        <v>1</v>
      </c>
      <c r="V1944">
        <v>0</v>
      </c>
      <c r="W1944">
        <v>0</v>
      </c>
      <c r="X1944">
        <v>0</v>
      </c>
      <c r="Y1944">
        <v>1.0755452999999999</v>
      </c>
      <c r="Z1944">
        <v>0</v>
      </c>
      <c r="AA1944">
        <v>2.6811216</v>
      </c>
      <c r="AB1944">
        <v>0</v>
      </c>
      <c r="AC1944">
        <v>0.54670160000000001</v>
      </c>
      <c r="AD1944">
        <v>0</v>
      </c>
      <c r="AE1944">
        <v>0</v>
      </c>
      <c r="AF1944">
        <v>4.3033685999999998</v>
      </c>
    </row>
    <row r="1945" spans="1:32" x14ac:dyDescent="0.3">
      <c r="A1945">
        <v>2800440</v>
      </c>
      <c r="B1945">
        <v>1</v>
      </c>
      <c r="C1945" t="s">
        <v>82</v>
      </c>
      <c r="D1945" t="s">
        <v>88</v>
      </c>
      <c r="E1945" t="s">
        <v>7369</v>
      </c>
      <c r="F1945" t="s">
        <v>7370</v>
      </c>
      <c r="G1945" t="s">
        <v>31546</v>
      </c>
      <c r="H1945" t="s">
        <v>223</v>
      </c>
      <c r="I1945" t="s">
        <v>78</v>
      </c>
      <c r="J1945" t="s">
        <v>135</v>
      </c>
      <c r="K1945" t="s">
        <v>22</v>
      </c>
      <c r="L1945" t="s">
        <v>136</v>
      </c>
      <c r="M1945" t="s">
        <v>7371</v>
      </c>
      <c r="N1945" t="s">
        <v>7372</v>
      </c>
      <c r="O1945">
        <v>5.8449999999999998</v>
      </c>
      <c r="P1945">
        <v>0</v>
      </c>
      <c r="Q1945">
        <v>70</v>
      </c>
      <c r="R1945">
        <v>0</v>
      </c>
      <c r="S1945">
        <v>1</v>
      </c>
      <c r="T1945">
        <v>0</v>
      </c>
      <c r="U1945">
        <v>1</v>
      </c>
      <c r="V1945">
        <v>0</v>
      </c>
      <c r="W1945">
        <v>0</v>
      </c>
      <c r="X1945">
        <v>0</v>
      </c>
      <c r="Y1945">
        <v>59.217514000000001</v>
      </c>
      <c r="Z1945">
        <v>0</v>
      </c>
      <c r="AA1945">
        <v>0.15140015000000001</v>
      </c>
      <c r="AB1945">
        <v>0</v>
      </c>
      <c r="AC1945">
        <v>3.1733169999999998E-4</v>
      </c>
      <c r="AD1945">
        <v>0</v>
      </c>
      <c r="AE1945">
        <v>0</v>
      </c>
      <c r="AF1945">
        <v>59.369231999999997</v>
      </c>
    </row>
    <row r="1946" spans="1:32" x14ac:dyDescent="0.3">
      <c r="A1946">
        <v>2800445</v>
      </c>
      <c r="B1946">
        <v>1</v>
      </c>
      <c r="C1946" t="s">
        <v>82</v>
      </c>
      <c r="D1946" t="s">
        <v>111</v>
      </c>
      <c r="E1946" t="s">
        <v>7373</v>
      </c>
      <c r="F1946" t="s">
        <v>7374</v>
      </c>
      <c r="G1946" t="s">
        <v>31549</v>
      </c>
      <c r="H1946" t="s">
        <v>643</v>
      </c>
      <c r="I1946" t="s">
        <v>79</v>
      </c>
      <c r="J1946" t="s">
        <v>135</v>
      </c>
      <c r="K1946" t="s">
        <v>22</v>
      </c>
      <c r="L1946" t="s">
        <v>186</v>
      </c>
      <c r="M1946" t="s">
        <v>7375</v>
      </c>
      <c r="N1946" t="s">
        <v>7376</v>
      </c>
      <c r="O1946">
        <v>4.0872222222222225</v>
      </c>
      <c r="P1946">
        <v>0</v>
      </c>
      <c r="Q1946">
        <v>195</v>
      </c>
      <c r="R1946">
        <v>0</v>
      </c>
      <c r="S1946">
        <v>3</v>
      </c>
      <c r="T1946">
        <v>0</v>
      </c>
      <c r="U1946">
        <v>20</v>
      </c>
      <c r="V1946">
        <v>0</v>
      </c>
      <c r="W1946">
        <v>0</v>
      </c>
      <c r="X1946">
        <v>0</v>
      </c>
      <c r="Y1946">
        <v>108.45699999999999</v>
      </c>
      <c r="Z1946">
        <v>0</v>
      </c>
      <c r="AA1946">
        <v>4.9068680000000002</v>
      </c>
      <c r="AB1946">
        <v>0</v>
      </c>
      <c r="AC1946">
        <v>113.39451</v>
      </c>
      <c r="AD1946">
        <v>0</v>
      </c>
      <c r="AE1946">
        <v>0</v>
      </c>
      <c r="AF1946">
        <v>226.75837999999999</v>
      </c>
    </row>
    <row r="1947" spans="1:32" x14ac:dyDescent="0.3">
      <c r="A1947">
        <v>2800382</v>
      </c>
      <c r="B1947">
        <v>1</v>
      </c>
      <c r="C1947" t="s">
        <v>82</v>
      </c>
      <c r="D1947" t="s">
        <v>93</v>
      </c>
      <c r="E1947" t="s">
        <v>7377</v>
      </c>
      <c r="F1947" t="s">
        <v>7378</v>
      </c>
      <c r="G1947" t="s">
        <v>31551</v>
      </c>
      <c r="H1947" t="s">
        <v>643</v>
      </c>
      <c r="I1947" t="s">
        <v>79</v>
      </c>
      <c r="J1947" t="s">
        <v>135</v>
      </c>
      <c r="K1947" t="s">
        <v>22</v>
      </c>
      <c r="L1947" t="s">
        <v>186</v>
      </c>
      <c r="M1947" t="s">
        <v>7379</v>
      </c>
      <c r="N1947" t="s">
        <v>7380</v>
      </c>
      <c r="O1947">
        <v>8.3102777777777774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1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2126.8483999999999</v>
      </c>
      <c r="AE1947">
        <v>0</v>
      </c>
      <c r="AF1947">
        <v>2126.8483999999999</v>
      </c>
    </row>
    <row r="1948" spans="1:32" x14ac:dyDescent="0.3">
      <c r="A1948">
        <v>2800380</v>
      </c>
      <c r="B1948">
        <v>1</v>
      </c>
      <c r="C1948" t="s">
        <v>82</v>
      </c>
      <c r="D1948" t="s">
        <v>112</v>
      </c>
      <c r="E1948" t="s">
        <v>7381</v>
      </c>
      <c r="F1948" t="s">
        <v>7382</v>
      </c>
      <c r="G1948" t="s">
        <v>31550</v>
      </c>
      <c r="H1948" t="s">
        <v>1432</v>
      </c>
      <c r="I1948" t="s">
        <v>78</v>
      </c>
      <c r="J1948" t="s">
        <v>135</v>
      </c>
      <c r="K1948" t="s">
        <v>22</v>
      </c>
      <c r="L1948" t="s">
        <v>136</v>
      </c>
      <c r="M1948" t="s">
        <v>7383</v>
      </c>
      <c r="N1948" t="s">
        <v>7384</v>
      </c>
      <c r="O1948">
        <v>2.2416666666666667</v>
      </c>
      <c r="P1948">
        <v>0</v>
      </c>
      <c r="Q1948">
        <v>90</v>
      </c>
      <c r="R1948">
        <v>0</v>
      </c>
      <c r="S1948">
        <v>0</v>
      </c>
      <c r="T1948">
        <v>0</v>
      </c>
      <c r="U1948">
        <v>6</v>
      </c>
      <c r="V1948">
        <v>0</v>
      </c>
      <c r="W1948">
        <v>0</v>
      </c>
      <c r="X1948">
        <v>0</v>
      </c>
      <c r="Y1948">
        <v>53.215530000000001</v>
      </c>
      <c r="Z1948">
        <v>0</v>
      </c>
      <c r="AA1948">
        <v>0</v>
      </c>
      <c r="AB1948">
        <v>0</v>
      </c>
      <c r="AC1948">
        <v>9.655125</v>
      </c>
      <c r="AD1948">
        <v>0</v>
      </c>
      <c r="AE1948">
        <v>0</v>
      </c>
      <c r="AF1948">
        <v>62.870654999999999</v>
      </c>
    </row>
    <row r="1949" spans="1:32" x14ac:dyDescent="0.3">
      <c r="A1949">
        <v>2806194</v>
      </c>
      <c r="B1949">
        <v>1</v>
      </c>
      <c r="C1949" t="s">
        <v>83</v>
      </c>
      <c r="D1949" t="s">
        <v>119</v>
      </c>
      <c r="E1949" t="s">
        <v>7385</v>
      </c>
      <c r="F1949" t="s">
        <v>7386</v>
      </c>
      <c r="G1949" t="s">
        <v>31548</v>
      </c>
      <c r="H1949" t="s">
        <v>333</v>
      </c>
      <c r="I1949" t="s">
        <v>78</v>
      </c>
      <c r="J1949" t="s">
        <v>135</v>
      </c>
      <c r="K1949" t="s">
        <v>22</v>
      </c>
      <c r="L1949" t="s">
        <v>136</v>
      </c>
      <c r="M1949" t="s">
        <v>7387</v>
      </c>
      <c r="N1949" t="s">
        <v>7388</v>
      </c>
      <c r="O1949">
        <v>7.2791666666666668</v>
      </c>
      <c r="P1949">
        <v>0</v>
      </c>
      <c r="Q1949">
        <v>1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0.53418860000000001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0.53418860000000001</v>
      </c>
    </row>
    <row r="1950" spans="1:32" x14ac:dyDescent="0.3">
      <c r="A1950">
        <v>2806196</v>
      </c>
      <c r="B1950">
        <v>1</v>
      </c>
      <c r="C1950" t="s">
        <v>82</v>
      </c>
      <c r="D1950" t="s">
        <v>84</v>
      </c>
      <c r="E1950" t="s">
        <v>7389</v>
      </c>
      <c r="F1950" t="s">
        <v>7390</v>
      </c>
      <c r="G1950" t="s">
        <v>31547</v>
      </c>
      <c r="H1950" t="s">
        <v>3730</v>
      </c>
      <c r="I1950" t="s">
        <v>79</v>
      </c>
      <c r="J1950" t="s">
        <v>135</v>
      </c>
      <c r="K1950" t="s">
        <v>22</v>
      </c>
      <c r="L1950" t="s">
        <v>186</v>
      </c>
      <c r="M1950" t="s">
        <v>7391</v>
      </c>
      <c r="N1950" t="s">
        <v>7392</v>
      </c>
      <c r="O1950">
        <v>0.74222222222222223</v>
      </c>
      <c r="P1950">
        <v>6</v>
      </c>
      <c r="Q1950">
        <v>110</v>
      </c>
      <c r="R1950">
        <v>7</v>
      </c>
      <c r="S1950">
        <v>64</v>
      </c>
      <c r="T1950">
        <v>25</v>
      </c>
      <c r="U1950">
        <v>41</v>
      </c>
      <c r="V1950">
        <v>2</v>
      </c>
      <c r="W1950">
        <v>0</v>
      </c>
      <c r="X1950">
        <v>1.9125977000000001</v>
      </c>
      <c r="Y1950">
        <v>20.771187000000001</v>
      </c>
      <c r="Z1950">
        <v>37.085479999999997</v>
      </c>
      <c r="AA1950">
        <v>12.761359000000001</v>
      </c>
      <c r="AB1950">
        <v>250.77735999999999</v>
      </c>
      <c r="AC1950">
        <v>60.817993000000001</v>
      </c>
      <c r="AD1950">
        <v>39.850639999999999</v>
      </c>
      <c r="AE1950">
        <v>0</v>
      </c>
      <c r="AF1950">
        <v>423.97662000000003</v>
      </c>
    </row>
    <row r="1951" spans="1:32" x14ac:dyDescent="0.3">
      <c r="A1951">
        <v>2806186</v>
      </c>
      <c r="B1951">
        <v>1</v>
      </c>
      <c r="C1951" t="s">
        <v>82</v>
      </c>
      <c r="D1951" t="s">
        <v>97</v>
      </c>
      <c r="E1951" t="s">
        <v>7393</v>
      </c>
      <c r="F1951" t="s">
        <v>7394</v>
      </c>
      <c r="G1951" t="s">
        <v>31548</v>
      </c>
      <c r="H1951" t="s">
        <v>409</v>
      </c>
      <c r="I1951" t="s">
        <v>78</v>
      </c>
      <c r="J1951" t="s">
        <v>135</v>
      </c>
      <c r="K1951" t="s">
        <v>22</v>
      </c>
      <c r="L1951" t="s">
        <v>136</v>
      </c>
      <c r="M1951" t="s">
        <v>7395</v>
      </c>
      <c r="N1951" t="s">
        <v>7396</v>
      </c>
      <c r="O1951">
        <v>5.1361111111111111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2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11.547704</v>
      </c>
      <c r="AD1951">
        <v>0</v>
      </c>
      <c r="AE1951">
        <v>0</v>
      </c>
      <c r="AF1951">
        <v>11.547704</v>
      </c>
    </row>
    <row r="1952" spans="1:32" x14ac:dyDescent="0.3">
      <c r="A1952">
        <v>2806190</v>
      </c>
      <c r="B1952">
        <v>1</v>
      </c>
      <c r="C1952" t="s">
        <v>82</v>
      </c>
      <c r="D1952" t="s">
        <v>90</v>
      </c>
      <c r="E1952" t="s">
        <v>7397</v>
      </c>
      <c r="F1952" t="s">
        <v>7398</v>
      </c>
      <c r="G1952" t="s">
        <v>31552</v>
      </c>
      <c r="H1952" t="s">
        <v>145</v>
      </c>
      <c r="I1952" t="s">
        <v>78</v>
      </c>
      <c r="J1952" t="s">
        <v>135</v>
      </c>
      <c r="K1952" t="s">
        <v>22</v>
      </c>
      <c r="L1952" t="s">
        <v>136</v>
      </c>
      <c r="M1952" t="s">
        <v>7399</v>
      </c>
      <c r="N1952" t="s">
        <v>7400</v>
      </c>
      <c r="O1952">
        <v>0.86222222222222222</v>
      </c>
      <c r="P1952">
        <v>0</v>
      </c>
      <c r="Q1952">
        <v>239</v>
      </c>
      <c r="R1952">
        <v>0</v>
      </c>
      <c r="S1952">
        <v>0</v>
      </c>
      <c r="T1952">
        <v>0</v>
      </c>
      <c r="U1952">
        <v>2</v>
      </c>
      <c r="V1952">
        <v>0</v>
      </c>
      <c r="W1952">
        <v>0</v>
      </c>
      <c r="X1952">
        <v>0</v>
      </c>
      <c r="Y1952">
        <v>76.824439999999996</v>
      </c>
      <c r="Z1952">
        <v>0</v>
      </c>
      <c r="AA1952">
        <v>0</v>
      </c>
      <c r="AB1952">
        <v>0</v>
      </c>
      <c r="AC1952">
        <v>0.82563600000000004</v>
      </c>
      <c r="AD1952">
        <v>0</v>
      </c>
      <c r="AE1952">
        <v>0</v>
      </c>
      <c r="AF1952">
        <v>77.650069999999999</v>
      </c>
    </row>
    <row r="1953" spans="1:32" x14ac:dyDescent="0.3">
      <c r="A1953">
        <v>2806091</v>
      </c>
      <c r="B1953">
        <v>1</v>
      </c>
      <c r="C1953" t="s">
        <v>83</v>
      </c>
      <c r="D1953" t="s">
        <v>116</v>
      </c>
      <c r="E1953" t="s">
        <v>7401</v>
      </c>
      <c r="F1953" t="s">
        <v>7402</v>
      </c>
      <c r="G1953" t="s">
        <v>31550</v>
      </c>
      <c r="H1953" t="s">
        <v>223</v>
      </c>
      <c r="I1953" t="s">
        <v>78</v>
      </c>
      <c r="J1953" t="s">
        <v>135</v>
      </c>
      <c r="K1953" t="s">
        <v>22</v>
      </c>
      <c r="L1953" t="s">
        <v>136</v>
      </c>
      <c r="M1953" t="s">
        <v>7403</v>
      </c>
      <c r="N1953" t="s">
        <v>7404</v>
      </c>
      <c r="O1953">
        <v>2.013611111111111</v>
      </c>
      <c r="P1953">
        <v>0</v>
      </c>
      <c r="Q1953">
        <v>38</v>
      </c>
      <c r="R1953">
        <v>0</v>
      </c>
      <c r="S1953">
        <v>0</v>
      </c>
      <c r="T1953">
        <v>0</v>
      </c>
      <c r="U1953">
        <v>3</v>
      </c>
      <c r="V1953">
        <v>0</v>
      </c>
      <c r="W1953">
        <v>0</v>
      </c>
      <c r="X1953">
        <v>0</v>
      </c>
      <c r="Y1953">
        <v>20.555979000000001</v>
      </c>
      <c r="Z1953">
        <v>0</v>
      </c>
      <c r="AA1953">
        <v>0</v>
      </c>
      <c r="AB1953">
        <v>0</v>
      </c>
      <c r="AC1953">
        <v>1.3505522000000001</v>
      </c>
      <c r="AD1953">
        <v>0</v>
      </c>
      <c r="AE1953">
        <v>0</v>
      </c>
      <c r="AF1953">
        <v>21.906531999999999</v>
      </c>
    </row>
    <row r="1954" spans="1:32" x14ac:dyDescent="0.3">
      <c r="A1954">
        <v>2805866</v>
      </c>
      <c r="B1954">
        <v>1</v>
      </c>
      <c r="C1954" t="s">
        <v>82</v>
      </c>
      <c r="D1954" t="s">
        <v>104</v>
      </c>
      <c r="E1954" t="s">
        <v>3425</v>
      </c>
      <c r="F1954" t="s">
        <v>239</v>
      </c>
      <c r="G1954" t="s">
        <v>31546</v>
      </c>
      <c r="H1954" t="s">
        <v>223</v>
      </c>
      <c r="I1954" t="s">
        <v>78</v>
      </c>
      <c r="J1954" t="s">
        <v>135</v>
      </c>
      <c r="K1954" t="s">
        <v>22</v>
      </c>
      <c r="L1954" t="s">
        <v>136</v>
      </c>
      <c r="M1954" t="s">
        <v>7405</v>
      </c>
      <c r="N1954" t="s">
        <v>7406</v>
      </c>
      <c r="O1954">
        <v>0.99527777777777782</v>
      </c>
      <c r="P1954">
        <v>0</v>
      </c>
      <c r="Q1954">
        <v>62</v>
      </c>
      <c r="R1954">
        <v>0</v>
      </c>
      <c r="S1954">
        <v>0</v>
      </c>
      <c r="T1954">
        <v>0</v>
      </c>
      <c r="U1954">
        <v>6</v>
      </c>
      <c r="V1954">
        <v>0</v>
      </c>
      <c r="W1954">
        <v>0</v>
      </c>
      <c r="X1954">
        <v>0</v>
      </c>
      <c r="Y1954">
        <v>29.276261999999999</v>
      </c>
      <c r="Z1954">
        <v>0</v>
      </c>
      <c r="AA1954">
        <v>0</v>
      </c>
      <c r="AB1954">
        <v>0</v>
      </c>
      <c r="AC1954">
        <v>1.307369</v>
      </c>
      <c r="AD1954">
        <v>0</v>
      </c>
      <c r="AE1954">
        <v>0</v>
      </c>
      <c r="AF1954">
        <v>30.583632000000001</v>
      </c>
    </row>
    <row r="1955" spans="1:32" x14ac:dyDescent="0.3">
      <c r="A1955">
        <v>2805868</v>
      </c>
      <c r="B1955">
        <v>1</v>
      </c>
      <c r="C1955" t="s">
        <v>83</v>
      </c>
      <c r="D1955" t="s">
        <v>122</v>
      </c>
      <c r="E1955" t="s">
        <v>7407</v>
      </c>
      <c r="F1955" t="s">
        <v>7408</v>
      </c>
      <c r="G1955" t="s">
        <v>31548</v>
      </c>
      <c r="H1955" t="s">
        <v>311</v>
      </c>
      <c r="I1955" t="s">
        <v>78</v>
      </c>
      <c r="J1955" t="s">
        <v>135</v>
      </c>
      <c r="K1955" t="s">
        <v>22</v>
      </c>
      <c r="L1955" t="s">
        <v>136</v>
      </c>
      <c r="M1955" t="s">
        <v>7409</v>
      </c>
      <c r="N1955" t="s">
        <v>7410</v>
      </c>
      <c r="O1955">
        <v>1.5863888888888888</v>
      </c>
      <c r="P1955">
        <v>0</v>
      </c>
      <c r="Q1955">
        <v>5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0.96281265999999999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0.96281265999999999</v>
      </c>
    </row>
    <row r="1956" spans="1:32" x14ac:dyDescent="0.3">
      <c r="A1956">
        <v>2805875</v>
      </c>
      <c r="B1956">
        <v>1</v>
      </c>
      <c r="C1956" t="s">
        <v>82</v>
      </c>
      <c r="D1956" t="s">
        <v>104</v>
      </c>
      <c r="E1956" t="s">
        <v>7411</v>
      </c>
      <c r="F1956" t="s">
        <v>7412</v>
      </c>
      <c r="G1956" t="s">
        <v>31548</v>
      </c>
      <c r="H1956" t="s">
        <v>409</v>
      </c>
      <c r="I1956" t="s">
        <v>78</v>
      </c>
      <c r="J1956" t="s">
        <v>135</v>
      </c>
      <c r="K1956" t="s">
        <v>22</v>
      </c>
      <c r="L1956" t="s">
        <v>136</v>
      </c>
      <c r="M1956" t="s">
        <v>7413</v>
      </c>
      <c r="N1956" t="s">
        <v>7414</v>
      </c>
      <c r="O1956">
        <v>1.0883333333333334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4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2.5063380999999998</v>
      </c>
      <c r="AD1956">
        <v>0</v>
      </c>
      <c r="AE1956">
        <v>0</v>
      </c>
      <c r="AF1956">
        <v>2.5063380999999998</v>
      </c>
    </row>
    <row r="1957" spans="1:32" x14ac:dyDescent="0.3">
      <c r="A1957">
        <v>2805594</v>
      </c>
      <c r="B1957">
        <v>1</v>
      </c>
      <c r="C1957" t="s">
        <v>82</v>
      </c>
      <c r="D1957" t="s">
        <v>94</v>
      </c>
      <c r="E1957" t="s">
        <v>7415</v>
      </c>
      <c r="F1957" t="s">
        <v>7416</v>
      </c>
      <c r="G1957" t="s">
        <v>31548</v>
      </c>
      <c r="H1957" t="s">
        <v>893</v>
      </c>
      <c r="I1957" t="s">
        <v>78</v>
      </c>
      <c r="J1957" t="s">
        <v>135</v>
      </c>
      <c r="K1957" t="s">
        <v>22</v>
      </c>
      <c r="L1957" t="s">
        <v>136</v>
      </c>
      <c r="M1957" t="s">
        <v>7417</v>
      </c>
      <c r="N1957" t="s">
        <v>7418</v>
      </c>
      <c r="O1957">
        <v>3.6222222222222222</v>
      </c>
      <c r="P1957">
        <v>0</v>
      </c>
      <c r="Q1957">
        <v>8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11.282812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11.282812</v>
      </c>
    </row>
    <row r="1958" spans="1:32" x14ac:dyDescent="0.3">
      <c r="A1958">
        <v>2805592</v>
      </c>
      <c r="B1958">
        <v>1</v>
      </c>
      <c r="C1958" t="s">
        <v>82</v>
      </c>
      <c r="D1958" t="s">
        <v>92</v>
      </c>
      <c r="E1958" t="s">
        <v>7419</v>
      </c>
      <c r="F1958" t="s">
        <v>7420</v>
      </c>
      <c r="G1958" t="s">
        <v>31546</v>
      </c>
      <c r="H1958" t="s">
        <v>145</v>
      </c>
      <c r="I1958" t="s">
        <v>78</v>
      </c>
      <c r="J1958" t="s">
        <v>135</v>
      </c>
      <c r="K1958" t="s">
        <v>22</v>
      </c>
      <c r="L1958" t="s">
        <v>136</v>
      </c>
      <c r="M1958" t="s">
        <v>7421</v>
      </c>
      <c r="N1958" t="s">
        <v>7422</v>
      </c>
      <c r="O1958">
        <v>1.5627777777777778</v>
      </c>
      <c r="P1958">
        <v>0</v>
      </c>
      <c r="Q1958">
        <v>89</v>
      </c>
      <c r="R1958">
        <v>0</v>
      </c>
      <c r="S1958">
        <v>0</v>
      </c>
      <c r="T1958">
        <v>0</v>
      </c>
      <c r="U1958">
        <v>4</v>
      </c>
      <c r="V1958">
        <v>0</v>
      </c>
      <c r="W1958">
        <v>0</v>
      </c>
      <c r="X1958">
        <v>0</v>
      </c>
      <c r="Y1958">
        <v>25.8903</v>
      </c>
      <c r="Z1958">
        <v>0</v>
      </c>
      <c r="AA1958">
        <v>0</v>
      </c>
      <c r="AB1958">
        <v>0</v>
      </c>
      <c r="AC1958">
        <v>3.4545406999999999</v>
      </c>
      <c r="AD1958">
        <v>0</v>
      </c>
      <c r="AE1958">
        <v>0</v>
      </c>
      <c r="AF1958">
        <v>29.344843000000001</v>
      </c>
    </row>
    <row r="1959" spans="1:32" x14ac:dyDescent="0.3">
      <c r="A1959">
        <v>2804852</v>
      </c>
      <c r="B1959">
        <v>3</v>
      </c>
      <c r="C1959" t="s">
        <v>82</v>
      </c>
      <c r="D1959" t="s">
        <v>90</v>
      </c>
      <c r="E1959" t="s">
        <v>7423</v>
      </c>
      <c r="F1959" t="s">
        <v>7424</v>
      </c>
      <c r="G1959" t="s">
        <v>31551</v>
      </c>
      <c r="H1959" t="s">
        <v>643</v>
      </c>
      <c r="I1959" t="s">
        <v>79</v>
      </c>
      <c r="J1959" t="s">
        <v>135</v>
      </c>
      <c r="K1959" t="s">
        <v>22</v>
      </c>
      <c r="L1959" t="s">
        <v>186</v>
      </c>
      <c r="M1959" t="s">
        <v>5505</v>
      </c>
      <c r="N1959" t="s">
        <v>7425</v>
      </c>
      <c r="O1959">
        <v>7.0630555555555556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4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264.91705000000002</v>
      </c>
      <c r="AD1959">
        <v>0</v>
      </c>
      <c r="AE1959">
        <v>0</v>
      </c>
      <c r="AF1959">
        <v>264.91705000000002</v>
      </c>
    </row>
    <row r="1960" spans="1:32" x14ac:dyDescent="0.3">
      <c r="A1960">
        <v>2805329</v>
      </c>
      <c r="B1960">
        <v>1</v>
      </c>
      <c r="C1960" t="s">
        <v>83</v>
      </c>
      <c r="D1960" t="s">
        <v>127</v>
      </c>
      <c r="E1960" t="s">
        <v>4424</v>
      </c>
      <c r="F1960" t="s">
        <v>4425</v>
      </c>
      <c r="G1960" t="s">
        <v>31548</v>
      </c>
      <c r="H1960" t="s">
        <v>893</v>
      </c>
      <c r="I1960" t="s">
        <v>78</v>
      </c>
      <c r="J1960" t="s">
        <v>135</v>
      </c>
      <c r="K1960" t="s">
        <v>22</v>
      </c>
      <c r="L1960" t="s">
        <v>136</v>
      </c>
      <c r="M1960" t="s">
        <v>7426</v>
      </c>
      <c r="N1960" t="s">
        <v>7427</v>
      </c>
      <c r="O1960">
        <v>3.306111111111111</v>
      </c>
      <c r="P1960">
        <v>0</v>
      </c>
      <c r="Q1960">
        <v>11</v>
      </c>
      <c r="R1960">
        <v>0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0</v>
      </c>
      <c r="Y1960">
        <v>8.5794010000000007</v>
      </c>
      <c r="Z1960">
        <v>0</v>
      </c>
      <c r="AA1960">
        <v>0</v>
      </c>
      <c r="AB1960">
        <v>0</v>
      </c>
      <c r="AC1960">
        <v>4.4623036000000003</v>
      </c>
      <c r="AD1960">
        <v>0</v>
      </c>
      <c r="AE1960">
        <v>0</v>
      </c>
      <c r="AF1960">
        <v>13.041705</v>
      </c>
    </row>
    <row r="1961" spans="1:32" x14ac:dyDescent="0.3">
      <c r="A1961">
        <v>2805263</v>
      </c>
      <c r="B1961">
        <v>1</v>
      </c>
      <c r="C1961" t="s">
        <v>83</v>
      </c>
      <c r="D1961" t="s">
        <v>128</v>
      </c>
      <c r="E1961" t="s">
        <v>7428</v>
      </c>
      <c r="F1961" t="s">
        <v>7429</v>
      </c>
      <c r="G1961" t="s">
        <v>31550</v>
      </c>
      <c r="H1961" t="s">
        <v>380</v>
      </c>
      <c r="I1961" t="s">
        <v>78</v>
      </c>
      <c r="J1961" t="s">
        <v>135</v>
      </c>
      <c r="K1961" t="s">
        <v>22</v>
      </c>
      <c r="L1961" t="s">
        <v>136</v>
      </c>
      <c r="M1961" t="s">
        <v>7430</v>
      </c>
      <c r="N1961" t="s">
        <v>7431</v>
      </c>
      <c r="O1961">
        <v>1.2938888888888889</v>
      </c>
      <c r="P1961">
        <v>0</v>
      </c>
      <c r="Q1961">
        <v>35</v>
      </c>
      <c r="R1961">
        <v>0</v>
      </c>
      <c r="S1961">
        <v>0</v>
      </c>
      <c r="T1961">
        <v>0</v>
      </c>
      <c r="U1961">
        <v>23</v>
      </c>
      <c r="V1961">
        <v>0</v>
      </c>
      <c r="W1961">
        <v>0</v>
      </c>
      <c r="X1961">
        <v>0</v>
      </c>
      <c r="Y1961">
        <v>8.2552219999999998</v>
      </c>
      <c r="Z1961">
        <v>0</v>
      </c>
      <c r="AA1961">
        <v>0</v>
      </c>
      <c r="AB1961">
        <v>0</v>
      </c>
      <c r="AC1961">
        <v>24.466383</v>
      </c>
      <c r="AD1961">
        <v>0</v>
      </c>
      <c r="AE1961">
        <v>0</v>
      </c>
      <c r="AF1961">
        <v>32.721606999999999</v>
      </c>
    </row>
    <row r="1962" spans="1:32" x14ac:dyDescent="0.3">
      <c r="A1962">
        <v>2805275</v>
      </c>
      <c r="B1962">
        <v>1</v>
      </c>
      <c r="C1962" t="s">
        <v>83</v>
      </c>
      <c r="D1962" t="s">
        <v>128</v>
      </c>
      <c r="E1962" t="s">
        <v>5498</v>
      </c>
      <c r="F1962" t="s">
        <v>5499</v>
      </c>
      <c r="G1962" t="s">
        <v>31546</v>
      </c>
      <c r="H1962" t="s">
        <v>223</v>
      </c>
      <c r="I1962" t="s">
        <v>78</v>
      </c>
      <c r="J1962" t="s">
        <v>135</v>
      </c>
      <c r="K1962" t="s">
        <v>22</v>
      </c>
      <c r="L1962" t="s">
        <v>136</v>
      </c>
      <c r="M1962" t="s">
        <v>7432</v>
      </c>
      <c r="N1962" t="s">
        <v>7433</v>
      </c>
      <c r="O1962">
        <v>2.3458333333333332</v>
      </c>
      <c r="P1962">
        <v>0</v>
      </c>
      <c r="Q1962">
        <v>67</v>
      </c>
      <c r="R1962">
        <v>0</v>
      </c>
      <c r="S1962">
        <v>2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46.036655000000003</v>
      </c>
      <c r="Z1962">
        <v>0</v>
      </c>
      <c r="AA1962">
        <v>3.3762433999999999</v>
      </c>
      <c r="AB1962">
        <v>0</v>
      </c>
      <c r="AC1962">
        <v>0</v>
      </c>
      <c r="AD1962">
        <v>0</v>
      </c>
      <c r="AE1962">
        <v>0</v>
      </c>
      <c r="AF1962">
        <v>49.412894999999999</v>
      </c>
    </row>
    <row r="1963" spans="1:32" x14ac:dyDescent="0.3">
      <c r="A1963">
        <v>2805143</v>
      </c>
      <c r="B1963">
        <v>1</v>
      </c>
      <c r="C1963" t="s">
        <v>82</v>
      </c>
      <c r="D1963" t="s">
        <v>108</v>
      </c>
      <c r="E1963" t="s">
        <v>7434</v>
      </c>
      <c r="F1963" t="s">
        <v>7435</v>
      </c>
      <c r="G1963" t="s">
        <v>31546</v>
      </c>
      <c r="H1963" t="s">
        <v>223</v>
      </c>
      <c r="I1963" t="s">
        <v>78</v>
      </c>
      <c r="J1963" t="s">
        <v>135</v>
      </c>
      <c r="K1963" t="s">
        <v>22</v>
      </c>
      <c r="L1963" t="s">
        <v>136</v>
      </c>
      <c r="M1963" t="s">
        <v>7436</v>
      </c>
      <c r="N1963" t="s">
        <v>7437</v>
      </c>
      <c r="O1963">
        <v>2.8227777777777776</v>
      </c>
      <c r="P1963">
        <v>0</v>
      </c>
      <c r="Q1963">
        <v>14</v>
      </c>
      <c r="R1963">
        <v>0</v>
      </c>
      <c r="S1963">
        <v>16</v>
      </c>
      <c r="T1963">
        <v>0</v>
      </c>
      <c r="U1963">
        <v>7</v>
      </c>
      <c r="V1963">
        <v>0</v>
      </c>
      <c r="W1963">
        <v>0</v>
      </c>
      <c r="X1963">
        <v>0</v>
      </c>
      <c r="Y1963">
        <v>1.3516899</v>
      </c>
      <c r="Z1963">
        <v>0</v>
      </c>
      <c r="AA1963">
        <v>13.551758</v>
      </c>
      <c r="AB1963">
        <v>0</v>
      </c>
      <c r="AC1963">
        <v>1.3634231000000001</v>
      </c>
      <c r="AD1963">
        <v>0</v>
      </c>
      <c r="AE1963">
        <v>0</v>
      </c>
      <c r="AF1963">
        <v>16.266870000000001</v>
      </c>
    </row>
    <row r="1964" spans="1:32" x14ac:dyDescent="0.3">
      <c r="A1964">
        <v>2805137</v>
      </c>
      <c r="B1964">
        <v>1</v>
      </c>
      <c r="C1964" t="s">
        <v>82</v>
      </c>
      <c r="D1964" t="s">
        <v>104</v>
      </c>
      <c r="E1964" t="s">
        <v>7438</v>
      </c>
      <c r="F1964" t="s">
        <v>7439</v>
      </c>
      <c r="G1964" t="s">
        <v>31548</v>
      </c>
      <c r="H1964" t="s">
        <v>333</v>
      </c>
      <c r="I1964" t="s">
        <v>78</v>
      </c>
      <c r="J1964" t="s">
        <v>135</v>
      </c>
      <c r="K1964" t="s">
        <v>22</v>
      </c>
      <c r="L1964" t="s">
        <v>136</v>
      </c>
      <c r="M1964" t="s">
        <v>7440</v>
      </c>
      <c r="N1964" t="s">
        <v>7441</v>
      </c>
      <c r="O1964">
        <v>2.7666666666666666</v>
      </c>
      <c r="P1964">
        <v>0</v>
      </c>
      <c r="Q1964">
        <v>2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3.3658030000000001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3.3658030000000001</v>
      </c>
    </row>
    <row r="1965" spans="1:32" x14ac:dyDescent="0.3">
      <c r="A1965">
        <v>2804884</v>
      </c>
      <c r="B1965">
        <v>1</v>
      </c>
      <c r="C1965" t="s">
        <v>83</v>
      </c>
      <c r="D1965" t="s">
        <v>115</v>
      </c>
      <c r="E1965" t="s">
        <v>7442</v>
      </c>
      <c r="F1965" t="s">
        <v>7443</v>
      </c>
      <c r="G1965" t="s">
        <v>31545</v>
      </c>
      <c r="H1965" t="s">
        <v>643</v>
      </c>
      <c r="I1965" t="s">
        <v>79</v>
      </c>
      <c r="J1965" t="s">
        <v>135</v>
      </c>
      <c r="K1965" t="s">
        <v>22</v>
      </c>
      <c r="L1965" t="s">
        <v>186</v>
      </c>
      <c r="M1965" t="s">
        <v>7444</v>
      </c>
      <c r="N1965" t="s">
        <v>7445</v>
      </c>
      <c r="O1965">
        <v>8.918333333333333</v>
      </c>
      <c r="P1965">
        <v>1</v>
      </c>
      <c r="Q1965">
        <v>17</v>
      </c>
      <c r="R1965">
        <v>107</v>
      </c>
      <c r="S1965">
        <v>0</v>
      </c>
      <c r="T1965">
        <v>2</v>
      </c>
      <c r="U1965">
        <v>0</v>
      </c>
      <c r="V1965">
        <v>0</v>
      </c>
      <c r="W1965">
        <v>0</v>
      </c>
      <c r="X1965">
        <v>1.2913222</v>
      </c>
      <c r="Y1965">
        <v>48.334263</v>
      </c>
      <c r="Z1965">
        <v>181.04181</v>
      </c>
      <c r="AA1965">
        <v>0</v>
      </c>
      <c r="AB1965">
        <v>1.4295793000000001</v>
      </c>
      <c r="AC1965">
        <v>0</v>
      </c>
      <c r="AD1965">
        <v>0</v>
      </c>
      <c r="AE1965">
        <v>0</v>
      </c>
      <c r="AF1965">
        <v>232.09697</v>
      </c>
    </row>
    <row r="1966" spans="1:32" x14ac:dyDescent="0.3">
      <c r="A1966">
        <v>2804883</v>
      </c>
      <c r="B1966">
        <v>1</v>
      </c>
      <c r="C1966" t="s">
        <v>83</v>
      </c>
      <c r="D1966" t="s">
        <v>116</v>
      </c>
      <c r="E1966" t="s">
        <v>7446</v>
      </c>
      <c r="F1966" t="s">
        <v>7447</v>
      </c>
      <c r="G1966" t="s">
        <v>31550</v>
      </c>
      <c r="H1966" t="s">
        <v>380</v>
      </c>
      <c r="I1966" t="s">
        <v>78</v>
      </c>
      <c r="J1966" t="s">
        <v>135</v>
      </c>
      <c r="K1966" t="s">
        <v>22</v>
      </c>
      <c r="L1966" t="s">
        <v>136</v>
      </c>
      <c r="M1966" t="s">
        <v>7448</v>
      </c>
      <c r="N1966" t="s">
        <v>7449</v>
      </c>
      <c r="O1966">
        <v>6.7127777777777782</v>
      </c>
      <c r="P1966">
        <v>0</v>
      </c>
      <c r="Q1966">
        <v>38</v>
      </c>
      <c r="R1966">
        <v>0</v>
      </c>
      <c r="S1966">
        <v>0</v>
      </c>
      <c r="T1966">
        <v>0</v>
      </c>
      <c r="U1966">
        <v>6</v>
      </c>
      <c r="V1966">
        <v>0</v>
      </c>
      <c r="W1966">
        <v>0</v>
      </c>
      <c r="X1966">
        <v>0</v>
      </c>
      <c r="Y1966">
        <v>69.108329999999995</v>
      </c>
      <c r="Z1966">
        <v>0</v>
      </c>
      <c r="AA1966">
        <v>0</v>
      </c>
      <c r="AB1966">
        <v>0</v>
      </c>
      <c r="AC1966">
        <v>75.144540000000006</v>
      </c>
      <c r="AD1966">
        <v>0</v>
      </c>
      <c r="AE1966">
        <v>0</v>
      </c>
      <c r="AF1966">
        <v>144.25287</v>
      </c>
    </row>
    <row r="1967" spans="1:32" x14ac:dyDescent="0.3">
      <c r="A1967">
        <v>2804878</v>
      </c>
      <c r="B1967">
        <v>1</v>
      </c>
      <c r="C1967" t="s">
        <v>82</v>
      </c>
      <c r="D1967" t="s">
        <v>86</v>
      </c>
      <c r="E1967" t="s">
        <v>7450</v>
      </c>
      <c r="F1967" t="s">
        <v>7451</v>
      </c>
      <c r="G1967" t="s">
        <v>31552</v>
      </c>
      <c r="H1967" t="s">
        <v>643</v>
      </c>
      <c r="I1967" t="s">
        <v>78</v>
      </c>
      <c r="J1967" t="s">
        <v>135</v>
      </c>
      <c r="K1967" t="s">
        <v>22</v>
      </c>
      <c r="L1967" t="s">
        <v>186</v>
      </c>
      <c r="M1967" t="s">
        <v>7452</v>
      </c>
      <c r="N1967" t="s">
        <v>7453</v>
      </c>
      <c r="O1967">
        <v>7.1413888888888888</v>
      </c>
      <c r="P1967">
        <v>0</v>
      </c>
      <c r="Q1967">
        <v>92</v>
      </c>
      <c r="R1967">
        <v>0</v>
      </c>
      <c r="S1967">
        <v>8</v>
      </c>
      <c r="T1967">
        <v>0</v>
      </c>
      <c r="U1967">
        <v>14</v>
      </c>
      <c r="V1967">
        <v>0</v>
      </c>
      <c r="W1967">
        <v>0</v>
      </c>
      <c r="X1967">
        <v>0</v>
      </c>
      <c r="Y1967">
        <v>97.866529999999997</v>
      </c>
      <c r="Z1967">
        <v>0</v>
      </c>
      <c r="AA1967">
        <v>8.0709590000000002</v>
      </c>
      <c r="AB1967">
        <v>0</v>
      </c>
      <c r="AC1967">
        <v>90.546745000000001</v>
      </c>
      <c r="AD1967">
        <v>0</v>
      </c>
      <c r="AE1967">
        <v>0</v>
      </c>
      <c r="AF1967">
        <v>196.48424</v>
      </c>
    </row>
    <row r="1968" spans="1:32" x14ac:dyDescent="0.3">
      <c r="A1968">
        <v>2804897</v>
      </c>
      <c r="B1968">
        <v>1</v>
      </c>
      <c r="C1968" t="s">
        <v>82</v>
      </c>
      <c r="D1968" t="s">
        <v>98</v>
      </c>
      <c r="E1968" t="s">
        <v>7454</v>
      </c>
      <c r="F1968" t="s">
        <v>7455</v>
      </c>
      <c r="G1968" t="s">
        <v>31547</v>
      </c>
      <c r="H1968" t="s">
        <v>643</v>
      </c>
      <c r="I1968" t="s">
        <v>79</v>
      </c>
      <c r="J1968" t="s">
        <v>135</v>
      </c>
      <c r="K1968" t="s">
        <v>22</v>
      </c>
      <c r="L1968" t="s">
        <v>186</v>
      </c>
      <c r="M1968" t="s">
        <v>7456</v>
      </c>
      <c r="N1968" t="s">
        <v>7457</v>
      </c>
      <c r="O1968">
        <v>7.0702777777777781</v>
      </c>
      <c r="P1968">
        <v>0</v>
      </c>
      <c r="Q1968">
        <v>2324</v>
      </c>
      <c r="R1968">
        <v>0</v>
      </c>
      <c r="S1968">
        <v>0</v>
      </c>
      <c r="T1968">
        <v>0</v>
      </c>
      <c r="U1968">
        <v>276</v>
      </c>
      <c r="V1968">
        <v>0</v>
      </c>
      <c r="W1968">
        <v>0</v>
      </c>
      <c r="X1968">
        <v>0</v>
      </c>
      <c r="Y1968">
        <v>4186.2505000000001</v>
      </c>
      <c r="Z1968">
        <v>0</v>
      </c>
      <c r="AA1968">
        <v>0</v>
      </c>
      <c r="AB1968">
        <v>0</v>
      </c>
      <c r="AC1968">
        <v>1346.1797999999999</v>
      </c>
      <c r="AD1968">
        <v>0</v>
      </c>
      <c r="AE1968">
        <v>0</v>
      </c>
      <c r="AF1968">
        <v>5532.4306999999999</v>
      </c>
    </row>
    <row r="1969" spans="1:32" x14ac:dyDescent="0.3">
      <c r="A1969">
        <v>2804851</v>
      </c>
      <c r="B1969">
        <v>1</v>
      </c>
      <c r="C1969" t="s">
        <v>82</v>
      </c>
      <c r="D1969" t="s">
        <v>88</v>
      </c>
      <c r="E1969" t="s">
        <v>7458</v>
      </c>
      <c r="F1969" t="s">
        <v>7459</v>
      </c>
      <c r="G1969" t="s">
        <v>31546</v>
      </c>
      <c r="H1969" t="s">
        <v>223</v>
      </c>
      <c r="I1969" t="s">
        <v>78</v>
      </c>
      <c r="J1969" t="s">
        <v>135</v>
      </c>
      <c r="K1969" t="s">
        <v>22</v>
      </c>
      <c r="L1969" t="s">
        <v>136</v>
      </c>
      <c r="M1969" t="s">
        <v>7460</v>
      </c>
      <c r="N1969" t="s">
        <v>7461</v>
      </c>
      <c r="O1969">
        <v>3.0550000000000002</v>
      </c>
      <c r="P1969">
        <v>0</v>
      </c>
      <c r="Q1969">
        <v>1</v>
      </c>
      <c r="R1969">
        <v>0</v>
      </c>
      <c r="S1969">
        <v>1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0.14918297999999999</v>
      </c>
      <c r="Z1969">
        <v>0</v>
      </c>
      <c r="AA1969">
        <v>2.185276</v>
      </c>
      <c r="AB1969">
        <v>0</v>
      </c>
      <c r="AC1969">
        <v>0</v>
      </c>
      <c r="AD1969">
        <v>0</v>
      </c>
      <c r="AE1969">
        <v>0</v>
      </c>
      <c r="AF1969">
        <v>2.3344589999999998</v>
      </c>
    </row>
    <row r="1970" spans="1:32" x14ac:dyDescent="0.3">
      <c r="A1970">
        <v>2804845</v>
      </c>
      <c r="B1970">
        <v>1</v>
      </c>
      <c r="C1970" t="s">
        <v>82</v>
      </c>
      <c r="D1970" t="s">
        <v>102</v>
      </c>
      <c r="E1970" t="s">
        <v>4089</v>
      </c>
      <c r="F1970" t="s">
        <v>4090</v>
      </c>
      <c r="G1970" t="s">
        <v>31551</v>
      </c>
      <c r="H1970" t="s">
        <v>648</v>
      </c>
      <c r="I1970" t="s">
        <v>79</v>
      </c>
      <c r="J1970" t="s">
        <v>135</v>
      </c>
      <c r="K1970" t="s">
        <v>22</v>
      </c>
      <c r="L1970" t="s">
        <v>186</v>
      </c>
      <c r="M1970" t="s">
        <v>7462</v>
      </c>
      <c r="N1970" t="s">
        <v>7463</v>
      </c>
      <c r="O1970">
        <v>9.0672222222222221</v>
      </c>
      <c r="P1970">
        <v>0</v>
      </c>
      <c r="Q1970">
        <v>7</v>
      </c>
      <c r="R1970">
        <v>0</v>
      </c>
      <c r="S1970">
        <v>9</v>
      </c>
      <c r="T1970">
        <v>0</v>
      </c>
      <c r="U1970">
        <v>6</v>
      </c>
      <c r="V1970">
        <v>0</v>
      </c>
      <c r="W1970">
        <v>0</v>
      </c>
      <c r="X1970">
        <v>0</v>
      </c>
      <c r="Y1970">
        <v>12.670576000000001</v>
      </c>
      <c r="Z1970">
        <v>0</v>
      </c>
      <c r="AA1970">
        <v>103.5752</v>
      </c>
      <c r="AB1970">
        <v>0</v>
      </c>
      <c r="AC1970">
        <v>146.7961</v>
      </c>
      <c r="AD1970">
        <v>0</v>
      </c>
      <c r="AE1970">
        <v>0</v>
      </c>
      <c r="AF1970">
        <v>263.04187000000002</v>
      </c>
    </row>
    <row r="1971" spans="1:32" x14ac:dyDescent="0.3">
      <c r="A1971">
        <v>2804673</v>
      </c>
      <c r="B1971">
        <v>1</v>
      </c>
      <c r="C1971" t="s">
        <v>83</v>
      </c>
      <c r="D1971" t="s">
        <v>129</v>
      </c>
      <c r="E1971" t="s">
        <v>7464</v>
      </c>
      <c r="F1971" t="s">
        <v>7465</v>
      </c>
      <c r="G1971" t="s">
        <v>31548</v>
      </c>
      <c r="H1971" t="s">
        <v>311</v>
      </c>
      <c r="I1971" t="s">
        <v>78</v>
      </c>
      <c r="J1971" t="s">
        <v>135</v>
      </c>
      <c r="K1971" t="s">
        <v>22</v>
      </c>
      <c r="L1971" t="s">
        <v>136</v>
      </c>
      <c r="M1971" t="s">
        <v>7466</v>
      </c>
      <c r="N1971" t="s">
        <v>7467</v>
      </c>
      <c r="O1971">
        <v>0.92166666666666663</v>
      </c>
      <c r="P1971">
        <v>0</v>
      </c>
      <c r="Q1971">
        <v>7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0.91480139999999999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0.91480139999999999</v>
      </c>
    </row>
    <row r="1972" spans="1:32" x14ac:dyDescent="0.3">
      <c r="A1972">
        <v>2804560</v>
      </c>
      <c r="B1972">
        <v>1</v>
      </c>
      <c r="C1972" t="s">
        <v>82</v>
      </c>
      <c r="D1972" t="s">
        <v>84</v>
      </c>
      <c r="E1972" t="s">
        <v>7468</v>
      </c>
      <c r="F1972" t="s">
        <v>7469</v>
      </c>
      <c r="G1972" t="s">
        <v>31551</v>
      </c>
      <c r="H1972" t="s">
        <v>134</v>
      </c>
      <c r="I1972" t="s">
        <v>79</v>
      </c>
      <c r="J1972" t="s">
        <v>135</v>
      </c>
      <c r="K1972" t="s">
        <v>22</v>
      </c>
      <c r="L1972" t="s">
        <v>136</v>
      </c>
      <c r="M1972" t="s">
        <v>7470</v>
      </c>
      <c r="N1972" t="s">
        <v>7471</v>
      </c>
      <c r="O1972">
        <v>1.3363888888888888</v>
      </c>
      <c r="P1972">
        <v>1</v>
      </c>
      <c r="Q1972">
        <v>122</v>
      </c>
      <c r="R1972">
        <v>2</v>
      </c>
      <c r="S1972">
        <v>0</v>
      </c>
      <c r="T1972">
        <v>1</v>
      </c>
      <c r="U1972">
        <v>5</v>
      </c>
      <c r="V1972">
        <v>0</v>
      </c>
      <c r="W1972">
        <v>0</v>
      </c>
      <c r="X1972">
        <v>0.56248089999999995</v>
      </c>
      <c r="Y1972">
        <v>37.923636999999999</v>
      </c>
      <c r="Z1972">
        <v>2.6330209</v>
      </c>
      <c r="AA1972">
        <v>0</v>
      </c>
      <c r="AB1972">
        <v>2.9253783000000002</v>
      </c>
      <c r="AC1972">
        <v>90.826194999999998</v>
      </c>
      <c r="AD1972">
        <v>0</v>
      </c>
      <c r="AE1972">
        <v>0</v>
      </c>
      <c r="AF1972">
        <v>134.87071</v>
      </c>
    </row>
    <row r="1973" spans="1:32" x14ac:dyDescent="0.3">
      <c r="A1973">
        <v>2804333</v>
      </c>
      <c r="B1973">
        <v>1</v>
      </c>
      <c r="C1973" t="s">
        <v>82</v>
      </c>
      <c r="D1973" t="s">
        <v>89</v>
      </c>
      <c r="E1973" t="s">
        <v>3532</v>
      </c>
      <c r="F1973" t="s">
        <v>3533</v>
      </c>
      <c r="G1973" t="s">
        <v>31546</v>
      </c>
      <c r="H1973" t="s">
        <v>1432</v>
      </c>
      <c r="I1973" t="s">
        <v>78</v>
      </c>
      <c r="J1973" t="s">
        <v>135</v>
      </c>
      <c r="K1973" t="s">
        <v>22</v>
      </c>
      <c r="L1973" t="s">
        <v>136</v>
      </c>
      <c r="M1973" t="s">
        <v>7472</v>
      </c>
      <c r="N1973" t="s">
        <v>7473</v>
      </c>
      <c r="O1973">
        <v>1.7480555555555555</v>
      </c>
      <c r="P1973">
        <v>0</v>
      </c>
      <c r="Q1973">
        <v>4</v>
      </c>
      <c r="R1973">
        <v>0</v>
      </c>
      <c r="S1973">
        <v>4</v>
      </c>
      <c r="T1973">
        <v>0</v>
      </c>
      <c r="U1973">
        <v>1</v>
      </c>
      <c r="V1973">
        <v>0</v>
      </c>
      <c r="W1973">
        <v>0</v>
      </c>
      <c r="X1973">
        <v>0</v>
      </c>
      <c r="Y1973">
        <v>2.1125169000000001</v>
      </c>
      <c r="Z1973">
        <v>0</v>
      </c>
      <c r="AA1973">
        <v>2.6081283000000002</v>
      </c>
      <c r="AB1973">
        <v>0</v>
      </c>
      <c r="AC1973">
        <v>0</v>
      </c>
      <c r="AD1973">
        <v>0</v>
      </c>
      <c r="AE1973">
        <v>0</v>
      </c>
      <c r="AF1973">
        <v>4.7206454000000004</v>
      </c>
    </row>
    <row r="1974" spans="1:32" x14ac:dyDescent="0.3">
      <c r="A1974">
        <v>2804391</v>
      </c>
      <c r="B1974">
        <v>1</v>
      </c>
      <c r="C1974" t="s">
        <v>83</v>
      </c>
      <c r="D1974" t="s">
        <v>126</v>
      </c>
      <c r="E1974" t="s">
        <v>7474</v>
      </c>
      <c r="F1974" t="s">
        <v>7475</v>
      </c>
      <c r="G1974" t="s">
        <v>31552</v>
      </c>
      <c r="H1974" t="s">
        <v>665</v>
      </c>
      <c r="I1974" t="s">
        <v>78</v>
      </c>
      <c r="J1974" t="s">
        <v>135</v>
      </c>
      <c r="K1974" t="s">
        <v>22</v>
      </c>
      <c r="L1974" t="s">
        <v>136</v>
      </c>
      <c r="M1974" t="s">
        <v>7476</v>
      </c>
      <c r="N1974" t="s">
        <v>7477</v>
      </c>
      <c r="O1974">
        <v>0.64222222222222225</v>
      </c>
      <c r="P1974">
        <v>0</v>
      </c>
      <c r="Q1974">
        <v>12</v>
      </c>
      <c r="R1974">
        <v>0</v>
      </c>
      <c r="S1974">
        <v>34</v>
      </c>
      <c r="T1974">
        <v>0</v>
      </c>
      <c r="U1974">
        <v>3</v>
      </c>
      <c r="V1974">
        <v>0</v>
      </c>
      <c r="W1974">
        <v>0</v>
      </c>
      <c r="X1974">
        <v>0</v>
      </c>
      <c r="Y1974">
        <v>1.2080673</v>
      </c>
      <c r="Z1974">
        <v>0</v>
      </c>
      <c r="AA1974">
        <v>1.6921326999999999</v>
      </c>
      <c r="AB1974">
        <v>0</v>
      </c>
      <c r="AC1974">
        <v>1.7926531999999999</v>
      </c>
      <c r="AD1974">
        <v>0</v>
      </c>
      <c r="AE1974">
        <v>0</v>
      </c>
      <c r="AF1974">
        <v>4.6928530000000004</v>
      </c>
    </row>
    <row r="1975" spans="1:32" x14ac:dyDescent="0.3">
      <c r="A1975">
        <v>2804293</v>
      </c>
      <c r="B1975">
        <v>1</v>
      </c>
      <c r="C1975" t="s">
        <v>82</v>
      </c>
      <c r="D1975" t="s">
        <v>92</v>
      </c>
      <c r="E1975" t="s">
        <v>7478</v>
      </c>
      <c r="F1975" t="s">
        <v>7479</v>
      </c>
      <c r="G1975" t="s">
        <v>31546</v>
      </c>
      <c r="H1975" t="s">
        <v>409</v>
      </c>
      <c r="I1975" t="s">
        <v>78</v>
      </c>
      <c r="J1975" t="s">
        <v>135</v>
      </c>
      <c r="K1975" t="s">
        <v>3</v>
      </c>
      <c r="L1975" t="s">
        <v>136</v>
      </c>
      <c r="M1975" t="s">
        <v>7480</v>
      </c>
      <c r="N1975" t="s">
        <v>7481</v>
      </c>
      <c r="O1975">
        <v>1.6894444444444445</v>
      </c>
      <c r="P1975">
        <v>0</v>
      </c>
      <c r="Q1975">
        <v>9</v>
      </c>
      <c r="R1975">
        <v>0</v>
      </c>
      <c r="S1975">
        <v>0</v>
      </c>
      <c r="T1975">
        <v>0</v>
      </c>
      <c r="U1975">
        <v>9</v>
      </c>
      <c r="V1975">
        <v>0</v>
      </c>
      <c r="W1975">
        <v>0</v>
      </c>
      <c r="X1975">
        <v>0</v>
      </c>
      <c r="Y1975">
        <v>7.9279137000000004</v>
      </c>
      <c r="Z1975">
        <v>0</v>
      </c>
      <c r="AA1975">
        <v>0</v>
      </c>
      <c r="AB1975">
        <v>0</v>
      </c>
      <c r="AC1975">
        <v>39.335132999999999</v>
      </c>
      <c r="AD1975">
        <v>0</v>
      </c>
      <c r="AE1975">
        <v>0</v>
      </c>
      <c r="AF1975">
        <v>47.263046000000003</v>
      </c>
    </row>
    <row r="1976" spans="1:32" x14ac:dyDescent="0.3">
      <c r="A1976">
        <v>2804258</v>
      </c>
      <c r="B1976">
        <v>1</v>
      </c>
      <c r="C1976" t="s">
        <v>83</v>
      </c>
      <c r="D1976" t="s">
        <v>129</v>
      </c>
      <c r="E1976" t="s">
        <v>7482</v>
      </c>
      <c r="F1976" t="s">
        <v>7483</v>
      </c>
      <c r="G1976" t="s">
        <v>31547</v>
      </c>
      <c r="H1976" t="s">
        <v>134</v>
      </c>
      <c r="I1976" t="s">
        <v>79</v>
      </c>
      <c r="J1976" t="s">
        <v>135</v>
      </c>
      <c r="K1976" t="s">
        <v>22</v>
      </c>
      <c r="L1976" t="s">
        <v>136</v>
      </c>
      <c r="M1976" t="s">
        <v>7484</v>
      </c>
      <c r="N1976" t="s">
        <v>7485</v>
      </c>
      <c r="O1976">
        <v>0.27444444444444444</v>
      </c>
      <c r="P1976">
        <v>0</v>
      </c>
      <c r="Q1976">
        <v>1</v>
      </c>
      <c r="R1976">
        <v>0</v>
      </c>
      <c r="S1976">
        <v>44</v>
      </c>
      <c r="T1976">
        <v>3</v>
      </c>
      <c r="U1976">
        <v>13</v>
      </c>
      <c r="V1976">
        <v>1</v>
      </c>
      <c r="W1976">
        <v>0</v>
      </c>
      <c r="X1976">
        <v>0</v>
      </c>
      <c r="Y1976">
        <v>3.4462911999999998E-3</v>
      </c>
      <c r="Z1976">
        <v>0</v>
      </c>
      <c r="AA1976">
        <v>3.8762273999999999</v>
      </c>
      <c r="AB1976">
        <v>24.497456</v>
      </c>
      <c r="AC1976">
        <v>2.8259069999999999</v>
      </c>
      <c r="AD1976">
        <v>229.19024999999999</v>
      </c>
      <c r="AE1976">
        <v>0</v>
      </c>
      <c r="AF1976">
        <v>260.39328</v>
      </c>
    </row>
    <row r="1977" spans="1:32" x14ac:dyDescent="0.3">
      <c r="A1977">
        <v>2804262</v>
      </c>
      <c r="B1977">
        <v>1</v>
      </c>
      <c r="C1977" t="s">
        <v>83</v>
      </c>
      <c r="D1977" t="s">
        <v>117</v>
      </c>
      <c r="E1977" t="s">
        <v>7486</v>
      </c>
      <c r="F1977" t="s">
        <v>7487</v>
      </c>
      <c r="G1977" t="s">
        <v>31550</v>
      </c>
      <c r="H1977" t="s">
        <v>223</v>
      </c>
      <c r="I1977" t="s">
        <v>78</v>
      </c>
      <c r="J1977" t="s">
        <v>135</v>
      </c>
      <c r="K1977" t="s">
        <v>22</v>
      </c>
      <c r="L1977" t="s">
        <v>136</v>
      </c>
      <c r="M1977" t="s">
        <v>7488</v>
      </c>
      <c r="N1977" t="s">
        <v>7489</v>
      </c>
      <c r="O1977">
        <v>0.47055555555555556</v>
      </c>
      <c r="P1977">
        <v>0</v>
      </c>
      <c r="Q1977">
        <v>20</v>
      </c>
      <c r="R1977">
        <v>0</v>
      </c>
      <c r="S1977">
        <v>0</v>
      </c>
      <c r="T1977">
        <v>0</v>
      </c>
      <c r="U1977">
        <v>15</v>
      </c>
      <c r="V1977">
        <v>0</v>
      </c>
      <c r="W1977">
        <v>0</v>
      </c>
      <c r="X1977">
        <v>0</v>
      </c>
      <c r="Y1977">
        <v>2.1546378000000002</v>
      </c>
      <c r="Z1977">
        <v>0</v>
      </c>
      <c r="AA1977">
        <v>0</v>
      </c>
      <c r="AB1977">
        <v>0</v>
      </c>
      <c r="AC1977">
        <v>4.5959529999999997</v>
      </c>
      <c r="AD1977">
        <v>0</v>
      </c>
      <c r="AE1977">
        <v>0</v>
      </c>
      <c r="AF1977">
        <v>6.750591</v>
      </c>
    </row>
    <row r="1978" spans="1:32" x14ac:dyDescent="0.3">
      <c r="A1978">
        <v>2804270</v>
      </c>
      <c r="B1978">
        <v>1</v>
      </c>
      <c r="C1978" t="s">
        <v>82</v>
      </c>
      <c r="D1978" t="s">
        <v>90</v>
      </c>
      <c r="E1978" t="s">
        <v>3204</v>
      </c>
      <c r="F1978" t="s">
        <v>746</v>
      </c>
      <c r="G1978" t="s">
        <v>31552</v>
      </c>
      <c r="H1978" t="s">
        <v>665</v>
      </c>
      <c r="I1978" t="s">
        <v>78</v>
      </c>
      <c r="J1978" t="s">
        <v>135</v>
      </c>
      <c r="K1978" t="s">
        <v>22</v>
      </c>
      <c r="L1978" t="s">
        <v>136</v>
      </c>
      <c r="M1978" t="s">
        <v>7490</v>
      </c>
      <c r="N1978" t="s">
        <v>7491</v>
      </c>
      <c r="O1978">
        <v>1.2238888888888888</v>
      </c>
      <c r="P1978">
        <v>0</v>
      </c>
      <c r="Q1978">
        <v>265</v>
      </c>
      <c r="R1978">
        <v>0</v>
      </c>
      <c r="S1978">
        <v>4</v>
      </c>
      <c r="T1978">
        <v>0</v>
      </c>
      <c r="U1978">
        <v>21</v>
      </c>
      <c r="V1978">
        <v>0</v>
      </c>
      <c r="W1978">
        <v>0</v>
      </c>
      <c r="X1978">
        <v>0</v>
      </c>
      <c r="Y1978">
        <v>107.53113999999999</v>
      </c>
      <c r="Z1978">
        <v>0</v>
      </c>
      <c r="AA1978">
        <v>7.9527574000000003</v>
      </c>
      <c r="AB1978">
        <v>0</v>
      </c>
      <c r="AC1978">
        <v>26.220427999999998</v>
      </c>
      <c r="AD1978">
        <v>0</v>
      </c>
      <c r="AE1978">
        <v>0</v>
      </c>
      <c r="AF1978">
        <v>141.70433</v>
      </c>
    </row>
    <row r="1979" spans="1:32" x14ac:dyDescent="0.3">
      <c r="A1979">
        <v>2804252</v>
      </c>
      <c r="B1979">
        <v>1</v>
      </c>
      <c r="C1979" t="s">
        <v>83</v>
      </c>
      <c r="D1979" t="s">
        <v>115</v>
      </c>
      <c r="E1979" t="s">
        <v>7492</v>
      </c>
      <c r="F1979" t="s">
        <v>7493</v>
      </c>
      <c r="G1979" t="s">
        <v>31552</v>
      </c>
      <c r="H1979" t="s">
        <v>145</v>
      </c>
      <c r="I1979" t="s">
        <v>78</v>
      </c>
      <c r="J1979" t="s">
        <v>135</v>
      </c>
      <c r="K1979" t="s">
        <v>22</v>
      </c>
      <c r="L1979" t="s">
        <v>136</v>
      </c>
      <c r="M1979" t="s">
        <v>7494</v>
      </c>
      <c r="N1979" t="s">
        <v>7495</v>
      </c>
      <c r="O1979">
        <v>1.0125</v>
      </c>
      <c r="P1979">
        <v>0</v>
      </c>
      <c r="Q1979">
        <v>152</v>
      </c>
      <c r="R1979">
        <v>0</v>
      </c>
      <c r="S1979">
        <v>11</v>
      </c>
      <c r="T1979">
        <v>0</v>
      </c>
      <c r="U1979">
        <v>14</v>
      </c>
      <c r="V1979">
        <v>0</v>
      </c>
      <c r="W1979">
        <v>0</v>
      </c>
      <c r="X1979">
        <v>0</v>
      </c>
      <c r="Y1979">
        <v>69.075609999999998</v>
      </c>
      <c r="Z1979">
        <v>0</v>
      </c>
      <c r="AA1979">
        <v>0.62643914999999994</v>
      </c>
      <c r="AB1979">
        <v>0</v>
      </c>
      <c r="AC1979">
        <v>22.803325999999998</v>
      </c>
      <c r="AD1979">
        <v>0</v>
      </c>
      <c r="AE1979">
        <v>0</v>
      </c>
      <c r="AF1979">
        <v>92.505369999999999</v>
      </c>
    </row>
    <row r="1980" spans="1:32" x14ac:dyDescent="0.3">
      <c r="A1980">
        <v>2804280</v>
      </c>
      <c r="B1980">
        <v>1</v>
      </c>
      <c r="C1980" t="s">
        <v>83</v>
      </c>
      <c r="D1980" t="s">
        <v>129</v>
      </c>
      <c r="E1980" t="s">
        <v>7496</v>
      </c>
      <c r="F1980" t="s">
        <v>7497</v>
      </c>
      <c r="G1980" t="s">
        <v>31545</v>
      </c>
      <c r="H1980" t="s">
        <v>648</v>
      </c>
      <c r="I1980" t="s">
        <v>79</v>
      </c>
      <c r="J1980" t="s">
        <v>135</v>
      </c>
      <c r="K1980" t="s">
        <v>22</v>
      </c>
      <c r="L1980" t="s">
        <v>186</v>
      </c>
      <c r="M1980" t="s">
        <v>7498</v>
      </c>
      <c r="N1980" t="s">
        <v>7499</v>
      </c>
      <c r="O1980">
        <v>1.6472222222222221</v>
      </c>
      <c r="P1980">
        <v>13</v>
      </c>
      <c r="Q1980">
        <v>1441</v>
      </c>
      <c r="R1980">
        <v>126</v>
      </c>
      <c r="S1980">
        <v>88</v>
      </c>
      <c r="T1980">
        <v>36</v>
      </c>
      <c r="U1980">
        <v>156</v>
      </c>
      <c r="V1980">
        <v>4</v>
      </c>
      <c r="W1980">
        <v>0</v>
      </c>
      <c r="X1980">
        <v>21.989094000000001</v>
      </c>
      <c r="Y1980">
        <v>492.28415000000001</v>
      </c>
      <c r="Z1980">
        <v>75.431610000000006</v>
      </c>
      <c r="AA1980">
        <v>55.419730000000001</v>
      </c>
      <c r="AB1980">
        <v>203.94023000000001</v>
      </c>
      <c r="AC1980">
        <v>179.83661000000001</v>
      </c>
      <c r="AD1980">
        <v>696.35730000000001</v>
      </c>
      <c r="AE1980">
        <v>0</v>
      </c>
      <c r="AF1980">
        <v>1725.2587000000001</v>
      </c>
    </row>
    <row r="1981" spans="1:32" x14ac:dyDescent="0.3">
      <c r="A1981">
        <v>2804021</v>
      </c>
      <c r="B1981">
        <v>1</v>
      </c>
      <c r="C1981" t="s">
        <v>82</v>
      </c>
      <c r="D1981" t="s">
        <v>86</v>
      </c>
      <c r="E1981" t="s">
        <v>7357</v>
      </c>
      <c r="F1981" t="s">
        <v>7358</v>
      </c>
      <c r="G1981" t="s">
        <v>31552</v>
      </c>
      <c r="H1981" t="s">
        <v>643</v>
      </c>
      <c r="I1981" t="s">
        <v>78</v>
      </c>
      <c r="J1981" t="s">
        <v>135</v>
      </c>
      <c r="K1981" t="s">
        <v>22</v>
      </c>
      <c r="L1981" t="s">
        <v>186</v>
      </c>
      <c r="M1981" t="s">
        <v>7500</v>
      </c>
      <c r="N1981" t="s">
        <v>7501</v>
      </c>
      <c r="O1981">
        <v>7.4530555555555553</v>
      </c>
      <c r="P1981">
        <v>0</v>
      </c>
      <c r="Q1981">
        <v>65</v>
      </c>
      <c r="R1981">
        <v>0</v>
      </c>
      <c r="S1981">
        <v>21</v>
      </c>
      <c r="T1981">
        <v>0</v>
      </c>
      <c r="U1981">
        <v>14</v>
      </c>
      <c r="V1981">
        <v>0</v>
      </c>
      <c r="W1981">
        <v>0</v>
      </c>
      <c r="X1981">
        <v>0</v>
      </c>
      <c r="Y1981">
        <v>76.295389999999998</v>
      </c>
      <c r="Z1981">
        <v>0</v>
      </c>
      <c r="AA1981">
        <v>10.517379</v>
      </c>
      <c r="AB1981">
        <v>0</v>
      </c>
      <c r="AC1981">
        <v>30.326536000000001</v>
      </c>
      <c r="AD1981">
        <v>0</v>
      </c>
      <c r="AE1981">
        <v>0</v>
      </c>
      <c r="AF1981">
        <v>117.13930499999999</v>
      </c>
    </row>
    <row r="1982" spans="1:32" x14ac:dyDescent="0.3">
      <c r="A1982">
        <v>2804013</v>
      </c>
      <c r="B1982">
        <v>1</v>
      </c>
      <c r="C1982" t="s">
        <v>82</v>
      </c>
      <c r="D1982" t="s">
        <v>84</v>
      </c>
      <c r="E1982" t="s">
        <v>1533</v>
      </c>
      <c r="F1982" t="s">
        <v>1534</v>
      </c>
      <c r="G1982" t="s">
        <v>31545</v>
      </c>
      <c r="H1982" t="s">
        <v>185</v>
      </c>
      <c r="I1982" t="s">
        <v>79</v>
      </c>
      <c r="J1982" t="s">
        <v>135</v>
      </c>
      <c r="K1982" t="s">
        <v>22</v>
      </c>
      <c r="L1982" t="s">
        <v>186</v>
      </c>
      <c r="M1982" t="s">
        <v>7502</v>
      </c>
      <c r="N1982" t="s">
        <v>7503</v>
      </c>
      <c r="O1982">
        <v>0.13194444444444445</v>
      </c>
      <c r="P1982">
        <v>5</v>
      </c>
      <c r="Q1982">
        <v>779</v>
      </c>
      <c r="R1982">
        <v>25</v>
      </c>
      <c r="S1982">
        <v>14</v>
      </c>
      <c r="T1982">
        <v>34</v>
      </c>
      <c r="U1982">
        <v>57</v>
      </c>
      <c r="V1982">
        <v>0</v>
      </c>
      <c r="W1982">
        <v>0</v>
      </c>
      <c r="X1982">
        <v>0.68671970000000004</v>
      </c>
      <c r="Y1982">
        <v>21.058921999999999</v>
      </c>
      <c r="Z1982">
        <v>3.0078125</v>
      </c>
      <c r="AA1982">
        <v>0.53933299999999995</v>
      </c>
      <c r="AB1982">
        <v>53.048645</v>
      </c>
      <c r="AC1982">
        <v>4.4563622000000001</v>
      </c>
      <c r="AD1982">
        <v>0</v>
      </c>
      <c r="AE1982">
        <v>0</v>
      </c>
      <c r="AF1982">
        <v>82.797799999999995</v>
      </c>
    </row>
    <row r="1983" spans="1:32" x14ac:dyDescent="0.3">
      <c r="A1983">
        <v>2804029</v>
      </c>
      <c r="B1983">
        <v>1</v>
      </c>
      <c r="C1983" t="s">
        <v>82</v>
      </c>
      <c r="D1983" t="s">
        <v>84</v>
      </c>
      <c r="E1983" t="s">
        <v>7504</v>
      </c>
      <c r="F1983" t="s">
        <v>7505</v>
      </c>
      <c r="G1983" t="s">
        <v>31551</v>
      </c>
      <c r="H1983" t="s">
        <v>648</v>
      </c>
      <c r="I1983" t="s">
        <v>79</v>
      </c>
      <c r="J1983" t="s">
        <v>135</v>
      </c>
      <c r="K1983" t="s">
        <v>22</v>
      </c>
      <c r="L1983" t="s">
        <v>186</v>
      </c>
      <c r="M1983" t="s">
        <v>7506</v>
      </c>
      <c r="N1983" t="s">
        <v>7507</v>
      </c>
      <c r="O1983">
        <v>8.6566666666666663</v>
      </c>
      <c r="P1983">
        <v>5</v>
      </c>
      <c r="Q1983">
        <v>779</v>
      </c>
      <c r="R1983">
        <v>25</v>
      </c>
      <c r="S1983">
        <v>14</v>
      </c>
      <c r="T1983">
        <v>34</v>
      </c>
      <c r="U1983">
        <v>57</v>
      </c>
      <c r="V1983">
        <v>0</v>
      </c>
      <c r="W1983">
        <v>0</v>
      </c>
      <c r="X1983">
        <v>52.335842</v>
      </c>
      <c r="Y1983">
        <v>1618.5195000000001</v>
      </c>
      <c r="Z1983">
        <v>239.14212000000001</v>
      </c>
      <c r="AA1983">
        <v>43.910330000000002</v>
      </c>
      <c r="AB1983">
        <v>5234.6772000000001</v>
      </c>
      <c r="AC1983">
        <v>504.8263</v>
      </c>
      <c r="AD1983">
        <v>0</v>
      </c>
      <c r="AE1983">
        <v>0</v>
      </c>
      <c r="AF1983">
        <v>7693.4110000000001</v>
      </c>
    </row>
    <row r="1984" spans="1:32" x14ac:dyDescent="0.3">
      <c r="A1984">
        <v>2803983</v>
      </c>
      <c r="B1984">
        <v>1</v>
      </c>
      <c r="C1984" t="s">
        <v>82</v>
      </c>
      <c r="D1984" t="s">
        <v>87</v>
      </c>
      <c r="E1984" t="s">
        <v>7508</v>
      </c>
      <c r="F1984" t="s">
        <v>7509</v>
      </c>
      <c r="G1984" t="s">
        <v>31548</v>
      </c>
      <c r="H1984" t="s">
        <v>311</v>
      </c>
      <c r="I1984" t="s">
        <v>78</v>
      </c>
      <c r="J1984" t="s">
        <v>135</v>
      </c>
      <c r="K1984" t="s">
        <v>22</v>
      </c>
      <c r="L1984" t="s">
        <v>136</v>
      </c>
      <c r="M1984" t="s">
        <v>7510</v>
      </c>
      <c r="N1984" t="s">
        <v>7511</v>
      </c>
      <c r="O1984">
        <v>1.5144444444444445</v>
      </c>
      <c r="P1984">
        <v>0</v>
      </c>
      <c r="Q1984">
        <v>5</v>
      </c>
      <c r="R1984">
        <v>0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0</v>
      </c>
      <c r="Y1984">
        <v>0.98408127000000001</v>
      </c>
      <c r="Z1984">
        <v>0</v>
      </c>
      <c r="AA1984">
        <v>0</v>
      </c>
      <c r="AB1984">
        <v>0</v>
      </c>
      <c r="AC1984">
        <v>0.39536658000000002</v>
      </c>
      <c r="AD1984">
        <v>0</v>
      </c>
      <c r="AE1984">
        <v>0</v>
      </c>
      <c r="AF1984">
        <v>1.3794477999999999</v>
      </c>
    </row>
    <row r="1985" spans="1:32" x14ac:dyDescent="0.3">
      <c r="A1985">
        <v>2803952</v>
      </c>
      <c r="B1985">
        <v>1</v>
      </c>
      <c r="C1985" t="s">
        <v>82</v>
      </c>
      <c r="D1985" t="s">
        <v>90</v>
      </c>
      <c r="E1985" t="s">
        <v>7512</v>
      </c>
      <c r="F1985" t="s">
        <v>7513</v>
      </c>
      <c r="G1985" t="s">
        <v>31547</v>
      </c>
      <c r="H1985" t="s">
        <v>134</v>
      </c>
      <c r="I1985" t="s">
        <v>79</v>
      </c>
      <c r="J1985" t="s">
        <v>135</v>
      </c>
      <c r="K1985" t="s">
        <v>22</v>
      </c>
      <c r="L1985" t="s">
        <v>136</v>
      </c>
      <c r="M1985" t="s">
        <v>7514</v>
      </c>
      <c r="N1985" t="s">
        <v>7515</v>
      </c>
      <c r="O1985">
        <v>1.23</v>
      </c>
      <c r="P1985">
        <v>0</v>
      </c>
      <c r="Q1985">
        <v>2</v>
      </c>
      <c r="R1985">
        <v>0</v>
      </c>
      <c r="S1985">
        <v>0</v>
      </c>
      <c r="T1985">
        <v>2</v>
      </c>
      <c r="U1985">
        <v>281</v>
      </c>
      <c r="V1985">
        <v>2</v>
      </c>
      <c r="W1985">
        <v>0</v>
      </c>
      <c r="X1985">
        <v>0</v>
      </c>
      <c r="Y1985">
        <v>1.5971997</v>
      </c>
      <c r="Z1985">
        <v>0</v>
      </c>
      <c r="AA1985">
        <v>0</v>
      </c>
      <c r="AB1985">
        <v>71.919370000000001</v>
      </c>
      <c r="AC1985">
        <v>158.60724999999999</v>
      </c>
      <c r="AD1985">
        <v>103.75344</v>
      </c>
      <c r="AE1985">
        <v>0</v>
      </c>
      <c r="AF1985">
        <v>335.87729999999999</v>
      </c>
    </row>
    <row r="1986" spans="1:32" x14ac:dyDescent="0.3">
      <c r="A1986">
        <v>2803958</v>
      </c>
      <c r="B1986">
        <v>1</v>
      </c>
      <c r="C1986" t="s">
        <v>82</v>
      </c>
      <c r="D1986" t="s">
        <v>88</v>
      </c>
      <c r="E1986" t="s">
        <v>7516</v>
      </c>
      <c r="F1986" t="s">
        <v>7517</v>
      </c>
      <c r="G1986" t="s">
        <v>31547</v>
      </c>
      <c r="H1986" t="s">
        <v>134</v>
      </c>
      <c r="I1986" t="s">
        <v>79</v>
      </c>
      <c r="J1986" t="s">
        <v>135</v>
      </c>
      <c r="K1986" t="s">
        <v>22</v>
      </c>
      <c r="L1986" t="s">
        <v>136</v>
      </c>
      <c r="M1986" t="s">
        <v>7518</v>
      </c>
      <c r="N1986" t="s">
        <v>7519</v>
      </c>
      <c r="O1986">
        <v>0.14722222222222223</v>
      </c>
      <c r="P1986">
        <v>2</v>
      </c>
      <c r="Q1986">
        <v>2770</v>
      </c>
      <c r="R1986">
        <v>44</v>
      </c>
      <c r="S1986">
        <v>426</v>
      </c>
      <c r="T1986">
        <v>63</v>
      </c>
      <c r="U1986">
        <v>310</v>
      </c>
      <c r="V1986">
        <v>14</v>
      </c>
      <c r="W1986">
        <v>0</v>
      </c>
      <c r="X1986">
        <v>0.47171553999999999</v>
      </c>
      <c r="Y1986">
        <v>48.415080000000003</v>
      </c>
      <c r="Z1986">
        <v>26.57978</v>
      </c>
      <c r="AA1986">
        <v>44.146571999999999</v>
      </c>
      <c r="AB1986">
        <v>34.260868000000002</v>
      </c>
      <c r="AC1986">
        <v>16.257977</v>
      </c>
      <c r="AD1986">
        <v>591.80250000000001</v>
      </c>
      <c r="AE1986">
        <v>0</v>
      </c>
      <c r="AF1986">
        <v>761.93449999999996</v>
      </c>
    </row>
    <row r="1987" spans="1:32" x14ac:dyDescent="0.3">
      <c r="A1987">
        <v>2803930</v>
      </c>
      <c r="B1987">
        <v>1</v>
      </c>
      <c r="C1987" t="s">
        <v>82</v>
      </c>
      <c r="D1987" t="s">
        <v>92</v>
      </c>
      <c r="E1987" t="s">
        <v>7520</v>
      </c>
      <c r="F1987" t="s">
        <v>7521</v>
      </c>
      <c r="G1987" t="s">
        <v>31545</v>
      </c>
      <c r="H1987" t="s">
        <v>134</v>
      </c>
      <c r="I1987" t="s">
        <v>79</v>
      </c>
      <c r="J1987" t="s">
        <v>135</v>
      </c>
      <c r="K1987" t="s">
        <v>22</v>
      </c>
      <c r="L1987" t="s">
        <v>136</v>
      </c>
      <c r="M1987" t="s">
        <v>7522</v>
      </c>
      <c r="N1987" t="s">
        <v>7523</v>
      </c>
      <c r="O1987">
        <v>0.59861111111111109</v>
      </c>
      <c r="P1987">
        <v>0</v>
      </c>
      <c r="Q1987">
        <v>1968</v>
      </c>
      <c r="R1987">
        <v>0</v>
      </c>
      <c r="S1987">
        <v>2</v>
      </c>
      <c r="T1987">
        <v>1</v>
      </c>
      <c r="U1987">
        <v>651</v>
      </c>
      <c r="V1987">
        <v>1</v>
      </c>
      <c r="W1987">
        <v>0</v>
      </c>
      <c r="X1987">
        <v>0</v>
      </c>
      <c r="Y1987">
        <v>419.07589999999999</v>
      </c>
      <c r="Z1987">
        <v>0</v>
      </c>
      <c r="AA1987">
        <v>7.1978928000000003E-3</v>
      </c>
      <c r="AB1987">
        <v>45.113950000000003</v>
      </c>
      <c r="AC1987">
        <v>335.14780000000002</v>
      </c>
      <c r="AD1987">
        <v>36.089379999999998</v>
      </c>
      <c r="AE1987">
        <v>0</v>
      </c>
      <c r="AF1987">
        <v>835.43420000000003</v>
      </c>
    </row>
    <row r="1988" spans="1:32" x14ac:dyDescent="0.3">
      <c r="A1988">
        <v>2803921</v>
      </c>
      <c r="B1988">
        <v>1</v>
      </c>
      <c r="C1988" t="s">
        <v>82</v>
      </c>
      <c r="D1988" t="s">
        <v>113</v>
      </c>
      <c r="E1988" t="s">
        <v>7524</v>
      </c>
      <c r="F1988" t="s">
        <v>7525</v>
      </c>
      <c r="G1988" t="s">
        <v>31545</v>
      </c>
      <c r="H1988" t="s">
        <v>134</v>
      </c>
      <c r="I1988" t="s">
        <v>79</v>
      </c>
      <c r="J1988" t="s">
        <v>135</v>
      </c>
      <c r="K1988" t="s">
        <v>22</v>
      </c>
      <c r="L1988" t="s">
        <v>136</v>
      </c>
      <c r="M1988" t="s">
        <v>7526</v>
      </c>
      <c r="N1988" t="s">
        <v>7527</v>
      </c>
      <c r="O1988">
        <v>0.59222222222222221</v>
      </c>
      <c r="P1988">
        <v>8</v>
      </c>
      <c r="Q1988">
        <v>893</v>
      </c>
      <c r="R1988">
        <v>10</v>
      </c>
      <c r="S1988">
        <v>362</v>
      </c>
      <c r="T1988">
        <v>15</v>
      </c>
      <c r="U1988">
        <v>206</v>
      </c>
      <c r="V1988">
        <v>1</v>
      </c>
      <c r="W1988">
        <v>2</v>
      </c>
      <c r="X1988">
        <v>106.654854</v>
      </c>
      <c r="Y1988">
        <v>368.79007000000001</v>
      </c>
      <c r="Z1988">
        <v>30.91778</v>
      </c>
      <c r="AA1988">
        <v>100.73851999999999</v>
      </c>
      <c r="AB1988">
        <v>54.810977999999999</v>
      </c>
      <c r="AC1988">
        <v>106.005455</v>
      </c>
      <c r="AD1988">
        <v>17.264713</v>
      </c>
      <c r="AE1988">
        <v>3.9543982</v>
      </c>
      <c r="AF1988">
        <v>789.13679999999999</v>
      </c>
    </row>
    <row r="1989" spans="1:32" x14ac:dyDescent="0.3">
      <c r="A1989">
        <v>2803916</v>
      </c>
      <c r="B1989">
        <v>1</v>
      </c>
      <c r="C1989" t="s">
        <v>82</v>
      </c>
      <c r="D1989" t="s">
        <v>104</v>
      </c>
      <c r="E1989" t="s">
        <v>7528</v>
      </c>
      <c r="F1989" t="s">
        <v>7529</v>
      </c>
      <c r="G1989" t="s">
        <v>31545</v>
      </c>
      <c r="H1989" t="s">
        <v>648</v>
      </c>
      <c r="I1989" t="s">
        <v>79</v>
      </c>
      <c r="J1989" t="s">
        <v>135</v>
      </c>
      <c r="K1989" t="s">
        <v>22</v>
      </c>
      <c r="L1989" t="s">
        <v>186</v>
      </c>
      <c r="M1989" t="s">
        <v>7530</v>
      </c>
      <c r="N1989" t="s">
        <v>7531</v>
      </c>
      <c r="O1989">
        <v>0.75277777777777777</v>
      </c>
      <c r="P1989">
        <v>0</v>
      </c>
      <c r="Q1989">
        <v>7100</v>
      </c>
      <c r="R1989">
        <v>0</v>
      </c>
      <c r="S1989">
        <v>0</v>
      </c>
      <c r="T1989">
        <v>6</v>
      </c>
      <c r="U1989">
        <v>784</v>
      </c>
      <c r="V1989">
        <v>2</v>
      </c>
      <c r="W1989">
        <v>11</v>
      </c>
      <c r="X1989">
        <v>0</v>
      </c>
      <c r="Y1989">
        <v>2039.7328</v>
      </c>
      <c r="Z1989">
        <v>0</v>
      </c>
      <c r="AA1989">
        <v>0</v>
      </c>
      <c r="AB1989">
        <v>1389.6875</v>
      </c>
      <c r="AC1989">
        <v>450.68475000000001</v>
      </c>
      <c r="AD1989">
        <v>81.570890000000006</v>
      </c>
      <c r="AE1989">
        <v>104.47803500000001</v>
      </c>
      <c r="AF1989">
        <v>4066.154</v>
      </c>
    </row>
    <row r="1990" spans="1:32" x14ac:dyDescent="0.3">
      <c r="A1990">
        <v>2803799</v>
      </c>
      <c r="B1990">
        <v>1</v>
      </c>
      <c r="C1990" t="s">
        <v>82</v>
      </c>
      <c r="D1990" t="s">
        <v>106</v>
      </c>
      <c r="E1990" t="s">
        <v>7532</v>
      </c>
      <c r="F1990" t="s">
        <v>7533</v>
      </c>
      <c r="G1990" t="s">
        <v>31550</v>
      </c>
      <c r="H1990" t="s">
        <v>1432</v>
      </c>
      <c r="I1990" t="s">
        <v>78</v>
      </c>
      <c r="J1990" t="s">
        <v>135</v>
      </c>
      <c r="K1990" t="s">
        <v>22</v>
      </c>
      <c r="L1990" t="s">
        <v>136</v>
      </c>
      <c r="M1990" t="s">
        <v>7534</v>
      </c>
      <c r="N1990" t="s">
        <v>7535</v>
      </c>
      <c r="O1990">
        <v>2.6563888888888889</v>
      </c>
      <c r="P1990">
        <v>0</v>
      </c>
      <c r="Q1990">
        <v>12</v>
      </c>
      <c r="R1990">
        <v>0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0</v>
      </c>
      <c r="Y1990">
        <v>8.1656709999999997</v>
      </c>
      <c r="Z1990">
        <v>0</v>
      </c>
      <c r="AA1990">
        <v>0</v>
      </c>
      <c r="AB1990">
        <v>0</v>
      </c>
      <c r="AC1990">
        <v>47.841434</v>
      </c>
      <c r="AD1990">
        <v>0</v>
      </c>
      <c r="AE1990">
        <v>0</v>
      </c>
      <c r="AF1990">
        <v>56.007106999999998</v>
      </c>
    </row>
    <row r="1991" spans="1:32" x14ac:dyDescent="0.3">
      <c r="A1991">
        <v>2803813</v>
      </c>
      <c r="B1991">
        <v>1</v>
      </c>
      <c r="C1991" t="s">
        <v>82</v>
      </c>
      <c r="D1991" t="s">
        <v>112</v>
      </c>
      <c r="E1991" t="s">
        <v>7536</v>
      </c>
      <c r="F1991" t="s">
        <v>7537</v>
      </c>
      <c r="G1991" t="s">
        <v>31545</v>
      </c>
      <c r="H1991" t="s">
        <v>134</v>
      </c>
      <c r="I1991" t="s">
        <v>79</v>
      </c>
      <c r="J1991" t="s">
        <v>135</v>
      </c>
      <c r="K1991" t="s">
        <v>22</v>
      </c>
      <c r="L1991" t="s">
        <v>136</v>
      </c>
      <c r="M1991" t="s">
        <v>7538</v>
      </c>
      <c r="N1991" t="s">
        <v>7539</v>
      </c>
      <c r="O1991">
        <v>0.36583333333333334</v>
      </c>
      <c r="P1991">
        <v>0</v>
      </c>
      <c r="Q1991">
        <v>90</v>
      </c>
      <c r="R1991">
        <v>17</v>
      </c>
      <c r="S1991">
        <v>40</v>
      </c>
      <c r="T1991">
        <v>3</v>
      </c>
      <c r="U1991">
        <v>14</v>
      </c>
      <c r="V1991">
        <v>0</v>
      </c>
      <c r="W1991">
        <v>0</v>
      </c>
      <c r="X1991">
        <v>0</v>
      </c>
      <c r="Y1991">
        <v>9.2779109999999996</v>
      </c>
      <c r="Z1991">
        <v>6.8276000000000003</v>
      </c>
      <c r="AA1991">
        <v>41.030354000000003</v>
      </c>
      <c r="AB1991">
        <v>0.48980026999999998</v>
      </c>
      <c r="AC1991">
        <v>3.4973000000000001</v>
      </c>
      <c r="AD1991">
        <v>0</v>
      </c>
      <c r="AE1991">
        <v>0</v>
      </c>
      <c r="AF1991">
        <v>61.122967000000003</v>
      </c>
    </row>
    <row r="1992" spans="1:32" x14ac:dyDescent="0.3">
      <c r="A1992">
        <v>2803820</v>
      </c>
      <c r="B1992">
        <v>1</v>
      </c>
      <c r="C1992" t="s">
        <v>82</v>
      </c>
      <c r="D1992" t="s">
        <v>104</v>
      </c>
      <c r="E1992" t="s">
        <v>5054</v>
      </c>
      <c r="F1992" t="s">
        <v>5055</v>
      </c>
      <c r="G1992" t="s">
        <v>31550</v>
      </c>
      <c r="H1992" t="s">
        <v>648</v>
      </c>
      <c r="I1992" t="s">
        <v>78</v>
      </c>
      <c r="J1992" t="s">
        <v>135</v>
      </c>
      <c r="K1992" t="s">
        <v>22</v>
      </c>
      <c r="L1992" t="s">
        <v>186</v>
      </c>
      <c r="M1992" t="s">
        <v>7540</v>
      </c>
      <c r="N1992" t="s">
        <v>7541</v>
      </c>
      <c r="O1992">
        <v>2.9624999999999999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186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104.34802999999999</v>
      </c>
      <c r="AD1992">
        <v>0</v>
      </c>
      <c r="AE1992">
        <v>0</v>
      </c>
      <c r="AF1992">
        <v>104.34802999999999</v>
      </c>
    </row>
    <row r="1993" spans="1:32" x14ac:dyDescent="0.3">
      <c r="A1993">
        <v>2803781</v>
      </c>
      <c r="B1993">
        <v>1</v>
      </c>
      <c r="C1993" t="s">
        <v>82</v>
      </c>
      <c r="D1993" t="s">
        <v>98</v>
      </c>
      <c r="E1993" t="s">
        <v>1927</v>
      </c>
      <c r="F1993" t="s">
        <v>1928</v>
      </c>
      <c r="G1993" t="s">
        <v>31552</v>
      </c>
      <c r="H1993" t="s">
        <v>665</v>
      </c>
      <c r="I1993" t="s">
        <v>78</v>
      </c>
      <c r="J1993" t="s">
        <v>135</v>
      </c>
      <c r="K1993" t="s">
        <v>22</v>
      </c>
      <c r="L1993" t="s">
        <v>136</v>
      </c>
      <c r="M1993" t="s">
        <v>7542</v>
      </c>
      <c r="N1993" t="s">
        <v>7543</v>
      </c>
      <c r="O1993">
        <v>0.41</v>
      </c>
      <c r="P1993">
        <v>0</v>
      </c>
      <c r="Q1993">
        <v>477</v>
      </c>
      <c r="R1993">
        <v>0</v>
      </c>
      <c r="S1993">
        <v>0</v>
      </c>
      <c r="T1993">
        <v>0</v>
      </c>
      <c r="U1993">
        <v>17</v>
      </c>
      <c r="V1993">
        <v>0</v>
      </c>
      <c r="W1993">
        <v>0</v>
      </c>
      <c r="X1993">
        <v>0</v>
      </c>
      <c r="Y1993">
        <v>60.158524</v>
      </c>
      <c r="Z1993">
        <v>0</v>
      </c>
      <c r="AA1993">
        <v>0</v>
      </c>
      <c r="AB1993">
        <v>0</v>
      </c>
      <c r="AC1993">
        <v>1.1746045000000001</v>
      </c>
      <c r="AD1993">
        <v>0</v>
      </c>
      <c r="AE1993">
        <v>0</v>
      </c>
      <c r="AF1993">
        <v>61.333129999999997</v>
      </c>
    </row>
    <row r="1994" spans="1:32" x14ac:dyDescent="0.3">
      <c r="A1994">
        <v>2803776</v>
      </c>
      <c r="B1994">
        <v>1</v>
      </c>
      <c r="C1994" t="s">
        <v>82</v>
      </c>
      <c r="D1994" t="s">
        <v>109</v>
      </c>
      <c r="E1994" t="s">
        <v>7544</v>
      </c>
      <c r="F1994" t="s">
        <v>7545</v>
      </c>
      <c r="G1994" t="s">
        <v>31550</v>
      </c>
      <c r="H1994" t="s">
        <v>380</v>
      </c>
      <c r="I1994" t="s">
        <v>78</v>
      </c>
      <c r="J1994" t="s">
        <v>135</v>
      </c>
      <c r="K1994" t="s">
        <v>22</v>
      </c>
      <c r="L1994" t="s">
        <v>136</v>
      </c>
      <c r="M1994" t="s">
        <v>7546</v>
      </c>
      <c r="N1994" t="s">
        <v>7547</v>
      </c>
      <c r="O1994">
        <v>1.7194444444444446</v>
      </c>
      <c r="P1994">
        <v>0</v>
      </c>
      <c r="Q1994">
        <v>84</v>
      </c>
      <c r="R1994">
        <v>0</v>
      </c>
      <c r="S1994">
        <v>0</v>
      </c>
      <c r="T1994">
        <v>0</v>
      </c>
      <c r="U1994">
        <v>3</v>
      </c>
      <c r="V1994">
        <v>0</v>
      </c>
      <c r="W1994">
        <v>0</v>
      </c>
      <c r="X1994">
        <v>0</v>
      </c>
      <c r="Y1994">
        <v>13.418831000000001</v>
      </c>
      <c r="Z1994">
        <v>0</v>
      </c>
      <c r="AA1994">
        <v>0</v>
      </c>
      <c r="AB1994">
        <v>0</v>
      </c>
      <c r="AC1994">
        <v>3.9476814</v>
      </c>
      <c r="AD1994">
        <v>0</v>
      </c>
      <c r="AE1994">
        <v>0</v>
      </c>
      <c r="AF1994">
        <v>17.366512</v>
      </c>
    </row>
    <row r="1995" spans="1:32" x14ac:dyDescent="0.3">
      <c r="A1995">
        <v>2803773</v>
      </c>
      <c r="B1995">
        <v>1</v>
      </c>
      <c r="C1995" t="s">
        <v>83</v>
      </c>
      <c r="D1995" t="s">
        <v>128</v>
      </c>
      <c r="E1995" t="s">
        <v>7548</v>
      </c>
      <c r="F1995" t="s">
        <v>7549</v>
      </c>
      <c r="G1995" t="s">
        <v>31546</v>
      </c>
      <c r="H1995" t="s">
        <v>223</v>
      </c>
      <c r="I1995" t="s">
        <v>78</v>
      </c>
      <c r="J1995" t="s">
        <v>135</v>
      </c>
      <c r="K1995" t="s">
        <v>22</v>
      </c>
      <c r="L1995" t="s">
        <v>136</v>
      </c>
      <c r="M1995" t="s">
        <v>7550</v>
      </c>
      <c r="N1995" t="s">
        <v>7551</v>
      </c>
      <c r="O1995">
        <v>1.2241666666666666</v>
      </c>
      <c r="P1995">
        <v>0</v>
      </c>
      <c r="Q1995">
        <v>69</v>
      </c>
      <c r="R1995">
        <v>0</v>
      </c>
      <c r="S1995">
        <v>5</v>
      </c>
      <c r="T1995">
        <v>0</v>
      </c>
      <c r="U1995">
        <v>14</v>
      </c>
      <c r="V1995">
        <v>0</v>
      </c>
      <c r="W1995">
        <v>0</v>
      </c>
      <c r="X1995">
        <v>0</v>
      </c>
      <c r="Y1995">
        <v>13.466574</v>
      </c>
      <c r="Z1995">
        <v>0</v>
      </c>
      <c r="AA1995">
        <v>8.2050495000000001E-2</v>
      </c>
      <c r="AB1995">
        <v>0</v>
      </c>
      <c r="AC1995">
        <v>8.6815149999999992</v>
      </c>
      <c r="AD1995">
        <v>0</v>
      </c>
      <c r="AE1995">
        <v>0</v>
      </c>
      <c r="AF1995">
        <v>22.230139000000001</v>
      </c>
    </row>
    <row r="1996" spans="1:32" x14ac:dyDescent="0.3">
      <c r="A1996">
        <v>2803754</v>
      </c>
      <c r="B1996">
        <v>1</v>
      </c>
      <c r="C1996" t="s">
        <v>82</v>
      </c>
      <c r="D1996" t="s">
        <v>106</v>
      </c>
      <c r="E1996" t="s">
        <v>7552</v>
      </c>
      <c r="F1996" t="s">
        <v>7553</v>
      </c>
      <c r="G1996" t="s">
        <v>31548</v>
      </c>
      <c r="H1996" t="s">
        <v>311</v>
      </c>
      <c r="I1996" t="s">
        <v>78</v>
      </c>
      <c r="J1996" t="s">
        <v>135</v>
      </c>
      <c r="K1996" t="s">
        <v>22</v>
      </c>
      <c r="L1996" t="s">
        <v>136</v>
      </c>
      <c r="M1996" t="s">
        <v>7554</v>
      </c>
      <c r="N1996" t="s">
        <v>7555</v>
      </c>
      <c r="O1996">
        <v>2.5830555555555557</v>
      </c>
      <c r="P1996">
        <v>0</v>
      </c>
      <c r="Q1996">
        <v>11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6.9982290000000003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6.9982290000000003</v>
      </c>
    </row>
    <row r="1997" spans="1:32" x14ac:dyDescent="0.3">
      <c r="A1997">
        <v>2803682</v>
      </c>
      <c r="B1997">
        <v>1</v>
      </c>
      <c r="C1997" t="s">
        <v>82</v>
      </c>
      <c r="D1997" t="s">
        <v>98</v>
      </c>
      <c r="E1997" t="s">
        <v>7556</v>
      </c>
      <c r="F1997" t="s">
        <v>7557</v>
      </c>
      <c r="G1997" t="s">
        <v>31548</v>
      </c>
      <c r="H1997" t="s">
        <v>893</v>
      </c>
      <c r="I1997" t="s">
        <v>78</v>
      </c>
      <c r="J1997" t="s">
        <v>135</v>
      </c>
      <c r="K1997" t="s">
        <v>22</v>
      </c>
      <c r="L1997" t="s">
        <v>136</v>
      </c>
      <c r="M1997" t="s">
        <v>7558</v>
      </c>
      <c r="N1997" t="s">
        <v>7559</v>
      </c>
      <c r="O1997">
        <v>1.7377777777777779</v>
      </c>
      <c r="P1997">
        <v>0</v>
      </c>
      <c r="Q1997">
        <v>6</v>
      </c>
      <c r="R1997">
        <v>0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0</v>
      </c>
      <c r="Y1997">
        <v>1.5295974000000001</v>
      </c>
      <c r="Z1997">
        <v>0</v>
      </c>
      <c r="AA1997">
        <v>0</v>
      </c>
      <c r="AB1997">
        <v>0</v>
      </c>
      <c r="AC1997">
        <v>3.0457345999999998</v>
      </c>
      <c r="AD1997">
        <v>0</v>
      </c>
      <c r="AE1997">
        <v>0</v>
      </c>
      <c r="AF1997">
        <v>4.5753320000000004</v>
      </c>
    </row>
    <row r="1998" spans="1:32" x14ac:dyDescent="0.3">
      <c r="A1998">
        <v>2803688</v>
      </c>
      <c r="B1998">
        <v>1</v>
      </c>
      <c r="C1998" t="s">
        <v>82</v>
      </c>
      <c r="D1998" t="s">
        <v>92</v>
      </c>
      <c r="E1998" t="s">
        <v>5949</v>
      </c>
      <c r="F1998" t="s">
        <v>5950</v>
      </c>
      <c r="G1998" t="s">
        <v>31545</v>
      </c>
      <c r="H1998" t="s">
        <v>134</v>
      </c>
      <c r="I1998" t="s">
        <v>79</v>
      </c>
      <c r="J1998" t="s">
        <v>135</v>
      </c>
      <c r="K1998" t="s">
        <v>22</v>
      </c>
      <c r="L1998" t="s">
        <v>136</v>
      </c>
      <c r="M1998" t="s">
        <v>7560</v>
      </c>
      <c r="N1998" t="s">
        <v>7561</v>
      </c>
      <c r="O1998">
        <v>8.8611111111111113E-2</v>
      </c>
      <c r="P1998">
        <v>0</v>
      </c>
      <c r="Q1998">
        <v>575</v>
      </c>
      <c r="R1998">
        <v>0</v>
      </c>
      <c r="S1998">
        <v>1</v>
      </c>
      <c r="T1998">
        <v>0</v>
      </c>
      <c r="U1998">
        <v>22</v>
      </c>
      <c r="V1998">
        <v>0</v>
      </c>
      <c r="W1998">
        <v>0</v>
      </c>
      <c r="X1998">
        <v>0</v>
      </c>
      <c r="Y1998">
        <v>8.3201250000000009</v>
      </c>
      <c r="Z1998">
        <v>0</v>
      </c>
      <c r="AA1998">
        <v>3.9825894000000001E-2</v>
      </c>
      <c r="AB1998">
        <v>0</v>
      </c>
      <c r="AC1998">
        <v>3.6459712999999998</v>
      </c>
      <c r="AD1998">
        <v>0</v>
      </c>
      <c r="AE1998">
        <v>0</v>
      </c>
      <c r="AF1998">
        <v>12.005922</v>
      </c>
    </row>
    <row r="1999" spans="1:32" x14ac:dyDescent="0.3">
      <c r="A1999">
        <v>2803684</v>
      </c>
      <c r="B1999">
        <v>1</v>
      </c>
      <c r="C1999" t="s">
        <v>82</v>
      </c>
      <c r="D1999" t="s">
        <v>92</v>
      </c>
      <c r="E1999" t="s">
        <v>7562</v>
      </c>
      <c r="F1999" t="s">
        <v>7563</v>
      </c>
      <c r="G1999" t="s">
        <v>31546</v>
      </c>
      <c r="H1999" t="s">
        <v>223</v>
      </c>
      <c r="I1999" t="s">
        <v>78</v>
      </c>
      <c r="J1999" t="s">
        <v>135</v>
      </c>
      <c r="K1999" t="s">
        <v>22</v>
      </c>
      <c r="L1999" t="s">
        <v>136</v>
      </c>
      <c r="M1999" t="s">
        <v>7564</v>
      </c>
      <c r="N1999" t="s">
        <v>7565</v>
      </c>
      <c r="O1999">
        <v>4.1983333333333333</v>
      </c>
      <c r="P1999">
        <v>0</v>
      </c>
      <c r="Q1999">
        <v>69</v>
      </c>
      <c r="R1999">
        <v>0</v>
      </c>
      <c r="S1999">
        <v>0</v>
      </c>
      <c r="T1999">
        <v>0</v>
      </c>
      <c r="U1999">
        <v>4</v>
      </c>
      <c r="V1999">
        <v>0</v>
      </c>
      <c r="W1999">
        <v>0</v>
      </c>
      <c r="X1999">
        <v>0</v>
      </c>
      <c r="Y1999">
        <v>114.34502999999999</v>
      </c>
      <c r="Z1999">
        <v>0</v>
      </c>
      <c r="AA1999">
        <v>0</v>
      </c>
      <c r="AB1999">
        <v>0</v>
      </c>
      <c r="AC1999">
        <v>41.218215999999998</v>
      </c>
      <c r="AD1999">
        <v>0</v>
      </c>
      <c r="AE1999">
        <v>0</v>
      </c>
      <c r="AF1999">
        <v>155.56325000000001</v>
      </c>
    </row>
    <row r="2000" spans="1:32" x14ac:dyDescent="0.3">
      <c r="A2000">
        <v>2803681</v>
      </c>
      <c r="B2000">
        <v>1</v>
      </c>
      <c r="C2000" t="s">
        <v>82</v>
      </c>
      <c r="D2000" t="s">
        <v>113</v>
      </c>
      <c r="E2000" t="s">
        <v>3528</v>
      </c>
      <c r="F2000" t="s">
        <v>3529</v>
      </c>
      <c r="G2000" t="s">
        <v>31545</v>
      </c>
      <c r="H2000" t="s">
        <v>134</v>
      </c>
      <c r="I2000" t="s">
        <v>79</v>
      </c>
      <c r="J2000" t="s">
        <v>135</v>
      </c>
      <c r="K2000" t="s">
        <v>22</v>
      </c>
      <c r="L2000" t="s">
        <v>136</v>
      </c>
      <c r="M2000" t="s">
        <v>7566</v>
      </c>
      <c r="N2000" t="s">
        <v>7567</v>
      </c>
      <c r="O2000">
        <v>0.67222222222222228</v>
      </c>
      <c r="P2000">
        <v>1</v>
      </c>
      <c r="Q2000">
        <v>3515</v>
      </c>
      <c r="R2000">
        <v>0</v>
      </c>
      <c r="S2000">
        <v>46</v>
      </c>
      <c r="T2000">
        <v>1</v>
      </c>
      <c r="U2000">
        <v>345</v>
      </c>
      <c r="V2000">
        <v>1</v>
      </c>
      <c r="W2000">
        <v>0</v>
      </c>
      <c r="X2000">
        <v>4.3174939999999999</v>
      </c>
      <c r="Y2000">
        <v>610.14386000000002</v>
      </c>
      <c r="Z2000">
        <v>0</v>
      </c>
      <c r="AA2000">
        <v>17.856054</v>
      </c>
      <c r="AB2000">
        <v>1.1015201999999999</v>
      </c>
      <c r="AC2000">
        <v>272.96044999999998</v>
      </c>
      <c r="AD2000">
        <v>11.345162</v>
      </c>
      <c r="AE2000">
        <v>0</v>
      </c>
      <c r="AF2000">
        <v>917.72450000000003</v>
      </c>
    </row>
    <row r="2001" spans="1:32" x14ac:dyDescent="0.3">
      <c r="A2001">
        <v>2803577</v>
      </c>
      <c r="B2001">
        <v>1</v>
      </c>
      <c r="C2001" t="s">
        <v>82</v>
      </c>
      <c r="D2001" t="s">
        <v>88</v>
      </c>
      <c r="E2001" t="s">
        <v>7568</v>
      </c>
      <c r="F2001" t="s">
        <v>7569</v>
      </c>
      <c r="G2001" t="s">
        <v>31552</v>
      </c>
      <c r="H2001" t="s">
        <v>145</v>
      </c>
      <c r="I2001" t="s">
        <v>78</v>
      </c>
      <c r="J2001" t="s">
        <v>135</v>
      </c>
      <c r="K2001" t="s">
        <v>22</v>
      </c>
      <c r="L2001" t="s">
        <v>136</v>
      </c>
      <c r="M2001" t="s">
        <v>7570</v>
      </c>
      <c r="N2001" t="s">
        <v>7571</v>
      </c>
      <c r="O2001">
        <v>0.54055555555555557</v>
      </c>
      <c r="P2001">
        <v>0</v>
      </c>
      <c r="Q2001">
        <v>72</v>
      </c>
      <c r="R2001">
        <v>0</v>
      </c>
      <c r="S2001">
        <v>1</v>
      </c>
      <c r="T2001">
        <v>0</v>
      </c>
      <c r="U2001">
        <v>10</v>
      </c>
      <c r="V2001">
        <v>0</v>
      </c>
      <c r="W2001">
        <v>0</v>
      </c>
      <c r="X2001">
        <v>0</v>
      </c>
      <c r="Y2001">
        <v>3.9147902000000001</v>
      </c>
      <c r="Z2001">
        <v>0</v>
      </c>
      <c r="AA2001">
        <v>7.8573770000000001E-2</v>
      </c>
      <c r="AB2001">
        <v>0</v>
      </c>
      <c r="AC2001">
        <v>1.5675707000000001</v>
      </c>
      <c r="AD2001">
        <v>0</v>
      </c>
      <c r="AE2001">
        <v>0</v>
      </c>
      <c r="AF2001">
        <v>5.5609345000000001</v>
      </c>
    </row>
    <row r="2002" spans="1:32" x14ac:dyDescent="0.3">
      <c r="A2002">
        <v>2803591</v>
      </c>
      <c r="B2002">
        <v>1</v>
      </c>
      <c r="C2002" t="s">
        <v>82</v>
      </c>
      <c r="D2002" t="s">
        <v>109</v>
      </c>
      <c r="E2002" t="s">
        <v>7572</v>
      </c>
      <c r="F2002" t="s">
        <v>7573</v>
      </c>
      <c r="G2002" t="s">
        <v>31548</v>
      </c>
      <c r="H2002" t="s">
        <v>311</v>
      </c>
      <c r="I2002" t="s">
        <v>78</v>
      </c>
      <c r="J2002" t="s">
        <v>135</v>
      </c>
      <c r="K2002" t="s">
        <v>22</v>
      </c>
      <c r="L2002" t="s">
        <v>136</v>
      </c>
      <c r="M2002" t="s">
        <v>7574</v>
      </c>
      <c r="N2002" t="s">
        <v>7575</v>
      </c>
      <c r="O2002">
        <v>1.1216666666666666</v>
      </c>
      <c r="P2002">
        <v>0</v>
      </c>
      <c r="Q2002">
        <v>3</v>
      </c>
      <c r="R2002">
        <v>0</v>
      </c>
      <c r="S2002">
        <v>0</v>
      </c>
      <c r="T2002">
        <v>0</v>
      </c>
      <c r="U2002">
        <v>2</v>
      </c>
      <c r="V2002">
        <v>0</v>
      </c>
      <c r="W2002">
        <v>0</v>
      </c>
      <c r="X2002">
        <v>0</v>
      </c>
      <c r="Y2002">
        <v>6.6966220000000002E-3</v>
      </c>
      <c r="Z2002">
        <v>0</v>
      </c>
      <c r="AA2002">
        <v>0</v>
      </c>
      <c r="AB2002">
        <v>0</v>
      </c>
      <c r="AC2002">
        <v>5.2246427999999998</v>
      </c>
      <c r="AD2002">
        <v>0</v>
      </c>
      <c r="AE2002">
        <v>0</v>
      </c>
      <c r="AF2002">
        <v>5.2313394999999998</v>
      </c>
    </row>
    <row r="2003" spans="1:32" x14ac:dyDescent="0.3">
      <c r="A2003">
        <v>2803580</v>
      </c>
      <c r="B2003">
        <v>1</v>
      </c>
      <c r="C2003" t="s">
        <v>82</v>
      </c>
      <c r="D2003" t="s">
        <v>88</v>
      </c>
      <c r="E2003" t="s">
        <v>7576</v>
      </c>
      <c r="F2003" t="s">
        <v>7577</v>
      </c>
      <c r="G2003" t="s">
        <v>31552</v>
      </c>
      <c r="H2003" t="s">
        <v>145</v>
      </c>
      <c r="I2003" t="s">
        <v>78</v>
      </c>
      <c r="J2003" t="s">
        <v>135</v>
      </c>
      <c r="K2003" t="s">
        <v>22</v>
      </c>
      <c r="L2003" t="s">
        <v>136</v>
      </c>
      <c r="M2003" t="s">
        <v>7578</v>
      </c>
      <c r="N2003" t="s">
        <v>7579</v>
      </c>
      <c r="O2003">
        <v>0.63638888888888889</v>
      </c>
      <c r="P2003">
        <v>0</v>
      </c>
      <c r="Q2003">
        <v>3</v>
      </c>
      <c r="R2003">
        <v>0</v>
      </c>
      <c r="S2003">
        <v>26</v>
      </c>
      <c r="T2003">
        <v>0</v>
      </c>
      <c r="U2003">
        <v>4</v>
      </c>
      <c r="V2003">
        <v>0</v>
      </c>
      <c r="W2003">
        <v>0</v>
      </c>
      <c r="X2003">
        <v>0</v>
      </c>
      <c r="Y2003">
        <v>0.32594272000000002</v>
      </c>
      <c r="Z2003">
        <v>0</v>
      </c>
      <c r="AA2003">
        <v>6.9996877</v>
      </c>
      <c r="AB2003">
        <v>0</v>
      </c>
      <c r="AC2003">
        <v>2.3149690000000001</v>
      </c>
      <c r="AD2003">
        <v>0</v>
      </c>
      <c r="AE2003">
        <v>0</v>
      </c>
      <c r="AF2003">
        <v>9.6405989999999999</v>
      </c>
    </row>
    <row r="2004" spans="1:32" x14ac:dyDescent="0.3">
      <c r="A2004">
        <v>2803531</v>
      </c>
      <c r="B2004">
        <v>1</v>
      </c>
      <c r="C2004" t="s">
        <v>82</v>
      </c>
      <c r="D2004" t="s">
        <v>104</v>
      </c>
      <c r="E2004" t="s">
        <v>3397</v>
      </c>
      <c r="F2004" t="s">
        <v>3398</v>
      </c>
      <c r="G2004" t="s">
        <v>31546</v>
      </c>
      <c r="H2004" t="s">
        <v>223</v>
      </c>
      <c r="I2004" t="s">
        <v>78</v>
      </c>
      <c r="J2004" t="s">
        <v>135</v>
      </c>
      <c r="K2004" t="s">
        <v>22</v>
      </c>
      <c r="L2004" t="s">
        <v>136</v>
      </c>
      <c r="M2004" t="s">
        <v>7580</v>
      </c>
      <c r="N2004" t="s">
        <v>7581</v>
      </c>
      <c r="O2004">
        <v>4.7052777777777779</v>
      </c>
      <c r="P2004">
        <v>0</v>
      </c>
      <c r="Q2004">
        <v>202</v>
      </c>
      <c r="R2004">
        <v>0</v>
      </c>
      <c r="S2004">
        <v>0</v>
      </c>
      <c r="T2004">
        <v>0</v>
      </c>
      <c r="U2004">
        <v>21</v>
      </c>
      <c r="V2004">
        <v>0</v>
      </c>
      <c r="W2004">
        <v>0</v>
      </c>
      <c r="X2004">
        <v>0</v>
      </c>
      <c r="Y2004">
        <v>295.29428000000001</v>
      </c>
      <c r="Z2004">
        <v>0</v>
      </c>
      <c r="AA2004">
        <v>0</v>
      </c>
      <c r="AB2004">
        <v>0</v>
      </c>
      <c r="AC2004">
        <v>84.639336</v>
      </c>
      <c r="AD2004">
        <v>0</v>
      </c>
      <c r="AE2004">
        <v>0</v>
      </c>
      <c r="AF2004">
        <v>379.93360000000001</v>
      </c>
    </row>
    <row r="2005" spans="1:32" x14ac:dyDescent="0.3">
      <c r="A2005">
        <v>2803529</v>
      </c>
      <c r="B2005">
        <v>1</v>
      </c>
      <c r="C2005" t="s">
        <v>83</v>
      </c>
      <c r="D2005" t="s">
        <v>114</v>
      </c>
      <c r="E2005" t="s">
        <v>2845</v>
      </c>
      <c r="F2005" t="s">
        <v>2846</v>
      </c>
      <c r="G2005" t="s">
        <v>31551</v>
      </c>
      <c r="H2005" t="s">
        <v>134</v>
      </c>
      <c r="I2005" t="s">
        <v>79</v>
      </c>
      <c r="J2005" t="s">
        <v>248</v>
      </c>
      <c r="K2005" t="s">
        <v>22</v>
      </c>
      <c r="L2005" t="s">
        <v>136</v>
      </c>
      <c r="M2005" t="s">
        <v>7582</v>
      </c>
      <c r="N2005" t="s">
        <v>7583</v>
      </c>
      <c r="O2005">
        <v>1.1111111111111112E-2</v>
      </c>
      <c r="P2005">
        <v>8</v>
      </c>
      <c r="Q2005">
        <v>2</v>
      </c>
      <c r="R2005">
        <v>99</v>
      </c>
      <c r="S2005">
        <v>17</v>
      </c>
      <c r="T2005">
        <v>2</v>
      </c>
      <c r="U2005">
        <v>0</v>
      </c>
      <c r="V2005">
        <v>0</v>
      </c>
      <c r="W2005">
        <v>0</v>
      </c>
      <c r="X2005">
        <v>0.11035584</v>
      </c>
      <c r="Y2005">
        <v>2.2235903999999998E-3</v>
      </c>
      <c r="Z2005">
        <v>0.48520289999999999</v>
      </c>
      <c r="AA2005">
        <v>6.5079129999999999E-2</v>
      </c>
      <c r="AB2005">
        <v>3.1262430999999999E-3</v>
      </c>
      <c r="AC2005">
        <v>0</v>
      </c>
      <c r="AD2005">
        <v>0</v>
      </c>
      <c r="AE2005">
        <v>0</v>
      </c>
      <c r="AF2005">
        <v>0.66598769999999996</v>
      </c>
    </row>
    <row r="2006" spans="1:32" x14ac:dyDescent="0.3">
      <c r="A2006">
        <v>2803543</v>
      </c>
      <c r="B2006">
        <v>1</v>
      </c>
      <c r="C2006" t="s">
        <v>82</v>
      </c>
      <c r="D2006" t="s">
        <v>101</v>
      </c>
      <c r="E2006" t="s">
        <v>7584</v>
      </c>
      <c r="F2006" t="s">
        <v>7585</v>
      </c>
      <c r="G2006" t="s">
        <v>31546</v>
      </c>
      <c r="H2006" t="s">
        <v>223</v>
      </c>
      <c r="I2006" t="s">
        <v>78</v>
      </c>
      <c r="J2006" t="s">
        <v>135</v>
      </c>
      <c r="K2006" t="s">
        <v>22</v>
      </c>
      <c r="L2006" t="s">
        <v>136</v>
      </c>
      <c r="M2006" t="s">
        <v>7586</v>
      </c>
      <c r="N2006" t="s">
        <v>7587</v>
      </c>
      <c r="O2006">
        <v>1.7580555555555555</v>
      </c>
      <c r="P2006">
        <v>0</v>
      </c>
      <c r="Q2006">
        <v>233</v>
      </c>
      <c r="R2006">
        <v>0</v>
      </c>
      <c r="S2006">
        <v>0</v>
      </c>
      <c r="T2006">
        <v>0</v>
      </c>
      <c r="U2006">
        <v>24</v>
      </c>
      <c r="V2006">
        <v>0</v>
      </c>
      <c r="W2006">
        <v>0</v>
      </c>
      <c r="X2006">
        <v>0</v>
      </c>
      <c r="Y2006">
        <v>118.90825</v>
      </c>
      <c r="Z2006">
        <v>0</v>
      </c>
      <c r="AA2006">
        <v>0</v>
      </c>
      <c r="AB2006">
        <v>0</v>
      </c>
      <c r="AC2006">
        <v>43.914639999999999</v>
      </c>
      <c r="AD2006">
        <v>0</v>
      </c>
      <c r="AE2006">
        <v>0</v>
      </c>
      <c r="AF2006">
        <v>162.82289</v>
      </c>
    </row>
    <row r="2007" spans="1:32" x14ac:dyDescent="0.3">
      <c r="A2007">
        <v>2803528</v>
      </c>
      <c r="B2007">
        <v>1</v>
      </c>
      <c r="C2007" t="s">
        <v>82</v>
      </c>
      <c r="D2007" t="s">
        <v>112</v>
      </c>
      <c r="E2007" t="s">
        <v>7588</v>
      </c>
      <c r="F2007" t="s">
        <v>7589</v>
      </c>
      <c r="G2007" t="s">
        <v>31546</v>
      </c>
      <c r="H2007" t="s">
        <v>223</v>
      </c>
      <c r="I2007" t="s">
        <v>78</v>
      </c>
      <c r="J2007" t="s">
        <v>135</v>
      </c>
      <c r="K2007" t="s">
        <v>22</v>
      </c>
      <c r="L2007" t="s">
        <v>136</v>
      </c>
      <c r="M2007" t="s">
        <v>7590</v>
      </c>
      <c r="N2007" t="s">
        <v>7591</v>
      </c>
      <c r="O2007">
        <v>1.3422222222222222</v>
      </c>
      <c r="P2007">
        <v>0</v>
      </c>
      <c r="Q2007">
        <v>273</v>
      </c>
      <c r="R2007">
        <v>0</v>
      </c>
      <c r="S2007">
        <v>0</v>
      </c>
      <c r="T2007">
        <v>0</v>
      </c>
      <c r="U2007">
        <v>23</v>
      </c>
      <c r="V2007">
        <v>0</v>
      </c>
      <c r="W2007">
        <v>0</v>
      </c>
      <c r="X2007">
        <v>0</v>
      </c>
      <c r="Y2007">
        <v>103.305756</v>
      </c>
      <c r="Z2007">
        <v>0</v>
      </c>
      <c r="AA2007">
        <v>0</v>
      </c>
      <c r="AB2007">
        <v>0</v>
      </c>
      <c r="AC2007">
        <v>25.831365999999999</v>
      </c>
      <c r="AD2007">
        <v>0</v>
      </c>
      <c r="AE2007">
        <v>0</v>
      </c>
      <c r="AF2007">
        <v>129.13713000000001</v>
      </c>
    </row>
    <row r="2008" spans="1:32" x14ac:dyDescent="0.3">
      <c r="A2008">
        <v>2803561</v>
      </c>
      <c r="B2008">
        <v>1</v>
      </c>
      <c r="C2008" t="s">
        <v>82</v>
      </c>
      <c r="D2008" t="s">
        <v>106</v>
      </c>
      <c r="E2008" t="s">
        <v>3260</v>
      </c>
      <c r="F2008" t="s">
        <v>3261</v>
      </c>
      <c r="G2008" t="s">
        <v>31551</v>
      </c>
      <c r="H2008" t="s">
        <v>643</v>
      </c>
      <c r="I2008" t="s">
        <v>79</v>
      </c>
      <c r="J2008" t="s">
        <v>135</v>
      </c>
      <c r="K2008" t="s">
        <v>22</v>
      </c>
      <c r="L2008" t="s">
        <v>186</v>
      </c>
      <c r="M2008" t="s">
        <v>7592</v>
      </c>
      <c r="N2008" t="s">
        <v>4814</v>
      </c>
      <c r="O2008">
        <v>6.2927777777777774</v>
      </c>
      <c r="P2008">
        <v>0</v>
      </c>
      <c r="Q2008">
        <v>531</v>
      </c>
      <c r="R2008">
        <v>0</v>
      </c>
      <c r="S2008">
        <v>0</v>
      </c>
      <c r="T2008">
        <v>0</v>
      </c>
      <c r="U2008">
        <v>7</v>
      </c>
      <c r="V2008">
        <v>0</v>
      </c>
      <c r="W2008">
        <v>0</v>
      </c>
      <c r="X2008">
        <v>0</v>
      </c>
      <c r="Y2008">
        <v>889.60973999999999</v>
      </c>
      <c r="Z2008">
        <v>0</v>
      </c>
      <c r="AA2008">
        <v>0</v>
      </c>
      <c r="AB2008">
        <v>0</v>
      </c>
      <c r="AC2008">
        <v>2.5227341999999999</v>
      </c>
      <c r="AD2008">
        <v>0</v>
      </c>
      <c r="AE2008">
        <v>0</v>
      </c>
      <c r="AF2008">
        <v>892.13244999999995</v>
      </c>
    </row>
    <row r="2009" spans="1:32" x14ac:dyDescent="0.3">
      <c r="A2009">
        <v>2803391</v>
      </c>
      <c r="B2009">
        <v>2</v>
      </c>
      <c r="C2009" t="s">
        <v>82</v>
      </c>
      <c r="D2009" t="s">
        <v>98</v>
      </c>
      <c r="E2009" t="s">
        <v>7593</v>
      </c>
      <c r="F2009" t="s">
        <v>7594</v>
      </c>
      <c r="G2009" t="s">
        <v>31552</v>
      </c>
      <c r="H2009" t="s">
        <v>409</v>
      </c>
      <c r="I2009" t="s">
        <v>78</v>
      </c>
      <c r="J2009" t="s">
        <v>135</v>
      </c>
      <c r="K2009" t="s">
        <v>3</v>
      </c>
      <c r="L2009" t="s">
        <v>136</v>
      </c>
      <c r="M2009" t="s">
        <v>3824</v>
      </c>
      <c r="N2009" t="s">
        <v>7595</v>
      </c>
      <c r="O2009">
        <v>0.97805555555555557</v>
      </c>
      <c r="P2009">
        <v>0</v>
      </c>
      <c r="Q2009">
        <v>947</v>
      </c>
      <c r="R2009">
        <v>0</v>
      </c>
      <c r="S2009">
        <v>0</v>
      </c>
      <c r="T2009">
        <v>0</v>
      </c>
      <c r="U2009">
        <v>65</v>
      </c>
      <c r="V2009">
        <v>0</v>
      </c>
      <c r="W2009">
        <v>0</v>
      </c>
      <c r="X2009">
        <v>0</v>
      </c>
      <c r="Y2009">
        <v>226.62482</v>
      </c>
      <c r="Z2009">
        <v>0</v>
      </c>
      <c r="AA2009">
        <v>0</v>
      </c>
      <c r="AB2009">
        <v>0</v>
      </c>
      <c r="AC2009">
        <v>116.94617</v>
      </c>
      <c r="AD2009">
        <v>0</v>
      </c>
      <c r="AE2009">
        <v>0</v>
      </c>
      <c r="AF2009">
        <v>343.57098000000002</v>
      </c>
    </row>
    <row r="2010" spans="1:32" x14ac:dyDescent="0.3">
      <c r="A2010">
        <v>2803413</v>
      </c>
      <c r="B2010">
        <v>1</v>
      </c>
      <c r="C2010" t="s">
        <v>82</v>
      </c>
      <c r="D2010" t="s">
        <v>104</v>
      </c>
      <c r="E2010" t="s">
        <v>7596</v>
      </c>
      <c r="F2010" t="s">
        <v>7597</v>
      </c>
      <c r="G2010" t="s">
        <v>31548</v>
      </c>
      <c r="H2010" t="s">
        <v>893</v>
      </c>
      <c r="I2010" t="s">
        <v>78</v>
      </c>
      <c r="J2010" t="s">
        <v>135</v>
      </c>
      <c r="K2010" t="s">
        <v>22</v>
      </c>
      <c r="L2010" t="s">
        <v>136</v>
      </c>
      <c r="M2010" t="s">
        <v>7598</v>
      </c>
      <c r="N2010" t="s">
        <v>7599</v>
      </c>
      <c r="O2010">
        <v>5.3444444444444441</v>
      </c>
      <c r="P2010">
        <v>0</v>
      </c>
      <c r="Q2010">
        <v>2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2.6413128000000001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2.6413128000000001</v>
      </c>
    </row>
    <row r="2011" spans="1:32" x14ac:dyDescent="0.3">
      <c r="A2011">
        <v>2803403</v>
      </c>
      <c r="B2011">
        <v>1</v>
      </c>
      <c r="C2011" t="s">
        <v>82</v>
      </c>
      <c r="D2011" t="s">
        <v>113</v>
      </c>
      <c r="E2011" t="s">
        <v>7600</v>
      </c>
      <c r="F2011" t="s">
        <v>7601</v>
      </c>
      <c r="G2011" t="s">
        <v>31546</v>
      </c>
      <c r="H2011" t="s">
        <v>223</v>
      </c>
      <c r="I2011" t="s">
        <v>78</v>
      </c>
      <c r="J2011" t="s">
        <v>135</v>
      </c>
      <c r="K2011" t="s">
        <v>22</v>
      </c>
      <c r="L2011" t="s">
        <v>136</v>
      </c>
      <c r="M2011" t="s">
        <v>7602</v>
      </c>
      <c r="N2011" t="s">
        <v>7603</v>
      </c>
      <c r="O2011">
        <v>3.1194444444444445</v>
      </c>
      <c r="P2011">
        <v>0</v>
      </c>
      <c r="Q2011">
        <v>2</v>
      </c>
      <c r="R2011">
        <v>0</v>
      </c>
      <c r="S2011">
        <v>2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5.4363250000000001</v>
      </c>
      <c r="Z2011">
        <v>0</v>
      </c>
      <c r="AA2011">
        <v>0.78260439999999998</v>
      </c>
      <c r="AB2011">
        <v>0</v>
      </c>
      <c r="AC2011">
        <v>0</v>
      </c>
      <c r="AD2011">
        <v>0</v>
      </c>
      <c r="AE2011">
        <v>0</v>
      </c>
      <c r="AF2011">
        <v>6.2189300000000003</v>
      </c>
    </row>
    <row r="2012" spans="1:32" x14ac:dyDescent="0.3">
      <c r="A2012">
        <v>2803422</v>
      </c>
      <c r="B2012">
        <v>1</v>
      </c>
      <c r="C2012" t="s">
        <v>83</v>
      </c>
      <c r="D2012" t="s">
        <v>123</v>
      </c>
      <c r="E2012" t="s">
        <v>7604</v>
      </c>
      <c r="F2012" t="s">
        <v>7605</v>
      </c>
      <c r="G2012" t="s">
        <v>31551</v>
      </c>
      <c r="H2012" t="s">
        <v>145</v>
      </c>
      <c r="I2012" t="s">
        <v>79</v>
      </c>
      <c r="J2012" t="s">
        <v>135</v>
      </c>
      <c r="K2012" t="s">
        <v>22</v>
      </c>
      <c r="L2012" t="s">
        <v>136</v>
      </c>
      <c r="M2012" t="s">
        <v>7606</v>
      </c>
      <c r="N2012" t="s">
        <v>7607</v>
      </c>
      <c r="O2012">
        <v>1.3994444444444445</v>
      </c>
      <c r="P2012">
        <v>1</v>
      </c>
      <c r="Q2012">
        <v>0</v>
      </c>
      <c r="R2012">
        <v>14</v>
      </c>
      <c r="S2012">
        <v>3</v>
      </c>
      <c r="T2012">
        <v>7</v>
      </c>
      <c r="U2012">
        <v>26</v>
      </c>
      <c r="V2012">
        <v>1</v>
      </c>
      <c r="W2012">
        <v>0</v>
      </c>
      <c r="X2012">
        <v>1.8896335</v>
      </c>
      <c r="Y2012">
        <v>0</v>
      </c>
      <c r="Z2012">
        <v>8.6464280000000002</v>
      </c>
      <c r="AA2012">
        <v>4.8980984999999997</v>
      </c>
      <c r="AB2012">
        <v>146.77173999999999</v>
      </c>
      <c r="AC2012">
        <v>26.431045999999998</v>
      </c>
      <c r="AD2012">
        <v>13.720253</v>
      </c>
      <c r="AE2012">
        <v>0</v>
      </c>
      <c r="AF2012">
        <v>202.35721000000001</v>
      </c>
    </row>
    <row r="2013" spans="1:32" x14ac:dyDescent="0.3">
      <c r="A2013">
        <v>2803433</v>
      </c>
      <c r="B2013">
        <v>1</v>
      </c>
      <c r="C2013" t="s">
        <v>82</v>
      </c>
      <c r="D2013" t="s">
        <v>90</v>
      </c>
      <c r="E2013" t="s">
        <v>7608</v>
      </c>
      <c r="F2013" t="s">
        <v>7609</v>
      </c>
      <c r="G2013" t="s">
        <v>31546</v>
      </c>
      <c r="H2013" t="s">
        <v>409</v>
      </c>
      <c r="I2013" t="s">
        <v>78</v>
      </c>
      <c r="J2013" t="s">
        <v>135</v>
      </c>
      <c r="K2013" t="s">
        <v>3</v>
      </c>
      <c r="L2013" t="s">
        <v>136</v>
      </c>
      <c r="M2013" t="s">
        <v>7610</v>
      </c>
      <c r="N2013" t="s">
        <v>7611</v>
      </c>
      <c r="O2013">
        <v>2.0544444444444445</v>
      </c>
      <c r="P2013">
        <v>0</v>
      </c>
      <c r="Q2013">
        <v>64</v>
      </c>
      <c r="R2013">
        <v>0</v>
      </c>
      <c r="S2013">
        <v>0</v>
      </c>
      <c r="T2013">
        <v>0</v>
      </c>
      <c r="U2013">
        <v>3</v>
      </c>
      <c r="V2013">
        <v>0</v>
      </c>
      <c r="W2013">
        <v>0</v>
      </c>
      <c r="X2013">
        <v>0</v>
      </c>
      <c r="Y2013">
        <v>40.83605</v>
      </c>
      <c r="Z2013">
        <v>0</v>
      </c>
      <c r="AA2013">
        <v>0</v>
      </c>
      <c r="AB2013">
        <v>0</v>
      </c>
      <c r="AC2013">
        <v>1.7152646</v>
      </c>
      <c r="AD2013">
        <v>0</v>
      </c>
      <c r="AE2013">
        <v>0</v>
      </c>
      <c r="AF2013">
        <v>42.551310000000001</v>
      </c>
    </row>
    <row r="2014" spans="1:32" x14ac:dyDescent="0.3">
      <c r="A2014">
        <v>2803345</v>
      </c>
      <c r="B2014">
        <v>1</v>
      </c>
      <c r="C2014" t="s">
        <v>82</v>
      </c>
      <c r="D2014" t="s">
        <v>95</v>
      </c>
      <c r="E2014" t="s">
        <v>7612</v>
      </c>
      <c r="F2014" t="s">
        <v>7613</v>
      </c>
      <c r="G2014" t="s">
        <v>31548</v>
      </c>
      <c r="H2014" t="s">
        <v>893</v>
      </c>
      <c r="I2014" t="s">
        <v>78</v>
      </c>
      <c r="J2014" t="s">
        <v>135</v>
      </c>
      <c r="K2014" t="s">
        <v>22</v>
      </c>
      <c r="L2014" t="s">
        <v>136</v>
      </c>
      <c r="M2014" t="s">
        <v>7614</v>
      </c>
      <c r="N2014" t="s">
        <v>7615</v>
      </c>
      <c r="O2014">
        <v>8.3930555555555557</v>
      </c>
      <c r="P2014">
        <v>0</v>
      </c>
      <c r="Q2014">
        <v>2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0.42862233999999999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0.42862233999999999</v>
      </c>
    </row>
    <row r="2015" spans="1:32" x14ac:dyDescent="0.3">
      <c r="A2015">
        <v>2803318</v>
      </c>
      <c r="B2015">
        <v>1</v>
      </c>
      <c r="C2015" t="s">
        <v>82</v>
      </c>
      <c r="D2015" t="s">
        <v>90</v>
      </c>
      <c r="E2015" t="s">
        <v>7616</v>
      </c>
      <c r="F2015" t="s">
        <v>7617</v>
      </c>
      <c r="G2015" t="s">
        <v>31546</v>
      </c>
      <c r="H2015" t="s">
        <v>223</v>
      </c>
      <c r="I2015" t="s">
        <v>78</v>
      </c>
      <c r="J2015" t="s">
        <v>135</v>
      </c>
      <c r="K2015" t="s">
        <v>22</v>
      </c>
      <c r="L2015" t="s">
        <v>136</v>
      </c>
      <c r="M2015" t="s">
        <v>7618</v>
      </c>
      <c r="N2015" t="s">
        <v>7619</v>
      </c>
      <c r="O2015">
        <v>2.0813888888888887</v>
      </c>
      <c r="P2015">
        <v>0</v>
      </c>
      <c r="Q2015">
        <v>1</v>
      </c>
      <c r="R2015">
        <v>0</v>
      </c>
      <c r="S2015">
        <v>0</v>
      </c>
      <c r="T2015">
        <v>0</v>
      </c>
      <c r="U2015">
        <v>31</v>
      </c>
      <c r="V2015">
        <v>0</v>
      </c>
      <c r="W2015">
        <v>0</v>
      </c>
      <c r="X2015">
        <v>0</v>
      </c>
      <c r="Y2015">
        <v>0.19616455999999999</v>
      </c>
      <c r="Z2015">
        <v>0</v>
      </c>
      <c r="AA2015">
        <v>0</v>
      </c>
      <c r="AB2015">
        <v>0</v>
      </c>
      <c r="AC2015">
        <v>115.97753</v>
      </c>
      <c r="AD2015">
        <v>0</v>
      </c>
      <c r="AE2015">
        <v>0</v>
      </c>
      <c r="AF2015">
        <v>116.17368999999999</v>
      </c>
    </row>
    <row r="2016" spans="1:32" x14ac:dyDescent="0.3">
      <c r="A2016">
        <v>2803158</v>
      </c>
      <c r="B2016">
        <v>1</v>
      </c>
      <c r="C2016" t="s">
        <v>82</v>
      </c>
      <c r="D2016" t="s">
        <v>104</v>
      </c>
      <c r="E2016" t="s">
        <v>7620</v>
      </c>
      <c r="F2016" t="s">
        <v>7621</v>
      </c>
      <c r="G2016" t="s">
        <v>31550</v>
      </c>
      <c r="H2016" t="s">
        <v>380</v>
      </c>
      <c r="I2016" t="s">
        <v>78</v>
      </c>
      <c r="J2016" t="s">
        <v>135</v>
      </c>
      <c r="K2016" t="s">
        <v>22</v>
      </c>
      <c r="L2016" t="s">
        <v>136</v>
      </c>
      <c r="M2016" t="s">
        <v>7622</v>
      </c>
      <c r="N2016" t="s">
        <v>7623</v>
      </c>
      <c r="O2016">
        <v>1.5449999999999999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50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22.221851000000001</v>
      </c>
      <c r="AD2016">
        <v>0</v>
      </c>
      <c r="AE2016">
        <v>0</v>
      </c>
      <c r="AF2016">
        <v>22.221851000000001</v>
      </c>
    </row>
    <row r="2017" spans="1:32" x14ac:dyDescent="0.3">
      <c r="A2017">
        <v>2803165</v>
      </c>
      <c r="B2017">
        <v>1</v>
      </c>
      <c r="C2017" t="s">
        <v>82</v>
      </c>
      <c r="D2017" t="s">
        <v>85</v>
      </c>
      <c r="E2017" t="s">
        <v>7624</v>
      </c>
      <c r="F2017" t="s">
        <v>7625</v>
      </c>
      <c r="G2017" t="s">
        <v>31550</v>
      </c>
      <c r="H2017" t="s">
        <v>380</v>
      </c>
      <c r="I2017" t="s">
        <v>78</v>
      </c>
      <c r="J2017" t="s">
        <v>135</v>
      </c>
      <c r="K2017" t="s">
        <v>22</v>
      </c>
      <c r="L2017" t="s">
        <v>136</v>
      </c>
      <c r="M2017" t="s">
        <v>7626</v>
      </c>
      <c r="N2017" t="s">
        <v>7627</v>
      </c>
      <c r="O2017">
        <v>0.75888888888888884</v>
      </c>
      <c r="P2017">
        <v>0</v>
      </c>
      <c r="Q2017">
        <v>105</v>
      </c>
      <c r="R2017">
        <v>0</v>
      </c>
      <c r="S2017">
        <v>0</v>
      </c>
      <c r="T2017">
        <v>0</v>
      </c>
      <c r="U2017">
        <v>15</v>
      </c>
      <c r="V2017">
        <v>0</v>
      </c>
      <c r="W2017">
        <v>0</v>
      </c>
      <c r="X2017">
        <v>0</v>
      </c>
      <c r="Y2017">
        <v>13.289388000000001</v>
      </c>
      <c r="Z2017">
        <v>0</v>
      </c>
      <c r="AA2017">
        <v>0</v>
      </c>
      <c r="AB2017">
        <v>0</v>
      </c>
      <c r="AC2017">
        <v>4.1069440000000004</v>
      </c>
      <c r="AD2017">
        <v>0</v>
      </c>
      <c r="AE2017">
        <v>0</v>
      </c>
      <c r="AF2017">
        <v>17.396332000000001</v>
      </c>
    </row>
    <row r="2018" spans="1:32" x14ac:dyDescent="0.3">
      <c r="A2018">
        <v>2803157</v>
      </c>
      <c r="B2018">
        <v>1</v>
      </c>
      <c r="C2018" t="s">
        <v>82</v>
      </c>
      <c r="D2018" t="s">
        <v>92</v>
      </c>
      <c r="E2018" t="s">
        <v>6541</v>
      </c>
      <c r="F2018" t="s">
        <v>6542</v>
      </c>
      <c r="G2018" t="s">
        <v>31549</v>
      </c>
      <c r="H2018" t="s">
        <v>648</v>
      </c>
      <c r="I2018" t="s">
        <v>79</v>
      </c>
      <c r="J2018" t="s">
        <v>135</v>
      </c>
      <c r="K2018" t="s">
        <v>22</v>
      </c>
      <c r="L2018" t="s">
        <v>186</v>
      </c>
      <c r="M2018" t="s">
        <v>7628</v>
      </c>
      <c r="N2018" t="s">
        <v>7629</v>
      </c>
      <c r="O2018">
        <v>1.4033333333333333</v>
      </c>
      <c r="P2018">
        <v>2</v>
      </c>
      <c r="Q2018">
        <v>136</v>
      </c>
      <c r="R2018">
        <v>1</v>
      </c>
      <c r="S2018">
        <v>197</v>
      </c>
      <c r="T2018">
        <v>1</v>
      </c>
      <c r="U2018">
        <v>51</v>
      </c>
      <c r="V2018">
        <v>0</v>
      </c>
      <c r="W2018">
        <v>0</v>
      </c>
      <c r="X2018">
        <v>20.038677</v>
      </c>
      <c r="Y2018">
        <v>73.992099999999994</v>
      </c>
      <c r="Z2018">
        <v>15.517754</v>
      </c>
      <c r="AA2018">
        <v>127.85719</v>
      </c>
      <c r="AB2018">
        <v>21.865023000000001</v>
      </c>
      <c r="AC2018">
        <v>53.832369999999997</v>
      </c>
      <c r="AD2018">
        <v>0</v>
      </c>
      <c r="AE2018">
        <v>0</v>
      </c>
      <c r="AF2018">
        <v>313.10311999999999</v>
      </c>
    </row>
    <row r="2019" spans="1:32" x14ac:dyDescent="0.3">
      <c r="A2019">
        <v>2803136</v>
      </c>
      <c r="B2019">
        <v>2</v>
      </c>
      <c r="C2019" t="s">
        <v>82</v>
      </c>
      <c r="D2019" t="s">
        <v>96</v>
      </c>
      <c r="E2019" t="s">
        <v>7630</v>
      </c>
      <c r="F2019" t="s">
        <v>7631</v>
      </c>
      <c r="G2019" t="s">
        <v>31552</v>
      </c>
      <c r="H2019" t="s">
        <v>145</v>
      </c>
      <c r="I2019" t="s">
        <v>78</v>
      </c>
      <c r="J2019" t="s">
        <v>135</v>
      </c>
      <c r="K2019" t="s">
        <v>22</v>
      </c>
      <c r="L2019" t="s">
        <v>136</v>
      </c>
      <c r="M2019" t="s">
        <v>7632</v>
      </c>
      <c r="N2019" t="s">
        <v>7633</v>
      </c>
      <c r="O2019">
        <v>1.7994452777777776</v>
      </c>
      <c r="P2019">
        <v>0</v>
      </c>
      <c r="Q2019">
        <v>393</v>
      </c>
      <c r="R2019">
        <v>0</v>
      </c>
      <c r="S2019">
        <v>0</v>
      </c>
      <c r="T2019">
        <v>0</v>
      </c>
      <c r="U2019">
        <v>42</v>
      </c>
      <c r="V2019">
        <v>0</v>
      </c>
      <c r="W2019">
        <v>0</v>
      </c>
      <c r="X2019">
        <v>0</v>
      </c>
      <c r="Y2019">
        <v>157.81252000000001</v>
      </c>
      <c r="Z2019">
        <v>0</v>
      </c>
      <c r="AA2019">
        <v>0</v>
      </c>
      <c r="AB2019">
        <v>0</v>
      </c>
      <c r="AC2019">
        <v>28.589108</v>
      </c>
      <c r="AD2019">
        <v>0</v>
      </c>
      <c r="AE2019">
        <v>0</v>
      </c>
      <c r="AF2019">
        <v>186.40163000000001</v>
      </c>
    </row>
    <row r="2020" spans="1:32" x14ac:dyDescent="0.3">
      <c r="A2020">
        <v>2803156</v>
      </c>
      <c r="B2020">
        <v>1</v>
      </c>
      <c r="C2020" t="s">
        <v>83</v>
      </c>
      <c r="D2020" t="s">
        <v>117</v>
      </c>
      <c r="E2020" t="s">
        <v>7634</v>
      </c>
      <c r="F2020" t="s">
        <v>7635</v>
      </c>
      <c r="G2020" t="s">
        <v>31545</v>
      </c>
      <c r="H2020" t="s">
        <v>134</v>
      </c>
      <c r="I2020" t="s">
        <v>79</v>
      </c>
      <c r="J2020" t="s">
        <v>135</v>
      </c>
      <c r="K2020" t="s">
        <v>22</v>
      </c>
      <c r="L2020" t="s">
        <v>136</v>
      </c>
      <c r="M2020" t="s">
        <v>7628</v>
      </c>
      <c r="N2020" t="s">
        <v>7636</v>
      </c>
      <c r="O2020">
        <v>5.3611111111111109E-2</v>
      </c>
      <c r="P2020">
        <v>5</v>
      </c>
      <c r="Q2020">
        <v>1860</v>
      </c>
      <c r="R2020">
        <v>0</v>
      </c>
      <c r="S2020">
        <v>48</v>
      </c>
      <c r="T2020">
        <v>4</v>
      </c>
      <c r="U2020">
        <v>167</v>
      </c>
      <c r="V2020">
        <v>0</v>
      </c>
      <c r="W2020">
        <v>0</v>
      </c>
      <c r="X2020">
        <v>1.3080668</v>
      </c>
      <c r="Y2020">
        <v>5.6023339999999999</v>
      </c>
      <c r="Z2020">
        <v>0</v>
      </c>
      <c r="AA2020">
        <v>4.5002420000000001E-2</v>
      </c>
      <c r="AB2020">
        <v>0.10480718</v>
      </c>
      <c r="AC2020">
        <v>1.0048912999999999</v>
      </c>
      <c r="AD2020">
        <v>0</v>
      </c>
      <c r="AE2020">
        <v>0</v>
      </c>
      <c r="AF2020">
        <v>8.0651019999999995</v>
      </c>
    </row>
    <row r="2021" spans="1:32" x14ac:dyDescent="0.3">
      <c r="A2021">
        <v>2803129</v>
      </c>
      <c r="B2021">
        <v>1</v>
      </c>
      <c r="C2021" t="s">
        <v>82</v>
      </c>
      <c r="D2021" t="s">
        <v>84</v>
      </c>
      <c r="E2021" t="s">
        <v>2823</v>
      </c>
      <c r="F2021" t="s">
        <v>2824</v>
      </c>
      <c r="G2021" t="s">
        <v>31546</v>
      </c>
      <c r="H2021" t="s">
        <v>223</v>
      </c>
      <c r="I2021" t="s">
        <v>78</v>
      </c>
      <c r="J2021" t="s">
        <v>135</v>
      </c>
      <c r="K2021" t="s">
        <v>22</v>
      </c>
      <c r="L2021" t="s">
        <v>136</v>
      </c>
      <c r="M2021" t="s">
        <v>7637</v>
      </c>
      <c r="N2021" t="s">
        <v>7638</v>
      </c>
      <c r="O2021">
        <v>3.8480555555555553</v>
      </c>
      <c r="P2021">
        <v>0</v>
      </c>
      <c r="Q2021">
        <v>16</v>
      </c>
      <c r="R2021">
        <v>0</v>
      </c>
      <c r="S2021">
        <v>0</v>
      </c>
      <c r="T2021">
        <v>0</v>
      </c>
      <c r="U2021">
        <v>9</v>
      </c>
      <c r="V2021">
        <v>0</v>
      </c>
      <c r="W2021">
        <v>0</v>
      </c>
      <c r="X2021">
        <v>0</v>
      </c>
      <c r="Y2021">
        <v>10.273386</v>
      </c>
      <c r="Z2021">
        <v>0</v>
      </c>
      <c r="AA2021">
        <v>0</v>
      </c>
      <c r="AB2021">
        <v>0</v>
      </c>
      <c r="AC2021">
        <v>39.242542</v>
      </c>
      <c r="AD2021">
        <v>0</v>
      </c>
      <c r="AE2021">
        <v>0</v>
      </c>
      <c r="AF2021">
        <v>49.515929999999997</v>
      </c>
    </row>
    <row r="2022" spans="1:32" x14ac:dyDescent="0.3">
      <c r="A2022">
        <v>2803123</v>
      </c>
      <c r="B2022">
        <v>1</v>
      </c>
      <c r="C2022" t="s">
        <v>83</v>
      </c>
      <c r="D2022" t="s">
        <v>121</v>
      </c>
      <c r="E2022" t="s">
        <v>7005</v>
      </c>
      <c r="F2022" t="s">
        <v>7006</v>
      </c>
      <c r="G2022" t="s">
        <v>31549</v>
      </c>
      <c r="H2022" t="s">
        <v>134</v>
      </c>
      <c r="I2022" t="s">
        <v>79</v>
      </c>
      <c r="J2022" t="s">
        <v>135</v>
      </c>
      <c r="K2022" t="s">
        <v>22</v>
      </c>
      <c r="L2022" t="s">
        <v>136</v>
      </c>
      <c r="M2022" t="s">
        <v>7639</v>
      </c>
      <c r="N2022" t="s">
        <v>7640</v>
      </c>
      <c r="O2022">
        <v>0.49472222222222223</v>
      </c>
      <c r="P2022">
        <v>7</v>
      </c>
      <c r="Q2022">
        <v>305</v>
      </c>
      <c r="R2022">
        <v>37</v>
      </c>
      <c r="S2022">
        <v>134</v>
      </c>
      <c r="T2022">
        <v>8</v>
      </c>
      <c r="U2022">
        <v>20</v>
      </c>
      <c r="V2022">
        <v>1</v>
      </c>
      <c r="W2022">
        <v>0</v>
      </c>
      <c r="X2022">
        <v>7.6840099999999998</v>
      </c>
      <c r="Y2022">
        <v>11.926306</v>
      </c>
      <c r="Z2022">
        <v>57.686190000000003</v>
      </c>
      <c r="AA2022">
        <v>24.541712</v>
      </c>
      <c r="AB2022">
        <v>18.003654000000001</v>
      </c>
      <c r="AC2022">
        <v>2.6535568</v>
      </c>
      <c r="AD2022">
        <v>29.302181000000001</v>
      </c>
      <c r="AE2022">
        <v>0</v>
      </c>
      <c r="AF2022">
        <v>151.79759999999999</v>
      </c>
    </row>
    <row r="2023" spans="1:32" x14ac:dyDescent="0.3">
      <c r="A2023">
        <v>2803128</v>
      </c>
      <c r="B2023">
        <v>1</v>
      </c>
      <c r="C2023" t="s">
        <v>82</v>
      </c>
      <c r="D2023" t="s">
        <v>90</v>
      </c>
      <c r="E2023" t="s">
        <v>7641</v>
      </c>
      <c r="F2023" t="s">
        <v>7642</v>
      </c>
      <c r="G2023" t="s">
        <v>31551</v>
      </c>
      <c r="H2023" t="s">
        <v>643</v>
      </c>
      <c r="I2023" t="s">
        <v>79</v>
      </c>
      <c r="J2023" t="s">
        <v>135</v>
      </c>
      <c r="K2023" t="s">
        <v>22</v>
      </c>
      <c r="L2023" t="s">
        <v>186</v>
      </c>
      <c r="M2023" t="s">
        <v>7643</v>
      </c>
      <c r="N2023" t="s">
        <v>7644</v>
      </c>
      <c r="O2023">
        <v>9.6677777777777774</v>
      </c>
      <c r="P2023">
        <v>0</v>
      </c>
      <c r="Q2023">
        <v>452</v>
      </c>
      <c r="R2023">
        <v>0</v>
      </c>
      <c r="S2023">
        <v>0</v>
      </c>
      <c r="T2023">
        <v>0</v>
      </c>
      <c r="U2023">
        <v>52</v>
      </c>
      <c r="V2023">
        <v>0</v>
      </c>
      <c r="W2023">
        <v>0</v>
      </c>
      <c r="X2023">
        <v>0</v>
      </c>
      <c r="Y2023">
        <v>1288.5181</v>
      </c>
      <c r="Z2023">
        <v>0</v>
      </c>
      <c r="AA2023">
        <v>0</v>
      </c>
      <c r="AB2023">
        <v>0</v>
      </c>
      <c r="AC2023">
        <v>754.58920000000001</v>
      </c>
      <c r="AD2023">
        <v>0</v>
      </c>
      <c r="AE2023">
        <v>0</v>
      </c>
      <c r="AF2023">
        <v>2043.1072999999999</v>
      </c>
    </row>
    <row r="2024" spans="1:32" x14ac:dyDescent="0.3">
      <c r="A2024">
        <v>2803131</v>
      </c>
      <c r="B2024">
        <v>1</v>
      </c>
      <c r="C2024" t="s">
        <v>82</v>
      </c>
      <c r="D2024" t="s">
        <v>91</v>
      </c>
      <c r="E2024" t="s">
        <v>7645</v>
      </c>
      <c r="F2024" t="s">
        <v>7646</v>
      </c>
      <c r="G2024" t="s">
        <v>31551</v>
      </c>
      <c r="H2024" t="s">
        <v>648</v>
      </c>
      <c r="I2024" t="s">
        <v>79</v>
      </c>
      <c r="J2024" t="s">
        <v>135</v>
      </c>
      <c r="K2024" t="s">
        <v>22</v>
      </c>
      <c r="L2024" t="s">
        <v>186</v>
      </c>
      <c r="M2024" t="s">
        <v>7647</v>
      </c>
      <c r="N2024" t="s">
        <v>7648</v>
      </c>
      <c r="O2024">
        <v>6.1261111111111113</v>
      </c>
      <c r="P2024">
        <v>0</v>
      </c>
      <c r="Q2024">
        <v>630</v>
      </c>
      <c r="R2024">
        <v>0</v>
      </c>
      <c r="S2024">
        <v>0</v>
      </c>
      <c r="T2024">
        <v>0</v>
      </c>
      <c r="U2024">
        <v>25</v>
      </c>
      <c r="V2024">
        <v>0</v>
      </c>
      <c r="W2024">
        <v>0</v>
      </c>
      <c r="X2024">
        <v>0</v>
      </c>
      <c r="Y2024">
        <v>808.50476000000003</v>
      </c>
      <c r="Z2024">
        <v>0</v>
      </c>
      <c r="AA2024">
        <v>0</v>
      </c>
      <c r="AB2024">
        <v>0</v>
      </c>
      <c r="AC2024">
        <v>146.11922999999999</v>
      </c>
      <c r="AD2024">
        <v>0</v>
      </c>
      <c r="AE2024">
        <v>0</v>
      </c>
      <c r="AF2024">
        <v>954.62396000000001</v>
      </c>
    </row>
    <row r="2025" spans="1:32" x14ac:dyDescent="0.3">
      <c r="A2025">
        <v>2803020</v>
      </c>
      <c r="B2025">
        <v>1</v>
      </c>
      <c r="C2025" t="s">
        <v>83</v>
      </c>
      <c r="D2025" t="s">
        <v>127</v>
      </c>
      <c r="E2025" t="s">
        <v>7649</v>
      </c>
      <c r="F2025" t="s">
        <v>7650</v>
      </c>
      <c r="G2025" t="s">
        <v>31548</v>
      </c>
      <c r="H2025" t="s">
        <v>893</v>
      </c>
      <c r="I2025" t="s">
        <v>78</v>
      </c>
      <c r="J2025" t="s">
        <v>135</v>
      </c>
      <c r="K2025" t="s">
        <v>22</v>
      </c>
      <c r="L2025" t="s">
        <v>136</v>
      </c>
      <c r="M2025" t="s">
        <v>7651</v>
      </c>
      <c r="N2025" t="s">
        <v>7652</v>
      </c>
      <c r="O2025">
        <v>0.8997222222222222</v>
      </c>
      <c r="P2025">
        <v>0</v>
      </c>
      <c r="Q2025">
        <v>4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0.49856853000000001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0.49856853000000001</v>
      </c>
    </row>
    <row r="2026" spans="1:32" x14ac:dyDescent="0.3">
      <c r="A2026">
        <v>2802935</v>
      </c>
      <c r="B2026">
        <v>1</v>
      </c>
      <c r="C2026" t="s">
        <v>82</v>
      </c>
      <c r="D2026" t="s">
        <v>96</v>
      </c>
      <c r="E2026" t="s">
        <v>7653</v>
      </c>
      <c r="F2026" t="s">
        <v>7654</v>
      </c>
      <c r="G2026" t="s">
        <v>31546</v>
      </c>
      <c r="H2026" t="s">
        <v>223</v>
      </c>
      <c r="I2026" t="s">
        <v>78</v>
      </c>
      <c r="J2026" t="s">
        <v>135</v>
      </c>
      <c r="K2026" t="s">
        <v>22</v>
      </c>
      <c r="L2026" t="s">
        <v>136</v>
      </c>
      <c r="M2026" t="s">
        <v>7655</v>
      </c>
      <c r="N2026" t="s">
        <v>7656</v>
      </c>
      <c r="O2026">
        <v>1.9558333333333333</v>
      </c>
      <c r="P2026">
        <v>0</v>
      </c>
      <c r="Q2026">
        <v>3</v>
      </c>
      <c r="R2026">
        <v>0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0</v>
      </c>
      <c r="Y2026">
        <v>3.0859234</v>
      </c>
      <c r="Z2026">
        <v>0</v>
      </c>
      <c r="AA2026">
        <v>0</v>
      </c>
      <c r="AB2026">
        <v>0</v>
      </c>
      <c r="AC2026">
        <v>2.6262631000000001</v>
      </c>
      <c r="AD2026">
        <v>0</v>
      </c>
      <c r="AE2026">
        <v>0</v>
      </c>
      <c r="AF2026">
        <v>5.7121862999999999</v>
      </c>
    </row>
    <row r="2027" spans="1:32" x14ac:dyDescent="0.3">
      <c r="A2027">
        <v>2802961</v>
      </c>
      <c r="B2027">
        <v>1</v>
      </c>
      <c r="C2027" t="s">
        <v>83</v>
      </c>
      <c r="D2027" t="s">
        <v>129</v>
      </c>
      <c r="E2027" t="s">
        <v>7657</v>
      </c>
      <c r="F2027" t="s">
        <v>7658</v>
      </c>
      <c r="G2027" t="s">
        <v>31546</v>
      </c>
      <c r="H2027" t="s">
        <v>380</v>
      </c>
      <c r="I2027" t="s">
        <v>78</v>
      </c>
      <c r="J2027" t="s">
        <v>135</v>
      </c>
      <c r="K2027" t="s">
        <v>22</v>
      </c>
      <c r="L2027" t="s">
        <v>136</v>
      </c>
      <c r="M2027" t="s">
        <v>7659</v>
      </c>
      <c r="N2027" t="s">
        <v>7660</v>
      </c>
      <c r="O2027">
        <v>1.4477777777777778</v>
      </c>
      <c r="P2027">
        <v>0</v>
      </c>
      <c r="Q2027">
        <v>280</v>
      </c>
      <c r="R2027">
        <v>0</v>
      </c>
      <c r="S2027">
        <v>0</v>
      </c>
      <c r="T2027">
        <v>0</v>
      </c>
      <c r="U2027">
        <v>8</v>
      </c>
      <c r="V2027">
        <v>0</v>
      </c>
      <c r="W2027">
        <v>0</v>
      </c>
      <c r="X2027">
        <v>0</v>
      </c>
      <c r="Y2027">
        <v>88.234319999999997</v>
      </c>
      <c r="Z2027">
        <v>0</v>
      </c>
      <c r="AA2027">
        <v>0</v>
      </c>
      <c r="AB2027">
        <v>0</v>
      </c>
      <c r="AC2027">
        <v>4.1489909999999997</v>
      </c>
      <c r="AD2027">
        <v>0</v>
      </c>
      <c r="AE2027">
        <v>0</v>
      </c>
      <c r="AF2027">
        <v>92.383309999999994</v>
      </c>
    </row>
    <row r="2028" spans="1:32" x14ac:dyDescent="0.3">
      <c r="A2028">
        <v>2802920</v>
      </c>
      <c r="B2028">
        <v>1</v>
      </c>
      <c r="C2028" t="s">
        <v>82</v>
      </c>
      <c r="D2028" t="s">
        <v>97</v>
      </c>
      <c r="E2028" t="s">
        <v>7661</v>
      </c>
      <c r="F2028" t="s">
        <v>7662</v>
      </c>
      <c r="G2028" t="s">
        <v>31552</v>
      </c>
      <c r="H2028" t="s">
        <v>145</v>
      </c>
      <c r="I2028" t="s">
        <v>78</v>
      </c>
      <c r="J2028" t="s">
        <v>135</v>
      </c>
      <c r="K2028" t="s">
        <v>22</v>
      </c>
      <c r="L2028" t="s">
        <v>136</v>
      </c>
      <c r="M2028" t="s">
        <v>7663</v>
      </c>
      <c r="N2028" t="s">
        <v>7664</v>
      </c>
      <c r="O2028">
        <v>0.79666666666666663</v>
      </c>
      <c r="P2028">
        <v>0</v>
      </c>
      <c r="Q2028">
        <v>288</v>
      </c>
      <c r="R2028">
        <v>0</v>
      </c>
      <c r="S2028">
        <v>5</v>
      </c>
      <c r="T2028">
        <v>0</v>
      </c>
      <c r="U2028">
        <v>46</v>
      </c>
      <c r="V2028">
        <v>0</v>
      </c>
      <c r="W2028">
        <v>0</v>
      </c>
      <c r="X2028">
        <v>0</v>
      </c>
      <c r="Y2028">
        <v>81.452269999999999</v>
      </c>
      <c r="Z2028">
        <v>0</v>
      </c>
      <c r="AA2028">
        <v>1.4923869000000001</v>
      </c>
      <c r="AB2028">
        <v>0</v>
      </c>
      <c r="AC2028">
        <v>53.366287</v>
      </c>
      <c r="AD2028">
        <v>0</v>
      </c>
      <c r="AE2028">
        <v>0</v>
      </c>
      <c r="AF2028">
        <v>136.31093999999999</v>
      </c>
    </row>
    <row r="2029" spans="1:32" x14ac:dyDescent="0.3">
      <c r="A2029">
        <v>2802673</v>
      </c>
      <c r="B2029">
        <v>1</v>
      </c>
      <c r="C2029" t="s">
        <v>82</v>
      </c>
      <c r="D2029" t="s">
        <v>93</v>
      </c>
      <c r="E2029" t="s">
        <v>7665</v>
      </c>
      <c r="F2029" t="s">
        <v>7666</v>
      </c>
      <c r="G2029" t="s">
        <v>31548</v>
      </c>
      <c r="H2029" t="s">
        <v>333</v>
      </c>
      <c r="I2029" t="s">
        <v>78</v>
      </c>
      <c r="J2029" t="s">
        <v>135</v>
      </c>
      <c r="K2029" t="s">
        <v>22</v>
      </c>
      <c r="L2029" t="s">
        <v>136</v>
      </c>
      <c r="M2029" t="s">
        <v>7667</v>
      </c>
      <c r="N2029" t="s">
        <v>7668</v>
      </c>
      <c r="O2029">
        <v>5.9513888888888893</v>
      </c>
      <c r="P2029">
        <v>0</v>
      </c>
      <c r="Q2029">
        <v>3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12.601953999999999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12.601953999999999</v>
      </c>
    </row>
    <row r="2030" spans="1:32" x14ac:dyDescent="0.3">
      <c r="A2030">
        <v>2802596</v>
      </c>
      <c r="B2030">
        <v>1</v>
      </c>
      <c r="C2030" t="s">
        <v>83</v>
      </c>
      <c r="D2030" t="s">
        <v>129</v>
      </c>
      <c r="E2030" t="s">
        <v>7669</v>
      </c>
      <c r="F2030" t="s">
        <v>7670</v>
      </c>
      <c r="G2030" t="s">
        <v>31545</v>
      </c>
      <c r="H2030" t="s">
        <v>134</v>
      </c>
      <c r="I2030" t="s">
        <v>79</v>
      </c>
      <c r="J2030" t="s">
        <v>135</v>
      </c>
      <c r="K2030" t="s">
        <v>22</v>
      </c>
      <c r="L2030" t="s">
        <v>136</v>
      </c>
      <c r="M2030" t="s">
        <v>7671</v>
      </c>
      <c r="N2030" t="s">
        <v>7672</v>
      </c>
      <c r="O2030">
        <v>0.13333333333333333</v>
      </c>
      <c r="P2030">
        <v>0</v>
      </c>
      <c r="Q2030">
        <v>0</v>
      </c>
      <c r="R2030">
        <v>0</v>
      </c>
      <c r="S2030">
        <v>0</v>
      </c>
      <c r="T2030">
        <v>1</v>
      </c>
      <c r="U2030">
        <v>1</v>
      </c>
      <c r="V2030">
        <v>2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77.712130000000002</v>
      </c>
      <c r="AC2030">
        <v>6.5591626E-2</v>
      </c>
      <c r="AD2030">
        <v>39.778970000000001</v>
      </c>
      <c r="AE2030">
        <v>0</v>
      </c>
      <c r="AF2030">
        <v>117.55669399999999</v>
      </c>
    </row>
    <row r="2031" spans="1:32" x14ac:dyDescent="0.3">
      <c r="A2031">
        <v>2802573</v>
      </c>
      <c r="B2031">
        <v>1</v>
      </c>
      <c r="C2031" t="s">
        <v>83</v>
      </c>
      <c r="D2031" t="s">
        <v>124</v>
      </c>
      <c r="E2031" t="s">
        <v>7673</v>
      </c>
      <c r="F2031" t="s">
        <v>7674</v>
      </c>
      <c r="G2031" t="s">
        <v>31546</v>
      </c>
      <c r="H2031" t="s">
        <v>223</v>
      </c>
      <c r="I2031" t="s">
        <v>78</v>
      </c>
      <c r="J2031" t="s">
        <v>135</v>
      </c>
      <c r="K2031" t="s">
        <v>22</v>
      </c>
      <c r="L2031" t="s">
        <v>136</v>
      </c>
      <c r="M2031" t="s">
        <v>7675</v>
      </c>
      <c r="N2031" t="s">
        <v>7676</v>
      </c>
      <c r="O2031">
        <v>3.3130555555555556</v>
      </c>
      <c r="P2031">
        <v>0</v>
      </c>
      <c r="Q2031">
        <v>16</v>
      </c>
      <c r="R2031">
        <v>0</v>
      </c>
      <c r="S2031">
        <v>3</v>
      </c>
      <c r="T2031">
        <v>0</v>
      </c>
      <c r="U2031">
        <v>1</v>
      </c>
      <c r="V2031">
        <v>0</v>
      </c>
      <c r="W2031">
        <v>0</v>
      </c>
      <c r="X2031">
        <v>0</v>
      </c>
      <c r="Y2031">
        <v>1.5865916</v>
      </c>
      <c r="Z2031">
        <v>0</v>
      </c>
      <c r="AA2031">
        <v>2.2510802999999999</v>
      </c>
      <c r="AB2031">
        <v>0</v>
      </c>
      <c r="AC2031">
        <v>2.1908959999999999E-3</v>
      </c>
      <c r="AD2031">
        <v>0</v>
      </c>
      <c r="AE2031">
        <v>0</v>
      </c>
      <c r="AF2031">
        <v>3.8398626</v>
      </c>
    </row>
    <row r="2032" spans="1:32" x14ac:dyDescent="0.3">
      <c r="A2032">
        <v>2802635</v>
      </c>
      <c r="B2032">
        <v>1</v>
      </c>
      <c r="C2032" t="s">
        <v>82</v>
      </c>
      <c r="D2032" t="s">
        <v>109</v>
      </c>
      <c r="E2032" t="s">
        <v>7677</v>
      </c>
      <c r="F2032" t="s">
        <v>7678</v>
      </c>
      <c r="G2032" t="s">
        <v>31549</v>
      </c>
      <c r="H2032" t="s">
        <v>643</v>
      </c>
      <c r="I2032" t="s">
        <v>79</v>
      </c>
      <c r="J2032" t="s">
        <v>135</v>
      </c>
      <c r="K2032" t="s">
        <v>22</v>
      </c>
      <c r="L2032" t="s">
        <v>186</v>
      </c>
      <c r="M2032" t="s">
        <v>7679</v>
      </c>
      <c r="N2032" t="s">
        <v>7680</v>
      </c>
      <c r="O2032">
        <v>5.2583333333333337</v>
      </c>
      <c r="P2032">
        <v>1</v>
      </c>
      <c r="Q2032">
        <v>4445</v>
      </c>
      <c r="R2032">
        <v>2</v>
      </c>
      <c r="S2032">
        <v>17</v>
      </c>
      <c r="T2032">
        <v>10</v>
      </c>
      <c r="U2032">
        <v>226</v>
      </c>
      <c r="V2032">
        <v>1</v>
      </c>
      <c r="W2032">
        <v>7</v>
      </c>
      <c r="X2032">
        <v>281.05682000000002</v>
      </c>
      <c r="Y2032">
        <v>3702.4279999999999</v>
      </c>
      <c r="Z2032">
        <v>21.293783000000001</v>
      </c>
      <c r="AA2032">
        <v>33.464489999999998</v>
      </c>
      <c r="AB2032">
        <v>350.46564000000001</v>
      </c>
      <c r="AC2032">
        <v>1154.8228999999999</v>
      </c>
      <c r="AD2032">
        <v>1697.3976</v>
      </c>
      <c r="AE2032">
        <v>11.859301</v>
      </c>
      <c r="AF2032">
        <v>7252.7885999999999</v>
      </c>
    </row>
    <row r="2033" spans="1:32" x14ac:dyDescent="0.3">
      <c r="A2033">
        <v>2802437</v>
      </c>
      <c r="B2033">
        <v>1</v>
      </c>
      <c r="C2033" t="s">
        <v>83</v>
      </c>
      <c r="D2033" t="s">
        <v>130</v>
      </c>
      <c r="E2033" t="s">
        <v>7681</v>
      </c>
      <c r="F2033" t="s">
        <v>7682</v>
      </c>
      <c r="G2033" t="s">
        <v>31552</v>
      </c>
      <c r="H2033" t="s">
        <v>643</v>
      </c>
      <c r="I2033" t="s">
        <v>78</v>
      </c>
      <c r="J2033" t="s">
        <v>135</v>
      </c>
      <c r="K2033" t="s">
        <v>22</v>
      </c>
      <c r="L2033" t="s">
        <v>186</v>
      </c>
      <c r="M2033" t="s">
        <v>7683</v>
      </c>
      <c r="N2033" t="s">
        <v>7684</v>
      </c>
      <c r="O2033">
        <v>6.1691666666666665</v>
      </c>
      <c r="P2033">
        <v>0</v>
      </c>
      <c r="Q2033">
        <v>122</v>
      </c>
      <c r="R2033">
        <v>0</v>
      </c>
      <c r="S2033">
        <v>0</v>
      </c>
      <c r="T2033">
        <v>0</v>
      </c>
      <c r="U2033">
        <v>11</v>
      </c>
      <c r="V2033">
        <v>0</v>
      </c>
      <c r="W2033">
        <v>0</v>
      </c>
      <c r="X2033">
        <v>0</v>
      </c>
      <c r="Y2033">
        <v>118.17533</v>
      </c>
      <c r="Z2033">
        <v>0</v>
      </c>
      <c r="AA2033">
        <v>0</v>
      </c>
      <c r="AB2033">
        <v>0</v>
      </c>
      <c r="AC2033">
        <v>16.355568000000002</v>
      </c>
      <c r="AD2033">
        <v>0</v>
      </c>
      <c r="AE2033">
        <v>0</v>
      </c>
      <c r="AF2033">
        <v>134.5309</v>
      </c>
    </row>
    <row r="2034" spans="1:32" x14ac:dyDescent="0.3">
      <c r="A2034">
        <v>2802431</v>
      </c>
      <c r="B2034">
        <v>1</v>
      </c>
      <c r="C2034" t="s">
        <v>82</v>
      </c>
      <c r="D2034" t="s">
        <v>86</v>
      </c>
      <c r="E2034" t="s">
        <v>7450</v>
      </c>
      <c r="F2034" t="s">
        <v>7451</v>
      </c>
      <c r="G2034" t="s">
        <v>31552</v>
      </c>
      <c r="H2034" t="s">
        <v>643</v>
      </c>
      <c r="I2034" t="s">
        <v>78</v>
      </c>
      <c r="J2034" t="s">
        <v>135</v>
      </c>
      <c r="K2034" t="s">
        <v>22</v>
      </c>
      <c r="L2034" t="s">
        <v>186</v>
      </c>
      <c r="M2034" t="s">
        <v>7685</v>
      </c>
      <c r="N2034" t="s">
        <v>7686</v>
      </c>
      <c r="O2034">
        <v>7.6775000000000002</v>
      </c>
      <c r="P2034">
        <v>0</v>
      </c>
      <c r="Q2034">
        <v>91</v>
      </c>
      <c r="R2034">
        <v>0</v>
      </c>
      <c r="S2034">
        <v>8</v>
      </c>
      <c r="T2034">
        <v>0</v>
      </c>
      <c r="U2034">
        <v>15</v>
      </c>
      <c r="V2034">
        <v>0</v>
      </c>
      <c r="W2034">
        <v>0</v>
      </c>
      <c r="X2034">
        <v>0</v>
      </c>
      <c r="Y2034">
        <v>100.34932000000001</v>
      </c>
      <c r="Z2034">
        <v>0</v>
      </c>
      <c r="AA2034">
        <v>8.5818680000000001</v>
      </c>
      <c r="AB2034">
        <v>0</v>
      </c>
      <c r="AC2034">
        <v>128.6328</v>
      </c>
      <c r="AD2034">
        <v>0</v>
      </c>
      <c r="AE2034">
        <v>0</v>
      </c>
      <c r="AF2034">
        <v>237.56399999999999</v>
      </c>
    </row>
    <row r="2035" spans="1:32" x14ac:dyDescent="0.3">
      <c r="A2035">
        <v>2802378</v>
      </c>
      <c r="B2035">
        <v>1</v>
      </c>
      <c r="C2035" t="s">
        <v>82</v>
      </c>
      <c r="D2035" t="s">
        <v>92</v>
      </c>
      <c r="E2035" t="s">
        <v>7687</v>
      </c>
      <c r="F2035" t="s">
        <v>7688</v>
      </c>
      <c r="G2035" t="s">
        <v>31548</v>
      </c>
      <c r="H2035" t="s">
        <v>333</v>
      </c>
      <c r="I2035" t="s">
        <v>78</v>
      </c>
      <c r="J2035" t="s">
        <v>135</v>
      </c>
      <c r="K2035" t="s">
        <v>22</v>
      </c>
      <c r="L2035" t="s">
        <v>136</v>
      </c>
      <c r="M2035" t="s">
        <v>7689</v>
      </c>
      <c r="N2035" t="s">
        <v>7690</v>
      </c>
      <c r="O2035">
        <v>3.2380555555555555</v>
      </c>
      <c r="P2035">
        <v>0</v>
      </c>
      <c r="Q2035">
        <v>2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3.0485237000000001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3.0485237000000001</v>
      </c>
    </row>
    <row r="2036" spans="1:32" x14ac:dyDescent="0.3">
      <c r="A2036">
        <v>2802388</v>
      </c>
      <c r="B2036">
        <v>1</v>
      </c>
      <c r="C2036" t="s">
        <v>83</v>
      </c>
      <c r="D2036" t="s">
        <v>130</v>
      </c>
      <c r="E2036" t="s">
        <v>7691</v>
      </c>
      <c r="F2036" t="s">
        <v>7692</v>
      </c>
      <c r="G2036" t="s">
        <v>31548</v>
      </c>
      <c r="H2036" t="s">
        <v>311</v>
      </c>
      <c r="I2036" t="s">
        <v>78</v>
      </c>
      <c r="J2036" t="s">
        <v>135</v>
      </c>
      <c r="K2036" t="s">
        <v>22</v>
      </c>
      <c r="L2036" t="s">
        <v>136</v>
      </c>
      <c r="M2036" t="s">
        <v>7693</v>
      </c>
      <c r="N2036" t="s">
        <v>7694</v>
      </c>
      <c r="O2036">
        <v>2.0522222222222224</v>
      </c>
      <c r="P2036">
        <v>0</v>
      </c>
      <c r="Q2036">
        <v>17</v>
      </c>
      <c r="R2036">
        <v>0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0</v>
      </c>
      <c r="Y2036">
        <v>7.6370969999999998</v>
      </c>
      <c r="Z2036">
        <v>0</v>
      </c>
      <c r="AA2036">
        <v>0</v>
      </c>
      <c r="AB2036">
        <v>0</v>
      </c>
      <c r="AC2036">
        <v>9.2914715000000001</v>
      </c>
      <c r="AD2036">
        <v>0</v>
      </c>
      <c r="AE2036">
        <v>0</v>
      </c>
      <c r="AF2036">
        <v>16.928567999999999</v>
      </c>
    </row>
    <row r="2037" spans="1:32" x14ac:dyDescent="0.3">
      <c r="A2037">
        <v>2802393</v>
      </c>
      <c r="B2037">
        <v>1</v>
      </c>
      <c r="C2037" t="s">
        <v>83</v>
      </c>
      <c r="D2037" t="s">
        <v>126</v>
      </c>
      <c r="E2037" t="s">
        <v>7695</v>
      </c>
      <c r="F2037" t="s">
        <v>7696</v>
      </c>
      <c r="G2037" t="s">
        <v>31549</v>
      </c>
      <c r="H2037" t="s">
        <v>134</v>
      </c>
      <c r="I2037" t="s">
        <v>79</v>
      </c>
      <c r="J2037" t="s">
        <v>135</v>
      </c>
      <c r="K2037" t="s">
        <v>22</v>
      </c>
      <c r="L2037" t="s">
        <v>136</v>
      </c>
      <c r="M2037" t="s">
        <v>7697</v>
      </c>
      <c r="N2037" t="s">
        <v>7698</v>
      </c>
      <c r="O2037">
        <v>0.45833333333333331</v>
      </c>
      <c r="P2037">
        <v>4</v>
      </c>
      <c r="Q2037">
        <v>283</v>
      </c>
      <c r="R2037">
        <v>0</v>
      </c>
      <c r="S2037">
        <v>60</v>
      </c>
      <c r="T2037">
        <v>3</v>
      </c>
      <c r="U2037">
        <v>15</v>
      </c>
      <c r="V2037">
        <v>0</v>
      </c>
      <c r="W2037">
        <v>0</v>
      </c>
      <c r="X2037">
        <v>2.3663173</v>
      </c>
      <c r="Y2037">
        <v>11.706101</v>
      </c>
      <c r="Z2037">
        <v>0</v>
      </c>
      <c r="AA2037">
        <v>1.6637384</v>
      </c>
      <c r="AB2037">
        <v>1.7026741999999999</v>
      </c>
      <c r="AC2037">
        <v>3.1777744000000001</v>
      </c>
      <c r="AD2037">
        <v>0</v>
      </c>
      <c r="AE2037">
        <v>0</v>
      </c>
      <c r="AF2037">
        <v>20.616606000000001</v>
      </c>
    </row>
    <row r="2038" spans="1:32" x14ac:dyDescent="0.3">
      <c r="A2038">
        <v>2802390</v>
      </c>
      <c r="B2038">
        <v>1</v>
      </c>
      <c r="C2038" t="s">
        <v>82</v>
      </c>
      <c r="D2038" t="s">
        <v>84</v>
      </c>
      <c r="E2038" t="s">
        <v>5448</v>
      </c>
      <c r="F2038" t="s">
        <v>5449</v>
      </c>
      <c r="G2038" t="s">
        <v>31545</v>
      </c>
      <c r="H2038" t="s">
        <v>134</v>
      </c>
      <c r="I2038" t="s">
        <v>79</v>
      </c>
      <c r="J2038" t="s">
        <v>135</v>
      </c>
      <c r="K2038" t="s">
        <v>22</v>
      </c>
      <c r="L2038" t="s">
        <v>136</v>
      </c>
      <c r="M2038" t="s">
        <v>7699</v>
      </c>
      <c r="N2038" t="s">
        <v>7700</v>
      </c>
      <c r="O2038">
        <v>0.40638888888888891</v>
      </c>
      <c r="P2038">
        <v>5</v>
      </c>
      <c r="Q2038">
        <v>779</v>
      </c>
      <c r="R2038">
        <v>25</v>
      </c>
      <c r="S2038">
        <v>14</v>
      </c>
      <c r="T2038">
        <v>34</v>
      </c>
      <c r="U2038">
        <v>57</v>
      </c>
      <c r="V2038">
        <v>0</v>
      </c>
      <c r="W2038">
        <v>0</v>
      </c>
      <c r="X2038">
        <v>2.1066099999999999</v>
      </c>
      <c r="Y2038">
        <v>64.601230000000001</v>
      </c>
      <c r="Z2038">
        <v>9.1942160000000008</v>
      </c>
      <c r="AA2038">
        <v>1.6512454999999999</v>
      </c>
      <c r="AB2038">
        <v>162.07372000000001</v>
      </c>
      <c r="AC2038">
        <v>13.7282505</v>
      </c>
      <c r="AD2038">
        <v>0</v>
      </c>
      <c r="AE2038">
        <v>0</v>
      </c>
      <c r="AF2038">
        <v>253.35525999999999</v>
      </c>
    </row>
    <row r="2039" spans="1:32" x14ac:dyDescent="0.3">
      <c r="A2039">
        <v>2802348</v>
      </c>
      <c r="B2039">
        <v>1</v>
      </c>
      <c r="C2039" t="s">
        <v>82</v>
      </c>
      <c r="D2039" t="s">
        <v>106</v>
      </c>
      <c r="E2039" t="s">
        <v>7701</v>
      </c>
      <c r="F2039" t="s">
        <v>7702</v>
      </c>
      <c r="G2039" t="s">
        <v>31548</v>
      </c>
      <c r="H2039" t="s">
        <v>311</v>
      </c>
      <c r="I2039" t="s">
        <v>78</v>
      </c>
      <c r="J2039" t="s">
        <v>135</v>
      </c>
      <c r="K2039" t="s">
        <v>22</v>
      </c>
      <c r="L2039" t="s">
        <v>136</v>
      </c>
      <c r="M2039" t="s">
        <v>7703</v>
      </c>
      <c r="N2039" t="s">
        <v>7704</v>
      </c>
      <c r="O2039">
        <v>1.0480555555555555</v>
      </c>
      <c r="P2039">
        <v>0</v>
      </c>
      <c r="Q2039">
        <v>3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1.3656436000000001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1.3656436000000001</v>
      </c>
    </row>
    <row r="2040" spans="1:32" x14ac:dyDescent="0.3">
      <c r="A2040">
        <v>2802338</v>
      </c>
      <c r="B2040">
        <v>1</v>
      </c>
      <c r="C2040" t="s">
        <v>82</v>
      </c>
      <c r="D2040" t="s">
        <v>104</v>
      </c>
      <c r="E2040" t="s">
        <v>7705</v>
      </c>
      <c r="F2040" t="s">
        <v>7706</v>
      </c>
      <c r="G2040" t="s">
        <v>31548</v>
      </c>
      <c r="H2040" t="s">
        <v>893</v>
      </c>
      <c r="I2040" t="s">
        <v>78</v>
      </c>
      <c r="J2040" t="s">
        <v>135</v>
      </c>
      <c r="K2040" t="s">
        <v>22</v>
      </c>
      <c r="L2040" t="s">
        <v>136</v>
      </c>
      <c r="M2040" t="s">
        <v>7707</v>
      </c>
      <c r="N2040" t="s">
        <v>7708</v>
      </c>
      <c r="O2040">
        <v>1.9905555555555556</v>
      </c>
      <c r="P2040">
        <v>0</v>
      </c>
      <c r="Q2040">
        <v>1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0.51244449999999997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0.51244449999999997</v>
      </c>
    </row>
    <row r="2041" spans="1:32" x14ac:dyDescent="0.3">
      <c r="A2041">
        <v>2802361</v>
      </c>
      <c r="B2041">
        <v>1</v>
      </c>
      <c r="C2041" t="s">
        <v>82</v>
      </c>
      <c r="D2041" t="s">
        <v>106</v>
      </c>
      <c r="E2041" t="s">
        <v>7709</v>
      </c>
      <c r="F2041" t="s">
        <v>7710</v>
      </c>
      <c r="G2041" t="s">
        <v>31548</v>
      </c>
      <c r="H2041" t="s">
        <v>311</v>
      </c>
      <c r="I2041" t="s">
        <v>78</v>
      </c>
      <c r="J2041" t="s">
        <v>135</v>
      </c>
      <c r="K2041" t="s">
        <v>22</v>
      </c>
      <c r="L2041" t="s">
        <v>136</v>
      </c>
      <c r="M2041" t="s">
        <v>7711</v>
      </c>
      <c r="N2041" t="s">
        <v>7712</v>
      </c>
      <c r="O2041">
        <v>1.9316666666666666</v>
      </c>
      <c r="P2041">
        <v>0</v>
      </c>
      <c r="Q2041">
        <v>13</v>
      </c>
      <c r="R2041">
        <v>0</v>
      </c>
      <c r="S2041">
        <v>0</v>
      </c>
      <c r="T2041">
        <v>0</v>
      </c>
      <c r="U2041">
        <v>5</v>
      </c>
      <c r="V2041">
        <v>0</v>
      </c>
      <c r="W2041">
        <v>0</v>
      </c>
      <c r="X2041">
        <v>0</v>
      </c>
      <c r="Y2041">
        <v>5.3776859999999997</v>
      </c>
      <c r="Z2041">
        <v>0</v>
      </c>
      <c r="AA2041">
        <v>0</v>
      </c>
      <c r="AB2041">
        <v>0</v>
      </c>
      <c r="AC2041">
        <v>1.9211836</v>
      </c>
      <c r="AD2041">
        <v>0</v>
      </c>
      <c r="AE2041">
        <v>0</v>
      </c>
      <c r="AF2041">
        <v>7.2988695999999997</v>
      </c>
    </row>
    <row r="2042" spans="1:32" x14ac:dyDescent="0.3">
      <c r="A2042">
        <v>2802369</v>
      </c>
      <c r="B2042">
        <v>1</v>
      </c>
      <c r="C2042" t="s">
        <v>82</v>
      </c>
      <c r="D2042" t="s">
        <v>104</v>
      </c>
      <c r="E2042" t="s">
        <v>7713</v>
      </c>
      <c r="F2042" t="s">
        <v>7714</v>
      </c>
      <c r="G2042" t="s">
        <v>31548</v>
      </c>
      <c r="H2042" t="s">
        <v>333</v>
      </c>
      <c r="I2042" t="s">
        <v>78</v>
      </c>
      <c r="J2042" t="s">
        <v>135</v>
      </c>
      <c r="K2042" t="s">
        <v>22</v>
      </c>
      <c r="L2042" t="s">
        <v>136</v>
      </c>
      <c r="M2042" t="s">
        <v>7715</v>
      </c>
      <c r="N2042" t="s">
        <v>7716</v>
      </c>
      <c r="O2042">
        <v>7.8641666666666667</v>
      </c>
      <c r="P2042">
        <v>0</v>
      </c>
      <c r="Q2042">
        <v>9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11.355079999999999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11.355079999999999</v>
      </c>
    </row>
    <row r="2043" spans="1:32" x14ac:dyDescent="0.3">
      <c r="A2043">
        <v>2806166</v>
      </c>
      <c r="B2043">
        <v>1</v>
      </c>
      <c r="C2043" t="s">
        <v>83</v>
      </c>
      <c r="D2043" t="s">
        <v>129</v>
      </c>
      <c r="E2043" t="s">
        <v>7717</v>
      </c>
      <c r="F2043" t="s">
        <v>7718</v>
      </c>
      <c r="G2043" t="s">
        <v>31548</v>
      </c>
      <c r="H2043" t="s">
        <v>893</v>
      </c>
      <c r="I2043" t="s">
        <v>78</v>
      </c>
      <c r="J2043" t="s">
        <v>135</v>
      </c>
      <c r="K2043" t="s">
        <v>22</v>
      </c>
      <c r="L2043" t="s">
        <v>136</v>
      </c>
      <c r="M2043" t="s">
        <v>7719</v>
      </c>
      <c r="N2043" t="s">
        <v>7720</v>
      </c>
      <c r="O2043">
        <v>8.0427777777777774</v>
      </c>
      <c r="P2043">
        <v>0</v>
      </c>
      <c r="Q2043">
        <v>1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3.2328028999999998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3.2328028999999998</v>
      </c>
    </row>
    <row r="2044" spans="1:32" x14ac:dyDescent="0.3">
      <c r="A2044">
        <v>2806147</v>
      </c>
      <c r="B2044">
        <v>1</v>
      </c>
      <c r="C2044" t="s">
        <v>82</v>
      </c>
      <c r="D2044" t="s">
        <v>96</v>
      </c>
      <c r="E2044" t="s">
        <v>7721</v>
      </c>
      <c r="F2044" t="s">
        <v>7722</v>
      </c>
      <c r="G2044" t="s">
        <v>31546</v>
      </c>
      <c r="H2044" t="s">
        <v>223</v>
      </c>
      <c r="I2044" t="s">
        <v>78</v>
      </c>
      <c r="J2044" t="s">
        <v>135</v>
      </c>
      <c r="K2044" t="s">
        <v>22</v>
      </c>
      <c r="L2044" t="s">
        <v>136</v>
      </c>
      <c r="M2044" t="s">
        <v>7723</v>
      </c>
      <c r="N2044" t="s">
        <v>7724</v>
      </c>
      <c r="O2044">
        <v>0.83750000000000002</v>
      </c>
      <c r="P2044">
        <v>0</v>
      </c>
      <c r="Q2044">
        <v>5</v>
      </c>
      <c r="R2044">
        <v>0</v>
      </c>
      <c r="S2044">
        <v>0</v>
      </c>
      <c r="T2044">
        <v>0</v>
      </c>
      <c r="U2044">
        <v>12</v>
      </c>
      <c r="V2044">
        <v>0</v>
      </c>
      <c r="W2044">
        <v>0</v>
      </c>
      <c r="X2044">
        <v>0</v>
      </c>
      <c r="Y2044">
        <v>5.6290491999999998E-2</v>
      </c>
      <c r="Z2044">
        <v>0</v>
      </c>
      <c r="AA2044">
        <v>0</v>
      </c>
      <c r="AB2044">
        <v>0</v>
      </c>
      <c r="AC2044">
        <v>6.2921852999999999</v>
      </c>
      <c r="AD2044">
        <v>0</v>
      </c>
      <c r="AE2044">
        <v>0</v>
      </c>
      <c r="AF2044">
        <v>6.3484759999999998</v>
      </c>
    </row>
    <row r="2045" spans="1:32" x14ac:dyDescent="0.3">
      <c r="A2045">
        <v>2806150</v>
      </c>
      <c r="B2045">
        <v>1</v>
      </c>
      <c r="C2045" t="s">
        <v>82</v>
      </c>
      <c r="D2045" t="s">
        <v>104</v>
      </c>
      <c r="E2045" t="s">
        <v>7725</v>
      </c>
      <c r="F2045" t="s">
        <v>7726</v>
      </c>
      <c r="G2045" t="s">
        <v>31546</v>
      </c>
      <c r="H2045" t="s">
        <v>223</v>
      </c>
      <c r="I2045" t="s">
        <v>78</v>
      </c>
      <c r="J2045" t="s">
        <v>135</v>
      </c>
      <c r="K2045" t="s">
        <v>22</v>
      </c>
      <c r="L2045" t="s">
        <v>136</v>
      </c>
      <c r="M2045" t="s">
        <v>7727</v>
      </c>
      <c r="N2045" t="s">
        <v>7074</v>
      </c>
      <c r="O2045">
        <v>3.1705555555555556</v>
      </c>
      <c r="P2045">
        <v>0</v>
      </c>
      <c r="Q2045">
        <v>532</v>
      </c>
      <c r="R2045">
        <v>0</v>
      </c>
      <c r="S2045">
        <v>0</v>
      </c>
      <c r="T2045">
        <v>0</v>
      </c>
      <c r="U2045">
        <v>85</v>
      </c>
      <c r="V2045">
        <v>0</v>
      </c>
      <c r="W2045">
        <v>0</v>
      </c>
      <c r="X2045">
        <v>0</v>
      </c>
      <c r="Y2045">
        <v>525.74329999999998</v>
      </c>
      <c r="Z2045">
        <v>0</v>
      </c>
      <c r="AA2045">
        <v>0</v>
      </c>
      <c r="AB2045">
        <v>0</v>
      </c>
      <c r="AC2045">
        <v>245.36868000000001</v>
      </c>
      <c r="AD2045">
        <v>0</v>
      </c>
      <c r="AE2045">
        <v>0</v>
      </c>
      <c r="AF2045">
        <v>771.11194</v>
      </c>
    </row>
    <row r="2046" spans="1:32" x14ac:dyDescent="0.3">
      <c r="A2046">
        <v>2805884</v>
      </c>
      <c r="B2046">
        <v>1</v>
      </c>
      <c r="C2046" t="s">
        <v>82</v>
      </c>
      <c r="D2046" t="s">
        <v>108</v>
      </c>
      <c r="E2046" t="s">
        <v>7728</v>
      </c>
      <c r="F2046" t="s">
        <v>7729</v>
      </c>
      <c r="G2046" t="s">
        <v>31546</v>
      </c>
      <c r="H2046" t="s">
        <v>977</v>
      </c>
      <c r="I2046" t="s">
        <v>78</v>
      </c>
      <c r="J2046" t="s">
        <v>135</v>
      </c>
      <c r="K2046" t="s">
        <v>22</v>
      </c>
      <c r="L2046" t="s">
        <v>136</v>
      </c>
      <c r="M2046" t="s">
        <v>7730</v>
      </c>
      <c r="N2046" t="s">
        <v>5395</v>
      </c>
      <c r="O2046">
        <v>0.90888888888888886</v>
      </c>
      <c r="P2046">
        <v>0</v>
      </c>
      <c r="Q2046">
        <v>2</v>
      </c>
      <c r="R2046">
        <v>0</v>
      </c>
      <c r="S2046">
        <v>1</v>
      </c>
      <c r="T2046">
        <v>0</v>
      </c>
      <c r="U2046">
        <v>1</v>
      </c>
      <c r="V2046">
        <v>0</v>
      </c>
      <c r="W2046">
        <v>0</v>
      </c>
      <c r="X2046">
        <v>0</v>
      </c>
      <c r="Y2046">
        <v>9.4695345E-2</v>
      </c>
      <c r="Z2046">
        <v>0</v>
      </c>
      <c r="AA2046">
        <v>0.98704970000000003</v>
      </c>
      <c r="AB2046">
        <v>0</v>
      </c>
      <c r="AC2046">
        <v>4.5184426E-2</v>
      </c>
      <c r="AD2046">
        <v>0</v>
      </c>
      <c r="AE2046">
        <v>0</v>
      </c>
      <c r="AF2046">
        <v>1.1269294999999999</v>
      </c>
    </row>
    <row r="2047" spans="1:32" x14ac:dyDescent="0.3">
      <c r="A2047">
        <v>2805896</v>
      </c>
      <c r="B2047">
        <v>1</v>
      </c>
      <c r="C2047" t="s">
        <v>82</v>
      </c>
      <c r="D2047" t="s">
        <v>105</v>
      </c>
      <c r="E2047" t="s">
        <v>7731</v>
      </c>
      <c r="F2047" t="s">
        <v>7732</v>
      </c>
      <c r="G2047" t="s">
        <v>31548</v>
      </c>
      <c r="H2047" t="s">
        <v>311</v>
      </c>
      <c r="I2047" t="s">
        <v>78</v>
      </c>
      <c r="J2047" t="s">
        <v>135</v>
      </c>
      <c r="K2047" t="s">
        <v>22</v>
      </c>
      <c r="L2047" t="s">
        <v>136</v>
      </c>
      <c r="M2047" t="s">
        <v>7733</v>
      </c>
      <c r="N2047" t="s">
        <v>7734</v>
      </c>
      <c r="O2047">
        <v>1.7825</v>
      </c>
      <c r="P2047">
        <v>0</v>
      </c>
      <c r="Q2047">
        <v>1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0.38936340000000003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0.38936340000000003</v>
      </c>
    </row>
    <row r="2048" spans="1:32" x14ac:dyDescent="0.3">
      <c r="A2048">
        <v>2805909</v>
      </c>
      <c r="B2048">
        <v>1</v>
      </c>
      <c r="C2048" t="s">
        <v>82</v>
      </c>
      <c r="D2048" t="s">
        <v>93</v>
      </c>
      <c r="E2048" t="s">
        <v>7735</v>
      </c>
      <c r="F2048" t="s">
        <v>7736</v>
      </c>
      <c r="G2048" t="s">
        <v>31551</v>
      </c>
      <c r="H2048" t="s">
        <v>643</v>
      </c>
      <c r="I2048" t="s">
        <v>79</v>
      </c>
      <c r="J2048" t="s">
        <v>135</v>
      </c>
      <c r="K2048" t="s">
        <v>22</v>
      </c>
      <c r="L2048" t="s">
        <v>186</v>
      </c>
      <c r="M2048" t="s">
        <v>7737</v>
      </c>
      <c r="N2048" t="s">
        <v>7738</v>
      </c>
      <c r="O2048">
        <v>4.237222222222222</v>
      </c>
      <c r="P2048">
        <v>0</v>
      </c>
      <c r="Q2048">
        <v>300</v>
      </c>
      <c r="R2048">
        <v>0</v>
      </c>
      <c r="S2048">
        <v>0</v>
      </c>
      <c r="T2048">
        <v>0</v>
      </c>
      <c r="U2048">
        <v>15</v>
      </c>
      <c r="V2048">
        <v>0</v>
      </c>
      <c r="W2048">
        <v>0</v>
      </c>
      <c r="X2048">
        <v>0</v>
      </c>
      <c r="Y2048">
        <v>259.33188000000001</v>
      </c>
      <c r="Z2048">
        <v>0</v>
      </c>
      <c r="AA2048">
        <v>0</v>
      </c>
      <c r="AB2048">
        <v>0</v>
      </c>
      <c r="AC2048">
        <v>27.215864</v>
      </c>
      <c r="AD2048">
        <v>0</v>
      </c>
      <c r="AE2048">
        <v>0</v>
      </c>
      <c r="AF2048">
        <v>286.54775999999998</v>
      </c>
    </row>
    <row r="2049" spans="1:32" x14ac:dyDescent="0.3">
      <c r="A2049">
        <v>2805912</v>
      </c>
      <c r="B2049">
        <v>1</v>
      </c>
      <c r="C2049" t="s">
        <v>82</v>
      </c>
      <c r="D2049" t="s">
        <v>90</v>
      </c>
      <c r="E2049" t="s">
        <v>7739</v>
      </c>
      <c r="F2049" t="s">
        <v>7740</v>
      </c>
      <c r="G2049" t="s">
        <v>31551</v>
      </c>
      <c r="H2049" t="s">
        <v>648</v>
      </c>
      <c r="I2049" t="s">
        <v>79</v>
      </c>
      <c r="J2049" t="s">
        <v>135</v>
      </c>
      <c r="K2049" t="s">
        <v>22</v>
      </c>
      <c r="L2049" t="s">
        <v>186</v>
      </c>
      <c r="M2049" t="s">
        <v>7741</v>
      </c>
      <c r="N2049" t="s">
        <v>7742</v>
      </c>
      <c r="O2049">
        <v>9.5041666666666664</v>
      </c>
      <c r="P2049">
        <v>0</v>
      </c>
      <c r="Q2049">
        <v>426</v>
      </c>
      <c r="R2049">
        <v>0</v>
      </c>
      <c r="S2049">
        <v>0</v>
      </c>
      <c r="T2049">
        <v>0</v>
      </c>
      <c r="U2049">
        <v>97</v>
      </c>
      <c r="V2049">
        <v>0</v>
      </c>
      <c r="W2049">
        <v>0</v>
      </c>
      <c r="X2049">
        <v>0</v>
      </c>
      <c r="Y2049">
        <v>1117.4903999999999</v>
      </c>
      <c r="Z2049">
        <v>0</v>
      </c>
      <c r="AA2049">
        <v>0</v>
      </c>
      <c r="AB2049">
        <v>0</v>
      </c>
      <c r="AC2049">
        <v>415.28823999999997</v>
      </c>
      <c r="AD2049">
        <v>0</v>
      </c>
      <c r="AE2049">
        <v>0</v>
      </c>
      <c r="AF2049">
        <v>1532.7786000000001</v>
      </c>
    </row>
    <row r="2050" spans="1:32" x14ac:dyDescent="0.3">
      <c r="A2050">
        <v>2805349</v>
      </c>
      <c r="B2050">
        <v>1</v>
      </c>
      <c r="C2050" t="s">
        <v>82</v>
      </c>
      <c r="D2050" t="s">
        <v>91</v>
      </c>
      <c r="E2050" t="s">
        <v>7743</v>
      </c>
      <c r="F2050" t="s">
        <v>7744</v>
      </c>
      <c r="G2050" t="s">
        <v>31548</v>
      </c>
      <c r="H2050" t="s">
        <v>333</v>
      </c>
      <c r="I2050" t="s">
        <v>78</v>
      </c>
      <c r="J2050" t="s">
        <v>135</v>
      </c>
      <c r="K2050" t="s">
        <v>22</v>
      </c>
      <c r="L2050" t="s">
        <v>136</v>
      </c>
      <c r="M2050" t="s">
        <v>7745</v>
      </c>
      <c r="N2050" t="s">
        <v>7746</v>
      </c>
      <c r="O2050">
        <v>3.1266666666666665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0.14184440000000001</v>
      </c>
      <c r="AD2050">
        <v>0</v>
      </c>
      <c r="AE2050">
        <v>0</v>
      </c>
      <c r="AF2050">
        <v>0.14184440000000001</v>
      </c>
    </row>
    <row r="2051" spans="1:32" x14ac:dyDescent="0.3">
      <c r="A2051">
        <v>2805131</v>
      </c>
      <c r="B2051">
        <v>1</v>
      </c>
      <c r="C2051" t="s">
        <v>82</v>
      </c>
      <c r="D2051" t="s">
        <v>104</v>
      </c>
      <c r="E2051" t="s">
        <v>3425</v>
      </c>
      <c r="F2051" t="s">
        <v>239</v>
      </c>
      <c r="G2051" t="s">
        <v>31546</v>
      </c>
      <c r="H2051" t="s">
        <v>223</v>
      </c>
      <c r="I2051" t="s">
        <v>78</v>
      </c>
      <c r="J2051" t="s">
        <v>135</v>
      </c>
      <c r="K2051" t="s">
        <v>22</v>
      </c>
      <c r="L2051" t="s">
        <v>136</v>
      </c>
      <c r="M2051" t="s">
        <v>7747</v>
      </c>
      <c r="N2051" t="s">
        <v>7748</v>
      </c>
      <c r="O2051">
        <v>1.8511111111111112</v>
      </c>
      <c r="P2051">
        <v>0</v>
      </c>
      <c r="Q2051">
        <v>62</v>
      </c>
      <c r="R2051">
        <v>0</v>
      </c>
      <c r="S2051">
        <v>0</v>
      </c>
      <c r="T2051">
        <v>0</v>
      </c>
      <c r="U2051">
        <v>6</v>
      </c>
      <c r="V2051">
        <v>0</v>
      </c>
      <c r="W2051">
        <v>0</v>
      </c>
      <c r="X2051">
        <v>0</v>
      </c>
      <c r="Y2051">
        <v>48.656562999999998</v>
      </c>
      <c r="Z2051">
        <v>0</v>
      </c>
      <c r="AA2051">
        <v>0</v>
      </c>
      <c r="AB2051">
        <v>0</v>
      </c>
      <c r="AC2051">
        <v>3.8474699999999999</v>
      </c>
      <c r="AD2051">
        <v>0</v>
      </c>
      <c r="AE2051">
        <v>0</v>
      </c>
      <c r="AF2051">
        <v>52.504032000000002</v>
      </c>
    </row>
    <row r="2052" spans="1:32" x14ac:dyDescent="0.3">
      <c r="A2052">
        <v>2805118</v>
      </c>
      <c r="B2052">
        <v>1</v>
      </c>
      <c r="C2052" t="s">
        <v>83</v>
      </c>
      <c r="D2052" t="s">
        <v>116</v>
      </c>
      <c r="E2052" t="s">
        <v>7749</v>
      </c>
      <c r="F2052" t="s">
        <v>7750</v>
      </c>
      <c r="G2052" t="s">
        <v>31551</v>
      </c>
      <c r="H2052" t="s">
        <v>672</v>
      </c>
      <c r="I2052" t="s">
        <v>79</v>
      </c>
      <c r="J2052" t="s">
        <v>135</v>
      </c>
      <c r="K2052" t="s">
        <v>22</v>
      </c>
      <c r="L2052" t="s">
        <v>136</v>
      </c>
      <c r="M2052" t="s">
        <v>7751</v>
      </c>
      <c r="N2052" t="s">
        <v>5622</v>
      </c>
      <c r="O2052">
        <v>2.1605555555555553</v>
      </c>
      <c r="P2052">
        <v>0</v>
      </c>
      <c r="Q2052">
        <v>21</v>
      </c>
      <c r="R2052">
        <v>0</v>
      </c>
      <c r="S2052">
        <v>4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3.6062075999999998</v>
      </c>
      <c r="Z2052">
        <v>0</v>
      </c>
      <c r="AA2052">
        <v>2.8256958000000001</v>
      </c>
      <c r="AB2052">
        <v>0</v>
      </c>
      <c r="AC2052">
        <v>0</v>
      </c>
      <c r="AD2052">
        <v>0</v>
      </c>
      <c r="AE2052">
        <v>0</v>
      </c>
      <c r="AF2052">
        <v>6.4319034000000004</v>
      </c>
    </row>
    <row r="2053" spans="1:32" x14ac:dyDescent="0.3">
      <c r="A2053">
        <v>2805026</v>
      </c>
      <c r="B2053">
        <v>1</v>
      </c>
      <c r="C2053" t="s">
        <v>82</v>
      </c>
      <c r="D2053" t="s">
        <v>92</v>
      </c>
      <c r="E2053" t="s">
        <v>7752</v>
      </c>
      <c r="F2053" t="s">
        <v>7753</v>
      </c>
      <c r="G2053" t="s">
        <v>31548</v>
      </c>
      <c r="H2053" t="s">
        <v>893</v>
      </c>
      <c r="I2053" t="s">
        <v>78</v>
      </c>
      <c r="J2053" t="s">
        <v>135</v>
      </c>
      <c r="K2053" t="s">
        <v>22</v>
      </c>
      <c r="L2053" t="s">
        <v>136</v>
      </c>
      <c r="M2053" t="s">
        <v>7754</v>
      </c>
      <c r="N2053" t="s">
        <v>7755</v>
      </c>
      <c r="O2053">
        <v>3.4291666666666667</v>
      </c>
      <c r="P2053">
        <v>0</v>
      </c>
      <c r="Q2053">
        <v>1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1.896439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1.896439</v>
      </c>
    </row>
    <row r="2054" spans="1:32" x14ac:dyDescent="0.3">
      <c r="A2054">
        <v>2805035</v>
      </c>
      <c r="B2054">
        <v>1</v>
      </c>
      <c r="C2054" t="s">
        <v>82</v>
      </c>
      <c r="D2054" t="s">
        <v>113</v>
      </c>
      <c r="E2054" t="s">
        <v>5816</v>
      </c>
      <c r="F2054" t="s">
        <v>5817</v>
      </c>
      <c r="G2054" t="s">
        <v>31545</v>
      </c>
      <c r="H2054" t="s">
        <v>134</v>
      </c>
      <c r="I2054" t="s">
        <v>79</v>
      </c>
      <c r="J2054" t="s">
        <v>135</v>
      </c>
      <c r="K2054" t="s">
        <v>22</v>
      </c>
      <c r="L2054" t="s">
        <v>136</v>
      </c>
      <c r="M2054" t="s">
        <v>4402</v>
      </c>
      <c r="N2054" t="s">
        <v>7756</v>
      </c>
      <c r="O2054">
        <v>0.44500000000000001</v>
      </c>
      <c r="P2054">
        <v>21</v>
      </c>
      <c r="Q2054">
        <v>135</v>
      </c>
      <c r="R2054">
        <v>4</v>
      </c>
      <c r="S2054">
        <v>37</v>
      </c>
      <c r="T2054">
        <v>4</v>
      </c>
      <c r="U2054">
        <v>22</v>
      </c>
      <c r="V2054">
        <v>0</v>
      </c>
      <c r="W2054">
        <v>0</v>
      </c>
      <c r="X2054">
        <v>50.036453000000002</v>
      </c>
      <c r="Y2054">
        <v>88.669044</v>
      </c>
      <c r="Z2054">
        <v>0.58571850000000003</v>
      </c>
      <c r="AA2054">
        <v>7.3232600000000003</v>
      </c>
      <c r="AB2054">
        <v>10.221938</v>
      </c>
      <c r="AC2054">
        <v>7.2393489999999998</v>
      </c>
      <c r="AD2054">
        <v>0</v>
      </c>
      <c r="AE2054">
        <v>0</v>
      </c>
      <c r="AF2054">
        <v>164.07576</v>
      </c>
    </row>
    <row r="2055" spans="1:32" x14ac:dyDescent="0.3">
      <c r="A2055">
        <v>2804907</v>
      </c>
      <c r="B2055">
        <v>1</v>
      </c>
      <c r="C2055" t="s">
        <v>82</v>
      </c>
      <c r="D2055" t="s">
        <v>94</v>
      </c>
      <c r="E2055" t="s">
        <v>7757</v>
      </c>
      <c r="F2055" t="s">
        <v>7758</v>
      </c>
      <c r="G2055" t="s">
        <v>31548</v>
      </c>
      <c r="H2055" t="s">
        <v>893</v>
      </c>
      <c r="I2055" t="s">
        <v>78</v>
      </c>
      <c r="J2055" t="s">
        <v>135</v>
      </c>
      <c r="K2055" t="s">
        <v>22</v>
      </c>
      <c r="L2055" t="s">
        <v>136</v>
      </c>
      <c r="M2055" t="s">
        <v>7759</v>
      </c>
      <c r="N2055" t="s">
        <v>7760</v>
      </c>
      <c r="O2055">
        <v>2.2774999999999999</v>
      </c>
      <c r="P2055">
        <v>0</v>
      </c>
      <c r="Q2055">
        <v>6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3.5625632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3.5625632</v>
      </c>
    </row>
    <row r="2056" spans="1:32" x14ac:dyDescent="0.3">
      <c r="A2056">
        <v>2804714</v>
      </c>
      <c r="B2056">
        <v>1</v>
      </c>
      <c r="C2056" t="s">
        <v>83</v>
      </c>
      <c r="D2056" t="s">
        <v>127</v>
      </c>
      <c r="E2056" t="s">
        <v>7761</v>
      </c>
      <c r="F2056" t="s">
        <v>7762</v>
      </c>
      <c r="G2056" t="s">
        <v>31546</v>
      </c>
      <c r="H2056" t="s">
        <v>223</v>
      </c>
      <c r="I2056" t="s">
        <v>78</v>
      </c>
      <c r="J2056" t="s">
        <v>135</v>
      </c>
      <c r="K2056" t="s">
        <v>22</v>
      </c>
      <c r="L2056" t="s">
        <v>136</v>
      </c>
      <c r="M2056" t="s">
        <v>7763</v>
      </c>
      <c r="N2056" t="s">
        <v>7764</v>
      </c>
      <c r="O2056">
        <v>2.1533333333333333</v>
      </c>
      <c r="P2056">
        <v>0</v>
      </c>
      <c r="Q2056">
        <v>194</v>
      </c>
      <c r="R2056">
        <v>0</v>
      </c>
      <c r="S2056">
        <v>0</v>
      </c>
      <c r="T2056">
        <v>0</v>
      </c>
      <c r="U2056">
        <v>5</v>
      </c>
      <c r="V2056">
        <v>0</v>
      </c>
      <c r="W2056">
        <v>0</v>
      </c>
      <c r="X2056">
        <v>0</v>
      </c>
      <c r="Y2056">
        <v>100.470985</v>
      </c>
      <c r="Z2056">
        <v>0</v>
      </c>
      <c r="AA2056">
        <v>0</v>
      </c>
      <c r="AB2056">
        <v>0</v>
      </c>
      <c r="AC2056">
        <v>16.108104999999998</v>
      </c>
      <c r="AD2056">
        <v>0</v>
      </c>
      <c r="AE2056">
        <v>0</v>
      </c>
      <c r="AF2056">
        <v>116.579094</v>
      </c>
    </row>
    <row r="2057" spans="1:32" x14ac:dyDescent="0.3">
      <c r="A2057">
        <v>2804708</v>
      </c>
      <c r="B2057">
        <v>1</v>
      </c>
      <c r="C2057" t="s">
        <v>83</v>
      </c>
      <c r="D2057" t="s">
        <v>123</v>
      </c>
      <c r="E2057" t="s">
        <v>7765</v>
      </c>
      <c r="F2057" t="s">
        <v>7766</v>
      </c>
      <c r="G2057" t="s">
        <v>31551</v>
      </c>
      <c r="H2057" t="s">
        <v>3857</v>
      </c>
      <c r="I2057" t="s">
        <v>79</v>
      </c>
      <c r="J2057" t="s">
        <v>135</v>
      </c>
      <c r="K2057" t="s">
        <v>22</v>
      </c>
      <c r="L2057" t="s">
        <v>136</v>
      </c>
      <c r="M2057" t="s">
        <v>7767</v>
      </c>
      <c r="N2057" t="s">
        <v>7768</v>
      </c>
      <c r="O2057">
        <v>1.3263888888888888</v>
      </c>
      <c r="P2057">
        <v>0</v>
      </c>
      <c r="Q2057">
        <v>471</v>
      </c>
      <c r="R2057">
        <v>0</v>
      </c>
      <c r="S2057">
        <v>3</v>
      </c>
      <c r="T2057">
        <v>0</v>
      </c>
      <c r="U2057">
        <v>10</v>
      </c>
      <c r="V2057">
        <v>0</v>
      </c>
      <c r="W2057">
        <v>0</v>
      </c>
      <c r="X2057">
        <v>0</v>
      </c>
      <c r="Y2057">
        <v>200.71575999999999</v>
      </c>
      <c r="Z2057">
        <v>0</v>
      </c>
      <c r="AA2057">
        <v>0.77914779999999995</v>
      </c>
      <c r="AB2057">
        <v>0</v>
      </c>
      <c r="AC2057">
        <v>7.0578412999999998</v>
      </c>
      <c r="AD2057">
        <v>0</v>
      </c>
      <c r="AE2057">
        <v>0</v>
      </c>
      <c r="AF2057">
        <v>208.55275</v>
      </c>
    </row>
    <row r="2058" spans="1:32" x14ac:dyDescent="0.3">
      <c r="A2058">
        <v>2804693</v>
      </c>
      <c r="B2058">
        <v>1</v>
      </c>
      <c r="C2058" t="s">
        <v>83</v>
      </c>
      <c r="D2058" t="s">
        <v>123</v>
      </c>
      <c r="E2058" t="s">
        <v>3161</v>
      </c>
      <c r="F2058" t="s">
        <v>3162</v>
      </c>
      <c r="G2058" t="s">
        <v>31545</v>
      </c>
      <c r="H2058" t="s">
        <v>134</v>
      </c>
      <c r="I2058" t="s">
        <v>79</v>
      </c>
      <c r="J2058" t="s">
        <v>248</v>
      </c>
      <c r="K2058" t="s">
        <v>22</v>
      </c>
      <c r="L2058" t="s">
        <v>136</v>
      </c>
      <c r="M2058" t="s">
        <v>7769</v>
      </c>
      <c r="N2058" t="s">
        <v>7770</v>
      </c>
      <c r="O2058">
        <v>4.027777777777778E-2</v>
      </c>
      <c r="P2058">
        <v>0</v>
      </c>
      <c r="Q2058">
        <v>4204</v>
      </c>
      <c r="R2058">
        <v>0</v>
      </c>
      <c r="S2058">
        <v>43</v>
      </c>
      <c r="T2058">
        <v>8</v>
      </c>
      <c r="U2058">
        <v>212</v>
      </c>
      <c r="V2058">
        <v>0</v>
      </c>
      <c r="W2058">
        <v>1</v>
      </c>
      <c r="X2058">
        <v>0</v>
      </c>
      <c r="Y2058">
        <v>38.017043999999999</v>
      </c>
      <c r="Z2058">
        <v>0</v>
      </c>
      <c r="AA2058">
        <v>0.51602740000000002</v>
      </c>
      <c r="AB2058">
        <v>6.4332710000000004</v>
      </c>
      <c r="AC2058">
        <v>12.455743</v>
      </c>
      <c r="AD2058">
        <v>0</v>
      </c>
      <c r="AE2058">
        <v>6.3191579999999997E-2</v>
      </c>
      <c r="AF2058">
        <v>57.485280000000003</v>
      </c>
    </row>
    <row r="2059" spans="1:32" x14ac:dyDescent="0.3">
      <c r="A2059">
        <v>2804669</v>
      </c>
      <c r="B2059">
        <v>1</v>
      </c>
      <c r="C2059" t="s">
        <v>82</v>
      </c>
      <c r="D2059" t="s">
        <v>88</v>
      </c>
      <c r="E2059" t="s">
        <v>7771</v>
      </c>
      <c r="F2059" t="s">
        <v>7772</v>
      </c>
      <c r="G2059" t="s">
        <v>31546</v>
      </c>
      <c r="H2059" t="s">
        <v>223</v>
      </c>
      <c r="I2059" t="s">
        <v>78</v>
      </c>
      <c r="J2059" t="s">
        <v>135</v>
      </c>
      <c r="K2059" t="s">
        <v>22</v>
      </c>
      <c r="L2059" t="s">
        <v>136</v>
      </c>
      <c r="M2059" t="s">
        <v>7773</v>
      </c>
      <c r="N2059" t="s">
        <v>7774</v>
      </c>
      <c r="O2059">
        <v>1.091388888888889</v>
      </c>
      <c r="P2059">
        <v>0</v>
      </c>
      <c r="Q2059">
        <v>35</v>
      </c>
      <c r="R2059">
        <v>0</v>
      </c>
      <c r="S2059">
        <v>1</v>
      </c>
      <c r="T2059">
        <v>0</v>
      </c>
      <c r="U2059">
        <v>5</v>
      </c>
      <c r="V2059">
        <v>0</v>
      </c>
      <c r="W2059">
        <v>0</v>
      </c>
      <c r="X2059">
        <v>0</v>
      </c>
      <c r="Y2059">
        <v>9.7201170000000001</v>
      </c>
      <c r="Z2059">
        <v>0</v>
      </c>
      <c r="AA2059">
        <v>0.25758162000000001</v>
      </c>
      <c r="AB2059">
        <v>0</v>
      </c>
      <c r="AC2059">
        <v>2.0968482000000002</v>
      </c>
      <c r="AD2059">
        <v>0</v>
      </c>
      <c r="AE2059">
        <v>0</v>
      </c>
      <c r="AF2059">
        <v>12.074547000000001</v>
      </c>
    </row>
    <row r="2060" spans="1:32" x14ac:dyDescent="0.3">
      <c r="A2060">
        <v>2804645</v>
      </c>
      <c r="B2060">
        <v>1</v>
      </c>
      <c r="C2060" t="s">
        <v>82</v>
      </c>
      <c r="D2060" t="s">
        <v>106</v>
      </c>
      <c r="E2060" t="s">
        <v>7775</v>
      </c>
      <c r="F2060" t="s">
        <v>7776</v>
      </c>
      <c r="G2060" t="s">
        <v>31548</v>
      </c>
      <c r="H2060" t="s">
        <v>311</v>
      </c>
      <c r="I2060" t="s">
        <v>78</v>
      </c>
      <c r="J2060" t="s">
        <v>135</v>
      </c>
      <c r="K2060" t="s">
        <v>22</v>
      </c>
      <c r="L2060" t="s">
        <v>136</v>
      </c>
      <c r="M2060" t="s">
        <v>7777</v>
      </c>
      <c r="N2060" t="s">
        <v>7778</v>
      </c>
      <c r="O2060">
        <v>5.2802777777777781</v>
      </c>
      <c r="P2060">
        <v>0</v>
      </c>
      <c r="Q2060">
        <v>7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9.8746569999999991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9.8746569999999991</v>
      </c>
    </row>
    <row r="2061" spans="1:32" x14ac:dyDescent="0.3">
      <c r="A2061">
        <v>2804685</v>
      </c>
      <c r="B2061">
        <v>1</v>
      </c>
      <c r="C2061" t="s">
        <v>82</v>
      </c>
      <c r="D2061" t="s">
        <v>112</v>
      </c>
      <c r="E2061" t="s">
        <v>7779</v>
      </c>
      <c r="F2061" t="s">
        <v>7780</v>
      </c>
      <c r="G2061" t="s">
        <v>31550</v>
      </c>
      <c r="H2061" t="s">
        <v>1432</v>
      </c>
      <c r="I2061" t="s">
        <v>78</v>
      </c>
      <c r="J2061" t="s">
        <v>135</v>
      </c>
      <c r="K2061" t="s">
        <v>22</v>
      </c>
      <c r="L2061" t="s">
        <v>136</v>
      </c>
      <c r="M2061" t="s">
        <v>7781</v>
      </c>
      <c r="N2061" t="s">
        <v>7782</v>
      </c>
      <c r="O2061">
        <v>5.6002777777777775</v>
      </c>
      <c r="P2061">
        <v>0</v>
      </c>
      <c r="Q2061">
        <v>118</v>
      </c>
      <c r="R2061">
        <v>0</v>
      </c>
      <c r="S2061">
        <v>0</v>
      </c>
      <c r="T2061">
        <v>0</v>
      </c>
      <c r="U2061">
        <v>45</v>
      </c>
      <c r="V2061">
        <v>0</v>
      </c>
      <c r="W2061">
        <v>0</v>
      </c>
      <c r="X2061">
        <v>0</v>
      </c>
      <c r="Y2061">
        <v>165.28031999999999</v>
      </c>
      <c r="Z2061">
        <v>0</v>
      </c>
      <c r="AA2061">
        <v>0</v>
      </c>
      <c r="AB2061">
        <v>0</v>
      </c>
      <c r="AC2061">
        <v>260.19909999999999</v>
      </c>
      <c r="AD2061">
        <v>0</v>
      </c>
      <c r="AE2061">
        <v>0</v>
      </c>
      <c r="AF2061">
        <v>425.4794</v>
      </c>
    </row>
    <row r="2062" spans="1:32" x14ac:dyDescent="0.3">
      <c r="A2062">
        <v>2804674</v>
      </c>
      <c r="B2062">
        <v>1</v>
      </c>
      <c r="C2062" t="s">
        <v>82</v>
      </c>
      <c r="D2062" t="s">
        <v>113</v>
      </c>
      <c r="E2062" t="s">
        <v>7783</v>
      </c>
      <c r="F2062" t="s">
        <v>1119</v>
      </c>
      <c r="G2062" t="s">
        <v>31552</v>
      </c>
      <c r="H2062" t="s">
        <v>665</v>
      </c>
      <c r="I2062" t="s">
        <v>78</v>
      </c>
      <c r="J2062" t="s">
        <v>135</v>
      </c>
      <c r="K2062" t="s">
        <v>22</v>
      </c>
      <c r="L2062" t="s">
        <v>136</v>
      </c>
      <c r="M2062" t="s">
        <v>7784</v>
      </c>
      <c r="N2062" t="s">
        <v>7785</v>
      </c>
      <c r="O2062">
        <v>1.1227777777777779</v>
      </c>
      <c r="P2062">
        <v>0</v>
      </c>
      <c r="Q2062">
        <v>220</v>
      </c>
      <c r="R2062">
        <v>0</v>
      </c>
      <c r="S2062">
        <v>6</v>
      </c>
      <c r="T2062">
        <v>0</v>
      </c>
      <c r="U2062">
        <v>36</v>
      </c>
      <c r="V2062">
        <v>0</v>
      </c>
      <c r="W2062">
        <v>0</v>
      </c>
      <c r="X2062">
        <v>0</v>
      </c>
      <c r="Y2062">
        <v>113.02914</v>
      </c>
      <c r="Z2062">
        <v>0</v>
      </c>
      <c r="AA2062">
        <v>1.6474321999999999</v>
      </c>
      <c r="AB2062">
        <v>0</v>
      </c>
      <c r="AC2062">
        <v>20.104416000000001</v>
      </c>
      <c r="AD2062">
        <v>0</v>
      </c>
      <c r="AE2062">
        <v>0</v>
      </c>
      <c r="AF2062">
        <v>134.78099</v>
      </c>
    </row>
    <row r="2063" spans="1:32" x14ac:dyDescent="0.3">
      <c r="A2063">
        <v>2804602</v>
      </c>
      <c r="B2063">
        <v>1</v>
      </c>
      <c r="C2063" t="s">
        <v>83</v>
      </c>
      <c r="D2063" t="s">
        <v>127</v>
      </c>
      <c r="E2063" t="s">
        <v>7786</v>
      </c>
      <c r="F2063" t="s">
        <v>7787</v>
      </c>
      <c r="G2063" t="s">
        <v>31546</v>
      </c>
      <c r="H2063" t="s">
        <v>223</v>
      </c>
      <c r="I2063" t="s">
        <v>78</v>
      </c>
      <c r="J2063" t="s">
        <v>135</v>
      </c>
      <c r="K2063" t="s">
        <v>22</v>
      </c>
      <c r="L2063" t="s">
        <v>136</v>
      </c>
      <c r="M2063" t="s">
        <v>7788</v>
      </c>
      <c r="N2063" t="s">
        <v>7789</v>
      </c>
      <c r="O2063">
        <v>4.4547222222222222</v>
      </c>
      <c r="P2063">
        <v>0</v>
      </c>
      <c r="Q2063">
        <v>131</v>
      </c>
      <c r="R2063">
        <v>0</v>
      </c>
      <c r="S2063">
        <v>0</v>
      </c>
      <c r="T2063">
        <v>0</v>
      </c>
      <c r="U2063">
        <v>6</v>
      </c>
      <c r="V2063">
        <v>0</v>
      </c>
      <c r="W2063">
        <v>0</v>
      </c>
      <c r="X2063">
        <v>0</v>
      </c>
      <c r="Y2063">
        <v>124.42682000000001</v>
      </c>
      <c r="Z2063">
        <v>0</v>
      </c>
      <c r="AA2063">
        <v>0</v>
      </c>
      <c r="AB2063">
        <v>0</v>
      </c>
      <c r="AC2063">
        <v>57.935318000000002</v>
      </c>
      <c r="AD2063">
        <v>0</v>
      </c>
      <c r="AE2063">
        <v>0</v>
      </c>
      <c r="AF2063">
        <v>182.36214000000001</v>
      </c>
    </row>
    <row r="2064" spans="1:32" x14ac:dyDescent="0.3">
      <c r="A2064">
        <v>2804530</v>
      </c>
      <c r="B2064">
        <v>1</v>
      </c>
      <c r="C2064" t="s">
        <v>83</v>
      </c>
      <c r="D2064" t="s">
        <v>130</v>
      </c>
      <c r="E2064" t="s">
        <v>7790</v>
      </c>
      <c r="F2064" t="s">
        <v>7791</v>
      </c>
      <c r="G2064" t="s">
        <v>31546</v>
      </c>
      <c r="H2064" t="s">
        <v>1297</v>
      </c>
      <c r="I2064" t="s">
        <v>78</v>
      </c>
      <c r="J2064" t="s">
        <v>135</v>
      </c>
      <c r="K2064" t="s">
        <v>22</v>
      </c>
      <c r="L2064" t="s">
        <v>136</v>
      </c>
      <c r="M2064" t="s">
        <v>7792</v>
      </c>
      <c r="N2064" t="s">
        <v>7793</v>
      </c>
      <c r="O2064">
        <v>1.1002777777777777</v>
      </c>
      <c r="P2064">
        <v>0</v>
      </c>
      <c r="Q2064">
        <v>13</v>
      </c>
      <c r="R2064">
        <v>0</v>
      </c>
      <c r="S2064">
        <v>5</v>
      </c>
      <c r="T2064">
        <v>0</v>
      </c>
      <c r="U2064">
        <v>1</v>
      </c>
      <c r="V2064">
        <v>0</v>
      </c>
      <c r="W2064">
        <v>0</v>
      </c>
      <c r="X2064">
        <v>0</v>
      </c>
      <c r="Y2064">
        <v>3.2459395</v>
      </c>
      <c r="Z2064">
        <v>0</v>
      </c>
      <c r="AA2064">
        <v>0.45723703999999998</v>
      </c>
      <c r="AB2064">
        <v>0</v>
      </c>
      <c r="AC2064">
        <v>0</v>
      </c>
      <c r="AD2064">
        <v>0</v>
      </c>
      <c r="AE2064">
        <v>0</v>
      </c>
      <c r="AF2064">
        <v>3.7031765000000001</v>
      </c>
    </row>
    <row r="2065" spans="1:32" x14ac:dyDescent="0.3">
      <c r="A2065">
        <v>2804521</v>
      </c>
      <c r="B2065">
        <v>1</v>
      </c>
      <c r="C2065" t="s">
        <v>82</v>
      </c>
      <c r="D2065" t="s">
        <v>100</v>
      </c>
      <c r="E2065" t="s">
        <v>6454</v>
      </c>
      <c r="F2065" t="s">
        <v>6455</v>
      </c>
      <c r="G2065" t="s">
        <v>31550</v>
      </c>
      <c r="H2065" t="s">
        <v>380</v>
      </c>
      <c r="I2065" t="s">
        <v>78</v>
      </c>
      <c r="J2065" t="s">
        <v>135</v>
      </c>
      <c r="K2065" t="s">
        <v>22</v>
      </c>
      <c r="L2065" t="s">
        <v>136</v>
      </c>
      <c r="M2065" t="s">
        <v>7794</v>
      </c>
      <c r="N2065" t="s">
        <v>7795</v>
      </c>
      <c r="O2065">
        <v>2.9677777777777776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17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100.21545399999999</v>
      </c>
      <c r="AD2065">
        <v>0</v>
      </c>
      <c r="AE2065">
        <v>0</v>
      </c>
      <c r="AF2065">
        <v>100.21545399999999</v>
      </c>
    </row>
    <row r="2066" spans="1:32" x14ac:dyDescent="0.3">
      <c r="A2066">
        <v>2804534</v>
      </c>
      <c r="B2066">
        <v>1</v>
      </c>
      <c r="C2066" t="s">
        <v>82</v>
      </c>
      <c r="D2066" t="s">
        <v>104</v>
      </c>
      <c r="E2066" t="s">
        <v>7796</v>
      </c>
      <c r="F2066" t="s">
        <v>7797</v>
      </c>
      <c r="G2066" t="s">
        <v>31552</v>
      </c>
      <c r="H2066" t="s">
        <v>145</v>
      </c>
      <c r="I2066" t="s">
        <v>78</v>
      </c>
      <c r="J2066" t="s">
        <v>135</v>
      </c>
      <c r="K2066" t="s">
        <v>22</v>
      </c>
      <c r="L2066" t="s">
        <v>136</v>
      </c>
      <c r="M2066" t="s">
        <v>7798</v>
      </c>
      <c r="N2066" t="s">
        <v>7799</v>
      </c>
      <c r="O2066">
        <v>0.70166666666666666</v>
      </c>
      <c r="P2066">
        <v>0</v>
      </c>
      <c r="Q2066">
        <v>4</v>
      </c>
      <c r="R2066">
        <v>0</v>
      </c>
      <c r="S2066">
        <v>0</v>
      </c>
      <c r="T2066">
        <v>0</v>
      </c>
      <c r="U2066">
        <v>268</v>
      </c>
      <c r="V2066">
        <v>0</v>
      </c>
      <c r="W2066">
        <v>0</v>
      </c>
      <c r="X2066">
        <v>0</v>
      </c>
      <c r="Y2066">
        <v>0.42093970000000003</v>
      </c>
      <c r="Z2066">
        <v>0</v>
      </c>
      <c r="AA2066">
        <v>0</v>
      </c>
      <c r="AB2066">
        <v>0</v>
      </c>
      <c r="AC2066">
        <v>333.36765000000003</v>
      </c>
      <c r="AD2066">
        <v>0</v>
      </c>
      <c r="AE2066">
        <v>0</v>
      </c>
      <c r="AF2066">
        <v>333.78859999999997</v>
      </c>
    </row>
    <row r="2067" spans="1:32" x14ac:dyDescent="0.3">
      <c r="A2067">
        <v>2804518</v>
      </c>
      <c r="B2067">
        <v>1</v>
      </c>
      <c r="C2067" t="s">
        <v>83</v>
      </c>
      <c r="D2067" t="s">
        <v>123</v>
      </c>
      <c r="E2067" t="s">
        <v>7800</v>
      </c>
      <c r="F2067" t="s">
        <v>7801</v>
      </c>
      <c r="G2067" t="s">
        <v>31551</v>
      </c>
      <c r="H2067" t="s">
        <v>145</v>
      </c>
      <c r="I2067" t="s">
        <v>79</v>
      </c>
      <c r="J2067" t="s">
        <v>135</v>
      </c>
      <c r="K2067" t="s">
        <v>22</v>
      </c>
      <c r="L2067" t="s">
        <v>136</v>
      </c>
      <c r="M2067" t="s">
        <v>7802</v>
      </c>
      <c r="N2067" t="s">
        <v>7803</v>
      </c>
      <c r="O2067">
        <v>0.20277777777777778</v>
      </c>
      <c r="P2067">
        <v>0</v>
      </c>
      <c r="Q2067">
        <v>4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9.8659670000000005E-2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9.8659670000000005E-2</v>
      </c>
    </row>
    <row r="2068" spans="1:32" x14ac:dyDescent="0.3">
      <c r="A2068">
        <v>2804526</v>
      </c>
      <c r="B2068">
        <v>1</v>
      </c>
      <c r="C2068" t="s">
        <v>83</v>
      </c>
      <c r="D2068" t="s">
        <v>116</v>
      </c>
      <c r="E2068" t="s">
        <v>7804</v>
      </c>
      <c r="F2068" t="s">
        <v>7805</v>
      </c>
      <c r="G2068" t="s">
        <v>31548</v>
      </c>
      <c r="H2068" t="s">
        <v>333</v>
      </c>
      <c r="I2068" t="s">
        <v>78</v>
      </c>
      <c r="J2068" t="s">
        <v>135</v>
      </c>
      <c r="K2068" t="s">
        <v>22</v>
      </c>
      <c r="L2068" t="s">
        <v>136</v>
      </c>
      <c r="M2068" t="s">
        <v>7806</v>
      </c>
      <c r="N2068" t="s">
        <v>7807</v>
      </c>
      <c r="O2068">
        <v>1.2461111111111112</v>
      </c>
      <c r="P2068">
        <v>0</v>
      </c>
      <c r="Q2068">
        <v>1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0.27664991999999999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0.27664991999999999</v>
      </c>
    </row>
    <row r="2069" spans="1:32" x14ac:dyDescent="0.3">
      <c r="A2069">
        <v>2804432</v>
      </c>
      <c r="B2069">
        <v>1</v>
      </c>
      <c r="C2069" t="s">
        <v>83</v>
      </c>
      <c r="D2069" t="s">
        <v>130</v>
      </c>
      <c r="E2069" t="s">
        <v>7808</v>
      </c>
      <c r="F2069" t="s">
        <v>7809</v>
      </c>
      <c r="G2069" t="s">
        <v>31548</v>
      </c>
      <c r="H2069" t="s">
        <v>893</v>
      </c>
      <c r="I2069" t="s">
        <v>78</v>
      </c>
      <c r="J2069" t="s">
        <v>135</v>
      </c>
      <c r="K2069" t="s">
        <v>22</v>
      </c>
      <c r="L2069" t="s">
        <v>136</v>
      </c>
      <c r="M2069" t="s">
        <v>6057</v>
      </c>
      <c r="N2069" t="s">
        <v>7810</v>
      </c>
      <c r="O2069">
        <v>7.1375000000000002</v>
      </c>
      <c r="P2069">
        <v>0</v>
      </c>
      <c r="Q2069">
        <v>14</v>
      </c>
      <c r="R2069">
        <v>0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0</v>
      </c>
      <c r="Y2069">
        <v>18.498719999999999</v>
      </c>
      <c r="Z2069">
        <v>0</v>
      </c>
      <c r="AA2069">
        <v>0</v>
      </c>
      <c r="AB2069">
        <v>0</v>
      </c>
      <c r="AC2069">
        <v>13.015893999999999</v>
      </c>
      <c r="AD2069">
        <v>0</v>
      </c>
      <c r="AE2069">
        <v>0</v>
      </c>
      <c r="AF2069">
        <v>31.514614000000002</v>
      </c>
    </row>
    <row r="2070" spans="1:32" x14ac:dyDescent="0.3">
      <c r="A2070">
        <v>2804409</v>
      </c>
      <c r="B2070">
        <v>1</v>
      </c>
      <c r="C2070" t="s">
        <v>82</v>
      </c>
      <c r="D2070" t="s">
        <v>108</v>
      </c>
      <c r="E2070" t="s">
        <v>7811</v>
      </c>
      <c r="F2070" t="s">
        <v>7812</v>
      </c>
      <c r="G2070" t="s">
        <v>31549</v>
      </c>
      <c r="H2070" t="s">
        <v>134</v>
      </c>
      <c r="I2070" t="s">
        <v>79</v>
      </c>
      <c r="J2070" t="s">
        <v>135</v>
      </c>
      <c r="K2070" t="s">
        <v>22</v>
      </c>
      <c r="L2070" t="s">
        <v>136</v>
      </c>
      <c r="M2070" t="s">
        <v>7813</v>
      </c>
      <c r="N2070" t="s">
        <v>7814</v>
      </c>
      <c r="O2070">
        <v>0.83611111111111114</v>
      </c>
      <c r="P2070">
        <v>0</v>
      </c>
      <c r="Q2070">
        <v>257</v>
      </c>
      <c r="R2070">
        <v>1</v>
      </c>
      <c r="S2070">
        <v>55</v>
      </c>
      <c r="T2070">
        <v>3</v>
      </c>
      <c r="U2070">
        <v>57</v>
      </c>
      <c r="V2070">
        <v>0</v>
      </c>
      <c r="W2070">
        <v>0</v>
      </c>
      <c r="X2070">
        <v>0</v>
      </c>
      <c r="Y2070">
        <v>57.638638</v>
      </c>
      <c r="Z2070">
        <v>0.52606624000000002</v>
      </c>
      <c r="AA2070">
        <v>28.119875</v>
      </c>
      <c r="AB2070">
        <v>32.818060000000003</v>
      </c>
      <c r="AC2070">
        <v>35.872129999999999</v>
      </c>
      <c r="AD2070">
        <v>0</v>
      </c>
      <c r="AE2070">
        <v>0</v>
      </c>
      <c r="AF2070">
        <v>154.97476</v>
      </c>
    </row>
    <row r="2071" spans="1:32" x14ac:dyDescent="0.3">
      <c r="A2071">
        <v>2804044</v>
      </c>
      <c r="B2071">
        <v>2</v>
      </c>
      <c r="C2071" t="s">
        <v>82</v>
      </c>
      <c r="D2071" t="s">
        <v>108</v>
      </c>
      <c r="E2071" t="s">
        <v>7815</v>
      </c>
      <c r="F2071" t="s">
        <v>7816</v>
      </c>
      <c r="G2071" t="s">
        <v>31552</v>
      </c>
      <c r="H2071" t="s">
        <v>223</v>
      </c>
      <c r="I2071" t="s">
        <v>78</v>
      </c>
      <c r="J2071" t="s">
        <v>135</v>
      </c>
      <c r="K2071" t="s">
        <v>22</v>
      </c>
      <c r="L2071" t="s">
        <v>136</v>
      </c>
      <c r="M2071" t="s">
        <v>7817</v>
      </c>
      <c r="N2071" t="s">
        <v>7818</v>
      </c>
      <c r="O2071">
        <v>5.7777777777777775E-2</v>
      </c>
      <c r="P2071">
        <v>0</v>
      </c>
      <c r="Q2071">
        <v>8</v>
      </c>
      <c r="R2071">
        <v>0</v>
      </c>
      <c r="S2071">
        <v>16</v>
      </c>
      <c r="T2071">
        <v>0</v>
      </c>
      <c r="U2071">
        <v>8</v>
      </c>
      <c r="V2071">
        <v>0</v>
      </c>
      <c r="W2071">
        <v>0</v>
      </c>
      <c r="X2071">
        <v>0</v>
      </c>
      <c r="Y2071">
        <v>4.4906516E-2</v>
      </c>
      <c r="Z2071">
        <v>0</v>
      </c>
      <c r="AA2071">
        <v>0.33102443999999998</v>
      </c>
      <c r="AB2071">
        <v>0</v>
      </c>
      <c r="AC2071">
        <v>0.64009179999999999</v>
      </c>
      <c r="AD2071">
        <v>0</v>
      </c>
      <c r="AE2071">
        <v>0</v>
      </c>
      <c r="AF2071">
        <v>1.0160226999999999</v>
      </c>
    </row>
    <row r="2072" spans="1:32" x14ac:dyDescent="0.3">
      <c r="A2072">
        <v>2804226</v>
      </c>
      <c r="B2072">
        <v>1</v>
      </c>
      <c r="C2072" t="s">
        <v>82</v>
      </c>
      <c r="D2072" t="s">
        <v>94</v>
      </c>
      <c r="E2072" t="s">
        <v>7819</v>
      </c>
      <c r="F2072" t="s">
        <v>7820</v>
      </c>
      <c r="G2072" t="s">
        <v>31548</v>
      </c>
      <c r="H2072" t="s">
        <v>893</v>
      </c>
      <c r="I2072" t="s">
        <v>78</v>
      </c>
      <c r="J2072" t="s">
        <v>135</v>
      </c>
      <c r="K2072" t="s">
        <v>22</v>
      </c>
      <c r="L2072" t="s">
        <v>136</v>
      </c>
      <c r="M2072" t="s">
        <v>7821</v>
      </c>
      <c r="N2072" t="s">
        <v>7822</v>
      </c>
      <c r="O2072">
        <v>0.56027777777777776</v>
      </c>
      <c r="P2072">
        <v>0</v>
      </c>
      <c r="Q2072">
        <v>1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0.23240996999999999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0.23240996999999999</v>
      </c>
    </row>
    <row r="2073" spans="1:32" x14ac:dyDescent="0.3">
      <c r="A2073">
        <v>2804244</v>
      </c>
      <c r="B2073">
        <v>1</v>
      </c>
      <c r="C2073" t="s">
        <v>82</v>
      </c>
      <c r="D2073" t="s">
        <v>88</v>
      </c>
      <c r="E2073" t="s">
        <v>7823</v>
      </c>
      <c r="F2073" t="s">
        <v>7824</v>
      </c>
      <c r="G2073" t="s">
        <v>31551</v>
      </c>
      <c r="H2073" t="s">
        <v>672</v>
      </c>
      <c r="I2073" t="s">
        <v>79</v>
      </c>
      <c r="J2073" t="s">
        <v>135</v>
      </c>
      <c r="K2073" t="s">
        <v>22</v>
      </c>
      <c r="L2073" t="s">
        <v>136</v>
      </c>
      <c r="M2073" t="s">
        <v>7825</v>
      </c>
      <c r="N2073" t="s">
        <v>7826</v>
      </c>
      <c r="O2073">
        <v>1.7330555555555556</v>
      </c>
      <c r="P2073">
        <v>0</v>
      </c>
      <c r="Q2073">
        <v>190</v>
      </c>
      <c r="R2073">
        <v>0</v>
      </c>
      <c r="S2073">
        <v>0</v>
      </c>
      <c r="T2073">
        <v>0</v>
      </c>
      <c r="U2073">
        <v>6</v>
      </c>
      <c r="V2073">
        <v>0</v>
      </c>
      <c r="W2073">
        <v>0</v>
      </c>
      <c r="X2073">
        <v>0</v>
      </c>
      <c r="Y2073">
        <v>54.227589999999999</v>
      </c>
      <c r="Z2073">
        <v>0</v>
      </c>
      <c r="AA2073">
        <v>0</v>
      </c>
      <c r="AB2073">
        <v>0</v>
      </c>
      <c r="AC2073">
        <v>29.615304999999999</v>
      </c>
      <c r="AD2073">
        <v>0</v>
      </c>
      <c r="AE2073">
        <v>0</v>
      </c>
      <c r="AF2073">
        <v>83.842895999999996</v>
      </c>
    </row>
    <row r="2074" spans="1:32" x14ac:dyDescent="0.3">
      <c r="A2074">
        <v>2804151</v>
      </c>
      <c r="B2074">
        <v>1</v>
      </c>
      <c r="C2074" t="s">
        <v>83</v>
      </c>
      <c r="D2074" t="s">
        <v>130</v>
      </c>
      <c r="E2074" t="s">
        <v>7827</v>
      </c>
      <c r="F2074" t="s">
        <v>7828</v>
      </c>
      <c r="G2074" t="s">
        <v>31546</v>
      </c>
      <c r="H2074" t="s">
        <v>145</v>
      </c>
      <c r="I2074" t="s">
        <v>78</v>
      </c>
      <c r="J2074" t="s">
        <v>135</v>
      </c>
      <c r="K2074" t="s">
        <v>22</v>
      </c>
      <c r="L2074" t="s">
        <v>136</v>
      </c>
      <c r="M2074" t="s">
        <v>7829</v>
      </c>
      <c r="N2074" t="s">
        <v>7830</v>
      </c>
      <c r="O2074">
        <v>3.1258333333333335</v>
      </c>
      <c r="P2074">
        <v>0</v>
      </c>
      <c r="Q2074">
        <v>86</v>
      </c>
      <c r="R2074">
        <v>0</v>
      </c>
      <c r="S2074">
        <v>1</v>
      </c>
      <c r="T2074">
        <v>0</v>
      </c>
      <c r="U2074">
        <v>17</v>
      </c>
      <c r="V2074">
        <v>0</v>
      </c>
      <c r="W2074">
        <v>0</v>
      </c>
      <c r="X2074">
        <v>0</v>
      </c>
      <c r="Y2074">
        <v>81.67</v>
      </c>
      <c r="Z2074">
        <v>0</v>
      </c>
      <c r="AA2074">
        <v>6.0443663999999999E-3</v>
      </c>
      <c r="AB2074">
        <v>0</v>
      </c>
      <c r="AC2074">
        <v>66.552090000000007</v>
      </c>
      <c r="AD2074">
        <v>0</v>
      </c>
      <c r="AE2074">
        <v>0</v>
      </c>
      <c r="AF2074">
        <v>148.22812999999999</v>
      </c>
    </row>
    <row r="2075" spans="1:32" x14ac:dyDescent="0.3">
      <c r="A2075">
        <v>2804171</v>
      </c>
      <c r="B2075">
        <v>1</v>
      </c>
      <c r="C2075" t="s">
        <v>83</v>
      </c>
      <c r="D2075" t="s">
        <v>123</v>
      </c>
      <c r="E2075" t="s">
        <v>7831</v>
      </c>
      <c r="F2075" t="s">
        <v>7832</v>
      </c>
      <c r="G2075" t="s">
        <v>31548</v>
      </c>
      <c r="H2075" t="s">
        <v>893</v>
      </c>
      <c r="I2075" t="s">
        <v>78</v>
      </c>
      <c r="J2075" t="s">
        <v>135</v>
      </c>
      <c r="K2075" t="s">
        <v>22</v>
      </c>
      <c r="L2075" t="s">
        <v>136</v>
      </c>
      <c r="M2075" t="s">
        <v>7833</v>
      </c>
      <c r="N2075" t="s">
        <v>7834</v>
      </c>
      <c r="O2075">
        <v>4.7441666666666666</v>
      </c>
      <c r="P2075">
        <v>0</v>
      </c>
      <c r="Q2075">
        <v>22</v>
      </c>
      <c r="R2075">
        <v>0</v>
      </c>
      <c r="S2075">
        <v>0</v>
      </c>
      <c r="T2075">
        <v>0</v>
      </c>
      <c r="U2075">
        <v>2</v>
      </c>
      <c r="V2075">
        <v>0</v>
      </c>
      <c r="W2075">
        <v>0</v>
      </c>
      <c r="X2075">
        <v>0</v>
      </c>
      <c r="Y2075">
        <v>20.178318000000001</v>
      </c>
      <c r="Z2075">
        <v>0</v>
      </c>
      <c r="AA2075">
        <v>0</v>
      </c>
      <c r="AB2075">
        <v>0</v>
      </c>
      <c r="AC2075">
        <v>43.034934999999997</v>
      </c>
      <c r="AD2075">
        <v>0</v>
      </c>
      <c r="AE2075">
        <v>0</v>
      </c>
      <c r="AF2075">
        <v>63.213253000000002</v>
      </c>
    </row>
    <row r="2076" spans="1:32" x14ac:dyDescent="0.3">
      <c r="A2076">
        <v>2804142</v>
      </c>
      <c r="B2076">
        <v>1</v>
      </c>
      <c r="C2076" t="s">
        <v>83</v>
      </c>
      <c r="D2076" t="s">
        <v>130</v>
      </c>
      <c r="E2076" t="s">
        <v>3374</v>
      </c>
      <c r="F2076" t="s">
        <v>461</v>
      </c>
      <c r="G2076" t="s">
        <v>31552</v>
      </c>
      <c r="H2076" t="s">
        <v>1853</v>
      </c>
      <c r="I2076" t="s">
        <v>78</v>
      </c>
      <c r="J2076" t="s">
        <v>135</v>
      </c>
      <c r="K2076" t="s">
        <v>22</v>
      </c>
      <c r="L2076" t="s">
        <v>136</v>
      </c>
      <c r="M2076" t="s">
        <v>7835</v>
      </c>
      <c r="N2076" t="s">
        <v>6450</v>
      </c>
      <c r="O2076">
        <v>0.96083333333333332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149</v>
      </c>
      <c r="V2076">
        <v>0</v>
      </c>
      <c r="W2076">
        <v>1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67.089889999999997</v>
      </c>
      <c r="AD2076">
        <v>0</v>
      </c>
      <c r="AE2076">
        <v>65.364750000000001</v>
      </c>
      <c r="AF2076">
        <v>132.45464000000001</v>
      </c>
    </row>
    <row r="2077" spans="1:32" x14ac:dyDescent="0.3">
      <c r="A2077">
        <v>2804064</v>
      </c>
      <c r="B2077">
        <v>1</v>
      </c>
      <c r="C2077" t="s">
        <v>82</v>
      </c>
      <c r="D2077" t="s">
        <v>84</v>
      </c>
      <c r="E2077" t="s">
        <v>7836</v>
      </c>
      <c r="F2077" t="s">
        <v>7837</v>
      </c>
      <c r="G2077" t="s">
        <v>31552</v>
      </c>
      <c r="H2077" t="s">
        <v>665</v>
      </c>
      <c r="I2077" t="s">
        <v>78</v>
      </c>
      <c r="J2077" t="s">
        <v>135</v>
      </c>
      <c r="K2077" t="s">
        <v>22</v>
      </c>
      <c r="L2077" t="s">
        <v>136</v>
      </c>
      <c r="M2077" t="s">
        <v>7838</v>
      </c>
      <c r="N2077" t="s">
        <v>7839</v>
      </c>
      <c r="O2077">
        <v>0.64361111111111113</v>
      </c>
      <c r="P2077">
        <v>0</v>
      </c>
      <c r="Q2077">
        <v>274</v>
      </c>
      <c r="R2077">
        <v>0</v>
      </c>
      <c r="S2077">
        <v>0</v>
      </c>
      <c r="T2077">
        <v>0</v>
      </c>
      <c r="U2077">
        <v>30</v>
      </c>
      <c r="V2077">
        <v>0</v>
      </c>
      <c r="W2077">
        <v>0</v>
      </c>
      <c r="X2077">
        <v>0</v>
      </c>
      <c r="Y2077">
        <v>31.339231000000002</v>
      </c>
      <c r="Z2077">
        <v>0</v>
      </c>
      <c r="AA2077">
        <v>0</v>
      </c>
      <c r="AB2077">
        <v>0</v>
      </c>
      <c r="AC2077">
        <v>22.58182</v>
      </c>
      <c r="AD2077">
        <v>0</v>
      </c>
      <c r="AE2077">
        <v>0</v>
      </c>
      <c r="AF2077">
        <v>53.921050000000001</v>
      </c>
    </row>
    <row r="2078" spans="1:32" x14ac:dyDescent="0.3">
      <c r="A2078">
        <v>2803828</v>
      </c>
      <c r="B2078">
        <v>1</v>
      </c>
      <c r="C2078" t="s">
        <v>82</v>
      </c>
      <c r="D2078" t="s">
        <v>92</v>
      </c>
      <c r="E2078" t="s">
        <v>7840</v>
      </c>
      <c r="F2078" t="s">
        <v>7841</v>
      </c>
      <c r="G2078" t="s">
        <v>31548</v>
      </c>
      <c r="H2078" t="s">
        <v>893</v>
      </c>
      <c r="I2078" t="s">
        <v>78</v>
      </c>
      <c r="J2078" t="s">
        <v>135</v>
      </c>
      <c r="K2078" t="s">
        <v>22</v>
      </c>
      <c r="L2078" t="s">
        <v>136</v>
      </c>
      <c r="M2078" t="s">
        <v>7842</v>
      </c>
      <c r="N2078" t="s">
        <v>7843</v>
      </c>
      <c r="O2078">
        <v>1.0830555555555557</v>
      </c>
      <c r="P2078">
        <v>0</v>
      </c>
      <c r="Q2078">
        <v>6</v>
      </c>
      <c r="R2078">
        <v>0</v>
      </c>
      <c r="S2078">
        <v>0</v>
      </c>
      <c r="T2078">
        <v>0</v>
      </c>
      <c r="U2078">
        <v>3</v>
      </c>
      <c r="V2078">
        <v>0</v>
      </c>
      <c r="W2078">
        <v>0</v>
      </c>
      <c r="X2078">
        <v>0</v>
      </c>
      <c r="Y2078">
        <v>2.3120956000000001</v>
      </c>
      <c r="Z2078">
        <v>0</v>
      </c>
      <c r="AA2078">
        <v>0</v>
      </c>
      <c r="AB2078">
        <v>0</v>
      </c>
      <c r="AC2078">
        <v>0.69976550000000004</v>
      </c>
      <c r="AD2078">
        <v>0</v>
      </c>
      <c r="AE2078">
        <v>0</v>
      </c>
      <c r="AF2078">
        <v>3.0118610000000001</v>
      </c>
    </row>
    <row r="2079" spans="1:32" x14ac:dyDescent="0.3">
      <c r="A2079">
        <v>2803604</v>
      </c>
      <c r="B2079">
        <v>1</v>
      </c>
      <c r="C2079" t="s">
        <v>82</v>
      </c>
      <c r="D2079" t="s">
        <v>94</v>
      </c>
      <c r="E2079" t="s">
        <v>7844</v>
      </c>
      <c r="F2079" t="s">
        <v>7845</v>
      </c>
      <c r="G2079" t="s">
        <v>31548</v>
      </c>
      <c r="H2079" t="s">
        <v>893</v>
      </c>
      <c r="I2079" t="s">
        <v>78</v>
      </c>
      <c r="J2079" t="s">
        <v>135</v>
      </c>
      <c r="K2079" t="s">
        <v>22</v>
      </c>
      <c r="L2079" t="s">
        <v>136</v>
      </c>
      <c r="M2079" t="s">
        <v>7846</v>
      </c>
      <c r="N2079" t="s">
        <v>7847</v>
      </c>
      <c r="O2079">
        <v>3.4</v>
      </c>
      <c r="P2079">
        <v>0</v>
      </c>
      <c r="Q2079">
        <v>5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1.8642908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1.8642908</v>
      </c>
    </row>
    <row r="2080" spans="1:32" x14ac:dyDescent="0.3">
      <c r="A2080">
        <v>2803633</v>
      </c>
      <c r="B2080">
        <v>1</v>
      </c>
      <c r="C2080" t="s">
        <v>83</v>
      </c>
      <c r="D2080" t="s">
        <v>115</v>
      </c>
      <c r="E2080" t="s">
        <v>7848</v>
      </c>
      <c r="F2080" t="s">
        <v>7849</v>
      </c>
      <c r="G2080" t="s">
        <v>31548</v>
      </c>
      <c r="H2080" t="s">
        <v>333</v>
      </c>
      <c r="I2080" t="s">
        <v>78</v>
      </c>
      <c r="J2080" t="s">
        <v>135</v>
      </c>
      <c r="K2080" t="s">
        <v>22</v>
      </c>
      <c r="L2080" t="s">
        <v>136</v>
      </c>
      <c r="M2080" t="s">
        <v>7850</v>
      </c>
      <c r="N2080" t="s">
        <v>7851</v>
      </c>
      <c r="O2080">
        <v>0.54166666666666663</v>
      </c>
      <c r="P2080">
        <v>0</v>
      </c>
      <c r="Q2080">
        <v>1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6.1771434E-2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6.1771434E-2</v>
      </c>
    </row>
    <row r="2081" spans="1:32" x14ac:dyDescent="0.3">
      <c r="A2081">
        <v>2803615</v>
      </c>
      <c r="B2081">
        <v>1</v>
      </c>
      <c r="C2081" t="s">
        <v>82</v>
      </c>
      <c r="D2081" t="s">
        <v>104</v>
      </c>
      <c r="E2081" t="s">
        <v>7852</v>
      </c>
      <c r="F2081" t="s">
        <v>7853</v>
      </c>
      <c r="G2081" t="s">
        <v>31550</v>
      </c>
      <c r="H2081" t="s">
        <v>380</v>
      </c>
      <c r="I2081" t="s">
        <v>78</v>
      </c>
      <c r="J2081" t="s">
        <v>135</v>
      </c>
      <c r="K2081" t="s">
        <v>22</v>
      </c>
      <c r="L2081" t="s">
        <v>136</v>
      </c>
      <c r="M2081" t="s">
        <v>7854</v>
      </c>
      <c r="N2081" t="s">
        <v>7855</v>
      </c>
      <c r="O2081">
        <v>1.6991666666666667</v>
      </c>
      <c r="P2081">
        <v>0</v>
      </c>
      <c r="Q2081">
        <v>27</v>
      </c>
      <c r="R2081">
        <v>0</v>
      </c>
      <c r="S2081">
        <v>0</v>
      </c>
      <c r="T2081">
        <v>0</v>
      </c>
      <c r="U2081">
        <v>8</v>
      </c>
      <c r="V2081">
        <v>0</v>
      </c>
      <c r="W2081">
        <v>0</v>
      </c>
      <c r="X2081">
        <v>0</v>
      </c>
      <c r="Y2081">
        <v>23.765802000000001</v>
      </c>
      <c r="Z2081">
        <v>0</v>
      </c>
      <c r="AA2081">
        <v>0</v>
      </c>
      <c r="AB2081">
        <v>0</v>
      </c>
      <c r="AC2081">
        <v>20.855522000000001</v>
      </c>
      <c r="AD2081">
        <v>0</v>
      </c>
      <c r="AE2081">
        <v>0</v>
      </c>
      <c r="AF2081">
        <v>44.621322999999997</v>
      </c>
    </row>
    <row r="2082" spans="1:32" x14ac:dyDescent="0.3">
      <c r="A2082">
        <v>2803552</v>
      </c>
      <c r="B2082">
        <v>1</v>
      </c>
      <c r="C2082" t="s">
        <v>82</v>
      </c>
      <c r="D2082" t="s">
        <v>84</v>
      </c>
      <c r="E2082" t="s">
        <v>1630</v>
      </c>
      <c r="F2082" t="s">
        <v>1631</v>
      </c>
      <c r="G2082" t="s">
        <v>31552</v>
      </c>
      <c r="H2082" t="s">
        <v>1297</v>
      </c>
      <c r="I2082" t="s">
        <v>78</v>
      </c>
      <c r="J2082" t="s">
        <v>135</v>
      </c>
      <c r="K2082" t="s">
        <v>22</v>
      </c>
      <c r="L2082" t="s">
        <v>136</v>
      </c>
      <c r="M2082" t="s">
        <v>7856</v>
      </c>
      <c r="N2082" t="s">
        <v>7857</v>
      </c>
      <c r="O2082">
        <v>1.1827777777777777</v>
      </c>
      <c r="P2082">
        <v>0</v>
      </c>
      <c r="Q2082">
        <v>14</v>
      </c>
      <c r="R2082">
        <v>0</v>
      </c>
      <c r="S2082">
        <v>1</v>
      </c>
      <c r="T2082">
        <v>0</v>
      </c>
      <c r="U2082">
        <v>2</v>
      </c>
      <c r="V2082">
        <v>0</v>
      </c>
      <c r="W2082">
        <v>0</v>
      </c>
      <c r="X2082">
        <v>0</v>
      </c>
      <c r="Y2082">
        <v>2.1679425000000001</v>
      </c>
      <c r="Z2082">
        <v>0</v>
      </c>
      <c r="AA2082">
        <v>0.1565011</v>
      </c>
      <c r="AB2082">
        <v>0</v>
      </c>
      <c r="AC2082">
        <v>2.9114827999999999</v>
      </c>
      <c r="AD2082">
        <v>0</v>
      </c>
      <c r="AE2082">
        <v>0</v>
      </c>
      <c r="AF2082">
        <v>5.2359266</v>
      </c>
    </row>
    <row r="2083" spans="1:32" x14ac:dyDescent="0.3">
      <c r="A2083">
        <v>2803464</v>
      </c>
      <c r="B2083">
        <v>1</v>
      </c>
      <c r="C2083" t="s">
        <v>83</v>
      </c>
      <c r="D2083" t="s">
        <v>116</v>
      </c>
      <c r="E2083" t="s">
        <v>7858</v>
      </c>
      <c r="F2083" t="s">
        <v>7859</v>
      </c>
      <c r="G2083" t="s">
        <v>31550</v>
      </c>
      <c r="H2083" t="s">
        <v>380</v>
      </c>
      <c r="I2083" t="s">
        <v>78</v>
      </c>
      <c r="J2083" t="s">
        <v>135</v>
      </c>
      <c r="K2083" t="s">
        <v>22</v>
      </c>
      <c r="L2083" t="s">
        <v>136</v>
      </c>
      <c r="M2083" t="s">
        <v>7860</v>
      </c>
      <c r="N2083" t="s">
        <v>7861</v>
      </c>
      <c r="O2083">
        <v>1.4705555555555556</v>
      </c>
      <c r="P2083">
        <v>0</v>
      </c>
      <c r="Q2083">
        <v>35</v>
      </c>
      <c r="R2083">
        <v>0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0</v>
      </c>
      <c r="Y2083">
        <v>16.514399999999998</v>
      </c>
      <c r="Z2083">
        <v>0</v>
      </c>
      <c r="AA2083">
        <v>0</v>
      </c>
      <c r="AB2083">
        <v>0</v>
      </c>
      <c r="AC2083">
        <v>9.5918749999999997E-3</v>
      </c>
      <c r="AD2083">
        <v>0</v>
      </c>
      <c r="AE2083">
        <v>0</v>
      </c>
      <c r="AF2083">
        <v>16.523993000000001</v>
      </c>
    </row>
    <row r="2084" spans="1:32" x14ac:dyDescent="0.3">
      <c r="A2084">
        <v>2803533</v>
      </c>
      <c r="B2084">
        <v>1</v>
      </c>
      <c r="C2084" t="s">
        <v>82</v>
      </c>
      <c r="D2084" t="s">
        <v>90</v>
      </c>
      <c r="E2084" t="s">
        <v>7862</v>
      </c>
      <c r="F2084" t="s">
        <v>7863</v>
      </c>
      <c r="G2084" t="s">
        <v>31546</v>
      </c>
      <c r="H2084" t="s">
        <v>223</v>
      </c>
      <c r="I2084" t="s">
        <v>78</v>
      </c>
      <c r="J2084" t="s">
        <v>135</v>
      </c>
      <c r="K2084" t="s">
        <v>22</v>
      </c>
      <c r="L2084" t="s">
        <v>136</v>
      </c>
      <c r="M2084" t="s">
        <v>7864</v>
      </c>
      <c r="N2084" t="s">
        <v>7865</v>
      </c>
      <c r="O2084">
        <v>3.1691666666666665</v>
      </c>
      <c r="P2084">
        <v>0</v>
      </c>
      <c r="Q2084">
        <v>7</v>
      </c>
      <c r="R2084">
        <v>0</v>
      </c>
      <c r="S2084">
        <v>0</v>
      </c>
      <c r="T2084">
        <v>0</v>
      </c>
      <c r="U2084">
        <v>79</v>
      </c>
      <c r="V2084">
        <v>0</v>
      </c>
      <c r="W2084">
        <v>0</v>
      </c>
      <c r="X2084">
        <v>0</v>
      </c>
      <c r="Y2084">
        <v>23.193121000000001</v>
      </c>
      <c r="Z2084">
        <v>0</v>
      </c>
      <c r="AA2084">
        <v>0</v>
      </c>
      <c r="AB2084">
        <v>0</v>
      </c>
      <c r="AC2084">
        <v>410.31646999999998</v>
      </c>
      <c r="AD2084">
        <v>0</v>
      </c>
      <c r="AE2084">
        <v>0</v>
      </c>
      <c r="AF2084">
        <v>433.50958000000003</v>
      </c>
    </row>
    <row r="2085" spans="1:32" x14ac:dyDescent="0.3">
      <c r="A2085">
        <v>2803540</v>
      </c>
      <c r="B2085">
        <v>1</v>
      </c>
      <c r="C2085" t="s">
        <v>82</v>
      </c>
      <c r="D2085" t="s">
        <v>103</v>
      </c>
      <c r="E2085" t="s">
        <v>7866</v>
      </c>
      <c r="F2085" t="s">
        <v>7867</v>
      </c>
      <c r="G2085" t="s">
        <v>31546</v>
      </c>
      <c r="H2085" t="s">
        <v>1297</v>
      </c>
      <c r="I2085" t="s">
        <v>78</v>
      </c>
      <c r="J2085" t="s">
        <v>135</v>
      </c>
      <c r="K2085" t="s">
        <v>22</v>
      </c>
      <c r="L2085" t="s">
        <v>136</v>
      </c>
      <c r="M2085" t="s">
        <v>7868</v>
      </c>
      <c r="N2085" t="s">
        <v>7869</v>
      </c>
      <c r="O2085">
        <v>2.7725</v>
      </c>
      <c r="P2085">
        <v>0</v>
      </c>
      <c r="Q2085">
        <v>13</v>
      </c>
      <c r="R2085">
        <v>0</v>
      </c>
      <c r="S2085">
        <v>1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3.0542370999999999</v>
      </c>
      <c r="Z2085">
        <v>0</v>
      </c>
      <c r="AA2085">
        <v>7.6598650000000001E-3</v>
      </c>
      <c r="AB2085">
        <v>0</v>
      </c>
      <c r="AC2085">
        <v>0</v>
      </c>
      <c r="AD2085">
        <v>0</v>
      </c>
      <c r="AE2085">
        <v>0</v>
      </c>
      <c r="AF2085">
        <v>3.0618970000000001</v>
      </c>
    </row>
    <row r="2086" spans="1:32" x14ac:dyDescent="0.3">
      <c r="A2086">
        <v>2803463</v>
      </c>
      <c r="B2086">
        <v>1</v>
      </c>
      <c r="C2086" t="s">
        <v>83</v>
      </c>
      <c r="D2086" t="s">
        <v>123</v>
      </c>
      <c r="E2086" t="s">
        <v>7870</v>
      </c>
      <c r="F2086" t="s">
        <v>7871</v>
      </c>
      <c r="G2086" t="s">
        <v>31546</v>
      </c>
      <c r="H2086" t="s">
        <v>223</v>
      </c>
      <c r="I2086" t="s">
        <v>78</v>
      </c>
      <c r="J2086" t="s">
        <v>135</v>
      </c>
      <c r="K2086" t="s">
        <v>22</v>
      </c>
      <c r="L2086" t="s">
        <v>136</v>
      </c>
      <c r="M2086" t="s">
        <v>7872</v>
      </c>
      <c r="N2086" t="s">
        <v>7873</v>
      </c>
      <c r="O2086">
        <v>2.2075</v>
      </c>
      <c r="P2086">
        <v>0</v>
      </c>
      <c r="Q2086">
        <v>20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8.1135234999999994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8.1135234999999994</v>
      </c>
    </row>
    <row r="2087" spans="1:32" x14ac:dyDescent="0.3">
      <c r="A2087">
        <v>2803478</v>
      </c>
      <c r="B2087">
        <v>1</v>
      </c>
      <c r="C2087" t="s">
        <v>82</v>
      </c>
      <c r="D2087" t="s">
        <v>92</v>
      </c>
      <c r="E2087" t="s">
        <v>7874</v>
      </c>
      <c r="F2087" t="s">
        <v>7875</v>
      </c>
      <c r="G2087" t="s">
        <v>31545</v>
      </c>
      <c r="H2087" t="s">
        <v>134</v>
      </c>
      <c r="I2087" t="s">
        <v>79</v>
      </c>
      <c r="J2087" t="s">
        <v>135</v>
      </c>
      <c r="K2087" t="s">
        <v>22</v>
      </c>
      <c r="L2087" t="s">
        <v>136</v>
      </c>
      <c r="M2087" t="s">
        <v>7876</v>
      </c>
      <c r="N2087" t="s">
        <v>7877</v>
      </c>
      <c r="O2087">
        <v>0.24833333333333332</v>
      </c>
      <c r="P2087">
        <v>3</v>
      </c>
      <c r="Q2087">
        <v>142</v>
      </c>
      <c r="R2087">
        <v>0</v>
      </c>
      <c r="S2087">
        <v>0</v>
      </c>
      <c r="T2087">
        <v>8</v>
      </c>
      <c r="U2087">
        <v>1</v>
      </c>
      <c r="V2087">
        <v>0</v>
      </c>
      <c r="W2087">
        <v>0</v>
      </c>
      <c r="X2087">
        <v>2.0882933000000001</v>
      </c>
      <c r="Y2087">
        <v>4.4731483000000001</v>
      </c>
      <c r="Z2087">
        <v>0</v>
      </c>
      <c r="AA2087">
        <v>0</v>
      </c>
      <c r="AB2087">
        <v>6.3638510000000004</v>
      </c>
      <c r="AC2087">
        <v>1.7247489000000001E-2</v>
      </c>
      <c r="AD2087">
        <v>0</v>
      </c>
      <c r="AE2087">
        <v>0</v>
      </c>
      <c r="AF2087">
        <v>12.942539999999999</v>
      </c>
    </row>
    <row r="2088" spans="1:32" x14ac:dyDescent="0.3">
      <c r="A2088">
        <v>2803567</v>
      </c>
      <c r="B2088">
        <v>1</v>
      </c>
      <c r="C2088" t="s">
        <v>82</v>
      </c>
      <c r="D2088" t="s">
        <v>92</v>
      </c>
      <c r="E2088" t="s">
        <v>7878</v>
      </c>
      <c r="F2088" t="s">
        <v>7879</v>
      </c>
      <c r="G2088" t="s">
        <v>31549</v>
      </c>
      <c r="H2088" t="s">
        <v>185</v>
      </c>
      <c r="I2088" t="s">
        <v>79</v>
      </c>
      <c r="J2088" t="s">
        <v>135</v>
      </c>
      <c r="K2088" t="s">
        <v>22</v>
      </c>
      <c r="L2088" t="s">
        <v>186</v>
      </c>
      <c r="M2088" t="s">
        <v>7880</v>
      </c>
      <c r="N2088" t="s">
        <v>7587</v>
      </c>
      <c r="O2088">
        <v>0.69055555555555559</v>
      </c>
      <c r="P2088">
        <v>2</v>
      </c>
      <c r="Q2088">
        <v>136</v>
      </c>
      <c r="R2088">
        <v>1</v>
      </c>
      <c r="S2088">
        <v>197</v>
      </c>
      <c r="T2088">
        <v>1</v>
      </c>
      <c r="U2088">
        <v>51</v>
      </c>
      <c r="V2088">
        <v>0</v>
      </c>
      <c r="W2088">
        <v>0</v>
      </c>
      <c r="X2088">
        <v>11.7764635</v>
      </c>
      <c r="Y2088">
        <v>43.52046</v>
      </c>
      <c r="Z2088">
        <v>8.6682570000000005</v>
      </c>
      <c r="AA2088">
        <v>81.448369999999997</v>
      </c>
      <c r="AB2088">
        <v>18.850352999999998</v>
      </c>
      <c r="AC2088">
        <v>59.224556</v>
      </c>
      <c r="AD2088">
        <v>0</v>
      </c>
      <c r="AE2088">
        <v>0</v>
      </c>
      <c r="AF2088">
        <v>223.48846</v>
      </c>
    </row>
    <row r="2089" spans="1:32" x14ac:dyDescent="0.3">
      <c r="A2089">
        <v>2803491</v>
      </c>
      <c r="B2089">
        <v>1</v>
      </c>
      <c r="C2089" t="s">
        <v>82</v>
      </c>
      <c r="D2089" t="s">
        <v>112</v>
      </c>
      <c r="E2089" t="s">
        <v>7881</v>
      </c>
      <c r="F2089" t="s">
        <v>7882</v>
      </c>
      <c r="G2089" t="s">
        <v>31546</v>
      </c>
      <c r="H2089" t="s">
        <v>1297</v>
      </c>
      <c r="I2089" t="s">
        <v>78</v>
      </c>
      <c r="J2089" t="s">
        <v>135</v>
      </c>
      <c r="K2089" t="s">
        <v>22</v>
      </c>
      <c r="L2089" t="s">
        <v>136</v>
      </c>
      <c r="M2089" t="s">
        <v>7883</v>
      </c>
      <c r="N2089" t="s">
        <v>7884</v>
      </c>
      <c r="O2089">
        <v>3.0733333333333333</v>
      </c>
      <c r="P2089">
        <v>0</v>
      </c>
      <c r="Q2089">
        <v>137</v>
      </c>
      <c r="R2089">
        <v>0</v>
      </c>
      <c r="S2089">
        <v>0</v>
      </c>
      <c r="T2089">
        <v>0</v>
      </c>
      <c r="U2089">
        <v>10</v>
      </c>
      <c r="V2089">
        <v>0</v>
      </c>
      <c r="W2089">
        <v>0</v>
      </c>
      <c r="X2089">
        <v>0</v>
      </c>
      <c r="Y2089">
        <v>98.38682</v>
      </c>
      <c r="Z2089">
        <v>0</v>
      </c>
      <c r="AA2089">
        <v>0</v>
      </c>
      <c r="AB2089">
        <v>0</v>
      </c>
      <c r="AC2089">
        <v>29.738426</v>
      </c>
      <c r="AD2089">
        <v>0</v>
      </c>
      <c r="AE2089">
        <v>0</v>
      </c>
      <c r="AF2089">
        <v>128.12523999999999</v>
      </c>
    </row>
    <row r="2090" spans="1:32" x14ac:dyDescent="0.3">
      <c r="A2090">
        <v>2803496</v>
      </c>
      <c r="B2090">
        <v>1</v>
      </c>
      <c r="C2090" t="s">
        <v>83</v>
      </c>
      <c r="D2090" t="s">
        <v>130</v>
      </c>
      <c r="E2090" t="s">
        <v>7885</v>
      </c>
      <c r="F2090" t="s">
        <v>7886</v>
      </c>
      <c r="G2090" t="s">
        <v>31545</v>
      </c>
      <c r="H2090" t="s">
        <v>643</v>
      </c>
      <c r="I2090" t="s">
        <v>79</v>
      </c>
      <c r="J2090" t="s">
        <v>135</v>
      </c>
      <c r="K2090" t="s">
        <v>22</v>
      </c>
      <c r="L2090" t="s">
        <v>186</v>
      </c>
      <c r="M2090" t="s">
        <v>7887</v>
      </c>
      <c r="N2090" t="s">
        <v>7888</v>
      </c>
      <c r="O2090">
        <v>1.2819444444444446</v>
      </c>
      <c r="P2090">
        <v>23</v>
      </c>
      <c r="Q2090">
        <v>196</v>
      </c>
      <c r="R2090">
        <v>312</v>
      </c>
      <c r="S2090">
        <v>102</v>
      </c>
      <c r="T2090">
        <v>10</v>
      </c>
      <c r="U2090">
        <v>10</v>
      </c>
      <c r="V2090">
        <v>0</v>
      </c>
      <c r="W2090">
        <v>0</v>
      </c>
      <c r="X2090">
        <v>6.7943306000000003</v>
      </c>
      <c r="Y2090">
        <v>65.580475000000007</v>
      </c>
      <c r="Z2090">
        <v>126.88453</v>
      </c>
      <c r="AA2090">
        <v>42.243557000000003</v>
      </c>
      <c r="AB2090">
        <v>8.4211320000000001</v>
      </c>
      <c r="AC2090">
        <v>13.630851</v>
      </c>
      <c r="AD2090">
        <v>0</v>
      </c>
      <c r="AE2090">
        <v>0</v>
      </c>
      <c r="AF2090">
        <v>263.55486999999999</v>
      </c>
    </row>
    <row r="2091" spans="1:32" x14ac:dyDescent="0.3">
      <c r="A2091">
        <v>2803480</v>
      </c>
      <c r="B2091">
        <v>1</v>
      </c>
      <c r="C2091" t="s">
        <v>82</v>
      </c>
      <c r="D2091" t="s">
        <v>106</v>
      </c>
      <c r="E2091" t="s">
        <v>7889</v>
      </c>
      <c r="F2091" t="s">
        <v>7890</v>
      </c>
      <c r="G2091" t="s">
        <v>31551</v>
      </c>
      <c r="H2091" t="s">
        <v>134</v>
      </c>
      <c r="I2091" t="s">
        <v>79</v>
      </c>
      <c r="J2091" t="s">
        <v>135</v>
      </c>
      <c r="K2091" t="s">
        <v>22</v>
      </c>
      <c r="L2091" t="s">
        <v>136</v>
      </c>
      <c r="M2091" t="s">
        <v>7891</v>
      </c>
      <c r="N2091" t="s">
        <v>7892</v>
      </c>
      <c r="O2091">
        <v>3.0216666666666665</v>
      </c>
      <c r="P2091">
        <v>0</v>
      </c>
      <c r="Q2091">
        <v>1488</v>
      </c>
      <c r="R2091">
        <v>0</v>
      </c>
      <c r="S2091">
        <v>0</v>
      </c>
      <c r="T2091">
        <v>0</v>
      </c>
      <c r="U2091">
        <v>74</v>
      </c>
      <c r="V2091">
        <v>0</v>
      </c>
      <c r="W2091">
        <v>0</v>
      </c>
      <c r="X2091">
        <v>0</v>
      </c>
      <c r="Y2091">
        <v>1153.8424</v>
      </c>
      <c r="Z2091">
        <v>0</v>
      </c>
      <c r="AA2091">
        <v>0</v>
      </c>
      <c r="AB2091">
        <v>0</v>
      </c>
      <c r="AC2091">
        <v>388.62360000000001</v>
      </c>
      <c r="AD2091">
        <v>0</v>
      </c>
      <c r="AE2091">
        <v>0</v>
      </c>
      <c r="AF2091">
        <v>1542.4661000000001</v>
      </c>
    </row>
    <row r="2092" spans="1:32" x14ac:dyDescent="0.3">
      <c r="A2092">
        <v>2803415</v>
      </c>
      <c r="B2092">
        <v>1</v>
      </c>
      <c r="C2092" t="s">
        <v>82</v>
      </c>
      <c r="D2092" t="s">
        <v>91</v>
      </c>
      <c r="E2092" t="s">
        <v>3578</v>
      </c>
      <c r="F2092" t="s">
        <v>3579</v>
      </c>
      <c r="G2092" t="s">
        <v>31552</v>
      </c>
      <c r="H2092" t="s">
        <v>665</v>
      </c>
      <c r="I2092" t="s">
        <v>78</v>
      </c>
      <c r="J2092" t="s">
        <v>135</v>
      </c>
      <c r="K2092" t="s">
        <v>22</v>
      </c>
      <c r="L2092" t="s">
        <v>136</v>
      </c>
      <c r="M2092" t="s">
        <v>7893</v>
      </c>
      <c r="N2092" t="s">
        <v>7894</v>
      </c>
      <c r="O2092">
        <v>2.3361111111111112</v>
      </c>
      <c r="P2092">
        <v>0</v>
      </c>
      <c r="Q2092">
        <v>13</v>
      </c>
      <c r="R2092">
        <v>0</v>
      </c>
      <c r="S2092">
        <v>0</v>
      </c>
      <c r="T2092">
        <v>0</v>
      </c>
      <c r="U2092">
        <v>60</v>
      </c>
      <c r="V2092">
        <v>0</v>
      </c>
      <c r="W2092">
        <v>3</v>
      </c>
      <c r="X2092">
        <v>0</v>
      </c>
      <c r="Y2092">
        <v>27.931678999999999</v>
      </c>
      <c r="Z2092">
        <v>0</v>
      </c>
      <c r="AA2092">
        <v>0</v>
      </c>
      <c r="AB2092">
        <v>0</v>
      </c>
      <c r="AC2092">
        <v>253.30495999999999</v>
      </c>
      <c r="AD2092">
        <v>0</v>
      </c>
      <c r="AE2092">
        <v>505.19220000000001</v>
      </c>
      <c r="AF2092">
        <v>786.42882999999995</v>
      </c>
    </row>
    <row r="2093" spans="1:32" x14ac:dyDescent="0.3">
      <c r="A2093">
        <v>2803441</v>
      </c>
      <c r="B2093">
        <v>1</v>
      </c>
      <c r="C2093" t="s">
        <v>82</v>
      </c>
      <c r="D2093" t="s">
        <v>105</v>
      </c>
      <c r="E2093" t="s">
        <v>7895</v>
      </c>
      <c r="F2093" t="s">
        <v>7896</v>
      </c>
      <c r="G2093" t="s">
        <v>31551</v>
      </c>
      <c r="H2093" t="s">
        <v>145</v>
      </c>
      <c r="I2093" t="s">
        <v>79</v>
      </c>
      <c r="J2093" t="s">
        <v>135</v>
      </c>
      <c r="K2093" t="s">
        <v>22</v>
      </c>
      <c r="L2093" t="s">
        <v>136</v>
      </c>
      <c r="M2093" t="s">
        <v>7897</v>
      </c>
      <c r="N2093" t="s">
        <v>7898</v>
      </c>
      <c r="O2093">
        <v>1.2250000000000001</v>
      </c>
      <c r="P2093">
        <v>0</v>
      </c>
      <c r="Q2093">
        <v>391</v>
      </c>
      <c r="R2093">
        <v>0</v>
      </c>
      <c r="S2093">
        <v>16</v>
      </c>
      <c r="T2093">
        <v>0</v>
      </c>
      <c r="U2093">
        <v>29</v>
      </c>
      <c r="V2093">
        <v>0</v>
      </c>
      <c r="W2093">
        <v>0</v>
      </c>
      <c r="X2093">
        <v>0</v>
      </c>
      <c r="Y2093">
        <v>139.17856</v>
      </c>
      <c r="Z2093">
        <v>0</v>
      </c>
      <c r="AA2093">
        <v>7.9360046000000004</v>
      </c>
      <c r="AB2093">
        <v>0</v>
      </c>
      <c r="AC2093">
        <v>32.285415999999998</v>
      </c>
      <c r="AD2093">
        <v>0</v>
      </c>
      <c r="AE2093">
        <v>0</v>
      </c>
      <c r="AF2093">
        <v>179.39998</v>
      </c>
    </row>
    <row r="2094" spans="1:32" x14ac:dyDescent="0.3">
      <c r="A2094">
        <v>2803440</v>
      </c>
      <c r="B2094">
        <v>1</v>
      </c>
      <c r="C2094" t="s">
        <v>82</v>
      </c>
      <c r="D2094" t="s">
        <v>90</v>
      </c>
      <c r="E2094" t="s">
        <v>7899</v>
      </c>
      <c r="F2094" t="s">
        <v>7900</v>
      </c>
      <c r="G2094" t="s">
        <v>31551</v>
      </c>
      <c r="H2094" t="s">
        <v>185</v>
      </c>
      <c r="I2094" t="s">
        <v>79</v>
      </c>
      <c r="J2094" t="s">
        <v>135</v>
      </c>
      <c r="K2094" t="s">
        <v>22</v>
      </c>
      <c r="L2094" t="s">
        <v>136</v>
      </c>
      <c r="M2094" t="s">
        <v>7901</v>
      </c>
      <c r="N2094" t="s">
        <v>7902</v>
      </c>
      <c r="O2094">
        <v>0.71111111111111114</v>
      </c>
      <c r="P2094">
        <v>0</v>
      </c>
      <c r="Q2094">
        <v>2089</v>
      </c>
      <c r="R2094">
        <v>0</v>
      </c>
      <c r="S2094">
        <v>0</v>
      </c>
      <c r="T2094">
        <v>3</v>
      </c>
      <c r="U2094">
        <v>147</v>
      </c>
      <c r="V2094">
        <v>1</v>
      </c>
      <c r="W2094">
        <v>0</v>
      </c>
      <c r="X2094">
        <v>0</v>
      </c>
      <c r="Y2094">
        <v>504.57355000000001</v>
      </c>
      <c r="Z2094">
        <v>0</v>
      </c>
      <c r="AA2094">
        <v>0</v>
      </c>
      <c r="AB2094">
        <v>1320.0796</v>
      </c>
      <c r="AC2094">
        <v>236.86644000000001</v>
      </c>
      <c r="AD2094">
        <v>50.161304000000001</v>
      </c>
      <c r="AE2094">
        <v>0</v>
      </c>
      <c r="AF2094">
        <v>2111.681</v>
      </c>
    </row>
    <row r="2095" spans="1:32" x14ac:dyDescent="0.3">
      <c r="A2095">
        <v>2803344</v>
      </c>
      <c r="B2095">
        <v>1</v>
      </c>
      <c r="C2095" t="s">
        <v>82</v>
      </c>
      <c r="D2095" t="s">
        <v>104</v>
      </c>
      <c r="E2095" t="s">
        <v>7903</v>
      </c>
      <c r="F2095" t="s">
        <v>7904</v>
      </c>
      <c r="G2095" t="s">
        <v>31548</v>
      </c>
      <c r="H2095" t="s">
        <v>311</v>
      </c>
      <c r="I2095" t="s">
        <v>78</v>
      </c>
      <c r="J2095" t="s">
        <v>135</v>
      </c>
      <c r="K2095" t="s">
        <v>22</v>
      </c>
      <c r="L2095" t="s">
        <v>136</v>
      </c>
      <c r="M2095" t="s">
        <v>7905</v>
      </c>
      <c r="N2095" t="s">
        <v>7906</v>
      </c>
      <c r="O2095">
        <v>2.6308333333333334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0.59463805000000003</v>
      </c>
      <c r="AD2095">
        <v>0</v>
      </c>
      <c r="AE2095">
        <v>0</v>
      </c>
      <c r="AF2095">
        <v>0.59463805000000003</v>
      </c>
    </row>
    <row r="2096" spans="1:32" x14ac:dyDescent="0.3">
      <c r="A2096">
        <v>2803338</v>
      </c>
      <c r="B2096">
        <v>1</v>
      </c>
      <c r="C2096" t="s">
        <v>82</v>
      </c>
      <c r="D2096" t="s">
        <v>106</v>
      </c>
      <c r="E2096" t="s">
        <v>7907</v>
      </c>
      <c r="F2096" t="s">
        <v>7908</v>
      </c>
      <c r="G2096" t="s">
        <v>31545</v>
      </c>
      <c r="H2096" t="s">
        <v>134</v>
      </c>
      <c r="I2096" t="s">
        <v>79</v>
      </c>
      <c r="J2096" t="s">
        <v>135</v>
      </c>
      <c r="K2096" t="s">
        <v>22</v>
      </c>
      <c r="L2096" t="s">
        <v>136</v>
      </c>
      <c r="M2096" t="s">
        <v>7909</v>
      </c>
      <c r="N2096" t="s">
        <v>7910</v>
      </c>
      <c r="O2096">
        <v>0.50305555555555559</v>
      </c>
      <c r="P2096">
        <v>0</v>
      </c>
      <c r="Q2096">
        <v>156</v>
      </c>
      <c r="R2096">
        <v>0</v>
      </c>
      <c r="S2096">
        <v>1</v>
      </c>
      <c r="T2096">
        <v>8</v>
      </c>
      <c r="U2096">
        <v>23</v>
      </c>
      <c r="V2096">
        <v>5</v>
      </c>
      <c r="W2096">
        <v>1</v>
      </c>
      <c r="X2096">
        <v>0</v>
      </c>
      <c r="Y2096">
        <v>19.782205999999999</v>
      </c>
      <c r="Z2096">
        <v>0</v>
      </c>
      <c r="AA2096">
        <v>0</v>
      </c>
      <c r="AB2096">
        <v>31.295673000000001</v>
      </c>
      <c r="AC2096">
        <v>12.771089</v>
      </c>
      <c r="AD2096">
        <v>51.915688000000003</v>
      </c>
      <c r="AE2096">
        <v>1.4703865</v>
      </c>
      <c r="AF2096">
        <v>117.23504</v>
      </c>
    </row>
    <row r="2097" spans="1:32" x14ac:dyDescent="0.3">
      <c r="A2097">
        <v>2803322</v>
      </c>
      <c r="B2097">
        <v>1</v>
      </c>
      <c r="C2097" t="s">
        <v>82</v>
      </c>
      <c r="D2097" t="s">
        <v>92</v>
      </c>
      <c r="E2097" t="s">
        <v>7911</v>
      </c>
      <c r="F2097" t="s">
        <v>7912</v>
      </c>
      <c r="G2097" t="s">
        <v>31546</v>
      </c>
      <c r="H2097" t="s">
        <v>223</v>
      </c>
      <c r="I2097" t="s">
        <v>78</v>
      </c>
      <c r="J2097" t="s">
        <v>135</v>
      </c>
      <c r="K2097" t="s">
        <v>22</v>
      </c>
      <c r="L2097" t="s">
        <v>136</v>
      </c>
      <c r="M2097" t="s">
        <v>7913</v>
      </c>
      <c r="N2097" t="s">
        <v>7914</v>
      </c>
      <c r="O2097">
        <v>1.1372222222222221</v>
      </c>
      <c r="P2097">
        <v>0</v>
      </c>
      <c r="Q2097">
        <v>112</v>
      </c>
      <c r="R2097">
        <v>0</v>
      </c>
      <c r="S2097">
        <v>0</v>
      </c>
      <c r="T2097">
        <v>0</v>
      </c>
      <c r="U2097">
        <v>5</v>
      </c>
      <c r="V2097">
        <v>0</v>
      </c>
      <c r="W2097">
        <v>0</v>
      </c>
      <c r="X2097">
        <v>0</v>
      </c>
      <c r="Y2097">
        <v>71.556120000000007</v>
      </c>
      <c r="Z2097">
        <v>0</v>
      </c>
      <c r="AA2097">
        <v>0</v>
      </c>
      <c r="AB2097">
        <v>0</v>
      </c>
      <c r="AC2097">
        <v>5.0574718000000001</v>
      </c>
      <c r="AD2097">
        <v>0</v>
      </c>
      <c r="AE2097">
        <v>0</v>
      </c>
      <c r="AF2097">
        <v>76.613594000000006</v>
      </c>
    </row>
    <row r="2098" spans="1:32" x14ac:dyDescent="0.3">
      <c r="A2098">
        <v>2803308</v>
      </c>
      <c r="B2098">
        <v>1</v>
      </c>
      <c r="C2098" t="s">
        <v>83</v>
      </c>
      <c r="D2098" t="s">
        <v>123</v>
      </c>
      <c r="E2098" t="s">
        <v>7915</v>
      </c>
      <c r="F2098" t="s">
        <v>7916</v>
      </c>
      <c r="G2098" t="s">
        <v>31551</v>
      </c>
      <c r="H2098" t="s">
        <v>134</v>
      </c>
      <c r="I2098" t="s">
        <v>79</v>
      </c>
      <c r="J2098" t="s">
        <v>135</v>
      </c>
      <c r="K2098" t="s">
        <v>22</v>
      </c>
      <c r="L2098" t="s">
        <v>136</v>
      </c>
      <c r="M2098" t="s">
        <v>7917</v>
      </c>
      <c r="N2098" t="s">
        <v>7918</v>
      </c>
      <c r="O2098">
        <v>0.48583333333333334</v>
      </c>
      <c r="P2098">
        <v>9</v>
      </c>
      <c r="Q2098">
        <v>388</v>
      </c>
      <c r="R2098">
        <v>0</v>
      </c>
      <c r="S2098">
        <v>0</v>
      </c>
      <c r="T2098">
        <v>9</v>
      </c>
      <c r="U2098">
        <v>12</v>
      </c>
      <c r="V2098">
        <v>0</v>
      </c>
      <c r="W2098">
        <v>0</v>
      </c>
      <c r="X2098">
        <v>164.03326000000001</v>
      </c>
      <c r="Y2098">
        <v>39.550716000000001</v>
      </c>
      <c r="Z2098">
        <v>0</v>
      </c>
      <c r="AA2098">
        <v>0</v>
      </c>
      <c r="AB2098">
        <v>18.802081999999999</v>
      </c>
      <c r="AC2098">
        <v>5.137861</v>
      </c>
      <c r="AD2098">
        <v>0</v>
      </c>
      <c r="AE2098">
        <v>0</v>
      </c>
      <c r="AF2098">
        <v>227.52393000000001</v>
      </c>
    </row>
    <row r="2099" spans="1:32" x14ac:dyDescent="0.3">
      <c r="A2099">
        <v>2803217</v>
      </c>
      <c r="B2099">
        <v>1</v>
      </c>
      <c r="C2099" t="s">
        <v>83</v>
      </c>
      <c r="D2099" t="s">
        <v>123</v>
      </c>
      <c r="E2099" t="s">
        <v>7831</v>
      </c>
      <c r="F2099" t="s">
        <v>7832</v>
      </c>
      <c r="G2099" t="s">
        <v>31548</v>
      </c>
      <c r="H2099" t="s">
        <v>893</v>
      </c>
      <c r="I2099" t="s">
        <v>78</v>
      </c>
      <c r="J2099" t="s">
        <v>135</v>
      </c>
      <c r="K2099" t="s">
        <v>22</v>
      </c>
      <c r="L2099" t="s">
        <v>136</v>
      </c>
      <c r="M2099" t="s">
        <v>7919</v>
      </c>
      <c r="N2099" t="s">
        <v>7920</v>
      </c>
      <c r="O2099">
        <v>0.71777777777777774</v>
      </c>
      <c r="P2099">
        <v>0</v>
      </c>
      <c r="Q2099">
        <v>22</v>
      </c>
      <c r="R2099">
        <v>0</v>
      </c>
      <c r="S2099">
        <v>0</v>
      </c>
      <c r="T2099">
        <v>0</v>
      </c>
      <c r="U2099">
        <v>2</v>
      </c>
      <c r="V2099">
        <v>0</v>
      </c>
      <c r="W2099">
        <v>0</v>
      </c>
      <c r="X2099">
        <v>0</v>
      </c>
      <c r="Y2099">
        <v>2.5426215999999999</v>
      </c>
      <c r="Z2099">
        <v>0</v>
      </c>
      <c r="AA2099">
        <v>0</v>
      </c>
      <c r="AB2099">
        <v>0</v>
      </c>
      <c r="AC2099">
        <v>3.5540989999999999</v>
      </c>
      <c r="AD2099">
        <v>0</v>
      </c>
      <c r="AE2099">
        <v>0</v>
      </c>
      <c r="AF2099">
        <v>6.0967206999999997</v>
      </c>
    </row>
    <row r="2100" spans="1:32" x14ac:dyDescent="0.3">
      <c r="A2100">
        <v>2800177</v>
      </c>
      <c r="B2100">
        <v>1</v>
      </c>
      <c r="C2100" t="s">
        <v>82</v>
      </c>
      <c r="D2100" t="s">
        <v>102</v>
      </c>
      <c r="E2100" t="s">
        <v>5099</v>
      </c>
      <c r="F2100" t="s">
        <v>5100</v>
      </c>
      <c r="G2100" t="s">
        <v>31545</v>
      </c>
      <c r="H2100" t="s">
        <v>134</v>
      </c>
      <c r="I2100" t="s">
        <v>79</v>
      </c>
      <c r="J2100" t="s">
        <v>135</v>
      </c>
      <c r="K2100" t="s">
        <v>22</v>
      </c>
      <c r="L2100" t="s">
        <v>136</v>
      </c>
      <c r="M2100" t="s">
        <v>7921</v>
      </c>
      <c r="N2100" t="s">
        <v>7922</v>
      </c>
      <c r="O2100">
        <v>0.88194444444444442</v>
      </c>
      <c r="P2100">
        <v>0</v>
      </c>
      <c r="Q2100">
        <v>1100</v>
      </c>
      <c r="R2100">
        <v>6</v>
      </c>
      <c r="S2100">
        <v>244</v>
      </c>
      <c r="T2100">
        <v>4</v>
      </c>
      <c r="U2100">
        <v>192</v>
      </c>
      <c r="V2100">
        <v>0</v>
      </c>
      <c r="W2100">
        <v>0</v>
      </c>
      <c r="X2100">
        <v>0</v>
      </c>
      <c r="Y2100">
        <v>141.19899000000001</v>
      </c>
      <c r="Z2100">
        <v>7.2738155999999998</v>
      </c>
      <c r="AA2100">
        <v>62.136150000000001</v>
      </c>
      <c r="AB2100">
        <v>31.794810999999999</v>
      </c>
      <c r="AC2100">
        <v>96.208240000000004</v>
      </c>
      <c r="AD2100">
        <v>0</v>
      </c>
      <c r="AE2100">
        <v>0</v>
      </c>
      <c r="AF2100">
        <v>338.61200000000002</v>
      </c>
    </row>
    <row r="2101" spans="1:32" x14ac:dyDescent="0.3">
      <c r="A2101">
        <v>2803199</v>
      </c>
      <c r="B2101">
        <v>1</v>
      </c>
      <c r="C2101" t="s">
        <v>82</v>
      </c>
      <c r="D2101" t="s">
        <v>84</v>
      </c>
      <c r="E2101" t="s">
        <v>7923</v>
      </c>
      <c r="F2101" t="s">
        <v>7924</v>
      </c>
      <c r="G2101" t="s">
        <v>31549</v>
      </c>
      <c r="H2101" t="s">
        <v>643</v>
      </c>
      <c r="I2101" t="s">
        <v>79</v>
      </c>
      <c r="J2101" t="s">
        <v>135</v>
      </c>
      <c r="K2101" t="s">
        <v>22</v>
      </c>
      <c r="L2101" t="s">
        <v>186</v>
      </c>
      <c r="M2101" t="s">
        <v>7925</v>
      </c>
      <c r="N2101" t="s">
        <v>7926</v>
      </c>
      <c r="O2101">
        <v>4.1113888888888885</v>
      </c>
      <c r="P2101">
        <v>4</v>
      </c>
      <c r="Q2101">
        <v>192</v>
      </c>
      <c r="R2101">
        <v>12</v>
      </c>
      <c r="S2101">
        <v>0</v>
      </c>
      <c r="T2101">
        <v>21</v>
      </c>
      <c r="U2101">
        <v>13</v>
      </c>
      <c r="V2101">
        <v>1</v>
      </c>
      <c r="W2101">
        <v>0</v>
      </c>
      <c r="X2101">
        <v>3.890984</v>
      </c>
      <c r="Y2101">
        <v>86.014349999999993</v>
      </c>
      <c r="Z2101">
        <v>116.08295</v>
      </c>
      <c r="AA2101">
        <v>0</v>
      </c>
      <c r="AB2101">
        <v>734.97919999999999</v>
      </c>
      <c r="AC2101">
        <v>17.359869</v>
      </c>
      <c r="AD2101">
        <v>17.264458000000001</v>
      </c>
      <c r="AE2101">
        <v>0</v>
      </c>
      <c r="AF2101">
        <v>975.59180000000003</v>
      </c>
    </row>
    <row r="2102" spans="1:32" x14ac:dyDescent="0.3">
      <c r="A2102">
        <v>2803173</v>
      </c>
      <c r="B2102">
        <v>1</v>
      </c>
      <c r="C2102" t="s">
        <v>82</v>
      </c>
      <c r="D2102" t="s">
        <v>98</v>
      </c>
      <c r="E2102" t="s">
        <v>7556</v>
      </c>
      <c r="F2102" t="s">
        <v>7557</v>
      </c>
      <c r="G2102" t="s">
        <v>31548</v>
      </c>
      <c r="H2102" t="s">
        <v>479</v>
      </c>
      <c r="I2102" t="s">
        <v>78</v>
      </c>
      <c r="J2102" t="s">
        <v>135</v>
      </c>
      <c r="K2102" t="s">
        <v>22</v>
      </c>
      <c r="L2102" t="s">
        <v>136</v>
      </c>
      <c r="M2102" t="s">
        <v>7927</v>
      </c>
      <c r="N2102" t="s">
        <v>7928</v>
      </c>
      <c r="O2102">
        <v>1.2386111111111111</v>
      </c>
      <c r="P2102">
        <v>0</v>
      </c>
      <c r="Q2102">
        <v>6</v>
      </c>
      <c r="R2102">
        <v>0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0</v>
      </c>
      <c r="Y2102">
        <v>1.0265371000000001</v>
      </c>
      <c r="Z2102">
        <v>0</v>
      </c>
      <c r="AA2102">
        <v>0</v>
      </c>
      <c r="AB2102">
        <v>0</v>
      </c>
      <c r="AC2102">
        <v>1.064092</v>
      </c>
      <c r="AD2102">
        <v>0</v>
      </c>
      <c r="AE2102">
        <v>0</v>
      </c>
      <c r="AF2102">
        <v>2.0906289999999998</v>
      </c>
    </row>
    <row r="2103" spans="1:32" x14ac:dyDescent="0.3">
      <c r="A2103">
        <v>2803186</v>
      </c>
      <c r="B2103">
        <v>1</v>
      </c>
      <c r="C2103" t="s">
        <v>82</v>
      </c>
      <c r="D2103" t="s">
        <v>95</v>
      </c>
      <c r="E2103" t="s">
        <v>7929</v>
      </c>
      <c r="F2103" t="s">
        <v>7930</v>
      </c>
      <c r="G2103" t="s">
        <v>31546</v>
      </c>
      <c r="H2103" t="s">
        <v>145</v>
      </c>
      <c r="I2103" t="s">
        <v>78</v>
      </c>
      <c r="J2103" t="s">
        <v>135</v>
      </c>
      <c r="K2103" t="s">
        <v>22</v>
      </c>
      <c r="L2103" t="s">
        <v>136</v>
      </c>
      <c r="M2103" t="s">
        <v>7931</v>
      </c>
      <c r="N2103" t="s">
        <v>7932</v>
      </c>
      <c r="O2103">
        <v>1.7266666666666666</v>
      </c>
      <c r="P2103">
        <v>0</v>
      </c>
      <c r="Q2103">
        <v>10</v>
      </c>
      <c r="R2103">
        <v>0</v>
      </c>
      <c r="S2103">
        <v>0</v>
      </c>
      <c r="T2103">
        <v>0</v>
      </c>
      <c r="U2103">
        <v>8</v>
      </c>
      <c r="V2103">
        <v>0</v>
      </c>
      <c r="W2103">
        <v>0</v>
      </c>
      <c r="X2103">
        <v>0</v>
      </c>
      <c r="Y2103">
        <v>11.5335</v>
      </c>
      <c r="Z2103">
        <v>0</v>
      </c>
      <c r="AA2103">
        <v>0</v>
      </c>
      <c r="AB2103">
        <v>0</v>
      </c>
      <c r="AC2103">
        <v>10.763051000000001</v>
      </c>
      <c r="AD2103">
        <v>0</v>
      </c>
      <c r="AE2103">
        <v>0</v>
      </c>
      <c r="AF2103">
        <v>22.29655</v>
      </c>
    </row>
    <row r="2104" spans="1:32" x14ac:dyDescent="0.3">
      <c r="A2104">
        <v>2803065</v>
      </c>
      <c r="B2104">
        <v>1</v>
      </c>
      <c r="C2104" t="s">
        <v>82</v>
      </c>
      <c r="D2104" t="s">
        <v>91</v>
      </c>
      <c r="E2104" t="s">
        <v>7933</v>
      </c>
      <c r="F2104" t="s">
        <v>7934</v>
      </c>
      <c r="G2104" t="s">
        <v>31548</v>
      </c>
      <c r="H2104" t="s">
        <v>333</v>
      </c>
      <c r="I2104" t="s">
        <v>78</v>
      </c>
      <c r="J2104" t="s">
        <v>135</v>
      </c>
      <c r="K2104" t="s">
        <v>22</v>
      </c>
      <c r="L2104" t="s">
        <v>136</v>
      </c>
      <c r="M2104" t="s">
        <v>7935</v>
      </c>
      <c r="N2104" t="s">
        <v>7936</v>
      </c>
      <c r="O2104">
        <v>6.2672222222222222</v>
      </c>
      <c r="P2104">
        <v>0</v>
      </c>
      <c r="Q2104">
        <v>2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1.4191871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1.4191871</v>
      </c>
    </row>
    <row r="2105" spans="1:32" x14ac:dyDescent="0.3">
      <c r="A2105">
        <v>2803060</v>
      </c>
      <c r="B2105">
        <v>1</v>
      </c>
      <c r="C2105" t="s">
        <v>82</v>
      </c>
      <c r="D2105" t="s">
        <v>95</v>
      </c>
      <c r="E2105" t="s">
        <v>7937</v>
      </c>
      <c r="F2105" t="s">
        <v>7938</v>
      </c>
      <c r="G2105" t="s">
        <v>31552</v>
      </c>
      <c r="H2105" t="s">
        <v>145</v>
      </c>
      <c r="I2105" t="s">
        <v>78</v>
      </c>
      <c r="J2105" t="s">
        <v>135</v>
      </c>
      <c r="K2105" t="s">
        <v>22</v>
      </c>
      <c r="L2105" t="s">
        <v>136</v>
      </c>
      <c r="M2105" t="s">
        <v>7939</v>
      </c>
      <c r="N2105" t="s">
        <v>7940</v>
      </c>
      <c r="O2105">
        <v>0.9161111111111111</v>
      </c>
      <c r="P2105">
        <v>0</v>
      </c>
      <c r="Q2105">
        <v>47</v>
      </c>
      <c r="R2105">
        <v>0</v>
      </c>
      <c r="S2105">
        <v>0</v>
      </c>
      <c r="T2105">
        <v>0</v>
      </c>
      <c r="U2105">
        <v>14</v>
      </c>
      <c r="V2105">
        <v>0</v>
      </c>
      <c r="W2105">
        <v>0</v>
      </c>
      <c r="X2105">
        <v>0</v>
      </c>
      <c r="Y2105">
        <v>26.623315999999999</v>
      </c>
      <c r="Z2105">
        <v>0</v>
      </c>
      <c r="AA2105">
        <v>0</v>
      </c>
      <c r="AB2105">
        <v>0</v>
      </c>
      <c r="AC2105">
        <v>10.856031</v>
      </c>
      <c r="AD2105">
        <v>0</v>
      </c>
      <c r="AE2105">
        <v>0</v>
      </c>
      <c r="AF2105">
        <v>37.479346999999997</v>
      </c>
    </row>
    <row r="2106" spans="1:32" x14ac:dyDescent="0.3">
      <c r="A2106">
        <v>2802999</v>
      </c>
      <c r="B2106">
        <v>1</v>
      </c>
      <c r="C2106" t="s">
        <v>82</v>
      </c>
      <c r="D2106" t="s">
        <v>108</v>
      </c>
      <c r="E2106" t="s">
        <v>7941</v>
      </c>
      <c r="F2106" t="s">
        <v>7942</v>
      </c>
      <c r="G2106" t="s">
        <v>31548</v>
      </c>
      <c r="H2106" t="s">
        <v>409</v>
      </c>
      <c r="I2106" t="s">
        <v>78</v>
      </c>
      <c r="J2106" t="s">
        <v>135</v>
      </c>
      <c r="K2106" t="s">
        <v>22</v>
      </c>
      <c r="L2106" t="s">
        <v>136</v>
      </c>
      <c r="M2106" t="s">
        <v>7943</v>
      </c>
      <c r="N2106" t="s">
        <v>7944</v>
      </c>
      <c r="O2106">
        <v>0.94472222222222224</v>
      </c>
      <c r="P2106">
        <v>0</v>
      </c>
      <c r="Q2106">
        <v>1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0.13556536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0.13556536</v>
      </c>
    </row>
    <row r="2107" spans="1:32" x14ac:dyDescent="0.3">
      <c r="A2107">
        <v>2802908</v>
      </c>
      <c r="B2107">
        <v>1</v>
      </c>
      <c r="C2107" t="s">
        <v>82</v>
      </c>
      <c r="D2107" t="s">
        <v>104</v>
      </c>
      <c r="E2107" t="s">
        <v>1228</v>
      </c>
      <c r="F2107" t="s">
        <v>270</v>
      </c>
      <c r="G2107" t="s">
        <v>31552</v>
      </c>
      <c r="H2107" t="s">
        <v>665</v>
      </c>
      <c r="I2107" t="s">
        <v>78</v>
      </c>
      <c r="J2107" t="s">
        <v>135</v>
      </c>
      <c r="K2107" t="s">
        <v>22</v>
      </c>
      <c r="L2107" t="s">
        <v>136</v>
      </c>
      <c r="M2107" t="s">
        <v>7945</v>
      </c>
      <c r="N2107" t="s">
        <v>7946</v>
      </c>
      <c r="O2107">
        <v>0.54833333333333334</v>
      </c>
      <c r="P2107">
        <v>0</v>
      </c>
      <c r="Q2107">
        <v>330</v>
      </c>
      <c r="R2107">
        <v>0</v>
      </c>
      <c r="S2107">
        <v>0</v>
      </c>
      <c r="T2107">
        <v>0</v>
      </c>
      <c r="U2107">
        <v>18</v>
      </c>
      <c r="V2107">
        <v>0</v>
      </c>
      <c r="W2107">
        <v>0</v>
      </c>
      <c r="X2107">
        <v>0</v>
      </c>
      <c r="Y2107">
        <v>47.132060000000003</v>
      </c>
      <c r="Z2107">
        <v>0</v>
      </c>
      <c r="AA2107">
        <v>0</v>
      </c>
      <c r="AB2107">
        <v>0</v>
      </c>
      <c r="AC2107">
        <v>3.0141604000000002</v>
      </c>
      <c r="AD2107">
        <v>0</v>
      </c>
      <c r="AE2107">
        <v>0</v>
      </c>
      <c r="AF2107">
        <v>50.14622</v>
      </c>
    </row>
    <row r="2108" spans="1:32" x14ac:dyDescent="0.3">
      <c r="A2108">
        <v>2802861</v>
      </c>
      <c r="B2108">
        <v>1</v>
      </c>
      <c r="C2108" t="s">
        <v>82</v>
      </c>
      <c r="D2108" t="s">
        <v>104</v>
      </c>
      <c r="E2108" t="s">
        <v>7620</v>
      </c>
      <c r="F2108" t="s">
        <v>7621</v>
      </c>
      <c r="G2108" t="s">
        <v>31550</v>
      </c>
      <c r="H2108" t="s">
        <v>380</v>
      </c>
      <c r="I2108" t="s">
        <v>78</v>
      </c>
      <c r="J2108" t="s">
        <v>135</v>
      </c>
      <c r="K2108" t="s">
        <v>22</v>
      </c>
      <c r="L2108" t="s">
        <v>136</v>
      </c>
      <c r="M2108" t="s">
        <v>7947</v>
      </c>
      <c r="N2108" t="s">
        <v>7948</v>
      </c>
      <c r="O2108">
        <v>1.8388888888888888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50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58.527749999999997</v>
      </c>
      <c r="AD2108">
        <v>0</v>
      </c>
      <c r="AE2108">
        <v>0</v>
      </c>
      <c r="AF2108">
        <v>58.527749999999997</v>
      </c>
    </row>
    <row r="2109" spans="1:32" x14ac:dyDescent="0.3">
      <c r="A2109">
        <v>2802913</v>
      </c>
      <c r="B2109">
        <v>1</v>
      </c>
      <c r="C2109" t="s">
        <v>83</v>
      </c>
      <c r="D2109" t="s">
        <v>130</v>
      </c>
      <c r="E2109" t="s">
        <v>5438</v>
      </c>
      <c r="F2109" t="s">
        <v>5439</v>
      </c>
      <c r="G2109" t="s">
        <v>31549</v>
      </c>
      <c r="H2109" t="s">
        <v>134</v>
      </c>
      <c r="I2109" t="s">
        <v>79</v>
      </c>
      <c r="J2109" t="s">
        <v>135</v>
      </c>
      <c r="K2109" t="s">
        <v>22</v>
      </c>
      <c r="L2109" t="s">
        <v>136</v>
      </c>
      <c r="M2109" t="s">
        <v>7949</v>
      </c>
      <c r="N2109" t="s">
        <v>7950</v>
      </c>
      <c r="O2109">
        <v>0.44416666666666665</v>
      </c>
      <c r="P2109">
        <v>6</v>
      </c>
      <c r="Q2109">
        <v>591</v>
      </c>
      <c r="R2109">
        <v>5</v>
      </c>
      <c r="S2109">
        <v>10</v>
      </c>
      <c r="T2109">
        <v>21</v>
      </c>
      <c r="U2109">
        <v>64</v>
      </c>
      <c r="V2109">
        <v>7</v>
      </c>
      <c r="W2109">
        <v>0</v>
      </c>
      <c r="X2109">
        <v>268.89569999999998</v>
      </c>
      <c r="Y2109">
        <v>52.711919999999999</v>
      </c>
      <c r="Z2109">
        <v>6.3401949999999996</v>
      </c>
      <c r="AA2109">
        <v>3.8011460000000001</v>
      </c>
      <c r="AB2109">
        <v>149.74051</v>
      </c>
      <c r="AC2109">
        <v>34.569380000000002</v>
      </c>
      <c r="AD2109">
        <v>972.62639999999999</v>
      </c>
      <c r="AE2109">
        <v>0</v>
      </c>
      <c r="AF2109">
        <v>1488.6853000000001</v>
      </c>
    </row>
    <row r="2110" spans="1:32" x14ac:dyDescent="0.3">
      <c r="A2110">
        <v>2802731</v>
      </c>
      <c r="B2110">
        <v>1</v>
      </c>
      <c r="C2110" t="s">
        <v>82</v>
      </c>
      <c r="D2110" t="s">
        <v>91</v>
      </c>
      <c r="E2110" t="s">
        <v>7951</v>
      </c>
      <c r="F2110" t="s">
        <v>7952</v>
      </c>
      <c r="G2110" t="s">
        <v>31546</v>
      </c>
      <c r="H2110" t="s">
        <v>223</v>
      </c>
      <c r="I2110" t="s">
        <v>78</v>
      </c>
      <c r="J2110" t="s">
        <v>135</v>
      </c>
      <c r="K2110" t="s">
        <v>22</v>
      </c>
      <c r="L2110" t="s">
        <v>136</v>
      </c>
      <c r="M2110" t="s">
        <v>7953</v>
      </c>
      <c r="N2110" t="s">
        <v>7954</v>
      </c>
      <c r="O2110">
        <v>3.3747222222222222</v>
      </c>
      <c r="P2110">
        <v>0</v>
      </c>
      <c r="Q2110">
        <v>3</v>
      </c>
      <c r="R2110">
        <v>0</v>
      </c>
      <c r="S2110">
        <v>0</v>
      </c>
      <c r="T2110">
        <v>0</v>
      </c>
      <c r="U2110">
        <v>64</v>
      </c>
      <c r="V2110">
        <v>0</v>
      </c>
      <c r="W2110">
        <v>0</v>
      </c>
      <c r="X2110">
        <v>0</v>
      </c>
      <c r="Y2110">
        <v>1.4862093000000001</v>
      </c>
      <c r="Z2110">
        <v>0</v>
      </c>
      <c r="AA2110">
        <v>0</v>
      </c>
      <c r="AB2110">
        <v>0</v>
      </c>
      <c r="AC2110">
        <v>182.07353000000001</v>
      </c>
      <c r="AD2110">
        <v>0</v>
      </c>
      <c r="AE2110">
        <v>0</v>
      </c>
      <c r="AF2110">
        <v>183.55974000000001</v>
      </c>
    </row>
    <row r="2111" spans="1:32" x14ac:dyDescent="0.3">
      <c r="A2111">
        <v>2802690</v>
      </c>
      <c r="B2111">
        <v>1</v>
      </c>
      <c r="C2111" t="s">
        <v>82</v>
      </c>
      <c r="D2111" t="s">
        <v>103</v>
      </c>
      <c r="E2111" t="s">
        <v>6606</v>
      </c>
      <c r="F2111" t="s">
        <v>6607</v>
      </c>
      <c r="G2111" t="s">
        <v>31546</v>
      </c>
      <c r="H2111" t="s">
        <v>223</v>
      </c>
      <c r="I2111" t="s">
        <v>78</v>
      </c>
      <c r="J2111" t="s">
        <v>135</v>
      </c>
      <c r="K2111" t="s">
        <v>22</v>
      </c>
      <c r="L2111" t="s">
        <v>136</v>
      </c>
      <c r="M2111" t="s">
        <v>7955</v>
      </c>
      <c r="N2111" t="s">
        <v>7956</v>
      </c>
      <c r="O2111">
        <v>4.1738888888888885</v>
      </c>
      <c r="P2111">
        <v>0</v>
      </c>
      <c r="Q2111">
        <v>18</v>
      </c>
      <c r="R2111">
        <v>0</v>
      </c>
      <c r="S2111">
        <v>2</v>
      </c>
      <c r="T2111">
        <v>0</v>
      </c>
      <c r="U2111">
        <v>1</v>
      </c>
      <c r="V2111">
        <v>0</v>
      </c>
      <c r="W2111">
        <v>0</v>
      </c>
      <c r="X2111">
        <v>0</v>
      </c>
      <c r="Y2111">
        <v>7.4890330000000001</v>
      </c>
      <c r="Z2111">
        <v>0</v>
      </c>
      <c r="AA2111">
        <v>0.28784314</v>
      </c>
      <c r="AB2111">
        <v>0</v>
      </c>
      <c r="AC2111">
        <v>6.7644053999999995E-4</v>
      </c>
      <c r="AD2111">
        <v>0</v>
      </c>
      <c r="AE2111">
        <v>0</v>
      </c>
      <c r="AF2111">
        <v>7.7775530000000002</v>
      </c>
    </row>
    <row r="2112" spans="1:32" x14ac:dyDescent="0.3">
      <c r="A2112">
        <v>2802603</v>
      </c>
      <c r="B2112">
        <v>1</v>
      </c>
      <c r="C2112" t="s">
        <v>83</v>
      </c>
      <c r="D2112" t="s">
        <v>129</v>
      </c>
      <c r="E2112" t="s">
        <v>7957</v>
      </c>
      <c r="F2112" t="s">
        <v>7958</v>
      </c>
      <c r="G2112" t="s">
        <v>31546</v>
      </c>
      <c r="H2112" t="s">
        <v>1297</v>
      </c>
      <c r="I2112" t="s">
        <v>78</v>
      </c>
      <c r="J2112" t="s">
        <v>135</v>
      </c>
      <c r="K2112" t="s">
        <v>22</v>
      </c>
      <c r="L2112" t="s">
        <v>136</v>
      </c>
      <c r="M2112" t="s">
        <v>7959</v>
      </c>
      <c r="N2112" t="s">
        <v>7960</v>
      </c>
      <c r="O2112">
        <v>3.4555555555555557</v>
      </c>
      <c r="P2112">
        <v>0</v>
      </c>
      <c r="Q2112">
        <v>8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5.7619366999999997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5.7619366999999997</v>
      </c>
    </row>
    <row r="2113" spans="1:32" x14ac:dyDescent="0.3">
      <c r="A2113">
        <v>2802488</v>
      </c>
      <c r="B2113">
        <v>1</v>
      </c>
      <c r="C2113" t="s">
        <v>83</v>
      </c>
      <c r="D2113" t="s">
        <v>130</v>
      </c>
      <c r="E2113" t="s">
        <v>7961</v>
      </c>
      <c r="F2113" t="s">
        <v>7962</v>
      </c>
      <c r="G2113" t="s">
        <v>31548</v>
      </c>
      <c r="H2113" t="s">
        <v>893</v>
      </c>
      <c r="I2113" t="s">
        <v>78</v>
      </c>
      <c r="J2113" t="s">
        <v>135</v>
      </c>
      <c r="K2113" t="s">
        <v>22</v>
      </c>
      <c r="L2113" t="s">
        <v>136</v>
      </c>
      <c r="M2113" t="s">
        <v>7963</v>
      </c>
      <c r="N2113" t="s">
        <v>7964</v>
      </c>
      <c r="O2113">
        <v>2.0933333333333333</v>
      </c>
      <c r="P2113">
        <v>0</v>
      </c>
      <c r="Q2113">
        <v>1</v>
      </c>
      <c r="R2113">
        <v>0</v>
      </c>
      <c r="S2113">
        <v>0</v>
      </c>
      <c r="T2113">
        <v>0</v>
      </c>
      <c r="U2113">
        <v>2</v>
      </c>
      <c r="V2113">
        <v>0</v>
      </c>
      <c r="W2113">
        <v>0</v>
      </c>
      <c r="X2113">
        <v>0</v>
      </c>
      <c r="Y2113">
        <v>0.64339970000000002</v>
      </c>
      <c r="Z2113">
        <v>0</v>
      </c>
      <c r="AA2113">
        <v>0</v>
      </c>
      <c r="AB2113">
        <v>0</v>
      </c>
      <c r="AC2113">
        <v>1.2501629999999999</v>
      </c>
      <c r="AD2113">
        <v>0</v>
      </c>
      <c r="AE2113">
        <v>0</v>
      </c>
      <c r="AF2113">
        <v>1.8935626999999999</v>
      </c>
    </row>
    <row r="2114" spans="1:32" x14ac:dyDescent="0.3">
      <c r="A2114">
        <v>2802490</v>
      </c>
      <c r="B2114">
        <v>1</v>
      </c>
      <c r="C2114" t="s">
        <v>82</v>
      </c>
      <c r="D2114" t="s">
        <v>87</v>
      </c>
      <c r="E2114" t="s">
        <v>7965</v>
      </c>
      <c r="F2114" t="s">
        <v>7966</v>
      </c>
      <c r="G2114" t="s">
        <v>31552</v>
      </c>
      <c r="H2114" t="s">
        <v>665</v>
      </c>
      <c r="I2114" t="s">
        <v>78</v>
      </c>
      <c r="J2114" t="s">
        <v>135</v>
      </c>
      <c r="K2114" t="s">
        <v>22</v>
      </c>
      <c r="L2114" t="s">
        <v>136</v>
      </c>
      <c r="M2114" t="s">
        <v>7967</v>
      </c>
      <c r="N2114" t="s">
        <v>7968</v>
      </c>
      <c r="O2114">
        <v>2.2780555555555555</v>
      </c>
      <c r="P2114">
        <v>0</v>
      </c>
      <c r="Q2114">
        <v>215</v>
      </c>
      <c r="R2114">
        <v>0</v>
      </c>
      <c r="S2114">
        <v>0</v>
      </c>
      <c r="T2114">
        <v>0</v>
      </c>
      <c r="U2114">
        <v>9</v>
      </c>
      <c r="V2114">
        <v>0</v>
      </c>
      <c r="W2114">
        <v>0</v>
      </c>
      <c r="X2114">
        <v>0</v>
      </c>
      <c r="Y2114">
        <v>167.71665999999999</v>
      </c>
      <c r="Z2114">
        <v>0</v>
      </c>
      <c r="AA2114">
        <v>0</v>
      </c>
      <c r="AB2114">
        <v>0</v>
      </c>
      <c r="AC2114">
        <v>16.777560000000001</v>
      </c>
      <c r="AD2114">
        <v>0</v>
      </c>
      <c r="AE2114">
        <v>0</v>
      </c>
      <c r="AF2114">
        <v>184.49422999999999</v>
      </c>
    </row>
    <row r="2115" spans="1:32" x14ac:dyDescent="0.3">
      <c r="A2115">
        <v>2802482</v>
      </c>
      <c r="B2115">
        <v>1</v>
      </c>
      <c r="C2115" t="s">
        <v>82</v>
      </c>
      <c r="D2115" t="s">
        <v>84</v>
      </c>
      <c r="E2115" t="s">
        <v>7969</v>
      </c>
      <c r="F2115" t="s">
        <v>7970</v>
      </c>
      <c r="G2115" t="s">
        <v>31545</v>
      </c>
      <c r="H2115" t="s">
        <v>134</v>
      </c>
      <c r="I2115" t="s">
        <v>79</v>
      </c>
      <c r="J2115" t="s">
        <v>135</v>
      </c>
      <c r="K2115" t="s">
        <v>22</v>
      </c>
      <c r="L2115" t="s">
        <v>136</v>
      </c>
      <c r="M2115" t="s">
        <v>7971</v>
      </c>
      <c r="N2115" t="s">
        <v>7972</v>
      </c>
      <c r="O2115">
        <v>0.36472222222222223</v>
      </c>
      <c r="P2115">
        <v>6</v>
      </c>
      <c r="Q2115">
        <v>2573</v>
      </c>
      <c r="R2115">
        <v>8</v>
      </c>
      <c r="S2115">
        <v>22</v>
      </c>
      <c r="T2115">
        <v>59</v>
      </c>
      <c r="U2115">
        <v>212</v>
      </c>
      <c r="V2115">
        <v>9</v>
      </c>
      <c r="W2115">
        <v>3</v>
      </c>
      <c r="X2115">
        <v>0.94601875999999996</v>
      </c>
      <c r="Y2115">
        <v>221.32057</v>
      </c>
      <c r="Z2115">
        <v>28.365866</v>
      </c>
      <c r="AA2115">
        <v>1.2622007</v>
      </c>
      <c r="AB2115">
        <v>213.39660000000001</v>
      </c>
      <c r="AC2115">
        <v>52.13541</v>
      </c>
      <c r="AD2115">
        <v>99.882903999999996</v>
      </c>
      <c r="AE2115">
        <v>1.0686306999999999</v>
      </c>
      <c r="AF2115">
        <v>618.37823000000003</v>
      </c>
    </row>
    <row r="2116" spans="1:32" x14ac:dyDescent="0.3">
      <c r="A2116">
        <v>2802470</v>
      </c>
      <c r="B2116">
        <v>2</v>
      </c>
      <c r="C2116" t="s">
        <v>83</v>
      </c>
      <c r="D2116" t="s">
        <v>129</v>
      </c>
      <c r="E2116" t="s">
        <v>7973</v>
      </c>
      <c r="F2116" t="s">
        <v>7974</v>
      </c>
      <c r="G2116" t="s">
        <v>31552</v>
      </c>
      <c r="H2116" t="s">
        <v>145</v>
      </c>
      <c r="I2116" t="s">
        <v>78</v>
      </c>
      <c r="J2116" t="s">
        <v>135</v>
      </c>
      <c r="K2116" t="s">
        <v>22</v>
      </c>
      <c r="L2116" t="s">
        <v>136</v>
      </c>
      <c r="M2116" t="s">
        <v>7975</v>
      </c>
      <c r="N2116" t="s">
        <v>7976</v>
      </c>
      <c r="O2116">
        <v>0.16222222222222221</v>
      </c>
      <c r="P2116">
        <v>0</v>
      </c>
      <c r="Q2116">
        <v>876</v>
      </c>
      <c r="R2116">
        <v>0</v>
      </c>
      <c r="S2116">
        <v>0</v>
      </c>
      <c r="T2116">
        <v>0</v>
      </c>
      <c r="U2116">
        <v>81</v>
      </c>
      <c r="V2116">
        <v>0</v>
      </c>
      <c r="W2116">
        <v>1</v>
      </c>
      <c r="X2116">
        <v>0</v>
      </c>
      <c r="Y2116">
        <v>22.252638000000001</v>
      </c>
      <c r="Z2116">
        <v>0</v>
      </c>
      <c r="AA2116">
        <v>0</v>
      </c>
      <c r="AB2116">
        <v>0</v>
      </c>
      <c r="AC2116">
        <v>7.4667120000000002</v>
      </c>
      <c r="AD2116">
        <v>0</v>
      </c>
      <c r="AE2116">
        <v>0.88002259999999999</v>
      </c>
      <c r="AF2116">
        <v>30.599373</v>
      </c>
    </row>
    <row r="2117" spans="1:32" x14ac:dyDescent="0.3">
      <c r="A2117">
        <v>2802443</v>
      </c>
      <c r="B2117">
        <v>1</v>
      </c>
      <c r="C2117" t="s">
        <v>83</v>
      </c>
      <c r="D2117" t="s">
        <v>123</v>
      </c>
      <c r="E2117" t="s">
        <v>6966</v>
      </c>
      <c r="F2117" t="s">
        <v>6967</v>
      </c>
      <c r="G2117" t="s">
        <v>31546</v>
      </c>
      <c r="H2117" t="s">
        <v>643</v>
      </c>
      <c r="I2117" t="s">
        <v>78</v>
      </c>
      <c r="J2117" t="s">
        <v>135</v>
      </c>
      <c r="K2117" t="s">
        <v>22</v>
      </c>
      <c r="L2117" t="s">
        <v>186</v>
      </c>
      <c r="M2117" t="s">
        <v>7977</v>
      </c>
      <c r="N2117" t="s">
        <v>7978</v>
      </c>
      <c r="O2117">
        <v>2.9308333333333332</v>
      </c>
      <c r="P2117">
        <v>0</v>
      </c>
      <c r="Q2117">
        <v>2</v>
      </c>
      <c r="R2117">
        <v>0</v>
      </c>
      <c r="S2117">
        <v>0</v>
      </c>
      <c r="T2117">
        <v>0</v>
      </c>
      <c r="U2117">
        <v>2</v>
      </c>
      <c r="V2117">
        <v>0</v>
      </c>
      <c r="W2117">
        <v>0</v>
      </c>
      <c r="X2117">
        <v>0</v>
      </c>
      <c r="Y2117">
        <v>1.7566698000000001</v>
      </c>
      <c r="Z2117">
        <v>0</v>
      </c>
      <c r="AA2117">
        <v>0</v>
      </c>
      <c r="AB2117">
        <v>0</v>
      </c>
      <c r="AC2117">
        <v>0.75033426000000003</v>
      </c>
      <c r="AD2117">
        <v>0</v>
      </c>
      <c r="AE2117">
        <v>0</v>
      </c>
      <c r="AF2117">
        <v>2.5070039999999998</v>
      </c>
    </row>
    <row r="2118" spans="1:32" x14ac:dyDescent="0.3">
      <c r="A2118">
        <v>2802444</v>
      </c>
      <c r="B2118">
        <v>1</v>
      </c>
      <c r="C2118" t="s">
        <v>82</v>
      </c>
      <c r="D2118" t="s">
        <v>106</v>
      </c>
      <c r="E2118" t="s">
        <v>2148</v>
      </c>
      <c r="F2118" t="s">
        <v>2149</v>
      </c>
      <c r="G2118" t="s">
        <v>31546</v>
      </c>
      <c r="H2118" t="s">
        <v>643</v>
      </c>
      <c r="I2118" t="s">
        <v>78</v>
      </c>
      <c r="J2118" t="s">
        <v>135</v>
      </c>
      <c r="K2118" t="s">
        <v>22</v>
      </c>
      <c r="L2118" t="s">
        <v>186</v>
      </c>
      <c r="M2118" t="s">
        <v>7979</v>
      </c>
      <c r="N2118" t="s">
        <v>7980</v>
      </c>
      <c r="O2118">
        <v>7.2122222222222225</v>
      </c>
      <c r="P2118">
        <v>0</v>
      </c>
      <c r="Q2118">
        <v>59</v>
      </c>
      <c r="R2118">
        <v>0</v>
      </c>
      <c r="S2118">
        <v>0</v>
      </c>
      <c r="T2118">
        <v>0</v>
      </c>
      <c r="U2118">
        <v>15</v>
      </c>
      <c r="V2118">
        <v>0</v>
      </c>
      <c r="W2118">
        <v>0</v>
      </c>
      <c r="X2118">
        <v>0</v>
      </c>
      <c r="Y2118">
        <v>81.145380000000003</v>
      </c>
      <c r="Z2118">
        <v>0</v>
      </c>
      <c r="AA2118">
        <v>0</v>
      </c>
      <c r="AB2118">
        <v>0</v>
      </c>
      <c r="AC2118">
        <v>63.19115</v>
      </c>
      <c r="AD2118">
        <v>0</v>
      </c>
      <c r="AE2118">
        <v>0</v>
      </c>
      <c r="AF2118">
        <v>144.33653000000001</v>
      </c>
    </row>
    <row r="2119" spans="1:32" x14ac:dyDescent="0.3">
      <c r="A2119">
        <v>2802485</v>
      </c>
      <c r="B2119">
        <v>1</v>
      </c>
      <c r="C2119" t="s">
        <v>82</v>
      </c>
      <c r="D2119" t="s">
        <v>84</v>
      </c>
      <c r="E2119" t="s">
        <v>7981</v>
      </c>
      <c r="F2119" t="s">
        <v>7982</v>
      </c>
      <c r="G2119" t="s">
        <v>31547</v>
      </c>
      <c r="H2119" t="s">
        <v>134</v>
      </c>
      <c r="I2119" t="s">
        <v>79</v>
      </c>
      <c r="J2119" t="s">
        <v>135</v>
      </c>
      <c r="K2119" t="s">
        <v>22</v>
      </c>
      <c r="L2119" t="s">
        <v>136</v>
      </c>
      <c r="M2119" t="s">
        <v>7983</v>
      </c>
      <c r="N2119" t="s">
        <v>7984</v>
      </c>
      <c r="O2119">
        <v>0.12916666666666668</v>
      </c>
      <c r="P2119">
        <v>6</v>
      </c>
      <c r="Q2119">
        <v>2573</v>
      </c>
      <c r="R2119">
        <v>8</v>
      </c>
      <c r="S2119">
        <v>22</v>
      </c>
      <c r="T2119">
        <v>59</v>
      </c>
      <c r="U2119">
        <v>212</v>
      </c>
      <c r="V2119">
        <v>9</v>
      </c>
      <c r="W2119">
        <v>3</v>
      </c>
      <c r="X2119">
        <v>0.33503329999999998</v>
      </c>
      <c r="Y2119">
        <v>78.380859999999998</v>
      </c>
      <c r="Z2119">
        <v>10.045794000000001</v>
      </c>
      <c r="AA2119">
        <v>0.44700938000000001</v>
      </c>
      <c r="AB2119">
        <v>75.574579999999997</v>
      </c>
      <c r="AC2119">
        <v>18.463797</v>
      </c>
      <c r="AD2119">
        <v>35.373609999999999</v>
      </c>
      <c r="AE2119">
        <v>0.37845640000000003</v>
      </c>
      <c r="AF2119">
        <v>218.99913000000001</v>
      </c>
    </row>
    <row r="2120" spans="1:32" x14ac:dyDescent="0.3">
      <c r="A2120">
        <v>2802430</v>
      </c>
      <c r="B2120">
        <v>1</v>
      </c>
      <c r="C2120" t="s">
        <v>83</v>
      </c>
      <c r="D2120" t="s">
        <v>116</v>
      </c>
      <c r="E2120" t="s">
        <v>7985</v>
      </c>
      <c r="F2120" t="s">
        <v>7986</v>
      </c>
      <c r="G2120" t="s">
        <v>31548</v>
      </c>
      <c r="H2120" t="s">
        <v>893</v>
      </c>
      <c r="I2120" t="s">
        <v>78</v>
      </c>
      <c r="J2120" t="s">
        <v>135</v>
      </c>
      <c r="K2120" t="s">
        <v>22</v>
      </c>
      <c r="L2120" t="s">
        <v>136</v>
      </c>
      <c r="M2120" t="s">
        <v>7987</v>
      </c>
      <c r="N2120" t="s">
        <v>7988</v>
      </c>
      <c r="O2120">
        <v>4.7394444444444446</v>
      </c>
      <c r="P2120">
        <v>0</v>
      </c>
      <c r="Q2120">
        <v>5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7.2145349999999997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7.2145349999999997</v>
      </c>
    </row>
    <row r="2121" spans="1:32" x14ac:dyDescent="0.3">
      <c r="A2121">
        <v>2802401</v>
      </c>
      <c r="B2121">
        <v>1</v>
      </c>
      <c r="C2121" t="s">
        <v>82</v>
      </c>
      <c r="D2121" t="s">
        <v>100</v>
      </c>
      <c r="E2121" t="s">
        <v>7989</v>
      </c>
      <c r="F2121" t="s">
        <v>7990</v>
      </c>
      <c r="G2121" t="s">
        <v>31548</v>
      </c>
      <c r="H2121" t="s">
        <v>893</v>
      </c>
      <c r="I2121" t="s">
        <v>78</v>
      </c>
      <c r="J2121" t="s">
        <v>135</v>
      </c>
      <c r="K2121" t="s">
        <v>22</v>
      </c>
      <c r="L2121" t="s">
        <v>136</v>
      </c>
      <c r="M2121" t="s">
        <v>7991</v>
      </c>
      <c r="N2121" t="s">
        <v>7992</v>
      </c>
      <c r="O2121">
        <v>2.1983333333333333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1.89489</v>
      </c>
      <c r="AD2121">
        <v>0</v>
      </c>
      <c r="AE2121">
        <v>0</v>
      </c>
      <c r="AF2121">
        <v>1.89489</v>
      </c>
    </row>
    <row r="2122" spans="1:32" x14ac:dyDescent="0.3">
      <c r="A2122">
        <v>2802410</v>
      </c>
      <c r="B2122">
        <v>1</v>
      </c>
      <c r="C2122" t="s">
        <v>82</v>
      </c>
      <c r="D2122" t="s">
        <v>108</v>
      </c>
      <c r="E2122" t="s">
        <v>7993</v>
      </c>
      <c r="F2122" t="s">
        <v>7994</v>
      </c>
      <c r="G2122" t="s">
        <v>31546</v>
      </c>
      <c r="H2122" t="s">
        <v>223</v>
      </c>
      <c r="I2122" t="s">
        <v>78</v>
      </c>
      <c r="J2122" t="s">
        <v>135</v>
      </c>
      <c r="K2122" t="s">
        <v>22</v>
      </c>
      <c r="L2122" t="s">
        <v>136</v>
      </c>
      <c r="M2122" t="s">
        <v>7995</v>
      </c>
      <c r="N2122" t="s">
        <v>7996</v>
      </c>
      <c r="O2122">
        <v>2.8419444444444446</v>
      </c>
      <c r="P2122">
        <v>0</v>
      </c>
      <c r="Q2122">
        <v>8</v>
      </c>
      <c r="R2122">
        <v>0</v>
      </c>
      <c r="S2122">
        <v>3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5.3636999999999997</v>
      </c>
      <c r="Z2122">
        <v>0</v>
      </c>
      <c r="AA2122">
        <v>8.6652299999999993</v>
      </c>
      <c r="AB2122">
        <v>0</v>
      </c>
      <c r="AC2122">
        <v>0</v>
      </c>
      <c r="AD2122">
        <v>0</v>
      </c>
      <c r="AE2122">
        <v>0</v>
      </c>
      <c r="AF2122">
        <v>14.028930000000001</v>
      </c>
    </row>
    <row r="2123" spans="1:32" x14ac:dyDescent="0.3">
      <c r="A2123">
        <v>2802397</v>
      </c>
      <c r="B2123">
        <v>1</v>
      </c>
      <c r="C2123" t="s">
        <v>82</v>
      </c>
      <c r="D2123" t="s">
        <v>88</v>
      </c>
      <c r="E2123" t="s">
        <v>7997</v>
      </c>
      <c r="F2123" t="s">
        <v>7998</v>
      </c>
      <c r="G2123" t="s">
        <v>31549</v>
      </c>
      <c r="H2123" t="s">
        <v>648</v>
      </c>
      <c r="I2123" t="s">
        <v>79</v>
      </c>
      <c r="J2123" t="s">
        <v>135</v>
      </c>
      <c r="K2123" t="s">
        <v>22</v>
      </c>
      <c r="L2123" t="s">
        <v>186</v>
      </c>
      <c r="M2123" t="s">
        <v>7999</v>
      </c>
      <c r="N2123" t="s">
        <v>8000</v>
      </c>
      <c r="O2123">
        <v>5.8347222222222221</v>
      </c>
      <c r="P2123">
        <v>1</v>
      </c>
      <c r="Q2123">
        <v>369</v>
      </c>
      <c r="R2123">
        <v>11</v>
      </c>
      <c r="S2123">
        <v>174</v>
      </c>
      <c r="T2123">
        <v>7</v>
      </c>
      <c r="U2123">
        <v>58</v>
      </c>
      <c r="V2123">
        <v>4</v>
      </c>
      <c r="W2123">
        <v>0</v>
      </c>
      <c r="X2123">
        <v>4.9580729999999997</v>
      </c>
      <c r="Y2123">
        <v>249.90186</v>
      </c>
      <c r="Z2123">
        <v>18.959316000000001</v>
      </c>
      <c r="AA2123">
        <v>435.66345000000001</v>
      </c>
      <c r="AB2123">
        <v>50.418166999999997</v>
      </c>
      <c r="AC2123">
        <v>113.88909</v>
      </c>
      <c r="AD2123">
        <v>2343.3914</v>
      </c>
      <c r="AE2123">
        <v>0</v>
      </c>
      <c r="AF2123">
        <v>3217.1812</v>
      </c>
    </row>
    <row r="2124" spans="1:32" x14ac:dyDescent="0.3">
      <c r="A2124">
        <v>2802396</v>
      </c>
      <c r="B2124">
        <v>1</v>
      </c>
      <c r="C2124" t="s">
        <v>82</v>
      </c>
      <c r="D2124" t="s">
        <v>88</v>
      </c>
      <c r="E2124" t="s">
        <v>8001</v>
      </c>
      <c r="F2124" t="s">
        <v>8002</v>
      </c>
      <c r="G2124" t="s">
        <v>31552</v>
      </c>
      <c r="H2124" t="s">
        <v>145</v>
      </c>
      <c r="I2124" t="s">
        <v>78</v>
      </c>
      <c r="J2124" t="s">
        <v>135</v>
      </c>
      <c r="K2124" t="s">
        <v>22</v>
      </c>
      <c r="L2124" t="s">
        <v>136</v>
      </c>
      <c r="M2124" t="s">
        <v>8003</v>
      </c>
      <c r="N2124" t="s">
        <v>8004</v>
      </c>
      <c r="O2124">
        <v>0.54333333333333333</v>
      </c>
      <c r="P2124">
        <v>0</v>
      </c>
      <c r="Q2124">
        <v>782</v>
      </c>
      <c r="R2124">
        <v>0</v>
      </c>
      <c r="S2124">
        <v>0</v>
      </c>
      <c r="T2124">
        <v>0</v>
      </c>
      <c r="U2124">
        <v>84</v>
      </c>
      <c r="V2124">
        <v>0</v>
      </c>
      <c r="W2124">
        <v>0</v>
      </c>
      <c r="X2124">
        <v>0</v>
      </c>
      <c r="Y2124">
        <v>102.43839</v>
      </c>
      <c r="Z2124">
        <v>0</v>
      </c>
      <c r="AA2124">
        <v>0</v>
      </c>
      <c r="AB2124">
        <v>0</v>
      </c>
      <c r="AC2124">
        <v>19.482496000000001</v>
      </c>
      <c r="AD2124">
        <v>0</v>
      </c>
      <c r="AE2124">
        <v>0</v>
      </c>
      <c r="AF2124">
        <v>121.92089</v>
      </c>
    </row>
    <row r="2125" spans="1:32" x14ac:dyDescent="0.3">
      <c r="A2125">
        <v>2802400</v>
      </c>
      <c r="B2125">
        <v>1</v>
      </c>
      <c r="C2125" t="s">
        <v>82</v>
      </c>
      <c r="D2125" t="s">
        <v>90</v>
      </c>
      <c r="E2125" t="s">
        <v>8005</v>
      </c>
      <c r="F2125" t="s">
        <v>8006</v>
      </c>
      <c r="G2125" t="s">
        <v>31551</v>
      </c>
      <c r="H2125" t="s">
        <v>643</v>
      </c>
      <c r="I2125" t="s">
        <v>79</v>
      </c>
      <c r="J2125" t="s">
        <v>135</v>
      </c>
      <c r="K2125" t="s">
        <v>22</v>
      </c>
      <c r="L2125" t="s">
        <v>186</v>
      </c>
      <c r="M2125" t="s">
        <v>8007</v>
      </c>
      <c r="N2125" t="s">
        <v>8008</v>
      </c>
      <c r="O2125">
        <v>9.1527777777777786</v>
      </c>
      <c r="P2125">
        <v>0</v>
      </c>
      <c r="Q2125">
        <v>1087</v>
      </c>
      <c r="R2125">
        <v>0</v>
      </c>
      <c r="S2125">
        <v>0</v>
      </c>
      <c r="T2125">
        <v>0</v>
      </c>
      <c r="U2125">
        <v>60</v>
      </c>
      <c r="V2125">
        <v>0</v>
      </c>
      <c r="W2125">
        <v>0</v>
      </c>
      <c r="X2125">
        <v>0</v>
      </c>
      <c r="Y2125">
        <v>2356.8544999999999</v>
      </c>
      <c r="Z2125">
        <v>0</v>
      </c>
      <c r="AA2125">
        <v>0</v>
      </c>
      <c r="AB2125">
        <v>0</v>
      </c>
      <c r="AC2125">
        <v>398.69799999999998</v>
      </c>
      <c r="AD2125">
        <v>0</v>
      </c>
      <c r="AE2125">
        <v>0</v>
      </c>
      <c r="AF2125">
        <v>2755.5524999999998</v>
      </c>
    </row>
    <row r="2126" spans="1:32" x14ac:dyDescent="0.3">
      <c r="A2126">
        <v>2802395</v>
      </c>
      <c r="B2126">
        <v>1</v>
      </c>
      <c r="C2126" t="s">
        <v>83</v>
      </c>
      <c r="D2126" t="s">
        <v>120</v>
      </c>
      <c r="E2126" t="s">
        <v>8009</v>
      </c>
      <c r="F2126" t="s">
        <v>8010</v>
      </c>
      <c r="G2126" t="s">
        <v>31551</v>
      </c>
      <c r="H2126" t="s">
        <v>648</v>
      </c>
      <c r="I2126" t="s">
        <v>79</v>
      </c>
      <c r="J2126" t="s">
        <v>135</v>
      </c>
      <c r="K2126" t="s">
        <v>22</v>
      </c>
      <c r="L2126" t="s">
        <v>186</v>
      </c>
      <c r="M2126" t="s">
        <v>8011</v>
      </c>
      <c r="N2126" t="s">
        <v>8012</v>
      </c>
      <c r="O2126">
        <v>0.57027777777777777</v>
      </c>
      <c r="P2126">
        <v>0</v>
      </c>
      <c r="Q2126">
        <v>2280</v>
      </c>
      <c r="R2126">
        <v>0</v>
      </c>
      <c r="S2126">
        <v>0</v>
      </c>
      <c r="T2126">
        <v>0</v>
      </c>
      <c r="U2126">
        <v>427</v>
      </c>
      <c r="V2126">
        <v>0</v>
      </c>
      <c r="W2126">
        <v>1</v>
      </c>
      <c r="X2126">
        <v>0</v>
      </c>
      <c r="Y2126">
        <v>235.17592999999999</v>
      </c>
      <c r="Z2126">
        <v>0</v>
      </c>
      <c r="AA2126">
        <v>0</v>
      </c>
      <c r="AB2126">
        <v>0</v>
      </c>
      <c r="AC2126">
        <v>81.885149999999996</v>
      </c>
      <c r="AD2126">
        <v>0</v>
      </c>
      <c r="AE2126">
        <v>0.25448513</v>
      </c>
      <c r="AF2126">
        <v>317.31558000000001</v>
      </c>
    </row>
    <row r="2127" spans="1:32" x14ac:dyDescent="0.3">
      <c r="A2127">
        <v>2802337</v>
      </c>
      <c r="B2127">
        <v>1</v>
      </c>
      <c r="C2127" t="s">
        <v>82</v>
      </c>
      <c r="D2127" t="s">
        <v>104</v>
      </c>
      <c r="E2127" t="s">
        <v>7620</v>
      </c>
      <c r="F2127" t="s">
        <v>7621</v>
      </c>
      <c r="G2127" t="s">
        <v>31550</v>
      </c>
      <c r="H2127" t="s">
        <v>643</v>
      </c>
      <c r="I2127" t="s">
        <v>78</v>
      </c>
      <c r="J2127" t="s">
        <v>135</v>
      </c>
      <c r="K2127" t="s">
        <v>22</v>
      </c>
      <c r="L2127" t="s">
        <v>186</v>
      </c>
      <c r="M2127" t="s">
        <v>8013</v>
      </c>
      <c r="N2127" t="s">
        <v>8014</v>
      </c>
      <c r="O2127">
        <v>4.0999999999999996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50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87.365099999999998</v>
      </c>
      <c r="AD2127">
        <v>0</v>
      </c>
      <c r="AE2127">
        <v>0</v>
      </c>
      <c r="AF2127">
        <v>87.365099999999998</v>
      </c>
    </row>
    <row r="2128" spans="1:32" x14ac:dyDescent="0.3">
      <c r="A2128">
        <v>2802318</v>
      </c>
      <c r="B2128">
        <v>1</v>
      </c>
      <c r="C2128" t="s">
        <v>82</v>
      </c>
      <c r="D2128" t="s">
        <v>90</v>
      </c>
      <c r="E2128" t="s">
        <v>3432</v>
      </c>
      <c r="F2128" t="s">
        <v>3433</v>
      </c>
      <c r="G2128" t="s">
        <v>31546</v>
      </c>
      <c r="H2128" t="s">
        <v>1297</v>
      </c>
      <c r="I2128" t="s">
        <v>78</v>
      </c>
      <c r="J2128" t="s">
        <v>135</v>
      </c>
      <c r="K2128" t="s">
        <v>22</v>
      </c>
      <c r="L2128" t="s">
        <v>136</v>
      </c>
      <c r="M2128" t="s">
        <v>8015</v>
      </c>
      <c r="N2128" t="s">
        <v>8016</v>
      </c>
      <c r="O2128">
        <v>2.5644444444444443</v>
      </c>
      <c r="P2128">
        <v>0</v>
      </c>
      <c r="Q2128">
        <v>137</v>
      </c>
      <c r="R2128">
        <v>0</v>
      </c>
      <c r="S2128">
        <v>0</v>
      </c>
      <c r="T2128">
        <v>0</v>
      </c>
      <c r="U2128">
        <v>3</v>
      </c>
      <c r="V2128">
        <v>0</v>
      </c>
      <c r="W2128">
        <v>0</v>
      </c>
      <c r="X2128">
        <v>0</v>
      </c>
      <c r="Y2128">
        <v>176.02715000000001</v>
      </c>
      <c r="Z2128">
        <v>0</v>
      </c>
      <c r="AA2128">
        <v>0</v>
      </c>
      <c r="AB2128">
        <v>0</v>
      </c>
      <c r="AC2128">
        <v>16.613495</v>
      </c>
      <c r="AD2128">
        <v>0</v>
      </c>
      <c r="AE2128">
        <v>0</v>
      </c>
      <c r="AF2128">
        <v>192.64063999999999</v>
      </c>
    </row>
    <row r="2129" spans="1:32" x14ac:dyDescent="0.3">
      <c r="A2129">
        <v>2802326</v>
      </c>
      <c r="B2129">
        <v>1</v>
      </c>
      <c r="C2129" t="s">
        <v>82</v>
      </c>
      <c r="D2129" t="s">
        <v>106</v>
      </c>
      <c r="E2129" t="s">
        <v>8017</v>
      </c>
      <c r="F2129" t="s">
        <v>8018</v>
      </c>
      <c r="G2129" t="s">
        <v>31548</v>
      </c>
      <c r="H2129" t="s">
        <v>311</v>
      </c>
      <c r="I2129" t="s">
        <v>78</v>
      </c>
      <c r="J2129" t="s">
        <v>135</v>
      </c>
      <c r="K2129" t="s">
        <v>22</v>
      </c>
      <c r="L2129" t="s">
        <v>136</v>
      </c>
      <c r="M2129" t="s">
        <v>8019</v>
      </c>
      <c r="N2129" t="s">
        <v>8020</v>
      </c>
      <c r="O2129">
        <v>1.9083333333333334</v>
      </c>
      <c r="P2129">
        <v>0</v>
      </c>
      <c r="Q2129">
        <v>11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6.6134944000000004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6.6134944000000004</v>
      </c>
    </row>
    <row r="2130" spans="1:32" x14ac:dyDescent="0.3">
      <c r="A2130">
        <v>2802315</v>
      </c>
      <c r="B2130">
        <v>1</v>
      </c>
      <c r="C2130" t="s">
        <v>82</v>
      </c>
      <c r="D2130" t="s">
        <v>106</v>
      </c>
      <c r="E2130" t="s">
        <v>8021</v>
      </c>
      <c r="F2130" t="s">
        <v>8022</v>
      </c>
      <c r="G2130" t="s">
        <v>31546</v>
      </c>
      <c r="H2130" t="s">
        <v>223</v>
      </c>
      <c r="I2130" t="s">
        <v>78</v>
      </c>
      <c r="J2130" t="s">
        <v>135</v>
      </c>
      <c r="K2130" t="s">
        <v>22</v>
      </c>
      <c r="L2130" t="s">
        <v>136</v>
      </c>
      <c r="M2130" t="s">
        <v>8023</v>
      </c>
      <c r="N2130" t="s">
        <v>8024</v>
      </c>
      <c r="O2130">
        <v>1.2402777777777778</v>
      </c>
      <c r="P2130">
        <v>0</v>
      </c>
      <c r="Q2130">
        <v>132</v>
      </c>
      <c r="R2130">
        <v>0</v>
      </c>
      <c r="S2130">
        <v>0</v>
      </c>
      <c r="T2130">
        <v>0</v>
      </c>
      <c r="U2130">
        <v>4</v>
      </c>
      <c r="V2130">
        <v>0</v>
      </c>
      <c r="W2130">
        <v>0</v>
      </c>
      <c r="X2130">
        <v>0</v>
      </c>
      <c r="Y2130">
        <v>61.335000000000001</v>
      </c>
      <c r="Z2130">
        <v>0</v>
      </c>
      <c r="AA2130">
        <v>0</v>
      </c>
      <c r="AB2130">
        <v>0</v>
      </c>
      <c r="AC2130">
        <v>1.1833514999999999</v>
      </c>
      <c r="AD2130">
        <v>0</v>
      </c>
      <c r="AE2130">
        <v>0</v>
      </c>
      <c r="AF2130">
        <v>62.518352999999998</v>
      </c>
    </row>
    <row r="2131" spans="1:32" x14ac:dyDescent="0.3">
      <c r="A2131">
        <v>2802266</v>
      </c>
      <c r="B2131">
        <v>1</v>
      </c>
      <c r="C2131" t="s">
        <v>83</v>
      </c>
      <c r="D2131" t="s">
        <v>115</v>
      </c>
      <c r="E2131" t="s">
        <v>8025</v>
      </c>
      <c r="F2131" t="s">
        <v>8026</v>
      </c>
      <c r="G2131" t="s">
        <v>31548</v>
      </c>
      <c r="H2131" t="s">
        <v>311</v>
      </c>
      <c r="I2131" t="s">
        <v>78</v>
      </c>
      <c r="J2131" t="s">
        <v>135</v>
      </c>
      <c r="K2131" t="s">
        <v>22</v>
      </c>
      <c r="L2131" t="s">
        <v>136</v>
      </c>
      <c r="M2131" t="s">
        <v>8027</v>
      </c>
      <c r="N2131" t="s">
        <v>8028</v>
      </c>
      <c r="O2131">
        <v>1.1891666666666667</v>
      </c>
      <c r="P2131">
        <v>0</v>
      </c>
      <c r="Q2131">
        <v>9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2.0295043000000001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2.0295043000000001</v>
      </c>
    </row>
    <row r="2132" spans="1:32" x14ac:dyDescent="0.3">
      <c r="A2132">
        <v>2802278</v>
      </c>
      <c r="B2132">
        <v>1</v>
      </c>
      <c r="C2132" t="s">
        <v>82</v>
      </c>
      <c r="D2132" t="s">
        <v>98</v>
      </c>
      <c r="E2132" t="s">
        <v>3016</v>
      </c>
      <c r="F2132" t="s">
        <v>3017</v>
      </c>
      <c r="G2132" t="s">
        <v>31548</v>
      </c>
      <c r="H2132" t="s">
        <v>893</v>
      </c>
      <c r="I2132" t="s">
        <v>78</v>
      </c>
      <c r="J2132" t="s">
        <v>135</v>
      </c>
      <c r="K2132" t="s">
        <v>22</v>
      </c>
      <c r="L2132" t="s">
        <v>136</v>
      </c>
      <c r="M2132" t="s">
        <v>8029</v>
      </c>
      <c r="N2132" t="s">
        <v>8030</v>
      </c>
      <c r="O2132">
        <v>1.788888888888889</v>
      </c>
      <c r="P2132">
        <v>0</v>
      </c>
      <c r="Q2132">
        <v>11</v>
      </c>
      <c r="R2132">
        <v>0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0</v>
      </c>
      <c r="Y2132">
        <v>3.8752583999999999</v>
      </c>
      <c r="Z2132">
        <v>0</v>
      </c>
      <c r="AA2132">
        <v>0</v>
      </c>
      <c r="AB2132">
        <v>0</v>
      </c>
      <c r="AC2132">
        <v>0.20551560999999999</v>
      </c>
      <c r="AD2132">
        <v>0</v>
      </c>
      <c r="AE2132">
        <v>0</v>
      </c>
      <c r="AF2132">
        <v>4.0807742999999999</v>
      </c>
    </row>
    <row r="2133" spans="1:32" x14ac:dyDescent="0.3">
      <c r="A2133">
        <v>2802279</v>
      </c>
      <c r="B2133">
        <v>1</v>
      </c>
      <c r="C2133" t="s">
        <v>83</v>
      </c>
      <c r="D2133" t="s">
        <v>117</v>
      </c>
      <c r="E2133" t="s">
        <v>8031</v>
      </c>
      <c r="F2133" t="s">
        <v>8032</v>
      </c>
      <c r="G2133" t="s">
        <v>31551</v>
      </c>
      <c r="H2133" t="s">
        <v>672</v>
      </c>
      <c r="I2133" t="s">
        <v>79</v>
      </c>
      <c r="J2133" t="s">
        <v>135</v>
      </c>
      <c r="K2133" t="s">
        <v>22</v>
      </c>
      <c r="L2133" t="s">
        <v>136</v>
      </c>
      <c r="M2133" t="s">
        <v>8033</v>
      </c>
      <c r="N2133" t="s">
        <v>8034</v>
      </c>
      <c r="O2133">
        <v>1.0983333333333334</v>
      </c>
      <c r="P2133">
        <v>0</v>
      </c>
      <c r="Q2133">
        <v>69</v>
      </c>
      <c r="R2133">
        <v>0</v>
      </c>
      <c r="S2133">
        <v>3</v>
      </c>
      <c r="T2133">
        <v>0</v>
      </c>
      <c r="U2133">
        <v>6</v>
      </c>
      <c r="V2133">
        <v>0</v>
      </c>
      <c r="W2133">
        <v>0</v>
      </c>
      <c r="X2133">
        <v>0</v>
      </c>
      <c r="Y2133">
        <v>4.5105123999999996</v>
      </c>
      <c r="Z2133">
        <v>0</v>
      </c>
      <c r="AA2133">
        <v>0</v>
      </c>
      <c r="AB2133">
        <v>0</v>
      </c>
      <c r="AC2133">
        <v>4.1851890000000003E-2</v>
      </c>
      <c r="AD2133">
        <v>0</v>
      </c>
      <c r="AE2133">
        <v>0</v>
      </c>
      <c r="AF2133">
        <v>4.5523642999999998</v>
      </c>
    </row>
    <row r="2134" spans="1:32" x14ac:dyDescent="0.3">
      <c r="A2134">
        <v>2802286</v>
      </c>
      <c r="B2134">
        <v>1</v>
      </c>
      <c r="C2134" t="s">
        <v>83</v>
      </c>
      <c r="D2134" t="s">
        <v>116</v>
      </c>
      <c r="E2134" t="s">
        <v>8035</v>
      </c>
      <c r="F2134" t="s">
        <v>8036</v>
      </c>
      <c r="G2134" t="s">
        <v>31548</v>
      </c>
      <c r="H2134" t="s">
        <v>893</v>
      </c>
      <c r="I2134" t="s">
        <v>78</v>
      </c>
      <c r="J2134" t="s">
        <v>135</v>
      </c>
      <c r="K2134" t="s">
        <v>22</v>
      </c>
      <c r="L2134" t="s">
        <v>136</v>
      </c>
      <c r="M2134" t="s">
        <v>8037</v>
      </c>
      <c r="N2134" t="s">
        <v>8038</v>
      </c>
      <c r="O2134">
        <v>4.0238888888888891</v>
      </c>
      <c r="P2134">
        <v>0</v>
      </c>
      <c r="Q2134">
        <v>4</v>
      </c>
      <c r="R2134">
        <v>0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0</v>
      </c>
      <c r="Y2134">
        <v>4.4854136000000002</v>
      </c>
      <c r="Z2134">
        <v>0</v>
      </c>
      <c r="AA2134">
        <v>0</v>
      </c>
      <c r="AB2134">
        <v>0</v>
      </c>
      <c r="AC2134">
        <v>1.3640338000000001</v>
      </c>
      <c r="AD2134">
        <v>0</v>
      </c>
      <c r="AE2134">
        <v>0</v>
      </c>
      <c r="AF2134">
        <v>5.8494472999999996</v>
      </c>
    </row>
    <row r="2135" spans="1:32" x14ac:dyDescent="0.3">
      <c r="A2135">
        <v>2802295</v>
      </c>
      <c r="B2135">
        <v>1</v>
      </c>
      <c r="C2135" t="s">
        <v>82</v>
      </c>
      <c r="D2135" t="s">
        <v>102</v>
      </c>
      <c r="E2135" t="s">
        <v>8039</v>
      </c>
      <c r="F2135" t="s">
        <v>8040</v>
      </c>
      <c r="G2135" t="s">
        <v>31552</v>
      </c>
      <c r="H2135" t="s">
        <v>145</v>
      </c>
      <c r="I2135" t="s">
        <v>78</v>
      </c>
      <c r="J2135" t="s">
        <v>135</v>
      </c>
      <c r="K2135" t="s">
        <v>22</v>
      </c>
      <c r="L2135" t="s">
        <v>136</v>
      </c>
      <c r="M2135" t="s">
        <v>8041</v>
      </c>
      <c r="N2135" t="s">
        <v>8042</v>
      </c>
      <c r="O2135">
        <v>0.80166666666666664</v>
      </c>
      <c r="P2135">
        <v>0</v>
      </c>
      <c r="Q2135">
        <v>124</v>
      </c>
      <c r="R2135">
        <v>0</v>
      </c>
      <c r="S2135">
        <v>3</v>
      </c>
      <c r="T2135">
        <v>0</v>
      </c>
      <c r="U2135">
        <v>19</v>
      </c>
      <c r="V2135">
        <v>0</v>
      </c>
      <c r="W2135">
        <v>0</v>
      </c>
      <c r="X2135">
        <v>0</v>
      </c>
      <c r="Y2135">
        <v>18.308540000000001</v>
      </c>
      <c r="Z2135">
        <v>0</v>
      </c>
      <c r="AA2135">
        <v>0.81482670000000001</v>
      </c>
      <c r="AB2135">
        <v>0</v>
      </c>
      <c r="AC2135">
        <v>13.946719999999999</v>
      </c>
      <c r="AD2135">
        <v>0</v>
      </c>
      <c r="AE2135">
        <v>0</v>
      </c>
      <c r="AF2135">
        <v>33.070087000000001</v>
      </c>
    </row>
    <row r="2136" spans="1:32" x14ac:dyDescent="0.3">
      <c r="A2136">
        <v>2802297</v>
      </c>
      <c r="B2136">
        <v>1</v>
      </c>
      <c r="C2136" t="s">
        <v>82</v>
      </c>
      <c r="D2136" t="s">
        <v>106</v>
      </c>
      <c r="E2136" t="s">
        <v>1903</v>
      </c>
      <c r="F2136" t="s">
        <v>1904</v>
      </c>
      <c r="G2136" t="s">
        <v>31552</v>
      </c>
      <c r="H2136" t="s">
        <v>145</v>
      </c>
      <c r="I2136" t="s">
        <v>78</v>
      </c>
      <c r="J2136" t="s">
        <v>135</v>
      </c>
      <c r="K2136" t="s">
        <v>22</v>
      </c>
      <c r="L2136" t="s">
        <v>136</v>
      </c>
      <c r="M2136" t="s">
        <v>8043</v>
      </c>
      <c r="N2136" t="s">
        <v>8044</v>
      </c>
      <c r="O2136">
        <v>1.3516666666666666</v>
      </c>
      <c r="P2136">
        <v>0</v>
      </c>
      <c r="Q2136">
        <v>362</v>
      </c>
      <c r="R2136">
        <v>0</v>
      </c>
      <c r="S2136">
        <v>0</v>
      </c>
      <c r="T2136">
        <v>0</v>
      </c>
      <c r="U2136">
        <v>10</v>
      </c>
      <c r="V2136">
        <v>0</v>
      </c>
      <c r="W2136">
        <v>0</v>
      </c>
      <c r="X2136">
        <v>0</v>
      </c>
      <c r="Y2136">
        <v>151.52709999999999</v>
      </c>
      <c r="Z2136">
        <v>0</v>
      </c>
      <c r="AA2136">
        <v>0</v>
      </c>
      <c r="AB2136">
        <v>0</v>
      </c>
      <c r="AC2136">
        <v>2.8686096999999999</v>
      </c>
      <c r="AD2136">
        <v>0</v>
      </c>
      <c r="AE2136">
        <v>0</v>
      </c>
      <c r="AF2136">
        <v>154.39570000000001</v>
      </c>
    </row>
    <row r="2137" spans="1:32" x14ac:dyDescent="0.3">
      <c r="A2137">
        <v>2802271</v>
      </c>
      <c r="B2137">
        <v>1</v>
      </c>
      <c r="C2137" t="s">
        <v>82</v>
      </c>
      <c r="D2137" t="s">
        <v>106</v>
      </c>
      <c r="E2137" t="s">
        <v>5321</v>
      </c>
      <c r="F2137" t="s">
        <v>5322</v>
      </c>
      <c r="G2137" t="s">
        <v>31552</v>
      </c>
      <c r="H2137" t="s">
        <v>145</v>
      </c>
      <c r="I2137" t="s">
        <v>78</v>
      </c>
      <c r="J2137" t="s">
        <v>135</v>
      </c>
      <c r="K2137" t="s">
        <v>22</v>
      </c>
      <c r="L2137" t="s">
        <v>136</v>
      </c>
      <c r="M2137" t="s">
        <v>8045</v>
      </c>
      <c r="N2137" t="s">
        <v>8046</v>
      </c>
      <c r="O2137">
        <v>1.6311111111111112</v>
      </c>
      <c r="P2137">
        <v>0</v>
      </c>
      <c r="Q2137">
        <v>274</v>
      </c>
      <c r="R2137">
        <v>0</v>
      </c>
      <c r="S2137">
        <v>0</v>
      </c>
      <c r="T2137">
        <v>0</v>
      </c>
      <c r="U2137">
        <v>12</v>
      </c>
      <c r="V2137">
        <v>0</v>
      </c>
      <c r="W2137">
        <v>0</v>
      </c>
      <c r="X2137">
        <v>0</v>
      </c>
      <c r="Y2137">
        <v>151.12483</v>
      </c>
      <c r="Z2137">
        <v>0</v>
      </c>
      <c r="AA2137">
        <v>0</v>
      </c>
      <c r="AB2137">
        <v>0</v>
      </c>
      <c r="AC2137">
        <v>61.394019999999998</v>
      </c>
      <c r="AD2137">
        <v>0</v>
      </c>
      <c r="AE2137">
        <v>0</v>
      </c>
      <c r="AF2137">
        <v>212.51885999999999</v>
      </c>
    </row>
    <row r="2138" spans="1:32" x14ac:dyDescent="0.3">
      <c r="A2138">
        <v>2806161</v>
      </c>
      <c r="B2138">
        <v>1</v>
      </c>
      <c r="C2138" t="s">
        <v>82</v>
      </c>
      <c r="D2138" t="s">
        <v>94</v>
      </c>
      <c r="E2138" t="s">
        <v>8047</v>
      </c>
      <c r="F2138" t="s">
        <v>8048</v>
      </c>
      <c r="G2138" t="s">
        <v>31546</v>
      </c>
      <c r="H2138" t="s">
        <v>223</v>
      </c>
      <c r="I2138" t="s">
        <v>78</v>
      </c>
      <c r="J2138" t="s">
        <v>135</v>
      </c>
      <c r="K2138" t="s">
        <v>22</v>
      </c>
      <c r="L2138" t="s">
        <v>136</v>
      </c>
      <c r="M2138" t="s">
        <v>8049</v>
      </c>
      <c r="N2138" t="s">
        <v>8050</v>
      </c>
      <c r="O2138">
        <v>1.3977777777777778</v>
      </c>
      <c r="P2138">
        <v>0</v>
      </c>
      <c r="Q2138">
        <v>47</v>
      </c>
      <c r="R2138">
        <v>0</v>
      </c>
      <c r="S2138">
        <v>0</v>
      </c>
      <c r="T2138">
        <v>0</v>
      </c>
      <c r="U2138">
        <v>3</v>
      </c>
      <c r="V2138">
        <v>0</v>
      </c>
      <c r="W2138">
        <v>0</v>
      </c>
      <c r="X2138">
        <v>0</v>
      </c>
      <c r="Y2138">
        <v>6.2866473000000003</v>
      </c>
      <c r="Z2138">
        <v>0</v>
      </c>
      <c r="AA2138">
        <v>0</v>
      </c>
      <c r="AB2138">
        <v>0</v>
      </c>
      <c r="AC2138">
        <v>4.8297929999999996</v>
      </c>
      <c r="AD2138">
        <v>0</v>
      </c>
      <c r="AE2138">
        <v>0</v>
      </c>
      <c r="AF2138">
        <v>11.116441</v>
      </c>
    </row>
    <row r="2139" spans="1:32" x14ac:dyDescent="0.3">
      <c r="A2139">
        <v>2806172</v>
      </c>
      <c r="B2139">
        <v>1</v>
      </c>
      <c r="C2139" t="s">
        <v>82</v>
      </c>
      <c r="D2139" t="s">
        <v>111</v>
      </c>
      <c r="E2139" t="s">
        <v>8051</v>
      </c>
      <c r="F2139" t="s">
        <v>8052</v>
      </c>
      <c r="G2139" t="s">
        <v>31545</v>
      </c>
      <c r="H2139" t="s">
        <v>648</v>
      </c>
      <c r="I2139" t="s">
        <v>79</v>
      </c>
      <c r="J2139" t="s">
        <v>135</v>
      </c>
      <c r="K2139" t="s">
        <v>22</v>
      </c>
      <c r="L2139" t="s">
        <v>186</v>
      </c>
      <c r="M2139" t="s">
        <v>8053</v>
      </c>
      <c r="N2139" t="s">
        <v>8054</v>
      </c>
      <c r="O2139">
        <v>1.5591666666666666</v>
      </c>
      <c r="P2139">
        <v>0</v>
      </c>
      <c r="Q2139">
        <v>31</v>
      </c>
      <c r="R2139">
        <v>14</v>
      </c>
      <c r="S2139">
        <v>49</v>
      </c>
      <c r="T2139">
        <v>13</v>
      </c>
      <c r="U2139">
        <v>22</v>
      </c>
      <c r="V2139">
        <v>2</v>
      </c>
      <c r="W2139">
        <v>0</v>
      </c>
      <c r="X2139">
        <v>0</v>
      </c>
      <c r="Y2139">
        <v>22.920914</v>
      </c>
      <c r="Z2139">
        <v>30.658860000000001</v>
      </c>
      <c r="AA2139">
        <v>73.599884000000003</v>
      </c>
      <c r="AB2139">
        <v>154.84824</v>
      </c>
      <c r="AC2139">
        <v>92.754300000000001</v>
      </c>
      <c r="AD2139">
        <v>486.77866</v>
      </c>
      <c r="AE2139">
        <v>0</v>
      </c>
      <c r="AF2139">
        <v>861.56084999999996</v>
      </c>
    </row>
    <row r="2140" spans="1:32" x14ac:dyDescent="0.3">
      <c r="A2140">
        <v>2806045</v>
      </c>
      <c r="B2140">
        <v>1</v>
      </c>
      <c r="C2140" t="s">
        <v>82</v>
      </c>
      <c r="D2140" t="s">
        <v>90</v>
      </c>
      <c r="E2140" t="s">
        <v>8055</v>
      </c>
      <c r="F2140" t="s">
        <v>8056</v>
      </c>
      <c r="G2140" t="s">
        <v>31548</v>
      </c>
      <c r="H2140" t="s">
        <v>311</v>
      </c>
      <c r="I2140" t="s">
        <v>78</v>
      </c>
      <c r="J2140" t="s">
        <v>135</v>
      </c>
      <c r="K2140" t="s">
        <v>22</v>
      </c>
      <c r="L2140" t="s">
        <v>136</v>
      </c>
      <c r="M2140" t="s">
        <v>8057</v>
      </c>
      <c r="N2140" t="s">
        <v>8058</v>
      </c>
      <c r="O2140">
        <v>2.3219444444444446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3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30.523195000000001</v>
      </c>
      <c r="AF2140">
        <v>30.523195000000001</v>
      </c>
    </row>
    <row r="2141" spans="1:32" x14ac:dyDescent="0.3">
      <c r="A2141">
        <v>2806056</v>
      </c>
      <c r="B2141">
        <v>1</v>
      </c>
      <c r="C2141" t="s">
        <v>82</v>
      </c>
      <c r="D2141" t="s">
        <v>91</v>
      </c>
      <c r="E2141" t="s">
        <v>1369</v>
      </c>
      <c r="F2141" t="s">
        <v>985</v>
      </c>
      <c r="G2141" t="s">
        <v>31552</v>
      </c>
      <c r="H2141" t="s">
        <v>665</v>
      </c>
      <c r="I2141" t="s">
        <v>78</v>
      </c>
      <c r="J2141" t="s">
        <v>135</v>
      </c>
      <c r="K2141" t="s">
        <v>22</v>
      </c>
      <c r="L2141" t="s">
        <v>136</v>
      </c>
      <c r="M2141" t="s">
        <v>8059</v>
      </c>
      <c r="N2141" t="s">
        <v>8060</v>
      </c>
      <c r="O2141">
        <v>1.1277777777777778</v>
      </c>
      <c r="P2141">
        <v>0</v>
      </c>
      <c r="Q2141">
        <v>40</v>
      </c>
      <c r="R2141">
        <v>0</v>
      </c>
      <c r="S2141">
        <v>0</v>
      </c>
      <c r="T2141">
        <v>0</v>
      </c>
      <c r="U2141">
        <v>77</v>
      </c>
      <c r="V2141">
        <v>0</v>
      </c>
      <c r="W2141">
        <v>2</v>
      </c>
      <c r="X2141">
        <v>0</v>
      </c>
      <c r="Y2141">
        <v>26.063569999999999</v>
      </c>
      <c r="Z2141">
        <v>0</v>
      </c>
      <c r="AA2141">
        <v>0</v>
      </c>
      <c r="AB2141">
        <v>0</v>
      </c>
      <c r="AC2141">
        <v>135.76657</v>
      </c>
      <c r="AD2141">
        <v>0</v>
      </c>
      <c r="AE2141">
        <v>6.3069797000000003</v>
      </c>
      <c r="AF2141">
        <v>168.13712000000001</v>
      </c>
    </row>
    <row r="2142" spans="1:32" x14ac:dyDescent="0.3">
      <c r="A2142">
        <v>2805633</v>
      </c>
      <c r="B2142">
        <v>1</v>
      </c>
      <c r="C2142" t="s">
        <v>83</v>
      </c>
      <c r="D2142" t="s">
        <v>126</v>
      </c>
      <c r="E2142" t="s">
        <v>8061</v>
      </c>
      <c r="F2142" t="s">
        <v>8062</v>
      </c>
      <c r="G2142" t="s">
        <v>31546</v>
      </c>
      <c r="H2142" t="s">
        <v>665</v>
      </c>
      <c r="I2142" t="s">
        <v>78</v>
      </c>
      <c r="J2142" t="s">
        <v>135</v>
      </c>
      <c r="K2142" t="s">
        <v>22</v>
      </c>
      <c r="L2142" t="s">
        <v>136</v>
      </c>
      <c r="M2142" t="s">
        <v>8063</v>
      </c>
      <c r="N2142" t="s">
        <v>8064</v>
      </c>
      <c r="O2142">
        <v>2.4733333333333332</v>
      </c>
      <c r="P2142">
        <v>0</v>
      </c>
      <c r="Q2142">
        <v>7</v>
      </c>
      <c r="R2142">
        <v>0</v>
      </c>
      <c r="S2142">
        <v>3</v>
      </c>
      <c r="T2142">
        <v>0</v>
      </c>
      <c r="U2142">
        <v>3</v>
      </c>
      <c r="V2142">
        <v>0</v>
      </c>
      <c r="W2142">
        <v>0</v>
      </c>
      <c r="X2142">
        <v>0</v>
      </c>
      <c r="Y2142">
        <v>1.7645597</v>
      </c>
      <c r="Z2142">
        <v>0</v>
      </c>
      <c r="AA2142">
        <v>0.97182239999999998</v>
      </c>
      <c r="AB2142">
        <v>0</v>
      </c>
      <c r="AC2142">
        <v>9.4625669999999995E-2</v>
      </c>
      <c r="AD2142">
        <v>0</v>
      </c>
      <c r="AE2142">
        <v>0</v>
      </c>
      <c r="AF2142">
        <v>2.8310076999999998</v>
      </c>
    </row>
    <row r="2143" spans="1:32" x14ac:dyDescent="0.3">
      <c r="A2143">
        <v>2805634</v>
      </c>
      <c r="B2143">
        <v>1</v>
      </c>
      <c r="C2143" t="s">
        <v>82</v>
      </c>
      <c r="D2143" t="s">
        <v>104</v>
      </c>
      <c r="E2143" t="s">
        <v>4989</v>
      </c>
      <c r="F2143" t="s">
        <v>4990</v>
      </c>
      <c r="G2143" t="s">
        <v>31550</v>
      </c>
      <c r="H2143" t="s">
        <v>223</v>
      </c>
      <c r="I2143" t="s">
        <v>78</v>
      </c>
      <c r="J2143" t="s">
        <v>135</v>
      </c>
      <c r="K2143" t="s">
        <v>22</v>
      </c>
      <c r="L2143" t="s">
        <v>136</v>
      </c>
      <c r="M2143" t="s">
        <v>8065</v>
      </c>
      <c r="N2143" t="s">
        <v>8066</v>
      </c>
      <c r="O2143">
        <v>1.4875</v>
      </c>
      <c r="P2143">
        <v>0</v>
      </c>
      <c r="Q2143">
        <v>84</v>
      </c>
      <c r="R2143">
        <v>0</v>
      </c>
      <c r="S2143">
        <v>0</v>
      </c>
      <c r="T2143">
        <v>0</v>
      </c>
      <c r="U2143">
        <v>3</v>
      </c>
      <c r="V2143">
        <v>0</v>
      </c>
      <c r="W2143">
        <v>0</v>
      </c>
      <c r="X2143">
        <v>0</v>
      </c>
      <c r="Y2143">
        <v>42.733289999999997</v>
      </c>
      <c r="Z2143">
        <v>0</v>
      </c>
      <c r="AA2143">
        <v>0</v>
      </c>
      <c r="AB2143">
        <v>0</v>
      </c>
      <c r="AC2143">
        <v>0.81627536000000001</v>
      </c>
      <c r="AD2143">
        <v>0</v>
      </c>
      <c r="AE2143">
        <v>0</v>
      </c>
      <c r="AF2143">
        <v>43.549570000000003</v>
      </c>
    </row>
    <row r="2144" spans="1:32" x14ac:dyDescent="0.3">
      <c r="A2144">
        <v>2805664</v>
      </c>
      <c r="B2144">
        <v>1</v>
      </c>
      <c r="C2144" t="s">
        <v>82</v>
      </c>
      <c r="D2144" t="s">
        <v>108</v>
      </c>
      <c r="E2144" t="s">
        <v>8067</v>
      </c>
      <c r="F2144" t="s">
        <v>8068</v>
      </c>
      <c r="G2144" t="s">
        <v>31548</v>
      </c>
      <c r="H2144" t="s">
        <v>311</v>
      </c>
      <c r="I2144" t="s">
        <v>78</v>
      </c>
      <c r="J2144" t="s">
        <v>135</v>
      </c>
      <c r="K2144" t="s">
        <v>22</v>
      </c>
      <c r="L2144" t="s">
        <v>136</v>
      </c>
      <c r="M2144" t="s">
        <v>8069</v>
      </c>
      <c r="N2144" t="s">
        <v>8070</v>
      </c>
      <c r="O2144">
        <v>1.6547222222222222</v>
      </c>
      <c r="P2144">
        <v>0</v>
      </c>
      <c r="Q2144">
        <v>0</v>
      </c>
      <c r="R2144">
        <v>0</v>
      </c>
      <c r="S2144">
        <v>7</v>
      </c>
      <c r="T2144">
        <v>0</v>
      </c>
      <c r="U2144">
        <v>4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3.5116019999999999</v>
      </c>
      <c r="AB2144">
        <v>0</v>
      </c>
      <c r="AC2144">
        <v>2.7274004999999999</v>
      </c>
      <c r="AD2144">
        <v>0</v>
      </c>
      <c r="AE2144">
        <v>0</v>
      </c>
      <c r="AF2144">
        <v>6.2390020000000002</v>
      </c>
    </row>
    <row r="2145" spans="1:32" x14ac:dyDescent="0.3">
      <c r="A2145">
        <v>2805643</v>
      </c>
      <c r="B2145">
        <v>1</v>
      </c>
      <c r="C2145" t="s">
        <v>82</v>
      </c>
      <c r="D2145" t="s">
        <v>104</v>
      </c>
      <c r="E2145" t="s">
        <v>8071</v>
      </c>
      <c r="F2145" t="s">
        <v>8072</v>
      </c>
      <c r="G2145" t="s">
        <v>31550</v>
      </c>
      <c r="H2145" t="s">
        <v>380</v>
      </c>
      <c r="I2145" t="s">
        <v>78</v>
      </c>
      <c r="J2145" t="s">
        <v>135</v>
      </c>
      <c r="K2145" t="s">
        <v>22</v>
      </c>
      <c r="L2145" t="s">
        <v>136</v>
      </c>
      <c r="M2145" t="s">
        <v>8073</v>
      </c>
      <c r="N2145" t="s">
        <v>8074</v>
      </c>
      <c r="O2145">
        <v>3.3802777777777777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21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31.413831999999999</v>
      </c>
      <c r="AD2145">
        <v>0</v>
      </c>
      <c r="AE2145">
        <v>0</v>
      </c>
      <c r="AF2145">
        <v>31.413831999999999</v>
      </c>
    </row>
    <row r="2146" spans="1:32" x14ac:dyDescent="0.3">
      <c r="A2146">
        <v>2805420</v>
      </c>
      <c r="B2146">
        <v>1</v>
      </c>
      <c r="C2146" t="s">
        <v>82</v>
      </c>
      <c r="D2146" t="s">
        <v>101</v>
      </c>
      <c r="E2146" t="s">
        <v>8075</v>
      </c>
      <c r="F2146" t="s">
        <v>8076</v>
      </c>
      <c r="G2146" t="s">
        <v>31545</v>
      </c>
      <c r="H2146" t="s">
        <v>643</v>
      </c>
      <c r="I2146" t="s">
        <v>79</v>
      </c>
      <c r="J2146" t="s">
        <v>135</v>
      </c>
      <c r="K2146" t="s">
        <v>22</v>
      </c>
      <c r="L2146" t="s">
        <v>186</v>
      </c>
      <c r="M2146" t="s">
        <v>8077</v>
      </c>
      <c r="N2146" t="s">
        <v>8078</v>
      </c>
      <c r="O2146">
        <v>2.9486111111111111</v>
      </c>
      <c r="P2146">
        <v>8</v>
      </c>
      <c r="Q2146">
        <v>4</v>
      </c>
      <c r="R2146">
        <v>36</v>
      </c>
      <c r="S2146">
        <v>14</v>
      </c>
      <c r="T2146">
        <v>40</v>
      </c>
      <c r="U2146">
        <v>19</v>
      </c>
      <c r="V2146">
        <v>9</v>
      </c>
      <c r="W2146">
        <v>0</v>
      </c>
      <c r="X2146">
        <v>4.2435665</v>
      </c>
      <c r="Y2146">
        <v>19.676386000000001</v>
      </c>
      <c r="Z2146">
        <v>87.066829999999996</v>
      </c>
      <c r="AA2146">
        <v>22.657982000000001</v>
      </c>
      <c r="AB2146">
        <v>533.54499999999996</v>
      </c>
      <c r="AC2146">
        <v>72.81729</v>
      </c>
      <c r="AD2146">
        <v>1280.5223000000001</v>
      </c>
      <c r="AE2146">
        <v>0</v>
      </c>
      <c r="AF2146">
        <v>2020.5292999999999</v>
      </c>
    </row>
    <row r="2147" spans="1:32" x14ac:dyDescent="0.3">
      <c r="A2147">
        <v>2805385</v>
      </c>
      <c r="B2147">
        <v>2</v>
      </c>
      <c r="C2147" t="s">
        <v>82</v>
      </c>
      <c r="D2147" t="s">
        <v>88</v>
      </c>
      <c r="E2147" t="s">
        <v>8079</v>
      </c>
      <c r="F2147" t="s">
        <v>8080</v>
      </c>
      <c r="G2147" t="s">
        <v>31552</v>
      </c>
      <c r="H2147" t="s">
        <v>893</v>
      </c>
      <c r="I2147" t="s">
        <v>78</v>
      </c>
      <c r="J2147" t="s">
        <v>135</v>
      </c>
      <c r="K2147" t="s">
        <v>22</v>
      </c>
      <c r="L2147" t="s">
        <v>136</v>
      </c>
      <c r="M2147" t="s">
        <v>5545</v>
      </c>
      <c r="N2147" t="s">
        <v>8081</v>
      </c>
      <c r="O2147">
        <v>0.89527777777777773</v>
      </c>
      <c r="P2147">
        <v>0</v>
      </c>
      <c r="Q2147">
        <v>94</v>
      </c>
      <c r="R2147">
        <v>0</v>
      </c>
      <c r="S2147">
        <v>0</v>
      </c>
      <c r="T2147">
        <v>0</v>
      </c>
      <c r="U2147">
        <v>3</v>
      </c>
      <c r="V2147">
        <v>0</v>
      </c>
      <c r="W2147">
        <v>0</v>
      </c>
      <c r="X2147">
        <v>0</v>
      </c>
      <c r="Y2147">
        <v>19.049386999999999</v>
      </c>
      <c r="Z2147">
        <v>0</v>
      </c>
      <c r="AA2147">
        <v>0</v>
      </c>
      <c r="AB2147">
        <v>0</v>
      </c>
      <c r="AC2147">
        <v>3.1918074999999999</v>
      </c>
      <c r="AD2147">
        <v>0</v>
      </c>
      <c r="AE2147">
        <v>0</v>
      </c>
      <c r="AF2147">
        <v>22.241195999999999</v>
      </c>
    </row>
    <row r="2148" spans="1:32" x14ac:dyDescent="0.3">
      <c r="A2148">
        <v>2805102</v>
      </c>
      <c r="B2148">
        <v>1</v>
      </c>
      <c r="C2148" t="s">
        <v>82</v>
      </c>
      <c r="D2148" t="s">
        <v>112</v>
      </c>
      <c r="E2148" t="s">
        <v>8082</v>
      </c>
      <c r="F2148" t="s">
        <v>8083</v>
      </c>
      <c r="G2148" t="s">
        <v>31549</v>
      </c>
      <c r="H2148" t="s">
        <v>134</v>
      </c>
      <c r="I2148" t="s">
        <v>79</v>
      </c>
      <c r="J2148" t="s">
        <v>135</v>
      </c>
      <c r="K2148" t="s">
        <v>22</v>
      </c>
      <c r="L2148" t="s">
        <v>136</v>
      </c>
      <c r="M2148" t="s">
        <v>8084</v>
      </c>
      <c r="N2148" t="s">
        <v>8085</v>
      </c>
      <c r="O2148">
        <v>0.90138888888888891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1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514.81934000000001</v>
      </c>
      <c r="AE2148">
        <v>0</v>
      </c>
      <c r="AF2148">
        <v>514.81934000000001</v>
      </c>
    </row>
    <row r="2149" spans="1:32" x14ac:dyDescent="0.3">
      <c r="A2149">
        <v>2805104</v>
      </c>
      <c r="B2149">
        <v>1</v>
      </c>
      <c r="C2149" t="s">
        <v>82</v>
      </c>
      <c r="D2149" t="s">
        <v>103</v>
      </c>
      <c r="E2149" t="s">
        <v>8086</v>
      </c>
      <c r="F2149" t="s">
        <v>8087</v>
      </c>
      <c r="G2149" t="s">
        <v>31546</v>
      </c>
      <c r="H2149" t="s">
        <v>223</v>
      </c>
      <c r="I2149" t="s">
        <v>78</v>
      </c>
      <c r="J2149" t="s">
        <v>135</v>
      </c>
      <c r="K2149" t="s">
        <v>22</v>
      </c>
      <c r="L2149" t="s">
        <v>136</v>
      </c>
      <c r="M2149" t="s">
        <v>8088</v>
      </c>
      <c r="N2149" t="s">
        <v>8089</v>
      </c>
      <c r="O2149">
        <v>2.6772222222222224</v>
      </c>
      <c r="P2149">
        <v>0</v>
      </c>
      <c r="Q2149">
        <v>21</v>
      </c>
      <c r="R2149">
        <v>0</v>
      </c>
      <c r="S2149">
        <v>2</v>
      </c>
      <c r="T2149">
        <v>0</v>
      </c>
      <c r="U2149">
        <v>1</v>
      </c>
      <c r="V2149">
        <v>0</v>
      </c>
      <c r="W2149">
        <v>0</v>
      </c>
      <c r="X2149">
        <v>0</v>
      </c>
      <c r="Y2149">
        <v>9.3177909999999997</v>
      </c>
      <c r="Z2149">
        <v>0</v>
      </c>
      <c r="AA2149">
        <v>0.15392743</v>
      </c>
      <c r="AB2149">
        <v>0</v>
      </c>
      <c r="AC2149">
        <v>4.2959056000000002</v>
      </c>
      <c r="AD2149">
        <v>0</v>
      </c>
      <c r="AE2149">
        <v>0</v>
      </c>
      <c r="AF2149">
        <v>13.767624</v>
      </c>
    </row>
    <row r="2150" spans="1:32" x14ac:dyDescent="0.3">
      <c r="A2150">
        <v>2804906</v>
      </c>
      <c r="B2150">
        <v>1</v>
      </c>
      <c r="C2150" t="s">
        <v>82</v>
      </c>
      <c r="D2150" t="s">
        <v>92</v>
      </c>
      <c r="E2150" t="s">
        <v>8090</v>
      </c>
      <c r="F2150" t="s">
        <v>8091</v>
      </c>
      <c r="G2150" t="s">
        <v>31546</v>
      </c>
      <c r="H2150" t="s">
        <v>2212</v>
      </c>
      <c r="I2150" t="s">
        <v>78</v>
      </c>
      <c r="J2150" t="s">
        <v>135</v>
      </c>
      <c r="K2150" t="s">
        <v>22</v>
      </c>
      <c r="L2150" t="s">
        <v>136</v>
      </c>
      <c r="M2150" t="s">
        <v>8092</v>
      </c>
      <c r="N2150" t="s">
        <v>8093</v>
      </c>
      <c r="O2150">
        <v>1.8927777777777777</v>
      </c>
      <c r="P2150">
        <v>0</v>
      </c>
      <c r="Q2150">
        <v>36</v>
      </c>
      <c r="R2150">
        <v>0</v>
      </c>
      <c r="S2150">
        <v>0</v>
      </c>
      <c r="T2150">
        <v>0</v>
      </c>
      <c r="U2150">
        <v>3</v>
      </c>
      <c r="V2150">
        <v>0</v>
      </c>
      <c r="W2150">
        <v>0</v>
      </c>
      <c r="X2150">
        <v>0</v>
      </c>
      <c r="Y2150">
        <v>22.543800000000001</v>
      </c>
      <c r="Z2150">
        <v>0</v>
      </c>
      <c r="AA2150">
        <v>0</v>
      </c>
      <c r="AB2150">
        <v>0</v>
      </c>
      <c r="AC2150">
        <v>2.0398767000000002</v>
      </c>
      <c r="AD2150">
        <v>0</v>
      </c>
      <c r="AE2150">
        <v>0</v>
      </c>
      <c r="AF2150">
        <v>24.583677000000002</v>
      </c>
    </row>
    <row r="2151" spans="1:32" x14ac:dyDescent="0.3">
      <c r="A2151">
        <v>2804913</v>
      </c>
      <c r="B2151">
        <v>1</v>
      </c>
      <c r="C2151" t="s">
        <v>82</v>
      </c>
      <c r="D2151" t="s">
        <v>84</v>
      </c>
      <c r="E2151" t="s">
        <v>8094</v>
      </c>
      <c r="F2151" t="s">
        <v>8095</v>
      </c>
      <c r="G2151" t="s">
        <v>31550</v>
      </c>
      <c r="H2151" t="s">
        <v>145</v>
      </c>
      <c r="I2151" t="s">
        <v>78</v>
      </c>
      <c r="J2151" t="s">
        <v>135</v>
      </c>
      <c r="K2151" t="s">
        <v>22</v>
      </c>
      <c r="L2151" t="s">
        <v>136</v>
      </c>
      <c r="M2151" t="s">
        <v>8096</v>
      </c>
      <c r="N2151" t="s">
        <v>8097</v>
      </c>
      <c r="O2151">
        <v>1.5649999999999999</v>
      </c>
      <c r="P2151">
        <v>0</v>
      </c>
      <c r="Q2151">
        <v>192</v>
      </c>
      <c r="R2151">
        <v>0</v>
      </c>
      <c r="S2151">
        <v>0</v>
      </c>
      <c r="T2151">
        <v>0</v>
      </c>
      <c r="U2151">
        <v>90</v>
      </c>
      <c r="V2151">
        <v>0</v>
      </c>
      <c r="W2151">
        <v>0</v>
      </c>
      <c r="X2151">
        <v>0</v>
      </c>
      <c r="Y2151">
        <v>54.908709999999999</v>
      </c>
      <c r="Z2151">
        <v>0</v>
      </c>
      <c r="AA2151">
        <v>0</v>
      </c>
      <c r="AB2151">
        <v>0</v>
      </c>
      <c r="AC2151">
        <v>52.928936</v>
      </c>
      <c r="AD2151">
        <v>0</v>
      </c>
      <c r="AE2151">
        <v>0</v>
      </c>
      <c r="AF2151">
        <v>107.83765</v>
      </c>
    </row>
    <row r="2152" spans="1:32" x14ac:dyDescent="0.3">
      <c r="A2152">
        <v>2804812</v>
      </c>
      <c r="B2152">
        <v>1</v>
      </c>
      <c r="C2152" t="s">
        <v>82</v>
      </c>
      <c r="D2152" t="s">
        <v>91</v>
      </c>
      <c r="E2152" t="s">
        <v>8098</v>
      </c>
      <c r="F2152" t="s">
        <v>8099</v>
      </c>
      <c r="G2152" t="s">
        <v>31548</v>
      </c>
      <c r="H2152" t="s">
        <v>311</v>
      </c>
      <c r="I2152" t="s">
        <v>78</v>
      </c>
      <c r="J2152" t="s">
        <v>135</v>
      </c>
      <c r="K2152" t="s">
        <v>22</v>
      </c>
      <c r="L2152" t="s">
        <v>136</v>
      </c>
      <c r="M2152" t="s">
        <v>8100</v>
      </c>
      <c r="N2152" t="s">
        <v>8101</v>
      </c>
      <c r="O2152">
        <v>1.3694444444444445</v>
      </c>
      <c r="P2152">
        <v>0</v>
      </c>
      <c r="Q2152">
        <v>1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0.28861304999999998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0.28861304999999998</v>
      </c>
    </row>
    <row r="2153" spans="1:32" x14ac:dyDescent="0.3">
      <c r="A2153">
        <v>2804799</v>
      </c>
      <c r="B2153">
        <v>1</v>
      </c>
      <c r="C2153" t="s">
        <v>82</v>
      </c>
      <c r="D2153" t="s">
        <v>87</v>
      </c>
      <c r="E2153" t="s">
        <v>8102</v>
      </c>
      <c r="F2153" t="s">
        <v>8103</v>
      </c>
      <c r="G2153" t="s">
        <v>31551</v>
      </c>
      <c r="H2153" t="s">
        <v>3857</v>
      </c>
      <c r="I2153" t="s">
        <v>79</v>
      </c>
      <c r="J2153" t="s">
        <v>135</v>
      </c>
      <c r="K2153" t="s">
        <v>22</v>
      </c>
      <c r="L2153" t="s">
        <v>136</v>
      </c>
      <c r="M2153" t="s">
        <v>8104</v>
      </c>
      <c r="N2153" t="s">
        <v>8105</v>
      </c>
      <c r="O2153">
        <v>1.9291666666666667</v>
      </c>
      <c r="P2153">
        <v>0</v>
      </c>
      <c r="Q2153">
        <v>80</v>
      </c>
      <c r="R2153">
        <v>0</v>
      </c>
      <c r="S2153">
        <v>0</v>
      </c>
      <c r="T2153">
        <v>0</v>
      </c>
      <c r="U2153">
        <v>194</v>
      </c>
      <c r="V2153">
        <v>0</v>
      </c>
      <c r="W2153">
        <v>0</v>
      </c>
      <c r="X2153">
        <v>0</v>
      </c>
      <c r="Y2153">
        <v>46.434100000000001</v>
      </c>
      <c r="Z2153">
        <v>0</v>
      </c>
      <c r="AA2153">
        <v>0</v>
      </c>
      <c r="AB2153">
        <v>0</v>
      </c>
      <c r="AC2153">
        <v>156.83367999999999</v>
      </c>
      <c r="AD2153">
        <v>0</v>
      </c>
      <c r="AE2153">
        <v>0</v>
      </c>
      <c r="AF2153">
        <v>203.26778999999999</v>
      </c>
    </row>
    <row r="2154" spans="1:32" x14ac:dyDescent="0.3">
      <c r="A2154">
        <v>2804782</v>
      </c>
      <c r="B2154">
        <v>1</v>
      </c>
      <c r="C2154" t="s">
        <v>83</v>
      </c>
      <c r="D2154" t="s">
        <v>128</v>
      </c>
      <c r="E2154" t="s">
        <v>8106</v>
      </c>
      <c r="F2154" t="s">
        <v>8107</v>
      </c>
      <c r="G2154" t="s">
        <v>31545</v>
      </c>
      <c r="H2154" t="s">
        <v>134</v>
      </c>
      <c r="I2154" t="s">
        <v>79</v>
      </c>
      <c r="J2154" t="s">
        <v>135</v>
      </c>
      <c r="K2154" t="s">
        <v>22</v>
      </c>
      <c r="L2154" t="s">
        <v>136</v>
      </c>
      <c r="M2154" t="s">
        <v>8108</v>
      </c>
      <c r="N2154" t="s">
        <v>8109</v>
      </c>
      <c r="O2154">
        <v>1.4044444444444444</v>
      </c>
      <c r="P2154">
        <v>0</v>
      </c>
      <c r="Q2154">
        <v>300</v>
      </c>
      <c r="R2154">
        <v>0</v>
      </c>
      <c r="S2154">
        <v>0</v>
      </c>
      <c r="T2154">
        <v>0</v>
      </c>
      <c r="U2154">
        <v>286</v>
      </c>
      <c r="V2154">
        <v>0</v>
      </c>
      <c r="W2154">
        <v>0</v>
      </c>
      <c r="X2154">
        <v>0</v>
      </c>
      <c r="Y2154">
        <v>98.257109999999997</v>
      </c>
      <c r="Z2154">
        <v>0</v>
      </c>
      <c r="AA2154">
        <v>0</v>
      </c>
      <c r="AB2154">
        <v>0</v>
      </c>
      <c r="AC2154">
        <v>250.01725999999999</v>
      </c>
      <c r="AD2154">
        <v>0</v>
      </c>
      <c r="AE2154">
        <v>0</v>
      </c>
      <c r="AF2154">
        <v>348.27438000000001</v>
      </c>
    </row>
    <row r="2155" spans="1:32" x14ac:dyDescent="0.3">
      <c r="A2155">
        <v>2804713</v>
      </c>
      <c r="B2155">
        <v>1</v>
      </c>
      <c r="C2155" t="s">
        <v>83</v>
      </c>
      <c r="D2155" t="s">
        <v>115</v>
      </c>
      <c r="E2155" t="s">
        <v>8110</v>
      </c>
      <c r="F2155" t="s">
        <v>8111</v>
      </c>
      <c r="G2155" t="s">
        <v>31548</v>
      </c>
      <c r="H2155" t="s">
        <v>333</v>
      </c>
      <c r="I2155" t="s">
        <v>78</v>
      </c>
      <c r="J2155" t="s">
        <v>135</v>
      </c>
      <c r="K2155" t="s">
        <v>22</v>
      </c>
      <c r="L2155" t="s">
        <v>136</v>
      </c>
      <c r="M2155" t="s">
        <v>8112</v>
      </c>
      <c r="N2155" t="s">
        <v>8113</v>
      </c>
      <c r="O2155">
        <v>1.2097222222222221</v>
      </c>
      <c r="P2155">
        <v>0</v>
      </c>
      <c r="Q2155">
        <v>1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0.23169516000000001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0.23169516000000001</v>
      </c>
    </row>
    <row r="2156" spans="1:32" x14ac:dyDescent="0.3">
      <c r="A2156">
        <v>2804613</v>
      </c>
      <c r="B2156">
        <v>1</v>
      </c>
      <c r="C2156" t="s">
        <v>83</v>
      </c>
      <c r="D2156" t="s">
        <v>115</v>
      </c>
      <c r="E2156" t="s">
        <v>8114</v>
      </c>
      <c r="F2156" t="s">
        <v>8115</v>
      </c>
      <c r="G2156" t="s">
        <v>31548</v>
      </c>
      <c r="H2156" t="s">
        <v>333</v>
      </c>
      <c r="I2156" t="s">
        <v>78</v>
      </c>
      <c r="J2156" t="s">
        <v>135</v>
      </c>
      <c r="K2156" t="s">
        <v>22</v>
      </c>
      <c r="L2156" t="s">
        <v>136</v>
      </c>
      <c r="M2156" t="s">
        <v>8116</v>
      </c>
      <c r="N2156" t="s">
        <v>8117</v>
      </c>
      <c r="O2156">
        <v>2.2552777777777777</v>
      </c>
      <c r="P2156">
        <v>0</v>
      </c>
      <c r="Q2156">
        <v>1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2.4062146E-2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2.4062146E-2</v>
      </c>
    </row>
    <row r="2157" spans="1:32" x14ac:dyDescent="0.3">
      <c r="A2157">
        <v>2804622</v>
      </c>
      <c r="B2157">
        <v>1</v>
      </c>
      <c r="C2157" t="s">
        <v>83</v>
      </c>
      <c r="D2157" t="s">
        <v>127</v>
      </c>
      <c r="E2157" t="s">
        <v>5851</v>
      </c>
      <c r="F2157" t="s">
        <v>5852</v>
      </c>
      <c r="G2157" t="s">
        <v>31552</v>
      </c>
      <c r="H2157" t="s">
        <v>665</v>
      </c>
      <c r="I2157" t="s">
        <v>78</v>
      </c>
      <c r="J2157" t="s">
        <v>135</v>
      </c>
      <c r="K2157" t="s">
        <v>22</v>
      </c>
      <c r="L2157" t="s">
        <v>136</v>
      </c>
      <c r="M2157" t="s">
        <v>8118</v>
      </c>
      <c r="N2157" t="s">
        <v>8119</v>
      </c>
      <c r="O2157">
        <v>3.3747222222222222</v>
      </c>
      <c r="P2157">
        <v>0</v>
      </c>
      <c r="Q2157">
        <v>285</v>
      </c>
      <c r="R2157">
        <v>0</v>
      </c>
      <c r="S2157">
        <v>7</v>
      </c>
      <c r="T2157">
        <v>0</v>
      </c>
      <c r="U2157">
        <v>9</v>
      </c>
      <c r="V2157">
        <v>0</v>
      </c>
      <c r="W2157">
        <v>0</v>
      </c>
      <c r="X2157">
        <v>0</v>
      </c>
      <c r="Y2157">
        <v>203.58160000000001</v>
      </c>
      <c r="Z2157">
        <v>0</v>
      </c>
      <c r="AA2157">
        <v>1.0322245000000001</v>
      </c>
      <c r="AB2157">
        <v>0</v>
      </c>
      <c r="AC2157">
        <v>42.827854000000002</v>
      </c>
      <c r="AD2157">
        <v>0</v>
      </c>
      <c r="AE2157">
        <v>0</v>
      </c>
      <c r="AF2157">
        <v>247.44167999999999</v>
      </c>
    </row>
    <row r="2158" spans="1:32" x14ac:dyDescent="0.3">
      <c r="A2158">
        <v>2804659</v>
      </c>
      <c r="B2158">
        <v>1</v>
      </c>
      <c r="C2158" t="s">
        <v>83</v>
      </c>
      <c r="D2158" t="s">
        <v>123</v>
      </c>
      <c r="E2158" t="s">
        <v>8120</v>
      </c>
      <c r="F2158" t="s">
        <v>8121</v>
      </c>
      <c r="G2158" t="s">
        <v>31551</v>
      </c>
      <c r="H2158" t="s">
        <v>3857</v>
      </c>
      <c r="I2158" t="s">
        <v>79</v>
      </c>
      <c r="J2158" t="s">
        <v>135</v>
      </c>
      <c r="K2158" t="s">
        <v>22</v>
      </c>
      <c r="L2158" t="s">
        <v>136</v>
      </c>
      <c r="M2158" t="s">
        <v>8122</v>
      </c>
      <c r="N2158" t="s">
        <v>8123</v>
      </c>
      <c r="O2158">
        <v>1.65</v>
      </c>
      <c r="P2158">
        <v>1</v>
      </c>
      <c r="Q2158">
        <v>1006</v>
      </c>
      <c r="R2158">
        <v>3</v>
      </c>
      <c r="S2158">
        <v>33</v>
      </c>
      <c r="T2158">
        <v>55</v>
      </c>
      <c r="U2158">
        <v>65</v>
      </c>
      <c r="V2158">
        <v>2</v>
      </c>
      <c r="W2158">
        <v>0</v>
      </c>
      <c r="X2158">
        <v>1.0837741000000001</v>
      </c>
      <c r="Y2158">
        <v>396.38810000000001</v>
      </c>
      <c r="Z2158">
        <v>0.99456</v>
      </c>
      <c r="AA2158">
        <v>10.522365000000001</v>
      </c>
      <c r="AB2158">
        <v>2928.4720000000002</v>
      </c>
      <c r="AC2158">
        <v>247.08398</v>
      </c>
      <c r="AD2158">
        <v>69.392653999999993</v>
      </c>
      <c r="AE2158">
        <v>0</v>
      </c>
      <c r="AF2158">
        <v>3653.9373000000001</v>
      </c>
    </row>
    <row r="2159" spans="1:32" x14ac:dyDescent="0.3">
      <c r="A2159">
        <v>2804656</v>
      </c>
      <c r="B2159">
        <v>1</v>
      </c>
      <c r="C2159" t="s">
        <v>83</v>
      </c>
      <c r="D2159" t="s">
        <v>123</v>
      </c>
      <c r="E2159" t="s">
        <v>3161</v>
      </c>
      <c r="F2159" t="s">
        <v>3162</v>
      </c>
      <c r="G2159" t="s">
        <v>31545</v>
      </c>
      <c r="H2159" t="s">
        <v>134</v>
      </c>
      <c r="I2159" t="s">
        <v>79</v>
      </c>
      <c r="J2159" t="s">
        <v>135</v>
      </c>
      <c r="K2159" t="s">
        <v>22</v>
      </c>
      <c r="L2159" t="s">
        <v>136</v>
      </c>
      <c r="M2159" t="s">
        <v>8124</v>
      </c>
      <c r="N2159" t="s">
        <v>8125</v>
      </c>
      <c r="O2159">
        <v>2.6980555555555554</v>
      </c>
      <c r="P2159">
        <v>1</v>
      </c>
      <c r="Q2159">
        <v>5681</v>
      </c>
      <c r="R2159">
        <v>3</v>
      </c>
      <c r="S2159">
        <v>79</v>
      </c>
      <c r="T2159">
        <v>63</v>
      </c>
      <c r="U2159">
        <v>287</v>
      </c>
      <c r="V2159">
        <v>2</v>
      </c>
      <c r="W2159">
        <v>1</v>
      </c>
      <c r="X2159">
        <v>1.7835224999999999</v>
      </c>
      <c r="Y2159">
        <v>3629.761</v>
      </c>
      <c r="Z2159">
        <v>1.5988388</v>
      </c>
      <c r="AA2159">
        <v>51.588852000000003</v>
      </c>
      <c r="AB2159">
        <v>5548.4949999999999</v>
      </c>
      <c r="AC2159">
        <v>1306.6763000000001</v>
      </c>
      <c r="AD2159">
        <v>113.48076</v>
      </c>
      <c r="AE2159">
        <v>4.1423129999999997</v>
      </c>
      <c r="AF2159">
        <v>10657.527</v>
      </c>
    </row>
    <row r="2160" spans="1:32" x14ac:dyDescent="0.3">
      <c r="A2160">
        <v>2804498</v>
      </c>
      <c r="B2160">
        <v>1</v>
      </c>
      <c r="C2160" t="s">
        <v>83</v>
      </c>
      <c r="D2160" t="s">
        <v>123</v>
      </c>
      <c r="E2160" t="s">
        <v>8126</v>
      </c>
      <c r="F2160" t="s">
        <v>8127</v>
      </c>
      <c r="G2160" t="s">
        <v>31551</v>
      </c>
      <c r="H2160" t="s">
        <v>134</v>
      </c>
      <c r="I2160" t="s">
        <v>79</v>
      </c>
      <c r="J2160" t="s">
        <v>135</v>
      </c>
      <c r="K2160" t="s">
        <v>22</v>
      </c>
      <c r="L2160" t="s">
        <v>136</v>
      </c>
      <c r="M2160" t="s">
        <v>8128</v>
      </c>
      <c r="N2160" t="s">
        <v>8129</v>
      </c>
      <c r="O2160">
        <v>1.5083333333333333</v>
      </c>
      <c r="P2160">
        <v>0</v>
      </c>
      <c r="Q2160">
        <v>0</v>
      </c>
      <c r="R2160">
        <v>0</v>
      </c>
      <c r="S2160">
        <v>0</v>
      </c>
      <c r="T2160">
        <v>8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2.6692494999999998</v>
      </c>
      <c r="AC2160">
        <v>0</v>
      </c>
      <c r="AD2160">
        <v>0</v>
      </c>
      <c r="AE2160">
        <v>0</v>
      </c>
      <c r="AF2160">
        <v>2.6692494999999998</v>
      </c>
    </row>
    <row r="2161" spans="1:32" x14ac:dyDescent="0.3">
      <c r="A2161">
        <v>2804465</v>
      </c>
      <c r="B2161">
        <v>1</v>
      </c>
      <c r="C2161" t="s">
        <v>83</v>
      </c>
      <c r="D2161" t="s">
        <v>129</v>
      </c>
      <c r="E2161" t="s">
        <v>8130</v>
      </c>
      <c r="F2161" t="s">
        <v>8131</v>
      </c>
      <c r="G2161" t="s">
        <v>31552</v>
      </c>
      <c r="H2161" t="s">
        <v>665</v>
      </c>
      <c r="I2161" t="s">
        <v>78</v>
      </c>
      <c r="J2161" t="s">
        <v>135</v>
      </c>
      <c r="K2161" t="s">
        <v>22</v>
      </c>
      <c r="L2161" t="s">
        <v>136</v>
      </c>
      <c r="M2161" t="s">
        <v>8132</v>
      </c>
      <c r="N2161" t="s">
        <v>8133</v>
      </c>
      <c r="O2161">
        <v>3.6438888888888887</v>
      </c>
      <c r="P2161">
        <v>0</v>
      </c>
      <c r="Q2161">
        <v>61</v>
      </c>
      <c r="R2161">
        <v>0</v>
      </c>
      <c r="S2161">
        <v>8</v>
      </c>
      <c r="T2161">
        <v>0</v>
      </c>
      <c r="U2161">
        <v>2</v>
      </c>
      <c r="V2161">
        <v>0</v>
      </c>
      <c r="W2161">
        <v>0</v>
      </c>
      <c r="X2161">
        <v>0</v>
      </c>
      <c r="Y2161">
        <v>60.693573000000001</v>
      </c>
      <c r="Z2161">
        <v>0</v>
      </c>
      <c r="AA2161">
        <v>6.8177979999999998</v>
      </c>
      <c r="AB2161">
        <v>0</v>
      </c>
      <c r="AC2161">
        <v>12.386559</v>
      </c>
      <c r="AD2161">
        <v>0</v>
      </c>
      <c r="AE2161">
        <v>0</v>
      </c>
      <c r="AF2161">
        <v>79.897930000000002</v>
      </c>
    </row>
    <row r="2162" spans="1:32" x14ac:dyDescent="0.3">
      <c r="A2162">
        <v>2804371</v>
      </c>
      <c r="B2162">
        <v>1</v>
      </c>
      <c r="C2162" t="s">
        <v>82</v>
      </c>
      <c r="D2162" t="s">
        <v>86</v>
      </c>
      <c r="E2162" t="s">
        <v>8134</v>
      </c>
      <c r="F2162" t="s">
        <v>8135</v>
      </c>
      <c r="G2162" t="s">
        <v>31548</v>
      </c>
      <c r="H2162" t="s">
        <v>333</v>
      </c>
      <c r="I2162" t="s">
        <v>78</v>
      </c>
      <c r="J2162" t="s">
        <v>135</v>
      </c>
      <c r="K2162" t="s">
        <v>22</v>
      </c>
      <c r="L2162" t="s">
        <v>136</v>
      </c>
      <c r="M2162" t="s">
        <v>8136</v>
      </c>
      <c r="N2162" t="s">
        <v>8137</v>
      </c>
      <c r="O2162">
        <v>4.8627777777777776</v>
      </c>
      <c r="P2162">
        <v>0</v>
      </c>
      <c r="Q2162">
        <v>1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0.5563361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0.5563361</v>
      </c>
    </row>
    <row r="2163" spans="1:32" x14ac:dyDescent="0.3">
      <c r="A2163">
        <v>2804122</v>
      </c>
      <c r="B2163">
        <v>1</v>
      </c>
      <c r="C2163" t="s">
        <v>83</v>
      </c>
      <c r="D2163" t="s">
        <v>116</v>
      </c>
      <c r="E2163" t="s">
        <v>8138</v>
      </c>
      <c r="F2163" t="s">
        <v>8139</v>
      </c>
      <c r="G2163" t="s">
        <v>31545</v>
      </c>
      <c r="H2163" t="s">
        <v>648</v>
      </c>
      <c r="I2163" t="s">
        <v>79</v>
      </c>
      <c r="J2163" t="s">
        <v>135</v>
      </c>
      <c r="K2163" t="s">
        <v>22</v>
      </c>
      <c r="L2163" t="s">
        <v>186</v>
      </c>
      <c r="M2163" t="s">
        <v>8140</v>
      </c>
      <c r="N2163" t="s">
        <v>8141</v>
      </c>
      <c r="O2163">
        <v>5.0388888888888888</v>
      </c>
      <c r="P2163">
        <v>0</v>
      </c>
      <c r="Q2163">
        <v>80</v>
      </c>
      <c r="R2163">
        <v>0</v>
      </c>
      <c r="S2163">
        <v>0</v>
      </c>
      <c r="T2163">
        <v>0</v>
      </c>
      <c r="U2163">
        <v>10</v>
      </c>
      <c r="V2163">
        <v>0</v>
      </c>
      <c r="W2163">
        <v>0</v>
      </c>
      <c r="X2163">
        <v>0</v>
      </c>
      <c r="Y2163">
        <v>265.57132000000001</v>
      </c>
      <c r="Z2163">
        <v>0</v>
      </c>
      <c r="AA2163">
        <v>0</v>
      </c>
      <c r="AB2163">
        <v>0</v>
      </c>
      <c r="AC2163">
        <v>198.16917000000001</v>
      </c>
      <c r="AD2163">
        <v>0</v>
      </c>
      <c r="AE2163">
        <v>0</v>
      </c>
      <c r="AF2163">
        <v>463.7405</v>
      </c>
    </row>
    <row r="2164" spans="1:32" x14ac:dyDescent="0.3">
      <c r="A2164">
        <v>2804043</v>
      </c>
      <c r="B2164">
        <v>1</v>
      </c>
      <c r="C2164" t="s">
        <v>83</v>
      </c>
      <c r="D2164" t="s">
        <v>130</v>
      </c>
      <c r="E2164" t="s">
        <v>8142</v>
      </c>
      <c r="F2164" t="s">
        <v>8143</v>
      </c>
      <c r="G2164" t="s">
        <v>31545</v>
      </c>
      <c r="H2164" t="s">
        <v>134</v>
      </c>
      <c r="I2164" t="s">
        <v>79</v>
      </c>
      <c r="J2164" t="s">
        <v>135</v>
      </c>
      <c r="K2164" t="s">
        <v>22</v>
      </c>
      <c r="L2164" t="s">
        <v>136</v>
      </c>
      <c r="M2164" t="s">
        <v>8144</v>
      </c>
      <c r="N2164" t="s">
        <v>8145</v>
      </c>
      <c r="O2164">
        <v>0.64555555555555555</v>
      </c>
      <c r="P2164">
        <v>0</v>
      </c>
      <c r="Q2164">
        <v>0</v>
      </c>
      <c r="R2164">
        <v>0</v>
      </c>
      <c r="S2164">
        <v>0</v>
      </c>
      <c r="T2164">
        <v>8</v>
      </c>
      <c r="U2164">
        <v>65</v>
      </c>
      <c r="V2164">
        <v>12</v>
      </c>
      <c r="W2164">
        <v>44</v>
      </c>
      <c r="X2164">
        <v>0</v>
      </c>
      <c r="Y2164">
        <v>0</v>
      </c>
      <c r="Z2164">
        <v>0</v>
      </c>
      <c r="AA2164">
        <v>0</v>
      </c>
      <c r="AB2164">
        <v>73.598190000000002</v>
      </c>
      <c r="AC2164">
        <v>161.08722</v>
      </c>
      <c r="AD2164">
        <v>633.92269999999996</v>
      </c>
      <c r="AE2164">
        <v>775.85239999999999</v>
      </c>
      <c r="AF2164">
        <v>1644.4606000000001</v>
      </c>
    </row>
    <row r="2165" spans="1:32" x14ac:dyDescent="0.3">
      <c r="A2165">
        <v>2804058</v>
      </c>
      <c r="B2165">
        <v>1</v>
      </c>
      <c r="C2165" t="s">
        <v>82</v>
      </c>
      <c r="D2165" t="s">
        <v>102</v>
      </c>
      <c r="E2165" t="s">
        <v>8146</v>
      </c>
      <c r="F2165" t="s">
        <v>8147</v>
      </c>
      <c r="G2165" t="s">
        <v>31546</v>
      </c>
      <c r="H2165" t="s">
        <v>223</v>
      </c>
      <c r="I2165" t="s">
        <v>78</v>
      </c>
      <c r="J2165" t="s">
        <v>135</v>
      </c>
      <c r="K2165" t="s">
        <v>22</v>
      </c>
      <c r="L2165" t="s">
        <v>136</v>
      </c>
      <c r="M2165" t="s">
        <v>8148</v>
      </c>
      <c r="N2165" t="s">
        <v>8149</v>
      </c>
      <c r="O2165">
        <v>1.3880555555555556</v>
      </c>
      <c r="P2165">
        <v>0</v>
      </c>
      <c r="Q2165">
        <v>8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1.3934454999999999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1.3934454999999999</v>
      </c>
    </row>
    <row r="2166" spans="1:32" x14ac:dyDescent="0.3">
      <c r="A2166">
        <v>2804051</v>
      </c>
      <c r="B2166">
        <v>1</v>
      </c>
      <c r="C2166" t="s">
        <v>82</v>
      </c>
      <c r="D2166" t="s">
        <v>93</v>
      </c>
      <c r="E2166" t="s">
        <v>8150</v>
      </c>
      <c r="F2166" t="s">
        <v>497</v>
      </c>
      <c r="G2166" t="s">
        <v>31552</v>
      </c>
      <c r="H2166" t="s">
        <v>145</v>
      </c>
      <c r="I2166" t="s">
        <v>78</v>
      </c>
      <c r="J2166" t="s">
        <v>135</v>
      </c>
      <c r="K2166" t="s">
        <v>22</v>
      </c>
      <c r="L2166" t="s">
        <v>136</v>
      </c>
      <c r="M2166" t="s">
        <v>8151</v>
      </c>
      <c r="N2166" t="s">
        <v>8152</v>
      </c>
      <c r="O2166">
        <v>0.89388888888888884</v>
      </c>
      <c r="P2166">
        <v>0</v>
      </c>
      <c r="Q2166">
        <v>411</v>
      </c>
      <c r="R2166">
        <v>0</v>
      </c>
      <c r="S2166">
        <v>0</v>
      </c>
      <c r="T2166">
        <v>0</v>
      </c>
      <c r="U2166">
        <v>9</v>
      </c>
      <c r="V2166">
        <v>0</v>
      </c>
      <c r="W2166">
        <v>0</v>
      </c>
      <c r="X2166">
        <v>0</v>
      </c>
      <c r="Y2166">
        <v>57.845184000000003</v>
      </c>
      <c r="Z2166">
        <v>0</v>
      </c>
      <c r="AA2166">
        <v>0</v>
      </c>
      <c r="AB2166">
        <v>0</v>
      </c>
      <c r="AC2166">
        <v>3.3762943999999999</v>
      </c>
      <c r="AD2166">
        <v>0</v>
      </c>
      <c r="AE2166">
        <v>0</v>
      </c>
      <c r="AF2166">
        <v>61.22148</v>
      </c>
    </row>
    <row r="2167" spans="1:32" x14ac:dyDescent="0.3">
      <c r="A2167">
        <v>2804049</v>
      </c>
      <c r="B2167">
        <v>1</v>
      </c>
      <c r="C2167" t="s">
        <v>83</v>
      </c>
      <c r="D2167" t="s">
        <v>127</v>
      </c>
      <c r="E2167" t="s">
        <v>8153</v>
      </c>
      <c r="F2167" t="s">
        <v>8154</v>
      </c>
      <c r="G2167" t="s">
        <v>31549</v>
      </c>
      <c r="H2167" t="s">
        <v>3857</v>
      </c>
      <c r="I2167" t="s">
        <v>79</v>
      </c>
      <c r="J2167" t="s">
        <v>135</v>
      </c>
      <c r="K2167" t="s">
        <v>22</v>
      </c>
      <c r="L2167" t="s">
        <v>136</v>
      </c>
      <c r="M2167" t="s">
        <v>8155</v>
      </c>
      <c r="N2167" t="s">
        <v>8156</v>
      </c>
      <c r="O2167">
        <v>8.9011111111111116</v>
      </c>
      <c r="P2167">
        <v>0</v>
      </c>
      <c r="Q2167">
        <v>138</v>
      </c>
      <c r="R2167">
        <v>0</v>
      </c>
      <c r="S2167">
        <v>0</v>
      </c>
      <c r="T2167">
        <v>14</v>
      </c>
      <c r="U2167">
        <v>12</v>
      </c>
      <c r="V2167">
        <v>1</v>
      </c>
      <c r="W2167">
        <v>0</v>
      </c>
      <c r="X2167">
        <v>0</v>
      </c>
      <c r="Y2167">
        <v>104.599396</v>
      </c>
      <c r="Z2167">
        <v>0</v>
      </c>
      <c r="AA2167">
        <v>0</v>
      </c>
      <c r="AB2167">
        <v>94.993269999999995</v>
      </c>
      <c r="AC2167">
        <v>63.161099999999998</v>
      </c>
      <c r="AD2167">
        <v>0</v>
      </c>
      <c r="AE2167">
        <v>0</v>
      </c>
      <c r="AF2167">
        <v>262.75378000000001</v>
      </c>
    </row>
    <row r="2168" spans="1:32" x14ac:dyDescent="0.3">
      <c r="A2168">
        <v>2804050</v>
      </c>
      <c r="B2168">
        <v>1</v>
      </c>
      <c r="C2168" t="s">
        <v>83</v>
      </c>
      <c r="D2168" t="s">
        <v>123</v>
      </c>
      <c r="E2168" t="s">
        <v>8157</v>
      </c>
      <c r="F2168" t="s">
        <v>8158</v>
      </c>
      <c r="G2168" t="s">
        <v>31549</v>
      </c>
      <c r="H2168" t="s">
        <v>134</v>
      </c>
      <c r="I2168" t="s">
        <v>79</v>
      </c>
      <c r="J2168" t="s">
        <v>135</v>
      </c>
      <c r="K2168" t="s">
        <v>22</v>
      </c>
      <c r="L2168" t="s">
        <v>136</v>
      </c>
      <c r="M2168" t="s">
        <v>8159</v>
      </c>
      <c r="N2168" t="s">
        <v>8160</v>
      </c>
      <c r="O2168">
        <v>0.36555555555555558</v>
      </c>
      <c r="P2168">
        <v>17</v>
      </c>
      <c r="Q2168">
        <v>290</v>
      </c>
      <c r="R2168">
        <v>77</v>
      </c>
      <c r="S2168">
        <v>12</v>
      </c>
      <c r="T2168">
        <v>24</v>
      </c>
      <c r="U2168">
        <v>15</v>
      </c>
      <c r="V2168">
        <v>6</v>
      </c>
      <c r="W2168">
        <v>0</v>
      </c>
      <c r="X2168">
        <v>1.6975522999999999</v>
      </c>
      <c r="Y2168">
        <v>20.045377999999999</v>
      </c>
      <c r="Z2168">
        <v>24.401278000000001</v>
      </c>
      <c r="AA2168">
        <v>1.0315839</v>
      </c>
      <c r="AB2168">
        <v>24.771652</v>
      </c>
      <c r="AC2168">
        <v>4.7739586999999997</v>
      </c>
      <c r="AD2168">
        <v>108.47815</v>
      </c>
      <c r="AE2168">
        <v>0</v>
      </c>
      <c r="AF2168">
        <v>185.19954999999999</v>
      </c>
    </row>
    <row r="2169" spans="1:32" x14ac:dyDescent="0.3">
      <c r="A2169">
        <v>2804052</v>
      </c>
      <c r="B2169">
        <v>1</v>
      </c>
      <c r="C2169" t="s">
        <v>82</v>
      </c>
      <c r="D2169" t="s">
        <v>89</v>
      </c>
      <c r="E2169" t="s">
        <v>8161</v>
      </c>
      <c r="F2169" t="s">
        <v>8162</v>
      </c>
      <c r="G2169" t="s">
        <v>31545</v>
      </c>
      <c r="H2169" t="s">
        <v>134</v>
      </c>
      <c r="I2169" t="s">
        <v>79</v>
      </c>
      <c r="J2169" t="s">
        <v>135</v>
      </c>
      <c r="K2169" t="s">
        <v>22</v>
      </c>
      <c r="L2169" t="s">
        <v>136</v>
      </c>
      <c r="M2169" t="s">
        <v>8163</v>
      </c>
      <c r="N2169" t="s">
        <v>8164</v>
      </c>
      <c r="O2169">
        <v>0.22888888888888889</v>
      </c>
      <c r="P2169">
        <v>0</v>
      </c>
      <c r="Q2169">
        <v>3450</v>
      </c>
      <c r="R2169">
        <v>0</v>
      </c>
      <c r="S2169">
        <v>204</v>
      </c>
      <c r="T2169">
        <v>5</v>
      </c>
      <c r="U2169">
        <v>870</v>
      </c>
      <c r="V2169">
        <v>4</v>
      </c>
      <c r="W2169">
        <v>1</v>
      </c>
      <c r="X2169">
        <v>0</v>
      </c>
      <c r="Y2169">
        <v>108.00803000000001</v>
      </c>
      <c r="Z2169">
        <v>0</v>
      </c>
      <c r="AA2169">
        <v>13.347044</v>
      </c>
      <c r="AB2169">
        <v>7.5467750000000002</v>
      </c>
      <c r="AC2169">
        <v>65.183205000000001</v>
      </c>
      <c r="AD2169">
        <v>37.718699999999998</v>
      </c>
      <c r="AE2169">
        <v>13.169029999999999</v>
      </c>
      <c r="AF2169">
        <v>244.97280000000001</v>
      </c>
    </row>
    <row r="2170" spans="1:32" x14ac:dyDescent="0.3">
      <c r="A2170">
        <v>2803728</v>
      </c>
      <c r="B2170">
        <v>1</v>
      </c>
      <c r="C2170" t="s">
        <v>82</v>
      </c>
      <c r="D2170" t="s">
        <v>113</v>
      </c>
      <c r="E2170" t="s">
        <v>8165</v>
      </c>
      <c r="F2170" t="s">
        <v>8166</v>
      </c>
      <c r="G2170" t="s">
        <v>31551</v>
      </c>
      <c r="H2170" t="s">
        <v>134</v>
      </c>
      <c r="I2170" t="s">
        <v>79</v>
      </c>
      <c r="J2170" t="s">
        <v>135</v>
      </c>
      <c r="K2170" t="s">
        <v>22</v>
      </c>
      <c r="L2170" t="s">
        <v>136</v>
      </c>
      <c r="M2170" t="s">
        <v>8167</v>
      </c>
      <c r="N2170" t="s">
        <v>8168</v>
      </c>
      <c r="O2170">
        <v>1.3458333333333334</v>
      </c>
      <c r="P2170">
        <v>0</v>
      </c>
      <c r="Q2170">
        <v>43</v>
      </c>
      <c r="R2170">
        <v>0</v>
      </c>
      <c r="S2170">
        <v>0</v>
      </c>
      <c r="T2170">
        <v>0</v>
      </c>
      <c r="U2170">
        <v>5</v>
      </c>
      <c r="V2170">
        <v>0</v>
      </c>
      <c r="W2170">
        <v>0</v>
      </c>
      <c r="X2170">
        <v>0</v>
      </c>
      <c r="Y2170">
        <v>37.829009999999997</v>
      </c>
      <c r="Z2170">
        <v>0</v>
      </c>
      <c r="AA2170">
        <v>0</v>
      </c>
      <c r="AB2170">
        <v>0</v>
      </c>
      <c r="AC2170">
        <v>5.3921890000000001</v>
      </c>
      <c r="AD2170">
        <v>0</v>
      </c>
      <c r="AE2170">
        <v>0</v>
      </c>
      <c r="AF2170">
        <v>43.221200000000003</v>
      </c>
    </row>
    <row r="2171" spans="1:32" x14ac:dyDescent="0.3">
      <c r="A2171">
        <v>2803675</v>
      </c>
      <c r="B2171">
        <v>1</v>
      </c>
      <c r="C2171" t="s">
        <v>83</v>
      </c>
      <c r="D2171" t="s">
        <v>124</v>
      </c>
      <c r="E2171" t="s">
        <v>8169</v>
      </c>
      <c r="F2171" t="s">
        <v>8170</v>
      </c>
      <c r="G2171" t="s">
        <v>31548</v>
      </c>
      <c r="H2171" t="s">
        <v>333</v>
      </c>
      <c r="I2171" t="s">
        <v>78</v>
      </c>
      <c r="J2171" t="s">
        <v>135</v>
      </c>
      <c r="K2171" t="s">
        <v>22</v>
      </c>
      <c r="L2171" t="s">
        <v>136</v>
      </c>
      <c r="M2171" t="s">
        <v>8171</v>
      </c>
      <c r="N2171" t="s">
        <v>8172</v>
      </c>
      <c r="O2171">
        <v>1.8269444444444445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8.0669169999999998E-2</v>
      </c>
      <c r="AD2171">
        <v>0</v>
      </c>
      <c r="AE2171">
        <v>0</v>
      </c>
      <c r="AF2171">
        <v>8.0669169999999998E-2</v>
      </c>
    </row>
    <row r="2172" spans="1:32" x14ac:dyDescent="0.3">
      <c r="A2172">
        <v>2803683</v>
      </c>
      <c r="B2172">
        <v>1</v>
      </c>
      <c r="C2172" t="s">
        <v>83</v>
      </c>
      <c r="D2172" t="s">
        <v>124</v>
      </c>
      <c r="E2172" t="s">
        <v>8173</v>
      </c>
      <c r="F2172" t="s">
        <v>8174</v>
      </c>
      <c r="G2172" t="s">
        <v>31546</v>
      </c>
      <c r="H2172" t="s">
        <v>223</v>
      </c>
      <c r="I2172" t="s">
        <v>78</v>
      </c>
      <c r="J2172" t="s">
        <v>135</v>
      </c>
      <c r="K2172" t="s">
        <v>22</v>
      </c>
      <c r="L2172" t="s">
        <v>136</v>
      </c>
      <c r="M2172" t="s">
        <v>8175</v>
      </c>
      <c r="N2172" t="s">
        <v>8176</v>
      </c>
      <c r="O2172">
        <v>2.2019444444444445</v>
      </c>
      <c r="P2172">
        <v>0</v>
      </c>
      <c r="Q2172">
        <v>5</v>
      </c>
      <c r="R2172">
        <v>0</v>
      </c>
      <c r="S2172">
        <v>2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5.9419785000000003</v>
      </c>
      <c r="Z2172">
        <v>0</v>
      </c>
      <c r="AA2172">
        <v>3.0189745000000001</v>
      </c>
      <c r="AB2172">
        <v>0</v>
      </c>
      <c r="AC2172">
        <v>0</v>
      </c>
      <c r="AD2172">
        <v>0</v>
      </c>
      <c r="AE2172">
        <v>0</v>
      </c>
      <c r="AF2172">
        <v>8.9609529999999999</v>
      </c>
    </row>
    <row r="2173" spans="1:32" x14ac:dyDescent="0.3">
      <c r="A2173">
        <v>2803669</v>
      </c>
      <c r="B2173">
        <v>1</v>
      </c>
      <c r="C2173" t="s">
        <v>82</v>
      </c>
      <c r="D2173" t="s">
        <v>92</v>
      </c>
      <c r="E2173" t="s">
        <v>8177</v>
      </c>
      <c r="F2173" t="s">
        <v>8178</v>
      </c>
      <c r="G2173" t="s">
        <v>31546</v>
      </c>
      <c r="H2173" t="s">
        <v>2242</v>
      </c>
      <c r="I2173" t="s">
        <v>78</v>
      </c>
      <c r="J2173" t="s">
        <v>135</v>
      </c>
      <c r="K2173" t="s">
        <v>22</v>
      </c>
      <c r="L2173" t="s">
        <v>136</v>
      </c>
      <c r="M2173" t="s">
        <v>8179</v>
      </c>
      <c r="N2173" t="s">
        <v>8180</v>
      </c>
      <c r="O2173">
        <v>4.5413888888888891</v>
      </c>
      <c r="P2173">
        <v>0</v>
      </c>
      <c r="Q2173">
        <v>59</v>
      </c>
      <c r="R2173">
        <v>0</v>
      </c>
      <c r="S2173">
        <v>5</v>
      </c>
      <c r="T2173">
        <v>0</v>
      </c>
      <c r="U2173">
        <v>24</v>
      </c>
      <c r="V2173">
        <v>0</v>
      </c>
      <c r="W2173">
        <v>0</v>
      </c>
      <c r="X2173">
        <v>0</v>
      </c>
      <c r="Y2173">
        <v>157.44710000000001</v>
      </c>
      <c r="Z2173">
        <v>0</v>
      </c>
      <c r="AA2173">
        <v>11.399704</v>
      </c>
      <c r="AB2173">
        <v>0</v>
      </c>
      <c r="AC2173">
        <v>145.52108999999999</v>
      </c>
      <c r="AD2173">
        <v>0</v>
      </c>
      <c r="AE2173">
        <v>0</v>
      </c>
      <c r="AF2173">
        <v>314.36790000000002</v>
      </c>
    </row>
    <row r="2174" spans="1:32" x14ac:dyDescent="0.3">
      <c r="A2174">
        <v>2803579</v>
      </c>
      <c r="B2174">
        <v>1</v>
      </c>
      <c r="C2174" t="s">
        <v>83</v>
      </c>
      <c r="D2174" t="s">
        <v>122</v>
      </c>
      <c r="E2174" t="s">
        <v>8181</v>
      </c>
      <c r="F2174" t="s">
        <v>8182</v>
      </c>
      <c r="G2174" t="s">
        <v>31552</v>
      </c>
      <c r="H2174" t="s">
        <v>145</v>
      </c>
      <c r="I2174" t="s">
        <v>78</v>
      </c>
      <c r="J2174" t="s">
        <v>135</v>
      </c>
      <c r="K2174" t="s">
        <v>22</v>
      </c>
      <c r="L2174" t="s">
        <v>136</v>
      </c>
      <c r="M2174" t="s">
        <v>8183</v>
      </c>
      <c r="N2174" t="s">
        <v>8184</v>
      </c>
      <c r="O2174">
        <v>0.65749999999999997</v>
      </c>
      <c r="P2174">
        <v>0</v>
      </c>
      <c r="Q2174">
        <v>87</v>
      </c>
      <c r="R2174">
        <v>0</v>
      </c>
      <c r="S2174">
        <v>0</v>
      </c>
      <c r="T2174">
        <v>0</v>
      </c>
      <c r="U2174">
        <v>2</v>
      </c>
      <c r="V2174">
        <v>0</v>
      </c>
      <c r="W2174">
        <v>0</v>
      </c>
      <c r="X2174">
        <v>0</v>
      </c>
      <c r="Y2174">
        <v>4.28247</v>
      </c>
      <c r="Z2174">
        <v>0</v>
      </c>
      <c r="AA2174">
        <v>0</v>
      </c>
      <c r="AB2174">
        <v>0</v>
      </c>
      <c r="AC2174">
        <v>1.3780555999999999</v>
      </c>
      <c r="AD2174">
        <v>0</v>
      </c>
      <c r="AE2174">
        <v>0</v>
      </c>
      <c r="AF2174">
        <v>5.6605259999999999</v>
      </c>
    </row>
    <row r="2175" spans="1:32" x14ac:dyDescent="0.3">
      <c r="A2175">
        <v>2803594</v>
      </c>
      <c r="B2175">
        <v>1</v>
      </c>
      <c r="C2175" t="s">
        <v>83</v>
      </c>
      <c r="D2175" t="s">
        <v>123</v>
      </c>
      <c r="E2175" t="s">
        <v>3872</v>
      </c>
      <c r="F2175" t="s">
        <v>3873</v>
      </c>
      <c r="G2175" t="s">
        <v>31546</v>
      </c>
      <c r="H2175" t="s">
        <v>145</v>
      </c>
      <c r="I2175" t="s">
        <v>78</v>
      </c>
      <c r="J2175" t="s">
        <v>135</v>
      </c>
      <c r="K2175" t="s">
        <v>22</v>
      </c>
      <c r="L2175" t="s">
        <v>136</v>
      </c>
      <c r="M2175" t="s">
        <v>8185</v>
      </c>
      <c r="N2175" t="s">
        <v>8186</v>
      </c>
      <c r="O2175">
        <v>0.83472222222222225</v>
      </c>
      <c r="P2175">
        <v>0</v>
      </c>
      <c r="Q2175">
        <v>62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8.9833599999999993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8.9833599999999993</v>
      </c>
    </row>
    <row r="2176" spans="1:32" x14ac:dyDescent="0.3">
      <c r="A2176">
        <v>2803284</v>
      </c>
      <c r="B2176">
        <v>1</v>
      </c>
      <c r="C2176" t="s">
        <v>82</v>
      </c>
      <c r="D2176" t="s">
        <v>105</v>
      </c>
      <c r="E2176" t="s">
        <v>8187</v>
      </c>
      <c r="F2176" t="s">
        <v>8188</v>
      </c>
      <c r="G2176" t="s">
        <v>31548</v>
      </c>
      <c r="H2176" t="s">
        <v>333</v>
      </c>
      <c r="I2176" t="s">
        <v>78</v>
      </c>
      <c r="J2176" t="s">
        <v>135</v>
      </c>
      <c r="K2176" t="s">
        <v>22</v>
      </c>
      <c r="L2176" t="s">
        <v>136</v>
      </c>
      <c r="M2176" t="s">
        <v>8189</v>
      </c>
      <c r="N2176" t="s">
        <v>8190</v>
      </c>
      <c r="O2176">
        <v>3.5375000000000001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0.11931591</v>
      </c>
      <c r="AD2176">
        <v>0</v>
      </c>
      <c r="AE2176">
        <v>0</v>
      </c>
      <c r="AF2176">
        <v>0.11931591</v>
      </c>
    </row>
    <row r="2177" spans="1:32" x14ac:dyDescent="0.3">
      <c r="A2177">
        <v>2803292</v>
      </c>
      <c r="B2177">
        <v>1</v>
      </c>
      <c r="C2177" t="s">
        <v>83</v>
      </c>
      <c r="D2177" t="s">
        <v>127</v>
      </c>
      <c r="E2177" t="s">
        <v>8191</v>
      </c>
      <c r="F2177" t="s">
        <v>8192</v>
      </c>
      <c r="G2177" t="s">
        <v>31545</v>
      </c>
      <c r="H2177" t="s">
        <v>134</v>
      </c>
      <c r="I2177" t="s">
        <v>79</v>
      </c>
      <c r="J2177" t="s">
        <v>135</v>
      </c>
      <c r="K2177" t="s">
        <v>22</v>
      </c>
      <c r="L2177" t="s">
        <v>136</v>
      </c>
      <c r="M2177" t="s">
        <v>8193</v>
      </c>
      <c r="N2177" t="s">
        <v>8194</v>
      </c>
      <c r="O2177">
        <v>1.081388888888889</v>
      </c>
      <c r="P2177">
        <v>3</v>
      </c>
      <c r="Q2177">
        <v>114</v>
      </c>
      <c r="R2177">
        <v>13</v>
      </c>
      <c r="S2177">
        <v>0</v>
      </c>
      <c r="T2177">
        <v>8</v>
      </c>
      <c r="U2177">
        <v>3</v>
      </c>
      <c r="V2177">
        <v>1</v>
      </c>
      <c r="W2177">
        <v>0</v>
      </c>
      <c r="X2177">
        <v>13.671658499999999</v>
      </c>
      <c r="Y2177">
        <v>10.246883</v>
      </c>
      <c r="Z2177">
        <v>9.2206890000000001</v>
      </c>
      <c r="AA2177">
        <v>0</v>
      </c>
      <c r="AB2177">
        <v>31.293282999999999</v>
      </c>
      <c r="AC2177">
        <v>0.15591865999999999</v>
      </c>
      <c r="AD2177">
        <v>39.289295000000003</v>
      </c>
      <c r="AE2177">
        <v>0</v>
      </c>
      <c r="AF2177">
        <v>103.87773</v>
      </c>
    </row>
    <row r="2178" spans="1:32" x14ac:dyDescent="0.3">
      <c r="A2178">
        <v>2803224</v>
      </c>
      <c r="B2178">
        <v>1</v>
      </c>
      <c r="C2178" t="s">
        <v>83</v>
      </c>
      <c r="D2178" t="s">
        <v>115</v>
      </c>
      <c r="E2178" t="s">
        <v>8195</v>
      </c>
      <c r="F2178" t="s">
        <v>8196</v>
      </c>
      <c r="G2178" t="s">
        <v>31546</v>
      </c>
      <c r="H2178" t="s">
        <v>1297</v>
      </c>
      <c r="I2178" t="s">
        <v>78</v>
      </c>
      <c r="J2178" t="s">
        <v>135</v>
      </c>
      <c r="K2178" t="s">
        <v>22</v>
      </c>
      <c r="L2178" t="s">
        <v>136</v>
      </c>
      <c r="M2178" t="s">
        <v>8197</v>
      </c>
      <c r="N2178" t="s">
        <v>8198</v>
      </c>
      <c r="O2178">
        <v>1.5769444444444445</v>
      </c>
      <c r="P2178">
        <v>0</v>
      </c>
      <c r="Q2178">
        <v>67</v>
      </c>
      <c r="R2178">
        <v>0</v>
      </c>
      <c r="S2178">
        <v>0</v>
      </c>
      <c r="T2178">
        <v>0</v>
      </c>
      <c r="U2178">
        <v>2</v>
      </c>
      <c r="V2178">
        <v>0</v>
      </c>
      <c r="W2178">
        <v>0</v>
      </c>
      <c r="X2178">
        <v>0</v>
      </c>
      <c r="Y2178">
        <v>16.238033000000001</v>
      </c>
      <c r="Z2178">
        <v>0</v>
      </c>
      <c r="AA2178">
        <v>0</v>
      </c>
      <c r="AB2178">
        <v>0</v>
      </c>
      <c r="AC2178">
        <v>1.435392</v>
      </c>
      <c r="AD2178">
        <v>0</v>
      </c>
      <c r="AE2178">
        <v>0</v>
      </c>
      <c r="AF2178">
        <v>17.673424000000001</v>
      </c>
    </row>
    <row r="2179" spans="1:32" x14ac:dyDescent="0.3">
      <c r="A2179">
        <v>2803218</v>
      </c>
      <c r="B2179">
        <v>1</v>
      </c>
      <c r="C2179" t="s">
        <v>83</v>
      </c>
      <c r="D2179" t="s">
        <v>129</v>
      </c>
      <c r="E2179" t="s">
        <v>4779</v>
      </c>
      <c r="F2179" t="s">
        <v>4780</v>
      </c>
      <c r="G2179" t="s">
        <v>31549</v>
      </c>
      <c r="H2179" t="s">
        <v>134</v>
      </c>
      <c r="I2179" t="s">
        <v>79</v>
      </c>
      <c r="J2179" t="s">
        <v>135</v>
      </c>
      <c r="K2179" t="s">
        <v>22</v>
      </c>
      <c r="L2179" t="s">
        <v>136</v>
      </c>
      <c r="M2179" t="s">
        <v>8199</v>
      </c>
      <c r="N2179" t="s">
        <v>8200</v>
      </c>
      <c r="O2179">
        <v>1.3066666666666666</v>
      </c>
      <c r="P2179">
        <v>0</v>
      </c>
      <c r="Q2179">
        <v>9</v>
      </c>
      <c r="R2179">
        <v>0</v>
      </c>
      <c r="S2179">
        <v>116</v>
      </c>
      <c r="T2179">
        <v>0</v>
      </c>
      <c r="U2179">
        <v>11</v>
      </c>
      <c r="V2179">
        <v>0</v>
      </c>
      <c r="W2179">
        <v>0</v>
      </c>
      <c r="X2179">
        <v>0</v>
      </c>
      <c r="Y2179">
        <v>1.5201737</v>
      </c>
      <c r="Z2179">
        <v>0</v>
      </c>
      <c r="AA2179">
        <v>37.725628</v>
      </c>
      <c r="AB2179">
        <v>0</v>
      </c>
      <c r="AC2179">
        <v>2.7363653000000001</v>
      </c>
      <c r="AD2179">
        <v>0</v>
      </c>
      <c r="AE2179">
        <v>0</v>
      </c>
      <c r="AF2179">
        <v>41.982165999999999</v>
      </c>
    </row>
    <row r="2180" spans="1:32" x14ac:dyDescent="0.3">
      <c r="A2180">
        <v>2803051</v>
      </c>
      <c r="B2180">
        <v>1</v>
      </c>
      <c r="C2180" t="s">
        <v>83</v>
      </c>
      <c r="D2180" t="s">
        <v>130</v>
      </c>
      <c r="E2180" t="s">
        <v>8201</v>
      </c>
      <c r="F2180" t="s">
        <v>8202</v>
      </c>
      <c r="G2180" t="s">
        <v>31546</v>
      </c>
      <c r="H2180" t="s">
        <v>223</v>
      </c>
      <c r="I2180" t="s">
        <v>78</v>
      </c>
      <c r="J2180" t="s">
        <v>135</v>
      </c>
      <c r="K2180" t="s">
        <v>22</v>
      </c>
      <c r="L2180" t="s">
        <v>136</v>
      </c>
      <c r="M2180" t="s">
        <v>8203</v>
      </c>
      <c r="N2180" t="s">
        <v>8204</v>
      </c>
      <c r="O2180">
        <v>1.3772222222222221</v>
      </c>
      <c r="P2180">
        <v>0</v>
      </c>
      <c r="Q2180">
        <v>9</v>
      </c>
      <c r="R2180">
        <v>0</v>
      </c>
      <c r="S2180">
        <v>1</v>
      </c>
      <c r="T2180">
        <v>0</v>
      </c>
      <c r="U2180">
        <v>5</v>
      </c>
      <c r="V2180">
        <v>0</v>
      </c>
      <c r="W2180">
        <v>0</v>
      </c>
      <c r="X2180">
        <v>0</v>
      </c>
      <c r="Y2180">
        <v>2.9326856000000001</v>
      </c>
      <c r="Z2180">
        <v>0</v>
      </c>
      <c r="AA2180">
        <v>2.5700393999999998E-3</v>
      </c>
      <c r="AB2180">
        <v>0</v>
      </c>
      <c r="AC2180">
        <v>5.2043169999999996</v>
      </c>
      <c r="AD2180">
        <v>0</v>
      </c>
      <c r="AE2180">
        <v>0</v>
      </c>
      <c r="AF2180">
        <v>8.1395730000000004</v>
      </c>
    </row>
    <row r="2181" spans="1:32" x14ac:dyDescent="0.3">
      <c r="A2181">
        <v>2803061</v>
      </c>
      <c r="B2181">
        <v>1</v>
      </c>
      <c r="C2181" t="s">
        <v>82</v>
      </c>
      <c r="D2181" t="s">
        <v>95</v>
      </c>
      <c r="E2181" t="s">
        <v>8205</v>
      </c>
      <c r="F2181" t="s">
        <v>8206</v>
      </c>
      <c r="G2181" t="s">
        <v>31546</v>
      </c>
      <c r="H2181" t="s">
        <v>223</v>
      </c>
      <c r="I2181" t="s">
        <v>78</v>
      </c>
      <c r="J2181" t="s">
        <v>135</v>
      </c>
      <c r="K2181" t="s">
        <v>22</v>
      </c>
      <c r="L2181" t="s">
        <v>136</v>
      </c>
      <c r="M2181" t="s">
        <v>8207</v>
      </c>
      <c r="N2181" t="s">
        <v>8208</v>
      </c>
      <c r="O2181">
        <v>1.2250000000000001</v>
      </c>
      <c r="P2181">
        <v>0</v>
      </c>
      <c r="Q2181">
        <v>101</v>
      </c>
      <c r="R2181">
        <v>0</v>
      </c>
      <c r="S2181">
        <v>1</v>
      </c>
      <c r="T2181">
        <v>0</v>
      </c>
      <c r="U2181">
        <v>5</v>
      </c>
      <c r="V2181">
        <v>0</v>
      </c>
      <c r="W2181">
        <v>0</v>
      </c>
      <c r="X2181">
        <v>0</v>
      </c>
      <c r="Y2181">
        <v>50.081432</v>
      </c>
      <c r="Z2181">
        <v>0</v>
      </c>
      <c r="AA2181">
        <v>6.8346895000000005E-2</v>
      </c>
      <c r="AB2181">
        <v>0</v>
      </c>
      <c r="AC2181">
        <v>2.8964992000000001</v>
      </c>
      <c r="AD2181">
        <v>0</v>
      </c>
      <c r="AE2181">
        <v>0</v>
      </c>
      <c r="AF2181">
        <v>53.046280000000003</v>
      </c>
    </row>
    <row r="2182" spans="1:32" x14ac:dyDescent="0.3">
      <c r="A2182">
        <v>2803031</v>
      </c>
      <c r="B2182">
        <v>1</v>
      </c>
      <c r="C2182" t="s">
        <v>82</v>
      </c>
      <c r="D2182" t="s">
        <v>104</v>
      </c>
      <c r="E2182" t="s">
        <v>8209</v>
      </c>
      <c r="F2182" t="s">
        <v>8210</v>
      </c>
      <c r="G2182" t="s">
        <v>31548</v>
      </c>
      <c r="H2182" t="s">
        <v>311</v>
      </c>
      <c r="I2182" t="s">
        <v>78</v>
      </c>
      <c r="J2182" t="s">
        <v>135</v>
      </c>
      <c r="K2182" t="s">
        <v>22</v>
      </c>
      <c r="L2182" t="s">
        <v>136</v>
      </c>
      <c r="M2182" t="s">
        <v>8211</v>
      </c>
      <c r="N2182" t="s">
        <v>8212</v>
      </c>
      <c r="O2182">
        <v>1.1961111111111111</v>
      </c>
      <c r="P2182">
        <v>0</v>
      </c>
      <c r="Q2182">
        <v>5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4.2316380000000002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4.2316380000000002</v>
      </c>
    </row>
    <row r="2183" spans="1:32" x14ac:dyDescent="0.3">
      <c r="A2183">
        <v>2802937</v>
      </c>
      <c r="B2183">
        <v>1</v>
      </c>
      <c r="C2183" t="s">
        <v>82</v>
      </c>
      <c r="D2183" t="s">
        <v>106</v>
      </c>
      <c r="E2183" t="s">
        <v>8213</v>
      </c>
      <c r="F2183" t="s">
        <v>8214</v>
      </c>
      <c r="G2183" t="s">
        <v>31546</v>
      </c>
      <c r="H2183" t="s">
        <v>223</v>
      </c>
      <c r="I2183" t="s">
        <v>78</v>
      </c>
      <c r="J2183" t="s">
        <v>135</v>
      </c>
      <c r="K2183" t="s">
        <v>22</v>
      </c>
      <c r="L2183" t="s">
        <v>136</v>
      </c>
      <c r="M2183" t="s">
        <v>8215</v>
      </c>
      <c r="N2183" t="s">
        <v>8216</v>
      </c>
      <c r="O2183">
        <v>1.4380555555555556</v>
      </c>
      <c r="P2183">
        <v>0</v>
      </c>
      <c r="Q2183">
        <v>216</v>
      </c>
      <c r="R2183">
        <v>0</v>
      </c>
      <c r="S2183">
        <v>0</v>
      </c>
      <c r="T2183">
        <v>0</v>
      </c>
      <c r="U2183">
        <v>11</v>
      </c>
      <c r="V2183">
        <v>0</v>
      </c>
      <c r="W2183">
        <v>0</v>
      </c>
      <c r="X2183">
        <v>0</v>
      </c>
      <c r="Y2183">
        <v>86.928246000000001</v>
      </c>
      <c r="Z2183">
        <v>0</v>
      </c>
      <c r="AA2183">
        <v>0</v>
      </c>
      <c r="AB2183">
        <v>0</v>
      </c>
      <c r="AC2183">
        <v>17.870836000000001</v>
      </c>
      <c r="AD2183">
        <v>0</v>
      </c>
      <c r="AE2183">
        <v>0</v>
      </c>
      <c r="AF2183">
        <v>104.79909000000001</v>
      </c>
    </row>
    <row r="2184" spans="1:32" x14ac:dyDescent="0.3">
      <c r="A2184">
        <v>2802868</v>
      </c>
      <c r="B2184">
        <v>1</v>
      </c>
      <c r="C2184" t="s">
        <v>82</v>
      </c>
      <c r="D2184" t="s">
        <v>104</v>
      </c>
      <c r="E2184" t="s">
        <v>4186</v>
      </c>
      <c r="F2184" t="s">
        <v>4187</v>
      </c>
      <c r="G2184" t="s">
        <v>31546</v>
      </c>
      <c r="H2184" t="s">
        <v>223</v>
      </c>
      <c r="I2184" t="s">
        <v>78</v>
      </c>
      <c r="J2184" t="s">
        <v>135</v>
      </c>
      <c r="K2184" t="s">
        <v>22</v>
      </c>
      <c r="L2184" t="s">
        <v>136</v>
      </c>
      <c r="M2184" t="s">
        <v>8217</v>
      </c>
      <c r="N2184" t="s">
        <v>8218</v>
      </c>
      <c r="O2184">
        <v>2.2883333333333336</v>
      </c>
      <c r="P2184">
        <v>0</v>
      </c>
      <c r="Q2184">
        <v>77</v>
      </c>
      <c r="R2184">
        <v>0</v>
      </c>
      <c r="S2184">
        <v>0</v>
      </c>
      <c r="T2184">
        <v>0</v>
      </c>
      <c r="U2184">
        <v>4</v>
      </c>
      <c r="V2184">
        <v>0</v>
      </c>
      <c r="W2184">
        <v>0</v>
      </c>
      <c r="X2184">
        <v>0</v>
      </c>
      <c r="Y2184">
        <v>58.300956999999997</v>
      </c>
      <c r="Z2184">
        <v>0</v>
      </c>
      <c r="AA2184">
        <v>0</v>
      </c>
      <c r="AB2184">
        <v>0</v>
      </c>
      <c r="AC2184">
        <v>5.0785400000000003</v>
      </c>
      <c r="AD2184">
        <v>0</v>
      </c>
      <c r="AE2184">
        <v>0</v>
      </c>
      <c r="AF2184">
        <v>63.379497999999998</v>
      </c>
    </row>
    <row r="2185" spans="1:32" x14ac:dyDescent="0.3">
      <c r="A2185">
        <v>2802812</v>
      </c>
      <c r="B2185">
        <v>2</v>
      </c>
      <c r="C2185" t="s">
        <v>82</v>
      </c>
      <c r="D2185" t="s">
        <v>92</v>
      </c>
      <c r="E2185" t="s">
        <v>8219</v>
      </c>
      <c r="F2185" t="s">
        <v>8220</v>
      </c>
      <c r="G2185" t="s">
        <v>31549</v>
      </c>
      <c r="H2185" t="s">
        <v>338</v>
      </c>
      <c r="I2185" t="s">
        <v>79</v>
      </c>
      <c r="J2185" t="s">
        <v>135</v>
      </c>
      <c r="K2185" t="s">
        <v>22</v>
      </c>
      <c r="L2185" t="s">
        <v>136</v>
      </c>
      <c r="M2185" t="s">
        <v>8221</v>
      </c>
      <c r="N2185" t="s">
        <v>8222</v>
      </c>
      <c r="O2185">
        <v>0.9161111111111111</v>
      </c>
      <c r="P2185">
        <v>1</v>
      </c>
      <c r="Q2185">
        <v>1302</v>
      </c>
      <c r="R2185">
        <v>0</v>
      </c>
      <c r="S2185">
        <v>18</v>
      </c>
      <c r="T2185">
        <v>3</v>
      </c>
      <c r="U2185">
        <v>146</v>
      </c>
      <c r="V2185">
        <v>0</v>
      </c>
      <c r="W2185">
        <v>0</v>
      </c>
      <c r="X2185">
        <v>1.1831503999999999</v>
      </c>
      <c r="Y2185">
        <v>458.26929999999999</v>
      </c>
      <c r="Z2185">
        <v>0</v>
      </c>
      <c r="AA2185">
        <v>4.4799470000000001</v>
      </c>
      <c r="AB2185">
        <v>37.423405000000002</v>
      </c>
      <c r="AC2185">
        <v>166.32478</v>
      </c>
      <c r="AD2185">
        <v>0</v>
      </c>
      <c r="AE2185">
        <v>0</v>
      </c>
      <c r="AF2185">
        <v>667.68053999999995</v>
      </c>
    </row>
    <row r="2186" spans="1:32" x14ac:dyDescent="0.3">
      <c r="A2186">
        <v>2802690</v>
      </c>
      <c r="B2186">
        <v>2</v>
      </c>
      <c r="C2186" t="s">
        <v>82</v>
      </c>
      <c r="D2186" t="s">
        <v>103</v>
      </c>
      <c r="E2186" t="s">
        <v>8223</v>
      </c>
      <c r="F2186" t="s">
        <v>8224</v>
      </c>
      <c r="G2186" t="s">
        <v>31552</v>
      </c>
      <c r="H2186" t="s">
        <v>223</v>
      </c>
      <c r="I2186" t="s">
        <v>78</v>
      </c>
      <c r="J2186" t="s">
        <v>135</v>
      </c>
      <c r="K2186" t="s">
        <v>22</v>
      </c>
      <c r="L2186" t="s">
        <v>136</v>
      </c>
      <c r="M2186" t="s">
        <v>7956</v>
      </c>
      <c r="N2186" t="s">
        <v>8225</v>
      </c>
      <c r="O2186">
        <v>0.34916666666666668</v>
      </c>
      <c r="P2186">
        <v>0</v>
      </c>
      <c r="Q2186">
        <v>34</v>
      </c>
      <c r="R2186">
        <v>0</v>
      </c>
      <c r="S2186">
        <v>4</v>
      </c>
      <c r="T2186">
        <v>0</v>
      </c>
      <c r="U2186">
        <v>2</v>
      </c>
      <c r="V2186">
        <v>0</v>
      </c>
      <c r="W2186">
        <v>0</v>
      </c>
      <c r="X2186">
        <v>0</v>
      </c>
      <c r="Y2186">
        <v>0.90471009999999996</v>
      </c>
      <c r="Z2186">
        <v>0</v>
      </c>
      <c r="AA2186">
        <v>2.3605460000000002E-2</v>
      </c>
      <c r="AB2186">
        <v>0</v>
      </c>
      <c r="AC2186">
        <v>3.8811614000000002E-4</v>
      </c>
      <c r="AD2186">
        <v>0</v>
      </c>
      <c r="AE2186">
        <v>0</v>
      </c>
      <c r="AF2186">
        <v>0.92870366999999998</v>
      </c>
    </row>
    <row r="2187" spans="1:32" x14ac:dyDescent="0.3">
      <c r="A2187">
        <v>2802831</v>
      </c>
      <c r="B2187">
        <v>1</v>
      </c>
      <c r="C2187" t="s">
        <v>82</v>
      </c>
      <c r="D2187" t="s">
        <v>104</v>
      </c>
      <c r="E2187" t="s">
        <v>8226</v>
      </c>
      <c r="F2187" t="s">
        <v>8227</v>
      </c>
      <c r="G2187" t="s">
        <v>31548</v>
      </c>
      <c r="H2187" t="s">
        <v>311</v>
      </c>
      <c r="I2187" t="s">
        <v>78</v>
      </c>
      <c r="J2187" t="s">
        <v>135</v>
      </c>
      <c r="K2187" t="s">
        <v>22</v>
      </c>
      <c r="L2187" t="s">
        <v>136</v>
      </c>
      <c r="M2187" t="s">
        <v>8228</v>
      </c>
      <c r="N2187" t="s">
        <v>8229</v>
      </c>
      <c r="O2187">
        <v>0.89194444444444443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4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7.4220179999999996</v>
      </c>
      <c r="AD2187">
        <v>0</v>
      </c>
      <c r="AE2187">
        <v>0</v>
      </c>
      <c r="AF2187">
        <v>7.4220179999999996</v>
      </c>
    </row>
    <row r="2188" spans="1:32" x14ac:dyDescent="0.3">
      <c r="A2188">
        <v>2802839</v>
      </c>
      <c r="B2188">
        <v>1</v>
      </c>
      <c r="C2188" t="s">
        <v>82</v>
      </c>
      <c r="D2188" t="s">
        <v>89</v>
      </c>
      <c r="E2188" t="s">
        <v>3532</v>
      </c>
      <c r="F2188" t="s">
        <v>3533</v>
      </c>
      <c r="G2188" t="s">
        <v>31546</v>
      </c>
      <c r="H2188" t="s">
        <v>223</v>
      </c>
      <c r="I2188" t="s">
        <v>78</v>
      </c>
      <c r="J2188" t="s">
        <v>135</v>
      </c>
      <c r="K2188" t="s">
        <v>22</v>
      </c>
      <c r="L2188" t="s">
        <v>136</v>
      </c>
      <c r="M2188" t="s">
        <v>8230</v>
      </c>
      <c r="N2188" t="s">
        <v>8231</v>
      </c>
      <c r="O2188">
        <v>0.68472222222222223</v>
      </c>
      <c r="P2188">
        <v>0</v>
      </c>
      <c r="Q2188">
        <v>4</v>
      </c>
      <c r="R2188">
        <v>0</v>
      </c>
      <c r="S2188">
        <v>4</v>
      </c>
      <c r="T2188">
        <v>0</v>
      </c>
      <c r="U2188">
        <v>1</v>
      </c>
      <c r="V2188">
        <v>0</v>
      </c>
      <c r="W2188">
        <v>0</v>
      </c>
      <c r="X2188">
        <v>0</v>
      </c>
      <c r="Y2188">
        <v>0.75320430000000005</v>
      </c>
      <c r="Z2188">
        <v>0</v>
      </c>
      <c r="AA2188">
        <v>1.0560240999999999</v>
      </c>
      <c r="AB2188">
        <v>0</v>
      </c>
      <c r="AC2188">
        <v>0</v>
      </c>
      <c r="AD2188">
        <v>0</v>
      </c>
      <c r="AE2188">
        <v>0</v>
      </c>
      <c r="AF2188">
        <v>1.8092283</v>
      </c>
    </row>
    <row r="2189" spans="1:32" x14ac:dyDescent="0.3">
      <c r="A2189">
        <v>2802782</v>
      </c>
      <c r="B2189">
        <v>1</v>
      </c>
      <c r="C2189" t="s">
        <v>82</v>
      </c>
      <c r="D2189" t="s">
        <v>112</v>
      </c>
      <c r="E2189" t="s">
        <v>8232</v>
      </c>
      <c r="F2189" t="s">
        <v>8233</v>
      </c>
      <c r="G2189" t="s">
        <v>31550</v>
      </c>
      <c r="H2189" t="s">
        <v>1432</v>
      </c>
      <c r="I2189" t="s">
        <v>78</v>
      </c>
      <c r="J2189" t="s">
        <v>135</v>
      </c>
      <c r="K2189" t="s">
        <v>22</v>
      </c>
      <c r="L2189" t="s">
        <v>136</v>
      </c>
      <c r="M2189" t="s">
        <v>8234</v>
      </c>
      <c r="N2189" t="s">
        <v>8235</v>
      </c>
      <c r="O2189">
        <v>3.762777777777778</v>
      </c>
      <c r="P2189">
        <v>0</v>
      </c>
      <c r="Q2189">
        <v>42</v>
      </c>
      <c r="R2189">
        <v>0</v>
      </c>
      <c r="S2189">
        <v>0</v>
      </c>
      <c r="T2189">
        <v>0</v>
      </c>
      <c r="U2189">
        <v>7</v>
      </c>
      <c r="V2189">
        <v>0</v>
      </c>
      <c r="W2189">
        <v>0</v>
      </c>
      <c r="X2189">
        <v>0</v>
      </c>
      <c r="Y2189">
        <v>32.148746000000003</v>
      </c>
      <c r="Z2189">
        <v>0</v>
      </c>
      <c r="AA2189">
        <v>0</v>
      </c>
      <c r="AB2189">
        <v>0</v>
      </c>
      <c r="AC2189">
        <v>23.244645999999999</v>
      </c>
      <c r="AD2189">
        <v>0</v>
      </c>
      <c r="AE2189">
        <v>0</v>
      </c>
      <c r="AF2189">
        <v>55.393389999999997</v>
      </c>
    </row>
    <row r="2190" spans="1:32" x14ac:dyDescent="0.3">
      <c r="A2190">
        <v>2802702</v>
      </c>
      <c r="B2190">
        <v>1</v>
      </c>
      <c r="C2190" t="s">
        <v>82</v>
      </c>
      <c r="D2190" t="s">
        <v>92</v>
      </c>
      <c r="E2190" t="s">
        <v>8236</v>
      </c>
      <c r="F2190" t="s">
        <v>8237</v>
      </c>
      <c r="G2190" t="s">
        <v>31545</v>
      </c>
      <c r="H2190" t="s">
        <v>134</v>
      </c>
      <c r="I2190" t="s">
        <v>79</v>
      </c>
      <c r="J2190" t="s">
        <v>135</v>
      </c>
      <c r="K2190" t="s">
        <v>22</v>
      </c>
      <c r="L2190" t="s">
        <v>136</v>
      </c>
      <c r="M2190" t="s">
        <v>8238</v>
      </c>
      <c r="N2190" t="s">
        <v>8239</v>
      </c>
      <c r="O2190">
        <v>1.4497222222222221</v>
      </c>
      <c r="P2190">
        <v>0</v>
      </c>
      <c r="Q2190">
        <v>129</v>
      </c>
      <c r="R2190">
        <v>0</v>
      </c>
      <c r="S2190">
        <v>2</v>
      </c>
      <c r="T2190">
        <v>0</v>
      </c>
      <c r="U2190">
        <v>48</v>
      </c>
      <c r="V2190">
        <v>0</v>
      </c>
      <c r="W2190">
        <v>0</v>
      </c>
      <c r="X2190">
        <v>0</v>
      </c>
      <c r="Y2190">
        <v>157.67291</v>
      </c>
      <c r="Z2190">
        <v>0</v>
      </c>
      <c r="AA2190">
        <v>2.5655415000000001</v>
      </c>
      <c r="AB2190">
        <v>0</v>
      </c>
      <c r="AC2190">
        <v>332.43239999999997</v>
      </c>
      <c r="AD2190">
        <v>0</v>
      </c>
      <c r="AE2190">
        <v>0</v>
      </c>
      <c r="AF2190">
        <v>492.67086999999998</v>
      </c>
    </row>
    <row r="2191" spans="1:32" x14ac:dyDescent="0.3">
      <c r="A2191">
        <v>2802721</v>
      </c>
      <c r="B2191">
        <v>1</v>
      </c>
      <c r="C2191" t="s">
        <v>83</v>
      </c>
      <c r="D2191" t="s">
        <v>117</v>
      </c>
      <c r="E2191" t="s">
        <v>8240</v>
      </c>
      <c r="F2191" t="s">
        <v>8241</v>
      </c>
      <c r="G2191" t="s">
        <v>31549</v>
      </c>
      <c r="H2191" t="s">
        <v>134</v>
      </c>
      <c r="I2191" t="s">
        <v>79</v>
      </c>
      <c r="J2191" t="s">
        <v>135</v>
      </c>
      <c r="K2191" t="s">
        <v>22</v>
      </c>
      <c r="L2191" t="s">
        <v>136</v>
      </c>
      <c r="M2191" t="s">
        <v>8242</v>
      </c>
      <c r="N2191" t="s">
        <v>8243</v>
      </c>
      <c r="O2191">
        <v>0.48583333333333334</v>
      </c>
      <c r="P2191">
        <v>7</v>
      </c>
      <c r="Q2191">
        <v>739</v>
      </c>
      <c r="R2191">
        <v>0</v>
      </c>
      <c r="S2191">
        <v>2</v>
      </c>
      <c r="T2191">
        <v>1</v>
      </c>
      <c r="U2191">
        <v>40</v>
      </c>
      <c r="V2191">
        <v>0</v>
      </c>
      <c r="W2191">
        <v>0</v>
      </c>
      <c r="X2191">
        <v>5.7456255000000001</v>
      </c>
      <c r="Y2191">
        <v>30.119228</v>
      </c>
      <c r="Z2191">
        <v>0</v>
      </c>
      <c r="AA2191">
        <v>2.3624763E-2</v>
      </c>
      <c r="AB2191">
        <v>1.1442289000000001</v>
      </c>
      <c r="AC2191">
        <v>7.541086</v>
      </c>
      <c r="AD2191">
        <v>0</v>
      </c>
      <c r="AE2191">
        <v>0</v>
      </c>
      <c r="AF2191">
        <v>44.573794999999997</v>
      </c>
    </row>
    <row r="2192" spans="1:32" x14ac:dyDescent="0.3">
      <c r="A2192">
        <v>2802656</v>
      </c>
      <c r="B2192">
        <v>1</v>
      </c>
      <c r="C2192" t="s">
        <v>82</v>
      </c>
      <c r="D2192" t="s">
        <v>100</v>
      </c>
      <c r="E2192" t="s">
        <v>3358</v>
      </c>
      <c r="F2192" t="s">
        <v>3359</v>
      </c>
      <c r="G2192" t="s">
        <v>31548</v>
      </c>
      <c r="H2192" t="s">
        <v>893</v>
      </c>
      <c r="I2192" t="s">
        <v>78</v>
      </c>
      <c r="J2192" t="s">
        <v>135</v>
      </c>
      <c r="K2192" t="s">
        <v>22</v>
      </c>
      <c r="L2192" t="s">
        <v>136</v>
      </c>
      <c r="M2192" t="s">
        <v>8244</v>
      </c>
      <c r="N2192" t="s">
        <v>8245</v>
      </c>
      <c r="O2192">
        <v>6.3102777777777774</v>
      </c>
      <c r="P2192">
        <v>0</v>
      </c>
      <c r="Q2192">
        <v>12</v>
      </c>
      <c r="R2192">
        <v>0</v>
      </c>
      <c r="S2192">
        <v>0</v>
      </c>
      <c r="T2192">
        <v>0</v>
      </c>
      <c r="U2192">
        <v>4</v>
      </c>
      <c r="V2192">
        <v>0</v>
      </c>
      <c r="W2192">
        <v>0</v>
      </c>
      <c r="X2192">
        <v>0</v>
      </c>
      <c r="Y2192">
        <v>20.551579</v>
      </c>
      <c r="Z2192">
        <v>0</v>
      </c>
      <c r="AA2192">
        <v>0</v>
      </c>
      <c r="AB2192">
        <v>0</v>
      </c>
      <c r="AC2192">
        <v>7.8853806999999998</v>
      </c>
      <c r="AD2192">
        <v>0</v>
      </c>
      <c r="AE2192">
        <v>0</v>
      </c>
      <c r="AF2192">
        <v>28.436958000000001</v>
      </c>
    </row>
    <row r="2193" spans="1:32" x14ac:dyDescent="0.3">
      <c r="A2193">
        <v>2800024</v>
      </c>
      <c r="B2193">
        <v>1</v>
      </c>
      <c r="C2193" t="s">
        <v>82</v>
      </c>
      <c r="D2193" t="s">
        <v>95</v>
      </c>
      <c r="E2193" t="s">
        <v>8246</v>
      </c>
      <c r="F2193" t="s">
        <v>8247</v>
      </c>
      <c r="G2193" t="s">
        <v>31546</v>
      </c>
      <c r="H2193" t="s">
        <v>2212</v>
      </c>
      <c r="I2193" t="s">
        <v>78</v>
      </c>
      <c r="J2193" t="s">
        <v>135</v>
      </c>
      <c r="K2193" t="s">
        <v>22</v>
      </c>
      <c r="L2193" t="s">
        <v>136</v>
      </c>
      <c r="M2193" t="s">
        <v>8248</v>
      </c>
      <c r="N2193" t="s">
        <v>8249</v>
      </c>
      <c r="O2193">
        <v>8.256388888888889</v>
      </c>
      <c r="P2193">
        <v>0</v>
      </c>
      <c r="Q2193">
        <v>47</v>
      </c>
      <c r="R2193">
        <v>0</v>
      </c>
      <c r="S2193">
        <v>0</v>
      </c>
      <c r="T2193">
        <v>0</v>
      </c>
      <c r="U2193">
        <v>5</v>
      </c>
      <c r="V2193">
        <v>0</v>
      </c>
      <c r="W2193">
        <v>0</v>
      </c>
      <c r="X2193">
        <v>0</v>
      </c>
      <c r="Y2193">
        <v>298.15050000000002</v>
      </c>
      <c r="Z2193">
        <v>0</v>
      </c>
      <c r="AA2193">
        <v>0</v>
      </c>
      <c r="AB2193">
        <v>0</v>
      </c>
      <c r="AC2193">
        <v>25.285420999999999</v>
      </c>
      <c r="AD2193">
        <v>0</v>
      </c>
      <c r="AE2193">
        <v>0</v>
      </c>
      <c r="AF2193">
        <v>323.4359</v>
      </c>
    </row>
    <row r="2194" spans="1:32" x14ac:dyDescent="0.3">
      <c r="A2194">
        <v>2802531</v>
      </c>
      <c r="B2194">
        <v>1</v>
      </c>
      <c r="C2194" t="s">
        <v>83</v>
      </c>
      <c r="D2194" t="s">
        <v>126</v>
      </c>
      <c r="E2194" t="s">
        <v>8250</v>
      </c>
      <c r="F2194" t="s">
        <v>8251</v>
      </c>
      <c r="G2194" t="s">
        <v>31551</v>
      </c>
      <c r="H2194" t="s">
        <v>624</v>
      </c>
      <c r="I2194" t="s">
        <v>79</v>
      </c>
      <c r="J2194" t="s">
        <v>135</v>
      </c>
      <c r="K2194" t="s">
        <v>22</v>
      </c>
      <c r="L2194" t="s">
        <v>136</v>
      </c>
      <c r="M2194" t="s">
        <v>8252</v>
      </c>
      <c r="N2194" t="s">
        <v>8253</v>
      </c>
      <c r="O2194">
        <v>3.6391666666666667</v>
      </c>
      <c r="P2194">
        <v>1</v>
      </c>
      <c r="Q2194">
        <v>55</v>
      </c>
      <c r="R2194">
        <v>0</v>
      </c>
      <c r="S2194">
        <v>5</v>
      </c>
      <c r="T2194">
        <v>0</v>
      </c>
      <c r="U2194">
        <v>1</v>
      </c>
      <c r="V2194">
        <v>0</v>
      </c>
      <c r="W2194">
        <v>0</v>
      </c>
      <c r="X2194">
        <v>4.4580229999999998</v>
      </c>
      <c r="Y2194">
        <v>22.148244999999999</v>
      </c>
      <c r="Z2194">
        <v>0</v>
      </c>
      <c r="AA2194">
        <v>1.9709634</v>
      </c>
      <c r="AB2194">
        <v>0</v>
      </c>
      <c r="AC2194">
        <v>4.9862310000000001</v>
      </c>
      <c r="AD2194">
        <v>0</v>
      </c>
      <c r="AE2194">
        <v>0</v>
      </c>
      <c r="AF2194">
        <v>33.563459999999999</v>
      </c>
    </row>
    <row r="2195" spans="1:32" x14ac:dyDescent="0.3">
      <c r="A2195">
        <v>2802504</v>
      </c>
      <c r="B2195">
        <v>1</v>
      </c>
      <c r="C2195" t="s">
        <v>82</v>
      </c>
      <c r="D2195" t="s">
        <v>104</v>
      </c>
      <c r="E2195" t="s">
        <v>8254</v>
      </c>
      <c r="F2195" t="s">
        <v>8255</v>
      </c>
      <c r="G2195" t="s">
        <v>31546</v>
      </c>
      <c r="H2195" t="s">
        <v>643</v>
      </c>
      <c r="I2195" t="s">
        <v>78</v>
      </c>
      <c r="J2195" t="s">
        <v>135</v>
      </c>
      <c r="K2195" t="s">
        <v>22</v>
      </c>
      <c r="L2195" t="s">
        <v>186</v>
      </c>
      <c r="M2195" t="s">
        <v>8256</v>
      </c>
      <c r="N2195" t="s">
        <v>4455</v>
      </c>
      <c r="O2195">
        <v>6.8075000000000001</v>
      </c>
      <c r="P2195">
        <v>0</v>
      </c>
      <c r="Q2195">
        <v>81</v>
      </c>
      <c r="R2195">
        <v>0</v>
      </c>
      <c r="S2195">
        <v>0</v>
      </c>
      <c r="T2195">
        <v>0</v>
      </c>
      <c r="U2195">
        <v>4</v>
      </c>
      <c r="V2195">
        <v>0</v>
      </c>
      <c r="W2195">
        <v>0</v>
      </c>
      <c r="X2195">
        <v>0</v>
      </c>
      <c r="Y2195">
        <v>167.49146999999999</v>
      </c>
      <c r="Z2195">
        <v>0</v>
      </c>
      <c r="AA2195">
        <v>0</v>
      </c>
      <c r="AB2195">
        <v>0</v>
      </c>
      <c r="AC2195">
        <v>21.312533999999999</v>
      </c>
      <c r="AD2195">
        <v>0</v>
      </c>
      <c r="AE2195">
        <v>0</v>
      </c>
      <c r="AF2195">
        <v>188.804</v>
      </c>
    </row>
    <row r="2196" spans="1:32" x14ac:dyDescent="0.3">
      <c r="A2196">
        <v>2802455</v>
      </c>
      <c r="B2196">
        <v>1</v>
      </c>
      <c r="C2196" t="s">
        <v>83</v>
      </c>
      <c r="D2196" t="s">
        <v>126</v>
      </c>
      <c r="E2196" t="s">
        <v>8257</v>
      </c>
      <c r="F2196" t="s">
        <v>8258</v>
      </c>
      <c r="G2196" t="s">
        <v>31548</v>
      </c>
      <c r="H2196" t="s">
        <v>333</v>
      </c>
      <c r="I2196" t="s">
        <v>78</v>
      </c>
      <c r="J2196" t="s">
        <v>135</v>
      </c>
      <c r="K2196" t="s">
        <v>22</v>
      </c>
      <c r="L2196" t="s">
        <v>136</v>
      </c>
      <c r="M2196" t="s">
        <v>8259</v>
      </c>
      <c r="N2196" t="s">
        <v>3592</v>
      </c>
      <c r="O2196">
        <v>1.6230555555555555</v>
      </c>
      <c r="P2196">
        <v>0</v>
      </c>
      <c r="Q2196">
        <v>1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0.13262061999999999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0.13262061999999999</v>
      </c>
    </row>
    <row r="2197" spans="1:32" x14ac:dyDescent="0.3">
      <c r="A2197">
        <v>2802470</v>
      </c>
      <c r="B2197">
        <v>1</v>
      </c>
      <c r="C2197" t="s">
        <v>83</v>
      </c>
      <c r="D2197" t="s">
        <v>129</v>
      </c>
      <c r="E2197" t="s">
        <v>8260</v>
      </c>
      <c r="F2197" t="s">
        <v>8261</v>
      </c>
      <c r="G2197" t="s">
        <v>31546</v>
      </c>
      <c r="H2197" t="s">
        <v>145</v>
      </c>
      <c r="I2197" t="s">
        <v>78</v>
      </c>
      <c r="J2197" t="s">
        <v>135</v>
      </c>
      <c r="K2197" t="s">
        <v>22</v>
      </c>
      <c r="L2197" t="s">
        <v>136</v>
      </c>
      <c r="M2197" t="s">
        <v>8262</v>
      </c>
      <c r="N2197" t="s">
        <v>7975</v>
      </c>
      <c r="O2197">
        <v>0.32333333333333331</v>
      </c>
      <c r="P2197">
        <v>0</v>
      </c>
      <c r="Q2197">
        <v>472</v>
      </c>
      <c r="R2197">
        <v>0</v>
      </c>
      <c r="S2197">
        <v>0</v>
      </c>
      <c r="T2197">
        <v>0</v>
      </c>
      <c r="U2197">
        <v>70</v>
      </c>
      <c r="V2197">
        <v>0</v>
      </c>
      <c r="W2197">
        <v>1</v>
      </c>
      <c r="X2197">
        <v>0</v>
      </c>
      <c r="Y2197">
        <v>23.561582999999999</v>
      </c>
      <c r="Z2197">
        <v>0</v>
      </c>
      <c r="AA2197">
        <v>0</v>
      </c>
      <c r="AB2197">
        <v>0</v>
      </c>
      <c r="AC2197">
        <v>10.860367999999999</v>
      </c>
      <c r="AD2197">
        <v>0</v>
      </c>
      <c r="AE2197">
        <v>1.7540176999999999</v>
      </c>
      <c r="AF2197">
        <v>36.17597</v>
      </c>
    </row>
    <row r="2198" spans="1:32" x14ac:dyDescent="0.3">
      <c r="A2198">
        <v>2802370</v>
      </c>
      <c r="B2198">
        <v>1</v>
      </c>
      <c r="C2198" t="s">
        <v>82</v>
      </c>
      <c r="D2198" t="s">
        <v>104</v>
      </c>
      <c r="E2198" t="s">
        <v>8263</v>
      </c>
      <c r="F2198" t="s">
        <v>8264</v>
      </c>
      <c r="G2198" t="s">
        <v>31548</v>
      </c>
      <c r="H2198" t="s">
        <v>893</v>
      </c>
      <c r="I2198" t="s">
        <v>78</v>
      </c>
      <c r="J2198" t="s">
        <v>135</v>
      </c>
      <c r="K2198" t="s">
        <v>22</v>
      </c>
      <c r="L2198" t="s">
        <v>136</v>
      </c>
      <c r="M2198" t="s">
        <v>8265</v>
      </c>
      <c r="N2198" t="s">
        <v>8266</v>
      </c>
      <c r="O2198">
        <v>1.8297222222222222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44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9.8694849999999992</v>
      </c>
      <c r="AD2198">
        <v>0</v>
      </c>
      <c r="AE2198">
        <v>0</v>
      </c>
      <c r="AF2198">
        <v>9.8694849999999992</v>
      </c>
    </row>
    <row r="2199" spans="1:32" x14ac:dyDescent="0.3">
      <c r="A2199">
        <v>2802341</v>
      </c>
      <c r="B2199">
        <v>1</v>
      </c>
      <c r="C2199" t="s">
        <v>83</v>
      </c>
      <c r="D2199" t="s">
        <v>127</v>
      </c>
      <c r="E2199" t="s">
        <v>8267</v>
      </c>
      <c r="F2199" t="s">
        <v>8268</v>
      </c>
      <c r="G2199" t="s">
        <v>31549</v>
      </c>
      <c r="H2199" t="s">
        <v>134</v>
      </c>
      <c r="I2199" t="s">
        <v>79</v>
      </c>
      <c r="J2199" t="s">
        <v>135</v>
      </c>
      <c r="K2199" t="s">
        <v>22</v>
      </c>
      <c r="L2199" t="s">
        <v>136</v>
      </c>
      <c r="M2199" t="s">
        <v>8269</v>
      </c>
      <c r="N2199" t="s">
        <v>8270</v>
      </c>
      <c r="O2199">
        <v>0.48277777777777775</v>
      </c>
      <c r="P2199">
        <v>3</v>
      </c>
      <c r="Q2199">
        <v>540</v>
      </c>
      <c r="R2199">
        <v>4</v>
      </c>
      <c r="S2199">
        <v>0</v>
      </c>
      <c r="T2199">
        <v>5</v>
      </c>
      <c r="U2199">
        <v>16</v>
      </c>
      <c r="V2199">
        <v>0</v>
      </c>
      <c r="W2199">
        <v>0</v>
      </c>
      <c r="X2199">
        <v>1.7860769999999999</v>
      </c>
      <c r="Y2199">
        <v>35.304299999999998</v>
      </c>
      <c r="Z2199">
        <v>0.9196048</v>
      </c>
      <c r="AA2199">
        <v>0</v>
      </c>
      <c r="AB2199">
        <v>2.2304895</v>
      </c>
      <c r="AC2199">
        <v>2.5289009</v>
      </c>
      <c r="AD2199">
        <v>0</v>
      </c>
      <c r="AE2199">
        <v>0</v>
      </c>
      <c r="AF2199">
        <v>42.769370000000002</v>
      </c>
    </row>
    <row r="2200" spans="1:32" x14ac:dyDescent="0.3">
      <c r="A2200">
        <v>2802265</v>
      </c>
      <c r="B2200">
        <v>1</v>
      </c>
      <c r="C2200" t="s">
        <v>83</v>
      </c>
      <c r="D2200" t="s">
        <v>116</v>
      </c>
      <c r="E2200" t="s">
        <v>8271</v>
      </c>
      <c r="F2200" t="s">
        <v>8272</v>
      </c>
      <c r="G2200" t="s">
        <v>31548</v>
      </c>
      <c r="H2200" t="s">
        <v>333</v>
      </c>
      <c r="I2200" t="s">
        <v>78</v>
      </c>
      <c r="J2200" t="s">
        <v>135</v>
      </c>
      <c r="K2200" t="s">
        <v>22</v>
      </c>
      <c r="L2200" t="s">
        <v>136</v>
      </c>
      <c r="M2200" t="s">
        <v>8273</v>
      </c>
      <c r="N2200" t="s">
        <v>8274</v>
      </c>
      <c r="O2200">
        <v>2.8852777777777776</v>
      </c>
      <c r="P2200">
        <v>0</v>
      </c>
      <c r="Q2200">
        <v>2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3.8518186000000001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3.8518186000000001</v>
      </c>
    </row>
    <row r="2201" spans="1:32" x14ac:dyDescent="0.3">
      <c r="A2201">
        <v>2801987</v>
      </c>
      <c r="B2201">
        <v>1</v>
      </c>
      <c r="C2201" t="s">
        <v>82</v>
      </c>
      <c r="D2201" t="s">
        <v>106</v>
      </c>
      <c r="E2201" t="s">
        <v>8275</v>
      </c>
      <c r="F2201" t="s">
        <v>8276</v>
      </c>
      <c r="G2201" t="s">
        <v>31546</v>
      </c>
      <c r="H2201" t="s">
        <v>223</v>
      </c>
      <c r="I2201" t="s">
        <v>78</v>
      </c>
      <c r="J2201" t="s">
        <v>135</v>
      </c>
      <c r="K2201" t="s">
        <v>22</v>
      </c>
      <c r="L2201" t="s">
        <v>136</v>
      </c>
      <c r="M2201" t="s">
        <v>8277</v>
      </c>
      <c r="N2201" t="s">
        <v>8278</v>
      </c>
      <c r="O2201">
        <v>5.6083333333333334</v>
      </c>
      <c r="P2201">
        <v>0</v>
      </c>
      <c r="Q2201">
        <v>68</v>
      </c>
      <c r="R2201">
        <v>0</v>
      </c>
      <c r="S2201">
        <v>0</v>
      </c>
      <c r="T2201">
        <v>0</v>
      </c>
      <c r="U2201">
        <v>6</v>
      </c>
      <c r="V2201">
        <v>0</v>
      </c>
      <c r="W2201">
        <v>0</v>
      </c>
      <c r="X2201">
        <v>0</v>
      </c>
      <c r="Y2201">
        <v>124.59612</v>
      </c>
      <c r="Z2201">
        <v>0</v>
      </c>
      <c r="AA2201">
        <v>0</v>
      </c>
      <c r="AB2201">
        <v>0</v>
      </c>
      <c r="AC2201">
        <v>204.38740000000001</v>
      </c>
      <c r="AD2201">
        <v>0</v>
      </c>
      <c r="AE2201">
        <v>0</v>
      </c>
      <c r="AF2201">
        <v>328.98352</v>
      </c>
    </row>
    <row r="2202" spans="1:32" x14ac:dyDescent="0.3">
      <c r="A2202">
        <v>2801981</v>
      </c>
      <c r="B2202">
        <v>1</v>
      </c>
      <c r="C2202" t="s">
        <v>82</v>
      </c>
      <c r="D2202" t="s">
        <v>90</v>
      </c>
      <c r="E2202" t="s">
        <v>8279</v>
      </c>
      <c r="F2202" t="s">
        <v>8280</v>
      </c>
      <c r="G2202" t="s">
        <v>31548</v>
      </c>
      <c r="H2202" t="s">
        <v>311</v>
      </c>
      <c r="I2202" t="s">
        <v>78</v>
      </c>
      <c r="J2202" t="s">
        <v>135</v>
      </c>
      <c r="K2202" t="s">
        <v>22</v>
      </c>
      <c r="L2202" t="s">
        <v>136</v>
      </c>
      <c r="M2202" t="s">
        <v>8281</v>
      </c>
      <c r="N2202" t="s">
        <v>8282</v>
      </c>
      <c r="O2202">
        <v>1.9316666666666666</v>
      </c>
      <c r="P2202">
        <v>0</v>
      </c>
      <c r="Q2202">
        <v>4</v>
      </c>
      <c r="R2202">
        <v>0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0</v>
      </c>
      <c r="Y2202">
        <v>0.98981859999999999</v>
      </c>
      <c r="Z2202">
        <v>0</v>
      </c>
      <c r="AA2202">
        <v>0</v>
      </c>
      <c r="AB2202">
        <v>0</v>
      </c>
      <c r="AC2202">
        <v>1.2183248</v>
      </c>
      <c r="AD2202">
        <v>0</v>
      </c>
      <c r="AE2202">
        <v>0</v>
      </c>
      <c r="AF2202">
        <v>2.2081434999999998</v>
      </c>
    </row>
    <row r="2203" spans="1:32" x14ac:dyDescent="0.3">
      <c r="A2203">
        <v>2801977</v>
      </c>
      <c r="B2203">
        <v>1</v>
      </c>
      <c r="C2203" t="s">
        <v>82</v>
      </c>
      <c r="D2203" t="s">
        <v>92</v>
      </c>
      <c r="E2203" t="s">
        <v>8283</v>
      </c>
      <c r="F2203" t="s">
        <v>8284</v>
      </c>
      <c r="G2203" t="s">
        <v>31548</v>
      </c>
      <c r="H2203" t="s">
        <v>893</v>
      </c>
      <c r="I2203" t="s">
        <v>78</v>
      </c>
      <c r="J2203" t="s">
        <v>135</v>
      </c>
      <c r="K2203" t="s">
        <v>22</v>
      </c>
      <c r="L2203" t="s">
        <v>136</v>
      </c>
      <c r="M2203" t="s">
        <v>8285</v>
      </c>
      <c r="N2203" t="s">
        <v>8286</v>
      </c>
      <c r="O2203">
        <v>7.8963888888888887</v>
      </c>
      <c r="P2203">
        <v>0</v>
      </c>
      <c r="Q2203">
        <v>1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0.55402386000000003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0.55402386000000003</v>
      </c>
    </row>
    <row r="2204" spans="1:32" x14ac:dyDescent="0.3">
      <c r="A2204">
        <v>2801906</v>
      </c>
      <c r="B2204">
        <v>1</v>
      </c>
      <c r="C2204" t="s">
        <v>83</v>
      </c>
      <c r="D2204" t="s">
        <v>128</v>
      </c>
      <c r="E2204" t="s">
        <v>8287</v>
      </c>
      <c r="F2204" t="s">
        <v>8288</v>
      </c>
      <c r="G2204" t="s">
        <v>31551</v>
      </c>
      <c r="H2204" t="s">
        <v>624</v>
      </c>
      <c r="I2204" t="s">
        <v>79</v>
      </c>
      <c r="J2204" t="s">
        <v>135</v>
      </c>
      <c r="K2204" t="s">
        <v>22</v>
      </c>
      <c r="L2204" t="s">
        <v>136</v>
      </c>
      <c r="M2204" t="s">
        <v>8289</v>
      </c>
      <c r="N2204" t="s">
        <v>4242</v>
      </c>
      <c r="O2204">
        <v>7.1994444444444445</v>
      </c>
      <c r="P2204">
        <v>0</v>
      </c>
      <c r="Q2204">
        <v>0</v>
      </c>
      <c r="R2204">
        <v>2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2.8459604000000001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2.8459604000000001</v>
      </c>
    </row>
    <row r="2205" spans="1:32" x14ac:dyDescent="0.3">
      <c r="A2205">
        <v>2801797</v>
      </c>
      <c r="B2205">
        <v>1</v>
      </c>
      <c r="C2205" t="s">
        <v>83</v>
      </c>
      <c r="D2205" t="s">
        <v>130</v>
      </c>
      <c r="E2205" t="s">
        <v>8290</v>
      </c>
      <c r="F2205" t="s">
        <v>8291</v>
      </c>
      <c r="G2205" t="s">
        <v>31550</v>
      </c>
      <c r="H2205" t="s">
        <v>380</v>
      </c>
      <c r="I2205" t="s">
        <v>78</v>
      </c>
      <c r="J2205" t="s">
        <v>135</v>
      </c>
      <c r="K2205" t="s">
        <v>22</v>
      </c>
      <c r="L2205" t="s">
        <v>136</v>
      </c>
      <c r="M2205" t="s">
        <v>8292</v>
      </c>
      <c r="N2205" t="s">
        <v>8293</v>
      </c>
      <c r="O2205">
        <v>0.52611111111111108</v>
      </c>
      <c r="P2205">
        <v>0</v>
      </c>
      <c r="Q2205">
        <v>34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3.4530425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3.4530425</v>
      </c>
    </row>
    <row r="2206" spans="1:32" x14ac:dyDescent="0.3">
      <c r="A2206">
        <v>2801812</v>
      </c>
      <c r="B2206">
        <v>1</v>
      </c>
      <c r="C2206" t="s">
        <v>82</v>
      </c>
      <c r="D2206" t="s">
        <v>84</v>
      </c>
      <c r="E2206" t="s">
        <v>8294</v>
      </c>
      <c r="F2206" t="s">
        <v>8295</v>
      </c>
      <c r="G2206" t="s">
        <v>31546</v>
      </c>
      <c r="H2206" t="s">
        <v>1297</v>
      </c>
      <c r="I2206" t="s">
        <v>78</v>
      </c>
      <c r="J2206" t="s">
        <v>135</v>
      </c>
      <c r="K2206" t="s">
        <v>22</v>
      </c>
      <c r="L2206" t="s">
        <v>136</v>
      </c>
      <c r="M2206" t="s">
        <v>8296</v>
      </c>
      <c r="N2206" t="s">
        <v>8297</v>
      </c>
      <c r="O2206">
        <v>1.8255555555555556</v>
      </c>
      <c r="P2206">
        <v>0</v>
      </c>
      <c r="Q2206">
        <v>53</v>
      </c>
      <c r="R2206">
        <v>0</v>
      </c>
      <c r="S2206">
        <v>2</v>
      </c>
      <c r="T2206">
        <v>0</v>
      </c>
      <c r="U2206">
        <v>3</v>
      </c>
      <c r="V2206">
        <v>0</v>
      </c>
      <c r="W2206">
        <v>0</v>
      </c>
      <c r="X2206">
        <v>0</v>
      </c>
      <c r="Y2206">
        <v>12.236585</v>
      </c>
      <c r="Z2206">
        <v>0</v>
      </c>
      <c r="AA2206">
        <v>1.0113117</v>
      </c>
      <c r="AB2206">
        <v>0</v>
      </c>
      <c r="AC2206">
        <v>2.180895</v>
      </c>
      <c r="AD2206">
        <v>0</v>
      </c>
      <c r="AE2206">
        <v>0</v>
      </c>
      <c r="AF2206">
        <v>15.428791</v>
      </c>
    </row>
    <row r="2207" spans="1:32" x14ac:dyDescent="0.3">
      <c r="A2207">
        <v>2801799</v>
      </c>
      <c r="B2207">
        <v>1</v>
      </c>
      <c r="C2207" t="s">
        <v>82</v>
      </c>
      <c r="D2207" t="s">
        <v>88</v>
      </c>
      <c r="E2207" t="s">
        <v>8298</v>
      </c>
      <c r="F2207" t="s">
        <v>8299</v>
      </c>
      <c r="G2207" t="s">
        <v>31551</v>
      </c>
      <c r="H2207" t="s">
        <v>643</v>
      </c>
      <c r="I2207" t="s">
        <v>79</v>
      </c>
      <c r="J2207" t="s">
        <v>135</v>
      </c>
      <c r="K2207" t="s">
        <v>22</v>
      </c>
      <c r="L2207" t="s">
        <v>186</v>
      </c>
      <c r="M2207" t="s">
        <v>8300</v>
      </c>
      <c r="N2207" t="s">
        <v>8301</v>
      </c>
      <c r="O2207">
        <v>6.5027777777777782</v>
      </c>
      <c r="P2207">
        <v>1</v>
      </c>
      <c r="Q2207">
        <v>171</v>
      </c>
      <c r="R2207">
        <v>1</v>
      </c>
      <c r="S2207">
        <v>12</v>
      </c>
      <c r="T2207">
        <v>9</v>
      </c>
      <c r="U2207">
        <v>18</v>
      </c>
      <c r="V2207">
        <v>0</v>
      </c>
      <c r="W2207">
        <v>0</v>
      </c>
      <c r="X2207">
        <v>1.6494359000000001</v>
      </c>
      <c r="Y2207">
        <v>142.10182</v>
      </c>
      <c r="Z2207">
        <v>35.825245000000002</v>
      </c>
      <c r="AA2207">
        <v>14.701772999999999</v>
      </c>
      <c r="AB2207">
        <v>96.544334000000006</v>
      </c>
      <c r="AC2207">
        <v>67.198539999999994</v>
      </c>
      <c r="AD2207">
        <v>0</v>
      </c>
      <c r="AE2207">
        <v>0</v>
      </c>
      <c r="AF2207">
        <v>358.02114999999998</v>
      </c>
    </row>
    <row r="2208" spans="1:32" x14ac:dyDescent="0.3">
      <c r="A2208">
        <v>2801798</v>
      </c>
      <c r="B2208">
        <v>1</v>
      </c>
      <c r="C2208" t="s">
        <v>82</v>
      </c>
      <c r="D2208" t="s">
        <v>84</v>
      </c>
      <c r="E2208" t="s">
        <v>8302</v>
      </c>
      <c r="F2208" t="s">
        <v>784</v>
      </c>
      <c r="G2208" t="s">
        <v>31545</v>
      </c>
      <c r="H2208" t="s">
        <v>3105</v>
      </c>
      <c r="I2208" t="s">
        <v>79</v>
      </c>
      <c r="J2208" t="s">
        <v>135</v>
      </c>
      <c r="K2208" t="s">
        <v>22</v>
      </c>
      <c r="L2208" t="s">
        <v>136</v>
      </c>
      <c r="M2208" t="s">
        <v>8303</v>
      </c>
      <c r="N2208" t="s">
        <v>8304</v>
      </c>
      <c r="O2208">
        <v>5.3</v>
      </c>
      <c r="P2208">
        <v>0</v>
      </c>
      <c r="Q2208">
        <v>595</v>
      </c>
      <c r="R2208">
        <v>0</v>
      </c>
      <c r="S2208">
        <v>0</v>
      </c>
      <c r="T2208">
        <v>4</v>
      </c>
      <c r="U2208">
        <v>35</v>
      </c>
      <c r="V2208">
        <v>1</v>
      </c>
      <c r="W2208">
        <v>0</v>
      </c>
      <c r="X2208">
        <v>0</v>
      </c>
      <c r="Y2208">
        <v>524.68460000000005</v>
      </c>
      <c r="Z2208">
        <v>0</v>
      </c>
      <c r="AA2208">
        <v>0</v>
      </c>
      <c r="AB2208">
        <v>46.909004000000003</v>
      </c>
      <c r="AC2208">
        <v>95.031800000000004</v>
      </c>
      <c r="AD2208">
        <v>52.087654000000001</v>
      </c>
      <c r="AE2208">
        <v>0</v>
      </c>
      <c r="AF2208">
        <v>718.71299999999997</v>
      </c>
    </row>
    <row r="2209" spans="1:32" x14ac:dyDescent="0.3">
      <c r="A2209">
        <v>2801624</v>
      </c>
      <c r="B2209">
        <v>1</v>
      </c>
      <c r="C2209" t="s">
        <v>82</v>
      </c>
      <c r="D2209" t="s">
        <v>85</v>
      </c>
      <c r="E2209" t="s">
        <v>8305</v>
      </c>
      <c r="F2209" t="s">
        <v>8306</v>
      </c>
      <c r="G2209" t="s">
        <v>31546</v>
      </c>
      <c r="H2209" t="s">
        <v>1297</v>
      </c>
      <c r="I2209" t="s">
        <v>78</v>
      </c>
      <c r="J2209" t="s">
        <v>135</v>
      </c>
      <c r="K2209" t="s">
        <v>22</v>
      </c>
      <c r="L2209" t="s">
        <v>136</v>
      </c>
      <c r="M2209" t="s">
        <v>8307</v>
      </c>
      <c r="N2209" t="s">
        <v>6882</v>
      </c>
      <c r="O2209">
        <v>1.4586111111111111</v>
      </c>
      <c r="P2209">
        <v>0</v>
      </c>
      <c r="Q2209">
        <v>3</v>
      </c>
      <c r="R2209">
        <v>0</v>
      </c>
      <c r="S2209">
        <v>5</v>
      </c>
      <c r="T2209">
        <v>0</v>
      </c>
      <c r="U2209">
        <v>3</v>
      </c>
      <c r="V2209">
        <v>0</v>
      </c>
      <c r="W2209">
        <v>0</v>
      </c>
      <c r="X2209">
        <v>0</v>
      </c>
      <c r="Y2209">
        <v>1.8695862000000001</v>
      </c>
      <c r="Z2209">
        <v>0</v>
      </c>
      <c r="AA2209">
        <v>0.90804459999999998</v>
      </c>
      <c r="AB2209">
        <v>0</v>
      </c>
      <c r="AC2209">
        <v>2.1128612000000002</v>
      </c>
      <c r="AD2209">
        <v>0</v>
      </c>
      <c r="AE2209">
        <v>0</v>
      </c>
      <c r="AF2209">
        <v>4.8904920000000001</v>
      </c>
    </row>
    <row r="2210" spans="1:32" x14ac:dyDescent="0.3">
      <c r="A2210">
        <v>2801510</v>
      </c>
      <c r="B2210">
        <v>1</v>
      </c>
      <c r="C2210" t="s">
        <v>82</v>
      </c>
      <c r="D2210" t="s">
        <v>92</v>
      </c>
      <c r="E2210" t="s">
        <v>8308</v>
      </c>
      <c r="F2210" t="s">
        <v>8309</v>
      </c>
      <c r="G2210" t="s">
        <v>31548</v>
      </c>
      <c r="H2210" t="s">
        <v>893</v>
      </c>
      <c r="I2210" t="s">
        <v>78</v>
      </c>
      <c r="J2210" t="s">
        <v>135</v>
      </c>
      <c r="K2210" t="s">
        <v>22</v>
      </c>
      <c r="L2210" t="s">
        <v>136</v>
      </c>
      <c r="M2210" t="s">
        <v>8310</v>
      </c>
      <c r="N2210" t="s">
        <v>8311</v>
      </c>
      <c r="O2210">
        <v>1.9336111111111112</v>
      </c>
      <c r="P2210">
        <v>0</v>
      </c>
      <c r="Q2210">
        <v>1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4.4278949999999997E-2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4.4278949999999997E-2</v>
      </c>
    </row>
    <row r="2211" spans="1:32" x14ac:dyDescent="0.3">
      <c r="A2211">
        <v>2801374</v>
      </c>
      <c r="B2211">
        <v>1</v>
      </c>
      <c r="C2211" t="s">
        <v>83</v>
      </c>
      <c r="D2211" t="s">
        <v>116</v>
      </c>
      <c r="E2211" t="s">
        <v>8312</v>
      </c>
      <c r="F2211" t="s">
        <v>8313</v>
      </c>
      <c r="G2211" t="s">
        <v>31548</v>
      </c>
      <c r="H2211" t="s">
        <v>333</v>
      </c>
      <c r="I2211" t="s">
        <v>78</v>
      </c>
      <c r="J2211" t="s">
        <v>135</v>
      </c>
      <c r="K2211" t="s">
        <v>22</v>
      </c>
      <c r="L2211" t="s">
        <v>136</v>
      </c>
      <c r="M2211" t="s">
        <v>8314</v>
      </c>
      <c r="N2211" t="s">
        <v>8315</v>
      </c>
      <c r="O2211">
        <v>1.3691666666666666</v>
      </c>
      <c r="P2211">
        <v>0</v>
      </c>
      <c r="Q2211">
        <v>1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0.45558969999999999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0.45558969999999999</v>
      </c>
    </row>
    <row r="2212" spans="1:32" x14ac:dyDescent="0.3">
      <c r="A2212">
        <v>2801440</v>
      </c>
      <c r="B2212">
        <v>1</v>
      </c>
      <c r="C2212" t="s">
        <v>82</v>
      </c>
      <c r="D2212" t="s">
        <v>98</v>
      </c>
      <c r="E2212" t="s">
        <v>3646</v>
      </c>
      <c r="F2212" t="s">
        <v>3647</v>
      </c>
      <c r="G2212" t="s">
        <v>31546</v>
      </c>
      <c r="H2212" t="s">
        <v>223</v>
      </c>
      <c r="I2212" t="s">
        <v>78</v>
      </c>
      <c r="J2212" t="s">
        <v>135</v>
      </c>
      <c r="K2212" t="s">
        <v>22</v>
      </c>
      <c r="L2212" t="s">
        <v>136</v>
      </c>
      <c r="M2212" t="s">
        <v>8316</v>
      </c>
      <c r="N2212" t="s">
        <v>8317</v>
      </c>
      <c r="O2212">
        <v>1.0575000000000001</v>
      </c>
      <c r="P2212">
        <v>0</v>
      </c>
      <c r="Q2212">
        <v>220</v>
      </c>
      <c r="R2212">
        <v>0</v>
      </c>
      <c r="S2212">
        <v>0</v>
      </c>
      <c r="T2212">
        <v>0</v>
      </c>
      <c r="U2212">
        <v>9</v>
      </c>
      <c r="V2212">
        <v>0</v>
      </c>
      <c r="W2212">
        <v>0</v>
      </c>
      <c r="X2212">
        <v>0</v>
      </c>
      <c r="Y2212">
        <v>100.99341</v>
      </c>
      <c r="Z2212">
        <v>0</v>
      </c>
      <c r="AA2212">
        <v>0</v>
      </c>
      <c r="AB2212">
        <v>0</v>
      </c>
      <c r="AC2212">
        <v>3.5594617999999998</v>
      </c>
      <c r="AD2212">
        <v>0</v>
      </c>
      <c r="AE2212">
        <v>0</v>
      </c>
      <c r="AF2212">
        <v>104.55287</v>
      </c>
    </row>
    <row r="2213" spans="1:32" x14ac:dyDescent="0.3">
      <c r="A2213">
        <v>2801388</v>
      </c>
      <c r="B2213">
        <v>1</v>
      </c>
      <c r="C2213" t="s">
        <v>82</v>
      </c>
      <c r="D2213" t="s">
        <v>84</v>
      </c>
      <c r="E2213" t="s">
        <v>8318</v>
      </c>
      <c r="F2213" t="s">
        <v>8319</v>
      </c>
      <c r="G2213" t="s">
        <v>31547</v>
      </c>
      <c r="H2213" t="s">
        <v>134</v>
      </c>
      <c r="I2213" t="s">
        <v>79</v>
      </c>
      <c r="J2213" t="s">
        <v>135</v>
      </c>
      <c r="K2213" t="s">
        <v>22</v>
      </c>
      <c r="L2213" t="s">
        <v>136</v>
      </c>
      <c r="M2213" t="s">
        <v>8320</v>
      </c>
      <c r="N2213" t="s">
        <v>8321</v>
      </c>
      <c r="O2213">
        <v>0.64611111111111108</v>
      </c>
      <c r="P2213">
        <v>31</v>
      </c>
      <c r="Q2213">
        <v>443</v>
      </c>
      <c r="R2213">
        <v>31</v>
      </c>
      <c r="S2213">
        <v>14</v>
      </c>
      <c r="T2213">
        <v>68</v>
      </c>
      <c r="U2213">
        <v>142</v>
      </c>
      <c r="V2213">
        <v>3</v>
      </c>
      <c r="W2213">
        <v>0</v>
      </c>
      <c r="X2213">
        <v>12.753494</v>
      </c>
      <c r="Y2213">
        <v>117.10311</v>
      </c>
      <c r="Z2213">
        <v>44.594096999999998</v>
      </c>
      <c r="AA2213">
        <v>1.1285031999999999</v>
      </c>
      <c r="AB2213">
        <v>2734.1965</v>
      </c>
      <c r="AC2213">
        <v>82.590990000000005</v>
      </c>
      <c r="AD2213">
        <v>119.656364</v>
      </c>
      <c r="AE2213">
        <v>0</v>
      </c>
      <c r="AF2213">
        <v>3112.0230000000001</v>
      </c>
    </row>
    <row r="2214" spans="1:32" x14ac:dyDescent="0.3">
      <c r="A2214">
        <v>2801429</v>
      </c>
      <c r="B2214">
        <v>1</v>
      </c>
      <c r="C2214" t="s">
        <v>82</v>
      </c>
      <c r="D2214" t="s">
        <v>84</v>
      </c>
      <c r="E2214" t="s">
        <v>8322</v>
      </c>
      <c r="F2214" t="s">
        <v>8323</v>
      </c>
      <c r="G2214" t="s">
        <v>31549</v>
      </c>
      <c r="H2214" t="s">
        <v>134</v>
      </c>
      <c r="I2214" t="s">
        <v>79</v>
      </c>
      <c r="J2214" t="s">
        <v>135</v>
      </c>
      <c r="K2214" t="s">
        <v>22</v>
      </c>
      <c r="L2214" t="s">
        <v>136</v>
      </c>
      <c r="M2214" t="s">
        <v>8324</v>
      </c>
      <c r="N2214" t="s">
        <v>8325</v>
      </c>
      <c r="O2214">
        <v>1.2197222222222222</v>
      </c>
      <c r="P2214">
        <v>30</v>
      </c>
      <c r="Q2214">
        <v>429</v>
      </c>
      <c r="R2214">
        <v>31</v>
      </c>
      <c r="S2214">
        <v>14</v>
      </c>
      <c r="T2214">
        <v>61</v>
      </c>
      <c r="U2214">
        <v>142</v>
      </c>
      <c r="V2214">
        <v>3</v>
      </c>
      <c r="W2214">
        <v>0</v>
      </c>
      <c r="X2214">
        <v>24.811250000000001</v>
      </c>
      <c r="Y2214">
        <v>255.27403000000001</v>
      </c>
      <c r="Z2214">
        <v>91.404089999999997</v>
      </c>
      <c r="AA2214">
        <v>2.2131783999999999</v>
      </c>
      <c r="AB2214">
        <v>4339.4359999999997</v>
      </c>
      <c r="AC2214">
        <v>145.09706</v>
      </c>
      <c r="AD2214">
        <v>164.19460000000001</v>
      </c>
      <c r="AE2214">
        <v>0</v>
      </c>
      <c r="AF2214">
        <v>5022.43</v>
      </c>
    </row>
    <row r="2215" spans="1:32" x14ac:dyDescent="0.3">
      <c r="A2215">
        <v>2801226</v>
      </c>
      <c r="B2215">
        <v>1</v>
      </c>
      <c r="C2215" t="s">
        <v>82</v>
      </c>
      <c r="D2215" t="s">
        <v>112</v>
      </c>
      <c r="E2215" t="s">
        <v>8326</v>
      </c>
      <c r="F2215" t="s">
        <v>8327</v>
      </c>
      <c r="G2215" t="s">
        <v>31549</v>
      </c>
      <c r="H2215" t="s">
        <v>185</v>
      </c>
      <c r="I2215" t="s">
        <v>79</v>
      </c>
      <c r="J2215" t="s">
        <v>248</v>
      </c>
      <c r="K2215" t="s">
        <v>22</v>
      </c>
      <c r="L2215" t="s">
        <v>136</v>
      </c>
      <c r="M2215" t="s">
        <v>8328</v>
      </c>
      <c r="N2215" t="s">
        <v>8329</v>
      </c>
      <c r="O2215">
        <v>2.1388888888888888E-2</v>
      </c>
      <c r="P2215">
        <v>6</v>
      </c>
      <c r="Q2215">
        <v>2057</v>
      </c>
      <c r="R2215">
        <v>22</v>
      </c>
      <c r="S2215">
        <v>311</v>
      </c>
      <c r="T2215">
        <v>35</v>
      </c>
      <c r="U2215">
        <v>777</v>
      </c>
      <c r="V2215">
        <v>2</v>
      </c>
      <c r="W2215">
        <v>1</v>
      </c>
      <c r="X2215">
        <v>2.7583010000000002E-2</v>
      </c>
      <c r="Y2215">
        <v>6.0586314000000003</v>
      </c>
      <c r="Z2215">
        <v>0.69594809999999996</v>
      </c>
      <c r="AA2215">
        <v>0.89475154999999995</v>
      </c>
      <c r="AB2215">
        <v>2.0194583000000002</v>
      </c>
      <c r="AC2215">
        <v>6.7391477000000002</v>
      </c>
      <c r="AD2215">
        <v>1.5299772</v>
      </c>
      <c r="AE2215">
        <v>1.5085046</v>
      </c>
      <c r="AF2215">
        <v>19.474003</v>
      </c>
    </row>
    <row r="2216" spans="1:32" x14ac:dyDescent="0.3">
      <c r="A2216">
        <v>2801210</v>
      </c>
      <c r="B2216">
        <v>1</v>
      </c>
      <c r="C2216" t="s">
        <v>82</v>
      </c>
      <c r="D2216" t="s">
        <v>95</v>
      </c>
      <c r="E2216" t="s">
        <v>8330</v>
      </c>
      <c r="F2216" t="s">
        <v>8331</v>
      </c>
      <c r="G2216" t="s">
        <v>31551</v>
      </c>
      <c r="H2216" t="s">
        <v>3105</v>
      </c>
      <c r="I2216" t="s">
        <v>79</v>
      </c>
      <c r="J2216" t="s">
        <v>135</v>
      </c>
      <c r="K2216" t="s">
        <v>22</v>
      </c>
      <c r="L2216" t="s">
        <v>136</v>
      </c>
      <c r="M2216" t="s">
        <v>8332</v>
      </c>
      <c r="N2216" t="s">
        <v>8333</v>
      </c>
      <c r="O2216">
        <v>3.7425000000000002</v>
      </c>
      <c r="P2216">
        <v>1</v>
      </c>
      <c r="Q2216">
        <v>2216</v>
      </c>
      <c r="R2216">
        <v>2</v>
      </c>
      <c r="S2216">
        <v>44</v>
      </c>
      <c r="T2216">
        <v>1</v>
      </c>
      <c r="U2216">
        <v>162</v>
      </c>
      <c r="V2216">
        <v>0</v>
      </c>
      <c r="W2216">
        <v>1</v>
      </c>
      <c r="X2216">
        <v>0.90551879999999996</v>
      </c>
      <c r="Y2216">
        <v>1420.1244999999999</v>
      </c>
      <c r="Z2216">
        <v>3.7995331000000001</v>
      </c>
      <c r="AA2216">
        <v>29.510014999999999</v>
      </c>
      <c r="AB2216">
        <v>5.9783879999999998</v>
      </c>
      <c r="AC2216">
        <v>626.92089999999996</v>
      </c>
      <c r="AD2216">
        <v>0</v>
      </c>
      <c r="AE2216">
        <v>11.366887</v>
      </c>
      <c r="AF2216">
        <v>2098.6057000000001</v>
      </c>
    </row>
    <row r="2217" spans="1:32" x14ac:dyDescent="0.3">
      <c r="A2217">
        <v>2801213</v>
      </c>
      <c r="B2217">
        <v>1</v>
      </c>
      <c r="C2217" t="s">
        <v>82</v>
      </c>
      <c r="D2217" t="s">
        <v>106</v>
      </c>
      <c r="E2217" t="s">
        <v>8334</v>
      </c>
      <c r="F2217" t="s">
        <v>8335</v>
      </c>
      <c r="G2217" t="s">
        <v>31547</v>
      </c>
      <c r="H2217" t="s">
        <v>134</v>
      </c>
      <c r="I2217" t="s">
        <v>79</v>
      </c>
      <c r="J2217" t="s">
        <v>135</v>
      </c>
      <c r="K2217" t="s">
        <v>22</v>
      </c>
      <c r="L2217" t="s">
        <v>136</v>
      </c>
      <c r="M2217" t="s">
        <v>8336</v>
      </c>
      <c r="N2217" t="s">
        <v>8337</v>
      </c>
      <c r="O2217">
        <v>6.8611111111111109E-2</v>
      </c>
      <c r="P2217">
        <v>0</v>
      </c>
      <c r="Q2217">
        <v>18467</v>
      </c>
      <c r="R2217">
        <v>0</v>
      </c>
      <c r="S2217">
        <v>1</v>
      </c>
      <c r="T2217">
        <v>4</v>
      </c>
      <c r="U2217">
        <v>1011</v>
      </c>
      <c r="V2217">
        <v>0</v>
      </c>
      <c r="W2217">
        <v>1</v>
      </c>
      <c r="X2217">
        <v>0</v>
      </c>
      <c r="Y2217">
        <v>318.09487999999999</v>
      </c>
      <c r="Z2217">
        <v>0</v>
      </c>
      <c r="AA2217">
        <v>9.5319050000000002E-3</v>
      </c>
      <c r="AB2217">
        <v>14.497463</v>
      </c>
      <c r="AC2217">
        <v>131.65532999999999</v>
      </c>
      <c r="AD2217">
        <v>0</v>
      </c>
      <c r="AE2217">
        <v>0.12403215500000001</v>
      </c>
      <c r="AF2217">
        <v>464.38126</v>
      </c>
    </row>
    <row r="2218" spans="1:32" x14ac:dyDescent="0.3">
      <c r="A2218">
        <v>2800980</v>
      </c>
      <c r="B2218">
        <v>1</v>
      </c>
      <c r="C2218" t="s">
        <v>82</v>
      </c>
      <c r="D2218" t="s">
        <v>99</v>
      </c>
      <c r="E2218" t="s">
        <v>8338</v>
      </c>
      <c r="F2218" t="s">
        <v>8339</v>
      </c>
      <c r="G2218" t="s">
        <v>31546</v>
      </c>
      <c r="H2218" t="s">
        <v>223</v>
      </c>
      <c r="I2218" t="s">
        <v>78</v>
      </c>
      <c r="J2218" t="s">
        <v>135</v>
      </c>
      <c r="K2218" t="s">
        <v>22</v>
      </c>
      <c r="L2218" t="s">
        <v>136</v>
      </c>
      <c r="M2218" t="s">
        <v>8340</v>
      </c>
      <c r="N2218" t="s">
        <v>8341</v>
      </c>
      <c r="O2218">
        <v>9.9241666666666664</v>
      </c>
      <c r="P2218">
        <v>0</v>
      </c>
      <c r="Q2218">
        <v>25</v>
      </c>
      <c r="R2218">
        <v>0</v>
      </c>
      <c r="S2218">
        <v>6</v>
      </c>
      <c r="T2218">
        <v>0</v>
      </c>
      <c r="U2218">
        <v>8</v>
      </c>
      <c r="V2218">
        <v>0</v>
      </c>
      <c r="W2218">
        <v>0</v>
      </c>
      <c r="X2218">
        <v>0</v>
      </c>
      <c r="Y2218">
        <v>53.669598000000001</v>
      </c>
      <c r="Z2218">
        <v>0</v>
      </c>
      <c r="AA2218">
        <v>27.660912</v>
      </c>
      <c r="AB2218">
        <v>0</v>
      </c>
      <c r="AC2218">
        <v>240.30544</v>
      </c>
      <c r="AD2218">
        <v>0</v>
      </c>
      <c r="AE2218">
        <v>0</v>
      </c>
      <c r="AF2218">
        <v>321.63592999999997</v>
      </c>
    </row>
    <row r="2219" spans="1:32" x14ac:dyDescent="0.3">
      <c r="A2219">
        <v>2800987</v>
      </c>
      <c r="B2219">
        <v>1</v>
      </c>
      <c r="C2219" t="s">
        <v>82</v>
      </c>
      <c r="D2219" t="s">
        <v>112</v>
      </c>
      <c r="E2219" t="s">
        <v>8342</v>
      </c>
      <c r="F2219" t="s">
        <v>8343</v>
      </c>
      <c r="G2219" t="s">
        <v>31546</v>
      </c>
      <c r="H2219" t="s">
        <v>223</v>
      </c>
      <c r="I2219" t="s">
        <v>78</v>
      </c>
      <c r="J2219" t="s">
        <v>135</v>
      </c>
      <c r="K2219" t="s">
        <v>22</v>
      </c>
      <c r="L2219" t="s">
        <v>136</v>
      </c>
      <c r="M2219" t="s">
        <v>8344</v>
      </c>
      <c r="N2219" t="s">
        <v>8345</v>
      </c>
      <c r="O2219">
        <v>0.93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3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7.6985673999999999</v>
      </c>
      <c r="AD2219">
        <v>0</v>
      </c>
      <c r="AE2219">
        <v>0</v>
      </c>
      <c r="AF2219">
        <v>7.6985673999999999</v>
      </c>
    </row>
    <row r="2220" spans="1:32" x14ac:dyDescent="0.3">
      <c r="A2220">
        <v>2800982</v>
      </c>
      <c r="B2220">
        <v>1</v>
      </c>
      <c r="C2220" t="s">
        <v>83</v>
      </c>
      <c r="D2220" t="s">
        <v>122</v>
      </c>
      <c r="E2220" t="s">
        <v>8346</v>
      </c>
      <c r="F2220" t="s">
        <v>8347</v>
      </c>
      <c r="G2220" t="s">
        <v>31551</v>
      </c>
      <c r="H2220" t="s">
        <v>672</v>
      </c>
      <c r="I2220" t="s">
        <v>79</v>
      </c>
      <c r="J2220" t="s">
        <v>135</v>
      </c>
      <c r="K2220" t="s">
        <v>22</v>
      </c>
      <c r="L2220" t="s">
        <v>136</v>
      </c>
      <c r="M2220" t="s">
        <v>8348</v>
      </c>
      <c r="N2220" t="s">
        <v>8349</v>
      </c>
      <c r="O2220">
        <v>1.1633333333333333</v>
      </c>
      <c r="P2220">
        <v>0</v>
      </c>
      <c r="Q2220">
        <v>122</v>
      </c>
      <c r="R2220">
        <v>13</v>
      </c>
      <c r="S2220">
        <v>21</v>
      </c>
      <c r="T2220">
        <v>0</v>
      </c>
      <c r="U2220">
        <v>3</v>
      </c>
      <c r="V2220">
        <v>0</v>
      </c>
      <c r="W2220">
        <v>0</v>
      </c>
      <c r="X2220">
        <v>0</v>
      </c>
      <c r="Y2220">
        <v>16.88269</v>
      </c>
      <c r="Z2220">
        <v>22.054466000000001</v>
      </c>
      <c r="AA2220">
        <v>3.5969604999999998</v>
      </c>
      <c r="AB2220">
        <v>0</v>
      </c>
      <c r="AC2220">
        <v>1.2503057</v>
      </c>
      <c r="AD2220">
        <v>0</v>
      </c>
      <c r="AE2220">
        <v>0</v>
      </c>
      <c r="AF2220">
        <v>43.784424000000001</v>
      </c>
    </row>
    <row r="2221" spans="1:32" x14ac:dyDescent="0.3">
      <c r="A2221">
        <v>2800984</v>
      </c>
      <c r="B2221">
        <v>1</v>
      </c>
      <c r="C2221" t="s">
        <v>82</v>
      </c>
      <c r="D2221" t="s">
        <v>91</v>
      </c>
      <c r="E2221" t="s">
        <v>8350</v>
      </c>
      <c r="F2221" t="s">
        <v>8351</v>
      </c>
      <c r="G2221" t="s">
        <v>31552</v>
      </c>
      <c r="H2221" t="s">
        <v>643</v>
      </c>
      <c r="I2221" t="s">
        <v>78</v>
      </c>
      <c r="J2221" t="s">
        <v>135</v>
      </c>
      <c r="K2221" t="s">
        <v>22</v>
      </c>
      <c r="L2221" t="s">
        <v>186</v>
      </c>
      <c r="M2221" t="s">
        <v>8352</v>
      </c>
      <c r="N2221" t="s">
        <v>8353</v>
      </c>
      <c r="O2221">
        <v>0.36527777777777776</v>
      </c>
      <c r="P2221">
        <v>0</v>
      </c>
      <c r="Q2221">
        <v>482</v>
      </c>
      <c r="R2221">
        <v>0</v>
      </c>
      <c r="S2221">
        <v>0</v>
      </c>
      <c r="T2221">
        <v>0</v>
      </c>
      <c r="U2221">
        <v>8</v>
      </c>
      <c r="V2221">
        <v>0</v>
      </c>
      <c r="W2221">
        <v>0</v>
      </c>
      <c r="X2221">
        <v>0</v>
      </c>
      <c r="Y2221">
        <v>44.582949999999997</v>
      </c>
      <c r="Z2221">
        <v>0</v>
      </c>
      <c r="AA2221">
        <v>0</v>
      </c>
      <c r="AB2221">
        <v>0</v>
      </c>
      <c r="AC2221">
        <v>1.7624571</v>
      </c>
      <c r="AD2221">
        <v>0</v>
      </c>
      <c r="AE2221">
        <v>0</v>
      </c>
      <c r="AF2221">
        <v>46.345405999999997</v>
      </c>
    </row>
    <row r="2222" spans="1:32" x14ac:dyDescent="0.3">
      <c r="A2222">
        <v>2800939</v>
      </c>
      <c r="B2222">
        <v>1</v>
      </c>
      <c r="C2222" t="s">
        <v>83</v>
      </c>
      <c r="D2222" t="s">
        <v>130</v>
      </c>
      <c r="E2222" t="s">
        <v>8354</v>
      </c>
      <c r="F2222" t="s">
        <v>8355</v>
      </c>
      <c r="G2222" t="s">
        <v>31551</v>
      </c>
      <c r="H2222" t="s">
        <v>672</v>
      </c>
      <c r="I2222" t="s">
        <v>79</v>
      </c>
      <c r="J2222" t="s">
        <v>135</v>
      </c>
      <c r="K2222" t="s">
        <v>22</v>
      </c>
      <c r="L2222" t="s">
        <v>136</v>
      </c>
      <c r="M2222" t="s">
        <v>8356</v>
      </c>
      <c r="N2222" t="s">
        <v>5060</v>
      </c>
      <c r="O2222">
        <v>6.01</v>
      </c>
      <c r="P2222">
        <v>2</v>
      </c>
      <c r="Q2222">
        <v>0</v>
      </c>
      <c r="R2222">
        <v>49</v>
      </c>
      <c r="S2222">
        <v>0</v>
      </c>
      <c r="T2222">
        <v>5</v>
      </c>
      <c r="U2222">
        <v>0</v>
      </c>
      <c r="V2222">
        <v>0</v>
      </c>
      <c r="W2222">
        <v>0</v>
      </c>
      <c r="X2222">
        <v>2.9397856999999998</v>
      </c>
      <c r="Y2222">
        <v>0</v>
      </c>
      <c r="Z2222">
        <v>58.044677999999998</v>
      </c>
      <c r="AA2222">
        <v>0</v>
      </c>
      <c r="AB2222">
        <v>14.1747</v>
      </c>
      <c r="AC2222">
        <v>0</v>
      </c>
      <c r="AD2222">
        <v>0</v>
      </c>
      <c r="AE2222">
        <v>0</v>
      </c>
      <c r="AF2222">
        <v>75.159164000000004</v>
      </c>
    </row>
    <row r="2223" spans="1:32" x14ac:dyDescent="0.3">
      <c r="A2223">
        <v>2800932</v>
      </c>
      <c r="B2223">
        <v>1</v>
      </c>
      <c r="C2223" t="s">
        <v>82</v>
      </c>
      <c r="D2223" t="s">
        <v>91</v>
      </c>
      <c r="E2223" t="s">
        <v>8357</v>
      </c>
      <c r="F2223" t="s">
        <v>8358</v>
      </c>
      <c r="G2223" t="s">
        <v>31546</v>
      </c>
      <c r="H2223" t="s">
        <v>223</v>
      </c>
      <c r="I2223" t="s">
        <v>78</v>
      </c>
      <c r="J2223" t="s">
        <v>135</v>
      </c>
      <c r="K2223" t="s">
        <v>22</v>
      </c>
      <c r="L2223" t="s">
        <v>136</v>
      </c>
      <c r="M2223" t="s">
        <v>8359</v>
      </c>
      <c r="N2223" t="s">
        <v>8360</v>
      </c>
      <c r="O2223">
        <v>3.2541666666666669</v>
      </c>
      <c r="P2223">
        <v>0</v>
      </c>
      <c r="Q2223">
        <v>11</v>
      </c>
      <c r="R2223">
        <v>0</v>
      </c>
      <c r="S2223">
        <v>1</v>
      </c>
      <c r="T2223">
        <v>0</v>
      </c>
      <c r="U2223">
        <v>1</v>
      </c>
      <c r="V2223">
        <v>0</v>
      </c>
      <c r="W2223">
        <v>0</v>
      </c>
      <c r="X2223">
        <v>0</v>
      </c>
      <c r="Y2223">
        <v>6.1665929999999998</v>
      </c>
      <c r="Z2223">
        <v>0</v>
      </c>
      <c r="AA2223">
        <v>6.0484927000000001E-2</v>
      </c>
      <c r="AB2223">
        <v>0</v>
      </c>
      <c r="AC2223">
        <v>6.5415187000000001</v>
      </c>
      <c r="AD2223">
        <v>0</v>
      </c>
      <c r="AE2223">
        <v>0</v>
      </c>
      <c r="AF2223">
        <v>12.768597</v>
      </c>
    </row>
    <row r="2224" spans="1:32" x14ac:dyDescent="0.3">
      <c r="A2224">
        <v>2800946</v>
      </c>
      <c r="B2224">
        <v>1</v>
      </c>
      <c r="C2224" t="s">
        <v>82</v>
      </c>
      <c r="D2224" t="s">
        <v>92</v>
      </c>
      <c r="E2224" t="s">
        <v>8361</v>
      </c>
      <c r="F2224" t="s">
        <v>8362</v>
      </c>
      <c r="G2224" t="s">
        <v>31546</v>
      </c>
      <c r="H2224" t="s">
        <v>223</v>
      </c>
      <c r="I2224" t="s">
        <v>78</v>
      </c>
      <c r="J2224" t="s">
        <v>135</v>
      </c>
      <c r="K2224" t="s">
        <v>22</v>
      </c>
      <c r="L2224" t="s">
        <v>136</v>
      </c>
      <c r="M2224" t="s">
        <v>8363</v>
      </c>
      <c r="N2224" t="s">
        <v>8364</v>
      </c>
      <c r="O2224">
        <v>5.615277777777778</v>
      </c>
      <c r="P2224">
        <v>0</v>
      </c>
      <c r="Q2224">
        <v>46</v>
      </c>
      <c r="R2224">
        <v>0</v>
      </c>
      <c r="S2224">
        <v>0</v>
      </c>
      <c r="T2224">
        <v>0</v>
      </c>
      <c r="U2224">
        <v>7</v>
      </c>
      <c r="V2224">
        <v>0</v>
      </c>
      <c r="W2224">
        <v>0</v>
      </c>
      <c r="X2224">
        <v>0</v>
      </c>
      <c r="Y2224">
        <v>75.488590000000002</v>
      </c>
      <c r="Z2224">
        <v>0</v>
      </c>
      <c r="AA2224">
        <v>0</v>
      </c>
      <c r="AB2224">
        <v>0</v>
      </c>
      <c r="AC2224">
        <v>101.06013</v>
      </c>
      <c r="AD2224">
        <v>0</v>
      </c>
      <c r="AE2224">
        <v>0</v>
      </c>
      <c r="AF2224">
        <v>176.5487</v>
      </c>
    </row>
    <row r="2225" spans="1:32" x14ac:dyDescent="0.3">
      <c r="A2225">
        <v>2800866</v>
      </c>
      <c r="B2225">
        <v>1</v>
      </c>
      <c r="C2225" t="s">
        <v>82</v>
      </c>
      <c r="D2225" t="s">
        <v>99</v>
      </c>
      <c r="E2225" t="s">
        <v>8365</v>
      </c>
      <c r="F2225" t="s">
        <v>8366</v>
      </c>
      <c r="G2225" t="s">
        <v>31545</v>
      </c>
      <c r="H2225" t="s">
        <v>145</v>
      </c>
      <c r="I2225" t="s">
        <v>79</v>
      </c>
      <c r="J2225" t="s">
        <v>135</v>
      </c>
      <c r="K2225" t="s">
        <v>22</v>
      </c>
      <c r="L2225" t="s">
        <v>136</v>
      </c>
      <c r="M2225" t="s">
        <v>8367</v>
      </c>
      <c r="N2225" t="s">
        <v>8368</v>
      </c>
      <c r="O2225">
        <v>1.4319444444444445</v>
      </c>
      <c r="P2225">
        <v>0</v>
      </c>
      <c r="Q2225">
        <v>0</v>
      </c>
      <c r="R2225">
        <v>0</v>
      </c>
      <c r="S2225">
        <v>0</v>
      </c>
      <c r="T2225">
        <v>2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3.3619444000000001</v>
      </c>
      <c r="AC2225">
        <v>0</v>
      </c>
      <c r="AD2225">
        <v>0</v>
      </c>
      <c r="AE2225">
        <v>0</v>
      </c>
      <c r="AF2225">
        <v>3.3619444000000001</v>
      </c>
    </row>
    <row r="2226" spans="1:32" x14ac:dyDescent="0.3">
      <c r="A2226">
        <v>2800765</v>
      </c>
      <c r="B2226">
        <v>1</v>
      </c>
      <c r="C2226" t="s">
        <v>83</v>
      </c>
      <c r="D2226" t="s">
        <v>128</v>
      </c>
      <c r="E2226" t="s">
        <v>8369</v>
      </c>
      <c r="F2226" t="s">
        <v>8370</v>
      </c>
      <c r="G2226" t="s">
        <v>31550</v>
      </c>
      <c r="H2226" t="s">
        <v>223</v>
      </c>
      <c r="I2226" t="s">
        <v>78</v>
      </c>
      <c r="J2226" t="s">
        <v>135</v>
      </c>
      <c r="K2226" t="s">
        <v>22</v>
      </c>
      <c r="L2226" t="s">
        <v>136</v>
      </c>
      <c r="M2226" t="s">
        <v>8371</v>
      </c>
      <c r="N2226" t="s">
        <v>8372</v>
      </c>
      <c r="O2226">
        <v>5.5152777777777775</v>
      </c>
      <c r="P2226">
        <v>0</v>
      </c>
      <c r="Q2226">
        <v>72</v>
      </c>
      <c r="R2226">
        <v>0</v>
      </c>
      <c r="S2226">
        <v>0</v>
      </c>
      <c r="T2226">
        <v>0</v>
      </c>
      <c r="U2226">
        <v>28</v>
      </c>
      <c r="V2226">
        <v>0</v>
      </c>
      <c r="W2226">
        <v>0</v>
      </c>
      <c r="X2226">
        <v>0</v>
      </c>
      <c r="Y2226">
        <v>111.63075000000001</v>
      </c>
      <c r="Z2226">
        <v>0</v>
      </c>
      <c r="AA2226">
        <v>0</v>
      </c>
      <c r="AB2226">
        <v>0</v>
      </c>
      <c r="AC2226">
        <v>138.02435</v>
      </c>
      <c r="AD2226">
        <v>0</v>
      </c>
      <c r="AE2226">
        <v>0</v>
      </c>
      <c r="AF2226">
        <v>249.65509</v>
      </c>
    </row>
    <row r="2227" spans="1:32" x14ac:dyDescent="0.3">
      <c r="A2227">
        <v>2800749</v>
      </c>
      <c r="B2227">
        <v>1</v>
      </c>
      <c r="C2227" t="s">
        <v>83</v>
      </c>
      <c r="D2227" t="s">
        <v>121</v>
      </c>
      <c r="E2227" t="s">
        <v>8373</v>
      </c>
      <c r="F2227" t="s">
        <v>8374</v>
      </c>
      <c r="G2227" t="s">
        <v>31550</v>
      </c>
      <c r="H2227" t="s">
        <v>1432</v>
      </c>
      <c r="I2227" t="s">
        <v>78</v>
      </c>
      <c r="J2227" t="s">
        <v>135</v>
      </c>
      <c r="K2227" t="s">
        <v>22</v>
      </c>
      <c r="L2227" t="s">
        <v>136</v>
      </c>
      <c r="M2227" t="s">
        <v>8375</v>
      </c>
      <c r="N2227" t="s">
        <v>8376</v>
      </c>
      <c r="O2227">
        <v>3.2302777777777778</v>
      </c>
      <c r="P2227">
        <v>0</v>
      </c>
      <c r="Q2227">
        <v>23</v>
      </c>
      <c r="R2227">
        <v>0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0</v>
      </c>
      <c r="Y2227">
        <v>14.175269999999999</v>
      </c>
      <c r="Z2227">
        <v>0</v>
      </c>
      <c r="AA2227">
        <v>0</v>
      </c>
      <c r="AB2227">
        <v>0</v>
      </c>
      <c r="AC2227">
        <v>3.8006573000000001</v>
      </c>
      <c r="AD2227">
        <v>0</v>
      </c>
      <c r="AE2227">
        <v>0</v>
      </c>
      <c r="AF2227">
        <v>17.975926999999999</v>
      </c>
    </row>
    <row r="2228" spans="1:32" x14ac:dyDescent="0.3">
      <c r="A2228">
        <v>2800629</v>
      </c>
      <c r="B2228">
        <v>1</v>
      </c>
      <c r="C2228" t="s">
        <v>83</v>
      </c>
      <c r="D2228" t="s">
        <v>125</v>
      </c>
      <c r="E2228" t="s">
        <v>8377</v>
      </c>
      <c r="F2228" t="s">
        <v>8378</v>
      </c>
      <c r="G2228" t="s">
        <v>31552</v>
      </c>
      <c r="H2228" t="s">
        <v>665</v>
      </c>
      <c r="I2228" t="s">
        <v>78</v>
      </c>
      <c r="J2228" t="s">
        <v>135</v>
      </c>
      <c r="K2228" t="s">
        <v>22</v>
      </c>
      <c r="L2228" t="s">
        <v>136</v>
      </c>
      <c r="M2228" t="s">
        <v>8379</v>
      </c>
      <c r="N2228" t="s">
        <v>8380</v>
      </c>
      <c r="O2228">
        <v>1.7202777777777778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96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63.774909999999998</v>
      </c>
      <c r="AD2228">
        <v>0</v>
      </c>
      <c r="AE2228">
        <v>0</v>
      </c>
      <c r="AF2228">
        <v>63.774909999999998</v>
      </c>
    </row>
    <row r="2229" spans="1:32" x14ac:dyDescent="0.3">
      <c r="A2229">
        <v>2806193</v>
      </c>
      <c r="B2229">
        <v>1</v>
      </c>
      <c r="C2229" t="s">
        <v>82</v>
      </c>
      <c r="D2229" t="s">
        <v>112</v>
      </c>
      <c r="E2229" t="s">
        <v>8381</v>
      </c>
      <c r="F2229" t="s">
        <v>8382</v>
      </c>
      <c r="G2229" t="s">
        <v>31548</v>
      </c>
      <c r="H2229" t="s">
        <v>893</v>
      </c>
      <c r="I2229" t="s">
        <v>78</v>
      </c>
      <c r="J2229" t="s">
        <v>135</v>
      </c>
      <c r="K2229" t="s">
        <v>22</v>
      </c>
      <c r="L2229" t="s">
        <v>136</v>
      </c>
      <c r="M2229" t="s">
        <v>8383</v>
      </c>
      <c r="N2229" t="s">
        <v>8384</v>
      </c>
      <c r="O2229">
        <v>0.61722222222222223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2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0.23726517</v>
      </c>
      <c r="AD2229">
        <v>0</v>
      </c>
      <c r="AE2229">
        <v>0</v>
      </c>
      <c r="AF2229">
        <v>0.23726517</v>
      </c>
    </row>
    <row r="2230" spans="1:32" x14ac:dyDescent="0.3">
      <c r="A2230">
        <v>2806185</v>
      </c>
      <c r="B2230">
        <v>1</v>
      </c>
      <c r="C2230" t="s">
        <v>82</v>
      </c>
      <c r="D2230" t="s">
        <v>101</v>
      </c>
      <c r="E2230" t="s">
        <v>8385</v>
      </c>
      <c r="F2230" t="s">
        <v>8386</v>
      </c>
      <c r="G2230" t="s">
        <v>31546</v>
      </c>
      <c r="H2230" t="s">
        <v>223</v>
      </c>
      <c r="I2230" t="s">
        <v>78</v>
      </c>
      <c r="J2230" t="s">
        <v>135</v>
      </c>
      <c r="K2230" t="s">
        <v>22</v>
      </c>
      <c r="L2230" t="s">
        <v>136</v>
      </c>
      <c r="M2230" t="s">
        <v>8058</v>
      </c>
      <c r="N2230" t="s">
        <v>8387</v>
      </c>
      <c r="O2230">
        <v>3.783611111111111</v>
      </c>
      <c r="P2230">
        <v>0</v>
      </c>
      <c r="Q2230">
        <v>3</v>
      </c>
      <c r="R2230">
        <v>0</v>
      </c>
      <c r="S2230">
        <v>5</v>
      </c>
      <c r="T2230">
        <v>0</v>
      </c>
      <c r="U2230">
        <v>2</v>
      </c>
      <c r="V2230">
        <v>0</v>
      </c>
      <c r="W2230">
        <v>0</v>
      </c>
      <c r="X2230">
        <v>0</v>
      </c>
      <c r="Y2230">
        <v>1.7074156</v>
      </c>
      <c r="Z2230">
        <v>0</v>
      </c>
      <c r="AA2230">
        <v>1.3205757</v>
      </c>
      <c r="AB2230">
        <v>0</v>
      </c>
      <c r="AC2230">
        <v>15.051447</v>
      </c>
      <c r="AD2230">
        <v>0</v>
      </c>
      <c r="AE2230">
        <v>0</v>
      </c>
      <c r="AF2230">
        <v>18.079436999999999</v>
      </c>
    </row>
    <row r="2231" spans="1:32" x14ac:dyDescent="0.3">
      <c r="A2231">
        <v>2806114</v>
      </c>
      <c r="B2231">
        <v>1</v>
      </c>
      <c r="C2231" t="s">
        <v>82</v>
      </c>
      <c r="D2231" t="s">
        <v>97</v>
      </c>
      <c r="E2231" t="s">
        <v>8388</v>
      </c>
      <c r="F2231" t="s">
        <v>8389</v>
      </c>
      <c r="G2231" t="s">
        <v>31546</v>
      </c>
      <c r="H2231" t="s">
        <v>1297</v>
      </c>
      <c r="I2231" t="s">
        <v>78</v>
      </c>
      <c r="J2231" t="s">
        <v>135</v>
      </c>
      <c r="K2231" t="s">
        <v>22</v>
      </c>
      <c r="L2231" t="s">
        <v>136</v>
      </c>
      <c r="M2231" t="s">
        <v>8390</v>
      </c>
      <c r="N2231" t="s">
        <v>8391</v>
      </c>
      <c r="O2231">
        <v>5.4058333333333337</v>
      </c>
      <c r="P2231">
        <v>0</v>
      </c>
      <c r="Q2231">
        <v>3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10.628031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10.628031</v>
      </c>
    </row>
    <row r="2232" spans="1:32" x14ac:dyDescent="0.3">
      <c r="A2232">
        <v>2805849</v>
      </c>
      <c r="B2232">
        <v>1</v>
      </c>
      <c r="C2232" t="s">
        <v>82</v>
      </c>
      <c r="D2232" t="s">
        <v>100</v>
      </c>
      <c r="E2232" t="s">
        <v>8392</v>
      </c>
      <c r="F2232" t="s">
        <v>8393</v>
      </c>
      <c r="G2232" t="s">
        <v>31550</v>
      </c>
      <c r="H2232" t="s">
        <v>223</v>
      </c>
      <c r="I2232" t="s">
        <v>78</v>
      </c>
      <c r="J2232" t="s">
        <v>135</v>
      </c>
      <c r="K2232" t="s">
        <v>22</v>
      </c>
      <c r="L2232" t="s">
        <v>136</v>
      </c>
      <c r="M2232" t="s">
        <v>8394</v>
      </c>
      <c r="N2232" t="s">
        <v>8395</v>
      </c>
      <c r="O2232">
        <v>0.50583333333333336</v>
      </c>
      <c r="P2232">
        <v>0</v>
      </c>
      <c r="Q2232">
        <v>68</v>
      </c>
      <c r="R2232">
        <v>0</v>
      </c>
      <c r="S2232">
        <v>0</v>
      </c>
      <c r="T2232">
        <v>0</v>
      </c>
      <c r="U2232">
        <v>11</v>
      </c>
      <c r="V2232">
        <v>0</v>
      </c>
      <c r="W2232">
        <v>0</v>
      </c>
      <c r="X2232">
        <v>0</v>
      </c>
      <c r="Y2232">
        <v>11.090837000000001</v>
      </c>
      <c r="Z2232">
        <v>0</v>
      </c>
      <c r="AA2232">
        <v>0</v>
      </c>
      <c r="AB2232">
        <v>0</v>
      </c>
      <c r="AC2232">
        <v>1.3839608000000001</v>
      </c>
      <c r="AD2232">
        <v>0</v>
      </c>
      <c r="AE2232">
        <v>0</v>
      </c>
      <c r="AF2232">
        <v>12.474797000000001</v>
      </c>
    </row>
    <row r="2233" spans="1:32" x14ac:dyDescent="0.3">
      <c r="A2233">
        <v>2805871</v>
      </c>
      <c r="B2233">
        <v>1</v>
      </c>
      <c r="C2233" t="s">
        <v>82</v>
      </c>
      <c r="D2233" t="s">
        <v>92</v>
      </c>
      <c r="E2233" t="s">
        <v>8396</v>
      </c>
      <c r="F2233" t="s">
        <v>8397</v>
      </c>
      <c r="G2233" t="s">
        <v>31551</v>
      </c>
      <c r="H2233" t="s">
        <v>338</v>
      </c>
      <c r="I2233" t="s">
        <v>79</v>
      </c>
      <c r="J2233" t="s">
        <v>135</v>
      </c>
      <c r="K2233" t="s">
        <v>22</v>
      </c>
      <c r="L2233" t="s">
        <v>136</v>
      </c>
      <c r="M2233" t="s">
        <v>8398</v>
      </c>
      <c r="N2233" t="s">
        <v>8399</v>
      </c>
      <c r="O2233">
        <v>5.7074999999999996</v>
      </c>
      <c r="P2233">
        <v>0</v>
      </c>
      <c r="Q2233">
        <v>245</v>
      </c>
      <c r="R2233">
        <v>0</v>
      </c>
      <c r="S2233">
        <v>1</v>
      </c>
      <c r="T2233">
        <v>0</v>
      </c>
      <c r="U2233">
        <v>5</v>
      </c>
      <c r="V2233">
        <v>0</v>
      </c>
      <c r="W2233">
        <v>0</v>
      </c>
      <c r="X2233">
        <v>0</v>
      </c>
      <c r="Y2233">
        <v>516.14359999999999</v>
      </c>
      <c r="Z2233">
        <v>0</v>
      </c>
      <c r="AA2233">
        <v>2.9039206000000001E-2</v>
      </c>
      <c r="AB2233">
        <v>0</v>
      </c>
      <c r="AC2233">
        <v>29.859757999999999</v>
      </c>
      <c r="AD2233">
        <v>0</v>
      </c>
      <c r="AE2233">
        <v>0</v>
      </c>
      <c r="AF2233">
        <v>546.03240000000005</v>
      </c>
    </row>
    <row r="2234" spans="1:32" x14ac:dyDescent="0.3">
      <c r="A2234">
        <v>2805849</v>
      </c>
      <c r="B2234">
        <v>2</v>
      </c>
      <c r="C2234" t="s">
        <v>82</v>
      </c>
      <c r="D2234" t="s">
        <v>100</v>
      </c>
      <c r="E2234" t="s">
        <v>8400</v>
      </c>
      <c r="F2234" t="s">
        <v>8401</v>
      </c>
      <c r="G2234" t="s">
        <v>31552</v>
      </c>
      <c r="H2234" t="s">
        <v>223</v>
      </c>
      <c r="I2234" t="s">
        <v>78</v>
      </c>
      <c r="J2234" t="s">
        <v>135</v>
      </c>
      <c r="K2234" t="s">
        <v>22</v>
      </c>
      <c r="L2234" t="s">
        <v>136</v>
      </c>
      <c r="M2234" t="s">
        <v>8395</v>
      </c>
      <c r="N2234" t="s">
        <v>8402</v>
      </c>
      <c r="O2234">
        <v>9.1388888888888895E-2</v>
      </c>
      <c r="P2234">
        <v>0</v>
      </c>
      <c r="Q2234">
        <v>806</v>
      </c>
      <c r="R2234">
        <v>0</v>
      </c>
      <c r="S2234">
        <v>0</v>
      </c>
      <c r="T2234">
        <v>0</v>
      </c>
      <c r="U2234">
        <v>122</v>
      </c>
      <c r="V2234">
        <v>0</v>
      </c>
      <c r="W2234">
        <v>0</v>
      </c>
      <c r="X2234">
        <v>0</v>
      </c>
      <c r="Y2234">
        <v>24.359943000000001</v>
      </c>
      <c r="Z2234">
        <v>0</v>
      </c>
      <c r="AA2234">
        <v>0</v>
      </c>
      <c r="AB2234">
        <v>0</v>
      </c>
      <c r="AC2234">
        <v>6.6488576000000004</v>
      </c>
      <c r="AD2234">
        <v>0</v>
      </c>
      <c r="AE2234">
        <v>0</v>
      </c>
      <c r="AF2234">
        <v>31.008800000000001</v>
      </c>
    </row>
    <row r="2235" spans="1:32" x14ac:dyDescent="0.3">
      <c r="A2235">
        <v>2805624</v>
      </c>
      <c r="B2235">
        <v>1</v>
      </c>
      <c r="C2235" t="s">
        <v>83</v>
      </c>
      <c r="D2235" t="s">
        <v>126</v>
      </c>
      <c r="E2235" t="s">
        <v>8403</v>
      </c>
      <c r="F2235" t="s">
        <v>8404</v>
      </c>
      <c r="G2235" t="s">
        <v>31548</v>
      </c>
      <c r="H2235" t="s">
        <v>893</v>
      </c>
      <c r="I2235" t="s">
        <v>78</v>
      </c>
      <c r="J2235" t="s">
        <v>135</v>
      </c>
      <c r="K2235" t="s">
        <v>22</v>
      </c>
      <c r="L2235" t="s">
        <v>136</v>
      </c>
      <c r="M2235" t="s">
        <v>8405</v>
      </c>
      <c r="N2235" t="s">
        <v>8406</v>
      </c>
      <c r="O2235">
        <v>1.4013888888888888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1.7851893999999999</v>
      </c>
      <c r="AD2235">
        <v>0</v>
      </c>
      <c r="AE2235">
        <v>0</v>
      </c>
      <c r="AF2235">
        <v>1.7851893999999999</v>
      </c>
    </row>
    <row r="2236" spans="1:32" x14ac:dyDescent="0.3">
      <c r="A2236">
        <v>2805573</v>
      </c>
      <c r="B2236">
        <v>1</v>
      </c>
      <c r="C2236" t="s">
        <v>83</v>
      </c>
      <c r="D2236" t="s">
        <v>116</v>
      </c>
      <c r="E2236" t="s">
        <v>8407</v>
      </c>
      <c r="F2236" t="s">
        <v>8408</v>
      </c>
      <c r="G2236" t="s">
        <v>31548</v>
      </c>
      <c r="H2236" t="s">
        <v>893</v>
      </c>
      <c r="I2236" t="s">
        <v>78</v>
      </c>
      <c r="J2236" t="s">
        <v>135</v>
      </c>
      <c r="K2236" t="s">
        <v>22</v>
      </c>
      <c r="L2236" t="s">
        <v>136</v>
      </c>
      <c r="M2236" t="s">
        <v>8409</v>
      </c>
      <c r="N2236" t="s">
        <v>8410</v>
      </c>
      <c r="O2236">
        <v>5.5997222222222218</v>
      </c>
      <c r="P2236">
        <v>0</v>
      </c>
      <c r="Q2236">
        <v>10</v>
      </c>
      <c r="R2236">
        <v>0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0</v>
      </c>
      <c r="Y2236">
        <v>32.94556</v>
      </c>
      <c r="Z2236">
        <v>0</v>
      </c>
      <c r="AA2236">
        <v>0</v>
      </c>
      <c r="AB2236">
        <v>0</v>
      </c>
      <c r="AC2236">
        <v>2.0842764999999999E-2</v>
      </c>
      <c r="AD2236">
        <v>0</v>
      </c>
      <c r="AE2236">
        <v>0</v>
      </c>
      <c r="AF2236">
        <v>32.966403999999997</v>
      </c>
    </row>
    <row r="2237" spans="1:32" x14ac:dyDescent="0.3">
      <c r="A2237">
        <v>2805566</v>
      </c>
      <c r="B2237">
        <v>1</v>
      </c>
      <c r="C2237" t="s">
        <v>83</v>
      </c>
      <c r="D2237" t="s">
        <v>123</v>
      </c>
      <c r="E2237" t="s">
        <v>8411</v>
      </c>
      <c r="F2237" t="s">
        <v>8412</v>
      </c>
      <c r="G2237" t="s">
        <v>31546</v>
      </c>
      <c r="H2237" t="s">
        <v>223</v>
      </c>
      <c r="I2237" t="s">
        <v>78</v>
      </c>
      <c r="J2237" t="s">
        <v>135</v>
      </c>
      <c r="K2237" t="s">
        <v>22</v>
      </c>
      <c r="L2237" t="s">
        <v>136</v>
      </c>
      <c r="M2237" t="s">
        <v>8413</v>
      </c>
      <c r="N2237" t="s">
        <v>8414</v>
      </c>
      <c r="O2237">
        <v>1.1308333333333334</v>
      </c>
      <c r="P2237">
        <v>0</v>
      </c>
      <c r="Q2237">
        <v>11</v>
      </c>
      <c r="R2237">
        <v>0</v>
      </c>
      <c r="S2237">
        <v>2</v>
      </c>
      <c r="T2237">
        <v>0</v>
      </c>
      <c r="U2237">
        <v>1</v>
      </c>
      <c r="V2237">
        <v>0</v>
      </c>
      <c r="W2237">
        <v>0</v>
      </c>
      <c r="X2237">
        <v>0</v>
      </c>
      <c r="Y2237">
        <v>3.7323746999999998</v>
      </c>
      <c r="Z2237">
        <v>0</v>
      </c>
      <c r="AA2237">
        <v>0.10901538</v>
      </c>
      <c r="AB2237">
        <v>0</v>
      </c>
      <c r="AC2237">
        <v>9.7965389999999991E-4</v>
      </c>
      <c r="AD2237">
        <v>0</v>
      </c>
      <c r="AE2237">
        <v>0</v>
      </c>
      <c r="AF2237">
        <v>3.8423696000000001</v>
      </c>
    </row>
    <row r="2238" spans="1:32" x14ac:dyDescent="0.3">
      <c r="A2238">
        <v>2805296</v>
      </c>
      <c r="B2238">
        <v>1</v>
      </c>
      <c r="C2238" t="s">
        <v>83</v>
      </c>
      <c r="D2238" t="s">
        <v>123</v>
      </c>
      <c r="E2238" t="s">
        <v>8415</v>
      </c>
      <c r="F2238" t="s">
        <v>8416</v>
      </c>
      <c r="G2238" t="s">
        <v>31546</v>
      </c>
      <c r="H2238" t="s">
        <v>163</v>
      </c>
      <c r="I2238" t="s">
        <v>78</v>
      </c>
      <c r="J2238" t="s">
        <v>135</v>
      </c>
      <c r="K2238" t="s">
        <v>22</v>
      </c>
      <c r="L2238" t="s">
        <v>136</v>
      </c>
      <c r="M2238" t="s">
        <v>8417</v>
      </c>
      <c r="N2238" t="s">
        <v>8418</v>
      </c>
      <c r="O2238">
        <v>2.638611111111111</v>
      </c>
      <c r="P2238">
        <v>0</v>
      </c>
      <c r="Q2238">
        <v>157</v>
      </c>
      <c r="R2238">
        <v>0</v>
      </c>
      <c r="S2238">
        <v>0</v>
      </c>
      <c r="T2238">
        <v>0</v>
      </c>
      <c r="U2238">
        <v>3</v>
      </c>
      <c r="V2238">
        <v>0</v>
      </c>
      <c r="W2238">
        <v>0</v>
      </c>
      <c r="X2238">
        <v>0</v>
      </c>
      <c r="Y2238">
        <v>106.47047999999999</v>
      </c>
      <c r="Z2238">
        <v>0</v>
      </c>
      <c r="AA2238">
        <v>0</v>
      </c>
      <c r="AB2238">
        <v>0</v>
      </c>
      <c r="AC2238">
        <v>1.2260953000000001</v>
      </c>
      <c r="AD2238">
        <v>0</v>
      </c>
      <c r="AE2238">
        <v>0</v>
      </c>
      <c r="AF2238">
        <v>107.69658</v>
      </c>
    </row>
    <row r="2239" spans="1:32" x14ac:dyDescent="0.3">
      <c r="A2239">
        <v>2805287</v>
      </c>
      <c r="B2239">
        <v>1</v>
      </c>
      <c r="C2239" t="s">
        <v>82</v>
      </c>
      <c r="D2239" t="s">
        <v>88</v>
      </c>
      <c r="E2239" t="s">
        <v>3401</v>
      </c>
      <c r="F2239" t="s">
        <v>3402</v>
      </c>
      <c r="G2239" t="s">
        <v>31551</v>
      </c>
      <c r="H2239" t="s">
        <v>672</v>
      </c>
      <c r="I2239" t="s">
        <v>79</v>
      </c>
      <c r="J2239" t="s">
        <v>135</v>
      </c>
      <c r="K2239" t="s">
        <v>22</v>
      </c>
      <c r="L2239" t="s">
        <v>136</v>
      </c>
      <c r="M2239" t="s">
        <v>8419</v>
      </c>
      <c r="N2239" t="s">
        <v>8420</v>
      </c>
      <c r="O2239">
        <v>3.0419444444444443</v>
      </c>
      <c r="P2239">
        <v>0</v>
      </c>
      <c r="Q2239">
        <v>52</v>
      </c>
      <c r="R2239">
        <v>0</v>
      </c>
      <c r="S2239">
        <v>0</v>
      </c>
      <c r="T2239">
        <v>1</v>
      </c>
      <c r="U2239">
        <v>6</v>
      </c>
      <c r="V2239">
        <v>0</v>
      </c>
      <c r="W2239">
        <v>0</v>
      </c>
      <c r="X2239">
        <v>0</v>
      </c>
      <c r="Y2239">
        <v>47.718437000000002</v>
      </c>
      <c r="Z2239">
        <v>0</v>
      </c>
      <c r="AA2239">
        <v>0</v>
      </c>
      <c r="AB2239">
        <v>83.373469999999998</v>
      </c>
      <c r="AC2239">
        <v>32.11168</v>
      </c>
      <c r="AD2239">
        <v>0</v>
      </c>
      <c r="AE2239">
        <v>0</v>
      </c>
      <c r="AF2239">
        <v>163.20357999999999</v>
      </c>
    </row>
    <row r="2240" spans="1:32" x14ac:dyDescent="0.3">
      <c r="A2240">
        <v>2805284</v>
      </c>
      <c r="B2240">
        <v>1</v>
      </c>
      <c r="C2240" t="s">
        <v>82</v>
      </c>
      <c r="D2240" t="s">
        <v>91</v>
      </c>
      <c r="E2240" t="s">
        <v>8421</v>
      </c>
      <c r="F2240" t="s">
        <v>8422</v>
      </c>
      <c r="G2240" t="s">
        <v>31546</v>
      </c>
      <c r="H2240" t="s">
        <v>223</v>
      </c>
      <c r="I2240" t="s">
        <v>78</v>
      </c>
      <c r="J2240" t="s">
        <v>135</v>
      </c>
      <c r="K2240" t="s">
        <v>22</v>
      </c>
      <c r="L2240" t="s">
        <v>136</v>
      </c>
      <c r="M2240" t="s">
        <v>8423</v>
      </c>
      <c r="N2240" t="s">
        <v>8424</v>
      </c>
      <c r="O2240">
        <v>1.4730555555555556</v>
      </c>
      <c r="P2240">
        <v>0</v>
      </c>
      <c r="Q2240">
        <v>25</v>
      </c>
      <c r="R2240">
        <v>0</v>
      </c>
      <c r="S2240">
        <v>6</v>
      </c>
      <c r="T2240">
        <v>0</v>
      </c>
      <c r="U2240">
        <v>4</v>
      </c>
      <c r="V2240">
        <v>0</v>
      </c>
      <c r="W2240">
        <v>0</v>
      </c>
      <c r="X2240">
        <v>0</v>
      </c>
      <c r="Y2240">
        <v>7.490189</v>
      </c>
      <c r="Z2240">
        <v>0</v>
      </c>
      <c r="AA2240">
        <v>0.84884990000000005</v>
      </c>
      <c r="AB2240">
        <v>0</v>
      </c>
      <c r="AC2240">
        <v>4.2198514999999999</v>
      </c>
      <c r="AD2240">
        <v>0</v>
      </c>
      <c r="AE2240">
        <v>0</v>
      </c>
      <c r="AF2240">
        <v>12.55889</v>
      </c>
    </row>
    <row r="2241" spans="1:32" x14ac:dyDescent="0.3">
      <c r="A2241">
        <v>2805277</v>
      </c>
      <c r="B2241">
        <v>1</v>
      </c>
      <c r="C2241" t="s">
        <v>82</v>
      </c>
      <c r="D2241" t="s">
        <v>113</v>
      </c>
      <c r="E2241" t="s">
        <v>8425</v>
      </c>
      <c r="F2241" t="s">
        <v>8426</v>
      </c>
      <c r="G2241" t="s">
        <v>31548</v>
      </c>
      <c r="H2241" t="s">
        <v>893</v>
      </c>
      <c r="I2241" t="s">
        <v>78</v>
      </c>
      <c r="J2241" t="s">
        <v>135</v>
      </c>
      <c r="K2241" t="s">
        <v>22</v>
      </c>
      <c r="L2241" t="s">
        <v>136</v>
      </c>
      <c r="M2241" t="s">
        <v>8427</v>
      </c>
      <c r="N2241" t="s">
        <v>8428</v>
      </c>
      <c r="O2241">
        <v>2.1775000000000002</v>
      </c>
      <c r="P2241">
        <v>0</v>
      </c>
      <c r="Q2241">
        <v>1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0.101134375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0.101134375</v>
      </c>
    </row>
    <row r="2242" spans="1:32" x14ac:dyDescent="0.3">
      <c r="A2242">
        <v>2805271</v>
      </c>
      <c r="B2242">
        <v>1</v>
      </c>
      <c r="C2242" t="s">
        <v>82</v>
      </c>
      <c r="D2242" t="s">
        <v>99</v>
      </c>
      <c r="E2242" t="s">
        <v>8429</v>
      </c>
      <c r="F2242" t="s">
        <v>8430</v>
      </c>
      <c r="G2242" t="s">
        <v>31549</v>
      </c>
      <c r="H2242" t="s">
        <v>134</v>
      </c>
      <c r="I2242" t="s">
        <v>79</v>
      </c>
      <c r="J2242" t="s">
        <v>135</v>
      </c>
      <c r="K2242" t="s">
        <v>22</v>
      </c>
      <c r="L2242" t="s">
        <v>136</v>
      </c>
      <c r="M2242" t="s">
        <v>8431</v>
      </c>
      <c r="N2242" t="s">
        <v>8432</v>
      </c>
      <c r="O2242">
        <v>5.0811111111111114</v>
      </c>
      <c r="P2242">
        <v>0</v>
      </c>
      <c r="Q2242">
        <v>0</v>
      </c>
      <c r="R2242">
        <v>0</v>
      </c>
      <c r="S2242">
        <v>0</v>
      </c>
      <c r="T2242">
        <v>5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1394.8888999999999</v>
      </c>
      <c r="AC2242">
        <v>0</v>
      </c>
      <c r="AD2242">
        <v>0</v>
      </c>
      <c r="AE2242">
        <v>0</v>
      </c>
      <c r="AF2242">
        <v>1394.8888999999999</v>
      </c>
    </row>
    <row r="2243" spans="1:32" x14ac:dyDescent="0.3">
      <c r="A2243">
        <v>2805280</v>
      </c>
      <c r="B2243">
        <v>1</v>
      </c>
      <c r="C2243" t="s">
        <v>82</v>
      </c>
      <c r="D2243" t="s">
        <v>93</v>
      </c>
      <c r="E2243" t="s">
        <v>8433</v>
      </c>
      <c r="F2243" t="s">
        <v>8434</v>
      </c>
      <c r="G2243" t="s">
        <v>31550</v>
      </c>
      <c r="H2243" t="s">
        <v>380</v>
      </c>
      <c r="I2243" t="s">
        <v>78</v>
      </c>
      <c r="J2243" t="s">
        <v>135</v>
      </c>
      <c r="K2243" t="s">
        <v>22</v>
      </c>
      <c r="L2243" t="s">
        <v>136</v>
      </c>
      <c r="M2243" t="s">
        <v>8435</v>
      </c>
      <c r="N2243" t="s">
        <v>8436</v>
      </c>
      <c r="O2243">
        <v>2.2255555555555557</v>
      </c>
      <c r="P2243">
        <v>0</v>
      </c>
      <c r="Q2243">
        <v>93</v>
      </c>
      <c r="R2243">
        <v>0</v>
      </c>
      <c r="S2243">
        <v>0</v>
      </c>
      <c r="T2243">
        <v>0</v>
      </c>
      <c r="U2243">
        <v>3</v>
      </c>
      <c r="V2243">
        <v>0</v>
      </c>
      <c r="W2243">
        <v>0</v>
      </c>
      <c r="X2243">
        <v>0</v>
      </c>
      <c r="Y2243">
        <v>38.119354000000001</v>
      </c>
      <c r="Z2243">
        <v>0</v>
      </c>
      <c r="AA2243">
        <v>0</v>
      </c>
      <c r="AB2243">
        <v>0</v>
      </c>
      <c r="AC2243">
        <v>3.1100652000000002</v>
      </c>
      <c r="AD2243">
        <v>0</v>
      </c>
      <c r="AE2243">
        <v>0</v>
      </c>
      <c r="AF2243">
        <v>41.229419999999998</v>
      </c>
    </row>
    <row r="2244" spans="1:32" x14ac:dyDescent="0.3">
      <c r="A2244">
        <v>2805138</v>
      </c>
      <c r="B2244">
        <v>1</v>
      </c>
      <c r="C2244" t="s">
        <v>83</v>
      </c>
      <c r="D2244" t="s">
        <v>128</v>
      </c>
      <c r="E2244" t="s">
        <v>8437</v>
      </c>
      <c r="F2244" t="s">
        <v>8438</v>
      </c>
      <c r="G2244" t="s">
        <v>31545</v>
      </c>
      <c r="H2244" t="s">
        <v>134</v>
      </c>
      <c r="I2244" t="s">
        <v>79</v>
      </c>
      <c r="J2244" t="s">
        <v>135</v>
      </c>
      <c r="K2244" t="s">
        <v>22</v>
      </c>
      <c r="L2244" t="s">
        <v>136</v>
      </c>
      <c r="M2244" t="s">
        <v>8439</v>
      </c>
      <c r="N2244" t="s">
        <v>8440</v>
      </c>
      <c r="O2244">
        <v>0.71111111111111114</v>
      </c>
      <c r="P2244">
        <v>0</v>
      </c>
      <c r="Q2244">
        <v>0</v>
      </c>
      <c r="R2244">
        <v>0</v>
      </c>
      <c r="S2244">
        <v>0</v>
      </c>
      <c r="T2244">
        <v>2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1286.2427</v>
      </c>
      <c r="AC2244">
        <v>0</v>
      </c>
      <c r="AD2244">
        <v>0</v>
      </c>
      <c r="AE2244">
        <v>0</v>
      </c>
      <c r="AF2244">
        <v>1286.2427</v>
      </c>
    </row>
    <row r="2245" spans="1:32" x14ac:dyDescent="0.3">
      <c r="A2245">
        <v>2805149</v>
      </c>
      <c r="B2245">
        <v>1</v>
      </c>
      <c r="C2245" t="s">
        <v>82</v>
      </c>
      <c r="D2245" t="s">
        <v>108</v>
      </c>
      <c r="E2245" t="s">
        <v>8441</v>
      </c>
      <c r="F2245" t="s">
        <v>8442</v>
      </c>
      <c r="G2245" t="s">
        <v>31548</v>
      </c>
      <c r="H2245" t="s">
        <v>311</v>
      </c>
      <c r="I2245" t="s">
        <v>78</v>
      </c>
      <c r="J2245" t="s">
        <v>135</v>
      </c>
      <c r="K2245" t="s">
        <v>22</v>
      </c>
      <c r="L2245" t="s">
        <v>136</v>
      </c>
      <c r="M2245" t="s">
        <v>8443</v>
      </c>
      <c r="N2245" t="s">
        <v>8444</v>
      </c>
      <c r="O2245">
        <v>2.9877777777777776</v>
      </c>
      <c r="P2245">
        <v>0</v>
      </c>
      <c r="Q2245">
        <v>9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5.6981659999999996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5.6981659999999996</v>
      </c>
    </row>
    <row r="2246" spans="1:32" x14ac:dyDescent="0.3">
      <c r="A2246">
        <v>2805154</v>
      </c>
      <c r="B2246">
        <v>1</v>
      </c>
      <c r="C2246" t="s">
        <v>82</v>
      </c>
      <c r="D2246" t="s">
        <v>88</v>
      </c>
      <c r="E2246" t="s">
        <v>3401</v>
      </c>
      <c r="F2246" t="s">
        <v>3402</v>
      </c>
      <c r="G2246" t="s">
        <v>31551</v>
      </c>
      <c r="H2246" t="s">
        <v>672</v>
      </c>
      <c r="I2246" t="s">
        <v>79</v>
      </c>
      <c r="J2246" t="s">
        <v>135</v>
      </c>
      <c r="K2246" t="s">
        <v>22</v>
      </c>
      <c r="L2246" t="s">
        <v>136</v>
      </c>
      <c r="M2246" t="s">
        <v>8445</v>
      </c>
      <c r="N2246" t="s">
        <v>8446</v>
      </c>
      <c r="O2246">
        <v>1.893888888888889</v>
      </c>
      <c r="P2246">
        <v>0</v>
      </c>
      <c r="Q2246">
        <v>52</v>
      </c>
      <c r="R2246">
        <v>0</v>
      </c>
      <c r="S2246">
        <v>0</v>
      </c>
      <c r="T2246">
        <v>1</v>
      </c>
      <c r="U2246">
        <v>6</v>
      </c>
      <c r="V2246">
        <v>0</v>
      </c>
      <c r="W2246">
        <v>0</v>
      </c>
      <c r="X2246">
        <v>0</v>
      </c>
      <c r="Y2246">
        <v>30.836914</v>
      </c>
      <c r="Z2246">
        <v>0</v>
      </c>
      <c r="AA2246">
        <v>0</v>
      </c>
      <c r="AB2246">
        <v>60.876452999999998</v>
      </c>
      <c r="AC2246">
        <v>22.996744</v>
      </c>
      <c r="AD2246">
        <v>0</v>
      </c>
      <c r="AE2246">
        <v>0</v>
      </c>
      <c r="AF2246">
        <v>114.71011</v>
      </c>
    </row>
    <row r="2247" spans="1:32" x14ac:dyDescent="0.3">
      <c r="A2247">
        <v>2805139</v>
      </c>
      <c r="B2247">
        <v>1</v>
      </c>
      <c r="C2247" t="s">
        <v>82</v>
      </c>
      <c r="D2247" t="s">
        <v>111</v>
      </c>
      <c r="E2247" t="s">
        <v>5624</v>
      </c>
      <c r="F2247" t="s">
        <v>5625</v>
      </c>
      <c r="G2247" t="s">
        <v>31545</v>
      </c>
      <c r="H2247" t="s">
        <v>134</v>
      </c>
      <c r="I2247" t="s">
        <v>79</v>
      </c>
      <c r="J2247" t="s">
        <v>135</v>
      </c>
      <c r="K2247" t="s">
        <v>22</v>
      </c>
      <c r="L2247" t="s">
        <v>136</v>
      </c>
      <c r="M2247" t="s">
        <v>8447</v>
      </c>
      <c r="N2247" t="s">
        <v>8448</v>
      </c>
      <c r="O2247">
        <v>0.61111111111111116</v>
      </c>
      <c r="P2247">
        <v>1</v>
      </c>
      <c r="Q2247">
        <v>2</v>
      </c>
      <c r="R2247">
        <v>12</v>
      </c>
      <c r="S2247">
        <v>151</v>
      </c>
      <c r="T2247">
        <v>7</v>
      </c>
      <c r="U2247">
        <v>37</v>
      </c>
      <c r="V2247">
        <v>0</v>
      </c>
      <c r="W2247">
        <v>0</v>
      </c>
      <c r="X2247">
        <v>3.8923116000000002</v>
      </c>
      <c r="Y2247">
        <v>9.2765600000000004E-2</v>
      </c>
      <c r="Z2247">
        <v>2.3967117999999998</v>
      </c>
      <c r="AA2247">
        <v>71.017060000000001</v>
      </c>
      <c r="AB2247">
        <v>42.372390000000003</v>
      </c>
      <c r="AC2247">
        <v>30.959301</v>
      </c>
      <c r="AD2247">
        <v>0</v>
      </c>
      <c r="AE2247">
        <v>0</v>
      </c>
      <c r="AF2247">
        <v>150.73052999999999</v>
      </c>
    </row>
    <row r="2248" spans="1:32" x14ac:dyDescent="0.3">
      <c r="A2248">
        <v>2805140</v>
      </c>
      <c r="B2248">
        <v>1</v>
      </c>
      <c r="C2248" t="s">
        <v>82</v>
      </c>
      <c r="D2248" t="s">
        <v>111</v>
      </c>
      <c r="E2248" t="s">
        <v>2311</v>
      </c>
      <c r="F2248" t="s">
        <v>2312</v>
      </c>
      <c r="G2248" t="s">
        <v>31545</v>
      </c>
      <c r="H2248" t="s">
        <v>134</v>
      </c>
      <c r="I2248" t="s">
        <v>79</v>
      </c>
      <c r="J2248" t="s">
        <v>135</v>
      </c>
      <c r="K2248" t="s">
        <v>22</v>
      </c>
      <c r="L2248" t="s">
        <v>136</v>
      </c>
      <c r="M2248" t="s">
        <v>8449</v>
      </c>
      <c r="N2248" t="s">
        <v>8450</v>
      </c>
      <c r="O2248">
        <v>0.10249999999999999</v>
      </c>
      <c r="P2248">
        <v>2</v>
      </c>
      <c r="Q2248">
        <v>5</v>
      </c>
      <c r="R2248">
        <v>67</v>
      </c>
      <c r="S2248">
        <v>340</v>
      </c>
      <c r="T2248">
        <v>27</v>
      </c>
      <c r="U2248">
        <v>59</v>
      </c>
      <c r="V2248">
        <v>0</v>
      </c>
      <c r="W2248">
        <v>0</v>
      </c>
      <c r="X2248">
        <v>5.4033954000000002E-2</v>
      </c>
      <c r="Y2248">
        <v>0.22093668999999999</v>
      </c>
      <c r="Z2248">
        <v>32.153080000000003</v>
      </c>
      <c r="AA2248">
        <v>27.486189</v>
      </c>
      <c r="AB2248">
        <v>3.9926689</v>
      </c>
      <c r="AC2248">
        <v>4.5305229999999996</v>
      </c>
      <c r="AD2248">
        <v>0</v>
      </c>
      <c r="AE2248">
        <v>0</v>
      </c>
      <c r="AF2248">
        <v>68.437430000000006</v>
      </c>
    </row>
    <row r="2249" spans="1:32" x14ac:dyDescent="0.3">
      <c r="A2249">
        <v>2805133</v>
      </c>
      <c r="B2249">
        <v>1</v>
      </c>
      <c r="C2249" t="s">
        <v>83</v>
      </c>
      <c r="D2249" t="s">
        <v>128</v>
      </c>
      <c r="E2249" t="s">
        <v>8451</v>
      </c>
      <c r="F2249" t="s">
        <v>8452</v>
      </c>
      <c r="G2249" t="s">
        <v>31545</v>
      </c>
      <c r="H2249" t="s">
        <v>134</v>
      </c>
      <c r="I2249" t="s">
        <v>79</v>
      </c>
      <c r="J2249" t="s">
        <v>135</v>
      </c>
      <c r="K2249" t="s">
        <v>22</v>
      </c>
      <c r="L2249" t="s">
        <v>136</v>
      </c>
      <c r="M2249" t="s">
        <v>8453</v>
      </c>
      <c r="N2249" t="s">
        <v>8454</v>
      </c>
      <c r="O2249">
        <v>0.69750000000000001</v>
      </c>
      <c r="P2249">
        <v>0</v>
      </c>
      <c r="Q2249">
        <v>1380</v>
      </c>
      <c r="R2249">
        <v>0</v>
      </c>
      <c r="S2249">
        <v>7</v>
      </c>
      <c r="T2249">
        <v>15</v>
      </c>
      <c r="U2249">
        <v>209</v>
      </c>
      <c r="V2249">
        <v>1</v>
      </c>
      <c r="W2249">
        <v>2</v>
      </c>
      <c r="X2249">
        <v>0</v>
      </c>
      <c r="Y2249">
        <v>250.72319999999999</v>
      </c>
      <c r="Z2249">
        <v>0</v>
      </c>
      <c r="AA2249">
        <v>0.26563182000000002</v>
      </c>
      <c r="AB2249">
        <v>286.06599999999997</v>
      </c>
      <c r="AC2249">
        <v>214.39259999999999</v>
      </c>
      <c r="AD2249">
        <v>46.829749999999997</v>
      </c>
      <c r="AE2249">
        <v>21.909372000000001</v>
      </c>
      <c r="AF2249">
        <v>820.1866</v>
      </c>
    </row>
    <row r="2250" spans="1:32" x14ac:dyDescent="0.3">
      <c r="A2250">
        <v>2805042</v>
      </c>
      <c r="B2250">
        <v>1</v>
      </c>
      <c r="C2250" t="s">
        <v>82</v>
      </c>
      <c r="D2250" t="s">
        <v>91</v>
      </c>
      <c r="E2250" t="s">
        <v>3578</v>
      </c>
      <c r="F2250" t="s">
        <v>3579</v>
      </c>
      <c r="G2250" t="s">
        <v>31552</v>
      </c>
      <c r="H2250" t="s">
        <v>648</v>
      </c>
      <c r="I2250" t="s">
        <v>78</v>
      </c>
      <c r="J2250" t="s">
        <v>135</v>
      </c>
      <c r="K2250" t="s">
        <v>22</v>
      </c>
      <c r="L2250" t="s">
        <v>186</v>
      </c>
      <c r="M2250" t="s">
        <v>8455</v>
      </c>
      <c r="N2250" t="s">
        <v>8456</v>
      </c>
      <c r="O2250">
        <v>2.5158333333333331</v>
      </c>
      <c r="P2250">
        <v>0</v>
      </c>
      <c r="Q2250">
        <v>13</v>
      </c>
      <c r="R2250">
        <v>0</v>
      </c>
      <c r="S2250">
        <v>0</v>
      </c>
      <c r="T2250">
        <v>0</v>
      </c>
      <c r="U2250">
        <v>60</v>
      </c>
      <c r="V2250">
        <v>0</v>
      </c>
      <c r="W2250">
        <v>3</v>
      </c>
      <c r="X2250">
        <v>0</v>
      </c>
      <c r="Y2250">
        <v>30.635311000000002</v>
      </c>
      <c r="Z2250">
        <v>0</v>
      </c>
      <c r="AA2250">
        <v>0</v>
      </c>
      <c r="AB2250">
        <v>0</v>
      </c>
      <c r="AC2250">
        <v>195.20869999999999</v>
      </c>
      <c r="AD2250">
        <v>0</v>
      </c>
      <c r="AE2250">
        <v>366.37932999999998</v>
      </c>
      <c r="AF2250">
        <v>592.22329999999999</v>
      </c>
    </row>
    <row r="2251" spans="1:32" x14ac:dyDescent="0.3">
      <c r="A2251">
        <v>2805062</v>
      </c>
      <c r="B2251">
        <v>1</v>
      </c>
      <c r="C2251" t="s">
        <v>82</v>
      </c>
      <c r="D2251" t="s">
        <v>106</v>
      </c>
      <c r="E2251" t="s">
        <v>8457</v>
      </c>
      <c r="F2251" t="s">
        <v>8458</v>
      </c>
      <c r="G2251" t="s">
        <v>31551</v>
      </c>
      <c r="H2251" t="s">
        <v>3857</v>
      </c>
      <c r="I2251" t="s">
        <v>79</v>
      </c>
      <c r="J2251" t="s">
        <v>135</v>
      </c>
      <c r="K2251" t="s">
        <v>22</v>
      </c>
      <c r="L2251" t="s">
        <v>136</v>
      </c>
      <c r="M2251" t="s">
        <v>8459</v>
      </c>
      <c r="N2251" t="s">
        <v>8460</v>
      </c>
      <c r="O2251">
        <v>1.0666666666666667</v>
      </c>
      <c r="P2251">
        <v>0</v>
      </c>
      <c r="Q2251">
        <v>224</v>
      </c>
      <c r="R2251">
        <v>0</v>
      </c>
      <c r="S2251">
        <v>0</v>
      </c>
      <c r="T2251">
        <v>0</v>
      </c>
      <c r="U2251">
        <v>10</v>
      </c>
      <c r="V2251">
        <v>0</v>
      </c>
      <c r="W2251">
        <v>0</v>
      </c>
      <c r="X2251">
        <v>0</v>
      </c>
      <c r="Y2251">
        <v>78.334980000000002</v>
      </c>
      <c r="Z2251">
        <v>0</v>
      </c>
      <c r="AA2251">
        <v>0</v>
      </c>
      <c r="AB2251">
        <v>0</v>
      </c>
      <c r="AC2251">
        <v>57.485188000000001</v>
      </c>
      <c r="AD2251">
        <v>0</v>
      </c>
      <c r="AE2251">
        <v>0</v>
      </c>
      <c r="AF2251">
        <v>135.82015999999999</v>
      </c>
    </row>
    <row r="2252" spans="1:32" x14ac:dyDescent="0.3">
      <c r="A2252">
        <v>2804858</v>
      </c>
      <c r="B2252">
        <v>1</v>
      </c>
      <c r="C2252" t="s">
        <v>82</v>
      </c>
      <c r="D2252" t="s">
        <v>92</v>
      </c>
      <c r="E2252" t="s">
        <v>8461</v>
      </c>
      <c r="F2252" t="s">
        <v>8462</v>
      </c>
      <c r="G2252" t="s">
        <v>31550</v>
      </c>
      <c r="H2252" t="s">
        <v>380</v>
      </c>
      <c r="I2252" t="s">
        <v>78</v>
      </c>
      <c r="J2252" t="s">
        <v>135</v>
      </c>
      <c r="K2252" t="s">
        <v>22</v>
      </c>
      <c r="L2252" t="s">
        <v>136</v>
      </c>
      <c r="M2252" t="s">
        <v>8463</v>
      </c>
      <c r="N2252" t="s">
        <v>8464</v>
      </c>
      <c r="O2252">
        <v>0.60166666666666668</v>
      </c>
      <c r="P2252">
        <v>0</v>
      </c>
      <c r="Q2252">
        <v>12</v>
      </c>
      <c r="R2252">
        <v>0</v>
      </c>
      <c r="S2252">
        <v>0</v>
      </c>
      <c r="T2252">
        <v>0</v>
      </c>
      <c r="U2252">
        <v>51</v>
      </c>
      <c r="V2252">
        <v>0</v>
      </c>
      <c r="W2252">
        <v>0</v>
      </c>
      <c r="X2252">
        <v>0</v>
      </c>
      <c r="Y2252">
        <v>3.3723022999999999</v>
      </c>
      <c r="Z2252">
        <v>0</v>
      </c>
      <c r="AA2252">
        <v>0</v>
      </c>
      <c r="AB2252">
        <v>0</v>
      </c>
      <c r="AC2252">
        <v>19.03023</v>
      </c>
      <c r="AD2252">
        <v>0</v>
      </c>
      <c r="AE2252">
        <v>0</v>
      </c>
      <c r="AF2252">
        <v>22.402532999999998</v>
      </c>
    </row>
    <row r="2253" spans="1:32" x14ac:dyDescent="0.3">
      <c r="A2253">
        <v>2804635</v>
      </c>
      <c r="B2253">
        <v>1</v>
      </c>
      <c r="C2253" t="s">
        <v>82</v>
      </c>
      <c r="D2253" t="s">
        <v>104</v>
      </c>
      <c r="E2253" t="s">
        <v>8465</v>
      </c>
      <c r="F2253" t="s">
        <v>8466</v>
      </c>
      <c r="G2253" t="s">
        <v>31548</v>
      </c>
      <c r="H2253" t="s">
        <v>333</v>
      </c>
      <c r="I2253" t="s">
        <v>78</v>
      </c>
      <c r="J2253" t="s">
        <v>135</v>
      </c>
      <c r="K2253" t="s">
        <v>22</v>
      </c>
      <c r="L2253" t="s">
        <v>136</v>
      </c>
      <c r="M2253" t="s">
        <v>8467</v>
      </c>
      <c r="N2253" t="s">
        <v>8468</v>
      </c>
      <c r="O2253">
        <v>1.4775</v>
      </c>
      <c r="P2253">
        <v>0</v>
      </c>
      <c r="Q2253">
        <v>5</v>
      </c>
      <c r="R2253">
        <v>0</v>
      </c>
      <c r="S2253">
        <v>0</v>
      </c>
      <c r="T2253">
        <v>0</v>
      </c>
      <c r="U2253">
        <v>2</v>
      </c>
      <c r="V2253">
        <v>0</v>
      </c>
      <c r="W2253">
        <v>0</v>
      </c>
      <c r="X2253">
        <v>0</v>
      </c>
      <c r="Y2253">
        <v>3.9103279999999998</v>
      </c>
      <c r="Z2253">
        <v>0</v>
      </c>
      <c r="AA2253">
        <v>0</v>
      </c>
      <c r="AB2253">
        <v>0</v>
      </c>
      <c r="AC2253">
        <v>1.046449</v>
      </c>
      <c r="AD2253">
        <v>0</v>
      </c>
      <c r="AE2253">
        <v>0</v>
      </c>
      <c r="AF2253">
        <v>4.9567769999999998</v>
      </c>
    </row>
    <row r="2254" spans="1:32" x14ac:dyDescent="0.3">
      <c r="A2254">
        <v>2804684</v>
      </c>
      <c r="B2254">
        <v>1</v>
      </c>
      <c r="C2254" t="s">
        <v>82</v>
      </c>
      <c r="D2254" t="s">
        <v>91</v>
      </c>
      <c r="E2254" t="s">
        <v>8469</v>
      </c>
      <c r="F2254" t="s">
        <v>8470</v>
      </c>
      <c r="G2254" t="s">
        <v>31552</v>
      </c>
      <c r="H2254" t="s">
        <v>665</v>
      </c>
      <c r="I2254" t="s">
        <v>78</v>
      </c>
      <c r="J2254" t="s">
        <v>135</v>
      </c>
      <c r="K2254" t="s">
        <v>22</v>
      </c>
      <c r="L2254" t="s">
        <v>136</v>
      </c>
      <c r="M2254" t="s">
        <v>8471</v>
      </c>
      <c r="N2254" t="s">
        <v>8472</v>
      </c>
      <c r="O2254">
        <v>4.9516666666666671</v>
      </c>
      <c r="P2254">
        <v>0</v>
      </c>
      <c r="Q2254">
        <v>571</v>
      </c>
      <c r="R2254">
        <v>0</v>
      </c>
      <c r="S2254">
        <v>0</v>
      </c>
      <c r="T2254">
        <v>0</v>
      </c>
      <c r="U2254">
        <v>65</v>
      </c>
      <c r="V2254">
        <v>0</v>
      </c>
      <c r="W2254">
        <v>0</v>
      </c>
      <c r="X2254">
        <v>0</v>
      </c>
      <c r="Y2254">
        <v>774.98662999999999</v>
      </c>
      <c r="Z2254">
        <v>0</v>
      </c>
      <c r="AA2254">
        <v>0</v>
      </c>
      <c r="AB2254">
        <v>0</v>
      </c>
      <c r="AC2254">
        <v>380.78818000000001</v>
      </c>
      <c r="AD2254">
        <v>0</v>
      </c>
      <c r="AE2254">
        <v>0</v>
      </c>
      <c r="AF2254">
        <v>1155.7747999999999</v>
      </c>
    </row>
    <row r="2255" spans="1:32" x14ac:dyDescent="0.3">
      <c r="A2255">
        <v>2804487</v>
      </c>
      <c r="B2255">
        <v>2</v>
      </c>
      <c r="C2255" t="s">
        <v>82</v>
      </c>
      <c r="D2255" t="s">
        <v>98</v>
      </c>
      <c r="E2255" t="s">
        <v>2945</v>
      </c>
      <c r="F2255" t="s">
        <v>2946</v>
      </c>
      <c r="G2255" t="s">
        <v>31552</v>
      </c>
      <c r="H2255" t="s">
        <v>333</v>
      </c>
      <c r="I2255" t="s">
        <v>78</v>
      </c>
      <c r="J2255" t="s">
        <v>135</v>
      </c>
      <c r="K2255" t="s">
        <v>22</v>
      </c>
      <c r="L2255" t="s">
        <v>136</v>
      </c>
      <c r="M2255" t="s">
        <v>8473</v>
      </c>
      <c r="N2255" t="s">
        <v>8474</v>
      </c>
      <c r="O2255">
        <v>0.94888888888888889</v>
      </c>
      <c r="P2255">
        <v>0</v>
      </c>
      <c r="Q2255">
        <v>704</v>
      </c>
      <c r="R2255">
        <v>0</v>
      </c>
      <c r="S2255">
        <v>0</v>
      </c>
      <c r="T2255">
        <v>0</v>
      </c>
      <c r="U2255">
        <v>23</v>
      </c>
      <c r="V2255">
        <v>0</v>
      </c>
      <c r="W2255">
        <v>0</v>
      </c>
      <c r="X2255">
        <v>0</v>
      </c>
      <c r="Y2255">
        <v>228.34022999999999</v>
      </c>
      <c r="Z2255">
        <v>0</v>
      </c>
      <c r="AA2255">
        <v>0</v>
      </c>
      <c r="AB2255">
        <v>0</v>
      </c>
      <c r="AC2255">
        <v>12.353624</v>
      </c>
      <c r="AD2255">
        <v>0</v>
      </c>
      <c r="AE2255">
        <v>0</v>
      </c>
      <c r="AF2255">
        <v>240.69385</v>
      </c>
    </row>
    <row r="2256" spans="1:32" x14ac:dyDescent="0.3">
      <c r="A2256">
        <v>2804604</v>
      </c>
      <c r="B2256">
        <v>1</v>
      </c>
      <c r="C2256" t="s">
        <v>82</v>
      </c>
      <c r="D2256" t="s">
        <v>90</v>
      </c>
      <c r="E2256" t="s">
        <v>8475</v>
      </c>
      <c r="F2256" t="s">
        <v>8476</v>
      </c>
      <c r="G2256" t="s">
        <v>31548</v>
      </c>
      <c r="H2256" t="s">
        <v>311</v>
      </c>
      <c r="I2256" t="s">
        <v>78</v>
      </c>
      <c r="J2256" t="s">
        <v>135</v>
      </c>
      <c r="K2256" t="s">
        <v>22</v>
      </c>
      <c r="L2256" t="s">
        <v>136</v>
      </c>
      <c r="M2256" t="s">
        <v>8477</v>
      </c>
      <c r="N2256" t="s">
        <v>8478</v>
      </c>
      <c r="O2256">
        <v>4.3875000000000002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3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45.469906000000002</v>
      </c>
      <c r="AD2256">
        <v>0</v>
      </c>
      <c r="AE2256">
        <v>0</v>
      </c>
      <c r="AF2256">
        <v>45.469906000000002</v>
      </c>
    </row>
    <row r="2257" spans="1:32" x14ac:dyDescent="0.3">
      <c r="A2257">
        <v>2804541</v>
      </c>
      <c r="B2257">
        <v>1</v>
      </c>
      <c r="C2257" t="s">
        <v>83</v>
      </c>
      <c r="D2257" t="s">
        <v>123</v>
      </c>
      <c r="E2257" t="s">
        <v>8479</v>
      </c>
      <c r="F2257" t="s">
        <v>8480</v>
      </c>
      <c r="G2257" t="s">
        <v>31548</v>
      </c>
      <c r="H2257" t="s">
        <v>333</v>
      </c>
      <c r="I2257" t="s">
        <v>78</v>
      </c>
      <c r="J2257" t="s">
        <v>135</v>
      </c>
      <c r="K2257" t="s">
        <v>22</v>
      </c>
      <c r="L2257" t="s">
        <v>136</v>
      </c>
      <c r="M2257" t="s">
        <v>8481</v>
      </c>
      <c r="N2257" t="s">
        <v>8482</v>
      </c>
      <c r="O2257">
        <v>6.4144444444444444</v>
      </c>
      <c r="P2257">
        <v>0</v>
      </c>
      <c r="Q2257">
        <v>1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3.4247421999999998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3.4247421999999998</v>
      </c>
    </row>
    <row r="2258" spans="1:32" x14ac:dyDescent="0.3">
      <c r="A2258">
        <v>2804572</v>
      </c>
      <c r="B2258">
        <v>1</v>
      </c>
      <c r="C2258" t="s">
        <v>83</v>
      </c>
      <c r="D2258" t="s">
        <v>127</v>
      </c>
      <c r="E2258" t="s">
        <v>8483</v>
      </c>
      <c r="F2258" t="s">
        <v>8484</v>
      </c>
      <c r="G2258" t="s">
        <v>31551</v>
      </c>
      <c r="H2258" t="s">
        <v>145</v>
      </c>
      <c r="I2258" t="s">
        <v>79</v>
      </c>
      <c r="J2258" t="s">
        <v>135</v>
      </c>
      <c r="K2258" t="s">
        <v>22</v>
      </c>
      <c r="L2258" t="s">
        <v>136</v>
      </c>
      <c r="M2258" t="s">
        <v>8485</v>
      </c>
      <c r="N2258" t="s">
        <v>8486</v>
      </c>
      <c r="O2258">
        <v>1.9858333333333333</v>
      </c>
      <c r="P2258">
        <v>0</v>
      </c>
      <c r="Q2258">
        <v>633</v>
      </c>
      <c r="R2258">
        <v>0</v>
      </c>
      <c r="S2258">
        <v>1</v>
      </c>
      <c r="T2258">
        <v>0</v>
      </c>
      <c r="U2258">
        <v>16</v>
      </c>
      <c r="V2258">
        <v>0</v>
      </c>
      <c r="W2258">
        <v>0</v>
      </c>
      <c r="X2258">
        <v>0</v>
      </c>
      <c r="Y2258">
        <v>235.43181000000001</v>
      </c>
      <c r="Z2258">
        <v>0</v>
      </c>
      <c r="AA2258">
        <v>8.5572289999999995E-3</v>
      </c>
      <c r="AB2258">
        <v>0</v>
      </c>
      <c r="AC2258">
        <v>17.203576999999999</v>
      </c>
      <c r="AD2258">
        <v>0</v>
      </c>
      <c r="AE2258">
        <v>0</v>
      </c>
      <c r="AF2258">
        <v>252.64393999999999</v>
      </c>
    </row>
    <row r="2259" spans="1:32" x14ac:dyDescent="0.3">
      <c r="A2259">
        <v>2804612</v>
      </c>
      <c r="B2259">
        <v>1</v>
      </c>
      <c r="C2259" t="s">
        <v>83</v>
      </c>
      <c r="D2259" t="s">
        <v>127</v>
      </c>
      <c r="E2259" t="s">
        <v>8487</v>
      </c>
      <c r="F2259" t="s">
        <v>8488</v>
      </c>
      <c r="G2259" t="s">
        <v>31546</v>
      </c>
      <c r="H2259" t="s">
        <v>223</v>
      </c>
      <c r="I2259" t="s">
        <v>78</v>
      </c>
      <c r="J2259" t="s">
        <v>135</v>
      </c>
      <c r="K2259" t="s">
        <v>22</v>
      </c>
      <c r="L2259" t="s">
        <v>136</v>
      </c>
      <c r="M2259" t="s">
        <v>8489</v>
      </c>
      <c r="N2259" t="s">
        <v>8490</v>
      </c>
      <c r="O2259">
        <v>2.2258333333333336</v>
      </c>
      <c r="P2259">
        <v>0</v>
      </c>
      <c r="Q2259">
        <v>633</v>
      </c>
      <c r="R2259">
        <v>0</v>
      </c>
      <c r="S2259">
        <v>1</v>
      </c>
      <c r="T2259">
        <v>0</v>
      </c>
      <c r="U2259">
        <v>17</v>
      </c>
      <c r="V2259">
        <v>0</v>
      </c>
      <c r="W2259">
        <v>0</v>
      </c>
      <c r="X2259">
        <v>0</v>
      </c>
      <c r="Y2259">
        <v>259.03244000000001</v>
      </c>
      <c r="Z2259">
        <v>0</v>
      </c>
      <c r="AA2259">
        <v>9.501364E-3</v>
      </c>
      <c r="AB2259">
        <v>0</v>
      </c>
      <c r="AC2259">
        <v>36.209656000000003</v>
      </c>
      <c r="AD2259">
        <v>0</v>
      </c>
      <c r="AE2259">
        <v>0</v>
      </c>
      <c r="AF2259">
        <v>295.2516</v>
      </c>
    </row>
    <row r="2260" spans="1:32" x14ac:dyDescent="0.3">
      <c r="A2260">
        <v>2804387</v>
      </c>
      <c r="B2260">
        <v>1</v>
      </c>
      <c r="C2260" t="s">
        <v>82</v>
      </c>
      <c r="D2260" t="s">
        <v>104</v>
      </c>
      <c r="E2260" t="s">
        <v>6094</v>
      </c>
      <c r="F2260" t="s">
        <v>6095</v>
      </c>
      <c r="G2260" t="s">
        <v>31548</v>
      </c>
      <c r="H2260" t="s">
        <v>893</v>
      </c>
      <c r="I2260" t="s">
        <v>78</v>
      </c>
      <c r="J2260" t="s">
        <v>135</v>
      </c>
      <c r="K2260" t="s">
        <v>22</v>
      </c>
      <c r="L2260" t="s">
        <v>136</v>
      </c>
      <c r="M2260" t="s">
        <v>8491</v>
      </c>
      <c r="N2260" t="s">
        <v>8492</v>
      </c>
      <c r="O2260">
        <v>2.4922222222222223</v>
      </c>
      <c r="P2260">
        <v>0</v>
      </c>
      <c r="Q2260">
        <v>9</v>
      </c>
      <c r="R2260">
        <v>0</v>
      </c>
      <c r="S2260">
        <v>0</v>
      </c>
      <c r="T2260">
        <v>0</v>
      </c>
      <c r="U2260">
        <v>4</v>
      </c>
      <c r="V2260">
        <v>0</v>
      </c>
      <c r="W2260">
        <v>0</v>
      </c>
      <c r="X2260">
        <v>0</v>
      </c>
      <c r="Y2260">
        <v>11.952389999999999</v>
      </c>
      <c r="Z2260">
        <v>0</v>
      </c>
      <c r="AA2260">
        <v>0</v>
      </c>
      <c r="AB2260">
        <v>0</v>
      </c>
      <c r="AC2260">
        <v>6.9132853000000001</v>
      </c>
      <c r="AD2260">
        <v>0</v>
      </c>
      <c r="AE2260">
        <v>0</v>
      </c>
      <c r="AF2260">
        <v>18.865675</v>
      </c>
    </row>
    <row r="2261" spans="1:32" x14ac:dyDescent="0.3">
      <c r="A2261">
        <v>2804335</v>
      </c>
      <c r="B2261">
        <v>1</v>
      </c>
      <c r="C2261" t="s">
        <v>82</v>
      </c>
      <c r="D2261" t="s">
        <v>97</v>
      </c>
      <c r="E2261" t="s">
        <v>8493</v>
      </c>
      <c r="F2261" t="s">
        <v>8494</v>
      </c>
      <c r="G2261" t="s">
        <v>31551</v>
      </c>
      <c r="H2261" t="s">
        <v>145</v>
      </c>
      <c r="I2261" t="s">
        <v>79</v>
      </c>
      <c r="J2261" t="s">
        <v>135</v>
      </c>
      <c r="K2261" t="s">
        <v>22</v>
      </c>
      <c r="L2261" t="s">
        <v>136</v>
      </c>
      <c r="M2261" t="s">
        <v>8495</v>
      </c>
      <c r="N2261" t="s">
        <v>8496</v>
      </c>
      <c r="O2261">
        <v>0.90749999999999997</v>
      </c>
      <c r="P2261">
        <v>0</v>
      </c>
      <c r="Q2261">
        <v>47</v>
      </c>
      <c r="R2261">
        <v>0</v>
      </c>
      <c r="S2261">
        <v>38</v>
      </c>
      <c r="T2261">
        <v>5</v>
      </c>
      <c r="U2261">
        <v>5</v>
      </c>
      <c r="V2261">
        <v>0</v>
      </c>
      <c r="W2261">
        <v>0</v>
      </c>
      <c r="X2261">
        <v>0</v>
      </c>
      <c r="Y2261">
        <v>18.238582999999998</v>
      </c>
      <c r="Z2261">
        <v>0</v>
      </c>
      <c r="AA2261">
        <v>9.6960069999999998</v>
      </c>
      <c r="AB2261">
        <v>119.41811</v>
      </c>
      <c r="AC2261">
        <v>6.6411743000000003</v>
      </c>
      <c r="AD2261">
        <v>0</v>
      </c>
      <c r="AE2261">
        <v>0</v>
      </c>
      <c r="AF2261">
        <v>153.99387999999999</v>
      </c>
    </row>
    <row r="2262" spans="1:32" x14ac:dyDescent="0.3">
      <c r="A2262">
        <v>2804238</v>
      </c>
      <c r="B2262">
        <v>1</v>
      </c>
      <c r="C2262" t="s">
        <v>83</v>
      </c>
      <c r="D2262" t="s">
        <v>130</v>
      </c>
      <c r="E2262" t="s">
        <v>8497</v>
      </c>
      <c r="F2262" t="s">
        <v>8498</v>
      </c>
      <c r="G2262" t="s">
        <v>31546</v>
      </c>
      <c r="H2262" t="s">
        <v>223</v>
      </c>
      <c r="I2262" t="s">
        <v>78</v>
      </c>
      <c r="J2262" t="s">
        <v>135</v>
      </c>
      <c r="K2262" t="s">
        <v>22</v>
      </c>
      <c r="L2262" t="s">
        <v>136</v>
      </c>
      <c r="M2262" t="s">
        <v>8499</v>
      </c>
      <c r="N2262" t="s">
        <v>8500</v>
      </c>
      <c r="O2262">
        <v>5.027222222222222</v>
      </c>
      <c r="P2262">
        <v>0</v>
      </c>
      <c r="Q2262">
        <v>10</v>
      </c>
      <c r="R2262">
        <v>0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0</v>
      </c>
      <c r="Y2262">
        <v>8.4078929999999996</v>
      </c>
      <c r="Z2262">
        <v>0</v>
      </c>
      <c r="AA2262">
        <v>0</v>
      </c>
      <c r="AB2262">
        <v>0</v>
      </c>
      <c r="AC2262">
        <v>1.3971096999999999</v>
      </c>
      <c r="AD2262">
        <v>0</v>
      </c>
      <c r="AE2262">
        <v>0</v>
      </c>
      <c r="AF2262">
        <v>9.8050029999999992</v>
      </c>
    </row>
    <row r="2263" spans="1:32" x14ac:dyDescent="0.3">
      <c r="A2263">
        <v>2804247</v>
      </c>
      <c r="B2263">
        <v>1</v>
      </c>
      <c r="C2263" t="s">
        <v>82</v>
      </c>
      <c r="D2263" t="s">
        <v>91</v>
      </c>
      <c r="E2263" t="s">
        <v>8501</v>
      </c>
      <c r="F2263" t="s">
        <v>8502</v>
      </c>
      <c r="G2263" t="s">
        <v>31546</v>
      </c>
      <c r="H2263" t="s">
        <v>2212</v>
      </c>
      <c r="I2263" t="s">
        <v>78</v>
      </c>
      <c r="J2263" t="s">
        <v>135</v>
      </c>
      <c r="K2263" t="s">
        <v>22</v>
      </c>
      <c r="L2263" t="s">
        <v>136</v>
      </c>
      <c r="M2263" t="s">
        <v>8503</v>
      </c>
      <c r="N2263" t="s">
        <v>8504</v>
      </c>
      <c r="O2263">
        <v>1.9363888888888889</v>
      </c>
      <c r="P2263">
        <v>0</v>
      </c>
      <c r="Q2263">
        <v>128</v>
      </c>
      <c r="R2263">
        <v>0</v>
      </c>
      <c r="S2263">
        <v>0</v>
      </c>
      <c r="T2263">
        <v>0</v>
      </c>
      <c r="U2263">
        <v>5</v>
      </c>
      <c r="V2263">
        <v>0</v>
      </c>
      <c r="W2263">
        <v>0</v>
      </c>
      <c r="X2263">
        <v>0</v>
      </c>
      <c r="Y2263">
        <v>71.919790000000006</v>
      </c>
      <c r="Z2263">
        <v>0</v>
      </c>
      <c r="AA2263">
        <v>0</v>
      </c>
      <c r="AB2263">
        <v>0</v>
      </c>
      <c r="AC2263">
        <v>6.6136116999999999</v>
      </c>
      <c r="AD2263">
        <v>0</v>
      </c>
      <c r="AE2263">
        <v>0</v>
      </c>
      <c r="AF2263">
        <v>78.5334</v>
      </c>
    </row>
    <row r="2264" spans="1:32" x14ac:dyDescent="0.3">
      <c r="A2264">
        <v>2804206</v>
      </c>
      <c r="B2264">
        <v>1</v>
      </c>
      <c r="C2264" t="s">
        <v>82</v>
      </c>
      <c r="D2264" t="s">
        <v>86</v>
      </c>
      <c r="E2264" t="s">
        <v>3456</v>
      </c>
      <c r="F2264" t="s">
        <v>3457</v>
      </c>
      <c r="G2264" t="s">
        <v>31545</v>
      </c>
      <c r="H2264" t="s">
        <v>134</v>
      </c>
      <c r="I2264" t="s">
        <v>79</v>
      </c>
      <c r="J2264" t="s">
        <v>135</v>
      </c>
      <c r="K2264" t="s">
        <v>22</v>
      </c>
      <c r="L2264" t="s">
        <v>136</v>
      </c>
      <c r="M2264" t="s">
        <v>8505</v>
      </c>
      <c r="N2264" t="s">
        <v>8506</v>
      </c>
      <c r="O2264">
        <v>0.44</v>
      </c>
      <c r="P2264">
        <v>0</v>
      </c>
      <c r="Q2264">
        <v>22</v>
      </c>
      <c r="R2264">
        <v>30</v>
      </c>
      <c r="S2264">
        <v>208</v>
      </c>
      <c r="T2264">
        <v>8</v>
      </c>
      <c r="U2264">
        <v>63</v>
      </c>
      <c r="V2264">
        <v>2</v>
      </c>
      <c r="W2264">
        <v>0</v>
      </c>
      <c r="X2264">
        <v>0</v>
      </c>
      <c r="Y2264">
        <v>3.9236490000000002</v>
      </c>
      <c r="Z2264">
        <v>7.3366009999999999</v>
      </c>
      <c r="AA2264">
        <v>80.248379999999997</v>
      </c>
      <c r="AB2264">
        <v>16.474882000000001</v>
      </c>
      <c r="AC2264">
        <v>18.827954999999999</v>
      </c>
      <c r="AD2264">
        <v>29.489246000000001</v>
      </c>
      <c r="AE2264">
        <v>0</v>
      </c>
      <c r="AF2264">
        <v>156.30072000000001</v>
      </c>
    </row>
    <row r="2265" spans="1:32" x14ac:dyDescent="0.3">
      <c r="A2265">
        <v>2804202</v>
      </c>
      <c r="B2265">
        <v>1</v>
      </c>
      <c r="C2265" t="s">
        <v>83</v>
      </c>
      <c r="D2265" t="s">
        <v>127</v>
      </c>
      <c r="E2265" t="s">
        <v>8507</v>
      </c>
      <c r="F2265" t="s">
        <v>8508</v>
      </c>
      <c r="G2265" t="s">
        <v>31552</v>
      </c>
      <c r="H2265" t="s">
        <v>665</v>
      </c>
      <c r="I2265" t="s">
        <v>78</v>
      </c>
      <c r="J2265" t="s">
        <v>135</v>
      </c>
      <c r="K2265" t="s">
        <v>22</v>
      </c>
      <c r="L2265" t="s">
        <v>136</v>
      </c>
      <c r="M2265" t="s">
        <v>8509</v>
      </c>
      <c r="N2265" t="s">
        <v>8510</v>
      </c>
      <c r="O2265">
        <v>1.0049999999999999</v>
      </c>
      <c r="P2265">
        <v>0</v>
      </c>
      <c r="Q2265">
        <v>633</v>
      </c>
      <c r="R2265">
        <v>0</v>
      </c>
      <c r="S2265">
        <v>1</v>
      </c>
      <c r="T2265">
        <v>0</v>
      </c>
      <c r="U2265">
        <v>17</v>
      </c>
      <c r="V2265">
        <v>0</v>
      </c>
      <c r="W2265">
        <v>0</v>
      </c>
      <c r="X2265">
        <v>0</v>
      </c>
      <c r="Y2265">
        <v>117.09233999999999</v>
      </c>
      <c r="Z2265">
        <v>0</v>
      </c>
      <c r="AA2265">
        <v>4.2583589999999998E-3</v>
      </c>
      <c r="AB2265">
        <v>0</v>
      </c>
      <c r="AC2265">
        <v>10.477997</v>
      </c>
      <c r="AD2265">
        <v>0</v>
      </c>
      <c r="AE2265">
        <v>0</v>
      </c>
      <c r="AF2265">
        <v>127.5746</v>
      </c>
    </row>
    <row r="2266" spans="1:32" x14ac:dyDescent="0.3">
      <c r="A2266">
        <v>2804175</v>
      </c>
      <c r="B2266">
        <v>1</v>
      </c>
      <c r="C2266" t="s">
        <v>82</v>
      </c>
      <c r="D2266" t="s">
        <v>90</v>
      </c>
      <c r="E2266" t="s">
        <v>8511</v>
      </c>
      <c r="F2266" t="s">
        <v>8512</v>
      </c>
      <c r="G2266" t="s">
        <v>31551</v>
      </c>
      <c r="H2266" t="s">
        <v>185</v>
      </c>
      <c r="I2266" t="s">
        <v>79</v>
      </c>
      <c r="J2266" t="s">
        <v>248</v>
      </c>
      <c r="K2266" t="s">
        <v>22</v>
      </c>
      <c r="L2266" t="s">
        <v>136</v>
      </c>
      <c r="M2266" t="s">
        <v>8513</v>
      </c>
      <c r="N2266" t="s">
        <v>8514</v>
      </c>
      <c r="O2266">
        <v>3.6111111111111109E-3</v>
      </c>
      <c r="P2266">
        <v>0</v>
      </c>
      <c r="Q2266">
        <v>3438</v>
      </c>
      <c r="R2266">
        <v>0</v>
      </c>
      <c r="S2266">
        <v>0</v>
      </c>
      <c r="T2266">
        <v>2</v>
      </c>
      <c r="U2266">
        <v>367</v>
      </c>
      <c r="V2266">
        <v>0</v>
      </c>
      <c r="W2266">
        <v>0</v>
      </c>
      <c r="X2266">
        <v>0</v>
      </c>
      <c r="Y2266">
        <v>2.8377302000000002</v>
      </c>
      <c r="Z2266">
        <v>0</v>
      </c>
      <c r="AA2266">
        <v>0</v>
      </c>
      <c r="AB2266">
        <v>0.19803034</v>
      </c>
      <c r="AC2266">
        <v>0.64440799999999998</v>
      </c>
      <c r="AD2266">
        <v>0</v>
      </c>
      <c r="AE2266">
        <v>0</v>
      </c>
      <c r="AF2266">
        <v>3.6801686</v>
      </c>
    </row>
    <row r="2267" spans="1:32" x14ac:dyDescent="0.3">
      <c r="A2267">
        <v>2804059</v>
      </c>
      <c r="B2267">
        <v>1</v>
      </c>
      <c r="C2267" t="s">
        <v>83</v>
      </c>
      <c r="D2267" t="s">
        <v>130</v>
      </c>
      <c r="E2267" t="s">
        <v>8515</v>
      </c>
      <c r="F2267" t="s">
        <v>8516</v>
      </c>
      <c r="G2267" t="s">
        <v>31549</v>
      </c>
      <c r="H2267" t="s">
        <v>409</v>
      </c>
      <c r="I2267" t="s">
        <v>79</v>
      </c>
      <c r="J2267" t="s">
        <v>135</v>
      </c>
      <c r="K2267" t="s">
        <v>3</v>
      </c>
      <c r="L2267" t="s">
        <v>136</v>
      </c>
      <c r="M2267" t="s">
        <v>8517</v>
      </c>
      <c r="N2267" t="s">
        <v>8518</v>
      </c>
      <c r="O2267">
        <v>4.645833333333333</v>
      </c>
      <c r="P2267">
        <v>0</v>
      </c>
      <c r="Q2267">
        <v>0</v>
      </c>
      <c r="R2267">
        <v>0</v>
      </c>
      <c r="S2267">
        <v>0</v>
      </c>
      <c r="T2267">
        <v>1</v>
      </c>
      <c r="U2267">
        <v>0</v>
      </c>
      <c r="V2267">
        <v>4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6.1317060000000003</v>
      </c>
      <c r="AC2267">
        <v>0</v>
      </c>
      <c r="AD2267">
        <v>4693.7094999999999</v>
      </c>
      <c r="AE2267">
        <v>0</v>
      </c>
      <c r="AF2267">
        <v>4699.8413</v>
      </c>
    </row>
    <row r="2268" spans="1:32" x14ac:dyDescent="0.3">
      <c r="A2268">
        <v>2804045</v>
      </c>
      <c r="B2268">
        <v>1</v>
      </c>
      <c r="C2268" t="s">
        <v>82</v>
      </c>
      <c r="D2268" t="s">
        <v>108</v>
      </c>
      <c r="E2268" t="s">
        <v>7811</v>
      </c>
      <c r="F2268" t="s">
        <v>7812</v>
      </c>
      <c r="G2268" t="s">
        <v>31549</v>
      </c>
      <c r="H2268" t="s">
        <v>134</v>
      </c>
      <c r="I2268" t="s">
        <v>79</v>
      </c>
      <c r="J2268" t="s">
        <v>135</v>
      </c>
      <c r="K2268" t="s">
        <v>22</v>
      </c>
      <c r="L2268" t="s">
        <v>136</v>
      </c>
      <c r="M2268" t="s">
        <v>8519</v>
      </c>
      <c r="N2268" t="s">
        <v>8520</v>
      </c>
      <c r="O2268">
        <v>0.32194444444444442</v>
      </c>
      <c r="P2268">
        <v>0</v>
      </c>
      <c r="Q2268">
        <v>257</v>
      </c>
      <c r="R2268">
        <v>1</v>
      </c>
      <c r="S2268">
        <v>55</v>
      </c>
      <c r="T2268">
        <v>3</v>
      </c>
      <c r="U2268">
        <v>57</v>
      </c>
      <c r="V2268">
        <v>0</v>
      </c>
      <c r="W2268">
        <v>0</v>
      </c>
      <c r="X2268">
        <v>0</v>
      </c>
      <c r="Y2268">
        <v>17.536709999999999</v>
      </c>
      <c r="Z2268">
        <v>0.15395169</v>
      </c>
      <c r="AA2268">
        <v>8.5588940000000004</v>
      </c>
      <c r="AB2268">
        <v>6.5887739999999999</v>
      </c>
      <c r="AC2268">
        <v>5.9222999999999999</v>
      </c>
      <c r="AD2268">
        <v>0</v>
      </c>
      <c r="AE2268">
        <v>0</v>
      </c>
      <c r="AF2268">
        <v>38.760629999999999</v>
      </c>
    </row>
    <row r="2269" spans="1:32" x14ac:dyDescent="0.3">
      <c r="A2269">
        <v>2803810</v>
      </c>
      <c r="B2269">
        <v>1</v>
      </c>
      <c r="C2269" t="s">
        <v>82</v>
      </c>
      <c r="D2269" t="s">
        <v>87</v>
      </c>
      <c r="E2269" t="s">
        <v>7508</v>
      </c>
      <c r="F2269" t="s">
        <v>7509</v>
      </c>
      <c r="G2269" t="s">
        <v>31548</v>
      </c>
      <c r="H2269" t="s">
        <v>311</v>
      </c>
      <c r="I2269" t="s">
        <v>78</v>
      </c>
      <c r="J2269" t="s">
        <v>135</v>
      </c>
      <c r="K2269" t="s">
        <v>22</v>
      </c>
      <c r="L2269" t="s">
        <v>136</v>
      </c>
      <c r="M2269" t="s">
        <v>8521</v>
      </c>
      <c r="N2269" t="s">
        <v>8522</v>
      </c>
      <c r="O2269">
        <v>1.4233333333333333</v>
      </c>
      <c r="P2269">
        <v>0</v>
      </c>
      <c r="Q2269">
        <v>5</v>
      </c>
      <c r="R2269">
        <v>0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0</v>
      </c>
      <c r="Y2269">
        <v>1.3611865999999999</v>
      </c>
      <c r="Z2269">
        <v>0</v>
      </c>
      <c r="AA2269">
        <v>0</v>
      </c>
      <c r="AB2269">
        <v>0</v>
      </c>
      <c r="AC2269">
        <v>0.64074962999999996</v>
      </c>
      <c r="AD2269">
        <v>0</v>
      </c>
      <c r="AE2269">
        <v>0</v>
      </c>
      <c r="AF2269">
        <v>2.0019361999999998</v>
      </c>
    </row>
    <row r="2270" spans="1:32" x14ac:dyDescent="0.3">
      <c r="A2270">
        <v>2803803</v>
      </c>
      <c r="B2270">
        <v>1</v>
      </c>
      <c r="C2270" t="s">
        <v>82</v>
      </c>
      <c r="D2270" t="s">
        <v>104</v>
      </c>
      <c r="E2270" t="s">
        <v>4771</v>
      </c>
      <c r="F2270" t="s">
        <v>4772</v>
      </c>
      <c r="G2270" t="s">
        <v>31550</v>
      </c>
      <c r="H2270" t="s">
        <v>223</v>
      </c>
      <c r="I2270" t="s">
        <v>78</v>
      </c>
      <c r="J2270" t="s">
        <v>135</v>
      </c>
      <c r="K2270" t="s">
        <v>22</v>
      </c>
      <c r="L2270" t="s">
        <v>136</v>
      </c>
      <c r="M2270" t="s">
        <v>8523</v>
      </c>
      <c r="N2270" t="s">
        <v>8524</v>
      </c>
      <c r="O2270">
        <v>3.0924999999999998</v>
      </c>
      <c r="P2270">
        <v>0</v>
      </c>
      <c r="Q2270">
        <v>24</v>
      </c>
      <c r="R2270">
        <v>0</v>
      </c>
      <c r="S2270">
        <v>0</v>
      </c>
      <c r="T2270">
        <v>0</v>
      </c>
      <c r="U2270">
        <v>37</v>
      </c>
      <c r="V2270">
        <v>0</v>
      </c>
      <c r="W2270">
        <v>0</v>
      </c>
      <c r="X2270">
        <v>0</v>
      </c>
      <c r="Y2270">
        <v>27.246846999999999</v>
      </c>
      <c r="Z2270">
        <v>0</v>
      </c>
      <c r="AA2270">
        <v>0</v>
      </c>
      <c r="AB2270">
        <v>0</v>
      </c>
      <c r="AC2270">
        <v>80.604860000000002</v>
      </c>
      <c r="AD2270">
        <v>0</v>
      </c>
      <c r="AE2270">
        <v>0</v>
      </c>
      <c r="AF2270">
        <v>107.85171</v>
      </c>
    </row>
    <row r="2271" spans="1:32" x14ac:dyDescent="0.3">
      <c r="A2271">
        <v>2803782</v>
      </c>
      <c r="B2271">
        <v>1</v>
      </c>
      <c r="C2271" t="s">
        <v>82</v>
      </c>
      <c r="D2271" t="s">
        <v>92</v>
      </c>
      <c r="E2271" t="s">
        <v>8525</v>
      </c>
      <c r="F2271" t="s">
        <v>8526</v>
      </c>
      <c r="G2271" t="s">
        <v>31551</v>
      </c>
      <c r="H2271" t="s">
        <v>134</v>
      </c>
      <c r="I2271" t="s">
        <v>79</v>
      </c>
      <c r="J2271" t="s">
        <v>135</v>
      </c>
      <c r="K2271" t="s">
        <v>22</v>
      </c>
      <c r="L2271" t="s">
        <v>136</v>
      </c>
      <c r="M2271" t="s">
        <v>8527</v>
      </c>
      <c r="N2271" t="s">
        <v>8528</v>
      </c>
      <c r="O2271">
        <v>1.9319444444444445</v>
      </c>
      <c r="P2271">
        <v>0</v>
      </c>
      <c r="Q2271">
        <v>196</v>
      </c>
      <c r="R2271">
        <v>0</v>
      </c>
      <c r="S2271">
        <v>0</v>
      </c>
      <c r="T2271">
        <v>0</v>
      </c>
      <c r="U2271">
        <v>5</v>
      </c>
      <c r="V2271">
        <v>0</v>
      </c>
      <c r="W2271">
        <v>0</v>
      </c>
      <c r="X2271">
        <v>0</v>
      </c>
      <c r="Y2271">
        <v>37.878326000000001</v>
      </c>
      <c r="Z2271">
        <v>0</v>
      </c>
      <c r="AA2271">
        <v>0</v>
      </c>
      <c r="AB2271">
        <v>0</v>
      </c>
      <c r="AC2271">
        <v>14.543730999999999</v>
      </c>
      <c r="AD2271">
        <v>0</v>
      </c>
      <c r="AE2271">
        <v>0</v>
      </c>
      <c r="AF2271">
        <v>52.422060000000002</v>
      </c>
    </row>
    <row r="2272" spans="1:32" x14ac:dyDescent="0.3">
      <c r="A2272">
        <v>2803818</v>
      </c>
      <c r="B2272">
        <v>1</v>
      </c>
      <c r="C2272" t="s">
        <v>82</v>
      </c>
      <c r="D2272" t="s">
        <v>111</v>
      </c>
      <c r="E2272" t="s">
        <v>2168</v>
      </c>
      <c r="F2272" t="s">
        <v>2169</v>
      </c>
      <c r="G2272" t="s">
        <v>31549</v>
      </c>
      <c r="H2272" t="s">
        <v>134</v>
      </c>
      <c r="I2272" t="s">
        <v>79</v>
      </c>
      <c r="J2272" t="s">
        <v>135</v>
      </c>
      <c r="K2272" t="s">
        <v>22</v>
      </c>
      <c r="L2272" t="s">
        <v>136</v>
      </c>
      <c r="M2272" t="s">
        <v>8529</v>
      </c>
      <c r="N2272" t="s">
        <v>8530</v>
      </c>
      <c r="O2272">
        <v>0.5969444444444445</v>
      </c>
      <c r="P2272">
        <v>0</v>
      </c>
      <c r="Q2272">
        <v>594</v>
      </c>
      <c r="R2272">
        <v>0</v>
      </c>
      <c r="S2272">
        <v>16</v>
      </c>
      <c r="T2272">
        <v>3</v>
      </c>
      <c r="U2272">
        <v>73</v>
      </c>
      <c r="V2272">
        <v>0</v>
      </c>
      <c r="W2272">
        <v>0</v>
      </c>
      <c r="X2272">
        <v>0</v>
      </c>
      <c r="Y2272">
        <v>44.360106999999999</v>
      </c>
      <c r="Z2272">
        <v>0</v>
      </c>
      <c r="AA2272">
        <v>1.3979623000000001</v>
      </c>
      <c r="AB2272">
        <v>8.7501709999999999</v>
      </c>
      <c r="AC2272">
        <v>12.204411500000001</v>
      </c>
      <c r="AD2272">
        <v>0</v>
      </c>
      <c r="AE2272">
        <v>0</v>
      </c>
      <c r="AF2272">
        <v>66.712654000000001</v>
      </c>
    </row>
    <row r="2273" spans="1:32" x14ac:dyDescent="0.3">
      <c r="A2273">
        <v>2803743</v>
      </c>
      <c r="B2273">
        <v>1</v>
      </c>
      <c r="C2273" t="s">
        <v>82</v>
      </c>
      <c r="D2273" t="s">
        <v>105</v>
      </c>
      <c r="E2273" t="s">
        <v>8531</v>
      </c>
      <c r="F2273" t="s">
        <v>8532</v>
      </c>
      <c r="G2273" t="s">
        <v>31546</v>
      </c>
      <c r="H2273" t="s">
        <v>223</v>
      </c>
      <c r="I2273" t="s">
        <v>78</v>
      </c>
      <c r="J2273" t="s">
        <v>135</v>
      </c>
      <c r="K2273" t="s">
        <v>22</v>
      </c>
      <c r="L2273" t="s">
        <v>136</v>
      </c>
      <c r="M2273" t="s">
        <v>8533</v>
      </c>
      <c r="N2273" t="s">
        <v>8534</v>
      </c>
      <c r="O2273">
        <v>0.90722222222222226</v>
      </c>
      <c r="P2273">
        <v>0</v>
      </c>
      <c r="Q2273">
        <v>55</v>
      </c>
      <c r="R2273">
        <v>0</v>
      </c>
      <c r="S2273">
        <v>0</v>
      </c>
      <c r="T2273">
        <v>0</v>
      </c>
      <c r="U2273">
        <v>4</v>
      </c>
      <c r="V2273">
        <v>0</v>
      </c>
      <c r="W2273">
        <v>0</v>
      </c>
      <c r="X2273">
        <v>0</v>
      </c>
      <c r="Y2273">
        <v>15.237041</v>
      </c>
      <c r="Z2273">
        <v>0</v>
      </c>
      <c r="AA2273">
        <v>0</v>
      </c>
      <c r="AB2273">
        <v>0</v>
      </c>
      <c r="AC2273">
        <v>9.4140219999999993E-3</v>
      </c>
      <c r="AD2273">
        <v>0</v>
      </c>
      <c r="AE2273">
        <v>0</v>
      </c>
      <c r="AF2273">
        <v>15.246454999999999</v>
      </c>
    </row>
    <row r="2274" spans="1:32" x14ac:dyDescent="0.3">
      <c r="A2274">
        <v>2803572</v>
      </c>
      <c r="B2274">
        <v>1</v>
      </c>
      <c r="C2274" t="s">
        <v>82</v>
      </c>
      <c r="D2274" t="s">
        <v>111</v>
      </c>
      <c r="E2274" t="s">
        <v>8535</v>
      </c>
      <c r="F2274" t="s">
        <v>8536</v>
      </c>
      <c r="G2274" t="s">
        <v>31548</v>
      </c>
      <c r="H2274" t="s">
        <v>333</v>
      </c>
      <c r="I2274" t="s">
        <v>78</v>
      </c>
      <c r="J2274" t="s">
        <v>135</v>
      </c>
      <c r="K2274" t="s">
        <v>22</v>
      </c>
      <c r="L2274" t="s">
        <v>136</v>
      </c>
      <c r="M2274" t="s">
        <v>8537</v>
      </c>
      <c r="N2274" t="s">
        <v>8538</v>
      </c>
      <c r="O2274">
        <v>0.90388888888888885</v>
      </c>
      <c r="P2274">
        <v>0</v>
      </c>
      <c r="Q2274">
        <v>1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0.21506636000000001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0.21506636000000001</v>
      </c>
    </row>
    <row r="2275" spans="1:32" x14ac:dyDescent="0.3">
      <c r="A2275">
        <v>2803520</v>
      </c>
      <c r="B2275">
        <v>2</v>
      </c>
      <c r="C2275" t="s">
        <v>82</v>
      </c>
      <c r="D2275" t="s">
        <v>104</v>
      </c>
      <c r="E2275" t="s">
        <v>8539</v>
      </c>
      <c r="F2275" t="s">
        <v>8540</v>
      </c>
      <c r="G2275" t="s">
        <v>31550</v>
      </c>
      <c r="H2275" t="s">
        <v>893</v>
      </c>
      <c r="I2275" t="s">
        <v>78</v>
      </c>
      <c r="J2275" t="s">
        <v>135</v>
      </c>
      <c r="K2275" t="s">
        <v>22</v>
      </c>
      <c r="L2275" t="s">
        <v>136</v>
      </c>
      <c r="M2275" t="s">
        <v>5964</v>
      </c>
      <c r="N2275" t="s">
        <v>8541</v>
      </c>
      <c r="O2275">
        <v>1.0797222222222222</v>
      </c>
      <c r="P2275">
        <v>0</v>
      </c>
      <c r="Q2275">
        <v>31</v>
      </c>
      <c r="R2275">
        <v>0</v>
      </c>
      <c r="S2275">
        <v>0</v>
      </c>
      <c r="T2275">
        <v>0</v>
      </c>
      <c r="U2275">
        <v>37</v>
      </c>
      <c r="V2275">
        <v>0</v>
      </c>
      <c r="W2275">
        <v>0</v>
      </c>
      <c r="X2275">
        <v>0</v>
      </c>
      <c r="Y2275">
        <v>52.651608000000003</v>
      </c>
      <c r="Z2275">
        <v>0</v>
      </c>
      <c r="AA2275">
        <v>0</v>
      </c>
      <c r="AB2275">
        <v>0</v>
      </c>
      <c r="AC2275">
        <v>69.965919999999997</v>
      </c>
      <c r="AD2275">
        <v>0</v>
      </c>
      <c r="AE2275">
        <v>0</v>
      </c>
      <c r="AF2275">
        <v>122.61752</v>
      </c>
    </row>
    <row r="2276" spans="1:32" x14ac:dyDescent="0.3">
      <c r="A2276">
        <v>2803532</v>
      </c>
      <c r="B2276">
        <v>1</v>
      </c>
      <c r="C2276" t="s">
        <v>83</v>
      </c>
      <c r="D2276" t="s">
        <v>127</v>
      </c>
      <c r="E2276" t="s">
        <v>8542</v>
      </c>
      <c r="F2276" t="s">
        <v>8543</v>
      </c>
      <c r="G2276" t="s">
        <v>31549</v>
      </c>
      <c r="H2276" t="s">
        <v>134</v>
      </c>
      <c r="I2276" t="s">
        <v>79</v>
      </c>
      <c r="J2276" t="s">
        <v>135</v>
      </c>
      <c r="K2276" t="s">
        <v>22</v>
      </c>
      <c r="L2276" t="s">
        <v>136</v>
      </c>
      <c r="M2276" t="s">
        <v>8544</v>
      </c>
      <c r="N2276" t="s">
        <v>8545</v>
      </c>
      <c r="O2276">
        <v>0.40888888888888891</v>
      </c>
      <c r="P2276">
        <v>0</v>
      </c>
      <c r="Q2276">
        <v>114</v>
      </c>
      <c r="R2276">
        <v>0</v>
      </c>
      <c r="S2276">
        <v>0</v>
      </c>
      <c r="T2276">
        <v>3</v>
      </c>
      <c r="U2276">
        <v>3</v>
      </c>
      <c r="V2276">
        <v>0</v>
      </c>
      <c r="W2276">
        <v>0</v>
      </c>
      <c r="X2276">
        <v>0</v>
      </c>
      <c r="Y2276">
        <v>4.1238446</v>
      </c>
      <c r="Z2276">
        <v>0</v>
      </c>
      <c r="AA2276">
        <v>0</v>
      </c>
      <c r="AB2276">
        <v>3.4653925999999999</v>
      </c>
      <c r="AC2276">
        <v>0.110364564</v>
      </c>
      <c r="AD2276">
        <v>0</v>
      </c>
      <c r="AE2276">
        <v>0</v>
      </c>
      <c r="AF2276">
        <v>7.6996019999999996</v>
      </c>
    </row>
    <row r="2277" spans="1:32" x14ac:dyDescent="0.3">
      <c r="A2277">
        <v>2803536</v>
      </c>
      <c r="B2277">
        <v>1</v>
      </c>
      <c r="C2277" t="s">
        <v>82</v>
      </c>
      <c r="D2277" t="s">
        <v>104</v>
      </c>
      <c r="E2277" t="s">
        <v>8546</v>
      </c>
      <c r="F2277" t="s">
        <v>8547</v>
      </c>
      <c r="G2277" t="s">
        <v>31550</v>
      </c>
      <c r="H2277" t="s">
        <v>145</v>
      </c>
      <c r="I2277" t="s">
        <v>78</v>
      </c>
      <c r="J2277" t="s">
        <v>135</v>
      </c>
      <c r="K2277" t="s">
        <v>22</v>
      </c>
      <c r="L2277" t="s">
        <v>136</v>
      </c>
      <c r="M2277" t="s">
        <v>8548</v>
      </c>
      <c r="N2277" t="s">
        <v>8549</v>
      </c>
      <c r="O2277">
        <v>1.8411111111111111</v>
      </c>
      <c r="P2277">
        <v>0</v>
      </c>
      <c r="Q2277">
        <v>12</v>
      </c>
      <c r="R2277">
        <v>0</v>
      </c>
      <c r="S2277">
        <v>0</v>
      </c>
      <c r="T2277">
        <v>0</v>
      </c>
      <c r="U2277">
        <v>11</v>
      </c>
      <c r="V2277">
        <v>0</v>
      </c>
      <c r="W2277">
        <v>0</v>
      </c>
      <c r="X2277">
        <v>0</v>
      </c>
      <c r="Y2277">
        <v>2.7478642</v>
      </c>
      <c r="Z2277">
        <v>0</v>
      </c>
      <c r="AA2277">
        <v>0</v>
      </c>
      <c r="AB2277">
        <v>0</v>
      </c>
      <c r="AC2277">
        <v>31.412991999999999</v>
      </c>
      <c r="AD2277">
        <v>0</v>
      </c>
      <c r="AE2277">
        <v>0</v>
      </c>
      <c r="AF2277">
        <v>34.16086</v>
      </c>
    </row>
    <row r="2278" spans="1:32" x14ac:dyDescent="0.3">
      <c r="A2278">
        <v>2803558</v>
      </c>
      <c r="B2278">
        <v>1</v>
      </c>
      <c r="C2278" t="s">
        <v>82</v>
      </c>
      <c r="D2278" t="s">
        <v>87</v>
      </c>
      <c r="E2278" t="s">
        <v>8550</v>
      </c>
      <c r="F2278" t="s">
        <v>8551</v>
      </c>
      <c r="G2278" t="s">
        <v>31546</v>
      </c>
      <c r="H2278" t="s">
        <v>2212</v>
      </c>
      <c r="I2278" t="s">
        <v>78</v>
      </c>
      <c r="J2278" t="s">
        <v>135</v>
      </c>
      <c r="K2278" t="s">
        <v>22</v>
      </c>
      <c r="L2278" t="s">
        <v>136</v>
      </c>
      <c r="M2278" t="s">
        <v>8552</v>
      </c>
      <c r="N2278" t="s">
        <v>8553</v>
      </c>
      <c r="O2278">
        <v>3.8638888888888889</v>
      </c>
      <c r="P2278">
        <v>0</v>
      </c>
      <c r="Q2278">
        <v>315</v>
      </c>
      <c r="R2278">
        <v>0</v>
      </c>
      <c r="S2278">
        <v>0</v>
      </c>
      <c r="T2278">
        <v>0</v>
      </c>
      <c r="U2278">
        <v>15</v>
      </c>
      <c r="V2278">
        <v>0</v>
      </c>
      <c r="W2278">
        <v>0</v>
      </c>
      <c r="X2278">
        <v>0</v>
      </c>
      <c r="Y2278">
        <v>383.09625</v>
      </c>
      <c r="Z2278">
        <v>0</v>
      </c>
      <c r="AA2278">
        <v>0</v>
      </c>
      <c r="AB2278">
        <v>0</v>
      </c>
      <c r="AC2278">
        <v>24.886786000000001</v>
      </c>
      <c r="AD2278">
        <v>0</v>
      </c>
      <c r="AE2278">
        <v>0</v>
      </c>
      <c r="AF2278">
        <v>407.98302999999999</v>
      </c>
    </row>
    <row r="2279" spans="1:32" x14ac:dyDescent="0.3">
      <c r="A2279">
        <v>2803247</v>
      </c>
      <c r="B2279">
        <v>1</v>
      </c>
      <c r="C2279" t="s">
        <v>83</v>
      </c>
      <c r="D2279" t="s">
        <v>115</v>
      </c>
      <c r="E2279" t="s">
        <v>8554</v>
      </c>
      <c r="F2279" t="s">
        <v>8555</v>
      </c>
      <c r="G2279" t="s">
        <v>31548</v>
      </c>
      <c r="H2279" t="s">
        <v>893</v>
      </c>
      <c r="I2279" t="s">
        <v>78</v>
      </c>
      <c r="J2279" t="s">
        <v>135</v>
      </c>
      <c r="K2279" t="s">
        <v>22</v>
      </c>
      <c r="L2279" t="s">
        <v>136</v>
      </c>
      <c r="M2279" t="s">
        <v>8556</v>
      </c>
      <c r="N2279" t="s">
        <v>8557</v>
      </c>
      <c r="O2279">
        <v>1.9924999999999999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1.9787360000000001</v>
      </c>
      <c r="AD2279">
        <v>0</v>
      </c>
      <c r="AE2279">
        <v>0</v>
      </c>
      <c r="AF2279">
        <v>1.9787360000000001</v>
      </c>
    </row>
    <row r="2280" spans="1:32" x14ac:dyDescent="0.3">
      <c r="A2280">
        <v>2803270</v>
      </c>
      <c r="B2280">
        <v>1</v>
      </c>
      <c r="C2280" t="s">
        <v>82</v>
      </c>
      <c r="D2280" t="s">
        <v>97</v>
      </c>
      <c r="E2280" t="s">
        <v>8558</v>
      </c>
      <c r="F2280" t="s">
        <v>8559</v>
      </c>
      <c r="G2280" t="s">
        <v>31548</v>
      </c>
      <c r="H2280" t="s">
        <v>333</v>
      </c>
      <c r="I2280" t="s">
        <v>78</v>
      </c>
      <c r="J2280" t="s">
        <v>135</v>
      </c>
      <c r="K2280" t="s">
        <v>22</v>
      </c>
      <c r="L2280" t="s">
        <v>136</v>
      </c>
      <c r="M2280" t="s">
        <v>8560</v>
      </c>
      <c r="N2280" t="s">
        <v>8561</v>
      </c>
      <c r="O2280">
        <v>1.2863888888888888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1.2888525</v>
      </c>
      <c r="AD2280">
        <v>0</v>
      </c>
      <c r="AE2280">
        <v>0</v>
      </c>
      <c r="AF2280">
        <v>1.2888525</v>
      </c>
    </row>
    <row r="2281" spans="1:32" x14ac:dyDescent="0.3">
      <c r="A2281">
        <v>2803243</v>
      </c>
      <c r="B2281">
        <v>1</v>
      </c>
      <c r="C2281" t="s">
        <v>82</v>
      </c>
      <c r="D2281" t="s">
        <v>106</v>
      </c>
      <c r="E2281" t="s">
        <v>8562</v>
      </c>
      <c r="F2281" t="s">
        <v>8563</v>
      </c>
      <c r="G2281" t="s">
        <v>31549</v>
      </c>
      <c r="H2281" t="s">
        <v>643</v>
      </c>
      <c r="I2281" t="s">
        <v>79</v>
      </c>
      <c r="J2281" t="s">
        <v>135</v>
      </c>
      <c r="K2281" t="s">
        <v>22</v>
      </c>
      <c r="L2281" t="s">
        <v>186</v>
      </c>
      <c r="M2281" t="s">
        <v>8564</v>
      </c>
      <c r="N2281" t="s">
        <v>8565</v>
      </c>
      <c r="O2281">
        <v>6.1402777777777775</v>
      </c>
      <c r="P2281">
        <v>0</v>
      </c>
      <c r="Q2281">
        <v>506</v>
      </c>
      <c r="R2281">
        <v>0</v>
      </c>
      <c r="S2281">
        <v>0</v>
      </c>
      <c r="T2281">
        <v>1</v>
      </c>
      <c r="U2281">
        <v>42</v>
      </c>
      <c r="V2281">
        <v>0</v>
      </c>
      <c r="W2281">
        <v>0</v>
      </c>
      <c r="X2281">
        <v>0</v>
      </c>
      <c r="Y2281">
        <v>752.39440000000002</v>
      </c>
      <c r="Z2281">
        <v>0</v>
      </c>
      <c r="AA2281">
        <v>0</v>
      </c>
      <c r="AB2281">
        <v>41.201152999999998</v>
      </c>
      <c r="AC2281">
        <v>358.12085000000002</v>
      </c>
      <c r="AD2281">
        <v>0</v>
      </c>
      <c r="AE2281">
        <v>0</v>
      </c>
      <c r="AF2281">
        <v>1151.7164</v>
      </c>
    </row>
    <row r="2282" spans="1:32" x14ac:dyDescent="0.3">
      <c r="A2282">
        <v>2803077</v>
      </c>
      <c r="B2282">
        <v>2</v>
      </c>
      <c r="C2282" t="s">
        <v>83</v>
      </c>
      <c r="D2282" t="s">
        <v>116</v>
      </c>
      <c r="E2282" t="s">
        <v>8566</v>
      </c>
      <c r="F2282" t="s">
        <v>8567</v>
      </c>
      <c r="G2282" t="s">
        <v>31549</v>
      </c>
      <c r="H2282" t="s">
        <v>672</v>
      </c>
      <c r="I2282" t="s">
        <v>79</v>
      </c>
      <c r="J2282" t="s">
        <v>135</v>
      </c>
      <c r="K2282" t="s">
        <v>22</v>
      </c>
      <c r="L2282" t="s">
        <v>136</v>
      </c>
      <c r="M2282" t="s">
        <v>6021</v>
      </c>
      <c r="N2282" t="s">
        <v>8568</v>
      </c>
      <c r="O2282">
        <v>1.0461111111111112</v>
      </c>
      <c r="P2282">
        <v>0</v>
      </c>
      <c r="Q2282">
        <v>0</v>
      </c>
      <c r="R2282">
        <v>0</v>
      </c>
      <c r="S2282">
        <v>0</v>
      </c>
      <c r="T2282">
        <v>2</v>
      </c>
      <c r="U2282">
        <v>13</v>
      </c>
      <c r="V2282">
        <v>3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9.418939</v>
      </c>
      <c r="AC2282">
        <v>16.120152000000001</v>
      </c>
      <c r="AD2282">
        <v>502.31997999999999</v>
      </c>
      <c r="AE2282">
        <v>0</v>
      </c>
      <c r="AF2282">
        <v>527.85910000000001</v>
      </c>
    </row>
    <row r="2283" spans="1:32" x14ac:dyDescent="0.3">
      <c r="A2283">
        <v>2803024</v>
      </c>
      <c r="B2283">
        <v>1</v>
      </c>
      <c r="C2283" t="s">
        <v>83</v>
      </c>
      <c r="D2283" t="s">
        <v>123</v>
      </c>
      <c r="E2283" t="s">
        <v>8569</v>
      </c>
      <c r="F2283" t="s">
        <v>8570</v>
      </c>
      <c r="G2283" t="s">
        <v>31550</v>
      </c>
      <c r="H2283" t="s">
        <v>223</v>
      </c>
      <c r="I2283" t="s">
        <v>78</v>
      </c>
      <c r="J2283" t="s">
        <v>135</v>
      </c>
      <c r="K2283" t="s">
        <v>22</v>
      </c>
      <c r="L2283" t="s">
        <v>136</v>
      </c>
      <c r="M2283" t="s">
        <v>8571</v>
      </c>
      <c r="N2283" t="s">
        <v>8572</v>
      </c>
      <c r="O2283">
        <v>0.89722222222222225</v>
      </c>
      <c r="P2283">
        <v>0</v>
      </c>
      <c r="Q2283">
        <v>26</v>
      </c>
      <c r="R2283">
        <v>0</v>
      </c>
      <c r="S2283">
        <v>0</v>
      </c>
      <c r="T2283">
        <v>0</v>
      </c>
      <c r="U2283">
        <v>23</v>
      </c>
      <c r="V2283">
        <v>0</v>
      </c>
      <c r="W2283">
        <v>0</v>
      </c>
      <c r="X2283">
        <v>0</v>
      </c>
      <c r="Y2283">
        <v>6.8068036999999997</v>
      </c>
      <c r="Z2283">
        <v>0</v>
      </c>
      <c r="AA2283">
        <v>0</v>
      </c>
      <c r="AB2283">
        <v>0</v>
      </c>
      <c r="AC2283">
        <v>13.289523000000001</v>
      </c>
      <c r="AD2283">
        <v>0</v>
      </c>
      <c r="AE2283">
        <v>0</v>
      </c>
      <c r="AF2283">
        <v>20.096326999999999</v>
      </c>
    </row>
    <row r="2284" spans="1:32" x14ac:dyDescent="0.3">
      <c r="A2284">
        <v>2803017</v>
      </c>
      <c r="B2284">
        <v>1</v>
      </c>
      <c r="C2284" t="s">
        <v>82</v>
      </c>
      <c r="D2284" t="s">
        <v>104</v>
      </c>
      <c r="E2284" t="s">
        <v>1520</v>
      </c>
      <c r="F2284" t="s">
        <v>1521</v>
      </c>
      <c r="G2284" t="s">
        <v>31546</v>
      </c>
      <c r="H2284" t="s">
        <v>223</v>
      </c>
      <c r="I2284" t="s">
        <v>78</v>
      </c>
      <c r="J2284" t="s">
        <v>135</v>
      </c>
      <c r="K2284" t="s">
        <v>22</v>
      </c>
      <c r="L2284" t="s">
        <v>136</v>
      </c>
      <c r="M2284" t="s">
        <v>8573</v>
      </c>
      <c r="N2284" t="s">
        <v>8574</v>
      </c>
      <c r="O2284">
        <v>1.3311111111111111</v>
      </c>
      <c r="P2284">
        <v>0</v>
      </c>
      <c r="Q2284">
        <v>222</v>
      </c>
      <c r="R2284">
        <v>0</v>
      </c>
      <c r="S2284">
        <v>0</v>
      </c>
      <c r="T2284">
        <v>0</v>
      </c>
      <c r="U2284">
        <v>7</v>
      </c>
      <c r="V2284">
        <v>0</v>
      </c>
      <c r="W2284">
        <v>0</v>
      </c>
      <c r="X2284">
        <v>0</v>
      </c>
      <c r="Y2284">
        <v>123.353584</v>
      </c>
      <c r="Z2284">
        <v>0</v>
      </c>
      <c r="AA2284">
        <v>0</v>
      </c>
      <c r="AB2284">
        <v>0</v>
      </c>
      <c r="AC2284">
        <v>0.78208387000000001</v>
      </c>
      <c r="AD2284">
        <v>0</v>
      </c>
      <c r="AE2284">
        <v>0</v>
      </c>
      <c r="AF2284">
        <v>124.135666</v>
      </c>
    </row>
    <row r="2285" spans="1:32" x14ac:dyDescent="0.3">
      <c r="A2285">
        <v>2802933</v>
      </c>
      <c r="B2285">
        <v>2</v>
      </c>
      <c r="C2285" t="s">
        <v>82</v>
      </c>
      <c r="D2285" t="s">
        <v>98</v>
      </c>
      <c r="E2285" t="s">
        <v>8575</v>
      </c>
      <c r="F2285" t="s">
        <v>8576</v>
      </c>
      <c r="G2285" t="s">
        <v>31552</v>
      </c>
      <c r="H2285" t="s">
        <v>223</v>
      </c>
      <c r="I2285" t="s">
        <v>78</v>
      </c>
      <c r="J2285" t="s">
        <v>135</v>
      </c>
      <c r="K2285" t="s">
        <v>22</v>
      </c>
      <c r="L2285" t="s">
        <v>136</v>
      </c>
      <c r="M2285" t="s">
        <v>7214</v>
      </c>
      <c r="N2285" t="s">
        <v>8577</v>
      </c>
      <c r="O2285">
        <v>3.6902777777777778</v>
      </c>
      <c r="P2285">
        <v>0</v>
      </c>
      <c r="Q2285">
        <v>639</v>
      </c>
      <c r="R2285">
        <v>0</v>
      </c>
      <c r="S2285">
        <v>0</v>
      </c>
      <c r="T2285">
        <v>0</v>
      </c>
      <c r="U2285">
        <v>80</v>
      </c>
      <c r="V2285">
        <v>0</v>
      </c>
      <c r="W2285">
        <v>0</v>
      </c>
      <c r="X2285">
        <v>0</v>
      </c>
      <c r="Y2285">
        <v>1085.2483999999999</v>
      </c>
      <c r="Z2285">
        <v>0</v>
      </c>
      <c r="AA2285">
        <v>0</v>
      </c>
      <c r="AB2285">
        <v>0</v>
      </c>
      <c r="AC2285">
        <v>258.58685000000003</v>
      </c>
      <c r="AD2285">
        <v>0</v>
      </c>
      <c r="AE2285">
        <v>0</v>
      </c>
      <c r="AF2285">
        <v>1343.8353</v>
      </c>
    </row>
    <row r="2286" spans="1:32" x14ac:dyDescent="0.3">
      <c r="A2286">
        <v>2802954</v>
      </c>
      <c r="B2286">
        <v>1</v>
      </c>
      <c r="C2286" t="s">
        <v>82</v>
      </c>
      <c r="D2286" t="s">
        <v>104</v>
      </c>
      <c r="E2286" t="s">
        <v>698</v>
      </c>
      <c r="F2286" t="s">
        <v>699</v>
      </c>
      <c r="G2286" t="s">
        <v>31546</v>
      </c>
      <c r="H2286" t="s">
        <v>223</v>
      </c>
      <c r="I2286" t="s">
        <v>78</v>
      </c>
      <c r="J2286" t="s">
        <v>135</v>
      </c>
      <c r="K2286" t="s">
        <v>22</v>
      </c>
      <c r="L2286" t="s">
        <v>136</v>
      </c>
      <c r="M2286" t="s">
        <v>8578</v>
      </c>
      <c r="N2286" t="s">
        <v>8579</v>
      </c>
      <c r="O2286">
        <v>0.81777777777777783</v>
      </c>
      <c r="P2286">
        <v>0</v>
      </c>
      <c r="Q2286">
        <v>169</v>
      </c>
      <c r="R2286">
        <v>0</v>
      </c>
      <c r="S2286">
        <v>0</v>
      </c>
      <c r="T2286">
        <v>0</v>
      </c>
      <c r="U2286">
        <v>7</v>
      </c>
      <c r="V2286">
        <v>0</v>
      </c>
      <c r="W2286">
        <v>0</v>
      </c>
      <c r="X2286">
        <v>0</v>
      </c>
      <c r="Y2286">
        <v>30.120407</v>
      </c>
      <c r="Z2286">
        <v>0</v>
      </c>
      <c r="AA2286">
        <v>0</v>
      </c>
      <c r="AB2286">
        <v>0</v>
      </c>
      <c r="AC2286">
        <v>6.7760119999999997</v>
      </c>
      <c r="AD2286">
        <v>0</v>
      </c>
      <c r="AE2286">
        <v>0</v>
      </c>
      <c r="AF2286">
        <v>36.896419999999999</v>
      </c>
    </row>
    <row r="2287" spans="1:32" x14ac:dyDescent="0.3">
      <c r="A2287">
        <v>2802759</v>
      </c>
      <c r="B2287">
        <v>1</v>
      </c>
      <c r="C2287" t="s">
        <v>82</v>
      </c>
      <c r="D2287" t="s">
        <v>94</v>
      </c>
      <c r="E2287" t="s">
        <v>8580</v>
      </c>
      <c r="F2287" t="s">
        <v>8581</v>
      </c>
      <c r="G2287" t="s">
        <v>31545</v>
      </c>
      <c r="H2287" t="s">
        <v>648</v>
      </c>
      <c r="I2287" t="s">
        <v>79</v>
      </c>
      <c r="J2287" t="s">
        <v>135</v>
      </c>
      <c r="K2287" t="s">
        <v>22</v>
      </c>
      <c r="L2287" t="s">
        <v>186</v>
      </c>
      <c r="M2287" t="s">
        <v>8582</v>
      </c>
      <c r="N2287" t="s">
        <v>8583</v>
      </c>
      <c r="O2287">
        <v>4.4655555555555555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1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25270.173999999999</v>
      </c>
      <c r="AE2287">
        <v>0</v>
      </c>
      <c r="AF2287">
        <v>25270.173999999999</v>
      </c>
    </row>
    <row r="2288" spans="1:32" x14ac:dyDescent="0.3">
      <c r="A2288">
        <v>2802752</v>
      </c>
      <c r="B2288">
        <v>1</v>
      </c>
      <c r="C2288" t="s">
        <v>82</v>
      </c>
      <c r="D2288" t="s">
        <v>105</v>
      </c>
      <c r="E2288" t="s">
        <v>8584</v>
      </c>
      <c r="F2288" t="s">
        <v>8585</v>
      </c>
      <c r="G2288" t="s">
        <v>31546</v>
      </c>
      <c r="H2288" t="s">
        <v>223</v>
      </c>
      <c r="I2288" t="s">
        <v>78</v>
      </c>
      <c r="J2288" t="s">
        <v>135</v>
      </c>
      <c r="K2288" t="s">
        <v>22</v>
      </c>
      <c r="L2288" t="s">
        <v>136</v>
      </c>
      <c r="M2288" t="s">
        <v>8586</v>
      </c>
      <c r="N2288" t="s">
        <v>8587</v>
      </c>
      <c r="O2288">
        <v>2.9105555555555553</v>
      </c>
      <c r="P2288">
        <v>0</v>
      </c>
      <c r="Q2288">
        <v>66</v>
      </c>
      <c r="R2288">
        <v>0</v>
      </c>
      <c r="S2288">
        <v>3</v>
      </c>
      <c r="T2288">
        <v>0</v>
      </c>
      <c r="U2288">
        <v>10</v>
      </c>
      <c r="V2288">
        <v>0</v>
      </c>
      <c r="W2288">
        <v>0</v>
      </c>
      <c r="X2288">
        <v>0</v>
      </c>
      <c r="Y2288">
        <v>78.5518</v>
      </c>
      <c r="Z2288">
        <v>0</v>
      </c>
      <c r="AA2288">
        <v>2.7174459</v>
      </c>
      <c r="AB2288">
        <v>0</v>
      </c>
      <c r="AC2288">
        <v>16.23563</v>
      </c>
      <c r="AD2288">
        <v>0</v>
      </c>
      <c r="AE2288">
        <v>0</v>
      </c>
      <c r="AF2288">
        <v>97.50488</v>
      </c>
    </row>
    <row r="2289" spans="1:32" x14ac:dyDescent="0.3">
      <c r="A2289">
        <v>2802753</v>
      </c>
      <c r="B2289">
        <v>1</v>
      </c>
      <c r="C2289" t="s">
        <v>82</v>
      </c>
      <c r="D2289" t="s">
        <v>92</v>
      </c>
      <c r="E2289" t="s">
        <v>8219</v>
      </c>
      <c r="F2289" t="s">
        <v>8220</v>
      </c>
      <c r="G2289" t="s">
        <v>31549</v>
      </c>
      <c r="H2289" t="s">
        <v>134</v>
      </c>
      <c r="I2289" t="s">
        <v>79</v>
      </c>
      <c r="J2289" t="s">
        <v>135</v>
      </c>
      <c r="K2289" t="s">
        <v>22</v>
      </c>
      <c r="L2289" t="s">
        <v>136</v>
      </c>
      <c r="M2289" t="s">
        <v>8588</v>
      </c>
      <c r="N2289" t="s">
        <v>8589</v>
      </c>
      <c r="O2289">
        <v>1.4924999999999999</v>
      </c>
      <c r="P2289">
        <v>1</v>
      </c>
      <c r="Q2289">
        <v>930</v>
      </c>
      <c r="R2289">
        <v>0</v>
      </c>
      <c r="S2289">
        <v>17</v>
      </c>
      <c r="T2289">
        <v>3</v>
      </c>
      <c r="U2289">
        <v>105</v>
      </c>
      <c r="V2289">
        <v>0</v>
      </c>
      <c r="W2289">
        <v>0</v>
      </c>
      <c r="X2289">
        <v>2.1536295000000001</v>
      </c>
      <c r="Y2289">
        <v>605.31489999999997</v>
      </c>
      <c r="Z2289">
        <v>0</v>
      </c>
      <c r="AA2289">
        <v>7.7244479999999998</v>
      </c>
      <c r="AB2289">
        <v>69.701539999999994</v>
      </c>
      <c r="AC2289">
        <v>201.2919</v>
      </c>
      <c r="AD2289">
        <v>0</v>
      </c>
      <c r="AE2289">
        <v>0</v>
      </c>
      <c r="AF2289">
        <v>886.18640000000005</v>
      </c>
    </row>
    <row r="2290" spans="1:32" x14ac:dyDescent="0.3">
      <c r="A2290">
        <v>2802687</v>
      </c>
      <c r="B2290">
        <v>1</v>
      </c>
      <c r="C2290" t="s">
        <v>82</v>
      </c>
      <c r="D2290" t="s">
        <v>86</v>
      </c>
      <c r="E2290" t="s">
        <v>8590</v>
      </c>
      <c r="F2290" t="s">
        <v>8591</v>
      </c>
      <c r="G2290" t="s">
        <v>31548</v>
      </c>
      <c r="H2290" t="s">
        <v>333</v>
      </c>
      <c r="I2290" t="s">
        <v>78</v>
      </c>
      <c r="J2290" t="s">
        <v>135</v>
      </c>
      <c r="K2290" t="s">
        <v>22</v>
      </c>
      <c r="L2290" t="s">
        <v>136</v>
      </c>
      <c r="M2290" t="s">
        <v>8592</v>
      </c>
      <c r="N2290" t="s">
        <v>8593</v>
      </c>
      <c r="O2290">
        <v>2.2980555555555555</v>
      </c>
      <c r="P2290">
        <v>0</v>
      </c>
      <c r="Q2290">
        <v>1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0.58866817000000005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0.58866817000000005</v>
      </c>
    </row>
    <row r="2291" spans="1:32" x14ac:dyDescent="0.3">
      <c r="A2291">
        <v>2802632</v>
      </c>
      <c r="B2291">
        <v>1</v>
      </c>
      <c r="C2291" t="s">
        <v>82</v>
      </c>
      <c r="D2291" t="s">
        <v>100</v>
      </c>
      <c r="E2291" t="s">
        <v>3696</v>
      </c>
      <c r="F2291" t="s">
        <v>3697</v>
      </c>
      <c r="G2291" t="s">
        <v>31548</v>
      </c>
      <c r="H2291" t="s">
        <v>893</v>
      </c>
      <c r="I2291" t="s">
        <v>78</v>
      </c>
      <c r="J2291" t="s">
        <v>135</v>
      </c>
      <c r="K2291" t="s">
        <v>22</v>
      </c>
      <c r="L2291" t="s">
        <v>136</v>
      </c>
      <c r="M2291" t="s">
        <v>8594</v>
      </c>
      <c r="N2291" t="s">
        <v>8595</v>
      </c>
      <c r="O2291">
        <v>1.35</v>
      </c>
      <c r="P2291">
        <v>0</v>
      </c>
      <c r="Q2291">
        <v>6</v>
      </c>
      <c r="R2291">
        <v>0</v>
      </c>
      <c r="S2291">
        <v>0</v>
      </c>
      <c r="T2291">
        <v>0</v>
      </c>
      <c r="U2291">
        <v>3</v>
      </c>
      <c r="V2291">
        <v>0</v>
      </c>
      <c r="W2291">
        <v>0</v>
      </c>
      <c r="X2291">
        <v>0</v>
      </c>
      <c r="Y2291">
        <v>0.22591743</v>
      </c>
      <c r="Z2291">
        <v>0</v>
      </c>
      <c r="AA2291">
        <v>0</v>
      </c>
      <c r="AB2291">
        <v>0</v>
      </c>
      <c r="AC2291">
        <v>30.201536000000001</v>
      </c>
      <c r="AD2291">
        <v>0</v>
      </c>
      <c r="AE2291">
        <v>0</v>
      </c>
      <c r="AF2291">
        <v>30.427454000000001</v>
      </c>
    </row>
    <row r="2292" spans="1:32" x14ac:dyDescent="0.3">
      <c r="A2292">
        <v>2802434</v>
      </c>
      <c r="B2292">
        <v>1</v>
      </c>
      <c r="C2292" t="s">
        <v>83</v>
      </c>
      <c r="D2292" t="s">
        <v>123</v>
      </c>
      <c r="E2292" t="s">
        <v>7831</v>
      </c>
      <c r="F2292" t="s">
        <v>7832</v>
      </c>
      <c r="G2292" t="s">
        <v>31548</v>
      </c>
      <c r="H2292" t="s">
        <v>893</v>
      </c>
      <c r="I2292" t="s">
        <v>78</v>
      </c>
      <c r="J2292" t="s">
        <v>135</v>
      </c>
      <c r="K2292" t="s">
        <v>22</v>
      </c>
      <c r="L2292" t="s">
        <v>136</v>
      </c>
      <c r="M2292" t="s">
        <v>8596</v>
      </c>
      <c r="N2292" t="s">
        <v>8597</v>
      </c>
      <c r="O2292">
        <v>2.2094444444444443</v>
      </c>
      <c r="P2292">
        <v>0</v>
      </c>
      <c r="Q2292">
        <v>22</v>
      </c>
      <c r="R2292">
        <v>0</v>
      </c>
      <c r="S2292">
        <v>0</v>
      </c>
      <c r="T2292">
        <v>0</v>
      </c>
      <c r="U2292">
        <v>2</v>
      </c>
      <c r="V2292">
        <v>0</v>
      </c>
      <c r="W2292">
        <v>0</v>
      </c>
      <c r="X2292">
        <v>0</v>
      </c>
      <c r="Y2292">
        <v>7.9057399999999998</v>
      </c>
      <c r="Z2292">
        <v>0</v>
      </c>
      <c r="AA2292">
        <v>0</v>
      </c>
      <c r="AB2292">
        <v>0</v>
      </c>
      <c r="AC2292">
        <v>11.033113500000001</v>
      </c>
      <c r="AD2292">
        <v>0</v>
      </c>
      <c r="AE2292">
        <v>0</v>
      </c>
      <c r="AF2292">
        <v>18.938853999999999</v>
      </c>
    </row>
    <row r="2293" spans="1:32" x14ac:dyDescent="0.3">
      <c r="A2293">
        <v>2802436</v>
      </c>
      <c r="B2293">
        <v>1</v>
      </c>
      <c r="C2293" t="s">
        <v>83</v>
      </c>
      <c r="D2293" t="s">
        <v>116</v>
      </c>
      <c r="E2293" t="s">
        <v>8598</v>
      </c>
      <c r="F2293" t="s">
        <v>8599</v>
      </c>
      <c r="G2293" t="s">
        <v>31551</v>
      </c>
      <c r="H2293" t="s">
        <v>672</v>
      </c>
      <c r="I2293" t="s">
        <v>79</v>
      </c>
      <c r="J2293" t="s">
        <v>135</v>
      </c>
      <c r="K2293" t="s">
        <v>22</v>
      </c>
      <c r="L2293" t="s">
        <v>136</v>
      </c>
      <c r="M2293" t="s">
        <v>8600</v>
      </c>
      <c r="N2293" t="s">
        <v>8601</v>
      </c>
      <c r="O2293">
        <v>1.8672222222222221</v>
      </c>
      <c r="P2293">
        <v>0</v>
      </c>
      <c r="Q2293">
        <v>159</v>
      </c>
      <c r="R2293">
        <v>3</v>
      </c>
      <c r="S2293">
        <v>129</v>
      </c>
      <c r="T2293">
        <v>1</v>
      </c>
      <c r="U2293">
        <v>20</v>
      </c>
      <c r="V2293">
        <v>0</v>
      </c>
      <c r="W2293">
        <v>0</v>
      </c>
      <c r="X2293">
        <v>0</v>
      </c>
      <c r="Y2293">
        <v>48.426853000000001</v>
      </c>
      <c r="Z2293">
        <v>2.2767650000000001</v>
      </c>
      <c r="AA2293">
        <v>108.01217</v>
      </c>
      <c r="AB2293">
        <v>2.6764679999999998</v>
      </c>
      <c r="AC2293">
        <v>5.6495439999999997</v>
      </c>
      <c r="AD2293">
        <v>0</v>
      </c>
      <c r="AE2293">
        <v>0</v>
      </c>
      <c r="AF2293">
        <v>167.04179999999999</v>
      </c>
    </row>
    <row r="2294" spans="1:32" x14ac:dyDescent="0.3">
      <c r="A2294">
        <v>2802377</v>
      </c>
      <c r="B2294">
        <v>1</v>
      </c>
      <c r="C2294" t="s">
        <v>82</v>
      </c>
      <c r="D2294" t="s">
        <v>106</v>
      </c>
      <c r="E2294" t="s">
        <v>8602</v>
      </c>
      <c r="F2294" t="s">
        <v>8603</v>
      </c>
      <c r="G2294" t="s">
        <v>31550</v>
      </c>
      <c r="H2294" t="s">
        <v>223</v>
      </c>
      <c r="I2294" t="s">
        <v>78</v>
      </c>
      <c r="J2294" t="s">
        <v>135</v>
      </c>
      <c r="K2294" t="s">
        <v>22</v>
      </c>
      <c r="L2294" t="s">
        <v>136</v>
      </c>
      <c r="M2294" t="s">
        <v>8604</v>
      </c>
      <c r="N2294" t="s">
        <v>8605</v>
      </c>
      <c r="O2294">
        <v>3.8797222222222221</v>
      </c>
      <c r="P2294">
        <v>0</v>
      </c>
      <c r="Q2294">
        <v>54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38.919533000000001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38.919533000000001</v>
      </c>
    </row>
    <row r="2295" spans="1:32" x14ac:dyDescent="0.3">
      <c r="A2295">
        <v>2802180</v>
      </c>
      <c r="B2295">
        <v>1</v>
      </c>
      <c r="C2295" t="s">
        <v>82</v>
      </c>
      <c r="D2295" t="s">
        <v>88</v>
      </c>
      <c r="E2295" t="s">
        <v>8606</v>
      </c>
      <c r="F2295" t="s">
        <v>8607</v>
      </c>
      <c r="G2295" t="s">
        <v>31546</v>
      </c>
      <c r="H2295" t="s">
        <v>1297</v>
      </c>
      <c r="I2295" t="s">
        <v>78</v>
      </c>
      <c r="J2295" t="s">
        <v>135</v>
      </c>
      <c r="K2295" t="s">
        <v>22</v>
      </c>
      <c r="L2295" t="s">
        <v>136</v>
      </c>
      <c r="M2295" t="s">
        <v>8608</v>
      </c>
      <c r="N2295" t="s">
        <v>4218</v>
      </c>
      <c r="O2295">
        <v>1.3736111111111111</v>
      </c>
      <c r="P2295">
        <v>0</v>
      </c>
      <c r="Q2295">
        <v>4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0.47432548000000002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0.47432548000000002</v>
      </c>
    </row>
    <row r="2296" spans="1:32" x14ac:dyDescent="0.3">
      <c r="A2296">
        <v>2802170</v>
      </c>
      <c r="B2296">
        <v>1</v>
      </c>
      <c r="C2296" t="s">
        <v>83</v>
      </c>
      <c r="D2296" t="s">
        <v>129</v>
      </c>
      <c r="E2296" t="s">
        <v>8609</v>
      </c>
      <c r="F2296" t="s">
        <v>8610</v>
      </c>
      <c r="G2296" t="s">
        <v>31548</v>
      </c>
      <c r="H2296" t="s">
        <v>333</v>
      </c>
      <c r="I2296" t="s">
        <v>78</v>
      </c>
      <c r="J2296" t="s">
        <v>135</v>
      </c>
      <c r="K2296" t="s">
        <v>22</v>
      </c>
      <c r="L2296" t="s">
        <v>136</v>
      </c>
      <c r="M2296" t="s">
        <v>8611</v>
      </c>
      <c r="N2296" t="s">
        <v>8612</v>
      </c>
      <c r="O2296">
        <v>1.5933333333333333</v>
      </c>
      <c r="P2296">
        <v>0</v>
      </c>
      <c r="Q2296">
        <v>2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0.45062740000000001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0.45062740000000001</v>
      </c>
    </row>
    <row r="2297" spans="1:32" x14ac:dyDescent="0.3">
      <c r="A2297">
        <v>2802193</v>
      </c>
      <c r="B2297">
        <v>1</v>
      </c>
      <c r="C2297" t="s">
        <v>83</v>
      </c>
      <c r="D2297" t="s">
        <v>123</v>
      </c>
      <c r="E2297" t="s">
        <v>8613</v>
      </c>
      <c r="F2297" t="s">
        <v>8614</v>
      </c>
      <c r="G2297" t="s">
        <v>31552</v>
      </c>
      <c r="H2297" t="s">
        <v>145</v>
      </c>
      <c r="I2297" t="s">
        <v>78</v>
      </c>
      <c r="J2297" t="s">
        <v>135</v>
      </c>
      <c r="K2297" t="s">
        <v>22</v>
      </c>
      <c r="L2297" t="s">
        <v>136</v>
      </c>
      <c r="M2297" t="s">
        <v>8615</v>
      </c>
      <c r="N2297" t="s">
        <v>8616</v>
      </c>
      <c r="O2297">
        <v>0.52416666666666667</v>
      </c>
      <c r="P2297">
        <v>0</v>
      </c>
      <c r="Q2297">
        <v>20</v>
      </c>
      <c r="R2297">
        <v>0</v>
      </c>
      <c r="S2297">
        <v>2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0.7561215</v>
      </c>
      <c r="Z2297">
        <v>0</v>
      </c>
      <c r="AA2297">
        <v>0.31878147000000001</v>
      </c>
      <c r="AB2297">
        <v>0</v>
      </c>
      <c r="AC2297">
        <v>0</v>
      </c>
      <c r="AD2297">
        <v>0</v>
      </c>
      <c r="AE2297">
        <v>0</v>
      </c>
      <c r="AF2297">
        <v>1.0749029999999999</v>
      </c>
    </row>
    <row r="2298" spans="1:32" x14ac:dyDescent="0.3">
      <c r="A2298">
        <v>2802147</v>
      </c>
      <c r="B2298">
        <v>1</v>
      </c>
      <c r="C2298" t="s">
        <v>82</v>
      </c>
      <c r="D2298" t="s">
        <v>93</v>
      </c>
      <c r="E2298" t="s">
        <v>8617</v>
      </c>
      <c r="F2298" t="s">
        <v>8618</v>
      </c>
      <c r="G2298" t="s">
        <v>31552</v>
      </c>
      <c r="H2298" t="s">
        <v>145</v>
      </c>
      <c r="I2298" t="s">
        <v>78</v>
      </c>
      <c r="J2298" t="s">
        <v>135</v>
      </c>
      <c r="K2298" t="s">
        <v>22</v>
      </c>
      <c r="L2298" t="s">
        <v>136</v>
      </c>
      <c r="M2298" t="s">
        <v>8619</v>
      </c>
      <c r="N2298" t="s">
        <v>8620</v>
      </c>
      <c r="O2298">
        <v>1.0680555555555555</v>
      </c>
      <c r="P2298">
        <v>0</v>
      </c>
      <c r="Q2298">
        <v>202</v>
      </c>
      <c r="R2298">
        <v>0</v>
      </c>
      <c r="S2298">
        <v>0</v>
      </c>
      <c r="T2298">
        <v>0</v>
      </c>
      <c r="U2298">
        <v>8</v>
      </c>
      <c r="V2298">
        <v>0</v>
      </c>
      <c r="W2298">
        <v>0</v>
      </c>
      <c r="X2298">
        <v>0</v>
      </c>
      <c r="Y2298">
        <v>59.388905000000001</v>
      </c>
      <c r="Z2298">
        <v>0</v>
      </c>
      <c r="AA2298">
        <v>0</v>
      </c>
      <c r="AB2298">
        <v>0</v>
      </c>
      <c r="AC2298">
        <v>10.651857</v>
      </c>
      <c r="AD2298">
        <v>0</v>
      </c>
      <c r="AE2298">
        <v>0</v>
      </c>
      <c r="AF2298">
        <v>70.040763999999996</v>
      </c>
    </row>
    <row r="2299" spans="1:32" x14ac:dyDescent="0.3">
      <c r="A2299">
        <v>2802197</v>
      </c>
      <c r="B2299">
        <v>1</v>
      </c>
      <c r="C2299" t="s">
        <v>82</v>
      </c>
      <c r="D2299" t="s">
        <v>86</v>
      </c>
      <c r="E2299" t="s">
        <v>8621</v>
      </c>
      <c r="F2299" t="s">
        <v>8622</v>
      </c>
      <c r="G2299" t="s">
        <v>31548</v>
      </c>
      <c r="H2299" t="s">
        <v>893</v>
      </c>
      <c r="I2299" t="s">
        <v>78</v>
      </c>
      <c r="J2299" t="s">
        <v>135</v>
      </c>
      <c r="K2299" t="s">
        <v>22</v>
      </c>
      <c r="L2299" t="s">
        <v>136</v>
      </c>
      <c r="M2299" t="s">
        <v>8623</v>
      </c>
      <c r="N2299" t="s">
        <v>8624</v>
      </c>
      <c r="O2299">
        <v>1.7852777777777777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2.4224657000000002E-3</v>
      </c>
      <c r="AD2299">
        <v>0</v>
      </c>
      <c r="AE2299">
        <v>0</v>
      </c>
      <c r="AF2299">
        <v>2.4224657000000002E-3</v>
      </c>
    </row>
    <row r="2300" spans="1:32" x14ac:dyDescent="0.3">
      <c r="A2300">
        <v>2802185</v>
      </c>
      <c r="B2300">
        <v>1</v>
      </c>
      <c r="C2300" t="s">
        <v>82</v>
      </c>
      <c r="D2300" t="s">
        <v>113</v>
      </c>
      <c r="E2300" t="s">
        <v>8625</v>
      </c>
      <c r="F2300" t="s">
        <v>8626</v>
      </c>
      <c r="G2300" t="s">
        <v>31546</v>
      </c>
      <c r="H2300" t="s">
        <v>223</v>
      </c>
      <c r="I2300" t="s">
        <v>78</v>
      </c>
      <c r="J2300" t="s">
        <v>135</v>
      </c>
      <c r="K2300" t="s">
        <v>22</v>
      </c>
      <c r="L2300" t="s">
        <v>136</v>
      </c>
      <c r="M2300" t="s">
        <v>8627</v>
      </c>
      <c r="N2300" t="s">
        <v>8628</v>
      </c>
      <c r="O2300">
        <v>1.1702777777777778</v>
      </c>
      <c r="P2300">
        <v>0</v>
      </c>
      <c r="Q2300">
        <v>71</v>
      </c>
      <c r="R2300">
        <v>0</v>
      </c>
      <c r="S2300">
        <v>0</v>
      </c>
      <c r="T2300">
        <v>0</v>
      </c>
      <c r="U2300">
        <v>17</v>
      </c>
      <c r="V2300">
        <v>0</v>
      </c>
      <c r="W2300">
        <v>0</v>
      </c>
      <c r="X2300">
        <v>0</v>
      </c>
      <c r="Y2300">
        <v>33.022190000000002</v>
      </c>
      <c r="Z2300">
        <v>0</v>
      </c>
      <c r="AA2300">
        <v>0</v>
      </c>
      <c r="AB2300">
        <v>0</v>
      </c>
      <c r="AC2300">
        <v>40.32837</v>
      </c>
      <c r="AD2300">
        <v>0</v>
      </c>
      <c r="AE2300">
        <v>0</v>
      </c>
      <c r="AF2300">
        <v>73.350560000000002</v>
      </c>
    </row>
    <row r="2301" spans="1:32" x14ac:dyDescent="0.3">
      <c r="A2301">
        <v>2802153</v>
      </c>
      <c r="B2301">
        <v>1</v>
      </c>
      <c r="C2301" t="s">
        <v>82</v>
      </c>
      <c r="D2301" t="s">
        <v>113</v>
      </c>
      <c r="E2301" t="s">
        <v>8629</v>
      </c>
      <c r="F2301" t="s">
        <v>8630</v>
      </c>
      <c r="G2301" t="s">
        <v>31546</v>
      </c>
      <c r="H2301" t="s">
        <v>1297</v>
      </c>
      <c r="I2301" t="s">
        <v>78</v>
      </c>
      <c r="J2301" t="s">
        <v>135</v>
      </c>
      <c r="K2301" t="s">
        <v>22</v>
      </c>
      <c r="L2301" t="s">
        <v>136</v>
      </c>
      <c r="M2301" t="s">
        <v>8631</v>
      </c>
      <c r="N2301" t="s">
        <v>8632</v>
      </c>
      <c r="O2301">
        <v>0.76361111111111113</v>
      </c>
      <c r="P2301">
        <v>0</v>
      </c>
      <c r="Q2301">
        <v>31</v>
      </c>
      <c r="R2301">
        <v>0</v>
      </c>
      <c r="S2301">
        <v>7</v>
      </c>
      <c r="T2301">
        <v>0</v>
      </c>
      <c r="U2301">
        <v>2</v>
      </c>
      <c r="V2301">
        <v>0</v>
      </c>
      <c r="W2301">
        <v>0</v>
      </c>
      <c r="X2301">
        <v>0</v>
      </c>
      <c r="Y2301">
        <v>20.456666999999999</v>
      </c>
      <c r="Z2301">
        <v>0</v>
      </c>
      <c r="AA2301">
        <v>0.34827249999999998</v>
      </c>
      <c r="AB2301">
        <v>0</v>
      </c>
      <c r="AC2301">
        <v>1.1261399999999999</v>
      </c>
      <c r="AD2301">
        <v>0</v>
      </c>
      <c r="AE2301">
        <v>0</v>
      </c>
      <c r="AF2301">
        <v>21.931080000000001</v>
      </c>
    </row>
    <row r="2302" spans="1:32" x14ac:dyDescent="0.3">
      <c r="A2302">
        <v>2802201</v>
      </c>
      <c r="B2302">
        <v>1</v>
      </c>
      <c r="C2302" t="s">
        <v>82</v>
      </c>
      <c r="D2302" t="s">
        <v>102</v>
      </c>
      <c r="E2302" t="s">
        <v>8633</v>
      </c>
      <c r="F2302" t="s">
        <v>8634</v>
      </c>
      <c r="G2302" t="s">
        <v>31546</v>
      </c>
      <c r="H2302" t="s">
        <v>145</v>
      </c>
      <c r="I2302" t="s">
        <v>78</v>
      </c>
      <c r="J2302" t="s">
        <v>135</v>
      </c>
      <c r="K2302" t="s">
        <v>22</v>
      </c>
      <c r="L2302" t="s">
        <v>136</v>
      </c>
      <c r="M2302" t="s">
        <v>8635</v>
      </c>
      <c r="N2302" t="s">
        <v>8636</v>
      </c>
      <c r="O2302">
        <v>1.3294444444444444</v>
      </c>
      <c r="P2302">
        <v>0</v>
      </c>
      <c r="Q2302">
        <v>113</v>
      </c>
      <c r="R2302">
        <v>0</v>
      </c>
      <c r="S2302">
        <v>1</v>
      </c>
      <c r="T2302">
        <v>0</v>
      </c>
      <c r="U2302">
        <v>5</v>
      </c>
      <c r="V2302">
        <v>0</v>
      </c>
      <c r="W2302">
        <v>0</v>
      </c>
      <c r="X2302">
        <v>0</v>
      </c>
      <c r="Y2302">
        <v>26.348604000000002</v>
      </c>
      <c r="Z2302">
        <v>0</v>
      </c>
      <c r="AA2302">
        <v>0.61299526999999998</v>
      </c>
      <c r="AB2302">
        <v>0</v>
      </c>
      <c r="AC2302">
        <v>4.4884877000000003</v>
      </c>
      <c r="AD2302">
        <v>0</v>
      </c>
      <c r="AE2302">
        <v>0</v>
      </c>
      <c r="AF2302">
        <v>31.450087</v>
      </c>
    </row>
    <row r="2303" spans="1:32" x14ac:dyDescent="0.3">
      <c r="A2303">
        <v>2802160</v>
      </c>
      <c r="B2303">
        <v>1</v>
      </c>
      <c r="C2303" t="s">
        <v>82</v>
      </c>
      <c r="D2303" t="s">
        <v>105</v>
      </c>
      <c r="E2303" t="s">
        <v>8637</v>
      </c>
      <c r="F2303" t="s">
        <v>8638</v>
      </c>
      <c r="G2303" t="s">
        <v>31549</v>
      </c>
      <c r="H2303" t="s">
        <v>134</v>
      </c>
      <c r="I2303" t="s">
        <v>79</v>
      </c>
      <c r="J2303" t="s">
        <v>135</v>
      </c>
      <c r="K2303" t="s">
        <v>22</v>
      </c>
      <c r="L2303" t="s">
        <v>136</v>
      </c>
      <c r="M2303" t="s">
        <v>8639</v>
      </c>
      <c r="N2303" t="s">
        <v>8640</v>
      </c>
      <c r="O2303">
        <v>3.141111111111111</v>
      </c>
      <c r="P2303">
        <v>1</v>
      </c>
      <c r="Q2303">
        <v>392</v>
      </c>
      <c r="R2303">
        <v>179</v>
      </c>
      <c r="S2303">
        <v>171</v>
      </c>
      <c r="T2303">
        <v>17</v>
      </c>
      <c r="U2303">
        <v>48</v>
      </c>
      <c r="V2303">
        <v>2</v>
      </c>
      <c r="W2303">
        <v>0</v>
      </c>
      <c r="X2303">
        <v>2.7595700999999999</v>
      </c>
      <c r="Y2303">
        <v>480.46793000000002</v>
      </c>
      <c r="Z2303">
        <v>266.63695999999999</v>
      </c>
      <c r="AA2303">
        <v>1295.0415</v>
      </c>
      <c r="AB2303">
        <v>461.60700000000003</v>
      </c>
      <c r="AC2303">
        <v>127.89718999999999</v>
      </c>
      <c r="AD2303">
        <v>919.85913000000005</v>
      </c>
      <c r="AE2303">
        <v>0</v>
      </c>
      <c r="AF2303">
        <v>3554.2692999999999</v>
      </c>
    </row>
    <row r="2304" spans="1:32" x14ac:dyDescent="0.3">
      <c r="A2304">
        <v>2801996</v>
      </c>
      <c r="B2304">
        <v>1</v>
      </c>
      <c r="C2304" t="s">
        <v>82</v>
      </c>
      <c r="D2304" t="s">
        <v>91</v>
      </c>
      <c r="E2304" t="s">
        <v>8641</v>
      </c>
      <c r="F2304" t="s">
        <v>8642</v>
      </c>
      <c r="G2304" t="s">
        <v>31546</v>
      </c>
      <c r="H2304" t="s">
        <v>223</v>
      </c>
      <c r="I2304" t="s">
        <v>78</v>
      </c>
      <c r="J2304" t="s">
        <v>135</v>
      </c>
      <c r="K2304" t="s">
        <v>22</v>
      </c>
      <c r="L2304" t="s">
        <v>136</v>
      </c>
      <c r="M2304" t="s">
        <v>8643</v>
      </c>
      <c r="N2304" t="s">
        <v>8644</v>
      </c>
      <c r="O2304">
        <v>2.1761111111111111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76</v>
      </c>
      <c r="V2304">
        <v>0</v>
      </c>
      <c r="W2304">
        <v>1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158.31271000000001</v>
      </c>
      <c r="AD2304">
        <v>0</v>
      </c>
      <c r="AE2304">
        <v>32.273380000000003</v>
      </c>
      <c r="AF2304">
        <v>190.58609000000001</v>
      </c>
    </row>
    <row r="2305" spans="1:32" x14ac:dyDescent="0.3">
      <c r="A2305">
        <v>2801832</v>
      </c>
      <c r="B2305">
        <v>1</v>
      </c>
      <c r="C2305" t="s">
        <v>82</v>
      </c>
      <c r="D2305" t="s">
        <v>105</v>
      </c>
      <c r="E2305" t="s">
        <v>8645</v>
      </c>
      <c r="F2305" t="s">
        <v>8646</v>
      </c>
      <c r="G2305" t="s">
        <v>31545</v>
      </c>
      <c r="H2305" t="s">
        <v>648</v>
      </c>
      <c r="I2305" t="s">
        <v>79</v>
      </c>
      <c r="J2305" t="s">
        <v>135</v>
      </c>
      <c r="K2305" t="s">
        <v>22</v>
      </c>
      <c r="L2305" t="s">
        <v>186</v>
      </c>
      <c r="M2305" t="s">
        <v>8647</v>
      </c>
      <c r="N2305" t="s">
        <v>8648</v>
      </c>
      <c r="O2305">
        <v>0.96138888888888885</v>
      </c>
      <c r="P2305">
        <v>0</v>
      </c>
      <c r="Q2305">
        <v>302</v>
      </c>
      <c r="R2305">
        <v>0</v>
      </c>
      <c r="S2305">
        <v>47</v>
      </c>
      <c r="T2305">
        <v>0</v>
      </c>
      <c r="U2305">
        <v>29</v>
      </c>
      <c r="V2305">
        <v>0</v>
      </c>
      <c r="W2305">
        <v>0</v>
      </c>
      <c r="X2305">
        <v>0</v>
      </c>
      <c r="Y2305">
        <v>72.309929999999994</v>
      </c>
      <c r="Z2305">
        <v>0</v>
      </c>
      <c r="AA2305">
        <v>10.564436000000001</v>
      </c>
      <c r="AB2305">
        <v>0</v>
      </c>
      <c r="AC2305">
        <v>12.648106</v>
      </c>
      <c r="AD2305">
        <v>0</v>
      </c>
      <c r="AE2305">
        <v>0</v>
      </c>
      <c r="AF2305">
        <v>95.522480000000002</v>
      </c>
    </row>
    <row r="2306" spans="1:32" x14ac:dyDescent="0.3">
      <c r="A2306">
        <v>2801736</v>
      </c>
      <c r="B2306">
        <v>1</v>
      </c>
      <c r="C2306" t="s">
        <v>83</v>
      </c>
      <c r="D2306" t="s">
        <v>117</v>
      </c>
      <c r="E2306" t="s">
        <v>8649</v>
      </c>
      <c r="F2306" t="s">
        <v>8650</v>
      </c>
      <c r="G2306" t="s">
        <v>31551</v>
      </c>
      <c r="H2306" t="s">
        <v>3730</v>
      </c>
      <c r="I2306" t="s">
        <v>79</v>
      </c>
      <c r="J2306" t="s">
        <v>135</v>
      </c>
      <c r="K2306" t="s">
        <v>22</v>
      </c>
      <c r="L2306" t="s">
        <v>186</v>
      </c>
      <c r="M2306" t="s">
        <v>8651</v>
      </c>
      <c r="N2306" t="s">
        <v>8652</v>
      </c>
      <c r="O2306">
        <v>5.5294444444444446</v>
      </c>
      <c r="P2306">
        <v>0</v>
      </c>
      <c r="Q2306">
        <v>4</v>
      </c>
      <c r="R2306">
        <v>0</v>
      </c>
      <c r="S2306">
        <v>0</v>
      </c>
      <c r="T2306">
        <v>0</v>
      </c>
      <c r="U2306">
        <v>9</v>
      </c>
      <c r="V2306">
        <v>0</v>
      </c>
      <c r="W2306">
        <v>0</v>
      </c>
      <c r="X2306">
        <v>0</v>
      </c>
      <c r="Y2306">
        <v>3.4718382000000001</v>
      </c>
      <c r="Z2306">
        <v>0</v>
      </c>
      <c r="AA2306">
        <v>0</v>
      </c>
      <c r="AB2306">
        <v>0</v>
      </c>
      <c r="AC2306">
        <v>144.78569999999999</v>
      </c>
      <c r="AD2306">
        <v>0</v>
      </c>
      <c r="AE2306">
        <v>0</v>
      </c>
      <c r="AF2306">
        <v>148.25755000000001</v>
      </c>
    </row>
    <row r="2307" spans="1:32" x14ac:dyDescent="0.3">
      <c r="A2307">
        <v>2801714</v>
      </c>
      <c r="B2307">
        <v>1</v>
      </c>
      <c r="C2307" t="s">
        <v>83</v>
      </c>
      <c r="D2307" t="s">
        <v>127</v>
      </c>
      <c r="E2307" t="s">
        <v>8653</v>
      </c>
      <c r="F2307" t="s">
        <v>8654</v>
      </c>
      <c r="G2307" t="s">
        <v>31546</v>
      </c>
      <c r="H2307" t="s">
        <v>145</v>
      </c>
      <c r="I2307" t="s">
        <v>78</v>
      </c>
      <c r="J2307" t="s">
        <v>135</v>
      </c>
      <c r="K2307" t="s">
        <v>22</v>
      </c>
      <c r="L2307" t="s">
        <v>136</v>
      </c>
      <c r="M2307" t="s">
        <v>8655</v>
      </c>
      <c r="N2307" t="s">
        <v>8656</v>
      </c>
      <c r="O2307">
        <v>3.9880555555555555</v>
      </c>
      <c r="P2307">
        <v>0</v>
      </c>
      <c r="Q2307">
        <v>88</v>
      </c>
      <c r="R2307">
        <v>0</v>
      </c>
      <c r="S2307">
        <v>0</v>
      </c>
      <c r="T2307">
        <v>0</v>
      </c>
      <c r="U2307">
        <v>22</v>
      </c>
      <c r="V2307">
        <v>0</v>
      </c>
      <c r="W2307">
        <v>0</v>
      </c>
      <c r="X2307">
        <v>0</v>
      </c>
      <c r="Y2307">
        <v>73.167884999999998</v>
      </c>
      <c r="Z2307">
        <v>0</v>
      </c>
      <c r="AA2307">
        <v>0</v>
      </c>
      <c r="AB2307">
        <v>0</v>
      </c>
      <c r="AC2307">
        <v>30.082657000000001</v>
      </c>
      <c r="AD2307">
        <v>0</v>
      </c>
      <c r="AE2307">
        <v>0</v>
      </c>
      <c r="AF2307">
        <v>103.25054</v>
      </c>
    </row>
    <row r="2308" spans="1:32" x14ac:dyDescent="0.3">
      <c r="A2308">
        <v>2801618</v>
      </c>
      <c r="B2308">
        <v>1</v>
      </c>
      <c r="C2308" t="s">
        <v>82</v>
      </c>
      <c r="D2308" t="s">
        <v>97</v>
      </c>
      <c r="E2308" t="s">
        <v>8657</v>
      </c>
      <c r="F2308" t="s">
        <v>8658</v>
      </c>
      <c r="G2308" t="s">
        <v>31552</v>
      </c>
      <c r="H2308" t="s">
        <v>648</v>
      </c>
      <c r="I2308" t="s">
        <v>78</v>
      </c>
      <c r="J2308" t="s">
        <v>135</v>
      </c>
      <c r="K2308" t="s">
        <v>22</v>
      </c>
      <c r="L2308" t="s">
        <v>186</v>
      </c>
      <c r="M2308" t="s">
        <v>8659</v>
      </c>
      <c r="N2308" t="s">
        <v>8660</v>
      </c>
      <c r="O2308">
        <v>6.065833333333333</v>
      </c>
      <c r="P2308">
        <v>0</v>
      </c>
      <c r="Q2308">
        <v>175</v>
      </c>
      <c r="R2308">
        <v>0</v>
      </c>
      <c r="S2308">
        <v>0</v>
      </c>
      <c r="T2308">
        <v>0</v>
      </c>
      <c r="U2308">
        <v>4</v>
      </c>
      <c r="V2308">
        <v>0</v>
      </c>
      <c r="W2308">
        <v>0</v>
      </c>
      <c r="X2308">
        <v>0</v>
      </c>
      <c r="Y2308">
        <v>653.47559999999999</v>
      </c>
      <c r="Z2308">
        <v>0</v>
      </c>
      <c r="AA2308">
        <v>0</v>
      </c>
      <c r="AB2308">
        <v>0</v>
      </c>
      <c r="AC2308">
        <v>19.337584</v>
      </c>
      <c r="AD2308">
        <v>0</v>
      </c>
      <c r="AE2308">
        <v>0</v>
      </c>
      <c r="AF2308">
        <v>672.81320000000005</v>
      </c>
    </row>
    <row r="2309" spans="1:32" x14ac:dyDescent="0.3">
      <c r="A2309">
        <v>2801623</v>
      </c>
      <c r="B2309">
        <v>1</v>
      </c>
      <c r="C2309" t="s">
        <v>82</v>
      </c>
      <c r="D2309" t="s">
        <v>91</v>
      </c>
      <c r="E2309" t="s">
        <v>8661</v>
      </c>
      <c r="F2309" t="s">
        <v>8662</v>
      </c>
      <c r="G2309" t="s">
        <v>31552</v>
      </c>
      <c r="H2309" t="s">
        <v>643</v>
      </c>
      <c r="I2309" t="s">
        <v>78</v>
      </c>
      <c r="J2309" t="s">
        <v>135</v>
      </c>
      <c r="K2309" t="s">
        <v>22</v>
      </c>
      <c r="L2309" t="s">
        <v>186</v>
      </c>
      <c r="M2309" t="s">
        <v>8663</v>
      </c>
      <c r="N2309" t="s">
        <v>8664</v>
      </c>
      <c r="O2309">
        <v>0.62388888888888894</v>
      </c>
      <c r="P2309">
        <v>0</v>
      </c>
      <c r="Q2309">
        <v>585</v>
      </c>
      <c r="R2309">
        <v>0</v>
      </c>
      <c r="S2309">
        <v>0</v>
      </c>
      <c r="T2309">
        <v>0</v>
      </c>
      <c r="U2309">
        <v>4</v>
      </c>
      <c r="V2309">
        <v>0</v>
      </c>
      <c r="W2309">
        <v>0</v>
      </c>
      <c r="X2309">
        <v>0</v>
      </c>
      <c r="Y2309">
        <v>62.226826000000003</v>
      </c>
      <c r="Z2309">
        <v>0</v>
      </c>
      <c r="AA2309">
        <v>0</v>
      </c>
      <c r="AB2309">
        <v>0</v>
      </c>
      <c r="AC2309">
        <v>0.16910130000000001</v>
      </c>
      <c r="AD2309">
        <v>0</v>
      </c>
      <c r="AE2309">
        <v>0</v>
      </c>
      <c r="AF2309">
        <v>62.395927</v>
      </c>
    </row>
    <row r="2310" spans="1:32" x14ac:dyDescent="0.3">
      <c r="A2310">
        <v>2801626</v>
      </c>
      <c r="B2310">
        <v>1</v>
      </c>
      <c r="C2310" t="s">
        <v>83</v>
      </c>
      <c r="D2310" t="s">
        <v>130</v>
      </c>
      <c r="E2310" t="s">
        <v>3309</v>
      </c>
      <c r="F2310" t="s">
        <v>884</v>
      </c>
      <c r="G2310" t="s">
        <v>31551</v>
      </c>
      <c r="H2310" t="s">
        <v>643</v>
      </c>
      <c r="I2310" t="s">
        <v>79</v>
      </c>
      <c r="J2310" t="s">
        <v>135</v>
      </c>
      <c r="K2310" t="s">
        <v>22</v>
      </c>
      <c r="L2310" t="s">
        <v>186</v>
      </c>
      <c r="M2310" t="s">
        <v>8665</v>
      </c>
      <c r="N2310" t="s">
        <v>8666</v>
      </c>
      <c r="O2310">
        <v>7.9880555555555555</v>
      </c>
      <c r="P2310">
        <v>0</v>
      </c>
      <c r="Q2310">
        <v>462</v>
      </c>
      <c r="R2310">
        <v>0</v>
      </c>
      <c r="S2310">
        <v>24</v>
      </c>
      <c r="T2310">
        <v>0</v>
      </c>
      <c r="U2310">
        <v>106</v>
      </c>
      <c r="V2310">
        <v>0</v>
      </c>
      <c r="W2310">
        <v>0</v>
      </c>
      <c r="X2310">
        <v>0</v>
      </c>
      <c r="Y2310">
        <v>876.25432999999998</v>
      </c>
      <c r="Z2310">
        <v>0</v>
      </c>
      <c r="AA2310">
        <v>22.999527</v>
      </c>
      <c r="AB2310">
        <v>0</v>
      </c>
      <c r="AC2310">
        <v>439.04282000000001</v>
      </c>
      <c r="AD2310">
        <v>0</v>
      </c>
      <c r="AE2310">
        <v>0</v>
      </c>
      <c r="AF2310">
        <v>1338.2965999999999</v>
      </c>
    </row>
    <row r="2311" spans="1:32" x14ac:dyDescent="0.3">
      <c r="A2311">
        <v>2801581</v>
      </c>
      <c r="B2311">
        <v>1</v>
      </c>
      <c r="C2311" t="s">
        <v>82</v>
      </c>
      <c r="D2311" t="s">
        <v>104</v>
      </c>
      <c r="E2311" t="s">
        <v>8263</v>
      </c>
      <c r="F2311" t="s">
        <v>8264</v>
      </c>
      <c r="G2311" t="s">
        <v>31548</v>
      </c>
      <c r="H2311" t="s">
        <v>311</v>
      </c>
      <c r="I2311" t="s">
        <v>78</v>
      </c>
      <c r="J2311" t="s">
        <v>135</v>
      </c>
      <c r="K2311" t="s">
        <v>22</v>
      </c>
      <c r="L2311" t="s">
        <v>136</v>
      </c>
      <c r="M2311" t="s">
        <v>8667</v>
      </c>
      <c r="N2311" t="s">
        <v>8668</v>
      </c>
      <c r="O2311">
        <v>2.5938888888888889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44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14.569557</v>
      </c>
      <c r="AD2311">
        <v>0</v>
      </c>
      <c r="AE2311">
        <v>0</v>
      </c>
      <c r="AF2311">
        <v>14.569557</v>
      </c>
    </row>
    <row r="2312" spans="1:32" x14ac:dyDescent="0.3">
      <c r="A2312">
        <v>2801553</v>
      </c>
      <c r="B2312">
        <v>1</v>
      </c>
      <c r="C2312" t="s">
        <v>83</v>
      </c>
      <c r="D2312" t="s">
        <v>115</v>
      </c>
      <c r="E2312" t="s">
        <v>8669</v>
      </c>
      <c r="F2312" t="s">
        <v>8670</v>
      </c>
      <c r="G2312" t="s">
        <v>31550</v>
      </c>
      <c r="H2312" t="s">
        <v>223</v>
      </c>
      <c r="I2312" t="s">
        <v>78</v>
      </c>
      <c r="J2312" t="s">
        <v>135</v>
      </c>
      <c r="K2312" t="s">
        <v>22</v>
      </c>
      <c r="L2312" t="s">
        <v>136</v>
      </c>
      <c r="M2312" t="s">
        <v>8671</v>
      </c>
      <c r="N2312" t="s">
        <v>8672</v>
      </c>
      <c r="O2312">
        <v>2.1519444444444447</v>
      </c>
      <c r="P2312">
        <v>0</v>
      </c>
      <c r="Q2312">
        <v>23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8.8750230000000006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8.8750230000000006</v>
      </c>
    </row>
    <row r="2313" spans="1:32" x14ac:dyDescent="0.3">
      <c r="A2313">
        <v>2801511</v>
      </c>
      <c r="B2313">
        <v>1</v>
      </c>
      <c r="C2313" t="s">
        <v>82</v>
      </c>
      <c r="D2313" t="s">
        <v>84</v>
      </c>
      <c r="E2313" t="s">
        <v>8673</v>
      </c>
      <c r="F2313" t="s">
        <v>8674</v>
      </c>
      <c r="G2313" t="s">
        <v>31552</v>
      </c>
      <c r="H2313" t="s">
        <v>466</v>
      </c>
      <c r="I2313" t="s">
        <v>78</v>
      </c>
      <c r="J2313" t="s">
        <v>135</v>
      </c>
      <c r="K2313" t="s">
        <v>22</v>
      </c>
      <c r="L2313" t="s">
        <v>136</v>
      </c>
      <c r="M2313" t="s">
        <v>8675</v>
      </c>
      <c r="N2313" t="s">
        <v>8676</v>
      </c>
      <c r="O2313">
        <v>9.1730555555555551</v>
      </c>
      <c r="P2313">
        <v>0</v>
      </c>
      <c r="Q2313">
        <v>197</v>
      </c>
      <c r="R2313">
        <v>0</v>
      </c>
      <c r="S2313">
        <v>3</v>
      </c>
      <c r="T2313">
        <v>0</v>
      </c>
      <c r="U2313">
        <v>21</v>
      </c>
      <c r="V2313">
        <v>0</v>
      </c>
      <c r="W2313">
        <v>0</v>
      </c>
      <c r="X2313">
        <v>0</v>
      </c>
      <c r="Y2313">
        <v>308.78823999999997</v>
      </c>
      <c r="Z2313">
        <v>0</v>
      </c>
      <c r="AA2313">
        <v>4.9099554999999997</v>
      </c>
      <c r="AB2313">
        <v>0</v>
      </c>
      <c r="AC2313">
        <v>60.381461999999999</v>
      </c>
      <c r="AD2313">
        <v>0</v>
      </c>
      <c r="AE2313">
        <v>0</v>
      </c>
      <c r="AF2313">
        <v>374.07968</v>
      </c>
    </row>
    <row r="2314" spans="1:32" x14ac:dyDescent="0.3">
      <c r="A2314">
        <v>2801430</v>
      </c>
      <c r="B2314">
        <v>1</v>
      </c>
      <c r="C2314" t="s">
        <v>82</v>
      </c>
      <c r="D2314" t="s">
        <v>103</v>
      </c>
      <c r="E2314" t="s">
        <v>8677</v>
      </c>
      <c r="F2314" t="s">
        <v>8678</v>
      </c>
      <c r="G2314" t="s">
        <v>31546</v>
      </c>
      <c r="H2314" t="s">
        <v>223</v>
      </c>
      <c r="I2314" t="s">
        <v>78</v>
      </c>
      <c r="J2314" t="s">
        <v>135</v>
      </c>
      <c r="K2314" t="s">
        <v>22</v>
      </c>
      <c r="L2314" t="s">
        <v>136</v>
      </c>
      <c r="M2314" t="s">
        <v>8679</v>
      </c>
      <c r="N2314" t="s">
        <v>8680</v>
      </c>
      <c r="O2314">
        <v>3.7391666666666667</v>
      </c>
      <c r="P2314">
        <v>0</v>
      </c>
      <c r="Q2314">
        <v>18</v>
      </c>
      <c r="R2314">
        <v>0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0</v>
      </c>
      <c r="Y2314">
        <v>10.501327</v>
      </c>
      <c r="Z2314">
        <v>0</v>
      </c>
      <c r="AA2314">
        <v>0</v>
      </c>
      <c r="AB2314">
        <v>0</v>
      </c>
      <c r="AC2314">
        <v>0.2459788</v>
      </c>
      <c r="AD2314">
        <v>0</v>
      </c>
      <c r="AE2314">
        <v>0</v>
      </c>
      <c r="AF2314">
        <v>10.747306</v>
      </c>
    </row>
    <row r="2315" spans="1:32" x14ac:dyDescent="0.3">
      <c r="A2315">
        <v>2801404</v>
      </c>
      <c r="B2315">
        <v>1</v>
      </c>
      <c r="C2315" t="s">
        <v>82</v>
      </c>
      <c r="D2315" t="s">
        <v>112</v>
      </c>
      <c r="E2315" t="s">
        <v>8681</v>
      </c>
      <c r="F2315" t="s">
        <v>8682</v>
      </c>
      <c r="G2315" t="s">
        <v>31550</v>
      </c>
      <c r="H2315" t="s">
        <v>380</v>
      </c>
      <c r="I2315" t="s">
        <v>78</v>
      </c>
      <c r="J2315" t="s">
        <v>135</v>
      </c>
      <c r="K2315" t="s">
        <v>22</v>
      </c>
      <c r="L2315" t="s">
        <v>136</v>
      </c>
      <c r="M2315" t="s">
        <v>8683</v>
      </c>
      <c r="N2315" t="s">
        <v>8684</v>
      </c>
      <c r="O2315">
        <v>0.93500000000000005</v>
      </c>
      <c r="P2315">
        <v>0</v>
      </c>
      <c r="Q2315">
        <v>18</v>
      </c>
      <c r="R2315">
        <v>0</v>
      </c>
      <c r="S2315">
        <v>0</v>
      </c>
      <c r="T2315">
        <v>0</v>
      </c>
      <c r="U2315">
        <v>2</v>
      </c>
      <c r="V2315">
        <v>0</v>
      </c>
      <c r="W2315">
        <v>0</v>
      </c>
      <c r="X2315">
        <v>0</v>
      </c>
      <c r="Y2315">
        <v>3.3854291000000001</v>
      </c>
      <c r="Z2315">
        <v>0</v>
      </c>
      <c r="AA2315">
        <v>0</v>
      </c>
      <c r="AB2315">
        <v>0</v>
      </c>
      <c r="AC2315">
        <v>1.5514942</v>
      </c>
      <c r="AD2315">
        <v>0</v>
      </c>
      <c r="AE2315">
        <v>0</v>
      </c>
      <c r="AF2315">
        <v>4.9369234999999998</v>
      </c>
    </row>
    <row r="2316" spans="1:32" x14ac:dyDescent="0.3">
      <c r="A2316">
        <v>2801305</v>
      </c>
      <c r="B2316">
        <v>1</v>
      </c>
      <c r="C2316" t="s">
        <v>82</v>
      </c>
      <c r="D2316" t="s">
        <v>88</v>
      </c>
      <c r="E2316" t="s">
        <v>8685</v>
      </c>
      <c r="F2316" t="s">
        <v>8686</v>
      </c>
      <c r="G2316" t="s">
        <v>31546</v>
      </c>
      <c r="H2316" t="s">
        <v>223</v>
      </c>
      <c r="I2316" t="s">
        <v>78</v>
      </c>
      <c r="J2316" t="s">
        <v>135</v>
      </c>
      <c r="K2316" t="s">
        <v>22</v>
      </c>
      <c r="L2316" t="s">
        <v>136</v>
      </c>
      <c r="M2316" t="s">
        <v>8687</v>
      </c>
      <c r="N2316" t="s">
        <v>8688</v>
      </c>
      <c r="O2316">
        <v>1.0513888888888889</v>
      </c>
      <c r="P2316">
        <v>0</v>
      </c>
      <c r="Q2316">
        <v>18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7.0417940000000003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7.0417940000000003</v>
      </c>
    </row>
    <row r="2317" spans="1:32" x14ac:dyDescent="0.3">
      <c r="A2317">
        <v>2801225</v>
      </c>
      <c r="B2317">
        <v>1</v>
      </c>
      <c r="C2317" t="s">
        <v>83</v>
      </c>
      <c r="D2317" t="s">
        <v>123</v>
      </c>
      <c r="E2317" t="s">
        <v>8689</v>
      </c>
      <c r="F2317" t="s">
        <v>8690</v>
      </c>
      <c r="G2317" t="s">
        <v>31551</v>
      </c>
      <c r="H2317" t="s">
        <v>672</v>
      </c>
      <c r="I2317" t="s">
        <v>79</v>
      </c>
      <c r="J2317" t="s">
        <v>135</v>
      </c>
      <c r="K2317" t="s">
        <v>22</v>
      </c>
      <c r="L2317" t="s">
        <v>136</v>
      </c>
      <c r="M2317" t="s">
        <v>8691</v>
      </c>
      <c r="N2317" t="s">
        <v>8692</v>
      </c>
      <c r="O2317">
        <v>1.1850000000000001</v>
      </c>
      <c r="P2317">
        <v>0</v>
      </c>
      <c r="Q2317">
        <v>9</v>
      </c>
      <c r="R2317">
        <v>13</v>
      </c>
      <c r="S2317">
        <v>1</v>
      </c>
      <c r="T2317">
        <v>1</v>
      </c>
      <c r="U2317">
        <v>1</v>
      </c>
      <c r="V2317">
        <v>0</v>
      </c>
      <c r="W2317">
        <v>0</v>
      </c>
      <c r="X2317">
        <v>0</v>
      </c>
      <c r="Y2317">
        <v>0.56962679999999999</v>
      </c>
      <c r="Z2317">
        <v>5.4864990000000002</v>
      </c>
      <c r="AA2317">
        <v>2.6949139999999999E-4</v>
      </c>
      <c r="AB2317">
        <v>2.0093502999999999</v>
      </c>
      <c r="AC2317">
        <v>0.19782366000000001</v>
      </c>
      <c r="AD2317">
        <v>0</v>
      </c>
      <c r="AE2317">
        <v>0</v>
      </c>
      <c r="AF2317">
        <v>8.2635690000000004</v>
      </c>
    </row>
    <row r="2318" spans="1:32" x14ac:dyDescent="0.3">
      <c r="A2318">
        <v>2801205</v>
      </c>
      <c r="B2318">
        <v>1</v>
      </c>
      <c r="C2318" t="s">
        <v>82</v>
      </c>
      <c r="D2318" t="s">
        <v>94</v>
      </c>
      <c r="E2318" t="s">
        <v>8693</v>
      </c>
      <c r="F2318" t="s">
        <v>8694</v>
      </c>
      <c r="G2318" t="s">
        <v>31548</v>
      </c>
      <c r="H2318" t="s">
        <v>311</v>
      </c>
      <c r="I2318" t="s">
        <v>78</v>
      </c>
      <c r="J2318" t="s">
        <v>135</v>
      </c>
      <c r="K2318" t="s">
        <v>22</v>
      </c>
      <c r="L2318" t="s">
        <v>136</v>
      </c>
      <c r="M2318" t="s">
        <v>8695</v>
      </c>
      <c r="N2318" t="s">
        <v>8696</v>
      </c>
      <c r="O2318">
        <v>1.4719444444444445</v>
      </c>
      <c r="P2318">
        <v>0</v>
      </c>
      <c r="Q2318">
        <v>1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0.10474662999999999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0.10474662999999999</v>
      </c>
    </row>
    <row r="2319" spans="1:32" x14ac:dyDescent="0.3">
      <c r="A2319">
        <v>2801203</v>
      </c>
      <c r="B2319">
        <v>1</v>
      </c>
      <c r="C2319" t="s">
        <v>83</v>
      </c>
      <c r="D2319" t="s">
        <v>115</v>
      </c>
      <c r="E2319" t="s">
        <v>8697</v>
      </c>
      <c r="F2319" t="s">
        <v>8698</v>
      </c>
      <c r="G2319" t="s">
        <v>31548</v>
      </c>
      <c r="H2319" t="s">
        <v>893</v>
      </c>
      <c r="I2319" t="s">
        <v>78</v>
      </c>
      <c r="J2319" t="s">
        <v>135</v>
      </c>
      <c r="K2319" t="s">
        <v>22</v>
      </c>
      <c r="L2319" t="s">
        <v>136</v>
      </c>
      <c r="M2319" t="s">
        <v>8699</v>
      </c>
      <c r="N2319" t="s">
        <v>8700</v>
      </c>
      <c r="O2319">
        <v>3.3858333333333333</v>
      </c>
      <c r="P2319">
        <v>0</v>
      </c>
      <c r="Q2319">
        <v>11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3.7297617999999999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3.7297617999999999</v>
      </c>
    </row>
    <row r="2320" spans="1:32" x14ac:dyDescent="0.3">
      <c r="A2320">
        <v>2801164</v>
      </c>
      <c r="B2320">
        <v>1</v>
      </c>
      <c r="C2320" t="s">
        <v>83</v>
      </c>
      <c r="D2320" t="s">
        <v>126</v>
      </c>
      <c r="E2320" t="s">
        <v>8701</v>
      </c>
      <c r="F2320" t="s">
        <v>8702</v>
      </c>
      <c r="G2320" t="s">
        <v>31552</v>
      </c>
      <c r="H2320" t="s">
        <v>145</v>
      </c>
      <c r="I2320" t="s">
        <v>78</v>
      </c>
      <c r="J2320" t="s">
        <v>135</v>
      </c>
      <c r="K2320" t="s">
        <v>22</v>
      </c>
      <c r="L2320" t="s">
        <v>136</v>
      </c>
      <c r="M2320" t="s">
        <v>8703</v>
      </c>
      <c r="N2320" t="s">
        <v>8704</v>
      </c>
      <c r="O2320">
        <v>0.74416666666666664</v>
      </c>
      <c r="P2320">
        <v>0</v>
      </c>
      <c r="Q2320">
        <v>15</v>
      </c>
      <c r="R2320">
        <v>0</v>
      </c>
      <c r="S2320">
        <v>1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0.63027080000000002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0.63027080000000002</v>
      </c>
    </row>
    <row r="2321" spans="1:32" x14ac:dyDescent="0.3">
      <c r="A2321">
        <v>2801151</v>
      </c>
      <c r="B2321">
        <v>1</v>
      </c>
      <c r="C2321" t="s">
        <v>82</v>
      </c>
      <c r="D2321" t="s">
        <v>99</v>
      </c>
      <c r="E2321" t="s">
        <v>8705</v>
      </c>
      <c r="F2321" t="s">
        <v>8706</v>
      </c>
      <c r="G2321" t="s">
        <v>31546</v>
      </c>
      <c r="H2321" t="s">
        <v>223</v>
      </c>
      <c r="I2321" t="s">
        <v>78</v>
      </c>
      <c r="J2321" t="s">
        <v>135</v>
      </c>
      <c r="K2321" t="s">
        <v>22</v>
      </c>
      <c r="L2321" t="s">
        <v>136</v>
      </c>
      <c r="M2321" t="s">
        <v>8707</v>
      </c>
      <c r="N2321" t="s">
        <v>8708</v>
      </c>
      <c r="O2321">
        <v>3.181111111111111</v>
      </c>
      <c r="P2321">
        <v>0</v>
      </c>
      <c r="Q2321">
        <v>32</v>
      </c>
      <c r="R2321">
        <v>0</v>
      </c>
      <c r="S2321">
        <v>1</v>
      </c>
      <c r="T2321">
        <v>0</v>
      </c>
      <c r="U2321">
        <v>1</v>
      </c>
      <c r="V2321">
        <v>0</v>
      </c>
      <c r="W2321">
        <v>0</v>
      </c>
      <c r="X2321">
        <v>0</v>
      </c>
      <c r="Y2321">
        <v>15.37421</v>
      </c>
      <c r="Z2321">
        <v>0</v>
      </c>
      <c r="AA2321">
        <v>5.3723490000000001E-5</v>
      </c>
      <c r="AB2321">
        <v>0</v>
      </c>
      <c r="AC2321">
        <v>5.7479896999999998</v>
      </c>
      <c r="AD2321">
        <v>0</v>
      </c>
      <c r="AE2321">
        <v>0</v>
      </c>
      <c r="AF2321">
        <v>21.122253000000001</v>
      </c>
    </row>
    <row r="2322" spans="1:32" x14ac:dyDescent="0.3">
      <c r="A2322">
        <v>2800904</v>
      </c>
      <c r="B2322">
        <v>1</v>
      </c>
      <c r="C2322" t="s">
        <v>82</v>
      </c>
      <c r="D2322" t="s">
        <v>113</v>
      </c>
      <c r="E2322" t="s">
        <v>8709</v>
      </c>
      <c r="F2322" t="s">
        <v>8710</v>
      </c>
      <c r="G2322" t="s">
        <v>31548</v>
      </c>
      <c r="H2322" t="s">
        <v>893</v>
      </c>
      <c r="I2322" t="s">
        <v>78</v>
      </c>
      <c r="J2322" t="s">
        <v>135</v>
      </c>
      <c r="K2322" t="s">
        <v>22</v>
      </c>
      <c r="L2322" t="s">
        <v>136</v>
      </c>
      <c r="M2322" t="s">
        <v>8711</v>
      </c>
      <c r="N2322" t="s">
        <v>8712</v>
      </c>
      <c r="O2322">
        <v>3.8852777777777776</v>
      </c>
      <c r="P2322">
        <v>0</v>
      </c>
      <c r="Q2322">
        <v>1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1.5482773999999999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1.5482773999999999</v>
      </c>
    </row>
    <row r="2323" spans="1:32" x14ac:dyDescent="0.3">
      <c r="A2323">
        <v>2806153</v>
      </c>
      <c r="B2323">
        <v>1</v>
      </c>
      <c r="C2323" t="s">
        <v>82</v>
      </c>
      <c r="D2323" t="s">
        <v>100</v>
      </c>
      <c r="E2323" t="s">
        <v>8713</v>
      </c>
      <c r="F2323" t="s">
        <v>8714</v>
      </c>
      <c r="G2323" t="s">
        <v>31548</v>
      </c>
      <c r="H2323" t="s">
        <v>893</v>
      </c>
      <c r="I2323" t="s">
        <v>78</v>
      </c>
      <c r="J2323" t="s">
        <v>135</v>
      </c>
      <c r="K2323" t="s">
        <v>22</v>
      </c>
      <c r="L2323" t="s">
        <v>136</v>
      </c>
      <c r="M2323" t="s">
        <v>8715</v>
      </c>
      <c r="N2323" t="s">
        <v>8716</v>
      </c>
      <c r="O2323">
        <v>2.9186111111111113</v>
      </c>
      <c r="P2323">
        <v>0</v>
      </c>
      <c r="Q2323">
        <v>6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3.4672459999999998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3.4672459999999998</v>
      </c>
    </row>
    <row r="2324" spans="1:32" x14ac:dyDescent="0.3">
      <c r="A2324">
        <v>2805767</v>
      </c>
      <c r="B2324">
        <v>1</v>
      </c>
      <c r="C2324" t="s">
        <v>83</v>
      </c>
      <c r="D2324" t="s">
        <v>116</v>
      </c>
      <c r="E2324" t="s">
        <v>8717</v>
      </c>
      <c r="F2324" t="s">
        <v>8718</v>
      </c>
      <c r="G2324" t="s">
        <v>31546</v>
      </c>
      <c r="H2324" t="s">
        <v>223</v>
      </c>
      <c r="I2324" t="s">
        <v>78</v>
      </c>
      <c r="J2324" t="s">
        <v>135</v>
      </c>
      <c r="K2324" t="s">
        <v>22</v>
      </c>
      <c r="L2324" t="s">
        <v>136</v>
      </c>
      <c r="M2324" t="s">
        <v>8719</v>
      </c>
      <c r="N2324" t="s">
        <v>8720</v>
      </c>
      <c r="O2324">
        <v>1.4544444444444444</v>
      </c>
      <c r="P2324">
        <v>0</v>
      </c>
      <c r="Q2324">
        <v>17</v>
      </c>
      <c r="R2324">
        <v>0</v>
      </c>
      <c r="S2324">
        <v>3</v>
      </c>
      <c r="T2324">
        <v>0</v>
      </c>
      <c r="U2324">
        <v>1</v>
      </c>
      <c r="V2324">
        <v>0</v>
      </c>
      <c r="W2324">
        <v>0</v>
      </c>
      <c r="X2324">
        <v>0</v>
      </c>
      <c r="Y2324">
        <v>3.4777909999999999</v>
      </c>
      <c r="Z2324">
        <v>0</v>
      </c>
      <c r="AA2324">
        <v>1.0710285E-2</v>
      </c>
      <c r="AB2324">
        <v>0</v>
      </c>
      <c r="AC2324">
        <v>3.3666950000000001E-2</v>
      </c>
      <c r="AD2324">
        <v>0</v>
      </c>
      <c r="AE2324">
        <v>0</v>
      </c>
      <c r="AF2324">
        <v>3.5221684</v>
      </c>
    </row>
    <row r="2325" spans="1:32" x14ac:dyDescent="0.3">
      <c r="A2325">
        <v>2805768</v>
      </c>
      <c r="B2325">
        <v>1</v>
      </c>
      <c r="C2325" t="s">
        <v>83</v>
      </c>
      <c r="D2325" t="s">
        <v>119</v>
      </c>
      <c r="E2325" t="s">
        <v>8721</v>
      </c>
      <c r="F2325" t="s">
        <v>8722</v>
      </c>
      <c r="G2325" t="s">
        <v>31546</v>
      </c>
      <c r="H2325" t="s">
        <v>223</v>
      </c>
      <c r="I2325" t="s">
        <v>78</v>
      </c>
      <c r="J2325" t="s">
        <v>135</v>
      </c>
      <c r="K2325" t="s">
        <v>22</v>
      </c>
      <c r="L2325" t="s">
        <v>136</v>
      </c>
      <c r="M2325" t="s">
        <v>8723</v>
      </c>
      <c r="N2325" t="s">
        <v>8724</v>
      </c>
      <c r="O2325">
        <v>2.7383333333333333</v>
      </c>
      <c r="P2325">
        <v>0</v>
      </c>
      <c r="Q2325">
        <v>17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2.2996623999999999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2.2996623999999999</v>
      </c>
    </row>
    <row r="2326" spans="1:32" x14ac:dyDescent="0.3">
      <c r="A2326">
        <v>2805750</v>
      </c>
      <c r="B2326">
        <v>1</v>
      </c>
      <c r="C2326" t="s">
        <v>82</v>
      </c>
      <c r="D2326" t="s">
        <v>98</v>
      </c>
      <c r="E2326" t="s">
        <v>891</v>
      </c>
      <c r="F2326" t="s">
        <v>892</v>
      </c>
      <c r="G2326" t="s">
        <v>31548</v>
      </c>
      <c r="H2326" t="s">
        <v>893</v>
      </c>
      <c r="I2326" t="s">
        <v>78</v>
      </c>
      <c r="J2326" t="s">
        <v>135</v>
      </c>
      <c r="K2326" t="s">
        <v>22</v>
      </c>
      <c r="L2326" t="s">
        <v>136</v>
      </c>
      <c r="M2326" t="s">
        <v>8725</v>
      </c>
      <c r="N2326" t="s">
        <v>8726</v>
      </c>
      <c r="O2326">
        <v>2.6597222222222223</v>
      </c>
      <c r="P2326">
        <v>0</v>
      </c>
      <c r="Q2326">
        <v>8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5.9550915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5.9550915</v>
      </c>
    </row>
    <row r="2327" spans="1:32" x14ac:dyDescent="0.3">
      <c r="A2327">
        <v>2805777</v>
      </c>
      <c r="B2327">
        <v>1</v>
      </c>
      <c r="C2327" t="s">
        <v>83</v>
      </c>
      <c r="D2327" t="s">
        <v>122</v>
      </c>
      <c r="E2327" t="s">
        <v>912</v>
      </c>
      <c r="F2327" t="s">
        <v>913</v>
      </c>
      <c r="G2327" t="s">
        <v>31552</v>
      </c>
      <c r="H2327" t="s">
        <v>665</v>
      </c>
      <c r="I2327" t="s">
        <v>78</v>
      </c>
      <c r="J2327" t="s">
        <v>135</v>
      </c>
      <c r="K2327" t="s">
        <v>22</v>
      </c>
      <c r="L2327" t="s">
        <v>136</v>
      </c>
      <c r="M2327" t="s">
        <v>8727</v>
      </c>
      <c r="N2327" t="s">
        <v>8728</v>
      </c>
      <c r="O2327">
        <v>0.38</v>
      </c>
      <c r="P2327">
        <v>0</v>
      </c>
      <c r="Q2327">
        <v>218</v>
      </c>
      <c r="R2327">
        <v>0</v>
      </c>
      <c r="S2327">
        <v>0</v>
      </c>
      <c r="T2327">
        <v>0</v>
      </c>
      <c r="U2327">
        <v>8</v>
      </c>
      <c r="V2327">
        <v>0</v>
      </c>
      <c r="W2327">
        <v>0</v>
      </c>
      <c r="X2327">
        <v>0</v>
      </c>
      <c r="Y2327">
        <v>12.817766000000001</v>
      </c>
      <c r="Z2327">
        <v>0</v>
      </c>
      <c r="AA2327">
        <v>0</v>
      </c>
      <c r="AB2327">
        <v>0</v>
      </c>
      <c r="AC2327">
        <v>0.63554069999999996</v>
      </c>
      <c r="AD2327">
        <v>0</v>
      </c>
      <c r="AE2327">
        <v>0</v>
      </c>
      <c r="AF2327">
        <v>13.453306</v>
      </c>
    </row>
    <row r="2328" spans="1:32" x14ac:dyDescent="0.3">
      <c r="A2328">
        <v>2805365</v>
      </c>
      <c r="B2328">
        <v>1</v>
      </c>
      <c r="C2328" t="s">
        <v>83</v>
      </c>
      <c r="D2328" t="s">
        <v>119</v>
      </c>
      <c r="E2328" t="s">
        <v>8729</v>
      </c>
      <c r="F2328" t="s">
        <v>8730</v>
      </c>
      <c r="G2328" t="s">
        <v>31551</v>
      </c>
      <c r="H2328" t="s">
        <v>672</v>
      </c>
      <c r="I2328" t="s">
        <v>79</v>
      </c>
      <c r="J2328" t="s">
        <v>135</v>
      </c>
      <c r="K2328" t="s">
        <v>22</v>
      </c>
      <c r="L2328" t="s">
        <v>136</v>
      </c>
      <c r="M2328" t="s">
        <v>8731</v>
      </c>
      <c r="N2328" t="s">
        <v>8732</v>
      </c>
      <c r="O2328">
        <v>1.4261111111111111</v>
      </c>
      <c r="P2328">
        <v>1</v>
      </c>
      <c r="Q2328">
        <v>72</v>
      </c>
      <c r="R2328">
        <v>0</v>
      </c>
      <c r="S2328">
        <v>4</v>
      </c>
      <c r="T2328">
        <v>0</v>
      </c>
      <c r="U2328">
        <v>5</v>
      </c>
      <c r="V2328">
        <v>0</v>
      </c>
      <c r="W2328">
        <v>0</v>
      </c>
      <c r="X2328">
        <v>11.921542000000001</v>
      </c>
      <c r="Y2328">
        <v>17.530867000000001</v>
      </c>
      <c r="Z2328">
        <v>0</v>
      </c>
      <c r="AA2328">
        <v>1.0899148000000001</v>
      </c>
      <c r="AB2328">
        <v>0</v>
      </c>
      <c r="AC2328">
        <v>4.1916384999999998</v>
      </c>
      <c r="AD2328">
        <v>0</v>
      </c>
      <c r="AE2328">
        <v>0</v>
      </c>
      <c r="AF2328">
        <v>34.733963000000003</v>
      </c>
    </row>
    <row r="2329" spans="1:32" x14ac:dyDescent="0.3">
      <c r="A2329">
        <v>2805186</v>
      </c>
      <c r="B2329">
        <v>1</v>
      </c>
      <c r="C2329" t="s">
        <v>82</v>
      </c>
      <c r="D2329" t="s">
        <v>101</v>
      </c>
      <c r="E2329" t="s">
        <v>8733</v>
      </c>
      <c r="F2329" t="s">
        <v>8734</v>
      </c>
      <c r="G2329" t="s">
        <v>31549</v>
      </c>
      <c r="H2329" t="s">
        <v>134</v>
      </c>
      <c r="I2329" t="s">
        <v>79</v>
      </c>
      <c r="J2329" t="s">
        <v>135</v>
      </c>
      <c r="K2329" t="s">
        <v>22</v>
      </c>
      <c r="L2329" t="s">
        <v>136</v>
      </c>
      <c r="M2329" t="s">
        <v>8735</v>
      </c>
      <c r="N2329" t="s">
        <v>8736</v>
      </c>
      <c r="O2329">
        <v>0.49861111111111112</v>
      </c>
      <c r="P2329">
        <v>1</v>
      </c>
      <c r="Q2329">
        <v>381</v>
      </c>
      <c r="R2329">
        <v>5</v>
      </c>
      <c r="S2329">
        <v>7</v>
      </c>
      <c r="T2329">
        <v>4</v>
      </c>
      <c r="U2329">
        <v>28</v>
      </c>
      <c r="V2329">
        <v>0</v>
      </c>
      <c r="W2329">
        <v>0</v>
      </c>
      <c r="X2329">
        <v>0.14378563999999999</v>
      </c>
      <c r="Y2329">
        <v>45.760962999999997</v>
      </c>
      <c r="Z2329">
        <v>0.60983869999999996</v>
      </c>
      <c r="AA2329">
        <v>2.1022699999999999</v>
      </c>
      <c r="AB2329">
        <v>3.5426742999999998</v>
      </c>
      <c r="AC2329">
        <v>6.8594160000000004</v>
      </c>
      <c r="AD2329">
        <v>0</v>
      </c>
      <c r="AE2329">
        <v>0</v>
      </c>
      <c r="AF2329">
        <v>59.018948000000002</v>
      </c>
    </row>
    <row r="2330" spans="1:32" x14ac:dyDescent="0.3">
      <c r="A2330">
        <v>2805177</v>
      </c>
      <c r="B2330">
        <v>1</v>
      </c>
      <c r="C2330" t="s">
        <v>83</v>
      </c>
      <c r="D2330" t="s">
        <v>116</v>
      </c>
      <c r="E2330" t="s">
        <v>2841</v>
      </c>
      <c r="F2330" t="s">
        <v>2842</v>
      </c>
      <c r="G2330" t="s">
        <v>31551</v>
      </c>
      <c r="H2330" t="s">
        <v>672</v>
      </c>
      <c r="I2330" t="s">
        <v>79</v>
      </c>
      <c r="J2330" t="s">
        <v>135</v>
      </c>
      <c r="K2330" t="s">
        <v>22</v>
      </c>
      <c r="L2330" t="s">
        <v>136</v>
      </c>
      <c r="M2330" t="s">
        <v>8737</v>
      </c>
      <c r="N2330" t="s">
        <v>8738</v>
      </c>
      <c r="O2330">
        <v>2.5413888888888887</v>
      </c>
      <c r="P2330">
        <v>1</v>
      </c>
      <c r="Q2330">
        <v>341</v>
      </c>
      <c r="R2330">
        <v>0</v>
      </c>
      <c r="S2330">
        <v>37</v>
      </c>
      <c r="T2330">
        <v>0</v>
      </c>
      <c r="U2330">
        <v>31</v>
      </c>
      <c r="V2330">
        <v>0</v>
      </c>
      <c r="W2330">
        <v>0</v>
      </c>
      <c r="X2330">
        <v>3.9370020000000001</v>
      </c>
      <c r="Y2330">
        <v>131.03156999999999</v>
      </c>
      <c r="Z2330">
        <v>0</v>
      </c>
      <c r="AA2330">
        <v>14.584334</v>
      </c>
      <c r="AB2330">
        <v>0</v>
      </c>
      <c r="AC2330">
        <v>49.778849999999998</v>
      </c>
      <c r="AD2330">
        <v>0</v>
      </c>
      <c r="AE2330">
        <v>0</v>
      </c>
      <c r="AF2330">
        <v>199.33176</v>
      </c>
    </row>
    <row r="2331" spans="1:32" x14ac:dyDescent="0.3">
      <c r="A2331">
        <v>2804957</v>
      </c>
      <c r="B2331">
        <v>1</v>
      </c>
      <c r="C2331" t="s">
        <v>82</v>
      </c>
      <c r="D2331" t="s">
        <v>97</v>
      </c>
      <c r="E2331" t="s">
        <v>7059</v>
      </c>
      <c r="F2331" t="s">
        <v>7060</v>
      </c>
      <c r="G2331" t="s">
        <v>31548</v>
      </c>
      <c r="H2331" t="s">
        <v>893</v>
      </c>
      <c r="I2331" t="s">
        <v>78</v>
      </c>
      <c r="J2331" t="s">
        <v>135</v>
      </c>
      <c r="K2331" t="s">
        <v>22</v>
      </c>
      <c r="L2331" t="s">
        <v>136</v>
      </c>
      <c r="M2331" t="s">
        <v>8739</v>
      </c>
      <c r="N2331" t="s">
        <v>8740</v>
      </c>
      <c r="O2331">
        <v>1.7344444444444445</v>
      </c>
      <c r="P2331">
        <v>0</v>
      </c>
      <c r="Q2331">
        <v>14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5.4748764000000003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5.4748764000000003</v>
      </c>
    </row>
    <row r="2332" spans="1:32" x14ac:dyDescent="0.3">
      <c r="A2332">
        <v>2804964</v>
      </c>
      <c r="B2332">
        <v>1</v>
      </c>
      <c r="C2332" t="s">
        <v>83</v>
      </c>
      <c r="D2332" t="s">
        <v>116</v>
      </c>
      <c r="E2332" t="s">
        <v>8741</v>
      </c>
      <c r="F2332" t="s">
        <v>8742</v>
      </c>
      <c r="G2332" t="s">
        <v>31551</v>
      </c>
      <c r="H2332" t="s">
        <v>672</v>
      </c>
      <c r="I2332" t="s">
        <v>79</v>
      </c>
      <c r="J2332" t="s">
        <v>135</v>
      </c>
      <c r="K2332" t="s">
        <v>22</v>
      </c>
      <c r="L2332" t="s">
        <v>136</v>
      </c>
      <c r="M2332" t="s">
        <v>8743</v>
      </c>
      <c r="N2332" t="s">
        <v>8744</v>
      </c>
      <c r="O2332">
        <v>4.4841666666666669</v>
      </c>
      <c r="P2332">
        <v>0</v>
      </c>
      <c r="Q2332">
        <v>1</v>
      </c>
      <c r="R2332">
        <v>0</v>
      </c>
      <c r="S2332">
        <v>12</v>
      </c>
      <c r="T2332">
        <v>1</v>
      </c>
      <c r="U2332">
        <v>0</v>
      </c>
      <c r="V2332">
        <v>0</v>
      </c>
      <c r="W2332">
        <v>0</v>
      </c>
      <c r="X2332">
        <v>0</v>
      </c>
      <c r="Y2332">
        <v>157.18693999999999</v>
      </c>
      <c r="Z2332">
        <v>0</v>
      </c>
      <c r="AA2332">
        <v>8.3536070000000002</v>
      </c>
      <c r="AB2332">
        <v>3.4763725000000001</v>
      </c>
      <c r="AC2332">
        <v>0</v>
      </c>
      <c r="AD2332">
        <v>0</v>
      </c>
      <c r="AE2332">
        <v>0</v>
      </c>
      <c r="AF2332">
        <v>169.01692</v>
      </c>
    </row>
    <row r="2333" spans="1:32" x14ac:dyDescent="0.3">
      <c r="A2333">
        <v>2804978</v>
      </c>
      <c r="B2333">
        <v>1</v>
      </c>
      <c r="C2333" t="s">
        <v>83</v>
      </c>
      <c r="D2333" t="s">
        <v>130</v>
      </c>
      <c r="E2333" t="s">
        <v>8745</v>
      </c>
      <c r="F2333" t="s">
        <v>8746</v>
      </c>
      <c r="G2333" t="s">
        <v>31550</v>
      </c>
      <c r="H2333" t="s">
        <v>380</v>
      </c>
      <c r="I2333" t="s">
        <v>78</v>
      </c>
      <c r="J2333" t="s">
        <v>135</v>
      </c>
      <c r="K2333" t="s">
        <v>22</v>
      </c>
      <c r="L2333" t="s">
        <v>136</v>
      </c>
      <c r="M2333" t="s">
        <v>8747</v>
      </c>
      <c r="N2333" t="s">
        <v>8748</v>
      </c>
      <c r="O2333">
        <v>1.845</v>
      </c>
      <c r="P2333">
        <v>0</v>
      </c>
      <c r="Q2333">
        <v>77</v>
      </c>
      <c r="R2333">
        <v>0</v>
      </c>
      <c r="S2333">
        <v>0</v>
      </c>
      <c r="T2333">
        <v>0</v>
      </c>
      <c r="U2333">
        <v>7</v>
      </c>
      <c r="V2333">
        <v>0</v>
      </c>
      <c r="W2333">
        <v>0</v>
      </c>
      <c r="X2333">
        <v>0</v>
      </c>
      <c r="Y2333">
        <v>27.470935999999998</v>
      </c>
      <c r="Z2333">
        <v>0</v>
      </c>
      <c r="AA2333">
        <v>0</v>
      </c>
      <c r="AB2333">
        <v>0</v>
      </c>
      <c r="AC2333">
        <v>24.187044</v>
      </c>
      <c r="AD2333">
        <v>0</v>
      </c>
      <c r="AE2333">
        <v>0</v>
      </c>
      <c r="AF2333">
        <v>51.657978</v>
      </c>
    </row>
    <row r="2334" spans="1:32" x14ac:dyDescent="0.3">
      <c r="A2334">
        <v>2804877</v>
      </c>
      <c r="B2334">
        <v>2</v>
      </c>
      <c r="C2334" t="s">
        <v>82</v>
      </c>
      <c r="D2334" t="s">
        <v>93</v>
      </c>
      <c r="E2334" t="s">
        <v>8749</v>
      </c>
      <c r="F2334" t="s">
        <v>8750</v>
      </c>
      <c r="G2334" t="s">
        <v>31552</v>
      </c>
      <c r="H2334" t="s">
        <v>163</v>
      </c>
      <c r="I2334" t="s">
        <v>78</v>
      </c>
      <c r="J2334" t="s">
        <v>135</v>
      </c>
      <c r="K2334" t="s">
        <v>22</v>
      </c>
      <c r="L2334" t="s">
        <v>136</v>
      </c>
      <c r="M2334" t="s">
        <v>8751</v>
      </c>
      <c r="N2334" t="s">
        <v>8752</v>
      </c>
      <c r="O2334">
        <v>1.121388888888889</v>
      </c>
      <c r="P2334">
        <v>0</v>
      </c>
      <c r="Q2334">
        <v>22</v>
      </c>
      <c r="R2334">
        <v>0</v>
      </c>
      <c r="S2334">
        <v>0</v>
      </c>
      <c r="T2334">
        <v>0</v>
      </c>
      <c r="U2334">
        <v>3</v>
      </c>
      <c r="V2334">
        <v>0</v>
      </c>
      <c r="W2334">
        <v>0</v>
      </c>
      <c r="X2334">
        <v>0</v>
      </c>
      <c r="Y2334">
        <v>6.3725724000000001</v>
      </c>
      <c r="Z2334">
        <v>0</v>
      </c>
      <c r="AA2334">
        <v>0</v>
      </c>
      <c r="AB2334">
        <v>0</v>
      </c>
      <c r="AC2334">
        <v>1.163767</v>
      </c>
      <c r="AD2334">
        <v>0</v>
      </c>
      <c r="AE2334">
        <v>0</v>
      </c>
      <c r="AF2334">
        <v>7.5363392999999999</v>
      </c>
    </row>
    <row r="2335" spans="1:32" x14ac:dyDescent="0.3">
      <c r="A2335">
        <v>2804706</v>
      </c>
      <c r="B2335">
        <v>1</v>
      </c>
      <c r="C2335" t="s">
        <v>83</v>
      </c>
      <c r="D2335" t="s">
        <v>123</v>
      </c>
      <c r="E2335" t="s">
        <v>8753</v>
      </c>
      <c r="F2335" t="s">
        <v>8754</v>
      </c>
      <c r="G2335" t="s">
        <v>31546</v>
      </c>
      <c r="H2335" t="s">
        <v>223</v>
      </c>
      <c r="I2335" t="s">
        <v>78</v>
      </c>
      <c r="J2335" t="s">
        <v>135</v>
      </c>
      <c r="K2335" t="s">
        <v>22</v>
      </c>
      <c r="L2335" t="s">
        <v>136</v>
      </c>
      <c r="M2335" t="s">
        <v>8755</v>
      </c>
      <c r="N2335" t="s">
        <v>8756</v>
      </c>
      <c r="O2335">
        <v>2.8783333333333334</v>
      </c>
      <c r="P2335">
        <v>0</v>
      </c>
      <c r="Q2335">
        <v>45</v>
      </c>
      <c r="R2335">
        <v>0</v>
      </c>
      <c r="S2335">
        <v>0</v>
      </c>
      <c r="T2335">
        <v>0</v>
      </c>
      <c r="U2335">
        <v>6</v>
      </c>
      <c r="V2335">
        <v>0</v>
      </c>
      <c r="W2335">
        <v>0</v>
      </c>
      <c r="X2335">
        <v>0</v>
      </c>
      <c r="Y2335">
        <v>33.69708</v>
      </c>
      <c r="Z2335">
        <v>0</v>
      </c>
      <c r="AA2335">
        <v>0</v>
      </c>
      <c r="AB2335">
        <v>0</v>
      </c>
      <c r="AC2335">
        <v>27.155443000000002</v>
      </c>
      <c r="AD2335">
        <v>0</v>
      </c>
      <c r="AE2335">
        <v>0</v>
      </c>
      <c r="AF2335">
        <v>60.852524000000003</v>
      </c>
    </row>
    <row r="2336" spans="1:32" x14ac:dyDescent="0.3">
      <c r="A2336">
        <v>2804580</v>
      </c>
      <c r="B2336">
        <v>1</v>
      </c>
      <c r="C2336" t="s">
        <v>83</v>
      </c>
      <c r="D2336" t="s">
        <v>130</v>
      </c>
      <c r="E2336" t="s">
        <v>5784</v>
      </c>
      <c r="F2336" t="s">
        <v>5785</v>
      </c>
      <c r="G2336" t="s">
        <v>31545</v>
      </c>
      <c r="H2336" t="s">
        <v>134</v>
      </c>
      <c r="I2336" t="s">
        <v>79</v>
      </c>
      <c r="J2336" t="s">
        <v>135</v>
      </c>
      <c r="K2336" t="s">
        <v>22</v>
      </c>
      <c r="L2336" t="s">
        <v>136</v>
      </c>
      <c r="M2336" t="s">
        <v>8757</v>
      </c>
      <c r="N2336" t="s">
        <v>8758</v>
      </c>
      <c r="O2336">
        <v>0.16138888888888889</v>
      </c>
      <c r="P2336">
        <v>0</v>
      </c>
      <c r="Q2336">
        <v>0</v>
      </c>
      <c r="R2336">
        <v>6</v>
      </c>
      <c r="S2336">
        <v>0</v>
      </c>
      <c r="T2336">
        <v>1</v>
      </c>
      <c r="U2336">
        <v>1</v>
      </c>
      <c r="V2336">
        <v>0</v>
      </c>
      <c r="W2336">
        <v>0</v>
      </c>
      <c r="X2336">
        <v>0</v>
      </c>
      <c r="Y2336">
        <v>0</v>
      </c>
      <c r="Z2336">
        <v>1.4780496000000001</v>
      </c>
      <c r="AA2336">
        <v>0</v>
      </c>
      <c r="AB2336">
        <v>2.0935876000000002</v>
      </c>
      <c r="AC2336">
        <v>1.1325080000000001</v>
      </c>
      <c r="AD2336">
        <v>0</v>
      </c>
      <c r="AE2336">
        <v>0</v>
      </c>
      <c r="AF2336">
        <v>4.7041453999999998</v>
      </c>
    </row>
    <row r="2337" spans="1:32" x14ac:dyDescent="0.3">
      <c r="A2337">
        <v>2804599</v>
      </c>
      <c r="B2337">
        <v>1</v>
      </c>
      <c r="C2337" t="s">
        <v>82</v>
      </c>
      <c r="D2337" t="s">
        <v>108</v>
      </c>
      <c r="E2337" t="s">
        <v>8759</v>
      </c>
      <c r="F2337" t="s">
        <v>8760</v>
      </c>
      <c r="G2337" t="s">
        <v>31546</v>
      </c>
      <c r="H2337" t="s">
        <v>223</v>
      </c>
      <c r="I2337" t="s">
        <v>78</v>
      </c>
      <c r="J2337" t="s">
        <v>135</v>
      </c>
      <c r="K2337" t="s">
        <v>22</v>
      </c>
      <c r="L2337" t="s">
        <v>136</v>
      </c>
      <c r="M2337" t="s">
        <v>8761</v>
      </c>
      <c r="N2337" t="s">
        <v>8762</v>
      </c>
      <c r="O2337">
        <v>1.673888888888889</v>
      </c>
      <c r="P2337">
        <v>0</v>
      </c>
      <c r="Q2337">
        <v>2</v>
      </c>
      <c r="R2337">
        <v>0</v>
      </c>
      <c r="S2337">
        <v>0</v>
      </c>
      <c r="T2337">
        <v>0</v>
      </c>
      <c r="U2337">
        <v>9</v>
      </c>
      <c r="V2337">
        <v>0</v>
      </c>
      <c r="W2337">
        <v>0</v>
      </c>
      <c r="X2337">
        <v>0</v>
      </c>
      <c r="Y2337">
        <v>0.41614952999999999</v>
      </c>
      <c r="Z2337">
        <v>0</v>
      </c>
      <c r="AA2337">
        <v>0</v>
      </c>
      <c r="AB2337">
        <v>0</v>
      </c>
      <c r="AC2337">
        <v>5.2288730000000001</v>
      </c>
      <c r="AD2337">
        <v>0</v>
      </c>
      <c r="AE2337">
        <v>0</v>
      </c>
      <c r="AF2337">
        <v>5.6450224000000002</v>
      </c>
    </row>
    <row r="2338" spans="1:32" x14ac:dyDescent="0.3">
      <c r="A2338">
        <v>2804467</v>
      </c>
      <c r="B2338">
        <v>1</v>
      </c>
      <c r="C2338" t="s">
        <v>82</v>
      </c>
      <c r="D2338" t="s">
        <v>84</v>
      </c>
      <c r="E2338" t="s">
        <v>8763</v>
      </c>
      <c r="F2338" t="s">
        <v>8764</v>
      </c>
      <c r="G2338" t="s">
        <v>31548</v>
      </c>
      <c r="H2338" t="s">
        <v>893</v>
      </c>
      <c r="I2338" t="s">
        <v>78</v>
      </c>
      <c r="J2338" t="s">
        <v>135</v>
      </c>
      <c r="K2338" t="s">
        <v>22</v>
      </c>
      <c r="L2338" t="s">
        <v>136</v>
      </c>
      <c r="M2338" t="s">
        <v>8765</v>
      </c>
      <c r="N2338" t="s">
        <v>8766</v>
      </c>
      <c r="O2338">
        <v>7.3802777777777777</v>
      </c>
      <c r="P2338">
        <v>0</v>
      </c>
      <c r="Q2338">
        <v>1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0.22778688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0.22778688</v>
      </c>
    </row>
    <row r="2339" spans="1:32" x14ac:dyDescent="0.3">
      <c r="A2339">
        <v>2804342</v>
      </c>
      <c r="B2339">
        <v>1</v>
      </c>
      <c r="C2339" t="s">
        <v>83</v>
      </c>
      <c r="D2339" t="s">
        <v>128</v>
      </c>
      <c r="E2339" t="s">
        <v>8767</v>
      </c>
      <c r="F2339" t="s">
        <v>8768</v>
      </c>
      <c r="G2339" t="s">
        <v>31551</v>
      </c>
      <c r="H2339" t="s">
        <v>672</v>
      </c>
      <c r="I2339" t="s">
        <v>79</v>
      </c>
      <c r="J2339" t="s">
        <v>135</v>
      </c>
      <c r="K2339" t="s">
        <v>22</v>
      </c>
      <c r="L2339" t="s">
        <v>136</v>
      </c>
      <c r="M2339" t="s">
        <v>8769</v>
      </c>
      <c r="N2339" t="s">
        <v>8770</v>
      </c>
      <c r="O2339">
        <v>7.7058333333333335</v>
      </c>
      <c r="P2339">
        <v>0</v>
      </c>
      <c r="Q2339">
        <v>1</v>
      </c>
      <c r="R2339">
        <v>0</v>
      </c>
      <c r="S2339">
        <v>0</v>
      </c>
      <c r="T2339">
        <v>0</v>
      </c>
      <c r="U2339">
        <v>38</v>
      </c>
      <c r="V2339">
        <v>0</v>
      </c>
      <c r="W2339">
        <v>0</v>
      </c>
      <c r="X2339">
        <v>0</v>
      </c>
      <c r="Y2339">
        <v>0.19384683999999999</v>
      </c>
      <c r="Z2339">
        <v>0</v>
      </c>
      <c r="AA2339">
        <v>0</v>
      </c>
      <c r="AB2339">
        <v>0</v>
      </c>
      <c r="AC2339">
        <v>388.48410000000001</v>
      </c>
      <c r="AD2339">
        <v>0</v>
      </c>
      <c r="AE2339">
        <v>0</v>
      </c>
      <c r="AF2339">
        <v>388.67795000000001</v>
      </c>
    </row>
    <row r="2340" spans="1:32" x14ac:dyDescent="0.3">
      <c r="A2340">
        <v>2804178</v>
      </c>
      <c r="B2340">
        <v>1</v>
      </c>
      <c r="C2340" t="s">
        <v>82</v>
      </c>
      <c r="D2340" t="s">
        <v>100</v>
      </c>
      <c r="E2340" t="s">
        <v>6454</v>
      </c>
      <c r="F2340" t="s">
        <v>6455</v>
      </c>
      <c r="G2340" t="s">
        <v>31550</v>
      </c>
      <c r="H2340" t="s">
        <v>380</v>
      </c>
      <c r="I2340" t="s">
        <v>78</v>
      </c>
      <c r="J2340" t="s">
        <v>135</v>
      </c>
      <c r="K2340" t="s">
        <v>22</v>
      </c>
      <c r="L2340" t="s">
        <v>136</v>
      </c>
      <c r="M2340" t="s">
        <v>8771</v>
      </c>
      <c r="N2340" t="s">
        <v>8772</v>
      </c>
      <c r="O2340">
        <v>1.4638888888888888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17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30.79081</v>
      </c>
      <c r="AD2340">
        <v>0</v>
      </c>
      <c r="AE2340">
        <v>0</v>
      </c>
      <c r="AF2340">
        <v>30.79081</v>
      </c>
    </row>
    <row r="2341" spans="1:32" x14ac:dyDescent="0.3">
      <c r="A2341">
        <v>2804201</v>
      </c>
      <c r="B2341">
        <v>1</v>
      </c>
      <c r="C2341" t="s">
        <v>82</v>
      </c>
      <c r="D2341" t="s">
        <v>92</v>
      </c>
      <c r="E2341" t="s">
        <v>8773</v>
      </c>
      <c r="F2341" t="s">
        <v>8774</v>
      </c>
      <c r="G2341" t="s">
        <v>31552</v>
      </c>
      <c r="H2341" t="s">
        <v>643</v>
      </c>
      <c r="I2341" t="s">
        <v>78</v>
      </c>
      <c r="J2341" t="s">
        <v>135</v>
      </c>
      <c r="K2341" t="s">
        <v>22</v>
      </c>
      <c r="L2341" t="s">
        <v>186</v>
      </c>
      <c r="M2341" t="s">
        <v>8775</v>
      </c>
      <c r="N2341" t="s">
        <v>8776</v>
      </c>
      <c r="O2341">
        <v>3.9819444444444443</v>
      </c>
      <c r="P2341">
        <v>0</v>
      </c>
      <c r="Q2341">
        <v>25</v>
      </c>
      <c r="R2341">
        <v>0</v>
      </c>
      <c r="S2341">
        <v>0</v>
      </c>
      <c r="T2341">
        <v>0</v>
      </c>
      <c r="U2341">
        <v>9</v>
      </c>
      <c r="V2341">
        <v>0</v>
      </c>
      <c r="W2341">
        <v>0</v>
      </c>
      <c r="X2341">
        <v>0</v>
      </c>
      <c r="Y2341">
        <v>38.895263999999997</v>
      </c>
      <c r="Z2341">
        <v>0</v>
      </c>
      <c r="AA2341">
        <v>0</v>
      </c>
      <c r="AB2341">
        <v>0</v>
      </c>
      <c r="AC2341">
        <v>25.286273999999999</v>
      </c>
      <c r="AD2341">
        <v>0</v>
      </c>
      <c r="AE2341">
        <v>0</v>
      </c>
      <c r="AF2341">
        <v>64.181529999999995</v>
      </c>
    </row>
    <row r="2342" spans="1:32" x14ac:dyDescent="0.3">
      <c r="A2342">
        <v>2804144</v>
      </c>
      <c r="B2342">
        <v>1</v>
      </c>
      <c r="C2342" t="s">
        <v>82</v>
      </c>
      <c r="D2342" t="s">
        <v>92</v>
      </c>
      <c r="E2342" t="s">
        <v>8777</v>
      </c>
      <c r="F2342" t="s">
        <v>8778</v>
      </c>
      <c r="G2342" t="s">
        <v>31546</v>
      </c>
      <c r="H2342" t="s">
        <v>145</v>
      </c>
      <c r="I2342" t="s">
        <v>78</v>
      </c>
      <c r="J2342" t="s">
        <v>135</v>
      </c>
      <c r="K2342" t="s">
        <v>22</v>
      </c>
      <c r="L2342" t="s">
        <v>136</v>
      </c>
      <c r="M2342" t="s">
        <v>8779</v>
      </c>
      <c r="N2342" t="s">
        <v>8780</v>
      </c>
      <c r="O2342">
        <v>4.5955555555555554</v>
      </c>
      <c r="P2342">
        <v>0</v>
      </c>
      <c r="Q2342">
        <v>11</v>
      </c>
      <c r="R2342">
        <v>0</v>
      </c>
      <c r="S2342">
        <v>0</v>
      </c>
      <c r="T2342">
        <v>0</v>
      </c>
      <c r="U2342">
        <v>10</v>
      </c>
      <c r="V2342">
        <v>0</v>
      </c>
      <c r="W2342">
        <v>0</v>
      </c>
      <c r="X2342">
        <v>0</v>
      </c>
      <c r="Y2342">
        <v>31.666014000000001</v>
      </c>
      <c r="Z2342">
        <v>0</v>
      </c>
      <c r="AA2342">
        <v>0</v>
      </c>
      <c r="AB2342">
        <v>0</v>
      </c>
      <c r="AC2342">
        <v>35.948193000000003</v>
      </c>
      <c r="AD2342">
        <v>0</v>
      </c>
      <c r="AE2342">
        <v>0</v>
      </c>
      <c r="AF2342">
        <v>67.614204000000001</v>
      </c>
    </row>
    <row r="2343" spans="1:32" x14ac:dyDescent="0.3">
      <c r="A2343">
        <v>2804146</v>
      </c>
      <c r="B2343">
        <v>2</v>
      </c>
      <c r="C2343" t="s">
        <v>82</v>
      </c>
      <c r="D2343" t="s">
        <v>91</v>
      </c>
      <c r="E2343" t="s">
        <v>8781</v>
      </c>
      <c r="F2343" t="s">
        <v>8782</v>
      </c>
      <c r="G2343" t="s">
        <v>31546</v>
      </c>
      <c r="H2343" t="s">
        <v>665</v>
      </c>
      <c r="I2343" t="s">
        <v>78</v>
      </c>
      <c r="J2343" t="s">
        <v>135</v>
      </c>
      <c r="K2343" t="s">
        <v>22</v>
      </c>
      <c r="L2343" t="s">
        <v>136</v>
      </c>
      <c r="M2343" t="s">
        <v>8783</v>
      </c>
      <c r="N2343" t="s">
        <v>8784</v>
      </c>
      <c r="O2343">
        <v>0.34972222222222221</v>
      </c>
      <c r="P2343">
        <v>0</v>
      </c>
      <c r="Q2343">
        <v>15</v>
      </c>
      <c r="R2343">
        <v>0</v>
      </c>
      <c r="S2343">
        <v>0</v>
      </c>
      <c r="T2343">
        <v>0</v>
      </c>
      <c r="U2343">
        <v>32</v>
      </c>
      <c r="V2343">
        <v>0</v>
      </c>
      <c r="W2343">
        <v>0</v>
      </c>
      <c r="X2343">
        <v>0</v>
      </c>
      <c r="Y2343">
        <v>3.7415389999999999</v>
      </c>
      <c r="Z2343">
        <v>0</v>
      </c>
      <c r="AA2343">
        <v>0</v>
      </c>
      <c r="AB2343">
        <v>0</v>
      </c>
      <c r="AC2343">
        <v>13.737349</v>
      </c>
      <c r="AD2343">
        <v>0</v>
      </c>
      <c r="AE2343">
        <v>0</v>
      </c>
      <c r="AF2343">
        <v>17.478888000000001</v>
      </c>
    </row>
    <row r="2344" spans="1:32" x14ac:dyDescent="0.3">
      <c r="A2344">
        <v>2804146</v>
      </c>
      <c r="B2344">
        <v>1</v>
      </c>
      <c r="C2344" t="s">
        <v>82</v>
      </c>
      <c r="D2344" t="s">
        <v>91</v>
      </c>
      <c r="E2344" t="s">
        <v>1369</v>
      </c>
      <c r="F2344" t="s">
        <v>985</v>
      </c>
      <c r="G2344" t="s">
        <v>31552</v>
      </c>
      <c r="H2344" t="s">
        <v>665</v>
      </c>
      <c r="I2344" t="s">
        <v>78</v>
      </c>
      <c r="J2344" t="s">
        <v>135</v>
      </c>
      <c r="K2344" t="s">
        <v>22</v>
      </c>
      <c r="L2344" t="s">
        <v>136</v>
      </c>
      <c r="M2344" t="s">
        <v>8785</v>
      </c>
      <c r="N2344" t="s">
        <v>8783</v>
      </c>
      <c r="O2344">
        <v>0.72833333333333339</v>
      </c>
      <c r="P2344">
        <v>0</v>
      </c>
      <c r="Q2344">
        <v>40</v>
      </c>
      <c r="R2344">
        <v>0</v>
      </c>
      <c r="S2344">
        <v>0</v>
      </c>
      <c r="T2344">
        <v>0</v>
      </c>
      <c r="U2344">
        <v>77</v>
      </c>
      <c r="V2344">
        <v>0</v>
      </c>
      <c r="W2344">
        <v>2</v>
      </c>
      <c r="X2344">
        <v>0</v>
      </c>
      <c r="Y2344">
        <v>14.337482</v>
      </c>
      <c r="Z2344">
        <v>0</v>
      </c>
      <c r="AA2344">
        <v>0</v>
      </c>
      <c r="AB2344">
        <v>0</v>
      </c>
      <c r="AC2344">
        <v>77.613389999999995</v>
      </c>
      <c r="AD2344">
        <v>0</v>
      </c>
      <c r="AE2344">
        <v>4.6264760000000003</v>
      </c>
      <c r="AF2344">
        <v>96.577349999999996</v>
      </c>
    </row>
    <row r="2345" spans="1:32" x14ac:dyDescent="0.3">
      <c r="A2345">
        <v>2804176</v>
      </c>
      <c r="B2345">
        <v>1</v>
      </c>
      <c r="C2345" t="s">
        <v>83</v>
      </c>
      <c r="D2345" t="s">
        <v>130</v>
      </c>
      <c r="E2345" t="s">
        <v>8142</v>
      </c>
      <c r="F2345" t="s">
        <v>8143</v>
      </c>
      <c r="G2345" t="s">
        <v>31545</v>
      </c>
      <c r="H2345" t="s">
        <v>134</v>
      </c>
      <c r="I2345" t="s">
        <v>79</v>
      </c>
      <c r="J2345" t="s">
        <v>135</v>
      </c>
      <c r="K2345" t="s">
        <v>22</v>
      </c>
      <c r="L2345" t="s">
        <v>136</v>
      </c>
      <c r="M2345" t="s">
        <v>8786</v>
      </c>
      <c r="N2345" t="s">
        <v>8787</v>
      </c>
      <c r="O2345">
        <v>0.61361111111111111</v>
      </c>
      <c r="P2345">
        <v>0</v>
      </c>
      <c r="Q2345">
        <v>0</v>
      </c>
      <c r="R2345">
        <v>0</v>
      </c>
      <c r="S2345">
        <v>0</v>
      </c>
      <c r="T2345">
        <v>8</v>
      </c>
      <c r="U2345">
        <v>65</v>
      </c>
      <c r="V2345">
        <v>12</v>
      </c>
      <c r="W2345">
        <v>44</v>
      </c>
      <c r="X2345">
        <v>0</v>
      </c>
      <c r="Y2345">
        <v>0</v>
      </c>
      <c r="Z2345">
        <v>0</v>
      </c>
      <c r="AA2345">
        <v>0</v>
      </c>
      <c r="AB2345">
        <v>79.878044000000003</v>
      </c>
      <c r="AC2345">
        <v>183.00897000000001</v>
      </c>
      <c r="AD2345">
        <v>714.15440000000001</v>
      </c>
      <c r="AE2345">
        <v>900.02704000000006</v>
      </c>
      <c r="AF2345">
        <v>1877.0685000000001</v>
      </c>
    </row>
    <row r="2346" spans="1:32" x14ac:dyDescent="0.3">
      <c r="A2346">
        <v>2804155</v>
      </c>
      <c r="B2346">
        <v>1</v>
      </c>
      <c r="C2346" t="s">
        <v>82</v>
      </c>
      <c r="D2346" t="s">
        <v>113</v>
      </c>
      <c r="E2346" t="s">
        <v>8788</v>
      </c>
      <c r="F2346" t="s">
        <v>8789</v>
      </c>
      <c r="G2346" t="s">
        <v>31551</v>
      </c>
      <c r="H2346" t="s">
        <v>624</v>
      </c>
      <c r="I2346" t="s">
        <v>79</v>
      </c>
      <c r="J2346" t="s">
        <v>135</v>
      </c>
      <c r="K2346" t="s">
        <v>22</v>
      </c>
      <c r="L2346" t="s">
        <v>136</v>
      </c>
      <c r="M2346" t="s">
        <v>8790</v>
      </c>
      <c r="N2346" t="s">
        <v>8791</v>
      </c>
      <c r="O2346">
        <v>3.1280555555555556</v>
      </c>
      <c r="P2346">
        <v>0</v>
      </c>
      <c r="Q2346">
        <v>152</v>
      </c>
      <c r="R2346">
        <v>0</v>
      </c>
      <c r="S2346">
        <v>6</v>
      </c>
      <c r="T2346">
        <v>0</v>
      </c>
      <c r="U2346">
        <v>23</v>
      </c>
      <c r="V2346">
        <v>0</v>
      </c>
      <c r="W2346">
        <v>0</v>
      </c>
      <c r="X2346">
        <v>0</v>
      </c>
      <c r="Y2346">
        <v>117.73913</v>
      </c>
      <c r="Z2346">
        <v>0</v>
      </c>
      <c r="AA2346">
        <v>3.1515011999999998</v>
      </c>
      <c r="AB2346">
        <v>0</v>
      </c>
      <c r="AC2346">
        <v>27.010590000000001</v>
      </c>
      <c r="AD2346">
        <v>0</v>
      </c>
      <c r="AE2346">
        <v>0</v>
      </c>
      <c r="AF2346">
        <v>147.90120999999999</v>
      </c>
    </row>
    <row r="2347" spans="1:32" x14ac:dyDescent="0.3">
      <c r="A2347">
        <v>2804041</v>
      </c>
      <c r="B2347">
        <v>1</v>
      </c>
      <c r="C2347" t="s">
        <v>83</v>
      </c>
      <c r="D2347" t="s">
        <v>115</v>
      </c>
      <c r="E2347" t="s">
        <v>3409</v>
      </c>
      <c r="F2347" t="s">
        <v>3410</v>
      </c>
      <c r="G2347" t="s">
        <v>31545</v>
      </c>
      <c r="H2347" t="s">
        <v>643</v>
      </c>
      <c r="I2347" t="s">
        <v>79</v>
      </c>
      <c r="J2347" t="s">
        <v>135</v>
      </c>
      <c r="K2347" t="s">
        <v>22</v>
      </c>
      <c r="L2347" t="s">
        <v>186</v>
      </c>
      <c r="M2347" t="s">
        <v>8792</v>
      </c>
      <c r="N2347" t="s">
        <v>8793</v>
      </c>
      <c r="O2347">
        <v>7.3994444444444447</v>
      </c>
      <c r="P2347">
        <v>1</v>
      </c>
      <c r="Q2347">
        <v>17</v>
      </c>
      <c r="R2347">
        <v>107</v>
      </c>
      <c r="S2347">
        <v>0</v>
      </c>
      <c r="T2347">
        <v>2</v>
      </c>
      <c r="U2347">
        <v>0</v>
      </c>
      <c r="V2347">
        <v>0</v>
      </c>
      <c r="W2347">
        <v>0</v>
      </c>
      <c r="X2347">
        <v>1.0185660999999999</v>
      </c>
      <c r="Y2347">
        <v>38.124985000000002</v>
      </c>
      <c r="Z2347">
        <v>151.75697</v>
      </c>
      <c r="AA2347">
        <v>0</v>
      </c>
      <c r="AB2347">
        <v>1.4185774</v>
      </c>
      <c r="AC2347">
        <v>0</v>
      </c>
      <c r="AD2347">
        <v>0</v>
      </c>
      <c r="AE2347">
        <v>0</v>
      </c>
      <c r="AF2347">
        <v>192.31909999999999</v>
      </c>
    </row>
    <row r="2348" spans="1:32" x14ac:dyDescent="0.3">
      <c r="A2348">
        <v>2804044</v>
      </c>
      <c r="B2348">
        <v>1</v>
      </c>
      <c r="C2348" t="s">
        <v>82</v>
      </c>
      <c r="D2348" t="s">
        <v>108</v>
      </c>
      <c r="E2348" t="s">
        <v>8794</v>
      </c>
      <c r="F2348" t="s">
        <v>8795</v>
      </c>
      <c r="G2348" t="s">
        <v>31546</v>
      </c>
      <c r="H2348" t="s">
        <v>223</v>
      </c>
      <c r="I2348" t="s">
        <v>78</v>
      </c>
      <c r="J2348" t="s">
        <v>135</v>
      </c>
      <c r="K2348" t="s">
        <v>22</v>
      </c>
      <c r="L2348" t="s">
        <v>136</v>
      </c>
      <c r="M2348" t="s">
        <v>8796</v>
      </c>
      <c r="N2348" t="s">
        <v>7817</v>
      </c>
      <c r="O2348">
        <v>3.2322222222222221</v>
      </c>
      <c r="P2348">
        <v>0</v>
      </c>
      <c r="Q2348">
        <v>0</v>
      </c>
      <c r="R2348">
        <v>0</v>
      </c>
      <c r="S2348">
        <v>4</v>
      </c>
      <c r="T2348">
        <v>0</v>
      </c>
      <c r="U2348">
        <v>4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5.3877272999999999</v>
      </c>
      <c r="AB2348">
        <v>0</v>
      </c>
      <c r="AC2348">
        <v>9.0830540000000006</v>
      </c>
      <c r="AD2348">
        <v>0</v>
      </c>
      <c r="AE2348">
        <v>0</v>
      </c>
      <c r="AF2348">
        <v>14.470781000000001</v>
      </c>
    </row>
    <row r="2349" spans="1:32" x14ac:dyDescent="0.3">
      <c r="A2349">
        <v>2804038</v>
      </c>
      <c r="B2349">
        <v>1</v>
      </c>
      <c r="C2349" t="s">
        <v>82</v>
      </c>
      <c r="D2349" t="s">
        <v>88</v>
      </c>
      <c r="E2349" t="s">
        <v>4093</v>
      </c>
      <c r="F2349" t="s">
        <v>4094</v>
      </c>
      <c r="G2349" t="s">
        <v>31552</v>
      </c>
      <c r="H2349" t="s">
        <v>145</v>
      </c>
      <c r="I2349" t="s">
        <v>78</v>
      </c>
      <c r="J2349" t="s">
        <v>248</v>
      </c>
      <c r="K2349" t="s">
        <v>22</v>
      </c>
      <c r="L2349" t="s">
        <v>136</v>
      </c>
      <c r="M2349" t="s">
        <v>8797</v>
      </c>
      <c r="N2349" t="s">
        <v>8798</v>
      </c>
      <c r="O2349">
        <v>4.7222222222222221E-2</v>
      </c>
      <c r="P2349">
        <v>0</v>
      </c>
      <c r="Q2349">
        <v>67</v>
      </c>
      <c r="R2349">
        <v>0</v>
      </c>
      <c r="S2349">
        <v>0</v>
      </c>
      <c r="T2349">
        <v>0</v>
      </c>
      <c r="U2349">
        <v>7</v>
      </c>
      <c r="V2349">
        <v>0</v>
      </c>
      <c r="W2349">
        <v>0</v>
      </c>
      <c r="X2349">
        <v>0</v>
      </c>
      <c r="Y2349">
        <v>0.28253131999999997</v>
      </c>
      <c r="Z2349">
        <v>0</v>
      </c>
      <c r="AA2349">
        <v>0</v>
      </c>
      <c r="AB2349">
        <v>0</v>
      </c>
      <c r="AC2349">
        <v>1.9987125000000001E-2</v>
      </c>
      <c r="AD2349">
        <v>0</v>
      </c>
      <c r="AE2349">
        <v>0</v>
      </c>
      <c r="AF2349">
        <v>0.30251845999999999</v>
      </c>
    </row>
    <row r="2350" spans="1:32" x14ac:dyDescent="0.3">
      <c r="A2350">
        <v>2804040</v>
      </c>
      <c r="B2350">
        <v>1</v>
      </c>
      <c r="C2350" t="s">
        <v>82</v>
      </c>
      <c r="D2350" t="s">
        <v>98</v>
      </c>
      <c r="E2350" t="s">
        <v>8799</v>
      </c>
      <c r="F2350" t="s">
        <v>8800</v>
      </c>
      <c r="G2350" t="s">
        <v>31551</v>
      </c>
      <c r="H2350" t="s">
        <v>643</v>
      </c>
      <c r="I2350" t="s">
        <v>79</v>
      </c>
      <c r="J2350" t="s">
        <v>135</v>
      </c>
      <c r="K2350" t="s">
        <v>22</v>
      </c>
      <c r="L2350" t="s">
        <v>186</v>
      </c>
      <c r="M2350" t="s">
        <v>8801</v>
      </c>
      <c r="N2350" t="s">
        <v>8802</v>
      </c>
      <c r="O2350">
        <v>0.62944444444444447</v>
      </c>
      <c r="P2350">
        <v>0</v>
      </c>
      <c r="Q2350">
        <v>680</v>
      </c>
      <c r="R2350">
        <v>0</v>
      </c>
      <c r="S2350">
        <v>0</v>
      </c>
      <c r="T2350">
        <v>0</v>
      </c>
      <c r="U2350">
        <v>62</v>
      </c>
      <c r="V2350">
        <v>0</v>
      </c>
      <c r="W2350">
        <v>1</v>
      </c>
      <c r="X2350">
        <v>0</v>
      </c>
      <c r="Y2350">
        <v>76.872085999999996</v>
      </c>
      <c r="Z2350">
        <v>0</v>
      </c>
      <c r="AA2350">
        <v>0</v>
      </c>
      <c r="AB2350">
        <v>0</v>
      </c>
      <c r="AC2350">
        <v>18.968402999999999</v>
      </c>
      <c r="AD2350">
        <v>0</v>
      </c>
      <c r="AE2350">
        <v>3.020448</v>
      </c>
      <c r="AF2350">
        <v>98.860929999999996</v>
      </c>
    </row>
    <row r="2351" spans="1:32" x14ac:dyDescent="0.3">
      <c r="A2351">
        <v>2804042</v>
      </c>
      <c r="B2351">
        <v>1</v>
      </c>
      <c r="C2351" t="s">
        <v>82</v>
      </c>
      <c r="D2351" t="s">
        <v>104</v>
      </c>
      <c r="E2351" t="s">
        <v>8803</v>
      </c>
      <c r="F2351" t="s">
        <v>8804</v>
      </c>
      <c r="G2351" t="s">
        <v>31552</v>
      </c>
      <c r="H2351" t="s">
        <v>648</v>
      </c>
      <c r="I2351" t="s">
        <v>78</v>
      </c>
      <c r="J2351" t="s">
        <v>135</v>
      </c>
      <c r="K2351" t="s">
        <v>22</v>
      </c>
      <c r="L2351" t="s">
        <v>186</v>
      </c>
      <c r="M2351" t="s">
        <v>8805</v>
      </c>
      <c r="N2351" t="s">
        <v>8806</v>
      </c>
      <c r="O2351">
        <v>3.9372222222222222</v>
      </c>
      <c r="P2351">
        <v>0</v>
      </c>
      <c r="Q2351">
        <v>283</v>
      </c>
      <c r="R2351">
        <v>0</v>
      </c>
      <c r="S2351">
        <v>0</v>
      </c>
      <c r="T2351">
        <v>0</v>
      </c>
      <c r="U2351">
        <v>84</v>
      </c>
      <c r="V2351">
        <v>0</v>
      </c>
      <c r="W2351">
        <v>0</v>
      </c>
      <c r="X2351">
        <v>0</v>
      </c>
      <c r="Y2351">
        <v>295.27791999999999</v>
      </c>
      <c r="Z2351">
        <v>0</v>
      </c>
      <c r="AA2351">
        <v>0</v>
      </c>
      <c r="AB2351">
        <v>0</v>
      </c>
      <c r="AC2351">
        <v>171.41951</v>
      </c>
      <c r="AD2351">
        <v>0</v>
      </c>
      <c r="AE2351">
        <v>0</v>
      </c>
      <c r="AF2351">
        <v>466.69745</v>
      </c>
    </row>
    <row r="2352" spans="1:32" x14ac:dyDescent="0.3">
      <c r="A2352">
        <v>2804012</v>
      </c>
      <c r="B2352">
        <v>1</v>
      </c>
      <c r="C2352" t="s">
        <v>83</v>
      </c>
      <c r="D2352" t="s">
        <v>128</v>
      </c>
      <c r="E2352" t="s">
        <v>8807</v>
      </c>
      <c r="F2352" t="s">
        <v>8808</v>
      </c>
      <c r="G2352" t="s">
        <v>31551</v>
      </c>
      <c r="H2352" t="s">
        <v>648</v>
      </c>
      <c r="I2352" t="s">
        <v>79</v>
      </c>
      <c r="J2352" t="s">
        <v>135</v>
      </c>
      <c r="K2352" t="s">
        <v>22</v>
      </c>
      <c r="L2352" t="s">
        <v>186</v>
      </c>
      <c r="M2352" t="s">
        <v>8809</v>
      </c>
      <c r="N2352" t="s">
        <v>8810</v>
      </c>
      <c r="O2352">
        <v>1.0225</v>
      </c>
      <c r="P2352">
        <v>0</v>
      </c>
      <c r="Q2352">
        <v>0</v>
      </c>
      <c r="R2352">
        <v>0</v>
      </c>
      <c r="S2352">
        <v>3</v>
      </c>
      <c r="T2352">
        <v>4</v>
      </c>
      <c r="U2352">
        <v>11</v>
      </c>
      <c r="V2352">
        <v>6</v>
      </c>
      <c r="W2352">
        <v>1</v>
      </c>
      <c r="X2352">
        <v>0</v>
      </c>
      <c r="Y2352">
        <v>0</v>
      </c>
      <c r="Z2352">
        <v>0</v>
      </c>
      <c r="AA2352">
        <v>0.39062419999999998</v>
      </c>
      <c r="AB2352">
        <v>57.494152</v>
      </c>
      <c r="AC2352">
        <v>6.9518630000000003</v>
      </c>
      <c r="AD2352">
        <v>282.35079999999999</v>
      </c>
      <c r="AE2352">
        <v>0.89948844999999999</v>
      </c>
      <c r="AF2352">
        <v>348.08694000000003</v>
      </c>
    </row>
    <row r="2353" spans="1:32" x14ac:dyDescent="0.3">
      <c r="A2353">
        <v>2804032</v>
      </c>
      <c r="B2353">
        <v>1</v>
      </c>
      <c r="C2353" t="s">
        <v>82</v>
      </c>
      <c r="D2353" t="s">
        <v>109</v>
      </c>
      <c r="E2353" t="s">
        <v>8811</v>
      </c>
      <c r="F2353" t="s">
        <v>8812</v>
      </c>
      <c r="G2353" t="s">
        <v>31545</v>
      </c>
      <c r="H2353" t="s">
        <v>648</v>
      </c>
      <c r="I2353" t="s">
        <v>79</v>
      </c>
      <c r="J2353" t="s">
        <v>135</v>
      </c>
      <c r="K2353" t="s">
        <v>22</v>
      </c>
      <c r="L2353" t="s">
        <v>186</v>
      </c>
      <c r="M2353" t="s">
        <v>8813</v>
      </c>
      <c r="N2353" t="s">
        <v>8814</v>
      </c>
      <c r="O2353">
        <v>6.0555555555555554</v>
      </c>
      <c r="P2353">
        <v>0</v>
      </c>
      <c r="Q2353">
        <v>483</v>
      </c>
      <c r="R2353">
        <v>0</v>
      </c>
      <c r="S2353">
        <v>3</v>
      </c>
      <c r="T2353">
        <v>9</v>
      </c>
      <c r="U2353">
        <v>27</v>
      </c>
      <c r="V2353">
        <v>0</v>
      </c>
      <c r="W2353">
        <v>0</v>
      </c>
      <c r="X2353">
        <v>0</v>
      </c>
      <c r="Y2353">
        <v>913.82763999999997</v>
      </c>
      <c r="Z2353">
        <v>0</v>
      </c>
      <c r="AA2353">
        <v>4.2319126000000002</v>
      </c>
      <c r="AB2353">
        <v>3110.0079999999998</v>
      </c>
      <c r="AC2353">
        <v>176.45776000000001</v>
      </c>
      <c r="AD2353">
        <v>0</v>
      </c>
      <c r="AE2353">
        <v>0</v>
      </c>
      <c r="AF2353">
        <v>4204.5254000000004</v>
      </c>
    </row>
    <row r="2354" spans="1:32" x14ac:dyDescent="0.3">
      <c r="A2354">
        <v>2803864</v>
      </c>
      <c r="B2354">
        <v>1</v>
      </c>
      <c r="C2354" t="s">
        <v>82</v>
      </c>
      <c r="D2354" t="s">
        <v>84</v>
      </c>
      <c r="E2354" t="s">
        <v>8815</v>
      </c>
      <c r="F2354" t="s">
        <v>8816</v>
      </c>
      <c r="G2354" t="s">
        <v>31548</v>
      </c>
      <c r="H2354" t="s">
        <v>333</v>
      </c>
      <c r="I2354" t="s">
        <v>78</v>
      </c>
      <c r="J2354" t="s">
        <v>135</v>
      </c>
      <c r="K2354" t="s">
        <v>22</v>
      </c>
      <c r="L2354" t="s">
        <v>136</v>
      </c>
      <c r="M2354" t="s">
        <v>8817</v>
      </c>
      <c r="N2354" t="s">
        <v>8818</v>
      </c>
      <c r="O2354">
        <v>4.6952777777777781</v>
      </c>
      <c r="P2354">
        <v>0</v>
      </c>
      <c r="Q2354">
        <v>16</v>
      </c>
      <c r="R2354">
        <v>0</v>
      </c>
      <c r="S2354">
        <v>0</v>
      </c>
      <c r="T2354">
        <v>0</v>
      </c>
      <c r="U2354">
        <v>9</v>
      </c>
      <c r="V2354">
        <v>0</v>
      </c>
      <c r="W2354">
        <v>0</v>
      </c>
      <c r="X2354">
        <v>0</v>
      </c>
      <c r="Y2354">
        <v>16.781825999999999</v>
      </c>
      <c r="Z2354">
        <v>0</v>
      </c>
      <c r="AA2354">
        <v>0</v>
      </c>
      <c r="AB2354">
        <v>0</v>
      </c>
      <c r="AC2354">
        <v>57.821719999999999</v>
      </c>
      <c r="AD2354">
        <v>0</v>
      </c>
      <c r="AE2354">
        <v>0</v>
      </c>
      <c r="AF2354">
        <v>74.603545999999994</v>
      </c>
    </row>
    <row r="2355" spans="1:32" x14ac:dyDescent="0.3">
      <c r="A2355">
        <v>2803755</v>
      </c>
      <c r="B2355">
        <v>1</v>
      </c>
      <c r="C2355" t="s">
        <v>83</v>
      </c>
      <c r="D2355" t="s">
        <v>123</v>
      </c>
      <c r="E2355" t="s">
        <v>8819</v>
      </c>
      <c r="F2355" t="s">
        <v>8820</v>
      </c>
      <c r="G2355" t="s">
        <v>31546</v>
      </c>
      <c r="H2355" t="s">
        <v>145</v>
      </c>
      <c r="I2355" t="s">
        <v>78</v>
      </c>
      <c r="J2355" t="s">
        <v>135</v>
      </c>
      <c r="K2355" t="s">
        <v>22</v>
      </c>
      <c r="L2355" t="s">
        <v>136</v>
      </c>
      <c r="M2355" t="s">
        <v>8821</v>
      </c>
      <c r="N2355" t="s">
        <v>8822</v>
      </c>
      <c r="O2355">
        <v>0.80611111111111111</v>
      </c>
      <c r="P2355">
        <v>0</v>
      </c>
      <c r="Q2355">
        <v>1</v>
      </c>
      <c r="R2355">
        <v>0</v>
      </c>
      <c r="S2355">
        <v>0</v>
      </c>
      <c r="T2355">
        <v>0</v>
      </c>
      <c r="U2355">
        <v>2</v>
      </c>
      <c r="V2355">
        <v>0</v>
      </c>
      <c r="W2355">
        <v>0</v>
      </c>
      <c r="X2355">
        <v>0</v>
      </c>
      <c r="Y2355">
        <v>9.6805810000000006E-2</v>
      </c>
      <c r="Z2355">
        <v>0</v>
      </c>
      <c r="AA2355">
        <v>0</v>
      </c>
      <c r="AB2355">
        <v>0</v>
      </c>
      <c r="AC2355">
        <v>1.4738020000000001</v>
      </c>
      <c r="AD2355">
        <v>0</v>
      </c>
      <c r="AE2355">
        <v>0</v>
      </c>
      <c r="AF2355">
        <v>1.5706078000000001</v>
      </c>
    </row>
    <row r="2356" spans="1:32" x14ac:dyDescent="0.3">
      <c r="A2356">
        <v>2803767</v>
      </c>
      <c r="B2356">
        <v>1</v>
      </c>
      <c r="C2356" t="s">
        <v>82</v>
      </c>
      <c r="D2356" t="s">
        <v>104</v>
      </c>
      <c r="E2356" t="s">
        <v>8823</v>
      </c>
      <c r="F2356" t="s">
        <v>8824</v>
      </c>
      <c r="G2356" t="s">
        <v>31546</v>
      </c>
      <c r="H2356" t="s">
        <v>223</v>
      </c>
      <c r="I2356" t="s">
        <v>78</v>
      </c>
      <c r="J2356" t="s">
        <v>135</v>
      </c>
      <c r="K2356" t="s">
        <v>22</v>
      </c>
      <c r="L2356" t="s">
        <v>136</v>
      </c>
      <c r="M2356" t="s">
        <v>8825</v>
      </c>
      <c r="N2356" t="s">
        <v>8826</v>
      </c>
      <c r="O2356">
        <v>1.0525</v>
      </c>
      <c r="P2356">
        <v>0</v>
      </c>
      <c r="Q2356">
        <v>152</v>
      </c>
      <c r="R2356">
        <v>0</v>
      </c>
      <c r="S2356">
        <v>0</v>
      </c>
      <c r="T2356">
        <v>0</v>
      </c>
      <c r="U2356">
        <v>15</v>
      </c>
      <c r="V2356">
        <v>0</v>
      </c>
      <c r="W2356">
        <v>1</v>
      </c>
      <c r="X2356">
        <v>0</v>
      </c>
      <c r="Y2356">
        <v>35.541378000000002</v>
      </c>
      <c r="Z2356">
        <v>0</v>
      </c>
      <c r="AA2356">
        <v>0</v>
      </c>
      <c r="AB2356">
        <v>0</v>
      </c>
      <c r="AC2356">
        <v>4.9262819999999996</v>
      </c>
      <c r="AD2356">
        <v>0</v>
      </c>
      <c r="AE2356">
        <v>7.3005443000000003</v>
      </c>
      <c r="AF2356">
        <v>47.768208000000001</v>
      </c>
    </row>
    <row r="2357" spans="1:32" x14ac:dyDescent="0.3">
      <c r="A2357">
        <v>2803610</v>
      </c>
      <c r="B2357">
        <v>1</v>
      </c>
      <c r="C2357" t="s">
        <v>82</v>
      </c>
      <c r="D2357" t="s">
        <v>107</v>
      </c>
      <c r="E2357" t="s">
        <v>4142</v>
      </c>
      <c r="F2357" t="s">
        <v>4143</v>
      </c>
      <c r="G2357" t="s">
        <v>31548</v>
      </c>
      <c r="H2357" t="s">
        <v>311</v>
      </c>
      <c r="I2357" t="s">
        <v>78</v>
      </c>
      <c r="J2357" t="s">
        <v>135</v>
      </c>
      <c r="K2357" t="s">
        <v>22</v>
      </c>
      <c r="L2357" t="s">
        <v>136</v>
      </c>
      <c r="M2357" t="s">
        <v>8827</v>
      </c>
      <c r="N2357" t="s">
        <v>8828</v>
      </c>
      <c r="O2357">
        <v>1.4941666666666666</v>
      </c>
      <c r="P2357">
        <v>0</v>
      </c>
      <c r="Q2357">
        <v>1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0.50512999999999997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0.50512999999999997</v>
      </c>
    </row>
    <row r="2358" spans="1:32" x14ac:dyDescent="0.3">
      <c r="A2358">
        <v>2803618</v>
      </c>
      <c r="B2358">
        <v>1</v>
      </c>
      <c r="C2358" t="s">
        <v>82</v>
      </c>
      <c r="D2358" t="s">
        <v>94</v>
      </c>
      <c r="E2358" t="s">
        <v>8829</v>
      </c>
      <c r="F2358" t="s">
        <v>8830</v>
      </c>
      <c r="G2358" t="s">
        <v>31548</v>
      </c>
      <c r="H2358" t="s">
        <v>893</v>
      </c>
      <c r="I2358" t="s">
        <v>78</v>
      </c>
      <c r="J2358" t="s">
        <v>135</v>
      </c>
      <c r="K2358" t="s">
        <v>22</v>
      </c>
      <c r="L2358" t="s">
        <v>136</v>
      </c>
      <c r="M2358" t="s">
        <v>8831</v>
      </c>
      <c r="N2358" t="s">
        <v>8832</v>
      </c>
      <c r="O2358">
        <v>3.1108333333333333</v>
      </c>
      <c r="P2358">
        <v>0</v>
      </c>
      <c r="Q2358">
        <v>7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3.1309309999999999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3.1309309999999999</v>
      </c>
    </row>
    <row r="2359" spans="1:32" x14ac:dyDescent="0.3">
      <c r="A2359">
        <v>2803507</v>
      </c>
      <c r="B2359">
        <v>2</v>
      </c>
      <c r="C2359" t="s">
        <v>82</v>
      </c>
      <c r="D2359" t="s">
        <v>98</v>
      </c>
      <c r="E2359" t="s">
        <v>2774</v>
      </c>
      <c r="F2359" t="s">
        <v>2775</v>
      </c>
      <c r="G2359" t="s">
        <v>31552</v>
      </c>
      <c r="H2359" t="s">
        <v>2229</v>
      </c>
      <c r="I2359" t="s">
        <v>78</v>
      </c>
      <c r="J2359" t="s">
        <v>135</v>
      </c>
      <c r="K2359" t="s">
        <v>22</v>
      </c>
      <c r="L2359" t="s">
        <v>136</v>
      </c>
      <c r="M2359" t="s">
        <v>5982</v>
      </c>
      <c r="N2359" t="s">
        <v>8833</v>
      </c>
      <c r="O2359">
        <v>0.77</v>
      </c>
      <c r="P2359">
        <v>0</v>
      </c>
      <c r="Q2359">
        <v>962</v>
      </c>
      <c r="R2359">
        <v>0</v>
      </c>
      <c r="S2359">
        <v>0</v>
      </c>
      <c r="T2359">
        <v>0</v>
      </c>
      <c r="U2359">
        <v>56</v>
      </c>
      <c r="V2359">
        <v>0</v>
      </c>
      <c r="W2359">
        <v>0</v>
      </c>
      <c r="X2359">
        <v>0</v>
      </c>
      <c r="Y2359">
        <v>228.77851999999999</v>
      </c>
      <c r="Z2359">
        <v>0</v>
      </c>
      <c r="AA2359">
        <v>0</v>
      </c>
      <c r="AB2359">
        <v>0</v>
      </c>
      <c r="AC2359">
        <v>29.539992999999999</v>
      </c>
      <c r="AD2359">
        <v>0</v>
      </c>
      <c r="AE2359">
        <v>0</v>
      </c>
      <c r="AF2359">
        <v>258.31849999999997</v>
      </c>
    </row>
    <row r="2360" spans="1:32" x14ac:dyDescent="0.3">
      <c r="A2360">
        <v>2803411</v>
      </c>
      <c r="B2360">
        <v>1</v>
      </c>
      <c r="C2360" t="s">
        <v>83</v>
      </c>
      <c r="D2360" t="s">
        <v>115</v>
      </c>
      <c r="E2360" t="s">
        <v>8697</v>
      </c>
      <c r="F2360" t="s">
        <v>8698</v>
      </c>
      <c r="G2360" t="s">
        <v>31548</v>
      </c>
      <c r="H2360" t="s">
        <v>893</v>
      </c>
      <c r="I2360" t="s">
        <v>78</v>
      </c>
      <c r="J2360" t="s">
        <v>135</v>
      </c>
      <c r="K2360" t="s">
        <v>22</v>
      </c>
      <c r="L2360" t="s">
        <v>136</v>
      </c>
      <c r="M2360" t="s">
        <v>8834</v>
      </c>
      <c r="N2360" t="s">
        <v>8835</v>
      </c>
      <c r="O2360">
        <v>1.106111111111111</v>
      </c>
      <c r="P2360">
        <v>0</v>
      </c>
      <c r="Q2360">
        <v>11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1.3398268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1.3398268</v>
      </c>
    </row>
    <row r="2361" spans="1:32" x14ac:dyDescent="0.3">
      <c r="A2361">
        <v>2803416</v>
      </c>
      <c r="B2361">
        <v>1</v>
      </c>
      <c r="C2361" t="s">
        <v>83</v>
      </c>
      <c r="D2361" t="s">
        <v>117</v>
      </c>
      <c r="E2361" t="s">
        <v>8031</v>
      </c>
      <c r="F2361" t="s">
        <v>8032</v>
      </c>
      <c r="G2361" t="s">
        <v>31551</v>
      </c>
      <c r="H2361" t="s">
        <v>672</v>
      </c>
      <c r="I2361" t="s">
        <v>79</v>
      </c>
      <c r="J2361" t="s">
        <v>135</v>
      </c>
      <c r="K2361" t="s">
        <v>22</v>
      </c>
      <c r="L2361" t="s">
        <v>136</v>
      </c>
      <c r="M2361" t="s">
        <v>8836</v>
      </c>
      <c r="N2361" t="s">
        <v>8837</v>
      </c>
      <c r="O2361">
        <v>1.4441666666666666</v>
      </c>
      <c r="P2361">
        <v>0</v>
      </c>
      <c r="Q2361">
        <v>69</v>
      </c>
      <c r="R2361">
        <v>0</v>
      </c>
      <c r="S2361">
        <v>3</v>
      </c>
      <c r="T2361">
        <v>0</v>
      </c>
      <c r="U2361">
        <v>6</v>
      </c>
      <c r="V2361">
        <v>0</v>
      </c>
      <c r="W2361">
        <v>0</v>
      </c>
      <c r="X2361">
        <v>0</v>
      </c>
      <c r="Y2361">
        <v>6.5061115999999997</v>
      </c>
      <c r="Z2361">
        <v>0</v>
      </c>
      <c r="AA2361">
        <v>0</v>
      </c>
      <c r="AB2361">
        <v>0</v>
      </c>
      <c r="AC2361">
        <v>6.0839716000000002E-2</v>
      </c>
      <c r="AD2361">
        <v>0</v>
      </c>
      <c r="AE2361">
        <v>0</v>
      </c>
      <c r="AF2361">
        <v>6.5669513000000004</v>
      </c>
    </row>
    <row r="2362" spans="1:32" x14ac:dyDescent="0.3">
      <c r="A2362">
        <v>2803401</v>
      </c>
      <c r="B2362">
        <v>1</v>
      </c>
      <c r="C2362" t="s">
        <v>82</v>
      </c>
      <c r="D2362" t="s">
        <v>96</v>
      </c>
      <c r="E2362" t="s">
        <v>8838</v>
      </c>
      <c r="F2362" t="s">
        <v>8839</v>
      </c>
      <c r="G2362" t="s">
        <v>31552</v>
      </c>
      <c r="H2362" t="s">
        <v>665</v>
      </c>
      <c r="I2362" t="s">
        <v>78</v>
      </c>
      <c r="J2362" t="s">
        <v>135</v>
      </c>
      <c r="K2362" t="s">
        <v>22</v>
      </c>
      <c r="L2362" t="s">
        <v>136</v>
      </c>
      <c r="M2362" t="s">
        <v>8840</v>
      </c>
      <c r="N2362" t="s">
        <v>8841</v>
      </c>
      <c r="O2362">
        <v>0.6086111111111111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107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58.562137999999997</v>
      </c>
      <c r="AD2362">
        <v>0</v>
      </c>
      <c r="AE2362">
        <v>0</v>
      </c>
      <c r="AF2362">
        <v>58.562137999999997</v>
      </c>
    </row>
    <row r="2363" spans="1:32" x14ac:dyDescent="0.3">
      <c r="A2363">
        <v>2803369</v>
      </c>
      <c r="B2363">
        <v>1</v>
      </c>
      <c r="C2363" t="s">
        <v>82</v>
      </c>
      <c r="D2363" t="s">
        <v>100</v>
      </c>
      <c r="E2363" t="s">
        <v>4553</v>
      </c>
      <c r="F2363" t="s">
        <v>4554</v>
      </c>
      <c r="G2363" t="s">
        <v>31548</v>
      </c>
      <c r="H2363" t="s">
        <v>311</v>
      </c>
      <c r="I2363" t="s">
        <v>78</v>
      </c>
      <c r="J2363" t="s">
        <v>135</v>
      </c>
      <c r="K2363" t="s">
        <v>22</v>
      </c>
      <c r="L2363" t="s">
        <v>136</v>
      </c>
      <c r="M2363" t="s">
        <v>8842</v>
      </c>
      <c r="N2363" t="s">
        <v>8843</v>
      </c>
      <c r="O2363">
        <v>2.7825000000000002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56.224032999999999</v>
      </c>
      <c r="AD2363">
        <v>0</v>
      </c>
      <c r="AE2363">
        <v>0</v>
      </c>
      <c r="AF2363">
        <v>56.224032999999999</v>
      </c>
    </row>
    <row r="2364" spans="1:32" x14ac:dyDescent="0.3">
      <c r="A2364">
        <v>2803367</v>
      </c>
      <c r="B2364">
        <v>1</v>
      </c>
      <c r="C2364" t="s">
        <v>82</v>
      </c>
      <c r="D2364" t="s">
        <v>95</v>
      </c>
      <c r="E2364" t="s">
        <v>8844</v>
      </c>
      <c r="F2364" t="s">
        <v>8845</v>
      </c>
      <c r="G2364" t="s">
        <v>31546</v>
      </c>
      <c r="H2364" t="s">
        <v>223</v>
      </c>
      <c r="I2364" t="s">
        <v>78</v>
      </c>
      <c r="J2364" t="s">
        <v>135</v>
      </c>
      <c r="K2364" t="s">
        <v>22</v>
      </c>
      <c r="L2364" t="s">
        <v>136</v>
      </c>
      <c r="M2364" t="s">
        <v>8846</v>
      </c>
      <c r="N2364" t="s">
        <v>8847</v>
      </c>
      <c r="O2364">
        <v>3.3672222222222223</v>
      </c>
      <c r="P2364">
        <v>0</v>
      </c>
      <c r="Q2364">
        <v>143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101.45076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101.45076</v>
      </c>
    </row>
    <row r="2365" spans="1:32" x14ac:dyDescent="0.3">
      <c r="A2365">
        <v>2803219</v>
      </c>
      <c r="B2365">
        <v>1</v>
      </c>
      <c r="C2365" t="s">
        <v>83</v>
      </c>
      <c r="D2365" t="s">
        <v>120</v>
      </c>
      <c r="E2365" t="s">
        <v>8848</v>
      </c>
      <c r="F2365" t="s">
        <v>8849</v>
      </c>
      <c r="G2365" t="s">
        <v>31548</v>
      </c>
      <c r="H2365" t="s">
        <v>333</v>
      </c>
      <c r="I2365" t="s">
        <v>78</v>
      </c>
      <c r="J2365" t="s">
        <v>135</v>
      </c>
      <c r="K2365" t="s">
        <v>22</v>
      </c>
      <c r="L2365" t="s">
        <v>136</v>
      </c>
      <c r="M2365" t="s">
        <v>8850</v>
      </c>
      <c r="N2365" t="s">
        <v>8851</v>
      </c>
      <c r="O2365">
        <v>3.3002777777777776</v>
      </c>
      <c r="P2365">
        <v>0</v>
      </c>
      <c r="Q2365">
        <v>1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0.45814589999999999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0.45814589999999999</v>
      </c>
    </row>
    <row r="2366" spans="1:32" x14ac:dyDescent="0.3">
      <c r="A2366">
        <v>2803200</v>
      </c>
      <c r="B2366">
        <v>1</v>
      </c>
      <c r="C2366" t="s">
        <v>82</v>
      </c>
      <c r="D2366" t="s">
        <v>108</v>
      </c>
      <c r="E2366" t="s">
        <v>8852</v>
      </c>
      <c r="F2366" t="s">
        <v>8853</v>
      </c>
      <c r="G2366" t="s">
        <v>31545</v>
      </c>
      <c r="H2366" t="s">
        <v>643</v>
      </c>
      <c r="I2366" t="s">
        <v>79</v>
      </c>
      <c r="J2366" t="s">
        <v>135</v>
      </c>
      <c r="K2366" t="s">
        <v>22</v>
      </c>
      <c r="L2366" t="s">
        <v>186</v>
      </c>
      <c r="M2366" t="s">
        <v>8854</v>
      </c>
      <c r="N2366" t="s">
        <v>8855</v>
      </c>
      <c r="O2366">
        <v>7.0194444444444448</v>
      </c>
      <c r="P2366">
        <v>2</v>
      </c>
      <c r="Q2366">
        <v>340</v>
      </c>
      <c r="R2366">
        <v>10</v>
      </c>
      <c r="S2366">
        <v>276</v>
      </c>
      <c r="T2366">
        <v>2</v>
      </c>
      <c r="U2366">
        <v>125</v>
      </c>
      <c r="V2366">
        <v>0</v>
      </c>
      <c r="W2366">
        <v>0</v>
      </c>
      <c r="X2366">
        <v>36.151240000000001</v>
      </c>
      <c r="Y2366">
        <v>146.18304000000001</v>
      </c>
      <c r="Z2366">
        <v>51.747031999999997</v>
      </c>
      <c r="AA2366">
        <v>271.51242000000002</v>
      </c>
      <c r="AB2366">
        <v>13.443852</v>
      </c>
      <c r="AC2366">
        <v>442.44099999999997</v>
      </c>
      <c r="AD2366">
        <v>0</v>
      </c>
      <c r="AE2366">
        <v>0</v>
      </c>
      <c r="AF2366">
        <v>961.47860000000003</v>
      </c>
    </row>
    <row r="2367" spans="1:32" x14ac:dyDescent="0.3">
      <c r="A2367">
        <v>2803144</v>
      </c>
      <c r="B2367">
        <v>2</v>
      </c>
      <c r="C2367" t="s">
        <v>82</v>
      </c>
      <c r="D2367" t="s">
        <v>113</v>
      </c>
      <c r="E2367" t="s">
        <v>8856</v>
      </c>
      <c r="F2367" t="s">
        <v>8857</v>
      </c>
      <c r="G2367" t="s">
        <v>31549</v>
      </c>
      <c r="H2367" t="s">
        <v>672</v>
      </c>
      <c r="I2367" t="s">
        <v>79</v>
      </c>
      <c r="J2367" t="s">
        <v>135</v>
      </c>
      <c r="K2367" t="s">
        <v>22</v>
      </c>
      <c r="L2367" t="s">
        <v>136</v>
      </c>
      <c r="M2367" t="s">
        <v>6017</v>
      </c>
      <c r="N2367" t="s">
        <v>8858</v>
      </c>
      <c r="O2367">
        <v>0.79749999999999999</v>
      </c>
      <c r="P2367">
        <v>1</v>
      </c>
      <c r="Q2367">
        <v>2282</v>
      </c>
      <c r="R2367">
        <v>2</v>
      </c>
      <c r="S2367">
        <v>204</v>
      </c>
      <c r="T2367">
        <v>3</v>
      </c>
      <c r="U2367">
        <v>308</v>
      </c>
      <c r="V2367">
        <v>0</v>
      </c>
      <c r="W2367">
        <v>0</v>
      </c>
      <c r="X2367">
        <v>0.16160835000000001</v>
      </c>
      <c r="Y2367">
        <v>519.52340000000004</v>
      </c>
      <c r="Z2367">
        <v>1.1683854</v>
      </c>
      <c r="AA2367">
        <v>55.737704999999998</v>
      </c>
      <c r="AB2367">
        <v>31.35989</v>
      </c>
      <c r="AC2367">
        <v>158.04114000000001</v>
      </c>
      <c r="AD2367">
        <v>0</v>
      </c>
      <c r="AE2367">
        <v>0</v>
      </c>
      <c r="AF2367">
        <v>765.99207000000001</v>
      </c>
    </row>
    <row r="2368" spans="1:32" x14ac:dyDescent="0.3">
      <c r="A2368">
        <v>2802982</v>
      </c>
      <c r="B2368">
        <v>1</v>
      </c>
      <c r="C2368" t="s">
        <v>82</v>
      </c>
      <c r="D2368" t="s">
        <v>105</v>
      </c>
      <c r="E2368" t="s">
        <v>4232</v>
      </c>
      <c r="F2368" t="s">
        <v>4233</v>
      </c>
      <c r="G2368" t="s">
        <v>31546</v>
      </c>
      <c r="H2368" t="s">
        <v>223</v>
      </c>
      <c r="I2368" t="s">
        <v>78</v>
      </c>
      <c r="J2368" t="s">
        <v>135</v>
      </c>
      <c r="K2368" t="s">
        <v>22</v>
      </c>
      <c r="L2368" t="s">
        <v>136</v>
      </c>
      <c r="M2368" t="s">
        <v>8859</v>
      </c>
      <c r="N2368" t="s">
        <v>8860</v>
      </c>
      <c r="O2368">
        <v>0.89083333333333337</v>
      </c>
      <c r="P2368">
        <v>0</v>
      </c>
      <c r="Q2368">
        <v>98</v>
      </c>
      <c r="R2368">
        <v>0</v>
      </c>
      <c r="S2368">
        <v>0</v>
      </c>
      <c r="T2368">
        <v>0</v>
      </c>
      <c r="U2368">
        <v>3</v>
      </c>
      <c r="V2368">
        <v>0</v>
      </c>
      <c r="W2368">
        <v>0</v>
      </c>
      <c r="X2368">
        <v>0</v>
      </c>
      <c r="Y2368">
        <v>29.481497000000001</v>
      </c>
      <c r="Z2368">
        <v>0</v>
      </c>
      <c r="AA2368">
        <v>0</v>
      </c>
      <c r="AB2368">
        <v>0</v>
      </c>
      <c r="AC2368">
        <v>1.2656649</v>
      </c>
      <c r="AD2368">
        <v>0</v>
      </c>
      <c r="AE2368">
        <v>0</v>
      </c>
      <c r="AF2368">
        <v>30.747160000000001</v>
      </c>
    </row>
    <row r="2369" spans="1:32" x14ac:dyDescent="0.3">
      <c r="A2369">
        <v>2803002</v>
      </c>
      <c r="B2369">
        <v>1</v>
      </c>
      <c r="C2369" t="s">
        <v>82</v>
      </c>
      <c r="D2369" t="s">
        <v>106</v>
      </c>
      <c r="E2369" t="s">
        <v>8213</v>
      </c>
      <c r="F2369" t="s">
        <v>8214</v>
      </c>
      <c r="G2369" t="s">
        <v>31546</v>
      </c>
      <c r="H2369" t="s">
        <v>223</v>
      </c>
      <c r="I2369" t="s">
        <v>78</v>
      </c>
      <c r="J2369" t="s">
        <v>135</v>
      </c>
      <c r="K2369" t="s">
        <v>22</v>
      </c>
      <c r="L2369" t="s">
        <v>136</v>
      </c>
      <c r="M2369" t="s">
        <v>8861</v>
      </c>
      <c r="N2369" t="s">
        <v>8862</v>
      </c>
      <c r="O2369">
        <v>1.0627777777777778</v>
      </c>
      <c r="P2369">
        <v>0</v>
      </c>
      <c r="Q2369">
        <v>216</v>
      </c>
      <c r="R2369">
        <v>0</v>
      </c>
      <c r="S2369">
        <v>0</v>
      </c>
      <c r="T2369">
        <v>0</v>
      </c>
      <c r="U2369">
        <v>11</v>
      </c>
      <c r="V2369">
        <v>0</v>
      </c>
      <c r="W2369">
        <v>0</v>
      </c>
      <c r="X2369">
        <v>0</v>
      </c>
      <c r="Y2369">
        <v>69.249435000000005</v>
      </c>
      <c r="Z2369">
        <v>0</v>
      </c>
      <c r="AA2369">
        <v>0</v>
      </c>
      <c r="AB2369">
        <v>0</v>
      </c>
      <c r="AC2369">
        <v>12.295875000000001</v>
      </c>
      <c r="AD2369">
        <v>0</v>
      </c>
      <c r="AE2369">
        <v>0</v>
      </c>
      <c r="AF2369">
        <v>81.545310000000001</v>
      </c>
    </row>
    <row r="2370" spans="1:32" x14ac:dyDescent="0.3">
      <c r="A2370">
        <v>2802963</v>
      </c>
      <c r="B2370">
        <v>2</v>
      </c>
      <c r="C2370" t="s">
        <v>82</v>
      </c>
      <c r="D2370" t="s">
        <v>87</v>
      </c>
      <c r="E2370" t="s">
        <v>1244</v>
      </c>
      <c r="F2370" t="s">
        <v>1245</v>
      </c>
      <c r="G2370" t="s">
        <v>31552</v>
      </c>
      <c r="H2370" t="s">
        <v>223</v>
      </c>
      <c r="I2370" t="s">
        <v>78</v>
      </c>
      <c r="J2370" t="s">
        <v>135</v>
      </c>
      <c r="K2370" t="s">
        <v>22</v>
      </c>
      <c r="L2370" t="s">
        <v>136</v>
      </c>
      <c r="M2370" t="s">
        <v>4122</v>
      </c>
      <c r="N2370" t="s">
        <v>8863</v>
      </c>
      <c r="O2370">
        <v>0.14222222222222222</v>
      </c>
      <c r="P2370">
        <v>0</v>
      </c>
      <c r="Q2370">
        <v>947</v>
      </c>
      <c r="R2370">
        <v>0</v>
      </c>
      <c r="S2370">
        <v>0</v>
      </c>
      <c r="T2370">
        <v>0</v>
      </c>
      <c r="U2370">
        <v>47</v>
      </c>
      <c r="V2370">
        <v>0</v>
      </c>
      <c r="W2370">
        <v>0</v>
      </c>
      <c r="X2370">
        <v>0</v>
      </c>
      <c r="Y2370">
        <v>41.532699999999998</v>
      </c>
      <c r="Z2370">
        <v>0</v>
      </c>
      <c r="AA2370">
        <v>0</v>
      </c>
      <c r="AB2370">
        <v>0</v>
      </c>
      <c r="AC2370">
        <v>6.1224774999999996</v>
      </c>
      <c r="AD2370">
        <v>0</v>
      </c>
      <c r="AE2370">
        <v>0</v>
      </c>
      <c r="AF2370">
        <v>47.655174000000002</v>
      </c>
    </row>
    <row r="2371" spans="1:32" x14ac:dyDescent="0.3">
      <c r="A2371">
        <v>2802817</v>
      </c>
      <c r="B2371">
        <v>1</v>
      </c>
      <c r="C2371" t="s">
        <v>82</v>
      </c>
      <c r="D2371" t="s">
        <v>84</v>
      </c>
      <c r="E2371" t="s">
        <v>8864</v>
      </c>
      <c r="F2371" t="s">
        <v>8865</v>
      </c>
      <c r="G2371" t="s">
        <v>31551</v>
      </c>
      <c r="H2371" t="s">
        <v>145</v>
      </c>
      <c r="I2371" t="s">
        <v>79</v>
      </c>
      <c r="J2371" t="s">
        <v>135</v>
      </c>
      <c r="K2371" t="s">
        <v>22</v>
      </c>
      <c r="L2371" t="s">
        <v>136</v>
      </c>
      <c r="M2371" t="s">
        <v>8866</v>
      </c>
      <c r="N2371" t="s">
        <v>8867</v>
      </c>
      <c r="O2371">
        <v>0.98527777777777781</v>
      </c>
      <c r="P2371">
        <v>0</v>
      </c>
      <c r="Q2371">
        <v>151</v>
      </c>
      <c r="R2371">
        <v>0</v>
      </c>
      <c r="S2371">
        <v>1</v>
      </c>
      <c r="T2371">
        <v>1</v>
      </c>
      <c r="U2371">
        <v>11</v>
      </c>
      <c r="V2371">
        <v>0</v>
      </c>
      <c r="W2371">
        <v>0</v>
      </c>
      <c r="X2371">
        <v>0</v>
      </c>
      <c r="Y2371">
        <v>31.013207999999999</v>
      </c>
      <c r="Z2371">
        <v>0</v>
      </c>
      <c r="AA2371">
        <v>3.7396810000000002E-5</v>
      </c>
      <c r="AB2371">
        <v>9.3969860000000002E-2</v>
      </c>
      <c r="AC2371">
        <v>15.021706</v>
      </c>
      <c r="AD2371">
        <v>0</v>
      </c>
      <c r="AE2371">
        <v>0</v>
      </c>
      <c r="AF2371">
        <v>46.128920000000001</v>
      </c>
    </row>
    <row r="2372" spans="1:32" x14ac:dyDescent="0.3">
      <c r="A2372">
        <v>2802812</v>
      </c>
      <c r="B2372">
        <v>1</v>
      </c>
      <c r="C2372" t="s">
        <v>82</v>
      </c>
      <c r="D2372" t="s">
        <v>92</v>
      </c>
      <c r="E2372" t="s">
        <v>8868</v>
      </c>
      <c r="F2372" t="s">
        <v>8869</v>
      </c>
      <c r="G2372" t="s">
        <v>31551</v>
      </c>
      <c r="H2372" t="s">
        <v>338</v>
      </c>
      <c r="I2372" t="s">
        <v>79</v>
      </c>
      <c r="J2372" t="s">
        <v>135</v>
      </c>
      <c r="K2372" t="s">
        <v>22</v>
      </c>
      <c r="L2372" t="s">
        <v>136</v>
      </c>
      <c r="M2372" t="s">
        <v>8870</v>
      </c>
      <c r="N2372" t="s">
        <v>8221</v>
      </c>
      <c r="O2372">
        <v>4.2016666666666671</v>
      </c>
      <c r="P2372">
        <v>0</v>
      </c>
      <c r="Q2372">
        <v>372</v>
      </c>
      <c r="R2372">
        <v>0</v>
      </c>
      <c r="S2372">
        <v>1</v>
      </c>
      <c r="T2372">
        <v>0</v>
      </c>
      <c r="U2372">
        <v>41</v>
      </c>
      <c r="V2372">
        <v>0</v>
      </c>
      <c r="W2372">
        <v>0</v>
      </c>
      <c r="X2372">
        <v>0</v>
      </c>
      <c r="Y2372">
        <v>609.07299999999998</v>
      </c>
      <c r="Z2372">
        <v>0</v>
      </c>
      <c r="AA2372">
        <v>0.75390310000000005</v>
      </c>
      <c r="AB2372">
        <v>0</v>
      </c>
      <c r="AC2372">
        <v>260.06923999999998</v>
      </c>
      <c r="AD2372">
        <v>0</v>
      </c>
      <c r="AE2372">
        <v>0</v>
      </c>
      <c r="AF2372">
        <v>869.89610000000005</v>
      </c>
    </row>
    <row r="2373" spans="1:32" x14ac:dyDescent="0.3">
      <c r="A2373">
        <v>2802807</v>
      </c>
      <c r="B2373">
        <v>1</v>
      </c>
      <c r="C2373" t="s">
        <v>82</v>
      </c>
      <c r="D2373" t="s">
        <v>103</v>
      </c>
      <c r="E2373" t="s">
        <v>4964</v>
      </c>
      <c r="F2373" t="s">
        <v>834</v>
      </c>
      <c r="G2373" t="s">
        <v>31546</v>
      </c>
      <c r="H2373" t="s">
        <v>223</v>
      </c>
      <c r="I2373" t="s">
        <v>78</v>
      </c>
      <c r="J2373" t="s">
        <v>135</v>
      </c>
      <c r="K2373" t="s">
        <v>22</v>
      </c>
      <c r="L2373" t="s">
        <v>136</v>
      </c>
      <c r="M2373" t="s">
        <v>8871</v>
      </c>
      <c r="N2373" t="s">
        <v>7209</v>
      </c>
      <c r="O2373">
        <v>2.7374999999999998</v>
      </c>
      <c r="P2373">
        <v>0</v>
      </c>
      <c r="Q2373">
        <v>27</v>
      </c>
      <c r="R2373">
        <v>0</v>
      </c>
      <c r="S2373">
        <v>4</v>
      </c>
      <c r="T2373">
        <v>0</v>
      </c>
      <c r="U2373">
        <v>2</v>
      </c>
      <c r="V2373">
        <v>0</v>
      </c>
      <c r="W2373">
        <v>0</v>
      </c>
      <c r="X2373">
        <v>0</v>
      </c>
      <c r="Y2373">
        <v>8.232818</v>
      </c>
      <c r="Z2373">
        <v>0</v>
      </c>
      <c r="AA2373">
        <v>1.809515</v>
      </c>
      <c r="AB2373">
        <v>0</v>
      </c>
      <c r="AC2373">
        <v>10.603611000000001</v>
      </c>
      <c r="AD2373">
        <v>0</v>
      </c>
      <c r="AE2373">
        <v>0</v>
      </c>
      <c r="AF2373">
        <v>20.645942999999999</v>
      </c>
    </row>
    <row r="2374" spans="1:32" x14ac:dyDescent="0.3">
      <c r="A2374">
        <v>2802791</v>
      </c>
      <c r="B2374">
        <v>1</v>
      </c>
      <c r="C2374" t="s">
        <v>82</v>
      </c>
      <c r="D2374" t="s">
        <v>112</v>
      </c>
      <c r="E2374" t="s">
        <v>8872</v>
      </c>
      <c r="F2374" t="s">
        <v>8873</v>
      </c>
      <c r="G2374" t="s">
        <v>31546</v>
      </c>
      <c r="H2374" t="s">
        <v>223</v>
      </c>
      <c r="I2374" t="s">
        <v>78</v>
      </c>
      <c r="J2374" t="s">
        <v>135</v>
      </c>
      <c r="K2374" t="s">
        <v>22</v>
      </c>
      <c r="L2374" t="s">
        <v>136</v>
      </c>
      <c r="M2374" t="s">
        <v>8874</v>
      </c>
      <c r="N2374" t="s">
        <v>8875</v>
      </c>
      <c r="O2374">
        <v>2.1894444444444443</v>
      </c>
      <c r="P2374">
        <v>0</v>
      </c>
      <c r="Q2374">
        <v>0</v>
      </c>
      <c r="R2374">
        <v>0</v>
      </c>
      <c r="S2374">
        <v>4</v>
      </c>
      <c r="T2374">
        <v>0</v>
      </c>
      <c r="U2374">
        <v>1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7.8869014000000002</v>
      </c>
      <c r="AB2374">
        <v>0</v>
      </c>
      <c r="AC2374">
        <v>4.3273826</v>
      </c>
      <c r="AD2374">
        <v>0</v>
      </c>
      <c r="AE2374">
        <v>0</v>
      </c>
      <c r="AF2374">
        <v>12.214283999999999</v>
      </c>
    </row>
    <row r="2375" spans="1:32" x14ac:dyDescent="0.3">
      <c r="A2375">
        <v>2802743</v>
      </c>
      <c r="B2375">
        <v>1</v>
      </c>
      <c r="C2375" t="s">
        <v>82</v>
      </c>
      <c r="D2375" t="s">
        <v>87</v>
      </c>
      <c r="E2375" t="s">
        <v>8876</v>
      </c>
      <c r="F2375" t="s">
        <v>8877</v>
      </c>
      <c r="G2375" t="s">
        <v>31548</v>
      </c>
      <c r="H2375" t="s">
        <v>333</v>
      </c>
      <c r="I2375" t="s">
        <v>78</v>
      </c>
      <c r="J2375" t="s">
        <v>135</v>
      </c>
      <c r="K2375" t="s">
        <v>22</v>
      </c>
      <c r="L2375" t="s">
        <v>136</v>
      </c>
      <c r="M2375" t="s">
        <v>8878</v>
      </c>
      <c r="N2375" t="s">
        <v>8879</v>
      </c>
      <c r="O2375">
        <v>1.3038888888888889</v>
      </c>
      <c r="P2375">
        <v>0</v>
      </c>
      <c r="Q2375">
        <v>6</v>
      </c>
      <c r="R2375">
        <v>0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0</v>
      </c>
      <c r="Y2375">
        <v>3.4545264000000002</v>
      </c>
      <c r="Z2375">
        <v>0</v>
      </c>
      <c r="AA2375">
        <v>0</v>
      </c>
      <c r="AB2375">
        <v>0</v>
      </c>
      <c r="AC2375">
        <v>2.6173540000000002</v>
      </c>
      <c r="AD2375">
        <v>0</v>
      </c>
      <c r="AE2375">
        <v>0</v>
      </c>
      <c r="AF2375">
        <v>6.0718803000000001</v>
      </c>
    </row>
    <row r="2376" spans="1:32" x14ac:dyDescent="0.3">
      <c r="A2376">
        <v>2802697</v>
      </c>
      <c r="B2376">
        <v>1</v>
      </c>
      <c r="C2376" t="s">
        <v>83</v>
      </c>
      <c r="D2376" t="s">
        <v>125</v>
      </c>
      <c r="E2376" t="s">
        <v>8880</v>
      </c>
      <c r="F2376" t="s">
        <v>8881</v>
      </c>
      <c r="G2376" t="s">
        <v>31546</v>
      </c>
      <c r="H2376" t="s">
        <v>2951</v>
      </c>
      <c r="I2376" t="s">
        <v>78</v>
      </c>
      <c r="J2376" t="s">
        <v>135</v>
      </c>
      <c r="K2376" t="s">
        <v>22</v>
      </c>
      <c r="L2376" t="s">
        <v>136</v>
      </c>
      <c r="M2376" t="s">
        <v>8882</v>
      </c>
      <c r="N2376" t="s">
        <v>8883</v>
      </c>
      <c r="O2376">
        <v>4.0813888888888892</v>
      </c>
      <c r="P2376">
        <v>0</v>
      </c>
      <c r="Q2376">
        <v>90</v>
      </c>
      <c r="R2376">
        <v>0</v>
      </c>
      <c r="S2376">
        <v>0</v>
      </c>
      <c r="T2376">
        <v>0</v>
      </c>
      <c r="U2376">
        <v>12</v>
      </c>
      <c r="V2376">
        <v>0</v>
      </c>
      <c r="W2376">
        <v>0</v>
      </c>
      <c r="X2376">
        <v>0</v>
      </c>
      <c r="Y2376">
        <v>86.038359999999997</v>
      </c>
      <c r="Z2376">
        <v>0</v>
      </c>
      <c r="AA2376">
        <v>0</v>
      </c>
      <c r="AB2376">
        <v>0</v>
      </c>
      <c r="AC2376">
        <v>6.4091699999999996</v>
      </c>
      <c r="AD2376">
        <v>0</v>
      </c>
      <c r="AE2376">
        <v>0</v>
      </c>
      <c r="AF2376">
        <v>92.447524999999999</v>
      </c>
    </row>
    <row r="2377" spans="1:32" x14ac:dyDescent="0.3">
      <c r="A2377">
        <v>2802659</v>
      </c>
      <c r="B2377">
        <v>1</v>
      </c>
      <c r="C2377" t="s">
        <v>82</v>
      </c>
      <c r="D2377" t="s">
        <v>100</v>
      </c>
      <c r="E2377" t="s">
        <v>4264</v>
      </c>
      <c r="F2377" t="s">
        <v>4265</v>
      </c>
      <c r="G2377" t="s">
        <v>31548</v>
      </c>
      <c r="H2377" t="s">
        <v>893</v>
      </c>
      <c r="I2377" t="s">
        <v>78</v>
      </c>
      <c r="J2377" t="s">
        <v>135</v>
      </c>
      <c r="K2377" t="s">
        <v>22</v>
      </c>
      <c r="L2377" t="s">
        <v>136</v>
      </c>
      <c r="M2377" t="s">
        <v>8884</v>
      </c>
      <c r="N2377" t="s">
        <v>8885</v>
      </c>
      <c r="O2377">
        <v>4.3247222222222224</v>
      </c>
      <c r="P2377">
        <v>0</v>
      </c>
      <c r="Q2377">
        <v>4</v>
      </c>
      <c r="R2377">
        <v>0</v>
      </c>
      <c r="S2377">
        <v>0</v>
      </c>
      <c r="T2377">
        <v>0</v>
      </c>
      <c r="U2377">
        <v>2</v>
      </c>
      <c r="V2377">
        <v>0</v>
      </c>
      <c r="W2377">
        <v>0</v>
      </c>
      <c r="X2377">
        <v>0</v>
      </c>
      <c r="Y2377">
        <v>2.3562105</v>
      </c>
      <c r="Z2377">
        <v>0</v>
      </c>
      <c r="AA2377">
        <v>0</v>
      </c>
      <c r="AB2377">
        <v>0</v>
      </c>
      <c r="AC2377">
        <v>53.738999999999997</v>
      </c>
      <c r="AD2377">
        <v>0</v>
      </c>
      <c r="AE2377">
        <v>0</v>
      </c>
      <c r="AF2377">
        <v>56.095207000000002</v>
      </c>
    </row>
    <row r="2378" spans="1:32" x14ac:dyDescent="0.3">
      <c r="A2378">
        <v>2802664</v>
      </c>
      <c r="B2378">
        <v>1</v>
      </c>
      <c r="C2378" t="s">
        <v>83</v>
      </c>
      <c r="D2378" t="s">
        <v>123</v>
      </c>
      <c r="E2378" t="s">
        <v>8886</v>
      </c>
      <c r="F2378" t="s">
        <v>8887</v>
      </c>
      <c r="G2378" t="s">
        <v>31546</v>
      </c>
      <c r="H2378" t="s">
        <v>409</v>
      </c>
      <c r="I2378" t="s">
        <v>78</v>
      </c>
      <c r="J2378" t="s">
        <v>135</v>
      </c>
      <c r="K2378" t="s">
        <v>3</v>
      </c>
      <c r="L2378" t="s">
        <v>136</v>
      </c>
      <c r="M2378" t="s">
        <v>8888</v>
      </c>
      <c r="N2378" t="s">
        <v>8889</v>
      </c>
      <c r="O2378">
        <v>1.5241666666666667</v>
      </c>
      <c r="P2378">
        <v>0</v>
      </c>
      <c r="Q2378">
        <v>39</v>
      </c>
      <c r="R2378">
        <v>0</v>
      </c>
      <c r="S2378">
        <v>0</v>
      </c>
      <c r="T2378">
        <v>0</v>
      </c>
      <c r="U2378">
        <v>3</v>
      </c>
      <c r="V2378">
        <v>0</v>
      </c>
      <c r="W2378">
        <v>0</v>
      </c>
      <c r="X2378">
        <v>0</v>
      </c>
      <c r="Y2378">
        <v>13.320888</v>
      </c>
      <c r="Z2378">
        <v>0</v>
      </c>
      <c r="AA2378">
        <v>0</v>
      </c>
      <c r="AB2378">
        <v>0</v>
      </c>
      <c r="AC2378">
        <v>5.7585945000000001</v>
      </c>
      <c r="AD2378">
        <v>0</v>
      </c>
      <c r="AE2378">
        <v>0</v>
      </c>
      <c r="AF2378">
        <v>19.079481000000001</v>
      </c>
    </row>
    <row r="2379" spans="1:32" x14ac:dyDescent="0.3">
      <c r="A2379">
        <v>2802655</v>
      </c>
      <c r="B2379">
        <v>1</v>
      </c>
      <c r="C2379" t="s">
        <v>82</v>
      </c>
      <c r="D2379" t="s">
        <v>86</v>
      </c>
      <c r="E2379" t="s">
        <v>3456</v>
      </c>
      <c r="F2379" t="s">
        <v>3457</v>
      </c>
      <c r="G2379" t="s">
        <v>31545</v>
      </c>
      <c r="H2379" t="s">
        <v>134</v>
      </c>
      <c r="I2379" t="s">
        <v>79</v>
      </c>
      <c r="J2379" t="s">
        <v>135</v>
      </c>
      <c r="K2379" t="s">
        <v>22</v>
      </c>
      <c r="L2379" t="s">
        <v>136</v>
      </c>
      <c r="M2379" t="s">
        <v>8890</v>
      </c>
      <c r="N2379" t="s">
        <v>8891</v>
      </c>
      <c r="O2379">
        <v>0.17499999999999999</v>
      </c>
      <c r="P2379">
        <v>0</v>
      </c>
      <c r="Q2379">
        <v>22</v>
      </c>
      <c r="R2379">
        <v>30</v>
      </c>
      <c r="S2379">
        <v>208</v>
      </c>
      <c r="T2379">
        <v>8</v>
      </c>
      <c r="U2379">
        <v>63</v>
      </c>
      <c r="V2379">
        <v>2</v>
      </c>
      <c r="W2379">
        <v>0</v>
      </c>
      <c r="X2379">
        <v>0</v>
      </c>
      <c r="Y2379">
        <v>1.6734537</v>
      </c>
      <c r="Z2379">
        <v>3.3172112</v>
      </c>
      <c r="AA2379">
        <v>32.269801999999999</v>
      </c>
      <c r="AB2379">
        <v>8.8951844999999992</v>
      </c>
      <c r="AC2379">
        <v>10.811852</v>
      </c>
      <c r="AD2379">
        <v>22.787209000000001</v>
      </c>
      <c r="AE2379">
        <v>0</v>
      </c>
      <c r="AF2379">
        <v>79.754715000000004</v>
      </c>
    </row>
    <row r="2380" spans="1:32" x14ac:dyDescent="0.3">
      <c r="A2380">
        <v>2802668</v>
      </c>
      <c r="B2380">
        <v>1</v>
      </c>
      <c r="C2380" t="s">
        <v>82</v>
      </c>
      <c r="D2380" t="s">
        <v>99</v>
      </c>
      <c r="E2380" t="s">
        <v>8892</v>
      </c>
      <c r="F2380" t="s">
        <v>8893</v>
      </c>
      <c r="G2380" t="s">
        <v>31545</v>
      </c>
      <c r="H2380" t="s">
        <v>648</v>
      </c>
      <c r="I2380" t="s">
        <v>79</v>
      </c>
      <c r="J2380" t="s">
        <v>135</v>
      </c>
      <c r="K2380" t="s">
        <v>22</v>
      </c>
      <c r="L2380" t="s">
        <v>186</v>
      </c>
      <c r="M2380" t="s">
        <v>8894</v>
      </c>
      <c r="N2380" t="s">
        <v>8895</v>
      </c>
      <c r="O2380">
        <v>4.3586111111111112</v>
      </c>
      <c r="P2380">
        <v>4</v>
      </c>
      <c r="Q2380">
        <v>666</v>
      </c>
      <c r="R2380">
        <v>1</v>
      </c>
      <c r="S2380">
        <v>39</v>
      </c>
      <c r="T2380">
        <v>2</v>
      </c>
      <c r="U2380">
        <v>70</v>
      </c>
      <c r="V2380">
        <v>0</v>
      </c>
      <c r="W2380">
        <v>0</v>
      </c>
      <c r="X2380">
        <v>70.091669999999993</v>
      </c>
      <c r="Y2380">
        <v>574.59760000000006</v>
      </c>
      <c r="Z2380">
        <v>1.380585</v>
      </c>
      <c r="AA2380">
        <v>6.4114513000000004</v>
      </c>
      <c r="AB2380">
        <v>458.11750000000001</v>
      </c>
      <c r="AC2380">
        <v>158.23186999999999</v>
      </c>
      <c r="AD2380">
        <v>0</v>
      </c>
      <c r="AE2380">
        <v>0</v>
      </c>
      <c r="AF2380">
        <v>1268.8307</v>
      </c>
    </row>
    <row r="2381" spans="1:32" x14ac:dyDescent="0.3">
      <c r="A2381">
        <v>2802519</v>
      </c>
      <c r="B2381">
        <v>1</v>
      </c>
      <c r="C2381" t="s">
        <v>82</v>
      </c>
      <c r="D2381" t="s">
        <v>104</v>
      </c>
      <c r="E2381" t="s">
        <v>8896</v>
      </c>
      <c r="F2381" t="s">
        <v>8897</v>
      </c>
      <c r="G2381" t="s">
        <v>31546</v>
      </c>
      <c r="H2381" t="s">
        <v>223</v>
      </c>
      <c r="I2381" t="s">
        <v>78</v>
      </c>
      <c r="J2381" t="s">
        <v>135</v>
      </c>
      <c r="K2381" t="s">
        <v>22</v>
      </c>
      <c r="L2381" t="s">
        <v>136</v>
      </c>
      <c r="M2381" t="s">
        <v>8898</v>
      </c>
      <c r="N2381" t="s">
        <v>8899</v>
      </c>
      <c r="O2381">
        <v>1.2138888888888888</v>
      </c>
      <c r="P2381">
        <v>0</v>
      </c>
      <c r="Q2381">
        <v>76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28.599215000000001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28.599215000000001</v>
      </c>
    </row>
    <row r="2382" spans="1:32" x14ac:dyDescent="0.3">
      <c r="A2382">
        <v>2802439</v>
      </c>
      <c r="B2382">
        <v>1</v>
      </c>
      <c r="C2382" t="s">
        <v>82</v>
      </c>
      <c r="D2382" t="s">
        <v>91</v>
      </c>
      <c r="E2382" t="s">
        <v>8900</v>
      </c>
      <c r="F2382" t="s">
        <v>8901</v>
      </c>
      <c r="G2382" t="s">
        <v>31548</v>
      </c>
      <c r="H2382" t="s">
        <v>311</v>
      </c>
      <c r="I2382" t="s">
        <v>78</v>
      </c>
      <c r="J2382" t="s">
        <v>135</v>
      </c>
      <c r="K2382" t="s">
        <v>22</v>
      </c>
      <c r="L2382" t="s">
        <v>136</v>
      </c>
      <c r="M2382" t="s">
        <v>8902</v>
      </c>
      <c r="N2382" t="s">
        <v>8903</v>
      </c>
      <c r="O2382">
        <v>2.7686111111111109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2.6806371000000002</v>
      </c>
      <c r="AD2382">
        <v>0</v>
      </c>
      <c r="AE2382">
        <v>0</v>
      </c>
      <c r="AF2382">
        <v>2.6806371000000002</v>
      </c>
    </row>
    <row r="2383" spans="1:32" x14ac:dyDescent="0.3">
      <c r="A2383">
        <v>2802416</v>
      </c>
      <c r="B2383">
        <v>1</v>
      </c>
      <c r="C2383" t="s">
        <v>83</v>
      </c>
      <c r="D2383" t="s">
        <v>115</v>
      </c>
      <c r="E2383" t="s">
        <v>2816</v>
      </c>
      <c r="F2383" t="s">
        <v>1177</v>
      </c>
      <c r="G2383" t="s">
        <v>31552</v>
      </c>
      <c r="H2383" t="s">
        <v>643</v>
      </c>
      <c r="I2383" t="s">
        <v>78</v>
      </c>
      <c r="J2383" t="s">
        <v>135</v>
      </c>
      <c r="K2383" t="s">
        <v>22</v>
      </c>
      <c r="L2383" t="s">
        <v>186</v>
      </c>
      <c r="M2383" t="s">
        <v>8904</v>
      </c>
      <c r="N2383" t="s">
        <v>8905</v>
      </c>
      <c r="O2383">
        <v>7.0080555555555559</v>
      </c>
      <c r="P2383">
        <v>0</v>
      </c>
      <c r="Q2383">
        <v>121</v>
      </c>
      <c r="R2383">
        <v>0</v>
      </c>
      <c r="S2383">
        <v>2</v>
      </c>
      <c r="T2383">
        <v>0</v>
      </c>
      <c r="U2383">
        <v>6</v>
      </c>
      <c r="V2383">
        <v>0</v>
      </c>
      <c r="W2383">
        <v>0</v>
      </c>
      <c r="X2383">
        <v>0</v>
      </c>
      <c r="Y2383">
        <v>93.571010000000001</v>
      </c>
      <c r="Z2383">
        <v>0</v>
      </c>
      <c r="AA2383">
        <v>3.0529582999999998</v>
      </c>
      <c r="AB2383">
        <v>0</v>
      </c>
      <c r="AC2383">
        <v>2.1938868</v>
      </c>
      <c r="AD2383">
        <v>0</v>
      </c>
      <c r="AE2383">
        <v>0</v>
      </c>
      <c r="AF2383">
        <v>98.817856000000006</v>
      </c>
    </row>
    <row r="2384" spans="1:32" x14ac:dyDescent="0.3">
      <c r="A2384">
        <v>2802399</v>
      </c>
      <c r="B2384">
        <v>1</v>
      </c>
      <c r="C2384" t="s">
        <v>82</v>
      </c>
      <c r="D2384" t="s">
        <v>104</v>
      </c>
      <c r="E2384" t="s">
        <v>8906</v>
      </c>
      <c r="F2384" t="s">
        <v>8907</v>
      </c>
      <c r="G2384" t="s">
        <v>31548</v>
      </c>
      <c r="H2384" t="s">
        <v>311</v>
      </c>
      <c r="I2384" t="s">
        <v>78</v>
      </c>
      <c r="J2384" t="s">
        <v>135</v>
      </c>
      <c r="K2384" t="s">
        <v>22</v>
      </c>
      <c r="L2384" t="s">
        <v>136</v>
      </c>
      <c r="M2384" t="s">
        <v>8908</v>
      </c>
      <c r="N2384" t="s">
        <v>8909</v>
      </c>
      <c r="O2384">
        <v>2.5286111111111111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2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2.6734714999999998</v>
      </c>
      <c r="AD2384">
        <v>0</v>
      </c>
      <c r="AE2384">
        <v>0</v>
      </c>
      <c r="AF2384">
        <v>2.6734714999999998</v>
      </c>
    </row>
    <row r="2385" spans="1:32" x14ac:dyDescent="0.3">
      <c r="A2385">
        <v>2802408</v>
      </c>
      <c r="B2385">
        <v>1</v>
      </c>
      <c r="C2385" t="s">
        <v>82</v>
      </c>
      <c r="D2385" t="s">
        <v>105</v>
      </c>
      <c r="E2385" t="s">
        <v>8910</v>
      </c>
      <c r="F2385" t="s">
        <v>8911</v>
      </c>
      <c r="G2385" t="s">
        <v>31550</v>
      </c>
      <c r="H2385" t="s">
        <v>380</v>
      </c>
      <c r="I2385" t="s">
        <v>78</v>
      </c>
      <c r="J2385" t="s">
        <v>135</v>
      </c>
      <c r="K2385" t="s">
        <v>22</v>
      </c>
      <c r="L2385" t="s">
        <v>136</v>
      </c>
      <c r="M2385" t="s">
        <v>8912</v>
      </c>
      <c r="N2385" t="s">
        <v>8913</v>
      </c>
      <c r="O2385">
        <v>0.85444444444444445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14</v>
      </c>
      <c r="V2385">
        <v>0</v>
      </c>
      <c r="W2385">
        <v>6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7.4768185999999996</v>
      </c>
      <c r="AD2385">
        <v>0</v>
      </c>
      <c r="AE2385">
        <v>37.450767999999997</v>
      </c>
      <c r="AF2385">
        <v>44.927585999999998</v>
      </c>
    </row>
    <row r="2386" spans="1:32" x14ac:dyDescent="0.3">
      <c r="A2386">
        <v>2802406</v>
      </c>
      <c r="B2386">
        <v>1</v>
      </c>
      <c r="C2386" t="s">
        <v>82</v>
      </c>
      <c r="D2386" t="s">
        <v>100</v>
      </c>
      <c r="E2386" t="s">
        <v>8914</v>
      </c>
      <c r="F2386" t="s">
        <v>8915</v>
      </c>
      <c r="G2386" t="s">
        <v>31546</v>
      </c>
      <c r="H2386" t="s">
        <v>223</v>
      </c>
      <c r="I2386" t="s">
        <v>78</v>
      </c>
      <c r="J2386" t="s">
        <v>135</v>
      </c>
      <c r="K2386" t="s">
        <v>22</v>
      </c>
      <c r="L2386" t="s">
        <v>136</v>
      </c>
      <c r="M2386" t="s">
        <v>8916</v>
      </c>
      <c r="N2386" t="s">
        <v>8917</v>
      </c>
      <c r="O2386">
        <v>1.3936111111111111</v>
      </c>
      <c r="P2386">
        <v>0</v>
      </c>
      <c r="Q2386">
        <v>99</v>
      </c>
      <c r="R2386">
        <v>0</v>
      </c>
      <c r="S2386">
        <v>0</v>
      </c>
      <c r="T2386">
        <v>0</v>
      </c>
      <c r="U2386">
        <v>9</v>
      </c>
      <c r="V2386">
        <v>0</v>
      </c>
      <c r="W2386">
        <v>0</v>
      </c>
      <c r="X2386">
        <v>0</v>
      </c>
      <c r="Y2386">
        <v>21.144459999999999</v>
      </c>
      <c r="Z2386">
        <v>0</v>
      </c>
      <c r="AA2386">
        <v>0</v>
      </c>
      <c r="AB2386">
        <v>0</v>
      </c>
      <c r="AC2386">
        <v>5.9963110000000004</v>
      </c>
      <c r="AD2386">
        <v>0</v>
      </c>
      <c r="AE2386">
        <v>0</v>
      </c>
      <c r="AF2386">
        <v>27.140771999999998</v>
      </c>
    </row>
    <row r="2387" spans="1:32" x14ac:dyDescent="0.3">
      <c r="A2387">
        <v>2802417</v>
      </c>
      <c r="B2387">
        <v>1</v>
      </c>
      <c r="C2387" t="s">
        <v>82</v>
      </c>
      <c r="D2387" t="s">
        <v>99</v>
      </c>
      <c r="E2387" t="s">
        <v>8918</v>
      </c>
      <c r="F2387" t="s">
        <v>8919</v>
      </c>
      <c r="G2387" t="s">
        <v>31545</v>
      </c>
      <c r="H2387" t="s">
        <v>648</v>
      </c>
      <c r="I2387" t="s">
        <v>79</v>
      </c>
      <c r="J2387" t="s">
        <v>135</v>
      </c>
      <c r="K2387" t="s">
        <v>22</v>
      </c>
      <c r="L2387" t="s">
        <v>186</v>
      </c>
      <c r="M2387" t="s">
        <v>8920</v>
      </c>
      <c r="N2387" t="s">
        <v>8921</v>
      </c>
      <c r="O2387">
        <v>8.0330555555555563</v>
      </c>
      <c r="P2387">
        <v>4</v>
      </c>
      <c r="Q2387">
        <v>972</v>
      </c>
      <c r="R2387">
        <v>14</v>
      </c>
      <c r="S2387">
        <v>132</v>
      </c>
      <c r="T2387">
        <v>20</v>
      </c>
      <c r="U2387">
        <v>82</v>
      </c>
      <c r="V2387">
        <v>0</v>
      </c>
      <c r="W2387">
        <v>4</v>
      </c>
      <c r="X2387">
        <v>80.812613999999996</v>
      </c>
      <c r="Y2387">
        <v>1029.8085000000001</v>
      </c>
      <c r="Z2387">
        <v>78.608086</v>
      </c>
      <c r="AA2387">
        <v>354.67554000000001</v>
      </c>
      <c r="AB2387">
        <v>749.01275999999996</v>
      </c>
      <c r="AC2387">
        <v>220.90912</v>
      </c>
      <c r="AD2387">
        <v>0</v>
      </c>
      <c r="AE2387">
        <v>55.81747</v>
      </c>
      <c r="AF2387">
        <v>2569.6439999999998</v>
      </c>
    </row>
    <row r="2388" spans="1:32" x14ac:dyDescent="0.3">
      <c r="A2388">
        <v>2802411</v>
      </c>
      <c r="B2388">
        <v>1</v>
      </c>
      <c r="C2388" t="s">
        <v>82</v>
      </c>
      <c r="D2388" t="s">
        <v>100</v>
      </c>
      <c r="E2388" t="s">
        <v>8922</v>
      </c>
      <c r="F2388" t="s">
        <v>8923</v>
      </c>
      <c r="G2388" t="s">
        <v>31552</v>
      </c>
      <c r="H2388" t="s">
        <v>145</v>
      </c>
      <c r="I2388" t="s">
        <v>78</v>
      </c>
      <c r="J2388" t="s">
        <v>135</v>
      </c>
      <c r="K2388" t="s">
        <v>22</v>
      </c>
      <c r="L2388" t="s">
        <v>136</v>
      </c>
      <c r="M2388" t="s">
        <v>8924</v>
      </c>
      <c r="N2388" t="s">
        <v>8925</v>
      </c>
      <c r="O2388">
        <v>0.91638888888888892</v>
      </c>
      <c r="P2388">
        <v>0</v>
      </c>
      <c r="Q2388">
        <v>671</v>
      </c>
      <c r="R2388">
        <v>0</v>
      </c>
      <c r="S2388">
        <v>0</v>
      </c>
      <c r="T2388">
        <v>0</v>
      </c>
      <c r="U2388">
        <v>120</v>
      </c>
      <c r="V2388">
        <v>0</v>
      </c>
      <c r="W2388">
        <v>1</v>
      </c>
      <c r="X2388">
        <v>0</v>
      </c>
      <c r="Y2388">
        <v>103.71612500000001</v>
      </c>
      <c r="Z2388">
        <v>0</v>
      </c>
      <c r="AA2388">
        <v>0</v>
      </c>
      <c r="AB2388">
        <v>0</v>
      </c>
      <c r="AC2388">
        <v>61.146785999999999</v>
      </c>
      <c r="AD2388">
        <v>0</v>
      </c>
      <c r="AE2388">
        <v>3.3990626000000002</v>
      </c>
      <c r="AF2388">
        <v>168.26195999999999</v>
      </c>
    </row>
    <row r="2389" spans="1:32" x14ac:dyDescent="0.3">
      <c r="A2389">
        <v>2802392</v>
      </c>
      <c r="B2389">
        <v>1</v>
      </c>
      <c r="C2389" t="s">
        <v>82</v>
      </c>
      <c r="D2389" t="s">
        <v>107</v>
      </c>
      <c r="E2389" t="s">
        <v>8926</v>
      </c>
      <c r="F2389" t="s">
        <v>8927</v>
      </c>
      <c r="G2389" t="s">
        <v>31548</v>
      </c>
      <c r="H2389" t="s">
        <v>311</v>
      </c>
      <c r="I2389" t="s">
        <v>78</v>
      </c>
      <c r="J2389" t="s">
        <v>135</v>
      </c>
      <c r="K2389" t="s">
        <v>22</v>
      </c>
      <c r="L2389" t="s">
        <v>136</v>
      </c>
      <c r="M2389" t="s">
        <v>8928</v>
      </c>
      <c r="N2389" t="s">
        <v>8929</v>
      </c>
      <c r="O2389">
        <v>0.8288888888888889</v>
      </c>
      <c r="P2389">
        <v>0</v>
      </c>
      <c r="Q2389">
        <v>1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0.16401636999999999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0.16401636999999999</v>
      </c>
    </row>
    <row r="2390" spans="1:32" x14ac:dyDescent="0.3">
      <c r="A2390">
        <v>2802032</v>
      </c>
      <c r="B2390">
        <v>1</v>
      </c>
      <c r="C2390" t="s">
        <v>82</v>
      </c>
      <c r="D2390" t="s">
        <v>89</v>
      </c>
      <c r="E2390" t="s">
        <v>8930</v>
      </c>
      <c r="F2390" t="s">
        <v>8931</v>
      </c>
      <c r="G2390" t="s">
        <v>31546</v>
      </c>
      <c r="H2390" t="s">
        <v>223</v>
      </c>
      <c r="I2390" t="s">
        <v>78</v>
      </c>
      <c r="J2390" t="s">
        <v>135</v>
      </c>
      <c r="K2390" t="s">
        <v>22</v>
      </c>
      <c r="L2390" t="s">
        <v>136</v>
      </c>
      <c r="M2390" t="s">
        <v>8932</v>
      </c>
      <c r="N2390" t="s">
        <v>8933</v>
      </c>
      <c r="O2390">
        <v>1.5033333333333334</v>
      </c>
      <c r="P2390">
        <v>0</v>
      </c>
      <c r="Q2390">
        <v>1</v>
      </c>
      <c r="R2390">
        <v>0</v>
      </c>
      <c r="S2390">
        <v>9</v>
      </c>
      <c r="T2390">
        <v>0</v>
      </c>
      <c r="U2390">
        <v>2</v>
      </c>
      <c r="V2390">
        <v>0</v>
      </c>
      <c r="W2390">
        <v>0</v>
      </c>
      <c r="X2390">
        <v>0</v>
      </c>
      <c r="Y2390">
        <v>0.38981526999999999</v>
      </c>
      <c r="Z2390">
        <v>0</v>
      </c>
      <c r="AA2390">
        <v>0.85995719999999998</v>
      </c>
      <c r="AB2390">
        <v>0</v>
      </c>
      <c r="AC2390">
        <v>0.1550704</v>
      </c>
      <c r="AD2390">
        <v>0</v>
      </c>
      <c r="AE2390">
        <v>0</v>
      </c>
      <c r="AF2390">
        <v>1.4048429</v>
      </c>
    </row>
    <row r="2391" spans="1:32" x14ac:dyDescent="0.3">
      <c r="A2391">
        <v>2801945</v>
      </c>
      <c r="B2391">
        <v>1</v>
      </c>
      <c r="C2391" t="s">
        <v>82</v>
      </c>
      <c r="D2391" t="s">
        <v>93</v>
      </c>
      <c r="E2391" t="s">
        <v>8934</v>
      </c>
      <c r="F2391" t="s">
        <v>8935</v>
      </c>
      <c r="G2391" t="s">
        <v>31551</v>
      </c>
      <c r="H2391" t="s">
        <v>185</v>
      </c>
      <c r="I2391" t="s">
        <v>79</v>
      </c>
      <c r="J2391" t="s">
        <v>248</v>
      </c>
      <c r="K2391" t="s">
        <v>22</v>
      </c>
      <c r="L2391" t="s">
        <v>186</v>
      </c>
      <c r="M2391" t="s">
        <v>8936</v>
      </c>
      <c r="N2391" t="s">
        <v>8937</v>
      </c>
      <c r="O2391">
        <v>4.5277777777777778E-2</v>
      </c>
      <c r="P2391">
        <v>1</v>
      </c>
      <c r="Q2391">
        <v>819</v>
      </c>
      <c r="R2391">
        <v>0</v>
      </c>
      <c r="S2391">
        <v>1</v>
      </c>
      <c r="T2391">
        <v>14</v>
      </c>
      <c r="U2391">
        <v>164</v>
      </c>
      <c r="V2391">
        <v>3</v>
      </c>
      <c r="W2391">
        <v>1</v>
      </c>
      <c r="X2391">
        <v>0.54041300000000003</v>
      </c>
      <c r="Y2391">
        <v>15.897278</v>
      </c>
      <c r="Z2391">
        <v>0</v>
      </c>
      <c r="AA2391">
        <v>0.14200133000000001</v>
      </c>
      <c r="AB2391">
        <v>9.6311245000000003</v>
      </c>
      <c r="AC2391">
        <v>13.202878</v>
      </c>
      <c r="AD2391">
        <v>21.867453000000001</v>
      </c>
      <c r="AE2391">
        <v>0.79055010000000003</v>
      </c>
      <c r="AF2391">
        <v>62.071697</v>
      </c>
    </row>
    <row r="2392" spans="1:32" x14ac:dyDescent="0.3">
      <c r="A2392">
        <v>2801939</v>
      </c>
      <c r="B2392">
        <v>1</v>
      </c>
      <c r="C2392" t="s">
        <v>83</v>
      </c>
      <c r="D2392" t="s">
        <v>115</v>
      </c>
      <c r="E2392" t="s">
        <v>8938</v>
      </c>
      <c r="F2392" t="s">
        <v>8939</v>
      </c>
      <c r="G2392" t="s">
        <v>31546</v>
      </c>
      <c r="H2392" t="s">
        <v>1297</v>
      </c>
      <c r="I2392" t="s">
        <v>78</v>
      </c>
      <c r="J2392" t="s">
        <v>135</v>
      </c>
      <c r="K2392" t="s">
        <v>22</v>
      </c>
      <c r="L2392" t="s">
        <v>136</v>
      </c>
      <c r="M2392" t="s">
        <v>8940</v>
      </c>
      <c r="N2392" t="s">
        <v>8941</v>
      </c>
      <c r="O2392">
        <v>2.0150000000000001</v>
      </c>
      <c r="P2392">
        <v>0</v>
      </c>
      <c r="Q2392">
        <v>27</v>
      </c>
      <c r="R2392">
        <v>0</v>
      </c>
      <c r="S2392">
        <v>4</v>
      </c>
      <c r="T2392">
        <v>0</v>
      </c>
      <c r="U2392">
        <v>3</v>
      </c>
      <c r="V2392">
        <v>0</v>
      </c>
      <c r="W2392">
        <v>0</v>
      </c>
      <c r="X2392">
        <v>0</v>
      </c>
      <c r="Y2392">
        <v>5.7661309999999997</v>
      </c>
      <c r="Z2392">
        <v>0</v>
      </c>
      <c r="AA2392">
        <v>7.8005870000000005E-2</v>
      </c>
      <c r="AB2392">
        <v>0</v>
      </c>
      <c r="AC2392">
        <v>0.59072139999999995</v>
      </c>
      <c r="AD2392">
        <v>0</v>
      </c>
      <c r="AE2392">
        <v>0</v>
      </c>
      <c r="AF2392">
        <v>6.4348583000000001</v>
      </c>
    </row>
    <row r="2393" spans="1:32" x14ac:dyDescent="0.3">
      <c r="A2393">
        <v>2801762</v>
      </c>
      <c r="B2393">
        <v>1</v>
      </c>
      <c r="C2393" t="s">
        <v>82</v>
      </c>
      <c r="D2393" t="s">
        <v>104</v>
      </c>
      <c r="E2393" t="s">
        <v>8942</v>
      </c>
      <c r="F2393" t="s">
        <v>8943</v>
      </c>
      <c r="G2393" t="s">
        <v>31548</v>
      </c>
      <c r="H2393" t="s">
        <v>409</v>
      </c>
      <c r="I2393" t="s">
        <v>78</v>
      </c>
      <c r="J2393" t="s">
        <v>135</v>
      </c>
      <c r="K2393" t="s">
        <v>22</v>
      </c>
      <c r="L2393" t="s">
        <v>136</v>
      </c>
      <c r="M2393" t="s">
        <v>8944</v>
      </c>
      <c r="N2393" t="s">
        <v>8945</v>
      </c>
      <c r="O2393">
        <v>3.9997222222222222</v>
      </c>
      <c r="P2393">
        <v>0</v>
      </c>
      <c r="Q2393">
        <v>5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2.4425697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2.4425697</v>
      </c>
    </row>
    <row r="2394" spans="1:32" x14ac:dyDescent="0.3">
      <c r="A2394">
        <v>2801741</v>
      </c>
      <c r="B2394">
        <v>1</v>
      </c>
      <c r="C2394" t="s">
        <v>82</v>
      </c>
      <c r="D2394" t="s">
        <v>112</v>
      </c>
      <c r="E2394" t="s">
        <v>8946</v>
      </c>
      <c r="F2394" t="s">
        <v>8947</v>
      </c>
      <c r="G2394" t="s">
        <v>31548</v>
      </c>
      <c r="H2394" t="s">
        <v>333</v>
      </c>
      <c r="I2394" t="s">
        <v>78</v>
      </c>
      <c r="J2394" t="s">
        <v>135</v>
      </c>
      <c r="K2394" t="s">
        <v>22</v>
      </c>
      <c r="L2394" t="s">
        <v>136</v>
      </c>
      <c r="M2394" t="s">
        <v>8948</v>
      </c>
      <c r="N2394" t="s">
        <v>8949</v>
      </c>
      <c r="O2394">
        <v>2.6369444444444445</v>
      </c>
      <c r="P2394">
        <v>0</v>
      </c>
      <c r="Q2394">
        <v>1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0.41009595999999998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0.41009595999999998</v>
      </c>
    </row>
    <row r="2395" spans="1:32" x14ac:dyDescent="0.3">
      <c r="A2395">
        <v>2801747</v>
      </c>
      <c r="B2395">
        <v>1</v>
      </c>
      <c r="C2395" t="s">
        <v>82</v>
      </c>
      <c r="D2395" t="s">
        <v>87</v>
      </c>
      <c r="E2395" t="s">
        <v>3071</v>
      </c>
      <c r="F2395" t="s">
        <v>3072</v>
      </c>
      <c r="G2395" t="s">
        <v>31548</v>
      </c>
      <c r="H2395" t="s">
        <v>893</v>
      </c>
      <c r="I2395" t="s">
        <v>78</v>
      </c>
      <c r="J2395" t="s">
        <v>135</v>
      </c>
      <c r="K2395" t="s">
        <v>22</v>
      </c>
      <c r="L2395" t="s">
        <v>136</v>
      </c>
      <c r="M2395" t="s">
        <v>8950</v>
      </c>
      <c r="N2395" t="s">
        <v>8951</v>
      </c>
      <c r="O2395">
        <v>1.871388888888889</v>
      </c>
      <c r="P2395">
        <v>0</v>
      </c>
      <c r="Q2395">
        <v>3</v>
      </c>
      <c r="R2395">
        <v>0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0</v>
      </c>
      <c r="Y2395">
        <v>1.2976091000000001</v>
      </c>
      <c r="Z2395">
        <v>0</v>
      </c>
      <c r="AA2395">
        <v>0</v>
      </c>
      <c r="AB2395">
        <v>0</v>
      </c>
      <c r="AC2395">
        <v>3.7101882000000002E-3</v>
      </c>
      <c r="AD2395">
        <v>0</v>
      </c>
      <c r="AE2395">
        <v>0</v>
      </c>
      <c r="AF2395">
        <v>1.3013192</v>
      </c>
    </row>
    <row r="2396" spans="1:32" x14ac:dyDescent="0.3">
      <c r="A2396">
        <v>2801630</v>
      </c>
      <c r="B2396">
        <v>2</v>
      </c>
      <c r="C2396" t="s">
        <v>82</v>
      </c>
      <c r="D2396" t="s">
        <v>93</v>
      </c>
      <c r="E2396" t="s">
        <v>8952</v>
      </c>
      <c r="F2396" t="s">
        <v>8953</v>
      </c>
      <c r="G2396" t="s">
        <v>31552</v>
      </c>
      <c r="H2396" t="s">
        <v>1557</v>
      </c>
      <c r="I2396" t="s">
        <v>78</v>
      </c>
      <c r="J2396" t="s">
        <v>135</v>
      </c>
      <c r="K2396" t="s">
        <v>22</v>
      </c>
      <c r="L2396" t="s">
        <v>136</v>
      </c>
      <c r="M2396" t="s">
        <v>6154</v>
      </c>
      <c r="N2396" t="s">
        <v>8954</v>
      </c>
      <c r="O2396">
        <v>0.6</v>
      </c>
      <c r="P2396">
        <v>0</v>
      </c>
      <c r="Q2396">
        <v>541</v>
      </c>
      <c r="R2396">
        <v>0</v>
      </c>
      <c r="S2396">
        <v>0</v>
      </c>
      <c r="T2396">
        <v>0</v>
      </c>
      <c r="U2396">
        <v>53</v>
      </c>
      <c r="V2396">
        <v>0</v>
      </c>
      <c r="W2396">
        <v>0</v>
      </c>
      <c r="X2396">
        <v>0</v>
      </c>
      <c r="Y2396">
        <v>74.55153</v>
      </c>
      <c r="Z2396">
        <v>0</v>
      </c>
      <c r="AA2396">
        <v>0</v>
      </c>
      <c r="AB2396">
        <v>0</v>
      </c>
      <c r="AC2396">
        <v>26.538916</v>
      </c>
      <c r="AD2396">
        <v>0</v>
      </c>
      <c r="AE2396">
        <v>0</v>
      </c>
      <c r="AF2396">
        <v>101.09045</v>
      </c>
    </row>
    <row r="2397" spans="1:32" x14ac:dyDescent="0.3">
      <c r="A2397">
        <v>2801751</v>
      </c>
      <c r="B2397">
        <v>1</v>
      </c>
      <c r="C2397" t="s">
        <v>83</v>
      </c>
      <c r="D2397" t="s">
        <v>127</v>
      </c>
      <c r="E2397" t="s">
        <v>8955</v>
      </c>
      <c r="F2397" t="s">
        <v>8956</v>
      </c>
      <c r="G2397" t="s">
        <v>31549</v>
      </c>
      <c r="H2397" t="s">
        <v>648</v>
      </c>
      <c r="I2397" t="s">
        <v>79</v>
      </c>
      <c r="J2397" t="s">
        <v>135</v>
      </c>
      <c r="K2397" t="s">
        <v>22</v>
      </c>
      <c r="L2397" t="s">
        <v>186</v>
      </c>
      <c r="M2397" t="s">
        <v>8957</v>
      </c>
      <c r="N2397" t="s">
        <v>8958</v>
      </c>
      <c r="O2397">
        <v>0.66583333333333339</v>
      </c>
      <c r="P2397">
        <v>2</v>
      </c>
      <c r="Q2397">
        <v>284</v>
      </c>
      <c r="R2397">
        <v>3</v>
      </c>
      <c r="S2397">
        <v>0</v>
      </c>
      <c r="T2397">
        <v>1</v>
      </c>
      <c r="U2397">
        <v>5</v>
      </c>
      <c r="V2397">
        <v>0</v>
      </c>
      <c r="W2397">
        <v>0</v>
      </c>
      <c r="X2397">
        <v>0.84276980000000001</v>
      </c>
      <c r="Y2397">
        <v>12.790914000000001</v>
      </c>
      <c r="Z2397">
        <v>0.73354390000000003</v>
      </c>
      <c r="AA2397">
        <v>0</v>
      </c>
      <c r="AB2397">
        <v>0.69414352999999995</v>
      </c>
      <c r="AC2397">
        <v>1.2230772999999999</v>
      </c>
      <c r="AD2397">
        <v>0</v>
      </c>
      <c r="AE2397">
        <v>0</v>
      </c>
      <c r="AF2397">
        <v>16.284448999999999</v>
      </c>
    </row>
    <row r="2398" spans="1:32" x14ac:dyDescent="0.3">
      <c r="A2398">
        <v>2801743</v>
      </c>
      <c r="B2398">
        <v>1</v>
      </c>
      <c r="C2398" t="s">
        <v>83</v>
      </c>
      <c r="D2398" t="s">
        <v>117</v>
      </c>
      <c r="E2398" t="s">
        <v>7634</v>
      </c>
      <c r="F2398" t="s">
        <v>7635</v>
      </c>
      <c r="G2398" t="s">
        <v>31545</v>
      </c>
      <c r="H2398" t="s">
        <v>134</v>
      </c>
      <c r="I2398" t="s">
        <v>79</v>
      </c>
      <c r="J2398" t="s">
        <v>135</v>
      </c>
      <c r="K2398" t="s">
        <v>22</v>
      </c>
      <c r="L2398" t="s">
        <v>136</v>
      </c>
      <c r="M2398" t="s">
        <v>8959</v>
      </c>
      <c r="N2398" t="s">
        <v>8960</v>
      </c>
      <c r="O2398">
        <v>8.3333333333333329E-2</v>
      </c>
      <c r="P2398">
        <v>5</v>
      </c>
      <c r="Q2398">
        <v>1860</v>
      </c>
      <c r="R2398">
        <v>0</v>
      </c>
      <c r="S2398">
        <v>48</v>
      </c>
      <c r="T2398">
        <v>4</v>
      </c>
      <c r="U2398">
        <v>167</v>
      </c>
      <c r="V2398">
        <v>0</v>
      </c>
      <c r="W2398">
        <v>0</v>
      </c>
      <c r="X2398">
        <v>2.1912677</v>
      </c>
      <c r="Y2398">
        <v>9.3850060000000006</v>
      </c>
      <c r="Z2398">
        <v>0</v>
      </c>
      <c r="AA2398">
        <v>7.5998750000000004E-2</v>
      </c>
      <c r="AB2398">
        <v>0.16395982000000001</v>
      </c>
      <c r="AC2398">
        <v>1.6084278999999999</v>
      </c>
      <c r="AD2398">
        <v>0</v>
      </c>
      <c r="AE2398">
        <v>0</v>
      </c>
      <c r="AF2398">
        <v>13.424659999999999</v>
      </c>
    </row>
    <row r="2399" spans="1:32" x14ac:dyDescent="0.3">
      <c r="A2399">
        <v>2801612</v>
      </c>
      <c r="B2399">
        <v>1</v>
      </c>
      <c r="C2399" t="s">
        <v>82</v>
      </c>
      <c r="D2399" t="s">
        <v>106</v>
      </c>
      <c r="E2399" t="s">
        <v>8961</v>
      </c>
      <c r="F2399" t="s">
        <v>8962</v>
      </c>
      <c r="G2399" t="s">
        <v>31550</v>
      </c>
      <c r="H2399" t="s">
        <v>223</v>
      </c>
      <c r="I2399" t="s">
        <v>78</v>
      </c>
      <c r="J2399" t="s">
        <v>135</v>
      </c>
      <c r="K2399" t="s">
        <v>22</v>
      </c>
      <c r="L2399" t="s">
        <v>136</v>
      </c>
      <c r="M2399" t="s">
        <v>8963</v>
      </c>
      <c r="N2399" t="s">
        <v>8964</v>
      </c>
      <c r="O2399">
        <v>2.8863888888888889</v>
      </c>
      <c r="P2399">
        <v>0</v>
      </c>
      <c r="Q2399">
        <v>39</v>
      </c>
      <c r="R2399">
        <v>0</v>
      </c>
      <c r="S2399">
        <v>0</v>
      </c>
      <c r="T2399">
        <v>0</v>
      </c>
      <c r="U2399">
        <v>7</v>
      </c>
      <c r="V2399">
        <v>0</v>
      </c>
      <c r="W2399">
        <v>0</v>
      </c>
      <c r="X2399">
        <v>0</v>
      </c>
      <c r="Y2399">
        <v>23.221561000000001</v>
      </c>
      <c r="Z2399">
        <v>0</v>
      </c>
      <c r="AA2399">
        <v>0</v>
      </c>
      <c r="AB2399">
        <v>0</v>
      </c>
      <c r="AC2399">
        <v>19.120466</v>
      </c>
      <c r="AD2399">
        <v>0</v>
      </c>
      <c r="AE2399">
        <v>0</v>
      </c>
      <c r="AF2399">
        <v>42.342030000000001</v>
      </c>
    </row>
    <row r="2400" spans="1:32" x14ac:dyDescent="0.3">
      <c r="A2400">
        <v>2801584</v>
      </c>
      <c r="B2400">
        <v>1</v>
      </c>
      <c r="C2400" t="s">
        <v>82</v>
      </c>
      <c r="D2400" t="s">
        <v>90</v>
      </c>
      <c r="E2400" t="s">
        <v>6110</v>
      </c>
      <c r="F2400" t="s">
        <v>6111</v>
      </c>
      <c r="G2400" t="s">
        <v>31548</v>
      </c>
      <c r="H2400" t="s">
        <v>311</v>
      </c>
      <c r="I2400" t="s">
        <v>78</v>
      </c>
      <c r="J2400" t="s">
        <v>135</v>
      </c>
      <c r="K2400" t="s">
        <v>22</v>
      </c>
      <c r="L2400" t="s">
        <v>136</v>
      </c>
      <c r="M2400" t="s">
        <v>8965</v>
      </c>
      <c r="N2400" t="s">
        <v>8966</v>
      </c>
      <c r="O2400">
        <v>1.4041666666666666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3.355553</v>
      </c>
      <c r="AD2400">
        <v>0</v>
      </c>
      <c r="AE2400">
        <v>0</v>
      </c>
      <c r="AF2400">
        <v>3.355553</v>
      </c>
    </row>
    <row r="2401" spans="1:32" x14ac:dyDescent="0.3">
      <c r="A2401">
        <v>2801585</v>
      </c>
      <c r="B2401">
        <v>1</v>
      </c>
      <c r="C2401" t="s">
        <v>82</v>
      </c>
      <c r="D2401" t="s">
        <v>84</v>
      </c>
      <c r="E2401" t="s">
        <v>2823</v>
      </c>
      <c r="F2401" t="s">
        <v>2824</v>
      </c>
      <c r="G2401" t="s">
        <v>31546</v>
      </c>
      <c r="H2401" t="s">
        <v>223</v>
      </c>
      <c r="I2401" t="s">
        <v>78</v>
      </c>
      <c r="J2401" t="s">
        <v>135</v>
      </c>
      <c r="K2401" t="s">
        <v>22</v>
      </c>
      <c r="L2401" t="s">
        <v>136</v>
      </c>
      <c r="M2401" t="s">
        <v>8967</v>
      </c>
      <c r="N2401" t="s">
        <v>8968</v>
      </c>
      <c r="O2401">
        <v>2.318888888888889</v>
      </c>
      <c r="P2401">
        <v>0</v>
      </c>
      <c r="Q2401">
        <v>16</v>
      </c>
      <c r="R2401">
        <v>0</v>
      </c>
      <c r="S2401">
        <v>0</v>
      </c>
      <c r="T2401">
        <v>0</v>
      </c>
      <c r="U2401">
        <v>9</v>
      </c>
      <c r="V2401">
        <v>0</v>
      </c>
      <c r="W2401">
        <v>0</v>
      </c>
      <c r="X2401">
        <v>0</v>
      </c>
      <c r="Y2401">
        <v>6.1999139999999997</v>
      </c>
      <c r="Z2401">
        <v>0</v>
      </c>
      <c r="AA2401">
        <v>0</v>
      </c>
      <c r="AB2401">
        <v>0</v>
      </c>
      <c r="AC2401">
        <v>21.806315999999999</v>
      </c>
      <c r="AD2401">
        <v>0</v>
      </c>
      <c r="AE2401">
        <v>0</v>
      </c>
      <c r="AF2401">
        <v>28.006231</v>
      </c>
    </row>
    <row r="2402" spans="1:32" x14ac:dyDescent="0.3">
      <c r="A2402">
        <v>2801507</v>
      </c>
      <c r="B2402">
        <v>1</v>
      </c>
      <c r="C2402" t="s">
        <v>83</v>
      </c>
      <c r="D2402" t="s">
        <v>116</v>
      </c>
      <c r="E2402" t="s">
        <v>8969</v>
      </c>
      <c r="F2402" t="s">
        <v>8970</v>
      </c>
      <c r="G2402" t="s">
        <v>31549</v>
      </c>
      <c r="H2402" t="s">
        <v>672</v>
      </c>
      <c r="I2402" t="s">
        <v>79</v>
      </c>
      <c r="J2402" t="s">
        <v>135</v>
      </c>
      <c r="K2402" t="s">
        <v>22</v>
      </c>
      <c r="L2402" t="s">
        <v>136</v>
      </c>
      <c r="M2402" t="s">
        <v>8971</v>
      </c>
      <c r="N2402" t="s">
        <v>8972</v>
      </c>
      <c r="O2402">
        <v>3.3088888888888888</v>
      </c>
      <c r="P2402">
        <v>0</v>
      </c>
      <c r="Q2402">
        <v>0</v>
      </c>
      <c r="R2402">
        <v>0</v>
      </c>
      <c r="S2402">
        <v>0</v>
      </c>
      <c r="T2402">
        <v>2</v>
      </c>
      <c r="U2402">
        <v>13</v>
      </c>
      <c r="V2402">
        <v>3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32.285716999999998</v>
      </c>
      <c r="AC2402">
        <v>60.015427000000003</v>
      </c>
      <c r="AD2402">
        <v>1727.9321</v>
      </c>
      <c r="AE2402">
        <v>0</v>
      </c>
      <c r="AF2402">
        <v>1820.2333000000001</v>
      </c>
    </row>
    <row r="2403" spans="1:32" x14ac:dyDescent="0.3">
      <c r="A2403">
        <v>2801497</v>
      </c>
      <c r="B2403">
        <v>1</v>
      </c>
      <c r="C2403" t="s">
        <v>82</v>
      </c>
      <c r="D2403" t="s">
        <v>106</v>
      </c>
      <c r="E2403" t="s">
        <v>8973</v>
      </c>
      <c r="F2403" t="s">
        <v>8974</v>
      </c>
      <c r="G2403" t="s">
        <v>31546</v>
      </c>
      <c r="H2403" t="s">
        <v>223</v>
      </c>
      <c r="I2403" t="s">
        <v>78</v>
      </c>
      <c r="J2403" t="s">
        <v>135</v>
      </c>
      <c r="K2403" t="s">
        <v>22</v>
      </c>
      <c r="L2403" t="s">
        <v>136</v>
      </c>
      <c r="M2403" t="s">
        <v>8975</v>
      </c>
      <c r="N2403" t="s">
        <v>8976</v>
      </c>
      <c r="O2403">
        <v>6.722777777777778</v>
      </c>
      <c r="P2403">
        <v>0</v>
      </c>
      <c r="Q2403">
        <v>161</v>
      </c>
      <c r="R2403">
        <v>0</v>
      </c>
      <c r="S2403">
        <v>0</v>
      </c>
      <c r="T2403">
        <v>0</v>
      </c>
      <c r="U2403">
        <v>20</v>
      </c>
      <c r="V2403">
        <v>0</v>
      </c>
      <c r="W2403">
        <v>0</v>
      </c>
      <c r="X2403">
        <v>0</v>
      </c>
      <c r="Y2403">
        <v>344.47546</v>
      </c>
      <c r="Z2403">
        <v>0</v>
      </c>
      <c r="AA2403">
        <v>0</v>
      </c>
      <c r="AB2403">
        <v>0</v>
      </c>
      <c r="AC2403">
        <v>115.90501999999999</v>
      </c>
      <c r="AD2403">
        <v>0</v>
      </c>
      <c r="AE2403">
        <v>0</v>
      </c>
      <c r="AF2403">
        <v>460.38049999999998</v>
      </c>
    </row>
    <row r="2404" spans="1:32" x14ac:dyDescent="0.3">
      <c r="A2404">
        <v>2801505</v>
      </c>
      <c r="B2404">
        <v>1</v>
      </c>
      <c r="C2404" t="s">
        <v>83</v>
      </c>
      <c r="D2404" t="s">
        <v>116</v>
      </c>
      <c r="E2404" t="s">
        <v>8977</v>
      </c>
      <c r="F2404" t="s">
        <v>8978</v>
      </c>
      <c r="G2404" t="s">
        <v>31549</v>
      </c>
      <c r="H2404" t="s">
        <v>134</v>
      </c>
      <c r="I2404" t="s">
        <v>79</v>
      </c>
      <c r="J2404" t="s">
        <v>135</v>
      </c>
      <c r="K2404" t="s">
        <v>22</v>
      </c>
      <c r="L2404" t="s">
        <v>136</v>
      </c>
      <c r="M2404" t="s">
        <v>8979</v>
      </c>
      <c r="N2404" t="s">
        <v>8980</v>
      </c>
      <c r="O2404">
        <v>1.8016666666666667</v>
      </c>
      <c r="P2404">
        <v>0</v>
      </c>
      <c r="Q2404">
        <v>1075</v>
      </c>
      <c r="R2404">
        <v>6</v>
      </c>
      <c r="S2404">
        <v>23</v>
      </c>
      <c r="T2404">
        <v>1</v>
      </c>
      <c r="U2404">
        <v>131</v>
      </c>
      <c r="V2404">
        <v>1</v>
      </c>
      <c r="W2404">
        <v>0</v>
      </c>
      <c r="X2404">
        <v>0</v>
      </c>
      <c r="Y2404">
        <v>516.35760000000005</v>
      </c>
      <c r="Z2404">
        <v>2.8085431999999999</v>
      </c>
      <c r="AA2404">
        <v>10.954152000000001</v>
      </c>
      <c r="AB2404">
        <v>25.056023</v>
      </c>
      <c r="AC2404">
        <v>95.818565000000007</v>
      </c>
      <c r="AD2404">
        <v>134.32820000000001</v>
      </c>
      <c r="AE2404">
        <v>0</v>
      </c>
      <c r="AF2404">
        <v>785.32306000000005</v>
      </c>
    </row>
    <row r="2405" spans="1:32" x14ac:dyDescent="0.3">
      <c r="A2405">
        <v>2801508</v>
      </c>
      <c r="B2405">
        <v>1</v>
      </c>
      <c r="C2405" t="s">
        <v>82</v>
      </c>
      <c r="D2405" t="s">
        <v>106</v>
      </c>
      <c r="E2405" t="s">
        <v>8981</v>
      </c>
      <c r="F2405" t="s">
        <v>8982</v>
      </c>
      <c r="G2405" t="s">
        <v>31551</v>
      </c>
      <c r="H2405" t="s">
        <v>2930</v>
      </c>
      <c r="I2405" t="s">
        <v>79</v>
      </c>
      <c r="J2405" t="s">
        <v>135</v>
      </c>
      <c r="K2405" t="s">
        <v>22</v>
      </c>
      <c r="L2405" t="s">
        <v>136</v>
      </c>
      <c r="M2405" t="s">
        <v>8983</v>
      </c>
      <c r="N2405" t="s">
        <v>8984</v>
      </c>
      <c r="O2405">
        <v>8.3025000000000002</v>
      </c>
      <c r="P2405">
        <v>1</v>
      </c>
      <c r="Q2405">
        <v>1529</v>
      </c>
      <c r="R2405">
        <v>0</v>
      </c>
      <c r="S2405">
        <v>1</v>
      </c>
      <c r="T2405">
        <v>1</v>
      </c>
      <c r="U2405">
        <v>53</v>
      </c>
      <c r="V2405">
        <v>0</v>
      </c>
      <c r="W2405">
        <v>0</v>
      </c>
      <c r="X2405">
        <v>18.808363</v>
      </c>
      <c r="Y2405">
        <v>3256.8737999999998</v>
      </c>
      <c r="Z2405">
        <v>0</v>
      </c>
      <c r="AA2405">
        <v>3.1253204000000001</v>
      </c>
      <c r="AB2405">
        <v>20.798603</v>
      </c>
      <c r="AC2405">
        <v>305.78003000000001</v>
      </c>
      <c r="AD2405">
        <v>0</v>
      </c>
      <c r="AE2405">
        <v>0</v>
      </c>
      <c r="AF2405">
        <v>3605.3861999999999</v>
      </c>
    </row>
    <row r="2406" spans="1:32" x14ac:dyDescent="0.3">
      <c r="A2406">
        <v>2801166</v>
      </c>
      <c r="B2406">
        <v>1</v>
      </c>
      <c r="C2406" t="s">
        <v>82</v>
      </c>
      <c r="D2406" t="s">
        <v>92</v>
      </c>
      <c r="E2406" t="s">
        <v>8985</v>
      </c>
      <c r="F2406" t="s">
        <v>8986</v>
      </c>
      <c r="G2406" t="s">
        <v>31548</v>
      </c>
      <c r="H2406" t="s">
        <v>333</v>
      </c>
      <c r="I2406" t="s">
        <v>78</v>
      </c>
      <c r="J2406" t="s">
        <v>135</v>
      </c>
      <c r="K2406" t="s">
        <v>22</v>
      </c>
      <c r="L2406" t="s">
        <v>136</v>
      </c>
      <c r="M2406" t="s">
        <v>8987</v>
      </c>
      <c r="N2406" t="s">
        <v>8988</v>
      </c>
      <c r="O2406">
        <v>2.674722222222222</v>
      </c>
      <c r="P2406">
        <v>0</v>
      </c>
      <c r="Q2406">
        <v>1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1.5643026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1.5643026</v>
      </c>
    </row>
    <row r="2407" spans="1:32" x14ac:dyDescent="0.3">
      <c r="A2407">
        <v>2801127</v>
      </c>
      <c r="B2407">
        <v>1</v>
      </c>
      <c r="C2407" t="s">
        <v>82</v>
      </c>
      <c r="D2407" t="s">
        <v>88</v>
      </c>
      <c r="E2407" t="s">
        <v>8989</v>
      </c>
      <c r="F2407" t="s">
        <v>8990</v>
      </c>
      <c r="G2407" t="s">
        <v>31548</v>
      </c>
      <c r="H2407" t="s">
        <v>311</v>
      </c>
      <c r="I2407" t="s">
        <v>78</v>
      </c>
      <c r="J2407" t="s">
        <v>135</v>
      </c>
      <c r="K2407" t="s">
        <v>22</v>
      </c>
      <c r="L2407" t="s">
        <v>136</v>
      </c>
      <c r="M2407" t="s">
        <v>8991</v>
      </c>
      <c r="N2407" t="s">
        <v>8992</v>
      </c>
      <c r="O2407">
        <v>5.48</v>
      </c>
      <c r="P2407">
        <v>0</v>
      </c>
      <c r="Q2407">
        <v>1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0.4337259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0.4337259</v>
      </c>
    </row>
    <row r="2408" spans="1:32" x14ac:dyDescent="0.3">
      <c r="A2408">
        <v>2801130</v>
      </c>
      <c r="B2408">
        <v>1</v>
      </c>
      <c r="C2408" t="s">
        <v>83</v>
      </c>
      <c r="D2408" t="s">
        <v>116</v>
      </c>
      <c r="E2408" t="s">
        <v>8993</v>
      </c>
      <c r="F2408" t="s">
        <v>8994</v>
      </c>
      <c r="G2408" t="s">
        <v>31546</v>
      </c>
      <c r="H2408" t="s">
        <v>223</v>
      </c>
      <c r="I2408" t="s">
        <v>78</v>
      </c>
      <c r="J2408" t="s">
        <v>135</v>
      </c>
      <c r="K2408" t="s">
        <v>22</v>
      </c>
      <c r="L2408" t="s">
        <v>136</v>
      </c>
      <c r="M2408" t="s">
        <v>8995</v>
      </c>
      <c r="N2408" t="s">
        <v>8996</v>
      </c>
      <c r="O2408">
        <v>3.5883333333333334</v>
      </c>
      <c r="P2408">
        <v>0</v>
      </c>
      <c r="Q2408">
        <v>49</v>
      </c>
      <c r="R2408">
        <v>0</v>
      </c>
      <c r="S2408">
        <v>15</v>
      </c>
      <c r="T2408">
        <v>0</v>
      </c>
      <c r="U2408">
        <v>1</v>
      </c>
      <c r="V2408">
        <v>0</v>
      </c>
      <c r="W2408">
        <v>0</v>
      </c>
      <c r="X2408">
        <v>0</v>
      </c>
      <c r="Y2408">
        <v>21.373697</v>
      </c>
      <c r="Z2408">
        <v>0</v>
      </c>
      <c r="AA2408">
        <v>2.260418</v>
      </c>
      <c r="AB2408">
        <v>0</v>
      </c>
      <c r="AC2408">
        <v>35.764403999999999</v>
      </c>
      <c r="AD2408">
        <v>0</v>
      </c>
      <c r="AE2408">
        <v>0</v>
      </c>
      <c r="AF2408">
        <v>59.398519999999998</v>
      </c>
    </row>
    <row r="2409" spans="1:32" x14ac:dyDescent="0.3">
      <c r="A2409">
        <v>2801142</v>
      </c>
      <c r="B2409">
        <v>1</v>
      </c>
      <c r="C2409" t="s">
        <v>82</v>
      </c>
      <c r="D2409" t="s">
        <v>95</v>
      </c>
      <c r="E2409" t="s">
        <v>8997</v>
      </c>
      <c r="F2409" t="s">
        <v>8998</v>
      </c>
      <c r="G2409" t="s">
        <v>31548</v>
      </c>
      <c r="H2409" t="s">
        <v>333</v>
      </c>
      <c r="I2409" t="s">
        <v>78</v>
      </c>
      <c r="J2409" t="s">
        <v>135</v>
      </c>
      <c r="K2409" t="s">
        <v>22</v>
      </c>
      <c r="L2409" t="s">
        <v>136</v>
      </c>
      <c r="M2409" t="s">
        <v>8999</v>
      </c>
      <c r="N2409" t="s">
        <v>9000</v>
      </c>
      <c r="O2409">
        <v>1.0386111111111112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34.678317999999997</v>
      </c>
      <c r="AD2409">
        <v>0</v>
      </c>
      <c r="AE2409">
        <v>0</v>
      </c>
      <c r="AF2409">
        <v>34.678317999999997</v>
      </c>
    </row>
    <row r="2410" spans="1:32" x14ac:dyDescent="0.3">
      <c r="A2410">
        <v>2801133</v>
      </c>
      <c r="B2410">
        <v>1</v>
      </c>
      <c r="C2410" t="s">
        <v>83</v>
      </c>
      <c r="D2410" t="s">
        <v>127</v>
      </c>
      <c r="E2410" t="s">
        <v>9001</v>
      </c>
      <c r="F2410" t="s">
        <v>9002</v>
      </c>
      <c r="G2410" t="s">
        <v>31549</v>
      </c>
      <c r="H2410" t="s">
        <v>134</v>
      </c>
      <c r="I2410" t="s">
        <v>79</v>
      </c>
      <c r="J2410" t="s">
        <v>135</v>
      </c>
      <c r="K2410" t="s">
        <v>22</v>
      </c>
      <c r="L2410" t="s">
        <v>136</v>
      </c>
      <c r="M2410" t="s">
        <v>9003</v>
      </c>
      <c r="N2410" t="s">
        <v>9004</v>
      </c>
      <c r="O2410">
        <v>7.7777777777777779E-2</v>
      </c>
      <c r="P2410">
        <v>2</v>
      </c>
      <c r="Q2410">
        <v>104</v>
      </c>
      <c r="R2410">
        <v>20</v>
      </c>
      <c r="S2410">
        <v>7</v>
      </c>
      <c r="T2410">
        <v>8</v>
      </c>
      <c r="U2410">
        <v>8</v>
      </c>
      <c r="V2410">
        <v>0</v>
      </c>
      <c r="W2410">
        <v>0</v>
      </c>
      <c r="X2410">
        <v>2.2047546000000001E-2</v>
      </c>
      <c r="Y2410">
        <v>1.2479606999999999</v>
      </c>
      <c r="Z2410">
        <v>1.5192535</v>
      </c>
      <c r="AA2410">
        <v>0.10533538000000001</v>
      </c>
      <c r="AB2410">
        <v>2.9775455000000002</v>
      </c>
      <c r="AC2410">
        <v>1.9897611999999999E-2</v>
      </c>
      <c r="AD2410">
        <v>0</v>
      </c>
      <c r="AE2410">
        <v>0</v>
      </c>
      <c r="AF2410">
        <v>5.8920402999999997</v>
      </c>
    </row>
    <row r="2411" spans="1:32" x14ac:dyDescent="0.3">
      <c r="A2411">
        <v>2801110</v>
      </c>
      <c r="B2411">
        <v>1</v>
      </c>
      <c r="C2411" t="s">
        <v>83</v>
      </c>
      <c r="D2411" t="s">
        <v>117</v>
      </c>
      <c r="E2411" t="s">
        <v>9005</v>
      </c>
      <c r="F2411" t="s">
        <v>9006</v>
      </c>
      <c r="G2411" t="s">
        <v>31548</v>
      </c>
      <c r="H2411" t="s">
        <v>333</v>
      </c>
      <c r="I2411" t="s">
        <v>78</v>
      </c>
      <c r="J2411" t="s">
        <v>135</v>
      </c>
      <c r="K2411" t="s">
        <v>22</v>
      </c>
      <c r="L2411" t="s">
        <v>136</v>
      </c>
      <c r="M2411" t="s">
        <v>9007</v>
      </c>
      <c r="N2411" t="s">
        <v>9008</v>
      </c>
      <c r="O2411">
        <v>0.72083333333333333</v>
      </c>
      <c r="P2411">
        <v>0</v>
      </c>
      <c r="Q2411">
        <v>1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6.2024700000000002E-2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6.2024700000000002E-2</v>
      </c>
    </row>
    <row r="2412" spans="1:32" x14ac:dyDescent="0.3">
      <c r="A2412">
        <v>2801123</v>
      </c>
      <c r="B2412">
        <v>1</v>
      </c>
      <c r="C2412" t="s">
        <v>82</v>
      </c>
      <c r="D2412" t="s">
        <v>106</v>
      </c>
      <c r="E2412" t="s">
        <v>9009</v>
      </c>
      <c r="F2412" t="s">
        <v>9010</v>
      </c>
      <c r="G2412" t="s">
        <v>31549</v>
      </c>
      <c r="H2412" t="s">
        <v>185</v>
      </c>
      <c r="I2412" t="s">
        <v>79</v>
      </c>
      <c r="J2412" t="s">
        <v>135</v>
      </c>
      <c r="K2412" t="s">
        <v>22</v>
      </c>
      <c r="L2412" t="s">
        <v>186</v>
      </c>
      <c r="M2412" t="s">
        <v>9011</v>
      </c>
      <c r="N2412" t="s">
        <v>9012</v>
      </c>
      <c r="O2412">
        <v>0.15555555555555556</v>
      </c>
      <c r="P2412">
        <v>8</v>
      </c>
      <c r="Q2412">
        <v>1550</v>
      </c>
      <c r="R2412">
        <v>4</v>
      </c>
      <c r="S2412">
        <v>116</v>
      </c>
      <c r="T2412">
        <v>8</v>
      </c>
      <c r="U2412">
        <v>160</v>
      </c>
      <c r="V2412">
        <v>0</v>
      </c>
      <c r="W2412">
        <v>0</v>
      </c>
      <c r="X2412">
        <v>0.43251192999999999</v>
      </c>
      <c r="Y2412">
        <v>60.880313999999998</v>
      </c>
      <c r="Z2412">
        <v>8.3052299999999999</v>
      </c>
      <c r="AA2412">
        <v>1.6357280000000001</v>
      </c>
      <c r="AB2412">
        <v>11.262432</v>
      </c>
      <c r="AC2412">
        <v>22.759499999999999</v>
      </c>
      <c r="AD2412">
        <v>0</v>
      </c>
      <c r="AE2412">
        <v>0</v>
      </c>
      <c r="AF2412">
        <v>105.27572000000001</v>
      </c>
    </row>
    <row r="2413" spans="1:32" x14ac:dyDescent="0.3">
      <c r="A2413">
        <v>2801037</v>
      </c>
      <c r="B2413">
        <v>1</v>
      </c>
      <c r="C2413" t="s">
        <v>82</v>
      </c>
      <c r="D2413" t="s">
        <v>88</v>
      </c>
      <c r="E2413" t="s">
        <v>9013</v>
      </c>
      <c r="F2413" t="s">
        <v>9014</v>
      </c>
      <c r="G2413" t="s">
        <v>31548</v>
      </c>
      <c r="H2413" t="s">
        <v>893</v>
      </c>
      <c r="I2413" t="s">
        <v>78</v>
      </c>
      <c r="J2413" t="s">
        <v>135</v>
      </c>
      <c r="K2413" t="s">
        <v>22</v>
      </c>
      <c r="L2413" t="s">
        <v>136</v>
      </c>
      <c r="M2413" t="s">
        <v>9015</v>
      </c>
      <c r="N2413" t="s">
        <v>7285</v>
      </c>
      <c r="O2413">
        <v>2.8994444444444443</v>
      </c>
      <c r="P2413">
        <v>0</v>
      </c>
      <c r="Q2413">
        <v>1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2.5974199999999999E-2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2.5974199999999999E-2</v>
      </c>
    </row>
    <row r="2414" spans="1:32" x14ac:dyDescent="0.3">
      <c r="A2414">
        <v>2800979</v>
      </c>
      <c r="B2414">
        <v>1</v>
      </c>
      <c r="C2414" t="s">
        <v>82</v>
      </c>
      <c r="D2414" t="s">
        <v>103</v>
      </c>
      <c r="E2414" t="s">
        <v>9016</v>
      </c>
      <c r="F2414" t="s">
        <v>9017</v>
      </c>
      <c r="G2414" t="s">
        <v>31546</v>
      </c>
      <c r="H2414" t="s">
        <v>223</v>
      </c>
      <c r="I2414" t="s">
        <v>78</v>
      </c>
      <c r="J2414" t="s">
        <v>135</v>
      </c>
      <c r="K2414" t="s">
        <v>22</v>
      </c>
      <c r="L2414" t="s">
        <v>136</v>
      </c>
      <c r="M2414" t="s">
        <v>9018</v>
      </c>
      <c r="N2414" t="s">
        <v>9019</v>
      </c>
      <c r="O2414">
        <v>2.9894444444444446</v>
      </c>
      <c r="P2414">
        <v>0</v>
      </c>
      <c r="Q2414">
        <v>6</v>
      </c>
      <c r="R2414">
        <v>0</v>
      </c>
      <c r="S2414">
        <v>0</v>
      </c>
      <c r="T2414">
        <v>0</v>
      </c>
      <c r="U2414">
        <v>2</v>
      </c>
      <c r="V2414">
        <v>0</v>
      </c>
      <c r="W2414">
        <v>0</v>
      </c>
      <c r="X2414">
        <v>0</v>
      </c>
      <c r="Y2414">
        <v>1.8407305</v>
      </c>
      <c r="Z2414">
        <v>0</v>
      </c>
      <c r="AA2414">
        <v>0</v>
      </c>
      <c r="AB2414">
        <v>0</v>
      </c>
      <c r="AC2414">
        <v>4.0187697</v>
      </c>
      <c r="AD2414">
        <v>0</v>
      </c>
      <c r="AE2414">
        <v>0</v>
      </c>
      <c r="AF2414">
        <v>5.8595003999999999</v>
      </c>
    </row>
    <row r="2415" spans="1:32" x14ac:dyDescent="0.3">
      <c r="A2415">
        <v>2800976</v>
      </c>
      <c r="B2415">
        <v>1</v>
      </c>
      <c r="C2415" t="s">
        <v>82</v>
      </c>
      <c r="D2415" t="s">
        <v>88</v>
      </c>
      <c r="E2415" t="s">
        <v>9020</v>
      </c>
      <c r="F2415" t="s">
        <v>9021</v>
      </c>
      <c r="G2415" t="s">
        <v>31546</v>
      </c>
      <c r="H2415" t="s">
        <v>2229</v>
      </c>
      <c r="I2415" t="s">
        <v>78</v>
      </c>
      <c r="J2415" t="s">
        <v>135</v>
      </c>
      <c r="K2415" t="s">
        <v>22</v>
      </c>
      <c r="L2415" t="s">
        <v>136</v>
      </c>
      <c r="M2415" t="s">
        <v>9022</v>
      </c>
      <c r="N2415" t="s">
        <v>9023</v>
      </c>
      <c r="O2415">
        <v>3.5952777777777776</v>
      </c>
      <c r="P2415">
        <v>0</v>
      </c>
      <c r="Q2415">
        <v>74</v>
      </c>
      <c r="R2415">
        <v>0</v>
      </c>
      <c r="S2415">
        <v>0</v>
      </c>
      <c r="T2415">
        <v>0</v>
      </c>
      <c r="U2415">
        <v>4</v>
      </c>
      <c r="V2415">
        <v>0</v>
      </c>
      <c r="W2415">
        <v>0</v>
      </c>
      <c r="X2415">
        <v>0</v>
      </c>
      <c r="Y2415">
        <v>51.318710000000003</v>
      </c>
      <c r="Z2415">
        <v>0</v>
      </c>
      <c r="AA2415">
        <v>0</v>
      </c>
      <c r="AB2415">
        <v>0</v>
      </c>
      <c r="AC2415">
        <v>1.0694090999999999</v>
      </c>
      <c r="AD2415">
        <v>0</v>
      </c>
      <c r="AE2415">
        <v>0</v>
      </c>
      <c r="AF2415">
        <v>52.388120000000001</v>
      </c>
    </row>
    <row r="2416" spans="1:32" x14ac:dyDescent="0.3">
      <c r="A2416">
        <v>2806154</v>
      </c>
      <c r="B2416">
        <v>1</v>
      </c>
      <c r="C2416" t="s">
        <v>82</v>
      </c>
      <c r="D2416" t="s">
        <v>84</v>
      </c>
      <c r="E2416" t="s">
        <v>9024</v>
      </c>
      <c r="F2416" t="s">
        <v>9025</v>
      </c>
      <c r="G2416" t="s">
        <v>31546</v>
      </c>
      <c r="H2416" t="s">
        <v>145</v>
      </c>
      <c r="I2416" t="s">
        <v>78</v>
      </c>
      <c r="J2416" t="s">
        <v>135</v>
      </c>
      <c r="K2416" t="s">
        <v>22</v>
      </c>
      <c r="L2416" t="s">
        <v>136</v>
      </c>
      <c r="M2416" t="s">
        <v>9026</v>
      </c>
      <c r="N2416" t="s">
        <v>9027</v>
      </c>
      <c r="O2416">
        <v>0.24972222222222223</v>
      </c>
      <c r="P2416">
        <v>0</v>
      </c>
      <c r="Q2416">
        <v>65</v>
      </c>
      <c r="R2416">
        <v>0</v>
      </c>
      <c r="S2416">
        <v>0</v>
      </c>
      <c r="T2416">
        <v>0</v>
      </c>
      <c r="U2416">
        <v>9</v>
      </c>
      <c r="V2416">
        <v>0</v>
      </c>
      <c r="W2416">
        <v>0</v>
      </c>
      <c r="X2416">
        <v>0</v>
      </c>
      <c r="Y2416">
        <v>5.2544909999999998</v>
      </c>
      <c r="Z2416">
        <v>0</v>
      </c>
      <c r="AA2416">
        <v>0</v>
      </c>
      <c r="AB2416">
        <v>0</v>
      </c>
      <c r="AC2416">
        <v>1.3548955</v>
      </c>
      <c r="AD2416">
        <v>0</v>
      </c>
      <c r="AE2416">
        <v>0</v>
      </c>
      <c r="AF2416">
        <v>6.6093859999999998</v>
      </c>
    </row>
    <row r="2417" spans="1:32" x14ac:dyDescent="0.3">
      <c r="A2417">
        <v>2806148</v>
      </c>
      <c r="B2417">
        <v>1</v>
      </c>
      <c r="C2417" t="s">
        <v>82</v>
      </c>
      <c r="D2417" t="s">
        <v>109</v>
      </c>
      <c r="E2417" t="s">
        <v>8811</v>
      </c>
      <c r="F2417" t="s">
        <v>8812</v>
      </c>
      <c r="G2417" t="s">
        <v>31545</v>
      </c>
      <c r="H2417" t="s">
        <v>134</v>
      </c>
      <c r="I2417" t="s">
        <v>79</v>
      </c>
      <c r="J2417" t="s">
        <v>135</v>
      </c>
      <c r="K2417" t="s">
        <v>22</v>
      </c>
      <c r="L2417" t="s">
        <v>136</v>
      </c>
      <c r="M2417" t="s">
        <v>9028</v>
      </c>
      <c r="N2417" t="s">
        <v>9029</v>
      </c>
      <c r="O2417">
        <v>1.4</v>
      </c>
      <c r="P2417">
        <v>0</v>
      </c>
      <c r="Q2417">
        <v>483</v>
      </c>
      <c r="R2417">
        <v>0</v>
      </c>
      <c r="S2417">
        <v>3</v>
      </c>
      <c r="T2417">
        <v>9</v>
      </c>
      <c r="U2417">
        <v>27</v>
      </c>
      <c r="V2417">
        <v>0</v>
      </c>
      <c r="W2417">
        <v>0</v>
      </c>
      <c r="X2417">
        <v>0</v>
      </c>
      <c r="Y2417">
        <v>201.82567</v>
      </c>
      <c r="Z2417">
        <v>0</v>
      </c>
      <c r="AA2417">
        <v>0.96691775000000002</v>
      </c>
      <c r="AB2417">
        <v>556.17970000000003</v>
      </c>
      <c r="AC2417">
        <v>29.745398000000002</v>
      </c>
      <c r="AD2417">
        <v>0</v>
      </c>
      <c r="AE2417">
        <v>0</v>
      </c>
      <c r="AF2417">
        <v>788.71770000000004</v>
      </c>
    </row>
    <row r="2418" spans="1:32" x14ac:dyDescent="0.3">
      <c r="A2418">
        <v>2806144</v>
      </c>
      <c r="B2418">
        <v>1</v>
      </c>
      <c r="C2418" t="s">
        <v>83</v>
      </c>
      <c r="D2418" t="s">
        <v>126</v>
      </c>
      <c r="E2418" t="s">
        <v>1459</v>
      </c>
      <c r="F2418" t="s">
        <v>1460</v>
      </c>
      <c r="G2418" t="s">
        <v>31545</v>
      </c>
      <c r="H2418" t="s">
        <v>134</v>
      </c>
      <c r="I2418" t="s">
        <v>79</v>
      </c>
      <c r="J2418" t="s">
        <v>135</v>
      </c>
      <c r="K2418" t="s">
        <v>22</v>
      </c>
      <c r="L2418" t="s">
        <v>136</v>
      </c>
      <c r="M2418" t="s">
        <v>9030</v>
      </c>
      <c r="N2418" t="s">
        <v>9031</v>
      </c>
      <c r="O2418">
        <v>0.32944444444444443</v>
      </c>
      <c r="P2418">
        <v>8</v>
      </c>
      <c r="Q2418">
        <v>1332</v>
      </c>
      <c r="R2418">
        <v>4</v>
      </c>
      <c r="S2418">
        <v>122</v>
      </c>
      <c r="T2418">
        <v>5</v>
      </c>
      <c r="U2418">
        <v>96</v>
      </c>
      <c r="V2418">
        <v>0</v>
      </c>
      <c r="W2418">
        <v>0</v>
      </c>
      <c r="X2418">
        <v>8.2198170000000008</v>
      </c>
      <c r="Y2418">
        <v>50.959023000000002</v>
      </c>
      <c r="Z2418">
        <v>1.9700565000000001</v>
      </c>
      <c r="AA2418">
        <v>5.9183890000000003</v>
      </c>
      <c r="AB2418">
        <v>7.9166600000000003</v>
      </c>
      <c r="AC2418">
        <v>11.557691999999999</v>
      </c>
      <c r="AD2418">
        <v>0</v>
      </c>
      <c r="AE2418">
        <v>0</v>
      </c>
      <c r="AF2418">
        <v>86.541640000000001</v>
      </c>
    </row>
    <row r="2419" spans="1:32" x14ac:dyDescent="0.3">
      <c r="A2419">
        <v>2806146</v>
      </c>
      <c r="B2419">
        <v>1</v>
      </c>
      <c r="C2419" t="s">
        <v>82</v>
      </c>
      <c r="D2419" t="s">
        <v>109</v>
      </c>
      <c r="E2419" t="s">
        <v>9032</v>
      </c>
      <c r="F2419" t="s">
        <v>9033</v>
      </c>
      <c r="G2419" t="s">
        <v>31545</v>
      </c>
      <c r="H2419" t="s">
        <v>134</v>
      </c>
      <c r="I2419" t="s">
        <v>79</v>
      </c>
      <c r="J2419" t="s">
        <v>135</v>
      </c>
      <c r="K2419" t="s">
        <v>22</v>
      </c>
      <c r="L2419" t="s">
        <v>136</v>
      </c>
      <c r="M2419" t="s">
        <v>9028</v>
      </c>
      <c r="N2419" t="s">
        <v>9034</v>
      </c>
      <c r="O2419">
        <v>0.10277777777777777</v>
      </c>
      <c r="P2419">
        <v>0</v>
      </c>
      <c r="Q2419">
        <v>3890</v>
      </c>
      <c r="R2419">
        <v>0</v>
      </c>
      <c r="S2419">
        <v>7</v>
      </c>
      <c r="T2419">
        <v>0</v>
      </c>
      <c r="U2419">
        <v>88</v>
      </c>
      <c r="V2419">
        <v>0</v>
      </c>
      <c r="W2419">
        <v>0</v>
      </c>
      <c r="X2419">
        <v>0</v>
      </c>
      <c r="Y2419">
        <v>71.821029999999993</v>
      </c>
      <c r="Z2419">
        <v>0</v>
      </c>
      <c r="AA2419">
        <v>4.3504500000000002E-2</v>
      </c>
      <c r="AB2419">
        <v>0</v>
      </c>
      <c r="AC2419">
        <v>8.3790759999999995</v>
      </c>
      <c r="AD2419">
        <v>0</v>
      </c>
      <c r="AE2419">
        <v>0</v>
      </c>
      <c r="AF2419">
        <v>80.243610000000004</v>
      </c>
    </row>
    <row r="2420" spans="1:32" x14ac:dyDescent="0.3">
      <c r="A2420">
        <v>2806052</v>
      </c>
      <c r="B2420">
        <v>1</v>
      </c>
      <c r="C2420" t="s">
        <v>82</v>
      </c>
      <c r="D2420" t="s">
        <v>91</v>
      </c>
      <c r="E2420" t="s">
        <v>2958</v>
      </c>
      <c r="F2420" t="s">
        <v>2959</v>
      </c>
      <c r="G2420" t="s">
        <v>31549</v>
      </c>
      <c r="H2420" t="s">
        <v>134</v>
      </c>
      <c r="I2420" t="s">
        <v>79</v>
      </c>
      <c r="J2420" t="s">
        <v>135</v>
      </c>
      <c r="K2420" t="s">
        <v>22</v>
      </c>
      <c r="L2420" t="s">
        <v>136</v>
      </c>
      <c r="M2420" t="s">
        <v>9035</v>
      </c>
      <c r="N2420" t="s">
        <v>9036</v>
      </c>
      <c r="O2420">
        <v>0.2063888888888889</v>
      </c>
      <c r="P2420">
        <v>3</v>
      </c>
      <c r="Q2420">
        <v>1305</v>
      </c>
      <c r="R2420">
        <v>4</v>
      </c>
      <c r="S2420">
        <v>291</v>
      </c>
      <c r="T2420">
        <v>25</v>
      </c>
      <c r="U2420">
        <v>239</v>
      </c>
      <c r="V2420">
        <v>1</v>
      </c>
      <c r="W2420">
        <v>0</v>
      </c>
      <c r="X2420">
        <v>0.18749236</v>
      </c>
      <c r="Y2420">
        <v>79.524870000000007</v>
      </c>
      <c r="Z2420">
        <v>2.2012934999999998</v>
      </c>
      <c r="AA2420">
        <v>22.311717999999999</v>
      </c>
      <c r="AB2420">
        <v>34.170020000000001</v>
      </c>
      <c r="AC2420">
        <v>30.587423000000001</v>
      </c>
      <c r="AD2420">
        <v>1.6778584999999999</v>
      </c>
      <c r="AE2420">
        <v>0</v>
      </c>
      <c r="AF2420">
        <v>170.66068000000001</v>
      </c>
    </row>
    <row r="2421" spans="1:32" x14ac:dyDescent="0.3">
      <c r="A2421">
        <v>2806068</v>
      </c>
      <c r="B2421">
        <v>1</v>
      </c>
      <c r="C2421" t="s">
        <v>82</v>
      </c>
      <c r="D2421" t="s">
        <v>92</v>
      </c>
      <c r="E2421" t="s">
        <v>9037</v>
      </c>
      <c r="F2421" t="s">
        <v>9038</v>
      </c>
      <c r="G2421" t="s">
        <v>31545</v>
      </c>
      <c r="H2421" t="s">
        <v>134</v>
      </c>
      <c r="I2421" t="s">
        <v>79</v>
      </c>
      <c r="J2421" t="s">
        <v>135</v>
      </c>
      <c r="K2421" t="s">
        <v>22</v>
      </c>
      <c r="L2421" t="s">
        <v>136</v>
      </c>
      <c r="M2421" t="s">
        <v>9039</v>
      </c>
      <c r="N2421" t="s">
        <v>9040</v>
      </c>
      <c r="O2421">
        <v>1.3833333333333333</v>
      </c>
      <c r="P2421">
        <v>7</v>
      </c>
      <c r="Q2421">
        <v>5860</v>
      </c>
      <c r="R2421">
        <v>9</v>
      </c>
      <c r="S2421">
        <v>68</v>
      </c>
      <c r="T2421">
        <v>30</v>
      </c>
      <c r="U2421">
        <v>706</v>
      </c>
      <c r="V2421">
        <v>0</v>
      </c>
      <c r="W2421">
        <v>1</v>
      </c>
      <c r="X2421">
        <v>25.239198999999999</v>
      </c>
      <c r="Y2421">
        <v>1539.7804000000001</v>
      </c>
      <c r="Z2421">
        <v>37.193665000000003</v>
      </c>
      <c r="AA2421">
        <v>63.221240000000002</v>
      </c>
      <c r="AB2421">
        <v>1594.2097000000001</v>
      </c>
      <c r="AC2421">
        <v>1575.8248000000001</v>
      </c>
      <c r="AD2421">
        <v>0</v>
      </c>
      <c r="AE2421">
        <v>0.65644239999999998</v>
      </c>
      <c r="AF2421">
        <v>4836.1255000000001</v>
      </c>
    </row>
    <row r="2422" spans="1:32" x14ac:dyDescent="0.3">
      <c r="A2422">
        <v>2805882</v>
      </c>
      <c r="B2422">
        <v>1</v>
      </c>
      <c r="C2422" t="s">
        <v>82</v>
      </c>
      <c r="D2422" t="s">
        <v>92</v>
      </c>
      <c r="E2422" t="s">
        <v>7562</v>
      </c>
      <c r="F2422" t="s">
        <v>7563</v>
      </c>
      <c r="G2422" t="s">
        <v>31546</v>
      </c>
      <c r="H2422" t="s">
        <v>223</v>
      </c>
      <c r="I2422" t="s">
        <v>78</v>
      </c>
      <c r="J2422" t="s">
        <v>135</v>
      </c>
      <c r="K2422" t="s">
        <v>22</v>
      </c>
      <c r="L2422" t="s">
        <v>136</v>
      </c>
      <c r="M2422" t="s">
        <v>9041</v>
      </c>
      <c r="N2422" t="s">
        <v>9042</v>
      </c>
      <c r="O2422">
        <v>1.0255555555555556</v>
      </c>
      <c r="P2422">
        <v>0</v>
      </c>
      <c r="Q2422">
        <v>69</v>
      </c>
      <c r="R2422">
        <v>0</v>
      </c>
      <c r="S2422">
        <v>0</v>
      </c>
      <c r="T2422">
        <v>0</v>
      </c>
      <c r="U2422">
        <v>4</v>
      </c>
      <c r="V2422">
        <v>0</v>
      </c>
      <c r="W2422">
        <v>0</v>
      </c>
      <c r="X2422">
        <v>0</v>
      </c>
      <c r="Y2422">
        <v>25.130806</v>
      </c>
      <c r="Z2422">
        <v>0</v>
      </c>
      <c r="AA2422">
        <v>0</v>
      </c>
      <c r="AB2422">
        <v>0</v>
      </c>
      <c r="AC2422">
        <v>5.0275846</v>
      </c>
      <c r="AD2422">
        <v>0</v>
      </c>
      <c r="AE2422">
        <v>0</v>
      </c>
      <c r="AF2422">
        <v>30.158390000000001</v>
      </c>
    </row>
    <row r="2423" spans="1:32" x14ac:dyDescent="0.3">
      <c r="A2423">
        <v>2805774</v>
      </c>
      <c r="B2423">
        <v>1</v>
      </c>
      <c r="C2423" t="s">
        <v>83</v>
      </c>
      <c r="D2423" t="s">
        <v>122</v>
      </c>
      <c r="E2423" t="s">
        <v>9043</v>
      </c>
      <c r="F2423" t="s">
        <v>9044</v>
      </c>
      <c r="G2423" t="s">
        <v>31546</v>
      </c>
      <c r="H2423" t="s">
        <v>223</v>
      </c>
      <c r="I2423" t="s">
        <v>78</v>
      </c>
      <c r="J2423" t="s">
        <v>135</v>
      </c>
      <c r="K2423" t="s">
        <v>22</v>
      </c>
      <c r="L2423" t="s">
        <v>136</v>
      </c>
      <c r="M2423" t="s">
        <v>9045</v>
      </c>
      <c r="N2423" t="s">
        <v>9046</v>
      </c>
      <c r="O2423">
        <v>0.85833333333333328</v>
      </c>
      <c r="P2423">
        <v>0</v>
      </c>
      <c r="Q2423">
        <v>45</v>
      </c>
      <c r="R2423">
        <v>0</v>
      </c>
      <c r="S2423">
        <v>0</v>
      </c>
      <c r="T2423">
        <v>0</v>
      </c>
      <c r="U2423">
        <v>6</v>
      </c>
      <c r="V2423">
        <v>0</v>
      </c>
      <c r="W2423">
        <v>0</v>
      </c>
      <c r="X2423">
        <v>0</v>
      </c>
      <c r="Y2423">
        <v>14.258613</v>
      </c>
      <c r="Z2423">
        <v>0</v>
      </c>
      <c r="AA2423">
        <v>0</v>
      </c>
      <c r="AB2423">
        <v>0</v>
      </c>
      <c r="AC2423">
        <v>1.9488757000000001</v>
      </c>
      <c r="AD2423">
        <v>0</v>
      </c>
      <c r="AE2423">
        <v>0</v>
      </c>
      <c r="AF2423">
        <v>16.207488999999999</v>
      </c>
    </row>
    <row r="2424" spans="1:32" x14ac:dyDescent="0.3">
      <c r="A2424">
        <v>2805747</v>
      </c>
      <c r="B2424">
        <v>1</v>
      </c>
      <c r="C2424" t="s">
        <v>82</v>
      </c>
      <c r="D2424" t="s">
        <v>106</v>
      </c>
      <c r="E2424" t="s">
        <v>1903</v>
      </c>
      <c r="F2424" t="s">
        <v>1904</v>
      </c>
      <c r="G2424" t="s">
        <v>31552</v>
      </c>
      <c r="H2424" t="s">
        <v>665</v>
      </c>
      <c r="I2424" t="s">
        <v>78</v>
      </c>
      <c r="J2424" t="s">
        <v>135</v>
      </c>
      <c r="K2424" t="s">
        <v>22</v>
      </c>
      <c r="L2424" t="s">
        <v>136</v>
      </c>
      <c r="M2424" t="s">
        <v>9047</v>
      </c>
      <c r="N2424" t="s">
        <v>9048</v>
      </c>
      <c r="O2424">
        <v>0.72888888888888892</v>
      </c>
      <c r="P2424">
        <v>0</v>
      </c>
      <c r="Q2424">
        <v>362</v>
      </c>
      <c r="R2424">
        <v>0</v>
      </c>
      <c r="S2424">
        <v>0</v>
      </c>
      <c r="T2424">
        <v>0</v>
      </c>
      <c r="U2424">
        <v>10</v>
      </c>
      <c r="V2424">
        <v>0</v>
      </c>
      <c r="W2424">
        <v>0</v>
      </c>
      <c r="X2424">
        <v>0</v>
      </c>
      <c r="Y2424">
        <v>77.444953999999996</v>
      </c>
      <c r="Z2424">
        <v>0</v>
      </c>
      <c r="AA2424">
        <v>0</v>
      </c>
      <c r="AB2424">
        <v>0</v>
      </c>
      <c r="AC2424">
        <v>1.1882763999999999</v>
      </c>
      <c r="AD2424">
        <v>0</v>
      </c>
      <c r="AE2424">
        <v>0</v>
      </c>
      <c r="AF2424">
        <v>78.633229999999998</v>
      </c>
    </row>
    <row r="2425" spans="1:32" x14ac:dyDescent="0.3">
      <c r="A2425">
        <v>2805414</v>
      </c>
      <c r="B2425">
        <v>1</v>
      </c>
      <c r="C2425" t="s">
        <v>83</v>
      </c>
      <c r="D2425" t="s">
        <v>130</v>
      </c>
      <c r="E2425" t="s">
        <v>3000</v>
      </c>
      <c r="F2425" t="s">
        <v>3001</v>
      </c>
      <c r="G2425" t="s">
        <v>31548</v>
      </c>
      <c r="H2425" t="s">
        <v>893</v>
      </c>
      <c r="I2425" t="s">
        <v>78</v>
      </c>
      <c r="J2425" t="s">
        <v>135</v>
      </c>
      <c r="K2425" t="s">
        <v>22</v>
      </c>
      <c r="L2425" t="s">
        <v>136</v>
      </c>
      <c r="M2425" t="s">
        <v>9049</v>
      </c>
      <c r="N2425" t="s">
        <v>9050</v>
      </c>
      <c r="O2425">
        <v>4.653888888888889</v>
      </c>
      <c r="P2425">
        <v>0</v>
      </c>
      <c r="Q2425">
        <v>9</v>
      </c>
      <c r="R2425">
        <v>0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0</v>
      </c>
      <c r="Y2425">
        <v>14.066997000000001</v>
      </c>
      <c r="Z2425">
        <v>0</v>
      </c>
      <c r="AA2425">
        <v>0</v>
      </c>
      <c r="AB2425">
        <v>0</v>
      </c>
      <c r="AC2425">
        <v>4.1579556000000002</v>
      </c>
      <c r="AD2425">
        <v>0</v>
      </c>
      <c r="AE2425">
        <v>0</v>
      </c>
      <c r="AF2425">
        <v>18.224952999999999</v>
      </c>
    </row>
    <row r="2426" spans="1:32" x14ac:dyDescent="0.3">
      <c r="A2426">
        <v>2805417</v>
      </c>
      <c r="B2426">
        <v>1</v>
      </c>
      <c r="C2426" t="s">
        <v>83</v>
      </c>
      <c r="D2426" t="s">
        <v>123</v>
      </c>
      <c r="E2426" t="s">
        <v>9051</v>
      </c>
      <c r="F2426" t="s">
        <v>9052</v>
      </c>
      <c r="G2426" t="s">
        <v>31551</v>
      </c>
      <c r="H2426" t="s">
        <v>648</v>
      </c>
      <c r="I2426" t="s">
        <v>79</v>
      </c>
      <c r="J2426" t="s">
        <v>135</v>
      </c>
      <c r="K2426" t="s">
        <v>22</v>
      </c>
      <c r="L2426" t="s">
        <v>186</v>
      </c>
      <c r="M2426" t="s">
        <v>9053</v>
      </c>
      <c r="N2426" t="s">
        <v>9054</v>
      </c>
      <c r="O2426">
        <v>2.4372222222222222</v>
      </c>
      <c r="P2426">
        <v>2</v>
      </c>
      <c r="Q2426">
        <v>474</v>
      </c>
      <c r="R2426">
        <v>4</v>
      </c>
      <c r="S2426">
        <v>19</v>
      </c>
      <c r="T2426">
        <v>1</v>
      </c>
      <c r="U2426">
        <v>52</v>
      </c>
      <c r="V2426">
        <v>0</v>
      </c>
      <c r="W2426">
        <v>0</v>
      </c>
      <c r="X2426">
        <v>0</v>
      </c>
      <c r="Y2426">
        <v>191.54508999999999</v>
      </c>
      <c r="Z2426">
        <v>28.561209999999999</v>
      </c>
      <c r="AA2426">
        <v>16.139116000000001</v>
      </c>
      <c r="AB2426">
        <v>2.3231850000000001</v>
      </c>
      <c r="AC2426">
        <v>46.246357000000003</v>
      </c>
      <c r="AD2426">
        <v>0</v>
      </c>
      <c r="AE2426">
        <v>0</v>
      </c>
      <c r="AF2426">
        <v>284.81493999999998</v>
      </c>
    </row>
    <row r="2427" spans="1:32" x14ac:dyDescent="0.3">
      <c r="A2427">
        <v>2805378</v>
      </c>
      <c r="B2427">
        <v>1</v>
      </c>
      <c r="C2427" t="s">
        <v>83</v>
      </c>
      <c r="D2427" t="s">
        <v>129</v>
      </c>
      <c r="E2427" t="s">
        <v>9055</v>
      </c>
      <c r="F2427" t="s">
        <v>9056</v>
      </c>
      <c r="G2427" t="s">
        <v>31548</v>
      </c>
      <c r="H2427" t="s">
        <v>893</v>
      </c>
      <c r="I2427" t="s">
        <v>78</v>
      </c>
      <c r="J2427" t="s">
        <v>135</v>
      </c>
      <c r="K2427" t="s">
        <v>22</v>
      </c>
      <c r="L2427" t="s">
        <v>136</v>
      </c>
      <c r="M2427" t="s">
        <v>9057</v>
      </c>
      <c r="N2427" t="s">
        <v>9058</v>
      </c>
      <c r="O2427">
        <v>3.4411111111111112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1.4297286</v>
      </c>
      <c r="AD2427">
        <v>0</v>
      </c>
      <c r="AE2427">
        <v>0</v>
      </c>
      <c r="AF2427">
        <v>1.4297286</v>
      </c>
    </row>
    <row r="2428" spans="1:32" x14ac:dyDescent="0.3">
      <c r="A2428">
        <v>2805353</v>
      </c>
      <c r="B2428">
        <v>1</v>
      </c>
      <c r="C2428" t="s">
        <v>83</v>
      </c>
      <c r="D2428" t="s">
        <v>127</v>
      </c>
      <c r="E2428" t="s">
        <v>4011</v>
      </c>
      <c r="F2428" t="s">
        <v>4012</v>
      </c>
      <c r="G2428" t="s">
        <v>31552</v>
      </c>
      <c r="H2428" t="s">
        <v>145</v>
      </c>
      <c r="I2428" t="s">
        <v>78</v>
      </c>
      <c r="J2428" t="s">
        <v>135</v>
      </c>
      <c r="K2428" t="s">
        <v>22</v>
      </c>
      <c r="L2428" t="s">
        <v>136</v>
      </c>
      <c r="M2428" t="s">
        <v>9059</v>
      </c>
      <c r="N2428" t="s">
        <v>9060</v>
      </c>
      <c r="O2428">
        <v>0.59027777777777779</v>
      </c>
      <c r="P2428">
        <v>0</v>
      </c>
      <c r="Q2428">
        <v>540</v>
      </c>
      <c r="R2428">
        <v>0</v>
      </c>
      <c r="S2428">
        <v>1</v>
      </c>
      <c r="T2428">
        <v>0</v>
      </c>
      <c r="U2428">
        <v>12</v>
      </c>
      <c r="V2428">
        <v>0</v>
      </c>
      <c r="W2428">
        <v>0</v>
      </c>
      <c r="X2428">
        <v>0</v>
      </c>
      <c r="Y2428">
        <v>70.200320000000005</v>
      </c>
      <c r="Z2428">
        <v>0</v>
      </c>
      <c r="AA2428">
        <v>0.30722663</v>
      </c>
      <c r="AB2428">
        <v>0</v>
      </c>
      <c r="AC2428">
        <v>3.1555067999999999</v>
      </c>
      <c r="AD2428">
        <v>0</v>
      </c>
      <c r="AE2428">
        <v>0</v>
      </c>
      <c r="AF2428">
        <v>73.663055</v>
      </c>
    </row>
    <row r="2429" spans="1:32" x14ac:dyDescent="0.3">
      <c r="A2429">
        <v>2804901</v>
      </c>
      <c r="B2429">
        <v>1</v>
      </c>
      <c r="C2429" t="s">
        <v>82</v>
      </c>
      <c r="D2429" t="s">
        <v>113</v>
      </c>
      <c r="E2429" t="s">
        <v>9061</v>
      </c>
      <c r="F2429" t="s">
        <v>9062</v>
      </c>
      <c r="G2429" t="s">
        <v>31547</v>
      </c>
      <c r="H2429" t="s">
        <v>648</v>
      </c>
      <c r="I2429" t="s">
        <v>79</v>
      </c>
      <c r="J2429" t="s">
        <v>135</v>
      </c>
      <c r="K2429" t="s">
        <v>22</v>
      </c>
      <c r="L2429" t="s">
        <v>186</v>
      </c>
      <c r="M2429" t="s">
        <v>9063</v>
      </c>
      <c r="N2429" t="s">
        <v>9064</v>
      </c>
      <c r="O2429">
        <v>5.384722222222222</v>
      </c>
      <c r="P2429">
        <v>2</v>
      </c>
      <c r="Q2429">
        <v>960</v>
      </c>
      <c r="R2429">
        <v>5</v>
      </c>
      <c r="S2429">
        <v>0</v>
      </c>
      <c r="T2429">
        <v>16</v>
      </c>
      <c r="U2429">
        <v>19</v>
      </c>
      <c r="V2429">
        <v>1</v>
      </c>
      <c r="W2429">
        <v>0</v>
      </c>
      <c r="X2429">
        <v>96.713840000000005</v>
      </c>
      <c r="Y2429">
        <v>706.07809999999995</v>
      </c>
      <c r="Z2429">
        <v>178.07040000000001</v>
      </c>
      <c r="AA2429">
        <v>0</v>
      </c>
      <c r="AB2429">
        <v>503.54428000000001</v>
      </c>
      <c r="AC2429">
        <v>103.562775</v>
      </c>
      <c r="AD2429">
        <v>0.48706743000000002</v>
      </c>
      <c r="AE2429">
        <v>0</v>
      </c>
      <c r="AF2429">
        <v>1588.4564</v>
      </c>
    </row>
    <row r="2430" spans="1:32" x14ac:dyDescent="0.3">
      <c r="A2430">
        <v>2804902</v>
      </c>
      <c r="B2430">
        <v>1</v>
      </c>
      <c r="C2430" t="s">
        <v>82</v>
      </c>
      <c r="D2430" t="s">
        <v>113</v>
      </c>
      <c r="E2430" t="s">
        <v>9065</v>
      </c>
      <c r="F2430" t="s">
        <v>9066</v>
      </c>
      <c r="G2430" t="s">
        <v>31547</v>
      </c>
      <c r="H2430" t="s">
        <v>648</v>
      </c>
      <c r="I2430" t="s">
        <v>79</v>
      </c>
      <c r="J2430" t="s">
        <v>135</v>
      </c>
      <c r="K2430" t="s">
        <v>22</v>
      </c>
      <c r="L2430" t="s">
        <v>186</v>
      </c>
      <c r="M2430" t="s">
        <v>9067</v>
      </c>
      <c r="N2430" t="s">
        <v>9068</v>
      </c>
      <c r="O2430">
        <v>5.6611111111111114</v>
      </c>
      <c r="P2430">
        <v>11</v>
      </c>
      <c r="Q2430">
        <v>5996</v>
      </c>
      <c r="R2430">
        <v>16</v>
      </c>
      <c r="S2430">
        <v>217</v>
      </c>
      <c r="T2430">
        <v>43</v>
      </c>
      <c r="U2430">
        <v>755</v>
      </c>
      <c r="V2430">
        <v>0</v>
      </c>
      <c r="W2430">
        <v>10</v>
      </c>
      <c r="X2430">
        <v>159.57487</v>
      </c>
      <c r="Y2430">
        <v>6865.0775999999996</v>
      </c>
      <c r="Z2430">
        <v>60.153328000000002</v>
      </c>
      <c r="AA2430">
        <v>314.62871999999999</v>
      </c>
      <c r="AB2430">
        <v>2671.9897000000001</v>
      </c>
      <c r="AC2430">
        <v>2702.0796</v>
      </c>
      <c r="AD2430">
        <v>0</v>
      </c>
      <c r="AE2430">
        <v>746.67570000000001</v>
      </c>
      <c r="AF2430">
        <v>13520.18</v>
      </c>
    </row>
    <row r="2431" spans="1:32" x14ac:dyDescent="0.3">
      <c r="A2431">
        <v>2804834</v>
      </c>
      <c r="B2431">
        <v>1</v>
      </c>
      <c r="C2431" t="s">
        <v>82</v>
      </c>
      <c r="D2431" t="s">
        <v>100</v>
      </c>
      <c r="E2431" t="s">
        <v>6454</v>
      </c>
      <c r="F2431" t="s">
        <v>6455</v>
      </c>
      <c r="G2431" t="s">
        <v>31550</v>
      </c>
      <c r="H2431" t="s">
        <v>1432</v>
      </c>
      <c r="I2431" t="s">
        <v>78</v>
      </c>
      <c r="J2431" t="s">
        <v>135</v>
      </c>
      <c r="K2431" t="s">
        <v>22</v>
      </c>
      <c r="L2431" t="s">
        <v>136</v>
      </c>
      <c r="M2431" t="s">
        <v>9069</v>
      </c>
      <c r="N2431" t="s">
        <v>9070</v>
      </c>
      <c r="O2431">
        <v>7.9538888888888888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17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172.26038</v>
      </c>
      <c r="AD2431">
        <v>0</v>
      </c>
      <c r="AE2431">
        <v>0</v>
      </c>
      <c r="AF2431">
        <v>172.26038</v>
      </c>
    </row>
    <row r="2432" spans="1:32" x14ac:dyDescent="0.3">
      <c r="A2432">
        <v>2804712</v>
      </c>
      <c r="B2432">
        <v>1</v>
      </c>
      <c r="C2432" t="s">
        <v>82</v>
      </c>
      <c r="D2432" t="s">
        <v>98</v>
      </c>
      <c r="E2432" t="s">
        <v>9071</v>
      </c>
      <c r="F2432" t="s">
        <v>9072</v>
      </c>
      <c r="G2432" t="s">
        <v>31548</v>
      </c>
      <c r="H2432" t="s">
        <v>311</v>
      </c>
      <c r="I2432" t="s">
        <v>78</v>
      </c>
      <c r="J2432" t="s">
        <v>135</v>
      </c>
      <c r="K2432" t="s">
        <v>22</v>
      </c>
      <c r="L2432" t="s">
        <v>136</v>
      </c>
      <c r="M2432" t="s">
        <v>9073</v>
      </c>
      <c r="N2432" t="s">
        <v>9074</v>
      </c>
      <c r="O2432">
        <v>0.92833333333333334</v>
      </c>
      <c r="P2432">
        <v>0</v>
      </c>
      <c r="Q2432">
        <v>9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1.6217368000000001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1.6217368000000001</v>
      </c>
    </row>
    <row r="2433" spans="1:32" x14ac:dyDescent="0.3">
      <c r="A2433">
        <v>2804707</v>
      </c>
      <c r="B2433">
        <v>1</v>
      </c>
      <c r="C2433" t="s">
        <v>82</v>
      </c>
      <c r="D2433" t="s">
        <v>113</v>
      </c>
      <c r="E2433" t="s">
        <v>9075</v>
      </c>
      <c r="F2433" t="s">
        <v>9076</v>
      </c>
      <c r="G2433" t="s">
        <v>31546</v>
      </c>
      <c r="H2433" t="s">
        <v>223</v>
      </c>
      <c r="I2433" t="s">
        <v>78</v>
      </c>
      <c r="J2433" t="s">
        <v>135</v>
      </c>
      <c r="K2433" t="s">
        <v>22</v>
      </c>
      <c r="L2433" t="s">
        <v>136</v>
      </c>
      <c r="M2433" t="s">
        <v>9077</v>
      </c>
      <c r="N2433" t="s">
        <v>9078</v>
      </c>
      <c r="O2433">
        <v>2.1733333333333333</v>
      </c>
      <c r="P2433">
        <v>0</v>
      </c>
      <c r="Q2433">
        <v>105</v>
      </c>
      <c r="R2433">
        <v>0</v>
      </c>
      <c r="S2433">
        <v>0</v>
      </c>
      <c r="T2433">
        <v>0</v>
      </c>
      <c r="U2433">
        <v>3</v>
      </c>
      <c r="V2433">
        <v>0</v>
      </c>
      <c r="W2433">
        <v>0</v>
      </c>
      <c r="X2433">
        <v>0</v>
      </c>
      <c r="Y2433">
        <v>129.79903999999999</v>
      </c>
      <c r="Z2433">
        <v>0</v>
      </c>
      <c r="AA2433">
        <v>0</v>
      </c>
      <c r="AB2433">
        <v>0</v>
      </c>
      <c r="AC2433">
        <v>0.5889896</v>
      </c>
      <c r="AD2433">
        <v>0</v>
      </c>
      <c r="AE2433">
        <v>0</v>
      </c>
      <c r="AF2433">
        <v>130.38802999999999</v>
      </c>
    </row>
    <row r="2434" spans="1:32" x14ac:dyDescent="0.3">
      <c r="A2434">
        <v>2804607</v>
      </c>
      <c r="B2434">
        <v>1</v>
      </c>
      <c r="C2434" t="s">
        <v>82</v>
      </c>
      <c r="D2434" t="s">
        <v>92</v>
      </c>
      <c r="E2434" t="s">
        <v>9079</v>
      </c>
      <c r="F2434" t="s">
        <v>9080</v>
      </c>
      <c r="G2434" t="s">
        <v>31549</v>
      </c>
      <c r="H2434" t="s">
        <v>1358</v>
      </c>
      <c r="I2434" t="s">
        <v>79</v>
      </c>
      <c r="J2434" t="s">
        <v>135</v>
      </c>
      <c r="K2434" t="s">
        <v>22</v>
      </c>
      <c r="L2434" t="s">
        <v>136</v>
      </c>
      <c r="M2434" t="s">
        <v>9081</v>
      </c>
      <c r="N2434" t="s">
        <v>9082</v>
      </c>
      <c r="O2434">
        <v>2.7005555555555554</v>
      </c>
      <c r="P2434">
        <v>4</v>
      </c>
      <c r="Q2434">
        <v>0</v>
      </c>
      <c r="R2434">
        <v>4</v>
      </c>
      <c r="S2434">
        <v>0</v>
      </c>
      <c r="T2434">
        <v>6</v>
      </c>
      <c r="U2434">
        <v>0</v>
      </c>
      <c r="V2434">
        <v>0</v>
      </c>
      <c r="W2434">
        <v>0</v>
      </c>
      <c r="X2434">
        <v>28.327435999999999</v>
      </c>
      <c r="Y2434">
        <v>0</v>
      </c>
      <c r="Z2434">
        <v>14.197355</v>
      </c>
      <c r="AA2434">
        <v>0</v>
      </c>
      <c r="AB2434">
        <v>38.849890000000002</v>
      </c>
      <c r="AC2434">
        <v>0</v>
      </c>
      <c r="AD2434">
        <v>0</v>
      </c>
      <c r="AE2434">
        <v>0</v>
      </c>
      <c r="AF2434">
        <v>81.374679999999998</v>
      </c>
    </row>
    <row r="2435" spans="1:32" x14ac:dyDescent="0.3">
      <c r="A2435">
        <v>2804325</v>
      </c>
      <c r="B2435">
        <v>1</v>
      </c>
      <c r="C2435" t="s">
        <v>83</v>
      </c>
      <c r="D2435" t="s">
        <v>127</v>
      </c>
      <c r="E2435" t="s">
        <v>3063</v>
      </c>
      <c r="F2435" t="s">
        <v>3064</v>
      </c>
      <c r="G2435" t="s">
        <v>31545</v>
      </c>
      <c r="H2435" t="s">
        <v>134</v>
      </c>
      <c r="I2435" t="s">
        <v>79</v>
      </c>
      <c r="J2435" t="s">
        <v>135</v>
      </c>
      <c r="K2435" t="s">
        <v>22</v>
      </c>
      <c r="L2435" t="s">
        <v>136</v>
      </c>
      <c r="M2435" t="s">
        <v>9083</v>
      </c>
      <c r="N2435" t="s">
        <v>9084</v>
      </c>
      <c r="O2435">
        <v>0.54500000000000004</v>
      </c>
      <c r="P2435">
        <v>15</v>
      </c>
      <c r="Q2435">
        <v>729</v>
      </c>
      <c r="R2435">
        <v>2</v>
      </c>
      <c r="S2435">
        <v>25</v>
      </c>
      <c r="T2435">
        <v>3</v>
      </c>
      <c r="U2435">
        <v>46</v>
      </c>
      <c r="V2435">
        <v>0</v>
      </c>
      <c r="W2435">
        <v>0</v>
      </c>
      <c r="X2435">
        <v>4.5724390000000001</v>
      </c>
      <c r="Y2435">
        <v>42.183247000000001</v>
      </c>
      <c r="Z2435">
        <v>0.17145713000000001</v>
      </c>
      <c r="AA2435">
        <v>1.1330813</v>
      </c>
      <c r="AB2435">
        <v>74.938934000000003</v>
      </c>
      <c r="AC2435">
        <v>6.6361559999999997</v>
      </c>
      <c r="AD2435">
        <v>0</v>
      </c>
      <c r="AE2435">
        <v>0</v>
      </c>
      <c r="AF2435">
        <v>129.63531</v>
      </c>
    </row>
    <row r="2436" spans="1:32" x14ac:dyDescent="0.3">
      <c r="A2436">
        <v>2804334</v>
      </c>
      <c r="B2436">
        <v>1</v>
      </c>
      <c r="C2436" t="s">
        <v>82</v>
      </c>
      <c r="D2436" t="s">
        <v>98</v>
      </c>
      <c r="E2436" t="s">
        <v>9085</v>
      </c>
      <c r="F2436" t="s">
        <v>9086</v>
      </c>
      <c r="G2436" t="s">
        <v>31551</v>
      </c>
      <c r="H2436" t="s">
        <v>643</v>
      </c>
      <c r="I2436" t="s">
        <v>79</v>
      </c>
      <c r="J2436" t="s">
        <v>135</v>
      </c>
      <c r="K2436" t="s">
        <v>22</v>
      </c>
      <c r="L2436" t="s">
        <v>186</v>
      </c>
      <c r="M2436" t="s">
        <v>9087</v>
      </c>
      <c r="N2436" t="s">
        <v>9088</v>
      </c>
      <c r="O2436">
        <v>3.7369444444444446</v>
      </c>
      <c r="P2436">
        <v>0</v>
      </c>
      <c r="Q2436">
        <v>673</v>
      </c>
      <c r="R2436">
        <v>0</v>
      </c>
      <c r="S2436">
        <v>0</v>
      </c>
      <c r="T2436">
        <v>0</v>
      </c>
      <c r="U2436">
        <v>84</v>
      </c>
      <c r="V2436">
        <v>0</v>
      </c>
      <c r="W2436">
        <v>0</v>
      </c>
      <c r="X2436">
        <v>0</v>
      </c>
      <c r="Y2436">
        <v>561.56880000000001</v>
      </c>
      <c r="Z2436">
        <v>0</v>
      </c>
      <c r="AA2436">
        <v>0</v>
      </c>
      <c r="AB2436">
        <v>0</v>
      </c>
      <c r="AC2436">
        <v>409.02300000000002</v>
      </c>
      <c r="AD2436">
        <v>0</v>
      </c>
      <c r="AE2436">
        <v>0</v>
      </c>
      <c r="AF2436">
        <v>970.59180000000003</v>
      </c>
    </row>
    <row r="2437" spans="1:32" x14ac:dyDescent="0.3">
      <c r="A2437">
        <v>2804244</v>
      </c>
      <c r="B2437">
        <v>2</v>
      </c>
      <c r="C2437" t="s">
        <v>82</v>
      </c>
      <c r="D2437" t="s">
        <v>88</v>
      </c>
      <c r="E2437" t="s">
        <v>9089</v>
      </c>
      <c r="F2437" t="s">
        <v>9090</v>
      </c>
      <c r="G2437" t="s">
        <v>31551</v>
      </c>
      <c r="H2437" t="s">
        <v>672</v>
      </c>
      <c r="I2437" t="s">
        <v>79</v>
      </c>
      <c r="J2437" t="s">
        <v>135</v>
      </c>
      <c r="K2437" t="s">
        <v>22</v>
      </c>
      <c r="L2437" t="s">
        <v>136</v>
      </c>
      <c r="M2437" t="s">
        <v>7826</v>
      </c>
      <c r="N2437" t="s">
        <v>9091</v>
      </c>
      <c r="O2437">
        <v>0.41111111111111109</v>
      </c>
      <c r="P2437">
        <v>0</v>
      </c>
      <c r="Q2437">
        <v>951</v>
      </c>
      <c r="R2437">
        <v>1</v>
      </c>
      <c r="S2437">
        <v>1</v>
      </c>
      <c r="T2437">
        <v>1</v>
      </c>
      <c r="U2437">
        <v>143</v>
      </c>
      <c r="V2437">
        <v>0</v>
      </c>
      <c r="W2437">
        <v>0</v>
      </c>
      <c r="X2437">
        <v>0</v>
      </c>
      <c r="Y2437">
        <v>78.613654999999994</v>
      </c>
      <c r="Z2437">
        <v>2.7782415999999999</v>
      </c>
      <c r="AA2437">
        <v>5.9748469999999998E-2</v>
      </c>
      <c r="AB2437">
        <v>11.194424</v>
      </c>
      <c r="AC2437">
        <v>62.447226999999998</v>
      </c>
      <c r="AD2437">
        <v>0</v>
      </c>
      <c r="AE2437">
        <v>0</v>
      </c>
      <c r="AF2437">
        <v>155.09329</v>
      </c>
    </row>
    <row r="2438" spans="1:32" x14ac:dyDescent="0.3">
      <c r="A2438">
        <v>2804328</v>
      </c>
      <c r="B2438">
        <v>1</v>
      </c>
      <c r="C2438" t="s">
        <v>82</v>
      </c>
      <c r="D2438" t="s">
        <v>113</v>
      </c>
      <c r="E2438" t="s">
        <v>9092</v>
      </c>
      <c r="F2438" t="s">
        <v>9093</v>
      </c>
      <c r="G2438" t="s">
        <v>31551</v>
      </c>
      <c r="H2438" t="s">
        <v>145</v>
      </c>
      <c r="I2438" t="s">
        <v>79</v>
      </c>
      <c r="J2438" t="s">
        <v>135</v>
      </c>
      <c r="K2438" t="s">
        <v>22</v>
      </c>
      <c r="L2438" t="s">
        <v>136</v>
      </c>
      <c r="M2438" t="s">
        <v>9094</v>
      </c>
      <c r="N2438" t="s">
        <v>9095</v>
      </c>
      <c r="O2438">
        <v>0.22222222222222221</v>
      </c>
      <c r="P2438">
        <v>5</v>
      </c>
      <c r="Q2438">
        <v>1981</v>
      </c>
      <c r="R2438">
        <v>3</v>
      </c>
      <c r="S2438">
        <v>250</v>
      </c>
      <c r="T2438">
        <v>14</v>
      </c>
      <c r="U2438">
        <v>277</v>
      </c>
      <c r="V2438">
        <v>0</v>
      </c>
      <c r="W2438">
        <v>0</v>
      </c>
      <c r="X2438">
        <v>71.236879999999999</v>
      </c>
      <c r="Y2438">
        <v>167.93416999999999</v>
      </c>
      <c r="Z2438">
        <v>1.1027305999999999</v>
      </c>
      <c r="AA2438">
        <v>22.022107999999999</v>
      </c>
      <c r="AB2438">
        <v>94.914869999999993</v>
      </c>
      <c r="AC2438">
        <v>60.682194000000003</v>
      </c>
      <c r="AD2438">
        <v>0</v>
      </c>
      <c r="AE2438">
        <v>0</v>
      </c>
      <c r="AF2438">
        <v>417.89294000000001</v>
      </c>
    </row>
    <row r="2439" spans="1:32" x14ac:dyDescent="0.3">
      <c r="A2439">
        <v>2804203</v>
      </c>
      <c r="B2439">
        <v>1</v>
      </c>
      <c r="C2439" t="s">
        <v>82</v>
      </c>
      <c r="D2439" t="s">
        <v>99</v>
      </c>
      <c r="E2439" t="s">
        <v>7291</v>
      </c>
      <c r="F2439" t="s">
        <v>7292</v>
      </c>
      <c r="G2439" t="s">
        <v>31550</v>
      </c>
      <c r="H2439" t="s">
        <v>145</v>
      </c>
      <c r="I2439" t="s">
        <v>78</v>
      </c>
      <c r="J2439" t="s">
        <v>135</v>
      </c>
      <c r="K2439" t="s">
        <v>22</v>
      </c>
      <c r="L2439" t="s">
        <v>136</v>
      </c>
      <c r="M2439" t="s">
        <v>9096</v>
      </c>
      <c r="N2439" t="s">
        <v>9097</v>
      </c>
      <c r="O2439">
        <v>5.98</v>
      </c>
      <c r="P2439">
        <v>0</v>
      </c>
      <c r="Q2439">
        <v>12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6.2450799999999997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6.2450799999999997</v>
      </c>
    </row>
    <row r="2440" spans="1:32" x14ac:dyDescent="0.3">
      <c r="A2440">
        <v>2804192</v>
      </c>
      <c r="B2440">
        <v>1</v>
      </c>
      <c r="C2440" t="s">
        <v>82</v>
      </c>
      <c r="D2440" t="s">
        <v>91</v>
      </c>
      <c r="E2440" t="s">
        <v>3578</v>
      </c>
      <c r="F2440" t="s">
        <v>3579</v>
      </c>
      <c r="G2440" t="s">
        <v>31552</v>
      </c>
      <c r="H2440" t="s">
        <v>665</v>
      </c>
      <c r="I2440" t="s">
        <v>78</v>
      </c>
      <c r="J2440" t="s">
        <v>135</v>
      </c>
      <c r="K2440" t="s">
        <v>22</v>
      </c>
      <c r="L2440" t="s">
        <v>136</v>
      </c>
      <c r="M2440" t="s">
        <v>9098</v>
      </c>
      <c r="N2440" t="s">
        <v>9099</v>
      </c>
      <c r="O2440">
        <v>1.3508333333333333</v>
      </c>
      <c r="P2440">
        <v>0</v>
      </c>
      <c r="Q2440">
        <v>13</v>
      </c>
      <c r="R2440">
        <v>0</v>
      </c>
      <c r="S2440">
        <v>0</v>
      </c>
      <c r="T2440">
        <v>0</v>
      </c>
      <c r="U2440">
        <v>60</v>
      </c>
      <c r="V2440">
        <v>0</v>
      </c>
      <c r="W2440">
        <v>3</v>
      </c>
      <c r="X2440">
        <v>0</v>
      </c>
      <c r="Y2440">
        <v>14.826217</v>
      </c>
      <c r="Z2440">
        <v>0</v>
      </c>
      <c r="AA2440">
        <v>0</v>
      </c>
      <c r="AB2440">
        <v>0</v>
      </c>
      <c r="AC2440">
        <v>89.068470000000005</v>
      </c>
      <c r="AD2440">
        <v>0</v>
      </c>
      <c r="AE2440">
        <v>156.0564</v>
      </c>
      <c r="AF2440">
        <v>259.95107999999999</v>
      </c>
    </row>
    <row r="2441" spans="1:32" x14ac:dyDescent="0.3">
      <c r="A2441">
        <v>2804177</v>
      </c>
      <c r="B2441">
        <v>1</v>
      </c>
      <c r="C2441" t="s">
        <v>82</v>
      </c>
      <c r="D2441" t="s">
        <v>104</v>
      </c>
      <c r="E2441" t="s">
        <v>9100</v>
      </c>
      <c r="F2441" t="s">
        <v>9101</v>
      </c>
      <c r="G2441" t="s">
        <v>31552</v>
      </c>
      <c r="H2441" t="s">
        <v>648</v>
      </c>
      <c r="I2441" t="s">
        <v>78</v>
      </c>
      <c r="J2441" t="s">
        <v>135</v>
      </c>
      <c r="K2441" t="s">
        <v>22</v>
      </c>
      <c r="L2441" t="s">
        <v>186</v>
      </c>
      <c r="M2441" t="s">
        <v>9102</v>
      </c>
      <c r="N2441" t="s">
        <v>9103</v>
      </c>
      <c r="O2441">
        <v>1.8544444444444443</v>
      </c>
      <c r="P2441">
        <v>0</v>
      </c>
      <c r="Q2441">
        <v>498</v>
      </c>
      <c r="R2441">
        <v>0</v>
      </c>
      <c r="S2441">
        <v>0</v>
      </c>
      <c r="T2441">
        <v>0</v>
      </c>
      <c r="U2441">
        <v>12</v>
      </c>
      <c r="V2441">
        <v>0</v>
      </c>
      <c r="W2441">
        <v>0</v>
      </c>
      <c r="X2441">
        <v>0</v>
      </c>
      <c r="Y2441">
        <v>189.92848000000001</v>
      </c>
      <c r="Z2441">
        <v>0</v>
      </c>
      <c r="AA2441">
        <v>0</v>
      </c>
      <c r="AB2441">
        <v>0</v>
      </c>
      <c r="AC2441">
        <v>5.6109586</v>
      </c>
      <c r="AD2441">
        <v>0</v>
      </c>
      <c r="AE2441">
        <v>0</v>
      </c>
      <c r="AF2441">
        <v>195.53944000000001</v>
      </c>
    </row>
    <row r="2442" spans="1:32" x14ac:dyDescent="0.3">
      <c r="A2442">
        <v>2804095</v>
      </c>
      <c r="B2442">
        <v>1</v>
      </c>
      <c r="C2442" t="s">
        <v>82</v>
      </c>
      <c r="D2442" t="s">
        <v>100</v>
      </c>
      <c r="E2442" t="s">
        <v>9104</v>
      </c>
      <c r="F2442" t="s">
        <v>9105</v>
      </c>
      <c r="G2442" t="s">
        <v>31548</v>
      </c>
      <c r="H2442" t="s">
        <v>311</v>
      </c>
      <c r="I2442" t="s">
        <v>78</v>
      </c>
      <c r="J2442" t="s">
        <v>135</v>
      </c>
      <c r="K2442" t="s">
        <v>22</v>
      </c>
      <c r="L2442" t="s">
        <v>136</v>
      </c>
      <c r="M2442" t="s">
        <v>9106</v>
      </c>
      <c r="N2442" t="s">
        <v>9107</v>
      </c>
      <c r="O2442">
        <v>1.3797222222222223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7.1359363</v>
      </c>
      <c r="AD2442">
        <v>0</v>
      </c>
      <c r="AE2442">
        <v>0</v>
      </c>
      <c r="AF2442">
        <v>7.1359363</v>
      </c>
    </row>
    <row r="2443" spans="1:32" x14ac:dyDescent="0.3">
      <c r="A2443">
        <v>2804077</v>
      </c>
      <c r="B2443">
        <v>1</v>
      </c>
      <c r="C2443" t="s">
        <v>82</v>
      </c>
      <c r="D2443" t="s">
        <v>107</v>
      </c>
      <c r="E2443" t="s">
        <v>9108</v>
      </c>
      <c r="F2443" t="s">
        <v>9109</v>
      </c>
      <c r="G2443" t="s">
        <v>31550</v>
      </c>
      <c r="H2443" t="s">
        <v>145</v>
      </c>
      <c r="I2443" t="s">
        <v>78</v>
      </c>
      <c r="J2443" t="s">
        <v>135</v>
      </c>
      <c r="K2443" t="s">
        <v>22</v>
      </c>
      <c r="L2443" t="s">
        <v>136</v>
      </c>
      <c r="M2443" t="s">
        <v>9110</v>
      </c>
      <c r="N2443" t="s">
        <v>9111</v>
      </c>
      <c r="O2443">
        <v>2.408611111111111</v>
      </c>
      <c r="P2443">
        <v>0</v>
      </c>
      <c r="Q2443">
        <v>31</v>
      </c>
      <c r="R2443">
        <v>0</v>
      </c>
      <c r="S2443">
        <v>0</v>
      </c>
      <c r="T2443">
        <v>0</v>
      </c>
      <c r="U2443">
        <v>3</v>
      </c>
      <c r="V2443">
        <v>0</v>
      </c>
      <c r="W2443">
        <v>0</v>
      </c>
      <c r="X2443">
        <v>0</v>
      </c>
      <c r="Y2443">
        <v>33.515864999999998</v>
      </c>
      <c r="Z2443">
        <v>0</v>
      </c>
      <c r="AA2443">
        <v>0</v>
      </c>
      <c r="AB2443">
        <v>0</v>
      </c>
      <c r="AC2443">
        <v>5.4990725999999999</v>
      </c>
      <c r="AD2443">
        <v>0</v>
      </c>
      <c r="AE2443">
        <v>0</v>
      </c>
      <c r="AF2443">
        <v>39.014940000000003</v>
      </c>
    </row>
    <row r="2444" spans="1:32" x14ac:dyDescent="0.3">
      <c r="A2444">
        <v>2804071</v>
      </c>
      <c r="B2444">
        <v>1</v>
      </c>
      <c r="C2444" t="s">
        <v>82</v>
      </c>
      <c r="D2444" t="s">
        <v>97</v>
      </c>
      <c r="E2444" t="s">
        <v>9112</v>
      </c>
      <c r="F2444" t="s">
        <v>9113</v>
      </c>
      <c r="G2444" t="s">
        <v>31548</v>
      </c>
      <c r="H2444" t="s">
        <v>333</v>
      </c>
      <c r="I2444" t="s">
        <v>78</v>
      </c>
      <c r="J2444" t="s">
        <v>135</v>
      </c>
      <c r="K2444" t="s">
        <v>22</v>
      </c>
      <c r="L2444" t="s">
        <v>136</v>
      </c>
      <c r="M2444" t="s">
        <v>9114</v>
      </c>
      <c r="N2444" t="s">
        <v>9115</v>
      </c>
      <c r="O2444">
        <v>0.64194444444444443</v>
      </c>
      <c r="P2444">
        <v>0</v>
      </c>
      <c r="Q2444">
        <v>2</v>
      </c>
      <c r="R2444">
        <v>0</v>
      </c>
      <c r="S2444">
        <v>0</v>
      </c>
      <c r="T2444">
        <v>0</v>
      </c>
      <c r="U2444">
        <v>2</v>
      </c>
      <c r="V2444">
        <v>0</v>
      </c>
      <c r="W2444">
        <v>0</v>
      </c>
      <c r="X2444">
        <v>0</v>
      </c>
      <c r="Y2444">
        <v>0.87884479999999998</v>
      </c>
      <c r="Z2444">
        <v>0</v>
      </c>
      <c r="AA2444">
        <v>0</v>
      </c>
      <c r="AB2444">
        <v>0</v>
      </c>
      <c r="AC2444">
        <v>0.48161306999999998</v>
      </c>
      <c r="AD2444">
        <v>0</v>
      </c>
      <c r="AE2444">
        <v>0</v>
      </c>
      <c r="AF2444">
        <v>1.3604579000000001</v>
      </c>
    </row>
    <row r="2445" spans="1:32" x14ac:dyDescent="0.3">
      <c r="A2445">
        <v>2804069</v>
      </c>
      <c r="B2445">
        <v>1</v>
      </c>
      <c r="C2445" t="s">
        <v>83</v>
      </c>
      <c r="D2445" t="s">
        <v>117</v>
      </c>
      <c r="E2445" t="s">
        <v>9116</v>
      </c>
      <c r="F2445" t="s">
        <v>9117</v>
      </c>
      <c r="G2445" t="s">
        <v>31551</v>
      </c>
      <c r="H2445" t="s">
        <v>3730</v>
      </c>
      <c r="I2445" t="s">
        <v>79</v>
      </c>
      <c r="J2445" t="s">
        <v>135</v>
      </c>
      <c r="K2445" t="s">
        <v>22</v>
      </c>
      <c r="L2445" t="s">
        <v>186</v>
      </c>
      <c r="M2445" t="s">
        <v>9118</v>
      </c>
      <c r="N2445" t="s">
        <v>9119</v>
      </c>
      <c r="O2445">
        <v>6.2480555555555553</v>
      </c>
      <c r="P2445">
        <v>0</v>
      </c>
      <c r="Q2445">
        <v>148</v>
      </c>
      <c r="R2445">
        <v>0</v>
      </c>
      <c r="S2445">
        <v>0</v>
      </c>
      <c r="T2445">
        <v>0</v>
      </c>
      <c r="U2445">
        <v>5</v>
      </c>
      <c r="V2445">
        <v>0</v>
      </c>
      <c r="W2445">
        <v>0</v>
      </c>
      <c r="X2445">
        <v>0</v>
      </c>
      <c r="Y2445">
        <v>79.661315999999999</v>
      </c>
      <c r="Z2445">
        <v>0</v>
      </c>
      <c r="AA2445">
        <v>0</v>
      </c>
      <c r="AB2445">
        <v>0</v>
      </c>
      <c r="AC2445">
        <v>6.7506510000000004</v>
      </c>
      <c r="AD2445">
        <v>0</v>
      </c>
      <c r="AE2445">
        <v>0</v>
      </c>
      <c r="AF2445">
        <v>86.411963999999998</v>
      </c>
    </row>
    <row r="2446" spans="1:32" x14ac:dyDescent="0.3">
      <c r="A2446">
        <v>2804000</v>
      </c>
      <c r="B2446">
        <v>1</v>
      </c>
      <c r="C2446" t="s">
        <v>83</v>
      </c>
      <c r="D2446" t="s">
        <v>123</v>
      </c>
      <c r="E2446" t="s">
        <v>9120</v>
      </c>
      <c r="F2446" t="s">
        <v>9121</v>
      </c>
      <c r="G2446" t="s">
        <v>31548</v>
      </c>
      <c r="H2446" t="s">
        <v>893</v>
      </c>
      <c r="I2446" t="s">
        <v>78</v>
      </c>
      <c r="J2446" t="s">
        <v>135</v>
      </c>
      <c r="K2446" t="s">
        <v>22</v>
      </c>
      <c r="L2446" t="s">
        <v>136</v>
      </c>
      <c r="M2446" t="s">
        <v>9122</v>
      </c>
      <c r="N2446" t="s">
        <v>9123</v>
      </c>
      <c r="O2446">
        <v>1.6283333333333334</v>
      </c>
      <c r="P2446">
        <v>0</v>
      </c>
      <c r="Q2446">
        <v>4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1.3335961999999999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1.3335961999999999</v>
      </c>
    </row>
    <row r="2447" spans="1:32" x14ac:dyDescent="0.3">
      <c r="A2447">
        <v>2803986</v>
      </c>
      <c r="B2447">
        <v>1</v>
      </c>
      <c r="C2447" t="s">
        <v>83</v>
      </c>
      <c r="D2447" t="s">
        <v>118</v>
      </c>
      <c r="E2447" t="s">
        <v>9124</v>
      </c>
      <c r="F2447" t="s">
        <v>9125</v>
      </c>
      <c r="G2447" t="s">
        <v>31549</v>
      </c>
      <c r="H2447" t="s">
        <v>134</v>
      </c>
      <c r="I2447" t="s">
        <v>79</v>
      </c>
      <c r="J2447" t="s">
        <v>248</v>
      </c>
      <c r="K2447" t="s">
        <v>22</v>
      </c>
      <c r="L2447" t="s">
        <v>136</v>
      </c>
      <c r="M2447" t="s">
        <v>9126</v>
      </c>
      <c r="N2447" t="s">
        <v>9127</v>
      </c>
      <c r="O2447">
        <v>2.7777777777777776E-2</v>
      </c>
      <c r="P2447">
        <v>1</v>
      </c>
      <c r="Q2447">
        <v>334</v>
      </c>
      <c r="R2447">
        <v>2</v>
      </c>
      <c r="S2447">
        <v>3</v>
      </c>
      <c r="T2447">
        <v>2</v>
      </c>
      <c r="U2447">
        <v>15</v>
      </c>
      <c r="V2447">
        <v>0</v>
      </c>
      <c r="W2447">
        <v>0</v>
      </c>
      <c r="X2447">
        <v>0.64737769999999994</v>
      </c>
      <c r="Y2447">
        <v>0.57675606000000001</v>
      </c>
      <c r="Z2447">
        <v>1.4399319000000001E-2</v>
      </c>
      <c r="AA2447">
        <v>1.2893751E-2</v>
      </c>
      <c r="AB2447">
        <v>0</v>
      </c>
      <c r="AC2447">
        <v>3.3570780000000001E-2</v>
      </c>
      <c r="AD2447">
        <v>0</v>
      </c>
      <c r="AE2447">
        <v>0</v>
      </c>
      <c r="AF2447">
        <v>1.2849976000000001</v>
      </c>
    </row>
    <row r="2448" spans="1:32" x14ac:dyDescent="0.3">
      <c r="A2448">
        <v>2803963</v>
      </c>
      <c r="B2448">
        <v>1</v>
      </c>
      <c r="C2448" t="s">
        <v>82</v>
      </c>
      <c r="D2448" t="s">
        <v>108</v>
      </c>
      <c r="E2448" t="s">
        <v>7811</v>
      </c>
      <c r="F2448" t="s">
        <v>7812</v>
      </c>
      <c r="G2448" t="s">
        <v>31549</v>
      </c>
      <c r="H2448" t="s">
        <v>134</v>
      </c>
      <c r="I2448" t="s">
        <v>79</v>
      </c>
      <c r="J2448" t="s">
        <v>135</v>
      </c>
      <c r="K2448" t="s">
        <v>22</v>
      </c>
      <c r="L2448" t="s">
        <v>136</v>
      </c>
      <c r="M2448" t="s">
        <v>9128</v>
      </c>
      <c r="N2448" t="s">
        <v>9129</v>
      </c>
      <c r="O2448">
        <v>0.89166666666666672</v>
      </c>
      <c r="P2448">
        <v>0</v>
      </c>
      <c r="Q2448">
        <v>257</v>
      </c>
      <c r="R2448">
        <v>1</v>
      </c>
      <c r="S2448">
        <v>55</v>
      </c>
      <c r="T2448">
        <v>3</v>
      </c>
      <c r="U2448">
        <v>57</v>
      </c>
      <c r="V2448">
        <v>0</v>
      </c>
      <c r="W2448">
        <v>0</v>
      </c>
      <c r="X2448">
        <v>0</v>
      </c>
      <c r="Y2448">
        <v>47.112487999999999</v>
      </c>
      <c r="Z2448">
        <v>0.41660229999999998</v>
      </c>
      <c r="AA2448">
        <v>22.332262</v>
      </c>
      <c r="AB2448">
        <v>18.129719000000001</v>
      </c>
      <c r="AC2448">
        <v>16.092998999999999</v>
      </c>
      <c r="AD2448">
        <v>0</v>
      </c>
      <c r="AE2448">
        <v>0</v>
      </c>
      <c r="AF2448">
        <v>104.08407</v>
      </c>
    </row>
    <row r="2449" spans="1:32" x14ac:dyDescent="0.3">
      <c r="A2449">
        <v>2803904</v>
      </c>
      <c r="B2449">
        <v>1</v>
      </c>
      <c r="C2449" t="s">
        <v>82</v>
      </c>
      <c r="D2449" t="s">
        <v>112</v>
      </c>
      <c r="E2449" t="s">
        <v>9130</v>
      </c>
      <c r="F2449" t="s">
        <v>9131</v>
      </c>
      <c r="G2449" t="s">
        <v>31549</v>
      </c>
      <c r="H2449" t="s">
        <v>134</v>
      </c>
      <c r="I2449" t="s">
        <v>79</v>
      </c>
      <c r="J2449" t="s">
        <v>135</v>
      </c>
      <c r="K2449" t="s">
        <v>22</v>
      </c>
      <c r="L2449" t="s">
        <v>136</v>
      </c>
      <c r="M2449" t="s">
        <v>9132</v>
      </c>
      <c r="N2449" t="s">
        <v>9133</v>
      </c>
      <c r="O2449">
        <v>0.63444444444444448</v>
      </c>
      <c r="P2449">
        <v>0</v>
      </c>
      <c r="Q2449">
        <v>0</v>
      </c>
      <c r="R2449">
        <v>7</v>
      </c>
      <c r="S2449">
        <v>21</v>
      </c>
      <c r="T2449">
        <v>12</v>
      </c>
      <c r="U2449">
        <v>4</v>
      </c>
      <c r="V2449">
        <v>5</v>
      </c>
      <c r="W2449">
        <v>1</v>
      </c>
      <c r="X2449">
        <v>0</v>
      </c>
      <c r="Y2449">
        <v>0</v>
      </c>
      <c r="Z2449">
        <v>6.1835566000000002</v>
      </c>
      <c r="AA2449">
        <v>216.40317999999999</v>
      </c>
      <c r="AB2449">
        <v>30.088660999999998</v>
      </c>
      <c r="AC2449">
        <v>13.822246</v>
      </c>
      <c r="AD2449">
        <v>49.201805</v>
      </c>
      <c r="AE2449">
        <v>3.0903109999999998</v>
      </c>
      <c r="AF2449">
        <v>318.78976</v>
      </c>
    </row>
    <row r="2450" spans="1:32" x14ac:dyDescent="0.3">
      <c r="A2450">
        <v>2803634</v>
      </c>
      <c r="B2450">
        <v>2</v>
      </c>
      <c r="C2450" t="s">
        <v>83</v>
      </c>
      <c r="D2450" t="s">
        <v>123</v>
      </c>
      <c r="E2450" t="s">
        <v>9134</v>
      </c>
      <c r="F2450" t="s">
        <v>9135</v>
      </c>
      <c r="G2450" t="s">
        <v>31552</v>
      </c>
      <c r="H2450" t="s">
        <v>223</v>
      </c>
      <c r="I2450" t="s">
        <v>78</v>
      </c>
      <c r="J2450" t="s">
        <v>135</v>
      </c>
      <c r="K2450" t="s">
        <v>22</v>
      </c>
      <c r="L2450" t="s">
        <v>136</v>
      </c>
      <c r="M2450" t="s">
        <v>3816</v>
      </c>
      <c r="N2450" t="s">
        <v>9136</v>
      </c>
      <c r="O2450">
        <v>0.40277777777777779</v>
      </c>
      <c r="P2450">
        <v>0</v>
      </c>
      <c r="Q2450">
        <v>55</v>
      </c>
      <c r="R2450">
        <v>0</v>
      </c>
      <c r="S2450">
        <v>0</v>
      </c>
      <c r="T2450">
        <v>0</v>
      </c>
      <c r="U2450">
        <v>8</v>
      </c>
      <c r="V2450">
        <v>0</v>
      </c>
      <c r="W2450">
        <v>0</v>
      </c>
      <c r="X2450">
        <v>0</v>
      </c>
      <c r="Y2450">
        <v>4.2402829999999998</v>
      </c>
      <c r="Z2450">
        <v>0</v>
      </c>
      <c r="AA2450">
        <v>0</v>
      </c>
      <c r="AB2450">
        <v>0</v>
      </c>
      <c r="AC2450">
        <v>2.8371439999999999</v>
      </c>
      <c r="AD2450">
        <v>0</v>
      </c>
      <c r="AE2450">
        <v>0</v>
      </c>
      <c r="AF2450">
        <v>7.0774264000000002</v>
      </c>
    </row>
    <row r="2451" spans="1:32" x14ac:dyDescent="0.3">
      <c r="A2451">
        <v>2803639</v>
      </c>
      <c r="B2451">
        <v>1</v>
      </c>
      <c r="C2451" t="s">
        <v>83</v>
      </c>
      <c r="D2451" t="s">
        <v>127</v>
      </c>
      <c r="E2451" t="s">
        <v>8507</v>
      </c>
      <c r="F2451" t="s">
        <v>8508</v>
      </c>
      <c r="G2451" t="s">
        <v>31552</v>
      </c>
      <c r="H2451" t="s">
        <v>665</v>
      </c>
      <c r="I2451" t="s">
        <v>78</v>
      </c>
      <c r="J2451" t="s">
        <v>135</v>
      </c>
      <c r="K2451" t="s">
        <v>22</v>
      </c>
      <c r="L2451" t="s">
        <v>136</v>
      </c>
      <c r="M2451" t="s">
        <v>9137</v>
      </c>
      <c r="N2451" t="s">
        <v>9138</v>
      </c>
      <c r="O2451">
        <v>1.55</v>
      </c>
      <c r="P2451">
        <v>0</v>
      </c>
      <c r="Q2451">
        <v>257</v>
      </c>
      <c r="R2451">
        <v>0</v>
      </c>
      <c r="S2451">
        <v>1</v>
      </c>
      <c r="T2451">
        <v>0</v>
      </c>
      <c r="U2451">
        <v>7</v>
      </c>
      <c r="V2451">
        <v>0</v>
      </c>
      <c r="W2451">
        <v>0</v>
      </c>
      <c r="X2451">
        <v>0</v>
      </c>
      <c r="Y2451">
        <v>73.504949999999994</v>
      </c>
      <c r="Z2451">
        <v>0</v>
      </c>
      <c r="AA2451">
        <v>6.7447660000000001E-3</v>
      </c>
      <c r="AB2451">
        <v>0</v>
      </c>
      <c r="AC2451">
        <v>16.872820000000001</v>
      </c>
      <c r="AD2451">
        <v>0</v>
      </c>
      <c r="AE2451">
        <v>0</v>
      </c>
      <c r="AF2451">
        <v>90.384513999999996</v>
      </c>
    </row>
    <row r="2452" spans="1:32" x14ac:dyDescent="0.3">
      <c r="A2452">
        <v>2803540</v>
      </c>
      <c r="B2452">
        <v>2</v>
      </c>
      <c r="C2452" t="s">
        <v>82</v>
      </c>
      <c r="D2452" t="s">
        <v>103</v>
      </c>
      <c r="E2452" t="s">
        <v>9139</v>
      </c>
      <c r="F2452" t="s">
        <v>9140</v>
      </c>
      <c r="G2452" t="s">
        <v>31552</v>
      </c>
      <c r="H2452" t="s">
        <v>1297</v>
      </c>
      <c r="I2452" t="s">
        <v>78</v>
      </c>
      <c r="J2452" t="s">
        <v>135</v>
      </c>
      <c r="K2452" t="s">
        <v>22</v>
      </c>
      <c r="L2452" t="s">
        <v>136</v>
      </c>
      <c r="M2452" t="s">
        <v>7869</v>
      </c>
      <c r="N2452" t="s">
        <v>9141</v>
      </c>
      <c r="O2452">
        <v>0.30666666666666664</v>
      </c>
      <c r="P2452">
        <v>0</v>
      </c>
      <c r="Q2452">
        <v>18</v>
      </c>
      <c r="R2452">
        <v>0</v>
      </c>
      <c r="S2452">
        <v>3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0.47272196</v>
      </c>
      <c r="Z2452">
        <v>0</v>
      </c>
      <c r="AA2452">
        <v>9.138462E-3</v>
      </c>
      <c r="AB2452">
        <v>0</v>
      </c>
      <c r="AC2452">
        <v>0</v>
      </c>
      <c r="AD2452">
        <v>0</v>
      </c>
      <c r="AE2452">
        <v>0</v>
      </c>
      <c r="AF2452">
        <v>0.48186043000000001</v>
      </c>
    </row>
    <row r="2453" spans="1:32" x14ac:dyDescent="0.3">
      <c r="A2453">
        <v>2803608</v>
      </c>
      <c r="B2453">
        <v>1</v>
      </c>
      <c r="C2453" t="s">
        <v>83</v>
      </c>
      <c r="D2453" t="s">
        <v>116</v>
      </c>
      <c r="E2453" t="s">
        <v>9142</v>
      </c>
      <c r="F2453" t="s">
        <v>9143</v>
      </c>
      <c r="G2453" t="s">
        <v>31548</v>
      </c>
      <c r="H2453" t="s">
        <v>333</v>
      </c>
      <c r="I2453" t="s">
        <v>78</v>
      </c>
      <c r="J2453" t="s">
        <v>135</v>
      </c>
      <c r="K2453" t="s">
        <v>22</v>
      </c>
      <c r="L2453" t="s">
        <v>136</v>
      </c>
      <c r="M2453" t="s">
        <v>9144</v>
      </c>
      <c r="N2453" t="s">
        <v>9145</v>
      </c>
      <c r="O2453">
        <v>1.4883333333333333</v>
      </c>
      <c r="P2453">
        <v>0</v>
      </c>
      <c r="Q2453">
        <v>2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0.40401747999999998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0.40401747999999998</v>
      </c>
    </row>
    <row r="2454" spans="1:32" x14ac:dyDescent="0.3">
      <c r="A2454">
        <v>2803428</v>
      </c>
      <c r="B2454">
        <v>1</v>
      </c>
      <c r="C2454" t="s">
        <v>82</v>
      </c>
      <c r="D2454" t="s">
        <v>87</v>
      </c>
      <c r="E2454" t="s">
        <v>9146</v>
      </c>
      <c r="F2454" t="s">
        <v>9147</v>
      </c>
      <c r="G2454" t="s">
        <v>31548</v>
      </c>
      <c r="H2454" t="s">
        <v>333</v>
      </c>
      <c r="I2454" t="s">
        <v>78</v>
      </c>
      <c r="J2454" t="s">
        <v>135</v>
      </c>
      <c r="K2454" t="s">
        <v>22</v>
      </c>
      <c r="L2454" t="s">
        <v>136</v>
      </c>
      <c r="M2454" t="s">
        <v>9148</v>
      </c>
      <c r="N2454" t="s">
        <v>9149</v>
      </c>
      <c r="O2454">
        <v>3.7308333333333334</v>
      </c>
      <c r="P2454">
        <v>0</v>
      </c>
      <c r="Q2454">
        <v>68</v>
      </c>
      <c r="R2454">
        <v>0</v>
      </c>
      <c r="S2454">
        <v>0</v>
      </c>
      <c r="T2454">
        <v>0</v>
      </c>
      <c r="U2454">
        <v>20</v>
      </c>
      <c r="V2454">
        <v>0</v>
      </c>
      <c r="W2454">
        <v>0</v>
      </c>
      <c r="X2454">
        <v>0</v>
      </c>
      <c r="Y2454">
        <v>82.995000000000005</v>
      </c>
      <c r="Z2454">
        <v>0</v>
      </c>
      <c r="AA2454">
        <v>0</v>
      </c>
      <c r="AB2454">
        <v>0</v>
      </c>
      <c r="AC2454">
        <v>121.46755</v>
      </c>
      <c r="AD2454">
        <v>0</v>
      </c>
      <c r="AE2454">
        <v>0</v>
      </c>
      <c r="AF2454">
        <v>204.46254999999999</v>
      </c>
    </row>
    <row r="2455" spans="1:32" x14ac:dyDescent="0.3">
      <c r="A2455">
        <v>2803390</v>
      </c>
      <c r="B2455">
        <v>1</v>
      </c>
      <c r="C2455" t="s">
        <v>83</v>
      </c>
      <c r="D2455" t="s">
        <v>123</v>
      </c>
      <c r="E2455" t="s">
        <v>9150</v>
      </c>
      <c r="F2455" t="s">
        <v>9151</v>
      </c>
      <c r="G2455" t="s">
        <v>31546</v>
      </c>
      <c r="H2455" t="s">
        <v>223</v>
      </c>
      <c r="I2455" t="s">
        <v>78</v>
      </c>
      <c r="J2455" t="s">
        <v>135</v>
      </c>
      <c r="K2455" t="s">
        <v>22</v>
      </c>
      <c r="L2455" t="s">
        <v>136</v>
      </c>
      <c r="M2455" t="s">
        <v>9152</v>
      </c>
      <c r="N2455" t="s">
        <v>9153</v>
      </c>
      <c r="O2455">
        <v>3.1672222222222222</v>
      </c>
      <c r="P2455">
        <v>0</v>
      </c>
      <c r="Q2455">
        <v>187</v>
      </c>
      <c r="R2455">
        <v>0</v>
      </c>
      <c r="S2455">
        <v>0</v>
      </c>
      <c r="T2455">
        <v>0</v>
      </c>
      <c r="U2455">
        <v>66</v>
      </c>
      <c r="V2455">
        <v>0</v>
      </c>
      <c r="W2455">
        <v>0</v>
      </c>
      <c r="X2455">
        <v>0</v>
      </c>
      <c r="Y2455">
        <v>178.06908999999999</v>
      </c>
      <c r="Z2455">
        <v>0</v>
      </c>
      <c r="AA2455">
        <v>0</v>
      </c>
      <c r="AB2455">
        <v>0</v>
      </c>
      <c r="AC2455">
        <v>307.63528000000002</v>
      </c>
      <c r="AD2455">
        <v>0</v>
      </c>
      <c r="AE2455">
        <v>0</v>
      </c>
      <c r="AF2455">
        <v>485.70438000000001</v>
      </c>
    </row>
    <row r="2456" spans="1:32" x14ac:dyDescent="0.3">
      <c r="A2456">
        <v>2803392</v>
      </c>
      <c r="B2456">
        <v>1</v>
      </c>
      <c r="C2456" t="s">
        <v>82</v>
      </c>
      <c r="D2456" t="s">
        <v>91</v>
      </c>
      <c r="E2456" t="s">
        <v>3060</v>
      </c>
      <c r="F2456" t="s">
        <v>1185</v>
      </c>
      <c r="G2456" t="s">
        <v>31552</v>
      </c>
      <c r="H2456" t="s">
        <v>643</v>
      </c>
      <c r="I2456" t="s">
        <v>78</v>
      </c>
      <c r="J2456" t="s">
        <v>135</v>
      </c>
      <c r="K2456" t="s">
        <v>22</v>
      </c>
      <c r="L2456" t="s">
        <v>186</v>
      </c>
      <c r="M2456" t="s">
        <v>9154</v>
      </c>
      <c r="N2456" t="s">
        <v>9155</v>
      </c>
      <c r="O2456">
        <v>2.2683333333333335</v>
      </c>
      <c r="P2456">
        <v>0</v>
      </c>
      <c r="Q2456">
        <v>1049</v>
      </c>
      <c r="R2456">
        <v>0</v>
      </c>
      <c r="S2456">
        <v>0</v>
      </c>
      <c r="T2456">
        <v>0</v>
      </c>
      <c r="U2456">
        <v>74</v>
      </c>
      <c r="V2456">
        <v>0</v>
      </c>
      <c r="W2456">
        <v>0</v>
      </c>
      <c r="X2456">
        <v>0</v>
      </c>
      <c r="Y2456">
        <v>575.16729999999995</v>
      </c>
      <c r="Z2456">
        <v>0</v>
      </c>
      <c r="AA2456">
        <v>0</v>
      </c>
      <c r="AB2456">
        <v>0</v>
      </c>
      <c r="AC2456">
        <v>242.70593</v>
      </c>
      <c r="AD2456">
        <v>0</v>
      </c>
      <c r="AE2456">
        <v>0</v>
      </c>
      <c r="AF2456">
        <v>817.8732</v>
      </c>
    </row>
    <row r="2457" spans="1:32" x14ac:dyDescent="0.3">
      <c r="A2457">
        <v>2803385</v>
      </c>
      <c r="B2457">
        <v>1</v>
      </c>
      <c r="C2457" t="s">
        <v>82</v>
      </c>
      <c r="D2457" t="s">
        <v>101</v>
      </c>
      <c r="E2457" t="s">
        <v>9156</v>
      </c>
      <c r="F2457" t="s">
        <v>9157</v>
      </c>
      <c r="G2457" t="s">
        <v>31545</v>
      </c>
      <c r="H2457" t="s">
        <v>648</v>
      </c>
      <c r="I2457" t="s">
        <v>79</v>
      </c>
      <c r="J2457" t="s">
        <v>135</v>
      </c>
      <c r="K2457" t="s">
        <v>22</v>
      </c>
      <c r="L2457" t="s">
        <v>186</v>
      </c>
      <c r="M2457" t="s">
        <v>9158</v>
      </c>
      <c r="N2457" t="s">
        <v>9159</v>
      </c>
      <c r="O2457">
        <v>1.7052777777777777</v>
      </c>
      <c r="P2457">
        <v>151</v>
      </c>
      <c r="Q2457">
        <v>3459</v>
      </c>
      <c r="R2457">
        <v>205</v>
      </c>
      <c r="S2457">
        <v>231</v>
      </c>
      <c r="T2457">
        <v>87</v>
      </c>
      <c r="U2457">
        <v>451</v>
      </c>
      <c r="V2457">
        <v>4</v>
      </c>
      <c r="W2457">
        <v>1</v>
      </c>
      <c r="X2457">
        <v>190.11401000000001</v>
      </c>
      <c r="Y2457">
        <v>1876.2114999999999</v>
      </c>
      <c r="Z2457">
        <v>231.10470000000001</v>
      </c>
      <c r="AA2457">
        <v>132.49190999999999</v>
      </c>
      <c r="AB2457">
        <v>728.19460000000004</v>
      </c>
      <c r="AC2457">
        <v>841.72770000000003</v>
      </c>
      <c r="AD2457">
        <v>635.70276000000001</v>
      </c>
      <c r="AE2457">
        <v>8.4556719999999999</v>
      </c>
      <c r="AF2457">
        <v>4644.0029999999997</v>
      </c>
    </row>
    <row r="2458" spans="1:32" x14ac:dyDescent="0.3">
      <c r="A2458">
        <v>2789096</v>
      </c>
      <c r="B2458">
        <v>1</v>
      </c>
      <c r="C2458" t="s">
        <v>82</v>
      </c>
      <c r="D2458" t="s">
        <v>104</v>
      </c>
      <c r="E2458" t="s">
        <v>9160</v>
      </c>
      <c r="F2458" t="s">
        <v>9161</v>
      </c>
      <c r="G2458" t="s">
        <v>31550</v>
      </c>
      <c r="H2458" t="s">
        <v>223</v>
      </c>
      <c r="I2458" t="s">
        <v>78</v>
      </c>
      <c r="J2458" t="s">
        <v>135</v>
      </c>
      <c r="K2458" t="s">
        <v>22</v>
      </c>
      <c r="L2458" t="s">
        <v>136</v>
      </c>
      <c r="M2458" t="s">
        <v>9162</v>
      </c>
      <c r="N2458" t="s">
        <v>9163</v>
      </c>
      <c r="O2458">
        <v>1.4530555555555555</v>
      </c>
      <c r="P2458">
        <v>0</v>
      </c>
      <c r="Q2458">
        <v>18</v>
      </c>
      <c r="R2458">
        <v>0</v>
      </c>
      <c r="S2458">
        <v>0</v>
      </c>
      <c r="T2458">
        <v>0</v>
      </c>
      <c r="U2458">
        <v>65</v>
      </c>
      <c r="V2458">
        <v>0</v>
      </c>
      <c r="W2458">
        <v>0</v>
      </c>
      <c r="X2458">
        <v>0</v>
      </c>
      <c r="Y2458">
        <v>7.4983807000000002</v>
      </c>
      <c r="Z2458">
        <v>0</v>
      </c>
      <c r="AA2458">
        <v>0</v>
      </c>
      <c r="AB2458">
        <v>0</v>
      </c>
      <c r="AC2458">
        <v>41.483359999999998</v>
      </c>
      <c r="AD2458">
        <v>0</v>
      </c>
      <c r="AE2458">
        <v>0</v>
      </c>
      <c r="AF2458">
        <v>48.981740000000002</v>
      </c>
    </row>
    <row r="2459" spans="1:32" x14ac:dyDescent="0.3">
      <c r="A2459">
        <v>2803275</v>
      </c>
      <c r="B2459">
        <v>1</v>
      </c>
      <c r="C2459" t="s">
        <v>82</v>
      </c>
      <c r="D2459" t="s">
        <v>104</v>
      </c>
      <c r="E2459" t="s">
        <v>9164</v>
      </c>
      <c r="F2459" t="s">
        <v>9165</v>
      </c>
      <c r="G2459" t="s">
        <v>31548</v>
      </c>
      <c r="H2459" t="s">
        <v>333</v>
      </c>
      <c r="I2459" t="s">
        <v>78</v>
      </c>
      <c r="J2459" t="s">
        <v>135</v>
      </c>
      <c r="K2459" t="s">
        <v>22</v>
      </c>
      <c r="L2459" t="s">
        <v>136</v>
      </c>
      <c r="M2459" t="s">
        <v>9166</v>
      </c>
      <c r="N2459" t="s">
        <v>9167</v>
      </c>
      <c r="O2459">
        <v>2.5525000000000002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0.68020080000000005</v>
      </c>
      <c r="AD2459">
        <v>0</v>
      </c>
      <c r="AE2459">
        <v>0</v>
      </c>
      <c r="AF2459">
        <v>0.68020080000000005</v>
      </c>
    </row>
    <row r="2460" spans="1:32" x14ac:dyDescent="0.3">
      <c r="A2460">
        <v>2803283</v>
      </c>
      <c r="B2460">
        <v>1</v>
      </c>
      <c r="C2460" t="s">
        <v>82</v>
      </c>
      <c r="D2460" t="s">
        <v>100</v>
      </c>
      <c r="E2460" t="s">
        <v>4845</v>
      </c>
      <c r="F2460" t="s">
        <v>4846</v>
      </c>
      <c r="G2460" t="s">
        <v>31548</v>
      </c>
      <c r="H2460" t="s">
        <v>893</v>
      </c>
      <c r="I2460" t="s">
        <v>78</v>
      </c>
      <c r="J2460" t="s">
        <v>135</v>
      </c>
      <c r="K2460" t="s">
        <v>22</v>
      </c>
      <c r="L2460" t="s">
        <v>136</v>
      </c>
      <c r="M2460" t="s">
        <v>9168</v>
      </c>
      <c r="N2460" t="s">
        <v>9169</v>
      </c>
      <c r="O2460">
        <v>3.1724999999999999</v>
      </c>
      <c r="P2460">
        <v>0</v>
      </c>
      <c r="Q2460">
        <v>1</v>
      </c>
      <c r="R2460">
        <v>0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0</v>
      </c>
      <c r="Y2460">
        <v>0.73645329999999998</v>
      </c>
      <c r="Z2460">
        <v>0</v>
      </c>
      <c r="AA2460">
        <v>0</v>
      </c>
      <c r="AB2460">
        <v>0</v>
      </c>
      <c r="AC2460">
        <v>3.2660021999999997E-2</v>
      </c>
      <c r="AD2460">
        <v>0</v>
      </c>
      <c r="AE2460">
        <v>0</v>
      </c>
      <c r="AF2460">
        <v>0.76911335999999997</v>
      </c>
    </row>
    <row r="2461" spans="1:32" x14ac:dyDescent="0.3">
      <c r="A2461">
        <v>2803231</v>
      </c>
      <c r="B2461">
        <v>1</v>
      </c>
      <c r="C2461" t="s">
        <v>82</v>
      </c>
      <c r="D2461" t="s">
        <v>95</v>
      </c>
      <c r="E2461" t="s">
        <v>9170</v>
      </c>
      <c r="F2461" t="s">
        <v>9171</v>
      </c>
      <c r="G2461" t="s">
        <v>31548</v>
      </c>
      <c r="H2461" t="s">
        <v>409</v>
      </c>
      <c r="I2461" t="s">
        <v>78</v>
      </c>
      <c r="J2461" t="s">
        <v>135</v>
      </c>
      <c r="K2461" t="s">
        <v>3</v>
      </c>
      <c r="L2461" t="s">
        <v>136</v>
      </c>
      <c r="M2461" t="s">
        <v>9172</v>
      </c>
      <c r="N2461" t="s">
        <v>9173</v>
      </c>
      <c r="O2461">
        <v>4.2641666666666671</v>
      </c>
      <c r="P2461">
        <v>0</v>
      </c>
      <c r="Q2461">
        <v>1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1.0075079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1.0075079</v>
      </c>
    </row>
    <row r="2462" spans="1:32" x14ac:dyDescent="0.3">
      <c r="A2462">
        <v>2803198</v>
      </c>
      <c r="B2462">
        <v>1</v>
      </c>
      <c r="C2462" t="s">
        <v>82</v>
      </c>
      <c r="D2462" t="s">
        <v>91</v>
      </c>
      <c r="E2462" t="s">
        <v>3578</v>
      </c>
      <c r="F2462" t="s">
        <v>3579</v>
      </c>
      <c r="G2462" t="s">
        <v>31552</v>
      </c>
      <c r="H2462" t="s">
        <v>665</v>
      </c>
      <c r="I2462" t="s">
        <v>78</v>
      </c>
      <c r="J2462" t="s">
        <v>135</v>
      </c>
      <c r="K2462" t="s">
        <v>22</v>
      </c>
      <c r="L2462" t="s">
        <v>136</v>
      </c>
      <c r="M2462" t="s">
        <v>9174</v>
      </c>
      <c r="N2462" t="s">
        <v>9175</v>
      </c>
      <c r="O2462">
        <v>0.89555555555555555</v>
      </c>
      <c r="P2462">
        <v>0</v>
      </c>
      <c r="Q2462">
        <v>13</v>
      </c>
      <c r="R2462">
        <v>0</v>
      </c>
      <c r="S2462">
        <v>0</v>
      </c>
      <c r="T2462">
        <v>0</v>
      </c>
      <c r="U2462">
        <v>60</v>
      </c>
      <c r="V2462">
        <v>0</v>
      </c>
      <c r="W2462">
        <v>3</v>
      </c>
      <c r="X2462">
        <v>0</v>
      </c>
      <c r="Y2462">
        <v>8.4441819999999996</v>
      </c>
      <c r="Z2462">
        <v>0</v>
      </c>
      <c r="AA2462">
        <v>0</v>
      </c>
      <c r="AB2462">
        <v>0</v>
      </c>
      <c r="AC2462">
        <v>42.475414000000001</v>
      </c>
      <c r="AD2462">
        <v>0</v>
      </c>
      <c r="AE2462">
        <v>65.124145999999996</v>
      </c>
      <c r="AF2462">
        <v>116.04374</v>
      </c>
    </row>
    <row r="2463" spans="1:32" x14ac:dyDescent="0.3">
      <c r="A2463">
        <v>2803210</v>
      </c>
      <c r="B2463">
        <v>1</v>
      </c>
      <c r="C2463" t="s">
        <v>82</v>
      </c>
      <c r="D2463" t="s">
        <v>104</v>
      </c>
      <c r="E2463" t="s">
        <v>9176</v>
      </c>
      <c r="F2463" t="s">
        <v>9177</v>
      </c>
      <c r="G2463" t="s">
        <v>31546</v>
      </c>
      <c r="H2463" t="s">
        <v>1297</v>
      </c>
      <c r="I2463" t="s">
        <v>78</v>
      </c>
      <c r="J2463" t="s">
        <v>135</v>
      </c>
      <c r="K2463" t="s">
        <v>22</v>
      </c>
      <c r="L2463" t="s">
        <v>136</v>
      </c>
      <c r="M2463" t="s">
        <v>9178</v>
      </c>
      <c r="N2463" t="s">
        <v>9179</v>
      </c>
      <c r="O2463">
        <v>2.862222222222222</v>
      </c>
      <c r="P2463">
        <v>0</v>
      </c>
      <c r="Q2463">
        <v>218</v>
      </c>
      <c r="R2463">
        <v>0</v>
      </c>
      <c r="S2463">
        <v>0</v>
      </c>
      <c r="T2463">
        <v>0</v>
      </c>
      <c r="U2463">
        <v>10</v>
      </c>
      <c r="V2463">
        <v>0</v>
      </c>
      <c r="W2463">
        <v>0</v>
      </c>
      <c r="X2463">
        <v>0</v>
      </c>
      <c r="Y2463">
        <v>126.05795000000001</v>
      </c>
      <c r="Z2463">
        <v>0</v>
      </c>
      <c r="AA2463">
        <v>0</v>
      </c>
      <c r="AB2463">
        <v>0</v>
      </c>
      <c r="AC2463">
        <v>16.786155999999998</v>
      </c>
      <c r="AD2463">
        <v>0</v>
      </c>
      <c r="AE2463">
        <v>0</v>
      </c>
      <c r="AF2463">
        <v>142.84412</v>
      </c>
    </row>
    <row r="2464" spans="1:32" x14ac:dyDescent="0.3">
      <c r="A2464">
        <v>2803178</v>
      </c>
      <c r="B2464">
        <v>1</v>
      </c>
      <c r="C2464" t="s">
        <v>82</v>
      </c>
      <c r="D2464" t="s">
        <v>105</v>
      </c>
      <c r="E2464" t="s">
        <v>9180</v>
      </c>
      <c r="F2464" t="s">
        <v>9181</v>
      </c>
      <c r="G2464" t="s">
        <v>31550</v>
      </c>
      <c r="H2464" t="s">
        <v>223</v>
      </c>
      <c r="I2464" t="s">
        <v>78</v>
      </c>
      <c r="J2464" t="s">
        <v>135</v>
      </c>
      <c r="K2464" t="s">
        <v>22</v>
      </c>
      <c r="L2464" t="s">
        <v>136</v>
      </c>
      <c r="M2464" t="s">
        <v>9182</v>
      </c>
      <c r="N2464" t="s">
        <v>9183</v>
      </c>
      <c r="O2464">
        <v>0.9836111111111111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3</v>
      </c>
      <c r="V2464">
        <v>0</v>
      </c>
      <c r="W2464">
        <v>3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2.1902694999999999</v>
      </c>
      <c r="AD2464">
        <v>0</v>
      </c>
      <c r="AE2464">
        <v>82.387140000000002</v>
      </c>
      <c r="AF2464">
        <v>84.57741</v>
      </c>
    </row>
    <row r="2465" spans="1:32" x14ac:dyDescent="0.3">
      <c r="A2465">
        <v>2803190</v>
      </c>
      <c r="B2465">
        <v>1</v>
      </c>
      <c r="C2465" t="s">
        <v>82</v>
      </c>
      <c r="D2465" t="s">
        <v>101</v>
      </c>
      <c r="E2465" t="s">
        <v>9184</v>
      </c>
      <c r="F2465" t="s">
        <v>9185</v>
      </c>
      <c r="G2465" t="s">
        <v>31546</v>
      </c>
      <c r="H2465" t="s">
        <v>223</v>
      </c>
      <c r="I2465" t="s">
        <v>78</v>
      </c>
      <c r="J2465" t="s">
        <v>135</v>
      </c>
      <c r="K2465" t="s">
        <v>22</v>
      </c>
      <c r="L2465" t="s">
        <v>136</v>
      </c>
      <c r="M2465" t="s">
        <v>9186</v>
      </c>
      <c r="N2465" t="s">
        <v>9187</v>
      </c>
      <c r="O2465">
        <v>3.3255555555555554</v>
      </c>
      <c r="P2465">
        <v>0</v>
      </c>
      <c r="Q2465">
        <v>103</v>
      </c>
      <c r="R2465">
        <v>0</v>
      </c>
      <c r="S2465">
        <v>0</v>
      </c>
      <c r="T2465">
        <v>0</v>
      </c>
      <c r="U2465">
        <v>12</v>
      </c>
      <c r="V2465">
        <v>0</v>
      </c>
      <c r="W2465">
        <v>0</v>
      </c>
      <c r="X2465">
        <v>0</v>
      </c>
      <c r="Y2465">
        <v>67.354740000000007</v>
      </c>
      <c r="Z2465">
        <v>0</v>
      </c>
      <c r="AA2465">
        <v>0</v>
      </c>
      <c r="AB2465">
        <v>0</v>
      </c>
      <c r="AC2465">
        <v>46.556168</v>
      </c>
      <c r="AD2465">
        <v>0</v>
      </c>
      <c r="AE2465">
        <v>0</v>
      </c>
      <c r="AF2465">
        <v>113.910904</v>
      </c>
    </row>
    <row r="2466" spans="1:32" x14ac:dyDescent="0.3">
      <c r="A2466">
        <v>2803182</v>
      </c>
      <c r="B2466">
        <v>1</v>
      </c>
      <c r="C2466" t="s">
        <v>82</v>
      </c>
      <c r="D2466" t="s">
        <v>106</v>
      </c>
      <c r="E2466" t="s">
        <v>9188</v>
      </c>
      <c r="F2466" t="s">
        <v>9189</v>
      </c>
      <c r="G2466" t="s">
        <v>31551</v>
      </c>
      <c r="H2466" t="s">
        <v>643</v>
      </c>
      <c r="I2466" t="s">
        <v>79</v>
      </c>
      <c r="J2466" t="s">
        <v>135</v>
      </c>
      <c r="K2466" t="s">
        <v>22</v>
      </c>
      <c r="L2466" t="s">
        <v>186</v>
      </c>
      <c r="M2466" t="s">
        <v>9190</v>
      </c>
      <c r="N2466" t="s">
        <v>9191</v>
      </c>
      <c r="O2466">
        <v>8.2866666666666671</v>
      </c>
      <c r="P2466">
        <v>0</v>
      </c>
      <c r="Q2466">
        <v>208</v>
      </c>
      <c r="R2466">
        <v>0</v>
      </c>
      <c r="S2466">
        <v>12</v>
      </c>
      <c r="T2466">
        <v>0</v>
      </c>
      <c r="U2466">
        <v>8</v>
      </c>
      <c r="V2466">
        <v>0</v>
      </c>
      <c r="W2466">
        <v>0</v>
      </c>
      <c r="X2466">
        <v>0</v>
      </c>
      <c r="Y2466">
        <v>385.95535000000001</v>
      </c>
      <c r="Z2466">
        <v>0</v>
      </c>
      <c r="AA2466">
        <v>4.8160524000000002</v>
      </c>
      <c r="AB2466">
        <v>0</v>
      </c>
      <c r="AC2466">
        <v>34.768120000000003</v>
      </c>
      <c r="AD2466">
        <v>0</v>
      </c>
      <c r="AE2466">
        <v>0</v>
      </c>
      <c r="AF2466">
        <v>425.53955000000002</v>
      </c>
    </row>
    <row r="2467" spans="1:32" x14ac:dyDescent="0.3">
      <c r="A2467">
        <v>2803004</v>
      </c>
      <c r="B2467">
        <v>1</v>
      </c>
      <c r="C2467" t="s">
        <v>82</v>
      </c>
      <c r="D2467" t="s">
        <v>109</v>
      </c>
      <c r="E2467" t="s">
        <v>9192</v>
      </c>
      <c r="F2467" t="s">
        <v>9193</v>
      </c>
      <c r="G2467" t="s">
        <v>31548</v>
      </c>
      <c r="H2467" t="s">
        <v>893</v>
      </c>
      <c r="I2467" t="s">
        <v>78</v>
      </c>
      <c r="J2467" t="s">
        <v>135</v>
      </c>
      <c r="K2467" t="s">
        <v>22</v>
      </c>
      <c r="L2467" t="s">
        <v>136</v>
      </c>
      <c r="M2467" t="s">
        <v>9194</v>
      </c>
      <c r="N2467" t="s">
        <v>9195</v>
      </c>
      <c r="O2467">
        <v>2.1897222222222221</v>
      </c>
      <c r="P2467">
        <v>0</v>
      </c>
      <c r="Q2467">
        <v>1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0.16596416999999999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0.16596416999999999</v>
      </c>
    </row>
    <row r="2468" spans="1:32" x14ac:dyDescent="0.3">
      <c r="A2468">
        <v>2802864</v>
      </c>
      <c r="B2468">
        <v>1</v>
      </c>
      <c r="C2468" t="s">
        <v>83</v>
      </c>
      <c r="D2468" t="s">
        <v>115</v>
      </c>
      <c r="E2468" t="s">
        <v>9196</v>
      </c>
      <c r="F2468" t="s">
        <v>9197</v>
      </c>
      <c r="G2468" t="s">
        <v>31552</v>
      </c>
      <c r="H2468" t="s">
        <v>665</v>
      </c>
      <c r="I2468" t="s">
        <v>78</v>
      </c>
      <c r="J2468" t="s">
        <v>135</v>
      </c>
      <c r="K2468" t="s">
        <v>22</v>
      </c>
      <c r="L2468" t="s">
        <v>136</v>
      </c>
      <c r="M2468" t="s">
        <v>9198</v>
      </c>
      <c r="N2468" t="s">
        <v>9199</v>
      </c>
      <c r="O2468">
        <v>2.2769444444444447</v>
      </c>
      <c r="P2468">
        <v>0</v>
      </c>
      <c r="Q2468">
        <v>21</v>
      </c>
      <c r="R2468">
        <v>0</v>
      </c>
      <c r="S2468">
        <v>46</v>
      </c>
      <c r="T2468">
        <v>0</v>
      </c>
      <c r="U2468">
        <v>1</v>
      </c>
      <c r="V2468">
        <v>0</v>
      </c>
      <c r="W2468">
        <v>0</v>
      </c>
      <c r="X2468">
        <v>0</v>
      </c>
      <c r="Y2468">
        <v>8.6796679999999995</v>
      </c>
      <c r="Z2468">
        <v>0</v>
      </c>
      <c r="AA2468">
        <v>28.860962000000001</v>
      </c>
      <c r="AB2468">
        <v>0</v>
      </c>
      <c r="AC2468">
        <v>4.6673245000000003</v>
      </c>
      <c r="AD2468">
        <v>0</v>
      </c>
      <c r="AE2468">
        <v>0</v>
      </c>
      <c r="AF2468">
        <v>42.207954000000001</v>
      </c>
    </row>
    <row r="2469" spans="1:32" x14ac:dyDescent="0.3">
      <c r="A2469">
        <v>2802730</v>
      </c>
      <c r="B2469">
        <v>1</v>
      </c>
      <c r="C2469" t="s">
        <v>82</v>
      </c>
      <c r="D2469" t="s">
        <v>84</v>
      </c>
      <c r="E2469" t="s">
        <v>9200</v>
      </c>
      <c r="F2469" t="s">
        <v>9201</v>
      </c>
      <c r="G2469" t="s">
        <v>31548</v>
      </c>
      <c r="H2469" t="s">
        <v>145</v>
      </c>
      <c r="I2469" t="s">
        <v>78</v>
      </c>
      <c r="J2469" t="s">
        <v>135</v>
      </c>
      <c r="K2469" t="s">
        <v>22</v>
      </c>
      <c r="L2469" t="s">
        <v>136</v>
      </c>
      <c r="M2469" t="s">
        <v>9202</v>
      </c>
      <c r="N2469" t="s">
        <v>9203</v>
      </c>
      <c r="O2469">
        <v>0.77972222222222221</v>
      </c>
      <c r="P2469">
        <v>0</v>
      </c>
      <c r="Q2469">
        <v>0</v>
      </c>
      <c r="R2469">
        <v>0</v>
      </c>
      <c r="S2469">
        <v>0</v>
      </c>
      <c r="T2469">
        <v>1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10.54842</v>
      </c>
      <c r="AC2469">
        <v>0</v>
      </c>
      <c r="AD2469">
        <v>0</v>
      </c>
      <c r="AE2469">
        <v>0</v>
      </c>
      <c r="AF2469">
        <v>10.54842</v>
      </c>
    </row>
    <row r="2470" spans="1:32" x14ac:dyDescent="0.3">
      <c r="A2470">
        <v>2802675</v>
      </c>
      <c r="B2470">
        <v>1</v>
      </c>
      <c r="C2470" t="s">
        <v>82</v>
      </c>
      <c r="D2470" t="s">
        <v>88</v>
      </c>
      <c r="E2470" t="s">
        <v>9204</v>
      </c>
      <c r="F2470" t="s">
        <v>9205</v>
      </c>
      <c r="G2470" t="s">
        <v>31552</v>
      </c>
      <c r="H2470" t="s">
        <v>145</v>
      </c>
      <c r="I2470" t="s">
        <v>78</v>
      </c>
      <c r="J2470" t="s">
        <v>135</v>
      </c>
      <c r="K2470" t="s">
        <v>22</v>
      </c>
      <c r="L2470" t="s">
        <v>136</v>
      </c>
      <c r="M2470" t="s">
        <v>9206</v>
      </c>
      <c r="N2470" t="s">
        <v>9207</v>
      </c>
      <c r="O2470">
        <v>0.87972222222222218</v>
      </c>
      <c r="P2470">
        <v>0</v>
      </c>
      <c r="Q2470">
        <v>105</v>
      </c>
      <c r="R2470">
        <v>0</v>
      </c>
      <c r="S2470">
        <v>2</v>
      </c>
      <c r="T2470">
        <v>0</v>
      </c>
      <c r="U2470">
        <v>9</v>
      </c>
      <c r="V2470">
        <v>0</v>
      </c>
      <c r="W2470">
        <v>0</v>
      </c>
      <c r="X2470">
        <v>0</v>
      </c>
      <c r="Y2470">
        <v>18.935448000000001</v>
      </c>
      <c r="Z2470">
        <v>0</v>
      </c>
      <c r="AA2470">
        <v>0.27966568000000003</v>
      </c>
      <c r="AB2470">
        <v>0</v>
      </c>
      <c r="AC2470">
        <v>7.22431</v>
      </c>
      <c r="AD2470">
        <v>0</v>
      </c>
      <c r="AE2470">
        <v>0</v>
      </c>
      <c r="AF2470">
        <v>26.439423000000001</v>
      </c>
    </row>
    <row r="2471" spans="1:32" x14ac:dyDescent="0.3">
      <c r="A2471">
        <v>2802663</v>
      </c>
      <c r="B2471">
        <v>1</v>
      </c>
      <c r="C2471" t="s">
        <v>82</v>
      </c>
      <c r="D2471" t="s">
        <v>107</v>
      </c>
      <c r="E2471" t="s">
        <v>4506</v>
      </c>
      <c r="F2471" t="s">
        <v>4507</v>
      </c>
      <c r="G2471" t="s">
        <v>31546</v>
      </c>
      <c r="H2471" t="s">
        <v>1432</v>
      </c>
      <c r="I2471" t="s">
        <v>78</v>
      </c>
      <c r="J2471" t="s">
        <v>135</v>
      </c>
      <c r="K2471" t="s">
        <v>22</v>
      </c>
      <c r="L2471" t="s">
        <v>136</v>
      </c>
      <c r="M2471" t="s">
        <v>9208</v>
      </c>
      <c r="N2471" t="s">
        <v>9209</v>
      </c>
      <c r="O2471">
        <v>4.9991666666666665</v>
      </c>
      <c r="P2471">
        <v>0</v>
      </c>
      <c r="Q2471">
        <v>46</v>
      </c>
      <c r="R2471">
        <v>0</v>
      </c>
      <c r="S2471">
        <v>0</v>
      </c>
      <c r="T2471">
        <v>0</v>
      </c>
      <c r="U2471">
        <v>9</v>
      </c>
      <c r="V2471">
        <v>0</v>
      </c>
      <c r="W2471">
        <v>0</v>
      </c>
      <c r="X2471">
        <v>0</v>
      </c>
      <c r="Y2471">
        <v>101.76720400000001</v>
      </c>
      <c r="Z2471">
        <v>0</v>
      </c>
      <c r="AA2471">
        <v>0</v>
      </c>
      <c r="AB2471">
        <v>0</v>
      </c>
      <c r="AC2471">
        <v>224.39035000000001</v>
      </c>
      <c r="AD2471">
        <v>0</v>
      </c>
      <c r="AE2471">
        <v>0</v>
      </c>
      <c r="AF2471">
        <v>326.15753000000001</v>
      </c>
    </row>
    <row r="2472" spans="1:32" x14ac:dyDescent="0.3">
      <c r="A2472">
        <v>2802624</v>
      </c>
      <c r="B2472">
        <v>1</v>
      </c>
      <c r="C2472" t="s">
        <v>82</v>
      </c>
      <c r="D2472" t="s">
        <v>104</v>
      </c>
      <c r="E2472" t="s">
        <v>9210</v>
      </c>
      <c r="F2472" t="s">
        <v>9211</v>
      </c>
      <c r="G2472" t="s">
        <v>31548</v>
      </c>
      <c r="H2472" t="s">
        <v>893</v>
      </c>
      <c r="I2472" t="s">
        <v>78</v>
      </c>
      <c r="J2472" t="s">
        <v>135</v>
      </c>
      <c r="K2472" t="s">
        <v>22</v>
      </c>
      <c r="L2472" t="s">
        <v>136</v>
      </c>
      <c r="M2472" t="s">
        <v>9212</v>
      </c>
      <c r="N2472" t="s">
        <v>9213</v>
      </c>
      <c r="O2472">
        <v>6.3530555555555557</v>
      </c>
      <c r="P2472">
        <v>0</v>
      </c>
      <c r="Q2472">
        <v>3</v>
      </c>
      <c r="R2472">
        <v>0</v>
      </c>
      <c r="S2472">
        <v>0</v>
      </c>
      <c r="T2472">
        <v>0</v>
      </c>
      <c r="U2472">
        <v>2</v>
      </c>
      <c r="V2472">
        <v>0</v>
      </c>
      <c r="W2472">
        <v>0</v>
      </c>
      <c r="X2472">
        <v>0</v>
      </c>
      <c r="Y2472">
        <v>9.3998650000000001</v>
      </c>
      <c r="Z2472">
        <v>0</v>
      </c>
      <c r="AA2472">
        <v>0</v>
      </c>
      <c r="AB2472">
        <v>0</v>
      </c>
      <c r="AC2472">
        <v>27.370438</v>
      </c>
      <c r="AD2472">
        <v>0</v>
      </c>
      <c r="AE2472">
        <v>0</v>
      </c>
      <c r="AF2472">
        <v>36.770299999999999</v>
      </c>
    </row>
    <row r="2473" spans="1:32" x14ac:dyDescent="0.3">
      <c r="A2473">
        <v>2802516</v>
      </c>
      <c r="B2473">
        <v>1</v>
      </c>
      <c r="C2473" t="s">
        <v>82</v>
      </c>
      <c r="D2473" t="s">
        <v>84</v>
      </c>
      <c r="E2473" t="s">
        <v>3405</v>
      </c>
      <c r="F2473" t="s">
        <v>3406</v>
      </c>
      <c r="G2473" t="s">
        <v>31547</v>
      </c>
      <c r="H2473" t="s">
        <v>648</v>
      </c>
      <c r="I2473" t="s">
        <v>79</v>
      </c>
      <c r="J2473" t="s">
        <v>135</v>
      </c>
      <c r="K2473" t="s">
        <v>22</v>
      </c>
      <c r="L2473" t="s">
        <v>186</v>
      </c>
      <c r="M2473" t="s">
        <v>9214</v>
      </c>
      <c r="N2473" t="s">
        <v>9215</v>
      </c>
      <c r="O2473">
        <v>1.4802777777777778</v>
      </c>
      <c r="P2473">
        <v>0</v>
      </c>
      <c r="Q2473">
        <v>35</v>
      </c>
      <c r="R2473">
        <v>0</v>
      </c>
      <c r="S2473">
        <v>0</v>
      </c>
      <c r="T2473">
        <v>7</v>
      </c>
      <c r="U2473">
        <v>1</v>
      </c>
      <c r="V2473">
        <v>1</v>
      </c>
      <c r="W2473">
        <v>0</v>
      </c>
      <c r="X2473">
        <v>0</v>
      </c>
      <c r="Y2473">
        <v>11.072819000000001</v>
      </c>
      <c r="Z2473">
        <v>0</v>
      </c>
      <c r="AA2473">
        <v>0</v>
      </c>
      <c r="AB2473">
        <v>1116.0056</v>
      </c>
      <c r="AC2473">
        <v>0</v>
      </c>
      <c r="AD2473">
        <v>124.67821499999999</v>
      </c>
      <c r="AE2473">
        <v>0</v>
      </c>
      <c r="AF2473">
        <v>1251.7565999999999</v>
      </c>
    </row>
    <row r="2474" spans="1:32" x14ac:dyDescent="0.3">
      <c r="A2474">
        <v>2802513</v>
      </c>
      <c r="B2474">
        <v>1</v>
      </c>
      <c r="C2474" t="s">
        <v>82</v>
      </c>
      <c r="D2474" t="s">
        <v>91</v>
      </c>
      <c r="E2474" t="s">
        <v>4583</v>
      </c>
      <c r="F2474" t="s">
        <v>4584</v>
      </c>
      <c r="G2474" t="s">
        <v>31546</v>
      </c>
      <c r="H2474" t="s">
        <v>1432</v>
      </c>
      <c r="I2474" t="s">
        <v>78</v>
      </c>
      <c r="J2474" t="s">
        <v>135</v>
      </c>
      <c r="K2474" t="s">
        <v>22</v>
      </c>
      <c r="L2474" t="s">
        <v>136</v>
      </c>
      <c r="M2474" t="s">
        <v>9216</v>
      </c>
      <c r="N2474" t="s">
        <v>4176</v>
      </c>
      <c r="O2474">
        <v>1.1288888888888888</v>
      </c>
      <c r="P2474">
        <v>0</v>
      </c>
      <c r="Q2474">
        <v>55</v>
      </c>
      <c r="R2474">
        <v>0</v>
      </c>
      <c r="S2474">
        <v>0</v>
      </c>
      <c r="T2474">
        <v>0</v>
      </c>
      <c r="U2474">
        <v>6</v>
      </c>
      <c r="V2474">
        <v>0</v>
      </c>
      <c r="W2474">
        <v>0</v>
      </c>
      <c r="X2474">
        <v>0</v>
      </c>
      <c r="Y2474">
        <v>12.369486</v>
      </c>
      <c r="Z2474">
        <v>0</v>
      </c>
      <c r="AA2474">
        <v>0</v>
      </c>
      <c r="AB2474">
        <v>0</v>
      </c>
      <c r="AC2474">
        <v>2.8867940000000001</v>
      </c>
      <c r="AD2474">
        <v>0</v>
      </c>
      <c r="AE2474">
        <v>0</v>
      </c>
      <c r="AF2474">
        <v>15.256281</v>
      </c>
    </row>
    <row r="2475" spans="1:32" x14ac:dyDescent="0.3">
      <c r="A2475">
        <v>2802520</v>
      </c>
      <c r="B2475">
        <v>1</v>
      </c>
      <c r="C2475" t="s">
        <v>82</v>
      </c>
      <c r="D2475" t="s">
        <v>84</v>
      </c>
      <c r="E2475" t="s">
        <v>9217</v>
      </c>
      <c r="F2475" t="s">
        <v>9218</v>
      </c>
      <c r="G2475" t="s">
        <v>31547</v>
      </c>
      <c r="H2475" t="s">
        <v>648</v>
      </c>
      <c r="I2475" t="s">
        <v>79</v>
      </c>
      <c r="J2475" t="s">
        <v>135</v>
      </c>
      <c r="K2475" t="s">
        <v>22</v>
      </c>
      <c r="L2475" t="s">
        <v>186</v>
      </c>
      <c r="M2475" t="s">
        <v>9219</v>
      </c>
      <c r="N2475" t="s">
        <v>9220</v>
      </c>
      <c r="O2475">
        <v>1.4694444444444446</v>
      </c>
      <c r="P2475">
        <v>0</v>
      </c>
      <c r="Q2475">
        <v>151</v>
      </c>
      <c r="R2475">
        <v>0</v>
      </c>
      <c r="S2475">
        <v>2</v>
      </c>
      <c r="T2475">
        <v>31</v>
      </c>
      <c r="U2475">
        <v>11</v>
      </c>
      <c r="V2475">
        <v>3</v>
      </c>
      <c r="W2475">
        <v>0</v>
      </c>
      <c r="X2475">
        <v>0</v>
      </c>
      <c r="Y2475">
        <v>43.173805000000002</v>
      </c>
      <c r="Z2475">
        <v>0</v>
      </c>
      <c r="AA2475">
        <v>0.19283681999999999</v>
      </c>
      <c r="AB2475">
        <v>310.26049999999998</v>
      </c>
      <c r="AC2475">
        <v>11.362102</v>
      </c>
      <c r="AD2475">
        <v>425.00214</v>
      </c>
      <c r="AE2475">
        <v>0</v>
      </c>
      <c r="AF2475">
        <v>789.9914</v>
      </c>
    </row>
    <row r="2476" spans="1:32" x14ac:dyDescent="0.3">
      <c r="A2476">
        <v>2802535</v>
      </c>
      <c r="B2476">
        <v>1</v>
      </c>
      <c r="C2476" t="s">
        <v>83</v>
      </c>
      <c r="D2476" t="s">
        <v>125</v>
      </c>
      <c r="E2476" t="s">
        <v>4301</v>
      </c>
      <c r="F2476" t="s">
        <v>4302</v>
      </c>
      <c r="G2476" t="s">
        <v>31545</v>
      </c>
      <c r="H2476" t="s">
        <v>134</v>
      </c>
      <c r="I2476" t="s">
        <v>79</v>
      </c>
      <c r="J2476" t="s">
        <v>135</v>
      </c>
      <c r="K2476" t="s">
        <v>22</v>
      </c>
      <c r="L2476" t="s">
        <v>136</v>
      </c>
      <c r="M2476" t="s">
        <v>9221</v>
      </c>
      <c r="N2476" t="s">
        <v>9222</v>
      </c>
      <c r="O2476">
        <v>0.36305555555555558</v>
      </c>
      <c r="P2476">
        <v>2</v>
      </c>
      <c r="Q2476">
        <v>325</v>
      </c>
      <c r="R2476">
        <v>98</v>
      </c>
      <c r="S2476">
        <v>4</v>
      </c>
      <c r="T2476">
        <v>14</v>
      </c>
      <c r="U2476">
        <v>40</v>
      </c>
      <c r="V2476">
        <v>3</v>
      </c>
      <c r="W2476">
        <v>0</v>
      </c>
      <c r="X2476">
        <v>0.88325830000000005</v>
      </c>
      <c r="Y2476">
        <v>34.428275999999997</v>
      </c>
      <c r="Z2476">
        <v>64.745859999999993</v>
      </c>
      <c r="AA2476">
        <v>8.5527279999999997E-2</v>
      </c>
      <c r="AB2476">
        <v>4.9369072999999997</v>
      </c>
      <c r="AC2476">
        <v>2.4742760000000001</v>
      </c>
      <c r="AD2476">
        <v>5.9404297000000001</v>
      </c>
      <c r="AE2476">
        <v>0</v>
      </c>
      <c r="AF2476">
        <v>113.49454</v>
      </c>
    </row>
    <row r="2477" spans="1:32" x14ac:dyDescent="0.3">
      <c r="A2477">
        <v>2802484</v>
      </c>
      <c r="B2477">
        <v>1</v>
      </c>
      <c r="C2477" t="s">
        <v>82</v>
      </c>
      <c r="D2477" t="s">
        <v>92</v>
      </c>
      <c r="E2477" t="s">
        <v>9223</v>
      </c>
      <c r="F2477" t="s">
        <v>9224</v>
      </c>
      <c r="G2477" t="s">
        <v>31548</v>
      </c>
      <c r="H2477" t="s">
        <v>333</v>
      </c>
      <c r="I2477" t="s">
        <v>78</v>
      </c>
      <c r="J2477" t="s">
        <v>135</v>
      </c>
      <c r="K2477" t="s">
        <v>22</v>
      </c>
      <c r="L2477" t="s">
        <v>136</v>
      </c>
      <c r="M2477" t="s">
        <v>9225</v>
      </c>
      <c r="N2477" t="s">
        <v>9226</v>
      </c>
      <c r="O2477">
        <v>2.762777777777778</v>
      </c>
      <c r="P2477">
        <v>0</v>
      </c>
      <c r="Q2477">
        <v>1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1.9443235999999999E-2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1.9443235999999999E-2</v>
      </c>
    </row>
    <row r="2478" spans="1:32" x14ac:dyDescent="0.3">
      <c r="A2478">
        <v>2802442</v>
      </c>
      <c r="B2478">
        <v>1</v>
      </c>
      <c r="C2478" t="s">
        <v>82</v>
      </c>
      <c r="D2478" t="s">
        <v>97</v>
      </c>
      <c r="E2478" t="s">
        <v>9227</v>
      </c>
      <c r="F2478" t="s">
        <v>9228</v>
      </c>
      <c r="G2478" t="s">
        <v>31552</v>
      </c>
      <c r="H2478" t="s">
        <v>648</v>
      </c>
      <c r="I2478" t="s">
        <v>78</v>
      </c>
      <c r="J2478" t="s">
        <v>135</v>
      </c>
      <c r="K2478" t="s">
        <v>22</v>
      </c>
      <c r="L2478" t="s">
        <v>186</v>
      </c>
      <c r="M2478" t="s">
        <v>9229</v>
      </c>
      <c r="N2478" t="s">
        <v>9230</v>
      </c>
      <c r="O2478">
        <v>4.4783333333333335</v>
      </c>
      <c r="P2478">
        <v>0</v>
      </c>
      <c r="Q2478">
        <v>168</v>
      </c>
      <c r="R2478">
        <v>0</v>
      </c>
      <c r="S2478">
        <v>5</v>
      </c>
      <c r="T2478">
        <v>0</v>
      </c>
      <c r="U2478">
        <v>2</v>
      </c>
      <c r="V2478">
        <v>0</v>
      </c>
      <c r="W2478">
        <v>0</v>
      </c>
      <c r="X2478">
        <v>0</v>
      </c>
      <c r="Y2478">
        <v>421.28120000000001</v>
      </c>
      <c r="Z2478">
        <v>0</v>
      </c>
      <c r="AA2478">
        <v>4.8876213999999996</v>
      </c>
      <c r="AB2478">
        <v>0</v>
      </c>
      <c r="AC2478">
        <v>14.745032</v>
      </c>
      <c r="AD2478">
        <v>0</v>
      </c>
      <c r="AE2478">
        <v>0</v>
      </c>
      <c r="AF2478">
        <v>440.91385000000002</v>
      </c>
    </row>
    <row r="2479" spans="1:32" x14ac:dyDescent="0.3">
      <c r="A2479">
        <v>2802433</v>
      </c>
      <c r="B2479">
        <v>1</v>
      </c>
      <c r="C2479" t="s">
        <v>83</v>
      </c>
      <c r="D2479" t="s">
        <v>124</v>
      </c>
      <c r="E2479" t="s">
        <v>9231</v>
      </c>
      <c r="F2479" t="s">
        <v>9232</v>
      </c>
      <c r="G2479" t="s">
        <v>31551</v>
      </c>
      <c r="H2479" t="s">
        <v>643</v>
      </c>
      <c r="I2479" t="s">
        <v>79</v>
      </c>
      <c r="J2479" t="s">
        <v>135</v>
      </c>
      <c r="K2479" t="s">
        <v>22</v>
      </c>
      <c r="L2479" t="s">
        <v>186</v>
      </c>
      <c r="M2479" t="s">
        <v>9233</v>
      </c>
      <c r="N2479" t="s">
        <v>9234</v>
      </c>
      <c r="O2479">
        <v>3.2736111111111112</v>
      </c>
      <c r="P2479">
        <v>0</v>
      </c>
      <c r="Q2479">
        <v>447</v>
      </c>
      <c r="R2479">
        <v>0</v>
      </c>
      <c r="S2479">
        <v>27</v>
      </c>
      <c r="T2479">
        <v>0</v>
      </c>
      <c r="U2479">
        <v>33</v>
      </c>
      <c r="V2479">
        <v>0</v>
      </c>
      <c r="W2479">
        <v>0</v>
      </c>
      <c r="X2479">
        <v>0</v>
      </c>
      <c r="Y2479">
        <v>180.08955</v>
      </c>
      <c r="Z2479">
        <v>0</v>
      </c>
      <c r="AA2479">
        <v>30.477374999999999</v>
      </c>
      <c r="AB2479">
        <v>0</v>
      </c>
      <c r="AC2479">
        <v>34.562809999999999</v>
      </c>
      <c r="AD2479">
        <v>0</v>
      </c>
      <c r="AE2479">
        <v>0</v>
      </c>
      <c r="AF2479">
        <v>245.12975</v>
      </c>
    </row>
    <row r="2480" spans="1:32" x14ac:dyDescent="0.3">
      <c r="A2480">
        <v>2802422</v>
      </c>
      <c r="B2480">
        <v>1</v>
      </c>
      <c r="C2480" t="s">
        <v>83</v>
      </c>
      <c r="D2480" t="s">
        <v>120</v>
      </c>
      <c r="E2480" t="s">
        <v>9235</v>
      </c>
      <c r="F2480" t="s">
        <v>9236</v>
      </c>
      <c r="G2480" t="s">
        <v>31549</v>
      </c>
      <c r="H2480" t="s">
        <v>134</v>
      </c>
      <c r="I2480" t="s">
        <v>79</v>
      </c>
      <c r="J2480" t="s">
        <v>135</v>
      </c>
      <c r="K2480" t="s">
        <v>22</v>
      </c>
      <c r="L2480" t="s">
        <v>136</v>
      </c>
      <c r="M2480" t="s">
        <v>9237</v>
      </c>
      <c r="N2480" t="s">
        <v>9238</v>
      </c>
      <c r="O2480">
        <v>7.9444444444444443E-2</v>
      </c>
      <c r="P2480">
        <v>2</v>
      </c>
      <c r="Q2480">
        <v>306</v>
      </c>
      <c r="R2480">
        <v>9</v>
      </c>
      <c r="S2480">
        <v>2</v>
      </c>
      <c r="T2480">
        <v>3</v>
      </c>
      <c r="U2480">
        <v>13</v>
      </c>
      <c r="V2480">
        <v>0</v>
      </c>
      <c r="W2480">
        <v>0</v>
      </c>
      <c r="X2480">
        <v>0.17885323</v>
      </c>
      <c r="Y2480">
        <v>2.0176002999999998</v>
      </c>
      <c r="Z2480">
        <v>5.5581909999999999</v>
      </c>
      <c r="AA2480">
        <v>3.5747340000000002E-2</v>
      </c>
      <c r="AB2480">
        <v>0.5690134</v>
      </c>
      <c r="AC2480">
        <v>0.16686790000000001</v>
      </c>
      <c r="AD2480">
        <v>0</v>
      </c>
      <c r="AE2480">
        <v>0</v>
      </c>
      <c r="AF2480">
        <v>8.5262729999999998</v>
      </c>
    </row>
    <row r="2481" spans="1:32" x14ac:dyDescent="0.3">
      <c r="A2481">
        <v>2802325</v>
      </c>
      <c r="B2481">
        <v>1</v>
      </c>
      <c r="C2481" t="s">
        <v>82</v>
      </c>
      <c r="D2481" t="s">
        <v>106</v>
      </c>
      <c r="E2481" t="s">
        <v>5214</v>
      </c>
      <c r="F2481" t="s">
        <v>5215</v>
      </c>
      <c r="G2481" t="s">
        <v>31546</v>
      </c>
      <c r="H2481" t="s">
        <v>1432</v>
      </c>
      <c r="I2481" t="s">
        <v>78</v>
      </c>
      <c r="J2481" t="s">
        <v>135</v>
      </c>
      <c r="K2481" t="s">
        <v>22</v>
      </c>
      <c r="L2481" t="s">
        <v>136</v>
      </c>
      <c r="M2481" t="s">
        <v>9239</v>
      </c>
      <c r="N2481" t="s">
        <v>9240</v>
      </c>
      <c r="O2481">
        <v>1.5163888888888888</v>
      </c>
      <c r="P2481">
        <v>0</v>
      </c>
      <c r="Q2481">
        <v>75</v>
      </c>
      <c r="R2481">
        <v>0</v>
      </c>
      <c r="S2481">
        <v>0</v>
      </c>
      <c r="T2481">
        <v>0</v>
      </c>
      <c r="U2481">
        <v>3</v>
      </c>
      <c r="V2481">
        <v>0</v>
      </c>
      <c r="W2481">
        <v>0</v>
      </c>
      <c r="X2481">
        <v>0</v>
      </c>
      <c r="Y2481">
        <v>49.411223999999997</v>
      </c>
      <c r="Z2481">
        <v>0</v>
      </c>
      <c r="AA2481">
        <v>0</v>
      </c>
      <c r="AB2481">
        <v>0</v>
      </c>
      <c r="AC2481">
        <v>4.8390440000000003</v>
      </c>
      <c r="AD2481">
        <v>0</v>
      </c>
      <c r="AE2481">
        <v>0</v>
      </c>
      <c r="AF2481">
        <v>54.250267000000001</v>
      </c>
    </row>
    <row r="2482" spans="1:32" x14ac:dyDescent="0.3">
      <c r="A2482">
        <v>2802332</v>
      </c>
      <c r="B2482">
        <v>1</v>
      </c>
      <c r="C2482" t="s">
        <v>82</v>
      </c>
      <c r="D2482" t="s">
        <v>104</v>
      </c>
      <c r="E2482" t="s">
        <v>9241</v>
      </c>
      <c r="F2482" t="s">
        <v>9242</v>
      </c>
      <c r="G2482" t="s">
        <v>31550</v>
      </c>
      <c r="H2482" t="s">
        <v>643</v>
      </c>
      <c r="I2482" t="s">
        <v>78</v>
      </c>
      <c r="J2482" t="s">
        <v>135</v>
      </c>
      <c r="K2482" t="s">
        <v>22</v>
      </c>
      <c r="L2482" t="s">
        <v>186</v>
      </c>
      <c r="M2482" t="s">
        <v>9243</v>
      </c>
      <c r="N2482" t="s">
        <v>9244</v>
      </c>
      <c r="O2482">
        <v>3.9702777777777776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15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126.89037999999999</v>
      </c>
      <c r="AD2482">
        <v>0</v>
      </c>
      <c r="AE2482">
        <v>0</v>
      </c>
      <c r="AF2482">
        <v>126.89037999999999</v>
      </c>
    </row>
    <row r="2483" spans="1:32" x14ac:dyDescent="0.3">
      <c r="A2483">
        <v>2802279</v>
      </c>
      <c r="B2483">
        <v>2</v>
      </c>
      <c r="C2483" t="s">
        <v>83</v>
      </c>
      <c r="D2483" t="s">
        <v>117</v>
      </c>
      <c r="E2483" t="s">
        <v>9245</v>
      </c>
      <c r="F2483" t="s">
        <v>9246</v>
      </c>
      <c r="G2483" t="s">
        <v>31551</v>
      </c>
      <c r="H2483" t="s">
        <v>672</v>
      </c>
      <c r="I2483" t="s">
        <v>79</v>
      </c>
      <c r="J2483" t="s">
        <v>135</v>
      </c>
      <c r="K2483" t="s">
        <v>22</v>
      </c>
      <c r="L2483" t="s">
        <v>136</v>
      </c>
      <c r="M2483" t="s">
        <v>8034</v>
      </c>
      <c r="N2483" t="s">
        <v>9247</v>
      </c>
      <c r="O2483">
        <v>0.75666666666666671</v>
      </c>
      <c r="P2483">
        <v>0</v>
      </c>
      <c r="Q2483">
        <v>74</v>
      </c>
      <c r="R2483">
        <v>1</v>
      </c>
      <c r="S2483">
        <v>5</v>
      </c>
      <c r="T2483">
        <v>0</v>
      </c>
      <c r="U2483">
        <v>6</v>
      </c>
      <c r="V2483">
        <v>0</v>
      </c>
      <c r="W2483">
        <v>0</v>
      </c>
      <c r="X2483">
        <v>0</v>
      </c>
      <c r="Y2483">
        <v>3.9839513000000002</v>
      </c>
      <c r="Z2483">
        <v>0.78286140000000004</v>
      </c>
      <c r="AA2483">
        <v>8.2247299999999995E-2</v>
      </c>
      <c r="AB2483">
        <v>0</v>
      </c>
      <c r="AC2483">
        <v>2.7213643999999999E-2</v>
      </c>
      <c r="AD2483">
        <v>0</v>
      </c>
      <c r="AE2483">
        <v>0</v>
      </c>
      <c r="AF2483">
        <v>4.8762736000000002</v>
      </c>
    </row>
    <row r="2484" spans="1:32" x14ac:dyDescent="0.3">
      <c r="A2484">
        <v>2802142</v>
      </c>
      <c r="B2484">
        <v>1</v>
      </c>
      <c r="C2484" t="s">
        <v>82</v>
      </c>
      <c r="D2484" t="s">
        <v>93</v>
      </c>
      <c r="E2484" t="s">
        <v>9248</v>
      </c>
      <c r="F2484" t="s">
        <v>9249</v>
      </c>
      <c r="G2484" t="s">
        <v>31548</v>
      </c>
      <c r="H2484" t="s">
        <v>893</v>
      </c>
      <c r="I2484" t="s">
        <v>78</v>
      </c>
      <c r="J2484" t="s">
        <v>135</v>
      </c>
      <c r="K2484" t="s">
        <v>22</v>
      </c>
      <c r="L2484" t="s">
        <v>136</v>
      </c>
      <c r="M2484" t="s">
        <v>9250</v>
      </c>
      <c r="N2484" t="s">
        <v>9251</v>
      </c>
      <c r="O2484">
        <v>2.4566666666666666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</row>
    <row r="2485" spans="1:32" x14ac:dyDescent="0.3">
      <c r="A2485">
        <v>2801879</v>
      </c>
      <c r="B2485">
        <v>1</v>
      </c>
      <c r="C2485" t="s">
        <v>82</v>
      </c>
      <c r="D2485" t="s">
        <v>88</v>
      </c>
      <c r="E2485" t="s">
        <v>6943</v>
      </c>
      <c r="F2485" t="s">
        <v>6944</v>
      </c>
      <c r="G2485" t="s">
        <v>31546</v>
      </c>
      <c r="H2485" t="s">
        <v>2212</v>
      </c>
      <c r="I2485" t="s">
        <v>78</v>
      </c>
      <c r="J2485" t="s">
        <v>135</v>
      </c>
      <c r="K2485" t="s">
        <v>22</v>
      </c>
      <c r="L2485" t="s">
        <v>136</v>
      </c>
      <c r="M2485" t="s">
        <v>9252</v>
      </c>
      <c r="N2485" t="s">
        <v>9253</v>
      </c>
      <c r="O2485">
        <v>3.3736111111111109</v>
      </c>
      <c r="P2485">
        <v>0</v>
      </c>
      <c r="Q2485">
        <v>36</v>
      </c>
      <c r="R2485">
        <v>0</v>
      </c>
      <c r="S2485">
        <v>2</v>
      </c>
      <c r="T2485">
        <v>0</v>
      </c>
      <c r="U2485">
        <v>1</v>
      </c>
      <c r="V2485">
        <v>0</v>
      </c>
      <c r="W2485">
        <v>0</v>
      </c>
      <c r="X2485">
        <v>0</v>
      </c>
      <c r="Y2485">
        <v>28.140561999999999</v>
      </c>
      <c r="Z2485">
        <v>0</v>
      </c>
      <c r="AA2485">
        <v>2.6658018000000001</v>
      </c>
      <c r="AB2485">
        <v>0</v>
      </c>
      <c r="AC2485">
        <v>0.55116019999999999</v>
      </c>
      <c r="AD2485">
        <v>0</v>
      </c>
      <c r="AE2485">
        <v>0</v>
      </c>
      <c r="AF2485">
        <v>31.357524999999999</v>
      </c>
    </row>
    <row r="2486" spans="1:32" x14ac:dyDescent="0.3">
      <c r="A2486">
        <v>2801851</v>
      </c>
      <c r="B2486">
        <v>1</v>
      </c>
      <c r="C2486" t="s">
        <v>82</v>
      </c>
      <c r="D2486" t="s">
        <v>91</v>
      </c>
      <c r="E2486" t="s">
        <v>9254</v>
      </c>
      <c r="F2486" t="s">
        <v>9255</v>
      </c>
      <c r="G2486" t="s">
        <v>31548</v>
      </c>
      <c r="H2486" t="s">
        <v>893</v>
      </c>
      <c r="I2486" t="s">
        <v>78</v>
      </c>
      <c r="J2486" t="s">
        <v>135</v>
      </c>
      <c r="K2486" t="s">
        <v>22</v>
      </c>
      <c r="L2486" t="s">
        <v>136</v>
      </c>
      <c r="M2486" t="s">
        <v>9256</v>
      </c>
      <c r="N2486" t="s">
        <v>9257</v>
      </c>
      <c r="O2486">
        <v>4.3530555555555557</v>
      </c>
      <c r="P2486">
        <v>0</v>
      </c>
      <c r="Q2486">
        <v>3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2.0769947000000002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2.0769947000000002</v>
      </c>
    </row>
    <row r="2487" spans="1:32" x14ac:dyDescent="0.3">
      <c r="A2487">
        <v>2801790</v>
      </c>
      <c r="B2487">
        <v>1</v>
      </c>
      <c r="C2487" t="s">
        <v>82</v>
      </c>
      <c r="D2487" t="s">
        <v>95</v>
      </c>
      <c r="E2487" t="s">
        <v>9258</v>
      </c>
      <c r="F2487" t="s">
        <v>9259</v>
      </c>
      <c r="G2487" t="s">
        <v>31548</v>
      </c>
      <c r="H2487" t="s">
        <v>333</v>
      </c>
      <c r="I2487" t="s">
        <v>78</v>
      </c>
      <c r="J2487" t="s">
        <v>135</v>
      </c>
      <c r="K2487" t="s">
        <v>22</v>
      </c>
      <c r="L2487" t="s">
        <v>136</v>
      </c>
      <c r="M2487" t="s">
        <v>9260</v>
      </c>
      <c r="N2487" t="s">
        <v>9261</v>
      </c>
      <c r="O2487">
        <v>4.275555555555556</v>
      </c>
      <c r="P2487">
        <v>0</v>
      </c>
      <c r="Q2487">
        <v>7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4.9350424000000004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4.9350424000000004</v>
      </c>
    </row>
    <row r="2488" spans="1:32" x14ac:dyDescent="0.3">
      <c r="A2488">
        <v>2801795</v>
      </c>
      <c r="B2488">
        <v>1</v>
      </c>
      <c r="C2488" t="s">
        <v>82</v>
      </c>
      <c r="D2488" t="s">
        <v>106</v>
      </c>
      <c r="E2488" t="s">
        <v>5214</v>
      </c>
      <c r="F2488" t="s">
        <v>5215</v>
      </c>
      <c r="G2488" t="s">
        <v>31546</v>
      </c>
      <c r="H2488" t="s">
        <v>223</v>
      </c>
      <c r="I2488" t="s">
        <v>78</v>
      </c>
      <c r="J2488" t="s">
        <v>135</v>
      </c>
      <c r="K2488" t="s">
        <v>22</v>
      </c>
      <c r="L2488" t="s">
        <v>136</v>
      </c>
      <c r="M2488" t="s">
        <v>9262</v>
      </c>
      <c r="N2488" t="s">
        <v>9263</v>
      </c>
      <c r="O2488">
        <v>12.354167777777779</v>
      </c>
      <c r="P2488">
        <v>0</v>
      </c>
      <c r="Q2488">
        <v>75</v>
      </c>
      <c r="R2488">
        <v>0</v>
      </c>
      <c r="S2488">
        <v>0</v>
      </c>
      <c r="T2488">
        <v>0</v>
      </c>
      <c r="U2488">
        <v>3</v>
      </c>
      <c r="V2488">
        <v>0</v>
      </c>
      <c r="W2488">
        <v>0</v>
      </c>
      <c r="X2488">
        <v>0</v>
      </c>
      <c r="Y2488">
        <v>316.97750000000002</v>
      </c>
      <c r="Z2488">
        <v>0</v>
      </c>
      <c r="AA2488">
        <v>0</v>
      </c>
      <c r="AB2488">
        <v>0</v>
      </c>
      <c r="AC2488">
        <v>36.836554999999997</v>
      </c>
      <c r="AD2488">
        <v>0</v>
      </c>
      <c r="AE2488">
        <v>0</v>
      </c>
      <c r="AF2488">
        <v>353.81405999999998</v>
      </c>
    </row>
    <row r="2489" spans="1:32" x14ac:dyDescent="0.3">
      <c r="A2489">
        <v>2801800</v>
      </c>
      <c r="B2489">
        <v>1</v>
      </c>
      <c r="C2489" t="s">
        <v>82</v>
      </c>
      <c r="D2489" t="s">
        <v>104</v>
      </c>
      <c r="E2489" t="s">
        <v>9264</v>
      </c>
      <c r="F2489" t="s">
        <v>9265</v>
      </c>
      <c r="G2489" t="s">
        <v>31550</v>
      </c>
      <c r="H2489" t="s">
        <v>1432</v>
      </c>
      <c r="I2489" t="s">
        <v>78</v>
      </c>
      <c r="J2489" t="s">
        <v>135</v>
      </c>
      <c r="K2489" t="s">
        <v>22</v>
      </c>
      <c r="L2489" t="s">
        <v>136</v>
      </c>
      <c r="M2489" t="s">
        <v>9266</v>
      </c>
      <c r="N2489" t="s">
        <v>9267</v>
      </c>
      <c r="O2489">
        <v>1.1402777777777777</v>
      </c>
      <c r="P2489">
        <v>0</v>
      </c>
      <c r="Q2489">
        <v>40</v>
      </c>
      <c r="R2489">
        <v>0</v>
      </c>
      <c r="S2489">
        <v>0</v>
      </c>
      <c r="T2489">
        <v>0</v>
      </c>
      <c r="U2489">
        <v>12</v>
      </c>
      <c r="V2489">
        <v>0</v>
      </c>
      <c r="W2489">
        <v>0</v>
      </c>
      <c r="X2489">
        <v>0</v>
      </c>
      <c r="Y2489">
        <v>17.083732999999999</v>
      </c>
      <c r="Z2489">
        <v>0</v>
      </c>
      <c r="AA2489">
        <v>0</v>
      </c>
      <c r="AB2489">
        <v>0</v>
      </c>
      <c r="AC2489">
        <v>4.0678495999999997</v>
      </c>
      <c r="AD2489">
        <v>0</v>
      </c>
      <c r="AE2489">
        <v>0</v>
      </c>
      <c r="AF2489">
        <v>21.151582999999999</v>
      </c>
    </row>
    <row r="2490" spans="1:32" x14ac:dyDescent="0.3">
      <c r="A2490">
        <v>2801554</v>
      </c>
      <c r="B2490">
        <v>1</v>
      </c>
      <c r="C2490" t="s">
        <v>82</v>
      </c>
      <c r="D2490" t="s">
        <v>106</v>
      </c>
      <c r="E2490" t="s">
        <v>9268</v>
      </c>
      <c r="F2490" t="s">
        <v>9269</v>
      </c>
      <c r="G2490" t="s">
        <v>31549</v>
      </c>
      <c r="H2490" t="s">
        <v>134</v>
      </c>
      <c r="I2490" t="s">
        <v>79</v>
      </c>
      <c r="J2490" t="s">
        <v>135</v>
      </c>
      <c r="K2490" t="s">
        <v>22</v>
      </c>
      <c r="L2490" t="s">
        <v>136</v>
      </c>
      <c r="M2490" t="s">
        <v>9270</v>
      </c>
      <c r="N2490" t="s">
        <v>9271</v>
      </c>
      <c r="O2490">
        <v>0.75666666666666671</v>
      </c>
      <c r="P2490">
        <v>12</v>
      </c>
      <c r="Q2490">
        <v>4476</v>
      </c>
      <c r="R2490">
        <v>8</v>
      </c>
      <c r="S2490">
        <v>470</v>
      </c>
      <c r="T2490">
        <v>50</v>
      </c>
      <c r="U2490">
        <v>566</v>
      </c>
      <c r="V2490">
        <v>7</v>
      </c>
      <c r="W2490">
        <v>2</v>
      </c>
      <c r="X2490">
        <v>2.9459417000000001</v>
      </c>
      <c r="Y2490">
        <v>852.93335000000002</v>
      </c>
      <c r="Z2490">
        <v>38.985950000000003</v>
      </c>
      <c r="AA2490">
        <v>41.687553000000001</v>
      </c>
      <c r="AB2490">
        <v>266.04343</v>
      </c>
      <c r="AC2490">
        <v>191.77437</v>
      </c>
      <c r="AD2490">
        <v>152.93983</v>
      </c>
      <c r="AE2490">
        <v>1.4375249999999999</v>
      </c>
      <c r="AF2490">
        <v>1548.7479000000001</v>
      </c>
    </row>
    <row r="2491" spans="1:32" x14ac:dyDescent="0.3">
      <c r="A2491">
        <v>2801292</v>
      </c>
      <c r="B2491">
        <v>1</v>
      </c>
      <c r="C2491" t="s">
        <v>82</v>
      </c>
      <c r="D2491" t="s">
        <v>88</v>
      </c>
      <c r="E2491" t="s">
        <v>9272</v>
      </c>
      <c r="F2491" t="s">
        <v>9273</v>
      </c>
      <c r="G2491" t="s">
        <v>31546</v>
      </c>
      <c r="H2491" t="s">
        <v>223</v>
      </c>
      <c r="I2491" t="s">
        <v>78</v>
      </c>
      <c r="J2491" t="s">
        <v>135</v>
      </c>
      <c r="K2491" t="s">
        <v>22</v>
      </c>
      <c r="L2491" t="s">
        <v>136</v>
      </c>
      <c r="M2491" t="s">
        <v>9274</v>
      </c>
      <c r="N2491" t="s">
        <v>9275</v>
      </c>
      <c r="O2491">
        <v>4.9672222222222224</v>
      </c>
      <c r="P2491">
        <v>0</v>
      </c>
      <c r="Q2491">
        <v>10</v>
      </c>
      <c r="R2491">
        <v>0</v>
      </c>
      <c r="S2491">
        <v>13</v>
      </c>
      <c r="T2491">
        <v>0</v>
      </c>
      <c r="U2491">
        <v>4</v>
      </c>
      <c r="V2491">
        <v>0</v>
      </c>
      <c r="W2491">
        <v>0</v>
      </c>
      <c r="X2491">
        <v>0</v>
      </c>
      <c r="Y2491">
        <v>15.803566999999999</v>
      </c>
      <c r="Z2491">
        <v>0</v>
      </c>
      <c r="AA2491">
        <v>15.072762000000001</v>
      </c>
      <c r="AB2491">
        <v>0</v>
      </c>
      <c r="AC2491">
        <v>8.9255449999999996</v>
      </c>
      <c r="AD2491">
        <v>0</v>
      </c>
      <c r="AE2491">
        <v>0</v>
      </c>
      <c r="AF2491">
        <v>39.801872000000003</v>
      </c>
    </row>
    <row r="2492" spans="1:32" x14ac:dyDescent="0.3">
      <c r="A2492">
        <v>2801224</v>
      </c>
      <c r="B2492">
        <v>1</v>
      </c>
      <c r="C2492" t="s">
        <v>82</v>
      </c>
      <c r="D2492" t="s">
        <v>87</v>
      </c>
      <c r="E2492" t="s">
        <v>9276</v>
      </c>
      <c r="F2492" t="s">
        <v>9277</v>
      </c>
      <c r="G2492" t="s">
        <v>31548</v>
      </c>
      <c r="H2492" t="s">
        <v>333</v>
      </c>
      <c r="I2492" t="s">
        <v>78</v>
      </c>
      <c r="J2492" t="s">
        <v>135</v>
      </c>
      <c r="K2492" t="s">
        <v>22</v>
      </c>
      <c r="L2492" t="s">
        <v>136</v>
      </c>
      <c r="M2492" t="s">
        <v>9278</v>
      </c>
      <c r="N2492" t="s">
        <v>9279</v>
      </c>
      <c r="O2492">
        <v>1.6972222222222222</v>
      </c>
      <c r="P2492">
        <v>0</v>
      </c>
      <c r="Q2492">
        <v>6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2.1787803000000001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2.1787803000000001</v>
      </c>
    </row>
    <row r="2493" spans="1:32" x14ac:dyDescent="0.3">
      <c r="A2493">
        <v>2801241</v>
      </c>
      <c r="B2493">
        <v>1</v>
      </c>
      <c r="C2493" t="s">
        <v>82</v>
      </c>
      <c r="D2493" t="s">
        <v>104</v>
      </c>
      <c r="E2493" t="s">
        <v>9280</v>
      </c>
      <c r="F2493" t="s">
        <v>9281</v>
      </c>
      <c r="G2493" t="s">
        <v>31550</v>
      </c>
      <c r="H2493" t="s">
        <v>223</v>
      </c>
      <c r="I2493" t="s">
        <v>78</v>
      </c>
      <c r="J2493" t="s">
        <v>135</v>
      </c>
      <c r="K2493" t="s">
        <v>22</v>
      </c>
      <c r="L2493" t="s">
        <v>136</v>
      </c>
      <c r="M2493" t="s">
        <v>9282</v>
      </c>
      <c r="N2493" t="s">
        <v>9283</v>
      </c>
      <c r="O2493">
        <v>3.0672222222222221</v>
      </c>
      <c r="P2493">
        <v>0</v>
      </c>
      <c r="Q2493">
        <v>149</v>
      </c>
      <c r="R2493">
        <v>0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0</v>
      </c>
      <c r="Y2493">
        <v>143.31021000000001</v>
      </c>
      <c r="Z2493">
        <v>0</v>
      </c>
      <c r="AA2493">
        <v>0</v>
      </c>
      <c r="AB2493">
        <v>0</v>
      </c>
      <c r="AC2493">
        <v>0.29957354000000003</v>
      </c>
      <c r="AD2493">
        <v>0</v>
      </c>
      <c r="AE2493">
        <v>0</v>
      </c>
      <c r="AF2493">
        <v>143.60979</v>
      </c>
    </row>
    <row r="2494" spans="1:32" x14ac:dyDescent="0.3">
      <c r="A2494">
        <v>2801240</v>
      </c>
      <c r="B2494">
        <v>1</v>
      </c>
      <c r="C2494" t="s">
        <v>82</v>
      </c>
      <c r="D2494" t="s">
        <v>90</v>
      </c>
      <c r="E2494" t="s">
        <v>9284</v>
      </c>
      <c r="F2494" t="s">
        <v>9285</v>
      </c>
      <c r="G2494" t="s">
        <v>31551</v>
      </c>
      <c r="H2494" t="s">
        <v>672</v>
      </c>
      <c r="I2494" t="s">
        <v>79</v>
      </c>
      <c r="J2494" t="s">
        <v>135</v>
      </c>
      <c r="K2494" t="s">
        <v>22</v>
      </c>
      <c r="L2494" t="s">
        <v>136</v>
      </c>
      <c r="M2494" t="s">
        <v>9286</v>
      </c>
      <c r="N2494" t="s">
        <v>9287</v>
      </c>
      <c r="O2494">
        <v>1.7138888888888888</v>
      </c>
      <c r="P2494">
        <v>0</v>
      </c>
      <c r="Q2494">
        <v>181</v>
      </c>
      <c r="R2494">
        <v>0</v>
      </c>
      <c r="S2494">
        <v>0</v>
      </c>
      <c r="T2494">
        <v>0</v>
      </c>
      <c r="U2494">
        <v>12</v>
      </c>
      <c r="V2494">
        <v>0</v>
      </c>
      <c r="W2494">
        <v>0</v>
      </c>
      <c r="X2494">
        <v>0</v>
      </c>
      <c r="Y2494">
        <v>106.15635</v>
      </c>
      <c r="Z2494">
        <v>0</v>
      </c>
      <c r="AA2494">
        <v>0</v>
      </c>
      <c r="AB2494">
        <v>0</v>
      </c>
      <c r="AC2494">
        <v>130.73988</v>
      </c>
      <c r="AD2494">
        <v>0</v>
      </c>
      <c r="AE2494">
        <v>0</v>
      </c>
      <c r="AF2494">
        <v>236.89624000000001</v>
      </c>
    </row>
    <row r="2495" spans="1:32" x14ac:dyDescent="0.3">
      <c r="A2495">
        <v>2801236</v>
      </c>
      <c r="B2495">
        <v>1</v>
      </c>
      <c r="C2495" t="s">
        <v>82</v>
      </c>
      <c r="D2495" t="s">
        <v>105</v>
      </c>
      <c r="E2495" t="s">
        <v>9288</v>
      </c>
      <c r="F2495" t="s">
        <v>9289</v>
      </c>
      <c r="G2495" t="s">
        <v>31545</v>
      </c>
      <c r="H2495" t="s">
        <v>185</v>
      </c>
      <c r="I2495" t="s">
        <v>79</v>
      </c>
      <c r="J2495" t="s">
        <v>135</v>
      </c>
      <c r="K2495" t="s">
        <v>22</v>
      </c>
      <c r="L2495" t="s">
        <v>136</v>
      </c>
      <c r="M2495" t="s">
        <v>9290</v>
      </c>
      <c r="N2495" t="s">
        <v>9291</v>
      </c>
      <c r="O2495">
        <v>0.38722222222222225</v>
      </c>
      <c r="P2495">
        <v>0</v>
      </c>
      <c r="Q2495">
        <v>721</v>
      </c>
      <c r="R2495">
        <v>2</v>
      </c>
      <c r="S2495">
        <v>31</v>
      </c>
      <c r="T2495">
        <v>13</v>
      </c>
      <c r="U2495">
        <v>127</v>
      </c>
      <c r="V2495">
        <v>3</v>
      </c>
      <c r="W2495">
        <v>2</v>
      </c>
      <c r="X2495">
        <v>0</v>
      </c>
      <c r="Y2495">
        <v>88.249899999999997</v>
      </c>
      <c r="Z2495">
        <v>0.29561137999999998</v>
      </c>
      <c r="AA2495">
        <v>4.1952933999999997</v>
      </c>
      <c r="AB2495">
        <v>36.651733</v>
      </c>
      <c r="AC2495">
        <v>46.022300000000001</v>
      </c>
      <c r="AD2495">
        <v>82.222189999999998</v>
      </c>
      <c r="AE2495">
        <v>72.295460000000006</v>
      </c>
      <c r="AF2495">
        <v>329.9325</v>
      </c>
    </row>
    <row r="2496" spans="1:32" x14ac:dyDescent="0.3">
      <c r="A2496">
        <v>2801113</v>
      </c>
      <c r="B2496">
        <v>1</v>
      </c>
      <c r="C2496" t="s">
        <v>83</v>
      </c>
      <c r="D2496" t="s">
        <v>123</v>
      </c>
      <c r="E2496" t="s">
        <v>9292</v>
      </c>
      <c r="F2496" t="s">
        <v>9293</v>
      </c>
      <c r="G2496" t="s">
        <v>31546</v>
      </c>
      <c r="H2496" t="s">
        <v>223</v>
      </c>
      <c r="I2496" t="s">
        <v>78</v>
      </c>
      <c r="J2496" t="s">
        <v>135</v>
      </c>
      <c r="K2496" t="s">
        <v>22</v>
      </c>
      <c r="L2496" t="s">
        <v>136</v>
      </c>
      <c r="M2496" t="s">
        <v>9294</v>
      </c>
      <c r="N2496" t="s">
        <v>9295</v>
      </c>
      <c r="O2496">
        <v>1.3563888888888889</v>
      </c>
      <c r="P2496">
        <v>0</v>
      </c>
      <c r="Q2496">
        <v>5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2.8056904999999999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2.8056904999999999</v>
      </c>
    </row>
    <row r="2497" spans="1:32" x14ac:dyDescent="0.3">
      <c r="A2497">
        <v>2801118</v>
      </c>
      <c r="B2497">
        <v>1</v>
      </c>
      <c r="C2497" t="s">
        <v>82</v>
      </c>
      <c r="D2497" t="s">
        <v>90</v>
      </c>
      <c r="E2497" t="s">
        <v>3204</v>
      </c>
      <c r="F2497" t="s">
        <v>746</v>
      </c>
      <c r="G2497" t="s">
        <v>31552</v>
      </c>
      <c r="H2497" t="s">
        <v>665</v>
      </c>
      <c r="I2497" t="s">
        <v>78</v>
      </c>
      <c r="J2497" t="s">
        <v>135</v>
      </c>
      <c r="K2497" t="s">
        <v>22</v>
      </c>
      <c r="L2497" t="s">
        <v>136</v>
      </c>
      <c r="M2497" t="s">
        <v>9296</v>
      </c>
      <c r="N2497" t="s">
        <v>9297</v>
      </c>
      <c r="O2497">
        <v>1.4047222222222222</v>
      </c>
      <c r="P2497">
        <v>0</v>
      </c>
      <c r="Q2497">
        <v>265</v>
      </c>
      <c r="R2497">
        <v>0</v>
      </c>
      <c r="S2497">
        <v>4</v>
      </c>
      <c r="T2497">
        <v>0</v>
      </c>
      <c r="U2497">
        <v>21</v>
      </c>
      <c r="V2497">
        <v>0</v>
      </c>
      <c r="W2497">
        <v>0</v>
      </c>
      <c r="X2497">
        <v>0</v>
      </c>
      <c r="Y2497">
        <v>114.77725</v>
      </c>
      <c r="Z2497">
        <v>0</v>
      </c>
      <c r="AA2497">
        <v>8.7162170000000003</v>
      </c>
      <c r="AB2497">
        <v>0</v>
      </c>
      <c r="AC2497">
        <v>35.743250000000003</v>
      </c>
      <c r="AD2497">
        <v>0</v>
      </c>
      <c r="AE2497">
        <v>0</v>
      </c>
      <c r="AF2497">
        <v>159.23671999999999</v>
      </c>
    </row>
    <row r="2498" spans="1:32" x14ac:dyDescent="0.3">
      <c r="A2498">
        <v>2801032</v>
      </c>
      <c r="B2498">
        <v>1</v>
      </c>
      <c r="C2498" t="s">
        <v>82</v>
      </c>
      <c r="D2498" t="s">
        <v>108</v>
      </c>
      <c r="E2498" t="s">
        <v>9298</v>
      </c>
      <c r="F2498" t="s">
        <v>9299</v>
      </c>
      <c r="G2498" t="s">
        <v>31551</v>
      </c>
      <c r="H2498" t="s">
        <v>624</v>
      </c>
      <c r="I2498" t="s">
        <v>79</v>
      </c>
      <c r="J2498" t="s">
        <v>135</v>
      </c>
      <c r="K2498" t="s">
        <v>22</v>
      </c>
      <c r="L2498" t="s">
        <v>136</v>
      </c>
      <c r="M2498" t="s">
        <v>9300</v>
      </c>
      <c r="N2498" t="s">
        <v>9301</v>
      </c>
      <c r="O2498">
        <v>2.4649999999999999</v>
      </c>
      <c r="P2498">
        <v>0</v>
      </c>
      <c r="Q2498">
        <v>15</v>
      </c>
      <c r="R2498">
        <v>0</v>
      </c>
      <c r="S2498">
        <v>2</v>
      </c>
      <c r="T2498">
        <v>0</v>
      </c>
      <c r="U2498">
        <v>3</v>
      </c>
      <c r="V2498">
        <v>0</v>
      </c>
      <c r="W2498">
        <v>1</v>
      </c>
      <c r="X2498">
        <v>0</v>
      </c>
      <c r="Y2498">
        <v>12.206061999999999</v>
      </c>
      <c r="Z2498">
        <v>0</v>
      </c>
      <c r="AA2498">
        <v>2.6984484000000002</v>
      </c>
      <c r="AB2498">
        <v>0</v>
      </c>
      <c r="AC2498">
        <v>6.0700310000000002</v>
      </c>
      <c r="AD2498">
        <v>0</v>
      </c>
      <c r="AE2498">
        <v>0</v>
      </c>
      <c r="AF2498">
        <v>20.974543000000001</v>
      </c>
    </row>
    <row r="2499" spans="1:32" x14ac:dyDescent="0.3">
      <c r="A2499">
        <v>2801035</v>
      </c>
      <c r="B2499">
        <v>1</v>
      </c>
      <c r="C2499" t="s">
        <v>82</v>
      </c>
      <c r="D2499" t="s">
        <v>113</v>
      </c>
      <c r="E2499" t="s">
        <v>9302</v>
      </c>
      <c r="F2499" t="s">
        <v>9303</v>
      </c>
      <c r="G2499" t="s">
        <v>31547</v>
      </c>
      <c r="H2499" t="s">
        <v>145</v>
      </c>
      <c r="I2499" t="s">
        <v>79</v>
      </c>
      <c r="J2499" t="s">
        <v>135</v>
      </c>
      <c r="K2499" t="s">
        <v>22</v>
      </c>
      <c r="L2499" t="s">
        <v>136</v>
      </c>
      <c r="M2499" t="s">
        <v>9304</v>
      </c>
      <c r="N2499" t="s">
        <v>9305</v>
      </c>
      <c r="O2499">
        <v>0.54166666666666663</v>
      </c>
      <c r="P2499">
        <v>2</v>
      </c>
      <c r="Q2499">
        <v>960</v>
      </c>
      <c r="R2499">
        <v>5</v>
      </c>
      <c r="S2499">
        <v>0</v>
      </c>
      <c r="T2499">
        <v>16</v>
      </c>
      <c r="U2499">
        <v>19</v>
      </c>
      <c r="V2499">
        <v>1</v>
      </c>
      <c r="W2499">
        <v>0</v>
      </c>
      <c r="X2499">
        <v>10.315659</v>
      </c>
      <c r="Y2499">
        <v>75.450965999999994</v>
      </c>
      <c r="Z2499">
        <v>16.376594999999998</v>
      </c>
      <c r="AA2499">
        <v>0</v>
      </c>
      <c r="AB2499">
        <v>78.682945000000004</v>
      </c>
      <c r="AC2499">
        <v>17.672533000000001</v>
      </c>
      <c r="AD2499">
        <v>9.8556649999999996E-2</v>
      </c>
      <c r="AE2499">
        <v>0</v>
      </c>
      <c r="AF2499">
        <v>198.59724</v>
      </c>
    </row>
    <row r="2500" spans="1:32" x14ac:dyDescent="0.3">
      <c r="A2500">
        <v>2801030</v>
      </c>
      <c r="B2500">
        <v>1</v>
      </c>
      <c r="C2500" t="s">
        <v>83</v>
      </c>
      <c r="D2500" t="s">
        <v>121</v>
      </c>
      <c r="E2500" t="s">
        <v>7005</v>
      </c>
      <c r="F2500" t="s">
        <v>7006</v>
      </c>
      <c r="G2500" t="s">
        <v>31549</v>
      </c>
      <c r="H2500" t="s">
        <v>134</v>
      </c>
      <c r="I2500" t="s">
        <v>79</v>
      </c>
      <c r="J2500" t="s">
        <v>135</v>
      </c>
      <c r="K2500" t="s">
        <v>22</v>
      </c>
      <c r="L2500" t="s">
        <v>136</v>
      </c>
      <c r="M2500" t="s">
        <v>9306</v>
      </c>
      <c r="N2500" t="s">
        <v>9307</v>
      </c>
      <c r="O2500">
        <v>0.17444444444444446</v>
      </c>
      <c r="P2500">
        <v>7</v>
      </c>
      <c r="Q2500">
        <v>305</v>
      </c>
      <c r="R2500">
        <v>37</v>
      </c>
      <c r="S2500">
        <v>134</v>
      </c>
      <c r="T2500">
        <v>8</v>
      </c>
      <c r="U2500">
        <v>20</v>
      </c>
      <c r="V2500">
        <v>1</v>
      </c>
      <c r="W2500">
        <v>0</v>
      </c>
      <c r="X2500">
        <v>3.4435514999999999</v>
      </c>
      <c r="Y2500">
        <v>5.4035076999999996</v>
      </c>
      <c r="Z2500">
        <v>22.736958000000001</v>
      </c>
      <c r="AA2500">
        <v>11.084631</v>
      </c>
      <c r="AB2500">
        <v>11.757427</v>
      </c>
      <c r="AC2500">
        <v>2.2091305000000001</v>
      </c>
      <c r="AD2500">
        <v>28.809034</v>
      </c>
      <c r="AE2500">
        <v>0</v>
      </c>
      <c r="AF2500">
        <v>85.444239999999994</v>
      </c>
    </row>
    <row r="2501" spans="1:32" x14ac:dyDescent="0.3">
      <c r="A2501">
        <v>2801039</v>
      </c>
      <c r="B2501">
        <v>1</v>
      </c>
      <c r="C2501" t="s">
        <v>82</v>
      </c>
      <c r="D2501" t="s">
        <v>106</v>
      </c>
      <c r="E2501" t="s">
        <v>9308</v>
      </c>
      <c r="F2501" t="s">
        <v>9309</v>
      </c>
      <c r="G2501" t="s">
        <v>31549</v>
      </c>
      <c r="H2501" t="s">
        <v>134</v>
      </c>
      <c r="I2501" t="s">
        <v>79</v>
      </c>
      <c r="J2501" t="s">
        <v>135</v>
      </c>
      <c r="K2501" t="s">
        <v>22</v>
      </c>
      <c r="L2501" t="s">
        <v>136</v>
      </c>
      <c r="M2501" t="s">
        <v>9310</v>
      </c>
      <c r="N2501" t="s">
        <v>9311</v>
      </c>
      <c r="O2501">
        <v>8.7777777777777774E-2</v>
      </c>
      <c r="P2501">
        <v>8</v>
      </c>
      <c r="Q2501">
        <v>2916</v>
      </c>
      <c r="R2501">
        <v>7</v>
      </c>
      <c r="S2501">
        <v>14</v>
      </c>
      <c r="T2501">
        <v>33</v>
      </c>
      <c r="U2501">
        <v>317</v>
      </c>
      <c r="V2501">
        <v>4</v>
      </c>
      <c r="W2501">
        <v>0</v>
      </c>
      <c r="X2501">
        <v>0.73712789999999995</v>
      </c>
      <c r="Y2501">
        <v>65.331149999999994</v>
      </c>
      <c r="Z2501">
        <v>2.7510555000000001</v>
      </c>
      <c r="AA2501">
        <v>0.41775292000000003</v>
      </c>
      <c r="AB2501">
        <v>21.799710000000001</v>
      </c>
      <c r="AC2501">
        <v>40.126224999999998</v>
      </c>
      <c r="AD2501">
        <v>27.544788</v>
      </c>
      <c r="AE2501">
        <v>0</v>
      </c>
      <c r="AF2501">
        <v>158.70780999999999</v>
      </c>
    </row>
    <row r="2502" spans="1:32" x14ac:dyDescent="0.3">
      <c r="A2502">
        <v>2800958</v>
      </c>
      <c r="B2502">
        <v>1</v>
      </c>
      <c r="C2502" t="s">
        <v>83</v>
      </c>
      <c r="D2502" t="s">
        <v>116</v>
      </c>
      <c r="E2502" t="s">
        <v>9312</v>
      </c>
      <c r="F2502" t="s">
        <v>9313</v>
      </c>
      <c r="G2502" t="s">
        <v>31548</v>
      </c>
      <c r="H2502" t="s">
        <v>333</v>
      </c>
      <c r="I2502" t="s">
        <v>78</v>
      </c>
      <c r="J2502" t="s">
        <v>135</v>
      </c>
      <c r="K2502" t="s">
        <v>22</v>
      </c>
      <c r="L2502" t="s">
        <v>136</v>
      </c>
      <c r="M2502" t="s">
        <v>9314</v>
      </c>
      <c r="N2502" t="s">
        <v>9315</v>
      </c>
      <c r="O2502">
        <v>2.6952777777777777</v>
      </c>
      <c r="P2502">
        <v>0</v>
      </c>
      <c r="Q2502">
        <v>1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0.68941956999999998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0.68941956999999998</v>
      </c>
    </row>
    <row r="2503" spans="1:32" x14ac:dyDescent="0.3">
      <c r="A2503">
        <v>2800909</v>
      </c>
      <c r="B2503">
        <v>1</v>
      </c>
      <c r="C2503" t="s">
        <v>82</v>
      </c>
      <c r="D2503" t="s">
        <v>104</v>
      </c>
      <c r="E2503" t="s">
        <v>9316</v>
      </c>
      <c r="F2503" t="s">
        <v>9317</v>
      </c>
      <c r="G2503" t="s">
        <v>31548</v>
      </c>
      <c r="H2503" t="s">
        <v>893</v>
      </c>
      <c r="I2503" t="s">
        <v>78</v>
      </c>
      <c r="J2503" t="s">
        <v>135</v>
      </c>
      <c r="K2503" t="s">
        <v>22</v>
      </c>
      <c r="L2503" t="s">
        <v>136</v>
      </c>
      <c r="M2503" t="s">
        <v>9318</v>
      </c>
      <c r="N2503" t="s">
        <v>9319</v>
      </c>
      <c r="O2503">
        <v>3.5955555555555554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22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10.7758875</v>
      </c>
      <c r="AD2503">
        <v>0</v>
      </c>
      <c r="AE2503">
        <v>0</v>
      </c>
      <c r="AF2503">
        <v>10.7758875</v>
      </c>
    </row>
    <row r="2504" spans="1:32" x14ac:dyDescent="0.3">
      <c r="A2504">
        <v>2800967</v>
      </c>
      <c r="B2504">
        <v>1</v>
      </c>
      <c r="C2504" t="s">
        <v>83</v>
      </c>
      <c r="D2504" t="s">
        <v>119</v>
      </c>
      <c r="E2504" t="s">
        <v>9320</v>
      </c>
      <c r="F2504" t="s">
        <v>9321</v>
      </c>
      <c r="G2504" t="s">
        <v>31545</v>
      </c>
      <c r="H2504" t="s">
        <v>134</v>
      </c>
      <c r="I2504" t="s">
        <v>79</v>
      </c>
      <c r="J2504" t="s">
        <v>135</v>
      </c>
      <c r="K2504" t="s">
        <v>22</v>
      </c>
      <c r="L2504" t="s">
        <v>136</v>
      </c>
      <c r="M2504" t="s">
        <v>9322</v>
      </c>
      <c r="N2504" t="s">
        <v>9323</v>
      </c>
      <c r="O2504">
        <v>9.1388888888888895E-2</v>
      </c>
      <c r="P2504">
        <v>8</v>
      </c>
      <c r="Q2504">
        <v>4576</v>
      </c>
      <c r="R2504">
        <v>2</v>
      </c>
      <c r="S2504">
        <v>200</v>
      </c>
      <c r="T2504">
        <v>8</v>
      </c>
      <c r="U2504">
        <v>450</v>
      </c>
      <c r="V2504">
        <v>3</v>
      </c>
      <c r="W2504">
        <v>0</v>
      </c>
      <c r="X2504">
        <v>4.1757407000000004</v>
      </c>
      <c r="Y2504">
        <v>39.009678000000001</v>
      </c>
      <c r="Z2504">
        <v>0.28005052000000002</v>
      </c>
      <c r="AA2504">
        <v>3.3776991000000001</v>
      </c>
      <c r="AB2504">
        <v>2.7389815</v>
      </c>
      <c r="AC2504">
        <v>16.541312999999999</v>
      </c>
      <c r="AD2504">
        <v>17.311115000000001</v>
      </c>
      <c r="AE2504">
        <v>0</v>
      </c>
      <c r="AF2504">
        <v>83.434579999999997</v>
      </c>
    </row>
    <row r="2505" spans="1:32" x14ac:dyDescent="0.3">
      <c r="A2505">
        <v>2800881</v>
      </c>
      <c r="B2505">
        <v>1</v>
      </c>
      <c r="C2505" t="s">
        <v>83</v>
      </c>
      <c r="D2505" t="s">
        <v>130</v>
      </c>
      <c r="E2505" t="s">
        <v>9324</v>
      </c>
      <c r="F2505" t="s">
        <v>9325</v>
      </c>
      <c r="G2505" t="s">
        <v>31546</v>
      </c>
      <c r="H2505" t="s">
        <v>223</v>
      </c>
      <c r="I2505" t="s">
        <v>78</v>
      </c>
      <c r="J2505" t="s">
        <v>135</v>
      </c>
      <c r="K2505" t="s">
        <v>22</v>
      </c>
      <c r="L2505" t="s">
        <v>136</v>
      </c>
      <c r="M2505" t="s">
        <v>9326</v>
      </c>
      <c r="N2505" t="s">
        <v>9327</v>
      </c>
      <c r="O2505">
        <v>5.434166666666667</v>
      </c>
      <c r="P2505">
        <v>0</v>
      </c>
      <c r="Q2505">
        <v>1</v>
      </c>
      <c r="R2505">
        <v>0</v>
      </c>
      <c r="S2505">
        <v>0</v>
      </c>
      <c r="T2505">
        <v>0</v>
      </c>
      <c r="U2505">
        <v>24</v>
      </c>
      <c r="V2505">
        <v>0</v>
      </c>
      <c r="W2505">
        <v>0</v>
      </c>
      <c r="X2505">
        <v>0</v>
      </c>
      <c r="Y2505">
        <v>0.80334729999999999</v>
      </c>
      <c r="Z2505">
        <v>0</v>
      </c>
      <c r="AA2505">
        <v>0</v>
      </c>
      <c r="AB2505">
        <v>0</v>
      </c>
      <c r="AC2505">
        <v>147.05369999999999</v>
      </c>
      <c r="AD2505">
        <v>0</v>
      </c>
      <c r="AE2505">
        <v>0</v>
      </c>
      <c r="AF2505">
        <v>147.85704000000001</v>
      </c>
    </row>
    <row r="2506" spans="1:32" x14ac:dyDescent="0.3">
      <c r="A2506">
        <v>2800868</v>
      </c>
      <c r="B2506">
        <v>1</v>
      </c>
      <c r="C2506" t="s">
        <v>82</v>
      </c>
      <c r="D2506" t="s">
        <v>90</v>
      </c>
      <c r="E2506" t="s">
        <v>9328</v>
      </c>
      <c r="F2506" t="s">
        <v>9329</v>
      </c>
      <c r="G2506" t="s">
        <v>31548</v>
      </c>
      <c r="H2506" t="s">
        <v>333</v>
      </c>
      <c r="I2506" t="s">
        <v>78</v>
      </c>
      <c r="J2506" t="s">
        <v>135</v>
      </c>
      <c r="K2506" t="s">
        <v>22</v>
      </c>
      <c r="L2506" t="s">
        <v>136</v>
      </c>
      <c r="M2506" t="s">
        <v>9330</v>
      </c>
      <c r="N2506" t="s">
        <v>9331</v>
      </c>
      <c r="O2506">
        <v>2.4119444444444444</v>
      </c>
      <c r="P2506">
        <v>0</v>
      </c>
      <c r="Q2506">
        <v>7</v>
      </c>
      <c r="R2506">
        <v>0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0</v>
      </c>
      <c r="Y2506">
        <v>6.7429414000000003</v>
      </c>
      <c r="Z2506">
        <v>0</v>
      </c>
      <c r="AA2506">
        <v>0</v>
      </c>
      <c r="AB2506">
        <v>0</v>
      </c>
      <c r="AC2506">
        <v>5.7572235999999997</v>
      </c>
      <c r="AD2506">
        <v>0</v>
      </c>
      <c r="AE2506">
        <v>0</v>
      </c>
      <c r="AF2506">
        <v>12.500165000000001</v>
      </c>
    </row>
    <row r="2507" spans="1:32" x14ac:dyDescent="0.3">
      <c r="A2507">
        <v>2800841</v>
      </c>
      <c r="B2507">
        <v>1</v>
      </c>
      <c r="C2507" t="s">
        <v>82</v>
      </c>
      <c r="D2507" t="s">
        <v>86</v>
      </c>
      <c r="E2507" t="s">
        <v>4625</v>
      </c>
      <c r="F2507" t="s">
        <v>4626</v>
      </c>
      <c r="G2507" t="s">
        <v>31545</v>
      </c>
      <c r="H2507" t="s">
        <v>134</v>
      </c>
      <c r="I2507" t="s">
        <v>79</v>
      </c>
      <c r="J2507" t="s">
        <v>135</v>
      </c>
      <c r="K2507" t="s">
        <v>22</v>
      </c>
      <c r="L2507" t="s">
        <v>136</v>
      </c>
      <c r="M2507" t="s">
        <v>9332</v>
      </c>
      <c r="N2507" t="s">
        <v>9333</v>
      </c>
      <c r="O2507">
        <v>0.17416666666666666</v>
      </c>
      <c r="P2507">
        <v>0</v>
      </c>
      <c r="Q2507">
        <v>0</v>
      </c>
      <c r="R2507">
        <v>9</v>
      </c>
      <c r="S2507">
        <v>100</v>
      </c>
      <c r="T2507">
        <v>3</v>
      </c>
      <c r="U2507">
        <v>20</v>
      </c>
      <c r="V2507">
        <v>1</v>
      </c>
      <c r="W2507">
        <v>0</v>
      </c>
      <c r="X2507">
        <v>0</v>
      </c>
      <c r="Y2507">
        <v>0</v>
      </c>
      <c r="Z2507">
        <v>6.1922639999999998</v>
      </c>
      <c r="AA2507">
        <v>19.908062000000001</v>
      </c>
      <c r="AB2507">
        <v>4.223535</v>
      </c>
      <c r="AC2507">
        <v>2.1226017000000001</v>
      </c>
      <c r="AD2507">
        <v>9.7715870000000002</v>
      </c>
      <c r="AE2507">
        <v>0</v>
      </c>
      <c r="AF2507">
        <v>42.218052</v>
      </c>
    </row>
    <row r="2508" spans="1:32" x14ac:dyDescent="0.3">
      <c r="A2508">
        <v>2800767</v>
      </c>
      <c r="B2508">
        <v>1</v>
      </c>
      <c r="C2508" t="s">
        <v>82</v>
      </c>
      <c r="D2508" t="s">
        <v>104</v>
      </c>
      <c r="E2508" t="s">
        <v>9334</v>
      </c>
      <c r="F2508" t="s">
        <v>9335</v>
      </c>
      <c r="G2508" t="s">
        <v>31550</v>
      </c>
      <c r="H2508" t="s">
        <v>223</v>
      </c>
      <c r="I2508" t="s">
        <v>78</v>
      </c>
      <c r="J2508" t="s">
        <v>135</v>
      </c>
      <c r="K2508" t="s">
        <v>22</v>
      </c>
      <c r="L2508" t="s">
        <v>136</v>
      </c>
      <c r="M2508" t="s">
        <v>9336</v>
      </c>
      <c r="N2508" t="s">
        <v>9337</v>
      </c>
      <c r="O2508">
        <v>1.1252777777777778</v>
      </c>
      <c r="P2508">
        <v>0</v>
      </c>
      <c r="Q2508">
        <v>114</v>
      </c>
      <c r="R2508">
        <v>0</v>
      </c>
      <c r="S2508">
        <v>0</v>
      </c>
      <c r="T2508">
        <v>0</v>
      </c>
      <c r="U2508">
        <v>17</v>
      </c>
      <c r="V2508">
        <v>0</v>
      </c>
      <c r="W2508">
        <v>0</v>
      </c>
      <c r="X2508">
        <v>0</v>
      </c>
      <c r="Y2508">
        <v>42.52373</v>
      </c>
      <c r="Z2508">
        <v>0</v>
      </c>
      <c r="AA2508">
        <v>0</v>
      </c>
      <c r="AB2508">
        <v>0</v>
      </c>
      <c r="AC2508">
        <v>68.416409999999999</v>
      </c>
      <c r="AD2508">
        <v>0</v>
      </c>
      <c r="AE2508">
        <v>0</v>
      </c>
      <c r="AF2508">
        <v>110.94014</v>
      </c>
    </row>
    <row r="2509" spans="1:32" x14ac:dyDescent="0.3">
      <c r="A2509">
        <v>2800766</v>
      </c>
      <c r="B2509">
        <v>1</v>
      </c>
      <c r="C2509" t="s">
        <v>82</v>
      </c>
      <c r="D2509" t="s">
        <v>113</v>
      </c>
      <c r="E2509" t="s">
        <v>9338</v>
      </c>
      <c r="F2509" t="s">
        <v>9339</v>
      </c>
      <c r="G2509" t="s">
        <v>31546</v>
      </c>
      <c r="H2509" t="s">
        <v>1297</v>
      </c>
      <c r="I2509" t="s">
        <v>78</v>
      </c>
      <c r="J2509" t="s">
        <v>135</v>
      </c>
      <c r="K2509" t="s">
        <v>22</v>
      </c>
      <c r="L2509" t="s">
        <v>136</v>
      </c>
      <c r="M2509" t="s">
        <v>9340</v>
      </c>
      <c r="N2509" t="s">
        <v>9341</v>
      </c>
      <c r="O2509">
        <v>1.9475</v>
      </c>
      <c r="P2509">
        <v>0</v>
      </c>
      <c r="Q2509">
        <v>20</v>
      </c>
      <c r="R2509">
        <v>0</v>
      </c>
      <c r="S2509">
        <v>0</v>
      </c>
      <c r="T2509">
        <v>0</v>
      </c>
      <c r="U2509">
        <v>3</v>
      </c>
      <c r="V2509">
        <v>0</v>
      </c>
      <c r="W2509">
        <v>0</v>
      </c>
      <c r="X2509">
        <v>0</v>
      </c>
      <c r="Y2509">
        <v>6.3441070000000002</v>
      </c>
      <c r="Z2509">
        <v>0</v>
      </c>
      <c r="AA2509">
        <v>0</v>
      </c>
      <c r="AB2509">
        <v>0</v>
      </c>
      <c r="AC2509">
        <v>0.62853159999999997</v>
      </c>
      <c r="AD2509">
        <v>0</v>
      </c>
      <c r="AE2509">
        <v>0</v>
      </c>
      <c r="AF2509">
        <v>6.9726385999999998</v>
      </c>
    </row>
    <row r="2510" spans="1:32" x14ac:dyDescent="0.3">
      <c r="A2510">
        <v>2800770</v>
      </c>
      <c r="B2510">
        <v>1</v>
      </c>
      <c r="C2510" t="s">
        <v>82</v>
      </c>
      <c r="D2510" t="s">
        <v>91</v>
      </c>
      <c r="E2510" t="s">
        <v>9342</v>
      </c>
      <c r="F2510" t="s">
        <v>9343</v>
      </c>
      <c r="G2510" t="s">
        <v>31552</v>
      </c>
      <c r="H2510" t="s">
        <v>643</v>
      </c>
      <c r="I2510" t="s">
        <v>78</v>
      </c>
      <c r="J2510" t="s">
        <v>135</v>
      </c>
      <c r="K2510" t="s">
        <v>22</v>
      </c>
      <c r="L2510" t="s">
        <v>186</v>
      </c>
      <c r="M2510" t="s">
        <v>9344</v>
      </c>
      <c r="N2510" t="s">
        <v>9345</v>
      </c>
      <c r="O2510">
        <v>0.4325</v>
      </c>
      <c r="P2510">
        <v>0</v>
      </c>
      <c r="Q2510">
        <v>385</v>
      </c>
      <c r="R2510">
        <v>0</v>
      </c>
      <c r="S2510">
        <v>0</v>
      </c>
      <c r="T2510">
        <v>0</v>
      </c>
      <c r="U2510">
        <v>11</v>
      </c>
      <c r="V2510">
        <v>0</v>
      </c>
      <c r="W2510">
        <v>0</v>
      </c>
      <c r="X2510">
        <v>0</v>
      </c>
      <c r="Y2510">
        <v>42.985619999999997</v>
      </c>
      <c r="Z2510">
        <v>0</v>
      </c>
      <c r="AA2510">
        <v>0</v>
      </c>
      <c r="AB2510">
        <v>0</v>
      </c>
      <c r="AC2510">
        <v>4.6426306000000004</v>
      </c>
      <c r="AD2510">
        <v>0</v>
      </c>
      <c r="AE2510">
        <v>0</v>
      </c>
      <c r="AF2510">
        <v>47.628250000000001</v>
      </c>
    </row>
    <row r="2511" spans="1:32" x14ac:dyDescent="0.3">
      <c r="A2511">
        <v>2800755</v>
      </c>
      <c r="B2511">
        <v>1</v>
      </c>
      <c r="C2511" t="s">
        <v>82</v>
      </c>
      <c r="D2511" t="s">
        <v>108</v>
      </c>
      <c r="E2511" t="s">
        <v>9346</v>
      </c>
      <c r="F2511" t="s">
        <v>9347</v>
      </c>
      <c r="G2511" t="s">
        <v>31551</v>
      </c>
      <c r="H2511" t="s">
        <v>672</v>
      </c>
      <c r="I2511" t="s">
        <v>79</v>
      </c>
      <c r="J2511" t="s">
        <v>135</v>
      </c>
      <c r="K2511" t="s">
        <v>22</v>
      </c>
      <c r="L2511" t="s">
        <v>136</v>
      </c>
      <c r="M2511" t="s">
        <v>9348</v>
      </c>
      <c r="N2511" t="s">
        <v>9349</v>
      </c>
      <c r="O2511">
        <v>4.7297222222222226</v>
      </c>
      <c r="P2511">
        <v>0</v>
      </c>
      <c r="Q2511">
        <v>267</v>
      </c>
      <c r="R2511">
        <v>0</v>
      </c>
      <c r="S2511">
        <v>69</v>
      </c>
      <c r="T2511">
        <v>1</v>
      </c>
      <c r="U2511">
        <v>48</v>
      </c>
      <c r="V2511">
        <v>0</v>
      </c>
      <c r="W2511">
        <v>0</v>
      </c>
      <c r="X2511">
        <v>0</v>
      </c>
      <c r="Y2511">
        <v>303.24738000000002</v>
      </c>
      <c r="Z2511">
        <v>0</v>
      </c>
      <c r="AA2511">
        <v>160.10508999999999</v>
      </c>
      <c r="AB2511">
        <v>228.94295</v>
      </c>
      <c r="AC2511">
        <v>232.80757</v>
      </c>
      <c r="AD2511">
        <v>0</v>
      </c>
      <c r="AE2511">
        <v>0</v>
      </c>
      <c r="AF2511">
        <v>925.10297000000003</v>
      </c>
    </row>
    <row r="2512" spans="1:32" x14ac:dyDescent="0.3">
      <c r="A2512">
        <v>2800699</v>
      </c>
      <c r="B2512">
        <v>1</v>
      </c>
      <c r="C2512" t="s">
        <v>82</v>
      </c>
      <c r="D2512" t="s">
        <v>92</v>
      </c>
      <c r="E2512" t="s">
        <v>9350</v>
      </c>
      <c r="F2512" t="s">
        <v>9351</v>
      </c>
      <c r="G2512" t="s">
        <v>31546</v>
      </c>
      <c r="H2512" t="s">
        <v>2229</v>
      </c>
      <c r="I2512" t="s">
        <v>78</v>
      </c>
      <c r="J2512" t="s">
        <v>135</v>
      </c>
      <c r="K2512" t="s">
        <v>22</v>
      </c>
      <c r="L2512" t="s">
        <v>136</v>
      </c>
      <c r="M2512" t="s">
        <v>9352</v>
      </c>
      <c r="N2512" t="s">
        <v>9353</v>
      </c>
      <c r="O2512">
        <v>7.2536111111111108</v>
      </c>
      <c r="P2512">
        <v>0</v>
      </c>
      <c r="Q2512">
        <v>3</v>
      </c>
      <c r="R2512">
        <v>0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0</v>
      </c>
      <c r="Y2512">
        <v>11.449151000000001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11.449151000000001</v>
      </c>
    </row>
    <row r="2513" spans="1:32" x14ac:dyDescent="0.3">
      <c r="A2513">
        <v>2806189</v>
      </c>
      <c r="B2513">
        <v>1</v>
      </c>
      <c r="C2513" t="s">
        <v>82</v>
      </c>
      <c r="D2513" t="s">
        <v>86</v>
      </c>
      <c r="E2513" t="s">
        <v>9354</v>
      </c>
      <c r="F2513" t="s">
        <v>9355</v>
      </c>
      <c r="G2513" t="s">
        <v>31546</v>
      </c>
      <c r="H2513" t="s">
        <v>223</v>
      </c>
      <c r="I2513" t="s">
        <v>78</v>
      </c>
      <c r="J2513" t="s">
        <v>135</v>
      </c>
      <c r="K2513" t="s">
        <v>22</v>
      </c>
      <c r="L2513" t="s">
        <v>136</v>
      </c>
      <c r="M2513" t="s">
        <v>9356</v>
      </c>
      <c r="N2513" t="s">
        <v>4700</v>
      </c>
      <c r="O2513">
        <v>1.5680555555555555</v>
      </c>
      <c r="P2513">
        <v>0</v>
      </c>
      <c r="Q2513">
        <v>48</v>
      </c>
      <c r="R2513">
        <v>0</v>
      </c>
      <c r="S2513">
        <v>7</v>
      </c>
      <c r="T2513">
        <v>0</v>
      </c>
      <c r="U2513">
        <v>6</v>
      </c>
      <c r="V2513">
        <v>0</v>
      </c>
      <c r="W2513">
        <v>0</v>
      </c>
      <c r="X2513">
        <v>0</v>
      </c>
      <c r="Y2513">
        <v>32.534750000000003</v>
      </c>
      <c r="Z2513">
        <v>0</v>
      </c>
      <c r="AA2513">
        <v>23.379684000000001</v>
      </c>
      <c r="AB2513">
        <v>0</v>
      </c>
      <c r="AC2513">
        <v>5.225104</v>
      </c>
      <c r="AD2513">
        <v>0</v>
      </c>
      <c r="AE2513">
        <v>0</v>
      </c>
      <c r="AF2513">
        <v>61.139539999999997</v>
      </c>
    </row>
    <row r="2514" spans="1:32" x14ac:dyDescent="0.3">
      <c r="A2514">
        <v>2806199</v>
      </c>
      <c r="B2514">
        <v>1</v>
      </c>
      <c r="C2514" t="s">
        <v>82</v>
      </c>
      <c r="D2514" t="s">
        <v>86</v>
      </c>
      <c r="E2514" t="s">
        <v>1471</v>
      </c>
      <c r="F2514" t="s">
        <v>1472</v>
      </c>
      <c r="G2514" t="s">
        <v>31551</v>
      </c>
      <c r="H2514" t="s">
        <v>643</v>
      </c>
      <c r="I2514" t="s">
        <v>79</v>
      </c>
      <c r="J2514" t="s">
        <v>135</v>
      </c>
      <c r="K2514" t="s">
        <v>22</v>
      </c>
      <c r="L2514" t="s">
        <v>186</v>
      </c>
      <c r="M2514" t="s">
        <v>9357</v>
      </c>
      <c r="N2514" t="s">
        <v>9358</v>
      </c>
      <c r="O2514">
        <v>3.7925</v>
      </c>
      <c r="P2514">
        <v>0</v>
      </c>
      <c r="Q2514">
        <v>230</v>
      </c>
      <c r="R2514">
        <v>0</v>
      </c>
      <c r="S2514">
        <v>53</v>
      </c>
      <c r="T2514">
        <v>0</v>
      </c>
      <c r="U2514">
        <v>48</v>
      </c>
      <c r="V2514">
        <v>0</v>
      </c>
      <c r="W2514">
        <v>0</v>
      </c>
      <c r="X2514">
        <v>0</v>
      </c>
      <c r="Y2514">
        <v>146.5984</v>
      </c>
      <c r="Z2514">
        <v>0</v>
      </c>
      <c r="AA2514">
        <v>22.516110999999999</v>
      </c>
      <c r="AB2514">
        <v>0</v>
      </c>
      <c r="AC2514">
        <v>190.72391999999999</v>
      </c>
      <c r="AD2514">
        <v>0</v>
      </c>
      <c r="AE2514">
        <v>0</v>
      </c>
      <c r="AF2514">
        <v>359.83843999999999</v>
      </c>
    </row>
    <row r="2515" spans="1:32" x14ac:dyDescent="0.3">
      <c r="A2515">
        <v>2806120</v>
      </c>
      <c r="B2515">
        <v>2</v>
      </c>
      <c r="C2515" t="s">
        <v>82</v>
      </c>
      <c r="D2515" t="s">
        <v>91</v>
      </c>
      <c r="E2515" t="s">
        <v>9359</v>
      </c>
      <c r="F2515" t="s">
        <v>9360</v>
      </c>
      <c r="G2515" t="s">
        <v>31551</v>
      </c>
      <c r="H2515" t="s">
        <v>134</v>
      </c>
      <c r="I2515" t="s">
        <v>79</v>
      </c>
      <c r="J2515" t="s">
        <v>135</v>
      </c>
      <c r="K2515" t="s">
        <v>22</v>
      </c>
      <c r="L2515" t="s">
        <v>136</v>
      </c>
      <c r="M2515" t="s">
        <v>2961</v>
      </c>
      <c r="N2515" t="s">
        <v>1723</v>
      </c>
      <c r="O2515">
        <v>0.81638888888888894</v>
      </c>
      <c r="P2515">
        <v>3</v>
      </c>
      <c r="Q2515">
        <v>1291</v>
      </c>
      <c r="R2515">
        <v>4</v>
      </c>
      <c r="S2515">
        <v>281</v>
      </c>
      <c r="T2515">
        <v>17</v>
      </c>
      <c r="U2515">
        <v>202</v>
      </c>
      <c r="V2515">
        <v>1</v>
      </c>
      <c r="W2515">
        <v>0</v>
      </c>
      <c r="X2515">
        <v>0.88097274000000003</v>
      </c>
      <c r="Y2515">
        <v>368.73734000000002</v>
      </c>
      <c r="Z2515">
        <v>10.758412</v>
      </c>
      <c r="AA2515">
        <v>95.234899999999996</v>
      </c>
      <c r="AB2515">
        <v>96.469040000000007</v>
      </c>
      <c r="AC2515">
        <v>201.33453</v>
      </c>
      <c r="AD2515">
        <v>24.034953999999999</v>
      </c>
      <c r="AE2515">
        <v>0</v>
      </c>
      <c r="AF2515">
        <v>797.45012999999994</v>
      </c>
    </row>
    <row r="2516" spans="1:32" x14ac:dyDescent="0.3">
      <c r="A2516">
        <v>2806113</v>
      </c>
      <c r="B2516">
        <v>1</v>
      </c>
      <c r="C2516" t="s">
        <v>83</v>
      </c>
      <c r="D2516" t="s">
        <v>122</v>
      </c>
      <c r="E2516" t="s">
        <v>5144</v>
      </c>
      <c r="F2516" t="s">
        <v>5145</v>
      </c>
      <c r="G2516" t="s">
        <v>31546</v>
      </c>
      <c r="H2516" t="s">
        <v>223</v>
      </c>
      <c r="I2516" t="s">
        <v>78</v>
      </c>
      <c r="J2516" t="s">
        <v>135</v>
      </c>
      <c r="K2516" t="s">
        <v>22</v>
      </c>
      <c r="L2516" t="s">
        <v>136</v>
      </c>
      <c r="M2516" t="s">
        <v>9361</v>
      </c>
      <c r="N2516" t="s">
        <v>9362</v>
      </c>
      <c r="O2516">
        <v>2.9091666666666667</v>
      </c>
      <c r="P2516">
        <v>0</v>
      </c>
      <c r="Q2516">
        <v>18</v>
      </c>
      <c r="R2516">
        <v>0</v>
      </c>
      <c r="S2516">
        <v>0</v>
      </c>
      <c r="T2516">
        <v>0</v>
      </c>
      <c r="U2516">
        <v>2</v>
      </c>
      <c r="V2516">
        <v>0</v>
      </c>
      <c r="W2516">
        <v>0</v>
      </c>
      <c r="X2516">
        <v>0</v>
      </c>
      <c r="Y2516">
        <v>7.223789</v>
      </c>
      <c r="Z2516">
        <v>0</v>
      </c>
      <c r="AA2516">
        <v>0</v>
      </c>
      <c r="AB2516">
        <v>0</v>
      </c>
      <c r="AC2516">
        <v>4.7416919999999996</v>
      </c>
      <c r="AD2516">
        <v>0</v>
      </c>
      <c r="AE2516">
        <v>0</v>
      </c>
      <c r="AF2516">
        <v>11.965482</v>
      </c>
    </row>
    <row r="2517" spans="1:32" x14ac:dyDescent="0.3">
      <c r="A2517">
        <v>2806013</v>
      </c>
      <c r="B2517">
        <v>1</v>
      </c>
      <c r="C2517" t="s">
        <v>82</v>
      </c>
      <c r="D2517" t="s">
        <v>95</v>
      </c>
      <c r="E2517" t="s">
        <v>3536</v>
      </c>
      <c r="F2517" t="s">
        <v>3537</v>
      </c>
      <c r="G2517" t="s">
        <v>31548</v>
      </c>
      <c r="H2517" t="s">
        <v>893</v>
      </c>
      <c r="I2517" t="s">
        <v>78</v>
      </c>
      <c r="J2517" t="s">
        <v>135</v>
      </c>
      <c r="K2517" t="s">
        <v>22</v>
      </c>
      <c r="L2517" t="s">
        <v>136</v>
      </c>
      <c r="M2517" t="s">
        <v>9363</v>
      </c>
      <c r="N2517" t="s">
        <v>9364</v>
      </c>
      <c r="O2517">
        <v>0.91583333333333339</v>
      </c>
      <c r="P2517">
        <v>0</v>
      </c>
      <c r="Q2517">
        <v>5</v>
      </c>
      <c r="R2517">
        <v>0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0</v>
      </c>
      <c r="Y2517">
        <v>0.68333310000000003</v>
      </c>
      <c r="Z2517">
        <v>0</v>
      </c>
      <c r="AA2517">
        <v>0</v>
      </c>
      <c r="AB2517">
        <v>0</v>
      </c>
      <c r="AC2517">
        <v>0.48750909999999997</v>
      </c>
      <c r="AD2517">
        <v>0</v>
      </c>
      <c r="AE2517">
        <v>0</v>
      </c>
      <c r="AF2517">
        <v>1.1708422000000001</v>
      </c>
    </row>
    <row r="2518" spans="1:32" x14ac:dyDescent="0.3">
      <c r="A2518">
        <v>2805991</v>
      </c>
      <c r="B2518">
        <v>1</v>
      </c>
      <c r="C2518" t="s">
        <v>82</v>
      </c>
      <c r="D2518" t="s">
        <v>93</v>
      </c>
      <c r="E2518" t="s">
        <v>1831</v>
      </c>
      <c r="F2518" t="s">
        <v>1832</v>
      </c>
      <c r="G2518" t="s">
        <v>31548</v>
      </c>
      <c r="H2518" t="s">
        <v>893</v>
      </c>
      <c r="I2518" t="s">
        <v>78</v>
      </c>
      <c r="J2518" t="s">
        <v>135</v>
      </c>
      <c r="K2518" t="s">
        <v>22</v>
      </c>
      <c r="L2518" t="s">
        <v>136</v>
      </c>
      <c r="M2518" t="s">
        <v>9365</v>
      </c>
      <c r="N2518" t="s">
        <v>4357</v>
      </c>
      <c r="O2518">
        <v>1.0522222222222222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2.4332324999999999</v>
      </c>
      <c r="AD2518">
        <v>0</v>
      </c>
      <c r="AE2518">
        <v>0</v>
      </c>
      <c r="AF2518">
        <v>2.4332324999999999</v>
      </c>
    </row>
    <row r="2519" spans="1:32" x14ac:dyDescent="0.3">
      <c r="A2519">
        <v>2805597</v>
      </c>
      <c r="B2519">
        <v>1</v>
      </c>
      <c r="C2519" t="s">
        <v>82</v>
      </c>
      <c r="D2519" t="s">
        <v>90</v>
      </c>
      <c r="E2519" t="s">
        <v>9366</v>
      </c>
      <c r="F2519" t="s">
        <v>9367</v>
      </c>
      <c r="G2519" t="s">
        <v>31551</v>
      </c>
      <c r="H2519" t="s">
        <v>648</v>
      </c>
      <c r="I2519" t="s">
        <v>79</v>
      </c>
      <c r="J2519" t="s">
        <v>135</v>
      </c>
      <c r="K2519" t="s">
        <v>22</v>
      </c>
      <c r="L2519" t="s">
        <v>186</v>
      </c>
      <c r="M2519" t="s">
        <v>9368</v>
      </c>
      <c r="N2519" t="s">
        <v>9369</v>
      </c>
      <c r="O2519">
        <v>4.6719444444444447</v>
      </c>
      <c r="P2519">
        <v>0</v>
      </c>
      <c r="Q2519">
        <v>0</v>
      </c>
      <c r="R2519">
        <v>0</v>
      </c>
      <c r="S2519">
        <v>0</v>
      </c>
      <c r="T2519">
        <v>1</v>
      </c>
      <c r="U2519">
        <v>0</v>
      </c>
      <c r="V2519">
        <v>1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41.382114000000001</v>
      </c>
      <c r="AC2519">
        <v>0</v>
      </c>
      <c r="AD2519">
        <v>622.15239999999994</v>
      </c>
      <c r="AE2519">
        <v>0</v>
      </c>
      <c r="AF2519">
        <v>663.53454999999997</v>
      </c>
    </row>
    <row r="2520" spans="1:32" x14ac:dyDescent="0.3">
      <c r="A2520">
        <v>2805569</v>
      </c>
      <c r="B2520">
        <v>1</v>
      </c>
      <c r="C2520" t="s">
        <v>82</v>
      </c>
      <c r="D2520" t="s">
        <v>95</v>
      </c>
      <c r="E2520" t="s">
        <v>9370</v>
      </c>
      <c r="F2520" t="s">
        <v>9371</v>
      </c>
      <c r="G2520" t="s">
        <v>31548</v>
      </c>
      <c r="H2520" t="s">
        <v>893</v>
      </c>
      <c r="I2520" t="s">
        <v>78</v>
      </c>
      <c r="J2520" t="s">
        <v>135</v>
      </c>
      <c r="K2520" t="s">
        <v>22</v>
      </c>
      <c r="L2520" t="s">
        <v>136</v>
      </c>
      <c r="M2520" t="s">
        <v>9372</v>
      </c>
      <c r="N2520" t="s">
        <v>9373</v>
      </c>
      <c r="O2520">
        <v>2.2736111111111112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</row>
    <row r="2521" spans="1:32" x14ac:dyDescent="0.3">
      <c r="A2521">
        <v>2805340</v>
      </c>
      <c r="B2521">
        <v>1</v>
      </c>
      <c r="C2521" t="s">
        <v>83</v>
      </c>
      <c r="D2521" t="s">
        <v>115</v>
      </c>
      <c r="E2521" t="s">
        <v>9374</v>
      </c>
      <c r="F2521" t="s">
        <v>9375</v>
      </c>
      <c r="G2521" t="s">
        <v>31548</v>
      </c>
      <c r="H2521" t="s">
        <v>333</v>
      </c>
      <c r="I2521" t="s">
        <v>78</v>
      </c>
      <c r="J2521" t="s">
        <v>135</v>
      </c>
      <c r="K2521" t="s">
        <v>22</v>
      </c>
      <c r="L2521" t="s">
        <v>136</v>
      </c>
      <c r="M2521" t="s">
        <v>9376</v>
      </c>
      <c r="N2521" t="s">
        <v>9377</v>
      </c>
      <c r="O2521">
        <v>0.75555555555555554</v>
      </c>
      <c r="P2521">
        <v>0</v>
      </c>
      <c r="Q2521">
        <v>3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0.40049066999999999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0.40049066999999999</v>
      </c>
    </row>
    <row r="2522" spans="1:32" x14ac:dyDescent="0.3">
      <c r="A2522">
        <v>2805295</v>
      </c>
      <c r="B2522">
        <v>1</v>
      </c>
      <c r="C2522" t="s">
        <v>82</v>
      </c>
      <c r="D2522" t="s">
        <v>104</v>
      </c>
      <c r="E2522" t="s">
        <v>9378</v>
      </c>
      <c r="F2522" t="s">
        <v>9379</v>
      </c>
      <c r="G2522" t="s">
        <v>31550</v>
      </c>
      <c r="H2522" t="s">
        <v>223</v>
      </c>
      <c r="I2522" t="s">
        <v>78</v>
      </c>
      <c r="J2522" t="s">
        <v>135</v>
      </c>
      <c r="K2522" t="s">
        <v>22</v>
      </c>
      <c r="L2522" t="s">
        <v>136</v>
      </c>
      <c r="M2522" t="s">
        <v>9380</v>
      </c>
      <c r="N2522" t="s">
        <v>9381</v>
      </c>
      <c r="O2522">
        <v>1.943888888888889</v>
      </c>
      <c r="P2522">
        <v>0</v>
      </c>
      <c r="Q2522">
        <v>18</v>
      </c>
      <c r="R2522">
        <v>0</v>
      </c>
      <c r="S2522">
        <v>0</v>
      </c>
      <c r="T2522">
        <v>0</v>
      </c>
      <c r="U2522">
        <v>39</v>
      </c>
      <c r="V2522">
        <v>0</v>
      </c>
      <c r="W2522">
        <v>0</v>
      </c>
      <c r="X2522">
        <v>0</v>
      </c>
      <c r="Y2522">
        <v>10.270647</v>
      </c>
      <c r="Z2522">
        <v>0</v>
      </c>
      <c r="AA2522">
        <v>0</v>
      </c>
      <c r="AB2522">
        <v>0</v>
      </c>
      <c r="AC2522">
        <v>114.24167</v>
      </c>
      <c r="AD2522">
        <v>0</v>
      </c>
      <c r="AE2522">
        <v>0</v>
      </c>
      <c r="AF2522">
        <v>124.512314</v>
      </c>
    </row>
    <row r="2523" spans="1:32" x14ac:dyDescent="0.3">
      <c r="A2523">
        <v>2805145</v>
      </c>
      <c r="B2523">
        <v>1</v>
      </c>
      <c r="C2523" t="s">
        <v>83</v>
      </c>
      <c r="D2523" t="s">
        <v>115</v>
      </c>
      <c r="E2523" t="s">
        <v>9382</v>
      </c>
      <c r="F2523" t="s">
        <v>9383</v>
      </c>
      <c r="G2523" t="s">
        <v>31548</v>
      </c>
      <c r="H2523" t="s">
        <v>333</v>
      </c>
      <c r="I2523" t="s">
        <v>78</v>
      </c>
      <c r="J2523" t="s">
        <v>135</v>
      </c>
      <c r="K2523" t="s">
        <v>22</v>
      </c>
      <c r="L2523" t="s">
        <v>136</v>
      </c>
      <c r="M2523" t="s">
        <v>9384</v>
      </c>
      <c r="N2523" t="s">
        <v>9385</v>
      </c>
      <c r="O2523">
        <v>5.2394444444444446</v>
      </c>
      <c r="P2523">
        <v>0</v>
      </c>
      <c r="Q2523">
        <v>1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2.3836920000000001E-2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2.3836920000000001E-2</v>
      </c>
    </row>
    <row r="2524" spans="1:32" x14ac:dyDescent="0.3">
      <c r="A2524">
        <v>2805054</v>
      </c>
      <c r="B2524">
        <v>1</v>
      </c>
      <c r="C2524" t="s">
        <v>82</v>
      </c>
      <c r="D2524" t="s">
        <v>86</v>
      </c>
      <c r="E2524" t="s">
        <v>4718</v>
      </c>
      <c r="F2524" t="s">
        <v>4719</v>
      </c>
      <c r="G2524" t="s">
        <v>31546</v>
      </c>
      <c r="H2524" t="s">
        <v>223</v>
      </c>
      <c r="I2524" t="s">
        <v>78</v>
      </c>
      <c r="J2524" t="s">
        <v>135</v>
      </c>
      <c r="K2524" t="s">
        <v>22</v>
      </c>
      <c r="L2524" t="s">
        <v>136</v>
      </c>
      <c r="M2524" t="s">
        <v>9386</v>
      </c>
      <c r="N2524" t="s">
        <v>9387</v>
      </c>
      <c r="O2524">
        <v>2.0958333333333332</v>
      </c>
      <c r="P2524">
        <v>0</v>
      </c>
      <c r="Q2524">
        <v>5</v>
      </c>
      <c r="R2524">
        <v>0</v>
      </c>
      <c r="S2524">
        <v>17</v>
      </c>
      <c r="T2524">
        <v>0</v>
      </c>
      <c r="U2524">
        <v>6</v>
      </c>
      <c r="V2524">
        <v>0</v>
      </c>
      <c r="W2524">
        <v>0</v>
      </c>
      <c r="X2524">
        <v>0</v>
      </c>
      <c r="Y2524">
        <v>3.8852692000000002</v>
      </c>
      <c r="Z2524">
        <v>0</v>
      </c>
      <c r="AA2524">
        <v>22.611046000000002</v>
      </c>
      <c r="AB2524">
        <v>0</v>
      </c>
      <c r="AC2524">
        <v>7.1371646000000002</v>
      </c>
      <c r="AD2524">
        <v>0</v>
      </c>
      <c r="AE2524">
        <v>0</v>
      </c>
      <c r="AF2524">
        <v>33.633479999999999</v>
      </c>
    </row>
    <row r="2525" spans="1:32" x14ac:dyDescent="0.3">
      <c r="A2525">
        <v>2805044</v>
      </c>
      <c r="B2525">
        <v>1</v>
      </c>
      <c r="C2525" t="s">
        <v>82</v>
      </c>
      <c r="D2525" t="s">
        <v>95</v>
      </c>
      <c r="E2525" t="s">
        <v>4671</v>
      </c>
      <c r="F2525" t="s">
        <v>4672</v>
      </c>
      <c r="G2525" t="s">
        <v>31546</v>
      </c>
      <c r="H2525" t="s">
        <v>223</v>
      </c>
      <c r="I2525" t="s">
        <v>78</v>
      </c>
      <c r="J2525" t="s">
        <v>135</v>
      </c>
      <c r="K2525" t="s">
        <v>22</v>
      </c>
      <c r="L2525" t="s">
        <v>136</v>
      </c>
      <c r="M2525" t="s">
        <v>9388</v>
      </c>
      <c r="N2525" t="s">
        <v>9389</v>
      </c>
      <c r="O2525">
        <v>1.4988888888888889</v>
      </c>
      <c r="P2525">
        <v>0</v>
      </c>
      <c r="Q2525">
        <v>142</v>
      </c>
      <c r="R2525">
        <v>0</v>
      </c>
      <c r="S2525">
        <v>0</v>
      </c>
      <c r="T2525">
        <v>0</v>
      </c>
      <c r="U2525">
        <v>3</v>
      </c>
      <c r="V2525">
        <v>0</v>
      </c>
      <c r="W2525">
        <v>0</v>
      </c>
      <c r="X2525">
        <v>0</v>
      </c>
      <c r="Y2525">
        <v>24.750247999999999</v>
      </c>
      <c r="Z2525">
        <v>0</v>
      </c>
      <c r="AA2525">
        <v>0</v>
      </c>
      <c r="AB2525">
        <v>0</v>
      </c>
      <c r="AC2525">
        <v>2.1502378000000002</v>
      </c>
      <c r="AD2525">
        <v>0</v>
      </c>
      <c r="AE2525">
        <v>0</v>
      </c>
      <c r="AF2525">
        <v>26.900483999999999</v>
      </c>
    </row>
    <row r="2526" spans="1:32" x14ac:dyDescent="0.3">
      <c r="A2526">
        <v>2804877</v>
      </c>
      <c r="B2526">
        <v>1</v>
      </c>
      <c r="C2526" t="s">
        <v>82</v>
      </c>
      <c r="D2526" t="s">
        <v>93</v>
      </c>
      <c r="E2526" t="s">
        <v>9390</v>
      </c>
      <c r="F2526" t="s">
        <v>9391</v>
      </c>
      <c r="G2526" t="s">
        <v>31546</v>
      </c>
      <c r="H2526" t="s">
        <v>163</v>
      </c>
      <c r="I2526" t="s">
        <v>78</v>
      </c>
      <c r="J2526" t="s">
        <v>135</v>
      </c>
      <c r="K2526" t="s">
        <v>22</v>
      </c>
      <c r="L2526" t="s">
        <v>136</v>
      </c>
      <c r="M2526" t="s">
        <v>9392</v>
      </c>
      <c r="N2526" t="s">
        <v>8751</v>
      </c>
      <c r="O2526">
        <v>0.6086111111111111</v>
      </c>
      <c r="P2526">
        <v>0</v>
      </c>
      <c r="Q2526">
        <v>1</v>
      </c>
      <c r="R2526">
        <v>0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7.1704773999999999E-3</v>
      </c>
      <c r="AD2526">
        <v>0</v>
      </c>
      <c r="AE2526">
        <v>0</v>
      </c>
      <c r="AF2526">
        <v>7.1704773999999999E-3</v>
      </c>
    </row>
    <row r="2527" spans="1:32" x14ac:dyDescent="0.3">
      <c r="A2527">
        <v>2804753</v>
      </c>
      <c r="B2527">
        <v>1</v>
      </c>
      <c r="C2527" t="s">
        <v>82</v>
      </c>
      <c r="D2527" t="s">
        <v>98</v>
      </c>
      <c r="E2527" t="s">
        <v>9393</v>
      </c>
      <c r="F2527" t="s">
        <v>9394</v>
      </c>
      <c r="G2527" t="s">
        <v>31551</v>
      </c>
      <c r="H2527" t="s">
        <v>185</v>
      </c>
      <c r="I2527" t="s">
        <v>79</v>
      </c>
      <c r="J2527" t="s">
        <v>248</v>
      </c>
      <c r="K2527" t="s">
        <v>22</v>
      </c>
      <c r="L2527" t="s">
        <v>186</v>
      </c>
      <c r="M2527" t="s">
        <v>9395</v>
      </c>
      <c r="N2527" t="s">
        <v>9396</v>
      </c>
      <c r="O2527">
        <v>4.8611111111111112E-2</v>
      </c>
      <c r="P2527">
        <v>0</v>
      </c>
      <c r="Q2527">
        <v>1140</v>
      </c>
      <c r="R2527">
        <v>0</v>
      </c>
      <c r="S2527">
        <v>0</v>
      </c>
      <c r="T2527">
        <v>0</v>
      </c>
      <c r="U2527">
        <v>171</v>
      </c>
      <c r="V2527">
        <v>0</v>
      </c>
      <c r="W2527">
        <v>0</v>
      </c>
      <c r="X2527">
        <v>0</v>
      </c>
      <c r="Y2527">
        <v>18.369585000000001</v>
      </c>
      <c r="Z2527">
        <v>0</v>
      </c>
      <c r="AA2527">
        <v>0</v>
      </c>
      <c r="AB2527">
        <v>0</v>
      </c>
      <c r="AC2527">
        <v>3.7742672000000002</v>
      </c>
      <c r="AD2527">
        <v>0</v>
      </c>
      <c r="AE2527">
        <v>0</v>
      </c>
      <c r="AF2527">
        <v>22.143851999999999</v>
      </c>
    </row>
    <row r="2528" spans="1:32" x14ac:dyDescent="0.3">
      <c r="A2528">
        <v>2804549</v>
      </c>
      <c r="B2528">
        <v>1</v>
      </c>
      <c r="C2528" t="s">
        <v>82</v>
      </c>
      <c r="D2528" t="s">
        <v>92</v>
      </c>
      <c r="E2528" t="s">
        <v>9397</v>
      </c>
      <c r="F2528" t="s">
        <v>9398</v>
      </c>
      <c r="G2528" t="s">
        <v>31548</v>
      </c>
      <c r="H2528" t="s">
        <v>893</v>
      </c>
      <c r="I2528" t="s">
        <v>78</v>
      </c>
      <c r="J2528" t="s">
        <v>135</v>
      </c>
      <c r="K2528" t="s">
        <v>22</v>
      </c>
      <c r="L2528" t="s">
        <v>136</v>
      </c>
      <c r="M2528" t="s">
        <v>9399</v>
      </c>
      <c r="N2528" t="s">
        <v>9400</v>
      </c>
      <c r="O2528">
        <v>1.3688888888888888</v>
      </c>
      <c r="P2528">
        <v>0</v>
      </c>
      <c r="Q2528">
        <v>1</v>
      </c>
      <c r="R2528">
        <v>0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0</v>
      </c>
      <c r="Y2528">
        <v>1.9185313999999998E-2</v>
      </c>
      <c r="Z2528">
        <v>0</v>
      </c>
      <c r="AA2528">
        <v>0</v>
      </c>
      <c r="AB2528">
        <v>0</v>
      </c>
      <c r="AC2528">
        <v>2.9556269999999998</v>
      </c>
      <c r="AD2528">
        <v>0</v>
      </c>
      <c r="AE2528">
        <v>0</v>
      </c>
      <c r="AF2528">
        <v>2.9748123</v>
      </c>
    </row>
    <row r="2529" spans="1:32" x14ac:dyDescent="0.3">
      <c r="A2529">
        <v>2804545</v>
      </c>
      <c r="B2529">
        <v>1</v>
      </c>
      <c r="C2529" t="s">
        <v>83</v>
      </c>
      <c r="D2529" t="s">
        <v>130</v>
      </c>
      <c r="E2529" t="s">
        <v>9401</v>
      </c>
      <c r="F2529" t="s">
        <v>9402</v>
      </c>
      <c r="G2529" t="s">
        <v>31548</v>
      </c>
      <c r="H2529" t="s">
        <v>333</v>
      </c>
      <c r="I2529" t="s">
        <v>78</v>
      </c>
      <c r="J2529" t="s">
        <v>135</v>
      </c>
      <c r="K2529" t="s">
        <v>22</v>
      </c>
      <c r="L2529" t="s">
        <v>136</v>
      </c>
      <c r="M2529" t="s">
        <v>9403</v>
      </c>
      <c r="N2529" t="s">
        <v>9404</v>
      </c>
      <c r="O2529">
        <v>6.1994444444444445</v>
      </c>
      <c r="P2529">
        <v>0</v>
      </c>
      <c r="Q2529">
        <v>1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0.40683606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0.40683606</v>
      </c>
    </row>
    <row r="2530" spans="1:32" x14ac:dyDescent="0.3">
      <c r="A2530">
        <v>2804563</v>
      </c>
      <c r="B2530">
        <v>1</v>
      </c>
      <c r="C2530" t="s">
        <v>83</v>
      </c>
      <c r="D2530" t="s">
        <v>114</v>
      </c>
      <c r="E2530" t="s">
        <v>9405</v>
      </c>
      <c r="F2530" t="s">
        <v>9406</v>
      </c>
      <c r="G2530" t="s">
        <v>31551</v>
      </c>
      <c r="H2530" t="s">
        <v>134</v>
      </c>
      <c r="I2530" t="s">
        <v>79</v>
      </c>
      <c r="J2530" t="s">
        <v>135</v>
      </c>
      <c r="K2530" t="s">
        <v>22</v>
      </c>
      <c r="L2530" t="s">
        <v>136</v>
      </c>
      <c r="M2530" t="s">
        <v>9407</v>
      </c>
      <c r="N2530" t="s">
        <v>9408</v>
      </c>
      <c r="O2530">
        <v>0.86388888888888893</v>
      </c>
      <c r="P2530">
        <v>5</v>
      </c>
      <c r="Q2530">
        <v>471</v>
      </c>
      <c r="R2530">
        <v>139</v>
      </c>
      <c r="S2530">
        <v>158</v>
      </c>
      <c r="T2530">
        <v>9</v>
      </c>
      <c r="U2530">
        <v>37</v>
      </c>
      <c r="V2530">
        <v>3</v>
      </c>
      <c r="W2530">
        <v>0</v>
      </c>
      <c r="X2530">
        <v>8.0950970000000009</v>
      </c>
      <c r="Y2530">
        <v>74.747680000000003</v>
      </c>
      <c r="Z2530">
        <v>156.99843999999999</v>
      </c>
      <c r="AA2530">
        <v>50.21895</v>
      </c>
      <c r="AB2530">
        <v>4.9368543999999996</v>
      </c>
      <c r="AC2530">
        <v>14.437395</v>
      </c>
      <c r="AD2530">
        <v>146.28246999999999</v>
      </c>
      <c r="AE2530">
        <v>0</v>
      </c>
      <c r="AF2530">
        <v>455.71690000000001</v>
      </c>
    </row>
    <row r="2531" spans="1:32" x14ac:dyDescent="0.3">
      <c r="A2531">
        <v>2804542</v>
      </c>
      <c r="B2531">
        <v>1</v>
      </c>
      <c r="C2531" t="s">
        <v>82</v>
      </c>
      <c r="D2531" t="s">
        <v>84</v>
      </c>
      <c r="E2531" t="s">
        <v>9409</v>
      </c>
      <c r="F2531" t="s">
        <v>9410</v>
      </c>
      <c r="G2531" t="s">
        <v>31551</v>
      </c>
      <c r="H2531" t="s">
        <v>134</v>
      </c>
      <c r="I2531" t="s">
        <v>79</v>
      </c>
      <c r="J2531" t="s">
        <v>135</v>
      </c>
      <c r="K2531" t="s">
        <v>22</v>
      </c>
      <c r="L2531" t="s">
        <v>136</v>
      </c>
      <c r="M2531" t="s">
        <v>9411</v>
      </c>
      <c r="N2531" t="s">
        <v>9412</v>
      </c>
      <c r="O2531">
        <v>0.42916666666666664</v>
      </c>
      <c r="P2531">
        <v>1</v>
      </c>
      <c r="Q2531">
        <v>1397</v>
      </c>
      <c r="R2531">
        <v>2</v>
      </c>
      <c r="S2531">
        <v>0</v>
      </c>
      <c r="T2531">
        <v>5</v>
      </c>
      <c r="U2531">
        <v>117</v>
      </c>
      <c r="V2531">
        <v>0</v>
      </c>
      <c r="W2531">
        <v>0</v>
      </c>
      <c r="X2531">
        <v>0.1803013</v>
      </c>
      <c r="Y2531">
        <v>153.11462</v>
      </c>
      <c r="Z2531">
        <v>0.88542880000000002</v>
      </c>
      <c r="AA2531">
        <v>0</v>
      </c>
      <c r="AB2531">
        <v>35.403187000000003</v>
      </c>
      <c r="AC2531">
        <v>138.62276</v>
      </c>
      <c r="AD2531">
        <v>0</v>
      </c>
      <c r="AE2531">
        <v>0</v>
      </c>
      <c r="AF2531">
        <v>328.2063</v>
      </c>
    </row>
    <row r="2532" spans="1:32" x14ac:dyDescent="0.3">
      <c r="A2532">
        <v>2804499</v>
      </c>
      <c r="B2532">
        <v>1</v>
      </c>
      <c r="C2532" t="s">
        <v>82</v>
      </c>
      <c r="D2532" t="s">
        <v>99</v>
      </c>
      <c r="E2532" t="s">
        <v>9413</v>
      </c>
      <c r="F2532" t="s">
        <v>9414</v>
      </c>
      <c r="G2532" t="s">
        <v>31548</v>
      </c>
      <c r="H2532" t="s">
        <v>333</v>
      </c>
      <c r="I2532" t="s">
        <v>78</v>
      </c>
      <c r="J2532" t="s">
        <v>135</v>
      </c>
      <c r="K2532" t="s">
        <v>22</v>
      </c>
      <c r="L2532" t="s">
        <v>136</v>
      </c>
      <c r="M2532" t="s">
        <v>9415</v>
      </c>
      <c r="N2532" t="s">
        <v>9416</v>
      </c>
      <c r="O2532">
        <v>4.0036111111111108</v>
      </c>
      <c r="P2532">
        <v>0</v>
      </c>
      <c r="Q2532">
        <v>1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0.18127097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0.18127097</v>
      </c>
    </row>
    <row r="2533" spans="1:32" x14ac:dyDescent="0.3">
      <c r="A2533">
        <v>2804501</v>
      </c>
      <c r="B2533">
        <v>1</v>
      </c>
      <c r="C2533" t="s">
        <v>83</v>
      </c>
      <c r="D2533" t="s">
        <v>115</v>
      </c>
      <c r="E2533" t="s">
        <v>9417</v>
      </c>
      <c r="F2533" t="s">
        <v>9418</v>
      </c>
      <c r="G2533" t="s">
        <v>31552</v>
      </c>
      <c r="H2533" t="s">
        <v>665</v>
      </c>
      <c r="I2533" t="s">
        <v>78</v>
      </c>
      <c r="J2533" t="s">
        <v>135</v>
      </c>
      <c r="K2533" t="s">
        <v>22</v>
      </c>
      <c r="L2533" t="s">
        <v>136</v>
      </c>
      <c r="M2533" t="s">
        <v>9419</v>
      </c>
      <c r="N2533" t="s">
        <v>9420</v>
      </c>
      <c r="O2533">
        <v>0.98666666666666669</v>
      </c>
      <c r="P2533">
        <v>0</v>
      </c>
      <c r="Q2533">
        <v>192</v>
      </c>
      <c r="R2533">
        <v>0</v>
      </c>
      <c r="S2533">
        <v>4</v>
      </c>
      <c r="T2533">
        <v>0</v>
      </c>
      <c r="U2533">
        <v>17</v>
      </c>
      <c r="V2533">
        <v>0</v>
      </c>
      <c r="W2533">
        <v>0</v>
      </c>
      <c r="X2533">
        <v>0</v>
      </c>
      <c r="Y2533">
        <v>33.248646000000001</v>
      </c>
      <c r="Z2533">
        <v>0</v>
      </c>
      <c r="AA2533">
        <v>1.6907954999999999</v>
      </c>
      <c r="AB2533">
        <v>0</v>
      </c>
      <c r="AC2533">
        <v>16.090665999999999</v>
      </c>
      <c r="AD2533">
        <v>0</v>
      </c>
      <c r="AE2533">
        <v>0</v>
      </c>
      <c r="AF2533">
        <v>51.030110000000001</v>
      </c>
    </row>
    <row r="2534" spans="1:32" x14ac:dyDescent="0.3">
      <c r="A2534">
        <v>2804487</v>
      </c>
      <c r="B2534">
        <v>1</v>
      </c>
      <c r="C2534" t="s">
        <v>82</v>
      </c>
      <c r="D2534" t="s">
        <v>98</v>
      </c>
      <c r="E2534" t="s">
        <v>9421</v>
      </c>
      <c r="F2534" t="s">
        <v>9422</v>
      </c>
      <c r="G2534" t="s">
        <v>31548</v>
      </c>
      <c r="H2534" t="s">
        <v>333</v>
      </c>
      <c r="I2534" t="s">
        <v>78</v>
      </c>
      <c r="J2534" t="s">
        <v>135</v>
      </c>
      <c r="K2534" t="s">
        <v>22</v>
      </c>
      <c r="L2534" t="s">
        <v>136</v>
      </c>
      <c r="M2534" t="s">
        <v>9423</v>
      </c>
      <c r="N2534" t="s">
        <v>8473</v>
      </c>
      <c r="O2534">
        <v>4.0805555555555557</v>
      </c>
      <c r="P2534">
        <v>0</v>
      </c>
      <c r="Q2534">
        <v>1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0.91889719999999997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0.91889719999999997</v>
      </c>
    </row>
    <row r="2535" spans="1:32" x14ac:dyDescent="0.3">
      <c r="A2535">
        <v>2804484</v>
      </c>
      <c r="B2535">
        <v>1</v>
      </c>
      <c r="C2535" t="s">
        <v>82</v>
      </c>
      <c r="D2535" t="s">
        <v>90</v>
      </c>
      <c r="E2535" t="s">
        <v>3204</v>
      </c>
      <c r="F2535" t="s">
        <v>746</v>
      </c>
      <c r="G2535" t="s">
        <v>31552</v>
      </c>
      <c r="H2535" t="s">
        <v>665</v>
      </c>
      <c r="I2535" t="s">
        <v>78</v>
      </c>
      <c r="J2535" t="s">
        <v>135</v>
      </c>
      <c r="K2535" t="s">
        <v>22</v>
      </c>
      <c r="L2535" t="s">
        <v>136</v>
      </c>
      <c r="M2535" t="s">
        <v>9424</v>
      </c>
      <c r="N2535" t="s">
        <v>9425</v>
      </c>
      <c r="O2535">
        <v>1.2708333333333333</v>
      </c>
      <c r="P2535">
        <v>0</v>
      </c>
      <c r="Q2535">
        <v>265</v>
      </c>
      <c r="R2535">
        <v>0</v>
      </c>
      <c r="S2535">
        <v>4</v>
      </c>
      <c r="T2535">
        <v>0</v>
      </c>
      <c r="U2535">
        <v>21</v>
      </c>
      <c r="V2535">
        <v>0</v>
      </c>
      <c r="W2535">
        <v>0</v>
      </c>
      <c r="X2535">
        <v>0</v>
      </c>
      <c r="Y2535">
        <v>109.85778000000001</v>
      </c>
      <c r="Z2535">
        <v>0</v>
      </c>
      <c r="AA2535">
        <v>8.2411560000000001</v>
      </c>
      <c r="AB2535">
        <v>0</v>
      </c>
      <c r="AC2535">
        <v>30.524591000000001</v>
      </c>
      <c r="AD2535">
        <v>0</v>
      </c>
      <c r="AE2535">
        <v>0</v>
      </c>
      <c r="AF2535">
        <v>148.62353999999999</v>
      </c>
    </row>
    <row r="2536" spans="1:32" x14ac:dyDescent="0.3">
      <c r="A2536">
        <v>2804380</v>
      </c>
      <c r="B2536">
        <v>1</v>
      </c>
      <c r="C2536" t="s">
        <v>82</v>
      </c>
      <c r="D2536" t="s">
        <v>91</v>
      </c>
      <c r="E2536" t="s">
        <v>1369</v>
      </c>
      <c r="F2536" t="s">
        <v>985</v>
      </c>
      <c r="G2536" t="s">
        <v>31552</v>
      </c>
      <c r="H2536" t="s">
        <v>665</v>
      </c>
      <c r="I2536" t="s">
        <v>78</v>
      </c>
      <c r="J2536" t="s">
        <v>135</v>
      </c>
      <c r="K2536" t="s">
        <v>22</v>
      </c>
      <c r="L2536" t="s">
        <v>136</v>
      </c>
      <c r="M2536" t="s">
        <v>9426</v>
      </c>
      <c r="N2536" t="s">
        <v>9427</v>
      </c>
      <c r="O2536">
        <v>2.0941666666666667</v>
      </c>
      <c r="P2536">
        <v>0</v>
      </c>
      <c r="Q2536">
        <v>40</v>
      </c>
      <c r="R2536">
        <v>0</v>
      </c>
      <c r="S2536">
        <v>0</v>
      </c>
      <c r="T2536">
        <v>0</v>
      </c>
      <c r="U2536">
        <v>77</v>
      </c>
      <c r="V2536">
        <v>0</v>
      </c>
      <c r="W2536">
        <v>2</v>
      </c>
      <c r="X2536">
        <v>0</v>
      </c>
      <c r="Y2536">
        <v>48.760803000000003</v>
      </c>
      <c r="Z2536">
        <v>0</v>
      </c>
      <c r="AA2536">
        <v>0</v>
      </c>
      <c r="AB2536">
        <v>0</v>
      </c>
      <c r="AC2536">
        <v>476.98898000000003</v>
      </c>
      <c r="AD2536">
        <v>0</v>
      </c>
      <c r="AE2536">
        <v>37.537345999999999</v>
      </c>
      <c r="AF2536">
        <v>563.28710000000001</v>
      </c>
    </row>
    <row r="2537" spans="1:32" x14ac:dyDescent="0.3">
      <c r="A2537">
        <v>2804253</v>
      </c>
      <c r="B2537">
        <v>1</v>
      </c>
      <c r="C2537" t="s">
        <v>83</v>
      </c>
      <c r="D2537" t="s">
        <v>119</v>
      </c>
      <c r="E2537" t="s">
        <v>9428</v>
      </c>
      <c r="F2537" t="s">
        <v>9429</v>
      </c>
      <c r="G2537" t="s">
        <v>31546</v>
      </c>
      <c r="H2537" t="s">
        <v>223</v>
      </c>
      <c r="I2537" t="s">
        <v>78</v>
      </c>
      <c r="J2537" t="s">
        <v>135</v>
      </c>
      <c r="K2537" t="s">
        <v>22</v>
      </c>
      <c r="L2537" t="s">
        <v>136</v>
      </c>
      <c r="M2537" t="s">
        <v>5883</v>
      </c>
      <c r="N2537" t="s">
        <v>9430</v>
      </c>
      <c r="O2537">
        <v>2.8155555555555556</v>
      </c>
      <c r="P2537">
        <v>0</v>
      </c>
      <c r="Q2537">
        <v>19</v>
      </c>
      <c r="R2537">
        <v>0</v>
      </c>
      <c r="S2537">
        <v>2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3.8891315</v>
      </c>
      <c r="Z2537">
        <v>0</v>
      </c>
      <c r="AA2537">
        <v>0.51301235000000001</v>
      </c>
      <c r="AB2537">
        <v>0</v>
      </c>
      <c r="AC2537">
        <v>0</v>
      </c>
      <c r="AD2537">
        <v>0</v>
      </c>
      <c r="AE2537">
        <v>0</v>
      </c>
      <c r="AF2537">
        <v>4.4021439999999998</v>
      </c>
    </row>
    <row r="2538" spans="1:32" x14ac:dyDescent="0.3">
      <c r="A2538">
        <v>2804276</v>
      </c>
      <c r="B2538">
        <v>1</v>
      </c>
      <c r="C2538" t="s">
        <v>83</v>
      </c>
      <c r="D2538" t="s">
        <v>127</v>
      </c>
      <c r="E2538" t="s">
        <v>2340</v>
      </c>
      <c r="F2538" t="s">
        <v>2341</v>
      </c>
      <c r="G2538" t="s">
        <v>31546</v>
      </c>
      <c r="H2538" t="s">
        <v>223</v>
      </c>
      <c r="I2538" t="s">
        <v>78</v>
      </c>
      <c r="J2538" t="s">
        <v>135</v>
      </c>
      <c r="K2538" t="s">
        <v>22</v>
      </c>
      <c r="L2538" t="s">
        <v>136</v>
      </c>
      <c r="M2538" t="s">
        <v>9431</v>
      </c>
      <c r="N2538" t="s">
        <v>9432</v>
      </c>
      <c r="O2538">
        <v>0.56638888888888894</v>
      </c>
      <c r="P2538">
        <v>0</v>
      </c>
      <c r="Q2538">
        <v>169</v>
      </c>
      <c r="R2538">
        <v>0</v>
      </c>
      <c r="S2538">
        <v>0</v>
      </c>
      <c r="T2538">
        <v>0</v>
      </c>
      <c r="U2538">
        <v>7</v>
      </c>
      <c r="V2538">
        <v>0</v>
      </c>
      <c r="W2538">
        <v>0</v>
      </c>
      <c r="X2538">
        <v>0</v>
      </c>
      <c r="Y2538">
        <v>16.981103999999998</v>
      </c>
      <c r="Z2538">
        <v>0</v>
      </c>
      <c r="AA2538">
        <v>0</v>
      </c>
      <c r="AB2538">
        <v>0</v>
      </c>
      <c r="AC2538">
        <v>2.8817765999999998</v>
      </c>
      <c r="AD2538">
        <v>0</v>
      </c>
      <c r="AE2538">
        <v>0</v>
      </c>
      <c r="AF2538">
        <v>19.862879</v>
      </c>
    </row>
    <row r="2539" spans="1:32" x14ac:dyDescent="0.3">
      <c r="A2539">
        <v>2804267</v>
      </c>
      <c r="B2539">
        <v>1</v>
      </c>
      <c r="C2539" t="s">
        <v>82</v>
      </c>
      <c r="D2539" t="s">
        <v>90</v>
      </c>
      <c r="E2539" t="s">
        <v>7616</v>
      </c>
      <c r="F2539" t="s">
        <v>7617</v>
      </c>
      <c r="G2539" t="s">
        <v>31546</v>
      </c>
      <c r="H2539" t="s">
        <v>223</v>
      </c>
      <c r="I2539" t="s">
        <v>78</v>
      </c>
      <c r="J2539" t="s">
        <v>135</v>
      </c>
      <c r="K2539" t="s">
        <v>22</v>
      </c>
      <c r="L2539" t="s">
        <v>136</v>
      </c>
      <c r="M2539" t="s">
        <v>9433</v>
      </c>
      <c r="N2539" t="s">
        <v>9434</v>
      </c>
      <c r="O2539">
        <v>3.1169444444444445</v>
      </c>
      <c r="P2539">
        <v>0</v>
      </c>
      <c r="Q2539">
        <v>1</v>
      </c>
      <c r="R2539">
        <v>0</v>
      </c>
      <c r="S2539">
        <v>0</v>
      </c>
      <c r="T2539">
        <v>0</v>
      </c>
      <c r="U2539">
        <v>31</v>
      </c>
      <c r="V2539">
        <v>0</v>
      </c>
      <c r="W2539">
        <v>0</v>
      </c>
      <c r="X2539">
        <v>0</v>
      </c>
      <c r="Y2539">
        <v>0.25751313999999997</v>
      </c>
      <c r="Z2539">
        <v>0</v>
      </c>
      <c r="AA2539">
        <v>0</v>
      </c>
      <c r="AB2539">
        <v>0</v>
      </c>
      <c r="AC2539">
        <v>176.51652999999999</v>
      </c>
      <c r="AD2539">
        <v>0</v>
      </c>
      <c r="AE2539">
        <v>0</v>
      </c>
      <c r="AF2539">
        <v>176.77403000000001</v>
      </c>
    </row>
    <row r="2540" spans="1:32" x14ac:dyDescent="0.3">
      <c r="A2540">
        <v>2804035</v>
      </c>
      <c r="B2540">
        <v>2</v>
      </c>
      <c r="C2540" t="s">
        <v>83</v>
      </c>
      <c r="D2540" t="s">
        <v>129</v>
      </c>
      <c r="E2540" t="s">
        <v>9435</v>
      </c>
      <c r="F2540" t="s">
        <v>9436</v>
      </c>
      <c r="G2540" t="s">
        <v>31550</v>
      </c>
      <c r="H2540" t="s">
        <v>409</v>
      </c>
      <c r="I2540" t="s">
        <v>78</v>
      </c>
      <c r="J2540" t="s">
        <v>135</v>
      </c>
      <c r="K2540" t="s">
        <v>22</v>
      </c>
      <c r="L2540" t="s">
        <v>136</v>
      </c>
      <c r="M2540" t="s">
        <v>9437</v>
      </c>
      <c r="N2540" t="s">
        <v>9438</v>
      </c>
      <c r="O2540">
        <v>0.7680555555555556</v>
      </c>
      <c r="P2540">
        <v>0</v>
      </c>
      <c r="Q2540">
        <v>122</v>
      </c>
      <c r="R2540">
        <v>0</v>
      </c>
      <c r="S2540">
        <v>0</v>
      </c>
      <c r="T2540">
        <v>0</v>
      </c>
      <c r="U2540">
        <v>5</v>
      </c>
      <c r="V2540">
        <v>0</v>
      </c>
      <c r="W2540">
        <v>0</v>
      </c>
      <c r="X2540">
        <v>0</v>
      </c>
      <c r="Y2540">
        <v>15.073676000000001</v>
      </c>
      <c r="Z2540">
        <v>0</v>
      </c>
      <c r="AA2540">
        <v>0</v>
      </c>
      <c r="AB2540">
        <v>0</v>
      </c>
      <c r="AC2540">
        <v>0.58428013000000001</v>
      </c>
      <c r="AD2540">
        <v>0</v>
      </c>
      <c r="AE2540">
        <v>0</v>
      </c>
      <c r="AF2540">
        <v>15.657956</v>
      </c>
    </row>
    <row r="2541" spans="1:32" x14ac:dyDescent="0.3">
      <c r="A2541">
        <v>2804057</v>
      </c>
      <c r="B2541">
        <v>1</v>
      </c>
      <c r="C2541" t="s">
        <v>82</v>
      </c>
      <c r="D2541" t="s">
        <v>98</v>
      </c>
      <c r="E2541" t="s">
        <v>9439</v>
      </c>
      <c r="F2541" t="s">
        <v>9440</v>
      </c>
      <c r="G2541" t="s">
        <v>31548</v>
      </c>
      <c r="H2541" t="s">
        <v>333</v>
      </c>
      <c r="I2541" t="s">
        <v>78</v>
      </c>
      <c r="J2541" t="s">
        <v>135</v>
      </c>
      <c r="K2541" t="s">
        <v>22</v>
      </c>
      <c r="L2541" t="s">
        <v>136</v>
      </c>
      <c r="M2541" t="s">
        <v>9441</v>
      </c>
      <c r="N2541" t="s">
        <v>9442</v>
      </c>
      <c r="O2541">
        <v>7.0533333333333337</v>
      </c>
      <c r="P2541">
        <v>0</v>
      </c>
      <c r="Q2541">
        <v>2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7.131869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7.131869</v>
      </c>
    </row>
    <row r="2542" spans="1:32" x14ac:dyDescent="0.3">
      <c r="A2542">
        <v>2804061</v>
      </c>
      <c r="B2542">
        <v>1</v>
      </c>
      <c r="C2542" t="s">
        <v>83</v>
      </c>
      <c r="D2542" t="s">
        <v>127</v>
      </c>
      <c r="E2542" t="s">
        <v>9443</v>
      </c>
      <c r="F2542" t="s">
        <v>9444</v>
      </c>
      <c r="G2542" t="s">
        <v>31551</v>
      </c>
      <c r="H2542" t="s">
        <v>134</v>
      </c>
      <c r="I2542" t="s">
        <v>79</v>
      </c>
      <c r="J2542" t="s">
        <v>135</v>
      </c>
      <c r="K2542" t="s">
        <v>22</v>
      </c>
      <c r="L2542" t="s">
        <v>136</v>
      </c>
      <c r="M2542" t="s">
        <v>9445</v>
      </c>
      <c r="N2542" t="s">
        <v>9446</v>
      </c>
      <c r="O2542">
        <v>0.30027777777777775</v>
      </c>
      <c r="P2542">
        <v>0</v>
      </c>
      <c r="Q2542">
        <v>126</v>
      </c>
      <c r="R2542">
        <v>0</v>
      </c>
      <c r="S2542">
        <v>1</v>
      </c>
      <c r="T2542">
        <v>8</v>
      </c>
      <c r="U2542">
        <v>12</v>
      </c>
      <c r="V2542">
        <v>5</v>
      </c>
      <c r="W2542">
        <v>0</v>
      </c>
      <c r="X2542">
        <v>0</v>
      </c>
      <c r="Y2542">
        <v>6.6673400000000003</v>
      </c>
      <c r="Z2542">
        <v>0</v>
      </c>
      <c r="AA2542">
        <v>2.2026391999999999E-2</v>
      </c>
      <c r="AB2542">
        <v>7.5407552999999998</v>
      </c>
      <c r="AC2542">
        <v>4.4338384</v>
      </c>
      <c r="AD2542">
        <v>23.701239999999999</v>
      </c>
      <c r="AE2542">
        <v>0</v>
      </c>
      <c r="AF2542">
        <v>42.365200000000002</v>
      </c>
    </row>
    <row r="2543" spans="1:32" x14ac:dyDescent="0.3">
      <c r="A2543">
        <v>2803956</v>
      </c>
      <c r="B2543">
        <v>1</v>
      </c>
      <c r="C2543" t="s">
        <v>82</v>
      </c>
      <c r="D2543" t="s">
        <v>104</v>
      </c>
      <c r="E2543" t="s">
        <v>4771</v>
      </c>
      <c r="F2543" t="s">
        <v>4772</v>
      </c>
      <c r="G2543" t="s">
        <v>31550</v>
      </c>
      <c r="H2543" t="s">
        <v>223</v>
      </c>
      <c r="I2543" t="s">
        <v>78</v>
      </c>
      <c r="J2543" t="s">
        <v>135</v>
      </c>
      <c r="K2543" t="s">
        <v>22</v>
      </c>
      <c r="L2543" t="s">
        <v>136</v>
      </c>
      <c r="M2543" t="s">
        <v>9447</v>
      </c>
      <c r="N2543" t="s">
        <v>9448</v>
      </c>
      <c r="O2543">
        <v>0.98333333333333328</v>
      </c>
      <c r="P2543">
        <v>0</v>
      </c>
      <c r="Q2543">
        <v>24</v>
      </c>
      <c r="R2543">
        <v>0</v>
      </c>
      <c r="S2543">
        <v>0</v>
      </c>
      <c r="T2543">
        <v>0</v>
      </c>
      <c r="U2543">
        <v>37</v>
      </c>
      <c r="V2543">
        <v>0</v>
      </c>
      <c r="W2543">
        <v>0</v>
      </c>
      <c r="X2543">
        <v>0</v>
      </c>
      <c r="Y2543">
        <v>5.8225293000000002</v>
      </c>
      <c r="Z2543">
        <v>0</v>
      </c>
      <c r="AA2543">
        <v>0</v>
      </c>
      <c r="AB2543">
        <v>0</v>
      </c>
      <c r="AC2543">
        <v>14.762848999999999</v>
      </c>
      <c r="AD2543">
        <v>0</v>
      </c>
      <c r="AE2543">
        <v>0</v>
      </c>
      <c r="AF2543">
        <v>20.585379</v>
      </c>
    </row>
    <row r="2544" spans="1:32" x14ac:dyDescent="0.3">
      <c r="A2544">
        <v>2803670</v>
      </c>
      <c r="B2544">
        <v>1</v>
      </c>
      <c r="C2544" t="s">
        <v>83</v>
      </c>
      <c r="D2544" t="s">
        <v>124</v>
      </c>
      <c r="E2544" t="s">
        <v>9449</v>
      </c>
      <c r="F2544" t="s">
        <v>9450</v>
      </c>
      <c r="G2544" t="s">
        <v>31548</v>
      </c>
      <c r="H2544" t="s">
        <v>333</v>
      </c>
      <c r="I2544" t="s">
        <v>78</v>
      </c>
      <c r="J2544" t="s">
        <v>135</v>
      </c>
      <c r="K2544" t="s">
        <v>22</v>
      </c>
      <c r="L2544" t="s">
        <v>136</v>
      </c>
      <c r="M2544" t="s">
        <v>9451</v>
      </c>
      <c r="N2544" t="s">
        <v>9452</v>
      </c>
      <c r="O2544">
        <v>0.91500000000000004</v>
      </c>
      <c r="P2544">
        <v>0</v>
      </c>
      <c r="Q2544">
        <v>1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</row>
    <row r="2545" spans="1:32" x14ac:dyDescent="0.3">
      <c r="A2545">
        <v>2803668</v>
      </c>
      <c r="B2545">
        <v>1</v>
      </c>
      <c r="C2545" t="s">
        <v>83</v>
      </c>
      <c r="D2545" t="s">
        <v>127</v>
      </c>
      <c r="E2545" t="s">
        <v>9453</v>
      </c>
      <c r="F2545" t="s">
        <v>9454</v>
      </c>
      <c r="G2545" t="s">
        <v>31546</v>
      </c>
      <c r="H2545" t="s">
        <v>1297</v>
      </c>
      <c r="I2545" t="s">
        <v>78</v>
      </c>
      <c r="J2545" t="s">
        <v>135</v>
      </c>
      <c r="K2545" t="s">
        <v>22</v>
      </c>
      <c r="L2545" t="s">
        <v>136</v>
      </c>
      <c r="M2545" t="s">
        <v>9455</v>
      </c>
      <c r="N2545" t="s">
        <v>9456</v>
      </c>
      <c r="O2545">
        <v>1.2847222222222223</v>
      </c>
      <c r="P2545">
        <v>0</v>
      </c>
      <c r="Q2545">
        <v>82</v>
      </c>
      <c r="R2545">
        <v>0</v>
      </c>
      <c r="S2545">
        <v>0</v>
      </c>
      <c r="T2545">
        <v>0</v>
      </c>
      <c r="U2545">
        <v>5</v>
      </c>
      <c r="V2545">
        <v>0</v>
      </c>
      <c r="W2545">
        <v>0</v>
      </c>
      <c r="X2545">
        <v>0</v>
      </c>
      <c r="Y2545">
        <v>18.972291999999999</v>
      </c>
      <c r="Z2545">
        <v>0</v>
      </c>
      <c r="AA2545">
        <v>0</v>
      </c>
      <c r="AB2545">
        <v>0</v>
      </c>
      <c r="AC2545">
        <v>11.565419</v>
      </c>
      <c r="AD2545">
        <v>0</v>
      </c>
      <c r="AE2545">
        <v>0</v>
      </c>
      <c r="AF2545">
        <v>30.537710000000001</v>
      </c>
    </row>
    <row r="2546" spans="1:32" x14ac:dyDescent="0.3">
      <c r="A2546">
        <v>2803671</v>
      </c>
      <c r="B2546">
        <v>1</v>
      </c>
      <c r="C2546" t="s">
        <v>83</v>
      </c>
      <c r="D2546" t="s">
        <v>130</v>
      </c>
      <c r="E2546" t="s">
        <v>9457</v>
      </c>
      <c r="F2546" t="s">
        <v>9458</v>
      </c>
      <c r="G2546" t="s">
        <v>31551</v>
      </c>
      <c r="H2546" t="s">
        <v>9459</v>
      </c>
      <c r="I2546" t="s">
        <v>79</v>
      </c>
      <c r="J2546" t="s">
        <v>135</v>
      </c>
      <c r="K2546" t="s">
        <v>22</v>
      </c>
      <c r="L2546" t="s">
        <v>136</v>
      </c>
      <c r="M2546" t="s">
        <v>9460</v>
      </c>
      <c r="N2546" t="s">
        <v>9461</v>
      </c>
      <c r="O2546">
        <v>1.7849999999999999</v>
      </c>
      <c r="P2546">
        <v>0</v>
      </c>
      <c r="Q2546">
        <v>462</v>
      </c>
      <c r="R2546">
        <v>0</v>
      </c>
      <c r="S2546">
        <v>24</v>
      </c>
      <c r="T2546">
        <v>0</v>
      </c>
      <c r="U2546">
        <v>106</v>
      </c>
      <c r="V2546">
        <v>0</v>
      </c>
      <c r="W2546">
        <v>0</v>
      </c>
      <c r="X2546">
        <v>0</v>
      </c>
      <c r="Y2546">
        <v>170.20856000000001</v>
      </c>
      <c r="Z2546">
        <v>0</v>
      </c>
      <c r="AA2546">
        <v>5.1409063000000002</v>
      </c>
      <c r="AB2546">
        <v>0</v>
      </c>
      <c r="AC2546">
        <v>113.29555000000001</v>
      </c>
      <c r="AD2546">
        <v>0</v>
      </c>
      <c r="AE2546">
        <v>0</v>
      </c>
      <c r="AF2546">
        <v>288.64501999999999</v>
      </c>
    </row>
    <row r="2547" spans="1:32" x14ac:dyDescent="0.3">
      <c r="A2547">
        <v>2803459</v>
      </c>
      <c r="B2547">
        <v>1</v>
      </c>
      <c r="C2547" t="s">
        <v>82</v>
      </c>
      <c r="D2547" t="s">
        <v>112</v>
      </c>
      <c r="E2547" t="s">
        <v>9462</v>
      </c>
      <c r="F2547" t="s">
        <v>9463</v>
      </c>
      <c r="G2547" t="s">
        <v>31546</v>
      </c>
      <c r="H2547" t="s">
        <v>359</v>
      </c>
      <c r="I2547" t="s">
        <v>78</v>
      </c>
      <c r="J2547" t="s">
        <v>135</v>
      </c>
      <c r="K2547" t="s">
        <v>22</v>
      </c>
      <c r="L2547" t="s">
        <v>136</v>
      </c>
      <c r="M2547" t="s">
        <v>9464</v>
      </c>
      <c r="N2547" t="s">
        <v>9465</v>
      </c>
      <c r="O2547">
        <v>0.51722222222222225</v>
      </c>
      <c r="P2547">
        <v>0</v>
      </c>
      <c r="Q2547">
        <v>32</v>
      </c>
      <c r="R2547">
        <v>0</v>
      </c>
      <c r="S2547">
        <v>9</v>
      </c>
      <c r="T2547">
        <v>0</v>
      </c>
      <c r="U2547">
        <v>4</v>
      </c>
      <c r="V2547">
        <v>0</v>
      </c>
      <c r="W2547">
        <v>0</v>
      </c>
      <c r="X2547">
        <v>0</v>
      </c>
      <c r="Y2547">
        <v>5.9306296999999999</v>
      </c>
      <c r="Z2547">
        <v>0</v>
      </c>
      <c r="AA2547">
        <v>1.8290854999999999</v>
      </c>
      <c r="AB2547">
        <v>0</v>
      </c>
      <c r="AC2547">
        <v>2.7442280999999999</v>
      </c>
      <c r="AD2547">
        <v>0</v>
      </c>
      <c r="AE2547">
        <v>0</v>
      </c>
      <c r="AF2547">
        <v>10.503943</v>
      </c>
    </row>
    <row r="2548" spans="1:32" x14ac:dyDescent="0.3">
      <c r="A2548">
        <v>2803461</v>
      </c>
      <c r="B2548">
        <v>1</v>
      </c>
      <c r="C2548" t="s">
        <v>83</v>
      </c>
      <c r="D2548" t="s">
        <v>117</v>
      </c>
      <c r="E2548" t="s">
        <v>9245</v>
      </c>
      <c r="F2548" t="s">
        <v>9246</v>
      </c>
      <c r="G2548" t="s">
        <v>31551</v>
      </c>
      <c r="H2548" t="s">
        <v>145</v>
      </c>
      <c r="I2548" t="s">
        <v>79</v>
      </c>
      <c r="J2548" t="s">
        <v>135</v>
      </c>
      <c r="K2548" t="s">
        <v>22</v>
      </c>
      <c r="L2548" t="s">
        <v>136</v>
      </c>
      <c r="M2548" t="s">
        <v>9466</v>
      </c>
      <c r="N2548" t="s">
        <v>9467</v>
      </c>
      <c r="O2548">
        <v>0.27333333333333332</v>
      </c>
      <c r="P2548">
        <v>0</v>
      </c>
      <c r="Q2548">
        <v>74</v>
      </c>
      <c r="R2548">
        <v>1</v>
      </c>
      <c r="S2548">
        <v>5</v>
      </c>
      <c r="T2548">
        <v>0</v>
      </c>
      <c r="U2548">
        <v>6</v>
      </c>
      <c r="V2548">
        <v>0</v>
      </c>
      <c r="W2548">
        <v>0</v>
      </c>
      <c r="X2548">
        <v>0</v>
      </c>
      <c r="Y2548">
        <v>1.4516487</v>
      </c>
      <c r="Z2548">
        <v>0.32904280000000002</v>
      </c>
      <c r="AA2548">
        <v>3.1715390000000003E-2</v>
      </c>
      <c r="AB2548">
        <v>0</v>
      </c>
      <c r="AC2548">
        <v>1.1772582E-2</v>
      </c>
      <c r="AD2548">
        <v>0</v>
      </c>
      <c r="AE2548">
        <v>0</v>
      </c>
      <c r="AF2548">
        <v>1.8241795000000001</v>
      </c>
    </row>
    <row r="2549" spans="1:32" x14ac:dyDescent="0.3">
      <c r="A2549">
        <v>2803443</v>
      </c>
      <c r="B2549">
        <v>1</v>
      </c>
      <c r="C2549" t="s">
        <v>83</v>
      </c>
      <c r="D2549" t="s">
        <v>127</v>
      </c>
      <c r="E2549" t="s">
        <v>9468</v>
      </c>
      <c r="F2549" t="s">
        <v>9469</v>
      </c>
      <c r="G2549" t="s">
        <v>31552</v>
      </c>
      <c r="H2549" t="s">
        <v>665</v>
      </c>
      <c r="I2549" t="s">
        <v>78</v>
      </c>
      <c r="J2549" t="s">
        <v>135</v>
      </c>
      <c r="K2549" t="s">
        <v>22</v>
      </c>
      <c r="L2549" t="s">
        <v>136</v>
      </c>
      <c r="M2549" t="s">
        <v>9470</v>
      </c>
      <c r="N2549" t="s">
        <v>9471</v>
      </c>
      <c r="O2549">
        <v>2.006388888888889</v>
      </c>
      <c r="P2549">
        <v>0</v>
      </c>
      <c r="Q2549">
        <v>240</v>
      </c>
      <c r="R2549">
        <v>0</v>
      </c>
      <c r="S2549">
        <v>5</v>
      </c>
      <c r="T2549">
        <v>0</v>
      </c>
      <c r="U2549">
        <v>48</v>
      </c>
      <c r="V2549">
        <v>0</v>
      </c>
      <c r="W2549">
        <v>0</v>
      </c>
      <c r="X2549">
        <v>0</v>
      </c>
      <c r="Y2549">
        <v>104.89816999999999</v>
      </c>
      <c r="Z2549">
        <v>0</v>
      </c>
      <c r="AA2549">
        <v>3.0264570000000002</v>
      </c>
      <c r="AB2549">
        <v>0</v>
      </c>
      <c r="AC2549">
        <v>149.19399999999999</v>
      </c>
      <c r="AD2549">
        <v>0</v>
      </c>
      <c r="AE2549">
        <v>0</v>
      </c>
      <c r="AF2549">
        <v>257.11862000000002</v>
      </c>
    </row>
    <row r="2550" spans="1:32" x14ac:dyDescent="0.3">
      <c r="A2550">
        <v>2803446</v>
      </c>
      <c r="B2550">
        <v>1</v>
      </c>
      <c r="C2550" t="s">
        <v>82</v>
      </c>
      <c r="D2550" t="s">
        <v>101</v>
      </c>
      <c r="E2550" t="s">
        <v>9472</v>
      </c>
      <c r="F2550" t="s">
        <v>9473</v>
      </c>
      <c r="G2550" t="s">
        <v>31545</v>
      </c>
      <c r="H2550" t="s">
        <v>648</v>
      </c>
      <c r="I2550" t="s">
        <v>79</v>
      </c>
      <c r="J2550" t="s">
        <v>135</v>
      </c>
      <c r="K2550" t="s">
        <v>22</v>
      </c>
      <c r="L2550" t="s">
        <v>186</v>
      </c>
      <c r="M2550" t="s">
        <v>9474</v>
      </c>
      <c r="N2550" t="s">
        <v>9475</v>
      </c>
      <c r="O2550">
        <v>2.0733333333333333</v>
      </c>
      <c r="P2550">
        <v>19</v>
      </c>
      <c r="Q2550">
        <v>12509</v>
      </c>
      <c r="R2550">
        <v>38</v>
      </c>
      <c r="S2550">
        <v>298</v>
      </c>
      <c r="T2550">
        <v>27</v>
      </c>
      <c r="U2550">
        <v>1516</v>
      </c>
      <c r="V2550">
        <v>6</v>
      </c>
      <c r="W2550">
        <v>2</v>
      </c>
      <c r="X2550">
        <v>8.7314810000000005</v>
      </c>
      <c r="Y2550">
        <v>6320.7236000000003</v>
      </c>
      <c r="Z2550">
        <v>88.472403999999997</v>
      </c>
      <c r="AA2550">
        <v>186.24940000000001</v>
      </c>
      <c r="AB2550">
        <v>952.18320000000006</v>
      </c>
      <c r="AC2550">
        <v>2248.442</v>
      </c>
      <c r="AD2550">
        <v>1807.5990999999999</v>
      </c>
      <c r="AE2550">
        <v>6.8544836</v>
      </c>
      <c r="AF2550">
        <v>11619.255999999999</v>
      </c>
    </row>
    <row r="2551" spans="1:32" x14ac:dyDescent="0.3">
      <c r="A2551">
        <v>2803068</v>
      </c>
      <c r="B2551">
        <v>1</v>
      </c>
      <c r="C2551" t="s">
        <v>82</v>
      </c>
      <c r="D2551" t="s">
        <v>104</v>
      </c>
      <c r="E2551" t="s">
        <v>2599</v>
      </c>
      <c r="F2551" t="s">
        <v>2600</v>
      </c>
      <c r="G2551" t="s">
        <v>31546</v>
      </c>
      <c r="H2551" t="s">
        <v>223</v>
      </c>
      <c r="I2551" t="s">
        <v>78</v>
      </c>
      <c r="J2551" t="s">
        <v>135</v>
      </c>
      <c r="K2551" t="s">
        <v>22</v>
      </c>
      <c r="L2551" t="s">
        <v>136</v>
      </c>
      <c r="M2551" t="s">
        <v>9476</v>
      </c>
      <c r="N2551" t="s">
        <v>9477</v>
      </c>
      <c r="O2551">
        <v>1.61</v>
      </c>
      <c r="P2551">
        <v>0</v>
      </c>
      <c r="Q2551">
        <v>44</v>
      </c>
      <c r="R2551">
        <v>0</v>
      </c>
      <c r="S2551">
        <v>0</v>
      </c>
      <c r="T2551">
        <v>0</v>
      </c>
      <c r="U2551">
        <v>6</v>
      </c>
      <c r="V2551">
        <v>0</v>
      </c>
      <c r="W2551">
        <v>0</v>
      </c>
      <c r="X2551">
        <v>0</v>
      </c>
      <c r="Y2551">
        <v>18.617007999999998</v>
      </c>
      <c r="Z2551">
        <v>0</v>
      </c>
      <c r="AA2551">
        <v>0</v>
      </c>
      <c r="AB2551">
        <v>0</v>
      </c>
      <c r="AC2551">
        <v>1.5146415</v>
      </c>
      <c r="AD2551">
        <v>0</v>
      </c>
      <c r="AE2551">
        <v>0</v>
      </c>
      <c r="AF2551">
        <v>20.13165</v>
      </c>
    </row>
    <row r="2552" spans="1:32" x14ac:dyDescent="0.3">
      <c r="A2552">
        <v>2803067</v>
      </c>
      <c r="B2552">
        <v>1</v>
      </c>
      <c r="C2552" t="s">
        <v>83</v>
      </c>
      <c r="D2552" t="s">
        <v>127</v>
      </c>
      <c r="E2552" t="s">
        <v>8542</v>
      </c>
      <c r="F2552" t="s">
        <v>8543</v>
      </c>
      <c r="G2552" t="s">
        <v>31549</v>
      </c>
      <c r="H2552" t="s">
        <v>134</v>
      </c>
      <c r="I2552" t="s">
        <v>79</v>
      </c>
      <c r="J2552" t="s">
        <v>135</v>
      </c>
      <c r="K2552" t="s">
        <v>22</v>
      </c>
      <c r="L2552" t="s">
        <v>136</v>
      </c>
      <c r="M2552" t="s">
        <v>9478</v>
      </c>
      <c r="N2552" t="s">
        <v>9479</v>
      </c>
      <c r="O2552">
        <v>0.31805555555555554</v>
      </c>
      <c r="P2552">
        <v>0</v>
      </c>
      <c r="Q2552">
        <v>114</v>
      </c>
      <c r="R2552">
        <v>0</v>
      </c>
      <c r="S2552">
        <v>0</v>
      </c>
      <c r="T2552">
        <v>3</v>
      </c>
      <c r="U2552">
        <v>3</v>
      </c>
      <c r="V2552">
        <v>0</v>
      </c>
      <c r="W2552">
        <v>0</v>
      </c>
      <c r="X2552">
        <v>0</v>
      </c>
      <c r="Y2552">
        <v>3.4881000000000002</v>
      </c>
      <c r="Z2552">
        <v>0</v>
      </c>
      <c r="AA2552">
        <v>0</v>
      </c>
      <c r="AB2552">
        <v>1.5594546</v>
      </c>
      <c r="AC2552">
        <v>4.2030252999999997E-2</v>
      </c>
      <c r="AD2552">
        <v>0</v>
      </c>
      <c r="AE2552">
        <v>0</v>
      </c>
      <c r="AF2552">
        <v>5.0895849999999996</v>
      </c>
    </row>
    <row r="2553" spans="1:32" x14ac:dyDescent="0.3">
      <c r="A2553">
        <v>2803076</v>
      </c>
      <c r="B2553">
        <v>1</v>
      </c>
      <c r="C2553" t="s">
        <v>83</v>
      </c>
      <c r="D2553" t="s">
        <v>127</v>
      </c>
      <c r="E2553" t="s">
        <v>9480</v>
      </c>
      <c r="F2553" t="s">
        <v>9481</v>
      </c>
      <c r="G2553" t="s">
        <v>31549</v>
      </c>
      <c r="H2553" t="s">
        <v>1237</v>
      </c>
      <c r="I2553" t="s">
        <v>79</v>
      </c>
      <c r="J2553" t="s">
        <v>135</v>
      </c>
      <c r="K2553" t="s">
        <v>22</v>
      </c>
      <c r="L2553" t="s">
        <v>136</v>
      </c>
      <c r="M2553" t="s">
        <v>9482</v>
      </c>
      <c r="N2553" t="s">
        <v>9483</v>
      </c>
      <c r="O2553">
        <v>4.1752777777777776</v>
      </c>
      <c r="P2553">
        <v>0</v>
      </c>
      <c r="Q2553">
        <v>138</v>
      </c>
      <c r="R2553">
        <v>0</v>
      </c>
      <c r="S2553">
        <v>0</v>
      </c>
      <c r="T2553">
        <v>14</v>
      </c>
      <c r="U2553">
        <v>12</v>
      </c>
      <c r="V2553">
        <v>1</v>
      </c>
      <c r="W2553">
        <v>0</v>
      </c>
      <c r="X2553">
        <v>0</v>
      </c>
      <c r="Y2553">
        <v>48.195619999999998</v>
      </c>
      <c r="Z2553">
        <v>0</v>
      </c>
      <c r="AA2553">
        <v>0</v>
      </c>
      <c r="AB2553">
        <v>30.445640000000001</v>
      </c>
      <c r="AC2553">
        <v>17.327325999999999</v>
      </c>
      <c r="AD2553">
        <v>0</v>
      </c>
      <c r="AE2553">
        <v>0</v>
      </c>
      <c r="AF2553">
        <v>95.968590000000006</v>
      </c>
    </row>
    <row r="2554" spans="1:32" x14ac:dyDescent="0.3">
      <c r="A2554">
        <v>2803097</v>
      </c>
      <c r="B2554">
        <v>1</v>
      </c>
      <c r="C2554" t="s">
        <v>83</v>
      </c>
      <c r="D2554" t="s">
        <v>123</v>
      </c>
      <c r="E2554" t="s">
        <v>9484</v>
      </c>
      <c r="F2554" t="s">
        <v>9485</v>
      </c>
      <c r="G2554" t="s">
        <v>31546</v>
      </c>
      <c r="H2554" t="s">
        <v>223</v>
      </c>
      <c r="I2554" t="s">
        <v>78</v>
      </c>
      <c r="J2554" t="s">
        <v>135</v>
      </c>
      <c r="K2554" t="s">
        <v>22</v>
      </c>
      <c r="L2554" t="s">
        <v>136</v>
      </c>
      <c r="M2554" t="s">
        <v>9486</v>
      </c>
      <c r="N2554" t="s">
        <v>9487</v>
      </c>
      <c r="O2554">
        <v>0.37972222222222224</v>
      </c>
      <c r="P2554">
        <v>0</v>
      </c>
      <c r="Q2554">
        <v>269</v>
      </c>
      <c r="R2554">
        <v>0</v>
      </c>
      <c r="S2554">
        <v>0</v>
      </c>
      <c r="T2554">
        <v>0</v>
      </c>
      <c r="U2554">
        <v>16</v>
      </c>
      <c r="V2554">
        <v>0</v>
      </c>
      <c r="W2554">
        <v>0</v>
      </c>
      <c r="X2554">
        <v>0</v>
      </c>
      <c r="Y2554">
        <v>19.849865000000001</v>
      </c>
      <c r="Z2554">
        <v>0</v>
      </c>
      <c r="AA2554">
        <v>0</v>
      </c>
      <c r="AB2554">
        <v>0</v>
      </c>
      <c r="AC2554">
        <v>3.4414929999999999</v>
      </c>
      <c r="AD2554">
        <v>0</v>
      </c>
      <c r="AE2554">
        <v>0</v>
      </c>
      <c r="AF2554">
        <v>23.291359</v>
      </c>
    </row>
    <row r="2555" spans="1:32" x14ac:dyDescent="0.3">
      <c r="A2555">
        <v>2803019</v>
      </c>
      <c r="B2555">
        <v>1</v>
      </c>
      <c r="C2555" t="s">
        <v>83</v>
      </c>
      <c r="D2555" t="s">
        <v>128</v>
      </c>
      <c r="E2555" t="s">
        <v>9488</v>
      </c>
      <c r="F2555" t="s">
        <v>9489</v>
      </c>
      <c r="G2555" t="s">
        <v>31548</v>
      </c>
      <c r="H2555" t="s">
        <v>893</v>
      </c>
      <c r="I2555" t="s">
        <v>78</v>
      </c>
      <c r="J2555" t="s">
        <v>135</v>
      </c>
      <c r="K2555" t="s">
        <v>22</v>
      </c>
      <c r="L2555" t="s">
        <v>136</v>
      </c>
      <c r="M2555" t="s">
        <v>9490</v>
      </c>
      <c r="N2555" t="s">
        <v>9491</v>
      </c>
      <c r="O2555">
        <v>0.88277777777777777</v>
      </c>
      <c r="P2555">
        <v>0</v>
      </c>
      <c r="Q2555">
        <v>11</v>
      </c>
      <c r="R2555">
        <v>0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0</v>
      </c>
      <c r="Y2555">
        <v>2.8071864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2.8071864</v>
      </c>
    </row>
    <row r="2556" spans="1:32" x14ac:dyDescent="0.3">
      <c r="A2556">
        <v>2803039</v>
      </c>
      <c r="B2556">
        <v>1</v>
      </c>
      <c r="C2556" t="s">
        <v>82</v>
      </c>
      <c r="D2556" t="s">
        <v>104</v>
      </c>
      <c r="E2556" t="s">
        <v>9492</v>
      </c>
      <c r="F2556" t="s">
        <v>9493</v>
      </c>
      <c r="G2556" t="s">
        <v>31548</v>
      </c>
      <c r="H2556" t="s">
        <v>893</v>
      </c>
      <c r="I2556" t="s">
        <v>78</v>
      </c>
      <c r="J2556" t="s">
        <v>135</v>
      </c>
      <c r="K2556" t="s">
        <v>22</v>
      </c>
      <c r="L2556" t="s">
        <v>136</v>
      </c>
      <c r="M2556" t="s">
        <v>9494</v>
      </c>
      <c r="N2556" t="s">
        <v>9495</v>
      </c>
      <c r="O2556">
        <v>1.8125</v>
      </c>
      <c r="P2556">
        <v>0</v>
      </c>
      <c r="Q2556">
        <v>1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1.0261712999999999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1.0261712999999999</v>
      </c>
    </row>
    <row r="2557" spans="1:32" x14ac:dyDescent="0.3">
      <c r="A2557">
        <v>2802749</v>
      </c>
      <c r="B2557">
        <v>1</v>
      </c>
      <c r="C2557" t="s">
        <v>83</v>
      </c>
      <c r="D2557" t="s">
        <v>125</v>
      </c>
      <c r="E2557" t="s">
        <v>9496</v>
      </c>
      <c r="F2557" t="s">
        <v>9497</v>
      </c>
      <c r="G2557" t="s">
        <v>31551</v>
      </c>
      <c r="H2557" t="s">
        <v>624</v>
      </c>
      <c r="I2557" t="s">
        <v>79</v>
      </c>
      <c r="J2557" t="s">
        <v>135</v>
      </c>
      <c r="K2557" t="s">
        <v>22</v>
      </c>
      <c r="L2557" t="s">
        <v>136</v>
      </c>
      <c r="M2557" t="s">
        <v>9498</v>
      </c>
      <c r="N2557" t="s">
        <v>9499</v>
      </c>
      <c r="O2557">
        <v>0.3913888888888889</v>
      </c>
      <c r="P2557">
        <v>1</v>
      </c>
      <c r="Q2557">
        <v>408</v>
      </c>
      <c r="R2557">
        <v>33</v>
      </c>
      <c r="S2557">
        <v>24</v>
      </c>
      <c r="T2557">
        <v>2</v>
      </c>
      <c r="U2557">
        <v>39</v>
      </c>
      <c r="V2557">
        <v>0</v>
      </c>
      <c r="W2557">
        <v>0</v>
      </c>
      <c r="X2557">
        <v>3.0271652999999999E-2</v>
      </c>
      <c r="Y2557">
        <v>29.119668999999998</v>
      </c>
      <c r="Z2557">
        <v>3.2526695999999999</v>
      </c>
      <c r="AA2557">
        <v>1.455633</v>
      </c>
      <c r="AB2557">
        <v>4.6493929999999999</v>
      </c>
      <c r="AC2557">
        <v>6.3747163000000002</v>
      </c>
      <c r="AD2557">
        <v>0</v>
      </c>
      <c r="AE2557">
        <v>0</v>
      </c>
      <c r="AF2557">
        <v>44.882354999999997</v>
      </c>
    </row>
    <row r="2558" spans="1:32" x14ac:dyDescent="0.3">
      <c r="A2558">
        <v>2802746</v>
      </c>
      <c r="B2558">
        <v>1</v>
      </c>
      <c r="C2558" t="s">
        <v>82</v>
      </c>
      <c r="D2558" t="s">
        <v>94</v>
      </c>
      <c r="E2558" t="s">
        <v>9500</v>
      </c>
      <c r="F2558" t="s">
        <v>9501</v>
      </c>
      <c r="G2558" t="s">
        <v>31545</v>
      </c>
      <c r="H2558" t="s">
        <v>648</v>
      </c>
      <c r="I2558" t="s">
        <v>79</v>
      </c>
      <c r="J2558" t="s">
        <v>135</v>
      </c>
      <c r="K2558" t="s">
        <v>22</v>
      </c>
      <c r="L2558" t="s">
        <v>186</v>
      </c>
      <c r="M2558" t="s">
        <v>9502</v>
      </c>
      <c r="N2558" t="s">
        <v>9503</v>
      </c>
      <c r="O2558">
        <v>4.424722222222222</v>
      </c>
      <c r="P2558">
        <v>9</v>
      </c>
      <c r="Q2558">
        <v>9877</v>
      </c>
      <c r="R2558">
        <v>22</v>
      </c>
      <c r="S2558">
        <v>96</v>
      </c>
      <c r="T2558">
        <v>27</v>
      </c>
      <c r="U2558">
        <v>611</v>
      </c>
      <c r="V2558">
        <v>0</v>
      </c>
      <c r="W2558">
        <v>12</v>
      </c>
      <c r="X2558">
        <v>212.22192000000001</v>
      </c>
      <c r="Y2558">
        <v>4611.1859999999997</v>
      </c>
      <c r="Z2558">
        <v>44.522137000000001</v>
      </c>
      <c r="AA2558">
        <v>146.15797000000001</v>
      </c>
      <c r="AB2558">
        <v>1185.9856</v>
      </c>
      <c r="AC2558">
        <v>2432.1415999999999</v>
      </c>
      <c r="AD2558">
        <v>0</v>
      </c>
      <c r="AE2558">
        <v>54.548447000000003</v>
      </c>
      <c r="AF2558">
        <v>8686.7639999999992</v>
      </c>
    </row>
    <row r="2559" spans="1:32" x14ac:dyDescent="0.3">
      <c r="A2559">
        <v>2802410</v>
      </c>
      <c r="B2559">
        <v>2</v>
      </c>
      <c r="C2559" t="s">
        <v>82</v>
      </c>
      <c r="D2559" t="s">
        <v>108</v>
      </c>
      <c r="E2559" t="s">
        <v>9504</v>
      </c>
      <c r="F2559" t="s">
        <v>9505</v>
      </c>
      <c r="G2559" t="s">
        <v>31552</v>
      </c>
      <c r="H2559" t="s">
        <v>223</v>
      </c>
      <c r="I2559" t="s">
        <v>78</v>
      </c>
      <c r="J2559" t="s">
        <v>135</v>
      </c>
      <c r="K2559" t="s">
        <v>22</v>
      </c>
      <c r="L2559" t="s">
        <v>136</v>
      </c>
      <c r="M2559" t="s">
        <v>7996</v>
      </c>
      <c r="N2559" t="s">
        <v>9506</v>
      </c>
      <c r="O2559">
        <v>9.5277777777777781E-2</v>
      </c>
      <c r="P2559">
        <v>0</v>
      </c>
      <c r="Q2559">
        <v>163</v>
      </c>
      <c r="R2559">
        <v>0</v>
      </c>
      <c r="S2559">
        <v>21</v>
      </c>
      <c r="T2559">
        <v>0</v>
      </c>
      <c r="U2559">
        <v>27</v>
      </c>
      <c r="V2559">
        <v>0</v>
      </c>
      <c r="W2559">
        <v>0</v>
      </c>
      <c r="X2559">
        <v>0</v>
      </c>
      <c r="Y2559">
        <v>4.1841869999999997</v>
      </c>
      <c r="Z2559">
        <v>0</v>
      </c>
      <c r="AA2559">
        <v>1.8241822999999999</v>
      </c>
      <c r="AB2559">
        <v>0</v>
      </c>
      <c r="AC2559">
        <v>0.93651280000000003</v>
      </c>
      <c r="AD2559">
        <v>0</v>
      </c>
      <c r="AE2559">
        <v>0</v>
      </c>
      <c r="AF2559">
        <v>6.9448819999999998</v>
      </c>
    </row>
    <row r="2560" spans="1:32" x14ac:dyDescent="0.3">
      <c r="A2560">
        <v>2802508</v>
      </c>
      <c r="B2560">
        <v>1</v>
      </c>
      <c r="C2560" t="s">
        <v>82</v>
      </c>
      <c r="D2560" t="s">
        <v>100</v>
      </c>
      <c r="E2560" t="s">
        <v>9507</v>
      </c>
      <c r="F2560" t="s">
        <v>9508</v>
      </c>
      <c r="G2560" t="s">
        <v>31552</v>
      </c>
      <c r="H2560" t="s">
        <v>643</v>
      </c>
      <c r="I2560" t="s">
        <v>78</v>
      </c>
      <c r="J2560" t="s">
        <v>135</v>
      </c>
      <c r="K2560" t="s">
        <v>22</v>
      </c>
      <c r="L2560" t="s">
        <v>186</v>
      </c>
      <c r="M2560" t="s">
        <v>9509</v>
      </c>
      <c r="N2560" t="s">
        <v>9510</v>
      </c>
      <c r="O2560">
        <v>3.8172222222222221</v>
      </c>
      <c r="P2560">
        <v>0</v>
      </c>
      <c r="Q2560">
        <v>412</v>
      </c>
      <c r="R2560">
        <v>0</v>
      </c>
      <c r="S2560">
        <v>0</v>
      </c>
      <c r="T2560">
        <v>0</v>
      </c>
      <c r="U2560">
        <v>41</v>
      </c>
      <c r="V2560">
        <v>0</v>
      </c>
      <c r="W2560">
        <v>0</v>
      </c>
      <c r="X2560">
        <v>0</v>
      </c>
      <c r="Y2560">
        <v>406.85077000000001</v>
      </c>
      <c r="Z2560">
        <v>0</v>
      </c>
      <c r="AA2560">
        <v>0</v>
      </c>
      <c r="AB2560">
        <v>0</v>
      </c>
      <c r="AC2560">
        <v>228.50917000000001</v>
      </c>
      <c r="AD2560">
        <v>0</v>
      </c>
      <c r="AE2560">
        <v>0</v>
      </c>
      <c r="AF2560">
        <v>635.35990000000004</v>
      </c>
    </row>
    <row r="2561" spans="1:32" x14ac:dyDescent="0.3">
      <c r="A2561">
        <v>2802451</v>
      </c>
      <c r="B2561">
        <v>1</v>
      </c>
      <c r="C2561" t="s">
        <v>82</v>
      </c>
      <c r="D2561" t="s">
        <v>87</v>
      </c>
      <c r="E2561" t="s">
        <v>9511</v>
      </c>
      <c r="F2561" t="s">
        <v>9512</v>
      </c>
      <c r="G2561" t="s">
        <v>31548</v>
      </c>
      <c r="H2561" t="s">
        <v>333</v>
      </c>
      <c r="I2561" t="s">
        <v>78</v>
      </c>
      <c r="J2561" t="s">
        <v>135</v>
      </c>
      <c r="K2561" t="s">
        <v>22</v>
      </c>
      <c r="L2561" t="s">
        <v>136</v>
      </c>
      <c r="M2561" t="s">
        <v>9513</v>
      </c>
      <c r="N2561" t="s">
        <v>9514</v>
      </c>
      <c r="O2561">
        <v>3.6188888888888888</v>
      </c>
      <c r="P2561">
        <v>0</v>
      </c>
      <c r="Q2561">
        <v>1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0.13629240000000001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0.13629240000000001</v>
      </c>
    </row>
    <row r="2562" spans="1:32" x14ac:dyDescent="0.3">
      <c r="A2562">
        <v>2802471</v>
      </c>
      <c r="B2562">
        <v>1</v>
      </c>
      <c r="C2562" t="s">
        <v>82</v>
      </c>
      <c r="D2562" t="s">
        <v>92</v>
      </c>
      <c r="E2562" t="s">
        <v>9515</v>
      </c>
      <c r="F2562" t="s">
        <v>9516</v>
      </c>
      <c r="G2562" t="s">
        <v>31546</v>
      </c>
      <c r="H2562" t="s">
        <v>1297</v>
      </c>
      <c r="I2562" t="s">
        <v>78</v>
      </c>
      <c r="J2562" t="s">
        <v>135</v>
      </c>
      <c r="K2562" t="s">
        <v>22</v>
      </c>
      <c r="L2562" t="s">
        <v>136</v>
      </c>
      <c r="M2562" t="s">
        <v>9517</v>
      </c>
      <c r="N2562" t="s">
        <v>9518</v>
      </c>
      <c r="O2562">
        <v>5.625</v>
      </c>
      <c r="P2562">
        <v>0</v>
      </c>
      <c r="Q2562">
        <v>51</v>
      </c>
      <c r="R2562">
        <v>0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0</v>
      </c>
      <c r="Y2562">
        <v>23.372005000000001</v>
      </c>
      <c r="Z2562">
        <v>0</v>
      </c>
      <c r="AA2562">
        <v>0</v>
      </c>
      <c r="AB2562">
        <v>0</v>
      </c>
      <c r="AC2562">
        <v>7.8834004000000002</v>
      </c>
      <c r="AD2562">
        <v>0</v>
      </c>
      <c r="AE2562">
        <v>0</v>
      </c>
      <c r="AF2562">
        <v>31.255405</v>
      </c>
    </row>
    <row r="2563" spans="1:32" x14ac:dyDescent="0.3">
      <c r="A2563">
        <v>2802232</v>
      </c>
      <c r="B2563">
        <v>1</v>
      </c>
      <c r="C2563" t="s">
        <v>83</v>
      </c>
      <c r="D2563" t="s">
        <v>118</v>
      </c>
      <c r="E2563" t="s">
        <v>9519</v>
      </c>
      <c r="F2563" t="s">
        <v>9520</v>
      </c>
      <c r="G2563" t="s">
        <v>31548</v>
      </c>
      <c r="H2563" t="s">
        <v>333</v>
      </c>
      <c r="I2563" t="s">
        <v>78</v>
      </c>
      <c r="J2563" t="s">
        <v>135</v>
      </c>
      <c r="K2563" t="s">
        <v>22</v>
      </c>
      <c r="L2563" t="s">
        <v>136</v>
      </c>
      <c r="M2563" t="s">
        <v>9521</v>
      </c>
      <c r="N2563" t="s">
        <v>9522</v>
      </c>
      <c r="O2563">
        <v>1.1366666666666667</v>
      </c>
      <c r="P2563">
        <v>0</v>
      </c>
      <c r="Q2563">
        <v>1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2.0191385999999999E-2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2.0191385999999999E-2</v>
      </c>
    </row>
    <row r="2564" spans="1:32" x14ac:dyDescent="0.3">
      <c r="A2564">
        <v>2802206</v>
      </c>
      <c r="B2564">
        <v>1</v>
      </c>
      <c r="C2564" t="s">
        <v>82</v>
      </c>
      <c r="D2564" t="s">
        <v>104</v>
      </c>
      <c r="E2564" t="s">
        <v>9523</v>
      </c>
      <c r="F2564" t="s">
        <v>9524</v>
      </c>
      <c r="G2564" t="s">
        <v>31546</v>
      </c>
      <c r="H2564" t="s">
        <v>223</v>
      </c>
      <c r="I2564" t="s">
        <v>78</v>
      </c>
      <c r="J2564" t="s">
        <v>135</v>
      </c>
      <c r="K2564" t="s">
        <v>22</v>
      </c>
      <c r="L2564" t="s">
        <v>136</v>
      </c>
      <c r="M2564" t="s">
        <v>9525</v>
      </c>
      <c r="N2564" t="s">
        <v>9526</v>
      </c>
      <c r="O2564">
        <v>1.0883333333333334</v>
      </c>
      <c r="P2564">
        <v>0</v>
      </c>
      <c r="Q2564">
        <v>116</v>
      </c>
      <c r="R2564">
        <v>0</v>
      </c>
      <c r="S2564">
        <v>0</v>
      </c>
      <c r="T2564">
        <v>0</v>
      </c>
      <c r="U2564">
        <v>6</v>
      </c>
      <c r="V2564">
        <v>0</v>
      </c>
      <c r="W2564">
        <v>0</v>
      </c>
      <c r="X2564">
        <v>0</v>
      </c>
      <c r="Y2564">
        <v>38.824420000000003</v>
      </c>
      <c r="Z2564">
        <v>0</v>
      </c>
      <c r="AA2564">
        <v>0</v>
      </c>
      <c r="AB2564">
        <v>0</v>
      </c>
      <c r="AC2564">
        <v>1.9677359000000001</v>
      </c>
      <c r="AD2564">
        <v>0</v>
      </c>
      <c r="AE2564">
        <v>0</v>
      </c>
      <c r="AF2564">
        <v>40.792155999999999</v>
      </c>
    </row>
    <row r="2565" spans="1:32" x14ac:dyDescent="0.3">
      <c r="A2565">
        <v>2802094</v>
      </c>
      <c r="B2565">
        <v>1</v>
      </c>
      <c r="C2565" t="s">
        <v>82</v>
      </c>
      <c r="D2565" t="s">
        <v>94</v>
      </c>
      <c r="E2565" t="s">
        <v>9527</v>
      </c>
      <c r="F2565" t="s">
        <v>9528</v>
      </c>
      <c r="G2565" t="s">
        <v>31548</v>
      </c>
      <c r="H2565" t="s">
        <v>893</v>
      </c>
      <c r="I2565" t="s">
        <v>78</v>
      </c>
      <c r="J2565" t="s">
        <v>135</v>
      </c>
      <c r="K2565" t="s">
        <v>22</v>
      </c>
      <c r="L2565" t="s">
        <v>136</v>
      </c>
      <c r="M2565" t="s">
        <v>9529</v>
      </c>
      <c r="N2565" t="s">
        <v>9530</v>
      </c>
      <c r="O2565">
        <v>3.3972222222222221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6.2616803999999997E-5</v>
      </c>
      <c r="AD2565">
        <v>0</v>
      </c>
      <c r="AE2565">
        <v>0</v>
      </c>
      <c r="AF2565">
        <v>6.2616803999999997E-5</v>
      </c>
    </row>
    <row r="2566" spans="1:32" x14ac:dyDescent="0.3">
      <c r="A2566">
        <v>2802101</v>
      </c>
      <c r="B2566">
        <v>1</v>
      </c>
      <c r="C2566" t="s">
        <v>82</v>
      </c>
      <c r="D2566" t="s">
        <v>104</v>
      </c>
      <c r="E2566" t="s">
        <v>9531</v>
      </c>
      <c r="F2566" t="s">
        <v>9532</v>
      </c>
      <c r="G2566" t="s">
        <v>31552</v>
      </c>
      <c r="H2566" t="s">
        <v>145</v>
      </c>
      <c r="I2566" t="s">
        <v>78</v>
      </c>
      <c r="J2566" t="s">
        <v>135</v>
      </c>
      <c r="K2566" t="s">
        <v>22</v>
      </c>
      <c r="L2566" t="s">
        <v>136</v>
      </c>
      <c r="M2566" t="s">
        <v>9533</v>
      </c>
      <c r="N2566" t="s">
        <v>9534</v>
      </c>
      <c r="O2566">
        <v>0.28583333333333333</v>
      </c>
      <c r="P2566">
        <v>0</v>
      </c>
      <c r="Q2566">
        <v>343</v>
      </c>
      <c r="R2566">
        <v>0</v>
      </c>
      <c r="S2566">
        <v>0</v>
      </c>
      <c r="T2566">
        <v>0</v>
      </c>
      <c r="U2566">
        <v>73</v>
      </c>
      <c r="V2566">
        <v>0</v>
      </c>
      <c r="W2566">
        <v>0</v>
      </c>
      <c r="X2566">
        <v>0</v>
      </c>
      <c r="Y2566">
        <v>39.727220000000003</v>
      </c>
      <c r="Z2566">
        <v>0</v>
      </c>
      <c r="AA2566">
        <v>0</v>
      </c>
      <c r="AB2566">
        <v>0</v>
      </c>
      <c r="AC2566">
        <v>25.673079000000001</v>
      </c>
      <c r="AD2566">
        <v>0</v>
      </c>
      <c r="AE2566">
        <v>0</v>
      </c>
      <c r="AF2566">
        <v>65.400300000000001</v>
      </c>
    </row>
    <row r="2567" spans="1:32" x14ac:dyDescent="0.3">
      <c r="A2567">
        <v>2802081</v>
      </c>
      <c r="B2567">
        <v>1</v>
      </c>
      <c r="C2567" t="s">
        <v>83</v>
      </c>
      <c r="D2567" t="s">
        <v>119</v>
      </c>
      <c r="E2567" t="s">
        <v>9535</v>
      </c>
      <c r="F2567" t="s">
        <v>9536</v>
      </c>
      <c r="G2567" t="s">
        <v>31551</v>
      </c>
      <c r="H2567" t="s">
        <v>672</v>
      </c>
      <c r="I2567" t="s">
        <v>79</v>
      </c>
      <c r="J2567" t="s">
        <v>135</v>
      </c>
      <c r="K2567" t="s">
        <v>22</v>
      </c>
      <c r="L2567" t="s">
        <v>136</v>
      </c>
      <c r="M2567" t="s">
        <v>9537</v>
      </c>
      <c r="N2567" t="s">
        <v>9538</v>
      </c>
      <c r="O2567">
        <v>3.6244444444444444</v>
      </c>
      <c r="P2567">
        <v>0</v>
      </c>
      <c r="Q2567">
        <v>316</v>
      </c>
      <c r="R2567">
        <v>0</v>
      </c>
      <c r="S2567">
        <v>11</v>
      </c>
      <c r="T2567">
        <v>0</v>
      </c>
      <c r="U2567">
        <v>15</v>
      </c>
      <c r="V2567">
        <v>0</v>
      </c>
      <c r="W2567">
        <v>0</v>
      </c>
      <c r="X2567">
        <v>0</v>
      </c>
      <c r="Y2567">
        <v>94.003540000000001</v>
      </c>
      <c r="Z2567">
        <v>0</v>
      </c>
      <c r="AA2567">
        <v>13.386835</v>
      </c>
      <c r="AB2567">
        <v>0</v>
      </c>
      <c r="AC2567">
        <v>14.437211</v>
      </c>
      <c r="AD2567">
        <v>0</v>
      </c>
      <c r="AE2567">
        <v>0</v>
      </c>
      <c r="AF2567">
        <v>121.82759</v>
      </c>
    </row>
    <row r="2568" spans="1:32" x14ac:dyDescent="0.3">
      <c r="A2568">
        <v>2801976</v>
      </c>
      <c r="B2568">
        <v>1</v>
      </c>
      <c r="C2568" t="s">
        <v>82</v>
      </c>
      <c r="D2568" t="s">
        <v>113</v>
      </c>
      <c r="E2568" t="s">
        <v>9539</v>
      </c>
      <c r="F2568" t="s">
        <v>9540</v>
      </c>
      <c r="G2568" t="s">
        <v>31546</v>
      </c>
      <c r="H2568" t="s">
        <v>223</v>
      </c>
      <c r="I2568" t="s">
        <v>78</v>
      </c>
      <c r="J2568" t="s">
        <v>135</v>
      </c>
      <c r="K2568" t="s">
        <v>22</v>
      </c>
      <c r="L2568" t="s">
        <v>136</v>
      </c>
      <c r="M2568" t="s">
        <v>9541</v>
      </c>
      <c r="N2568" t="s">
        <v>9542</v>
      </c>
      <c r="O2568">
        <v>0.48694444444444446</v>
      </c>
      <c r="P2568">
        <v>0</v>
      </c>
      <c r="Q2568">
        <v>47</v>
      </c>
      <c r="R2568">
        <v>0</v>
      </c>
      <c r="S2568">
        <v>0</v>
      </c>
      <c r="T2568">
        <v>0</v>
      </c>
      <c r="U2568">
        <v>10</v>
      </c>
      <c r="V2568">
        <v>0</v>
      </c>
      <c r="W2568">
        <v>0</v>
      </c>
      <c r="X2568">
        <v>0</v>
      </c>
      <c r="Y2568">
        <v>8.2017900000000008</v>
      </c>
      <c r="Z2568">
        <v>0</v>
      </c>
      <c r="AA2568">
        <v>0</v>
      </c>
      <c r="AB2568">
        <v>0</v>
      </c>
      <c r="AC2568">
        <v>3.8828955000000001</v>
      </c>
      <c r="AD2568">
        <v>0</v>
      </c>
      <c r="AE2568">
        <v>0</v>
      </c>
      <c r="AF2568">
        <v>12.084685</v>
      </c>
    </row>
    <row r="2569" spans="1:32" x14ac:dyDescent="0.3">
      <c r="A2569">
        <v>2801839</v>
      </c>
      <c r="B2569">
        <v>2</v>
      </c>
      <c r="C2569" t="s">
        <v>83</v>
      </c>
      <c r="D2569" t="s">
        <v>117</v>
      </c>
      <c r="E2569" t="s">
        <v>6853</v>
      </c>
      <c r="F2569" t="s">
        <v>6854</v>
      </c>
      <c r="G2569" t="s">
        <v>31551</v>
      </c>
      <c r="H2569" t="s">
        <v>672</v>
      </c>
      <c r="I2569" t="s">
        <v>79</v>
      </c>
      <c r="J2569" t="s">
        <v>135</v>
      </c>
      <c r="K2569" t="s">
        <v>22</v>
      </c>
      <c r="L2569" t="s">
        <v>136</v>
      </c>
      <c r="M2569" t="s">
        <v>4280</v>
      </c>
      <c r="N2569" t="s">
        <v>9543</v>
      </c>
      <c r="O2569">
        <v>0.62138888888888888</v>
      </c>
      <c r="P2569">
        <v>2</v>
      </c>
      <c r="Q2569">
        <v>199</v>
      </c>
      <c r="R2569">
        <v>0</v>
      </c>
      <c r="S2569">
        <v>5</v>
      </c>
      <c r="T2569">
        <v>0</v>
      </c>
      <c r="U2569">
        <v>15</v>
      </c>
      <c r="V2569">
        <v>0</v>
      </c>
      <c r="W2569">
        <v>0</v>
      </c>
      <c r="X2569">
        <v>3.4560857</v>
      </c>
      <c r="Y2569">
        <v>9.7979299999999991</v>
      </c>
      <c r="Z2569">
        <v>0</v>
      </c>
      <c r="AA2569">
        <v>1.5917924999999999E-2</v>
      </c>
      <c r="AB2569">
        <v>0</v>
      </c>
      <c r="AC2569">
        <v>0.59700096000000002</v>
      </c>
      <c r="AD2569">
        <v>0</v>
      </c>
      <c r="AE2569">
        <v>0</v>
      </c>
      <c r="AF2569">
        <v>13.866935</v>
      </c>
    </row>
    <row r="2570" spans="1:32" x14ac:dyDescent="0.3">
      <c r="A2570">
        <v>2801913</v>
      </c>
      <c r="B2570">
        <v>1</v>
      </c>
      <c r="C2570" t="s">
        <v>83</v>
      </c>
      <c r="D2570" t="s">
        <v>115</v>
      </c>
      <c r="E2570" t="s">
        <v>9544</v>
      </c>
      <c r="F2570" t="s">
        <v>9545</v>
      </c>
      <c r="G2570" t="s">
        <v>31548</v>
      </c>
      <c r="H2570" t="s">
        <v>893</v>
      </c>
      <c r="I2570" t="s">
        <v>78</v>
      </c>
      <c r="J2570" t="s">
        <v>135</v>
      </c>
      <c r="K2570" t="s">
        <v>22</v>
      </c>
      <c r="L2570" t="s">
        <v>136</v>
      </c>
      <c r="M2570" t="s">
        <v>9546</v>
      </c>
      <c r="N2570" t="s">
        <v>9547</v>
      </c>
      <c r="O2570">
        <v>4.0622222222222222</v>
      </c>
      <c r="P2570">
        <v>0</v>
      </c>
      <c r="Q2570">
        <v>0</v>
      </c>
      <c r="R2570">
        <v>0</v>
      </c>
      <c r="S2570">
        <v>1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0.23016890000000001</v>
      </c>
      <c r="AB2570">
        <v>0</v>
      </c>
      <c r="AC2570">
        <v>0</v>
      </c>
      <c r="AD2570">
        <v>0</v>
      </c>
      <c r="AE2570">
        <v>0</v>
      </c>
      <c r="AF2570">
        <v>0.23016890000000001</v>
      </c>
    </row>
    <row r="2571" spans="1:32" x14ac:dyDescent="0.3">
      <c r="A2571">
        <v>2801921</v>
      </c>
      <c r="B2571">
        <v>1</v>
      </c>
      <c r="C2571" t="s">
        <v>82</v>
      </c>
      <c r="D2571" t="s">
        <v>105</v>
      </c>
      <c r="E2571" t="s">
        <v>9548</v>
      </c>
      <c r="F2571" t="s">
        <v>9549</v>
      </c>
      <c r="G2571" t="s">
        <v>31548</v>
      </c>
      <c r="H2571" t="s">
        <v>893</v>
      </c>
      <c r="I2571" t="s">
        <v>78</v>
      </c>
      <c r="J2571" t="s">
        <v>135</v>
      </c>
      <c r="K2571" t="s">
        <v>22</v>
      </c>
      <c r="L2571" t="s">
        <v>136</v>
      </c>
      <c r="M2571" t="s">
        <v>9550</v>
      </c>
      <c r="N2571" t="s">
        <v>9551</v>
      </c>
      <c r="O2571">
        <v>1.2524999999999999</v>
      </c>
      <c r="P2571">
        <v>0</v>
      </c>
      <c r="Q2571">
        <v>0</v>
      </c>
      <c r="R2571">
        <v>0</v>
      </c>
      <c r="S2571">
        <v>1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0.35612496999999999</v>
      </c>
      <c r="AB2571">
        <v>0</v>
      </c>
      <c r="AC2571">
        <v>0</v>
      </c>
      <c r="AD2571">
        <v>0</v>
      </c>
      <c r="AE2571">
        <v>0</v>
      </c>
      <c r="AF2571">
        <v>0.35612496999999999</v>
      </c>
    </row>
    <row r="2572" spans="1:32" x14ac:dyDescent="0.3">
      <c r="A2572">
        <v>2801932</v>
      </c>
      <c r="B2572">
        <v>1</v>
      </c>
      <c r="C2572" t="s">
        <v>82</v>
      </c>
      <c r="D2572" t="s">
        <v>91</v>
      </c>
      <c r="E2572" t="s">
        <v>9552</v>
      </c>
      <c r="F2572" t="s">
        <v>9553</v>
      </c>
      <c r="G2572" t="s">
        <v>31552</v>
      </c>
      <c r="H2572" t="s">
        <v>643</v>
      </c>
      <c r="I2572" t="s">
        <v>78</v>
      </c>
      <c r="J2572" t="s">
        <v>135</v>
      </c>
      <c r="K2572" t="s">
        <v>22</v>
      </c>
      <c r="L2572" t="s">
        <v>186</v>
      </c>
      <c r="M2572" t="s">
        <v>9554</v>
      </c>
      <c r="N2572" t="s">
        <v>9555</v>
      </c>
      <c r="O2572">
        <v>0.53694444444444445</v>
      </c>
      <c r="P2572">
        <v>0</v>
      </c>
      <c r="Q2572">
        <v>516</v>
      </c>
      <c r="R2572">
        <v>0</v>
      </c>
      <c r="S2572">
        <v>0</v>
      </c>
      <c r="T2572">
        <v>0</v>
      </c>
      <c r="U2572">
        <v>16</v>
      </c>
      <c r="V2572">
        <v>0</v>
      </c>
      <c r="W2572">
        <v>0</v>
      </c>
      <c r="X2572">
        <v>0</v>
      </c>
      <c r="Y2572">
        <v>74.182599999999994</v>
      </c>
      <c r="Z2572">
        <v>0</v>
      </c>
      <c r="AA2572">
        <v>0</v>
      </c>
      <c r="AB2572">
        <v>0</v>
      </c>
      <c r="AC2572">
        <v>18.614235000000001</v>
      </c>
      <c r="AD2572">
        <v>0</v>
      </c>
      <c r="AE2572">
        <v>0</v>
      </c>
      <c r="AF2572">
        <v>92.796840000000003</v>
      </c>
    </row>
    <row r="2573" spans="1:32" x14ac:dyDescent="0.3">
      <c r="A2573">
        <v>2801897</v>
      </c>
      <c r="B2573">
        <v>1</v>
      </c>
      <c r="C2573" t="s">
        <v>82</v>
      </c>
      <c r="D2573" t="s">
        <v>84</v>
      </c>
      <c r="E2573" t="s">
        <v>5448</v>
      </c>
      <c r="F2573" t="s">
        <v>5449</v>
      </c>
      <c r="G2573" t="s">
        <v>31545</v>
      </c>
      <c r="H2573" t="s">
        <v>134</v>
      </c>
      <c r="I2573" t="s">
        <v>79</v>
      </c>
      <c r="J2573" t="s">
        <v>135</v>
      </c>
      <c r="K2573" t="s">
        <v>22</v>
      </c>
      <c r="L2573" t="s">
        <v>136</v>
      </c>
      <c r="M2573" t="s">
        <v>9556</v>
      </c>
      <c r="N2573" t="s">
        <v>9557</v>
      </c>
      <c r="O2573">
        <v>1.5055555555555555</v>
      </c>
      <c r="P2573">
        <v>5</v>
      </c>
      <c r="Q2573">
        <v>779</v>
      </c>
      <c r="R2573">
        <v>25</v>
      </c>
      <c r="S2573">
        <v>14</v>
      </c>
      <c r="T2573">
        <v>34</v>
      </c>
      <c r="U2573">
        <v>57</v>
      </c>
      <c r="V2573">
        <v>0</v>
      </c>
      <c r="W2573">
        <v>0</v>
      </c>
      <c r="X2573">
        <v>10.123023</v>
      </c>
      <c r="Y2573">
        <v>314.15120000000002</v>
      </c>
      <c r="Z2573">
        <v>49.165709999999997</v>
      </c>
      <c r="AA2573">
        <v>8.0405820000000006</v>
      </c>
      <c r="AB2573">
        <v>1045.7008000000001</v>
      </c>
      <c r="AC2573">
        <v>101.20546</v>
      </c>
      <c r="AD2573">
        <v>0</v>
      </c>
      <c r="AE2573">
        <v>0</v>
      </c>
      <c r="AF2573">
        <v>1528.3867</v>
      </c>
    </row>
    <row r="2574" spans="1:32" x14ac:dyDescent="0.3">
      <c r="A2574">
        <v>2801927</v>
      </c>
      <c r="B2574">
        <v>1</v>
      </c>
      <c r="C2574" t="s">
        <v>83</v>
      </c>
      <c r="D2574" t="s">
        <v>124</v>
      </c>
      <c r="E2574" t="s">
        <v>9558</v>
      </c>
      <c r="F2574" t="s">
        <v>9559</v>
      </c>
      <c r="G2574" t="s">
        <v>31545</v>
      </c>
      <c r="H2574" t="s">
        <v>648</v>
      </c>
      <c r="I2574" t="s">
        <v>79</v>
      </c>
      <c r="J2574" t="s">
        <v>135</v>
      </c>
      <c r="K2574" t="s">
        <v>22</v>
      </c>
      <c r="L2574" t="s">
        <v>186</v>
      </c>
      <c r="M2574" t="s">
        <v>9560</v>
      </c>
      <c r="N2574" t="s">
        <v>9561</v>
      </c>
      <c r="O2574">
        <v>2.9933333333333332</v>
      </c>
      <c r="P2574">
        <v>4</v>
      </c>
      <c r="Q2574">
        <v>2669</v>
      </c>
      <c r="R2574">
        <v>144</v>
      </c>
      <c r="S2574">
        <v>334</v>
      </c>
      <c r="T2574">
        <v>6</v>
      </c>
      <c r="U2574">
        <v>193</v>
      </c>
      <c r="V2574">
        <v>0</v>
      </c>
      <c r="W2574">
        <v>0</v>
      </c>
      <c r="X2574">
        <v>102.08672</v>
      </c>
      <c r="Y2574">
        <v>1707.9938</v>
      </c>
      <c r="Z2574">
        <v>377.04964999999999</v>
      </c>
      <c r="AA2574">
        <v>613.75287000000003</v>
      </c>
      <c r="AB2574">
        <v>50.429020000000001</v>
      </c>
      <c r="AC2574">
        <v>306.48937999999998</v>
      </c>
      <c r="AD2574">
        <v>0</v>
      </c>
      <c r="AE2574">
        <v>0</v>
      </c>
      <c r="AF2574">
        <v>3157.8015</v>
      </c>
    </row>
    <row r="2575" spans="1:32" x14ac:dyDescent="0.3">
      <c r="A2575">
        <v>2801837</v>
      </c>
      <c r="B2575">
        <v>1</v>
      </c>
      <c r="C2575" t="s">
        <v>83</v>
      </c>
      <c r="D2575" t="s">
        <v>122</v>
      </c>
      <c r="E2575" t="s">
        <v>9562</v>
      </c>
      <c r="F2575" t="s">
        <v>9563</v>
      </c>
      <c r="G2575" t="s">
        <v>31548</v>
      </c>
      <c r="H2575" t="s">
        <v>333</v>
      </c>
      <c r="I2575" t="s">
        <v>78</v>
      </c>
      <c r="J2575" t="s">
        <v>135</v>
      </c>
      <c r="K2575" t="s">
        <v>22</v>
      </c>
      <c r="L2575" t="s">
        <v>136</v>
      </c>
      <c r="M2575" t="s">
        <v>9564</v>
      </c>
      <c r="N2575" t="s">
        <v>9565</v>
      </c>
      <c r="O2575">
        <v>1.9408333333333334</v>
      </c>
      <c r="P2575">
        <v>0</v>
      </c>
      <c r="Q2575">
        <v>2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0.15889851999999999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0.15889851999999999</v>
      </c>
    </row>
    <row r="2576" spans="1:32" x14ac:dyDescent="0.3">
      <c r="A2576">
        <v>2801814</v>
      </c>
      <c r="B2576">
        <v>1</v>
      </c>
      <c r="C2576" t="s">
        <v>83</v>
      </c>
      <c r="D2576" t="s">
        <v>123</v>
      </c>
      <c r="E2576" t="s">
        <v>9150</v>
      </c>
      <c r="F2576" t="s">
        <v>9151</v>
      </c>
      <c r="G2576" t="s">
        <v>31546</v>
      </c>
      <c r="H2576" t="s">
        <v>145</v>
      </c>
      <c r="I2576" t="s">
        <v>78</v>
      </c>
      <c r="J2576" t="s">
        <v>135</v>
      </c>
      <c r="K2576" t="s">
        <v>22</v>
      </c>
      <c r="L2576" t="s">
        <v>136</v>
      </c>
      <c r="M2576" t="s">
        <v>9566</v>
      </c>
      <c r="N2576" t="s">
        <v>9567</v>
      </c>
      <c r="O2576">
        <v>0.30611111111111111</v>
      </c>
      <c r="P2576">
        <v>0</v>
      </c>
      <c r="Q2576">
        <v>187</v>
      </c>
      <c r="R2576">
        <v>0</v>
      </c>
      <c r="S2576">
        <v>0</v>
      </c>
      <c r="T2576">
        <v>0</v>
      </c>
      <c r="U2576">
        <v>66</v>
      </c>
      <c r="V2576">
        <v>0</v>
      </c>
      <c r="W2576">
        <v>0</v>
      </c>
      <c r="X2576">
        <v>0</v>
      </c>
      <c r="Y2576">
        <v>15.453810000000001</v>
      </c>
      <c r="Z2576">
        <v>0</v>
      </c>
      <c r="AA2576">
        <v>0</v>
      </c>
      <c r="AB2576">
        <v>0</v>
      </c>
      <c r="AC2576">
        <v>14.307435999999999</v>
      </c>
      <c r="AD2576">
        <v>0</v>
      </c>
      <c r="AE2576">
        <v>0</v>
      </c>
      <c r="AF2576">
        <v>29.761246</v>
      </c>
    </row>
    <row r="2577" spans="1:32" x14ac:dyDescent="0.3">
      <c r="A2577">
        <v>2801829</v>
      </c>
      <c r="B2577">
        <v>1</v>
      </c>
      <c r="C2577" t="s">
        <v>83</v>
      </c>
      <c r="D2577" t="s">
        <v>115</v>
      </c>
      <c r="E2577" t="s">
        <v>9568</v>
      </c>
      <c r="F2577" t="s">
        <v>9569</v>
      </c>
      <c r="G2577" t="s">
        <v>31550</v>
      </c>
      <c r="H2577" t="s">
        <v>1432</v>
      </c>
      <c r="I2577" t="s">
        <v>78</v>
      </c>
      <c r="J2577" t="s">
        <v>135</v>
      </c>
      <c r="K2577" t="s">
        <v>22</v>
      </c>
      <c r="L2577" t="s">
        <v>136</v>
      </c>
      <c r="M2577" t="s">
        <v>9570</v>
      </c>
      <c r="N2577" t="s">
        <v>9571</v>
      </c>
      <c r="O2577">
        <v>4.3527777777777779</v>
      </c>
      <c r="P2577">
        <v>0</v>
      </c>
      <c r="Q2577">
        <v>67</v>
      </c>
      <c r="R2577">
        <v>0</v>
      </c>
      <c r="S2577">
        <v>1</v>
      </c>
      <c r="T2577">
        <v>0</v>
      </c>
      <c r="U2577">
        <v>2</v>
      </c>
      <c r="V2577">
        <v>0</v>
      </c>
      <c r="W2577">
        <v>0</v>
      </c>
      <c r="X2577">
        <v>0</v>
      </c>
      <c r="Y2577">
        <v>45.941982000000003</v>
      </c>
      <c r="Z2577">
        <v>0</v>
      </c>
      <c r="AA2577">
        <v>6.5144015999999997E-3</v>
      </c>
      <c r="AB2577">
        <v>0</v>
      </c>
      <c r="AC2577">
        <v>2.1106090000000002</v>
      </c>
      <c r="AD2577">
        <v>0</v>
      </c>
      <c r="AE2577">
        <v>0</v>
      </c>
      <c r="AF2577">
        <v>48.059105000000002</v>
      </c>
    </row>
    <row r="2578" spans="1:32" x14ac:dyDescent="0.3">
      <c r="A2578">
        <v>2801822</v>
      </c>
      <c r="B2578">
        <v>1</v>
      </c>
      <c r="C2578" t="s">
        <v>82</v>
      </c>
      <c r="D2578" t="s">
        <v>90</v>
      </c>
      <c r="E2578" t="s">
        <v>5788</v>
      </c>
      <c r="F2578" t="s">
        <v>5789</v>
      </c>
      <c r="G2578" t="s">
        <v>31546</v>
      </c>
      <c r="H2578" t="s">
        <v>409</v>
      </c>
      <c r="I2578" t="s">
        <v>78</v>
      </c>
      <c r="J2578" t="s">
        <v>135</v>
      </c>
      <c r="K2578" t="s">
        <v>3</v>
      </c>
      <c r="L2578" t="s">
        <v>136</v>
      </c>
      <c r="M2578" t="s">
        <v>9572</v>
      </c>
      <c r="N2578" t="s">
        <v>9573</v>
      </c>
      <c r="O2578">
        <v>2.7894444444444444</v>
      </c>
      <c r="P2578">
        <v>0</v>
      </c>
      <c r="Q2578">
        <v>240</v>
      </c>
      <c r="R2578">
        <v>0</v>
      </c>
      <c r="S2578">
        <v>0</v>
      </c>
      <c r="T2578">
        <v>0</v>
      </c>
      <c r="U2578">
        <v>7</v>
      </c>
      <c r="V2578">
        <v>0</v>
      </c>
      <c r="W2578">
        <v>0</v>
      </c>
      <c r="X2578">
        <v>0</v>
      </c>
      <c r="Y2578">
        <v>160.72563</v>
      </c>
      <c r="Z2578">
        <v>0</v>
      </c>
      <c r="AA2578">
        <v>0</v>
      </c>
      <c r="AB2578">
        <v>0</v>
      </c>
      <c r="AC2578">
        <v>11.411034000000001</v>
      </c>
      <c r="AD2578">
        <v>0</v>
      </c>
      <c r="AE2578">
        <v>0</v>
      </c>
      <c r="AF2578">
        <v>172.13667000000001</v>
      </c>
    </row>
    <row r="2579" spans="1:32" x14ac:dyDescent="0.3">
      <c r="A2579">
        <v>2801842</v>
      </c>
      <c r="B2579">
        <v>1</v>
      </c>
      <c r="C2579" t="s">
        <v>82</v>
      </c>
      <c r="D2579" t="s">
        <v>93</v>
      </c>
      <c r="E2579" t="s">
        <v>9574</v>
      </c>
      <c r="F2579" t="s">
        <v>9575</v>
      </c>
      <c r="G2579" t="s">
        <v>31551</v>
      </c>
      <c r="H2579" t="s">
        <v>134</v>
      </c>
      <c r="I2579" t="s">
        <v>79</v>
      </c>
      <c r="J2579" t="s">
        <v>135</v>
      </c>
      <c r="K2579" t="s">
        <v>22</v>
      </c>
      <c r="L2579" t="s">
        <v>136</v>
      </c>
      <c r="M2579" t="s">
        <v>6120</v>
      </c>
      <c r="N2579" t="s">
        <v>9576</v>
      </c>
      <c r="O2579">
        <v>0.22944444444444445</v>
      </c>
      <c r="P2579">
        <v>2</v>
      </c>
      <c r="Q2579">
        <v>1170</v>
      </c>
      <c r="R2579">
        <v>0</v>
      </c>
      <c r="S2579">
        <v>0</v>
      </c>
      <c r="T2579">
        <v>17</v>
      </c>
      <c r="U2579">
        <v>232</v>
      </c>
      <c r="V2579">
        <v>7</v>
      </c>
      <c r="W2579">
        <v>2</v>
      </c>
      <c r="X2579">
        <v>15.891617999999999</v>
      </c>
      <c r="Y2579">
        <v>153.54884000000001</v>
      </c>
      <c r="Z2579">
        <v>0</v>
      </c>
      <c r="AA2579">
        <v>0</v>
      </c>
      <c r="AB2579">
        <v>129.52681000000001</v>
      </c>
      <c r="AC2579">
        <v>55.353299999999997</v>
      </c>
      <c r="AD2579">
        <v>86.616829999999993</v>
      </c>
      <c r="AE2579">
        <v>14.763597000000001</v>
      </c>
      <c r="AF2579">
        <v>455.70102000000003</v>
      </c>
    </row>
    <row r="2580" spans="1:32" x14ac:dyDescent="0.3">
      <c r="A2580">
        <v>2801820</v>
      </c>
      <c r="B2580">
        <v>1</v>
      </c>
      <c r="C2580" t="s">
        <v>82</v>
      </c>
      <c r="D2580" t="s">
        <v>91</v>
      </c>
      <c r="E2580" t="s">
        <v>9577</v>
      </c>
      <c r="F2580" t="s">
        <v>9578</v>
      </c>
      <c r="G2580" t="s">
        <v>31552</v>
      </c>
      <c r="H2580" t="s">
        <v>643</v>
      </c>
      <c r="I2580" t="s">
        <v>78</v>
      </c>
      <c r="J2580" t="s">
        <v>135</v>
      </c>
      <c r="K2580" t="s">
        <v>22</v>
      </c>
      <c r="L2580" t="s">
        <v>186</v>
      </c>
      <c r="M2580" t="s">
        <v>9579</v>
      </c>
      <c r="N2580" t="s">
        <v>9580</v>
      </c>
      <c r="O2580">
        <v>0.45305555555555554</v>
      </c>
      <c r="P2580">
        <v>0</v>
      </c>
      <c r="Q2580">
        <v>950</v>
      </c>
      <c r="R2580">
        <v>0</v>
      </c>
      <c r="S2580">
        <v>0</v>
      </c>
      <c r="T2580">
        <v>0</v>
      </c>
      <c r="U2580">
        <v>43</v>
      </c>
      <c r="V2580">
        <v>0</v>
      </c>
      <c r="W2580">
        <v>0</v>
      </c>
      <c r="X2580">
        <v>0</v>
      </c>
      <c r="Y2580">
        <v>81.953860000000006</v>
      </c>
      <c r="Z2580">
        <v>0</v>
      </c>
      <c r="AA2580">
        <v>0</v>
      </c>
      <c r="AB2580">
        <v>0</v>
      </c>
      <c r="AC2580">
        <v>19.919316999999999</v>
      </c>
      <c r="AD2580">
        <v>0</v>
      </c>
      <c r="AE2580">
        <v>0</v>
      </c>
      <c r="AF2580">
        <v>101.87317</v>
      </c>
    </row>
    <row r="2581" spans="1:32" x14ac:dyDescent="0.3">
      <c r="A2581">
        <v>2801818</v>
      </c>
      <c r="B2581">
        <v>1</v>
      </c>
      <c r="C2581" t="s">
        <v>82</v>
      </c>
      <c r="D2581" t="s">
        <v>86</v>
      </c>
      <c r="E2581" t="s">
        <v>3456</v>
      </c>
      <c r="F2581" t="s">
        <v>3457</v>
      </c>
      <c r="G2581" t="s">
        <v>31545</v>
      </c>
      <c r="H2581" t="s">
        <v>134</v>
      </c>
      <c r="I2581" t="s">
        <v>79</v>
      </c>
      <c r="J2581" t="s">
        <v>135</v>
      </c>
      <c r="K2581" t="s">
        <v>22</v>
      </c>
      <c r="L2581" t="s">
        <v>136</v>
      </c>
      <c r="M2581" t="s">
        <v>9581</v>
      </c>
      <c r="N2581" t="s">
        <v>9582</v>
      </c>
      <c r="O2581">
        <v>0.31583333333333335</v>
      </c>
      <c r="P2581">
        <v>0</v>
      </c>
      <c r="Q2581">
        <v>22</v>
      </c>
      <c r="R2581">
        <v>30</v>
      </c>
      <c r="S2581">
        <v>208</v>
      </c>
      <c r="T2581">
        <v>8</v>
      </c>
      <c r="U2581">
        <v>63</v>
      </c>
      <c r="V2581">
        <v>2</v>
      </c>
      <c r="W2581">
        <v>0</v>
      </c>
      <c r="X2581">
        <v>0</v>
      </c>
      <c r="Y2581">
        <v>2.7024398000000001</v>
      </c>
      <c r="Z2581">
        <v>4.9737796999999997</v>
      </c>
      <c r="AA2581">
        <v>55.831833000000003</v>
      </c>
      <c r="AB2581">
        <v>9.9894079999999992</v>
      </c>
      <c r="AC2581">
        <v>11.043246</v>
      </c>
      <c r="AD2581">
        <v>16.707401000000001</v>
      </c>
      <c r="AE2581">
        <v>0</v>
      </c>
      <c r="AF2581">
        <v>101.24811</v>
      </c>
    </row>
    <row r="2582" spans="1:32" x14ac:dyDescent="0.3">
      <c r="A2582">
        <v>2801657</v>
      </c>
      <c r="B2582">
        <v>1</v>
      </c>
      <c r="C2582" t="s">
        <v>82</v>
      </c>
      <c r="D2582" t="s">
        <v>88</v>
      </c>
      <c r="E2582" t="s">
        <v>9583</v>
      </c>
      <c r="F2582" t="s">
        <v>9584</v>
      </c>
      <c r="G2582" t="s">
        <v>31548</v>
      </c>
      <c r="H2582" t="s">
        <v>893</v>
      </c>
      <c r="I2582" t="s">
        <v>78</v>
      </c>
      <c r="J2582" t="s">
        <v>135</v>
      </c>
      <c r="K2582" t="s">
        <v>22</v>
      </c>
      <c r="L2582" t="s">
        <v>136</v>
      </c>
      <c r="M2582" t="s">
        <v>9585</v>
      </c>
      <c r="N2582" t="s">
        <v>9586</v>
      </c>
      <c r="O2582">
        <v>5.7536111111111108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0.29837224000000001</v>
      </c>
      <c r="AD2582">
        <v>0</v>
      </c>
      <c r="AE2582">
        <v>0</v>
      </c>
      <c r="AF2582">
        <v>0.29837224000000001</v>
      </c>
    </row>
    <row r="2583" spans="1:32" x14ac:dyDescent="0.3">
      <c r="A2583">
        <v>2801665</v>
      </c>
      <c r="B2583">
        <v>1</v>
      </c>
      <c r="C2583" t="s">
        <v>82</v>
      </c>
      <c r="D2583" t="s">
        <v>106</v>
      </c>
      <c r="E2583" t="s">
        <v>9587</v>
      </c>
      <c r="F2583" t="s">
        <v>9588</v>
      </c>
      <c r="G2583" t="s">
        <v>31548</v>
      </c>
      <c r="H2583" t="s">
        <v>893</v>
      </c>
      <c r="I2583" t="s">
        <v>78</v>
      </c>
      <c r="J2583" t="s">
        <v>135</v>
      </c>
      <c r="K2583" t="s">
        <v>22</v>
      </c>
      <c r="L2583" t="s">
        <v>136</v>
      </c>
      <c r="M2583" t="s">
        <v>9589</v>
      </c>
      <c r="N2583" t="s">
        <v>9590</v>
      </c>
      <c r="O2583">
        <v>5.610555555555556</v>
      </c>
      <c r="P2583">
        <v>0</v>
      </c>
      <c r="Q2583">
        <v>42</v>
      </c>
      <c r="R2583">
        <v>0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0</v>
      </c>
      <c r="Y2583">
        <v>51.424892</v>
      </c>
      <c r="Z2583">
        <v>0</v>
      </c>
      <c r="AA2583">
        <v>0</v>
      </c>
      <c r="AB2583">
        <v>0</v>
      </c>
      <c r="AC2583">
        <v>1.1777213</v>
      </c>
      <c r="AD2583">
        <v>0</v>
      </c>
      <c r="AE2583">
        <v>0</v>
      </c>
      <c r="AF2583">
        <v>52.602615</v>
      </c>
    </row>
    <row r="2584" spans="1:32" x14ac:dyDescent="0.3">
      <c r="A2584">
        <v>2801453</v>
      </c>
      <c r="B2584">
        <v>1</v>
      </c>
      <c r="C2584" t="s">
        <v>82</v>
      </c>
      <c r="D2584" t="s">
        <v>99</v>
      </c>
      <c r="E2584" t="s">
        <v>9591</v>
      </c>
      <c r="F2584" t="s">
        <v>9592</v>
      </c>
      <c r="G2584" t="s">
        <v>31548</v>
      </c>
      <c r="H2584" t="s">
        <v>333</v>
      </c>
      <c r="I2584" t="s">
        <v>78</v>
      </c>
      <c r="J2584" t="s">
        <v>135</v>
      </c>
      <c r="K2584" t="s">
        <v>22</v>
      </c>
      <c r="L2584" t="s">
        <v>136</v>
      </c>
      <c r="M2584" t="s">
        <v>9593</v>
      </c>
      <c r="N2584" t="s">
        <v>9594</v>
      </c>
      <c r="O2584">
        <v>1.7419444444444445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4.9467011999999998E-2</v>
      </c>
      <c r="AD2584">
        <v>0</v>
      </c>
      <c r="AE2584">
        <v>0</v>
      </c>
      <c r="AF2584">
        <v>4.9467011999999998E-2</v>
      </c>
    </row>
    <row r="2585" spans="1:32" x14ac:dyDescent="0.3">
      <c r="A2585">
        <v>2801462</v>
      </c>
      <c r="B2585">
        <v>1</v>
      </c>
      <c r="C2585" t="s">
        <v>82</v>
      </c>
      <c r="D2585" t="s">
        <v>101</v>
      </c>
      <c r="E2585" t="s">
        <v>9595</v>
      </c>
      <c r="F2585" t="s">
        <v>9596</v>
      </c>
      <c r="G2585" t="s">
        <v>31546</v>
      </c>
      <c r="H2585" t="s">
        <v>223</v>
      </c>
      <c r="I2585" t="s">
        <v>78</v>
      </c>
      <c r="J2585" t="s">
        <v>135</v>
      </c>
      <c r="K2585" t="s">
        <v>22</v>
      </c>
      <c r="L2585" t="s">
        <v>136</v>
      </c>
      <c r="M2585" t="s">
        <v>9597</v>
      </c>
      <c r="N2585" t="s">
        <v>9598</v>
      </c>
      <c r="O2585">
        <v>1.8875</v>
      </c>
      <c r="P2585">
        <v>0</v>
      </c>
      <c r="Q2585">
        <v>14</v>
      </c>
      <c r="R2585">
        <v>0</v>
      </c>
      <c r="S2585">
        <v>0</v>
      </c>
      <c r="T2585">
        <v>0</v>
      </c>
      <c r="U2585">
        <v>2</v>
      </c>
      <c r="V2585">
        <v>0</v>
      </c>
      <c r="W2585">
        <v>0</v>
      </c>
      <c r="X2585">
        <v>0</v>
      </c>
      <c r="Y2585">
        <v>2.7852516</v>
      </c>
      <c r="Z2585">
        <v>0</v>
      </c>
      <c r="AA2585">
        <v>0</v>
      </c>
      <c r="AB2585">
        <v>0</v>
      </c>
      <c r="AC2585">
        <v>0.43315503</v>
      </c>
      <c r="AD2585">
        <v>0</v>
      </c>
      <c r="AE2585">
        <v>0</v>
      </c>
      <c r="AF2585">
        <v>3.2184064000000001</v>
      </c>
    </row>
    <row r="2586" spans="1:32" x14ac:dyDescent="0.3">
      <c r="A2586">
        <v>2801304</v>
      </c>
      <c r="B2586">
        <v>1</v>
      </c>
      <c r="C2586" t="s">
        <v>82</v>
      </c>
      <c r="D2586" t="s">
        <v>86</v>
      </c>
      <c r="E2586" t="s">
        <v>9599</v>
      </c>
      <c r="F2586" t="s">
        <v>9600</v>
      </c>
      <c r="G2586" t="s">
        <v>31552</v>
      </c>
      <c r="H2586" t="s">
        <v>466</v>
      </c>
      <c r="I2586" t="s">
        <v>78</v>
      </c>
      <c r="J2586" t="s">
        <v>135</v>
      </c>
      <c r="K2586" t="s">
        <v>22</v>
      </c>
      <c r="L2586" t="s">
        <v>136</v>
      </c>
      <c r="M2586" t="s">
        <v>9601</v>
      </c>
      <c r="N2586" t="s">
        <v>9602</v>
      </c>
      <c r="O2586">
        <v>2.4941666666666666</v>
      </c>
      <c r="P2586">
        <v>0</v>
      </c>
      <c r="Q2586">
        <v>0</v>
      </c>
      <c r="R2586">
        <v>0</v>
      </c>
      <c r="S2586">
        <v>5</v>
      </c>
      <c r="T2586">
        <v>0</v>
      </c>
      <c r="U2586">
        <v>4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11.253337</v>
      </c>
      <c r="AB2586">
        <v>0</v>
      </c>
      <c r="AC2586">
        <v>0.81863909999999995</v>
      </c>
      <c r="AD2586">
        <v>0</v>
      </c>
      <c r="AE2586">
        <v>0</v>
      </c>
      <c r="AF2586">
        <v>12.071975999999999</v>
      </c>
    </row>
    <row r="2587" spans="1:32" x14ac:dyDescent="0.3">
      <c r="A2587">
        <v>2801194</v>
      </c>
      <c r="B2587">
        <v>1</v>
      </c>
      <c r="C2587" t="s">
        <v>82</v>
      </c>
      <c r="D2587" t="s">
        <v>94</v>
      </c>
      <c r="E2587" t="s">
        <v>9603</v>
      </c>
      <c r="F2587" t="s">
        <v>9604</v>
      </c>
      <c r="G2587" t="s">
        <v>31546</v>
      </c>
      <c r="H2587" t="s">
        <v>223</v>
      </c>
      <c r="I2587" t="s">
        <v>78</v>
      </c>
      <c r="J2587" t="s">
        <v>135</v>
      </c>
      <c r="K2587" t="s">
        <v>22</v>
      </c>
      <c r="L2587" t="s">
        <v>136</v>
      </c>
      <c r="M2587" t="s">
        <v>9605</v>
      </c>
      <c r="N2587" t="s">
        <v>9606</v>
      </c>
      <c r="O2587">
        <v>1.42</v>
      </c>
      <c r="P2587">
        <v>0</v>
      </c>
      <c r="Q2587">
        <v>109</v>
      </c>
      <c r="R2587">
        <v>0</v>
      </c>
      <c r="S2587">
        <v>0</v>
      </c>
      <c r="T2587">
        <v>0</v>
      </c>
      <c r="U2587">
        <v>14</v>
      </c>
      <c r="V2587">
        <v>0</v>
      </c>
      <c r="W2587">
        <v>0</v>
      </c>
      <c r="X2587">
        <v>0</v>
      </c>
      <c r="Y2587">
        <v>14.952004000000001</v>
      </c>
      <c r="Z2587">
        <v>0</v>
      </c>
      <c r="AA2587">
        <v>0</v>
      </c>
      <c r="AB2587">
        <v>0</v>
      </c>
      <c r="AC2587">
        <v>13.996323</v>
      </c>
      <c r="AD2587">
        <v>0</v>
      </c>
      <c r="AE2587">
        <v>0</v>
      </c>
      <c r="AF2587">
        <v>28.948328</v>
      </c>
    </row>
    <row r="2588" spans="1:32" x14ac:dyDescent="0.3">
      <c r="A2588">
        <v>2801146</v>
      </c>
      <c r="B2588">
        <v>1</v>
      </c>
      <c r="C2588" t="s">
        <v>82</v>
      </c>
      <c r="D2588" t="s">
        <v>84</v>
      </c>
      <c r="E2588" t="s">
        <v>9607</v>
      </c>
      <c r="F2588" t="s">
        <v>9608</v>
      </c>
      <c r="G2588" t="s">
        <v>31546</v>
      </c>
      <c r="H2588" t="s">
        <v>223</v>
      </c>
      <c r="I2588" t="s">
        <v>78</v>
      </c>
      <c r="J2588" t="s">
        <v>135</v>
      </c>
      <c r="K2588" t="s">
        <v>22</v>
      </c>
      <c r="L2588" t="s">
        <v>136</v>
      </c>
      <c r="M2588" t="s">
        <v>9609</v>
      </c>
      <c r="N2588" t="s">
        <v>9610</v>
      </c>
      <c r="O2588">
        <v>2.9624999999999999</v>
      </c>
      <c r="P2588">
        <v>0</v>
      </c>
      <c r="Q2588">
        <v>53</v>
      </c>
      <c r="R2588">
        <v>0</v>
      </c>
      <c r="S2588">
        <v>2</v>
      </c>
      <c r="T2588">
        <v>0</v>
      </c>
      <c r="U2588">
        <v>3</v>
      </c>
      <c r="V2588">
        <v>0</v>
      </c>
      <c r="W2588">
        <v>0</v>
      </c>
      <c r="X2588">
        <v>0</v>
      </c>
      <c r="Y2588">
        <v>18.420738</v>
      </c>
      <c r="Z2588">
        <v>0</v>
      </c>
      <c r="AA2588">
        <v>1.6249669</v>
      </c>
      <c r="AB2588">
        <v>0</v>
      </c>
      <c r="AC2588">
        <v>5.4151486999999996</v>
      </c>
      <c r="AD2588">
        <v>0</v>
      </c>
      <c r="AE2588">
        <v>0</v>
      </c>
      <c r="AF2588">
        <v>25.460854000000001</v>
      </c>
    </row>
    <row r="2589" spans="1:32" x14ac:dyDescent="0.3">
      <c r="A2589">
        <v>2801137</v>
      </c>
      <c r="B2589">
        <v>1</v>
      </c>
      <c r="C2589" t="s">
        <v>82</v>
      </c>
      <c r="D2589" t="s">
        <v>113</v>
      </c>
      <c r="E2589" t="s">
        <v>9611</v>
      </c>
      <c r="F2589" t="s">
        <v>9612</v>
      </c>
      <c r="G2589" t="s">
        <v>31548</v>
      </c>
      <c r="H2589" t="s">
        <v>893</v>
      </c>
      <c r="I2589" t="s">
        <v>78</v>
      </c>
      <c r="J2589" t="s">
        <v>135</v>
      </c>
      <c r="K2589" t="s">
        <v>22</v>
      </c>
      <c r="L2589" t="s">
        <v>136</v>
      </c>
      <c r="M2589" t="s">
        <v>9613</v>
      </c>
      <c r="N2589" t="s">
        <v>9614</v>
      </c>
      <c r="O2589">
        <v>1.2411111111111111</v>
      </c>
      <c r="P2589">
        <v>0</v>
      </c>
      <c r="Q2589">
        <v>1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0.108363114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0.108363114</v>
      </c>
    </row>
    <row r="2590" spans="1:32" x14ac:dyDescent="0.3">
      <c r="A2590">
        <v>2801126</v>
      </c>
      <c r="B2590">
        <v>1</v>
      </c>
      <c r="C2590" t="s">
        <v>82</v>
      </c>
      <c r="D2590" t="s">
        <v>105</v>
      </c>
      <c r="E2590" t="s">
        <v>9615</v>
      </c>
      <c r="F2590" t="s">
        <v>9616</v>
      </c>
      <c r="G2590" t="s">
        <v>31548</v>
      </c>
      <c r="H2590" t="s">
        <v>893</v>
      </c>
      <c r="I2590" t="s">
        <v>78</v>
      </c>
      <c r="J2590" t="s">
        <v>135</v>
      </c>
      <c r="K2590" t="s">
        <v>22</v>
      </c>
      <c r="L2590" t="s">
        <v>136</v>
      </c>
      <c r="M2590" t="s">
        <v>9617</v>
      </c>
      <c r="N2590" t="s">
        <v>9618</v>
      </c>
      <c r="O2590">
        <v>4.940833333333333</v>
      </c>
      <c r="P2590">
        <v>0</v>
      </c>
      <c r="Q2590">
        <v>1</v>
      </c>
      <c r="R2590">
        <v>0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0</v>
      </c>
      <c r="Y2590">
        <v>1.8670032999999999</v>
      </c>
      <c r="Z2590">
        <v>0</v>
      </c>
      <c r="AA2590">
        <v>0</v>
      </c>
      <c r="AB2590">
        <v>0</v>
      </c>
      <c r="AC2590">
        <v>1.1637495</v>
      </c>
      <c r="AD2590">
        <v>0</v>
      </c>
      <c r="AE2590">
        <v>0</v>
      </c>
      <c r="AF2590">
        <v>3.0307526999999999</v>
      </c>
    </row>
    <row r="2591" spans="1:32" x14ac:dyDescent="0.3">
      <c r="A2591">
        <v>2801132</v>
      </c>
      <c r="B2591">
        <v>1</v>
      </c>
      <c r="C2591" t="s">
        <v>83</v>
      </c>
      <c r="D2591" t="s">
        <v>116</v>
      </c>
      <c r="E2591" t="s">
        <v>9619</v>
      </c>
      <c r="F2591" t="s">
        <v>9620</v>
      </c>
      <c r="G2591" t="s">
        <v>31548</v>
      </c>
      <c r="H2591" t="s">
        <v>311</v>
      </c>
      <c r="I2591" t="s">
        <v>78</v>
      </c>
      <c r="J2591" t="s">
        <v>135</v>
      </c>
      <c r="K2591" t="s">
        <v>22</v>
      </c>
      <c r="L2591" t="s">
        <v>136</v>
      </c>
      <c r="M2591" t="s">
        <v>9621</v>
      </c>
      <c r="N2591" t="s">
        <v>9622</v>
      </c>
      <c r="O2591">
        <v>1.3711111111111112</v>
      </c>
      <c r="P2591">
        <v>0</v>
      </c>
      <c r="Q2591">
        <v>1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0.35728290000000001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0.35728290000000001</v>
      </c>
    </row>
    <row r="2592" spans="1:32" x14ac:dyDescent="0.3">
      <c r="A2592">
        <v>2801122</v>
      </c>
      <c r="B2592">
        <v>1</v>
      </c>
      <c r="C2592" t="s">
        <v>83</v>
      </c>
      <c r="D2592" t="s">
        <v>129</v>
      </c>
      <c r="E2592" t="s">
        <v>9623</v>
      </c>
      <c r="F2592" t="s">
        <v>9624</v>
      </c>
      <c r="G2592" t="s">
        <v>31546</v>
      </c>
      <c r="H2592" t="s">
        <v>223</v>
      </c>
      <c r="I2592" t="s">
        <v>78</v>
      </c>
      <c r="J2592" t="s">
        <v>135</v>
      </c>
      <c r="K2592" t="s">
        <v>22</v>
      </c>
      <c r="L2592" t="s">
        <v>136</v>
      </c>
      <c r="M2592" t="s">
        <v>9625</v>
      </c>
      <c r="N2592" t="s">
        <v>9626</v>
      </c>
      <c r="O2592">
        <v>1.5513888888888889</v>
      </c>
      <c r="P2592">
        <v>0</v>
      </c>
      <c r="Q2592">
        <v>24</v>
      </c>
      <c r="R2592">
        <v>0</v>
      </c>
      <c r="S2592">
        <v>7</v>
      </c>
      <c r="T2592">
        <v>0</v>
      </c>
      <c r="U2592">
        <v>2</v>
      </c>
      <c r="V2592">
        <v>0</v>
      </c>
      <c r="W2592">
        <v>0</v>
      </c>
      <c r="X2592">
        <v>0</v>
      </c>
      <c r="Y2592">
        <v>7.257587</v>
      </c>
      <c r="Z2592">
        <v>0</v>
      </c>
      <c r="AA2592">
        <v>3.1710470000000002</v>
      </c>
      <c r="AB2592">
        <v>0</v>
      </c>
      <c r="AC2592">
        <v>0.20877548000000001</v>
      </c>
      <c r="AD2592">
        <v>0</v>
      </c>
      <c r="AE2592">
        <v>0</v>
      </c>
      <c r="AF2592">
        <v>10.637409</v>
      </c>
    </row>
    <row r="2593" spans="1:32" x14ac:dyDescent="0.3">
      <c r="A2593">
        <v>2801112</v>
      </c>
      <c r="B2593">
        <v>1</v>
      </c>
      <c r="C2593" t="s">
        <v>82</v>
      </c>
      <c r="D2593" t="s">
        <v>95</v>
      </c>
      <c r="E2593" t="s">
        <v>9627</v>
      </c>
      <c r="F2593" t="s">
        <v>9628</v>
      </c>
      <c r="G2593" t="s">
        <v>31546</v>
      </c>
      <c r="H2593" t="s">
        <v>2229</v>
      </c>
      <c r="I2593" t="s">
        <v>78</v>
      </c>
      <c r="J2593" t="s">
        <v>135</v>
      </c>
      <c r="K2593" t="s">
        <v>22</v>
      </c>
      <c r="L2593" t="s">
        <v>136</v>
      </c>
      <c r="M2593" t="s">
        <v>9629</v>
      </c>
      <c r="N2593" t="s">
        <v>9630</v>
      </c>
      <c r="O2593">
        <v>0.79500000000000004</v>
      </c>
      <c r="P2593">
        <v>0</v>
      </c>
      <c r="Q2593">
        <v>113</v>
      </c>
      <c r="R2593">
        <v>0</v>
      </c>
      <c r="S2593">
        <v>0</v>
      </c>
      <c r="T2593">
        <v>0</v>
      </c>
      <c r="U2593">
        <v>9</v>
      </c>
      <c r="V2593">
        <v>0</v>
      </c>
      <c r="W2593">
        <v>0</v>
      </c>
      <c r="X2593">
        <v>0</v>
      </c>
      <c r="Y2593">
        <v>32.207233000000002</v>
      </c>
      <c r="Z2593">
        <v>0</v>
      </c>
      <c r="AA2593">
        <v>0</v>
      </c>
      <c r="AB2593">
        <v>0</v>
      </c>
      <c r="AC2593">
        <v>5.7158975999999999</v>
      </c>
      <c r="AD2593">
        <v>0</v>
      </c>
      <c r="AE2593">
        <v>0</v>
      </c>
      <c r="AF2593">
        <v>37.923133999999997</v>
      </c>
    </row>
    <row r="2594" spans="1:32" x14ac:dyDescent="0.3">
      <c r="A2594">
        <v>2801050</v>
      </c>
      <c r="B2594">
        <v>1</v>
      </c>
      <c r="C2594" t="s">
        <v>82</v>
      </c>
      <c r="D2594" t="s">
        <v>112</v>
      </c>
      <c r="E2594" t="s">
        <v>1618</v>
      </c>
      <c r="F2594" t="s">
        <v>1619</v>
      </c>
      <c r="G2594" t="s">
        <v>31549</v>
      </c>
      <c r="H2594" t="s">
        <v>134</v>
      </c>
      <c r="I2594" t="s">
        <v>79</v>
      </c>
      <c r="J2594" t="s">
        <v>135</v>
      </c>
      <c r="K2594" t="s">
        <v>22</v>
      </c>
      <c r="L2594" t="s">
        <v>136</v>
      </c>
      <c r="M2594" t="s">
        <v>9631</v>
      </c>
      <c r="N2594" t="s">
        <v>9632</v>
      </c>
      <c r="O2594">
        <v>1.6830555555555555</v>
      </c>
      <c r="P2594">
        <v>6</v>
      </c>
      <c r="Q2594">
        <v>1914</v>
      </c>
      <c r="R2594">
        <v>22</v>
      </c>
      <c r="S2594">
        <v>303</v>
      </c>
      <c r="T2594">
        <v>35</v>
      </c>
      <c r="U2594">
        <v>744</v>
      </c>
      <c r="V2594">
        <v>2</v>
      </c>
      <c r="W2594">
        <v>1</v>
      </c>
      <c r="X2594">
        <v>2.3224879999999999</v>
      </c>
      <c r="Y2594">
        <v>480.27316000000002</v>
      </c>
      <c r="Z2594">
        <v>56.181440000000002</v>
      </c>
      <c r="AA2594">
        <v>66.075429999999997</v>
      </c>
      <c r="AB2594">
        <v>161.06467000000001</v>
      </c>
      <c r="AC2594">
        <v>523.6422</v>
      </c>
      <c r="AD2594">
        <v>112.59788</v>
      </c>
      <c r="AE2594">
        <v>110.92297000000001</v>
      </c>
      <c r="AF2594">
        <v>1513.0803000000001</v>
      </c>
    </row>
    <row r="2595" spans="1:32" x14ac:dyDescent="0.3">
      <c r="A2595">
        <v>2800957</v>
      </c>
      <c r="B2595">
        <v>1</v>
      </c>
      <c r="C2595" t="s">
        <v>82</v>
      </c>
      <c r="D2595" t="s">
        <v>88</v>
      </c>
      <c r="E2595" t="s">
        <v>9633</v>
      </c>
      <c r="F2595" t="s">
        <v>9634</v>
      </c>
      <c r="G2595" t="s">
        <v>31551</v>
      </c>
      <c r="H2595" t="s">
        <v>672</v>
      </c>
      <c r="I2595" t="s">
        <v>79</v>
      </c>
      <c r="J2595" t="s">
        <v>135</v>
      </c>
      <c r="K2595" t="s">
        <v>22</v>
      </c>
      <c r="L2595" t="s">
        <v>136</v>
      </c>
      <c r="M2595" t="s">
        <v>9635</v>
      </c>
      <c r="N2595" t="s">
        <v>7287</v>
      </c>
      <c r="O2595">
        <v>6.9308333333333332</v>
      </c>
      <c r="P2595">
        <v>0</v>
      </c>
      <c r="Q2595">
        <v>46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7.0574890000000003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7.0574890000000003</v>
      </c>
    </row>
    <row r="2596" spans="1:32" x14ac:dyDescent="0.3">
      <c r="A2596">
        <v>2800964</v>
      </c>
      <c r="B2596">
        <v>1</v>
      </c>
      <c r="C2596" t="s">
        <v>82</v>
      </c>
      <c r="D2596" t="s">
        <v>88</v>
      </c>
      <c r="E2596" t="s">
        <v>9636</v>
      </c>
      <c r="F2596" t="s">
        <v>9637</v>
      </c>
      <c r="G2596" t="s">
        <v>31551</v>
      </c>
      <c r="H2596" t="s">
        <v>672</v>
      </c>
      <c r="I2596" t="s">
        <v>79</v>
      </c>
      <c r="J2596" t="s">
        <v>135</v>
      </c>
      <c r="K2596" t="s">
        <v>22</v>
      </c>
      <c r="L2596" t="s">
        <v>136</v>
      </c>
      <c r="M2596" t="s">
        <v>9638</v>
      </c>
      <c r="N2596" t="s">
        <v>9639</v>
      </c>
      <c r="O2596">
        <v>2.160277777777778</v>
      </c>
      <c r="P2596">
        <v>0</v>
      </c>
      <c r="Q2596">
        <v>81</v>
      </c>
      <c r="R2596">
        <v>0</v>
      </c>
      <c r="S2596">
        <v>0</v>
      </c>
      <c r="T2596">
        <v>1</v>
      </c>
      <c r="U2596">
        <v>14</v>
      </c>
      <c r="V2596">
        <v>0</v>
      </c>
      <c r="W2596">
        <v>0</v>
      </c>
      <c r="X2596">
        <v>0</v>
      </c>
      <c r="Y2596">
        <v>25.787013999999999</v>
      </c>
      <c r="Z2596">
        <v>0</v>
      </c>
      <c r="AA2596">
        <v>0</v>
      </c>
      <c r="AB2596">
        <v>4.3283256999999997</v>
      </c>
      <c r="AC2596">
        <v>1.9821529</v>
      </c>
      <c r="AD2596">
        <v>0</v>
      </c>
      <c r="AE2596">
        <v>0</v>
      </c>
      <c r="AF2596">
        <v>32.097492000000003</v>
      </c>
    </row>
    <row r="2597" spans="1:32" x14ac:dyDescent="0.3">
      <c r="A2597">
        <v>2800736</v>
      </c>
      <c r="B2597">
        <v>1</v>
      </c>
      <c r="C2597" t="s">
        <v>82</v>
      </c>
      <c r="D2597" t="s">
        <v>108</v>
      </c>
      <c r="E2597" t="s">
        <v>9640</v>
      </c>
      <c r="F2597" t="s">
        <v>9641</v>
      </c>
      <c r="G2597" t="s">
        <v>31552</v>
      </c>
      <c r="H2597" t="s">
        <v>665</v>
      </c>
      <c r="I2597" t="s">
        <v>78</v>
      </c>
      <c r="J2597" t="s">
        <v>135</v>
      </c>
      <c r="K2597" t="s">
        <v>22</v>
      </c>
      <c r="L2597" t="s">
        <v>136</v>
      </c>
      <c r="M2597" t="s">
        <v>9642</v>
      </c>
      <c r="N2597" t="s">
        <v>9643</v>
      </c>
      <c r="O2597">
        <v>2.0991666666666666</v>
      </c>
      <c r="P2597">
        <v>0</v>
      </c>
      <c r="Q2597">
        <v>3</v>
      </c>
      <c r="R2597">
        <v>0</v>
      </c>
      <c r="S2597">
        <v>8</v>
      </c>
      <c r="T2597">
        <v>0</v>
      </c>
      <c r="U2597">
        <v>3</v>
      </c>
      <c r="V2597">
        <v>0</v>
      </c>
      <c r="W2597">
        <v>0</v>
      </c>
      <c r="X2597">
        <v>0</v>
      </c>
      <c r="Y2597">
        <v>0.89021499999999998</v>
      </c>
      <c r="Z2597">
        <v>0</v>
      </c>
      <c r="AA2597">
        <v>17.374510000000001</v>
      </c>
      <c r="AB2597">
        <v>0</v>
      </c>
      <c r="AC2597">
        <v>7.1500196000000003</v>
      </c>
      <c r="AD2597">
        <v>0</v>
      </c>
      <c r="AE2597">
        <v>0</v>
      </c>
      <c r="AF2597">
        <v>25.414743000000001</v>
      </c>
    </row>
    <row r="2598" spans="1:32" x14ac:dyDescent="0.3">
      <c r="A2598">
        <v>2800735</v>
      </c>
      <c r="B2598">
        <v>1</v>
      </c>
      <c r="C2598" t="s">
        <v>82</v>
      </c>
      <c r="D2598" t="s">
        <v>84</v>
      </c>
      <c r="E2598" t="s">
        <v>9644</v>
      </c>
      <c r="F2598" t="s">
        <v>9645</v>
      </c>
      <c r="G2598" t="s">
        <v>31545</v>
      </c>
      <c r="H2598" t="s">
        <v>134</v>
      </c>
      <c r="I2598" t="s">
        <v>79</v>
      </c>
      <c r="J2598" t="s">
        <v>135</v>
      </c>
      <c r="K2598" t="s">
        <v>22</v>
      </c>
      <c r="L2598" t="s">
        <v>136</v>
      </c>
      <c r="M2598" t="s">
        <v>9646</v>
      </c>
      <c r="N2598" t="s">
        <v>9647</v>
      </c>
      <c r="O2598">
        <v>0.27666666666666667</v>
      </c>
      <c r="P2598">
        <v>0</v>
      </c>
      <c r="Q2598">
        <v>0</v>
      </c>
      <c r="R2598">
        <v>0</v>
      </c>
      <c r="S2598">
        <v>0</v>
      </c>
      <c r="T2598">
        <v>1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2.4416853999999999</v>
      </c>
      <c r="AC2598">
        <v>0</v>
      </c>
      <c r="AD2598">
        <v>0</v>
      </c>
      <c r="AE2598">
        <v>0</v>
      </c>
      <c r="AF2598">
        <v>2.4416853999999999</v>
      </c>
    </row>
    <row r="2599" spans="1:32" x14ac:dyDescent="0.3">
      <c r="A2599">
        <v>2800712</v>
      </c>
      <c r="B2599">
        <v>1</v>
      </c>
      <c r="C2599" t="s">
        <v>82</v>
      </c>
      <c r="D2599" t="s">
        <v>99</v>
      </c>
      <c r="E2599" t="s">
        <v>9648</v>
      </c>
      <c r="F2599" t="s">
        <v>9649</v>
      </c>
      <c r="G2599" t="s">
        <v>31548</v>
      </c>
      <c r="H2599" t="s">
        <v>311</v>
      </c>
      <c r="I2599" t="s">
        <v>78</v>
      </c>
      <c r="J2599" t="s">
        <v>135</v>
      </c>
      <c r="K2599" t="s">
        <v>22</v>
      </c>
      <c r="L2599" t="s">
        <v>136</v>
      </c>
      <c r="M2599" t="s">
        <v>9650</v>
      </c>
      <c r="N2599" t="s">
        <v>9651</v>
      </c>
      <c r="O2599">
        <v>8.4749999999999996</v>
      </c>
      <c r="P2599">
        <v>0</v>
      </c>
      <c r="Q2599">
        <v>3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2.7204573000000001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2.7204573000000001</v>
      </c>
    </row>
    <row r="2600" spans="1:32" x14ac:dyDescent="0.3">
      <c r="A2600">
        <v>2800704</v>
      </c>
      <c r="B2600">
        <v>1</v>
      </c>
      <c r="C2600" t="s">
        <v>82</v>
      </c>
      <c r="D2600" t="s">
        <v>100</v>
      </c>
      <c r="E2600" t="s">
        <v>2796</v>
      </c>
      <c r="F2600" t="s">
        <v>2797</v>
      </c>
      <c r="G2600" t="s">
        <v>31548</v>
      </c>
      <c r="H2600" t="s">
        <v>893</v>
      </c>
      <c r="I2600" t="s">
        <v>78</v>
      </c>
      <c r="J2600" t="s">
        <v>135</v>
      </c>
      <c r="K2600" t="s">
        <v>22</v>
      </c>
      <c r="L2600" t="s">
        <v>136</v>
      </c>
      <c r="M2600" t="s">
        <v>9652</v>
      </c>
      <c r="N2600" t="s">
        <v>9653</v>
      </c>
      <c r="O2600">
        <v>1.4177777777777778</v>
      </c>
      <c r="P2600">
        <v>0</v>
      </c>
      <c r="Q2600">
        <v>10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4.5661230000000002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4.5661230000000002</v>
      </c>
    </row>
    <row r="2601" spans="1:32" x14ac:dyDescent="0.3">
      <c r="A2601">
        <v>2800706</v>
      </c>
      <c r="B2601">
        <v>1</v>
      </c>
      <c r="C2601" t="s">
        <v>83</v>
      </c>
      <c r="D2601" t="s">
        <v>130</v>
      </c>
      <c r="E2601" t="s">
        <v>9654</v>
      </c>
      <c r="F2601" t="s">
        <v>9655</v>
      </c>
      <c r="G2601" t="s">
        <v>31548</v>
      </c>
      <c r="H2601" t="s">
        <v>893</v>
      </c>
      <c r="I2601" t="s">
        <v>78</v>
      </c>
      <c r="J2601" t="s">
        <v>135</v>
      </c>
      <c r="K2601" t="s">
        <v>22</v>
      </c>
      <c r="L2601" t="s">
        <v>136</v>
      </c>
      <c r="M2601" t="s">
        <v>9656</v>
      </c>
      <c r="N2601" t="s">
        <v>9657</v>
      </c>
      <c r="O2601">
        <v>7.6224999999999996</v>
      </c>
      <c r="P2601">
        <v>0</v>
      </c>
      <c r="Q2601">
        <v>6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7.8655157000000004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7.8655157000000004</v>
      </c>
    </row>
    <row r="2602" spans="1:32" x14ac:dyDescent="0.3">
      <c r="A2602">
        <v>2800686</v>
      </c>
      <c r="B2602">
        <v>1</v>
      </c>
      <c r="C2602" t="s">
        <v>83</v>
      </c>
      <c r="D2602" t="s">
        <v>128</v>
      </c>
      <c r="E2602" t="s">
        <v>9658</v>
      </c>
      <c r="F2602" t="s">
        <v>9659</v>
      </c>
      <c r="G2602" t="s">
        <v>31548</v>
      </c>
      <c r="H2602" t="s">
        <v>311</v>
      </c>
      <c r="I2602" t="s">
        <v>78</v>
      </c>
      <c r="J2602" t="s">
        <v>135</v>
      </c>
      <c r="K2602" t="s">
        <v>22</v>
      </c>
      <c r="L2602" t="s">
        <v>136</v>
      </c>
      <c r="M2602" t="s">
        <v>9660</v>
      </c>
      <c r="N2602" t="s">
        <v>9661</v>
      </c>
      <c r="O2602">
        <v>6.5730555555555554</v>
      </c>
      <c r="P2602">
        <v>0</v>
      </c>
      <c r="Q2602">
        <v>1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1.3059736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1.3059736</v>
      </c>
    </row>
    <row r="2603" spans="1:32" x14ac:dyDescent="0.3">
      <c r="A2603">
        <v>2800607</v>
      </c>
      <c r="B2603">
        <v>1</v>
      </c>
      <c r="C2603" t="s">
        <v>82</v>
      </c>
      <c r="D2603" t="s">
        <v>99</v>
      </c>
      <c r="E2603" t="s">
        <v>9662</v>
      </c>
      <c r="F2603" t="s">
        <v>9663</v>
      </c>
      <c r="G2603" t="s">
        <v>31546</v>
      </c>
      <c r="H2603" t="s">
        <v>223</v>
      </c>
      <c r="I2603" t="s">
        <v>78</v>
      </c>
      <c r="J2603" t="s">
        <v>135</v>
      </c>
      <c r="K2603" t="s">
        <v>22</v>
      </c>
      <c r="L2603" t="s">
        <v>136</v>
      </c>
      <c r="M2603" t="s">
        <v>9664</v>
      </c>
      <c r="N2603" t="s">
        <v>9665</v>
      </c>
      <c r="O2603">
        <v>8.7263888888888896</v>
      </c>
      <c r="P2603">
        <v>0</v>
      </c>
      <c r="Q2603">
        <v>54</v>
      </c>
      <c r="R2603">
        <v>0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0</v>
      </c>
      <c r="Y2603">
        <v>134.58537000000001</v>
      </c>
      <c r="Z2603">
        <v>0</v>
      </c>
      <c r="AA2603">
        <v>0</v>
      </c>
      <c r="AB2603">
        <v>0</v>
      </c>
      <c r="AC2603">
        <v>2.4311582999999999</v>
      </c>
      <c r="AD2603">
        <v>0</v>
      </c>
      <c r="AE2603">
        <v>0</v>
      </c>
      <c r="AF2603">
        <v>137.01653999999999</v>
      </c>
    </row>
    <row r="2604" spans="1:32" x14ac:dyDescent="0.3">
      <c r="A2604">
        <v>2806173</v>
      </c>
      <c r="B2604">
        <v>1</v>
      </c>
      <c r="C2604" t="s">
        <v>82</v>
      </c>
      <c r="D2604" t="s">
        <v>90</v>
      </c>
      <c r="E2604" t="s">
        <v>9666</v>
      </c>
      <c r="F2604" t="s">
        <v>9667</v>
      </c>
      <c r="G2604" t="s">
        <v>31552</v>
      </c>
      <c r="H2604" t="s">
        <v>665</v>
      </c>
      <c r="I2604" t="s">
        <v>78</v>
      </c>
      <c r="J2604" t="s">
        <v>135</v>
      </c>
      <c r="K2604" t="s">
        <v>22</v>
      </c>
      <c r="L2604" t="s">
        <v>136</v>
      </c>
      <c r="M2604" t="s">
        <v>9668</v>
      </c>
      <c r="N2604" t="s">
        <v>9669</v>
      </c>
      <c r="O2604">
        <v>0.84361111111111109</v>
      </c>
      <c r="P2604">
        <v>0</v>
      </c>
      <c r="Q2604">
        <v>189</v>
      </c>
      <c r="R2604">
        <v>0</v>
      </c>
      <c r="S2604">
        <v>0</v>
      </c>
      <c r="T2604">
        <v>0</v>
      </c>
      <c r="U2604">
        <v>12</v>
      </c>
      <c r="V2604">
        <v>0</v>
      </c>
      <c r="W2604">
        <v>0</v>
      </c>
      <c r="X2604">
        <v>0</v>
      </c>
      <c r="Y2604">
        <v>50.718629999999997</v>
      </c>
      <c r="Z2604">
        <v>0</v>
      </c>
      <c r="AA2604">
        <v>0</v>
      </c>
      <c r="AB2604">
        <v>0</v>
      </c>
      <c r="AC2604">
        <v>3.0489720999999999</v>
      </c>
      <c r="AD2604">
        <v>0</v>
      </c>
      <c r="AE2604">
        <v>0</v>
      </c>
      <c r="AF2604">
        <v>53.767605000000003</v>
      </c>
    </row>
    <row r="2605" spans="1:32" x14ac:dyDescent="0.3">
      <c r="A2605">
        <v>2805963</v>
      </c>
      <c r="B2605">
        <v>1</v>
      </c>
      <c r="C2605" t="s">
        <v>82</v>
      </c>
      <c r="D2605" t="s">
        <v>99</v>
      </c>
      <c r="E2605" t="s">
        <v>9670</v>
      </c>
      <c r="F2605" t="s">
        <v>9671</v>
      </c>
      <c r="G2605" t="s">
        <v>31548</v>
      </c>
      <c r="H2605" t="s">
        <v>333</v>
      </c>
      <c r="I2605" t="s">
        <v>78</v>
      </c>
      <c r="J2605" t="s">
        <v>135</v>
      </c>
      <c r="K2605" t="s">
        <v>22</v>
      </c>
      <c r="L2605" t="s">
        <v>136</v>
      </c>
      <c r="M2605" t="s">
        <v>9672</v>
      </c>
      <c r="N2605" t="s">
        <v>9673</v>
      </c>
      <c r="O2605">
        <v>3.0630555555555556</v>
      </c>
      <c r="P2605">
        <v>0</v>
      </c>
      <c r="Q2605">
        <v>1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1.9484426999999999E-2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1.9484426999999999E-2</v>
      </c>
    </row>
    <row r="2606" spans="1:32" x14ac:dyDescent="0.3">
      <c r="A2606">
        <v>2805987</v>
      </c>
      <c r="B2606">
        <v>1</v>
      </c>
      <c r="C2606" t="s">
        <v>83</v>
      </c>
      <c r="D2606" t="s">
        <v>127</v>
      </c>
      <c r="E2606" t="s">
        <v>9674</v>
      </c>
      <c r="F2606" t="s">
        <v>9675</v>
      </c>
      <c r="G2606" t="s">
        <v>31549</v>
      </c>
      <c r="H2606" t="s">
        <v>648</v>
      </c>
      <c r="I2606" t="s">
        <v>79</v>
      </c>
      <c r="J2606" t="s">
        <v>135</v>
      </c>
      <c r="K2606" t="s">
        <v>22</v>
      </c>
      <c r="L2606" t="s">
        <v>186</v>
      </c>
      <c r="M2606" t="s">
        <v>9676</v>
      </c>
      <c r="N2606" t="s">
        <v>9677</v>
      </c>
      <c r="O2606">
        <v>1.3058333333333334</v>
      </c>
      <c r="P2606">
        <v>0</v>
      </c>
      <c r="Q2606">
        <v>0</v>
      </c>
      <c r="R2606">
        <v>0</v>
      </c>
      <c r="S2606">
        <v>0</v>
      </c>
      <c r="T2606">
        <v>3</v>
      </c>
      <c r="U2606">
        <v>0</v>
      </c>
      <c r="V2606">
        <v>3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160.71441999999999</v>
      </c>
      <c r="AC2606">
        <v>0</v>
      </c>
      <c r="AD2606">
        <v>257.03769999999997</v>
      </c>
      <c r="AE2606">
        <v>0</v>
      </c>
      <c r="AF2606">
        <v>417.75209999999998</v>
      </c>
    </row>
    <row r="2607" spans="1:32" x14ac:dyDescent="0.3">
      <c r="A2607">
        <v>2805980</v>
      </c>
      <c r="B2607">
        <v>1</v>
      </c>
      <c r="C2607" t="s">
        <v>82</v>
      </c>
      <c r="D2607" t="s">
        <v>101</v>
      </c>
      <c r="E2607" t="s">
        <v>9678</v>
      </c>
      <c r="F2607" t="s">
        <v>9679</v>
      </c>
      <c r="G2607" t="s">
        <v>31549</v>
      </c>
      <c r="H2607" t="s">
        <v>3730</v>
      </c>
      <c r="I2607" t="s">
        <v>79</v>
      </c>
      <c r="J2607" t="s">
        <v>135</v>
      </c>
      <c r="K2607" t="s">
        <v>22</v>
      </c>
      <c r="L2607" t="s">
        <v>186</v>
      </c>
      <c r="M2607" t="s">
        <v>9680</v>
      </c>
      <c r="N2607" t="s">
        <v>9681</v>
      </c>
      <c r="O2607">
        <v>2.4305555555555554</v>
      </c>
      <c r="P2607">
        <v>6</v>
      </c>
      <c r="Q2607">
        <v>50</v>
      </c>
      <c r="R2607">
        <v>24</v>
      </c>
      <c r="S2607">
        <v>43</v>
      </c>
      <c r="T2607">
        <v>10</v>
      </c>
      <c r="U2607">
        <v>23</v>
      </c>
      <c r="V2607">
        <v>0</v>
      </c>
      <c r="W2607">
        <v>0</v>
      </c>
      <c r="X2607">
        <v>1.7087264</v>
      </c>
      <c r="Y2607">
        <v>16.232336</v>
      </c>
      <c r="Z2607">
        <v>38.239249999999998</v>
      </c>
      <c r="AA2607">
        <v>18.96001</v>
      </c>
      <c r="AB2607">
        <v>6.2052500000000004</v>
      </c>
      <c r="AC2607">
        <v>3.4982555</v>
      </c>
      <c r="AD2607">
        <v>0</v>
      </c>
      <c r="AE2607">
        <v>0</v>
      </c>
      <c r="AF2607">
        <v>84.843834000000001</v>
      </c>
    </row>
    <row r="2608" spans="1:32" x14ac:dyDescent="0.3">
      <c r="A2608">
        <v>2805736</v>
      </c>
      <c r="B2608">
        <v>1</v>
      </c>
      <c r="C2608" t="s">
        <v>83</v>
      </c>
      <c r="D2608" t="s">
        <v>128</v>
      </c>
      <c r="E2608" t="s">
        <v>9682</v>
      </c>
      <c r="F2608" t="s">
        <v>9683</v>
      </c>
      <c r="G2608" t="s">
        <v>31552</v>
      </c>
      <c r="H2608" t="s">
        <v>145</v>
      </c>
      <c r="I2608" t="s">
        <v>78</v>
      </c>
      <c r="J2608" t="s">
        <v>135</v>
      </c>
      <c r="K2608" t="s">
        <v>22</v>
      </c>
      <c r="L2608" t="s">
        <v>136</v>
      </c>
      <c r="M2608" t="s">
        <v>9684</v>
      </c>
      <c r="N2608" t="s">
        <v>9685</v>
      </c>
      <c r="O2608">
        <v>1.3530555555555555</v>
      </c>
      <c r="P2608">
        <v>0</v>
      </c>
      <c r="Q2608">
        <v>47</v>
      </c>
      <c r="R2608">
        <v>0</v>
      </c>
      <c r="S2608">
        <v>0</v>
      </c>
      <c r="T2608">
        <v>0</v>
      </c>
      <c r="U2608">
        <v>8</v>
      </c>
      <c r="V2608">
        <v>0</v>
      </c>
      <c r="W2608">
        <v>0</v>
      </c>
      <c r="X2608">
        <v>0</v>
      </c>
      <c r="Y2608">
        <v>5.3141765999999997</v>
      </c>
      <c r="Z2608">
        <v>0</v>
      </c>
      <c r="AA2608">
        <v>0</v>
      </c>
      <c r="AB2608">
        <v>0</v>
      </c>
      <c r="AC2608">
        <v>9.0142229999999994</v>
      </c>
      <c r="AD2608">
        <v>0</v>
      </c>
      <c r="AE2608">
        <v>0</v>
      </c>
      <c r="AF2608">
        <v>14.3284</v>
      </c>
    </row>
    <row r="2609" spans="1:32" x14ac:dyDescent="0.3">
      <c r="A2609">
        <v>2805596</v>
      </c>
      <c r="B2609">
        <v>1</v>
      </c>
      <c r="C2609" t="s">
        <v>82</v>
      </c>
      <c r="D2609" t="s">
        <v>113</v>
      </c>
      <c r="E2609" t="s">
        <v>9686</v>
      </c>
      <c r="F2609" t="s">
        <v>9687</v>
      </c>
      <c r="G2609" t="s">
        <v>31546</v>
      </c>
      <c r="H2609" t="s">
        <v>223</v>
      </c>
      <c r="I2609" t="s">
        <v>78</v>
      </c>
      <c r="J2609" t="s">
        <v>135</v>
      </c>
      <c r="K2609" t="s">
        <v>22</v>
      </c>
      <c r="L2609" t="s">
        <v>136</v>
      </c>
      <c r="M2609" t="s">
        <v>9688</v>
      </c>
      <c r="N2609" t="s">
        <v>9689</v>
      </c>
      <c r="O2609">
        <v>2.026388888888889</v>
      </c>
      <c r="P2609">
        <v>0</v>
      </c>
      <c r="Q2609">
        <v>69</v>
      </c>
      <c r="R2609">
        <v>0</v>
      </c>
      <c r="S2609">
        <v>0</v>
      </c>
      <c r="T2609">
        <v>0</v>
      </c>
      <c r="U2609">
        <v>31</v>
      </c>
      <c r="V2609">
        <v>0</v>
      </c>
      <c r="W2609">
        <v>0</v>
      </c>
      <c r="X2609">
        <v>0</v>
      </c>
      <c r="Y2609">
        <v>73.168340000000001</v>
      </c>
      <c r="Z2609">
        <v>0</v>
      </c>
      <c r="AA2609">
        <v>0</v>
      </c>
      <c r="AB2609">
        <v>0</v>
      </c>
      <c r="AC2609">
        <v>93.370760000000004</v>
      </c>
      <c r="AD2609">
        <v>0</v>
      </c>
      <c r="AE2609">
        <v>0</v>
      </c>
      <c r="AF2609">
        <v>166.53909999999999</v>
      </c>
    </row>
    <row r="2610" spans="1:32" x14ac:dyDescent="0.3">
      <c r="A2610">
        <v>2805531</v>
      </c>
      <c r="B2610">
        <v>1</v>
      </c>
      <c r="C2610" t="s">
        <v>83</v>
      </c>
      <c r="D2610" t="s">
        <v>130</v>
      </c>
      <c r="E2610" t="s">
        <v>9690</v>
      </c>
      <c r="F2610" t="s">
        <v>9691</v>
      </c>
      <c r="G2610" t="s">
        <v>31548</v>
      </c>
      <c r="H2610" t="s">
        <v>893</v>
      </c>
      <c r="I2610" t="s">
        <v>78</v>
      </c>
      <c r="J2610" t="s">
        <v>135</v>
      </c>
      <c r="K2610" t="s">
        <v>22</v>
      </c>
      <c r="L2610" t="s">
        <v>136</v>
      </c>
      <c r="M2610" t="s">
        <v>9692</v>
      </c>
      <c r="N2610" t="s">
        <v>9693</v>
      </c>
      <c r="O2610">
        <v>2.4019444444444447</v>
      </c>
      <c r="P2610">
        <v>0</v>
      </c>
      <c r="Q2610">
        <v>1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1.1530311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1.1530311</v>
      </c>
    </row>
    <row r="2611" spans="1:32" x14ac:dyDescent="0.3">
      <c r="A2611">
        <v>2805526</v>
      </c>
      <c r="B2611">
        <v>1</v>
      </c>
      <c r="C2611" t="s">
        <v>82</v>
      </c>
      <c r="D2611" t="s">
        <v>103</v>
      </c>
      <c r="E2611" t="s">
        <v>9694</v>
      </c>
      <c r="F2611" t="s">
        <v>9695</v>
      </c>
      <c r="G2611" t="s">
        <v>31551</v>
      </c>
      <c r="H2611" t="s">
        <v>643</v>
      </c>
      <c r="I2611" t="s">
        <v>79</v>
      </c>
      <c r="J2611" t="s">
        <v>135</v>
      </c>
      <c r="K2611" t="s">
        <v>22</v>
      </c>
      <c r="L2611" t="s">
        <v>186</v>
      </c>
      <c r="M2611" t="s">
        <v>9696</v>
      </c>
      <c r="N2611" t="s">
        <v>9697</v>
      </c>
      <c r="O2611">
        <v>5.5025000000000004</v>
      </c>
      <c r="P2611">
        <v>0</v>
      </c>
      <c r="Q2611">
        <v>191</v>
      </c>
      <c r="R2611">
        <v>0</v>
      </c>
      <c r="S2611">
        <v>38</v>
      </c>
      <c r="T2611">
        <v>1</v>
      </c>
      <c r="U2611">
        <v>24</v>
      </c>
      <c r="V2611">
        <v>0</v>
      </c>
      <c r="W2611">
        <v>0</v>
      </c>
      <c r="X2611">
        <v>0</v>
      </c>
      <c r="Y2611">
        <v>233.23657</v>
      </c>
      <c r="Z2611">
        <v>0</v>
      </c>
      <c r="AA2611">
        <v>102.787766</v>
      </c>
      <c r="AB2611">
        <v>286.61559999999997</v>
      </c>
      <c r="AC2611">
        <v>94.52234</v>
      </c>
      <c r="AD2611">
        <v>0</v>
      </c>
      <c r="AE2611">
        <v>0</v>
      </c>
      <c r="AF2611">
        <v>717.16229999999996</v>
      </c>
    </row>
    <row r="2612" spans="1:32" x14ac:dyDescent="0.3">
      <c r="A2612">
        <v>2805519</v>
      </c>
      <c r="B2612">
        <v>1</v>
      </c>
      <c r="C2612" t="s">
        <v>82</v>
      </c>
      <c r="D2612" t="s">
        <v>94</v>
      </c>
      <c r="E2612" t="s">
        <v>9698</v>
      </c>
      <c r="F2612" t="s">
        <v>9699</v>
      </c>
      <c r="G2612" t="s">
        <v>31548</v>
      </c>
      <c r="H2612" t="s">
        <v>893</v>
      </c>
      <c r="I2612" t="s">
        <v>78</v>
      </c>
      <c r="J2612" t="s">
        <v>135</v>
      </c>
      <c r="K2612" t="s">
        <v>22</v>
      </c>
      <c r="L2612" t="s">
        <v>136</v>
      </c>
      <c r="M2612" t="s">
        <v>9700</v>
      </c>
      <c r="N2612" t="s">
        <v>9701</v>
      </c>
      <c r="O2612">
        <v>1.0402777777777779</v>
      </c>
      <c r="P2612">
        <v>0</v>
      </c>
      <c r="Q2612">
        <v>1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3.3855940000000001E-2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3.3855940000000001E-2</v>
      </c>
    </row>
    <row r="2613" spans="1:32" x14ac:dyDescent="0.3">
      <c r="A2613">
        <v>2805517</v>
      </c>
      <c r="B2613">
        <v>1</v>
      </c>
      <c r="C2613" t="s">
        <v>82</v>
      </c>
      <c r="D2613" t="s">
        <v>105</v>
      </c>
      <c r="E2613" t="s">
        <v>9702</v>
      </c>
      <c r="F2613" t="s">
        <v>9703</v>
      </c>
      <c r="G2613" t="s">
        <v>31546</v>
      </c>
      <c r="H2613" t="s">
        <v>648</v>
      </c>
      <c r="I2613" t="s">
        <v>78</v>
      </c>
      <c r="J2613" t="s">
        <v>135</v>
      </c>
      <c r="K2613" t="s">
        <v>22</v>
      </c>
      <c r="L2613" t="s">
        <v>186</v>
      </c>
      <c r="M2613" t="s">
        <v>9704</v>
      </c>
      <c r="N2613" t="s">
        <v>9705</v>
      </c>
      <c r="O2613">
        <v>2.4130555555555557</v>
      </c>
      <c r="P2613">
        <v>0</v>
      </c>
      <c r="Q2613">
        <v>13</v>
      </c>
      <c r="R2613">
        <v>0</v>
      </c>
      <c r="S2613">
        <v>2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6.6944337000000003</v>
      </c>
      <c r="Z2613">
        <v>0</v>
      </c>
      <c r="AA2613">
        <v>0.57644563999999998</v>
      </c>
      <c r="AB2613">
        <v>0</v>
      </c>
      <c r="AC2613">
        <v>0</v>
      </c>
      <c r="AD2613">
        <v>0</v>
      </c>
      <c r="AE2613">
        <v>0</v>
      </c>
      <c r="AF2613">
        <v>7.2708792999999998</v>
      </c>
    </row>
    <row r="2614" spans="1:32" x14ac:dyDescent="0.3">
      <c r="A2614">
        <v>2805442</v>
      </c>
      <c r="B2614">
        <v>1</v>
      </c>
      <c r="C2614" t="s">
        <v>82</v>
      </c>
      <c r="D2614" t="s">
        <v>92</v>
      </c>
      <c r="E2614" t="s">
        <v>9706</v>
      </c>
      <c r="F2614" t="s">
        <v>9707</v>
      </c>
      <c r="G2614" t="s">
        <v>31548</v>
      </c>
      <c r="H2614" t="s">
        <v>311</v>
      </c>
      <c r="I2614" t="s">
        <v>78</v>
      </c>
      <c r="J2614" t="s">
        <v>135</v>
      </c>
      <c r="K2614" t="s">
        <v>22</v>
      </c>
      <c r="L2614" t="s">
        <v>136</v>
      </c>
      <c r="M2614" t="s">
        <v>9708</v>
      </c>
      <c r="N2614" t="s">
        <v>9709</v>
      </c>
      <c r="O2614">
        <v>1.7205555555555556</v>
      </c>
      <c r="P2614">
        <v>0</v>
      </c>
      <c r="Q2614">
        <v>1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1.4633731000000001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1.4633731000000001</v>
      </c>
    </row>
    <row r="2615" spans="1:32" x14ac:dyDescent="0.3">
      <c r="A2615">
        <v>2805450</v>
      </c>
      <c r="B2615">
        <v>1</v>
      </c>
      <c r="C2615" t="s">
        <v>83</v>
      </c>
      <c r="D2615" t="s">
        <v>123</v>
      </c>
      <c r="E2615" t="s">
        <v>9710</v>
      </c>
      <c r="F2615" t="s">
        <v>9711</v>
      </c>
      <c r="G2615" t="s">
        <v>31549</v>
      </c>
      <c r="H2615" t="s">
        <v>134</v>
      </c>
      <c r="I2615" t="s">
        <v>79</v>
      </c>
      <c r="J2615" t="s">
        <v>135</v>
      </c>
      <c r="K2615" t="s">
        <v>22</v>
      </c>
      <c r="L2615" t="s">
        <v>136</v>
      </c>
      <c r="M2615" t="s">
        <v>9712</v>
      </c>
      <c r="N2615" t="s">
        <v>9713</v>
      </c>
      <c r="O2615">
        <v>0.32500000000000001</v>
      </c>
      <c r="P2615">
        <v>0</v>
      </c>
      <c r="Q2615">
        <v>1</v>
      </c>
      <c r="R2615">
        <v>20</v>
      </c>
      <c r="S2615">
        <v>8</v>
      </c>
      <c r="T2615">
        <v>14</v>
      </c>
      <c r="U2615">
        <v>0</v>
      </c>
      <c r="V2615">
        <v>10</v>
      </c>
      <c r="W2615">
        <v>0</v>
      </c>
      <c r="X2615">
        <v>0</v>
      </c>
      <c r="Y2615">
        <v>5.4315652999999998E-2</v>
      </c>
      <c r="Z2615">
        <v>9.2950619999999997</v>
      </c>
      <c r="AA2615">
        <v>1.9765064000000001</v>
      </c>
      <c r="AB2615">
        <v>44.69867</v>
      </c>
      <c r="AC2615">
        <v>0</v>
      </c>
      <c r="AD2615">
        <v>223.94603000000001</v>
      </c>
      <c r="AE2615">
        <v>0</v>
      </c>
      <c r="AF2615">
        <v>279.97057999999998</v>
      </c>
    </row>
    <row r="2616" spans="1:32" x14ac:dyDescent="0.3">
      <c r="A2616">
        <v>2805343</v>
      </c>
      <c r="B2616">
        <v>1</v>
      </c>
      <c r="C2616" t="s">
        <v>82</v>
      </c>
      <c r="D2616" t="s">
        <v>106</v>
      </c>
      <c r="E2616" t="s">
        <v>9714</v>
      </c>
      <c r="F2616" t="s">
        <v>9715</v>
      </c>
      <c r="G2616" t="s">
        <v>31548</v>
      </c>
      <c r="H2616" t="s">
        <v>311</v>
      </c>
      <c r="I2616" t="s">
        <v>78</v>
      </c>
      <c r="J2616" t="s">
        <v>135</v>
      </c>
      <c r="K2616" t="s">
        <v>22</v>
      </c>
      <c r="L2616" t="s">
        <v>136</v>
      </c>
      <c r="M2616" t="s">
        <v>9716</v>
      </c>
      <c r="N2616" t="s">
        <v>9717</v>
      </c>
      <c r="O2616">
        <v>5.8777777777777782</v>
      </c>
      <c r="P2616">
        <v>0</v>
      </c>
      <c r="Q2616">
        <v>4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18.762867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18.762867</v>
      </c>
    </row>
    <row r="2617" spans="1:32" x14ac:dyDescent="0.3">
      <c r="A2617">
        <v>2805201</v>
      </c>
      <c r="B2617">
        <v>1</v>
      </c>
      <c r="C2617" t="s">
        <v>82</v>
      </c>
      <c r="D2617" t="s">
        <v>104</v>
      </c>
      <c r="E2617" t="s">
        <v>9718</v>
      </c>
      <c r="F2617" t="s">
        <v>9719</v>
      </c>
      <c r="G2617" t="s">
        <v>31548</v>
      </c>
      <c r="H2617" t="s">
        <v>311</v>
      </c>
      <c r="I2617" t="s">
        <v>78</v>
      </c>
      <c r="J2617" t="s">
        <v>135</v>
      </c>
      <c r="K2617" t="s">
        <v>22</v>
      </c>
      <c r="L2617" t="s">
        <v>136</v>
      </c>
      <c r="M2617" t="s">
        <v>9720</v>
      </c>
      <c r="N2617" t="s">
        <v>9721</v>
      </c>
      <c r="O2617">
        <v>2.0099999999999998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16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18.42352</v>
      </c>
      <c r="AD2617">
        <v>0</v>
      </c>
      <c r="AE2617">
        <v>0</v>
      </c>
      <c r="AF2617">
        <v>18.42352</v>
      </c>
    </row>
    <row r="2618" spans="1:32" x14ac:dyDescent="0.3">
      <c r="A2618">
        <v>2805146</v>
      </c>
      <c r="B2618">
        <v>1</v>
      </c>
      <c r="C2618" t="s">
        <v>82</v>
      </c>
      <c r="D2618" t="s">
        <v>106</v>
      </c>
      <c r="E2618" t="s">
        <v>9722</v>
      </c>
      <c r="F2618" t="s">
        <v>9723</v>
      </c>
      <c r="G2618" t="s">
        <v>31551</v>
      </c>
      <c r="H2618" t="s">
        <v>134</v>
      </c>
      <c r="I2618" t="s">
        <v>79</v>
      </c>
      <c r="J2618" t="s">
        <v>135</v>
      </c>
      <c r="K2618" t="s">
        <v>22</v>
      </c>
      <c r="L2618" t="s">
        <v>136</v>
      </c>
      <c r="M2618" t="s">
        <v>9724</v>
      </c>
      <c r="N2618" t="s">
        <v>9725</v>
      </c>
      <c r="O2618">
        <v>0.92500000000000004</v>
      </c>
      <c r="P2618">
        <v>0</v>
      </c>
      <c r="Q2618">
        <v>17</v>
      </c>
      <c r="R2618">
        <v>0</v>
      </c>
      <c r="S2618">
        <v>3</v>
      </c>
      <c r="T2618">
        <v>1</v>
      </c>
      <c r="U2618">
        <v>9</v>
      </c>
      <c r="V2618">
        <v>1</v>
      </c>
      <c r="W2618">
        <v>0</v>
      </c>
      <c r="X2618">
        <v>0</v>
      </c>
      <c r="Y2618">
        <v>4.7867765000000002</v>
      </c>
      <c r="Z2618">
        <v>0</v>
      </c>
      <c r="AA2618">
        <v>0.88716125000000001</v>
      </c>
      <c r="AB2618">
        <v>21.747574</v>
      </c>
      <c r="AC2618">
        <v>4.7459197</v>
      </c>
      <c r="AD2618">
        <v>22.685390000000002</v>
      </c>
      <c r="AE2618">
        <v>0</v>
      </c>
      <c r="AF2618">
        <v>54.852820000000001</v>
      </c>
    </row>
    <row r="2619" spans="1:32" x14ac:dyDescent="0.3">
      <c r="A2619">
        <v>2804943</v>
      </c>
      <c r="B2619">
        <v>1</v>
      </c>
      <c r="C2619" t="s">
        <v>82</v>
      </c>
      <c r="D2619" t="s">
        <v>88</v>
      </c>
      <c r="E2619" t="s">
        <v>9726</v>
      </c>
      <c r="F2619" t="s">
        <v>9727</v>
      </c>
      <c r="G2619" t="s">
        <v>31548</v>
      </c>
      <c r="H2619" t="s">
        <v>893</v>
      </c>
      <c r="I2619" t="s">
        <v>78</v>
      </c>
      <c r="J2619" t="s">
        <v>135</v>
      </c>
      <c r="K2619" t="s">
        <v>22</v>
      </c>
      <c r="L2619" t="s">
        <v>136</v>
      </c>
      <c r="M2619" t="s">
        <v>9728</v>
      </c>
      <c r="N2619" t="s">
        <v>9729</v>
      </c>
      <c r="O2619">
        <v>2.7377777777777776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13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14.757474999999999</v>
      </c>
      <c r="AD2619">
        <v>0</v>
      </c>
      <c r="AE2619">
        <v>0</v>
      </c>
      <c r="AF2619">
        <v>14.757474999999999</v>
      </c>
    </row>
    <row r="2620" spans="1:32" x14ac:dyDescent="0.3">
      <c r="A2620">
        <v>2804926</v>
      </c>
      <c r="B2620">
        <v>1</v>
      </c>
      <c r="C2620" t="s">
        <v>83</v>
      </c>
      <c r="D2620" t="s">
        <v>115</v>
      </c>
      <c r="E2620" t="s">
        <v>2816</v>
      </c>
      <c r="F2620" t="s">
        <v>1177</v>
      </c>
      <c r="G2620" t="s">
        <v>31552</v>
      </c>
      <c r="H2620" t="s">
        <v>643</v>
      </c>
      <c r="I2620" t="s">
        <v>78</v>
      </c>
      <c r="J2620" t="s">
        <v>135</v>
      </c>
      <c r="K2620" t="s">
        <v>22</v>
      </c>
      <c r="L2620" t="s">
        <v>186</v>
      </c>
      <c r="M2620" t="s">
        <v>9730</v>
      </c>
      <c r="N2620" t="s">
        <v>9731</v>
      </c>
      <c r="O2620">
        <v>6.4430555555555555</v>
      </c>
      <c r="P2620">
        <v>0</v>
      </c>
      <c r="Q2620">
        <v>121</v>
      </c>
      <c r="R2620">
        <v>0</v>
      </c>
      <c r="S2620">
        <v>2</v>
      </c>
      <c r="T2620">
        <v>0</v>
      </c>
      <c r="U2620">
        <v>6</v>
      </c>
      <c r="V2620">
        <v>0</v>
      </c>
      <c r="W2620">
        <v>0</v>
      </c>
      <c r="X2620">
        <v>0</v>
      </c>
      <c r="Y2620">
        <v>89.781980000000004</v>
      </c>
      <c r="Z2620">
        <v>0</v>
      </c>
      <c r="AA2620">
        <v>1.9094514</v>
      </c>
      <c r="AB2620">
        <v>0</v>
      </c>
      <c r="AC2620">
        <v>1.8572035</v>
      </c>
      <c r="AD2620">
        <v>0</v>
      </c>
      <c r="AE2620">
        <v>0</v>
      </c>
      <c r="AF2620">
        <v>93.548640000000006</v>
      </c>
    </row>
    <row r="2621" spans="1:32" x14ac:dyDescent="0.3">
      <c r="A2621">
        <v>2804895</v>
      </c>
      <c r="B2621">
        <v>1</v>
      </c>
      <c r="C2621" t="s">
        <v>82</v>
      </c>
      <c r="D2621" t="s">
        <v>106</v>
      </c>
      <c r="E2621" t="s">
        <v>2148</v>
      </c>
      <c r="F2621" t="s">
        <v>2149</v>
      </c>
      <c r="G2621" t="s">
        <v>31546</v>
      </c>
      <c r="H2621" t="s">
        <v>643</v>
      </c>
      <c r="I2621" t="s">
        <v>78</v>
      </c>
      <c r="J2621" t="s">
        <v>135</v>
      </c>
      <c r="K2621" t="s">
        <v>22</v>
      </c>
      <c r="L2621" t="s">
        <v>186</v>
      </c>
      <c r="M2621" t="s">
        <v>9732</v>
      </c>
      <c r="N2621" t="s">
        <v>9733</v>
      </c>
      <c r="O2621">
        <v>6.69</v>
      </c>
      <c r="P2621">
        <v>0</v>
      </c>
      <c r="Q2621">
        <v>59</v>
      </c>
      <c r="R2621">
        <v>0</v>
      </c>
      <c r="S2621">
        <v>0</v>
      </c>
      <c r="T2621">
        <v>0</v>
      </c>
      <c r="U2621">
        <v>15</v>
      </c>
      <c r="V2621">
        <v>0</v>
      </c>
      <c r="W2621">
        <v>0</v>
      </c>
      <c r="X2621">
        <v>0</v>
      </c>
      <c r="Y2621">
        <v>77.935270000000003</v>
      </c>
      <c r="Z2621">
        <v>0</v>
      </c>
      <c r="AA2621">
        <v>0</v>
      </c>
      <c r="AB2621">
        <v>0</v>
      </c>
      <c r="AC2621">
        <v>49.564373000000003</v>
      </c>
      <c r="AD2621">
        <v>0</v>
      </c>
      <c r="AE2621">
        <v>0</v>
      </c>
      <c r="AF2621">
        <v>127.49965</v>
      </c>
    </row>
    <row r="2622" spans="1:32" x14ac:dyDescent="0.3">
      <c r="A2622">
        <v>2804881</v>
      </c>
      <c r="B2622">
        <v>1</v>
      </c>
      <c r="C2622" t="s">
        <v>82</v>
      </c>
      <c r="D2622" t="s">
        <v>112</v>
      </c>
      <c r="E2622" t="s">
        <v>9734</v>
      </c>
      <c r="F2622" t="s">
        <v>9735</v>
      </c>
      <c r="G2622" t="s">
        <v>31550</v>
      </c>
      <c r="H2622" t="s">
        <v>1432</v>
      </c>
      <c r="I2622" t="s">
        <v>78</v>
      </c>
      <c r="J2622" t="s">
        <v>135</v>
      </c>
      <c r="K2622" t="s">
        <v>22</v>
      </c>
      <c r="L2622" t="s">
        <v>136</v>
      </c>
      <c r="M2622" t="s">
        <v>9736</v>
      </c>
      <c r="N2622" t="s">
        <v>9737</v>
      </c>
      <c r="O2622">
        <v>4.1027777777777779</v>
      </c>
      <c r="P2622">
        <v>0</v>
      </c>
      <c r="Q2622">
        <v>105</v>
      </c>
      <c r="R2622">
        <v>0</v>
      </c>
      <c r="S2622">
        <v>0</v>
      </c>
      <c r="T2622">
        <v>0</v>
      </c>
      <c r="U2622">
        <v>43</v>
      </c>
      <c r="V2622">
        <v>0</v>
      </c>
      <c r="W2622">
        <v>0</v>
      </c>
      <c r="X2622">
        <v>0</v>
      </c>
      <c r="Y2622">
        <v>91.589569999999995</v>
      </c>
      <c r="Z2622">
        <v>0</v>
      </c>
      <c r="AA2622">
        <v>0</v>
      </c>
      <c r="AB2622">
        <v>0</v>
      </c>
      <c r="AC2622">
        <v>109.921745</v>
      </c>
      <c r="AD2622">
        <v>0</v>
      </c>
      <c r="AE2622">
        <v>0</v>
      </c>
      <c r="AF2622">
        <v>201.51132000000001</v>
      </c>
    </row>
    <row r="2623" spans="1:32" x14ac:dyDescent="0.3">
      <c r="A2623">
        <v>2804892</v>
      </c>
      <c r="B2623">
        <v>1</v>
      </c>
      <c r="C2623" t="s">
        <v>83</v>
      </c>
      <c r="D2623" t="s">
        <v>130</v>
      </c>
      <c r="E2623" t="s">
        <v>5808</v>
      </c>
      <c r="F2623" t="s">
        <v>5809</v>
      </c>
      <c r="G2623" t="s">
        <v>31552</v>
      </c>
      <c r="H2623" t="s">
        <v>643</v>
      </c>
      <c r="I2623" t="s">
        <v>78</v>
      </c>
      <c r="J2623" t="s">
        <v>135</v>
      </c>
      <c r="K2623" t="s">
        <v>22</v>
      </c>
      <c r="L2623" t="s">
        <v>186</v>
      </c>
      <c r="M2623" t="s">
        <v>9738</v>
      </c>
      <c r="N2623" t="s">
        <v>9739</v>
      </c>
      <c r="O2623">
        <v>7.2925000000000004</v>
      </c>
      <c r="P2623">
        <v>0</v>
      </c>
      <c r="Q2623">
        <v>191</v>
      </c>
      <c r="R2623">
        <v>0</v>
      </c>
      <c r="S2623">
        <v>1</v>
      </c>
      <c r="T2623">
        <v>0</v>
      </c>
      <c r="U2623">
        <v>47</v>
      </c>
      <c r="V2623">
        <v>0</v>
      </c>
      <c r="W2623">
        <v>0</v>
      </c>
      <c r="X2623">
        <v>0</v>
      </c>
      <c r="Y2623">
        <v>319.32877000000002</v>
      </c>
      <c r="Z2623">
        <v>0</v>
      </c>
      <c r="AA2623">
        <v>9.1032269999999998E-2</v>
      </c>
      <c r="AB2623">
        <v>0</v>
      </c>
      <c r="AC2623">
        <v>153.10272000000001</v>
      </c>
      <c r="AD2623">
        <v>0</v>
      </c>
      <c r="AE2623">
        <v>0</v>
      </c>
      <c r="AF2623">
        <v>472.52255000000002</v>
      </c>
    </row>
    <row r="2624" spans="1:32" x14ac:dyDescent="0.3">
      <c r="A2624">
        <v>2804841</v>
      </c>
      <c r="B2624">
        <v>1</v>
      </c>
      <c r="C2624" t="s">
        <v>82</v>
      </c>
      <c r="D2624" t="s">
        <v>90</v>
      </c>
      <c r="E2624" t="s">
        <v>9740</v>
      </c>
      <c r="F2624" t="s">
        <v>9741</v>
      </c>
      <c r="G2624" t="s">
        <v>31549</v>
      </c>
      <c r="H2624" t="s">
        <v>643</v>
      </c>
      <c r="I2624" t="s">
        <v>79</v>
      </c>
      <c r="J2624" t="s">
        <v>135</v>
      </c>
      <c r="K2624" t="s">
        <v>22</v>
      </c>
      <c r="L2624" t="s">
        <v>186</v>
      </c>
      <c r="M2624" t="s">
        <v>9742</v>
      </c>
      <c r="N2624" t="s">
        <v>9743</v>
      </c>
      <c r="O2624">
        <v>4.7438888888888888</v>
      </c>
      <c r="P2624">
        <v>4</v>
      </c>
      <c r="Q2624">
        <v>31</v>
      </c>
      <c r="R2624">
        <v>0</v>
      </c>
      <c r="S2624">
        <v>0</v>
      </c>
      <c r="T2624">
        <v>7</v>
      </c>
      <c r="U2624">
        <v>3</v>
      </c>
      <c r="V2624">
        <v>0</v>
      </c>
      <c r="W2624">
        <v>0</v>
      </c>
      <c r="X2624">
        <v>195.87889999999999</v>
      </c>
      <c r="Y2624">
        <v>139.70042000000001</v>
      </c>
      <c r="Z2624">
        <v>0</v>
      </c>
      <c r="AA2624">
        <v>0</v>
      </c>
      <c r="AB2624">
        <v>385.60665999999998</v>
      </c>
      <c r="AC2624">
        <v>5.0172442999999998</v>
      </c>
      <c r="AD2624">
        <v>0</v>
      </c>
      <c r="AE2624">
        <v>0</v>
      </c>
      <c r="AF2624">
        <v>726.20325000000003</v>
      </c>
    </row>
    <row r="2625" spans="1:32" x14ac:dyDescent="0.3">
      <c r="A2625">
        <v>2804840</v>
      </c>
      <c r="B2625">
        <v>1</v>
      </c>
      <c r="C2625" t="s">
        <v>82</v>
      </c>
      <c r="D2625" t="s">
        <v>90</v>
      </c>
      <c r="E2625" t="s">
        <v>9744</v>
      </c>
      <c r="F2625" t="s">
        <v>9745</v>
      </c>
      <c r="G2625" t="s">
        <v>31551</v>
      </c>
      <c r="H2625" t="s">
        <v>643</v>
      </c>
      <c r="I2625" t="s">
        <v>79</v>
      </c>
      <c r="J2625" t="s">
        <v>135</v>
      </c>
      <c r="K2625" t="s">
        <v>22</v>
      </c>
      <c r="L2625" t="s">
        <v>186</v>
      </c>
      <c r="M2625" t="s">
        <v>9746</v>
      </c>
      <c r="N2625" t="s">
        <v>9747</v>
      </c>
      <c r="O2625">
        <v>8.6816666666666666</v>
      </c>
      <c r="P2625">
        <v>0</v>
      </c>
      <c r="Q2625">
        <v>152</v>
      </c>
      <c r="R2625">
        <v>0</v>
      </c>
      <c r="S2625">
        <v>0</v>
      </c>
      <c r="T2625">
        <v>0</v>
      </c>
      <c r="U2625">
        <v>103</v>
      </c>
      <c r="V2625">
        <v>0</v>
      </c>
      <c r="W2625">
        <v>0</v>
      </c>
      <c r="X2625">
        <v>0</v>
      </c>
      <c r="Y2625">
        <v>434.71337999999997</v>
      </c>
      <c r="Z2625">
        <v>0</v>
      </c>
      <c r="AA2625">
        <v>0</v>
      </c>
      <c r="AB2625">
        <v>0</v>
      </c>
      <c r="AC2625">
        <v>731.57830000000001</v>
      </c>
      <c r="AD2625">
        <v>0</v>
      </c>
      <c r="AE2625">
        <v>0</v>
      </c>
      <c r="AF2625">
        <v>1166.2916</v>
      </c>
    </row>
    <row r="2626" spans="1:32" x14ac:dyDescent="0.3">
      <c r="A2626">
        <v>2804618</v>
      </c>
      <c r="B2626">
        <v>1</v>
      </c>
      <c r="C2626" t="s">
        <v>82</v>
      </c>
      <c r="D2626" t="s">
        <v>106</v>
      </c>
      <c r="E2626" t="s">
        <v>5604</v>
      </c>
      <c r="F2626" t="s">
        <v>5605</v>
      </c>
      <c r="G2626" t="s">
        <v>31546</v>
      </c>
      <c r="H2626" t="s">
        <v>223</v>
      </c>
      <c r="I2626" t="s">
        <v>78</v>
      </c>
      <c r="J2626" t="s">
        <v>135</v>
      </c>
      <c r="K2626" t="s">
        <v>22</v>
      </c>
      <c r="L2626" t="s">
        <v>136</v>
      </c>
      <c r="M2626" t="s">
        <v>9748</v>
      </c>
      <c r="N2626" t="s">
        <v>3755</v>
      </c>
      <c r="O2626">
        <v>1.2505555555555556</v>
      </c>
      <c r="P2626">
        <v>0</v>
      </c>
      <c r="Q2626">
        <v>86</v>
      </c>
      <c r="R2626">
        <v>0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0</v>
      </c>
      <c r="Y2626">
        <v>32.497776000000002</v>
      </c>
      <c r="Z2626">
        <v>0</v>
      </c>
      <c r="AA2626">
        <v>0</v>
      </c>
      <c r="AB2626">
        <v>0</v>
      </c>
      <c r="AC2626">
        <v>2.1909963000000001E-2</v>
      </c>
      <c r="AD2626">
        <v>0</v>
      </c>
      <c r="AE2626">
        <v>0</v>
      </c>
      <c r="AF2626">
        <v>32.519688000000002</v>
      </c>
    </row>
    <row r="2627" spans="1:32" x14ac:dyDescent="0.3">
      <c r="A2627">
        <v>2804626</v>
      </c>
      <c r="B2627">
        <v>1</v>
      </c>
      <c r="C2627" t="s">
        <v>82</v>
      </c>
      <c r="D2627" t="s">
        <v>87</v>
      </c>
      <c r="E2627" t="s">
        <v>1871</v>
      </c>
      <c r="F2627" t="s">
        <v>1872</v>
      </c>
      <c r="G2627" t="s">
        <v>31546</v>
      </c>
      <c r="H2627" t="s">
        <v>223</v>
      </c>
      <c r="I2627" t="s">
        <v>78</v>
      </c>
      <c r="J2627" t="s">
        <v>135</v>
      </c>
      <c r="K2627" t="s">
        <v>22</v>
      </c>
      <c r="L2627" t="s">
        <v>136</v>
      </c>
      <c r="M2627" t="s">
        <v>9749</v>
      </c>
      <c r="N2627" t="s">
        <v>9750</v>
      </c>
      <c r="O2627">
        <v>0.60055555555555551</v>
      </c>
      <c r="P2627">
        <v>0</v>
      </c>
      <c r="Q2627">
        <v>248</v>
      </c>
      <c r="R2627">
        <v>0</v>
      </c>
      <c r="S2627">
        <v>0</v>
      </c>
      <c r="T2627">
        <v>0</v>
      </c>
      <c r="U2627">
        <v>16</v>
      </c>
      <c r="V2627">
        <v>0</v>
      </c>
      <c r="W2627">
        <v>0</v>
      </c>
      <c r="X2627">
        <v>0</v>
      </c>
      <c r="Y2627">
        <v>54.350659999999998</v>
      </c>
      <c r="Z2627">
        <v>0</v>
      </c>
      <c r="AA2627">
        <v>0</v>
      </c>
      <c r="AB2627">
        <v>0</v>
      </c>
      <c r="AC2627">
        <v>5.4262980000000001</v>
      </c>
      <c r="AD2627">
        <v>0</v>
      </c>
      <c r="AE2627">
        <v>0</v>
      </c>
      <c r="AF2627">
        <v>59.776960000000003</v>
      </c>
    </row>
    <row r="2628" spans="1:32" x14ac:dyDescent="0.3">
      <c r="A2628">
        <v>2804554</v>
      </c>
      <c r="B2628">
        <v>1</v>
      </c>
      <c r="C2628" t="s">
        <v>82</v>
      </c>
      <c r="D2628" t="s">
        <v>109</v>
      </c>
      <c r="E2628" t="s">
        <v>9751</v>
      </c>
      <c r="F2628" t="s">
        <v>9752</v>
      </c>
      <c r="G2628" t="s">
        <v>31548</v>
      </c>
      <c r="H2628" t="s">
        <v>893</v>
      </c>
      <c r="I2628" t="s">
        <v>78</v>
      </c>
      <c r="J2628" t="s">
        <v>135</v>
      </c>
      <c r="K2628" t="s">
        <v>22</v>
      </c>
      <c r="L2628" t="s">
        <v>136</v>
      </c>
      <c r="M2628" t="s">
        <v>9753</v>
      </c>
      <c r="N2628" t="s">
        <v>9754</v>
      </c>
      <c r="O2628">
        <v>2.4658333333333333</v>
      </c>
      <c r="P2628">
        <v>0</v>
      </c>
      <c r="Q2628">
        <v>2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1.1618073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1.1618073</v>
      </c>
    </row>
    <row r="2629" spans="1:32" x14ac:dyDescent="0.3">
      <c r="A2629">
        <v>2803115</v>
      </c>
      <c r="B2629">
        <v>1</v>
      </c>
      <c r="C2629" t="s">
        <v>83</v>
      </c>
      <c r="D2629" t="s">
        <v>127</v>
      </c>
      <c r="E2629" t="s">
        <v>9755</v>
      </c>
      <c r="F2629" t="s">
        <v>9756</v>
      </c>
      <c r="G2629" t="s">
        <v>31549</v>
      </c>
      <c r="H2629" t="s">
        <v>134</v>
      </c>
      <c r="I2629" t="s">
        <v>79</v>
      </c>
      <c r="J2629" t="s">
        <v>135</v>
      </c>
      <c r="K2629" t="s">
        <v>22</v>
      </c>
      <c r="L2629" t="s">
        <v>136</v>
      </c>
      <c r="M2629" t="s">
        <v>9757</v>
      </c>
      <c r="N2629" t="s">
        <v>9758</v>
      </c>
      <c r="O2629">
        <v>0.91416666666666668</v>
      </c>
      <c r="P2629">
        <v>0</v>
      </c>
      <c r="Q2629">
        <v>114</v>
      </c>
      <c r="R2629">
        <v>0</v>
      </c>
      <c r="S2629">
        <v>0</v>
      </c>
      <c r="T2629">
        <v>3</v>
      </c>
      <c r="U2629">
        <v>3</v>
      </c>
      <c r="V2629">
        <v>0</v>
      </c>
      <c r="W2629">
        <v>0</v>
      </c>
      <c r="X2629">
        <v>0</v>
      </c>
      <c r="Y2629">
        <v>7.3432659999999998</v>
      </c>
      <c r="Z2629">
        <v>0</v>
      </c>
      <c r="AA2629">
        <v>0</v>
      </c>
      <c r="AB2629">
        <v>4.0118475</v>
      </c>
      <c r="AC2629">
        <v>0.10329173</v>
      </c>
      <c r="AD2629">
        <v>0</v>
      </c>
      <c r="AE2629">
        <v>0</v>
      </c>
      <c r="AF2629">
        <v>11.4584055</v>
      </c>
    </row>
    <row r="2630" spans="1:32" x14ac:dyDescent="0.3">
      <c r="A2630">
        <v>2804606</v>
      </c>
      <c r="B2630">
        <v>1</v>
      </c>
      <c r="C2630" t="s">
        <v>82</v>
      </c>
      <c r="D2630" t="s">
        <v>99</v>
      </c>
      <c r="E2630" t="s">
        <v>9759</v>
      </c>
      <c r="F2630" t="s">
        <v>9760</v>
      </c>
      <c r="G2630" t="s">
        <v>31552</v>
      </c>
      <c r="H2630" t="s">
        <v>145</v>
      </c>
      <c r="I2630" t="s">
        <v>78</v>
      </c>
      <c r="J2630" t="s">
        <v>135</v>
      </c>
      <c r="K2630" t="s">
        <v>22</v>
      </c>
      <c r="L2630" t="s">
        <v>136</v>
      </c>
      <c r="M2630" t="s">
        <v>9761</v>
      </c>
      <c r="N2630" t="s">
        <v>9762</v>
      </c>
      <c r="O2630">
        <v>0.52500000000000002</v>
      </c>
      <c r="P2630">
        <v>0</v>
      </c>
      <c r="Q2630">
        <v>114</v>
      </c>
      <c r="R2630">
        <v>0</v>
      </c>
      <c r="S2630">
        <v>0</v>
      </c>
      <c r="T2630">
        <v>0</v>
      </c>
      <c r="U2630">
        <v>15</v>
      </c>
      <c r="V2630">
        <v>0</v>
      </c>
      <c r="W2630">
        <v>0</v>
      </c>
      <c r="X2630">
        <v>0</v>
      </c>
      <c r="Y2630">
        <v>21.205037999999998</v>
      </c>
      <c r="Z2630">
        <v>0</v>
      </c>
      <c r="AA2630">
        <v>0</v>
      </c>
      <c r="AB2630">
        <v>0</v>
      </c>
      <c r="AC2630">
        <v>10.698067999999999</v>
      </c>
      <c r="AD2630">
        <v>0</v>
      </c>
      <c r="AE2630">
        <v>0</v>
      </c>
      <c r="AF2630">
        <v>31.903106999999999</v>
      </c>
    </row>
    <row r="2631" spans="1:32" x14ac:dyDescent="0.3">
      <c r="A2631">
        <v>2804478</v>
      </c>
      <c r="B2631">
        <v>1</v>
      </c>
      <c r="C2631" t="s">
        <v>83</v>
      </c>
      <c r="D2631" t="s">
        <v>127</v>
      </c>
      <c r="E2631" t="s">
        <v>9763</v>
      </c>
      <c r="F2631" t="s">
        <v>9764</v>
      </c>
      <c r="G2631" t="s">
        <v>31552</v>
      </c>
      <c r="H2631" t="s">
        <v>665</v>
      </c>
      <c r="I2631" t="s">
        <v>78</v>
      </c>
      <c r="J2631" t="s">
        <v>135</v>
      </c>
      <c r="K2631" t="s">
        <v>22</v>
      </c>
      <c r="L2631" t="s">
        <v>136</v>
      </c>
      <c r="M2631" t="s">
        <v>9765</v>
      </c>
      <c r="N2631" t="s">
        <v>9766</v>
      </c>
      <c r="O2631">
        <v>4.0294444444444446</v>
      </c>
      <c r="P2631">
        <v>0</v>
      </c>
      <c r="Q2631">
        <v>15</v>
      </c>
      <c r="R2631">
        <v>0</v>
      </c>
      <c r="S2631">
        <v>12</v>
      </c>
      <c r="T2631">
        <v>0</v>
      </c>
      <c r="U2631">
        <v>11</v>
      </c>
      <c r="V2631">
        <v>0</v>
      </c>
      <c r="W2631">
        <v>0</v>
      </c>
      <c r="X2631">
        <v>0</v>
      </c>
      <c r="Y2631">
        <v>6.3134959999999998</v>
      </c>
      <c r="Z2631">
        <v>0</v>
      </c>
      <c r="AA2631">
        <v>7.8005047000000003</v>
      </c>
      <c r="AB2631">
        <v>0</v>
      </c>
      <c r="AC2631">
        <v>86.747839999999997</v>
      </c>
      <c r="AD2631">
        <v>0</v>
      </c>
      <c r="AE2631">
        <v>0</v>
      </c>
      <c r="AF2631">
        <v>100.86184</v>
      </c>
    </row>
    <row r="2632" spans="1:32" x14ac:dyDescent="0.3">
      <c r="A2632">
        <v>2804535</v>
      </c>
      <c r="B2632">
        <v>1</v>
      </c>
      <c r="C2632" t="s">
        <v>82</v>
      </c>
      <c r="D2632" t="s">
        <v>84</v>
      </c>
      <c r="E2632" t="s">
        <v>5448</v>
      </c>
      <c r="F2632" t="s">
        <v>5449</v>
      </c>
      <c r="G2632" t="s">
        <v>31545</v>
      </c>
      <c r="H2632" t="s">
        <v>185</v>
      </c>
      <c r="I2632" t="s">
        <v>79</v>
      </c>
      <c r="J2632" t="s">
        <v>248</v>
      </c>
      <c r="K2632" t="s">
        <v>22</v>
      </c>
      <c r="L2632" t="s">
        <v>136</v>
      </c>
      <c r="M2632" t="s">
        <v>9767</v>
      </c>
      <c r="N2632" t="s">
        <v>9768</v>
      </c>
      <c r="O2632">
        <v>1.4999999999999999E-2</v>
      </c>
      <c r="P2632">
        <v>1</v>
      </c>
      <c r="Q2632">
        <v>498</v>
      </c>
      <c r="R2632">
        <v>5</v>
      </c>
      <c r="S2632">
        <v>12</v>
      </c>
      <c r="T2632">
        <v>14</v>
      </c>
      <c r="U2632">
        <v>33</v>
      </c>
      <c r="V2632">
        <v>0</v>
      </c>
      <c r="W2632">
        <v>0</v>
      </c>
      <c r="X2632">
        <v>3.5948232000000001E-3</v>
      </c>
      <c r="Y2632">
        <v>1.9330045</v>
      </c>
      <c r="Z2632">
        <v>3.5379915999999997E-2</v>
      </c>
      <c r="AA2632">
        <v>6.9096945000000007E-2</v>
      </c>
      <c r="AB2632">
        <v>7.3302603</v>
      </c>
      <c r="AC2632">
        <v>0.58818965999999995</v>
      </c>
      <c r="AD2632">
        <v>0</v>
      </c>
      <c r="AE2632">
        <v>0</v>
      </c>
      <c r="AF2632">
        <v>9.9595260000000003</v>
      </c>
    </row>
    <row r="2633" spans="1:32" x14ac:dyDescent="0.3">
      <c r="A2633">
        <v>2804399</v>
      </c>
      <c r="B2633">
        <v>1</v>
      </c>
      <c r="C2633" t="s">
        <v>83</v>
      </c>
      <c r="D2633" t="s">
        <v>124</v>
      </c>
      <c r="E2633" t="s">
        <v>9769</v>
      </c>
      <c r="F2633" t="s">
        <v>9770</v>
      </c>
      <c r="G2633" t="s">
        <v>31548</v>
      </c>
      <c r="H2633" t="s">
        <v>311</v>
      </c>
      <c r="I2633" t="s">
        <v>78</v>
      </c>
      <c r="J2633" t="s">
        <v>135</v>
      </c>
      <c r="K2633" t="s">
        <v>22</v>
      </c>
      <c r="L2633" t="s">
        <v>136</v>
      </c>
      <c r="M2633" t="s">
        <v>9771</v>
      </c>
      <c r="N2633" t="s">
        <v>9772</v>
      </c>
      <c r="O2633">
        <v>1.798888888888889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0.98693039999999999</v>
      </c>
      <c r="AD2633">
        <v>0</v>
      </c>
      <c r="AE2633">
        <v>0</v>
      </c>
      <c r="AF2633">
        <v>0.98693039999999999</v>
      </c>
    </row>
    <row r="2634" spans="1:32" x14ac:dyDescent="0.3">
      <c r="A2634">
        <v>2804330</v>
      </c>
      <c r="B2634">
        <v>1</v>
      </c>
      <c r="C2634" t="s">
        <v>82</v>
      </c>
      <c r="D2634" t="s">
        <v>100</v>
      </c>
      <c r="E2634" t="s">
        <v>9773</v>
      </c>
      <c r="F2634" t="s">
        <v>9774</v>
      </c>
      <c r="G2634" t="s">
        <v>31550</v>
      </c>
      <c r="H2634" t="s">
        <v>380</v>
      </c>
      <c r="I2634" t="s">
        <v>78</v>
      </c>
      <c r="J2634" t="s">
        <v>135</v>
      </c>
      <c r="K2634" t="s">
        <v>22</v>
      </c>
      <c r="L2634" t="s">
        <v>136</v>
      </c>
      <c r="M2634" t="s">
        <v>9775</v>
      </c>
      <c r="N2634" t="s">
        <v>9776</v>
      </c>
      <c r="O2634">
        <v>2.2269444444444444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14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14.849919999999999</v>
      </c>
      <c r="AD2634">
        <v>0</v>
      </c>
      <c r="AE2634">
        <v>0</v>
      </c>
      <c r="AF2634">
        <v>14.849919999999999</v>
      </c>
    </row>
    <row r="2635" spans="1:32" x14ac:dyDescent="0.3">
      <c r="A2635">
        <v>2804138</v>
      </c>
      <c r="B2635">
        <v>1</v>
      </c>
      <c r="C2635" t="s">
        <v>82</v>
      </c>
      <c r="D2635" t="s">
        <v>100</v>
      </c>
      <c r="E2635" t="s">
        <v>9777</v>
      </c>
      <c r="F2635" t="s">
        <v>9778</v>
      </c>
      <c r="G2635" t="s">
        <v>31548</v>
      </c>
      <c r="H2635" t="s">
        <v>311</v>
      </c>
      <c r="I2635" t="s">
        <v>78</v>
      </c>
      <c r="J2635" t="s">
        <v>135</v>
      </c>
      <c r="K2635" t="s">
        <v>22</v>
      </c>
      <c r="L2635" t="s">
        <v>136</v>
      </c>
      <c r="M2635" t="s">
        <v>9779</v>
      </c>
      <c r="N2635" t="s">
        <v>9780</v>
      </c>
      <c r="O2635">
        <v>1.6333333333333333</v>
      </c>
      <c r="P2635">
        <v>0</v>
      </c>
      <c r="Q2635">
        <v>12</v>
      </c>
      <c r="R2635">
        <v>0</v>
      </c>
      <c r="S2635">
        <v>0</v>
      </c>
      <c r="T2635">
        <v>0</v>
      </c>
      <c r="U2635">
        <v>3</v>
      </c>
      <c r="V2635">
        <v>0</v>
      </c>
      <c r="W2635">
        <v>0</v>
      </c>
      <c r="X2635">
        <v>0</v>
      </c>
      <c r="Y2635">
        <v>3.3134952000000002</v>
      </c>
      <c r="Z2635">
        <v>0</v>
      </c>
      <c r="AA2635">
        <v>0</v>
      </c>
      <c r="AB2635">
        <v>0</v>
      </c>
      <c r="AC2635">
        <v>7.0546055000000001</v>
      </c>
      <c r="AD2635">
        <v>0</v>
      </c>
      <c r="AE2635">
        <v>0</v>
      </c>
      <c r="AF2635">
        <v>10.3681</v>
      </c>
    </row>
    <row r="2636" spans="1:32" x14ac:dyDescent="0.3">
      <c r="A2636">
        <v>2804080</v>
      </c>
      <c r="B2636">
        <v>1</v>
      </c>
      <c r="C2636" t="s">
        <v>82</v>
      </c>
      <c r="D2636" t="s">
        <v>112</v>
      </c>
      <c r="E2636" t="s">
        <v>9781</v>
      </c>
      <c r="F2636" t="s">
        <v>9782</v>
      </c>
      <c r="G2636" t="s">
        <v>31545</v>
      </c>
      <c r="H2636" t="s">
        <v>134</v>
      </c>
      <c r="I2636" t="s">
        <v>79</v>
      </c>
      <c r="J2636" t="s">
        <v>135</v>
      </c>
      <c r="K2636" t="s">
        <v>22</v>
      </c>
      <c r="L2636" t="s">
        <v>136</v>
      </c>
      <c r="M2636" t="s">
        <v>9783</v>
      </c>
      <c r="N2636" t="s">
        <v>9784</v>
      </c>
      <c r="O2636">
        <v>0.1388888888888889</v>
      </c>
      <c r="P2636">
        <v>1</v>
      </c>
      <c r="Q2636">
        <v>801</v>
      </c>
      <c r="R2636">
        <v>1</v>
      </c>
      <c r="S2636">
        <v>0</v>
      </c>
      <c r="T2636">
        <v>1</v>
      </c>
      <c r="U2636">
        <v>33</v>
      </c>
      <c r="V2636">
        <v>0</v>
      </c>
      <c r="W2636">
        <v>0</v>
      </c>
      <c r="X2636">
        <v>4.2327739999999999E-3</v>
      </c>
      <c r="Y2636">
        <v>21.502303999999999</v>
      </c>
      <c r="Z2636">
        <v>0</v>
      </c>
      <c r="AA2636">
        <v>0</v>
      </c>
      <c r="AB2636">
        <v>6.6065945000000001E-2</v>
      </c>
      <c r="AC2636">
        <v>4.9549149999999997</v>
      </c>
      <c r="AD2636">
        <v>0</v>
      </c>
      <c r="AE2636">
        <v>0</v>
      </c>
      <c r="AF2636">
        <v>26.527517</v>
      </c>
    </row>
    <row r="2637" spans="1:32" x14ac:dyDescent="0.3">
      <c r="A2637">
        <v>2804015</v>
      </c>
      <c r="B2637">
        <v>1</v>
      </c>
      <c r="C2637" t="s">
        <v>82</v>
      </c>
      <c r="D2637" t="s">
        <v>91</v>
      </c>
      <c r="E2637" t="s">
        <v>9785</v>
      </c>
      <c r="F2637" t="s">
        <v>9786</v>
      </c>
      <c r="G2637" t="s">
        <v>31548</v>
      </c>
      <c r="H2637" t="s">
        <v>893</v>
      </c>
      <c r="I2637" t="s">
        <v>78</v>
      </c>
      <c r="J2637" t="s">
        <v>135</v>
      </c>
      <c r="K2637" t="s">
        <v>22</v>
      </c>
      <c r="L2637" t="s">
        <v>136</v>
      </c>
      <c r="M2637" t="s">
        <v>9787</v>
      </c>
      <c r="N2637" t="s">
        <v>9788</v>
      </c>
      <c r="O2637">
        <v>2.5238888888888891</v>
      </c>
      <c r="P2637">
        <v>0</v>
      </c>
      <c r="Q2637">
        <v>4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1.0038322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1.0038322</v>
      </c>
    </row>
    <row r="2638" spans="1:32" x14ac:dyDescent="0.3">
      <c r="A2638">
        <v>2804019</v>
      </c>
      <c r="B2638">
        <v>1</v>
      </c>
      <c r="C2638" t="s">
        <v>82</v>
      </c>
      <c r="D2638" t="s">
        <v>110</v>
      </c>
      <c r="E2638" t="s">
        <v>9789</v>
      </c>
      <c r="F2638" t="s">
        <v>9790</v>
      </c>
      <c r="G2638" t="s">
        <v>31551</v>
      </c>
      <c r="H2638" t="s">
        <v>643</v>
      </c>
      <c r="I2638" t="s">
        <v>79</v>
      </c>
      <c r="J2638" t="s">
        <v>135</v>
      </c>
      <c r="K2638" t="s">
        <v>22</v>
      </c>
      <c r="L2638" t="s">
        <v>186</v>
      </c>
      <c r="M2638" t="s">
        <v>9791</v>
      </c>
      <c r="N2638" t="s">
        <v>9792</v>
      </c>
      <c r="O2638">
        <v>1.3913888888888888</v>
      </c>
      <c r="P2638">
        <v>3</v>
      </c>
      <c r="Q2638">
        <v>0</v>
      </c>
      <c r="R2638">
        <v>14</v>
      </c>
      <c r="S2638">
        <v>0</v>
      </c>
      <c r="T2638">
        <v>7</v>
      </c>
      <c r="U2638">
        <v>0</v>
      </c>
      <c r="V2638">
        <v>0</v>
      </c>
      <c r="W2638">
        <v>0</v>
      </c>
      <c r="X2638">
        <v>7.4807553000000002</v>
      </c>
      <c r="Y2638">
        <v>0</v>
      </c>
      <c r="Z2638">
        <v>8.0164810000000006</v>
      </c>
      <c r="AA2638">
        <v>0</v>
      </c>
      <c r="AB2638">
        <v>53.778109999999998</v>
      </c>
      <c r="AC2638">
        <v>0</v>
      </c>
      <c r="AD2638">
        <v>0</v>
      </c>
      <c r="AE2638">
        <v>0</v>
      </c>
      <c r="AF2638">
        <v>69.275345000000002</v>
      </c>
    </row>
    <row r="2639" spans="1:32" x14ac:dyDescent="0.3">
      <c r="A2639">
        <v>2804014</v>
      </c>
      <c r="B2639">
        <v>1</v>
      </c>
      <c r="C2639" t="s">
        <v>83</v>
      </c>
      <c r="D2639" t="s">
        <v>127</v>
      </c>
      <c r="E2639" t="s">
        <v>9793</v>
      </c>
      <c r="F2639" t="s">
        <v>9794</v>
      </c>
      <c r="G2639" t="s">
        <v>31549</v>
      </c>
      <c r="H2639" t="s">
        <v>134</v>
      </c>
      <c r="I2639" t="s">
        <v>79</v>
      </c>
      <c r="J2639" t="s">
        <v>135</v>
      </c>
      <c r="K2639" t="s">
        <v>22</v>
      </c>
      <c r="L2639" t="s">
        <v>136</v>
      </c>
      <c r="M2639" t="s">
        <v>9795</v>
      </c>
      <c r="N2639" t="s">
        <v>9796</v>
      </c>
      <c r="O2639">
        <v>1.2027777777777777</v>
      </c>
      <c r="P2639">
        <v>0</v>
      </c>
      <c r="Q2639">
        <v>120</v>
      </c>
      <c r="R2639">
        <v>0</v>
      </c>
      <c r="S2639">
        <v>0</v>
      </c>
      <c r="T2639">
        <v>0</v>
      </c>
      <c r="U2639">
        <v>12</v>
      </c>
      <c r="V2639">
        <v>0</v>
      </c>
      <c r="W2639">
        <v>0</v>
      </c>
      <c r="X2639">
        <v>0</v>
      </c>
      <c r="Y2639">
        <v>11.053941</v>
      </c>
      <c r="Z2639">
        <v>0</v>
      </c>
      <c r="AA2639">
        <v>0</v>
      </c>
      <c r="AB2639">
        <v>0</v>
      </c>
      <c r="AC2639">
        <v>4.7711462999999998</v>
      </c>
      <c r="AD2639">
        <v>0</v>
      </c>
      <c r="AE2639">
        <v>0</v>
      </c>
      <c r="AF2639">
        <v>15.825087</v>
      </c>
    </row>
    <row r="2640" spans="1:32" x14ac:dyDescent="0.3">
      <c r="A2640">
        <v>2804011</v>
      </c>
      <c r="B2640">
        <v>1</v>
      </c>
      <c r="C2640" t="s">
        <v>82</v>
      </c>
      <c r="D2640" t="s">
        <v>99</v>
      </c>
      <c r="E2640" t="s">
        <v>9797</v>
      </c>
      <c r="F2640" t="s">
        <v>9798</v>
      </c>
      <c r="G2640" t="s">
        <v>31552</v>
      </c>
      <c r="H2640" t="s">
        <v>1853</v>
      </c>
      <c r="I2640" t="s">
        <v>78</v>
      </c>
      <c r="J2640" t="s">
        <v>135</v>
      </c>
      <c r="K2640" t="s">
        <v>22</v>
      </c>
      <c r="L2640" t="s">
        <v>136</v>
      </c>
      <c r="M2640" t="s">
        <v>9799</v>
      </c>
      <c r="N2640" t="s">
        <v>9800</v>
      </c>
      <c r="O2640">
        <v>2.2488888888888887</v>
      </c>
      <c r="P2640">
        <v>0</v>
      </c>
      <c r="Q2640">
        <v>295</v>
      </c>
      <c r="R2640">
        <v>0</v>
      </c>
      <c r="S2640">
        <v>0</v>
      </c>
      <c r="T2640">
        <v>0</v>
      </c>
      <c r="U2640">
        <v>39</v>
      </c>
      <c r="V2640">
        <v>0</v>
      </c>
      <c r="W2640">
        <v>0</v>
      </c>
      <c r="X2640">
        <v>0</v>
      </c>
      <c r="Y2640">
        <v>155.82256000000001</v>
      </c>
      <c r="Z2640">
        <v>0</v>
      </c>
      <c r="AA2640">
        <v>0</v>
      </c>
      <c r="AB2640">
        <v>0</v>
      </c>
      <c r="AC2640">
        <v>40.333137999999998</v>
      </c>
      <c r="AD2640">
        <v>0</v>
      </c>
      <c r="AE2640">
        <v>0</v>
      </c>
      <c r="AF2640">
        <v>196.1557</v>
      </c>
    </row>
    <row r="2641" spans="1:32" x14ac:dyDescent="0.3">
      <c r="A2641">
        <v>2803780</v>
      </c>
      <c r="B2641">
        <v>1</v>
      </c>
      <c r="C2641" t="s">
        <v>82</v>
      </c>
      <c r="D2641" t="s">
        <v>91</v>
      </c>
      <c r="E2641" t="s">
        <v>9801</v>
      </c>
      <c r="F2641" t="s">
        <v>9802</v>
      </c>
      <c r="G2641" t="s">
        <v>31545</v>
      </c>
      <c r="H2641" t="s">
        <v>134</v>
      </c>
      <c r="I2641" t="s">
        <v>79</v>
      </c>
      <c r="J2641" t="s">
        <v>135</v>
      </c>
      <c r="K2641" t="s">
        <v>22</v>
      </c>
      <c r="L2641" t="s">
        <v>136</v>
      </c>
      <c r="M2641" t="s">
        <v>9803</v>
      </c>
      <c r="N2641" t="s">
        <v>9804</v>
      </c>
      <c r="O2641">
        <v>0.82916666666666672</v>
      </c>
      <c r="P2641">
        <v>0</v>
      </c>
      <c r="Q2641">
        <v>3818</v>
      </c>
      <c r="R2641">
        <v>0</v>
      </c>
      <c r="S2641">
        <v>0</v>
      </c>
      <c r="T2641">
        <v>1</v>
      </c>
      <c r="U2641">
        <v>1090</v>
      </c>
      <c r="V2641">
        <v>0</v>
      </c>
      <c r="W2641">
        <v>8</v>
      </c>
      <c r="X2641">
        <v>0</v>
      </c>
      <c r="Y2641">
        <v>764.67846999999995</v>
      </c>
      <c r="Z2641">
        <v>0</v>
      </c>
      <c r="AA2641">
        <v>0</v>
      </c>
      <c r="AB2641">
        <v>1.2179625999999999</v>
      </c>
      <c r="AC2641">
        <v>693.2269</v>
      </c>
      <c r="AD2641">
        <v>0</v>
      </c>
      <c r="AE2641">
        <v>244.56187</v>
      </c>
      <c r="AF2641">
        <v>1703.6851999999999</v>
      </c>
    </row>
    <row r="2642" spans="1:32" x14ac:dyDescent="0.3">
      <c r="A2642">
        <v>2803747</v>
      </c>
      <c r="B2642">
        <v>1</v>
      </c>
      <c r="C2642" t="s">
        <v>82</v>
      </c>
      <c r="D2642" t="s">
        <v>94</v>
      </c>
      <c r="E2642" t="s">
        <v>9805</v>
      </c>
      <c r="F2642" t="s">
        <v>9806</v>
      </c>
      <c r="G2642" t="s">
        <v>31545</v>
      </c>
      <c r="H2642" t="s">
        <v>134</v>
      </c>
      <c r="I2642" t="s">
        <v>79</v>
      </c>
      <c r="J2642" t="s">
        <v>135</v>
      </c>
      <c r="K2642" t="s">
        <v>22</v>
      </c>
      <c r="L2642" t="s">
        <v>136</v>
      </c>
      <c r="M2642" t="s">
        <v>9807</v>
      </c>
      <c r="N2642" t="s">
        <v>9808</v>
      </c>
      <c r="O2642">
        <v>0.12</v>
      </c>
      <c r="P2642">
        <v>9</v>
      </c>
      <c r="Q2642">
        <v>9877</v>
      </c>
      <c r="R2642">
        <v>22</v>
      </c>
      <c r="S2642">
        <v>96</v>
      </c>
      <c r="T2642">
        <v>27</v>
      </c>
      <c r="U2642">
        <v>611</v>
      </c>
      <c r="V2642">
        <v>0</v>
      </c>
      <c r="W2642">
        <v>12</v>
      </c>
      <c r="X2642">
        <v>5.2191606000000004</v>
      </c>
      <c r="Y2642">
        <v>113.32393</v>
      </c>
      <c r="Z2642">
        <v>1.0844992</v>
      </c>
      <c r="AA2642">
        <v>3.6576141999999998</v>
      </c>
      <c r="AB2642">
        <v>27.132770000000001</v>
      </c>
      <c r="AC2642">
        <v>56.586329999999997</v>
      </c>
      <c r="AD2642">
        <v>0</v>
      </c>
      <c r="AE2642">
        <v>1.4122144999999999</v>
      </c>
      <c r="AF2642">
        <v>208.41651999999999</v>
      </c>
    </row>
    <row r="2643" spans="1:32" x14ac:dyDescent="0.3">
      <c r="A2643">
        <v>2803585</v>
      </c>
      <c r="B2643">
        <v>1</v>
      </c>
      <c r="C2643" t="s">
        <v>82</v>
      </c>
      <c r="D2643" t="s">
        <v>91</v>
      </c>
      <c r="E2643" t="s">
        <v>3578</v>
      </c>
      <c r="F2643" t="s">
        <v>3579</v>
      </c>
      <c r="G2643" t="s">
        <v>31552</v>
      </c>
      <c r="H2643" t="s">
        <v>665</v>
      </c>
      <c r="I2643" t="s">
        <v>78</v>
      </c>
      <c r="J2643" t="s">
        <v>135</v>
      </c>
      <c r="K2643" t="s">
        <v>22</v>
      </c>
      <c r="L2643" t="s">
        <v>136</v>
      </c>
      <c r="M2643" t="s">
        <v>9809</v>
      </c>
      <c r="N2643" t="s">
        <v>9810</v>
      </c>
      <c r="O2643">
        <v>0.75166666666666671</v>
      </c>
      <c r="P2643">
        <v>0</v>
      </c>
      <c r="Q2643">
        <v>13</v>
      </c>
      <c r="R2643">
        <v>0</v>
      </c>
      <c r="S2643">
        <v>0</v>
      </c>
      <c r="T2643">
        <v>0</v>
      </c>
      <c r="U2643">
        <v>60</v>
      </c>
      <c r="V2643">
        <v>0</v>
      </c>
      <c r="W2643">
        <v>3</v>
      </c>
      <c r="X2643">
        <v>0</v>
      </c>
      <c r="Y2643">
        <v>8.2437190000000005</v>
      </c>
      <c r="Z2643">
        <v>0</v>
      </c>
      <c r="AA2643">
        <v>0</v>
      </c>
      <c r="AB2643">
        <v>0</v>
      </c>
      <c r="AC2643">
        <v>77.520163999999994</v>
      </c>
      <c r="AD2643">
        <v>0</v>
      </c>
      <c r="AE2643">
        <v>146.1114</v>
      </c>
      <c r="AF2643">
        <v>231.87529000000001</v>
      </c>
    </row>
    <row r="2644" spans="1:32" x14ac:dyDescent="0.3">
      <c r="A2644">
        <v>2803456</v>
      </c>
      <c r="B2644">
        <v>1</v>
      </c>
      <c r="C2644" t="s">
        <v>82</v>
      </c>
      <c r="D2644" t="s">
        <v>103</v>
      </c>
      <c r="E2644" t="s">
        <v>9811</v>
      </c>
      <c r="F2644" t="s">
        <v>9812</v>
      </c>
      <c r="G2644" t="s">
        <v>31548</v>
      </c>
      <c r="H2644" t="s">
        <v>333</v>
      </c>
      <c r="I2644" t="s">
        <v>78</v>
      </c>
      <c r="J2644" t="s">
        <v>135</v>
      </c>
      <c r="K2644" t="s">
        <v>22</v>
      </c>
      <c r="L2644" t="s">
        <v>136</v>
      </c>
      <c r="M2644" t="s">
        <v>9813</v>
      </c>
      <c r="N2644" t="s">
        <v>9814</v>
      </c>
      <c r="O2644">
        <v>3.4874999999999998</v>
      </c>
      <c r="P2644">
        <v>0</v>
      </c>
      <c r="Q2644">
        <v>0</v>
      </c>
      <c r="R2644">
        <v>0</v>
      </c>
      <c r="S2644">
        <v>1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0.57881360000000004</v>
      </c>
      <c r="AB2644">
        <v>0</v>
      </c>
      <c r="AC2644">
        <v>0</v>
      </c>
      <c r="AD2644">
        <v>0</v>
      </c>
      <c r="AE2644">
        <v>0</v>
      </c>
      <c r="AF2644">
        <v>0.57881360000000004</v>
      </c>
    </row>
    <row r="2645" spans="1:32" x14ac:dyDescent="0.3">
      <c r="A2645">
        <v>2803263</v>
      </c>
      <c r="B2645">
        <v>1</v>
      </c>
      <c r="C2645" t="s">
        <v>82</v>
      </c>
      <c r="D2645" t="s">
        <v>104</v>
      </c>
      <c r="E2645" t="s">
        <v>9815</v>
      </c>
      <c r="F2645" t="s">
        <v>9816</v>
      </c>
      <c r="G2645" t="s">
        <v>31548</v>
      </c>
      <c r="H2645" t="s">
        <v>333</v>
      </c>
      <c r="I2645" t="s">
        <v>78</v>
      </c>
      <c r="J2645" t="s">
        <v>135</v>
      </c>
      <c r="K2645" t="s">
        <v>22</v>
      </c>
      <c r="L2645" t="s">
        <v>136</v>
      </c>
      <c r="M2645" t="s">
        <v>9817</v>
      </c>
      <c r="N2645" t="s">
        <v>9818</v>
      </c>
      <c r="O2645">
        <v>5.6933333333333334</v>
      </c>
      <c r="P2645">
        <v>0</v>
      </c>
      <c r="Q2645">
        <v>1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10.521328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10.521328</v>
      </c>
    </row>
    <row r="2646" spans="1:32" x14ac:dyDescent="0.3">
      <c r="A2646">
        <v>2803245</v>
      </c>
      <c r="B2646">
        <v>1</v>
      </c>
      <c r="C2646" t="s">
        <v>82</v>
      </c>
      <c r="D2646" t="s">
        <v>112</v>
      </c>
      <c r="E2646" t="s">
        <v>9819</v>
      </c>
      <c r="F2646" t="s">
        <v>9820</v>
      </c>
      <c r="G2646" t="s">
        <v>31545</v>
      </c>
      <c r="H2646" t="s">
        <v>134</v>
      </c>
      <c r="I2646" t="s">
        <v>79</v>
      </c>
      <c r="J2646" t="s">
        <v>135</v>
      </c>
      <c r="K2646" t="s">
        <v>22</v>
      </c>
      <c r="L2646" t="s">
        <v>136</v>
      </c>
      <c r="M2646" t="s">
        <v>9821</v>
      </c>
      <c r="N2646" t="s">
        <v>9822</v>
      </c>
      <c r="O2646">
        <v>0.17499999999999999</v>
      </c>
      <c r="P2646">
        <v>0</v>
      </c>
      <c r="Q2646">
        <v>0</v>
      </c>
      <c r="R2646">
        <v>7</v>
      </c>
      <c r="S2646">
        <v>21</v>
      </c>
      <c r="T2646">
        <v>14</v>
      </c>
      <c r="U2646">
        <v>4</v>
      </c>
      <c r="V2646">
        <v>5</v>
      </c>
      <c r="W2646">
        <v>1</v>
      </c>
      <c r="X2646">
        <v>0</v>
      </c>
      <c r="Y2646">
        <v>0</v>
      </c>
      <c r="Z2646">
        <v>1.6061616999999999</v>
      </c>
      <c r="AA2646">
        <v>62.045746000000001</v>
      </c>
      <c r="AB2646">
        <v>16.964521000000001</v>
      </c>
      <c r="AC2646">
        <v>2.7165124</v>
      </c>
      <c r="AD2646">
        <v>10.211403000000001</v>
      </c>
      <c r="AE2646">
        <v>0.74752220000000003</v>
      </c>
      <c r="AF2646">
        <v>94.29186</v>
      </c>
    </row>
    <row r="2647" spans="1:32" x14ac:dyDescent="0.3">
      <c r="A2647">
        <v>2803254</v>
      </c>
      <c r="B2647">
        <v>1</v>
      </c>
      <c r="C2647" t="s">
        <v>83</v>
      </c>
      <c r="D2647" t="s">
        <v>130</v>
      </c>
      <c r="E2647" t="s">
        <v>3374</v>
      </c>
      <c r="F2647" t="s">
        <v>461</v>
      </c>
      <c r="G2647" t="s">
        <v>31552</v>
      </c>
      <c r="H2647" t="s">
        <v>665</v>
      </c>
      <c r="I2647" t="s">
        <v>78</v>
      </c>
      <c r="J2647" t="s">
        <v>135</v>
      </c>
      <c r="K2647" t="s">
        <v>22</v>
      </c>
      <c r="L2647" t="s">
        <v>136</v>
      </c>
      <c r="M2647" t="s">
        <v>9823</v>
      </c>
      <c r="N2647" t="s">
        <v>9824</v>
      </c>
      <c r="O2647">
        <v>2.6497222222222221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149</v>
      </c>
      <c r="V2647">
        <v>0</v>
      </c>
      <c r="W2647">
        <v>1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238.53870000000001</v>
      </c>
      <c r="AD2647">
        <v>0</v>
      </c>
      <c r="AE2647">
        <v>265.10242</v>
      </c>
      <c r="AF2647">
        <v>503.64109999999999</v>
      </c>
    </row>
    <row r="2648" spans="1:32" x14ac:dyDescent="0.3">
      <c r="A2648">
        <v>2803169</v>
      </c>
      <c r="B2648">
        <v>1</v>
      </c>
      <c r="C2648" t="s">
        <v>82</v>
      </c>
      <c r="D2648" t="s">
        <v>86</v>
      </c>
      <c r="E2648" t="s">
        <v>9825</v>
      </c>
      <c r="F2648" t="s">
        <v>9826</v>
      </c>
      <c r="G2648" t="s">
        <v>31551</v>
      </c>
      <c r="H2648" t="s">
        <v>643</v>
      </c>
      <c r="I2648" t="s">
        <v>79</v>
      </c>
      <c r="J2648" t="s">
        <v>135</v>
      </c>
      <c r="K2648" t="s">
        <v>22</v>
      </c>
      <c r="L2648" t="s">
        <v>186</v>
      </c>
      <c r="M2648" t="s">
        <v>9827</v>
      </c>
      <c r="N2648" t="s">
        <v>9828</v>
      </c>
      <c r="O2648">
        <v>7.6230555555555553</v>
      </c>
      <c r="P2648">
        <v>0</v>
      </c>
      <c r="Q2648">
        <v>65</v>
      </c>
      <c r="R2648">
        <v>0</v>
      </c>
      <c r="S2648">
        <v>21</v>
      </c>
      <c r="T2648">
        <v>0</v>
      </c>
      <c r="U2648">
        <v>14</v>
      </c>
      <c r="V2648">
        <v>0</v>
      </c>
      <c r="W2648">
        <v>0</v>
      </c>
      <c r="X2648">
        <v>0</v>
      </c>
      <c r="Y2648">
        <v>79.169655000000006</v>
      </c>
      <c r="Z2648">
        <v>0</v>
      </c>
      <c r="AA2648">
        <v>11.125375</v>
      </c>
      <c r="AB2648">
        <v>0</v>
      </c>
      <c r="AC2648">
        <v>31.975058000000001</v>
      </c>
      <c r="AD2648">
        <v>0</v>
      </c>
      <c r="AE2648">
        <v>0</v>
      </c>
      <c r="AF2648">
        <v>122.27009</v>
      </c>
    </row>
    <row r="2649" spans="1:32" x14ac:dyDescent="0.3">
      <c r="A2649">
        <v>2803102</v>
      </c>
      <c r="B2649">
        <v>1</v>
      </c>
      <c r="C2649" t="s">
        <v>83</v>
      </c>
      <c r="D2649" t="s">
        <v>123</v>
      </c>
      <c r="E2649" t="s">
        <v>9829</v>
      </c>
      <c r="F2649" t="s">
        <v>9830</v>
      </c>
      <c r="G2649" t="s">
        <v>31552</v>
      </c>
      <c r="H2649" t="s">
        <v>665</v>
      </c>
      <c r="I2649" t="s">
        <v>78</v>
      </c>
      <c r="J2649" t="s">
        <v>135</v>
      </c>
      <c r="K2649" t="s">
        <v>22</v>
      </c>
      <c r="L2649" t="s">
        <v>136</v>
      </c>
      <c r="M2649" t="s">
        <v>9831</v>
      </c>
      <c r="N2649" t="s">
        <v>9832</v>
      </c>
      <c r="O2649">
        <v>0.40722222222222221</v>
      </c>
      <c r="P2649">
        <v>0</v>
      </c>
      <c r="Q2649">
        <v>135</v>
      </c>
      <c r="R2649">
        <v>0</v>
      </c>
      <c r="S2649">
        <v>6</v>
      </c>
      <c r="T2649">
        <v>0</v>
      </c>
      <c r="U2649">
        <v>3</v>
      </c>
      <c r="V2649">
        <v>0</v>
      </c>
      <c r="W2649">
        <v>0</v>
      </c>
      <c r="X2649">
        <v>0</v>
      </c>
      <c r="Y2649">
        <v>10.92618</v>
      </c>
      <c r="Z2649">
        <v>0</v>
      </c>
      <c r="AA2649">
        <v>0.25883338</v>
      </c>
      <c r="AB2649">
        <v>0</v>
      </c>
      <c r="AC2649">
        <v>2.2021249999999999E-2</v>
      </c>
      <c r="AD2649">
        <v>0</v>
      </c>
      <c r="AE2649">
        <v>0</v>
      </c>
      <c r="AF2649">
        <v>11.207034999999999</v>
      </c>
    </row>
    <row r="2650" spans="1:32" x14ac:dyDescent="0.3">
      <c r="A2650">
        <v>2803113</v>
      </c>
      <c r="B2650">
        <v>1</v>
      </c>
      <c r="C2650" t="s">
        <v>83</v>
      </c>
      <c r="D2650" t="s">
        <v>130</v>
      </c>
      <c r="E2650" t="s">
        <v>9833</v>
      </c>
      <c r="F2650" t="s">
        <v>9834</v>
      </c>
      <c r="G2650" t="s">
        <v>31550</v>
      </c>
      <c r="H2650" t="s">
        <v>1853</v>
      </c>
      <c r="I2650" t="s">
        <v>78</v>
      </c>
      <c r="J2650" t="s">
        <v>135</v>
      </c>
      <c r="K2650" t="s">
        <v>22</v>
      </c>
      <c r="L2650" t="s">
        <v>136</v>
      </c>
      <c r="M2650" t="s">
        <v>9835</v>
      </c>
      <c r="N2650" t="s">
        <v>6001</v>
      </c>
      <c r="O2650">
        <v>2.9080555555555554</v>
      </c>
      <c r="P2650">
        <v>0</v>
      </c>
      <c r="Q2650">
        <v>285</v>
      </c>
      <c r="R2650">
        <v>0</v>
      </c>
      <c r="S2650">
        <v>0</v>
      </c>
      <c r="T2650">
        <v>0</v>
      </c>
      <c r="U2650">
        <v>4</v>
      </c>
      <c r="V2650">
        <v>0</v>
      </c>
      <c r="W2650">
        <v>0</v>
      </c>
      <c r="X2650">
        <v>0</v>
      </c>
      <c r="Y2650">
        <v>193.89037999999999</v>
      </c>
      <c r="Z2650">
        <v>0</v>
      </c>
      <c r="AA2650">
        <v>0</v>
      </c>
      <c r="AB2650">
        <v>0</v>
      </c>
      <c r="AC2650">
        <v>17.394757999999999</v>
      </c>
      <c r="AD2650">
        <v>0</v>
      </c>
      <c r="AE2650">
        <v>0</v>
      </c>
      <c r="AF2650">
        <v>211.28514000000001</v>
      </c>
    </row>
    <row r="2651" spans="1:32" x14ac:dyDescent="0.3">
      <c r="A2651">
        <v>2802962</v>
      </c>
      <c r="B2651">
        <v>1</v>
      </c>
      <c r="C2651" t="s">
        <v>83</v>
      </c>
      <c r="D2651" t="s">
        <v>117</v>
      </c>
      <c r="E2651" t="s">
        <v>9836</v>
      </c>
      <c r="F2651" t="s">
        <v>9837</v>
      </c>
      <c r="G2651" t="s">
        <v>31551</v>
      </c>
      <c r="H2651" t="s">
        <v>672</v>
      </c>
      <c r="I2651" t="s">
        <v>79</v>
      </c>
      <c r="J2651" t="s">
        <v>135</v>
      </c>
      <c r="K2651" t="s">
        <v>22</v>
      </c>
      <c r="L2651" t="s">
        <v>136</v>
      </c>
      <c r="M2651" t="s">
        <v>9838</v>
      </c>
      <c r="N2651" t="s">
        <v>6855</v>
      </c>
      <c r="O2651">
        <v>1.0936111111111111</v>
      </c>
      <c r="P2651">
        <v>0</v>
      </c>
      <c r="Q2651">
        <v>72</v>
      </c>
      <c r="R2651">
        <v>0</v>
      </c>
      <c r="S2651">
        <v>2</v>
      </c>
      <c r="T2651">
        <v>0</v>
      </c>
      <c r="U2651">
        <v>2</v>
      </c>
      <c r="V2651">
        <v>0</v>
      </c>
      <c r="W2651">
        <v>0</v>
      </c>
      <c r="X2651">
        <v>0</v>
      </c>
      <c r="Y2651">
        <v>4.9454355000000003</v>
      </c>
      <c r="Z2651">
        <v>0</v>
      </c>
      <c r="AA2651">
        <v>5.8681049999999995E-4</v>
      </c>
      <c r="AB2651">
        <v>0</v>
      </c>
      <c r="AC2651">
        <v>8.7126545999999999E-2</v>
      </c>
      <c r="AD2651">
        <v>0</v>
      </c>
      <c r="AE2651">
        <v>0</v>
      </c>
      <c r="AF2651">
        <v>5.0331492000000004</v>
      </c>
    </row>
    <row r="2652" spans="1:32" x14ac:dyDescent="0.3">
      <c r="A2652">
        <v>2802919</v>
      </c>
      <c r="B2652">
        <v>1</v>
      </c>
      <c r="C2652" t="s">
        <v>82</v>
      </c>
      <c r="D2652" t="s">
        <v>88</v>
      </c>
      <c r="E2652" t="s">
        <v>2992</v>
      </c>
      <c r="F2652" t="s">
        <v>2993</v>
      </c>
      <c r="G2652" t="s">
        <v>31546</v>
      </c>
      <c r="H2652" t="s">
        <v>163</v>
      </c>
      <c r="I2652" t="s">
        <v>78</v>
      </c>
      <c r="J2652" t="s">
        <v>135</v>
      </c>
      <c r="K2652" t="s">
        <v>22</v>
      </c>
      <c r="L2652" t="s">
        <v>136</v>
      </c>
      <c r="M2652" t="s">
        <v>9839</v>
      </c>
      <c r="N2652" t="s">
        <v>3866</v>
      </c>
      <c r="O2652">
        <v>0.93611111111111112</v>
      </c>
      <c r="P2652">
        <v>0</v>
      </c>
      <c r="Q2652">
        <v>31</v>
      </c>
      <c r="R2652">
        <v>0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0</v>
      </c>
      <c r="Y2652">
        <v>6.5129333000000003</v>
      </c>
      <c r="Z2652">
        <v>0</v>
      </c>
      <c r="AA2652">
        <v>0</v>
      </c>
      <c r="AB2652">
        <v>0</v>
      </c>
      <c r="AC2652">
        <v>0.17816273999999999</v>
      </c>
      <c r="AD2652">
        <v>0</v>
      </c>
      <c r="AE2652">
        <v>0</v>
      </c>
      <c r="AF2652">
        <v>6.6910962999999999</v>
      </c>
    </row>
    <row r="2653" spans="1:32" x14ac:dyDescent="0.3">
      <c r="A2653">
        <v>2802922</v>
      </c>
      <c r="B2653">
        <v>1</v>
      </c>
      <c r="C2653" t="s">
        <v>82</v>
      </c>
      <c r="D2653" t="s">
        <v>98</v>
      </c>
      <c r="E2653" t="s">
        <v>1927</v>
      </c>
      <c r="F2653" t="s">
        <v>1928</v>
      </c>
      <c r="G2653" t="s">
        <v>31552</v>
      </c>
      <c r="H2653" t="s">
        <v>665</v>
      </c>
      <c r="I2653" t="s">
        <v>78</v>
      </c>
      <c r="J2653" t="s">
        <v>135</v>
      </c>
      <c r="K2653" t="s">
        <v>22</v>
      </c>
      <c r="L2653" t="s">
        <v>136</v>
      </c>
      <c r="M2653" t="s">
        <v>9840</v>
      </c>
      <c r="N2653" t="s">
        <v>9841</v>
      </c>
      <c r="O2653">
        <v>0.38194444444444442</v>
      </c>
      <c r="P2653">
        <v>0</v>
      </c>
      <c r="Q2653">
        <v>477</v>
      </c>
      <c r="R2653">
        <v>0</v>
      </c>
      <c r="S2653">
        <v>0</v>
      </c>
      <c r="T2653">
        <v>0</v>
      </c>
      <c r="U2653">
        <v>17</v>
      </c>
      <c r="V2653">
        <v>0</v>
      </c>
      <c r="W2653">
        <v>0</v>
      </c>
      <c r="X2653">
        <v>0</v>
      </c>
      <c r="Y2653">
        <v>54.075474</v>
      </c>
      <c r="Z2653">
        <v>0</v>
      </c>
      <c r="AA2653">
        <v>0</v>
      </c>
      <c r="AB2653">
        <v>0</v>
      </c>
      <c r="AC2653">
        <v>1.3004564999999999</v>
      </c>
      <c r="AD2653">
        <v>0</v>
      </c>
      <c r="AE2653">
        <v>0</v>
      </c>
      <c r="AF2653">
        <v>55.375929999999997</v>
      </c>
    </row>
    <row r="2654" spans="1:32" x14ac:dyDescent="0.3">
      <c r="A2654">
        <v>2802755</v>
      </c>
      <c r="B2654">
        <v>1</v>
      </c>
      <c r="C2654" t="s">
        <v>82</v>
      </c>
      <c r="D2654" t="s">
        <v>106</v>
      </c>
      <c r="E2654" t="s">
        <v>9842</v>
      </c>
      <c r="F2654" t="s">
        <v>9843</v>
      </c>
      <c r="G2654" t="s">
        <v>31548</v>
      </c>
      <c r="H2654" t="s">
        <v>893</v>
      </c>
      <c r="I2654" t="s">
        <v>78</v>
      </c>
      <c r="J2654" t="s">
        <v>135</v>
      </c>
      <c r="K2654" t="s">
        <v>22</v>
      </c>
      <c r="L2654" t="s">
        <v>136</v>
      </c>
      <c r="M2654" t="s">
        <v>9844</v>
      </c>
      <c r="N2654" t="s">
        <v>9845</v>
      </c>
      <c r="O2654">
        <v>1.7505555555555556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1.6820793999999999</v>
      </c>
      <c r="AD2654">
        <v>0</v>
      </c>
      <c r="AE2654">
        <v>0</v>
      </c>
      <c r="AF2654">
        <v>1.6820793999999999</v>
      </c>
    </row>
    <row r="2655" spans="1:32" x14ac:dyDescent="0.3">
      <c r="A2655">
        <v>2802625</v>
      </c>
      <c r="B2655">
        <v>1</v>
      </c>
      <c r="C2655" t="s">
        <v>82</v>
      </c>
      <c r="D2655" t="s">
        <v>84</v>
      </c>
      <c r="E2655" t="s">
        <v>9846</v>
      </c>
      <c r="F2655" t="s">
        <v>9847</v>
      </c>
      <c r="G2655" t="s">
        <v>31546</v>
      </c>
      <c r="H2655" t="s">
        <v>223</v>
      </c>
      <c r="I2655" t="s">
        <v>78</v>
      </c>
      <c r="J2655" t="s">
        <v>135</v>
      </c>
      <c r="K2655" t="s">
        <v>22</v>
      </c>
      <c r="L2655" t="s">
        <v>136</v>
      </c>
      <c r="M2655" t="s">
        <v>9848</v>
      </c>
      <c r="N2655" t="s">
        <v>9849</v>
      </c>
      <c r="O2655">
        <v>1.3830555555555555</v>
      </c>
      <c r="P2655">
        <v>0</v>
      </c>
      <c r="Q2655">
        <v>43</v>
      </c>
      <c r="R2655">
        <v>0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0</v>
      </c>
      <c r="Y2655">
        <v>19.143225000000001</v>
      </c>
      <c r="Z2655">
        <v>0</v>
      </c>
      <c r="AA2655">
        <v>0</v>
      </c>
      <c r="AB2655">
        <v>0</v>
      </c>
      <c r="AC2655">
        <v>2.0751556000000001E-2</v>
      </c>
      <c r="AD2655">
        <v>0</v>
      </c>
      <c r="AE2655">
        <v>0</v>
      </c>
      <c r="AF2655">
        <v>19.163976999999999</v>
      </c>
    </row>
    <row r="2656" spans="1:32" x14ac:dyDescent="0.3">
      <c r="A2656">
        <v>2802554</v>
      </c>
      <c r="B2656">
        <v>1</v>
      </c>
      <c r="C2656" t="s">
        <v>82</v>
      </c>
      <c r="D2656" t="s">
        <v>104</v>
      </c>
      <c r="E2656" t="s">
        <v>9850</v>
      </c>
      <c r="F2656" t="s">
        <v>9851</v>
      </c>
      <c r="G2656" t="s">
        <v>31548</v>
      </c>
      <c r="H2656" t="s">
        <v>333</v>
      </c>
      <c r="I2656" t="s">
        <v>78</v>
      </c>
      <c r="J2656" t="s">
        <v>135</v>
      </c>
      <c r="K2656" t="s">
        <v>22</v>
      </c>
      <c r="L2656" t="s">
        <v>136</v>
      </c>
      <c r="M2656" t="s">
        <v>7234</v>
      </c>
      <c r="N2656" t="s">
        <v>9852</v>
      </c>
      <c r="O2656">
        <v>2.027222222222222</v>
      </c>
      <c r="P2656">
        <v>0</v>
      </c>
      <c r="Q2656">
        <v>2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1.7460426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1.7460426</v>
      </c>
    </row>
    <row r="2657" spans="1:32" x14ac:dyDescent="0.3">
      <c r="A2657">
        <v>2802545</v>
      </c>
      <c r="B2657">
        <v>1</v>
      </c>
      <c r="C2657" t="s">
        <v>82</v>
      </c>
      <c r="D2657" t="s">
        <v>90</v>
      </c>
      <c r="E2657" t="s">
        <v>9853</v>
      </c>
      <c r="F2657" t="s">
        <v>9854</v>
      </c>
      <c r="G2657" t="s">
        <v>31548</v>
      </c>
      <c r="H2657" t="s">
        <v>333</v>
      </c>
      <c r="I2657" t="s">
        <v>78</v>
      </c>
      <c r="J2657" t="s">
        <v>135</v>
      </c>
      <c r="K2657" t="s">
        <v>22</v>
      </c>
      <c r="L2657" t="s">
        <v>136</v>
      </c>
      <c r="M2657" t="s">
        <v>9855</v>
      </c>
      <c r="N2657" t="s">
        <v>9856</v>
      </c>
      <c r="O2657">
        <v>2.4436111111111112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4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4.8253969999999997</v>
      </c>
      <c r="AD2657">
        <v>0</v>
      </c>
      <c r="AE2657">
        <v>0</v>
      </c>
      <c r="AF2657">
        <v>4.8253969999999997</v>
      </c>
    </row>
    <row r="2658" spans="1:32" x14ac:dyDescent="0.3">
      <c r="A2658">
        <v>2802421</v>
      </c>
      <c r="B2658">
        <v>1</v>
      </c>
      <c r="C2658" t="s">
        <v>83</v>
      </c>
      <c r="D2658" t="s">
        <v>116</v>
      </c>
      <c r="E2658" t="s">
        <v>9857</v>
      </c>
      <c r="F2658" t="s">
        <v>9858</v>
      </c>
      <c r="G2658" t="s">
        <v>31548</v>
      </c>
      <c r="H2658" t="s">
        <v>893</v>
      </c>
      <c r="I2658" t="s">
        <v>78</v>
      </c>
      <c r="J2658" t="s">
        <v>135</v>
      </c>
      <c r="K2658" t="s">
        <v>22</v>
      </c>
      <c r="L2658" t="s">
        <v>136</v>
      </c>
      <c r="M2658" t="s">
        <v>9859</v>
      </c>
      <c r="N2658" t="s">
        <v>9860</v>
      </c>
      <c r="O2658">
        <v>5.8119444444444444</v>
      </c>
      <c r="P2658">
        <v>0</v>
      </c>
      <c r="Q2658">
        <v>1</v>
      </c>
      <c r="R2658">
        <v>0</v>
      </c>
      <c r="S2658">
        <v>0</v>
      </c>
      <c r="T2658">
        <v>0</v>
      </c>
      <c r="U2658">
        <v>3</v>
      </c>
      <c r="V2658">
        <v>0</v>
      </c>
      <c r="W2658">
        <v>0</v>
      </c>
      <c r="X2658">
        <v>0</v>
      </c>
      <c r="Y2658">
        <v>0.40551794000000002</v>
      </c>
      <c r="Z2658">
        <v>0</v>
      </c>
      <c r="AA2658">
        <v>0</v>
      </c>
      <c r="AB2658">
        <v>0</v>
      </c>
      <c r="AC2658">
        <v>3.1901190000000001</v>
      </c>
      <c r="AD2658">
        <v>0</v>
      </c>
      <c r="AE2658">
        <v>0</v>
      </c>
      <c r="AF2658">
        <v>3.5956367999999999</v>
      </c>
    </row>
    <row r="2659" spans="1:32" x14ac:dyDescent="0.3">
      <c r="A2659">
        <v>2802389</v>
      </c>
      <c r="B2659">
        <v>1</v>
      </c>
      <c r="C2659" t="s">
        <v>83</v>
      </c>
      <c r="D2659" t="s">
        <v>116</v>
      </c>
      <c r="E2659" t="s">
        <v>9861</v>
      </c>
      <c r="F2659" t="s">
        <v>9862</v>
      </c>
      <c r="G2659" t="s">
        <v>31548</v>
      </c>
      <c r="H2659" t="s">
        <v>893</v>
      </c>
      <c r="I2659" t="s">
        <v>78</v>
      </c>
      <c r="J2659" t="s">
        <v>135</v>
      </c>
      <c r="K2659" t="s">
        <v>22</v>
      </c>
      <c r="L2659" t="s">
        <v>136</v>
      </c>
      <c r="M2659" t="s">
        <v>9863</v>
      </c>
      <c r="N2659" t="s">
        <v>9864</v>
      </c>
      <c r="O2659">
        <v>2.3338888888888887</v>
      </c>
      <c r="P2659">
        <v>0</v>
      </c>
      <c r="Q2659">
        <v>2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0.60480529999999999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0.60480529999999999</v>
      </c>
    </row>
    <row r="2660" spans="1:32" x14ac:dyDescent="0.3">
      <c r="A2660">
        <v>2802384</v>
      </c>
      <c r="B2660">
        <v>1</v>
      </c>
      <c r="C2660" t="s">
        <v>82</v>
      </c>
      <c r="D2660" t="s">
        <v>100</v>
      </c>
      <c r="E2660" t="s">
        <v>9865</v>
      </c>
      <c r="F2660" t="s">
        <v>9866</v>
      </c>
      <c r="G2660" t="s">
        <v>31550</v>
      </c>
      <c r="H2660" t="s">
        <v>145</v>
      </c>
      <c r="I2660" t="s">
        <v>78</v>
      </c>
      <c r="J2660" t="s">
        <v>135</v>
      </c>
      <c r="K2660" t="s">
        <v>22</v>
      </c>
      <c r="L2660" t="s">
        <v>136</v>
      </c>
      <c r="M2660" t="s">
        <v>9867</v>
      </c>
      <c r="N2660" t="s">
        <v>9868</v>
      </c>
      <c r="O2660">
        <v>0.40638888888888891</v>
      </c>
      <c r="P2660">
        <v>0</v>
      </c>
      <c r="Q2660">
        <v>7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0.56787069999999995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0.56787069999999995</v>
      </c>
    </row>
    <row r="2661" spans="1:32" x14ac:dyDescent="0.3">
      <c r="A2661">
        <v>2802227</v>
      </c>
      <c r="B2661">
        <v>1</v>
      </c>
      <c r="C2661" t="s">
        <v>82</v>
      </c>
      <c r="D2661" t="s">
        <v>101</v>
      </c>
      <c r="E2661" t="s">
        <v>9869</v>
      </c>
      <c r="F2661" t="s">
        <v>9870</v>
      </c>
      <c r="G2661" t="s">
        <v>31546</v>
      </c>
      <c r="H2661" t="s">
        <v>223</v>
      </c>
      <c r="I2661" t="s">
        <v>78</v>
      </c>
      <c r="J2661" t="s">
        <v>135</v>
      </c>
      <c r="K2661" t="s">
        <v>22</v>
      </c>
      <c r="L2661" t="s">
        <v>136</v>
      </c>
      <c r="M2661" t="s">
        <v>9871</v>
      </c>
      <c r="N2661" t="s">
        <v>9872</v>
      </c>
      <c r="O2661">
        <v>0.54083333333333339</v>
      </c>
      <c r="P2661">
        <v>0</v>
      </c>
      <c r="Q2661">
        <v>39</v>
      </c>
      <c r="R2661">
        <v>0</v>
      </c>
      <c r="S2661">
        <v>2</v>
      </c>
      <c r="T2661">
        <v>0</v>
      </c>
      <c r="U2661">
        <v>5</v>
      </c>
      <c r="V2661">
        <v>0</v>
      </c>
      <c r="W2661">
        <v>0</v>
      </c>
      <c r="X2661">
        <v>0</v>
      </c>
      <c r="Y2661">
        <v>4.7997249999999996</v>
      </c>
      <c r="Z2661">
        <v>0</v>
      </c>
      <c r="AA2661">
        <v>0.59352190000000005</v>
      </c>
      <c r="AB2661">
        <v>0</v>
      </c>
      <c r="AC2661">
        <v>11.179176999999999</v>
      </c>
      <c r="AD2661">
        <v>0</v>
      </c>
      <c r="AE2661">
        <v>0</v>
      </c>
      <c r="AF2661">
        <v>16.572424000000002</v>
      </c>
    </row>
    <row r="2662" spans="1:32" x14ac:dyDescent="0.3">
      <c r="A2662">
        <v>2802220</v>
      </c>
      <c r="B2662">
        <v>1</v>
      </c>
      <c r="C2662" t="s">
        <v>82</v>
      </c>
      <c r="D2662" t="s">
        <v>91</v>
      </c>
      <c r="E2662" t="s">
        <v>9873</v>
      </c>
      <c r="F2662" t="s">
        <v>9874</v>
      </c>
      <c r="G2662" t="s">
        <v>31546</v>
      </c>
      <c r="H2662" t="s">
        <v>223</v>
      </c>
      <c r="I2662" t="s">
        <v>78</v>
      </c>
      <c r="J2662" t="s">
        <v>135</v>
      </c>
      <c r="K2662" t="s">
        <v>22</v>
      </c>
      <c r="L2662" t="s">
        <v>136</v>
      </c>
      <c r="M2662" t="s">
        <v>9875</v>
      </c>
      <c r="N2662" t="s">
        <v>9876</v>
      </c>
      <c r="O2662">
        <v>1.2572222222222222</v>
      </c>
      <c r="P2662">
        <v>0</v>
      </c>
      <c r="Q2662">
        <v>208</v>
      </c>
      <c r="R2662">
        <v>0</v>
      </c>
      <c r="S2662">
        <v>0</v>
      </c>
      <c r="T2662">
        <v>0</v>
      </c>
      <c r="U2662">
        <v>11</v>
      </c>
      <c r="V2662">
        <v>0</v>
      </c>
      <c r="W2662">
        <v>0</v>
      </c>
      <c r="X2662">
        <v>0</v>
      </c>
      <c r="Y2662">
        <v>55.336773000000001</v>
      </c>
      <c r="Z2662">
        <v>0</v>
      </c>
      <c r="AA2662">
        <v>0</v>
      </c>
      <c r="AB2662">
        <v>0</v>
      </c>
      <c r="AC2662">
        <v>15.162359</v>
      </c>
      <c r="AD2662">
        <v>0</v>
      </c>
      <c r="AE2662">
        <v>0</v>
      </c>
      <c r="AF2662">
        <v>70.499129999999994</v>
      </c>
    </row>
    <row r="2663" spans="1:32" x14ac:dyDescent="0.3">
      <c r="A2663">
        <v>2802005</v>
      </c>
      <c r="B2663">
        <v>1</v>
      </c>
      <c r="C2663" t="s">
        <v>82</v>
      </c>
      <c r="D2663" t="s">
        <v>105</v>
      </c>
      <c r="E2663" t="s">
        <v>9877</v>
      </c>
      <c r="F2663" t="s">
        <v>9878</v>
      </c>
      <c r="G2663" t="s">
        <v>31545</v>
      </c>
      <c r="H2663" t="s">
        <v>185</v>
      </c>
      <c r="I2663" t="s">
        <v>79</v>
      </c>
      <c r="J2663" t="s">
        <v>248</v>
      </c>
      <c r="K2663" t="s">
        <v>22</v>
      </c>
      <c r="L2663" t="s">
        <v>136</v>
      </c>
      <c r="M2663" t="s">
        <v>9879</v>
      </c>
      <c r="N2663" t="s">
        <v>9880</v>
      </c>
      <c r="O2663">
        <v>1.6944444444444446E-2</v>
      </c>
      <c r="P2663">
        <v>6</v>
      </c>
      <c r="Q2663">
        <v>22028</v>
      </c>
      <c r="R2663">
        <v>4</v>
      </c>
      <c r="S2663">
        <v>393</v>
      </c>
      <c r="T2663">
        <v>33</v>
      </c>
      <c r="U2663">
        <v>1830</v>
      </c>
      <c r="V2663">
        <v>2</v>
      </c>
      <c r="W2663">
        <v>2</v>
      </c>
      <c r="X2663">
        <v>0.65837020000000002</v>
      </c>
      <c r="Y2663">
        <v>67.316085999999999</v>
      </c>
      <c r="Z2663">
        <v>0.15451740999999999</v>
      </c>
      <c r="AA2663">
        <v>1.5331855999999999</v>
      </c>
      <c r="AB2663">
        <v>24.756905</v>
      </c>
      <c r="AC2663">
        <v>33.935004999999997</v>
      </c>
      <c r="AD2663">
        <v>1.1724592</v>
      </c>
      <c r="AE2663">
        <v>0.112382546</v>
      </c>
      <c r="AF2663">
        <v>129.63892000000001</v>
      </c>
    </row>
    <row r="2664" spans="1:32" x14ac:dyDescent="0.3">
      <c r="A2664">
        <v>2801680</v>
      </c>
      <c r="B2664">
        <v>1</v>
      </c>
      <c r="C2664" t="s">
        <v>82</v>
      </c>
      <c r="D2664" t="s">
        <v>112</v>
      </c>
      <c r="E2664" t="s">
        <v>9881</v>
      </c>
      <c r="F2664" t="s">
        <v>9882</v>
      </c>
      <c r="G2664" t="s">
        <v>31548</v>
      </c>
      <c r="H2664" t="s">
        <v>333</v>
      </c>
      <c r="I2664" t="s">
        <v>78</v>
      </c>
      <c r="J2664" t="s">
        <v>135</v>
      </c>
      <c r="K2664" t="s">
        <v>22</v>
      </c>
      <c r="L2664" t="s">
        <v>136</v>
      </c>
      <c r="M2664" t="s">
        <v>9883</v>
      </c>
      <c r="N2664" t="s">
        <v>9884</v>
      </c>
      <c r="O2664">
        <v>2.3547222222222222</v>
      </c>
      <c r="P2664">
        <v>0</v>
      </c>
      <c r="Q2664">
        <v>1</v>
      </c>
      <c r="R2664">
        <v>0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0</v>
      </c>
      <c r="Y2664">
        <v>0.32757156999999998</v>
      </c>
      <c r="Z2664">
        <v>0</v>
      </c>
      <c r="AA2664">
        <v>0</v>
      </c>
      <c r="AB2664">
        <v>0</v>
      </c>
      <c r="AC2664">
        <v>1.1485628999999999</v>
      </c>
      <c r="AD2664">
        <v>0</v>
      </c>
      <c r="AE2664">
        <v>0</v>
      </c>
      <c r="AF2664">
        <v>1.4761344000000001</v>
      </c>
    </row>
    <row r="2665" spans="1:32" x14ac:dyDescent="0.3">
      <c r="A2665">
        <v>2801605</v>
      </c>
      <c r="B2665">
        <v>1</v>
      </c>
      <c r="C2665" t="s">
        <v>82</v>
      </c>
      <c r="D2665" t="s">
        <v>86</v>
      </c>
      <c r="E2665" t="s">
        <v>9885</v>
      </c>
      <c r="F2665" t="s">
        <v>9886</v>
      </c>
      <c r="G2665" t="s">
        <v>31551</v>
      </c>
      <c r="H2665" t="s">
        <v>643</v>
      </c>
      <c r="I2665" t="s">
        <v>79</v>
      </c>
      <c r="J2665" t="s">
        <v>135</v>
      </c>
      <c r="K2665" t="s">
        <v>22</v>
      </c>
      <c r="L2665" t="s">
        <v>186</v>
      </c>
      <c r="M2665" t="s">
        <v>9887</v>
      </c>
      <c r="N2665" t="s">
        <v>9888</v>
      </c>
      <c r="O2665">
        <v>8.5533333333333328</v>
      </c>
      <c r="P2665">
        <v>0</v>
      </c>
      <c r="Q2665">
        <v>73</v>
      </c>
      <c r="R2665">
        <v>0</v>
      </c>
      <c r="S2665">
        <v>24</v>
      </c>
      <c r="T2665">
        <v>0</v>
      </c>
      <c r="U2665">
        <v>20</v>
      </c>
      <c r="V2665">
        <v>0</v>
      </c>
      <c r="W2665">
        <v>0</v>
      </c>
      <c r="X2665">
        <v>0</v>
      </c>
      <c r="Y2665">
        <v>86.873350000000002</v>
      </c>
      <c r="Z2665">
        <v>0</v>
      </c>
      <c r="AA2665">
        <v>24.752085000000001</v>
      </c>
      <c r="AB2665">
        <v>0</v>
      </c>
      <c r="AC2665">
        <v>138.46861000000001</v>
      </c>
      <c r="AD2665">
        <v>0</v>
      </c>
      <c r="AE2665">
        <v>0</v>
      </c>
      <c r="AF2665">
        <v>250.09406000000001</v>
      </c>
    </row>
    <row r="2666" spans="1:32" x14ac:dyDescent="0.3">
      <c r="A2666">
        <v>2801597</v>
      </c>
      <c r="B2666">
        <v>1</v>
      </c>
      <c r="C2666" t="s">
        <v>82</v>
      </c>
      <c r="D2666" t="s">
        <v>113</v>
      </c>
      <c r="E2666" t="s">
        <v>9889</v>
      </c>
      <c r="F2666" t="s">
        <v>9890</v>
      </c>
      <c r="G2666" t="s">
        <v>31546</v>
      </c>
      <c r="H2666" t="s">
        <v>643</v>
      </c>
      <c r="I2666" t="s">
        <v>78</v>
      </c>
      <c r="J2666" t="s">
        <v>135</v>
      </c>
      <c r="K2666" t="s">
        <v>22</v>
      </c>
      <c r="L2666" t="s">
        <v>186</v>
      </c>
      <c r="M2666" t="s">
        <v>9891</v>
      </c>
      <c r="N2666" t="s">
        <v>9892</v>
      </c>
      <c r="O2666">
        <v>7.8130555555555556</v>
      </c>
      <c r="P2666">
        <v>0</v>
      </c>
      <c r="Q2666">
        <v>36</v>
      </c>
      <c r="R2666">
        <v>0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0</v>
      </c>
      <c r="Y2666">
        <v>104.48741</v>
      </c>
      <c r="Z2666">
        <v>0</v>
      </c>
      <c r="AA2666">
        <v>0</v>
      </c>
      <c r="AB2666">
        <v>0</v>
      </c>
      <c r="AC2666">
        <v>6.7025356</v>
      </c>
      <c r="AD2666">
        <v>0</v>
      </c>
      <c r="AE2666">
        <v>0</v>
      </c>
      <c r="AF2666">
        <v>111.18995</v>
      </c>
    </row>
    <row r="2667" spans="1:32" x14ac:dyDescent="0.3">
      <c r="A2667">
        <v>2801590</v>
      </c>
      <c r="B2667">
        <v>1</v>
      </c>
      <c r="C2667" t="s">
        <v>82</v>
      </c>
      <c r="D2667" t="s">
        <v>87</v>
      </c>
      <c r="E2667" t="s">
        <v>9893</v>
      </c>
      <c r="F2667" t="s">
        <v>9894</v>
      </c>
      <c r="G2667" t="s">
        <v>31551</v>
      </c>
      <c r="H2667" t="s">
        <v>185</v>
      </c>
      <c r="I2667" t="s">
        <v>79</v>
      </c>
      <c r="J2667" t="s">
        <v>135</v>
      </c>
      <c r="K2667" t="s">
        <v>22</v>
      </c>
      <c r="L2667" t="s">
        <v>186</v>
      </c>
      <c r="M2667" t="s">
        <v>9895</v>
      </c>
      <c r="N2667" t="s">
        <v>9896</v>
      </c>
      <c r="O2667">
        <v>0.14222222222222222</v>
      </c>
      <c r="P2667">
        <v>8</v>
      </c>
      <c r="Q2667">
        <v>131</v>
      </c>
      <c r="R2667">
        <v>5</v>
      </c>
      <c r="S2667">
        <v>1</v>
      </c>
      <c r="T2667">
        <v>5</v>
      </c>
      <c r="U2667">
        <v>19</v>
      </c>
      <c r="V2667">
        <v>0</v>
      </c>
      <c r="W2667">
        <v>0</v>
      </c>
      <c r="X2667">
        <v>0.30178094</v>
      </c>
      <c r="Y2667">
        <v>3.2550086999999999</v>
      </c>
      <c r="Z2667">
        <v>0.121411175</v>
      </c>
      <c r="AA2667">
        <v>2.3831658999999999E-5</v>
      </c>
      <c r="AB2667">
        <v>5.8209786000000001</v>
      </c>
      <c r="AC2667">
        <v>2.1406209999999999</v>
      </c>
      <c r="AD2667">
        <v>0</v>
      </c>
      <c r="AE2667">
        <v>0</v>
      </c>
      <c r="AF2667">
        <v>11.639824000000001</v>
      </c>
    </row>
    <row r="2668" spans="1:32" x14ac:dyDescent="0.3">
      <c r="A2668">
        <v>2801580</v>
      </c>
      <c r="B2668">
        <v>1</v>
      </c>
      <c r="C2668" t="s">
        <v>82</v>
      </c>
      <c r="D2668" t="s">
        <v>94</v>
      </c>
      <c r="E2668" t="s">
        <v>9897</v>
      </c>
      <c r="F2668" t="s">
        <v>9898</v>
      </c>
      <c r="G2668" t="s">
        <v>31548</v>
      </c>
      <c r="H2668" t="s">
        <v>893</v>
      </c>
      <c r="I2668" t="s">
        <v>78</v>
      </c>
      <c r="J2668" t="s">
        <v>135</v>
      </c>
      <c r="K2668" t="s">
        <v>22</v>
      </c>
      <c r="L2668" t="s">
        <v>136</v>
      </c>
      <c r="M2668" t="s">
        <v>9899</v>
      </c>
      <c r="N2668" t="s">
        <v>9900</v>
      </c>
      <c r="O2668">
        <v>1.6525000000000001</v>
      </c>
      <c r="P2668">
        <v>0</v>
      </c>
      <c r="Q2668">
        <v>11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4.7362140000000004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4.7362140000000004</v>
      </c>
    </row>
    <row r="2669" spans="1:32" x14ac:dyDescent="0.3">
      <c r="A2669">
        <v>2801480</v>
      </c>
      <c r="B2669">
        <v>1</v>
      </c>
      <c r="C2669" t="s">
        <v>82</v>
      </c>
      <c r="D2669" t="s">
        <v>99</v>
      </c>
      <c r="E2669" t="s">
        <v>9901</v>
      </c>
      <c r="F2669" t="s">
        <v>9902</v>
      </c>
      <c r="G2669" t="s">
        <v>31546</v>
      </c>
      <c r="H2669" t="s">
        <v>223</v>
      </c>
      <c r="I2669" t="s">
        <v>78</v>
      </c>
      <c r="J2669" t="s">
        <v>135</v>
      </c>
      <c r="K2669" t="s">
        <v>22</v>
      </c>
      <c r="L2669" t="s">
        <v>136</v>
      </c>
      <c r="M2669" t="s">
        <v>9903</v>
      </c>
      <c r="N2669" t="s">
        <v>9904</v>
      </c>
      <c r="O2669">
        <v>1.24</v>
      </c>
      <c r="P2669">
        <v>0</v>
      </c>
      <c r="Q2669">
        <v>46</v>
      </c>
      <c r="R2669">
        <v>0</v>
      </c>
      <c r="S2669">
        <v>0</v>
      </c>
      <c r="T2669">
        <v>0</v>
      </c>
      <c r="U2669">
        <v>21</v>
      </c>
      <c r="V2669">
        <v>0</v>
      </c>
      <c r="W2669">
        <v>1</v>
      </c>
      <c r="X2669">
        <v>0</v>
      </c>
      <c r="Y2669">
        <v>43.874380000000002</v>
      </c>
      <c r="Z2669">
        <v>0</v>
      </c>
      <c r="AA2669">
        <v>0</v>
      </c>
      <c r="AB2669">
        <v>0</v>
      </c>
      <c r="AC2669">
        <v>24.515695999999998</v>
      </c>
      <c r="AD2669">
        <v>0</v>
      </c>
      <c r="AE2669">
        <v>4.9218330000000003</v>
      </c>
      <c r="AF2669">
        <v>73.311904999999996</v>
      </c>
    </row>
    <row r="2670" spans="1:32" x14ac:dyDescent="0.3">
      <c r="A2670">
        <v>2800932</v>
      </c>
      <c r="B2670">
        <v>2</v>
      </c>
      <c r="C2670" t="s">
        <v>82</v>
      </c>
      <c r="D2670" t="s">
        <v>91</v>
      </c>
      <c r="E2670" t="s">
        <v>9905</v>
      </c>
      <c r="F2670" t="s">
        <v>9906</v>
      </c>
      <c r="G2670" t="s">
        <v>31552</v>
      </c>
      <c r="H2670" t="s">
        <v>223</v>
      </c>
      <c r="I2670" t="s">
        <v>78</v>
      </c>
      <c r="J2670" t="s">
        <v>135</v>
      </c>
      <c r="K2670" t="s">
        <v>22</v>
      </c>
      <c r="L2670" t="s">
        <v>136</v>
      </c>
      <c r="M2670" t="s">
        <v>8360</v>
      </c>
      <c r="N2670" t="s">
        <v>9907</v>
      </c>
      <c r="O2670">
        <v>0.23138888888888889</v>
      </c>
      <c r="P2670">
        <v>0</v>
      </c>
      <c r="Q2670">
        <v>28</v>
      </c>
      <c r="R2670">
        <v>0</v>
      </c>
      <c r="S2670">
        <v>5</v>
      </c>
      <c r="T2670">
        <v>0</v>
      </c>
      <c r="U2670">
        <v>5</v>
      </c>
      <c r="V2670">
        <v>0</v>
      </c>
      <c r="W2670">
        <v>0</v>
      </c>
      <c r="X2670">
        <v>0</v>
      </c>
      <c r="Y2670">
        <v>1.3516626</v>
      </c>
      <c r="Z2670">
        <v>0</v>
      </c>
      <c r="AA2670">
        <v>7.3878184E-2</v>
      </c>
      <c r="AB2670">
        <v>0</v>
      </c>
      <c r="AC2670">
        <v>1.0303817</v>
      </c>
      <c r="AD2670">
        <v>0</v>
      </c>
      <c r="AE2670">
        <v>0</v>
      </c>
      <c r="AF2670">
        <v>2.4559223999999999</v>
      </c>
    </row>
    <row r="2671" spans="1:32" x14ac:dyDescent="0.3">
      <c r="A2671">
        <v>2801105</v>
      </c>
      <c r="B2671">
        <v>1</v>
      </c>
      <c r="C2671" t="s">
        <v>82</v>
      </c>
      <c r="D2671" t="s">
        <v>85</v>
      </c>
      <c r="E2671" t="s">
        <v>9908</v>
      </c>
      <c r="F2671" t="s">
        <v>9909</v>
      </c>
      <c r="G2671" t="s">
        <v>31550</v>
      </c>
      <c r="H2671" t="s">
        <v>380</v>
      </c>
      <c r="I2671" t="s">
        <v>78</v>
      </c>
      <c r="J2671" t="s">
        <v>135</v>
      </c>
      <c r="K2671" t="s">
        <v>22</v>
      </c>
      <c r="L2671" t="s">
        <v>136</v>
      </c>
      <c r="M2671" t="s">
        <v>9910</v>
      </c>
      <c r="N2671" t="s">
        <v>9911</v>
      </c>
      <c r="O2671">
        <v>1.1894444444444445</v>
      </c>
      <c r="P2671">
        <v>0</v>
      </c>
      <c r="Q2671">
        <v>44</v>
      </c>
      <c r="R2671">
        <v>0</v>
      </c>
      <c r="S2671">
        <v>0</v>
      </c>
      <c r="T2671">
        <v>0</v>
      </c>
      <c r="U2671">
        <v>8</v>
      </c>
      <c r="V2671">
        <v>0</v>
      </c>
      <c r="W2671">
        <v>0</v>
      </c>
      <c r="X2671">
        <v>0</v>
      </c>
      <c r="Y2671">
        <v>9.9477624999999996</v>
      </c>
      <c r="Z2671">
        <v>0</v>
      </c>
      <c r="AA2671">
        <v>0</v>
      </c>
      <c r="AB2671">
        <v>0</v>
      </c>
      <c r="AC2671">
        <v>4.5171456000000001</v>
      </c>
      <c r="AD2671">
        <v>0</v>
      </c>
      <c r="AE2671">
        <v>0</v>
      </c>
      <c r="AF2671">
        <v>14.464909</v>
      </c>
    </row>
    <row r="2672" spans="1:32" x14ac:dyDescent="0.3">
      <c r="A2672">
        <v>2801104</v>
      </c>
      <c r="B2672">
        <v>1</v>
      </c>
      <c r="C2672" t="s">
        <v>83</v>
      </c>
      <c r="D2672" t="s">
        <v>127</v>
      </c>
      <c r="E2672" t="s">
        <v>9912</v>
      </c>
      <c r="F2672" t="s">
        <v>9913</v>
      </c>
      <c r="G2672" t="s">
        <v>31552</v>
      </c>
      <c r="H2672" t="s">
        <v>9914</v>
      </c>
      <c r="I2672" t="s">
        <v>78</v>
      </c>
      <c r="J2672" t="s">
        <v>135</v>
      </c>
      <c r="K2672" t="s">
        <v>22</v>
      </c>
      <c r="L2672" t="s">
        <v>136</v>
      </c>
      <c r="M2672" t="s">
        <v>9915</v>
      </c>
      <c r="N2672" t="s">
        <v>9916</v>
      </c>
      <c r="O2672">
        <v>3.8013888888888889</v>
      </c>
      <c r="P2672">
        <v>0</v>
      </c>
      <c r="Q2672">
        <v>120</v>
      </c>
      <c r="R2672">
        <v>0</v>
      </c>
      <c r="S2672">
        <v>0</v>
      </c>
      <c r="T2672">
        <v>0</v>
      </c>
      <c r="U2672">
        <v>12</v>
      </c>
      <c r="V2672">
        <v>0</v>
      </c>
      <c r="W2672">
        <v>0</v>
      </c>
      <c r="X2672">
        <v>0</v>
      </c>
      <c r="Y2672">
        <v>39.745795999999999</v>
      </c>
      <c r="Z2672">
        <v>0</v>
      </c>
      <c r="AA2672">
        <v>0</v>
      </c>
      <c r="AB2672">
        <v>0</v>
      </c>
      <c r="AC2672">
        <v>32.764256000000003</v>
      </c>
      <c r="AD2672">
        <v>0</v>
      </c>
      <c r="AE2672">
        <v>0</v>
      </c>
      <c r="AF2672">
        <v>72.510050000000007</v>
      </c>
    </row>
    <row r="2673" spans="1:32" x14ac:dyDescent="0.3">
      <c r="A2673">
        <v>2801102</v>
      </c>
      <c r="B2673">
        <v>1</v>
      </c>
      <c r="C2673" t="s">
        <v>82</v>
      </c>
      <c r="D2673" t="s">
        <v>104</v>
      </c>
      <c r="E2673" t="s">
        <v>5973</v>
      </c>
      <c r="F2673" t="s">
        <v>5974</v>
      </c>
      <c r="G2673" t="s">
        <v>31550</v>
      </c>
      <c r="H2673" t="s">
        <v>1432</v>
      </c>
      <c r="I2673" t="s">
        <v>78</v>
      </c>
      <c r="J2673" t="s">
        <v>135</v>
      </c>
      <c r="K2673" t="s">
        <v>22</v>
      </c>
      <c r="L2673" t="s">
        <v>136</v>
      </c>
      <c r="M2673" t="s">
        <v>9917</v>
      </c>
      <c r="N2673" t="s">
        <v>9918</v>
      </c>
      <c r="O2673">
        <v>4.275555555555556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10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147.31691000000001</v>
      </c>
      <c r="AD2673">
        <v>0</v>
      </c>
      <c r="AE2673">
        <v>0</v>
      </c>
      <c r="AF2673">
        <v>147.31691000000001</v>
      </c>
    </row>
    <row r="2674" spans="1:32" x14ac:dyDescent="0.3">
      <c r="A2674">
        <v>2801077</v>
      </c>
      <c r="B2674">
        <v>1</v>
      </c>
      <c r="C2674" t="s">
        <v>82</v>
      </c>
      <c r="D2674" t="s">
        <v>104</v>
      </c>
      <c r="E2674" t="s">
        <v>3428</v>
      </c>
      <c r="F2674" t="s">
        <v>3429</v>
      </c>
      <c r="G2674" t="s">
        <v>31546</v>
      </c>
      <c r="H2674" t="s">
        <v>223</v>
      </c>
      <c r="I2674" t="s">
        <v>78</v>
      </c>
      <c r="J2674" t="s">
        <v>135</v>
      </c>
      <c r="K2674" t="s">
        <v>22</v>
      </c>
      <c r="L2674" t="s">
        <v>136</v>
      </c>
      <c r="M2674" t="s">
        <v>9919</v>
      </c>
      <c r="N2674" t="s">
        <v>9920</v>
      </c>
      <c r="O2674">
        <v>3.1155555555555554</v>
      </c>
      <c r="P2674">
        <v>0</v>
      </c>
      <c r="Q2674">
        <v>27</v>
      </c>
      <c r="R2674">
        <v>0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0</v>
      </c>
      <c r="Y2674">
        <v>19.983727999999999</v>
      </c>
      <c r="Z2674">
        <v>0</v>
      </c>
      <c r="AA2674">
        <v>0</v>
      </c>
      <c r="AB2674">
        <v>0</v>
      </c>
      <c r="AC2674">
        <v>2.6705939999999999</v>
      </c>
      <c r="AD2674">
        <v>0</v>
      </c>
      <c r="AE2674">
        <v>0</v>
      </c>
      <c r="AF2674">
        <v>22.654322000000001</v>
      </c>
    </row>
    <row r="2675" spans="1:32" x14ac:dyDescent="0.3">
      <c r="A2675">
        <v>2801103</v>
      </c>
      <c r="B2675">
        <v>1</v>
      </c>
      <c r="C2675" t="s">
        <v>82</v>
      </c>
      <c r="D2675" t="s">
        <v>100</v>
      </c>
      <c r="E2675" t="s">
        <v>9921</v>
      </c>
      <c r="F2675" t="s">
        <v>9922</v>
      </c>
      <c r="G2675" t="s">
        <v>31548</v>
      </c>
      <c r="H2675" t="s">
        <v>311</v>
      </c>
      <c r="I2675" t="s">
        <v>78</v>
      </c>
      <c r="J2675" t="s">
        <v>135</v>
      </c>
      <c r="K2675" t="s">
        <v>22</v>
      </c>
      <c r="L2675" t="s">
        <v>136</v>
      </c>
      <c r="M2675" t="s">
        <v>9923</v>
      </c>
      <c r="N2675" t="s">
        <v>9924</v>
      </c>
      <c r="O2675">
        <v>4.5088888888888885</v>
      </c>
      <c r="P2675">
        <v>0</v>
      </c>
      <c r="Q2675">
        <v>16</v>
      </c>
      <c r="R2675">
        <v>0</v>
      </c>
      <c r="S2675">
        <v>0</v>
      </c>
      <c r="T2675">
        <v>0</v>
      </c>
      <c r="U2675">
        <v>4</v>
      </c>
      <c r="V2675">
        <v>0</v>
      </c>
      <c r="W2675">
        <v>0</v>
      </c>
      <c r="X2675">
        <v>0</v>
      </c>
      <c r="Y2675">
        <v>14.204976</v>
      </c>
      <c r="Z2675">
        <v>0</v>
      </c>
      <c r="AA2675">
        <v>0</v>
      </c>
      <c r="AB2675">
        <v>0</v>
      </c>
      <c r="AC2675">
        <v>73.736305000000002</v>
      </c>
      <c r="AD2675">
        <v>0</v>
      </c>
      <c r="AE2675">
        <v>0</v>
      </c>
      <c r="AF2675">
        <v>87.941283999999996</v>
      </c>
    </row>
    <row r="2676" spans="1:32" x14ac:dyDescent="0.3">
      <c r="A2676">
        <v>2801093</v>
      </c>
      <c r="B2676">
        <v>1</v>
      </c>
      <c r="C2676" t="s">
        <v>82</v>
      </c>
      <c r="D2676" t="s">
        <v>106</v>
      </c>
      <c r="E2676" t="s">
        <v>5321</v>
      </c>
      <c r="F2676" t="s">
        <v>5322</v>
      </c>
      <c r="G2676" t="s">
        <v>31552</v>
      </c>
      <c r="H2676" t="s">
        <v>665</v>
      </c>
      <c r="I2676" t="s">
        <v>78</v>
      </c>
      <c r="J2676" t="s">
        <v>135</v>
      </c>
      <c r="K2676" t="s">
        <v>22</v>
      </c>
      <c r="L2676" t="s">
        <v>136</v>
      </c>
      <c r="M2676" t="s">
        <v>9925</v>
      </c>
      <c r="N2676" t="s">
        <v>9926</v>
      </c>
      <c r="O2676">
        <v>5.7625000000000002</v>
      </c>
      <c r="P2676">
        <v>0</v>
      </c>
      <c r="Q2676">
        <v>206</v>
      </c>
      <c r="R2676">
        <v>0</v>
      </c>
      <c r="S2676">
        <v>0</v>
      </c>
      <c r="T2676">
        <v>0</v>
      </c>
      <c r="U2676">
        <v>6</v>
      </c>
      <c r="V2676">
        <v>0</v>
      </c>
      <c r="W2676">
        <v>0</v>
      </c>
      <c r="X2676">
        <v>0</v>
      </c>
      <c r="Y2676">
        <v>419.01186999999999</v>
      </c>
      <c r="Z2676">
        <v>0</v>
      </c>
      <c r="AA2676">
        <v>0</v>
      </c>
      <c r="AB2676">
        <v>0</v>
      </c>
      <c r="AC2676">
        <v>27.68299</v>
      </c>
      <c r="AD2676">
        <v>0</v>
      </c>
      <c r="AE2676">
        <v>0</v>
      </c>
      <c r="AF2676">
        <v>446.69484999999997</v>
      </c>
    </row>
    <row r="2677" spans="1:32" x14ac:dyDescent="0.3">
      <c r="A2677">
        <v>2800953</v>
      </c>
      <c r="B2677">
        <v>1</v>
      </c>
      <c r="C2677" t="s">
        <v>83</v>
      </c>
      <c r="D2677" t="s">
        <v>116</v>
      </c>
      <c r="E2677" t="s">
        <v>9927</v>
      </c>
      <c r="F2677" t="s">
        <v>9928</v>
      </c>
      <c r="G2677" t="s">
        <v>31548</v>
      </c>
      <c r="H2677" t="s">
        <v>333</v>
      </c>
      <c r="I2677" t="s">
        <v>78</v>
      </c>
      <c r="J2677" t="s">
        <v>135</v>
      </c>
      <c r="K2677" t="s">
        <v>22</v>
      </c>
      <c r="L2677" t="s">
        <v>136</v>
      </c>
      <c r="M2677" t="s">
        <v>9929</v>
      </c>
      <c r="N2677" t="s">
        <v>9930</v>
      </c>
      <c r="O2677">
        <v>1.4533333333333334</v>
      </c>
      <c r="P2677">
        <v>0</v>
      </c>
      <c r="Q2677">
        <v>1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</row>
    <row r="2678" spans="1:32" x14ac:dyDescent="0.3">
      <c r="A2678">
        <v>2800949</v>
      </c>
      <c r="B2678">
        <v>1</v>
      </c>
      <c r="C2678" t="s">
        <v>82</v>
      </c>
      <c r="D2678" t="s">
        <v>103</v>
      </c>
      <c r="E2678" t="s">
        <v>9931</v>
      </c>
      <c r="F2678" t="s">
        <v>9932</v>
      </c>
      <c r="G2678" t="s">
        <v>31548</v>
      </c>
      <c r="H2678" t="s">
        <v>333</v>
      </c>
      <c r="I2678" t="s">
        <v>78</v>
      </c>
      <c r="J2678" t="s">
        <v>135</v>
      </c>
      <c r="K2678" t="s">
        <v>22</v>
      </c>
      <c r="L2678" t="s">
        <v>136</v>
      </c>
      <c r="M2678" t="s">
        <v>9933</v>
      </c>
      <c r="N2678" t="s">
        <v>9934</v>
      </c>
      <c r="O2678">
        <v>1.8474999999999999</v>
      </c>
      <c r="P2678">
        <v>0</v>
      </c>
      <c r="Q2678">
        <v>3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2.1715376000000002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2.1715376000000002</v>
      </c>
    </row>
    <row r="2679" spans="1:32" x14ac:dyDescent="0.3">
      <c r="A2679">
        <v>2800959</v>
      </c>
      <c r="B2679">
        <v>1</v>
      </c>
      <c r="C2679" t="s">
        <v>82</v>
      </c>
      <c r="D2679" t="s">
        <v>103</v>
      </c>
      <c r="E2679" t="s">
        <v>9935</v>
      </c>
      <c r="F2679" t="s">
        <v>9936</v>
      </c>
      <c r="G2679" t="s">
        <v>31546</v>
      </c>
      <c r="H2679" t="s">
        <v>223</v>
      </c>
      <c r="I2679" t="s">
        <v>78</v>
      </c>
      <c r="J2679" t="s">
        <v>135</v>
      </c>
      <c r="K2679" t="s">
        <v>22</v>
      </c>
      <c r="L2679" t="s">
        <v>136</v>
      </c>
      <c r="M2679" t="s">
        <v>9937</v>
      </c>
      <c r="N2679" t="s">
        <v>9938</v>
      </c>
      <c r="O2679">
        <v>2.9452777777777777</v>
      </c>
      <c r="P2679">
        <v>0</v>
      </c>
      <c r="Q2679">
        <v>16</v>
      </c>
      <c r="R2679">
        <v>0</v>
      </c>
      <c r="S2679">
        <v>4</v>
      </c>
      <c r="T2679">
        <v>0</v>
      </c>
      <c r="U2679">
        <v>4</v>
      </c>
      <c r="V2679">
        <v>0</v>
      </c>
      <c r="W2679">
        <v>0</v>
      </c>
      <c r="X2679">
        <v>0</v>
      </c>
      <c r="Y2679">
        <v>7.0787170000000001</v>
      </c>
      <c r="Z2679">
        <v>0</v>
      </c>
      <c r="AA2679">
        <v>0.37515730000000003</v>
      </c>
      <c r="AB2679">
        <v>0</v>
      </c>
      <c r="AC2679">
        <v>0.59049759999999996</v>
      </c>
      <c r="AD2679">
        <v>0</v>
      </c>
      <c r="AE2679">
        <v>0</v>
      </c>
      <c r="AF2679">
        <v>8.0443730000000002</v>
      </c>
    </row>
    <row r="2680" spans="1:32" x14ac:dyDescent="0.3">
      <c r="A2680">
        <v>2800854</v>
      </c>
      <c r="B2680">
        <v>1</v>
      </c>
      <c r="C2680" t="s">
        <v>82</v>
      </c>
      <c r="D2680" t="s">
        <v>91</v>
      </c>
      <c r="E2680" t="s">
        <v>3578</v>
      </c>
      <c r="F2680" t="s">
        <v>3579</v>
      </c>
      <c r="G2680" t="s">
        <v>31552</v>
      </c>
      <c r="H2680" t="s">
        <v>665</v>
      </c>
      <c r="I2680" t="s">
        <v>78</v>
      </c>
      <c r="J2680" t="s">
        <v>135</v>
      </c>
      <c r="K2680" t="s">
        <v>22</v>
      </c>
      <c r="L2680" t="s">
        <v>136</v>
      </c>
      <c r="M2680" t="s">
        <v>9939</v>
      </c>
      <c r="N2680" t="s">
        <v>9940</v>
      </c>
      <c r="O2680">
        <v>3.6730555555555555</v>
      </c>
      <c r="P2680">
        <v>0</v>
      </c>
      <c r="Q2680">
        <v>13</v>
      </c>
      <c r="R2680">
        <v>0</v>
      </c>
      <c r="S2680">
        <v>0</v>
      </c>
      <c r="T2680">
        <v>0</v>
      </c>
      <c r="U2680">
        <v>60</v>
      </c>
      <c r="V2680">
        <v>0</v>
      </c>
      <c r="W2680">
        <v>3</v>
      </c>
      <c r="X2680">
        <v>0</v>
      </c>
      <c r="Y2680">
        <v>46.160285999999999</v>
      </c>
      <c r="Z2680">
        <v>0</v>
      </c>
      <c r="AA2680">
        <v>0</v>
      </c>
      <c r="AB2680">
        <v>0</v>
      </c>
      <c r="AC2680">
        <v>459.58949999999999</v>
      </c>
      <c r="AD2680">
        <v>0</v>
      </c>
      <c r="AE2680">
        <v>766.11810000000003</v>
      </c>
      <c r="AF2680">
        <v>1271.8679</v>
      </c>
    </row>
    <row r="2681" spans="1:32" x14ac:dyDescent="0.3">
      <c r="A2681">
        <v>2800844</v>
      </c>
      <c r="B2681">
        <v>1</v>
      </c>
      <c r="C2681" t="s">
        <v>83</v>
      </c>
      <c r="D2681" t="s">
        <v>130</v>
      </c>
      <c r="E2681" t="s">
        <v>9941</v>
      </c>
      <c r="F2681" t="s">
        <v>9942</v>
      </c>
      <c r="G2681" t="s">
        <v>31550</v>
      </c>
      <c r="H2681" t="s">
        <v>1432</v>
      </c>
      <c r="I2681" t="s">
        <v>78</v>
      </c>
      <c r="J2681" t="s">
        <v>135</v>
      </c>
      <c r="K2681" t="s">
        <v>22</v>
      </c>
      <c r="L2681" t="s">
        <v>136</v>
      </c>
      <c r="M2681" t="s">
        <v>9943</v>
      </c>
      <c r="N2681" t="s">
        <v>9944</v>
      </c>
      <c r="O2681">
        <v>7.0936111111111115</v>
      </c>
      <c r="P2681">
        <v>0</v>
      </c>
      <c r="Q2681">
        <v>229</v>
      </c>
      <c r="R2681">
        <v>0</v>
      </c>
      <c r="S2681">
        <v>0</v>
      </c>
      <c r="T2681">
        <v>0</v>
      </c>
      <c r="U2681">
        <v>12</v>
      </c>
      <c r="V2681">
        <v>0</v>
      </c>
      <c r="W2681">
        <v>0</v>
      </c>
      <c r="X2681">
        <v>0</v>
      </c>
      <c r="Y2681">
        <v>410.54629999999997</v>
      </c>
      <c r="Z2681">
        <v>0</v>
      </c>
      <c r="AA2681">
        <v>0</v>
      </c>
      <c r="AB2681">
        <v>0</v>
      </c>
      <c r="AC2681">
        <v>537.96820000000002</v>
      </c>
      <c r="AD2681">
        <v>0</v>
      </c>
      <c r="AE2681">
        <v>0</v>
      </c>
      <c r="AF2681">
        <v>948.5145</v>
      </c>
    </row>
    <row r="2682" spans="1:32" x14ac:dyDescent="0.3">
      <c r="A2682">
        <v>2800857</v>
      </c>
      <c r="B2682">
        <v>1</v>
      </c>
      <c r="C2682" t="s">
        <v>82</v>
      </c>
      <c r="D2682" t="s">
        <v>91</v>
      </c>
      <c r="E2682" t="s">
        <v>9945</v>
      </c>
      <c r="F2682" t="s">
        <v>9946</v>
      </c>
      <c r="G2682" t="s">
        <v>31552</v>
      </c>
      <c r="H2682" t="s">
        <v>643</v>
      </c>
      <c r="I2682" t="s">
        <v>78</v>
      </c>
      <c r="J2682" t="s">
        <v>135</v>
      </c>
      <c r="K2682" t="s">
        <v>22</v>
      </c>
      <c r="L2682" t="s">
        <v>186</v>
      </c>
      <c r="M2682" t="s">
        <v>9947</v>
      </c>
      <c r="N2682" t="s">
        <v>9948</v>
      </c>
      <c r="O2682">
        <v>1.2780555555555555</v>
      </c>
      <c r="P2682">
        <v>0</v>
      </c>
      <c r="Q2682">
        <v>302</v>
      </c>
      <c r="R2682">
        <v>0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0</v>
      </c>
      <c r="Y2682">
        <v>93.059203999999994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93.059203999999994</v>
      </c>
    </row>
    <row r="2683" spans="1:32" x14ac:dyDescent="0.3">
      <c r="A2683">
        <v>2800361</v>
      </c>
      <c r="B2683">
        <v>2</v>
      </c>
      <c r="C2683" t="s">
        <v>83</v>
      </c>
      <c r="D2683" t="s">
        <v>130</v>
      </c>
      <c r="E2683" t="s">
        <v>2265</v>
      </c>
      <c r="F2683" t="s">
        <v>2266</v>
      </c>
      <c r="G2683" t="s">
        <v>31552</v>
      </c>
      <c r="H2683" t="s">
        <v>223</v>
      </c>
      <c r="I2683" t="s">
        <v>78</v>
      </c>
      <c r="J2683" t="s">
        <v>135</v>
      </c>
      <c r="K2683" t="s">
        <v>22</v>
      </c>
      <c r="L2683" t="s">
        <v>136</v>
      </c>
      <c r="M2683" t="s">
        <v>5139</v>
      </c>
      <c r="N2683" t="s">
        <v>9949</v>
      </c>
      <c r="O2683">
        <v>0.25472222222222224</v>
      </c>
      <c r="P2683">
        <v>0</v>
      </c>
      <c r="Q2683">
        <v>64</v>
      </c>
      <c r="R2683">
        <v>0</v>
      </c>
      <c r="S2683">
        <v>0</v>
      </c>
      <c r="T2683">
        <v>0</v>
      </c>
      <c r="U2683">
        <v>3</v>
      </c>
      <c r="V2683">
        <v>0</v>
      </c>
      <c r="W2683">
        <v>0</v>
      </c>
      <c r="X2683">
        <v>0</v>
      </c>
      <c r="Y2683">
        <v>2.0696476000000001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2.0696476000000001</v>
      </c>
    </row>
    <row r="2684" spans="1:32" x14ac:dyDescent="0.3">
      <c r="A2684">
        <v>2800703</v>
      </c>
      <c r="B2684">
        <v>1</v>
      </c>
      <c r="C2684" t="s">
        <v>83</v>
      </c>
      <c r="D2684" t="s">
        <v>117</v>
      </c>
      <c r="E2684" t="s">
        <v>9950</v>
      </c>
      <c r="F2684" t="s">
        <v>9951</v>
      </c>
      <c r="G2684" t="s">
        <v>31551</v>
      </c>
      <c r="H2684" t="s">
        <v>648</v>
      </c>
      <c r="I2684" t="s">
        <v>79</v>
      </c>
      <c r="J2684" t="s">
        <v>135</v>
      </c>
      <c r="K2684" t="s">
        <v>22</v>
      </c>
      <c r="L2684" t="s">
        <v>186</v>
      </c>
      <c r="M2684" t="s">
        <v>9952</v>
      </c>
      <c r="N2684" t="s">
        <v>9953</v>
      </c>
      <c r="O2684">
        <v>1.06</v>
      </c>
      <c r="P2684">
        <v>0</v>
      </c>
      <c r="Q2684">
        <v>492</v>
      </c>
      <c r="R2684">
        <v>0</v>
      </c>
      <c r="S2684">
        <v>0</v>
      </c>
      <c r="T2684">
        <v>0</v>
      </c>
      <c r="U2684">
        <v>66</v>
      </c>
      <c r="V2684">
        <v>0</v>
      </c>
      <c r="W2684">
        <v>0</v>
      </c>
      <c r="X2684">
        <v>0</v>
      </c>
      <c r="Y2684">
        <v>89.224249999999998</v>
      </c>
      <c r="Z2684">
        <v>0</v>
      </c>
      <c r="AA2684">
        <v>0</v>
      </c>
      <c r="AB2684">
        <v>0</v>
      </c>
      <c r="AC2684">
        <v>38.22748</v>
      </c>
      <c r="AD2684">
        <v>0</v>
      </c>
      <c r="AE2684">
        <v>0</v>
      </c>
      <c r="AF2684">
        <v>127.45174</v>
      </c>
    </row>
    <row r="2685" spans="1:32" x14ac:dyDescent="0.3">
      <c r="A2685">
        <v>2800717</v>
      </c>
      <c r="B2685">
        <v>1</v>
      </c>
      <c r="C2685" t="s">
        <v>83</v>
      </c>
      <c r="D2685" t="s">
        <v>130</v>
      </c>
      <c r="E2685" t="s">
        <v>9954</v>
      </c>
      <c r="F2685" t="s">
        <v>9955</v>
      </c>
      <c r="G2685" t="s">
        <v>31552</v>
      </c>
      <c r="H2685" t="s">
        <v>665</v>
      </c>
      <c r="I2685" t="s">
        <v>78</v>
      </c>
      <c r="J2685" t="s">
        <v>135</v>
      </c>
      <c r="K2685" t="s">
        <v>22</v>
      </c>
      <c r="L2685" t="s">
        <v>136</v>
      </c>
      <c r="M2685" t="s">
        <v>9956</v>
      </c>
      <c r="N2685" t="s">
        <v>9957</v>
      </c>
      <c r="O2685">
        <v>3.7269444444444444</v>
      </c>
      <c r="P2685">
        <v>0</v>
      </c>
      <c r="Q2685">
        <v>78</v>
      </c>
      <c r="R2685">
        <v>0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0</v>
      </c>
      <c r="Y2685">
        <v>51.096474000000001</v>
      </c>
      <c r="Z2685">
        <v>0</v>
      </c>
      <c r="AA2685">
        <v>0</v>
      </c>
      <c r="AB2685">
        <v>0</v>
      </c>
      <c r="AC2685">
        <v>0.41092557000000002</v>
      </c>
      <c r="AD2685">
        <v>0</v>
      </c>
      <c r="AE2685">
        <v>0</v>
      </c>
      <c r="AF2685">
        <v>51.507399999999997</v>
      </c>
    </row>
    <row r="2686" spans="1:32" x14ac:dyDescent="0.3">
      <c r="A2686">
        <v>2800424</v>
      </c>
      <c r="B2686">
        <v>2</v>
      </c>
      <c r="C2686" t="s">
        <v>82</v>
      </c>
      <c r="D2686" t="s">
        <v>88</v>
      </c>
      <c r="E2686" t="s">
        <v>9958</v>
      </c>
      <c r="F2686" t="s">
        <v>9959</v>
      </c>
      <c r="G2686" t="s">
        <v>31552</v>
      </c>
      <c r="H2686" t="s">
        <v>1297</v>
      </c>
      <c r="I2686" t="s">
        <v>78</v>
      </c>
      <c r="J2686" t="s">
        <v>135</v>
      </c>
      <c r="K2686" t="s">
        <v>22</v>
      </c>
      <c r="L2686" t="s">
        <v>136</v>
      </c>
      <c r="M2686" t="s">
        <v>6328</v>
      </c>
      <c r="N2686" t="s">
        <v>9960</v>
      </c>
      <c r="O2686">
        <v>0.55527777777777776</v>
      </c>
      <c r="P2686">
        <v>0</v>
      </c>
      <c r="Q2686">
        <v>207</v>
      </c>
      <c r="R2686">
        <v>0</v>
      </c>
      <c r="S2686">
        <v>4</v>
      </c>
      <c r="T2686">
        <v>0</v>
      </c>
      <c r="U2686">
        <v>21</v>
      </c>
      <c r="V2686">
        <v>0</v>
      </c>
      <c r="W2686">
        <v>0</v>
      </c>
      <c r="X2686">
        <v>0</v>
      </c>
      <c r="Y2686">
        <v>11.400798999999999</v>
      </c>
      <c r="Z2686">
        <v>0</v>
      </c>
      <c r="AA2686">
        <v>0.34412807000000001</v>
      </c>
      <c r="AB2686">
        <v>0</v>
      </c>
      <c r="AC2686">
        <v>4.5540209999999997</v>
      </c>
      <c r="AD2686">
        <v>0</v>
      </c>
      <c r="AE2686">
        <v>0</v>
      </c>
      <c r="AF2686">
        <v>16.298947999999999</v>
      </c>
    </row>
    <row r="2687" spans="1:32" x14ac:dyDescent="0.3">
      <c r="A2687">
        <v>2800679</v>
      </c>
      <c r="B2687">
        <v>1</v>
      </c>
      <c r="C2687" t="s">
        <v>82</v>
      </c>
      <c r="D2687" t="s">
        <v>88</v>
      </c>
      <c r="E2687" t="s">
        <v>5287</v>
      </c>
      <c r="F2687" t="s">
        <v>600</v>
      </c>
      <c r="G2687" t="s">
        <v>31545</v>
      </c>
      <c r="H2687" t="s">
        <v>134</v>
      </c>
      <c r="I2687" t="s">
        <v>79</v>
      </c>
      <c r="J2687" t="s">
        <v>135</v>
      </c>
      <c r="K2687" t="s">
        <v>22</v>
      </c>
      <c r="L2687" t="s">
        <v>136</v>
      </c>
      <c r="M2687" t="s">
        <v>9961</v>
      </c>
      <c r="N2687" t="s">
        <v>9962</v>
      </c>
      <c r="O2687">
        <v>0.76055555555555554</v>
      </c>
      <c r="P2687">
        <v>0</v>
      </c>
      <c r="Q2687">
        <v>1</v>
      </c>
      <c r="R2687">
        <v>9</v>
      </c>
      <c r="S2687">
        <v>179</v>
      </c>
      <c r="T2687">
        <v>1</v>
      </c>
      <c r="U2687">
        <v>20</v>
      </c>
      <c r="V2687">
        <v>1</v>
      </c>
      <c r="W2687">
        <v>0</v>
      </c>
      <c r="X2687">
        <v>0</v>
      </c>
      <c r="Y2687">
        <v>0.1946398</v>
      </c>
      <c r="Z2687">
        <v>0.67869383000000005</v>
      </c>
      <c r="AA2687">
        <v>177.35901000000001</v>
      </c>
      <c r="AB2687">
        <v>6.0319950000000002</v>
      </c>
      <c r="AC2687">
        <v>17.371693</v>
      </c>
      <c r="AD2687">
        <v>1.9533681000000001</v>
      </c>
      <c r="AE2687">
        <v>0</v>
      </c>
      <c r="AF2687">
        <v>203.58939000000001</v>
      </c>
    </row>
    <row r="2688" spans="1:32" x14ac:dyDescent="0.3">
      <c r="A2688">
        <v>2800544</v>
      </c>
      <c r="B2688">
        <v>1</v>
      </c>
      <c r="C2688" t="s">
        <v>83</v>
      </c>
      <c r="D2688" t="s">
        <v>130</v>
      </c>
      <c r="E2688" t="s">
        <v>9963</v>
      </c>
      <c r="F2688" t="s">
        <v>9964</v>
      </c>
      <c r="G2688" t="s">
        <v>31545</v>
      </c>
      <c r="H2688" t="s">
        <v>643</v>
      </c>
      <c r="I2688" t="s">
        <v>79</v>
      </c>
      <c r="J2688" t="s">
        <v>135</v>
      </c>
      <c r="K2688" t="s">
        <v>22</v>
      </c>
      <c r="L2688" t="s">
        <v>186</v>
      </c>
      <c r="M2688" t="s">
        <v>9965</v>
      </c>
      <c r="N2688" t="s">
        <v>9966</v>
      </c>
      <c r="O2688">
        <v>5.8805555555555555</v>
      </c>
      <c r="P2688">
        <v>0</v>
      </c>
      <c r="Q2688">
        <v>2603</v>
      </c>
      <c r="R2688">
        <v>0</v>
      </c>
      <c r="S2688">
        <v>31</v>
      </c>
      <c r="T2688">
        <v>1</v>
      </c>
      <c r="U2688">
        <v>244</v>
      </c>
      <c r="V2688">
        <v>0</v>
      </c>
      <c r="W2688">
        <v>0</v>
      </c>
      <c r="X2688">
        <v>0</v>
      </c>
      <c r="Y2688">
        <v>3379.2082999999998</v>
      </c>
      <c r="Z2688">
        <v>0</v>
      </c>
      <c r="AA2688">
        <v>29.963854000000001</v>
      </c>
      <c r="AB2688">
        <v>238.89510000000001</v>
      </c>
      <c r="AC2688">
        <v>1325.0044</v>
      </c>
      <c r="AD2688">
        <v>0</v>
      </c>
      <c r="AE2688">
        <v>0</v>
      </c>
      <c r="AF2688">
        <v>4973.0712999999996</v>
      </c>
    </row>
    <row r="2689" spans="1:32" x14ac:dyDescent="0.3">
      <c r="A2689">
        <v>2800054</v>
      </c>
      <c r="B2689">
        <v>1</v>
      </c>
      <c r="C2689" t="s">
        <v>83</v>
      </c>
      <c r="D2689" t="s">
        <v>116</v>
      </c>
      <c r="E2689" t="s">
        <v>7030</v>
      </c>
      <c r="F2689" t="s">
        <v>7031</v>
      </c>
      <c r="G2689" t="s">
        <v>31552</v>
      </c>
      <c r="H2689" t="s">
        <v>665</v>
      </c>
      <c r="I2689" t="s">
        <v>78</v>
      </c>
      <c r="J2689" t="s">
        <v>135</v>
      </c>
      <c r="K2689" t="s">
        <v>22</v>
      </c>
      <c r="L2689" t="s">
        <v>136</v>
      </c>
      <c r="M2689" t="s">
        <v>9967</v>
      </c>
      <c r="N2689" t="s">
        <v>9968</v>
      </c>
      <c r="O2689">
        <v>1.6327777777777779</v>
      </c>
      <c r="P2689">
        <v>0</v>
      </c>
      <c r="Q2689">
        <v>26</v>
      </c>
      <c r="R2689">
        <v>0</v>
      </c>
      <c r="S2689">
        <v>17</v>
      </c>
      <c r="T2689">
        <v>0</v>
      </c>
      <c r="U2689">
        <v>3</v>
      </c>
      <c r="V2689">
        <v>0</v>
      </c>
      <c r="W2689">
        <v>0</v>
      </c>
      <c r="X2689">
        <v>0</v>
      </c>
      <c r="Y2689">
        <v>3.3511014000000001</v>
      </c>
      <c r="Z2689">
        <v>0</v>
      </c>
      <c r="AA2689">
        <v>1.4590274999999999</v>
      </c>
      <c r="AB2689">
        <v>0</v>
      </c>
      <c r="AC2689">
        <v>1.1256305</v>
      </c>
      <c r="AD2689">
        <v>0</v>
      </c>
      <c r="AE2689">
        <v>0</v>
      </c>
      <c r="AF2689">
        <v>5.9357594999999996</v>
      </c>
    </row>
    <row r="2690" spans="1:32" x14ac:dyDescent="0.3">
      <c r="A2690">
        <v>2800041</v>
      </c>
      <c r="B2690">
        <v>1</v>
      </c>
      <c r="C2690" t="s">
        <v>82</v>
      </c>
      <c r="D2690" t="s">
        <v>113</v>
      </c>
      <c r="E2690" t="s">
        <v>9969</v>
      </c>
      <c r="F2690" t="s">
        <v>9970</v>
      </c>
      <c r="G2690" t="s">
        <v>31546</v>
      </c>
      <c r="H2690" t="s">
        <v>223</v>
      </c>
      <c r="I2690" t="s">
        <v>78</v>
      </c>
      <c r="J2690" t="s">
        <v>135</v>
      </c>
      <c r="K2690" t="s">
        <v>22</v>
      </c>
      <c r="L2690" t="s">
        <v>136</v>
      </c>
      <c r="M2690" t="s">
        <v>9971</v>
      </c>
      <c r="N2690" t="s">
        <v>9972</v>
      </c>
      <c r="O2690">
        <v>2.8424999999999998</v>
      </c>
      <c r="P2690">
        <v>0</v>
      </c>
      <c r="Q2690">
        <v>0</v>
      </c>
      <c r="R2690">
        <v>0</v>
      </c>
      <c r="S2690">
        <v>2</v>
      </c>
      <c r="T2690">
        <v>0</v>
      </c>
      <c r="U2690">
        <v>7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4.7084193000000001</v>
      </c>
      <c r="AB2690">
        <v>0</v>
      </c>
      <c r="AC2690">
        <v>12.383616999999999</v>
      </c>
      <c r="AD2690">
        <v>0</v>
      </c>
      <c r="AE2690">
        <v>0</v>
      </c>
      <c r="AF2690">
        <v>17.092037000000001</v>
      </c>
    </row>
    <row r="2691" spans="1:32" x14ac:dyDescent="0.3">
      <c r="A2691">
        <v>2799931</v>
      </c>
      <c r="B2691">
        <v>1</v>
      </c>
      <c r="C2691" t="s">
        <v>82</v>
      </c>
      <c r="D2691" t="s">
        <v>93</v>
      </c>
      <c r="E2691" t="s">
        <v>8749</v>
      </c>
      <c r="F2691" t="s">
        <v>8750</v>
      </c>
      <c r="G2691" t="s">
        <v>31552</v>
      </c>
      <c r="H2691" t="s">
        <v>665</v>
      </c>
      <c r="I2691" t="s">
        <v>78</v>
      </c>
      <c r="J2691" t="s">
        <v>135</v>
      </c>
      <c r="K2691" t="s">
        <v>22</v>
      </c>
      <c r="L2691" t="s">
        <v>136</v>
      </c>
      <c r="M2691" t="s">
        <v>9973</v>
      </c>
      <c r="N2691" t="s">
        <v>9974</v>
      </c>
      <c r="O2691">
        <v>1.841388888888889</v>
      </c>
      <c r="P2691">
        <v>0</v>
      </c>
      <c r="Q2691">
        <v>22</v>
      </c>
      <c r="R2691">
        <v>0</v>
      </c>
      <c r="S2691">
        <v>0</v>
      </c>
      <c r="T2691">
        <v>0</v>
      </c>
      <c r="U2691">
        <v>3</v>
      </c>
      <c r="V2691">
        <v>0</v>
      </c>
      <c r="W2691">
        <v>0</v>
      </c>
      <c r="X2691">
        <v>0</v>
      </c>
      <c r="Y2691">
        <v>12.274533999999999</v>
      </c>
      <c r="Z2691">
        <v>0</v>
      </c>
      <c r="AA2691">
        <v>0</v>
      </c>
      <c r="AB2691">
        <v>0</v>
      </c>
      <c r="AC2691">
        <v>2.9372767999999998</v>
      </c>
      <c r="AD2691">
        <v>0</v>
      </c>
      <c r="AE2691">
        <v>0</v>
      </c>
      <c r="AF2691">
        <v>15.21181</v>
      </c>
    </row>
    <row r="2692" spans="1:32" x14ac:dyDescent="0.3">
      <c r="A2692">
        <v>2799876</v>
      </c>
      <c r="B2692">
        <v>1</v>
      </c>
      <c r="C2692" t="s">
        <v>82</v>
      </c>
      <c r="D2692" t="s">
        <v>90</v>
      </c>
      <c r="E2692" t="s">
        <v>9975</v>
      </c>
      <c r="F2692" t="s">
        <v>9976</v>
      </c>
      <c r="G2692" t="s">
        <v>31548</v>
      </c>
      <c r="H2692" t="s">
        <v>893</v>
      </c>
      <c r="I2692" t="s">
        <v>78</v>
      </c>
      <c r="J2692" t="s">
        <v>135</v>
      </c>
      <c r="K2692" t="s">
        <v>22</v>
      </c>
      <c r="L2692" t="s">
        <v>136</v>
      </c>
      <c r="M2692" t="s">
        <v>9977</v>
      </c>
      <c r="N2692" t="s">
        <v>9978</v>
      </c>
      <c r="O2692">
        <v>2.1583333333333332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1.1120684999999999</v>
      </c>
      <c r="AD2692">
        <v>0</v>
      </c>
      <c r="AE2692">
        <v>0</v>
      </c>
      <c r="AF2692">
        <v>1.1120684999999999</v>
      </c>
    </row>
    <row r="2693" spans="1:32" x14ac:dyDescent="0.3">
      <c r="A2693">
        <v>2799892</v>
      </c>
      <c r="B2693">
        <v>1</v>
      </c>
      <c r="C2693" t="s">
        <v>82</v>
      </c>
      <c r="D2693" t="s">
        <v>105</v>
      </c>
      <c r="E2693" t="s">
        <v>9979</v>
      </c>
      <c r="F2693" t="s">
        <v>9980</v>
      </c>
      <c r="G2693" t="s">
        <v>31548</v>
      </c>
      <c r="H2693" t="s">
        <v>311</v>
      </c>
      <c r="I2693" t="s">
        <v>78</v>
      </c>
      <c r="J2693" t="s">
        <v>135</v>
      </c>
      <c r="K2693" t="s">
        <v>22</v>
      </c>
      <c r="L2693" t="s">
        <v>136</v>
      </c>
      <c r="M2693" t="s">
        <v>9981</v>
      </c>
      <c r="N2693" t="s">
        <v>9982</v>
      </c>
      <c r="O2693">
        <v>1.8211111111111111</v>
      </c>
      <c r="P2693">
        <v>0</v>
      </c>
      <c r="Q2693">
        <v>1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0.11702499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0.11702499</v>
      </c>
    </row>
    <row r="2694" spans="1:32" x14ac:dyDescent="0.3">
      <c r="A2694">
        <v>2799887</v>
      </c>
      <c r="B2694">
        <v>1</v>
      </c>
      <c r="C2694" t="s">
        <v>83</v>
      </c>
      <c r="D2694" t="s">
        <v>130</v>
      </c>
      <c r="E2694" t="s">
        <v>9983</v>
      </c>
      <c r="F2694" t="s">
        <v>9984</v>
      </c>
      <c r="G2694" t="s">
        <v>31549</v>
      </c>
      <c r="H2694" t="s">
        <v>134</v>
      </c>
      <c r="I2694" t="s">
        <v>79</v>
      </c>
      <c r="J2694" t="s">
        <v>135</v>
      </c>
      <c r="K2694" t="s">
        <v>22</v>
      </c>
      <c r="L2694" t="s">
        <v>136</v>
      </c>
      <c r="M2694" t="s">
        <v>9985</v>
      </c>
      <c r="N2694" t="s">
        <v>9986</v>
      </c>
      <c r="O2694">
        <v>0.77777777777777779</v>
      </c>
      <c r="P2694">
        <v>3</v>
      </c>
      <c r="Q2694">
        <v>218</v>
      </c>
      <c r="R2694">
        <v>1</v>
      </c>
      <c r="S2694">
        <v>3</v>
      </c>
      <c r="T2694">
        <v>4</v>
      </c>
      <c r="U2694">
        <v>23</v>
      </c>
      <c r="V2694">
        <v>2</v>
      </c>
      <c r="W2694">
        <v>0</v>
      </c>
      <c r="X2694">
        <v>7.1128197000000002</v>
      </c>
      <c r="Y2694">
        <v>41.934513000000003</v>
      </c>
      <c r="Z2694">
        <v>8.5858009999999998E-2</v>
      </c>
      <c r="AA2694">
        <v>3.1568006999999998</v>
      </c>
      <c r="AB2694">
        <v>115.930916</v>
      </c>
      <c r="AC2694">
        <v>10.518435999999999</v>
      </c>
      <c r="AD2694">
        <v>17.045559999999998</v>
      </c>
      <c r="AE2694">
        <v>0</v>
      </c>
      <c r="AF2694">
        <v>195.78491</v>
      </c>
    </row>
    <row r="2695" spans="1:32" x14ac:dyDescent="0.3">
      <c r="A2695">
        <v>2799891</v>
      </c>
      <c r="B2695">
        <v>1</v>
      </c>
      <c r="C2695" t="s">
        <v>83</v>
      </c>
      <c r="D2695" t="s">
        <v>127</v>
      </c>
      <c r="E2695" t="s">
        <v>9468</v>
      </c>
      <c r="F2695" t="s">
        <v>9469</v>
      </c>
      <c r="G2695" t="s">
        <v>31552</v>
      </c>
      <c r="H2695" t="s">
        <v>665</v>
      </c>
      <c r="I2695" t="s">
        <v>78</v>
      </c>
      <c r="J2695" t="s">
        <v>135</v>
      </c>
      <c r="K2695" t="s">
        <v>22</v>
      </c>
      <c r="L2695" t="s">
        <v>136</v>
      </c>
      <c r="M2695" t="s">
        <v>9987</v>
      </c>
      <c r="N2695" t="s">
        <v>9988</v>
      </c>
      <c r="O2695">
        <v>1.0330555555555556</v>
      </c>
      <c r="P2695">
        <v>0</v>
      </c>
      <c r="Q2695">
        <v>240</v>
      </c>
      <c r="R2695">
        <v>0</v>
      </c>
      <c r="S2695">
        <v>5</v>
      </c>
      <c r="T2695">
        <v>0</v>
      </c>
      <c r="U2695">
        <v>48</v>
      </c>
      <c r="V2695">
        <v>0</v>
      </c>
      <c r="W2695">
        <v>0</v>
      </c>
      <c r="X2695">
        <v>0</v>
      </c>
      <c r="Y2695">
        <v>55.323512999999998</v>
      </c>
      <c r="Z2695">
        <v>0</v>
      </c>
      <c r="AA2695">
        <v>1.4640877000000001</v>
      </c>
      <c r="AB2695">
        <v>0</v>
      </c>
      <c r="AC2695">
        <v>52.211579999999998</v>
      </c>
      <c r="AD2695">
        <v>0</v>
      </c>
      <c r="AE2695">
        <v>0</v>
      </c>
      <c r="AF2695">
        <v>108.99918</v>
      </c>
    </row>
    <row r="2696" spans="1:32" x14ac:dyDescent="0.3">
      <c r="A2696">
        <v>2799572</v>
      </c>
      <c r="B2696">
        <v>1</v>
      </c>
      <c r="C2696" t="s">
        <v>83</v>
      </c>
      <c r="D2696" t="s">
        <v>130</v>
      </c>
      <c r="E2696" t="s">
        <v>1344</v>
      </c>
      <c r="F2696" t="s">
        <v>1345</v>
      </c>
      <c r="G2696" t="s">
        <v>31546</v>
      </c>
      <c r="H2696" t="s">
        <v>223</v>
      </c>
      <c r="I2696" t="s">
        <v>78</v>
      </c>
      <c r="J2696" t="s">
        <v>135</v>
      </c>
      <c r="K2696" t="s">
        <v>22</v>
      </c>
      <c r="L2696" t="s">
        <v>136</v>
      </c>
      <c r="M2696" t="s">
        <v>9989</v>
      </c>
      <c r="N2696" t="s">
        <v>9990</v>
      </c>
      <c r="O2696">
        <v>2.2430555555555554</v>
      </c>
      <c r="P2696">
        <v>0</v>
      </c>
      <c r="Q2696">
        <v>5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1.3476098000000001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1.3476098000000001</v>
      </c>
    </row>
    <row r="2697" spans="1:32" x14ac:dyDescent="0.3">
      <c r="A2697">
        <v>2799394</v>
      </c>
      <c r="B2697">
        <v>1</v>
      </c>
      <c r="C2697" t="s">
        <v>82</v>
      </c>
      <c r="D2697" t="s">
        <v>106</v>
      </c>
      <c r="E2697" t="s">
        <v>9991</v>
      </c>
      <c r="F2697" t="s">
        <v>9992</v>
      </c>
      <c r="G2697" t="s">
        <v>31549</v>
      </c>
      <c r="H2697" t="s">
        <v>134</v>
      </c>
      <c r="I2697" t="s">
        <v>79</v>
      </c>
      <c r="J2697" t="s">
        <v>135</v>
      </c>
      <c r="K2697" t="s">
        <v>22</v>
      </c>
      <c r="L2697" t="s">
        <v>136</v>
      </c>
      <c r="M2697" t="s">
        <v>9993</v>
      </c>
      <c r="N2697" t="s">
        <v>9994</v>
      </c>
      <c r="O2697">
        <v>0.35</v>
      </c>
      <c r="P2697">
        <v>8</v>
      </c>
      <c r="Q2697">
        <v>706</v>
      </c>
      <c r="R2697">
        <v>12</v>
      </c>
      <c r="S2697">
        <v>92</v>
      </c>
      <c r="T2697">
        <v>16</v>
      </c>
      <c r="U2697">
        <v>79</v>
      </c>
      <c r="V2697">
        <v>0</v>
      </c>
      <c r="W2697">
        <v>0</v>
      </c>
      <c r="X2697">
        <v>0.76738200000000001</v>
      </c>
      <c r="Y2697">
        <v>63.707549999999998</v>
      </c>
      <c r="Z2697">
        <v>12.295992999999999</v>
      </c>
      <c r="AA2697">
        <v>3.1218880000000002</v>
      </c>
      <c r="AB2697">
        <v>2.0090786999999999</v>
      </c>
      <c r="AC2697">
        <v>23.993855</v>
      </c>
      <c r="AD2697">
        <v>0</v>
      </c>
      <c r="AE2697">
        <v>0</v>
      </c>
      <c r="AF2697">
        <v>105.89574399999999</v>
      </c>
    </row>
    <row r="2698" spans="1:32" x14ac:dyDescent="0.3">
      <c r="A2698">
        <v>2799285</v>
      </c>
      <c r="B2698">
        <v>1</v>
      </c>
      <c r="C2698" t="s">
        <v>83</v>
      </c>
      <c r="D2698" t="s">
        <v>125</v>
      </c>
      <c r="E2698" t="s">
        <v>9995</v>
      </c>
      <c r="F2698" t="s">
        <v>9996</v>
      </c>
      <c r="G2698" t="s">
        <v>31551</v>
      </c>
      <c r="H2698" t="s">
        <v>672</v>
      </c>
      <c r="I2698" t="s">
        <v>79</v>
      </c>
      <c r="J2698" t="s">
        <v>135</v>
      </c>
      <c r="K2698" t="s">
        <v>22</v>
      </c>
      <c r="L2698" t="s">
        <v>136</v>
      </c>
      <c r="M2698" t="s">
        <v>9997</v>
      </c>
      <c r="N2698" t="s">
        <v>9998</v>
      </c>
      <c r="O2698">
        <v>1.4944444444444445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78.853440000000006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78.853440000000006</v>
      </c>
    </row>
    <row r="2699" spans="1:32" x14ac:dyDescent="0.3">
      <c r="A2699">
        <v>2799294</v>
      </c>
      <c r="B2699">
        <v>1</v>
      </c>
      <c r="C2699" t="s">
        <v>82</v>
      </c>
      <c r="D2699" t="s">
        <v>92</v>
      </c>
      <c r="E2699" t="s">
        <v>9999</v>
      </c>
      <c r="F2699" t="s">
        <v>10000</v>
      </c>
      <c r="G2699" t="s">
        <v>31545</v>
      </c>
      <c r="H2699" t="s">
        <v>134</v>
      </c>
      <c r="I2699" t="s">
        <v>79</v>
      </c>
      <c r="J2699" t="s">
        <v>135</v>
      </c>
      <c r="K2699" t="s">
        <v>22</v>
      </c>
      <c r="L2699" t="s">
        <v>136</v>
      </c>
      <c r="M2699" t="s">
        <v>10001</v>
      </c>
      <c r="N2699" t="s">
        <v>10002</v>
      </c>
      <c r="O2699">
        <v>0.73611111111111116</v>
      </c>
      <c r="P2699">
        <v>5</v>
      </c>
      <c r="Q2699">
        <v>4473</v>
      </c>
      <c r="R2699">
        <v>9</v>
      </c>
      <c r="S2699">
        <v>33</v>
      </c>
      <c r="T2699">
        <v>28</v>
      </c>
      <c r="U2699">
        <v>951</v>
      </c>
      <c r="V2699">
        <v>3</v>
      </c>
      <c r="W2699">
        <v>0</v>
      </c>
      <c r="X2699">
        <v>2.4986682</v>
      </c>
      <c r="Y2699">
        <v>1840.2108000000001</v>
      </c>
      <c r="Z2699">
        <v>146.05906999999999</v>
      </c>
      <c r="AA2699">
        <v>14.656511</v>
      </c>
      <c r="AB2699">
        <v>359.178</v>
      </c>
      <c r="AC2699">
        <v>869.11630000000002</v>
      </c>
      <c r="AD2699">
        <v>174.64411999999999</v>
      </c>
      <c r="AE2699">
        <v>0</v>
      </c>
      <c r="AF2699">
        <v>3406.3634999999999</v>
      </c>
    </row>
    <row r="2700" spans="1:32" x14ac:dyDescent="0.3">
      <c r="A2700">
        <v>2799071</v>
      </c>
      <c r="B2700">
        <v>1</v>
      </c>
      <c r="C2700" t="s">
        <v>82</v>
      </c>
      <c r="D2700" t="s">
        <v>88</v>
      </c>
      <c r="E2700" t="s">
        <v>10003</v>
      </c>
      <c r="F2700" t="s">
        <v>10004</v>
      </c>
      <c r="G2700" t="s">
        <v>31545</v>
      </c>
      <c r="H2700" t="s">
        <v>134</v>
      </c>
      <c r="I2700" t="s">
        <v>79</v>
      </c>
      <c r="J2700" t="s">
        <v>135</v>
      </c>
      <c r="K2700" t="s">
        <v>22</v>
      </c>
      <c r="L2700" t="s">
        <v>136</v>
      </c>
      <c r="M2700" t="s">
        <v>10005</v>
      </c>
      <c r="N2700" t="s">
        <v>10006</v>
      </c>
      <c r="O2700">
        <v>0.79694444444444446</v>
      </c>
      <c r="P2700">
        <v>0</v>
      </c>
      <c r="Q2700">
        <v>0</v>
      </c>
      <c r="R2700">
        <v>21</v>
      </c>
      <c r="S2700">
        <v>52</v>
      </c>
      <c r="T2700">
        <v>1</v>
      </c>
      <c r="U2700">
        <v>3</v>
      </c>
      <c r="V2700">
        <v>1</v>
      </c>
      <c r="W2700">
        <v>0</v>
      </c>
      <c r="X2700">
        <v>0</v>
      </c>
      <c r="Y2700">
        <v>0</v>
      </c>
      <c r="Z2700">
        <v>1.1000417</v>
      </c>
      <c r="AA2700">
        <v>88.202789999999993</v>
      </c>
      <c r="AB2700">
        <v>7.2746085999999996</v>
      </c>
      <c r="AC2700">
        <v>10.1890745</v>
      </c>
      <c r="AD2700">
        <v>9.1499729999999992</v>
      </c>
      <c r="AE2700">
        <v>0</v>
      </c>
      <c r="AF2700">
        <v>115.91649</v>
      </c>
    </row>
    <row r="2701" spans="1:32" x14ac:dyDescent="0.3">
      <c r="A2701">
        <v>2799069</v>
      </c>
      <c r="B2701">
        <v>1</v>
      </c>
      <c r="C2701" t="s">
        <v>82</v>
      </c>
      <c r="D2701" t="s">
        <v>90</v>
      </c>
      <c r="E2701" t="s">
        <v>10007</v>
      </c>
      <c r="F2701" t="s">
        <v>10008</v>
      </c>
      <c r="G2701" t="s">
        <v>31548</v>
      </c>
      <c r="H2701" t="s">
        <v>893</v>
      </c>
      <c r="I2701" t="s">
        <v>78</v>
      </c>
      <c r="J2701" t="s">
        <v>135</v>
      </c>
      <c r="K2701" t="s">
        <v>22</v>
      </c>
      <c r="L2701" t="s">
        <v>136</v>
      </c>
      <c r="M2701" t="s">
        <v>10009</v>
      </c>
      <c r="N2701" t="s">
        <v>10010</v>
      </c>
      <c r="O2701">
        <v>3.3725000000000001</v>
      </c>
      <c r="P2701">
        <v>0</v>
      </c>
      <c r="Q2701">
        <v>6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5.0052810000000001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5.0052810000000001</v>
      </c>
    </row>
    <row r="2702" spans="1:32" x14ac:dyDescent="0.3">
      <c r="A2702">
        <v>2798658</v>
      </c>
      <c r="B2702">
        <v>1</v>
      </c>
      <c r="C2702" t="s">
        <v>82</v>
      </c>
      <c r="D2702" t="s">
        <v>87</v>
      </c>
      <c r="E2702" t="s">
        <v>10011</v>
      </c>
      <c r="F2702" t="s">
        <v>10012</v>
      </c>
      <c r="G2702" t="s">
        <v>31548</v>
      </c>
      <c r="H2702" t="s">
        <v>311</v>
      </c>
      <c r="I2702" t="s">
        <v>78</v>
      </c>
      <c r="J2702" t="s">
        <v>135</v>
      </c>
      <c r="K2702" t="s">
        <v>22</v>
      </c>
      <c r="L2702" t="s">
        <v>136</v>
      </c>
      <c r="M2702" t="s">
        <v>10013</v>
      </c>
      <c r="N2702" t="s">
        <v>10014</v>
      </c>
      <c r="O2702">
        <v>0.80500000000000005</v>
      </c>
      <c r="P2702">
        <v>0</v>
      </c>
      <c r="Q2702">
        <v>12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4.6676574000000004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4.6676574000000004</v>
      </c>
    </row>
    <row r="2703" spans="1:32" x14ac:dyDescent="0.3">
      <c r="A2703">
        <v>2798669</v>
      </c>
      <c r="B2703">
        <v>1</v>
      </c>
      <c r="C2703" t="s">
        <v>82</v>
      </c>
      <c r="D2703" t="s">
        <v>91</v>
      </c>
      <c r="E2703" t="s">
        <v>3512</v>
      </c>
      <c r="F2703" t="s">
        <v>3513</v>
      </c>
      <c r="G2703" t="s">
        <v>31552</v>
      </c>
      <c r="H2703" t="s">
        <v>643</v>
      </c>
      <c r="I2703" t="s">
        <v>78</v>
      </c>
      <c r="J2703" t="s">
        <v>135</v>
      </c>
      <c r="K2703" t="s">
        <v>22</v>
      </c>
      <c r="L2703" t="s">
        <v>186</v>
      </c>
      <c r="M2703" t="s">
        <v>10015</v>
      </c>
      <c r="N2703" t="s">
        <v>10016</v>
      </c>
      <c r="O2703">
        <v>6.6</v>
      </c>
      <c r="P2703">
        <v>0</v>
      </c>
      <c r="Q2703">
        <v>320</v>
      </c>
      <c r="R2703">
        <v>0</v>
      </c>
      <c r="S2703">
        <v>0</v>
      </c>
      <c r="T2703">
        <v>0</v>
      </c>
      <c r="U2703">
        <v>17</v>
      </c>
      <c r="V2703">
        <v>0</v>
      </c>
      <c r="W2703">
        <v>0</v>
      </c>
      <c r="X2703">
        <v>0</v>
      </c>
      <c r="Y2703">
        <v>451.79752000000002</v>
      </c>
      <c r="Z2703">
        <v>0</v>
      </c>
      <c r="AA2703">
        <v>0</v>
      </c>
      <c r="AB2703">
        <v>0</v>
      </c>
      <c r="AC2703">
        <v>91.616249999999994</v>
      </c>
      <c r="AD2703">
        <v>0</v>
      </c>
      <c r="AE2703">
        <v>0</v>
      </c>
      <c r="AF2703">
        <v>543.41376000000002</v>
      </c>
    </row>
    <row r="2704" spans="1:32" x14ac:dyDescent="0.3">
      <c r="A2704">
        <v>2798672</v>
      </c>
      <c r="B2704">
        <v>1</v>
      </c>
      <c r="C2704" t="s">
        <v>82</v>
      </c>
      <c r="D2704" t="s">
        <v>105</v>
      </c>
      <c r="E2704" t="s">
        <v>10017</v>
      </c>
      <c r="F2704" t="s">
        <v>10018</v>
      </c>
      <c r="G2704" t="s">
        <v>31549</v>
      </c>
      <c r="H2704" t="s">
        <v>134</v>
      </c>
      <c r="I2704" t="s">
        <v>79</v>
      </c>
      <c r="J2704" t="s">
        <v>135</v>
      </c>
      <c r="K2704" t="s">
        <v>22</v>
      </c>
      <c r="L2704" t="s">
        <v>136</v>
      </c>
      <c r="M2704" t="s">
        <v>10019</v>
      </c>
      <c r="N2704" t="s">
        <v>10020</v>
      </c>
      <c r="O2704">
        <v>0.41388888888888886</v>
      </c>
      <c r="P2704">
        <v>0</v>
      </c>
      <c r="Q2704">
        <v>847</v>
      </c>
      <c r="R2704">
        <v>3</v>
      </c>
      <c r="S2704">
        <v>120</v>
      </c>
      <c r="T2704">
        <v>0</v>
      </c>
      <c r="U2704">
        <v>139</v>
      </c>
      <c r="V2704">
        <v>0</v>
      </c>
      <c r="W2704">
        <v>1</v>
      </c>
      <c r="X2704">
        <v>0</v>
      </c>
      <c r="Y2704">
        <v>88.182389999999998</v>
      </c>
      <c r="Z2704">
        <v>1.1497089</v>
      </c>
      <c r="AA2704">
        <v>8.9856160000000003</v>
      </c>
      <c r="AB2704">
        <v>0</v>
      </c>
      <c r="AC2704">
        <v>27.0901</v>
      </c>
      <c r="AD2704">
        <v>0</v>
      </c>
      <c r="AE2704">
        <v>4.5219209999999999</v>
      </c>
      <c r="AF2704">
        <v>129.92973000000001</v>
      </c>
    </row>
    <row r="2705" spans="1:32" x14ac:dyDescent="0.3">
      <c r="A2705">
        <v>2798671</v>
      </c>
      <c r="B2705">
        <v>1</v>
      </c>
      <c r="C2705" t="s">
        <v>82</v>
      </c>
      <c r="D2705" t="s">
        <v>111</v>
      </c>
      <c r="E2705" t="s">
        <v>10021</v>
      </c>
      <c r="F2705" t="s">
        <v>10022</v>
      </c>
      <c r="G2705" t="s">
        <v>31551</v>
      </c>
      <c r="H2705" t="s">
        <v>648</v>
      </c>
      <c r="I2705" t="s">
        <v>79</v>
      </c>
      <c r="J2705" t="s">
        <v>135</v>
      </c>
      <c r="K2705" t="s">
        <v>22</v>
      </c>
      <c r="L2705" t="s">
        <v>186</v>
      </c>
      <c r="M2705" t="s">
        <v>10023</v>
      </c>
      <c r="N2705" t="s">
        <v>10024</v>
      </c>
      <c r="O2705">
        <v>4.1063888888888886</v>
      </c>
      <c r="P2705">
        <v>0</v>
      </c>
      <c r="Q2705">
        <v>1761</v>
      </c>
      <c r="R2705">
        <v>0</v>
      </c>
      <c r="S2705">
        <v>5</v>
      </c>
      <c r="T2705">
        <v>0</v>
      </c>
      <c r="U2705">
        <v>135</v>
      </c>
      <c r="V2705">
        <v>0</v>
      </c>
      <c r="W2705">
        <v>1</v>
      </c>
      <c r="X2705">
        <v>0</v>
      </c>
      <c r="Y2705">
        <v>1280.2628</v>
      </c>
      <c r="Z2705">
        <v>0</v>
      </c>
      <c r="AA2705">
        <v>1.8587459</v>
      </c>
      <c r="AB2705">
        <v>0</v>
      </c>
      <c r="AC2705">
        <v>224.73690999999999</v>
      </c>
      <c r="AD2705">
        <v>0</v>
      </c>
      <c r="AE2705">
        <v>53.540855000000001</v>
      </c>
      <c r="AF2705">
        <v>1560.3994</v>
      </c>
    </row>
    <row r="2706" spans="1:32" x14ac:dyDescent="0.3">
      <c r="A2706">
        <v>2798660</v>
      </c>
      <c r="B2706">
        <v>1</v>
      </c>
      <c r="C2706" t="s">
        <v>83</v>
      </c>
      <c r="D2706" t="s">
        <v>120</v>
      </c>
      <c r="E2706" t="s">
        <v>10025</v>
      </c>
      <c r="F2706" t="s">
        <v>10026</v>
      </c>
      <c r="G2706" t="s">
        <v>31545</v>
      </c>
      <c r="H2706" t="s">
        <v>648</v>
      </c>
      <c r="I2706" t="s">
        <v>79</v>
      </c>
      <c r="J2706" t="s">
        <v>135</v>
      </c>
      <c r="K2706" t="s">
        <v>22</v>
      </c>
      <c r="L2706" t="s">
        <v>186</v>
      </c>
      <c r="M2706" t="s">
        <v>10027</v>
      </c>
      <c r="N2706" t="s">
        <v>10028</v>
      </c>
      <c r="O2706">
        <v>3.9874999999999998</v>
      </c>
      <c r="P2706">
        <v>22</v>
      </c>
      <c r="Q2706">
        <v>4298</v>
      </c>
      <c r="R2706">
        <v>556</v>
      </c>
      <c r="S2706">
        <v>499</v>
      </c>
      <c r="T2706">
        <v>50</v>
      </c>
      <c r="U2706">
        <v>498</v>
      </c>
      <c r="V2706">
        <v>6</v>
      </c>
      <c r="W2706">
        <v>0</v>
      </c>
      <c r="X2706">
        <v>201.29992999999999</v>
      </c>
      <c r="Y2706">
        <v>1778.1122</v>
      </c>
      <c r="Z2706">
        <v>759.64030000000002</v>
      </c>
      <c r="AA2706">
        <v>295.16683999999998</v>
      </c>
      <c r="AB2706">
        <v>968.73443999999995</v>
      </c>
      <c r="AC2706">
        <v>393.28598</v>
      </c>
      <c r="AD2706">
        <v>122.457596</v>
      </c>
      <c r="AE2706">
        <v>0</v>
      </c>
      <c r="AF2706">
        <v>4518.6972999999998</v>
      </c>
    </row>
    <row r="2707" spans="1:32" x14ac:dyDescent="0.3">
      <c r="A2707">
        <v>2797830</v>
      </c>
      <c r="B2707">
        <v>1</v>
      </c>
      <c r="C2707" t="s">
        <v>82</v>
      </c>
      <c r="D2707" t="s">
        <v>99</v>
      </c>
      <c r="E2707" t="s">
        <v>10029</v>
      </c>
      <c r="F2707" t="s">
        <v>10030</v>
      </c>
      <c r="G2707" t="s">
        <v>31546</v>
      </c>
      <c r="H2707" t="s">
        <v>223</v>
      </c>
      <c r="I2707" t="s">
        <v>78</v>
      </c>
      <c r="J2707" t="s">
        <v>135</v>
      </c>
      <c r="K2707" t="s">
        <v>22</v>
      </c>
      <c r="L2707" t="s">
        <v>136</v>
      </c>
      <c r="M2707" t="s">
        <v>10031</v>
      </c>
      <c r="N2707" t="s">
        <v>10032</v>
      </c>
      <c r="O2707">
        <v>1.2872222222222223</v>
      </c>
      <c r="P2707">
        <v>0</v>
      </c>
      <c r="Q2707">
        <v>55</v>
      </c>
      <c r="R2707">
        <v>0</v>
      </c>
      <c r="S2707">
        <v>1</v>
      </c>
      <c r="T2707">
        <v>0</v>
      </c>
      <c r="U2707">
        <v>8</v>
      </c>
      <c r="V2707">
        <v>0</v>
      </c>
      <c r="W2707">
        <v>0</v>
      </c>
      <c r="X2707">
        <v>0</v>
      </c>
      <c r="Y2707">
        <v>9.9035270000000004</v>
      </c>
      <c r="Z2707">
        <v>0</v>
      </c>
      <c r="AA2707">
        <v>0.56758160000000002</v>
      </c>
      <c r="AB2707">
        <v>0</v>
      </c>
      <c r="AC2707">
        <v>7.0894684999999997</v>
      </c>
      <c r="AD2707">
        <v>0</v>
      </c>
      <c r="AE2707">
        <v>0</v>
      </c>
      <c r="AF2707">
        <v>17.560576999999999</v>
      </c>
    </row>
    <row r="2708" spans="1:32" x14ac:dyDescent="0.3">
      <c r="A2708">
        <v>2789807</v>
      </c>
      <c r="B2708">
        <v>1</v>
      </c>
      <c r="C2708" t="s">
        <v>82</v>
      </c>
      <c r="D2708" t="s">
        <v>92</v>
      </c>
      <c r="E2708" t="s">
        <v>10033</v>
      </c>
      <c r="F2708" t="s">
        <v>10034</v>
      </c>
      <c r="G2708" t="s">
        <v>31545</v>
      </c>
      <c r="H2708" t="s">
        <v>134</v>
      </c>
      <c r="I2708" t="s">
        <v>79</v>
      </c>
      <c r="J2708" t="s">
        <v>135</v>
      </c>
      <c r="K2708" t="s">
        <v>22</v>
      </c>
      <c r="L2708" t="s">
        <v>136</v>
      </c>
      <c r="M2708" t="s">
        <v>10035</v>
      </c>
      <c r="N2708" t="s">
        <v>10036</v>
      </c>
      <c r="O2708">
        <v>0.41805555555555557</v>
      </c>
      <c r="P2708">
        <v>97</v>
      </c>
      <c r="Q2708">
        <v>12858</v>
      </c>
      <c r="R2708">
        <v>5</v>
      </c>
      <c r="S2708">
        <v>253</v>
      </c>
      <c r="T2708">
        <v>43</v>
      </c>
      <c r="U2708">
        <v>1726</v>
      </c>
      <c r="V2708">
        <v>1</v>
      </c>
      <c r="W2708">
        <v>0</v>
      </c>
      <c r="X2708">
        <v>25.760529999999999</v>
      </c>
      <c r="Y2708">
        <v>1654.2538999999999</v>
      </c>
      <c r="Z2708">
        <v>7.1318619999999999</v>
      </c>
      <c r="AA2708">
        <v>59.493400000000001</v>
      </c>
      <c r="AB2708">
        <v>651.02049999999997</v>
      </c>
      <c r="AC2708">
        <v>1079.2345</v>
      </c>
      <c r="AD2708">
        <v>18.942188000000002</v>
      </c>
      <c r="AE2708">
        <v>0</v>
      </c>
      <c r="AF2708">
        <v>3495.837</v>
      </c>
    </row>
    <row r="2709" spans="1:32" x14ac:dyDescent="0.3">
      <c r="A2709">
        <v>2789328</v>
      </c>
      <c r="B2709">
        <v>1</v>
      </c>
      <c r="C2709" t="s">
        <v>82</v>
      </c>
      <c r="D2709" t="s">
        <v>107</v>
      </c>
      <c r="E2709" t="s">
        <v>10037</v>
      </c>
      <c r="F2709" t="s">
        <v>10038</v>
      </c>
      <c r="G2709" t="s">
        <v>31548</v>
      </c>
      <c r="H2709" t="s">
        <v>311</v>
      </c>
      <c r="I2709" t="s">
        <v>78</v>
      </c>
      <c r="J2709" t="s">
        <v>135</v>
      </c>
      <c r="K2709" t="s">
        <v>22</v>
      </c>
      <c r="L2709" t="s">
        <v>136</v>
      </c>
      <c r="M2709" t="s">
        <v>10039</v>
      </c>
      <c r="N2709" t="s">
        <v>10040</v>
      </c>
      <c r="O2709">
        <v>2.8522222222222222</v>
      </c>
      <c r="P2709">
        <v>0</v>
      </c>
      <c r="Q2709">
        <v>1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0.76622999999999997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0.76622999999999997</v>
      </c>
    </row>
    <row r="2710" spans="1:32" x14ac:dyDescent="0.3">
      <c r="A2710">
        <v>2789347</v>
      </c>
      <c r="B2710">
        <v>1</v>
      </c>
      <c r="C2710" t="s">
        <v>82</v>
      </c>
      <c r="D2710" t="s">
        <v>98</v>
      </c>
      <c r="E2710" t="s">
        <v>10041</v>
      </c>
      <c r="F2710" t="s">
        <v>10042</v>
      </c>
      <c r="G2710" t="s">
        <v>31548</v>
      </c>
      <c r="H2710" t="s">
        <v>893</v>
      </c>
      <c r="I2710" t="s">
        <v>78</v>
      </c>
      <c r="J2710" t="s">
        <v>135</v>
      </c>
      <c r="K2710" t="s">
        <v>22</v>
      </c>
      <c r="L2710" t="s">
        <v>136</v>
      </c>
      <c r="M2710" t="s">
        <v>10043</v>
      </c>
      <c r="N2710" t="s">
        <v>10044</v>
      </c>
      <c r="O2710">
        <v>1.4119444444444444</v>
      </c>
      <c r="P2710">
        <v>0</v>
      </c>
      <c r="Q2710">
        <v>5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2.5186856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2.5186856</v>
      </c>
    </row>
    <row r="2711" spans="1:32" x14ac:dyDescent="0.3">
      <c r="A2711">
        <v>2789262</v>
      </c>
      <c r="B2711">
        <v>1</v>
      </c>
      <c r="C2711" t="s">
        <v>82</v>
      </c>
      <c r="D2711" t="s">
        <v>106</v>
      </c>
      <c r="E2711" t="s">
        <v>10045</v>
      </c>
      <c r="F2711" t="s">
        <v>10046</v>
      </c>
      <c r="G2711" t="s">
        <v>31548</v>
      </c>
      <c r="H2711" t="s">
        <v>893</v>
      </c>
      <c r="I2711" t="s">
        <v>78</v>
      </c>
      <c r="J2711" t="s">
        <v>135</v>
      </c>
      <c r="K2711" t="s">
        <v>22</v>
      </c>
      <c r="L2711" t="s">
        <v>136</v>
      </c>
      <c r="M2711" t="s">
        <v>10047</v>
      </c>
      <c r="N2711" t="s">
        <v>10048</v>
      </c>
      <c r="O2711">
        <v>2.862222222222222</v>
      </c>
      <c r="P2711">
        <v>0</v>
      </c>
      <c r="Q2711">
        <v>3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1.2771314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1.2771314</v>
      </c>
    </row>
    <row r="2712" spans="1:32" x14ac:dyDescent="0.3">
      <c r="A2712">
        <v>2789019</v>
      </c>
      <c r="B2712">
        <v>1</v>
      </c>
      <c r="C2712" t="s">
        <v>83</v>
      </c>
      <c r="D2712" t="s">
        <v>127</v>
      </c>
      <c r="E2712" t="s">
        <v>10049</v>
      </c>
      <c r="F2712" t="s">
        <v>10050</v>
      </c>
      <c r="G2712" t="s">
        <v>31549</v>
      </c>
      <c r="H2712" t="s">
        <v>134</v>
      </c>
      <c r="I2712" t="s">
        <v>79</v>
      </c>
      <c r="J2712" t="s">
        <v>248</v>
      </c>
      <c r="K2712" t="s">
        <v>22</v>
      </c>
      <c r="L2712" t="s">
        <v>136</v>
      </c>
      <c r="M2712" t="s">
        <v>10051</v>
      </c>
      <c r="N2712" t="s">
        <v>10052</v>
      </c>
      <c r="O2712">
        <v>3.111111111111111E-2</v>
      </c>
      <c r="P2712">
        <v>2</v>
      </c>
      <c r="Q2712">
        <v>126</v>
      </c>
      <c r="R2712">
        <v>46</v>
      </c>
      <c r="S2712">
        <v>17</v>
      </c>
      <c r="T2712">
        <v>2</v>
      </c>
      <c r="U2712">
        <v>20</v>
      </c>
      <c r="V2712">
        <v>0</v>
      </c>
      <c r="W2712">
        <v>0</v>
      </c>
      <c r="X2712">
        <v>0.67452140000000005</v>
      </c>
      <c r="Y2712">
        <v>0.46267419999999998</v>
      </c>
      <c r="Z2712">
        <v>2.9173635999999998</v>
      </c>
      <c r="AA2712">
        <v>9.4943165999999996E-2</v>
      </c>
      <c r="AB2712">
        <v>4.1549530000000001E-2</v>
      </c>
      <c r="AC2712">
        <v>0.63635620000000004</v>
      </c>
      <c r="AD2712">
        <v>0</v>
      </c>
      <c r="AE2712">
        <v>0</v>
      </c>
      <c r="AF2712">
        <v>4.8274080000000001</v>
      </c>
    </row>
    <row r="2713" spans="1:32" x14ac:dyDescent="0.3">
      <c r="A2713">
        <v>2788786</v>
      </c>
      <c r="B2713">
        <v>1</v>
      </c>
      <c r="C2713" t="s">
        <v>82</v>
      </c>
      <c r="D2713" t="s">
        <v>84</v>
      </c>
      <c r="E2713" t="s">
        <v>10053</v>
      </c>
      <c r="F2713" t="s">
        <v>10054</v>
      </c>
      <c r="G2713" t="s">
        <v>31552</v>
      </c>
      <c r="H2713" t="s">
        <v>1297</v>
      </c>
      <c r="I2713" t="s">
        <v>78</v>
      </c>
      <c r="J2713" t="s">
        <v>135</v>
      </c>
      <c r="K2713" t="s">
        <v>22</v>
      </c>
      <c r="L2713" t="s">
        <v>136</v>
      </c>
      <c r="M2713" t="s">
        <v>10055</v>
      </c>
      <c r="N2713" t="s">
        <v>10056</v>
      </c>
      <c r="O2713">
        <v>3.112222222222222</v>
      </c>
      <c r="P2713">
        <v>0</v>
      </c>
      <c r="Q2713">
        <v>36</v>
      </c>
      <c r="R2713">
        <v>0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0</v>
      </c>
      <c r="Y2713">
        <v>17.207021999999998</v>
      </c>
      <c r="Z2713">
        <v>0</v>
      </c>
      <c r="AA2713">
        <v>0</v>
      </c>
      <c r="AB2713">
        <v>0</v>
      </c>
      <c r="AC2713">
        <v>5.8404930000000004E-3</v>
      </c>
      <c r="AD2713">
        <v>0</v>
      </c>
      <c r="AE2713">
        <v>0</v>
      </c>
      <c r="AF2713">
        <v>17.212862000000001</v>
      </c>
    </row>
    <row r="2714" spans="1:32" x14ac:dyDescent="0.3">
      <c r="A2714">
        <v>2788805</v>
      </c>
      <c r="B2714">
        <v>1</v>
      </c>
      <c r="C2714" t="s">
        <v>83</v>
      </c>
      <c r="D2714" t="s">
        <v>122</v>
      </c>
      <c r="E2714" t="s">
        <v>10057</v>
      </c>
      <c r="F2714" t="s">
        <v>10058</v>
      </c>
      <c r="G2714" t="s">
        <v>31552</v>
      </c>
      <c r="H2714" t="s">
        <v>2229</v>
      </c>
      <c r="I2714" t="s">
        <v>78</v>
      </c>
      <c r="J2714" t="s">
        <v>135</v>
      </c>
      <c r="K2714" t="s">
        <v>22</v>
      </c>
      <c r="L2714" t="s">
        <v>136</v>
      </c>
      <c r="M2714" t="s">
        <v>10059</v>
      </c>
      <c r="N2714" t="s">
        <v>10060</v>
      </c>
      <c r="O2714">
        <v>0.88694444444444442</v>
      </c>
      <c r="P2714">
        <v>0</v>
      </c>
      <c r="Q2714">
        <v>4</v>
      </c>
      <c r="R2714">
        <v>0</v>
      </c>
      <c r="S2714">
        <v>6</v>
      </c>
      <c r="T2714">
        <v>0</v>
      </c>
      <c r="U2714">
        <v>28</v>
      </c>
      <c r="V2714">
        <v>0</v>
      </c>
      <c r="W2714">
        <v>3</v>
      </c>
      <c r="X2714">
        <v>0</v>
      </c>
      <c r="Y2714">
        <v>0.45615396000000002</v>
      </c>
      <c r="Z2714">
        <v>0</v>
      </c>
      <c r="AA2714">
        <v>0.20203479999999999</v>
      </c>
      <c r="AB2714">
        <v>0</v>
      </c>
      <c r="AC2714">
        <v>45.414127000000001</v>
      </c>
      <c r="AD2714">
        <v>0</v>
      </c>
      <c r="AE2714">
        <v>12.53608</v>
      </c>
      <c r="AF2714">
        <v>58.608395000000002</v>
      </c>
    </row>
    <row r="2715" spans="1:32" x14ac:dyDescent="0.3">
      <c r="A2715">
        <v>2788731</v>
      </c>
      <c r="B2715">
        <v>1</v>
      </c>
      <c r="C2715" t="s">
        <v>82</v>
      </c>
      <c r="D2715" t="s">
        <v>108</v>
      </c>
      <c r="E2715" t="s">
        <v>10061</v>
      </c>
      <c r="F2715" t="s">
        <v>10062</v>
      </c>
      <c r="G2715" t="s">
        <v>31548</v>
      </c>
      <c r="H2715" t="s">
        <v>333</v>
      </c>
      <c r="I2715" t="s">
        <v>78</v>
      </c>
      <c r="J2715" t="s">
        <v>135</v>
      </c>
      <c r="K2715" t="s">
        <v>22</v>
      </c>
      <c r="L2715" t="s">
        <v>136</v>
      </c>
      <c r="M2715" t="s">
        <v>10063</v>
      </c>
      <c r="N2715" t="s">
        <v>10064</v>
      </c>
      <c r="O2715">
        <v>1.5627777777777778</v>
      </c>
      <c r="P2715">
        <v>0</v>
      </c>
      <c r="Q2715">
        <v>1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0.41154321999999999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0.41154321999999999</v>
      </c>
    </row>
    <row r="2716" spans="1:32" x14ac:dyDescent="0.3">
      <c r="A2716">
        <v>2788667</v>
      </c>
      <c r="B2716">
        <v>1</v>
      </c>
      <c r="C2716" t="s">
        <v>82</v>
      </c>
      <c r="D2716" t="s">
        <v>94</v>
      </c>
      <c r="E2716" t="s">
        <v>1077</v>
      </c>
      <c r="F2716" t="s">
        <v>1078</v>
      </c>
      <c r="G2716" t="s">
        <v>31546</v>
      </c>
      <c r="H2716" t="s">
        <v>223</v>
      </c>
      <c r="I2716" t="s">
        <v>78</v>
      </c>
      <c r="J2716" t="s">
        <v>135</v>
      </c>
      <c r="K2716" t="s">
        <v>22</v>
      </c>
      <c r="L2716" t="s">
        <v>136</v>
      </c>
      <c r="M2716" t="s">
        <v>10065</v>
      </c>
      <c r="N2716" t="s">
        <v>10066</v>
      </c>
      <c r="O2716">
        <v>2.2219444444444445</v>
      </c>
      <c r="P2716">
        <v>0</v>
      </c>
      <c r="Q2716">
        <v>110</v>
      </c>
      <c r="R2716">
        <v>0</v>
      </c>
      <c r="S2716">
        <v>0</v>
      </c>
      <c r="T2716">
        <v>0</v>
      </c>
      <c r="U2716">
        <v>11</v>
      </c>
      <c r="V2716">
        <v>0</v>
      </c>
      <c r="W2716">
        <v>0</v>
      </c>
      <c r="X2716">
        <v>0</v>
      </c>
      <c r="Y2716">
        <v>26.514323999999998</v>
      </c>
      <c r="Z2716">
        <v>0</v>
      </c>
      <c r="AA2716">
        <v>0</v>
      </c>
      <c r="AB2716">
        <v>0</v>
      </c>
      <c r="AC2716">
        <v>10.599952999999999</v>
      </c>
      <c r="AD2716">
        <v>0</v>
      </c>
      <c r="AE2716">
        <v>0</v>
      </c>
      <c r="AF2716">
        <v>37.114277000000001</v>
      </c>
    </row>
    <row r="2717" spans="1:32" x14ac:dyDescent="0.3">
      <c r="A2717">
        <v>2788665</v>
      </c>
      <c r="B2717">
        <v>1</v>
      </c>
      <c r="C2717" t="s">
        <v>82</v>
      </c>
      <c r="D2717" t="s">
        <v>91</v>
      </c>
      <c r="E2717" t="s">
        <v>10067</v>
      </c>
      <c r="F2717" t="s">
        <v>10068</v>
      </c>
      <c r="G2717" t="s">
        <v>31546</v>
      </c>
      <c r="H2717" t="s">
        <v>223</v>
      </c>
      <c r="I2717" t="s">
        <v>78</v>
      </c>
      <c r="J2717" t="s">
        <v>135</v>
      </c>
      <c r="K2717" t="s">
        <v>22</v>
      </c>
      <c r="L2717" t="s">
        <v>136</v>
      </c>
      <c r="M2717" t="s">
        <v>10069</v>
      </c>
      <c r="N2717" t="s">
        <v>10070</v>
      </c>
      <c r="O2717">
        <v>1.6427777777777777</v>
      </c>
      <c r="P2717">
        <v>0</v>
      </c>
      <c r="Q2717">
        <v>200</v>
      </c>
      <c r="R2717">
        <v>0</v>
      </c>
      <c r="S2717">
        <v>0</v>
      </c>
      <c r="T2717">
        <v>0</v>
      </c>
      <c r="U2717">
        <v>4</v>
      </c>
      <c r="V2717">
        <v>0</v>
      </c>
      <c r="W2717">
        <v>0</v>
      </c>
      <c r="X2717">
        <v>0</v>
      </c>
      <c r="Y2717">
        <v>103.23004</v>
      </c>
      <c r="Z2717">
        <v>0</v>
      </c>
      <c r="AA2717">
        <v>0</v>
      </c>
      <c r="AB2717">
        <v>0</v>
      </c>
      <c r="AC2717">
        <v>4.4967090000000001</v>
      </c>
      <c r="AD2717">
        <v>0</v>
      </c>
      <c r="AE2717">
        <v>0</v>
      </c>
      <c r="AF2717">
        <v>107.72674600000001</v>
      </c>
    </row>
    <row r="2718" spans="1:32" x14ac:dyDescent="0.3">
      <c r="A2718">
        <v>2788573</v>
      </c>
      <c r="B2718">
        <v>1</v>
      </c>
      <c r="C2718" t="s">
        <v>82</v>
      </c>
      <c r="D2718" t="s">
        <v>109</v>
      </c>
      <c r="E2718" t="s">
        <v>10071</v>
      </c>
      <c r="F2718" t="s">
        <v>10072</v>
      </c>
      <c r="G2718" t="s">
        <v>31548</v>
      </c>
      <c r="H2718" t="s">
        <v>893</v>
      </c>
      <c r="I2718" t="s">
        <v>78</v>
      </c>
      <c r="J2718" t="s">
        <v>135</v>
      </c>
      <c r="K2718" t="s">
        <v>22</v>
      </c>
      <c r="L2718" t="s">
        <v>136</v>
      </c>
      <c r="M2718" t="s">
        <v>10073</v>
      </c>
      <c r="N2718" t="s">
        <v>10074</v>
      </c>
      <c r="O2718">
        <v>3.7174999999999998</v>
      </c>
      <c r="P2718">
        <v>0</v>
      </c>
      <c r="Q2718">
        <v>3</v>
      </c>
      <c r="R2718">
        <v>0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0</v>
      </c>
      <c r="Y2718">
        <v>2.8755085</v>
      </c>
      <c r="Z2718">
        <v>0</v>
      </c>
      <c r="AA2718">
        <v>0</v>
      </c>
      <c r="AB2718">
        <v>0</v>
      </c>
      <c r="AC2718">
        <v>2.7522709999999999</v>
      </c>
      <c r="AD2718">
        <v>0</v>
      </c>
      <c r="AE2718">
        <v>0</v>
      </c>
      <c r="AF2718">
        <v>5.6277794999999999</v>
      </c>
    </row>
    <row r="2719" spans="1:32" x14ac:dyDescent="0.3">
      <c r="A2719">
        <v>2788562</v>
      </c>
      <c r="B2719">
        <v>1</v>
      </c>
      <c r="C2719" t="s">
        <v>83</v>
      </c>
      <c r="D2719" t="s">
        <v>123</v>
      </c>
      <c r="E2719" t="s">
        <v>10075</v>
      </c>
      <c r="F2719" t="s">
        <v>10076</v>
      </c>
      <c r="G2719" t="s">
        <v>31547</v>
      </c>
      <c r="H2719" t="s">
        <v>134</v>
      </c>
      <c r="I2719" t="s">
        <v>79</v>
      </c>
      <c r="J2719" t="s">
        <v>135</v>
      </c>
      <c r="K2719" t="s">
        <v>22</v>
      </c>
      <c r="L2719" t="s">
        <v>136</v>
      </c>
      <c r="M2719" t="s">
        <v>10077</v>
      </c>
      <c r="N2719" t="s">
        <v>10078</v>
      </c>
      <c r="O2719">
        <v>1.5091666666666668</v>
      </c>
      <c r="P2719">
        <v>0</v>
      </c>
      <c r="Q2719">
        <v>0</v>
      </c>
      <c r="R2719">
        <v>5</v>
      </c>
      <c r="S2719">
        <v>0</v>
      </c>
      <c r="T2719">
        <v>13</v>
      </c>
      <c r="U2719">
        <v>0</v>
      </c>
      <c r="V2719">
        <v>1</v>
      </c>
      <c r="W2719">
        <v>0</v>
      </c>
      <c r="X2719">
        <v>0</v>
      </c>
      <c r="Y2719">
        <v>0</v>
      </c>
      <c r="Z2719">
        <v>55.105305000000001</v>
      </c>
      <c r="AA2719">
        <v>0</v>
      </c>
      <c r="AB2719">
        <v>29.880942999999998</v>
      </c>
      <c r="AC2719">
        <v>0</v>
      </c>
      <c r="AD2719">
        <v>626.32979999999998</v>
      </c>
      <c r="AE2719">
        <v>0</v>
      </c>
      <c r="AF2719">
        <v>711.31600000000003</v>
      </c>
    </row>
    <row r="2720" spans="1:32" x14ac:dyDescent="0.3">
      <c r="A2720">
        <v>2788509</v>
      </c>
      <c r="B2720">
        <v>1</v>
      </c>
      <c r="C2720" t="s">
        <v>82</v>
      </c>
      <c r="D2720" t="s">
        <v>106</v>
      </c>
      <c r="E2720" t="s">
        <v>10079</v>
      </c>
      <c r="F2720" t="s">
        <v>10080</v>
      </c>
      <c r="G2720" t="s">
        <v>31550</v>
      </c>
      <c r="H2720" t="s">
        <v>223</v>
      </c>
      <c r="I2720" t="s">
        <v>78</v>
      </c>
      <c r="J2720" t="s">
        <v>135</v>
      </c>
      <c r="K2720" t="s">
        <v>22</v>
      </c>
      <c r="L2720" t="s">
        <v>136</v>
      </c>
      <c r="M2720" t="s">
        <v>10081</v>
      </c>
      <c r="N2720" t="s">
        <v>10082</v>
      </c>
      <c r="O2720">
        <v>3.4480555555555554</v>
      </c>
      <c r="P2720">
        <v>0</v>
      </c>
      <c r="Q2720">
        <v>112</v>
      </c>
      <c r="R2720">
        <v>0</v>
      </c>
      <c r="S2720">
        <v>0</v>
      </c>
      <c r="T2720">
        <v>0</v>
      </c>
      <c r="U2720">
        <v>4</v>
      </c>
      <c r="V2720">
        <v>0</v>
      </c>
      <c r="W2720">
        <v>0</v>
      </c>
      <c r="X2720">
        <v>0</v>
      </c>
      <c r="Y2720">
        <v>90.613550000000004</v>
      </c>
      <c r="Z2720">
        <v>0</v>
      </c>
      <c r="AA2720">
        <v>0</v>
      </c>
      <c r="AB2720">
        <v>0</v>
      </c>
      <c r="AC2720">
        <v>15.073456999999999</v>
      </c>
      <c r="AD2720">
        <v>0</v>
      </c>
      <c r="AE2720">
        <v>0</v>
      </c>
      <c r="AF2720">
        <v>105.687004</v>
      </c>
    </row>
    <row r="2721" spans="1:32" x14ac:dyDescent="0.3">
      <c r="A2721">
        <v>2788482</v>
      </c>
      <c r="B2721">
        <v>1</v>
      </c>
      <c r="C2721" t="s">
        <v>82</v>
      </c>
      <c r="D2721" t="s">
        <v>98</v>
      </c>
      <c r="E2721" t="s">
        <v>10083</v>
      </c>
      <c r="F2721" t="s">
        <v>10084</v>
      </c>
      <c r="G2721" t="s">
        <v>31546</v>
      </c>
      <c r="H2721" t="s">
        <v>223</v>
      </c>
      <c r="I2721" t="s">
        <v>78</v>
      </c>
      <c r="J2721" t="s">
        <v>135</v>
      </c>
      <c r="K2721" t="s">
        <v>22</v>
      </c>
      <c r="L2721" t="s">
        <v>136</v>
      </c>
      <c r="M2721" t="s">
        <v>10085</v>
      </c>
      <c r="N2721" t="s">
        <v>10086</v>
      </c>
      <c r="O2721">
        <v>1.806111111111111</v>
      </c>
      <c r="P2721">
        <v>0</v>
      </c>
      <c r="Q2721">
        <v>165</v>
      </c>
      <c r="R2721">
        <v>0</v>
      </c>
      <c r="S2721">
        <v>0</v>
      </c>
      <c r="T2721">
        <v>0</v>
      </c>
      <c r="U2721">
        <v>22</v>
      </c>
      <c r="V2721">
        <v>0</v>
      </c>
      <c r="W2721">
        <v>0</v>
      </c>
      <c r="X2721">
        <v>0</v>
      </c>
      <c r="Y2721">
        <v>109.65567</v>
      </c>
      <c r="Z2721">
        <v>0</v>
      </c>
      <c r="AA2721">
        <v>0</v>
      </c>
      <c r="AB2721">
        <v>0</v>
      </c>
      <c r="AC2721">
        <v>32.784022999999998</v>
      </c>
      <c r="AD2721">
        <v>0</v>
      </c>
      <c r="AE2721">
        <v>0</v>
      </c>
      <c r="AF2721">
        <v>142.43969999999999</v>
      </c>
    </row>
    <row r="2722" spans="1:32" x14ac:dyDescent="0.3">
      <c r="A2722">
        <v>2788480</v>
      </c>
      <c r="B2722">
        <v>1</v>
      </c>
      <c r="C2722" t="s">
        <v>82</v>
      </c>
      <c r="D2722" t="s">
        <v>92</v>
      </c>
      <c r="E2722" t="s">
        <v>10087</v>
      </c>
      <c r="F2722" t="s">
        <v>10088</v>
      </c>
      <c r="G2722" t="s">
        <v>31545</v>
      </c>
      <c r="H2722" t="s">
        <v>134</v>
      </c>
      <c r="I2722" t="s">
        <v>79</v>
      </c>
      <c r="J2722" t="s">
        <v>135</v>
      </c>
      <c r="K2722" t="s">
        <v>22</v>
      </c>
      <c r="L2722" t="s">
        <v>136</v>
      </c>
      <c r="M2722" t="s">
        <v>10089</v>
      </c>
      <c r="N2722" t="s">
        <v>10090</v>
      </c>
      <c r="O2722">
        <v>7.5833333333333336E-2</v>
      </c>
      <c r="P2722">
        <v>3</v>
      </c>
      <c r="Q2722">
        <v>142</v>
      </c>
      <c r="R2722">
        <v>0</v>
      </c>
      <c r="S2722">
        <v>0</v>
      </c>
      <c r="T2722">
        <v>8</v>
      </c>
      <c r="U2722">
        <v>1</v>
      </c>
      <c r="V2722">
        <v>0</v>
      </c>
      <c r="W2722">
        <v>0</v>
      </c>
      <c r="X2722">
        <v>0.61233199999999999</v>
      </c>
      <c r="Y2722">
        <v>1.3116223</v>
      </c>
      <c r="Z2722">
        <v>0</v>
      </c>
      <c r="AA2722">
        <v>0</v>
      </c>
      <c r="AB2722">
        <v>1.247787</v>
      </c>
      <c r="AC2722">
        <v>3.0428857999999998E-3</v>
      </c>
      <c r="AD2722">
        <v>0</v>
      </c>
      <c r="AE2722">
        <v>0</v>
      </c>
      <c r="AF2722">
        <v>3.1747839999999998</v>
      </c>
    </row>
    <row r="2723" spans="1:32" x14ac:dyDescent="0.3">
      <c r="A2723">
        <v>2788497</v>
      </c>
      <c r="B2723">
        <v>1</v>
      </c>
      <c r="C2723" t="s">
        <v>83</v>
      </c>
      <c r="D2723" t="s">
        <v>121</v>
      </c>
      <c r="E2723" t="s">
        <v>10091</v>
      </c>
      <c r="F2723" t="s">
        <v>10092</v>
      </c>
      <c r="G2723" t="s">
        <v>31549</v>
      </c>
      <c r="H2723" t="s">
        <v>134</v>
      </c>
      <c r="I2723" t="s">
        <v>79</v>
      </c>
      <c r="J2723" t="s">
        <v>248</v>
      </c>
      <c r="K2723" t="s">
        <v>22</v>
      </c>
      <c r="L2723" t="s">
        <v>136</v>
      </c>
      <c r="M2723" t="s">
        <v>10093</v>
      </c>
      <c r="N2723" t="s">
        <v>10094</v>
      </c>
      <c r="O2723">
        <v>1.3888888888888888E-2</v>
      </c>
      <c r="P2723">
        <v>0</v>
      </c>
      <c r="Q2723">
        <v>914</v>
      </c>
      <c r="R2723">
        <v>2</v>
      </c>
      <c r="S2723">
        <v>132</v>
      </c>
      <c r="T2723">
        <v>0</v>
      </c>
      <c r="U2723">
        <v>62</v>
      </c>
      <c r="V2723">
        <v>0</v>
      </c>
      <c r="W2723">
        <v>0</v>
      </c>
      <c r="X2723">
        <v>0</v>
      </c>
      <c r="Y2723">
        <v>1.2913706</v>
      </c>
      <c r="Z2723">
        <v>1.9443572999999999E-2</v>
      </c>
      <c r="AA2723">
        <v>0.3109191</v>
      </c>
      <c r="AB2723">
        <v>0</v>
      </c>
      <c r="AC2723">
        <v>0.29924548000000001</v>
      </c>
      <c r="AD2723">
        <v>0</v>
      </c>
      <c r="AE2723">
        <v>0</v>
      </c>
      <c r="AF2723">
        <v>1.9209788000000001</v>
      </c>
    </row>
    <row r="2724" spans="1:32" x14ac:dyDescent="0.3">
      <c r="A2724">
        <v>2788162</v>
      </c>
      <c r="B2724">
        <v>1</v>
      </c>
      <c r="C2724" t="s">
        <v>82</v>
      </c>
      <c r="D2724" t="s">
        <v>94</v>
      </c>
      <c r="E2724" t="s">
        <v>10095</v>
      </c>
      <c r="F2724" t="s">
        <v>10096</v>
      </c>
      <c r="G2724" t="s">
        <v>31548</v>
      </c>
      <c r="H2724" t="s">
        <v>893</v>
      </c>
      <c r="I2724" t="s">
        <v>78</v>
      </c>
      <c r="J2724" t="s">
        <v>135</v>
      </c>
      <c r="K2724" t="s">
        <v>22</v>
      </c>
      <c r="L2724" t="s">
        <v>136</v>
      </c>
      <c r="M2724" t="s">
        <v>10097</v>
      </c>
      <c r="N2724" t="s">
        <v>10098</v>
      </c>
      <c r="O2724">
        <v>3.5713888888888889</v>
      </c>
      <c r="P2724">
        <v>0</v>
      </c>
      <c r="Q2724">
        <v>7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1.5043286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1.5043286</v>
      </c>
    </row>
    <row r="2725" spans="1:32" x14ac:dyDescent="0.3">
      <c r="A2725">
        <v>2788067</v>
      </c>
      <c r="B2725">
        <v>1</v>
      </c>
      <c r="C2725" t="s">
        <v>82</v>
      </c>
      <c r="D2725" t="s">
        <v>90</v>
      </c>
      <c r="E2725" t="s">
        <v>10099</v>
      </c>
      <c r="F2725" t="s">
        <v>10100</v>
      </c>
      <c r="G2725" t="s">
        <v>31548</v>
      </c>
      <c r="H2725" t="s">
        <v>893</v>
      </c>
      <c r="I2725" t="s">
        <v>78</v>
      </c>
      <c r="J2725" t="s">
        <v>135</v>
      </c>
      <c r="K2725" t="s">
        <v>22</v>
      </c>
      <c r="L2725" t="s">
        <v>136</v>
      </c>
      <c r="M2725" t="s">
        <v>10101</v>
      </c>
      <c r="N2725" t="s">
        <v>10102</v>
      </c>
      <c r="O2725">
        <v>1.1736111111111112</v>
      </c>
      <c r="P2725">
        <v>0</v>
      </c>
      <c r="Q2725">
        <v>4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1.5893782000000001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1.5893782000000001</v>
      </c>
    </row>
    <row r="2726" spans="1:32" x14ac:dyDescent="0.3">
      <c r="A2726">
        <v>2788051</v>
      </c>
      <c r="B2726">
        <v>1</v>
      </c>
      <c r="C2726" t="s">
        <v>82</v>
      </c>
      <c r="D2726" t="s">
        <v>111</v>
      </c>
      <c r="E2726" t="s">
        <v>10103</v>
      </c>
      <c r="F2726" t="s">
        <v>10104</v>
      </c>
      <c r="G2726" t="s">
        <v>31552</v>
      </c>
      <c r="H2726" t="s">
        <v>665</v>
      </c>
      <c r="I2726" t="s">
        <v>78</v>
      </c>
      <c r="J2726" t="s">
        <v>135</v>
      </c>
      <c r="K2726" t="s">
        <v>22</v>
      </c>
      <c r="L2726" t="s">
        <v>136</v>
      </c>
      <c r="M2726" t="s">
        <v>10105</v>
      </c>
      <c r="N2726" t="s">
        <v>10106</v>
      </c>
      <c r="O2726">
        <v>1.9658333333333333</v>
      </c>
      <c r="P2726">
        <v>0</v>
      </c>
      <c r="Q2726">
        <v>34</v>
      </c>
      <c r="R2726">
        <v>0</v>
      </c>
      <c r="S2726">
        <v>0</v>
      </c>
      <c r="T2726">
        <v>0</v>
      </c>
      <c r="U2726">
        <v>6</v>
      </c>
      <c r="V2726">
        <v>0</v>
      </c>
      <c r="W2726">
        <v>0</v>
      </c>
      <c r="X2726">
        <v>0</v>
      </c>
      <c r="Y2726">
        <v>13.899884999999999</v>
      </c>
      <c r="Z2726">
        <v>0</v>
      </c>
      <c r="AA2726">
        <v>0</v>
      </c>
      <c r="AB2726">
        <v>0</v>
      </c>
      <c r="AC2726">
        <v>0.48805465999999997</v>
      </c>
      <c r="AD2726">
        <v>0</v>
      </c>
      <c r="AE2726">
        <v>0</v>
      </c>
      <c r="AF2726">
        <v>14.387938999999999</v>
      </c>
    </row>
    <row r="2727" spans="1:32" x14ac:dyDescent="0.3">
      <c r="A2727">
        <v>2788050</v>
      </c>
      <c r="B2727">
        <v>1</v>
      </c>
      <c r="C2727" t="s">
        <v>82</v>
      </c>
      <c r="D2727" t="s">
        <v>104</v>
      </c>
      <c r="E2727" t="s">
        <v>3586</v>
      </c>
      <c r="F2727" t="s">
        <v>3587</v>
      </c>
      <c r="G2727" t="s">
        <v>31550</v>
      </c>
      <c r="H2727" t="s">
        <v>1432</v>
      </c>
      <c r="I2727" t="s">
        <v>78</v>
      </c>
      <c r="J2727" t="s">
        <v>135</v>
      </c>
      <c r="K2727" t="s">
        <v>22</v>
      </c>
      <c r="L2727" t="s">
        <v>136</v>
      </c>
      <c r="M2727" t="s">
        <v>10107</v>
      </c>
      <c r="N2727" t="s">
        <v>10108</v>
      </c>
      <c r="O2727">
        <v>1.6569444444444446</v>
      </c>
      <c r="P2727">
        <v>0</v>
      </c>
      <c r="Q2727">
        <v>123</v>
      </c>
      <c r="R2727">
        <v>0</v>
      </c>
      <c r="S2727">
        <v>0</v>
      </c>
      <c r="T2727">
        <v>0</v>
      </c>
      <c r="U2727">
        <v>2</v>
      </c>
      <c r="V2727">
        <v>0</v>
      </c>
      <c r="W2727">
        <v>0</v>
      </c>
      <c r="X2727">
        <v>0</v>
      </c>
      <c r="Y2727">
        <v>110.09889</v>
      </c>
      <c r="Z2727">
        <v>0</v>
      </c>
      <c r="AA2727">
        <v>0</v>
      </c>
      <c r="AB2727">
        <v>0</v>
      </c>
      <c r="AC2727">
        <v>0.37158170000000001</v>
      </c>
      <c r="AD2727">
        <v>0</v>
      </c>
      <c r="AE2727">
        <v>0</v>
      </c>
      <c r="AF2727">
        <v>110.470474</v>
      </c>
    </row>
    <row r="2728" spans="1:32" x14ac:dyDescent="0.3">
      <c r="A2728">
        <v>2788070</v>
      </c>
      <c r="B2728">
        <v>1</v>
      </c>
      <c r="C2728" t="s">
        <v>82</v>
      </c>
      <c r="D2728" t="s">
        <v>109</v>
      </c>
      <c r="E2728" t="s">
        <v>10109</v>
      </c>
      <c r="F2728" t="s">
        <v>10110</v>
      </c>
      <c r="G2728" t="s">
        <v>31545</v>
      </c>
      <c r="H2728" t="s">
        <v>134</v>
      </c>
      <c r="I2728" t="s">
        <v>79</v>
      </c>
      <c r="J2728" t="s">
        <v>135</v>
      </c>
      <c r="K2728" t="s">
        <v>22</v>
      </c>
      <c r="L2728" t="s">
        <v>136</v>
      </c>
      <c r="M2728" t="s">
        <v>10111</v>
      </c>
      <c r="N2728" t="s">
        <v>10112</v>
      </c>
      <c r="O2728">
        <v>0.2927777777777778</v>
      </c>
      <c r="P2728">
        <v>0</v>
      </c>
      <c r="Q2728">
        <v>1573</v>
      </c>
      <c r="R2728">
        <v>0</v>
      </c>
      <c r="S2728">
        <v>9</v>
      </c>
      <c r="T2728">
        <v>2</v>
      </c>
      <c r="U2728">
        <v>105</v>
      </c>
      <c r="V2728">
        <v>0</v>
      </c>
      <c r="W2728">
        <v>0</v>
      </c>
      <c r="X2728">
        <v>0</v>
      </c>
      <c r="Y2728">
        <v>131.16193999999999</v>
      </c>
      <c r="Z2728">
        <v>0</v>
      </c>
      <c r="AA2728">
        <v>0.128056</v>
      </c>
      <c r="AB2728">
        <v>168.465</v>
      </c>
      <c r="AC2728">
        <v>25.665417000000001</v>
      </c>
      <c r="AD2728">
        <v>0</v>
      </c>
      <c r="AE2728">
        <v>0</v>
      </c>
      <c r="AF2728">
        <v>325.42043999999999</v>
      </c>
    </row>
    <row r="2729" spans="1:32" x14ac:dyDescent="0.3">
      <c r="A2729">
        <v>2788071</v>
      </c>
      <c r="B2729">
        <v>1</v>
      </c>
      <c r="C2729" t="s">
        <v>82</v>
      </c>
      <c r="D2729" t="s">
        <v>113</v>
      </c>
      <c r="E2729" t="s">
        <v>10113</v>
      </c>
      <c r="F2729" t="s">
        <v>10114</v>
      </c>
      <c r="G2729" t="s">
        <v>31549</v>
      </c>
      <c r="H2729" t="s">
        <v>134</v>
      </c>
      <c r="I2729" t="s">
        <v>79</v>
      </c>
      <c r="J2729" t="s">
        <v>135</v>
      </c>
      <c r="K2729" t="s">
        <v>22</v>
      </c>
      <c r="L2729" t="s">
        <v>136</v>
      </c>
      <c r="M2729" t="s">
        <v>10115</v>
      </c>
      <c r="N2729" t="s">
        <v>10116</v>
      </c>
      <c r="O2729">
        <v>0.39777777777777779</v>
      </c>
      <c r="P2729">
        <v>5</v>
      </c>
      <c r="Q2729">
        <v>3121</v>
      </c>
      <c r="R2729">
        <v>4</v>
      </c>
      <c r="S2729">
        <v>283</v>
      </c>
      <c r="T2729">
        <v>19</v>
      </c>
      <c r="U2729">
        <v>402</v>
      </c>
      <c r="V2729">
        <v>1</v>
      </c>
      <c r="W2729">
        <v>0</v>
      </c>
      <c r="X2729">
        <v>13.543971000000001</v>
      </c>
      <c r="Y2729">
        <v>615.76684999999998</v>
      </c>
      <c r="Z2729">
        <v>0.93715979999999999</v>
      </c>
      <c r="AA2729">
        <v>34.949314000000001</v>
      </c>
      <c r="AB2729">
        <v>157.02000000000001</v>
      </c>
      <c r="AC2729">
        <v>169.42386999999999</v>
      </c>
      <c r="AD2729">
        <v>63.393279999999997</v>
      </c>
      <c r="AE2729">
        <v>0</v>
      </c>
      <c r="AF2729">
        <v>1055.0344</v>
      </c>
    </row>
    <row r="2730" spans="1:32" x14ac:dyDescent="0.3">
      <c r="A2730">
        <v>2787647</v>
      </c>
      <c r="B2730">
        <v>1</v>
      </c>
      <c r="C2730" t="s">
        <v>82</v>
      </c>
      <c r="D2730" t="s">
        <v>111</v>
      </c>
      <c r="E2730" t="s">
        <v>10117</v>
      </c>
      <c r="F2730" t="s">
        <v>1115</v>
      </c>
      <c r="G2730" t="s">
        <v>31545</v>
      </c>
      <c r="H2730" t="s">
        <v>134</v>
      </c>
      <c r="I2730" t="s">
        <v>79</v>
      </c>
      <c r="J2730" t="s">
        <v>135</v>
      </c>
      <c r="K2730" t="s">
        <v>22</v>
      </c>
      <c r="L2730" t="s">
        <v>136</v>
      </c>
      <c r="M2730" t="s">
        <v>10118</v>
      </c>
      <c r="N2730" t="s">
        <v>10119</v>
      </c>
      <c r="O2730">
        <v>0.59083333333333332</v>
      </c>
      <c r="P2730">
        <v>0</v>
      </c>
      <c r="Q2730">
        <v>8</v>
      </c>
      <c r="R2730">
        <v>32</v>
      </c>
      <c r="S2730">
        <v>74</v>
      </c>
      <c r="T2730">
        <v>7</v>
      </c>
      <c r="U2730">
        <v>18</v>
      </c>
      <c r="V2730">
        <v>2</v>
      </c>
      <c r="W2730">
        <v>0</v>
      </c>
      <c r="X2730">
        <v>0</v>
      </c>
      <c r="Y2730">
        <v>1.0938287</v>
      </c>
      <c r="Z2730">
        <v>15.943649000000001</v>
      </c>
      <c r="AA2730">
        <v>29.026226000000001</v>
      </c>
      <c r="AB2730">
        <v>45.900109999999998</v>
      </c>
      <c r="AC2730">
        <v>23.721857</v>
      </c>
      <c r="AD2730">
        <v>30.064696999999999</v>
      </c>
      <c r="AE2730">
        <v>0</v>
      </c>
      <c r="AF2730">
        <v>145.75037</v>
      </c>
    </row>
    <row r="2731" spans="1:32" x14ac:dyDescent="0.3">
      <c r="A2731">
        <v>2787459</v>
      </c>
      <c r="B2731">
        <v>1</v>
      </c>
      <c r="C2731" t="s">
        <v>83</v>
      </c>
      <c r="D2731" t="s">
        <v>125</v>
      </c>
      <c r="E2731" t="s">
        <v>5530</v>
      </c>
      <c r="F2731" t="s">
        <v>5531</v>
      </c>
      <c r="G2731" t="s">
        <v>31549</v>
      </c>
      <c r="H2731" t="s">
        <v>2930</v>
      </c>
      <c r="I2731" t="s">
        <v>79</v>
      </c>
      <c r="J2731" t="s">
        <v>135</v>
      </c>
      <c r="K2731" t="s">
        <v>22</v>
      </c>
      <c r="L2731" t="s">
        <v>136</v>
      </c>
      <c r="M2731" t="s">
        <v>10120</v>
      </c>
      <c r="N2731" t="s">
        <v>10121</v>
      </c>
      <c r="O2731">
        <v>5.5558333333333332</v>
      </c>
      <c r="P2731">
        <v>2</v>
      </c>
      <c r="Q2731">
        <v>91</v>
      </c>
      <c r="R2731">
        <v>62</v>
      </c>
      <c r="S2731">
        <v>2</v>
      </c>
      <c r="T2731">
        <v>11</v>
      </c>
      <c r="U2731">
        <v>7</v>
      </c>
      <c r="V2731">
        <v>0</v>
      </c>
      <c r="W2731">
        <v>0</v>
      </c>
      <c r="X2731">
        <v>3.0048300999999999</v>
      </c>
      <c r="Y2731">
        <v>164.40355</v>
      </c>
      <c r="Z2731">
        <v>204.79471000000001</v>
      </c>
      <c r="AA2731">
        <v>6.9206773999999999E-2</v>
      </c>
      <c r="AB2731">
        <v>563.31240000000003</v>
      </c>
      <c r="AC2731">
        <v>37.573672999999999</v>
      </c>
      <c r="AD2731">
        <v>0</v>
      </c>
      <c r="AE2731">
        <v>0</v>
      </c>
      <c r="AF2731">
        <v>973.15840000000003</v>
      </c>
    </row>
    <row r="2732" spans="1:32" x14ac:dyDescent="0.3">
      <c r="A2732">
        <v>2787244</v>
      </c>
      <c r="B2732">
        <v>1</v>
      </c>
      <c r="C2732" t="s">
        <v>82</v>
      </c>
      <c r="D2732" t="s">
        <v>103</v>
      </c>
      <c r="E2732" t="s">
        <v>10122</v>
      </c>
      <c r="F2732" t="s">
        <v>10123</v>
      </c>
      <c r="G2732" t="s">
        <v>31548</v>
      </c>
      <c r="H2732" t="s">
        <v>333</v>
      </c>
      <c r="I2732" t="s">
        <v>78</v>
      </c>
      <c r="J2732" t="s">
        <v>135</v>
      </c>
      <c r="K2732" t="s">
        <v>22</v>
      </c>
      <c r="L2732" t="s">
        <v>136</v>
      </c>
      <c r="M2732" t="s">
        <v>10124</v>
      </c>
      <c r="N2732" t="s">
        <v>10125</v>
      </c>
      <c r="O2732">
        <v>5.9136111111111109</v>
      </c>
      <c r="P2732">
        <v>0</v>
      </c>
      <c r="Q2732">
        <v>1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0.94267690000000004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0.94267690000000004</v>
      </c>
    </row>
    <row r="2733" spans="1:32" x14ac:dyDescent="0.3">
      <c r="A2733">
        <v>2787255</v>
      </c>
      <c r="B2733">
        <v>1</v>
      </c>
      <c r="C2733" t="s">
        <v>82</v>
      </c>
      <c r="D2733" t="s">
        <v>105</v>
      </c>
      <c r="E2733" t="s">
        <v>10126</v>
      </c>
      <c r="F2733" t="s">
        <v>10127</v>
      </c>
      <c r="G2733" t="s">
        <v>31551</v>
      </c>
      <c r="H2733" t="s">
        <v>134</v>
      </c>
      <c r="I2733" t="s">
        <v>79</v>
      </c>
      <c r="J2733" t="s">
        <v>135</v>
      </c>
      <c r="K2733" t="s">
        <v>22</v>
      </c>
      <c r="L2733" t="s">
        <v>136</v>
      </c>
      <c r="M2733" t="s">
        <v>10128</v>
      </c>
      <c r="N2733" t="s">
        <v>10129</v>
      </c>
      <c r="O2733">
        <v>0.99111111111111116</v>
      </c>
      <c r="P2733">
        <v>0</v>
      </c>
      <c r="Q2733">
        <v>685</v>
      </c>
      <c r="R2733">
        <v>0</v>
      </c>
      <c r="S2733">
        <v>123</v>
      </c>
      <c r="T2733">
        <v>0</v>
      </c>
      <c r="U2733">
        <v>91</v>
      </c>
      <c r="V2733">
        <v>0</v>
      </c>
      <c r="W2733">
        <v>0</v>
      </c>
      <c r="X2733">
        <v>0</v>
      </c>
      <c r="Y2733">
        <v>226.79555999999999</v>
      </c>
      <c r="Z2733">
        <v>0</v>
      </c>
      <c r="AA2733">
        <v>52.195602000000001</v>
      </c>
      <c r="AB2733">
        <v>0</v>
      </c>
      <c r="AC2733">
        <v>33.44755</v>
      </c>
      <c r="AD2733">
        <v>0</v>
      </c>
      <c r="AE2733">
        <v>0</v>
      </c>
      <c r="AF2733">
        <v>312.43871999999999</v>
      </c>
    </row>
    <row r="2734" spans="1:32" x14ac:dyDescent="0.3">
      <c r="A2734">
        <v>2787118</v>
      </c>
      <c r="B2734">
        <v>1</v>
      </c>
      <c r="C2734" t="s">
        <v>82</v>
      </c>
      <c r="D2734" t="s">
        <v>84</v>
      </c>
      <c r="E2734" t="s">
        <v>10130</v>
      </c>
      <c r="F2734" t="s">
        <v>10131</v>
      </c>
      <c r="G2734" t="s">
        <v>31550</v>
      </c>
      <c r="H2734" t="s">
        <v>1297</v>
      </c>
      <c r="I2734" t="s">
        <v>78</v>
      </c>
      <c r="J2734" t="s">
        <v>135</v>
      </c>
      <c r="K2734" t="s">
        <v>22</v>
      </c>
      <c r="L2734" t="s">
        <v>136</v>
      </c>
      <c r="M2734" t="s">
        <v>10132</v>
      </c>
      <c r="N2734" t="s">
        <v>10133</v>
      </c>
      <c r="O2734">
        <v>1.2902777777777779</v>
      </c>
      <c r="P2734">
        <v>0</v>
      </c>
      <c r="Q2734">
        <v>33</v>
      </c>
      <c r="R2734">
        <v>0</v>
      </c>
      <c r="S2734">
        <v>0</v>
      </c>
      <c r="T2734">
        <v>0</v>
      </c>
      <c r="U2734">
        <v>22</v>
      </c>
      <c r="V2734">
        <v>0</v>
      </c>
      <c r="W2734">
        <v>0</v>
      </c>
      <c r="X2734">
        <v>0</v>
      </c>
      <c r="Y2734">
        <v>9.2400719999999996</v>
      </c>
      <c r="Z2734">
        <v>0</v>
      </c>
      <c r="AA2734">
        <v>0</v>
      </c>
      <c r="AB2734">
        <v>0</v>
      </c>
      <c r="AC2734">
        <v>8.7862860000000005</v>
      </c>
      <c r="AD2734">
        <v>0</v>
      </c>
      <c r="AE2734">
        <v>0</v>
      </c>
      <c r="AF2734">
        <v>18.02636</v>
      </c>
    </row>
    <row r="2735" spans="1:32" x14ac:dyDescent="0.3">
      <c r="A2735">
        <v>2787120</v>
      </c>
      <c r="B2735">
        <v>1</v>
      </c>
      <c r="C2735" t="s">
        <v>82</v>
      </c>
      <c r="D2735" t="s">
        <v>97</v>
      </c>
      <c r="E2735" t="s">
        <v>10134</v>
      </c>
      <c r="F2735" t="s">
        <v>10135</v>
      </c>
      <c r="G2735" t="s">
        <v>31546</v>
      </c>
      <c r="H2735" t="s">
        <v>1297</v>
      </c>
      <c r="I2735" t="s">
        <v>78</v>
      </c>
      <c r="J2735" t="s">
        <v>135</v>
      </c>
      <c r="K2735" t="s">
        <v>22</v>
      </c>
      <c r="L2735" t="s">
        <v>136</v>
      </c>
      <c r="M2735" t="s">
        <v>10136</v>
      </c>
      <c r="N2735" t="s">
        <v>10137</v>
      </c>
      <c r="O2735">
        <v>6.3466666666666667</v>
      </c>
      <c r="P2735">
        <v>0</v>
      </c>
      <c r="Q2735">
        <v>17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53.279345999999997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53.279345999999997</v>
      </c>
    </row>
    <row r="2736" spans="1:32" x14ac:dyDescent="0.3">
      <c r="A2736">
        <v>2787045</v>
      </c>
      <c r="B2736">
        <v>1</v>
      </c>
      <c r="C2736" t="s">
        <v>82</v>
      </c>
      <c r="D2736" t="s">
        <v>109</v>
      </c>
      <c r="E2736" t="s">
        <v>10138</v>
      </c>
      <c r="F2736" t="s">
        <v>10139</v>
      </c>
      <c r="G2736" t="s">
        <v>31548</v>
      </c>
      <c r="H2736" t="s">
        <v>333</v>
      </c>
      <c r="I2736" t="s">
        <v>78</v>
      </c>
      <c r="J2736" t="s">
        <v>135</v>
      </c>
      <c r="K2736" t="s">
        <v>22</v>
      </c>
      <c r="L2736" t="s">
        <v>136</v>
      </c>
      <c r="M2736" t="s">
        <v>10140</v>
      </c>
      <c r="N2736" t="s">
        <v>10141</v>
      </c>
      <c r="O2736">
        <v>2.4769444444444444</v>
      </c>
      <c r="P2736">
        <v>0</v>
      </c>
      <c r="Q2736">
        <v>2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0.30867919999999999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0.30867919999999999</v>
      </c>
    </row>
    <row r="2737" spans="1:32" x14ac:dyDescent="0.3">
      <c r="A2737">
        <v>2787042</v>
      </c>
      <c r="B2737">
        <v>1</v>
      </c>
      <c r="C2737" t="s">
        <v>82</v>
      </c>
      <c r="D2737" t="s">
        <v>99</v>
      </c>
      <c r="E2737" t="s">
        <v>10142</v>
      </c>
      <c r="F2737" t="s">
        <v>10143</v>
      </c>
      <c r="G2737" t="s">
        <v>31552</v>
      </c>
      <c r="H2737" t="s">
        <v>665</v>
      </c>
      <c r="I2737" t="s">
        <v>78</v>
      </c>
      <c r="J2737" t="s">
        <v>135</v>
      </c>
      <c r="K2737" t="s">
        <v>22</v>
      </c>
      <c r="L2737" t="s">
        <v>136</v>
      </c>
      <c r="M2737" t="s">
        <v>10144</v>
      </c>
      <c r="N2737" t="s">
        <v>10145</v>
      </c>
      <c r="O2737">
        <v>8.2858333333333327</v>
      </c>
      <c r="P2737">
        <v>0</v>
      </c>
      <c r="Q2737">
        <v>170</v>
      </c>
      <c r="R2737">
        <v>0</v>
      </c>
      <c r="S2737">
        <v>1</v>
      </c>
      <c r="T2737">
        <v>0</v>
      </c>
      <c r="U2737">
        <v>9</v>
      </c>
      <c r="V2737">
        <v>0</v>
      </c>
      <c r="W2737">
        <v>0</v>
      </c>
      <c r="X2737">
        <v>0</v>
      </c>
      <c r="Y2737">
        <v>337.58084000000002</v>
      </c>
      <c r="Z2737">
        <v>0</v>
      </c>
      <c r="AA2737">
        <v>0.54477489999999995</v>
      </c>
      <c r="AB2737">
        <v>0</v>
      </c>
      <c r="AC2737">
        <v>54.68047</v>
      </c>
      <c r="AD2737">
        <v>0</v>
      </c>
      <c r="AE2737">
        <v>0</v>
      </c>
      <c r="AF2737">
        <v>392.80610000000001</v>
      </c>
    </row>
    <row r="2738" spans="1:32" x14ac:dyDescent="0.3">
      <c r="A2738">
        <v>2786943</v>
      </c>
      <c r="B2738">
        <v>1</v>
      </c>
      <c r="C2738" t="s">
        <v>82</v>
      </c>
      <c r="D2738" t="s">
        <v>99</v>
      </c>
      <c r="E2738" t="s">
        <v>10146</v>
      </c>
      <c r="F2738" t="s">
        <v>10147</v>
      </c>
      <c r="G2738" t="s">
        <v>31552</v>
      </c>
      <c r="H2738" t="s">
        <v>665</v>
      </c>
      <c r="I2738" t="s">
        <v>78</v>
      </c>
      <c r="J2738" t="s">
        <v>135</v>
      </c>
      <c r="K2738" t="s">
        <v>22</v>
      </c>
      <c r="L2738" t="s">
        <v>136</v>
      </c>
      <c r="M2738" t="s">
        <v>10148</v>
      </c>
      <c r="N2738" t="s">
        <v>10149</v>
      </c>
      <c r="O2738">
        <v>0.76694444444444443</v>
      </c>
      <c r="P2738">
        <v>0</v>
      </c>
      <c r="Q2738">
        <v>116</v>
      </c>
      <c r="R2738">
        <v>0</v>
      </c>
      <c r="S2738">
        <v>2</v>
      </c>
      <c r="T2738">
        <v>0</v>
      </c>
      <c r="U2738">
        <v>9</v>
      </c>
      <c r="V2738">
        <v>0</v>
      </c>
      <c r="W2738">
        <v>1</v>
      </c>
      <c r="X2738">
        <v>0</v>
      </c>
      <c r="Y2738">
        <v>18.739273000000001</v>
      </c>
      <c r="Z2738">
        <v>0</v>
      </c>
      <c r="AA2738">
        <v>9.8043379999999992E-3</v>
      </c>
      <c r="AB2738">
        <v>0</v>
      </c>
      <c r="AC2738">
        <v>5.3372029999999997</v>
      </c>
      <c r="AD2738">
        <v>0</v>
      </c>
      <c r="AE2738">
        <v>24.039228000000001</v>
      </c>
      <c r="AF2738">
        <v>48.125506999999999</v>
      </c>
    </row>
    <row r="2739" spans="1:32" x14ac:dyDescent="0.3">
      <c r="A2739">
        <v>2786769</v>
      </c>
      <c r="B2739">
        <v>1</v>
      </c>
      <c r="C2739" t="s">
        <v>83</v>
      </c>
      <c r="D2739" t="s">
        <v>127</v>
      </c>
      <c r="E2739" t="s">
        <v>10150</v>
      </c>
      <c r="F2739" t="s">
        <v>10151</v>
      </c>
      <c r="G2739" t="s">
        <v>31546</v>
      </c>
      <c r="H2739" t="s">
        <v>223</v>
      </c>
      <c r="I2739" t="s">
        <v>78</v>
      </c>
      <c r="J2739" t="s">
        <v>135</v>
      </c>
      <c r="K2739" t="s">
        <v>22</v>
      </c>
      <c r="L2739" t="s">
        <v>136</v>
      </c>
      <c r="M2739" t="s">
        <v>10152</v>
      </c>
      <c r="N2739" t="s">
        <v>10153</v>
      </c>
      <c r="O2739">
        <v>0.81166666666666665</v>
      </c>
      <c r="P2739">
        <v>0</v>
      </c>
      <c r="Q2739">
        <v>11</v>
      </c>
      <c r="R2739">
        <v>0</v>
      </c>
      <c r="S2739">
        <v>0</v>
      </c>
      <c r="T2739">
        <v>0</v>
      </c>
      <c r="U2739">
        <v>2</v>
      </c>
      <c r="V2739">
        <v>0</v>
      </c>
      <c r="W2739">
        <v>0</v>
      </c>
      <c r="X2739">
        <v>0</v>
      </c>
      <c r="Y2739">
        <v>2.0708904000000001</v>
      </c>
      <c r="Z2739">
        <v>0</v>
      </c>
      <c r="AA2739">
        <v>0</v>
      </c>
      <c r="AB2739">
        <v>0</v>
      </c>
      <c r="AC2739">
        <v>0.40268579999999998</v>
      </c>
      <c r="AD2739">
        <v>0</v>
      </c>
      <c r="AE2739">
        <v>0</v>
      </c>
      <c r="AF2739">
        <v>2.4735763</v>
      </c>
    </row>
    <row r="2740" spans="1:32" x14ac:dyDescent="0.3">
      <c r="A2740">
        <v>2786016</v>
      </c>
      <c r="B2740">
        <v>1</v>
      </c>
      <c r="C2740" t="s">
        <v>82</v>
      </c>
      <c r="D2740" t="s">
        <v>112</v>
      </c>
      <c r="E2740" t="s">
        <v>10154</v>
      </c>
      <c r="F2740" t="s">
        <v>10155</v>
      </c>
      <c r="G2740" t="s">
        <v>31545</v>
      </c>
      <c r="H2740" t="s">
        <v>134</v>
      </c>
      <c r="I2740" t="s">
        <v>79</v>
      </c>
      <c r="J2740" t="s">
        <v>135</v>
      </c>
      <c r="K2740" t="s">
        <v>22</v>
      </c>
      <c r="L2740" t="s">
        <v>136</v>
      </c>
      <c r="M2740" t="s">
        <v>10156</v>
      </c>
      <c r="N2740" t="s">
        <v>10157</v>
      </c>
      <c r="O2740">
        <v>1.2516666666666667</v>
      </c>
      <c r="P2740">
        <v>2</v>
      </c>
      <c r="Q2740">
        <v>105</v>
      </c>
      <c r="R2740">
        <v>38</v>
      </c>
      <c r="S2740">
        <v>13</v>
      </c>
      <c r="T2740">
        <v>13</v>
      </c>
      <c r="U2740">
        <v>15</v>
      </c>
      <c r="V2740">
        <v>0</v>
      </c>
      <c r="W2740">
        <v>0</v>
      </c>
      <c r="X2740">
        <v>0.77520513999999996</v>
      </c>
      <c r="Y2740">
        <v>37.614060000000002</v>
      </c>
      <c r="Z2740">
        <v>92.709496000000001</v>
      </c>
      <c r="AA2740">
        <v>15.738293000000001</v>
      </c>
      <c r="AB2740">
        <v>66.154526000000004</v>
      </c>
      <c r="AC2740">
        <v>13.641965000000001</v>
      </c>
      <c r="AD2740">
        <v>0</v>
      </c>
      <c r="AE2740">
        <v>0</v>
      </c>
      <c r="AF2740">
        <v>226.63354000000001</v>
      </c>
    </row>
    <row r="2741" spans="1:32" x14ac:dyDescent="0.3">
      <c r="A2741">
        <v>2786799</v>
      </c>
      <c r="B2741">
        <v>1</v>
      </c>
      <c r="C2741" t="s">
        <v>83</v>
      </c>
      <c r="D2741" t="s">
        <v>130</v>
      </c>
      <c r="E2741" t="s">
        <v>10158</v>
      </c>
      <c r="F2741" t="s">
        <v>10159</v>
      </c>
      <c r="G2741" t="s">
        <v>31548</v>
      </c>
      <c r="H2741" t="s">
        <v>893</v>
      </c>
      <c r="I2741" t="s">
        <v>78</v>
      </c>
      <c r="J2741" t="s">
        <v>135</v>
      </c>
      <c r="K2741" t="s">
        <v>22</v>
      </c>
      <c r="L2741" t="s">
        <v>136</v>
      </c>
      <c r="M2741" t="s">
        <v>10160</v>
      </c>
      <c r="N2741" t="s">
        <v>10161</v>
      </c>
      <c r="O2741">
        <v>2.0652777777777778</v>
      </c>
      <c r="P2741">
        <v>0</v>
      </c>
      <c r="Q2741">
        <v>9</v>
      </c>
      <c r="R2741">
        <v>0</v>
      </c>
      <c r="S2741">
        <v>0</v>
      </c>
      <c r="T2741">
        <v>0</v>
      </c>
      <c r="U2741">
        <v>2</v>
      </c>
      <c r="V2741">
        <v>0</v>
      </c>
      <c r="W2741">
        <v>0</v>
      </c>
      <c r="X2741">
        <v>0</v>
      </c>
      <c r="Y2741">
        <v>3.0936663000000002</v>
      </c>
      <c r="Z2741">
        <v>0</v>
      </c>
      <c r="AA2741">
        <v>0</v>
      </c>
      <c r="AB2741">
        <v>0</v>
      </c>
      <c r="AC2741">
        <v>3.0520496000000001</v>
      </c>
      <c r="AD2741">
        <v>0</v>
      </c>
      <c r="AE2741">
        <v>0</v>
      </c>
      <c r="AF2741">
        <v>6.1457160000000002</v>
      </c>
    </row>
    <row r="2742" spans="1:32" x14ac:dyDescent="0.3">
      <c r="A2742">
        <v>2786800</v>
      </c>
      <c r="B2742">
        <v>1</v>
      </c>
      <c r="C2742" t="s">
        <v>82</v>
      </c>
      <c r="D2742" t="s">
        <v>106</v>
      </c>
      <c r="E2742" t="s">
        <v>10162</v>
      </c>
      <c r="F2742" t="s">
        <v>10163</v>
      </c>
      <c r="G2742" t="s">
        <v>31545</v>
      </c>
      <c r="H2742" t="s">
        <v>145</v>
      </c>
      <c r="I2742" t="s">
        <v>79</v>
      </c>
      <c r="J2742" t="s">
        <v>248</v>
      </c>
      <c r="K2742" t="s">
        <v>22</v>
      </c>
      <c r="L2742" t="s">
        <v>136</v>
      </c>
      <c r="M2742" t="s">
        <v>10164</v>
      </c>
      <c r="N2742" t="s">
        <v>10165</v>
      </c>
      <c r="O2742">
        <v>2.7777777777777779E-3</v>
      </c>
      <c r="P2742">
        <v>4</v>
      </c>
      <c r="Q2742">
        <v>11</v>
      </c>
      <c r="R2742">
        <v>6</v>
      </c>
      <c r="S2742">
        <v>4</v>
      </c>
      <c r="T2742">
        <v>28</v>
      </c>
      <c r="U2742">
        <v>131</v>
      </c>
      <c r="V2742">
        <v>13</v>
      </c>
      <c r="W2742">
        <v>22</v>
      </c>
      <c r="X2742">
        <v>3.5469748000000002E-2</v>
      </c>
      <c r="Y2742">
        <v>2.7079476000000002E-2</v>
      </c>
      <c r="Z2742">
        <v>1.9407753E-2</v>
      </c>
      <c r="AA2742">
        <v>4.5449384000000002E-2</v>
      </c>
      <c r="AB2742">
        <v>0.52235949999999998</v>
      </c>
      <c r="AC2742">
        <v>0.8209168</v>
      </c>
      <c r="AD2742">
        <v>1.7451577</v>
      </c>
      <c r="AE2742">
        <v>0.34331836999999998</v>
      </c>
      <c r="AF2742">
        <v>3.5591588000000001</v>
      </c>
    </row>
    <row r="2743" spans="1:32" x14ac:dyDescent="0.3">
      <c r="A2743">
        <v>2786761</v>
      </c>
      <c r="B2743">
        <v>1</v>
      </c>
      <c r="C2743" t="s">
        <v>82</v>
      </c>
      <c r="D2743" t="s">
        <v>101</v>
      </c>
      <c r="E2743" t="s">
        <v>10166</v>
      </c>
      <c r="F2743" t="s">
        <v>10167</v>
      </c>
      <c r="G2743" t="s">
        <v>31545</v>
      </c>
      <c r="H2743" t="s">
        <v>134</v>
      </c>
      <c r="I2743" t="s">
        <v>79</v>
      </c>
      <c r="J2743" t="s">
        <v>135</v>
      </c>
      <c r="K2743" t="s">
        <v>22</v>
      </c>
      <c r="L2743" t="s">
        <v>136</v>
      </c>
      <c r="M2743" t="s">
        <v>10168</v>
      </c>
      <c r="N2743" t="s">
        <v>10169</v>
      </c>
      <c r="O2743">
        <v>2.1572222222222224</v>
      </c>
      <c r="P2743">
        <v>102</v>
      </c>
      <c r="Q2743">
        <v>96</v>
      </c>
      <c r="R2743">
        <v>78</v>
      </c>
      <c r="S2743">
        <v>18</v>
      </c>
      <c r="T2743">
        <v>29</v>
      </c>
      <c r="U2743">
        <v>6</v>
      </c>
      <c r="V2743">
        <v>0</v>
      </c>
      <c r="W2743">
        <v>0</v>
      </c>
      <c r="X2743">
        <v>59.978450000000002</v>
      </c>
      <c r="Y2743">
        <v>53.964638000000001</v>
      </c>
      <c r="Z2743">
        <v>94.072204999999997</v>
      </c>
      <c r="AA2743">
        <v>14.628311999999999</v>
      </c>
      <c r="AB2743">
        <v>60.261519999999997</v>
      </c>
      <c r="AC2743">
        <v>35.180239999999998</v>
      </c>
      <c r="AD2743">
        <v>0</v>
      </c>
      <c r="AE2743">
        <v>0</v>
      </c>
      <c r="AF2743">
        <v>318.08535999999998</v>
      </c>
    </row>
    <row r="2744" spans="1:32" x14ac:dyDescent="0.3">
      <c r="A2744">
        <v>2786406</v>
      </c>
      <c r="B2744">
        <v>1</v>
      </c>
      <c r="C2744" t="s">
        <v>83</v>
      </c>
      <c r="D2744" t="s">
        <v>119</v>
      </c>
      <c r="E2744" t="s">
        <v>9320</v>
      </c>
      <c r="F2744" t="s">
        <v>9321</v>
      </c>
      <c r="G2744" t="s">
        <v>31545</v>
      </c>
      <c r="H2744" t="s">
        <v>134</v>
      </c>
      <c r="I2744" t="s">
        <v>79</v>
      </c>
      <c r="J2744" t="s">
        <v>135</v>
      </c>
      <c r="K2744" t="s">
        <v>22</v>
      </c>
      <c r="L2744" t="s">
        <v>136</v>
      </c>
      <c r="M2744" t="s">
        <v>10170</v>
      </c>
      <c r="N2744" t="s">
        <v>10171</v>
      </c>
      <c r="O2744">
        <v>0.37777777777777777</v>
      </c>
      <c r="P2744">
        <v>8</v>
      </c>
      <c r="Q2744">
        <v>4610</v>
      </c>
      <c r="R2744">
        <v>2</v>
      </c>
      <c r="S2744">
        <v>198</v>
      </c>
      <c r="T2744">
        <v>8</v>
      </c>
      <c r="U2744">
        <v>445</v>
      </c>
      <c r="V2744">
        <v>3</v>
      </c>
      <c r="W2744">
        <v>0</v>
      </c>
      <c r="X2744">
        <v>16.672882000000001</v>
      </c>
      <c r="Y2744">
        <v>156.42458999999999</v>
      </c>
      <c r="Z2744">
        <v>0.96961750000000002</v>
      </c>
      <c r="AA2744">
        <v>12.373135</v>
      </c>
      <c r="AB2744">
        <v>6.1900377000000004</v>
      </c>
      <c r="AC2744">
        <v>41.131725000000003</v>
      </c>
      <c r="AD2744">
        <v>16.458258000000001</v>
      </c>
      <c r="AE2744">
        <v>0</v>
      </c>
      <c r="AF2744">
        <v>250.22024999999999</v>
      </c>
    </row>
    <row r="2745" spans="1:32" x14ac:dyDescent="0.3">
      <c r="A2745">
        <v>2786430</v>
      </c>
      <c r="B2745">
        <v>1</v>
      </c>
      <c r="C2745" t="s">
        <v>83</v>
      </c>
      <c r="D2745" t="s">
        <v>122</v>
      </c>
      <c r="E2745" t="s">
        <v>10172</v>
      </c>
      <c r="F2745" t="s">
        <v>10173</v>
      </c>
      <c r="G2745" t="s">
        <v>31547</v>
      </c>
      <c r="H2745" t="s">
        <v>185</v>
      </c>
      <c r="I2745" t="s">
        <v>80</v>
      </c>
      <c r="J2745" t="s">
        <v>135</v>
      </c>
      <c r="K2745" t="s">
        <v>22</v>
      </c>
      <c r="L2745" t="s">
        <v>136</v>
      </c>
      <c r="M2745" t="s">
        <v>10174</v>
      </c>
      <c r="N2745" t="s">
        <v>10175</v>
      </c>
      <c r="O2745">
        <v>0.24916666666666668</v>
      </c>
      <c r="P2745">
        <v>36</v>
      </c>
      <c r="Q2745">
        <v>9217</v>
      </c>
      <c r="R2745">
        <v>18</v>
      </c>
      <c r="S2745">
        <v>698</v>
      </c>
      <c r="T2745">
        <v>25</v>
      </c>
      <c r="U2745">
        <v>1047</v>
      </c>
      <c r="V2745">
        <v>2</v>
      </c>
      <c r="W2745">
        <v>2</v>
      </c>
      <c r="X2745">
        <v>42.609139999999996</v>
      </c>
      <c r="Y2745">
        <v>327.06842</v>
      </c>
      <c r="Z2745">
        <v>10.268777</v>
      </c>
      <c r="AA2745">
        <v>20.872157999999999</v>
      </c>
      <c r="AB2745">
        <v>42.904175000000002</v>
      </c>
      <c r="AC2745">
        <v>120.617744</v>
      </c>
      <c r="AD2745">
        <v>61.591366000000001</v>
      </c>
      <c r="AE2745">
        <v>10.273401</v>
      </c>
      <c r="AF2745">
        <v>636.20514000000003</v>
      </c>
    </row>
    <row r="2746" spans="1:32" x14ac:dyDescent="0.3">
      <c r="A2746">
        <v>2786441</v>
      </c>
      <c r="B2746">
        <v>1</v>
      </c>
      <c r="C2746" t="s">
        <v>83</v>
      </c>
      <c r="D2746" t="s">
        <v>115</v>
      </c>
      <c r="E2746" t="s">
        <v>10176</v>
      </c>
      <c r="F2746" t="s">
        <v>10177</v>
      </c>
      <c r="G2746" t="s">
        <v>31545</v>
      </c>
      <c r="H2746" t="s">
        <v>134</v>
      </c>
      <c r="I2746" t="s">
        <v>79</v>
      </c>
      <c r="J2746" t="s">
        <v>135</v>
      </c>
      <c r="K2746" t="s">
        <v>22</v>
      </c>
      <c r="L2746" t="s">
        <v>136</v>
      </c>
      <c r="M2746" t="s">
        <v>10178</v>
      </c>
      <c r="N2746" t="s">
        <v>10179</v>
      </c>
      <c r="O2746">
        <v>1.6422222222222222</v>
      </c>
      <c r="P2746">
        <v>0</v>
      </c>
      <c r="Q2746">
        <v>9467</v>
      </c>
      <c r="R2746">
        <v>11</v>
      </c>
      <c r="S2746">
        <v>473</v>
      </c>
      <c r="T2746">
        <v>2</v>
      </c>
      <c r="U2746">
        <v>497</v>
      </c>
      <c r="V2746">
        <v>0</v>
      </c>
      <c r="W2746">
        <v>0</v>
      </c>
      <c r="X2746">
        <v>0</v>
      </c>
      <c r="Y2746">
        <v>2735.2712000000001</v>
      </c>
      <c r="Z2746">
        <v>16.083815000000001</v>
      </c>
      <c r="AA2746">
        <v>96.366950000000003</v>
      </c>
      <c r="AB2746">
        <v>37.201717000000002</v>
      </c>
      <c r="AC2746">
        <v>493.75835999999998</v>
      </c>
      <c r="AD2746">
        <v>0</v>
      </c>
      <c r="AE2746">
        <v>0</v>
      </c>
      <c r="AF2746">
        <v>3378.6821</v>
      </c>
    </row>
    <row r="2747" spans="1:32" x14ac:dyDescent="0.3">
      <c r="A2747">
        <v>2786258</v>
      </c>
      <c r="B2747">
        <v>1</v>
      </c>
      <c r="C2747" t="s">
        <v>83</v>
      </c>
      <c r="D2747" t="s">
        <v>129</v>
      </c>
      <c r="E2747" t="s">
        <v>10180</v>
      </c>
      <c r="F2747" t="s">
        <v>10181</v>
      </c>
      <c r="G2747" t="s">
        <v>31546</v>
      </c>
      <c r="H2747" t="s">
        <v>223</v>
      </c>
      <c r="I2747" t="s">
        <v>78</v>
      </c>
      <c r="J2747" t="s">
        <v>135</v>
      </c>
      <c r="K2747" t="s">
        <v>22</v>
      </c>
      <c r="L2747" t="s">
        <v>136</v>
      </c>
      <c r="M2747" t="s">
        <v>10182</v>
      </c>
      <c r="N2747" t="s">
        <v>10183</v>
      </c>
      <c r="O2747">
        <v>2.2180555555555554</v>
      </c>
      <c r="P2747">
        <v>0</v>
      </c>
      <c r="Q2747">
        <v>16</v>
      </c>
      <c r="R2747">
        <v>0</v>
      </c>
      <c r="S2747">
        <v>2</v>
      </c>
      <c r="T2747">
        <v>0</v>
      </c>
      <c r="U2747">
        <v>4</v>
      </c>
      <c r="V2747">
        <v>0</v>
      </c>
      <c r="W2747">
        <v>0</v>
      </c>
      <c r="X2747">
        <v>0</v>
      </c>
      <c r="Y2747">
        <v>3.9802019999999998</v>
      </c>
      <c r="Z2747">
        <v>0</v>
      </c>
      <c r="AA2747">
        <v>3.1607244E-2</v>
      </c>
      <c r="AB2747">
        <v>0</v>
      </c>
      <c r="AC2747">
        <v>0.17344599999999999</v>
      </c>
      <c r="AD2747">
        <v>0</v>
      </c>
      <c r="AE2747">
        <v>0</v>
      </c>
      <c r="AF2747">
        <v>4.1852549999999997</v>
      </c>
    </row>
    <row r="2748" spans="1:32" x14ac:dyDescent="0.3">
      <c r="A2748">
        <v>2786036</v>
      </c>
      <c r="B2748">
        <v>1</v>
      </c>
      <c r="C2748" t="s">
        <v>82</v>
      </c>
      <c r="D2748" t="s">
        <v>112</v>
      </c>
      <c r="E2748" t="s">
        <v>10184</v>
      </c>
      <c r="F2748" t="s">
        <v>10185</v>
      </c>
      <c r="G2748" t="s">
        <v>31546</v>
      </c>
      <c r="H2748" t="s">
        <v>223</v>
      </c>
      <c r="I2748" t="s">
        <v>78</v>
      </c>
      <c r="J2748" t="s">
        <v>135</v>
      </c>
      <c r="K2748" t="s">
        <v>22</v>
      </c>
      <c r="L2748" t="s">
        <v>136</v>
      </c>
      <c r="M2748" t="s">
        <v>10186</v>
      </c>
      <c r="N2748" t="s">
        <v>10187</v>
      </c>
      <c r="O2748">
        <v>4.8202777777777781</v>
      </c>
      <c r="P2748">
        <v>0</v>
      </c>
      <c r="Q2748">
        <v>62</v>
      </c>
      <c r="R2748">
        <v>0</v>
      </c>
      <c r="S2748">
        <v>4</v>
      </c>
      <c r="T2748">
        <v>0</v>
      </c>
      <c r="U2748">
        <v>8</v>
      </c>
      <c r="V2748">
        <v>0</v>
      </c>
      <c r="W2748">
        <v>0</v>
      </c>
      <c r="X2748">
        <v>0</v>
      </c>
      <c r="Y2748">
        <v>157.00355999999999</v>
      </c>
      <c r="Z2748">
        <v>0</v>
      </c>
      <c r="AA2748">
        <v>0.95674970000000004</v>
      </c>
      <c r="AB2748">
        <v>0</v>
      </c>
      <c r="AC2748">
        <v>20.857412</v>
      </c>
      <c r="AD2748">
        <v>0</v>
      </c>
      <c r="AE2748">
        <v>0</v>
      </c>
      <c r="AF2748">
        <v>178.81772000000001</v>
      </c>
    </row>
    <row r="2749" spans="1:32" x14ac:dyDescent="0.3">
      <c r="A2749">
        <v>2786039</v>
      </c>
      <c r="B2749">
        <v>1</v>
      </c>
      <c r="C2749" t="s">
        <v>82</v>
      </c>
      <c r="D2749" t="s">
        <v>94</v>
      </c>
      <c r="E2749" t="s">
        <v>10188</v>
      </c>
      <c r="F2749" t="s">
        <v>10189</v>
      </c>
      <c r="G2749" t="s">
        <v>31551</v>
      </c>
      <c r="H2749" t="s">
        <v>672</v>
      </c>
      <c r="I2749" t="s">
        <v>79</v>
      </c>
      <c r="J2749" t="s">
        <v>135</v>
      </c>
      <c r="K2749" t="s">
        <v>22</v>
      </c>
      <c r="L2749" t="s">
        <v>136</v>
      </c>
      <c r="M2749" t="s">
        <v>10190</v>
      </c>
      <c r="N2749" t="s">
        <v>10191</v>
      </c>
      <c r="O2749">
        <v>3.598611111111111</v>
      </c>
      <c r="P2749">
        <v>0</v>
      </c>
      <c r="Q2749">
        <v>122</v>
      </c>
      <c r="R2749">
        <v>0</v>
      </c>
      <c r="S2749">
        <v>0</v>
      </c>
      <c r="T2749">
        <v>0</v>
      </c>
      <c r="U2749">
        <v>6</v>
      </c>
      <c r="V2749">
        <v>0</v>
      </c>
      <c r="W2749">
        <v>0</v>
      </c>
      <c r="X2749">
        <v>0</v>
      </c>
      <c r="Y2749">
        <v>38.010002</v>
      </c>
      <c r="Z2749">
        <v>0</v>
      </c>
      <c r="AA2749">
        <v>0</v>
      </c>
      <c r="AB2749">
        <v>0</v>
      </c>
      <c r="AC2749">
        <v>12.101974</v>
      </c>
      <c r="AD2749">
        <v>0</v>
      </c>
      <c r="AE2749">
        <v>0</v>
      </c>
      <c r="AF2749">
        <v>50.111977000000003</v>
      </c>
    </row>
    <row r="2750" spans="1:32" x14ac:dyDescent="0.3">
      <c r="A2750">
        <v>2786020</v>
      </c>
      <c r="B2750">
        <v>1</v>
      </c>
      <c r="C2750" t="s">
        <v>82</v>
      </c>
      <c r="D2750" t="s">
        <v>111</v>
      </c>
      <c r="E2750" t="s">
        <v>10192</v>
      </c>
      <c r="F2750" t="s">
        <v>10193</v>
      </c>
      <c r="G2750" t="s">
        <v>31545</v>
      </c>
      <c r="H2750" t="s">
        <v>134</v>
      </c>
      <c r="I2750" t="s">
        <v>79</v>
      </c>
      <c r="J2750" t="s">
        <v>135</v>
      </c>
      <c r="K2750" t="s">
        <v>22</v>
      </c>
      <c r="L2750" t="s">
        <v>136</v>
      </c>
      <c r="M2750" t="s">
        <v>10194</v>
      </c>
      <c r="N2750" t="s">
        <v>10195</v>
      </c>
      <c r="O2750">
        <v>1.3586111111111112</v>
      </c>
      <c r="P2750">
        <v>0</v>
      </c>
      <c r="Q2750">
        <v>31</v>
      </c>
      <c r="R2750">
        <v>14</v>
      </c>
      <c r="S2750">
        <v>47</v>
      </c>
      <c r="T2750">
        <v>12</v>
      </c>
      <c r="U2750">
        <v>21</v>
      </c>
      <c r="V2750">
        <v>2</v>
      </c>
      <c r="W2750">
        <v>0</v>
      </c>
      <c r="X2750">
        <v>0</v>
      </c>
      <c r="Y2750">
        <v>19.80003</v>
      </c>
      <c r="Z2750">
        <v>25.223465000000001</v>
      </c>
      <c r="AA2750">
        <v>61.273055999999997</v>
      </c>
      <c r="AB2750">
        <v>76.001549999999995</v>
      </c>
      <c r="AC2750">
        <v>50.120316000000003</v>
      </c>
      <c r="AD2750">
        <v>126.22085</v>
      </c>
      <c r="AE2750">
        <v>0</v>
      </c>
      <c r="AF2750">
        <v>358.63925</v>
      </c>
    </row>
    <row r="2751" spans="1:32" x14ac:dyDescent="0.3">
      <c r="A2751">
        <v>2785867</v>
      </c>
      <c r="B2751">
        <v>1</v>
      </c>
      <c r="C2751" t="s">
        <v>82</v>
      </c>
      <c r="D2751" t="s">
        <v>105</v>
      </c>
      <c r="E2751" t="s">
        <v>10196</v>
      </c>
      <c r="F2751" t="s">
        <v>10197</v>
      </c>
      <c r="G2751" t="s">
        <v>31546</v>
      </c>
      <c r="H2751" t="s">
        <v>223</v>
      </c>
      <c r="I2751" t="s">
        <v>78</v>
      </c>
      <c r="J2751" t="s">
        <v>135</v>
      </c>
      <c r="K2751" t="s">
        <v>22</v>
      </c>
      <c r="L2751" t="s">
        <v>136</v>
      </c>
      <c r="M2751" t="s">
        <v>10198</v>
      </c>
      <c r="N2751" t="s">
        <v>10199</v>
      </c>
      <c r="O2751">
        <v>3.2688888888888887</v>
      </c>
      <c r="P2751">
        <v>0</v>
      </c>
      <c r="Q2751">
        <v>13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24.096496999999999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24.096496999999999</v>
      </c>
    </row>
    <row r="2752" spans="1:32" x14ac:dyDescent="0.3">
      <c r="A2752">
        <v>2785870</v>
      </c>
      <c r="B2752">
        <v>1</v>
      </c>
      <c r="C2752" t="s">
        <v>82</v>
      </c>
      <c r="D2752" t="s">
        <v>106</v>
      </c>
      <c r="E2752" t="s">
        <v>10200</v>
      </c>
      <c r="F2752" t="s">
        <v>10201</v>
      </c>
      <c r="G2752" t="s">
        <v>31551</v>
      </c>
      <c r="H2752" t="s">
        <v>672</v>
      </c>
      <c r="I2752" t="s">
        <v>79</v>
      </c>
      <c r="J2752" t="s">
        <v>135</v>
      </c>
      <c r="K2752" t="s">
        <v>22</v>
      </c>
      <c r="L2752" t="s">
        <v>136</v>
      </c>
      <c r="M2752" t="s">
        <v>10202</v>
      </c>
      <c r="N2752" t="s">
        <v>10203</v>
      </c>
      <c r="O2752">
        <v>9.9858333333333338</v>
      </c>
      <c r="P2752">
        <v>2</v>
      </c>
      <c r="Q2752">
        <v>0</v>
      </c>
      <c r="R2752">
        <v>4</v>
      </c>
      <c r="S2752">
        <v>0</v>
      </c>
      <c r="T2752">
        <v>4</v>
      </c>
      <c r="U2752">
        <v>0</v>
      </c>
      <c r="V2752">
        <v>0</v>
      </c>
      <c r="W2752">
        <v>0</v>
      </c>
      <c r="X2752">
        <v>4.934221</v>
      </c>
      <c r="Y2752">
        <v>0</v>
      </c>
      <c r="Z2752">
        <v>29.121317000000001</v>
      </c>
      <c r="AA2752">
        <v>0</v>
      </c>
      <c r="AB2752">
        <v>158.34018</v>
      </c>
      <c r="AC2752">
        <v>0</v>
      </c>
      <c r="AD2752">
        <v>0</v>
      </c>
      <c r="AE2752">
        <v>0</v>
      </c>
      <c r="AF2752">
        <v>192.39572000000001</v>
      </c>
    </row>
    <row r="2753" spans="1:32" x14ac:dyDescent="0.3">
      <c r="A2753">
        <v>2785585</v>
      </c>
      <c r="B2753">
        <v>2</v>
      </c>
      <c r="C2753" t="s">
        <v>82</v>
      </c>
      <c r="D2753" t="s">
        <v>100</v>
      </c>
      <c r="E2753" t="s">
        <v>10204</v>
      </c>
      <c r="F2753" t="s">
        <v>10205</v>
      </c>
      <c r="G2753" t="s">
        <v>31552</v>
      </c>
      <c r="H2753" t="s">
        <v>163</v>
      </c>
      <c r="I2753" t="s">
        <v>78</v>
      </c>
      <c r="J2753" t="s">
        <v>135</v>
      </c>
      <c r="K2753" t="s">
        <v>22</v>
      </c>
      <c r="L2753" t="s">
        <v>136</v>
      </c>
      <c r="M2753" t="s">
        <v>10206</v>
      </c>
      <c r="N2753" t="s">
        <v>10207</v>
      </c>
      <c r="O2753">
        <v>2.1816666666666666</v>
      </c>
      <c r="P2753">
        <v>0</v>
      </c>
      <c r="Q2753">
        <v>438</v>
      </c>
      <c r="R2753">
        <v>0</v>
      </c>
      <c r="S2753">
        <v>0</v>
      </c>
      <c r="T2753">
        <v>0</v>
      </c>
      <c r="U2753">
        <v>13</v>
      </c>
      <c r="V2753">
        <v>0</v>
      </c>
      <c r="W2753">
        <v>0</v>
      </c>
      <c r="X2753">
        <v>0</v>
      </c>
      <c r="Y2753">
        <v>342.49880000000002</v>
      </c>
      <c r="Z2753">
        <v>0</v>
      </c>
      <c r="AA2753">
        <v>0</v>
      </c>
      <c r="AB2753">
        <v>0</v>
      </c>
      <c r="AC2753">
        <v>10.596012</v>
      </c>
      <c r="AD2753">
        <v>0</v>
      </c>
      <c r="AE2753">
        <v>0</v>
      </c>
      <c r="AF2753">
        <v>353.09482000000003</v>
      </c>
    </row>
    <row r="2754" spans="1:32" x14ac:dyDescent="0.3">
      <c r="A2754">
        <v>2785784</v>
      </c>
      <c r="B2754">
        <v>1</v>
      </c>
      <c r="C2754" t="s">
        <v>82</v>
      </c>
      <c r="D2754" t="s">
        <v>109</v>
      </c>
      <c r="E2754" t="s">
        <v>10208</v>
      </c>
      <c r="F2754" t="s">
        <v>10209</v>
      </c>
      <c r="G2754" t="s">
        <v>31546</v>
      </c>
      <c r="H2754" t="s">
        <v>1297</v>
      </c>
      <c r="I2754" t="s">
        <v>78</v>
      </c>
      <c r="J2754" t="s">
        <v>135</v>
      </c>
      <c r="K2754" t="s">
        <v>22</v>
      </c>
      <c r="L2754" t="s">
        <v>136</v>
      </c>
      <c r="M2754" t="s">
        <v>10210</v>
      </c>
      <c r="N2754" t="s">
        <v>10211</v>
      </c>
      <c r="O2754">
        <v>5.6422222222222222</v>
      </c>
      <c r="P2754">
        <v>0</v>
      </c>
      <c r="Q2754">
        <v>79</v>
      </c>
      <c r="R2754">
        <v>0</v>
      </c>
      <c r="S2754">
        <v>0</v>
      </c>
      <c r="T2754">
        <v>0</v>
      </c>
      <c r="U2754">
        <v>2</v>
      </c>
      <c r="V2754">
        <v>0</v>
      </c>
      <c r="W2754">
        <v>0</v>
      </c>
      <c r="X2754">
        <v>0</v>
      </c>
      <c r="Y2754">
        <v>50.460681999999998</v>
      </c>
      <c r="Z2754">
        <v>0</v>
      </c>
      <c r="AA2754">
        <v>0</v>
      </c>
      <c r="AB2754">
        <v>0</v>
      </c>
      <c r="AC2754">
        <v>1.1304113</v>
      </c>
      <c r="AD2754">
        <v>0</v>
      </c>
      <c r="AE2754">
        <v>0</v>
      </c>
      <c r="AF2754">
        <v>51.591090000000001</v>
      </c>
    </row>
    <row r="2755" spans="1:32" x14ac:dyDescent="0.3">
      <c r="A2755">
        <v>2800184</v>
      </c>
      <c r="B2755">
        <v>1</v>
      </c>
      <c r="C2755" t="s">
        <v>82</v>
      </c>
      <c r="D2755" t="s">
        <v>113</v>
      </c>
      <c r="E2755" t="s">
        <v>10212</v>
      </c>
      <c r="F2755" t="s">
        <v>10213</v>
      </c>
      <c r="G2755" t="s">
        <v>31550</v>
      </c>
      <c r="H2755" t="s">
        <v>1432</v>
      </c>
      <c r="I2755" t="s">
        <v>78</v>
      </c>
      <c r="J2755" t="s">
        <v>135</v>
      </c>
      <c r="K2755" t="s">
        <v>22</v>
      </c>
      <c r="L2755" t="s">
        <v>136</v>
      </c>
      <c r="M2755" t="s">
        <v>10214</v>
      </c>
      <c r="N2755" t="s">
        <v>10215</v>
      </c>
      <c r="O2755">
        <v>1.7619444444444445</v>
      </c>
      <c r="P2755">
        <v>0</v>
      </c>
      <c r="Q2755">
        <v>25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10.43792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10.43792</v>
      </c>
    </row>
    <row r="2756" spans="1:32" x14ac:dyDescent="0.3">
      <c r="A2756">
        <v>2800039</v>
      </c>
      <c r="B2756">
        <v>1</v>
      </c>
      <c r="C2756" t="s">
        <v>83</v>
      </c>
      <c r="D2756" t="s">
        <v>127</v>
      </c>
      <c r="E2756" t="s">
        <v>10216</v>
      </c>
      <c r="F2756" t="s">
        <v>10217</v>
      </c>
      <c r="G2756" t="s">
        <v>31548</v>
      </c>
      <c r="H2756" t="s">
        <v>893</v>
      </c>
      <c r="I2756" t="s">
        <v>78</v>
      </c>
      <c r="J2756" t="s">
        <v>135</v>
      </c>
      <c r="K2756" t="s">
        <v>22</v>
      </c>
      <c r="L2756" t="s">
        <v>136</v>
      </c>
      <c r="M2756" t="s">
        <v>10218</v>
      </c>
      <c r="N2756" t="s">
        <v>10219</v>
      </c>
      <c r="O2756">
        <v>2.0947222222222224</v>
      </c>
      <c r="P2756">
        <v>0</v>
      </c>
      <c r="Q2756">
        <v>2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1.7001913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1.7001913</v>
      </c>
    </row>
    <row r="2757" spans="1:32" x14ac:dyDescent="0.3">
      <c r="A2757">
        <v>2800038</v>
      </c>
      <c r="B2757">
        <v>1</v>
      </c>
      <c r="C2757" t="s">
        <v>82</v>
      </c>
      <c r="D2757" t="s">
        <v>109</v>
      </c>
      <c r="E2757" t="s">
        <v>10220</v>
      </c>
      <c r="F2757" t="s">
        <v>10221</v>
      </c>
      <c r="G2757" t="s">
        <v>31551</v>
      </c>
      <c r="H2757" t="s">
        <v>134</v>
      </c>
      <c r="I2757" t="s">
        <v>79</v>
      </c>
      <c r="J2757" t="s">
        <v>135</v>
      </c>
      <c r="K2757" t="s">
        <v>22</v>
      </c>
      <c r="L2757" t="s">
        <v>136</v>
      </c>
      <c r="M2757" t="s">
        <v>10222</v>
      </c>
      <c r="N2757" t="s">
        <v>10223</v>
      </c>
      <c r="O2757">
        <v>0.44166666666666665</v>
      </c>
      <c r="P2757">
        <v>1</v>
      </c>
      <c r="Q2757">
        <v>675</v>
      </c>
      <c r="R2757">
        <v>0</v>
      </c>
      <c r="S2757">
        <v>2</v>
      </c>
      <c r="T2757">
        <v>0</v>
      </c>
      <c r="U2757">
        <v>37</v>
      </c>
      <c r="V2757">
        <v>0</v>
      </c>
      <c r="W2757">
        <v>0</v>
      </c>
      <c r="X2757">
        <v>1.7458829</v>
      </c>
      <c r="Y2757">
        <v>39.386333</v>
      </c>
      <c r="Z2757">
        <v>0</v>
      </c>
      <c r="AA2757">
        <v>0.17226443</v>
      </c>
      <c r="AB2757">
        <v>0</v>
      </c>
      <c r="AC2757">
        <v>11.256596</v>
      </c>
      <c r="AD2757">
        <v>0</v>
      </c>
      <c r="AE2757">
        <v>0</v>
      </c>
      <c r="AF2757">
        <v>52.561076999999997</v>
      </c>
    </row>
    <row r="2758" spans="1:32" x14ac:dyDescent="0.3">
      <c r="A2758">
        <v>2799858</v>
      </c>
      <c r="B2758">
        <v>1</v>
      </c>
      <c r="C2758" t="s">
        <v>82</v>
      </c>
      <c r="D2758" t="s">
        <v>106</v>
      </c>
      <c r="E2758" t="s">
        <v>10224</v>
      </c>
      <c r="F2758" t="s">
        <v>10225</v>
      </c>
      <c r="G2758" t="s">
        <v>31548</v>
      </c>
      <c r="H2758" t="s">
        <v>893</v>
      </c>
      <c r="I2758" t="s">
        <v>78</v>
      </c>
      <c r="J2758" t="s">
        <v>135</v>
      </c>
      <c r="K2758" t="s">
        <v>22</v>
      </c>
      <c r="L2758" t="s">
        <v>136</v>
      </c>
      <c r="M2758" t="s">
        <v>10226</v>
      </c>
      <c r="N2758" t="s">
        <v>10227</v>
      </c>
      <c r="O2758">
        <v>5.411944444444444</v>
      </c>
      <c r="P2758">
        <v>0</v>
      </c>
      <c r="Q2758">
        <v>2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1.9282508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1.9282508</v>
      </c>
    </row>
    <row r="2759" spans="1:32" x14ac:dyDescent="0.3">
      <c r="A2759">
        <v>2799864</v>
      </c>
      <c r="B2759">
        <v>1</v>
      </c>
      <c r="C2759" t="s">
        <v>82</v>
      </c>
      <c r="D2759" t="s">
        <v>84</v>
      </c>
      <c r="E2759" t="s">
        <v>2179</v>
      </c>
      <c r="F2759" t="s">
        <v>604</v>
      </c>
      <c r="G2759" t="s">
        <v>31552</v>
      </c>
      <c r="H2759" t="s">
        <v>665</v>
      </c>
      <c r="I2759" t="s">
        <v>78</v>
      </c>
      <c r="J2759" t="s">
        <v>135</v>
      </c>
      <c r="K2759" t="s">
        <v>22</v>
      </c>
      <c r="L2759" t="s">
        <v>136</v>
      </c>
      <c r="M2759" t="s">
        <v>10228</v>
      </c>
      <c r="N2759" t="s">
        <v>10229</v>
      </c>
      <c r="O2759">
        <v>1.6458333333333333</v>
      </c>
      <c r="P2759">
        <v>0</v>
      </c>
      <c r="Q2759">
        <v>120</v>
      </c>
      <c r="R2759">
        <v>0</v>
      </c>
      <c r="S2759">
        <v>3</v>
      </c>
      <c r="T2759">
        <v>0</v>
      </c>
      <c r="U2759">
        <v>7</v>
      </c>
      <c r="V2759">
        <v>0</v>
      </c>
      <c r="W2759">
        <v>0</v>
      </c>
      <c r="X2759">
        <v>0</v>
      </c>
      <c r="Y2759">
        <v>27.619817999999999</v>
      </c>
      <c r="Z2759">
        <v>0</v>
      </c>
      <c r="AA2759">
        <v>1.0446499E-2</v>
      </c>
      <c r="AB2759">
        <v>0</v>
      </c>
      <c r="AC2759">
        <v>1.6057359</v>
      </c>
      <c r="AD2759">
        <v>0</v>
      </c>
      <c r="AE2759">
        <v>0</v>
      </c>
      <c r="AF2759">
        <v>29.236000000000001</v>
      </c>
    </row>
    <row r="2760" spans="1:32" x14ac:dyDescent="0.3">
      <c r="A2760">
        <v>2799594</v>
      </c>
      <c r="B2760">
        <v>1</v>
      </c>
      <c r="C2760" t="s">
        <v>82</v>
      </c>
      <c r="D2760" t="s">
        <v>91</v>
      </c>
      <c r="E2760" t="s">
        <v>10230</v>
      </c>
      <c r="F2760" t="s">
        <v>10231</v>
      </c>
      <c r="G2760" t="s">
        <v>31546</v>
      </c>
      <c r="H2760" t="s">
        <v>223</v>
      </c>
      <c r="I2760" t="s">
        <v>78</v>
      </c>
      <c r="J2760" t="s">
        <v>135</v>
      </c>
      <c r="K2760" t="s">
        <v>22</v>
      </c>
      <c r="L2760" t="s">
        <v>136</v>
      </c>
      <c r="M2760" t="s">
        <v>10232</v>
      </c>
      <c r="N2760" t="s">
        <v>10233</v>
      </c>
      <c r="O2760">
        <v>1.2827777777777778</v>
      </c>
      <c r="P2760">
        <v>0</v>
      </c>
      <c r="Q2760">
        <v>5</v>
      </c>
      <c r="R2760">
        <v>0</v>
      </c>
      <c r="S2760">
        <v>12</v>
      </c>
      <c r="T2760">
        <v>0</v>
      </c>
      <c r="U2760">
        <v>5</v>
      </c>
      <c r="V2760">
        <v>0</v>
      </c>
      <c r="W2760">
        <v>0</v>
      </c>
      <c r="X2760">
        <v>0</v>
      </c>
      <c r="Y2760">
        <v>3.274378</v>
      </c>
      <c r="Z2760">
        <v>0</v>
      </c>
      <c r="AA2760">
        <v>4.7029814999999999</v>
      </c>
      <c r="AB2760">
        <v>0</v>
      </c>
      <c r="AC2760">
        <v>2.9980476</v>
      </c>
      <c r="AD2760">
        <v>0</v>
      </c>
      <c r="AE2760">
        <v>0</v>
      </c>
      <c r="AF2760">
        <v>10.975407000000001</v>
      </c>
    </row>
    <row r="2761" spans="1:32" x14ac:dyDescent="0.3">
      <c r="A2761">
        <v>2799388</v>
      </c>
      <c r="B2761">
        <v>1</v>
      </c>
      <c r="C2761" t="s">
        <v>82</v>
      </c>
      <c r="D2761" t="s">
        <v>106</v>
      </c>
      <c r="E2761" t="s">
        <v>2886</v>
      </c>
      <c r="F2761" t="s">
        <v>2887</v>
      </c>
      <c r="G2761" t="s">
        <v>31545</v>
      </c>
      <c r="H2761" t="s">
        <v>134</v>
      </c>
      <c r="I2761" t="s">
        <v>79</v>
      </c>
      <c r="J2761" t="s">
        <v>135</v>
      </c>
      <c r="K2761" t="s">
        <v>22</v>
      </c>
      <c r="L2761" t="s">
        <v>136</v>
      </c>
      <c r="M2761" t="s">
        <v>10234</v>
      </c>
      <c r="N2761" t="s">
        <v>10235</v>
      </c>
      <c r="O2761">
        <v>0.25972222222222224</v>
      </c>
      <c r="P2761">
        <v>2</v>
      </c>
      <c r="Q2761">
        <v>501</v>
      </c>
      <c r="R2761">
        <v>10</v>
      </c>
      <c r="S2761">
        <v>18</v>
      </c>
      <c r="T2761">
        <v>46</v>
      </c>
      <c r="U2761">
        <v>66</v>
      </c>
      <c r="V2761">
        <v>8</v>
      </c>
      <c r="W2761">
        <v>0</v>
      </c>
      <c r="X2761">
        <v>8.7735764999999993E-2</v>
      </c>
      <c r="Y2761">
        <v>35.931519999999999</v>
      </c>
      <c r="Z2761">
        <v>2.6795372999999998</v>
      </c>
      <c r="AA2761">
        <v>1.4464028</v>
      </c>
      <c r="AB2761">
        <v>98.597014999999999</v>
      </c>
      <c r="AC2761">
        <v>8.1426735000000008</v>
      </c>
      <c r="AD2761">
        <v>93.705330000000004</v>
      </c>
      <c r="AE2761">
        <v>0</v>
      </c>
      <c r="AF2761">
        <v>240.59021000000001</v>
      </c>
    </row>
    <row r="2762" spans="1:32" x14ac:dyDescent="0.3">
      <c r="A2762">
        <v>2799379</v>
      </c>
      <c r="B2762">
        <v>1</v>
      </c>
      <c r="C2762" t="s">
        <v>82</v>
      </c>
      <c r="D2762" t="s">
        <v>90</v>
      </c>
      <c r="E2762" t="s">
        <v>10236</v>
      </c>
      <c r="F2762" t="s">
        <v>10237</v>
      </c>
      <c r="G2762" t="s">
        <v>31551</v>
      </c>
      <c r="H2762" t="s">
        <v>3730</v>
      </c>
      <c r="I2762" t="s">
        <v>79</v>
      </c>
      <c r="J2762" t="s">
        <v>135</v>
      </c>
      <c r="K2762" t="s">
        <v>22</v>
      </c>
      <c r="L2762" t="s">
        <v>186</v>
      </c>
      <c r="M2762" t="s">
        <v>10238</v>
      </c>
      <c r="N2762" t="s">
        <v>10239</v>
      </c>
      <c r="O2762">
        <v>3.7916666666666665</v>
      </c>
      <c r="P2762">
        <v>1</v>
      </c>
      <c r="Q2762">
        <v>817</v>
      </c>
      <c r="R2762">
        <v>0</v>
      </c>
      <c r="S2762">
        <v>7</v>
      </c>
      <c r="T2762">
        <v>9</v>
      </c>
      <c r="U2762">
        <v>48</v>
      </c>
      <c r="V2762">
        <v>3</v>
      </c>
      <c r="W2762">
        <v>1</v>
      </c>
      <c r="X2762">
        <v>33.032339999999998</v>
      </c>
      <c r="Y2762">
        <v>962.94439999999997</v>
      </c>
      <c r="Z2762">
        <v>0</v>
      </c>
      <c r="AA2762">
        <v>44.48892</v>
      </c>
      <c r="AB2762">
        <v>222.1344</v>
      </c>
      <c r="AC2762">
        <v>176.32637</v>
      </c>
      <c r="AD2762">
        <v>74.988240000000005</v>
      </c>
      <c r="AE2762">
        <v>11.734114999999999</v>
      </c>
      <c r="AF2762">
        <v>1525.6487999999999</v>
      </c>
    </row>
    <row r="2763" spans="1:32" x14ac:dyDescent="0.3">
      <c r="A2763">
        <v>2799384</v>
      </c>
      <c r="B2763">
        <v>1</v>
      </c>
      <c r="C2763" t="s">
        <v>83</v>
      </c>
      <c r="D2763" t="s">
        <v>126</v>
      </c>
      <c r="E2763" t="s">
        <v>2692</v>
      </c>
      <c r="F2763" t="s">
        <v>2693</v>
      </c>
      <c r="G2763" t="s">
        <v>31545</v>
      </c>
      <c r="H2763" t="s">
        <v>134</v>
      </c>
      <c r="I2763" t="s">
        <v>79</v>
      </c>
      <c r="J2763" t="s">
        <v>135</v>
      </c>
      <c r="K2763" t="s">
        <v>22</v>
      </c>
      <c r="L2763" t="s">
        <v>136</v>
      </c>
      <c r="M2763" t="s">
        <v>10240</v>
      </c>
      <c r="N2763" t="s">
        <v>10241</v>
      </c>
      <c r="O2763">
        <v>0.33361111111111114</v>
      </c>
      <c r="P2763">
        <v>8</v>
      </c>
      <c r="Q2763">
        <v>1333</v>
      </c>
      <c r="R2763">
        <v>4</v>
      </c>
      <c r="S2763">
        <v>122</v>
      </c>
      <c r="T2763">
        <v>5</v>
      </c>
      <c r="U2763">
        <v>96</v>
      </c>
      <c r="V2763">
        <v>0</v>
      </c>
      <c r="W2763">
        <v>0</v>
      </c>
      <c r="X2763">
        <v>6.6456210000000002</v>
      </c>
      <c r="Y2763">
        <v>40.360700000000001</v>
      </c>
      <c r="Z2763">
        <v>1.4727311999999999</v>
      </c>
      <c r="AA2763">
        <v>4.7616104999999997</v>
      </c>
      <c r="AB2763">
        <v>4.591151</v>
      </c>
      <c r="AC2763">
        <v>5.9771619999999999</v>
      </c>
      <c r="AD2763">
        <v>0</v>
      </c>
      <c r="AE2763">
        <v>0</v>
      </c>
      <c r="AF2763">
        <v>63.808974999999997</v>
      </c>
    </row>
    <row r="2764" spans="1:32" x14ac:dyDescent="0.3">
      <c r="A2764">
        <v>2799392</v>
      </c>
      <c r="B2764">
        <v>1</v>
      </c>
      <c r="C2764" t="s">
        <v>82</v>
      </c>
      <c r="D2764" t="s">
        <v>86</v>
      </c>
      <c r="E2764" t="s">
        <v>10242</v>
      </c>
      <c r="F2764" t="s">
        <v>10243</v>
      </c>
      <c r="G2764" t="s">
        <v>31549</v>
      </c>
      <c r="H2764" t="s">
        <v>134</v>
      </c>
      <c r="I2764" t="s">
        <v>79</v>
      </c>
      <c r="J2764" t="s">
        <v>135</v>
      </c>
      <c r="K2764" t="s">
        <v>22</v>
      </c>
      <c r="L2764" t="s">
        <v>136</v>
      </c>
      <c r="M2764" t="s">
        <v>10244</v>
      </c>
      <c r="N2764" t="s">
        <v>10245</v>
      </c>
      <c r="O2764">
        <v>1.4336111111111112</v>
      </c>
      <c r="P2764">
        <v>0</v>
      </c>
      <c r="Q2764">
        <v>788</v>
      </c>
      <c r="R2764">
        <v>6</v>
      </c>
      <c r="S2764">
        <v>353</v>
      </c>
      <c r="T2764">
        <v>2</v>
      </c>
      <c r="U2764">
        <v>215</v>
      </c>
      <c r="V2764">
        <v>1</v>
      </c>
      <c r="W2764">
        <v>0</v>
      </c>
      <c r="X2764">
        <v>0</v>
      </c>
      <c r="Y2764">
        <v>231.96967000000001</v>
      </c>
      <c r="Z2764">
        <v>9.8764149999999997</v>
      </c>
      <c r="AA2764">
        <v>134.08856</v>
      </c>
      <c r="AB2764">
        <v>18.312529000000001</v>
      </c>
      <c r="AC2764">
        <v>97.312659999999994</v>
      </c>
      <c r="AD2764">
        <v>61.816932999999999</v>
      </c>
      <c r="AE2764">
        <v>0</v>
      </c>
      <c r="AF2764">
        <v>553.3768</v>
      </c>
    </row>
    <row r="2765" spans="1:32" x14ac:dyDescent="0.3">
      <c r="A2765">
        <v>2799398</v>
      </c>
      <c r="B2765">
        <v>1</v>
      </c>
      <c r="C2765" t="s">
        <v>83</v>
      </c>
      <c r="D2765" t="s">
        <v>127</v>
      </c>
      <c r="E2765" t="s">
        <v>2036</v>
      </c>
      <c r="F2765" t="s">
        <v>2037</v>
      </c>
      <c r="G2765" t="s">
        <v>31545</v>
      </c>
      <c r="H2765" t="s">
        <v>185</v>
      </c>
      <c r="I2765" t="s">
        <v>79</v>
      </c>
      <c r="J2765" t="s">
        <v>135</v>
      </c>
      <c r="K2765" t="s">
        <v>22</v>
      </c>
      <c r="L2765" t="s">
        <v>186</v>
      </c>
      <c r="M2765" t="s">
        <v>10246</v>
      </c>
      <c r="N2765" t="s">
        <v>10247</v>
      </c>
      <c r="O2765">
        <v>0.49222305555555551</v>
      </c>
      <c r="P2765">
        <v>2</v>
      </c>
      <c r="Q2765">
        <v>6061</v>
      </c>
      <c r="R2765">
        <v>1</v>
      </c>
      <c r="S2765">
        <v>14</v>
      </c>
      <c r="T2765">
        <v>19</v>
      </c>
      <c r="U2765">
        <v>1120</v>
      </c>
      <c r="V2765">
        <v>8</v>
      </c>
      <c r="W2765">
        <v>0</v>
      </c>
      <c r="X2765">
        <v>89.598780000000005</v>
      </c>
      <c r="Y2765">
        <v>587.4511</v>
      </c>
      <c r="Z2765">
        <v>0.23667093</v>
      </c>
      <c r="AA2765">
        <v>0.84860915000000003</v>
      </c>
      <c r="AB2765">
        <v>154.10048</v>
      </c>
      <c r="AC2765">
        <v>188.14931999999999</v>
      </c>
      <c r="AD2765">
        <v>254.14152999999999</v>
      </c>
      <c r="AE2765">
        <v>0</v>
      </c>
      <c r="AF2765">
        <v>1274.5264999999999</v>
      </c>
    </row>
    <row r="2766" spans="1:32" x14ac:dyDescent="0.3">
      <c r="A2766">
        <v>2799257</v>
      </c>
      <c r="B2766">
        <v>1</v>
      </c>
      <c r="C2766" t="s">
        <v>82</v>
      </c>
      <c r="D2766" t="s">
        <v>91</v>
      </c>
      <c r="E2766" t="s">
        <v>10248</v>
      </c>
      <c r="F2766" t="s">
        <v>10249</v>
      </c>
      <c r="G2766" t="s">
        <v>31548</v>
      </c>
      <c r="H2766" t="s">
        <v>893</v>
      </c>
      <c r="I2766" t="s">
        <v>78</v>
      </c>
      <c r="J2766" t="s">
        <v>135</v>
      </c>
      <c r="K2766" t="s">
        <v>22</v>
      </c>
      <c r="L2766" t="s">
        <v>136</v>
      </c>
      <c r="M2766" t="s">
        <v>10250</v>
      </c>
      <c r="N2766" t="s">
        <v>10251</v>
      </c>
      <c r="O2766">
        <v>3.9930555555555554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7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98.309010000000001</v>
      </c>
      <c r="AD2766">
        <v>0</v>
      </c>
      <c r="AE2766">
        <v>0</v>
      </c>
      <c r="AF2766">
        <v>98.309010000000001</v>
      </c>
    </row>
    <row r="2767" spans="1:32" x14ac:dyDescent="0.3">
      <c r="A2767">
        <v>2799265</v>
      </c>
      <c r="B2767">
        <v>1</v>
      </c>
      <c r="C2767" t="s">
        <v>82</v>
      </c>
      <c r="D2767" t="s">
        <v>94</v>
      </c>
      <c r="E2767" t="s">
        <v>10252</v>
      </c>
      <c r="F2767" t="s">
        <v>10253</v>
      </c>
      <c r="G2767" t="s">
        <v>31550</v>
      </c>
      <c r="H2767" t="s">
        <v>1297</v>
      </c>
      <c r="I2767" t="s">
        <v>78</v>
      </c>
      <c r="J2767" t="s">
        <v>135</v>
      </c>
      <c r="K2767" t="s">
        <v>22</v>
      </c>
      <c r="L2767" t="s">
        <v>136</v>
      </c>
      <c r="M2767" t="s">
        <v>10254</v>
      </c>
      <c r="N2767" t="s">
        <v>10255</v>
      </c>
      <c r="O2767">
        <v>3.358888888888889</v>
      </c>
      <c r="P2767">
        <v>0</v>
      </c>
      <c r="Q2767">
        <v>19</v>
      </c>
      <c r="R2767">
        <v>0</v>
      </c>
      <c r="S2767">
        <v>0</v>
      </c>
      <c r="T2767">
        <v>0</v>
      </c>
      <c r="U2767">
        <v>2</v>
      </c>
      <c r="V2767">
        <v>0</v>
      </c>
      <c r="W2767">
        <v>0</v>
      </c>
      <c r="X2767">
        <v>0</v>
      </c>
      <c r="Y2767">
        <v>8.8721759999999996</v>
      </c>
      <c r="Z2767">
        <v>0</v>
      </c>
      <c r="AA2767">
        <v>0</v>
      </c>
      <c r="AB2767">
        <v>0</v>
      </c>
      <c r="AC2767">
        <v>15.002876000000001</v>
      </c>
      <c r="AD2767">
        <v>0</v>
      </c>
      <c r="AE2767">
        <v>0</v>
      </c>
      <c r="AF2767">
        <v>23.875053000000001</v>
      </c>
    </row>
    <row r="2768" spans="1:32" x14ac:dyDescent="0.3">
      <c r="A2768">
        <v>2799254</v>
      </c>
      <c r="B2768">
        <v>1</v>
      </c>
      <c r="C2768" t="s">
        <v>82</v>
      </c>
      <c r="D2768" t="s">
        <v>103</v>
      </c>
      <c r="E2768" t="s">
        <v>10256</v>
      </c>
      <c r="F2768" t="s">
        <v>10257</v>
      </c>
      <c r="G2768" t="s">
        <v>31546</v>
      </c>
      <c r="H2768" t="s">
        <v>223</v>
      </c>
      <c r="I2768" t="s">
        <v>78</v>
      </c>
      <c r="J2768" t="s">
        <v>135</v>
      </c>
      <c r="K2768" t="s">
        <v>22</v>
      </c>
      <c r="L2768" t="s">
        <v>136</v>
      </c>
      <c r="M2768" t="s">
        <v>10258</v>
      </c>
      <c r="N2768" t="s">
        <v>10259</v>
      </c>
      <c r="O2768">
        <v>1.0711111111111111</v>
      </c>
      <c r="P2768">
        <v>0</v>
      </c>
      <c r="Q2768">
        <v>6</v>
      </c>
      <c r="R2768">
        <v>0</v>
      </c>
      <c r="S2768">
        <v>0</v>
      </c>
      <c r="T2768">
        <v>0</v>
      </c>
      <c r="U2768">
        <v>2</v>
      </c>
      <c r="V2768">
        <v>0</v>
      </c>
      <c r="W2768">
        <v>0</v>
      </c>
      <c r="X2768">
        <v>0</v>
      </c>
      <c r="Y2768">
        <v>0.87869613999999996</v>
      </c>
      <c r="Z2768">
        <v>0</v>
      </c>
      <c r="AA2768">
        <v>0</v>
      </c>
      <c r="AB2768">
        <v>0</v>
      </c>
      <c r="AC2768">
        <v>2.9171662</v>
      </c>
      <c r="AD2768">
        <v>0</v>
      </c>
      <c r="AE2768">
        <v>0</v>
      </c>
      <c r="AF2768">
        <v>3.7958623999999999</v>
      </c>
    </row>
    <row r="2769" spans="1:32" x14ac:dyDescent="0.3">
      <c r="A2769">
        <v>2799150</v>
      </c>
      <c r="B2769">
        <v>1</v>
      </c>
      <c r="C2769" t="s">
        <v>82</v>
      </c>
      <c r="D2769" t="s">
        <v>106</v>
      </c>
      <c r="E2769" t="s">
        <v>10260</v>
      </c>
      <c r="F2769" t="s">
        <v>10261</v>
      </c>
      <c r="G2769" t="s">
        <v>31547</v>
      </c>
      <c r="H2769" t="s">
        <v>145</v>
      </c>
      <c r="I2769" t="s">
        <v>79</v>
      </c>
      <c r="J2769" t="s">
        <v>135</v>
      </c>
      <c r="K2769" t="s">
        <v>22</v>
      </c>
      <c r="L2769" t="s">
        <v>136</v>
      </c>
      <c r="M2769" t="s">
        <v>10262</v>
      </c>
      <c r="N2769" t="s">
        <v>10263</v>
      </c>
      <c r="O2769">
        <v>0.74833333333333329</v>
      </c>
      <c r="P2769">
        <v>1</v>
      </c>
      <c r="Q2769">
        <v>0</v>
      </c>
      <c r="R2769">
        <v>8</v>
      </c>
      <c r="S2769">
        <v>0</v>
      </c>
      <c r="T2769">
        <v>20</v>
      </c>
      <c r="U2769">
        <v>22</v>
      </c>
      <c r="V2769">
        <v>1</v>
      </c>
      <c r="W2769">
        <v>6</v>
      </c>
      <c r="X2769">
        <v>0.34836897</v>
      </c>
      <c r="Y2769">
        <v>0</v>
      </c>
      <c r="Z2769">
        <v>24.238232</v>
      </c>
      <c r="AA2769">
        <v>0</v>
      </c>
      <c r="AB2769">
        <v>301.27895999999998</v>
      </c>
      <c r="AC2769">
        <v>37.220664999999997</v>
      </c>
      <c r="AD2769">
        <v>37.780434</v>
      </c>
      <c r="AE2769">
        <v>12.228408999999999</v>
      </c>
      <c r="AF2769">
        <v>413.09505999999999</v>
      </c>
    </row>
    <row r="2770" spans="1:32" x14ac:dyDescent="0.3">
      <c r="A2770">
        <v>2799175</v>
      </c>
      <c r="B2770">
        <v>1</v>
      </c>
      <c r="C2770" t="s">
        <v>83</v>
      </c>
      <c r="D2770" t="s">
        <v>123</v>
      </c>
      <c r="E2770" t="s">
        <v>10264</v>
      </c>
      <c r="F2770" t="s">
        <v>10265</v>
      </c>
      <c r="G2770" t="s">
        <v>31546</v>
      </c>
      <c r="H2770" t="s">
        <v>2242</v>
      </c>
      <c r="I2770" t="s">
        <v>78</v>
      </c>
      <c r="J2770" t="s">
        <v>135</v>
      </c>
      <c r="K2770" t="s">
        <v>22</v>
      </c>
      <c r="L2770" t="s">
        <v>136</v>
      </c>
      <c r="M2770" t="s">
        <v>10266</v>
      </c>
      <c r="N2770" t="s">
        <v>10267</v>
      </c>
      <c r="O2770">
        <v>1.0505555555555555</v>
      </c>
      <c r="P2770">
        <v>0</v>
      </c>
      <c r="Q2770">
        <v>4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0.68579259999999997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0.68579259999999997</v>
      </c>
    </row>
    <row r="2771" spans="1:32" x14ac:dyDescent="0.3">
      <c r="A2771">
        <v>2798996</v>
      </c>
      <c r="B2771">
        <v>1</v>
      </c>
      <c r="C2771" t="s">
        <v>83</v>
      </c>
      <c r="D2771" t="s">
        <v>128</v>
      </c>
      <c r="E2771" t="s">
        <v>10268</v>
      </c>
      <c r="F2771" t="s">
        <v>10269</v>
      </c>
      <c r="G2771" t="s">
        <v>31549</v>
      </c>
      <c r="H2771" t="s">
        <v>134</v>
      </c>
      <c r="I2771" t="s">
        <v>79</v>
      </c>
      <c r="J2771" t="s">
        <v>135</v>
      </c>
      <c r="K2771" t="s">
        <v>22</v>
      </c>
      <c r="L2771" t="s">
        <v>136</v>
      </c>
      <c r="M2771" t="s">
        <v>10270</v>
      </c>
      <c r="N2771" t="s">
        <v>10271</v>
      </c>
      <c r="O2771">
        <v>3.37</v>
      </c>
      <c r="P2771">
        <v>1</v>
      </c>
      <c r="Q2771">
        <v>0</v>
      </c>
      <c r="R2771">
        <v>138</v>
      </c>
      <c r="S2771">
        <v>15</v>
      </c>
      <c r="T2771">
        <v>5</v>
      </c>
      <c r="U2771">
        <v>0</v>
      </c>
      <c r="V2771">
        <v>0</v>
      </c>
      <c r="W2771">
        <v>0</v>
      </c>
      <c r="X2771">
        <v>0.47942816999999999</v>
      </c>
      <c r="Y2771">
        <v>0</v>
      </c>
      <c r="Z2771">
        <v>163.30352999999999</v>
      </c>
      <c r="AA2771">
        <v>17.319098</v>
      </c>
      <c r="AB2771">
        <v>1.581056</v>
      </c>
      <c r="AC2771">
        <v>0</v>
      </c>
      <c r="AD2771">
        <v>0</v>
      </c>
      <c r="AE2771">
        <v>0</v>
      </c>
      <c r="AF2771">
        <v>182.68312</v>
      </c>
    </row>
    <row r="2772" spans="1:32" x14ac:dyDescent="0.3">
      <c r="A2772">
        <v>2798609</v>
      </c>
      <c r="B2772">
        <v>2</v>
      </c>
      <c r="C2772" t="s">
        <v>82</v>
      </c>
      <c r="D2772" t="s">
        <v>112</v>
      </c>
      <c r="E2772" t="s">
        <v>10272</v>
      </c>
      <c r="F2772" t="s">
        <v>10273</v>
      </c>
      <c r="G2772" t="s">
        <v>31552</v>
      </c>
      <c r="H2772" t="s">
        <v>1432</v>
      </c>
      <c r="I2772" t="s">
        <v>78</v>
      </c>
      <c r="J2772" t="s">
        <v>135</v>
      </c>
      <c r="K2772" t="s">
        <v>22</v>
      </c>
      <c r="L2772" t="s">
        <v>136</v>
      </c>
      <c r="M2772" t="s">
        <v>10274</v>
      </c>
      <c r="N2772" t="s">
        <v>10275</v>
      </c>
      <c r="O2772">
        <v>2.7419444444444445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108</v>
      </c>
      <c r="V2772">
        <v>0</v>
      </c>
      <c r="W2772">
        <v>2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192.74744000000001</v>
      </c>
      <c r="AD2772">
        <v>0</v>
      </c>
      <c r="AE2772">
        <v>66.796340000000001</v>
      </c>
      <c r="AF2772">
        <v>259.54379999999998</v>
      </c>
    </row>
    <row r="2773" spans="1:32" x14ac:dyDescent="0.3">
      <c r="A2773">
        <v>2797827</v>
      </c>
      <c r="B2773">
        <v>1</v>
      </c>
      <c r="C2773" t="s">
        <v>82</v>
      </c>
      <c r="D2773" t="s">
        <v>111</v>
      </c>
      <c r="E2773" t="s">
        <v>10276</v>
      </c>
      <c r="F2773" t="s">
        <v>10277</v>
      </c>
      <c r="G2773" t="s">
        <v>31551</v>
      </c>
      <c r="H2773" t="s">
        <v>10278</v>
      </c>
      <c r="I2773" t="s">
        <v>79</v>
      </c>
      <c r="J2773" t="s">
        <v>135</v>
      </c>
      <c r="K2773" t="s">
        <v>3</v>
      </c>
      <c r="L2773" t="s">
        <v>136</v>
      </c>
      <c r="M2773" t="s">
        <v>10279</v>
      </c>
      <c r="N2773" t="s">
        <v>10280</v>
      </c>
      <c r="O2773">
        <v>2.7902777777777779</v>
      </c>
      <c r="P2773">
        <v>0</v>
      </c>
      <c r="Q2773">
        <v>1</v>
      </c>
      <c r="R2773">
        <v>0</v>
      </c>
      <c r="S2773">
        <v>4</v>
      </c>
      <c r="T2773">
        <v>0</v>
      </c>
      <c r="U2773">
        <v>2</v>
      </c>
      <c r="V2773">
        <v>0</v>
      </c>
      <c r="W2773">
        <v>0</v>
      </c>
      <c r="X2773">
        <v>0</v>
      </c>
      <c r="Y2773">
        <v>0.73477150000000002</v>
      </c>
      <c r="Z2773">
        <v>0</v>
      </c>
      <c r="AA2773">
        <v>10.361995</v>
      </c>
      <c r="AB2773">
        <v>0</v>
      </c>
      <c r="AC2773">
        <v>0.57198110000000002</v>
      </c>
      <c r="AD2773">
        <v>0</v>
      </c>
      <c r="AE2773">
        <v>0</v>
      </c>
      <c r="AF2773">
        <v>11.668748000000001</v>
      </c>
    </row>
    <row r="2774" spans="1:32" x14ac:dyDescent="0.3">
      <c r="A2774">
        <v>2789551</v>
      </c>
      <c r="B2774">
        <v>1</v>
      </c>
      <c r="C2774" t="s">
        <v>82</v>
      </c>
      <c r="D2774" t="s">
        <v>103</v>
      </c>
      <c r="E2774" t="s">
        <v>10281</v>
      </c>
      <c r="F2774" t="s">
        <v>10282</v>
      </c>
      <c r="G2774" t="s">
        <v>31548</v>
      </c>
      <c r="H2774" t="s">
        <v>333</v>
      </c>
      <c r="I2774" t="s">
        <v>78</v>
      </c>
      <c r="J2774" t="s">
        <v>135</v>
      </c>
      <c r="K2774" t="s">
        <v>22</v>
      </c>
      <c r="L2774" t="s">
        <v>136</v>
      </c>
      <c r="M2774" t="s">
        <v>10283</v>
      </c>
      <c r="N2774" t="s">
        <v>10284</v>
      </c>
      <c r="O2774">
        <v>3.2297222222222222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4.724227</v>
      </c>
      <c r="AD2774">
        <v>0</v>
      </c>
      <c r="AE2774">
        <v>0</v>
      </c>
      <c r="AF2774">
        <v>4.724227</v>
      </c>
    </row>
    <row r="2775" spans="1:32" x14ac:dyDescent="0.3">
      <c r="A2775">
        <v>2789558</v>
      </c>
      <c r="B2775">
        <v>1</v>
      </c>
      <c r="C2775" t="s">
        <v>82</v>
      </c>
      <c r="D2775" t="s">
        <v>92</v>
      </c>
      <c r="E2775" t="s">
        <v>10285</v>
      </c>
      <c r="F2775" t="s">
        <v>10286</v>
      </c>
      <c r="G2775" t="s">
        <v>31548</v>
      </c>
      <c r="H2775" t="s">
        <v>893</v>
      </c>
      <c r="I2775" t="s">
        <v>78</v>
      </c>
      <c r="J2775" t="s">
        <v>135</v>
      </c>
      <c r="K2775" t="s">
        <v>22</v>
      </c>
      <c r="L2775" t="s">
        <v>136</v>
      </c>
      <c r="M2775" t="s">
        <v>10287</v>
      </c>
      <c r="N2775" t="s">
        <v>10288</v>
      </c>
      <c r="O2775">
        <v>0.38638888888888889</v>
      </c>
      <c r="P2775">
        <v>0</v>
      </c>
      <c r="Q2775">
        <v>5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0.39292539999999998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0.39292539999999998</v>
      </c>
    </row>
    <row r="2776" spans="1:32" x14ac:dyDescent="0.3">
      <c r="A2776">
        <v>2789429</v>
      </c>
      <c r="B2776">
        <v>1</v>
      </c>
      <c r="C2776" t="s">
        <v>82</v>
      </c>
      <c r="D2776" t="s">
        <v>90</v>
      </c>
      <c r="E2776" t="s">
        <v>10289</v>
      </c>
      <c r="F2776" t="s">
        <v>10290</v>
      </c>
      <c r="G2776" t="s">
        <v>31548</v>
      </c>
      <c r="H2776" t="s">
        <v>893</v>
      </c>
      <c r="I2776" t="s">
        <v>78</v>
      </c>
      <c r="J2776" t="s">
        <v>135</v>
      </c>
      <c r="K2776" t="s">
        <v>22</v>
      </c>
      <c r="L2776" t="s">
        <v>136</v>
      </c>
      <c r="M2776" t="s">
        <v>10291</v>
      </c>
      <c r="N2776" t="s">
        <v>10292</v>
      </c>
      <c r="O2776">
        <v>1.533611111111111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5.2068539999999999</v>
      </c>
      <c r="AD2776">
        <v>0</v>
      </c>
      <c r="AE2776">
        <v>0</v>
      </c>
      <c r="AF2776">
        <v>5.2068539999999999</v>
      </c>
    </row>
    <row r="2777" spans="1:32" x14ac:dyDescent="0.3">
      <c r="A2777">
        <v>2789234</v>
      </c>
      <c r="B2777">
        <v>1</v>
      </c>
      <c r="C2777" t="s">
        <v>82</v>
      </c>
      <c r="D2777" t="s">
        <v>113</v>
      </c>
      <c r="E2777" t="s">
        <v>10293</v>
      </c>
      <c r="F2777" t="s">
        <v>10294</v>
      </c>
      <c r="G2777" t="s">
        <v>31548</v>
      </c>
      <c r="H2777" t="s">
        <v>311</v>
      </c>
      <c r="I2777" t="s">
        <v>78</v>
      </c>
      <c r="J2777" t="s">
        <v>135</v>
      </c>
      <c r="K2777" t="s">
        <v>22</v>
      </c>
      <c r="L2777" t="s">
        <v>136</v>
      </c>
      <c r="M2777" t="s">
        <v>10295</v>
      </c>
      <c r="N2777" t="s">
        <v>10296</v>
      </c>
      <c r="O2777">
        <v>1.4452777777777779</v>
      </c>
      <c r="P2777">
        <v>0</v>
      </c>
      <c r="Q2777">
        <v>1</v>
      </c>
      <c r="R2777">
        <v>0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0</v>
      </c>
      <c r="Y2777">
        <v>0.72892034000000006</v>
      </c>
      <c r="Z2777">
        <v>0</v>
      </c>
      <c r="AA2777">
        <v>0</v>
      </c>
      <c r="AB2777">
        <v>0</v>
      </c>
      <c r="AC2777">
        <v>1.0362965</v>
      </c>
      <c r="AD2777">
        <v>0</v>
      </c>
      <c r="AE2777">
        <v>0</v>
      </c>
      <c r="AF2777">
        <v>1.7652167999999999</v>
      </c>
    </row>
    <row r="2778" spans="1:32" x14ac:dyDescent="0.3">
      <c r="A2778">
        <v>2789233</v>
      </c>
      <c r="B2778">
        <v>1</v>
      </c>
      <c r="C2778" t="s">
        <v>82</v>
      </c>
      <c r="D2778" t="s">
        <v>106</v>
      </c>
      <c r="E2778" t="s">
        <v>10297</v>
      </c>
      <c r="F2778" t="s">
        <v>10298</v>
      </c>
      <c r="G2778" t="s">
        <v>31551</v>
      </c>
      <c r="H2778" t="s">
        <v>672</v>
      </c>
      <c r="I2778" t="s">
        <v>79</v>
      </c>
      <c r="J2778" t="s">
        <v>135</v>
      </c>
      <c r="K2778" t="s">
        <v>22</v>
      </c>
      <c r="L2778" t="s">
        <v>136</v>
      </c>
      <c r="M2778" t="s">
        <v>10299</v>
      </c>
      <c r="N2778" t="s">
        <v>10300</v>
      </c>
      <c r="O2778">
        <v>2.6941666666666668</v>
      </c>
      <c r="P2778">
        <v>0</v>
      </c>
      <c r="Q2778">
        <v>0</v>
      </c>
      <c r="R2778">
        <v>2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13.782296000000001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13.782296000000001</v>
      </c>
    </row>
    <row r="2779" spans="1:32" x14ac:dyDescent="0.3">
      <c r="A2779">
        <v>2789229</v>
      </c>
      <c r="B2779">
        <v>1</v>
      </c>
      <c r="C2779" t="s">
        <v>82</v>
      </c>
      <c r="D2779" t="s">
        <v>94</v>
      </c>
      <c r="E2779" t="s">
        <v>10301</v>
      </c>
      <c r="F2779" t="s">
        <v>10302</v>
      </c>
      <c r="G2779" t="s">
        <v>31548</v>
      </c>
      <c r="H2779" t="s">
        <v>409</v>
      </c>
      <c r="I2779" t="s">
        <v>78</v>
      </c>
      <c r="J2779" t="s">
        <v>135</v>
      </c>
      <c r="K2779" t="s">
        <v>22</v>
      </c>
      <c r="L2779" t="s">
        <v>136</v>
      </c>
      <c r="M2779" t="s">
        <v>10303</v>
      </c>
      <c r="N2779" t="s">
        <v>10304</v>
      </c>
      <c r="O2779">
        <v>10.274444444444445</v>
      </c>
      <c r="P2779">
        <v>0</v>
      </c>
      <c r="Q2779">
        <v>1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2.3256999999999999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2.3256999999999999</v>
      </c>
    </row>
    <row r="2780" spans="1:32" x14ac:dyDescent="0.3">
      <c r="A2780">
        <v>2789135</v>
      </c>
      <c r="B2780">
        <v>1</v>
      </c>
      <c r="C2780" t="s">
        <v>82</v>
      </c>
      <c r="D2780" t="s">
        <v>95</v>
      </c>
      <c r="E2780" t="s">
        <v>10305</v>
      </c>
      <c r="F2780" t="s">
        <v>10306</v>
      </c>
      <c r="G2780" t="s">
        <v>31548</v>
      </c>
      <c r="H2780" t="s">
        <v>311</v>
      </c>
      <c r="I2780" t="s">
        <v>78</v>
      </c>
      <c r="J2780" t="s">
        <v>135</v>
      </c>
      <c r="K2780" t="s">
        <v>22</v>
      </c>
      <c r="L2780" t="s">
        <v>136</v>
      </c>
      <c r="M2780" t="s">
        <v>10307</v>
      </c>
      <c r="N2780" t="s">
        <v>10308</v>
      </c>
      <c r="O2780">
        <v>1.4466666666666668</v>
      </c>
      <c r="P2780">
        <v>0</v>
      </c>
      <c r="Q2780">
        <v>1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0.25587088000000002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0.25587088000000002</v>
      </c>
    </row>
    <row r="2781" spans="1:32" x14ac:dyDescent="0.3">
      <c r="A2781">
        <v>2789121</v>
      </c>
      <c r="B2781">
        <v>1</v>
      </c>
      <c r="C2781" t="s">
        <v>83</v>
      </c>
      <c r="D2781" t="s">
        <v>123</v>
      </c>
      <c r="E2781" t="s">
        <v>1695</v>
      </c>
      <c r="F2781" t="s">
        <v>1696</v>
      </c>
      <c r="G2781" t="s">
        <v>31551</v>
      </c>
      <c r="H2781" t="s">
        <v>134</v>
      </c>
      <c r="I2781" t="s">
        <v>79</v>
      </c>
      <c r="J2781" t="s">
        <v>248</v>
      </c>
      <c r="K2781" t="s">
        <v>22</v>
      </c>
      <c r="L2781" t="s">
        <v>136</v>
      </c>
      <c r="M2781" t="s">
        <v>10309</v>
      </c>
      <c r="N2781" t="s">
        <v>10310</v>
      </c>
      <c r="O2781">
        <v>8.3333333333333332E-3</v>
      </c>
      <c r="P2781">
        <v>0</v>
      </c>
      <c r="Q2781">
        <v>1</v>
      </c>
      <c r="R2781">
        <v>11</v>
      </c>
      <c r="S2781">
        <v>65</v>
      </c>
      <c r="T2781">
        <v>6</v>
      </c>
      <c r="U2781">
        <v>8</v>
      </c>
      <c r="V2781">
        <v>0</v>
      </c>
      <c r="W2781">
        <v>0</v>
      </c>
      <c r="X2781">
        <v>0</v>
      </c>
      <c r="Y2781">
        <v>3.071703E-4</v>
      </c>
      <c r="Z2781">
        <v>0.42118939999999999</v>
      </c>
      <c r="AA2781">
        <v>0.21149102</v>
      </c>
      <c r="AB2781">
        <v>6.6449939999999999E-2</v>
      </c>
      <c r="AC2781">
        <v>1.2776654E-2</v>
      </c>
      <c r="AD2781">
        <v>0</v>
      </c>
      <c r="AE2781">
        <v>0</v>
      </c>
      <c r="AF2781">
        <v>0.71221420000000002</v>
      </c>
    </row>
    <row r="2782" spans="1:32" x14ac:dyDescent="0.3">
      <c r="A2782">
        <v>2788952</v>
      </c>
      <c r="B2782">
        <v>1</v>
      </c>
      <c r="C2782" t="s">
        <v>82</v>
      </c>
      <c r="D2782" t="s">
        <v>90</v>
      </c>
      <c r="E2782" t="s">
        <v>10311</v>
      </c>
      <c r="F2782" t="s">
        <v>10312</v>
      </c>
      <c r="G2782" t="s">
        <v>31548</v>
      </c>
      <c r="H2782" t="s">
        <v>893</v>
      </c>
      <c r="I2782" t="s">
        <v>78</v>
      </c>
      <c r="J2782" t="s">
        <v>135</v>
      </c>
      <c r="K2782" t="s">
        <v>22</v>
      </c>
      <c r="L2782" t="s">
        <v>136</v>
      </c>
      <c r="M2782" t="s">
        <v>10313</v>
      </c>
      <c r="N2782" t="s">
        <v>10314</v>
      </c>
      <c r="O2782">
        <v>2.0724999999999998</v>
      </c>
      <c r="P2782">
        <v>0</v>
      </c>
      <c r="Q2782">
        <v>7</v>
      </c>
      <c r="R2782">
        <v>0</v>
      </c>
      <c r="S2782">
        <v>0</v>
      </c>
      <c r="T2782">
        <v>0</v>
      </c>
      <c r="U2782">
        <v>2</v>
      </c>
      <c r="V2782">
        <v>0</v>
      </c>
      <c r="W2782">
        <v>0</v>
      </c>
      <c r="X2782">
        <v>0</v>
      </c>
      <c r="Y2782">
        <v>5.4843682999999999</v>
      </c>
      <c r="Z2782">
        <v>0</v>
      </c>
      <c r="AA2782">
        <v>0</v>
      </c>
      <c r="AB2782">
        <v>0</v>
      </c>
      <c r="AC2782">
        <v>0.48989987000000002</v>
      </c>
      <c r="AD2782">
        <v>0</v>
      </c>
      <c r="AE2782">
        <v>0</v>
      </c>
      <c r="AF2782">
        <v>5.9742680000000004</v>
      </c>
    </row>
    <row r="2783" spans="1:32" x14ac:dyDescent="0.3">
      <c r="A2783">
        <v>2788979</v>
      </c>
      <c r="B2783">
        <v>1</v>
      </c>
      <c r="C2783" t="s">
        <v>82</v>
      </c>
      <c r="D2783" t="s">
        <v>106</v>
      </c>
      <c r="E2783" t="s">
        <v>10315</v>
      </c>
      <c r="F2783" t="s">
        <v>10316</v>
      </c>
      <c r="G2783" t="s">
        <v>31550</v>
      </c>
      <c r="H2783" t="s">
        <v>145</v>
      </c>
      <c r="I2783" t="s">
        <v>78</v>
      </c>
      <c r="J2783" t="s">
        <v>135</v>
      </c>
      <c r="K2783" t="s">
        <v>22</v>
      </c>
      <c r="L2783" t="s">
        <v>136</v>
      </c>
      <c r="M2783" t="s">
        <v>10317</v>
      </c>
      <c r="N2783" t="s">
        <v>10318</v>
      </c>
      <c r="O2783">
        <v>0.34916666666666668</v>
      </c>
      <c r="P2783">
        <v>0</v>
      </c>
      <c r="Q2783">
        <v>14</v>
      </c>
      <c r="R2783">
        <v>0</v>
      </c>
      <c r="S2783">
        <v>0</v>
      </c>
      <c r="T2783">
        <v>0</v>
      </c>
      <c r="U2783">
        <v>2</v>
      </c>
      <c r="V2783">
        <v>0</v>
      </c>
      <c r="W2783">
        <v>0</v>
      </c>
      <c r="X2783">
        <v>0</v>
      </c>
      <c r="Y2783">
        <v>1.3782474</v>
      </c>
      <c r="Z2783">
        <v>0</v>
      </c>
      <c r="AA2783">
        <v>0</v>
      </c>
      <c r="AB2783">
        <v>0</v>
      </c>
      <c r="AC2783">
        <v>0.66075119999999998</v>
      </c>
      <c r="AD2783">
        <v>0</v>
      </c>
      <c r="AE2783">
        <v>0</v>
      </c>
      <c r="AF2783">
        <v>2.0389986000000002</v>
      </c>
    </row>
    <row r="2784" spans="1:32" x14ac:dyDescent="0.3">
      <c r="A2784">
        <v>2788956</v>
      </c>
      <c r="B2784">
        <v>1</v>
      </c>
      <c r="C2784" t="s">
        <v>82</v>
      </c>
      <c r="D2784" t="s">
        <v>86</v>
      </c>
      <c r="E2784" t="s">
        <v>10319</v>
      </c>
      <c r="F2784" t="s">
        <v>10320</v>
      </c>
      <c r="G2784" t="s">
        <v>31550</v>
      </c>
      <c r="H2784" t="s">
        <v>223</v>
      </c>
      <c r="I2784" t="s">
        <v>78</v>
      </c>
      <c r="J2784" t="s">
        <v>135</v>
      </c>
      <c r="K2784" t="s">
        <v>22</v>
      </c>
      <c r="L2784" t="s">
        <v>136</v>
      </c>
      <c r="M2784" t="s">
        <v>10321</v>
      </c>
      <c r="N2784" t="s">
        <v>10322</v>
      </c>
      <c r="O2784">
        <v>1.4938888888888888</v>
      </c>
      <c r="P2784">
        <v>0</v>
      </c>
      <c r="Q2784">
        <v>64</v>
      </c>
      <c r="R2784">
        <v>0</v>
      </c>
      <c r="S2784">
        <v>0</v>
      </c>
      <c r="T2784">
        <v>0</v>
      </c>
      <c r="U2784">
        <v>3</v>
      </c>
      <c r="V2784">
        <v>0</v>
      </c>
      <c r="W2784">
        <v>0</v>
      </c>
      <c r="X2784">
        <v>0</v>
      </c>
      <c r="Y2784">
        <v>27.546457</v>
      </c>
      <c r="Z2784">
        <v>0</v>
      </c>
      <c r="AA2784">
        <v>0</v>
      </c>
      <c r="AB2784">
        <v>0</v>
      </c>
      <c r="AC2784">
        <v>1.2765921</v>
      </c>
      <c r="AD2784">
        <v>0</v>
      </c>
      <c r="AE2784">
        <v>0</v>
      </c>
      <c r="AF2784">
        <v>28.823049999999999</v>
      </c>
    </row>
    <row r="2785" spans="1:32" x14ac:dyDescent="0.3">
      <c r="A2785">
        <v>2788978</v>
      </c>
      <c r="B2785">
        <v>1</v>
      </c>
      <c r="C2785" t="s">
        <v>82</v>
      </c>
      <c r="D2785" t="s">
        <v>99</v>
      </c>
      <c r="E2785" t="s">
        <v>7009</v>
      </c>
      <c r="F2785" t="s">
        <v>842</v>
      </c>
      <c r="G2785" t="s">
        <v>31545</v>
      </c>
      <c r="H2785" t="s">
        <v>134</v>
      </c>
      <c r="I2785" t="s">
        <v>79</v>
      </c>
      <c r="J2785" t="s">
        <v>135</v>
      </c>
      <c r="K2785" t="s">
        <v>22</v>
      </c>
      <c r="L2785" t="s">
        <v>136</v>
      </c>
      <c r="M2785" t="s">
        <v>10323</v>
      </c>
      <c r="N2785" t="s">
        <v>10324</v>
      </c>
      <c r="O2785">
        <v>2.0461111111111112</v>
      </c>
      <c r="P2785">
        <v>4</v>
      </c>
      <c r="Q2785">
        <v>880</v>
      </c>
      <c r="R2785">
        <v>13</v>
      </c>
      <c r="S2785">
        <v>94</v>
      </c>
      <c r="T2785">
        <v>19</v>
      </c>
      <c r="U2785">
        <v>64</v>
      </c>
      <c r="V2785">
        <v>0</v>
      </c>
      <c r="W2785">
        <v>4</v>
      </c>
      <c r="X2785">
        <v>28.004760000000001</v>
      </c>
      <c r="Y2785">
        <v>315.71704</v>
      </c>
      <c r="Z2785">
        <v>19.822025</v>
      </c>
      <c r="AA2785">
        <v>70.900443999999993</v>
      </c>
      <c r="AB2785">
        <v>168.50450000000001</v>
      </c>
      <c r="AC2785">
        <v>37.832275000000003</v>
      </c>
      <c r="AD2785">
        <v>0</v>
      </c>
      <c r="AE2785">
        <v>10.031556</v>
      </c>
      <c r="AF2785">
        <v>650.81259999999997</v>
      </c>
    </row>
    <row r="2786" spans="1:32" x14ac:dyDescent="0.3">
      <c r="A2786">
        <v>2788777</v>
      </c>
      <c r="B2786">
        <v>1</v>
      </c>
      <c r="C2786" t="s">
        <v>82</v>
      </c>
      <c r="D2786" t="s">
        <v>111</v>
      </c>
      <c r="E2786" t="s">
        <v>10325</v>
      </c>
      <c r="F2786" t="s">
        <v>10326</v>
      </c>
      <c r="G2786" t="s">
        <v>31552</v>
      </c>
      <c r="H2786" t="s">
        <v>145</v>
      </c>
      <c r="I2786" t="s">
        <v>78</v>
      </c>
      <c r="J2786" t="s">
        <v>135</v>
      </c>
      <c r="K2786" t="s">
        <v>22</v>
      </c>
      <c r="L2786" t="s">
        <v>136</v>
      </c>
      <c r="M2786" t="s">
        <v>10327</v>
      </c>
      <c r="N2786" t="s">
        <v>10328</v>
      </c>
      <c r="O2786">
        <v>1.3894444444444445</v>
      </c>
      <c r="P2786">
        <v>0</v>
      </c>
      <c r="Q2786">
        <v>20</v>
      </c>
      <c r="R2786">
        <v>0</v>
      </c>
      <c r="S2786">
        <v>8</v>
      </c>
      <c r="T2786">
        <v>0</v>
      </c>
      <c r="U2786">
        <v>1</v>
      </c>
      <c r="V2786">
        <v>0</v>
      </c>
      <c r="W2786">
        <v>0</v>
      </c>
      <c r="X2786">
        <v>0</v>
      </c>
      <c r="Y2786">
        <v>4.2645689999999998</v>
      </c>
      <c r="Z2786">
        <v>0</v>
      </c>
      <c r="AA2786">
        <v>2.5798523000000002</v>
      </c>
      <c r="AB2786">
        <v>0</v>
      </c>
      <c r="AC2786">
        <v>1.2504374999999999E-4</v>
      </c>
      <c r="AD2786">
        <v>0</v>
      </c>
      <c r="AE2786">
        <v>0</v>
      </c>
      <c r="AF2786">
        <v>6.8445463000000002</v>
      </c>
    </row>
    <row r="2787" spans="1:32" x14ac:dyDescent="0.3">
      <c r="A2787">
        <v>2788759</v>
      </c>
      <c r="B2787">
        <v>1</v>
      </c>
      <c r="C2787" t="s">
        <v>83</v>
      </c>
      <c r="D2787" t="s">
        <v>116</v>
      </c>
      <c r="E2787" t="s">
        <v>10329</v>
      </c>
      <c r="F2787" t="s">
        <v>10330</v>
      </c>
      <c r="G2787" t="s">
        <v>31549</v>
      </c>
      <c r="H2787" t="s">
        <v>134</v>
      </c>
      <c r="I2787" t="s">
        <v>79</v>
      </c>
      <c r="J2787" t="s">
        <v>135</v>
      </c>
      <c r="K2787" t="s">
        <v>22</v>
      </c>
      <c r="L2787" t="s">
        <v>136</v>
      </c>
      <c r="M2787" t="s">
        <v>10331</v>
      </c>
      <c r="N2787" t="s">
        <v>10332</v>
      </c>
      <c r="O2787">
        <v>0.46944444444444444</v>
      </c>
      <c r="P2787">
        <v>3</v>
      </c>
      <c r="Q2787">
        <v>690</v>
      </c>
      <c r="R2787">
        <v>51</v>
      </c>
      <c r="S2787">
        <v>263</v>
      </c>
      <c r="T2787">
        <v>7</v>
      </c>
      <c r="U2787">
        <v>41</v>
      </c>
      <c r="V2787">
        <v>0</v>
      </c>
      <c r="W2787">
        <v>0</v>
      </c>
      <c r="X2787">
        <v>6.6500725999999997</v>
      </c>
      <c r="Y2787">
        <v>58.313160000000003</v>
      </c>
      <c r="Z2787">
        <v>12.542059</v>
      </c>
      <c r="AA2787">
        <v>42.431224999999998</v>
      </c>
      <c r="AB2787">
        <v>21.989702000000001</v>
      </c>
      <c r="AC2787">
        <v>8.3837519999999994</v>
      </c>
      <c r="AD2787">
        <v>0</v>
      </c>
      <c r="AE2787">
        <v>0</v>
      </c>
      <c r="AF2787">
        <v>150.30996999999999</v>
      </c>
    </row>
    <row r="2788" spans="1:32" x14ac:dyDescent="0.3">
      <c r="A2788">
        <v>2788383</v>
      </c>
      <c r="B2788">
        <v>1</v>
      </c>
      <c r="C2788" t="s">
        <v>83</v>
      </c>
      <c r="D2788" t="s">
        <v>130</v>
      </c>
      <c r="E2788" t="s">
        <v>10333</v>
      </c>
      <c r="F2788" t="s">
        <v>10334</v>
      </c>
      <c r="G2788" t="s">
        <v>31550</v>
      </c>
      <c r="H2788" t="s">
        <v>380</v>
      </c>
      <c r="I2788" t="s">
        <v>78</v>
      </c>
      <c r="J2788" t="s">
        <v>135</v>
      </c>
      <c r="K2788" t="s">
        <v>22</v>
      </c>
      <c r="L2788" t="s">
        <v>136</v>
      </c>
      <c r="M2788" t="s">
        <v>10335</v>
      </c>
      <c r="N2788" t="s">
        <v>10336</v>
      </c>
      <c r="O2788">
        <v>7.2761111111111108</v>
      </c>
      <c r="P2788">
        <v>0</v>
      </c>
      <c r="Q2788">
        <v>8</v>
      </c>
      <c r="R2788">
        <v>0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0</v>
      </c>
      <c r="Y2788">
        <v>14.736507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14.736507</v>
      </c>
    </row>
    <row r="2789" spans="1:32" x14ac:dyDescent="0.3">
      <c r="A2789">
        <v>2788328</v>
      </c>
      <c r="B2789">
        <v>1</v>
      </c>
      <c r="C2789" t="s">
        <v>82</v>
      </c>
      <c r="D2789" t="s">
        <v>88</v>
      </c>
      <c r="E2789" t="s">
        <v>10337</v>
      </c>
      <c r="F2789" t="s">
        <v>10338</v>
      </c>
      <c r="G2789" t="s">
        <v>31545</v>
      </c>
      <c r="H2789" t="s">
        <v>134</v>
      </c>
      <c r="I2789" t="s">
        <v>79</v>
      </c>
      <c r="J2789" t="s">
        <v>135</v>
      </c>
      <c r="K2789" t="s">
        <v>22</v>
      </c>
      <c r="L2789" t="s">
        <v>136</v>
      </c>
      <c r="M2789" t="s">
        <v>10339</v>
      </c>
      <c r="N2789" t="s">
        <v>10340</v>
      </c>
      <c r="O2789">
        <v>0.66333333333333333</v>
      </c>
      <c r="P2789">
        <v>0</v>
      </c>
      <c r="Q2789">
        <v>208</v>
      </c>
      <c r="R2789">
        <v>25</v>
      </c>
      <c r="S2789">
        <v>20</v>
      </c>
      <c r="T2789">
        <v>2</v>
      </c>
      <c r="U2789">
        <v>22</v>
      </c>
      <c r="V2789">
        <v>0</v>
      </c>
      <c r="W2789">
        <v>0</v>
      </c>
      <c r="X2789">
        <v>0</v>
      </c>
      <c r="Y2789">
        <v>11.828315</v>
      </c>
      <c r="Z2789">
        <v>1.4129545999999999</v>
      </c>
      <c r="AA2789">
        <v>1.9063467000000001</v>
      </c>
      <c r="AB2789">
        <v>0.59298519999999999</v>
      </c>
      <c r="AC2789">
        <v>5.3333740000000001</v>
      </c>
      <c r="AD2789">
        <v>0</v>
      </c>
      <c r="AE2789">
        <v>0</v>
      </c>
      <c r="AF2789">
        <v>21.073975000000001</v>
      </c>
    </row>
    <row r="2790" spans="1:32" x14ac:dyDescent="0.3">
      <c r="A2790">
        <v>2787976</v>
      </c>
      <c r="B2790">
        <v>2</v>
      </c>
      <c r="C2790" t="s">
        <v>82</v>
      </c>
      <c r="D2790" t="s">
        <v>103</v>
      </c>
      <c r="E2790" t="s">
        <v>10341</v>
      </c>
      <c r="F2790" t="s">
        <v>10342</v>
      </c>
      <c r="G2790" t="s">
        <v>31552</v>
      </c>
      <c r="H2790" t="s">
        <v>223</v>
      </c>
      <c r="I2790" t="s">
        <v>78</v>
      </c>
      <c r="J2790" t="s">
        <v>135</v>
      </c>
      <c r="K2790" t="s">
        <v>22</v>
      </c>
      <c r="L2790" t="s">
        <v>136</v>
      </c>
      <c r="M2790" t="s">
        <v>10343</v>
      </c>
      <c r="N2790" t="s">
        <v>10344</v>
      </c>
      <c r="O2790">
        <v>0.23805555555555555</v>
      </c>
      <c r="P2790">
        <v>0</v>
      </c>
      <c r="Q2790">
        <v>16</v>
      </c>
      <c r="R2790">
        <v>0</v>
      </c>
      <c r="S2790">
        <v>3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0.31456519999999999</v>
      </c>
      <c r="Z2790">
        <v>0</v>
      </c>
      <c r="AA2790">
        <v>8.0099579999999993E-3</v>
      </c>
      <c r="AB2790">
        <v>0</v>
      </c>
      <c r="AC2790">
        <v>0</v>
      </c>
      <c r="AD2790">
        <v>0</v>
      </c>
      <c r="AE2790">
        <v>0</v>
      </c>
      <c r="AF2790">
        <v>0.32257518000000002</v>
      </c>
    </row>
    <row r="2791" spans="1:32" x14ac:dyDescent="0.3">
      <c r="A2791">
        <v>2788003</v>
      </c>
      <c r="B2791">
        <v>1</v>
      </c>
      <c r="C2791" t="s">
        <v>82</v>
      </c>
      <c r="D2791" t="s">
        <v>87</v>
      </c>
      <c r="E2791" t="s">
        <v>10345</v>
      </c>
      <c r="F2791" t="s">
        <v>10346</v>
      </c>
      <c r="G2791" t="s">
        <v>31548</v>
      </c>
      <c r="H2791" t="s">
        <v>311</v>
      </c>
      <c r="I2791" t="s">
        <v>78</v>
      </c>
      <c r="J2791" t="s">
        <v>135</v>
      </c>
      <c r="K2791" t="s">
        <v>22</v>
      </c>
      <c r="L2791" t="s">
        <v>136</v>
      </c>
      <c r="M2791" t="s">
        <v>10347</v>
      </c>
      <c r="N2791" t="s">
        <v>10348</v>
      </c>
      <c r="O2791">
        <v>2.7547222222222221</v>
      </c>
      <c r="P2791">
        <v>0</v>
      </c>
      <c r="Q2791">
        <v>3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2.0831729999999999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2.0831729999999999</v>
      </c>
    </row>
    <row r="2792" spans="1:32" x14ac:dyDescent="0.3">
      <c r="A2792">
        <v>2788021</v>
      </c>
      <c r="B2792">
        <v>1</v>
      </c>
      <c r="C2792" t="s">
        <v>82</v>
      </c>
      <c r="D2792" t="s">
        <v>108</v>
      </c>
      <c r="E2792" t="s">
        <v>9346</v>
      </c>
      <c r="F2792" t="s">
        <v>9347</v>
      </c>
      <c r="G2792" t="s">
        <v>31551</v>
      </c>
      <c r="H2792" t="s">
        <v>624</v>
      </c>
      <c r="I2792" t="s">
        <v>79</v>
      </c>
      <c r="J2792" t="s">
        <v>135</v>
      </c>
      <c r="K2792" t="s">
        <v>22</v>
      </c>
      <c r="L2792" t="s">
        <v>136</v>
      </c>
      <c r="M2792" t="s">
        <v>10349</v>
      </c>
      <c r="N2792" t="s">
        <v>10350</v>
      </c>
      <c r="O2792">
        <v>5.6466666666666665</v>
      </c>
      <c r="P2792">
        <v>0</v>
      </c>
      <c r="Q2792">
        <v>266</v>
      </c>
      <c r="R2792">
        <v>0</v>
      </c>
      <c r="S2792">
        <v>69</v>
      </c>
      <c r="T2792">
        <v>1</v>
      </c>
      <c r="U2792">
        <v>47</v>
      </c>
      <c r="V2792">
        <v>0</v>
      </c>
      <c r="W2792">
        <v>0</v>
      </c>
      <c r="X2792">
        <v>0</v>
      </c>
      <c r="Y2792">
        <v>312.94274999999999</v>
      </c>
      <c r="Z2792">
        <v>0</v>
      </c>
      <c r="AA2792">
        <v>173.30937</v>
      </c>
      <c r="AB2792">
        <v>245.33559</v>
      </c>
      <c r="AC2792">
        <v>250.40779000000001</v>
      </c>
      <c r="AD2792">
        <v>0</v>
      </c>
      <c r="AE2792">
        <v>0</v>
      </c>
      <c r="AF2792">
        <v>981.99549999999999</v>
      </c>
    </row>
    <row r="2793" spans="1:32" x14ac:dyDescent="0.3">
      <c r="A2793">
        <v>2787825</v>
      </c>
      <c r="B2793">
        <v>1</v>
      </c>
      <c r="C2793" t="s">
        <v>83</v>
      </c>
      <c r="D2793" t="s">
        <v>130</v>
      </c>
      <c r="E2793" t="s">
        <v>10351</v>
      </c>
      <c r="F2793" t="s">
        <v>10352</v>
      </c>
      <c r="G2793" t="s">
        <v>31548</v>
      </c>
      <c r="H2793" t="s">
        <v>893</v>
      </c>
      <c r="I2793" t="s">
        <v>78</v>
      </c>
      <c r="J2793" t="s">
        <v>135</v>
      </c>
      <c r="K2793" t="s">
        <v>22</v>
      </c>
      <c r="L2793" t="s">
        <v>136</v>
      </c>
      <c r="M2793" t="s">
        <v>10353</v>
      </c>
      <c r="N2793" t="s">
        <v>10354</v>
      </c>
      <c r="O2793">
        <v>4.6516666666666664</v>
      </c>
      <c r="P2793">
        <v>0</v>
      </c>
      <c r="Q2793">
        <v>4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8.3240859999999994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8.3240859999999994</v>
      </c>
    </row>
    <row r="2794" spans="1:32" x14ac:dyDescent="0.3">
      <c r="A2794">
        <v>2787405</v>
      </c>
      <c r="B2794">
        <v>1</v>
      </c>
      <c r="C2794" t="s">
        <v>83</v>
      </c>
      <c r="D2794" t="s">
        <v>128</v>
      </c>
      <c r="E2794" t="s">
        <v>10355</v>
      </c>
      <c r="F2794" t="s">
        <v>10356</v>
      </c>
      <c r="G2794" t="s">
        <v>31551</v>
      </c>
      <c r="H2794" t="s">
        <v>266</v>
      </c>
      <c r="I2794" t="s">
        <v>79</v>
      </c>
      <c r="J2794" t="s">
        <v>135</v>
      </c>
      <c r="K2794" t="s">
        <v>22</v>
      </c>
      <c r="L2794" t="s">
        <v>136</v>
      </c>
      <c r="M2794" t="s">
        <v>10357</v>
      </c>
      <c r="N2794" t="s">
        <v>10358</v>
      </c>
      <c r="O2794">
        <v>6.850278888888889</v>
      </c>
      <c r="P2794">
        <v>1</v>
      </c>
      <c r="Q2794">
        <v>16</v>
      </c>
      <c r="R2794">
        <v>15</v>
      </c>
      <c r="S2794">
        <v>32</v>
      </c>
      <c r="T2794">
        <v>2</v>
      </c>
      <c r="U2794">
        <v>2</v>
      </c>
      <c r="V2794">
        <v>0</v>
      </c>
      <c r="W2794">
        <v>0</v>
      </c>
      <c r="X2794">
        <v>2.2779832</v>
      </c>
      <c r="Y2794">
        <v>7.9515452</v>
      </c>
      <c r="Z2794">
        <v>15.49206</v>
      </c>
      <c r="AA2794">
        <v>35.286490000000001</v>
      </c>
      <c r="AB2794">
        <v>0.95597580000000004</v>
      </c>
      <c r="AC2794">
        <v>0.22799082000000001</v>
      </c>
      <c r="AD2794">
        <v>0</v>
      </c>
      <c r="AE2794">
        <v>0</v>
      </c>
      <c r="AF2794">
        <v>62.192047000000002</v>
      </c>
    </row>
    <row r="2795" spans="1:32" x14ac:dyDescent="0.3">
      <c r="A2795">
        <v>2787073</v>
      </c>
      <c r="B2795">
        <v>1</v>
      </c>
      <c r="C2795" t="s">
        <v>82</v>
      </c>
      <c r="D2795" t="s">
        <v>84</v>
      </c>
      <c r="E2795" t="s">
        <v>10359</v>
      </c>
      <c r="F2795" t="s">
        <v>10360</v>
      </c>
      <c r="G2795" t="s">
        <v>31550</v>
      </c>
      <c r="H2795" t="s">
        <v>380</v>
      </c>
      <c r="I2795" t="s">
        <v>78</v>
      </c>
      <c r="J2795" t="s">
        <v>135</v>
      </c>
      <c r="K2795" t="s">
        <v>22</v>
      </c>
      <c r="L2795" t="s">
        <v>136</v>
      </c>
      <c r="M2795" t="s">
        <v>10361</v>
      </c>
      <c r="N2795" t="s">
        <v>10362</v>
      </c>
      <c r="O2795">
        <v>5.1419444444444444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13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16.268469</v>
      </c>
      <c r="AD2795">
        <v>0</v>
      </c>
      <c r="AE2795">
        <v>0</v>
      </c>
      <c r="AF2795">
        <v>16.268469</v>
      </c>
    </row>
    <row r="2796" spans="1:32" x14ac:dyDescent="0.3">
      <c r="A2796">
        <v>2786865</v>
      </c>
      <c r="B2796">
        <v>2</v>
      </c>
      <c r="C2796" t="s">
        <v>83</v>
      </c>
      <c r="D2796" t="s">
        <v>116</v>
      </c>
      <c r="E2796" t="s">
        <v>10363</v>
      </c>
      <c r="F2796" t="s">
        <v>10364</v>
      </c>
      <c r="G2796" t="s">
        <v>31552</v>
      </c>
      <c r="H2796" t="s">
        <v>223</v>
      </c>
      <c r="I2796" t="s">
        <v>78</v>
      </c>
      <c r="J2796" t="s">
        <v>135</v>
      </c>
      <c r="K2796" t="s">
        <v>22</v>
      </c>
      <c r="L2796" t="s">
        <v>136</v>
      </c>
      <c r="M2796" t="s">
        <v>10365</v>
      </c>
      <c r="N2796" t="s">
        <v>10366</v>
      </c>
      <c r="O2796">
        <v>0.96250000000000002</v>
      </c>
      <c r="P2796">
        <v>0</v>
      </c>
      <c r="Q2796">
        <v>19</v>
      </c>
      <c r="R2796">
        <v>0</v>
      </c>
      <c r="S2796">
        <v>5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3.0089009999999998</v>
      </c>
      <c r="Z2796">
        <v>0</v>
      </c>
      <c r="AA2796">
        <v>0.1522937</v>
      </c>
      <c r="AB2796">
        <v>0</v>
      </c>
      <c r="AC2796">
        <v>0</v>
      </c>
      <c r="AD2796">
        <v>0</v>
      </c>
      <c r="AE2796">
        <v>0</v>
      </c>
      <c r="AF2796">
        <v>3.1611948000000001</v>
      </c>
    </row>
    <row r="2797" spans="1:32" x14ac:dyDescent="0.3">
      <c r="A2797">
        <v>2786981</v>
      </c>
      <c r="B2797">
        <v>1</v>
      </c>
      <c r="C2797" t="s">
        <v>82</v>
      </c>
      <c r="D2797" t="s">
        <v>108</v>
      </c>
      <c r="E2797" t="s">
        <v>10367</v>
      </c>
      <c r="F2797" t="s">
        <v>10368</v>
      </c>
      <c r="G2797" t="s">
        <v>31552</v>
      </c>
      <c r="H2797" t="s">
        <v>665</v>
      </c>
      <c r="I2797" t="s">
        <v>78</v>
      </c>
      <c r="J2797" t="s">
        <v>135</v>
      </c>
      <c r="K2797" t="s">
        <v>22</v>
      </c>
      <c r="L2797" t="s">
        <v>136</v>
      </c>
      <c r="M2797" t="s">
        <v>10369</v>
      </c>
      <c r="N2797" t="s">
        <v>10370</v>
      </c>
      <c r="O2797">
        <v>7.0908333333333333</v>
      </c>
      <c r="P2797">
        <v>0</v>
      </c>
      <c r="Q2797">
        <v>0</v>
      </c>
      <c r="R2797">
        <v>0</v>
      </c>
      <c r="S2797">
        <v>14</v>
      </c>
      <c r="T2797">
        <v>0</v>
      </c>
      <c r="U2797">
        <v>5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29.240266999999999</v>
      </c>
      <c r="AB2797">
        <v>0</v>
      </c>
      <c r="AC2797">
        <v>26.919063999999999</v>
      </c>
      <c r="AD2797">
        <v>0</v>
      </c>
      <c r="AE2797">
        <v>0</v>
      </c>
      <c r="AF2797">
        <v>56.159329999999997</v>
      </c>
    </row>
    <row r="2798" spans="1:32" x14ac:dyDescent="0.3">
      <c r="A2798">
        <v>2786915</v>
      </c>
      <c r="B2798">
        <v>1</v>
      </c>
      <c r="C2798" t="s">
        <v>82</v>
      </c>
      <c r="D2798" t="s">
        <v>101</v>
      </c>
      <c r="E2798" t="s">
        <v>10166</v>
      </c>
      <c r="F2798" t="s">
        <v>10167</v>
      </c>
      <c r="G2798" t="s">
        <v>31545</v>
      </c>
      <c r="H2798" t="s">
        <v>134</v>
      </c>
      <c r="I2798" t="s">
        <v>79</v>
      </c>
      <c r="J2798" t="s">
        <v>135</v>
      </c>
      <c r="K2798" t="s">
        <v>22</v>
      </c>
      <c r="L2798" t="s">
        <v>136</v>
      </c>
      <c r="M2798" t="s">
        <v>10371</v>
      </c>
      <c r="N2798" t="s">
        <v>10372</v>
      </c>
      <c r="O2798">
        <v>3.0188888888888887</v>
      </c>
      <c r="P2798">
        <v>102</v>
      </c>
      <c r="Q2798">
        <v>96</v>
      </c>
      <c r="R2798">
        <v>78</v>
      </c>
      <c r="S2798">
        <v>18</v>
      </c>
      <c r="T2798">
        <v>29</v>
      </c>
      <c r="U2798">
        <v>6</v>
      </c>
      <c r="V2798">
        <v>0</v>
      </c>
      <c r="W2798">
        <v>0</v>
      </c>
      <c r="X2798">
        <v>102.44901</v>
      </c>
      <c r="Y2798">
        <v>92.176833999999999</v>
      </c>
      <c r="Z2798">
        <v>142.57660000000001</v>
      </c>
      <c r="AA2798">
        <v>18.204446999999998</v>
      </c>
      <c r="AB2798">
        <v>90.68329</v>
      </c>
      <c r="AC2798">
        <v>46.257556999999998</v>
      </c>
      <c r="AD2798">
        <v>0</v>
      </c>
      <c r="AE2798">
        <v>0</v>
      </c>
      <c r="AF2798">
        <v>492.34775000000002</v>
      </c>
    </row>
    <row r="2799" spans="1:32" x14ac:dyDescent="0.3">
      <c r="A2799">
        <v>2786575</v>
      </c>
      <c r="B2799">
        <v>1</v>
      </c>
      <c r="C2799" t="s">
        <v>82</v>
      </c>
      <c r="D2799" t="s">
        <v>92</v>
      </c>
      <c r="E2799" t="s">
        <v>10373</v>
      </c>
      <c r="F2799" t="s">
        <v>10374</v>
      </c>
      <c r="G2799" t="s">
        <v>31546</v>
      </c>
      <c r="H2799" t="s">
        <v>223</v>
      </c>
      <c r="I2799" t="s">
        <v>78</v>
      </c>
      <c r="J2799" t="s">
        <v>135</v>
      </c>
      <c r="K2799" t="s">
        <v>22</v>
      </c>
      <c r="L2799" t="s">
        <v>136</v>
      </c>
      <c r="M2799" t="s">
        <v>10375</v>
      </c>
      <c r="N2799" t="s">
        <v>10376</v>
      </c>
      <c r="O2799">
        <v>6.0247222222222225</v>
      </c>
      <c r="P2799">
        <v>0</v>
      </c>
      <c r="Q2799">
        <v>7</v>
      </c>
      <c r="R2799">
        <v>0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0</v>
      </c>
      <c r="Y2799">
        <v>17.097483</v>
      </c>
      <c r="Z2799">
        <v>0</v>
      </c>
      <c r="AA2799">
        <v>0</v>
      </c>
      <c r="AB2799">
        <v>0</v>
      </c>
      <c r="AC2799">
        <v>0.40528842999999998</v>
      </c>
      <c r="AD2799">
        <v>0</v>
      </c>
      <c r="AE2799">
        <v>0</v>
      </c>
      <c r="AF2799">
        <v>17.502770999999999</v>
      </c>
    </row>
    <row r="2800" spans="1:32" x14ac:dyDescent="0.3">
      <c r="A2800">
        <v>2786556</v>
      </c>
      <c r="B2800">
        <v>1</v>
      </c>
      <c r="C2800" t="s">
        <v>83</v>
      </c>
      <c r="D2800" t="s">
        <v>124</v>
      </c>
      <c r="E2800" t="s">
        <v>10377</v>
      </c>
      <c r="F2800" t="s">
        <v>10378</v>
      </c>
      <c r="G2800" t="s">
        <v>31552</v>
      </c>
      <c r="H2800" t="s">
        <v>665</v>
      </c>
      <c r="I2800" t="s">
        <v>78</v>
      </c>
      <c r="J2800" t="s">
        <v>135</v>
      </c>
      <c r="K2800" t="s">
        <v>22</v>
      </c>
      <c r="L2800" t="s">
        <v>136</v>
      </c>
      <c r="M2800" t="s">
        <v>10379</v>
      </c>
      <c r="N2800" t="s">
        <v>10380</v>
      </c>
      <c r="O2800">
        <v>3.6780555555555554</v>
      </c>
      <c r="P2800">
        <v>0</v>
      </c>
      <c r="Q2800">
        <v>10</v>
      </c>
      <c r="R2800">
        <v>0</v>
      </c>
      <c r="S2800">
        <v>1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13.180982</v>
      </c>
      <c r="Z2800">
        <v>0</v>
      </c>
      <c r="AA2800">
        <v>7.2074250000000006E-2</v>
      </c>
      <c r="AB2800">
        <v>0</v>
      </c>
      <c r="AC2800">
        <v>0</v>
      </c>
      <c r="AD2800">
        <v>0</v>
      </c>
      <c r="AE2800">
        <v>0</v>
      </c>
      <c r="AF2800">
        <v>13.253056000000001</v>
      </c>
    </row>
    <row r="2801" spans="1:32" x14ac:dyDescent="0.3">
      <c r="A2801">
        <v>2786552</v>
      </c>
      <c r="B2801">
        <v>1</v>
      </c>
      <c r="C2801" t="s">
        <v>83</v>
      </c>
      <c r="D2801" t="s">
        <v>124</v>
      </c>
      <c r="E2801" t="s">
        <v>10381</v>
      </c>
      <c r="F2801" t="s">
        <v>10382</v>
      </c>
      <c r="G2801" t="s">
        <v>31546</v>
      </c>
      <c r="H2801" t="s">
        <v>223</v>
      </c>
      <c r="I2801" t="s">
        <v>78</v>
      </c>
      <c r="J2801" t="s">
        <v>135</v>
      </c>
      <c r="K2801" t="s">
        <v>22</v>
      </c>
      <c r="L2801" t="s">
        <v>136</v>
      </c>
      <c r="M2801" t="s">
        <v>10383</v>
      </c>
      <c r="N2801" t="s">
        <v>10384</v>
      </c>
      <c r="O2801">
        <v>1.3811111111111112</v>
      </c>
      <c r="P2801">
        <v>0</v>
      </c>
      <c r="Q2801">
        <v>15</v>
      </c>
      <c r="R2801">
        <v>0</v>
      </c>
      <c r="S2801">
        <v>1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1.8313435</v>
      </c>
      <c r="Z2801">
        <v>0</v>
      </c>
      <c r="AA2801">
        <v>1.4491574E-2</v>
      </c>
      <c r="AB2801">
        <v>0</v>
      </c>
      <c r="AC2801">
        <v>0</v>
      </c>
      <c r="AD2801">
        <v>0</v>
      </c>
      <c r="AE2801">
        <v>0</v>
      </c>
      <c r="AF2801">
        <v>1.8458351</v>
      </c>
    </row>
    <row r="2802" spans="1:32" x14ac:dyDescent="0.3">
      <c r="A2802">
        <v>2786572</v>
      </c>
      <c r="B2802">
        <v>1</v>
      </c>
      <c r="C2802" t="s">
        <v>83</v>
      </c>
      <c r="D2802" t="s">
        <v>116</v>
      </c>
      <c r="E2802" t="s">
        <v>10385</v>
      </c>
      <c r="F2802" t="s">
        <v>10386</v>
      </c>
      <c r="G2802" t="s">
        <v>31546</v>
      </c>
      <c r="H2802" t="s">
        <v>223</v>
      </c>
      <c r="I2802" t="s">
        <v>78</v>
      </c>
      <c r="J2802" t="s">
        <v>135</v>
      </c>
      <c r="K2802" t="s">
        <v>22</v>
      </c>
      <c r="L2802" t="s">
        <v>136</v>
      </c>
      <c r="M2802" t="s">
        <v>10387</v>
      </c>
      <c r="N2802" t="s">
        <v>10388</v>
      </c>
      <c r="O2802">
        <v>7.9369444444444444</v>
      </c>
      <c r="P2802">
        <v>0</v>
      </c>
      <c r="Q2802">
        <v>18</v>
      </c>
      <c r="R2802">
        <v>0</v>
      </c>
      <c r="S2802">
        <v>1</v>
      </c>
      <c r="T2802">
        <v>0</v>
      </c>
      <c r="U2802">
        <v>3</v>
      </c>
      <c r="V2802">
        <v>0</v>
      </c>
      <c r="W2802">
        <v>0</v>
      </c>
      <c r="X2802">
        <v>0</v>
      </c>
      <c r="Y2802">
        <v>23.271363999999998</v>
      </c>
      <c r="Z2802">
        <v>0</v>
      </c>
      <c r="AA2802">
        <v>0.15306927000000001</v>
      </c>
      <c r="AB2802">
        <v>0</v>
      </c>
      <c r="AC2802">
        <v>10.891082000000001</v>
      </c>
      <c r="AD2802">
        <v>0</v>
      </c>
      <c r="AE2802">
        <v>0</v>
      </c>
      <c r="AF2802">
        <v>34.315514</v>
      </c>
    </row>
    <row r="2803" spans="1:32" x14ac:dyDescent="0.3">
      <c r="A2803">
        <v>2786580</v>
      </c>
      <c r="B2803">
        <v>1</v>
      </c>
      <c r="C2803" t="s">
        <v>83</v>
      </c>
      <c r="D2803" t="s">
        <v>125</v>
      </c>
      <c r="E2803" t="s">
        <v>10389</v>
      </c>
      <c r="F2803" t="s">
        <v>10390</v>
      </c>
      <c r="G2803" t="s">
        <v>31549</v>
      </c>
      <c r="H2803" t="s">
        <v>134</v>
      </c>
      <c r="I2803" t="s">
        <v>79</v>
      </c>
      <c r="J2803" t="s">
        <v>135</v>
      </c>
      <c r="K2803" t="s">
        <v>22</v>
      </c>
      <c r="L2803" t="s">
        <v>136</v>
      </c>
      <c r="M2803" t="s">
        <v>10391</v>
      </c>
      <c r="N2803" t="s">
        <v>10392</v>
      </c>
      <c r="O2803">
        <v>1.7352777777777777</v>
      </c>
      <c r="P2803">
        <v>1</v>
      </c>
      <c r="Q2803">
        <v>0</v>
      </c>
      <c r="R2803">
        <v>38</v>
      </c>
      <c r="S2803">
        <v>43</v>
      </c>
      <c r="T2803">
        <v>4</v>
      </c>
      <c r="U2803">
        <v>0</v>
      </c>
      <c r="V2803">
        <v>0</v>
      </c>
      <c r="W2803">
        <v>0</v>
      </c>
      <c r="X2803">
        <v>0.40912201999999998</v>
      </c>
      <c r="Y2803">
        <v>0</v>
      </c>
      <c r="Z2803">
        <v>37.921340000000001</v>
      </c>
      <c r="AA2803">
        <v>130.06331</v>
      </c>
      <c r="AB2803">
        <v>2.4710271000000001</v>
      </c>
      <c r="AC2803">
        <v>0</v>
      </c>
      <c r="AD2803">
        <v>0</v>
      </c>
      <c r="AE2803">
        <v>0</v>
      </c>
      <c r="AF2803">
        <v>170.86479</v>
      </c>
    </row>
    <row r="2804" spans="1:32" x14ac:dyDescent="0.3">
      <c r="A2804">
        <v>2786494</v>
      </c>
      <c r="B2804">
        <v>1</v>
      </c>
      <c r="C2804" t="s">
        <v>82</v>
      </c>
      <c r="D2804" t="s">
        <v>106</v>
      </c>
      <c r="E2804" t="s">
        <v>10393</v>
      </c>
      <c r="F2804" t="s">
        <v>10394</v>
      </c>
      <c r="G2804" t="s">
        <v>31545</v>
      </c>
      <c r="H2804" t="s">
        <v>134</v>
      </c>
      <c r="I2804" t="s">
        <v>79</v>
      </c>
      <c r="J2804" t="s">
        <v>135</v>
      </c>
      <c r="K2804" t="s">
        <v>22</v>
      </c>
      <c r="L2804" t="s">
        <v>136</v>
      </c>
      <c r="M2804" t="s">
        <v>10395</v>
      </c>
      <c r="N2804" t="s">
        <v>10396</v>
      </c>
      <c r="O2804">
        <v>0.43416666666666665</v>
      </c>
      <c r="P2804">
        <v>4</v>
      </c>
      <c r="Q2804">
        <v>11</v>
      </c>
      <c r="R2804">
        <v>6</v>
      </c>
      <c r="S2804">
        <v>4</v>
      </c>
      <c r="T2804">
        <v>28</v>
      </c>
      <c r="U2804">
        <v>131</v>
      </c>
      <c r="V2804">
        <v>13</v>
      </c>
      <c r="W2804">
        <v>22</v>
      </c>
      <c r="X2804">
        <v>5.4111843000000004</v>
      </c>
      <c r="Y2804">
        <v>4.1311836</v>
      </c>
      <c r="Z2804">
        <v>2.895508</v>
      </c>
      <c r="AA2804">
        <v>6.4152345999999998</v>
      </c>
      <c r="AB2804">
        <v>84.391495000000006</v>
      </c>
      <c r="AC2804">
        <v>133.60061999999999</v>
      </c>
      <c r="AD2804">
        <v>327.18015000000003</v>
      </c>
      <c r="AE2804">
        <v>58.705590000000001</v>
      </c>
      <c r="AF2804">
        <v>622.73095999999998</v>
      </c>
    </row>
    <row r="2805" spans="1:32" x14ac:dyDescent="0.3">
      <c r="A2805">
        <v>2786343</v>
      </c>
      <c r="B2805">
        <v>1</v>
      </c>
      <c r="C2805" t="s">
        <v>82</v>
      </c>
      <c r="D2805" t="s">
        <v>104</v>
      </c>
      <c r="E2805" t="s">
        <v>10397</v>
      </c>
      <c r="F2805" t="s">
        <v>10398</v>
      </c>
      <c r="G2805" t="s">
        <v>31548</v>
      </c>
      <c r="H2805" t="s">
        <v>333</v>
      </c>
      <c r="I2805" t="s">
        <v>78</v>
      </c>
      <c r="J2805" t="s">
        <v>135</v>
      </c>
      <c r="K2805" t="s">
        <v>22</v>
      </c>
      <c r="L2805" t="s">
        <v>136</v>
      </c>
      <c r="M2805" t="s">
        <v>10399</v>
      </c>
      <c r="N2805" t="s">
        <v>10400</v>
      </c>
      <c r="O2805">
        <v>2.8730555555555557</v>
      </c>
      <c r="P2805">
        <v>0</v>
      </c>
      <c r="Q2805">
        <v>1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0.60300933999999995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0.60300933999999995</v>
      </c>
    </row>
    <row r="2806" spans="1:32" x14ac:dyDescent="0.3">
      <c r="A2806">
        <v>2786335</v>
      </c>
      <c r="B2806">
        <v>1</v>
      </c>
      <c r="C2806" t="s">
        <v>83</v>
      </c>
      <c r="D2806" t="s">
        <v>123</v>
      </c>
      <c r="E2806" t="s">
        <v>10401</v>
      </c>
      <c r="F2806" t="s">
        <v>10402</v>
      </c>
      <c r="G2806" t="s">
        <v>31552</v>
      </c>
      <c r="H2806" t="s">
        <v>665</v>
      </c>
      <c r="I2806" t="s">
        <v>78</v>
      </c>
      <c r="J2806" t="s">
        <v>135</v>
      </c>
      <c r="K2806" t="s">
        <v>22</v>
      </c>
      <c r="L2806" t="s">
        <v>136</v>
      </c>
      <c r="M2806" t="s">
        <v>10403</v>
      </c>
      <c r="N2806" t="s">
        <v>10404</v>
      </c>
      <c r="O2806">
        <v>3.0716666666666668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56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74.958839999999995</v>
      </c>
      <c r="AD2806">
        <v>0</v>
      </c>
      <c r="AE2806">
        <v>0</v>
      </c>
      <c r="AF2806">
        <v>74.958839999999995</v>
      </c>
    </row>
    <row r="2807" spans="1:32" x14ac:dyDescent="0.3">
      <c r="A2807">
        <v>2786341</v>
      </c>
      <c r="B2807">
        <v>1</v>
      </c>
      <c r="C2807" t="s">
        <v>82</v>
      </c>
      <c r="D2807" t="s">
        <v>110</v>
      </c>
      <c r="E2807" t="s">
        <v>10405</v>
      </c>
      <c r="F2807" t="s">
        <v>10406</v>
      </c>
      <c r="G2807" t="s">
        <v>31545</v>
      </c>
      <c r="H2807" t="s">
        <v>134</v>
      </c>
      <c r="I2807" t="s">
        <v>79</v>
      </c>
      <c r="J2807" t="s">
        <v>248</v>
      </c>
      <c r="K2807" t="s">
        <v>22</v>
      </c>
      <c r="L2807" t="s">
        <v>136</v>
      </c>
      <c r="M2807" t="s">
        <v>10407</v>
      </c>
      <c r="N2807" t="s">
        <v>10408</v>
      </c>
      <c r="O2807">
        <v>5.5555555555555558E-3</v>
      </c>
      <c r="P2807">
        <v>1</v>
      </c>
      <c r="Q2807">
        <v>0</v>
      </c>
      <c r="R2807">
        <v>51</v>
      </c>
      <c r="S2807">
        <v>19</v>
      </c>
      <c r="T2807">
        <v>33</v>
      </c>
      <c r="U2807">
        <v>8</v>
      </c>
      <c r="V2807">
        <v>1</v>
      </c>
      <c r="W2807">
        <v>0</v>
      </c>
      <c r="X2807">
        <v>1.9258838E-2</v>
      </c>
      <c r="Y2807">
        <v>0</v>
      </c>
      <c r="Z2807">
        <v>0.24354745</v>
      </c>
      <c r="AA2807">
        <v>3.0278205999999998E-2</v>
      </c>
      <c r="AB2807">
        <v>1.1277877000000001</v>
      </c>
      <c r="AC2807">
        <v>2.2426212000000001E-2</v>
      </c>
      <c r="AD2807">
        <v>2.9500434E-3</v>
      </c>
      <c r="AE2807">
        <v>0</v>
      </c>
      <c r="AF2807">
        <v>1.4462485</v>
      </c>
    </row>
    <row r="2808" spans="1:32" x14ac:dyDescent="0.3">
      <c r="A2808">
        <v>2786331</v>
      </c>
      <c r="B2808">
        <v>1</v>
      </c>
      <c r="C2808" t="s">
        <v>83</v>
      </c>
      <c r="D2808" t="s">
        <v>128</v>
      </c>
      <c r="E2808" t="s">
        <v>10409</v>
      </c>
      <c r="F2808" t="s">
        <v>10410</v>
      </c>
      <c r="G2808" t="s">
        <v>31549</v>
      </c>
      <c r="H2808" t="s">
        <v>1358</v>
      </c>
      <c r="I2808" t="s">
        <v>79</v>
      </c>
      <c r="J2808" t="s">
        <v>135</v>
      </c>
      <c r="K2808" t="s">
        <v>22</v>
      </c>
      <c r="L2808" t="s">
        <v>136</v>
      </c>
      <c r="M2808" t="s">
        <v>10411</v>
      </c>
      <c r="N2808" t="s">
        <v>10412</v>
      </c>
      <c r="O2808">
        <v>4.0158333333333331</v>
      </c>
      <c r="P2808">
        <v>0</v>
      </c>
      <c r="Q2808">
        <v>0</v>
      </c>
      <c r="R2808">
        <v>9</v>
      </c>
      <c r="S2808">
        <v>25</v>
      </c>
      <c r="T2808">
        <v>11</v>
      </c>
      <c r="U2808">
        <v>1</v>
      </c>
      <c r="V2808">
        <v>3</v>
      </c>
      <c r="W2808">
        <v>0</v>
      </c>
      <c r="X2808">
        <v>0</v>
      </c>
      <c r="Y2808">
        <v>0</v>
      </c>
      <c r="Z2808">
        <v>5.7799396999999999</v>
      </c>
      <c r="AA2808">
        <v>29.947984999999999</v>
      </c>
      <c r="AB2808">
        <v>572.65173000000004</v>
      </c>
      <c r="AC2808">
        <v>10.556419999999999</v>
      </c>
      <c r="AD2808">
        <v>233.45876999999999</v>
      </c>
      <c r="AE2808">
        <v>0</v>
      </c>
      <c r="AF2808">
        <v>852.39484000000004</v>
      </c>
    </row>
    <row r="2809" spans="1:32" x14ac:dyDescent="0.3">
      <c r="A2809">
        <v>2786104</v>
      </c>
      <c r="B2809">
        <v>2</v>
      </c>
      <c r="C2809" t="s">
        <v>83</v>
      </c>
      <c r="D2809" t="s">
        <v>124</v>
      </c>
      <c r="E2809" t="s">
        <v>10413</v>
      </c>
      <c r="F2809" t="s">
        <v>10414</v>
      </c>
      <c r="G2809" t="s">
        <v>31552</v>
      </c>
      <c r="H2809" t="s">
        <v>223</v>
      </c>
      <c r="I2809" t="s">
        <v>78</v>
      </c>
      <c r="J2809" t="s">
        <v>135</v>
      </c>
      <c r="K2809" t="s">
        <v>22</v>
      </c>
      <c r="L2809" t="s">
        <v>136</v>
      </c>
      <c r="M2809" t="s">
        <v>10415</v>
      </c>
      <c r="N2809" t="s">
        <v>10416</v>
      </c>
      <c r="O2809">
        <v>0.86</v>
      </c>
      <c r="P2809">
        <v>0</v>
      </c>
      <c r="Q2809">
        <v>100</v>
      </c>
      <c r="R2809">
        <v>0</v>
      </c>
      <c r="S2809">
        <v>7</v>
      </c>
      <c r="T2809">
        <v>0</v>
      </c>
      <c r="U2809">
        <v>8</v>
      </c>
      <c r="V2809">
        <v>0</v>
      </c>
      <c r="W2809">
        <v>0</v>
      </c>
      <c r="X2809">
        <v>0</v>
      </c>
      <c r="Y2809">
        <v>34.583584000000002</v>
      </c>
      <c r="Z2809">
        <v>0</v>
      </c>
      <c r="AA2809">
        <v>0.91162019999999999</v>
      </c>
      <c r="AB2809">
        <v>0</v>
      </c>
      <c r="AC2809">
        <v>1.2492262999999999</v>
      </c>
      <c r="AD2809">
        <v>0</v>
      </c>
      <c r="AE2809">
        <v>0</v>
      </c>
      <c r="AF2809">
        <v>36.744430000000001</v>
      </c>
    </row>
    <row r="2810" spans="1:32" x14ac:dyDescent="0.3">
      <c r="A2810">
        <v>2786338</v>
      </c>
      <c r="B2810">
        <v>1</v>
      </c>
      <c r="C2810" t="s">
        <v>82</v>
      </c>
      <c r="D2810" t="s">
        <v>105</v>
      </c>
      <c r="E2810" t="s">
        <v>10417</v>
      </c>
      <c r="F2810" t="s">
        <v>10418</v>
      </c>
      <c r="G2810" t="s">
        <v>31551</v>
      </c>
      <c r="H2810" t="s">
        <v>672</v>
      </c>
      <c r="I2810" t="s">
        <v>79</v>
      </c>
      <c r="J2810" t="s">
        <v>135</v>
      </c>
      <c r="K2810" t="s">
        <v>22</v>
      </c>
      <c r="L2810" t="s">
        <v>136</v>
      </c>
      <c r="M2810" t="s">
        <v>10419</v>
      </c>
      <c r="N2810" t="s">
        <v>10420</v>
      </c>
      <c r="O2810">
        <v>6.775555555555556</v>
      </c>
      <c r="P2810">
        <v>0</v>
      </c>
      <c r="Q2810">
        <v>72</v>
      </c>
      <c r="R2810">
        <v>0</v>
      </c>
      <c r="S2810">
        <v>17</v>
      </c>
      <c r="T2810">
        <v>0</v>
      </c>
      <c r="U2810">
        <v>22</v>
      </c>
      <c r="V2810">
        <v>0</v>
      </c>
      <c r="W2810">
        <v>0</v>
      </c>
      <c r="X2810">
        <v>0</v>
      </c>
      <c r="Y2810">
        <v>167.39760000000001</v>
      </c>
      <c r="Z2810">
        <v>0</v>
      </c>
      <c r="AA2810">
        <v>53.448860000000003</v>
      </c>
      <c r="AB2810">
        <v>0</v>
      </c>
      <c r="AC2810">
        <v>77.229065000000006</v>
      </c>
      <c r="AD2810">
        <v>0</v>
      </c>
      <c r="AE2810">
        <v>0</v>
      </c>
      <c r="AF2810">
        <v>298.07553000000001</v>
      </c>
    </row>
    <row r="2811" spans="1:32" x14ac:dyDescent="0.3">
      <c r="A2811">
        <v>2786327</v>
      </c>
      <c r="B2811">
        <v>1</v>
      </c>
      <c r="C2811" t="s">
        <v>83</v>
      </c>
      <c r="D2811" t="s">
        <v>117</v>
      </c>
      <c r="E2811" t="s">
        <v>10421</v>
      </c>
      <c r="F2811" t="s">
        <v>10422</v>
      </c>
      <c r="G2811" t="s">
        <v>31551</v>
      </c>
      <c r="H2811" t="s">
        <v>672</v>
      </c>
      <c r="I2811" t="s">
        <v>79</v>
      </c>
      <c r="J2811" t="s">
        <v>135</v>
      </c>
      <c r="K2811" t="s">
        <v>22</v>
      </c>
      <c r="L2811" t="s">
        <v>136</v>
      </c>
      <c r="M2811" t="s">
        <v>10423</v>
      </c>
      <c r="N2811" t="s">
        <v>10424</v>
      </c>
      <c r="O2811">
        <v>5.6475</v>
      </c>
      <c r="P2811">
        <v>1</v>
      </c>
      <c r="Q2811">
        <v>514</v>
      </c>
      <c r="R2811">
        <v>0</v>
      </c>
      <c r="S2811">
        <v>0</v>
      </c>
      <c r="T2811">
        <v>0</v>
      </c>
      <c r="U2811">
        <v>28</v>
      </c>
      <c r="V2811">
        <v>0</v>
      </c>
      <c r="W2811">
        <v>0</v>
      </c>
      <c r="X2811">
        <v>29.741610000000001</v>
      </c>
      <c r="Y2811">
        <v>219.52455</v>
      </c>
      <c r="Z2811">
        <v>0</v>
      </c>
      <c r="AA2811">
        <v>0</v>
      </c>
      <c r="AB2811">
        <v>0</v>
      </c>
      <c r="AC2811">
        <v>11.66118</v>
      </c>
      <c r="AD2811">
        <v>0</v>
      </c>
      <c r="AE2811">
        <v>0</v>
      </c>
      <c r="AF2811">
        <v>260.92734000000002</v>
      </c>
    </row>
    <row r="2812" spans="1:32" x14ac:dyDescent="0.3">
      <c r="A2812">
        <v>2786332</v>
      </c>
      <c r="B2812">
        <v>1</v>
      </c>
      <c r="C2812" t="s">
        <v>83</v>
      </c>
      <c r="D2812" t="s">
        <v>129</v>
      </c>
      <c r="E2812" t="s">
        <v>10425</v>
      </c>
      <c r="F2812" t="s">
        <v>10426</v>
      </c>
      <c r="G2812" t="s">
        <v>31545</v>
      </c>
      <c r="H2812" t="s">
        <v>134</v>
      </c>
      <c r="I2812" t="s">
        <v>79</v>
      </c>
      <c r="J2812" t="s">
        <v>135</v>
      </c>
      <c r="K2812" t="s">
        <v>22</v>
      </c>
      <c r="L2812" t="s">
        <v>136</v>
      </c>
      <c r="M2812" t="s">
        <v>10427</v>
      </c>
      <c r="N2812" t="s">
        <v>10408</v>
      </c>
      <c r="O2812">
        <v>0.12805555555555556</v>
      </c>
      <c r="P2812">
        <v>8</v>
      </c>
      <c r="Q2812">
        <v>399</v>
      </c>
      <c r="R2812">
        <v>407</v>
      </c>
      <c r="S2812">
        <v>498</v>
      </c>
      <c r="T2812">
        <v>36</v>
      </c>
      <c r="U2812">
        <v>72</v>
      </c>
      <c r="V2812">
        <v>1</v>
      </c>
      <c r="W2812">
        <v>0</v>
      </c>
      <c r="X2812">
        <v>0.71845906999999998</v>
      </c>
      <c r="Y2812">
        <v>7.5942597000000003</v>
      </c>
      <c r="Z2812">
        <v>25.709602</v>
      </c>
      <c r="AA2812">
        <v>21.004760000000001</v>
      </c>
      <c r="AB2812">
        <v>1.8995352000000001</v>
      </c>
      <c r="AC2812">
        <v>2.865132</v>
      </c>
      <c r="AD2812">
        <v>23.927790000000002</v>
      </c>
      <c r="AE2812">
        <v>0</v>
      </c>
      <c r="AF2812">
        <v>83.719536000000005</v>
      </c>
    </row>
    <row r="2813" spans="1:32" x14ac:dyDescent="0.3">
      <c r="A2813">
        <v>2786317</v>
      </c>
      <c r="B2813">
        <v>1</v>
      </c>
      <c r="C2813" t="s">
        <v>82</v>
      </c>
      <c r="D2813" t="s">
        <v>89</v>
      </c>
      <c r="E2813" t="s">
        <v>10428</v>
      </c>
      <c r="F2813" t="s">
        <v>10429</v>
      </c>
      <c r="G2813" t="s">
        <v>31546</v>
      </c>
      <c r="H2813" t="s">
        <v>223</v>
      </c>
      <c r="I2813" t="s">
        <v>78</v>
      </c>
      <c r="J2813" t="s">
        <v>135</v>
      </c>
      <c r="K2813" t="s">
        <v>22</v>
      </c>
      <c r="L2813" t="s">
        <v>136</v>
      </c>
      <c r="M2813" t="s">
        <v>10430</v>
      </c>
      <c r="N2813" t="s">
        <v>10431</v>
      </c>
      <c r="O2813">
        <v>1.4941666666666666</v>
      </c>
      <c r="P2813">
        <v>0</v>
      </c>
      <c r="Q2813">
        <v>4</v>
      </c>
      <c r="R2813">
        <v>0</v>
      </c>
      <c r="S2813">
        <v>0</v>
      </c>
      <c r="T2813">
        <v>0</v>
      </c>
      <c r="U2813">
        <v>5</v>
      </c>
      <c r="V2813">
        <v>0</v>
      </c>
      <c r="W2813">
        <v>0</v>
      </c>
      <c r="X2813">
        <v>0</v>
      </c>
      <c r="Y2813">
        <v>0.88762459999999999</v>
      </c>
      <c r="Z2813">
        <v>0</v>
      </c>
      <c r="AA2813">
        <v>0</v>
      </c>
      <c r="AB2813">
        <v>0</v>
      </c>
      <c r="AC2813">
        <v>2.3065057000000002</v>
      </c>
      <c r="AD2813">
        <v>0</v>
      </c>
      <c r="AE2813">
        <v>0</v>
      </c>
      <c r="AF2813">
        <v>3.1941302</v>
      </c>
    </row>
    <row r="2814" spans="1:32" x14ac:dyDescent="0.3">
      <c r="A2814">
        <v>2786309</v>
      </c>
      <c r="B2814">
        <v>1</v>
      </c>
      <c r="C2814" t="s">
        <v>83</v>
      </c>
      <c r="D2814" t="s">
        <v>115</v>
      </c>
      <c r="E2814" t="s">
        <v>10432</v>
      </c>
      <c r="F2814" t="s">
        <v>10433</v>
      </c>
      <c r="G2814" t="s">
        <v>31546</v>
      </c>
      <c r="H2814" t="s">
        <v>1557</v>
      </c>
      <c r="I2814" t="s">
        <v>78</v>
      </c>
      <c r="J2814" t="s">
        <v>135</v>
      </c>
      <c r="K2814" t="s">
        <v>22</v>
      </c>
      <c r="L2814" t="s">
        <v>136</v>
      </c>
      <c r="M2814" t="s">
        <v>10434</v>
      </c>
      <c r="N2814" t="s">
        <v>10435</v>
      </c>
      <c r="O2814">
        <v>0.94444444444444442</v>
      </c>
      <c r="P2814">
        <v>0</v>
      </c>
      <c r="Q2814">
        <v>0</v>
      </c>
      <c r="R2814">
        <v>0</v>
      </c>
      <c r="S2814">
        <v>1</v>
      </c>
      <c r="T2814">
        <v>0</v>
      </c>
      <c r="U2814">
        <v>35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0.56491539999999996</v>
      </c>
      <c r="AB2814">
        <v>0</v>
      </c>
      <c r="AC2814">
        <v>25.782489999999999</v>
      </c>
      <c r="AD2814">
        <v>0</v>
      </c>
      <c r="AE2814">
        <v>0</v>
      </c>
      <c r="AF2814">
        <v>26.347405999999999</v>
      </c>
    </row>
    <row r="2815" spans="1:32" x14ac:dyDescent="0.3">
      <c r="A2815">
        <v>2786308</v>
      </c>
      <c r="B2815">
        <v>2</v>
      </c>
      <c r="C2815" t="s">
        <v>82</v>
      </c>
      <c r="D2815" t="s">
        <v>90</v>
      </c>
      <c r="E2815" t="s">
        <v>10436</v>
      </c>
      <c r="F2815" t="s">
        <v>10437</v>
      </c>
      <c r="G2815" t="s">
        <v>31551</v>
      </c>
      <c r="H2815" t="s">
        <v>134</v>
      </c>
      <c r="I2815" t="s">
        <v>79</v>
      </c>
      <c r="J2815" t="s">
        <v>135</v>
      </c>
      <c r="K2815" t="s">
        <v>22</v>
      </c>
      <c r="L2815" t="s">
        <v>136</v>
      </c>
      <c r="M2815" t="s">
        <v>10438</v>
      </c>
      <c r="N2815" t="s">
        <v>10439</v>
      </c>
      <c r="O2815">
        <v>1.1066666666666667</v>
      </c>
      <c r="P2815">
        <v>0</v>
      </c>
      <c r="Q2815">
        <v>0</v>
      </c>
      <c r="R2815">
        <v>0</v>
      </c>
      <c r="S2815">
        <v>0</v>
      </c>
      <c r="T2815">
        <v>6</v>
      </c>
      <c r="U2815">
        <v>0</v>
      </c>
      <c r="V2815">
        <v>6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376.73727000000002</v>
      </c>
      <c r="AC2815">
        <v>0</v>
      </c>
      <c r="AD2815">
        <v>449.85210000000001</v>
      </c>
      <c r="AE2815">
        <v>0</v>
      </c>
      <c r="AF2815">
        <v>826.58936000000006</v>
      </c>
    </row>
    <row r="2816" spans="1:32" x14ac:dyDescent="0.3">
      <c r="A2816">
        <v>2786144</v>
      </c>
      <c r="B2816">
        <v>2</v>
      </c>
      <c r="C2816" t="s">
        <v>82</v>
      </c>
      <c r="D2816" t="s">
        <v>112</v>
      </c>
      <c r="E2816" t="s">
        <v>10440</v>
      </c>
      <c r="F2816" t="s">
        <v>10441</v>
      </c>
      <c r="G2816" t="s">
        <v>31551</v>
      </c>
      <c r="H2816" t="s">
        <v>624</v>
      </c>
      <c r="I2816" t="s">
        <v>79</v>
      </c>
      <c r="J2816" t="s">
        <v>135</v>
      </c>
      <c r="K2816" t="s">
        <v>22</v>
      </c>
      <c r="L2816" t="s">
        <v>136</v>
      </c>
      <c r="M2816" t="s">
        <v>10442</v>
      </c>
      <c r="N2816" t="s">
        <v>10443</v>
      </c>
      <c r="O2816">
        <v>1.1266666666666667</v>
      </c>
      <c r="P2816">
        <v>0</v>
      </c>
      <c r="Q2816">
        <v>519</v>
      </c>
      <c r="R2816">
        <v>1</v>
      </c>
      <c r="S2816">
        <v>20</v>
      </c>
      <c r="T2816">
        <v>0</v>
      </c>
      <c r="U2816">
        <v>122</v>
      </c>
      <c r="V2816">
        <v>0</v>
      </c>
      <c r="W2816">
        <v>0</v>
      </c>
      <c r="X2816">
        <v>0</v>
      </c>
      <c r="Y2816">
        <v>161.64876000000001</v>
      </c>
      <c r="Z2816">
        <v>36.975929999999998</v>
      </c>
      <c r="AA2816">
        <v>4.0990469999999997</v>
      </c>
      <c r="AB2816">
        <v>0</v>
      </c>
      <c r="AC2816">
        <v>47.373592000000002</v>
      </c>
      <c r="AD2816">
        <v>0</v>
      </c>
      <c r="AE2816">
        <v>0</v>
      </c>
      <c r="AF2816">
        <v>250.09734</v>
      </c>
    </row>
    <row r="2817" spans="1:32" x14ac:dyDescent="0.3">
      <c r="A2817">
        <v>2786308</v>
      </c>
      <c r="B2817">
        <v>1</v>
      </c>
      <c r="C2817" t="s">
        <v>82</v>
      </c>
      <c r="D2817" t="s">
        <v>90</v>
      </c>
      <c r="E2817" t="s">
        <v>10444</v>
      </c>
      <c r="F2817" t="s">
        <v>10445</v>
      </c>
      <c r="G2817" t="s">
        <v>31551</v>
      </c>
      <c r="H2817" t="s">
        <v>134</v>
      </c>
      <c r="I2817" t="s">
        <v>79</v>
      </c>
      <c r="J2817" t="s">
        <v>248</v>
      </c>
      <c r="K2817" t="s">
        <v>22</v>
      </c>
      <c r="L2817" t="s">
        <v>136</v>
      </c>
      <c r="M2817" t="s">
        <v>10446</v>
      </c>
      <c r="N2817" t="s">
        <v>10438</v>
      </c>
      <c r="O2817">
        <v>3.7777777777777778E-2</v>
      </c>
      <c r="P2817">
        <v>0</v>
      </c>
      <c r="Q2817">
        <v>1884</v>
      </c>
      <c r="R2817">
        <v>0</v>
      </c>
      <c r="S2817">
        <v>0</v>
      </c>
      <c r="T2817">
        <v>6</v>
      </c>
      <c r="U2817">
        <v>74</v>
      </c>
      <c r="V2817">
        <v>6</v>
      </c>
      <c r="W2817">
        <v>0</v>
      </c>
      <c r="X2817">
        <v>0</v>
      </c>
      <c r="Y2817">
        <v>24.846346</v>
      </c>
      <c r="Z2817">
        <v>0</v>
      </c>
      <c r="AA2817">
        <v>0</v>
      </c>
      <c r="AB2817">
        <v>13.069556</v>
      </c>
      <c r="AC2817">
        <v>2.386774</v>
      </c>
      <c r="AD2817">
        <v>16.459105000000001</v>
      </c>
      <c r="AE2817">
        <v>0</v>
      </c>
      <c r="AF2817">
        <v>56.761780000000002</v>
      </c>
    </row>
    <row r="2818" spans="1:32" x14ac:dyDescent="0.3">
      <c r="A2818">
        <v>2786212</v>
      </c>
      <c r="B2818">
        <v>1</v>
      </c>
      <c r="C2818" t="s">
        <v>82</v>
      </c>
      <c r="D2818" t="s">
        <v>100</v>
      </c>
      <c r="E2818" t="s">
        <v>10447</v>
      </c>
      <c r="F2818" t="s">
        <v>10448</v>
      </c>
      <c r="G2818" t="s">
        <v>31546</v>
      </c>
      <c r="H2818" t="s">
        <v>2212</v>
      </c>
      <c r="I2818" t="s">
        <v>78</v>
      </c>
      <c r="J2818" t="s">
        <v>135</v>
      </c>
      <c r="K2818" t="s">
        <v>22</v>
      </c>
      <c r="L2818" t="s">
        <v>136</v>
      </c>
      <c r="M2818" t="s">
        <v>10449</v>
      </c>
      <c r="N2818" t="s">
        <v>10450</v>
      </c>
      <c r="O2818">
        <v>3.5649999999999999</v>
      </c>
      <c r="P2818">
        <v>0</v>
      </c>
      <c r="Q2818">
        <v>83</v>
      </c>
      <c r="R2818">
        <v>0</v>
      </c>
      <c r="S2818">
        <v>0</v>
      </c>
      <c r="T2818">
        <v>0</v>
      </c>
      <c r="U2818">
        <v>10</v>
      </c>
      <c r="V2818">
        <v>0</v>
      </c>
      <c r="W2818">
        <v>0</v>
      </c>
      <c r="X2818">
        <v>0</v>
      </c>
      <c r="Y2818">
        <v>96.400959999999998</v>
      </c>
      <c r="Z2818">
        <v>0</v>
      </c>
      <c r="AA2818">
        <v>0</v>
      </c>
      <c r="AB2818">
        <v>0</v>
      </c>
      <c r="AC2818">
        <v>4.2373180000000001</v>
      </c>
      <c r="AD2818">
        <v>0</v>
      </c>
      <c r="AE2818">
        <v>0</v>
      </c>
      <c r="AF2818">
        <v>100.63827499999999</v>
      </c>
    </row>
    <row r="2819" spans="1:32" x14ac:dyDescent="0.3">
      <c r="A2819">
        <v>2786203</v>
      </c>
      <c r="B2819">
        <v>1</v>
      </c>
      <c r="C2819" t="s">
        <v>82</v>
      </c>
      <c r="D2819" t="s">
        <v>113</v>
      </c>
      <c r="E2819" t="s">
        <v>10451</v>
      </c>
      <c r="F2819" t="s">
        <v>10452</v>
      </c>
      <c r="G2819" t="s">
        <v>31546</v>
      </c>
      <c r="H2819" t="s">
        <v>1297</v>
      </c>
      <c r="I2819" t="s">
        <v>78</v>
      </c>
      <c r="J2819" t="s">
        <v>135</v>
      </c>
      <c r="K2819" t="s">
        <v>22</v>
      </c>
      <c r="L2819" t="s">
        <v>136</v>
      </c>
      <c r="M2819" t="s">
        <v>10453</v>
      </c>
      <c r="N2819" t="s">
        <v>10454</v>
      </c>
      <c r="O2819">
        <v>3.1136111111111111</v>
      </c>
      <c r="P2819">
        <v>0</v>
      </c>
      <c r="Q2819">
        <v>76</v>
      </c>
      <c r="R2819">
        <v>0</v>
      </c>
      <c r="S2819">
        <v>0</v>
      </c>
      <c r="T2819">
        <v>0</v>
      </c>
      <c r="U2819">
        <v>16</v>
      </c>
      <c r="V2819">
        <v>0</v>
      </c>
      <c r="W2819">
        <v>0</v>
      </c>
      <c r="X2819">
        <v>0</v>
      </c>
      <c r="Y2819">
        <v>65.777466000000004</v>
      </c>
      <c r="Z2819">
        <v>0</v>
      </c>
      <c r="AA2819">
        <v>0</v>
      </c>
      <c r="AB2819">
        <v>0</v>
      </c>
      <c r="AC2819">
        <v>33.589942999999998</v>
      </c>
      <c r="AD2819">
        <v>0</v>
      </c>
      <c r="AE2819">
        <v>0</v>
      </c>
      <c r="AF2819">
        <v>99.367410000000007</v>
      </c>
    </row>
    <row r="2820" spans="1:32" x14ac:dyDescent="0.3">
      <c r="A2820">
        <v>2786163</v>
      </c>
      <c r="B2820">
        <v>1</v>
      </c>
      <c r="C2820" t="s">
        <v>83</v>
      </c>
      <c r="D2820" t="s">
        <v>128</v>
      </c>
      <c r="E2820" t="s">
        <v>10455</v>
      </c>
      <c r="F2820" t="s">
        <v>10456</v>
      </c>
      <c r="G2820" t="s">
        <v>31552</v>
      </c>
      <c r="H2820" t="s">
        <v>665</v>
      </c>
      <c r="I2820" t="s">
        <v>78</v>
      </c>
      <c r="J2820" t="s">
        <v>135</v>
      </c>
      <c r="K2820" t="s">
        <v>22</v>
      </c>
      <c r="L2820" t="s">
        <v>136</v>
      </c>
      <c r="M2820" t="s">
        <v>10457</v>
      </c>
      <c r="N2820" t="s">
        <v>10458</v>
      </c>
      <c r="O2820">
        <v>7.0875000000000004</v>
      </c>
      <c r="P2820">
        <v>0</v>
      </c>
      <c r="Q2820">
        <v>87</v>
      </c>
      <c r="R2820">
        <v>0</v>
      </c>
      <c r="S2820">
        <v>27</v>
      </c>
      <c r="T2820">
        <v>0</v>
      </c>
      <c r="U2820">
        <v>12</v>
      </c>
      <c r="V2820">
        <v>0</v>
      </c>
      <c r="W2820">
        <v>1</v>
      </c>
      <c r="X2820">
        <v>0</v>
      </c>
      <c r="Y2820">
        <v>140.27574000000001</v>
      </c>
      <c r="Z2820">
        <v>0</v>
      </c>
      <c r="AA2820">
        <v>131.59369000000001</v>
      </c>
      <c r="AB2820">
        <v>0</v>
      </c>
      <c r="AC2820">
        <v>37.711838</v>
      </c>
      <c r="AD2820">
        <v>0</v>
      </c>
      <c r="AE2820">
        <v>285.68180000000001</v>
      </c>
      <c r="AF2820">
        <v>595.26306</v>
      </c>
    </row>
    <row r="2821" spans="1:32" x14ac:dyDescent="0.3">
      <c r="A2821">
        <v>2786155</v>
      </c>
      <c r="B2821">
        <v>1</v>
      </c>
      <c r="C2821" t="s">
        <v>82</v>
      </c>
      <c r="D2821" t="s">
        <v>103</v>
      </c>
      <c r="E2821" t="s">
        <v>10459</v>
      </c>
      <c r="F2821" t="s">
        <v>10460</v>
      </c>
      <c r="G2821" t="s">
        <v>31549</v>
      </c>
      <c r="H2821" t="s">
        <v>134</v>
      </c>
      <c r="I2821" t="s">
        <v>79</v>
      </c>
      <c r="J2821" t="s">
        <v>135</v>
      </c>
      <c r="K2821" t="s">
        <v>22</v>
      </c>
      <c r="L2821" t="s">
        <v>136</v>
      </c>
      <c r="M2821" t="s">
        <v>10461</v>
      </c>
      <c r="N2821" t="s">
        <v>10462</v>
      </c>
      <c r="O2821">
        <v>8.1388888888888886E-2</v>
      </c>
      <c r="P2821">
        <v>0</v>
      </c>
      <c r="Q2821">
        <v>492</v>
      </c>
      <c r="R2821">
        <v>0</v>
      </c>
      <c r="S2821">
        <v>54</v>
      </c>
      <c r="T2821">
        <v>1</v>
      </c>
      <c r="U2821">
        <v>60</v>
      </c>
      <c r="V2821">
        <v>0</v>
      </c>
      <c r="W2821">
        <v>0</v>
      </c>
      <c r="X2821">
        <v>0</v>
      </c>
      <c r="Y2821">
        <v>4.9723769999999998</v>
      </c>
      <c r="Z2821">
        <v>0</v>
      </c>
      <c r="AA2821">
        <v>0.24135382</v>
      </c>
      <c r="AB2821">
        <v>1.2842236999999999E-2</v>
      </c>
      <c r="AC2821">
        <v>1.1132306000000001</v>
      </c>
      <c r="AD2821">
        <v>0</v>
      </c>
      <c r="AE2821">
        <v>0</v>
      </c>
      <c r="AF2821">
        <v>6.3398037</v>
      </c>
    </row>
    <row r="2822" spans="1:32" x14ac:dyDescent="0.3">
      <c r="A2822">
        <v>2785893</v>
      </c>
      <c r="B2822">
        <v>1</v>
      </c>
      <c r="C2822" t="s">
        <v>83</v>
      </c>
      <c r="D2822" t="s">
        <v>117</v>
      </c>
      <c r="E2822" t="s">
        <v>10463</v>
      </c>
      <c r="F2822" t="s">
        <v>10464</v>
      </c>
      <c r="G2822" t="s">
        <v>31549</v>
      </c>
      <c r="H2822" t="s">
        <v>134</v>
      </c>
      <c r="I2822" t="s">
        <v>79</v>
      </c>
      <c r="J2822" t="s">
        <v>135</v>
      </c>
      <c r="K2822" t="s">
        <v>22</v>
      </c>
      <c r="L2822" t="s">
        <v>136</v>
      </c>
      <c r="M2822" t="s">
        <v>10465</v>
      </c>
      <c r="N2822" t="s">
        <v>10466</v>
      </c>
      <c r="O2822">
        <v>0.61611111111111116</v>
      </c>
      <c r="P2822">
        <v>0</v>
      </c>
      <c r="Q2822">
        <v>256</v>
      </c>
      <c r="R2822">
        <v>0</v>
      </c>
      <c r="S2822">
        <v>1</v>
      </c>
      <c r="T2822">
        <v>3</v>
      </c>
      <c r="U2822">
        <v>38</v>
      </c>
      <c r="V2822">
        <v>0</v>
      </c>
      <c r="W2822">
        <v>0</v>
      </c>
      <c r="X2822">
        <v>0</v>
      </c>
      <c r="Y2822">
        <v>12.688591000000001</v>
      </c>
      <c r="Z2822">
        <v>0</v>
      </c>
      <c r="AA2822">
        <v>1.1102282E-2</v>
      </c>
      <c r="AB2822">
        <v>1.8045089000000001</v>
      </c>
      <c r="AC2822">
        <v>1.5330699999999999</v>
      </c>
      <c r="AD2822">
        <v>0</v>
      </c>
      <c r="AE2822">
        <v>0</v>
      </c>
      <c r="AF2822">
        <v>16.037271</v>
      </c>
    </row>
    <row r="2823" spans="1:32" x14ac:dyDescent="0.3">
      <c r="A2823">
        <v>2785907</v>
      </c>
      <c r="B2823">
        <v>1</v>
      </c>
      <c r="C2823" t="s">
        <v>82</v>
      </c>
      <c r="D2823" t="s">
        <v>109</v>
      </c>
      <c r="E2823" t="s">
        <v>10467</v>
      </c>
      <c r="F2823" t="s">
        <v>10468</v>
      </c>
      <c r="G2823" t="s">
        <v>31551</v>
      </c>
      <c r="H2823" t="s">
        <v>3857</v>
      </c>
      <c r="I2823" t="s">
        <v>79</v>
      </c>
      <c r="J2823" t="s">
        <v>135</v>
      </c>
      <c r="K2823" t="s">
        <v>22</v>
      </c>
      <c r="L2823" t="s">
        <v>136</v>
      </c>
      <c r="M2823" t="s">
        <v>10469</v>
      </c>
      <c r="N2823" t="s">
        <v>10470</v>
      </c>
      <c r="O2823">
        <v>4.0608333333333331</v>
      </c>
      <c r="P2823">
        <v>0</v>
      </c>
      <c r="Q2823">
        <v>187</v>
      </c>
      <c r="R2823">
        <v>0</v>
      </c>
      <c r="S2823">
        <v>6</v>
      </c>
      <c r="T2823">
        <v>0</v>
      </c>
      <c r="U2823">
        <v>8</v>
      </c>
      <c r="V2823">
        <v>0</v>
      </c>
      <c r="W2823">
        <v>0</v>
      </c>
      <c r="X2823">
        <v>0</v>
      </c>
      <c r="Y2823">
        <v>97.53622</v>
      </c>
      <c r="Z2823">
        <v>0</v>
      </c>
      <c r="AA2823">
        <v>5.3010373</v>
      </c>
      <c r="AB2823">
        <v>0</v>
      </c>
      <c r="AC2823">
        <v>9.2179570000000002</v>
      </c>
      <c r="AD2823">
        <v>0</v>
      </c>
      <c r="AE2823">
        <v>0</v>
      </c>
      <c r="AF2823">
        <v>112.05521</v>
      </c>
    </row>
    <row r="2824" spans="1:32" x14ac:dyDescent="0.3">
      <c r="A2824">
        <v>2785891</v>
      </c>
      <c r="B2824">
        <v>1</v>
      </c>
      <c r="C2824" t="s">
        <v>83</v>
      </c>
      <c r="D2824" t="s">
        <v>124</v>
      </c>
      <c r="E2824" t="s">
        <v>5452</v>
      </c>
      <c r="F2824" t="s">
        <v>5453</v>
      </c>
      <c r="G2824" t="s">
        <v>31549</v>
      </c>
      <c r="H2824" t="s">
        <v>134</v>
      </c>
      <c r="I2824" t="s">
        <v>79</v>
      </c>
      <c r="J2824" t="s">
        <v>135</v>
      </c>
      <c r="K2824" t="s">
        <v>22</v>
      </c>
      <c r="L2824" t="s">
        <v>136</v>
      </c>
      <c r="M2824" t="s">
        <v>10471</v>
      </c>
      <c r="N2824" t="s">
        <v>10472</v>
      </c>
      <c r="O2824">
        <v>0.96722222222222221</v>
      </c>
      <c r="P2824">
        <v>4</v>
      </c>
      <c r="Q2824">
        <v>1641</v>
      </c>
      <c r="R2824">
        <v>128</v>
      </c>
      <c r="S2824">
        <v>389</v>
      </c>
      <c r="T2824">
        <v>6</v>
      </c>
      <c r="U2824">
        <v>78</v>
      </c>
      <c r="V2824">
        <v>0</v>
      </c>
      <c r="W2824">
        <v>0</v>
      </c>
      <c r="X2824">
        <v>14.390896</v>
      </c>
      <c r="Y2824">
        <v>218.69727</v>
      </c>
      <c r="Z2824">
        <v>59.822723000000003</v>
      </c>
      <c r="AA2824">
        <v>192.20737</v>
      </c>
      <c r="AB2824">
        <v>5.3156834000000002</v>
      </c>
      <c r="AC2824">
        <v>15.717874999999999</v>
      </c>
      <c r="AD2824">
        <v>0</v>
      </c>
      <c r="AE2824">
        <v>0</v>
      </c>
      <c r="AF2824">
        <v>506.15179999999998</v>
      </c>
    </row>
    <row r="2825" spans="1:32" x14ac:dyDescent="0.3">
      <c r="A2825">
        <v>2800167</v>
      </c>
      <c r="B2825">
        <v>1</v>
      </c>
      <c r="C2825" t="s">
        <v>83</v>
      </c>
      <c r="D2825" t="s">
        <v>116</v>
      </c>
      <c r="E2825" t="s">
        <v>10473</v>
      </c>
      <c r="F2825" t="s">
        <v>10474</v>
      </c>
      <c r="G2825" t="s">
        <v>31548</v>
      </c>
      <c r="H2825" t="s">
        <v>893</v>
      </c>
      <c r="I2825" t="s">
        <v>78</v>
      </c>
      <c r="J2825" t="s">
        <v>135</v>
      </c>
      <c r="K2825" t="s">
        <v>22</v>
      </c>
      <c r="L2825" t="s">
        <v>136</v>
      </c>
      <c r="M2825" t="s">
        <v>10475</v>
      </c>
      <c r="N2825" t="s">
        <v>10476</v>
      </c>
      <c r="O2825">
        <v>3.721111111111111</v>
      </c>
      <c r="P2825">
        <v>0</v>
      </c>
      <c r="Q2825">
        <v>5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6.7588834999999996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6.7588834999999996</v>
      </c>
    </row>
    <row r="2826" spans="1:32" x14ac:dyDescent="0.3">
      <c r="A2826">
        <v>2800068</v>
      </c>
      <c r="B2826">
        <v>1</v>
      </c>
      <c r="C2826" t="s">
        <v>82</v>
      </c>
      <c r="D2826" t="s">
        <v>100</v>
      </c>
      <c r="E2826" t="s">
        <v>10477</v>
      </c>
      <c r="F2826" t="s">
        <v>10478</v>
      </c>
      <c r="G2826" t="s">
        <v>31548</v>
      </c>
      <c r="H2826" t="s">
        <v>333</v>
      </c>
      <c r="I2826" t="s">
        <v>78</v>
      </c>
      <c r="J2826" t="s">
        <v>135</v>
      </c>
      <c r="K2826" t="s">
        <v>22</v>
      </c>
      <c r="L2826" t="s">
        <v>136</v>
      </c>
      <c r="M2826" t="s">
        <v>10479</v>
      </c>
      <c r="N2826" t="s">
        <v>10480</v>
      </c>
      <c r="O2826">
        <v>5.4961111111111114</v>
      </c>
      <c r="P2826">
        <v>0</v>
      </c>
      <c r="Q2826">
        <v>5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4.8971404999999999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4.8971404999999999</v>
      </c>
    </row>
    <row r="2827" spans="1:32" x14ac:dyDescent="0.3">
      <c r="A2827">
        <v>2800049</v>
      </c>
      <c r="B2827">
        <v>1</v>
      </c>
      <c r="C2827" t="s">
        <v>82</v>
      </c>
      <c r="D2827" t="s">
        <v>112</v>
      </c>
      <c r="E2827" t="s">
        <v>10481</v>
      </c>
      <c r="F2827" t="s">
        <v>10482</v>
      </c>
      <c r="G2827" t="s">
        <v>31552</v>
      </c>
      <c r="H2827" t="s">
        <v>145</v>
      </c>
      <c r="I2827" t="s">
        <v>78</v>
      </c>
      <c r="J2827" t="s">
        <v>135</v>
      </c>
      <c r="K2827" t="s">
        <v>22</v>
      </c>
      <c r="L2827" t="s">
        <v>136</v>
      </c>
      <c r="M2827" t="s">
        <v>10483</v>
      </c>
      <c r="N2827" t="s">
        <v>10484</v>
      </c>
      <c r="O2827">
        <v>0.39305555555555555</v>
      </c>
      <c r="P2827">
        <v>0</v>
      </c>
      <c r="Q2827">
        <v>34</v>
      </c>
      <c r="R2827">
        <v>0</v>
      </c>
      <c r="S2827">
        <v>34</v>
      </c>
      <c r="T2827">
        <v>0</v>
      </c>
      <c r="U2827">
        <v>20</v>
      </c>
      <c r="V2827">
        <v>0</v>
      </c>
      <c r="W2827">
        <v>0</v>
      </c>
      <c r="X2827">
        <v>0</v>
      </c>
      <c r="Y2827">
        <v>4.1648063999999998</v>
      </c>
      <c r="Z2827">
        <v>0</v>
      </c>
      <c r="AA2827">
        <v>1.0641875000000001</v>
      </c>
      <c r="AB2827">
        <v>0</v>
      </c>
      <c r="AC2827">
        <v>0.81531566</v>
      </c>
      <c r="AD2827">
        <v>0</v>
      </c>
      <c r="AE2827">
        <v>0</v>
      </c>
      <c r="AF2827">
        <v>6.0443096000000001</v>
      </c>
    </row>
    <row r="2828" spans="1:32" x14ac:dyDescent="0.3">
      <c r="A2828">
        <v>2799950</v>
      </c>
      <c r="B2828">
        <v>1</v>
      </c>
      <c r="C2828" t="s">
        <v>83</v>
      </c>
      <c r="D2828" t="s">
        <v>120</v>
      </c>
      <c r="E2828" t="s">
        <v>10485</v>
      </c>
      <c r="F2828" t="s">
        <v>10486</v>
      </c>
      <c r="G2828" t="s">
        <v>31549</v>
      </c>
      <c r="H2828" t="s">
        <v>134</v>
      </c>
      <c r="I2828" t="s">
        <v>79</v>
      </c>
      <c r="J2828" t="s">
        <v>135</v>
      </c>
      <c r="K2828" t="s">
        <v>22</v>
      </c>
      <c r="L2828" t="s">
        <v>136</v>
      </c>
      <c r="M2828" t="s">
        <v>10487</v>
      </c>
      <c r="N2828" t="s">
        <v>10488</v>
      </c>
      <c r="O2828">
        <v>2.6755555555555555</v>
      </c>
      <c r="P2828">
        <v>2</v>
      </c>
      <c r="Q2828">
        <v>309</v>
      </c>
      <c r="R2828">
        <v>1</v>
      </c>
      <c r="S2828">
        <v>4</v>
      </c>
      <c r="T2828">
        <v>0</v>
      </c>
      <c r="U2828">
        <v>19</v>
      </c>
      <c r="V2828">
        <v>0</v>
      </c>
      <c r="W2828">
        <v>0</v>
      </c>
      <c r="X2828">
        <v>1.8616999000000001</v>
      </c>
      <c r="Y2828">
        <v>66.680490000000006</v>
      </c>
      <c r="Z2828">
        <v>0.41719250000000002</v>
      </c>
      <c r="AA2828">
        <v>2.9911048</v>
      </c>
      <c r="AB2828">
        <v>0</v>
      </c>
      <c r="AC2828">
        <v>14.697978000000001</v>
      </c>
      <c r="AD2828">
        <v>0</v>
      </c>
      <c r="AE2828">
        <v>0</v>
      </c>
      <c r="AF2828">
        <v>86.648470000000003</v>
      </c>
    </row>
    <row r="2829" spans="1:32" x14ac:dyDescent="0.3">
      <c r="A2829">
        <v>2799761</v>
      </c>
      <c r="B2829">
        <v>1</v>
      </c>
      <c r="C2829" t="s">
        <v>83</v>
      </c>
      <c r="D2829" t="s">
        <v>120</v>
      </c>
      <c r="E2829" t="s">
        <v>10489</v>
      </c>
      <c r="F2829" t="s">
        <v>10490</v>
      </c>
      <c r="G2829" t="s">
        <v>31551</v>
      </c>
      <c r="H2829" t="s">
        <v>134</v>
      </c>
      <c r="I2829" t="s">
        <v>79</v>
      </c>
      <c r="J2829" t="s">
        <v>248</v>
      </c>
      <c r="K2829" t="s">
        <v>22</v>
      </c>
      <c r="L2829" t="s">
        <v>136</v>
      </c>
      <c r="M2829" t="s">
        <v>10491</v>
      </c>
      <c r="N2829" t="s">
        <v>10492</v>
      </c>
      <c r="O2829">
        <v>1.6666666666666666E-2</v>
      </c>
      <c r="P2829">
        <v>5</v>
      </c>
      <c r="Q2829">
        <v>176</v>
      </c>
      <c r="R2829">
        <v>116</v>
      </c>
      <c r="S2829">
        <v>135</v>
      </c>
      <c r="T2829">
        <v>6</v>
      </c>
      <c r="U2829">
        <v>20</v>
      </c>
      <c r="V2829">
        <v>1</v>
      </c>
      <c r="W2829">
        <v>0</v>
      </c>
      <c r="X2829">
        <v>0.25128892000000003</v>
      </c>
      <c r="Y2829">
        <v>0.30169954999999998</v>
      </c>
      <c r="Z2829">
        <v>0.59070590000000001</v>
      </c>
      <c r="AA2829">
        <v>0.38352809999999998</v>
      </c>
      <c r="AB2829">
        <v>7.633305E-2</v>
      </c>
      <c r="AC2829">
        <v>7.9957299999999995E-2</v>
      </c>
      <c r="AD2829">
        <v>0.13812377000000001</v>
      </c>
      <c r="AE2829">
        <v>0</v>
      </c>
      <c r="AF2829">
        <v>1.8216365999999999</v>
      </c>
    </row>
    <row r="2830" spans="1:32" x14ac:dyDescent="0.3">
      <c r="A2830">
        <v>2799755</v>
      </c>
      <c r="B2830">
        <v>1</v>
      </c>
      <c r="C2830" t="s">
        <v>83</v>
      </c>
      <c r="D2830" t="s">
        <v>123</v>
      </c>
      <c r="E2830" t="s">
        <v>3927</v>
      </c>
      <c r="F2830" t="s">
        <v>3928</v>
      </c>
      <c r="G2830" t="s">
        <v>31549</v>
      </c>
      <c r="H2830" t="s">
        <v>134</v>
      </c>
      <c r="I2830" t="s">
        <v>79</v>
      </c>
      <c r="J2830" t="s">
        <v>248</v>
      </c>
      <c r="K2830" t="s">
        <v>22</v>
      </c>
      <c r="L2830" t="s">
        <v>136</v>
      </c>
      <c r="M2830" t="s">
        <v>10493</v>
      </c>
      <c r="N2830" t="s">
        <v>10494</v>
      </c>
      <c r="O2830">
        <v>8.3333333333333339E-4</v>
      </c>
      <c r="P2830">
        <v>6</v>
      </c>
      <c r="Q2830">
        <v>413</v>
      </c>
      <c r="R2830">
        <v>50</v>
      </c>
      <c r="S2830">
        <v>42</v>
      </c>
      <c r="T2830">
        <v>8</v>
      </c>
      <c r="U2830">
        <v>33</v>
      </c>
      <c r="V2830">
        <v>1</v>
      </c>
      <c r="W2830">
        <v>0</v>
      </c>
      <c r="X2830">
        <v>1.584735E-2</v>
      </c>
      <c r="Y2830">
        <v>4.8531382999999997E-2</v>
      </c>
      <c r="Z2830">
        <v>0.12544838999999999</v>
      </c>
      <c r="AA2830">
        <v>2.941823E-2</v>
      </c>
      <c r="AB2830">
        <v>1.6304231999999998E-2</v>
      </c>
      <c r="AC2830">
        <v>3.2932535000000001E-3</v>
      </c>
      <c r="AD2830">
        <v>4.1934659999999999E-2</v>
      </c>
      <c r="AE2830">
        <v>0</v>
      </c>
      <c r="AF2830">
        <v>0.28077750000000001</v>
      </c>
    </row>
    <row r="2831" spans="1:32" x14ac:dyDescent="0.3">
      <c r="A2831">
        <v>2799373</v>
      </c>
      <c r="B2831">
        <v>1</v>
      </c>
      <c r="C2831" t="s">
        <v>82</v>
      </c>
      <c r="D2831" t="s">
        <v>109</v>
      </c>
      <c r="E2831" t="s">
        <v>10495</v>
      </c>
      <c r="F2831" t="s">
        <v>10496</v>
      </c>
      <c r="G2831" t="s">
        <v>31551</v>
      </c>
      <c r="H2831" t="s">
        <v>134</v>
      </c>
      <c r="I2831" t="s">
        <v>79</v>
      </c>
      <c r="J2831" t="s">
        <v>135</v>
      </c>
      <c r="K2831" t="s">
        <v>22</v>
      </c>
      <c r="L2831" t="s">
        <v>136</v>
      </c>
      <c r="M2831" t="s">
        <v>10497</v>
      </c>
      <c r="N2831" t="s">
        <v>10498</v>
      </c>
      <c r="O2831">
        <v>0.18972222222222221</v>
      </c>
      <c r="P2831">
        <v>3</v>
      </c>
      <c r="Q2831">
        <v>759</v>
      </c>
      <c r="R2831">
        <v>1</v>
      </c>
      <c r="S2831">
        <v>0</v>
      </c>
      <c r="T2831">
        <v>0</v>
      </c>
      <c r="U2831">
        <v>7</v>
      </c>
      <c r="V2831">
        <v>0</v>
      </c>
      <c r="W2831">
        <v>0</v>
      </c>
      <c r="X2831">
        <v>0.57656459999999998</v>
      </c>
      <c r="Y2831">
        <v>15.326661</v>
      </c>
      <c r="Z2831">
        <v>0.14058303999999999</v>
      </c>
      <c r="AA2831">
        <v>0</v>
      </c>
      <c r="AB2831">
        <v>0</v>
      </c>
      <c r="AC2831">
        <v>0.62882450000000001</v>
      </c>
      <c r="AD2831">
        <v>0</v>
      </c>
      <c r="AE2831">
        <v>0</v>
      </c>
      <c r="AF2831">
        <v>16.672633999999999</v>
      </c>
    </row>
    <row r="2832" spans="1:32" x14ac:dyDescent="0.3">
      <c r="A2832">
        <v>2799289</v>
      </c>
      <c r="B2832">
        <v>1</v>
      </c>
      <c r="C2832" t="s">
        <v>82</v>
      </c>
      <c r="D2832" t="s">
        <v>94</v>
      </c>
      <c r="E2832" t="s">
        <v>10499</v>
      </c>
      <c r="F2832" t="s">
        <v>10500</v>
      </c>
      <c r="G2832" t="s">
        <v>31549</v>
      </c>
      <c r="H2832" t="s">
        <v>134</v>
      </c>
      <c r="I2832" t="s">
        <v>79</v>
      </c>
      <c r="J2832" t="s">
        <v>135</v>
      </c>
      <c r="K2832" t="s">
        <v>22</v>
      </c>
      <c r="L2832" t="s">
        <v>136</v>
      </c>
      <c r="M2832" t="s">
        <v>10501</v>
      </c>
      <c r="N2832" t="s">
        <v>10502</v>
      </c>
      <c r="O2832">
        <v>1.1000000000000001</v>
      </c>
      <c r="P2832">
        <v>0</v>
      </c>
      <c r="Q2832">
        <v>242</v>
      </c>
      <c r="R2832">
        <v>0</v>
      </c>
      <c r="S2832">
        <v>3</v>
      </c>
      <c r="T2832">
        <v>0</v>
      </c>
      <c r="U2832">
        <v>83</v>
      </c>
      <c r="V2832">
        <v>0</v>
      </c>
      <c r="W2832">
        <v>0</v>
      </c>
      <c r="X2832">
        <v>0</v>
      </c>
      <c r="Y2832">
        <v>51.286385000000003</v>
      </c>
      <c r="Z2832">
        <v>0</v>
      </c>
      <c r="AA2832">
        <v>0.79515020000000003</v>
      </c>
      <c r="AB2832">
        <v>0</v>
      </c>
      <c r="AC2832">
        <v>32.413024999999998</v>
      </c>
      <c r="AD2832">
        <v>0</v>
      </c>
      <c r="AE2832">
        <v>0</v>
      </c>
      <c r="AF2832">
        <v>84.494560000000007</v>
      </c>
    </row>
    <row r="2833" spans="1:32" x14ac:dyDescent="0.3">
      <c r="A2833">
        <v>2799272</v>
      </c>
      <c r="B2833">
        <v>1</v>
      </c>
      <c r="C2833" t="s">
        <v>82</v>
      </c>
      <c r="D2833" t="s">
        <v>104</v>
      </c>
      <c r="E2833" t="s">
        <v>10503</v>
      </c>
      <c r="F2833" t="s">
        <v>10504</v>
      </c>
      <c r="G2833" t="s">
        <v>31550</v>
      </c>
      <c r="H2833" t="s">
        <v>223</v>
      </c>
      <c r="I2833" t="s">
        <v>78</v>
      </c>
      <c r="J2833" t="s">
        <v>135</v>
      </c>
      <c r="K2833" t="s">
        <v>22</v>
      </c>
      <c r="L2833" t="s">
        <v>136</v>
      </c>
      <c r="M2833" t="s">
        <v>10505</v>
      </c>
      <c r="N2833" t="s">
        <v>10506</v>
      </c>
      <c r="O2833">
        <v>1.6372222222222221</v>
      </c>
      <c r="P2833">
        <v>0</v>
      </c>
      <c r="Q2833">
        <v>12</v>
      </c>
      <c r="R2833">
        <v>0</v>
      </c>
      <c r="S2833">
        <v>0</v>
      </c>
      <c r="T2833">
        <v>0</v>
      </c>
      <c r="U2833">
        <v>29</v>
      </c>
      <c r="V2833">
        <v>0</v>
      </c>
      <c r="W2833">
        <v>0</v>
      </c>
      <c r="X2833">
        <v>0</v>
      </c>
      <c r="Y2833">
        <v>7.5678510000000001</v>
      </c>
      <c r="Z2833">
        <v>0</v>
      </c>
      <c r="AA2833">
        <v>0</v>
      </c>
      <c r="AB2833">
        <v>0</v>
      </c>
      <c r="AC2833">
        <v>86.868285999999998</v>
      </c>
      <c r="AD2833">
        <v>0</v>
      </c>
      <c r="AE2833">
        <v>0</v>
      </c>
      <c r="AF2833">
        <v>94.436133999999996</v>
      </c>
    </row>
    <row r="2834" spans="1:32" x14ac:dyDescent="0.3">
      <c r="A2834">
        <v>2799267</v>
      </c>
      <c r="B2834">
        <v>1</v>
      </c>
      <c r="C2834" t="s">
        <v>82</v>
      </c>
      <c r="D2834" t="s">
        <v>87</v>
      </c>
      <c r="E2834" t="s">
        <v>10507</v>
      </c>
      <c r="F2834" t="s">
        <v>10508</v>
      </c>
      <c r="G2834" t="s">
        <v>31547</v>
      </c>
      <c r="H2834" t="s">
        <v>134</v>
      </c>
      <c r="I2834" t="s">
        <v>79</v>
      </c>
      <c r="J2834" t="s">
        <v>135</v>
      </c>
      <c r="K2834" t="s">
        <v>22</v>
      </c>
      <c r="L2834" t="s">
        <v>136</v>
      </c>
      <c r="M2834" t="s">
        <v>10509</v>
      </c>
      <c r="N2834" t="s">
        <v>10510</v>
      </c>
      <c r="O2834">
        <v>0.82333333333333336</v>
      </c>
      <c r="P2834">
        <v>0</v>
      </c>
      <c r="Q2834">
        <v>183</v>
      </c>
      <c r="R2834">
        <v>0</v>
      </c>
      <c r="S2834">
        <v>0</v>
      </c>
      <c r="T2834">
        <v>0</v>
      </c>
      <c r="U2834">
        <v>7</v>
      </c>
      <c r="V2834">
        <v>0</v>
      </c>
      <c r="W2834">
        <v>0</v>
      </c>
      <c r="X2834">
        <v>0</v>
      </c>
      <c r="Y2834">
        <v>61.619197999999997</v>
      </c>
      <c r="Z2834">
        <v>0</v>
      </c>
      <c r="AA2834">
        <v>0</v>
      </c>
      <c r="AB2834">
        <v>0</v>
      </c>
      <c r="AC2834">
        <v>1.1631267000000001</v>
      </c>
      <c r="AD2834">
        <v>0</v>
      </c>
      <c r="AE2834">
        <v>0</v>
      </c>
      <c r="AF2834">
        <v>62.782325999999998</v>
      </c>
    </row>
    <row r="2835" spans="1:32" x14ac:dyDescent="0.3">
      <c r="A2835">
        <v>2798988</v>
      </c>
      <c r="B2835">
        <v>1</v>
      </c>
      <c r="C2835" t="s">
        <v>82</v>
      </c>
      <c r="D2835" t="s">
        <v>84</v>
      </c>
      <c r="E2835" t="s">
        <v>10511</v>
      </c>
      <c r="F2835" t="s">
        <v>10512</v>
      </c>
      <c r="G2835" t="s">
        <v>31546</v>
      </c>
      <c r="H2835" t="s">
        <v>145</v>
      </c>
      <c r="I2835" t="s">
        <v>78</v>
      </c>
      <c r="J2835" t="s">
        <v>135</v>
      </c>
      <c r="K2835" t="s">
        <v>22</v>
      </c>
      <c r="L2835" t="s">
        <v>136</v>
      </c>
      <c r="M2835" t="s">
        <v>10513</v>
      </c>
      <c r="N2835" t="s">
        <v>10514</v>
      </c>
      <c r="O2835">
        <v>0.70333333333333337</v>
      </c>
      <c r="P2835">
        <v>0</v>
      </c>
      <c r="Q2835">
        <v>15</v>
      </c>
      <c r="R2835">
        <v>0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0</v>
      </c>
      <c r="Y2835">
        <v>2.3564655999999999</v>
      </c>
      <c r="Z2835">
        <v>0</v>
      </c>
      <c r="AA2835">
        <v>0</v>
      </c>
      <c r="AB2835">
        <v>0</v>
      </c>
      <c r="AC2835">
        <v>0.47132619999999997</v>
      </c>
      <c r="AD2835">
        <v>0</v>
      </c>
      <c r="AE2835">
        <v>0</v>
      </c>
      <c r="AF2835">
        <v>2.8277920000000001</v>
      </c>
    </row>
    <row r="2836" spans="1:32" x14ac:dyDescent="0.3">
      <c r="A2836">
        <v>2798920</v>
      </c>
      <c r="B2836">
        <v>1</v>
      </c>
      <c r="C2836" t="s">
        <v>83</v>
      </c>
      <c r="D2836" t="s">
        <v>130</v>
      </c>
      <c r="E2836" t="s">
        <v>10515</v>
      </c>
      <c r="F2836" t="s">
        <v>10516</v>
      </c>
      <c r="G2836" t="s">
        <v>31546</v>
      </c>
      <c r="H2836" t="s">
        <v>145</v>
      </c>
      <c r="I2836" t="s">
        <v>78</v>
      </c>
      <c r="J2836" t="s">
        <v>135</v>
      </c>
      <c r="K2836" t="s">
        <v>22</v>
      </c>
      <c r="L2836" t="s">
        <v>136</v>
      </c>
      <c r="M2836" t="s">
        <v>10517</v>
      </c>
      <c r="N2836" t="s">
        <v>10518</v>
      </c>
      <c r="O2836">
        <v>0.22111111111111112</v>
      </c>
      <c r="P2836">
        <v>0</v>
      </c>
      <c r="Q2836">
        <v>4</v>
      </c>
      <c r="R2836">
        <v>0</v>
      </c>
      <c r="S2836">
        <v>1</v>
      </c>
      <c r="T2836">
        <v>0</v>
      </c>
      <c r="U2836">
        <v>1</v>
      </c>
      <c r="V2836">
        <v>0</v>
      </c>
      <c r="W2836">
        <v>0</v>
      </c>
      <c r="X2836">
        <v>0</v>
      </c>
      <c r="Y2836">
        <v>7.134306E-2</v>
      </c>
      <c r="Z2836">
        <v>0</v>
      </c>
      <c r="AA2836">
        <v>7.476997E-3</v>
      </c>
      <c r="AB2836">
        <v>0</v>
      </c>
      <c r="AC2836">
        <v>0.10667556</v>
      </c>
      <c r="AD2836">
        <v>0</v>
      </c>
      <c r="AE2836">
        <v>0</v>
      </c>
      <c r="AF2836">
        <v>0.18549560000000001</v>
      </c>
    </row>
    <row r="2837" spans="1:32" x14ac:dyDescent="0.3">
      <c r="A2837">
        <v>2798917</v>
      </c>
      <c r="B2837">
        <v>1</v>
      </c>
      <c r="C2837" t="s">
        <v>82</v>
      </c>
      <c r="D2837" t="s">
        <v>102</v>
      </c>
      <c r="E2837" t="s">
        <v>10519</v>
      </c>
      <c r="F2837" t="s">
        <v>10520</v>
      </c>
      <c r="G2837" t="s">
        <v>31546</v>
      </c>
      <c r="H2837" t="s">
        <v>223</v>
      </c>
      <c r="I2837" t="s">
        <v>78</v>
      </c>
      <c r="J2837" t="s">
        <v>135</v>
      </c>
      <c r="K2837" t="s">
        <v>22</v>
      </c>
      <c r="L2837" t="s">
        <v>136</v>
      </c>
      <c r="M2837" t="s">
        <v>10521</v>
      </c>
      <c r="N2837" t="s">
        <v>10522</v>
      </c>
      <c r="O2837">
        <v>1.971111111111111</v>
      </c>
      <c r="P2837">
        <v>0</v>
      </c>
      <c r="Q2837">
        <v>90</v>
      </c>
      <c r="R2837">
        <v>0</v>
      </c>
      <c r="S2837">
        <v>0</v>
      </c>
      <c r="T2837">
        <v>0</v>
      </c>
      <c r="U2837">
        <v>3</v>
      </c>
      <c r="V2837">
        <v>0</v>
      </c>
      <c r="W2837">
        <v>0</v>
      </c>
      <c r="X2837">
        <v>0</v>
      </c>
      <c r="Y2837">
        <v>37.453854</v>
      </c>
      <c r="Z2837">
        <v>0</v>
      </c>
      <c r="AA2837">
        <v>0</v>
      </c>
      <c r="AB2837">
        <v>0</v>
      </c>
      <c r="AC2837">
        <v>3.6201400000000001</v>
      </c>
      <c r="AD2837">
        <v>0</v>
      </c>
      <c r="AE2837">
        <v>0</v>
      </c>
      <c r="AF2837">
        <v>41.073993999999999</v>
      </c>
    </row>
    <row r="2838" spans="1:32" x14ac:dyDescent="0.3">
      <c r="A2838">
        <v>2798740</v>
      </c>
      <c r="B2838">
        <v>1</v>
      </c>
      <c r="C2838" t="s">
        <v>83</v>
      </c>
      <c r="D2838" t="s">
        <v>128</v>
      </c>
      <c r="E2838" t="s">
        <v>10523</v>
      </c>
      <c r="F2838" t="s">
        <v>10524</v>
      </c>
      <c r="G2838" t="s">
        <v>31551</v>
      </c>
      <c r="H2838" t="s">
        <v>134</v>
      </c>
      <c r="I2838" t="s">
        <v>79</v>
      </c>
      <c r="J2838" t="s">
        <v>135</v>
      </c>
      <c r="K2838" t="s">
        <v>22</v>
      </c>
      <c r="L2838" t="s">
        <v>136</v>
      </c>
      <c r="M2838" t="s">
        <v>10525</v>
      </c>
      <c r="N2838" t="s">
        <v>10526</v>
      </c>
      <c r="O2838">
        <v>0.58027777777777778</v>
      </c>
      <c r="P2838">
        <v>2</v>
      </c>
      <c r="Q2838">
        <v>0</v>
      </c>
      <c r="R2838">
        <v>26</v>
      </c>
      <c r="S2838">
        <v>0</v>
      </c>
      <c r="T2838">
        <v>1</v>
      </c>
      <c r="U2838">
        <v>0</v>
      </c>
      <c r="V2838">
        <v>0</v>
      </c>
      <c r="W2838">
        <v>0</v>
      </c>
      <c r="X2838">
        <v>0.94266830000000001</v>
      </c>
      <c r="Y2838">
        <v>0</v>
      </c>
      <c r="Z2838">
        <v>7.6707789999999996</v>
      </c>
      <c r="AA2838">
        <v>0</v>
      </c>
      <c r="AB2838">
        <v>0.14801042</v>
      </c>
      <c r="AC2838">
        <v>0</v>
      </c>
      <c r="AD2838">
        <v>0</v>
      </c>
      <c r="AE2838">
        <v>0</v>
      </c>
      <c r="AF2838">
        <v>8.7614579999999993</v>
      </c>
    </row>
    <row r="2839" spans="1:32" x14ac:dyDescent="0.3">
      <c r="A2839">
        <v>2789487</v>
      </c>
      <c r="B2839">
        <v>1</v>
      </c>
      <c r="C2839" t="s">
        <v>82</v>
      </c>
      <c r="D2839" t="s">
        <v>87</v>
      </c>
      <c r="E2839" t="s">
        <v>10527</v>
      </c>
      <c r="F2839" t="s">
        <v>10528</v>
      </c>
      <c r="G2839" t="s">
        <v>31548</v>
      </c>
      <c r="H2839" t="s">
        <v>333</v>
      </c>
      <c r="I2839" t="s">
        <v>78</v>
      </c>
      <c r="J2839" t="s">
        <v>135</v>
      </c>
      <c r="K2839" t="s">
        <v>22</v>
      </c>
      <c r="L2839" t="s">
        <v>136</v>
      </c>
      <c r="M2839" t="s">
        <v>10529</v>
      </c>
      <c r="N2839" t="s">
        <v>10530</v>
      </c>
      <c r="O2839">
        <v>0.95222222222222219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7.6253669999999996E-2</v>
      </c>
      <c r="AD2839">
        <v>0</v>
      </c>
      <c r="AE2839">
        <v>0</v>
      </c>
      <c r="AF2839">
        <v>7.6253669999999996E-2</v>
      </c>
    </row>
    <row r="2840" spans="1:32" x14ac:dyDescent="0.3">
      <c r="A2840">
        <v>2798739</v>
      </c>
      <c r="B2840">
        <v>1</v>
      </c>
      <c r="C2840" t="s">
        <v>82</v>
      </c>
      <c r="D2840" t="s">
        <v>84</v>
      </c>
      <c r="E2840" t="s">
        <v>10531</v>
      </c>
      <c r="F2840" t="s">
        <v>10532</v>
      </c>
      <c r="G2840" t="s">
        <v>31547</v>
      </c>
      <c r="H2840" t="s">
        <v>643</v>
      </c>
      <c r="I2840" t="s">
        <v>79</v>
      </c>
      <c r="J2840" t="s">
        <v>135</v>
      </c>
      <c r="K2840" t="s">
        <v>22</v>
      </c>
      <c r="L2840" t="s">
        <v>186</v>
      </c>
      <c r="M2840" t="s">
        <v>10533</v>
      </c>
      <c r="N2840" t="s">
        <v>10534</v>
      </c>
      <c r="O2840">
        <v>1.4280555555555556</v>
      </c>
      <c r="P2840">
        <v>0</v>
      </c>
      <c r="Q2840">
        <v>0</v>
      </c>
      <c r="R2840">
        <v>0</v>
      </c>
      <c r="S2840">
        <v>0</v>
      </c>
      <c r="T2840">
        <v>10</v>
      </c>
      <c r="U2840">
        <v>325</v>
      </c>
      <c r="V2840">
        <v>7</v>
      </c>
      <c r="W2840">
        <v>2</v>
      </c>
      <c r="X2840">
        <v>0</v>
      </c>
      <c r="Y2840">
        <v>0</v>
      </c>
      <c r="Z2840">
        <v>0</v>
      </c>
      <c r="AA2840">
        <v>0</v>
      </c>
      <c r="AB2840">
        <v>94.411619999999999</v>
      </c>
      <c r="AC2840">
        <v>206.24008000000001</v>
      </c>
      <c r="AD2840">
        <v>4965.3739999999998</v>
      </c>
      <c r="AE2840">
        <v>18.259777</v>
      </c>
      <c r="AF2840">
        <v>5284.2849999999999</v>
      </c>
    </row>
    <row r="2841" spans="1:32" x14ac:dyDescent="0.3">
      <c r="A2841">
        <v>2798746</v>
      </c>
      <c r="B2841">
        <v>1</v>
      </c>
      <c r="C2841" t="s">
        <v>82</v>
      </c>
      <c r="D2841" t="s">
        <v>106</v>
      </c>
      <c r="E2841" t="s">
        <v>10535</v>
      </c>
      <c r="F2841" t="s">
        <v>10536</v>
      </c>
      <c r="G2841" t="s">
        <v>31551</v>
      </c>
      <c r="H2841" t="s">
        <v>643</v>
      </c>
      <c r="I2841" t="s">
        <v>79</v>
      </c>
      <c r="J2841" t="s">
        <v>135</v>
      </c>
      <c r="K2841" t="s">
        <v>22</v>
      </c>
      <c r="L2841" t="s">
        <v>186</v>
      </c>
      <c r="M2841" t="s">
        <v>10537</v>
      </c>
      <c r="N2841" t="s">
        <v>10538</v>
      </c>
      <c r="O2841">
        <v>4.7752777777777782</v>
      </c>
      <c r="P2841">
        <v>0</v>
      </c>
      <c r="Q2841">
        <v>321</v>
      </c>
      <c r="R2841">
        <v>0</v>
      </c>
      <c r="S2841">
        <v>0</v>
      </c>
      <c r="T2841">
        <v>0</v>
      </c>
      <c r="U2841">
        <v>14</v>
      </c>
      <c r="V2841">
        <v>0</v>
      </c>
      <c r="W2841">
        <v>0</v>
      </c>
      <c r="X2841">
        <v>0</v>
      </c>
      <c r="Y2841">
        <v>374.19308000000001</v>
      </c>
      <c r="Z2841">
        <v>0</v>
      </c>
      <c r="AA2841">
        <v>0</v>
      </c>
      <c r="AB2841">
        <v>0</v>
      </c>
      <c r="AC2841">
        <v>55.533749999999998</v>
      </c>
      <c r="AD2841">
        <v>0</v>
      </c>
      <c r="AE2841">
        <v>0</v>
      </c>
      <c r="AF2841">
        <v>429.72683999999998</v>
      </c>
    </row>
    <row r="2842" spans="1:32" x14ac:dyDescent="0.3">
      <c r="A2842">
        <v>2798674</v>
      </c>
      <c r="B2842">
        <v>1</v>
      </c>
      <c r="C2842" t="s">
        <v>82</v>
      </c>
      <c r="D2842" t="s">
        <v>90</v>
      </c>
      <c r="E2842" t="s">
        <v>10539</v>
      </c>
      <c r="F2842" t="s">
        <v>10540</v>
      </c>
      <c r="G2842" t="s">
        <v>31546</v>
      </c>
      <c r="H2842" t="s">
        <v>2497</v>
      </c>
      <c r="I2842" t="s">
        <v>78</v>
      </c>
      <c r="J2842" t="s">
        <v>135</v>
      </c>
      <c r="K2842" t="s">
        <v>22</v>
      </c>
      <c r="L2842" t="s">
        <v>136</v>
      </c>
      <c r="M2842" t="s">
        <v>10541</v>
      </c>
      <c r="N2842" t="s">
        <v>10542</v>
      </c>
      <c r="O2842">
        <v>1.2005555555555556</v>
      </c>
      <c r="P2842">
        <v>0</v>
      </c>
      <c r="Q2842">
        <v>107</v>
      </c>
      <c r="R2842">
        <v>0</v>
      </c>
      <c r="S2842">
        <v>0</v>
      </c>
      <c r="T2842">
        <v>0</v>
      </c>
      <c r="U2842">
        <v>28</v>
      </c>
      <c r="V2842">
        <v>0</v>
      </c>
      <c r="W2842">
        <v>0</v>
      </c>
      <c r="X2842">
        <v>0</v>
      </c>
      <c r="Y2842">
        <v>30.499282999999998</v>
      </c>
      <c r="Z2842">
        <v>0</v>
      </c>
      <c r="AA2842">
        <v>0</v>
      </c>
      <c r="AB2842">
        <v>0</v>
      </c>
      <c r="AC2842">
        <v>32.519300000000001</v>
      </c>
      <c r="AD2842">
        <v>0</v>
      </c>
      <c r="AE2842">
        <v>0</v>
      </c>
      <c r="AF2842">
        <v>63.01858</v>
      </c>
    </row>
    <row r="2843" spans="1:32" x14ac:dyDescent="0.3">
      <c r="A2843">
        <v>2798665</v>
      </c>
      <c r="B2843">
        <v>1</v>
      </c>
      <c r="C2843" t="s">
        <v>82</v>
      </c>
      <c r="D2843" t="s">
        <v>105</v>
      </c>
      <c r="E2843" t="s">
        <v>2849</v>
      </c>
      <c r="F2843" t="s">
        <v>2850</v>
      </c>
      <c r="G2843" t="s">
        <v>31552</v>
      </c>
      <c r="H2843" t="s">
        <v>643</v>
      </c>
      <c r="I2843" t="s">
        <v>78</v>
      </c>
      <c r="J2843" t="s">
        <v>135</v>
      </c>
      <c r="K2843" t="s">
        <v>22</v>
      </c>
      <c r="L2843" t="s">
        <v>186</v>
      </c>
      <c r="M2843" t="s">
        <v>10543</v>
      </c>
      <c r="N2843" t="s">
        <v>10544</v>
      </c>
      <c r="O2843">
        <v>1.3994444444444445</v>
      </c>
      <c r="P2843">
        <v>0</v>
      </c>
      <c r="Q2843">
        <v>413</v>
      </c>
      <c r="R2843">
        <v>0</v>
      </c>
      <c r="S2843">
        <v>0</v>
      </c>
      <c r="T2843">
        <v>0</v>
      </c>
      <c r="U2843">
        <v>130</v>
      </c>
      <c r="V2843">
        <v>0</v>
      </c>
      <c r="W2843">
        <v>0</v>
      </c>
      <c r="X2843">
        <v>0</v>
      </c>
      <c r="Y2843">
        <v>103.55517999999999</v>
      </c>
      <c r="Z2843">
        <v>0</v>
      </c>
      <c r="AA2843">
        <v>0</v>
      </c>
      <c r="AB2843">
        <v>0</v>
      </c>
      <c r="AC2843">
        <v>96.993769999999998</v>
      </c>
      <c r="AD2843">
        <v>0</v>
      </c>
      <c r="AE2843">
        <v>0</v>
      </c>
      <c r="AF2843">
        <v>200.54894999999999</v>
      </c>
    </row>
    <row r="2844" spans="1:32" x14ac:dyDescent="0.3">
      <c r="A2844">
        <v>2798664</v>
      </c>
      <c r="B2844">
        <v>1</v>
      </c>
      <c r="C2844" t="s">
        <v>82</v>
      </c>
      <c r="D2844" t="s">
        <v>98</v>
      </c>
      <c r="E2844" t="s">
        <v>10545</v>
      </c>
      <c r="F2844" t="s">
        <v>10546</v>
      </c>
      <c r="G2844" t="s">
        <v>31551</v>
      </c>
      <c r="H2844" t="s">
        <v>643</v>
      </c>
      <c r="I2844" t="s">
        <v>79</v>
      </c>
      <c r="J2844" t="s">
        <v>135</v>
      </c>
      <c r="K2844" t="s">
        <v>22</v>
      </c>
      <c r="L2844" t="s">
        <v>186</v>
      </c>
      <c r="M2844" t="s">
        <v>10547</v>
      </c>
      <c r="N2844" t="s">
        <v>10548</v>
      </c>
      <c r="O2844">
        <v>9.1891666666666669</v>
      </c>
      <c r="P2844">
        <v>0</v>
      </c>
      <c r="Q2844">
        <v>786</v>
      </c>
      <c r="R2844">
        <v>0</v>
      </c>
      <c r="S2844">
        <v>0</v>
      </c>
      <c r="T2844">
        <v>0</v>
      </c>
      <c r="U2844">
        <v>71</v>
      </c>
      <c r="V2844">
        <v>0</v>
      </c>
      <c r="W2844">
        <v>0</v>
      </c>
      <c r="X2844">
        <v>0</v>
      </c>
      <c r="Y2844">
        <v>1621.7344000000001</v>
      </c>
      <c r="Z2844">
        <v>0</v>
      </c>
      <c r="AA2844">
        <v>0</v>
      </c>
      <c r="AB2844">
        <v>0</v>
      </c>
      <c r="AC2844">
        <v>186.65015</v>
      </c>
      <c r="AD2844">
        <v>0</v>
      </c>
      <c r="AE2844">
        <v>0</v>
      </c>
      <c r="AF2844">
        <v>1808.3844999999999</v>
      </c>
    </row>
    <row r="2845" spans="1:32" x14ac:dyDescent="0.3">
      <c r="A2845">
        <v>2798634</v>
      </c>
      <c r="B2845">
        <v>1</v>
      </c>
      <c r="C2845" t="s">
        <v>82</v>
      </c>
      <c r="D2845" t="s">
        <v>106</v>
      </c>
      <c r="E2845" t="s">
        <v>5214</v>
      </c>
      <c r="F2845" t="s">
        <v>5215</v>
      </c>
      <c r="G2845" t="s">
        <v>31546</v>
      </c>
      <c r="H2845" t="s">
        <v>223</v>
      </c>
      <c r="I2845" t="s">
        <v>78</v>
      </c>
      <c r="J2845" t="s">
        <v>135</v>
      </c>
      <c r="K2845" t="s">
        <v>22</v>
      </c>
      <c r="L2845" t="s">
        <v>136</v>
      </c>
      <c r="M2845" t="s">
        <v>10549</v>
      </c>
      <c r="N2845" t="s">
        <v>10550</v>
      </c>
      <c r="O2845">
        <v>4.6608333333333336</v>
      </c>
      <c r="P2845">
        <v>0</v>
      </c>
      <c r="Q2845">
        <v>75</v>
      </c>
      <c r="R2845">
        <v>0</v>
      </c>
      <c r="S2845">
        <v>0</v>
      </c>
      <c r="T2845">
        <v>0</v>
      </c>
      <c r="U2845">
        <v>3</v>
      </c>
      <c r="V2845">
        <v>0</v>
      </c>
      <c r="W2845">
        <v>0</v>
      </c>
      <c r="X2845">
        <v>0</v>
      </c>
      <c r="Y2845">
        <v>105.774925</v>
      </c>
      <c r="Z2845">
        <v>0</v>
      </c>
      <c r="AA2845">
        <v>0</v>
      </c>
      <c r="AB2845">
        <v>0</v>
      </c>
      <c r="AC2845">
        <v>8.2864009999999997</v>
      </c>
      <c r="AD2845">
        <v>0</v>
      </c>
      <c r="AE2845">
        <v>0</v>
      </c>
      <c r="AF2845">
        <v>114.061325</v>
      </c>
    </row>
    <row r="2846" spans="1:32" x14ac:dyDescent="0.3">
      <c r="A2846">
        <v>2798605</v>
      </c>
      <c r="B2846">
        <v>1</v>
      </c>
      <c r="C2846" t="s">
        <v>82</v>
      </c>
      <c r="D2846" t="s">
        <v>87</v>
      </c>
      <c r="E2846" t="s">
        <v>10551</v>
      </c>
      <c r="F2846" t="s">
        <v>10552</v>
      </c>
      <c r="G2846" t="s">
        <v>31551</v>
      </c>
      <c r="H2846" t="s">
        <v>185</v>
      </c>
      <c r="I2846" t="s">
        <v>79</v>
      </c>
      <c r="J2846" t="s">
        <v>135</v>
      </c>
      <c r="K2846" t="s">
        <v>22</v>
      </c>
      <c r="L2846" t="s">
        <v>186</v>
      </c>
      <c r="M2846" t="s">
        <v>10553</v>
      </c>
      <c r="N2846" t="s">
        <v>10554</v>
      </c>
      <c r="O2846">
        <v>6.4166666666666664E-2</v>
      </c>
      <c r="P2846">
        <v>0</v>
      </c>
      <c r="Q2846">
        <v>371</v>
      </c>
      <c r="R2846">
        <v>0</v>
      </c>
      <c r="S2846">
        <v>0</v>
      </c>
      <c r="T2846">
        <v>0</v>
      </c>
      <c r="U2846">
        <v>30</v>
      </c>
      <c r="V2846">
        <v>0</v>
      </c>
      <c r="W2846">
        <v>0</v>
      </c>
      <c r="X2846">
        <v>0</v>
      </c>
      <c r="Y2846">
        <v>8.6677949999999999</v>
      </c>
      <c r="Z2846">
        <v>0</v>
      </c>
      <c r="AA2846">
        <v>0</v>
      </c>
      <c r="AB2846">
        <v>0</v>
      </c>
      <c r="AC2846">
        <v>3.5944666999999999</v>
      </c>
      <c r="AD2846">
        <v>0</v>
      </c>
      <c r="AE2846">
        <v>0</v>
      </c>
      <c r="AF2846">
        <v>12.262262</v>
      </c>
    </row>
    <row r="2847" spans="1:32" x14ac:dyDescent="0.3">
      <c r="A2847">
        <v>2798622</v>
      </c>
      <c r="B2847">
        <v>1</v>
      </c>
      <c r="C2847" t="s">
        <v>82</v>
      </c>
      <c r="D2847" t="s">
        <v>88</v>
      </c>
      <c r="E2847" t="s">
        <v>10555</v>
      </c>
      <c r="F2847" t="s">
        <v>10556</v>
      </c>
      <c r="G2847" t="s">
        <v>31552</v>
      </c>
      <c r="H2847" t="s">
        <v>145</v>
      </c>
      <c r="I2847" t="s">
        <v>78</v>
      </c>
      <c r="J2847" t="s">
        <v>135</v>
      </c>
      <c r="K2847" t="s">
        <v>22</v>
      </c>
      <c r="L2847" t="s">
        <v>136</v>
      </c>
      <c r="M2847" t="s">
        <v>10557</v>
      </c>
      <c r="N2847" t="s">
        <v>10558</v>
      </c>
      <c r="O2847">
        <v>0.36777777777777776</v>
      </c>
      <c r="P2847">
        <v>0</v>
      </c>
      <c r="Q2847">
        <v>81</v>
      </c>
      <c r="R2847">
        <v>0</v>
      </c>
      <c r="S2847">
        <v>3</v>
      </c>
      <c r="T2847">
        <v>0</v>
      </c>
      <c r="U2847">
        <v>4</v>
      </c>
      <c r="V2847">
        <v>0</v>
      </c>
      <c r="W2847">
        <v>0</v>
      </c>
      <c r="X2847">
        <v>0</v>
      </c>
      <c r="Y2847">
        <v>2.8969173000000001</v>
      </c>
      <c r="Z2847">
        <v>0</v>
      </c>
      <c r="AA2847">
        <v>2.7731302999999999E-2</v>
      </c>
      <c r="AB2847">
        <v>0</v>
      </c>
      <c r="AC2847">
        <v>3.2810400000000003E-2</v>
      </c>
      <c r="AD2847">
        <v>0</v>
      </c>
      <c r="AE2847">
        <v>0</v>
      </c>
      <c r="AF2847">
        <v>2.9574592000000002</v>
      </c>
    </row>
    <row r="2848" spans="1:32" x14ac:dyDescent="0.3">
      <c r="A2848">
        <v>2798613</v>
      </c>
      <c r="B2848">
        <v>1</v>
      </c>
      <c r="C2848" t="s">
        <v>82</v>
      </c>
      <c r="D2848" t="s">
        <v>87</v>
      </c>
      <c r="E2848" t="s">
        <v>2502</v>
      </c>
      <c r="F2848" t="s">
        <v>2503</v>
      </c>
      <c r="G2848" t="s">
        <v>31547</v>
      </c>
      <c r="H2848" t="s">
        <v>185</v>
      </c>
      <c r="I2848" t="s">
        <v>79</v>
      </c>
      <c r="J2848" t="s">
        <v>135</v>
      </c>
      <c r="K2848" t="s">
        <v>22</v>
      </c>
      <c r="L2848" t="s">
        <v>136</v>
      </c>
      <c r="M2848" t="s">
        <v>10559</v>
      </c>
      <c r="N2848" t="s">
        <v>10560</v>
      </c>
      <c r="O2848">
        <v>0.50777777777777777</v>
      </c>
      <c r="P2848">
        <v>0</v>
      </c>
      <c r="Q2848">
        <v>3067</v>
      </c>
      <c r="R2848">
        <v>0</v>
      </c>
      <c r="S2848">
        <v>0</v>
      </c>
      <c r="T2848">
        <v>2</v>
      </c>
      <c r="U2848">
        <v>2183</v>
      </c>
      <c r="V2848">
        <v>0</v>
      </c>
      <c r="W2848">
        <v>0</v>
      </c>
      <c r="X2848">
        <v>0</v>
      </c>
      <c r="Y2848">
        <v>450.80795000000001</v>
      </c>
      <c r="Z2848">
        <v>0</v>
      </c>
      <c r="AA2848">
        <v>0</v>
      </c>
      <c r="AB2848">
        <v>4.6327825000000002</v>
      </c>
      <c r="AC2848">
        <v>737.64449999999999</v>
      </c>
      <c r="AD2848">
        <v>0</v>
      </c>
      <c r="AE2848">
        <v>0</v>
      </c>
      <c r="AF2848">
        <v>1193.0852</v>
      </c>
    </row>
    <row r="2849" spans="1:32" x14ac:dyDescent="0.3">
      <c r="A2849">
        <v>2798618</v>
      </c>
      <c r="B2849">
        <v>1</v>
      </c>
      <c r="C2849" t="s">
        <v>82</v>
      </c>
      <c r="D2849" t="s">
        <v>87</v>
      </c>
      <c r="E2849" t="s">
        <v>10561</v>
      </c>
      <c r="F2849" t="s">
        <v>10562</v>
      </c>
      <c r="G2849" t="s">
        <v>31547</v>
      </c>
      <c r="H2849" t="s">
        <v>185</v>
      </c>
      <c r="I2849" t="s">
        <v>79</v>
      </c>
      <c r="J2849" t="s">
        <v>135</v>
      </c>
      <c r="K2849" t="s">
        <v>22</v>
      </c>
      <c r="L2849" t="s">
        <v>136</v>
      </c>
      <c r="M2849" t="s">
        <v>10563</v>
      </c>
      <c r="N2849" t="s">
        <v>10564</v>
      </c>
      <c r="O2849">
        <v>0.48805555555555558</v>
      </c>
      <c r="P2849">
        <v>0</v>
      </c>
      <c r="Q2849">
        <v>8294</v>
      </c>
      <c r="R2849">
        <v>0</v>
      </c>
      <c r="S2849">
        <v>0</v>
      </c>
      <c r="T2849">
        <v>0</v>
      </c>
      <c r="U2849">
        <v>1217</v>
      </c>
      <c r="V2849">
        <v>0</v>
      </c>
      <c r="W2849">
        <v>1</v>
      </c>
      <c r="X2849">
        <v>0</v>
      </c>
      <c r="Y2849">
        <v>926.74009999999998</v>
      </c>
      <c r="Z2849">
        <v>0</v>
      </c>
      <c r="AA2849">
        <v>0</v>
      </c>
      <c r="AB2849">
        <v>0</v>
      </c>
      <c r="AC2849">
        <v>324.37362999999999</v>
      </c>
      <c r="AD2849">
        <v>0</v>
      </c>
      <c r="AE2849">
        <v>0.96454923999999997</v>
      </c>
      <c r="AF2849">
        <v>1252.0784000000001</v>
      </c>
    </row>
    <row r="2850" spans="1:32" x14ac:dyDescent="0.3">
      <c r="A2850">
        <v>2798398</v>
      </c>
      <c r="B2850">
        <v>1</v>
      </c>
      <c r="C2850" t="s">
        <v>82</v>
      </c>
      <c r="D2850" t="s">
        <v>106</v>
      </c>
      <c r="E2850" t="s">
        <v>3436</v>
      </c>
      <c r="F2850" t="s">
        <v>3437</v>
      </c>
      <c r="G2850" t="s">
        <v>31548</v>
      </c>
      <c r="H2850" t="s">
        <v>311</v>
      </c>
      <c r="I2850" t="s">
        <v>78</v>
      </c>
      <c r="J2850" t="s">
        <v>135</v>
      </c>
      <c r="K2850" t="s">
        <v>22</v>
      </c>
      <c r="L2850" t="s">
        <v>136</v>
      </c>
      <c r="M2850" t="s">
        <v>10565</v>
      </c>
      <c r="N2850" t="s">
        <v>10566</v>
      </c>
      <c r="O2850">
        <v>2.1355555555555554</v>
      </c>
      <c r="P2850">
        <v>0</v>
      </c>
      <c r="Q2850">
        <v>4</v>
      </c>
      <c r="R2850">
        <v>0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0</v>
      </c>
      <c r="Y2850">
        <v>1.2764602</v>
      </c>
      <c r="Z2850">
        <v>0</v>
      </c>
      <c r="AA2850">
        <v>0</v>
      </c>
      <c r="AB2850">
        <v>0</v>
      </c>
      <c r="AC2850">
        <v>5.7396819999999996E-4</v>
      </c>
      <c r="AD2850">
        <v>0</v>
      </c>
      <c r="AE2850">
        <v>0</v>
      </c>
      <c r="AF2850">
        <v>1.2770341999999999</v>
      </c>
    </row>
    <row r="2851" spans="1:32" x14ac:dyDescent="0.3">
      <c r="A2851">
        <v>2798407</v>
      </c>
      <c r="B2851">
        <v>1</v>
      </c>
      <c r="C2851" t="s">
        <v>82</v>
      </c>
      <c r="D2851" t="s">
        <v>88</v>
      </c>
      <c r="E2851" t="s">
        <v>10567</v>
      </c>
      <c r="F2851" t="s">
        <v>10568</v>
      </c>
      <c r="G2851" t="s">
        <v>31546</v>
      </c>
      <c r="H2851" t="s">
        <v>145</v>
      </c>
      <c r="I2851" t="s">
        <v>78</v>
      </c>
      <c r="J2851" t="s">
        <v>135</v>
      </c>
      <c r="K2851" t="s">
        <v>22</v>
      </c>
      <c r="L2851" t="s">
        <v>136</v>
      </c>
      <c r="M2851" t="s">
        <v>10569</v>
      </c>
      <c r="N2851" t="s">
        <v>10570</v>
      </c>
      <c r="O2851">
        <v>0.90861111111111115</v>
      </c>
      <c r="P2851">
        <v>0</v>
      </c>
      <c r="Q2851">
        <v>64</v>
      </c>
      <c r="R2851">
        <v>0</v>
      </c>
      <c r="S2851">
        <v>0</v>
      </c>
      <c r="T2851">
        <v>0</v>
      </c>
      <c r="U2851">
        <v>16</v>
      </c>
      <c r="V2851">
        <v>0</v>
      </c>
      <c r="W2851">
        <v>0</v>
      </c>
      <c r="X2851">
        <v>0</v>
      </c>
      <c r="Y2851">
        <v>26.209568000000001</v>
      </c>
      <c r="Z2851">
        <v>0</v>
      </c>
      <c r="AA2851">
        <v>0</v>
      </c>
      <c r="AB2851">
        <v>0</v>
      </c>
      <c r="AC2851">
        <v>41.563639999999999</v>
      </c>
      <c r="AD2851">
        <v>0</v>
      </c>
      <c r="AE2851">
        <v>0</v>
      </c>
      <c r="AF2851">
        <v>67.773210000000006</v>
      </c>
    </row>
    <row r="2852" spans="1:32" x14ac:dyDescent="0.3">
      <c r="A2852">
        <v>2798400</v>
      </c>
      <c r="B2852">
        <v>1</v>
      </c>
      <c r="C2852" t="s">
        <v>82</v>
      </c>
      <c r="D2852" t="s">
        <v>112</v>
      </c>
      <c r="E2852" t="s">
        <v>10571</v>
      </c>
      <c r="F2852" t="s">
        <v>10572</v>
      </c>
      <c r="G2852" t="s">
        <v>31546</v>
      </c>
      <c r="H2852" t="s">
        <v>223</v>
      </c>
      <c r="I2852" t="s">
        <v>78</v>
      </c>
      <c r="J2852" t="s">
        <v>135</v>
      </c>
      <c r="K2852" t="s">
        <v>22</v>
      </c>
      <c r="L2852" t="s">
        <v>136</v>
      </c>
      <c r="M2852" t="s">
        <v>10573</v>
      </c>
      <c r="N2852" t="s">
        <v>10574</v>
      </c>
      <c r="O2852">
        <v>1.7655555555555555</v>
      </c>
      <c r="P2852">
        <v>0</v>
      </c>
      <c r="Q2852">
        <v>76</v>
      </c>
      <c r="R2852">
        <v>0</v>
      </c>
      <c r="S2852">
        <v>0</v>
      </c>
      <c r="T2852">
        <v>0</v>
      </c>
      <c r="U2852">
        <v>6</v>
      </c>
      <c r="V2852">
        <v>0</v>
      </c>
      <c r="W2852">
        <v>0</v>
      </c>
      <c r="X2852">
        <v>0</v>
      </c>
      <c r="Y2852">
        <v>34.510199999999998</v>
      </c>
      <c r="Z2852">
        <v>0</v>
      </c>
      <c r="AA2852">
        <v>0</v>
      </c>
      <c r="AB2852">
        <v>0</v>
      </c>
      <c r="AC2852">
        <v>42.225197000000001</v>
      </c>
      <c r="AD2852">
        <v>0</v>
      </c>
      <c r="AE2852">
        <v>0</v>
      </c>
      <c r="AF2852">
        <v>76.735399999999998</v>
      </c>
    </row>
    <row r="2853" spans="1:32" x14ac:dyDescent="0.3">
      <c r="A2853">
        <v>2798408</v>
      </c>
      <c r="B2853">
        <v>1</v>
      </c>
      <c r="C2853" t="s">
        <v>82</v>
      </c>
      <c r="D2853" t="s">
        <v>88</v>
      </c>
      <c r="E2853" t="s">
        <v>10575</v>
      </c>
      <c r="F2853" t="s">
        <v>10576</v>
      </c>
      <c r="G2853" t="s">
        <v>31546</v>
      </c>
      <c r="H2853" t="s">
        <v>145</v>
      </c>
      <c r="I2853" t="s">
        <v>78</v>
      </c>
      <c r="J2853" t="s">
        <v>135</v>
      </c>
      <c r="K2853" t="s">
        <v>22</v>
      </c>
      <c r="L2853" t="s">
        <v>136</v>
      </c>
      <c r="M2853" t="s">
        <v>10577</v>
      </c>
      <c r="N2853" t="s">
        <v>10578</v>
      </c>
      <c r="O2853">
        <v>0.8372222222222222</v>
      </c>
      <c r="P2853">
        <v>0</v>
      </c>
      <c r="Q2853">
        <v>224</v>
      </c>
      <c r="R2853">
        <v>0</v>
      </c>
      <c r="S2853">
        <v>0</v>
      </c>
      <c r="T2853">
        <v>0</v>
      </c>
      <c r="U2853">
        <v>18</v>
      </c>
      <c r="V2853">
        <v>0</v>
      </c>
      <c r="W2853">
        <v>0</v>
      </c>
      <c r="X2853">
        <v>0</v>
      </c>
      <c r="Y2853">
        <v>42.189304</v>
      </c>
      <c r="Z2853">
        <v>0</v>
      </c>
      <c r="AA2853">
        <v>0</v>
      </c>
      <c r="AB2853">
        <v>0</v>
      </c>
      <c r="AC2853">
        <v>22.928903999999999</v>
      </c>
      <c r="AD2853">
        <v>0</v>
      </c>
      <c r="AE2853">
        <v>0</v>
      </c>
      <c r="AF2853">
        <v>65.118210000000005</v>
      </c>
    </row>
    <row r="2854" spans="1:32" x14ac:dyDescent="0.3">
      <c r="A2854">
        <v>2797941</v>
      </c>
      <c r="B2854">
        <v>1</v>
      </c>
      <c r="C2854" t="s">
        <v>82</v>
      </c>
      <c r="D2854" t="s">
        <v>113</v>
      </c>
      <c r="E2854" t="s">
        <v>10579</v>
      </c>
      <c r="F2854" t="s">
        <v>10580</v>
      </c>
      <c r="G2854" t="s">
        <v>31548</v>
      </c>
      <c r="H2854" t="s">
        <v>893</v>
      </c>
      <c r="I2854" t="s">
        <v>78</v>
      </c>
      <c r="J2854" t="s">
        <v>135</v>
      </c>
      <c r="K2854" t="s">
        <v>22</v>
      </c>
      <c r="L2854" t="s">
        <v>136</v>
      </c>
      <c r="M2854" t="s">
        <v>10581</v>
      </c>
      <c r="N2854" t="s">
        <v>10582</v>
      </c>
      <c r="O2854">
        <v>4.464722222222222</v>
      </c>
      <c r="P2854">
        <v>0</v>
      </c>
      <c r="Q2854">
        <v>1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3.0671080000000002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3.0671080000000002</v>
      </c>
    </row>
    <row r="2855" spans="1:32" x14ac:dyDescent="0.3">
      <c r="A2855">
        <v>2797938</v>
      </c>
      <c r="B2855">
        <v>1</v>
      </c>
      <c r="C2855" t="s">
        <v>82</v>
      </c>
      <c r="D2855" t="s">
        <v>104</v>
      </c>
      <c r="E2855" t="s">
        <v>10583</v>
      </c>
      <c r="F2855" t="s">
        <v>10584</v>
      </c>
      <c r="G2855" t="s">
        <v>31548</v>
      </c>
      <c r="H2855" t="s">
        <v>333</v>
      </c>
      <c r="I2855" t="s">
        <v>78</v>
      </c>
      <c r="J2855" t="s">
        <v>135</v>
      </c>
      <c r="K2855" t="s">
        <v>22</v>
      </c>
      <c r="L2855" t="s">
        <v>136</v>
      </c>
      <c r="M2855" t="s">
        <v>10585</v>
      </c>
      <c r="N2855" t="s">
        <v>10586</v>
      </c>
      <c r="O2855">
        <v>3.1961111111111111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2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3.1545890000000001</v>
      </c>
      <c r="AD2855">
        <v>0</v>
      </c>
      <c r="AE2855">
        <v>0</v>
      </c>
      <c r="AF2855">
        <v>3.1545890000000001</v>
      </c>
    </row>
    <row r="2856" spans="1:32" x14ac:dyDescent="0.3">
      <c r="A2856">
        <v>2797942</v>
      </c>
      <c r="B2856">
        <v>1</v>
      </c>
      <c r="C2856" t="s">
        <v>83</v>
      </c>
      <c r="D2856" t="s">
        <v>128</v>
      </c>
      <c r="E2856" t="s">
        <v>10587</v>
      </c>
      <c r="F2856" t="s">
        <v>10588</v>
      </c>
      <c r="G2856" t="s">
        <v>31548</v>
      </c>
      <c r="H2856" t="s">
        <v>333</v>
      </c>
      <c r="I2856" t="s">
        <v>78</v>
      </c>
      <c r="J2856" t="s">
        <v>135</v>
      </c>
      <c r="K2856" t="s">
        <v>22</v>
      </c>
      <c r="L2856" t="s">
        <v>136</v>
      </c>
      <c r="M2856" t="s">
        <v>10589</v>
      </c>
      <c r="N2856" t="s">
        <v>10590</v>
      </c>
      <c r="O2856">
        <v>1.1094444444444445</v>
      </c>
      <c r="P2856">
        <v>0</v>
      </c>
      <c r="Q2856">
        <v>3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0.54868329999999998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0.54868329999999998</v>
      </c>
    </row>
    <row r="2857" spans="1:32" x14ac:dyDescent="0.3">
      <c r="A2857">
        <v>2797927</v>
      </c>
      <c r="B2857">
        <v>1</v>
      </c>
      <c r="C2857" t="s">
        <v>82</v>
      </c>
      <c r="D2857" t="s">
        <v>103</v>
      </c>
      <c r="E2857" t="s">
        <v>10591</v>
      </c>
      <c r="F2857" t="s">
        <v>10592</v>
      </c>
      <c r="G2857" t="s">
        <v>31549</v>
      </c>
      <c r="H2857" t="s">
        <v>648</v>
      </c>
      <c r="I2857" t="s">
        <v>79</v>
      </c>
      <c r="J2857" t="s">
        <v>135</v>
      </c>
      <c r="K2857" t="s">
        <v>22</v>
      </c>
      <c r="L2857" t="s">
        <v>186</v>
      </c>
      <c r="M2857" t="s">
        <v>10593</v>
      </c>
      <c r="N2857" t="s">
        <v>10594</v>
      </c>
      <c r="O2857">
        <v>2.7008333333333332</v>
      </c>
      <c r="P2857">
        <v>0</v>
      </c>
      <c r="Q2857">
        <v>186</v>
      </c>
      <c r="R2857">
        <v>0</v>
      </c>
      <c r="S2857">
        <v>62</v>
      </c>
      <c r="T2857">
        <v>1</v>
      </c>
      <c r="U2857">
        <v>30</v>
      </c>
      <c r="V2857">
        <v>0</v>
      </c>
      <c r="W2857">
        <v>0</v>
      </c>
      <c r="X2857">
        <v>0</v>
      </c>
      <c r="Y2857">
        <v>47.555748000000001</v>
      </c>
      <c r="Z2857">
        <v>0</v>
      </c>
      <c r="AA2857">
        <v>24.966099</v>
      </c>
      <c r="AB2857">
        <v>19.243803</v>
      </c>
      <c r="AC2857">
        <v>33.128329999999998</v>
      </c>
      <c r="AD2857">
        <v>0</v>
      </c>
      <c r="AE2857">
        <v>0</v>
      </c>
      <c r="AF2857">
        <v>124.893974</v>
      </c>
    </row>
    <row r="2858" spans="1:32" x14ac:dyDescent="0.3">
      <c r="A2858">
        <v>2797826</v>
      </c>
      <c r="B2858">
        <v>1</v>
      </c>
      <c r="C2858" t="s">
        <v>82</v>
      </c>
      <c r="D2858" t="s">
        <v>104</v>
      </c>
      <c r="E2858" t="s">
        <v>4989</v>
      </c>
      <c r="F2858" t="s">
        <v>4990</v>
      </c>
      <c r="G2858" t="s">
        <v>31550</v>
      </c>
      <c r="H2858" t="s">
        <v>223</v>
      </c>
      <c r="I2858" t="s">
        <v>78</v>
      </c>
      <c r="J2858" t="s">
        <v>135</v>
      </c>
      <c r="K2858" t="s">
        <v>22</v>
      </c>
      <c r="L2858" t="s">
        <v>136</v>
      </c>
      <c r="M2858" t="s">
        <v>10595</v>
      </c>
      <c r="N2858" t="s">
        <v>10596</v>
      </c>
      <c r="O2858">
        <v>2.0325000000000002</v>
      </c>
      <c r="P2858">
        <v>0</v>
      </c>
      <c r="Q2858">
        <v>84</v>
      </c>
      <c r="R2858">
        <v>0</v>
      </c>
      <c r="S2858">
        <v>0</v>
      </c>
      <c r="T2858">
        <v>0</v>
      </c>
      <c r="U2858">
        <v>3</v>
      </c>
      <c r="V2858">
        <v>0</v>
      </c>
      <c r="W2858">
        <v>0</v>
      </c>
      <c r="X2858">
        <v>0</v>
      </c>
      <c r="Y2858">
        <v>40.999065000000002</v>
      </c>
      <c r="Z2858">
        <v>0</v>
      </c>
      <c r="AA2858">
        <v>0</v>
      </c>
      <c r="AB2858">
        <v>0</v>
      </c>
      <c r="AC2858">
        <v>0.72980285</v>
      </c>
      <c r="AD2858">
        <v>0</v>
      </c>
      <c r="AE2858">
        <v>0</v>
      </c>
      <c r="AF2858">
        <v>41.728870000000001</v>
      </c>
    </row>
    <row r="2859" spans="1:32" x14ac:dyDescent="0.3">
      <c r="A2859">
        <v>2789532</v>
      </c>
      <c r="B2859">
        <v>1</v>
      </c>
      <c r="C2859" t="s">
        <v>82</v>
      </c>
      <c r="D2859" t="s">
        <v>87</v>
      </c>
      <c r="E2859" t="s">
        <v>10597</v>
      </c>
      <c r="F2859" t="s">
        <v>10598</v>
      </c>
      <c r="G2859" t="s">
        <v>31550</v>
      </c>
      <c r="H2859" t="s">
        <v>380</v>
      </c>
      <c r="I2859" t="s">
        <v>78</v>
      </c>
      <c r="J2859" t="s">
        <v>135</v>
      </c>
      <c r="K2859" t="s">
        <v>22</v>
      </c>
      <c r="L2859" t="s">
        <v>136</v>
      </c>
      <c r="M2859" t="s">
        <v>10599</v>
      </c>
      <c r="N2859" t="s">
        <v>10600</v>
      </c>
      <c r="O2859">
        <v>4.57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96.789469999999994</v>
      </c>
      <c r="AD2859">
        <v>0</v>
      </c>
      <c r="AE2859">
        <v>0</v>
      </c>
      <c r="AF2859">
        <v>96.789469999999994</v>
      </c>
    </row>
    <row r="2860" spans="1:32" x14ac:dyDescent="0.3">
      <c r="A2860">
        <v>2789369</v>
      </c>
      <c r="B2860">
        <v>1</v>
      </c>
      <c r="C2860" t="s">
        <v>83</v>
      </c>
      <c r="D2860" t="s">
        <v>130</v>
      </c>
      <c r="E2860" t="s">
        <v>10601</v>
      </c>
      <c r="F2860" t="s">
        <v>10602</v>
      </c>
      <c r="G2860" t="s">
        <v>31546</v>
      </c>
      <c r="H2860" t="s">
        <v>223</v>
      </c>
      <c r="I2860" t="s">
        <v>78</v>
      </c>
      <c r="J2860" t="s">
        <v>135</v>
      </c>
      <c r="K2860" t="s">
        <v>22</v>
      </c>
      <c r="L2860" t="s">
        <v>136</v>
      </c>
      <c r="M2860" t="s">
        <v>10603</v>
      </c>
      <c r="N2860" t="s">
        <v>10604</v>
      </c>
      <c r="O2860">
        <v>9.7908333333333335</v>
      </c>
      <c r="P2860">
        <v>0</v>
      </c>
      <c r="Q2860">
        <v>8</v>
      </c>
      <c r="R2860">
        <v>0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0</v>
      </c>
      <c r="Y2860">
        <v>3.4202075000000001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3.4202075000000001</v>
      </c>
    </row>
    <row r="2861" spans="1:32" x14ac:dyDescent="0.3">
      <c r="A2861">
        <v>2789354</v>
      </c>
      <c r="B2861">
        <v>1</v>
      </c>
      <c r="C2861" t="s">
        <v>82</v>
      </c>
      <c r="D2861" t="s">
        <v>92</v>
      </c>
      <c r="E2861" t="s">
        <v>10605</v>
      </c>
      <c r="F2861" t="s">
        <v>10606</v>
      </c>
      <c r="G2861" t="s">
        <v>31546</v>
      </c>
      <c r="H2861" t="s">
        <v>2229</v>
      </c>
      <c r="I2861" t="s">
        <v>78</v>
      </c>
      <c r="J2861" t="s">
        <v>135</v>
      </c>
      <c r="K2861" t="s">
        <v>22</v>
      </c>
      <c r="L2861" t="s">
        <v>136</v>
      </c>
      <c r="M2861" t="s">
        <v>10607</v>
      </c>
      <c r="N2861" t="s">
        <v>10608</v>
      </c>
      <c r="O2861">
        <v>5.9027777777777777</v>
      </c>
      <c r="P2861">
        <v>0</v>
      </c>
      <c r="Q2861">
        <v>73</v>
      </c>
      <c r="R2861">
        <v>0</v>
      </c>
      <c r="S2861">
        <v>0</v>
      </c>
      <c r="T2861">
        <v>0</v>
      </c>
      <c r="U2861">
        <v>9</v>
      </c>
      <c r="V2861">
        <v>0</v>
      </c>
      <c r="W2861">
        <v>0</v>
      </c>
      <c r="X2861">
        <v>0</v>
      </c>
      <c r="Y2861">
        <v>296.71152000000001</v>
      </c>
      <c r="Z2861">
        <v>0</v>
      </c>
      <c r="AA2861">
        <v>0</v>
      </c>
      <c r="AB2861">
        <v>0</v>
      </c>
      <c r="AC2861">
        <v>80.485564999999994</v>
      </c>
      <c r="AD2861">
        <v>0</v>
      </c>
      <c r="AE2861">
        <v>0</v>
      </c>
      <c r="AF2861">
        <v>377.19708000000003</v>
      </c>
    </row>
    <row r="2862" spans="1:32" x14ac:dyDescent="0.3">
      <c r="A2862">
        <v>2789314</v>
      </c>
      <c r="B2862">
        <v>1</v>
      </c>
      <c r="C2862" t="s">
        <v>82</v>
      </c>
      <c r="D2862" t="s">
        <v>91</v>
      </c>
      <c r="E2862" t="s">
        <v>3578</v>
      </c>
      <c r="F2862" t="s">
        <v>3579</v>
      </c>
      <c r="G2862" t="s">
        <v>31552</v>
      </c>
      <c r="H2862" t="s">
        <v>665</v>
      </c>
      <c r="I2862" t="s">
        <v>78</v>
      </c>
      <c r="J2862" t="s">
        <v>135</v>
      </c>
      <c r="K2862" t="s">
        <v>22</v>
      </c>
      <c r="L2862" t="s">
        <v>136</v>
      </c>
      <c r="M2862" t="s">
        <v>10609</v>
      </c>
      <c r="N2862" t="s">
        <v>10610</v>
      </c>
      <c r="O2862">
        <v>2.3658333333333332</v>
      </c>
      <c r="P2862">
        <v>0</v>
      </c>
      <c r="Q2862">
        <v>13</v>
      </c>
      <c r="R2862">
        <v>0</v>
      </c>
      <c r="S2862">
        <v>0</v>
      </c>
      <c r="T2862">
        <v>0</v>
      </c>
      <c r="U2862">
        <v>53</v>
      </c>
      <c r="V2862">
        <v>0</v>
      </c>
      <c r="W2862">
        <v>3</v>
      </c>
      <c r="X2862">
        <v>0</v>
      </c>
      <c r="Y2862">
        <v>25.830221000000002</v>
      </c>
      <c r="Z2862">
        <v>0</v>
      </c>
      <c r="AA2862">
        <v>0</v>
      </c>
      <c r="AB2862">
        <v>0</v>
      </c>
      <c r="AC2862">
        <v>146.46047999999999</v>
      </c>
      <c r="AD2862">
        <v>0</v>
      </c>
      <c r="AE2862">
        <v>249.64182</v>
      </c>
      <c r="AF2862">
        <v>421.93252999999999</v>
      </c>
    </row>
    <row r="2863" spans="1:32" x14ac:dyDescent="0.3">
      <c r="A2863">
        <v>2789146</v>
      </c>
      <c r="B2863">
        <v>2</v>
      </c>
      <c r="C2863" t="s">
        <v>82</v>
      </c>
      <c r="D2863" t="s">
        <v>88</v>
      </c>
      <c r="E2863" t="s">
        <v>10611</v>
      </c>
      <c r="F2863" t="s">
        <v>10612</v>
      </c>
      <c r="G2863" t="s">
        <v>31552</v>
      </c>
      <c r="H2863" t="s">
        <v>893</v>
      </c>
      <c r="I2863" t="s">
        <v>78</v>
      </c>
      <c r="J2863" t="s">
        <v>135</v>
      </c>
      <c r="K2863" t="s">
        <v>22</v>
      </c>
      <c r="L2863" t="s">
        <v>136</v>
      </c>
      <c r="M2863" t="s">
        <v>10613</v>
      </c>
      <c r="N2863" t="s">
        <v>10614</v>
      </c>
      <c r="O2863">
        <v>0.55777777777777782</v>
      </c>
      <c r="P2863">
        <v>0</v>
      </c>
      <c r="Q2863">
        <v>323</v>
      </c>
      <c r="R2863">
        <v>0</v>
      </c>
      <c r="S2863">
        <v>0</v>
      </c>
      <c r="T2863">
        <v>0</v>
      </c>
      <c r="U2863">
        <v>26</v>
      </c>
      <c r="V2863">
        <v>0</v>
      </c>
      <c r="W2863">
        <v>0</v>
      </c>
      <c r="X2863">
        <v>0</v>
      </c>
      <c r="Y2863">
        <v>42.700035</v>
      </c>
      <c r="Z2863">
        <v>0</v>
      </c>
      <c r="AA2863">
        <v>0</v>
      </c>
      <c r="AB2863">
        <v>0</v>
      </c>
      <c r="AC2863">
        <v>3.8419596999999999</v>
      </c>
      <c r="AD2863">
        <v>0</v>
      </c>
      <c r="AE2863">
        <v>0</v>
      </c>
      <c r="AF2863">
        <v>46.541992</v>
      </c>
    </row>
    <row r="2864" spans="1:32" x14ac:dyDescent="0.3">
      <c r="A2864">
        <v>2789091</v>
      </c>
      <c r="B2864">
        <v>1</v>
      </c>
      <c r="C2864" t="s">
        <v>83</v>
      </c>
      <c r="D2864" t="s">
        <v>126</v>
      </c>
      <c r="E2864" t="s">
        <v>10615</v>
      </c>
      <c r="F2864" t="s">
        <v>10616</v>
      </c>
      <c r="G2864" t="s">
        <v>31552</v>
      </c>
      <c r="H2864" t="s">
        <v>665</v>
      </c>
      <c r="I2864" t="s">
        <v>78</v>
      </c>
      <c r="J2864" t="s">
        <v>135</v>
      </c>
      <c r="K2864" t="s">
        <v>22</v>
      </c>
      <c r="L2864" t="s">
        <v>136</v>
      </c>
      <c r="M2864" t="s">
        <v>10617</v>
      </c>
      <c r="N2864" t="s">
        <v>10618</v>
      </c>
      <c r="O2864">
        <v>2.1422222222222222</v>
      </c>
      <c r="P2864">
        <v>0</v>
      </c>
      <c r="Q2864">
        <v>81</v>
      </c>
      <c r="R2864">
        <v>0</v>
      </c>
      <c r="S2864">
        <v>0</v>
      </c>
      <c r="T2864">
        <v>0</v>
      </c>
      <c r="U2864">
        <v>4</v>
      </c>
      <c r="V2864">
        <v>0</v>
      </c>
      <c r="W2864">
        <v>0</v>
      </c>
      <c r="X2864">
        <v>0</v>
      </c>
      <c r="Y2864">
        <v>10.987314</v>
      </c>
      <c r="Z2864">
        <v>0</v>
      </c>
      <c r="AA2864">
        <v>0</v>
      </c>
      <c r="AB2864">
        <v>0</v>
      </c>
      <c r="AC2864">
        <v>0.48132153999999999</v>
      </c>
      <c r="AD2864">
        <v>0</v>
      </c>
      <c r="AE2864">
        <v>0</v>
      </c>
      <c r="AF2864">
        <v>11.468636</v>
      </c>
    </row>
    <row r="2865" spans="1:32" x14ac:dyDescent="0.3">
      <c r="A2865">
        <v>2789058</v>
      </c>
      <c r="B2865">
        <v>1</v>
      </c>
      <c r="C2865" t="s">
        <v>82</v>
      </c>
      <c r="D2865" t="s">
        <v>92</v>
      </c>
      <c r="E2865" t="s">
        <v>10619</v>
      </c>
      <c r="F2865" t="s">
        <v>10620</v>
      </c>
      <c r="G2865" t="s">
        <v>31545</v>
      </c>
      <c r="H2865" t="s">
        <v>134</v>
      </c>
      <c r="I2865" t="s">
        <v>79</v>
      </c>
      <c r="J2865" t="s">
        <v>135</v>
      </c>
      <c r="K2865" t="s">
        <v>22</v>
      </c>
      <c r="L2865" t="s">
        <v>136</v>
      </c>
      <c r="M2865" t="s">
        <v>10621</v>
      </c>
      <c r="N2865" t="s">
        <v>10622</v>
      </c>
      <c r="O2865">
        <v>2.5169444444444444</v>
      </c>
      <c r="P2865">
        <v>4</v>
      </c>
      <c r="Q2865">
        <v>0</v>
      </c>
      <c r="R2865">
        <v>4</v>
      </c>
      <c r="S2865">
        <v>0</v>
      </c>
      <c r="T2865">
        <v>6</v>
      </c>
      <c r="U2865">
        <v>0</v>
      </c>
      <c r="V2865">
        <v>0</v>
      </c>
      <c r="W2865">
        <v>0</v>
      </c>
      <c r="X2865">
        <v>24.656008</v>
      </c>
      <c r="Y2865">
        <v>0</v>
      </c>
      <c r="Z2865">
        <v>10.519214</v>
      </c>
      <c r="AA2865">
        <v>0</v>
      </c>
      <c r="AB2865">
        <v>25.942779999999999</v>
      </c>
      <c r="AC2865">
        <v>0</v>
      </c>
      <c r="AD2865">
        <v>0</v>
      </c>
      <c r="AE2865">
        <v>0</v>
      </c>
      <c r="AF2865">
        <v>61.118000000000002</v>
      </c>
    </row>
    <row r="2866" spans="1:32" x14ac:dyDescent="0.3">
      <c r="A2866">
        <v>2788382</v>
      </c>
      <c r="B2866">
        <v>1</v>
      </c>
      <c r="C2866" t="s">
        <v>83</v>
      </c>
      <c r="D2866" t="s">
        <v>115</v>
      </c>
      <c r="E2866" t="s">
        <v>10623</v>
      </c>
      <c r="F2866" t="s">
        <v>10624</v>
      </c>
      <c r="G2866" t="s">
        <v>31552</v>
      </c>
      <c r="H2866" t="s">
        <v>665</v>
      </c>
      <c r="I2866" t="s">
        <v>78</v>
      </c>
      <c r="J2866" t="s">
        <v>135</v>
      </c>
      <c r="K2866" t="s">
        <v>22</v>
      </c>
      <c r="L2866" t="s">
        <v>136</v>
      </c>
      <c r="M2866" t="s">
        <v>10625</v>
      </c>
      <c r="N2866" t="s">
        <v>10626</v>
      </c>
      <c r="O2866">
        <v>3.8774999999999999</v>
      </c>
      <c r="P2866">
        <v>0</v>
      </c>
      <c r="Q2866">
        <v>65</v>
      </c>
      <c r="R2866">
        <v>0</v>
      </c>
      <c r="S2866">
        <v>0</v>
      </c>
      <c r="T2866">
        <v>0</v>
      </c>
      <c r="U2866">
        <v>3</v>
      </c>
      <c r="V2866">
        <v>0</v>
      </c>
      <c r="W2866">
        <v>0</v>
      </c>
      <c r="X2866">
        <v>0</v>
      </c>
      <c r="Y2866">
        <v>24.469228999999999</v>
      </c>
      <c r="Z2866">
        <v>0</v>
      </c>
      <c r="AA2866">
        <v>0</v>
      </c>
      <c r="AB2866">
        <v>0</v>
      </c>
      <c r="AC2866">
        <v>7.6014360000000003E-2</v>
      </c>
      <c r="AD2866">
        <v>0</v>
      </c>
      <c r="AE2866">
        <v>0</v>
      </c>
      <c r="AF2866">
        <v>24.545241999999998</v>
      </c>
    </row>
    <row r="2867" spans="1:32" x14ac:dyDescent="0.3">
      <c r="A2867">
        <v>2788327</v>
      </c>
      <c r="B2867">
        <v>1</v>
      </c>
      <c r="C2867" t="s">
        <v>82</v>
      </c>
      <c r="D2867" t="s">
        <v>96</v>
      </c>
      <c r="E2867" t="s">
        <v>10627</v>
      </c>
      <c r="F2867" t="s">
        <v>10628</v>
      </c>
      <c r="G2867" t="s">
        <v>31551</v>
      </c>
      <c r="H2867" t="s">
        <v>672</v>
      </c>
      <c r="I2867" t="s">
        <v>79</v>
      </c>
      <c r="J2867" t="s">
        <v>135</v>
      </c>
      <c r="K2867" t="s">
        <v>22</v>
      </c>
      <c r="L2867" t="s">
        <v>136</v>
      </c>
      <c r="M2867" t="s">
        <v>10629</v>
      </c>
      <c r="N2867" t="s">
        <v>10630</v>
      </c>
      <c r="O2867">
        <v>1.9738888888888888</v>
      </c>
      <c r="P2867">
        <v>0</v>
      </c>
      <c r="Q2867">
        <v>1</v>
      </c>
      <c r="R2867">
        <v>0</v>
      </c>
      <c r="S2867">
        <v>0</v>
      </c>
      <c r="T2867">
        <v>0</v>
      </c>
      <c r="U2867">
        <v>19</v>
      </c>
      <c r="V2867">
        <v>0</v>
      </c>
      <c r="W2867">
        <v>5</v>
      </c>
      <c r="X2867">
        <v>0</v>
      </c>
      <c r="Y2867">
        <v>1.5799928000000001</v>
      </c>
      <c r="Z2867">
        <v>0</v>
      </c>
      <c r="AA2867">
        <v>0</v>
      </c>
      <c r="AB2867">
        <v>0</v>
      </c>
      <c r="AC2867">
        <v>313.43430000000001</v>
      </c>
      <c r="AD2867">
        <v>0</v>
      </c>
      <c r="AE2867">
        <v>68.173584000000005</v>
      </c>
      <c r="AF2867">
        <v>383.18790000000001</v>
      </c>
    </row>
    <row r="2868" spans="1:32" x14ac:dyDescent="0.3">
      <c r="A2868">
        <v>2788325</v>
      </c>
      <c r="B2868">
        <v>1</v>
      </c>
      <c r="C2868" t="s">
        <v>83</v>
      </c>
      <c r="D2868" t="s">
        <v>123</v>
      </c>
      <c r="E2868" t="s">
        <v>10631</v>
      </c>
      <c r="F2868" t="s">
        <v>10632</v>
      </c>
      <c r="G2868" t="s">
        <v>31546</v>
      </c>
      <c r="H2868" t="s">
        <v>223</v>
      </c>
      <c r="I2868" t="s">
        <v>78</v>
      </c>
      <c r="J2868" t="s">
        <v>135</v>
      </c>
      <c r="K2868" t="s">
        <v>22</v>
      </c>
      <c r="L2868" t="s">
        <v>136</v>
      </c>
      <c r="M2868" t="s">
        <v>10633</v>
      </c>
      <c r="N2868" t="s">
        <v>10634</v>
      </c>
      <c r="O2868">
        <v>1.2616666666666667</v>
      </c>
      <c r="P2868">
        <v>0</v>
      </c>
      <c r="Q2868">
        <v>1</v>
      </c>
      <c r="R2868">
        <v>0</v>
      </c>
      <c r="S2868">
        <v>4</v>
      </c>
      <c r="T2868">
        <v>0</v>
      </c>
      <c r="U2868">
        <v>2</v>
      </c>
      <c r="V2868">
        <v>0</v>
      </c>
      <c r="W2868">
        <v>0</v>
      </c>
      <c r="X2868">
        <v>0</v>
      </c>
      <c r="Y2868">
        <v>0.86512480000000003</v>
      </c>
      <c r="Z2868">
        <v>0</v>
      </c>
      <c r="AA2868">
        <v>0.45354536000000001</v>
      </c>
      <c r="AB2868">
        <v>0</v>
      </c>
      <c r="AC2868">
        <v>0.17959246000000001</v>
      </c>
      <c r="AD2868">
        <v>0</v>
      </c>
      <c r="AE2868">
        <v>0</v>
      </c>
      <c r="AF2868">
        <v>1.4982625999999999</v>
      </c>
    </row>
    <row r="2869" spans="1:32" x14ac:dyDescent="0.3">
      <c r="A2869">
        <v>2788184</v>
      </c>
      <c r="B2869">
        <v>2</v>
      </c>
      <c r="C2869" t="s">
        <v>83</v>
      </c>
      <c r="D2869" t="s">
        <v>124</v>
      </c>
      <c r="E2869" t="s">
        <v>10635</v>
      </c>
      <c r="F2869" t="s">
        <v>10636</v>
      </c>
      <c r="G2869" t="s">
        <v>31551</v>
      </c>
      <c r="H2869" t="s">
        <v>9459</v>
      </c>
      <c r="I2869" t="s">
        <v>79</v>
      </c>
      <c r="J2869" t="s">
        <v>135</v>
      </c>
      <c r="K2869" t="s">
        <v>22</v>
      </c>
      <c r="L2869" t="s">
        <v>136</v>
      </c>
      <c r="M2869" t="s">
        <v>10637</v>
      </c>
      <c r="N2869" t="s">
        <v>10638</v>
      </c>
      <c r="O2869">
        <v>3.7313888888888891</v>
      </c>
      <c r="P2869">
        <v>0</v>
      </c>
      <c r="Q2869">
        <v>43</v>
      </c>
      <c r="R2869">
        <v>7</v>
      </c>
      <c r="S2869">
        <v>17</v>
      </c>
      <c r="T2869">
        <v>0</v>
      </c>
      <c r="U2869">
        <v>1</v>
      </c>
      <c r="V2869">
        <v>0</v>
      </c>
      <c r="W2869">
        <v>0</v>
      </c>
      <c r="X2869">
        <v>0</v>
      </c>
      <c r="Y2869">
        <v>24.720759999999999</v>
      </c>
      <c r="Z2869">
        <v>3.8191766999999999</v>
      </c>
      <c r="AA2869">
        <v>5.3501760000000003</v>
      </c>
      <c r="AB2869">
        <v>0</v>
      </c>
      <c r="AC2869">
        <v>4.3258752999999999</v>
      </c>
      <c r="AD2869">
        <v>0</v>
      </c>
      <c r="AE2869">
        <v>0</v>
      </c>
      <c r="AF2869">
        <v>38.215989999999998</v>
      </c>
    </row>
    <row r="2870" spans="1:32" x14ac:dyDescent="0.3">
      <c r="A2870">
        <v>2788312</v>
      </c>
      <c r="B2870">
        <v>1</v>
      </c>
      <c r="C2870" t="s">
        <v>82</v>
      </c>
      <c r="D2870" t="s">
        <v>106</v>
      </c>
      <c r="E2870" t="s">
        <v>132</v>
      </c>
      <c r="F2870" t="s">
        <v>133</v>
      </c>
      <c r="G2870" t="s">
        <v>31545</v>
      </c>
      <c r="H2870" t="s">
        <v>134</v>
      </c>
      <c r="I2870" t="s">
        <v>79</v>
      </c>
      <c r="J2870" t="s">
        <v>135</v>
      </c>
      <c r="K2870" t="s">
        <v>22</v>
      </c>
      <c r="L2870" t="s">
        <v>136</v>
      </c>
      <c r="M2870" t="s">
        <v>10639</v>
      </c>
      <c r="N2870" t="s">
        <v>10640</v>
      </c>
      <c r="O2870">
        <v>9.7222222222222224E-2</v>
      </c>
      <c r="P2870">
        <v>2</v>
      </c>
      <c r="Q2870">
        <v>308</v>
      </c>
      <c r="R2870">
        <v>2</v>
      </c>
      <c r="S2870">
        <v>20</v>
      </c>
      <c r="T2870">
        <v>16</v>
      </c>
      <c r="U2870">
        <v>66</v>
      </c>
      <c r="V2870">
        <v>2</v>
      </c>
      <c r="W2870">
        <v>0</v>
      </c>
      <c r="X2870">
        <v>0.49343318000000003</v>
      </c>
      <c r="Y2870">
        <v>7.6425356999999998</v>
      </c>
      <c r="Z2870">
        <v>0.10534655</v>
      </c>
      <c r="AA2870">
        <v>1.3226533</v>
      </c>
      <c r="AB2870">
        <v>5.9696759999999998</v>
      </c>
      <c r="AC2870">
        <v>3.8387215000000001</v>
      </c>
      <c r="AD2870">
        <v>3.2538307</v>
      </c>
      <c r="AE2870">
        <v>0</v>
      </c>
      <c r="AF2870">
        <v>22.626197999999999</v>
      </c>
    </row>
    <row r="2871" spans="1:32" x14ac:dyDescent="0.3">
      <c r="A2871">
        <v>2788320</v>
      </c>
      <c r="B2871">
        <v>1</v>
      </c>
      <c r="C2871" t="s">
        <v>82</v>
      </c>
      <c r="D2871" t="s">
        <v>105</v>
      </c>
      <c r="E2871" t="s">
        <v>10641</v>
      </c>
      <c r="F2871" t="s">
        <v>10642</v>
      </c>
      <c r="G2871" t="s">
        <v>31545</v>
      </c>
      <c r="H2871" t="s">
        <v>643</v>
      </c>
      <c r="I2871" t="s">
        <v>79</v>
      </c>
      <c r="J2871" t="s">
        <v>135</v>
      </c>
      <c r="K2871" t="s">
        <v>22</v>
      </c>
      <c r="L2871" t="s">
        <v>186</v>
      </c>
      <c r="M2871" t="s">
        <v>10643</v>
      </c>
      <c r="N2871" t="s">
        <v>10644</v>
      </c>
      <c r="O2871">
        <v>1.9302777777777778</v>
      </c>
      <c r="P2871">
        <v>4</v>
      </c>
      <c r="Q2871">
        <v>406</v>
      </c>
      <c r="R2871">
        <v>4</v>
      </c>
      <c r="S2871">
        <v>57</v>
      </c>
      <c r="T2871">
        <v>4</v>
      </c>
      <c r="U2871">
        <v>33</v>
      </c>
      <c r="V2871">
        <v>0</v>
      </c>
      <c r="W2871">
        <v>0</v>
      </c>
      <c r="X2871">
        <v>53.437779999999997</v>
      </c>
      <c r="Y2871">
        <v>98.198549999999997</v>
      </c>
      <c r="Z2871">
        <v>7.8900632999999996</v>
      </c>
      <c r="AA2871">
        <v>25.033114999999999</v>
      </c>
      <c r="AB2871">
        <v>200.91055</v>
      </c>
      <c r="AC2871">
        <v>17.393381000000002</v>
      </c>
      <c r="AD2871">
        <v>0</v>
      </c>
      <c r="AE2871">
        <v>0</v>
      </c>
      <c r="AF2871">
        <v>402.86342999999999</v>
      </c>
    </row>
    <row r="2872" spans="1:32" x14ac:dyDescent="0.3">
      <c r="A2872">
        <v>2788097</v>
      </c>
      <c r="B2872">
        <v>1</v>
      </c>
      <c r="C2872" t="s">
        <v>82</v>
      </c>
      <c r="D2872" t="s">
        <v>113</v>
      </c>
      <c r="E2872" t="s">
        <v>10645</v>
      </c>
      <c r="F2872" t="s">
        <v>10646</v>
      </c>
      <c r="G2872" t="s">
        <v>31546</v>
      </c>
      <c r="H2872" t="s">
        <v>2242</v>
      </c>
      <c r="I2872" t="s">
        <v>78</v>
      </c>
      <c r="J2872" t="s">
        <v>135</v>
      </c>
      <c r="K2872" t="s">
        <v>22</v>
      </c>
      <c r="L2872" t="s">
        <v>136</v>
      </c>
      <c r="M2872" t="s">
        <v>10647</v>
      </c>
      <c r="N2872" t="s">
        <v>10648</v>
      </c>
      <c r="O2872">
        <v>6.7263888888888888</v>
      </c>
      <c r="P2872">
        <v>0</v>
      </c>
      <c r="Q2872">
        <v>11</v>
      </c>
      <c r="R2872">
        <v>0</v>
      </c>
      <c r="S2872">
        <v>9</v>
      </c>
      <c r="T2872">
        <v>0</v>
      </c>
      <c r="U2872">
        <v>2</v>
      </c>
      <c r="V2872">
        <v>0</v>
      </c>
      <c r="W2872">
        <v>0</v>
      </c>
      <c r="X2872">
        <v>0</v>
      </c>
      <c r="Y2872">
        <v>14.760864</v>
      </c>
      <c r="Z2872">
        <v>0</v>
      </c>
      <c r="AA2872">
        <v>23.825486999999999</v>
      </c>
      <c r="AB2872">
        <v>0</v>
      </c>
      <c r="AC2872">
        <v>9.5175140000000003</v>
      </c>
      <c r="AD2872">
        <v>0</v>
      </c>
      <c r="AE2872">
        <v>0</v>
      </c>
      <c r="AF2872">
        <v>48.103867000000001</v>
      </c>
    </row>
    <row r="2873" spans="1:32" x14ac:dyDescent="0.3">
      <c r="A2873">
        <v>2788096</v>
      </c>
      <c r="B2873">
        <v>1</v>
      </c>
      <c r="C2873" t="s">
        <v>82</v>
      </c>
      <c r="D2873" t="s">
        <v>100</v>
      </c>
      <c r="E2873" t="s">
        <v>10649</v>
      </c>
      <c r="F2873" t="s">
        <v>10650</v>
      </c>
      <c r="G2873" t="s">
        <v>31546</v>
      </c>
      <c r="H2873" t="s">
        <v>223</v>
      </c>
      <c r="I2873" t="s">
        <v>78</v>
      </c>
      <c r="J2873" t="s">
        <v>135</v>
      </c>
      <c r="K2873" t="s">
        <v>22</v>
      </c>
      <c r="L2873" t="s">
        <v>136</v>
      </c>
      <c r="M2873" t="s">
        <v>10651</v>
      </c>
      <c r="N2873" t="s">
        <v>10652</v>
      </c>
      <c r="O2873">
        <v>0.44361111111111112</v>
      </c>
      <c r="P2873">
        <v>0</v>
      </c>
      <c r="Q2873">
        <v>172</v>
      </c>
      <c r="R2873">
        <v>0</v>
      </c>
      <c r="S2873">
        <v>0</v>
      </c>
      <c r="T2873">
        <v>0</v>
      </c>
      <c r="U2873">
        <v>25</v>
      </c>
      <c r="V2873">
        <v>0</v>
      </c>
      <c r="W2873">
        <v>0</v>
      </c>
      <c r="X2873">
        <v>0</v>
      </c>
      <c r="Y2873">
        <v>21.931925</v>
      </c>
      <c r="Z2873">
        <v>0</v>
      </c>
      <c r="AA2873">
        <v>0</v>
      </c>
      <c r="AB2873">
        <v>0</v>
      </c>
      <c r="AC2873">
        <v>7.9667070000000004</v>
      </c>
      <c r="AD2873">
        <v>0</v>
      </c>
      <c r="AE2873">
        <v>0</v>
      </c>
      <c r="AF2873">
        <v>29.898631999999999</v>
      </c>
    </row>
    <row r="2874" spans="1:32" x14ac:dyDescent="0.3">
      <c r="A2874">
        <v>2788090</v>
      </c>
      <c r="B2874">
        <v>1</v>
      </c>
      <c r="C2874" t="s">
        <v>83</v>
      </c>
      <c r="D2874" t="s">
        <v>130</v>
      </c>
      <c r="E2874" t="s">
        <v>10653</v>
      </c>
      <c r="F2874" t="s">
        <v>10654</v>
      </c>
      <c r="G2874" t="s">
        <v>31546</v>
      </c>
      <c r="H2874" t="s">
        <v>223</v>
      </c>
      <c r="I2874" t="s">
        <v>78</v>
      </c>
      <c r="J2874" t="s">
        <v>135</v>
      </c>
      <c r="K2874" t="s">
        <v>22</v>
      </c>
      <c r="L2874" t="s">
        <v>136</v>
      </c>
      <c r="M2874" t="s">
        <v>10655</v>
      </c>
      <c r="N2874" t="s">
        <v>10656</v>
      </c>
      <c r="O2874">
        <v>2.5575000000000001</v>
      </c>
      <c r="P2874">
        <v>0</v>
      </c>
      <c r="Q2874">
        <v>347</v>
      </c>
      <c r="R2874">
        <v>0</v>
      </c>
      <c r="S2874">
        <v>0</v>
      </c>
      <c r="T2874">
        <v>0</v>
      </c>
      <c r="U2874">
        <v>56</v>
      </c>
      <c r="V2874">
        <v>0</v>
      </c>
      <c r="W2874">
        <v>0</v>
      </c>
      <c r="X2874">
        <v>0</v>
      </c>
      <c r="Y2874">
        <v>207.69814</v>
      </c>
      <c r="Z2874">
        <v>0</v>
      </c>
      <c r="AA2874">
        <v>0</v>
      </c>
      <c r="AB2874">
        <v>0</v>
      </c>
      <c r="AC2874">
        <v>64.060820000000007</v>
      </c>
      <c r="AD2874">
        <v>0</v>
      </c>
      <c r="AE2874">
        <v>0</v>
      </c>
      <c r="AF2874">
        <v>271.75894</v>
      </c>
    </row>
    <row r="2875" spans="1:32" x14ac:dyDescent="0.3">
      <c r="A2875">
        <v>2788017</v>
      </c>
      <c r="B2875">
        <v>1</v>
      </c>
      <c r="C2875" t="s">
        <v>82</v>
      </c>
      <c r="D2875" t="s">
        <v>108</v>
      </c>
      <c r="E2875" t="s">
        <v>10657</v>
      </c>
      <c r="F2875" t="s">
        <v>10658</v>
      </c>
      <c r="G2875" t="s">
        <v>31550</v>
      </c>
      <c r="H2875" t="s">
        <v>223</v>
      </c>
      <c r="I2875" t="s">
        <v>78</v>
      </c>
      <c r="J2875" t="s">
        <v>135</v>
      </c>
      <c r="K2875" t="s">
        <v>22</v>
      </c>
      <c r="L2875" t="s">
        <v>136</v>
      </c>
      <c r="M2875" t="s">
        <v>10659</v>
      </c>
      <c r="N2875" t="s">
        <v>10660</v>
      </c>
      <c r="O2875">
        <v>1.7122222222222223</v>
      </c>
      <c r="P2875">
        <v>0</v>
      </c>
      <c r="Q2875">
        <v>72</v>
      </c>
      <c r="R2875">
        <v>0</v>
      </c>
      <c r="S2875">
        <v>0</v>
      </c>
      <c r="T2875">
        <v>0</v>
      </c>
      <c r="U2875">
        <v>22</v>
      </c>
      <c r="V2875">
        <v>0</v>
      </c>
      <c r="W2875">
        <v>0</v>
      </c>
      <c r="X2875">
        <v>0</v>
      </c>
      <c r="Y2875">
        <v>26.369558000000001</v>
      </c>
      <c r="Z2875">
        <v>0</v>
      </c>
      <c r="AA2875">
        <v>0</v>
      </c>
      <c r="AB2875">
        <v>0</v>
      </c>
      <c r="AC2875">
        <v>36.779769999999999</v>
      </c>
      <c r="AD2875">
        <v>0</v>
      </c>
      <c r="AE2875">
        <v>0</v>
      </c>
      <c r="AF2875">
        <v>63.149326000000002</v>
      </c>
    </row>
    <row r="2876" spans="1:32" x14ac:dyDescent="0.3">
      <c r="A2876">
        <v>2788004</v>
      </c>
      <c r="B2876">
        <v>1</v>
      </c>
      <c r="C2876" t="s">
        <v>82</v>
      </c>
      <c r="D2876" t="s">
        <v>104</v>
      </c>
      <c r="E2876" t="s">
        <v>10661</v>
      </c>
      <c r="F2876" t="s">
        <v>10662</v>
      </c>
      <c r="G2876" t="s">
        <v>31548</v>
      </c>
      <c r="H2876" t="s">
        <v>333</v>
      </c>
      <c r="I2876" t="s">
        <v>78</v>
      </c>
      <c r="J2876" t="s">
        <v>135</v>
      </c>
      <c r="K2876" t="s">
        <v>22</v>
      </c>
      <c r="L2876" t="s">
        <v>136</v>
      </c>
      <c r="M2876" t="s">
        <v>10663</v>
      </c>
      <c r="N2876" t="s">
        <v>10664</v>
      </c>
      <c r="O2876">
        <v>0.93916666666666671</v>
      </c>
      <c r="P2876">
        <v>0</v>
      </c>
      <c r="Q2876">
        <v>2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0.35456949999999998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0.35456949999999998</v>
      </c>
    </row>
    <row r="2877" spans="1:32" x14ac:dyDescent="0.3">
      <c r="A2877">
        <v>2787868</v>
      </c>
      <c r="B2877">
        <v>1</v>
      </c>
      <c r="C2877" t="s">
        <v>82</v>
      </c>
      <c r="D2877" t="s">
        <v>101</v>
      </c>
      <c r="E2877" t="s">
        <v>10665</v>
      </c>
      <c r="F2877" t="s">
        <v>10666</v>
      </c>
      <c r="G2877" t="s">
        <v>31548</v>
      </c>
      <c r="H2877" t="s">
        <v>333</v>
      </c>
      <c r="I2877" t="s">
        <v>78</v>
      </c>
      <c r="J2877" t="s">
        <v>135</v>
      </c>
      <c r="K2877" t="s">
        <v>22</v>
      </c>
      <c r="L2877" t="s">
        <v>136</v>
      </c>
      <c r="M2877" t="s">
        <v>10667</v>
      </c>
      <c r="N2877" t="s">
        <v>10668</v>
      </c>
      <c r="O2877">
        <v>5.4852777777777781</v>
      </c>
      <c r="P2877">
        <v>0</v>
      </c>
      <c r="Q2877">
        <v>1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1.8379505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1.8379505</v>
      </c>
    </row>
    <row r="2878" spans="1:32" x14ac:dyDescent="0.3">
      <c r="A2878">
        <v>2787876</v>
      </c>
      <c r="B2878">
        <v>1</v>
      </c>
      <c r="C2878" t="s">
        <v>82</v>
      </c>
      <c r="D2878" t="s">
        <v>99</v>
      </c>
      <c r="E2878" t="s">
        <v>10669</v>
      </c>
      <c r="F2878" t="s">
        <v>10670</v>
      </c>
      <c r="G2878" t="s">
        <v>31549</v>
      </c>
      <c r="H2878" t="s">
        <v>145</v>
      </c>
      <c r="I2878" t="s">
        <v>79</v>
      </c>
      <c r="J2878" t="s">
        <v>135</v>
      </c>
      <c r="K2878" t="s">
        <v>22</v>
      </c>
      <c r="L2878" t="s">
        <v>136</v>
      </c>
      <c r="M2878" t="s">
        <v>10671</v>
      </c>
      <c r="N2878" t="s">
        <v>10672</v>
      </c>
      <c r="O2878">
        <v>4.815833333333333</v>
      </c>
      <c r="P2878">
        <v>0</v>
      </c>
      <c r="Q2878">
        <v>510</v>
      </c>
      <c r="R2878">
        <v>5</v>
      </c>
      <c r="S2878">
        <v>50</v>
      </c>
      <c r="T2878">
        <v>7</v>
      </c>
      <c r="U2878">
        <v>28</v>
      </c>
      <c r="V2878">
        <v>0</v>
      </c>
      <c r="W2878">
        <v>2</v>
      </c>
      <c r="X2878">
        <v>0</v>
      </c>
      <c r="Y2878">
        <v>340.89280000000002</v>
      </c>
      <c r="Z2878">
        <v>24.665310000000002</v>
      </c>
      <c r="AA2878">
        <v>85.064830000000001</v>
      </c>
      <c r="AB2878">
        <v>176.19884999999999</v>
      </c>
      <c r="AC2878">
        <v>62.266567000000002</v>
      </c>
      <c r="AD2878">
        <v>0</v>
      </c>
      <c r="AE2878">
        <v>20.877313999999998</v>
      </c>
      <c r="AF2878">
        <v>709.96569999999997</v>
      </c>
    </row>
    <row r="2879" spans="1:32" x14ac:dyDescent="0.3">
      <c r="A2879">
        <v>2787697</v>
      </c>
      <c r="B2879">
        <v>1</v>
      </c>
      <c r="C2879" t="s">
        <v>83</v>
      </c>
      <c r="D2879" t="s">
        <v>128</v>
      </c>
      <c r="E2879" t="s">
        <v>10673</v>
      </c>
      <c r="F2879" t="s">
        <v>10674</v>
      </c>
      <c r="G2879" t="s">
        <v>31551</v>
      </c>
      <c r="H2879" t="s">
        <v>134</v>
      </c>
      <c r="I2879" t="s">
        <v>79</v>
      </c>
      <c r="J2879" t="s">
        <v>135</v>
      </c>
      <c r="K2879" t="s">
        <v>22</v>
      </c>
      <c r="L2879" t="s">
        <v>136</v>
      </c>
      <c r="M2879" t="s">
        <v>10675</v>
      </c>
      <c r="N2879" t="s">
        <v>10676</v>
      </c>
      <c r="O2879">
        <v>0.30416666666666664</v>
      </c>
      <c r="P2879">
        <v>4</v>
      </c>
      <c r="Q2879">
        <v>0</v>
      </c>
      <c r="R2879">
        <v>42</v>
      </c>
      <c r="S2879">
        <v>0</v>
      </c>
      <c r="T2879">
        <v>5</v>
      </c>
      <c r="U2879">
        <v>0</v>
      </c>
      <c r="V2879">
        <v>0</v>
      </c>
      <c r="W2879">
        <v>0</v>
      </c>
      <c r="X2879">
        <v>0.54301869999999997</v>
      </c>
      <c r="Y2879">
        <v>0</v>
      </c>
      <c r="Z2879">
        <v>49.9861</v>
      </c>
      <c r="AA2879">
        <v>0</v>
      </c>
      <c r="AB2879">
        <v>1.3920478000000001</v>
      </c>
      <c r="AC2879">
        <v>0</v>
      </c>
      <c r="AD2879">
        <v>0</v>
      </c>
      <c r="AE2879">
        <v>0</v>
      </c>
      <c r="AF2879">
        <v>51.921165000000002</v>
      </c>
    </row>
    <row r="2880" spans="1:32" x14ac:dyDescent="0.3">
      <c r="A2880">
        <v>2787691</v>
      </c>
      <c r="B2880">
        <v>1</v>
      </c>
      <c r="C2880" t="s">
        <v>82</v>
      </c>
      <c r="D2880" t="s">
        <v>101</v>
      </c>
      <c r="E2880" t="s">
        <v>179</v>
      </c>
      <c r="F2880" t="s">
        <v>180</v>
      </c>
      <c r="G2880" t="s">
        <v>31545</v>
      </c>
      <c r="H2880" t="s">
        <v>134</v>
      </c>
      <c r="I2880" t="s">
        <v>79</v>
      </c>
      <c r="J2880" t="s">
        <v>135</v>
      </c>
      <c r="K2880" t="s">
        <v>22</v>
      </c>
      <c r="L2880" t="s">
        <v>136</v>
      </c>
      <c r="M2880" t="s">
        <v>10677</v>
      </c>
      <c r="N2880" t="s">
        <v>10678</v>
      </c>
      <c r="O2880">
        <v>0.10583333333333333</v>
      </c>
      <c r="P2880">
        <v>24</v>
      </c>
      <c r="Q2880">
        <v>157</v>
      </c>
      <c r="R2880">
        <v>146</v>
      </c>
      <c r="S2880">
        <v>317</v>
      </c>
      <c r="T2880">
        <v>48</v>
      </c>
      <c r="U2880">
        <v>96</v>
      </c>
      <c r="V2880">
        <v>15</v>
      </c>
      <c r="W2880">
        <v>0</v>
      </c>
      <c r="X2880">
        <v>0.63657165000000004</v>
      </c>
      <c r="Y2880">
        <v>2.9224532000000001</v>
      </c>
      <c r="Z2880">
        <v>16.95271</v>
      </c>
      <c r="AA2880">
        <v>9.8286569999999998</v>
      </c>
      <c r="AB2880">
        <v>95.813484000000003</v>
      </c>
      <c r="AC2880">
        <v>7.3873363000000003</v>
      </c>
      <c r="AD2880">
        <v>166.1198</v>
      </c>
      <c r="AE2880">
        <v>0</v>
      </c>
      <c r="AF2880">
        <v>299.661</v>
      </c>
    </row>
    <row r="2881" spans="1:32" x14ac:dyDescent="0.3">
      <c r="A2881">
        <v>2787546</v>
      </c>
      <c r="B2881">
        <v>1</v>
      </c>
      <c r="C2881" t="s">
        <v>82</v>
      </c>
      <c r="D2881" t="s">
        <v>100</v>
      </c>
      <c r="E2881" t="s">
        <v>3686</v>
      </c>
      <c r="F2881" t="s">
        <v>3687</v>
      </c>
      <c r="G2881" t="s">
        <v>31548</v>
      </c>
      <c r="H2881" t="s">
        <v>893</v>
      </c>
      <c r="I2881" t="s">
        <v>78</v>
      </c>
      <c r="J2881" t="s">
        <v>135</v>
      </c>
      <c r="K2881" t="s">
        <v>22</v>
      </c>
      <c r="L2881" t="s">
        <v>136</v>
      </c>
      <c r="M2881" t="s">
        <v>10679</v>
      </c>
      <c r="N2881" t="s">
        <v>10680</v>
      </c>
      <c r="O2881">
        <v>2.1694444444444443</v>
      </c>
      <c r="P2881">
        <v>0</v>
      </c>
      <c r="Q2881">
        <v>11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5.7239614000000003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5.7239614000000003</v>
      </c>
    </row>
    <row r="2882" spans="1:32" x14ac:dyDescent="0.3">
      <c r="A2882">
        <v>2787417</v>
      </c>
      <c r="B2882">
        <v>1</v>
      </c>
      <c r="C2882" t="s">
        <v>82</v>
      </c>
      <c r="D2882" t="s">
        <v>107</v>
      </c>
      <c r="E2882" t="s">
        <v>5588</v>
      </c>
      <c r="F2882" t="s">
        <v>5589</v>
      </c>
      <c r="G2882" t="s">
        <v>31551</v>
      </c>
      <c r="H2882" t="s">
        <v>134</v>
      </c>
      <c r="I2882" t="s">
        <v>79</v>
      </c>
      <c r="J2882" t="s">
        <v>135</v>
      </c>
      <c r="K2882" t="s">
        <v>22</v>
      </c>
      <c r="L2882" t="s">
        <v>136</v>
      </c>
      <c r="M2882" t="s">
        <v>10681</v>
      </c>
      <c r="N2882" t="s">
        <v>10682</v>
      </c>
      <c r="O2882">
        <v>0.33055555555555555</v>
      </c>
      <c r="P2882">
        <v>0</v>
      </c>
      <c r="Q2882">
        <v>104</v>
      </c>
      <c r="R2882">
        <v>0</v>
      </c>
      <c r="S2882">
        <v>0</v>
      </c>
      <c r="T2882">
        <v>2</v>
      </c>
      <c r="U2882">
        <v>2</v>
      </c>
      <c r="V2882">
        <v>0</v>
      </c>
      <c r="W2882">
        <v>0</v>
      </c>
      <c r="X2882">
        <v>0</v>
      </c>
      <c r="Y2882">
        <v>12.202837000000001</v>
      </c>
      <c r="Z2882">
        <v>0</v>
      </c>
      <c r="AA2882">
        <v>0</v>
      </c>
      <c r="AB2882">
        <v>4.6717230000000001</v>
      </c>
      <c r="AC2882">
        <v>7.9066164999999994E-2</v>
      </c>
      <c r="AD2882">
        <v>0</v>
      </c>
      <c r="AE2882">
        <v>0</v>
      </c>
      <c r="AF2882">
        <v>16.953627000000001</v>
      </c>
    </row>
    <row r="2883" spans="1:32" x14ac:dyDescent="0.3">
      <c r="A2883">
        <v>2787188</v>
      </c>
      <c r="B2883">
        <v>1</v>
      </c>
      <c r="C2883" t="s">
        <v>83</v>
      </c>
      <c r="D2883" t="s">
        <v>128</v>
      </c>
      <c r="E2883" t="s">
        <v>10683</v>
      </c>
      <c r="F2883" t="s">
        <v>10684</v>
      </c>
      <c r="G2883" t="s">
        <v>31548</v>
      </c>
      <c r="H2883" t="s">
        <v>311</v>
      </c>
      <c r="I2883" t="s">
        <v>78</v>
      </c>
      <c r="J2883" t="s">
        <v>135</v>
      </c>
      <c r="K2883" t="s">
        <v>22</v>
      </c>
      <c r="L2883" t="s">
        <v>136</v>
      </c>
      <c r="M2883" t="s">
        <v>10685</v>
      </c>
      <c r="N2883" t="s">
        <v>10686</v>
      </c>
      <c r="O2883">
        <v>8.9341666666666661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5.3133764000000001</v>
      </c>
      <c r="AD2883">
        <v>0</v>
      </c>
      <c r="AE2883">
        <v>0</v>
      </c>
      <c r="AF2883">
        <v>5.3133764000000001</v>
      </c>
    </row>
    <row r="2884" spans="1:32" x14ac:dyDescent="0.3">
      <c r="A2884">
        <v>2787192</v>
      </c>
      <c r="B2884">
        <v>1</v>
      </c>
      <c r="C2884" t="s">
        <v>83</v>
      </c>
      <c r="D2884" t="s">
        <v>123</v>
      </c>
      <c r="E2884" t="s">
        <v>10687</v>
      </c>
      <c r="F2884" t="s">
        <v>10688</v>
      </c>
      <c r="G2884" t="s">
        <v>31546</v>
      </c>
      <c r="H2884" t="s">
        <v>145</v>
      </c>
      <c r="I2884" t="s">
        <v>78</v>
      </c>
      <c r="J2884" t="s">
        <v>135</v>
      </c>
      <c r="K2884" t="s">
        <v>22</v>
      </c>
      <c r="L2884" t="s">
        <v>136</v>
      </c>
      <c r="M2884" t="s">
        <v>10689</v>
      </c>
      <c r="N2884" t="s">
        <v>10690</v>
      </c>
      <c r="O2884">
        <v>0.61388888888888893</v>
      </c>
      <c r="P2884">
        <v>0</v>
      </c>
      <c r="Q2884">
        <v>78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11.776007999999999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11.776007999999999</v>
      </c>
    </row>
    <row r="2885" spans="1:32" x14ac:dyDescent="0.3">
      <c r="A2885">
        <v>2787177</v>
      </c>
      <c r="B2885">
        <v>1</v>
      </c>
      <c r="C2885" t="s">
        <v>83</v>
      </c>
      <c r="D2885" t="s">
        <v>125</v>
      </c>
      <c r="E2885" t="s">
        <v>10691</v>
      </c>
      <c r="F2885" t="s">
        <v>10692</v>
      </c>
      <c r="G2885" t="s">
        <v>31552</v>
      </c>
      <c r="H2885" t="s">
        <v>665</v>
      </c>
      <c r="I2885" t="s">
        <v>78</v>
      </c>
      <c r="J2885" t="s">
        <v>135</v>
      </c>
      <c r="K2885" t="s">
        <v>22</v>
      </c>
      <c r="L2885" t="s">
        <v>136</v>
      </c>
      <c r="M2885" t="s">
        <v>10693</v>
      </c>
      <c r="N2885" t="s">
        <v>10694</v>
      </c>
      <c r="O2885">
        <v>0.45500000000000002</v>
      </c>
      <c r="P2885">
        <v>0</v>
      </c>
      <c r="Q2885">
        <v>122</v>
      </c>
      <c r="R2885">
        <v>0</v>
      </c>
      <c r="S2885">
        <v>6</v>
      </c>
      <c r="T2885">
        <v>0</v>
      </c>
      <c r="U2885">
        <v>6</v>
      </c>
      <c r="V2885">
        <v>0</v>
      </c>
      <c r="W2885">
        <v>0</v>
      </c>
      <c r="X2885">
        <v>0</v>
      </c>
      <c r="Y2885">
        <v>7.3259205999999999</v>
      </c>
      <c r="Z2885">
        <v>0</v>
      </c>
      <c r="AA2885">
        <v>0.14882039999999999</v>
      </c>
      <c r="AB2885">
        <v>0</v>
      </c>
      <c r="AC2885">
        <v>0.60828245000000003</v>
      </c>
      <c r="AD2885">
        <v>0</v>
      </c>
      <c r="AE2885">
        <v>0</v>
      </c>
      <c r="AF2885">
        <v>8.0830230000000007</v>
      </c>
    </row>
    <row r="2886" spans="1:32" x14ac:dyDescent="0.3">
      <c r="A2886">
        <v>2787207</v>
      </c>
      <c r="B2886">
        <v>1</v>
      </c>
      <c r="C2886" t="s">
        <v>82</v>
      </c>
      <c r="D2886" t="s">
        <v>104</v>
      </c>
      <c r="E2886" t="s">
        <v>9531</v>
      </c>
      <c r="F2886" t="s">
        <v>9532</v>
      </c>
      <c r="G2886" t="s">
        <v>31552</v>
      </c>
      <c r="H2886" t="s">
        <v>648</v>
      </c>
      <c r="I2886" t="s">
        <v>78</v>
      </c>
      <c r="J2886" t="s">
        <v>135</v>
      </c>
      <c r="K2886" t="s">
        <v>22</v>
      </c>
      <c r="L2886" t="s">
        <v>186</v>
      </c>
      <c r="M2886" t="s">
        <v>10695</v>
      </c>
      <c r="N2886" t="s">
        <v>10696</v>
      </c>
      <c r="O2886">
        <v>0.73861111111111111</v>
      </c>
      <c r="P2886">
        <v>0</v>
      </c>
      <c r="Q2886">
        <v>766</v>
      </c>
      <c r="R2886">
        <v>0</v>
      </c>
      <c r="S2886">
        <v>0</v>
      </c>
      <c r="T2886">
        <v>0</v>
      </c>
      <c r="U2886">
        <v>91</v>
      </c>
      <c r="V2886">
        <v>0</v>
      </c>
      <c r="W2886">
        <v>0</v>
      </c>
      <c r="X2886">
        <v>0</v>
      </c>
      <c r="Y2886">
        <v>179.25342000000001</v>
      </c>
      <c r="Z2886">
        <v>0</v>
      </c>
      <c r="AA2886">
        <v>0</v>
      </c>
      <c r="AB2886">
        <v>0</v>
      </c>
      <c r="AC2886">
        <v>29.136949999999999</v>
      </c>
      <c r="AD2886">
        <v>0</v>
      </c>
      <c r="AE2886">
        <v>0</v>
      </c>
      <c r="AF2886">
        <v>208.39036999999999</v>
      </c>
    </row>
    <row r="2887" spans="1:32" x14ac:dyDescent="0.3">
      <c r="A2887">
        <v>2787175</v>
      </c>
      <c r="B2887">
        <v>1</v>
      </c>
      <c r="C2887" t="s">
        <v>82</v>
      </c>
      <c r="D2887" t="s">
        <v>92</v>
      </c>
      <c r="E2887" t="s">
        <v>10697</v>
      </c>
      <c r="F2887" t="s">
        <v>10698</v>
      </c>
      <c r="G2887" t="s">
        <v>31545</v>
      </c>
      <c r="H2887" t="s">
        <v>648</v>
      </c>
      <c r="I2887" t="s">
        <v>79</v>
      </c>
      <c r="J2887" t="s">
        <v>135</v>
      </c>
      <c r="K2887" t="s">
        <v>22</v>
      </c>
      <c r="L2887" t="s">
        <v>186</v>
      </c>
      <c r="M2887" t="s">
        <v>10699</v>
      </c>
      <c r="N2887" t="s">
        <v>10700</v>
      </c>
      <c r="O2887">
        <v>9.6055555555555561</v>
      </c>
      <c r="P2887">
        <v>5</v>
      </c>
      <c r="Q2887">
        <v>1198</v>
      </c>
      <c r="R2887">
        <v>17</v>
      </c>
      <c r="S2887">
        <v>60</v>
      </c>
      <c r="T2887">
        <v>10</v>
      </c>
      <c r="U2887">
        <v>39</v>
      </c>
      <c r="V2887">
        <v>0</v>
      </c>
      <c r="W2887">
        <v>1</v>
      </c>
      <c r="X2887">
        <v>118.98841</v>
      </c>
      <c r="Y2887">
        <v>1118.0988</v>
      </c>
      <c r="Z2887">
        <v>208.99605</v>
      </c>
      <c r="AA2887">
        <v>343.90294999999998</v>
      </c>
      <c r="AB2887">
        <v>215.63831999999999</v>
      </c>
      <c r="AC2887">
        <v>293.27242999999999</v>
      </c>
      <c r="AD2887">
        <v>0</v>
      </c>
      <c r="AE2887">
        <v>3.0988292999999998</v>
      </c>
      <c r="AF2887">
        <v>2301.9958000000001</v>
      </c>
    </row>
    <row r="2888" spans="1:32" x14ac:dyDescent="0.3">
      <c r="A2888">
        <v>2786980</v>
      </c>
      <c r="B2888">
        <v>1</v>
      </c>
      <c r="C2888" t="s">
        <v>82</v>
      </c>
      <c r="D2888" t="s">
        <v>108</v>
      </c>
      <c r="E2888" t="s">
        <v>10701</v>
      </c>
      <c r="F2888" t="s">
        <v>10702</v>
      </c>
      <c r="G2888" t="s">
        <v>31548</v>
      </c>
      <c r="H2888" t="s">
        <v>311</v>
      </c>
      <c r="I2888" t="s">
        <v>78</v>
      </c>
      <c r="J2888" t="s">
        <v>135</v>
      </c>
      <c r="K2888" t="s">
        <v>22</v>
      </c>
      <c r="L2888" t="s">
        <v>136</v>
      </c>
      <c r="M2888" t="s">
        <v>10703</v>
      </c>
      <c r="N2888" t="s">
        <v>10704</v>
      </c>
      <c r="O2888">
        <v>2.085</v>
      </c>
      <c r="P2888">
        <v>0</v>
      </c>
      <c r="Q2888">
        <v>1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0.28809726000000002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0.28809726000000002</v>
      </c>
    </row>
    <row r="2889" spans="1:32" x14ac:dyDescent="0.3">
      <c r="A2889">
        <v>2786926</v>
      </c>
      <c r="B2889">
        <v>1</v>
      </c>
      <c r="C2889" t="s">
        <v>82</v>
      </c>
      <c r="D2889" t="s">
        <v>108</v>
      </c>
      <c r="E2889" t="s">
        <v>10705</v>
      </c>
      <c r="F2889" t="s">
        <v>10706</v>
      </c>
      <c r="G2889" t="s">
        <v>31545</v>
      </c>
      <c r="H2889" t="s">
        <v>134</v>
      </c>
      <c r="I2889" t="s">
        <v>79</v>
      </c>
      <c r="J2889" t="s">
        <v>248</v>
      </c>
      <c r="K2889" t="s">
        <v>22</v>
      </c>
      <c r="L2889" t="s">
        <v>136</v>
      </c>
      <c r="M2889" t="s">
        <v>10707</v>
      </c>
      <c r="N2889" t="s">
        <v>10708</v>
      </c>
      <c r="O2889">
        <v>0.01</v>
      </c>
      <c r="P2889">
        <v>0</v>
      </c>
      <c r="Q2889">
        <v>259</v>
      </c>
      <c r="R2889">
        <v>4</v>
      </c>
      <c r="S2889">
        <v>64</v>
      </c>
      <c r="T2889">
        <v>5</v>
      </c>
      <c r="U2889">
        <v>81</v>
      </c>
      <c r="V2889">
        <v>0</v>
      </c>
      <c r="W2889">
        <v>0</v>
      </c>
      <c r="X2889">
        <v>0</v>
      </c>
      <c r="Y2889">
        <v>0.77901644000000003</v>
      </c>
      <c r="Z2889">
        <v>0.20610862999999999</v>
      </c>
      <c r="AA2889">
        <v>0.44622537000000001</v>
      </c>
      <c r="AB2889">
        <v>0.61531013000000001</v>
      </c>
      <c r="AC2889">
        <v>0.34440880000000001</v>
      </c>
      <c r="AD2889">
        <v>0</v>
      </c>
      <c r="AE2889">
        <v>0</v>
      </c>
      <c r="AF2889">
        <v>2.3910694000000001</v>
      </c>
    </row>
    <row r="2890" spans="1:32" x14ac:dyDescent="0.3">
      <c r="A2890">
        <v>2786611</v>
      </c>
      <c r="B2890">
        <v>1</v>
      </c>
      <c r="C2890" t="s">
        <v>83</v>
      </c>
      <c r="D2890" t="s">
        <v>121</v>
      </c>
      <c r="E2890" t="s">
        <v>10709</v>
      </c>
      <c r="F2890" t="s">
        <v>10710</v>
      </c>
      <c r="G2890" t="s">
        <v>31546</v>
      </c>
      <c r="H2890" t="s">
        <v>223</v>
      </c>
      <c r="I2890" t="s">
        <v>78</v>
      </c>
      <c r="J2890" t="s">
        <v>135</v>
      </c>
      <c r="K2890" t="s">
        <v>22</v>
      </c>
      <c r="L2890" t="s">
        <v>136</v>
      </c>
      <c r="M2890" t="s">
        <v>10711</v>
      </c>
      <c r="N2890" t="s">
        <v>10712</v>
      </c>
      <c r="O2890">
        <v>1.3344444444444445</v>
      </c>
      <c r="P2890">
        <v>0</v>
      </c>
      <c r="Q2890">
        <v>110</v>
      </c>
      <c r="R2890">
        <v>0</v>
      </c>
      <c r="S2890">
        <v>3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21.617476</v>
      </c>
      <c r="Z2890">
        <v>0</v>
      </c>
      <c r="AA2890">
        <v>2.7983418000000002</v>
      </c>
      <c r="AB2890">
        <v>0</v>
      </c>
      <c r="AC2890">
        <v>0</v>
      </c>
      <c r="AD2890">
        <v>0</v>
      </c>
      <c r="AE2890">
        <v>0</v>
      </c>
      <c r="AF2890">
        <v>24.415817000000001</v>
      </c>
    </row>
    <row r="2891" spans="1:32" x14ac:dyDescent="0.3">
      <c r="A2891">
        <v>2786596</v>
      </c>
      <c r="B2891">
        <v>1</v>
      </c>
      <c r="C2891" t="s">
        <v>82</v>
      </c>
      <c r="D2891" t="s">
        <v>97</v>
      </c>
      <c r="E2891" t="s">
        <v>10713</v>
      </c>
      <c r="F2891" t="s">
        <v>10714</v>
      </c>
      <c r="G2891" t="s">
        <v>31546</v>
      </c>
      <c r="H2891" t="s">
        <v>1297</v>
      </c>
      <c r="I2891" t="s">
        <v>78</v>
      </c>
      <c r="J2891" t="s">
        <v>135</v>
      </c>
      <c r="K2891" t="s">
        <v>22</v>
      </c>
      <c r="L2891" t="s">
        <v>136</v>
      </c>
      <c r="M2891" t="s">
        <v>10715</v>
      </c>
      <c r="N2891" t="s">
        <v>10716</v>
      </c>
      <c r="O2891">
        <v>6.5872222222222225</v>
      </c>
      <c r="P2891">
        <v>0</v>
      </c>
      <c r="Q2891">
        <v>4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21.841656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21.841656</v>
      </c>
    </row>
    <row r="2892" spans="1:32" x14ac:dyDescent="0.3">
      <c r="A2892">
        <v>2786603</v>
      </c>
      <c r="B2892">
        <v>1</v>
      </c>
      <c r="C2892" t="s">
        <v>82</v>
      </c>
      <c r="D2892" t="s">
        <v>101</v>
      </c>
      <c r="E2892" t="s">
        <v>3265</v>
      </c>
      <c r="F2892" t="s">
        <v>3266</v>
      </c>
      <c r="G2892" t="s">
        <v>31546</v>
      </c>
      <c r="H2892" t="s">
        <v>223</v>
      </c>
      <c r="I2892" t="s">
        <v>78</v>
      </c>
      <c r="J2892" t="s">
        <v>135</v>
      </c>
      <c r="K2892" t="s">
        <v>22</v>
      </c>
      <c r="L2892" t="s">
        <v>136</v>
      </c>
      <c r="M2892" t="s">
        <v>10717</v>
      </c>
      <c r="N2892" t="s">
        <v>10718</v>
      </c>
      <c r="O2892">
        <v>8.4902777777777771</v>
      </c>
      <c r="P2892">
        <v>0</v>
      </c>
      <c r="Q2892">
        <v>1</v>
      </c>
      <c r="R2892">
        <v>0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0</v>
      </c>
      <c r="Y2892">
        <v>0.74493885000000004</v>
      </c>
      <c r="Z2892">
        <v>0</v>
      </c>
      <c r="AA2892">
        <v>0</v>
      </c>
      <c r="AB2892">
        <v>0</v>
      </c>
      <c r="AC2892">
        <v>7.0924249999999994E-2</v>
      </c>
      <c r="AD2892">
        <v>0</v>
      </c>
      <c r="AE2892">
        <v>0</v>
      </c>
      <c r="AF2892">
        <v>0.81586312999999999</v>
      </c>
    </row>
    <row r="2893" spans="1:32" x14ac:dyDescent="0.3">
      <c r="A2893">
        <v>2786595</v>
      </c>
      <c r="B2893">
        <v>1</v>
      </c>
      <c r="C2893" t="s">
        <v>82</v>
      </c>
      <c r="D2893" t="s">
        <v>112</v>
      </c>
      <c r="E2893" t="s">
        <v>10719</v>
      </c>
      <c r="F2893" t="s">
        <v>10720</v>
      </c>
      <c r="G2893" t="s">
        <v>31546</v>
      </c>
      <c r="H2893" t="s">
        <v>359</v>
      </c>
      <c r="I2893" t="s">
        <v>78</v>
      </c>
      <c r="J2893" t="s">
        <v>135</v>
      </c>
      <c r="K2893" t="s">
        <v>22</v>
      </c>
      <c r="L2893" t="s">
        <v>136</v>
      </c>
      <c r="M2893" t="s">
        <v>10721</v>
      </c>
      <c r="N2893" t="s">
        <v>10722</v>
      </c>
      <c r="O2893">
        <v>4.3230555555555554</v>
      </c>
      <c r="P2893">
        <v>0</v>
      </c>
      <c r="Q2893">
        <v>315</v>
      </c>
      <c r="R2893">
        <v>0</v>
      </c>
      <c r="S2893">
        <v>0</v>
      </c>
      <c r="T2893">
        <v>0</v>
      </c>
      <c r="U2893">
        <v>28</v>
      </c>
      <c r="V2893">
        <v>0</v>
      </c>
      <c r="W2893">
        <v>0</v>
      </c>
      <c r="X2893">
        <v>0</v>
      </c>
      <c r="Y2893">
        <v>329.05745999999999</v>
      </c>
      <c r="Z2893">
        <v>0</v>
      </c>
      <c r="AA2893">
        <v>0</v>
      </c>
      <c r="AB2893">
        <v>0</v>
      </c>
      <c r="AC2893">
        <v>93.969189999999998</v>
      </c>
      <c r="AD2893">
        <v>0</v>
      </c>
      <c r="AE2893">
        <v>0</v>
      </c>
      <c r="AF2893">
        <v>423.02667000000002</v>
      </c>
    </row>
    <row r="2894" spans="1:32" x14ac:dyDescent="0.3">
      <c r="A2894">
        <v>2786591</v>
      </c>
      <c r="B2894">
        <v>1</v>
      </c>
      <c r="C2894" t="s">
        <v>82</v>
      </c>
      <c r="D2894" t="s">
        <v>106</v>
      </c>
      <c r="E2894" t="s">
        <v>9991</v>
      </c>
      <c r="F2894" t="s">
        <v>9992</v>
      </c>
      <c r="G2894" t="s">
        <v>31549</v>
      </c>
      <c r="H2894" t="s">
        <v>134</v>
      </c>
      <c r="I2894" t="s">
        <v>79</v>
      </c>
      <c r="J2894" t="s">
        <v>135</v>
      </c>
      <c r="K2894" t="s">
        <v>22</v>
      </c>
      <c r="L2894" t="s">
        <v>136</v>
      </c>
      <c r="M2894" t="s">
        <v>10723</v>
      </c>
      <c r="N2894" t="s">
        <v>10724</v>
      </c>
      <c r="O2894">
        <v>0.66222222222222227</v>
      </c>
      <c r="P2894">
        <v>8</v>
      </c>
      <c r="Q2894">
        <v>683</v>
      </c>
      <c r="R2894">
        <v>12</v>
      </c>
      <c r="S2894">
        <v>91</v>
      </c>
      <c r="T2894">
        <v>16</v>
      </c>
      <c r="U2894">
        <v>75</v>
      </c>
      <c r="V2894">
        <v>0</v>
      </c>
      <c r="W2894">
        <v>0</v>
      </c>
      <c r="X2894">
        <v>1.5771004</v>
      </c>
      <c r="Y2894">
        <v>127.62513</v>
      </c>
      <c r="Z2894">
        <v>23.583926999999999</v>
      </c>
      <c r="AA2894">
        <v>6.751366</v>
      </c>
      <c r="AB2894">
        <v>4.2374799999999997</v>
      </c>
      <c r="AC2894">
        <v>68.670460000000006</v>
      </c>
      <c r="AD2894">
        <v>0</v>
      </c>
      <c r="AE2894">
        <v>0</v>
      </c>
      <c r="AF2894">
        <v>232.44547</v>
      </c>
    </row>
    <row r="2895" spans="1:32" x14ac:dyDescent="0.3">
      <c r="A2895">
        <v>2786546</v>
      </c>
      <c r="B2895">
        <v>1</v>
      </c>
      <c r="C2895" t="s">
        <v>83</v>
      </c>
      <c r="D2895" t="s">
        <v>116</v>
      </c>
      <c r="E2895" t="s">
        <v>10725</v>
      </c>
      <c r="F2895" t="s">
        <v>10726</v>
      </c>
      <c r="G2895" t="s">
        <v>31552</v>
      </c>
      <c r="H2895" t="s">
        <v>665</v>
      </c>
      <c r="I2895" t="s">
        <v>78</v>
      </c>
      <c r="J2895" t="s">
        <v>135</v>
      </c>
      <c r="K2895" t="s">
        <v>22</v>
      </c>
      <c r="L2895" t="s">
        <v>136</v>
      </c>
      <c r="M2895" t="s">
        <v>10727</v>
      </c>
      <c r="N2895" t="s">
        <v>10728</v>
      </c>
      <c r="O2895">
        <v>7.3991666666666669</v>
      </c>
      <c r="P2895">
        <v>0</v>
      </c>
      <c r="Q2895">
        <v>40</v>
      </c>
      <c r="R2895">
        <v>0</v>
      </c>
      <c r="S2895">
        <v>3</v>
      </c>
      <c r="T2895">
        <v>0</v>
      </c>
      <c r="U2895">
        <v>2</v>
      </c>
      <c r="V2895">
        <v>0</v>
      </c>
      <c r="W2895">
        <v>0</v>
      </c>
      <c r="X2895">
        <v>0</v>
      </c>
      <c r="Y2895">
        <v>35.255172999999999</v>
      </c>
      <c r="Z2895">
        <v>0</v>
      </c>
      <c r="AA2895">
        <v>7.6111870000000001</v>
      </c>
      <c r="AB2895">
        <v>0</v>
      </c>
      <c r="AC2895">
        <v>0</v>
      </c>
      <c r="AD2895">
        <v>0</v>
      </c>
      <c r="AE2895">
        <v>0</v>
      </c>
      <c r="AF2895">
        <v>42.86636</v>
      </c>
    </row>
    <row r="2896" spans="1:32" x14ac:dyDescent="0.3">
      <c r="A2896">
        <v>2786553</v>
      </c>
      <c r="B2896">
        <v>1</v>
      </c>
      <c r="C2896" t="s">
        <v>82</v>
      </c>
      <c r="D2896" t="s">
        <v>98</v>
      </c>
      <c r="E2896" t="s">
        <v>10729</v>
      </c>
      <c r="F2896" t="s">
        <v>10730</v>
      </c>
      <c r="G2896" t="s">
        <v>31546</v>
      </c>
      <c r="H2896" t="s">
        <v>2229</v>
      </c>
      <c r="I2896" t="s">
        <v>78</v>
      </c>
      <c r="J2896" t="s">
        <v>135</v>
      </c>
      <c r="K2896" t="s">
        <v>22</v>
      </c>
      <c r="L2896" t="s">
        <v>136</v>
      </c>
      <c r="M2896" t="s">
        <v>10731</v>
      </c>
      <c r="N2896" t="s">
        <v>10732</v>
      </c>
      <c r="O2896">
        <v>0.73388888888888892</v>
      </c>
      <c r="P2896">
        <v>0</v>
      </c>
      <c r="Q2896">
        <v>208</v>
      </c>
      <c r="R2896">
        <v>0</v>
      </c>
      <c r="S2896">
        <v>0</v>
      </c>
      <c r="T2896">
        <v>0</v>
      </c>
      <c r="U2896">
        <v>23</v>
      </c>
      <c r="V2896">
        <v>0</v>
      </c>
      <c r="W2896">
        <v>0</v>
      </c>
      <c r="X2896">
        <v>0</v>
      </c>
      <c r="Y2896">
        <v>29.838556000000001</v>
      </c>
      <c r="Z2896">
        <v>0</v>
      </c>
      <c r="AA2896">
        <v>0</v>
      </c>
      <c r="AB2896">
        <v>0</v>
      </c>
      <c r="AC2896">
        <v>15.790305999999999</v>
      </c>
      <c r="AD2896">
        <v>0</v>
      </c>
      <c r="AE2896">
        <v>0</v>
      </c>
      <c r="AF2896">
        <v>45.628864</v>
      </c>
    </row>
    <row r="2897" spans="1:32" x14ac:dyDescent="0.3">
      <c r="A2897">
        <v>2786567</v>
      </c>
      <c r="B2897">
        <v>1</v>
      </c>
      <c r="C2897" t="s">
        <v>82</v>
      </c>
      <c r="D2897" t="s">
        <v>109</v>
      </c>
      <c r="E2897" t="s">
        <v>10733</v>
      </c>
      <c r="F2897" t="s">
        <v>10734</v>
      </c>
      <c r="G2897" t="s">
        <v>31546</v>
      </c>
      <c r="H2897" t="s">
        <v>223</v>
      </c>
      <c r="I2897" t="s">
        <v>78</v>
      </c>
      <c r="J2897" t="s">
        <v>135</v>
      </c>
      <c r="K2897" t="s">
        <v>22</v>
      </c>
      <c r="L2897" t="s">
        <v>136</v>
      </c>
      <c r="M2897" t="s">
        <v>10735</v>
      </c>
      <c r="N2897" t="s">
        <v>10736</v>
      </c>
      <c r="O2897">
        <v>5.8166666666666664</v>
      </c>
      <c r="P2897">
        <v>0</v>
      </c>
      <c r="Q2897">
        <v>101</v>
      </c>
      <c r="R2897">
        <v>0</v>
      </c>
      <c r="S2897">
        <v>0</v>
      </c>
      <c r="T2897">
        <v>0</v>
      </c>
      <c r="U2897">
        <v>8</v>
      </c>
      <c r="V2897">
        <v>0</v>
      </c>
      <c r="W2897">
        <v>0</v>
      </c>
      <c r="X2897">
        <v>0</v>
      </c>
      <c r="Y2897">
        <v>97.075959999999995</v>
      </c>
      <c r="Z2897">
        <v>0</v>
      </c>
      <c r="AA2897">
        <v>0</v>
      </c>
      <c r="AB2897">
        <v>0</v>
      </c>
      <c r="AC2897">
        <v>14.655132</v>
      </c>
      <c r="AD2897">
        <v>0</v>
      </c>
      <c r="AE2897">
        <v>0</v>
      </c>
      <c r="AF2897">
        <v>111.731094</v>
      </c>
    </row>
    <row r="2898" spans="1:32" x14ac:dyDescent="0.3">
      <c r="A2898">
        <v>2786402</v>
      </c>
      <c r="B2898">
        <v>1</v>
      </c>
      <c r="C2898" t="s">
        <v>82</v>
      </c>
      <c r="D2898" t="s">
        <v>108</v>
      </c>
      <c r="E2898" t="s">
        <v>10737</v>
      </c>
      <c r="F2898" t="s">
        <v>10738</v>
      </c>
      <c r="G2898" t="s">
        <v>31545</v>
      </c>
      <c r="H2898" t="s">
        <v>134</v>
      </c>
      <c r="I2898" t="s">
        <v>79</v>
      </c>
      <c r="J2898" t="s">
        <v>135</v>
      </c>
      <c r="K2898" t="s">
        <v>22</v>
      </c>
      <c r="L2898" t="s">
        <v>136</v>
      </c>
      <c r="M2898" t="s">
        <v>10739</v>
      </c>
      <c r="N2898" t="s">
        <v>10740</v>
      </c>
      <c r="O2898">
        <v>1.5874999999999999</v>
      </c>
      <c r="P2898">
        <v>0</v>
      </c>
      <c r="Q2898">
        <v>10</v>
      </c>
      <c r="R2898">
        <v>5</v>
      </c>
      <c r="S2898">
        <v>3</v>
      </c>
      <c r="T2898">
        <v>5</v>
      </c>
      <c r="U2898">
        <v>15</v>
      </c>
      <c r="V2898">
        <v>0</v>
      </c>
      <c r="W2898">
        <v>0</v>
      </c>
      <c r="X2898">
        <v>0</v>
      </c>
      <c r="Y2898">
        <v>7.2108911999999998</v>
      </c>
      <c r="Z2898">
        <v>2.1294781999999999</v>
      </c>
      <c r="AA2898">
        <v>1.3681756</v>
      </c>
      <c r="AB2898">
        <v>7.1266410000000002</v>
      </c>
      <c r="AC2898">
        <v>7.5336657000000002</v>
      </c>
      <c r="AD2898">
        <v>0</v>
      </c>
      <c r="AE2898">
        <v>0</v>
      </c>
      <c r="AF2898">
        <v>25.368849999999998</v>
      </c>
    </row>
    <row r="2899" spans="1:32" x14ac:dyDescent="0.3">
      <c r="A2899">
        <v>2786329</v>
      </c>
      <c r="B2899">
        <v>1</v>
      </c>
      <c r="C2899" t="s">
        <v>82</v>
      </c>
      <c r="D2899" t="s">
        <v>108</v>
      </c>
      <c r="E2899" t="s">
        <v>10741</v>
      </c>
      <c r="F2899" t="s">
        <v>10742</v>
      </c>
      <c r="G2899" t="s">
        <v>31548</v>
      </c>
      <c r="H2899" t="s">
        <v>893</v>
      </c>
      <c r="I2899" t="s">
        <v>78</v>
      </c>
      <c r="J2899" t="s">
        <v>135</v>
      </c>
      <c r="K2899" t="s">
        <v>22</v>
      </c>
      <c r="L2899" t="s">
        <v>136</v>
      </c>
      <c r="M2899" t="s">
        <v>10743</v>
      </c>
      <c r="N2899" t="s">
        <v>10744</v>
      </c>
      <c r="O2899">
        <v>7.9702777777777776</v>
      </c>
      <c r="P2899">
        <v>0</v>
      </c>
      <c r="Q2899">
        <v>2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1.9400595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1.9400595</v>
      </c>
    </row>
    <row r="2900" spans="1:32" x14ac:dyDescent="0.3">
      <c r="A2900">
        <v>2786271</v>
      </c>
      <c r="B2900">
        <v>1</v>
      </c>
      <c r="C2900" t="s">
        <v>82</v>
      </c>
      <c r="D2900" t="s">
        <v>106</v>
      </c>
      <c r="E2900" t="s">
        <v>10393</v>
      </c>
      <c r="F2900" t="s">
        <v>10394</v>
      </c>
      <c r="G2900" t="s">
        <v>31545</v>
      </c>
      <c r="H2900" t="s">
        <v>134</v>
      </c>
      <c r="I2900" t="s">
        <v>79</v>
      </c>
      <c r="J2900" t="s">
        <v>248</v>
      </c>
      <c r="K2900" t="s">
        <v>22</v>
      </c>
      <c r="L2900" t="s">
        <v>136</v>
      </c>
      <c r="M2900" t="s">
        <v>10745</v>
      </c>
      <c r="N2900" t="s">
        <v>10746</v>
      </c>
      <c r="O2900">
        <v>2.8055555555555556E-2</v>
      </c>
      <c r="P2900">
        <v>4</v>
      </c>
      <c r="Q2900">
        <v>11</v>
      </c>
      <c r="R2900">
        <v>6</v>
      </c>
      <c r="S2900">
        <v>4</v>
      </c>
      <c r="T2900">
        <v>28</v>
      </c>
      <c r="U2900">
        <v>131</v>
      </c>
      <c r="V2900">
        <v>13</v>
      </c>
      <c r="W2900">
        <v>22</v>
      </c>
      <c r="X2900">
        <v>0.393094</v>
      </c>
      <c r="Y2900">
        <v>0.30010870000000001</v>
      </c>
      <c r="Z2900">
        <v>0.21394704</v>
      </c>
      <c r="AA2900">
        <v>0.47648457</v>
      </c>
      <c r="AB2900">
        <v>5.7013059999999998</v>
      </c>
      <c r="AC2900">
        <v>8.8458079999999999</v>
      </c>
      <c r="AD2900">
        <v>22.998322000000002</v>
      </c>
      <c r="AE2900">
        <v>4.0951180000000003</v>
      </c>
      <c r="AF2900">
        <v>43.024189999999997</v>
      </c>
    </row>
    <row r="2901" spans="1:32" x14ac:dyDescent="0.3">
      <c r="A2901">
        <v>2786198</v>
      </c>
      <c r="B2901">
        <v>1</v>
      </c>
      <c r="C2901" t="s">
        <v>82</v>
      </c>
      <c r="D2901" t="s">
        <v>106</v>
      </c>
      <c r="E2901" t="s">
        <v>10747</v>
      </c>
      <c r="F2901" t="s">
        <v>10748</v>
      </c>
      <c r="G2901" t="s">
        <v>31546</v>
      </c>
      <c r="H2901" t="s">
        <v>223</v>
      </c>
      <c r="I2901" t="s">
        <v>78</v>
      </c>
      <c r="J2901" t="s">
        <v>135</v>
      </c>
      <c r="K2901" t="s">
        <v>22</v>
      </c>
      <c r="L2901" t="s">
        <v>136</v>
      </c>
      <c r="M2901" t="s">
        <v>10749</v>
      </c>
      <c r="N2901" t="s">
        <v>10750</v>
      </c>
      <c r="O2901">
        <v>5.8994444444444447</v>
      </c>
      <c r="P2901">
        <v>0</v>
      </c>
      <c r="Q2901">
        <v>83</v>
      </c>
      <c r="R2901">
        <v>0</v>
      </c>
      <c r="S2901">
        <v>0</v>
      </c>
      <c r="T2901">
        <v>0</v>
      </c>
      <c r="U2901">
        <v>11</v>
      </c>
      <c r="V2901">
        <v>0</v>
      </c>
      <c r="W2901">
        <v>0</v>
      </c>
      <c r="X2901">
        <v>0</v>
      </c>
      <c r="Y2901">
        <v>127.95018</v>
      </c>
      <c r="Z2901">
        <v>0</v>
      </c>
      <c r="AA2901">
        <v>0</v>
      </c>
      <c r="AB2901">
        <v>0</v>
      </c>
      <c r="AC2901">
        <v>74.92698</v>
      </c>
      <c r="AD2901">
        <v>0</v>
      </c>
      <c r="AE2901">
        <v>0</v>
      </c>
      <c r="AF2901">
        <v>202.87717000000001</v>
      </c>
    </row>
    <row r="2902" spans="1:32" x14ac:dyDescent="0.3">
      <c r="A2902">
        <v>2786149</v>
      </c>
      <c r="B2902">
        <v>1</v>
      </c>
      <c r="C2902" t="s">
        <v>83</v>
      </c>
      <c r="D2902" t="s">
        <v>124</v>
      </c>
      <c r="E2902" t="s">
        <v>10751</v>
      </c>
      <c r="F2902" t="s">
        <v>10752</v>
      </c>
      <c r="G2902" t="s">
        <v>31546</v>
      </c>
      <c r="H2902" t="s">
        <v>223</v>
      </c>
      <c r="I2902" t="s">
        <v>78</v>
      </c>
      <c r="J2902" t="s">
        <v>135</v>
      </c>
      <c r="K2902" t="s">
        <v>22</v>
      </c>
      <c r="L2902" t="s">
        <v>136</v>
      </c>
      <c r="M2902" t="s">
        <v>10753</v>
      </c>
      <c r="N2902" t="s">
        <v>10754</v>
      </c>
      <c r="O2902">
        <v>5.7052777777777779</v>
      </c>
      <c r="P2902">
        <v>0</v>
      </c>
      <c r="Q2902">
        <v>21</v>
      </c>
      <c r="R2902">
        <v>0</v>
      </c>
      <c r="S2902">
        <v>2</v>
      </c>
      <c r="T2902">
        <v>0</v>
      </c>
      <c r="U2902">
        <v>1</v>
      </c>
      <c r="V2902">
        <v>0</v>
      </c>
      <c r="W2902">
        <v>0</v>
      </c>
      <c r="X2902">
        <v>0</v>
      </c>
      <c r="Y2902">
        <v>12.856242999999999</v>
      </c>
      <c r="Z2902">
        <v>0</v>
      </c>
      <c r="AA2902">
        <v>0.20017317000000001</v>
      </c>
      <c r="AB2902">
        <v>0</v>
      </c>
      <c r="AC2902">
        <v>1.19583514E-4</v>
      </c>
      <c r="AD2902">
        <v>0</v>
      </c>
      <c r="AE2902">
        <v>0</v>
      </c>
      <c r="AF2902">
        <v>13.056537000000001</v>
      </c>
    </row>
    <row r="2903" spans="1:32" x14ac:dyDescent="0.3">
      <c r="A2903">
        <v>2786052</v>
      </c>
      <c r="B2903">
        <v>1</v>
      </c>
      <c r="C2903" t="s">
        <v>82</v>
      </c>
      <c r="D2903" t="s">
        <v>108</v>
      </c>
      <c r="E2903" t="s">
        <v>10755</v>
      </c>
      <c r="F2903" t="s">
        <v>10756</v>
      </c>
      <c r="G2903" t="s">
        <v>31552</v>
      </c>
      <c r="H2903" t="s">
        <v>665</v>
      </c>
      <c r="I2903" t="s">
        <v>78</v>
      </c>
      <c r="J2903" t="s">
        <v>135</v>
      </c>
      <c r="K2903" t="s">
        <v>22</v>
      </c>
      <c r="L2903" t="s">
        <v>136</v>
      </c>
      <c r="M2903" t="s">
        <v>10757</v>
      </c>
      <c r="N2903" t="s">
        <v>10758</v>
      </c>
      <c r="O2903">
        <v>3.8730555555555557</v>
      </c>
      <c r="P2903">
        <v>0</v>
      </c>
      <c r="Q2903">
        <v>114</v>
      </c>
      <c r="R2903">
        <v>0</v>
      </c>
      <c r="S2903">
        <v>3</v>
      </c>
      <c r="T2903">
        <v>0</v>
      </c>
      <c r="U2903">
        <v>11</v>
      </c>
      <c r="V2903">
        <v>0</v>
      </c>
      <c r="W2903">
        <v>0</v>
      </c>
      <c r="X2903">
        <v>0</v>
      </c>
      <c r="Y2903">
        <v>91.625534000000002</v>
      </c>
      <c r="Z2903">
        <v>0</v>
      </c>
      <c r="AA2903">
        <v>4.7166285999999999</v>
      </c>
      <c r="AB2903">
        <v>0</v>
      </c>
      <c r="AC2903">
        <v>37.524386999999997</v>
      </c>
      <c r="AD2903">
        <v>0</v>
      </c>
      <c r="AE2903">
        <v>0</v>
      </c>
      <c r="AF2903">
        <v>133.86654999999999</v>
      </c>
    </row>
    <row r="2904" spans="1:32" x14ac:dyDescent="0.3">
      <c r="A2904">
        <v>2785896</v>
      </c>
      <c r="B2904">
        <v>1</v>
      </c>
      <c r="C2904" t="s">
        <v>83</v>
      </c>
      <c r="D2904" t="s">
        <v>129</v>
      </c>
      <c r="E2904" t="s">
        <v>7669</v>
      </c>
      <c r="F2904" t="s">
        <v>7670</v>
      </c>
      <c r="G2904" t="s">
        <v>31545</v>
      </c>
      <c r="H2904" t="s">
        <v>134</v>
      </c>
      <c r="I2904" t="s">
        <v>79</v>
      </c>
      <c r="J2904" t="s">
        <v>135</v>
      </c>
      <c r="K2904" t="s">
        <v>22</v>
      </c>
      <c r="L2904" t="s">
        <v>136</v>
      </c>
      <c r="M2904" t="s">
        <v>10759</v>
      </c>
      <c r="N2904" t="s">
        <v>10760</v>
      </c>
      <c r="O2904">
        <v>1.4302777777777778</v>
      </c>
      <c r="P2904">
        <v>0</v>
      </c>
      <c r="Q2904">
        <v>0</v>
      </c>
      <c r="R2904">
        <v>0</v>
      </c>
      <c r="S2904">
        <v>0</v>
      </c>
      <c r="T2904">
        <v>1</v>
      </c>
      <c r="U2904">
        <v>1</v>
      </c>
      <c r="V2904">
        <v>2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688.62694999999997</v>
      </c>
      <c r="AC2904">
        <v>0.59093326000000002</v>
      </c>
      <c r="AD2904">
        <v>242.90083000000001</v>
      </c>
      <c r="AE2904">
        <v>0</v>
      </c>
      <c r="AF2904">
        <v>932.11869999999999</v>
      </c>
    </row>
    <row r="2905" spans="1:32" x14ac:dyDescent="0.3">
      <c r="A2905">
        <v>2785730</v>
      </c>
      <c r="B2905">
        <v>1</v>
      </c>
      <c r="C2905" t="s">
        <v>82</v>
      </c>
      <c r="D2905" t="s">
        <v>108</v>
      </c>
      <c r="E2905" t="s">
        <v>1384</v>
      </c>
      <c r="F2905" t="s">
        <v>1385</v>
      </c>
      <c r="G2905" t="s">
        <v>31552</v>
      </c>
      <c r="H2905" t="s">
        <v>665</v>
      </c>
      <c r="I2905" t="s">
        <v>78</v>
      </c>
      <c r="J2905" t="s">
        <v>135</v>
      </c>
      <c r="K2905" t="s">
        <v>22</v>
      </c>
      <c r="L2905" t="s">
        <v>136</v>
      </c>
      <c r="M2905" t="s">
        <v>10761</v>
      </c>
      <c r="N2905" t="s">
        <v>10762</v>
      </c>
      <c r="O2905">
        <v>4.6897222222222226</v>
      </c>
      <c r="P2905">
        <v>0</v>
      </c>
      <c r="Q2905">
        <v>6</v>
      </c>
      <c r="R2905">
        <v>0</v>
      </c>
      <c r="S2905">
        <v>1</v>
      </c>
      <c r="T2905">
        <v>0</v>
      </c>
      <c r="U2905">
        <v>10</v>
      </c>
      <c r="V2905">
        <v>0</v>
      </c>
      <c r="W2905">
        <v>0</v>
      </c>
      <c r="X2905">
        <v>0</v>
      </c>
      <c r="Y2905">
        <v>9.8471960000000003</v>
      </c>
      <c r="Z2905">
        <v>0</v>
      </c>
      <c r="AA2905">
        <v>1.6322865999999998E-2</v>
      </c>
      <c r="AB2905">
        <v>0</v>
      </c>
      <c r="AC2905">
        <v>27.978155000000001</v>
      </c>
      <c r="AD2905">
        <v>0</v>
      </c>
      <c r="AE2905">
        <v>0</v>
      </c>
      <c r="AF2905">
        <v>37.841675000000002</v>
      </c>
    </row>
    <row r="2906" spans="1:32" x14ac:dyDescent="0.3">
      <c r="A2906">
        <v>2800175</v>
      </c>
      <c r="B2906">
        <v>1</v>
      </c>
      <c r="C2906" t="s">
        <v>82</v>
      </c>
      <c r="D2906" t="s">
        <v>84</v>
      </c>
      <c r="E2906" t="s">
        <v>10763</v>
      </c>
      <c r="F2906" t="s">
        <v>10764</v>
      </c>
      <c r="G2906" t="s">
        <v>31552</v>
      </c>
      <c r="H2906" t="s">
        <v>665</v>
      </c>
      <c r="I2906" t="s">
        <v>78</v>
      </c>
      <c r="J2906" t="s">
        <v>135</v>
      </c>
      <c r="K2906" t="s">
        <v>22</v>
      </c>
      <c r="L2906" t="s">
        <v>136</v>
      </c>
      <c r="M2906" t="s">
        <v>10765</v>
      </c>
      <c r="N2906" t="s">
        <v>10766</v>
      </c>
      <c r="O2906">
        <v>1.4005555555555556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30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24.217683999999998</v>
      </c>
      <c r="AD2906">
        <v>0</v>
      </c>
      <c r="AE2906">
        <v>0</v>
      </c>
      <c r="AF2906">
        <v>24.217683999999998</v>
      </c>
    </row>
    <row r="2907" spans="1:32" x14ac:dyDescent="0.3">
      <c r="A2907">
        <v>2800168</v>
      </c>
      <c r="B2907">
        <v>1</v>
      </c>
      <c r="C2907" t="s">
        <v>82</v>
      </c>
      <c r="D2907" t="s">
        <v>112</v>
      </c>
      <c r="E2907" t="s">
        <v>7381</v>
      </c>
      <c r="F2907" t="s">
        <v>7382</v>
      </c>
      <c r="G2907" t="s">
        <v>31550</v>
      </c>
      <c r="H2907" t="s">
        <v>1432</v>
      </c>
      <c r="I2907" t="s">
        <v>78</v>
      </c>
      <c r="J2907" t="s">
        <v>135</v>
      </c>
      <c r="K2907" t="s">
        <v>22</v>
      </c>
      <c r="L2907" t="s">
        <v>136</v>
      </c>
      <c r="M2907" t="s">
        <v>10767</v>
      </c>
      <c r="N2907" t="s">
        <v>10768</v>
      </c>
      <c r="O2907">
        <v>2.1077777777777778</v>
      </c>
      <c r="P2907">
        <v>0</v>
      </c>
      <c r="Q2907">
        <v>90</v>
      </c>
      <c r="R2907">
        <v>0</v>
      </c>
      <c r="S2907">
        <v>0</v>
      </c>
      <c r="T2907">
        <v>0</v>
      </c>
      <c r="U2907">
        <v>6</v>
      </c>
      <c r="V2907">
        <v>0</v>
      </c>
      <c r="W2907">
        <v>0</v>
      </c>
      <c r="X2907">
        <v>0</v>
      </c>
      <c r="Y2907">
        <v>73.858315000000005</v>
      </c>
      <c r="Z2907">
        <v>0</v>
      </c>
      <c r="AA2907">
        <v>0</v>
      </c>
      <c r="AB2907">
        <v>0</v>
      </c>
      <c r="AC2907">
        <v>13.923817</v>
      </c>
      <c r="AD2907">
        <v>0</v>
      </c>
      <c r="AE2907">
        <v>0</v>
      </c>
      <c r="AF2907">
        <v>87.782129999999995</v>
      </c>
    </row>
    <row r="2908" spans="1:32" x14ac:dyDescent="0.3">
      <c r="A2908">
        <v>2800064</v>
      </c>
      <c r="B2908">
        <v>1</v>
      </c>
      <c r="C2908" t="s">
        <v>82</v>
      </c>
      <c r="D2908" t="s">
        <v>98</v>
      </c>
      <c r="E2908" t="s">
        <v>10769</v>
      </c>
      <c r="F2908" t="s">
        <v>10770</v>
      </c>
      <c r="G2908" t="s">
        <v>31551</v>
      </c>
      <c r="H2908" t="s">
        <v>1237</v>
      </c>
      <c r="I2908" t="s">
        <v>79</v>
      </c>
      <c r="J2908" t="s">
        <v>135</v>
      </c>
      <c r="K2908" t="s">
        <v>22</v>
      </c>
      <c r="L2908" t="s">
        <v>136</v>
      </c>
      <c r="M2908" t="s">
        <v>10771</v>
      </c>
      <c r="N2908" t="s">
        <v>10772</v>
      </c>
      <c r="O2908">
        <v>0.51361111111111113</v>
      </c>
      <c r="P2908">
        <v>0</v>
      </c>
      <c r="Q2908">
        <v>278</v>
      </c>
      <c r="R2908">
        <v>0</v>
      </c>
      <c r="S2908">
        <v>0</v>
      </c>
      <c r="T2908">
        <v>0</v>
      </c>
      <c r="U2908">
        <v>51</v>
      </c>
      <c r="V2908">
        <v>0</v>
      </c>
      <c r="W2908">
        <v>0</v>
      </c>
      <c r="X2908">
        <v>0</v>
      </c>
      <c r="Y2908">
        <v>37.379641999999997</v>
      </c>
      <c r="Z2908">
        <v>0</v>
      </c>
      <c r="AA2908">
        <v>0</v>
      </c>
      <c r="AB2908">
        <v>0</v>
      </c>
      <c r="AC2908">
        <v>28.877195</v>
      </c>
      <c r="AD2908">
        <v>0</v>
      </c>
      <c r="AE2908">
        <v>0</v>
      </c>
      <c r="AF2908">
        <v>66.256836000000007</v>
      </c>
    </row>
    <row r="2909" spans="1:32" x14ac:dyDescent="0.3">
      <c r="A2909">
        <v>2800067</v>
      </c>
      <c r="B2909">
        <v>1</v>
      </c>
      <c r="C2909" t="s">
        <v>82</v>
      </c>
      <c r="D2909" t="s">
        <v>99</v>
      </c>
      <c r="E2909" t="s">
        <v>7009</v>
      </c>
      <c r="F2909" t="s">
        <v>842</v>
      </c>
      <c r="G2909" t="s">
        <v>31545</v>
      </c>
      <c r="H2909" t="s">
        <v>145</v>
      </c>
      <c r="I2909" t="s">
        <v>79</v>
      </c>
      <c r="J2909" t="s">
        <v>135</v>
      </c>
      <c r="K2909" t="s">
        <v>22</v>
      </c>
      <c r="L2909" t="s">
        <v>136</v>
      </c>
      <c r="M2909" t="s">
        <v>10773</v>
      </c>
      <c r="N2909" t="s">
        <v>10774</v>
      </c>
      <c r="O2909">
        <v>0.95111111111111113</v>
      </c>
      <c r="P2909">
        <v>4</v>
      </c>
      <c r="Q2909">
        <v>972</v>
      </c>
      <c r="R2909">
        <v>14</v>
      </c>
      <c r="S2909">
        <v>132</v>
      </c>
      <c r="T2909">
        <v>20</v>
      </c>
      <c r="U2909">
        <v>82</v>
      </c>
      <c r="V2909">
        <v>0</v>
      </c>
      <c r="W2909">
        <v>4</v>
      </c>
      <c r="X2909">
        <v>9.5556180000000008</v>
      </c>
      <c r="Y2909">
        <v>122.46346</v>
      </c>
      <c r="Z2909">
        <v>7.7865219999999997</v>
      </c>
      <c r="AA2909">
        <v>40.102535000000003</v>
      </c>
      <c r="AB2909">
        <v>60.241973999999999</v>
      </c>
      <c r="AC2909">
        <v>22.685452999999999</v>
      </c>
      <c r="AD2909">
        <v>0</v>
      </c>
      <c r="AE2909">
        <v>1.8703563000000001</v>
      </c>
      <c r="AF2909">
        <v>264.70593000000002</v>
      </c>
    </row>
    <row r="2910" spans="1:32" x14ac:dyDescent="0.3">
      <c r="A2910">
        <v>2800032</v>
      </c>
      <c r="B2910">
        <v>1</v>
      </c>
      <c r="C2910" t="s">
        <v>82</v>
      </c>
      <c r="D2910" t="s">
        <v>104</v>
      </c>
      <c r="E2910" t="s">
        <v>3397</v>
      </c>
      <c r="F2910" t="s">
        <v>3398</v>
      </c>
      <c r="G2910" t="s">
        <v>31546</v>
      </c>
      <c r="H2910" t="s">
        <v>223</v>
      </c>
      <c r="I2910" t="s">
        <v>78</v>
      </c>
      <c r="J2910" t="s">
        <v>135</v>
      </c>
      <c r="K2910" t="s">
        <v>22</v>
      </c>
      <c r="L2910" t="s">
        <v>136</v>
      </c>
      <c r="M2910" t="s">
        <v>10775</v>
      </c>
      <c r="N2910" t="s">
        <v>10776</v>
      </c>
      <c r="O2910">
        <v>1.0822222222222222</v>
      </c>
      <c r="P2910">
        <v>0</v>
      </c>
      <c r="Q2910">
        <v>202</v>
      </c>
      <c r="R2910">
        <v>0</v>
      </c>
      <c r="S2910">
        <v>0</v>
      </c>
      <c r="T2910">
        <v>0</v>
      </c>
      <c r="U2910">
        <v>21</v>
      </c>
      <c r="V2910">
        <v>0</v>
      </c>
      <c r="W2910">
        <v>0</v>
      </c>
      <c r="X2910">
        <v>0</v>
      </c>
      <c r="Y2910">
        <v>70.010710000000003</v>
      </c>
      <c r="Z2910">
        <v>0</v>
      </c>
      <c r="AA2910">
        <v>0</v>
      </c>
      <c r="AB2910">
        <v>0</v>
      </c>
      <c r="AC2910">
        <v>13.449161999999999</v>
      </c>
      <c r="AD2910">
        <v>0</v>
      </c>
      <c r="AE2910">
        <v>0</v>
      </c>
      <c r="AF2910">
        <v>83.459869999999995</v>
      </c>
    </row>
    <row r="2911" spans="1:32" x14ac:dyDescent="0.3">
      <c r="A2911">
        <v>2799899</v>
      </c>
      <c r="B2911">
        <v>2</v>
      </c>
      <c r="C2911" t="s">
        <v>82</v>
      </c>
      <c r="D2911" t="s">
        <v>104</v>
      </c>
      <c r="E2911" t="s">
        <v>10777</v>
      </c>
      <c r="F2911" t="s">
        <v>10778</v>
      </c>
      <c r="G2911" t="s">
        <v>31552</v>
      </c>
      <c r="H2911" t="s">
        <v>223</v>
      </c>
      <c r="I2911" t="s">
        <v>78</v>
      </c>
      <c r="J2911" t="s">
        <v>135</v>
      </c>
      <c r="K2911" t="s">
        <v>22</v>
      </c>
      <c r="L2911" t="s">
        <v>136</v>
      </c>
      <c r="M2911" t="s">
        <v>10779</v>
      </c>
      <c r="N2911" t="s">
        <v>10780</v>
      </c>
      <c r="O2911">
        <v>0.32861111111111113</v>
      </c>
      <c r="P2911">
        <v>0</v>
      </c>
      <c r="Q2911">
        <v>1396</v>
      </c>
      <c r="R2911">
        <v>0</v>
      </c>
      <c r="S2911">
        <v>0</v>
      </c>
      <c r="T2911">
        <v>0</v>
      </c>
      <c r="U2911">
        <v>103</v>
      </c>
      <c r="V2911">
        <v>0</v>
      </c>
      <c r="W2911">
        <v>0</v>
      </c>
      <c r="X2911">
        <v>0</v>
      </c>
      <c r="Y2911">
        <v>142.83237</v>
      </c>
      <c r="Z2911">
        <v>0</v>
      </c>
      <c r="AA2911">
        <v>0</v>
      </c>
      <c r="AB2911">
        <v>0</v>
      </c>
      <c r="AC2911">
        <v>13.846795</v>
      </c>
      <c r="AD2911">
        <v>0</v>
      </c>
      <c r="AE2911">
        <v>0</v>
      </c>
      <c r="AF2911">
        <v>156.67917</v>
      </c>
    </row>
    <row r="2912" spans="1:32" x14ac:dyDescent="0.3">
      <c r="A2912">
        <v>2799974</v>
      </c>
      <c r="B2912">
        <v>4</v>
      </c>
      <c r="C2912" t="s">
        <v>82</v>
      </c>
      <c r="D2912" t="s">
        <v>98</v>
      </c>
      <c r="E2912" t="s">
        <v>10781</v>
      </c>
      <c r="F2912" t="s">
        <v>10782</v>
      </c>
      <c r="G2912" t="s">
        <v>31551</v>
      </c>
      <c r="H2912" t="s">
        <v>134</v>
      </c>
      <c r="I2912" t="s">
        <v>79</v>
      </c>
      <c r="J2912" t="s">
        <v>135</v>
      </c>
      <c r="K2912" t="s">
        <v>22</v>
      </c>
      <c r="L2912" t="s">
        <v>136</v>
      </c>
      <c r="M2912" t="s">
        <v>10783</v>
      </c>
      <c r="N2912" t="s">
        <v>10784</v>
      </c>
      <c r="O2912">
        <v>0.2697222222222222</v>
      </c>
      <c r="P2912">
        <v>0</v>
      </c>
      <c r="Q2912">
        <v>2590</v>
      </c>
      <c r="R2912">
        <v>0</v>
      </c>
      <c r="S2912">
        <v>0</v>
      </c>
      <c r="T2912">
        <v>0</v>
      </c>
      <c r="U2912">
        <v>224</v>
      </c>
      <c r="V2912">
        <v>0</v>
      </c>
      <c r="W2912">
        <v>0</v>
      </c>
      <c r="X2912">
        <v>0</v>
      </c>
      <c r="Y2912">
        <v>153.09864999999999</v>
      </c>
      <c r="Z2912">
        <v>0</v>
      </c>
      <c r="AA2912">
        <v>0</v>
      </c>
      <c r="AB2912">
        <v>0</v>
      </c>
      <c r="AC2912">
        <v>35.035435</v>
      </c>
      <c r="AD2912">
        <v>0</v>
      </c>
      <c r="AE2912">
        <v>0</v>
      </c>
      <c r="AF2912">
        <v>188.13408000000001</v>
      </c>
    </row>
    <row r="2913" spans="1:32" x14ac:dyDescent="0.3">
      <c r="A2913">
        <v>2799974</v>
      </c>
      <c r="B2913">
        <v>3</v>
      </c>
      <c r="C2913" t="s">
        <v>82</v>
      </c>
      <c r="D2913" t="s">
        <v>98</v>
      </c>
      <c r="E2913" t="s">
        <v>10785</v>
      </c>
      <c r="F2913" t="s">
        <v>10786</v>
      </c>
      <c r="G2913" t="s">
        <v>31551</v>
      </c>
      <c r="H2913" t="s">
        <v>134</v>
      </c>
      <c r="I2913" t="s">
        <v>79</v>
      </c>
      <c r="J2913" t="s">
        <v>135</v>
      </c>
      <c r="K2913" t="s">
        <v>22</v>
      </c>
      <c r="L2913" t="s">
        <v>136</v>
      </c>
      <c r="M2913" t="s">
        <v>10787</v>
      </c>
      <c r="N2913" t="s">
        <v>10783</v>
      </c>
      <c r="O2913">
        <v>0.46500000000000002</v>
      </c>
      <c r="P2913">
        <v>0</v>
      </c>
      <c r="Q2913">
        <v>4239</v>
      </c>
      <c r="R2913">
        <v>0</v>
      </c>
      <c r="S2913">
        <v>0</v>
      </c>
      <c r="T2913">
        <v>0</v>
      </c>
      <c r="U2913">
        <v>437</v>
      </c>
      <c r="V2913">
        <v>0</v>
      </c>
      <c r="W2913">
        <v>0</v>
      </c>
      <c r="X2913">
        <v>0</v>
      </c>
      <c r="Y2913">
        <v>440.88765999999998</v>
      </c>
      <c r="Z2913">
        <v>0</v>
      </c>
      <c r="AA2913">
        <v>0</v>
      </c>
      <c r="AB2913">
        <v>0</v>
      </c>
      <c r="AC2913">
        <v>191.6183</v>
      </c>
      <c r="AD2913">
        <v>0</v>
      </c>
      <c r="AE2913">
        <v>0</v>
      </c>
      <c r="AF2913">
        <v>632.5059</v>
      </c>
    </row>
    <row r="2914" spans="1:32" x14ac:dyDescent="0.3">
      <c r="A2914">
        <v>2799962</v>
      </c>
      <c r="B2914">
        <v>1</v>
      </c>
      <c r="C2914" t="s">
        <v>82</v>
      </c>
      <c r="D2914" t="s">
        <v>103</v>
      </c>
      <c r="E2914" t="s">
        <v>4883</v>
      </c>
      <c r="F2914" t="s">
        <v>592</v>
      </c>
      <c r="G2914" t="s">
        <v>31546</v>
      </c>
      <c r="H2914" t="s">
        <v>223</v>
      </c>
      <c r="I2914" t="s">
        <v>78</v>
      </c>
      <c r="J2914" t="s">
        <v>135</v>
      </c>
      <c r="K2914" t="s">
        <v>22</v>
      </c>
      <c r="L2914" t="s">
        <v>136</v>
      </c>
      <c r="M2914" t="s">
        <v>10788</v>
      </c>
      <c r="N2914" t="s">
        <v>10789</v>
      </c>
      <c r="O2914">
        <v>1.293611111111111</v>
      </c>
      <c r="P2914">
        <v>0</v>
      </c>
      <c r="Q2914">
        <v>35</v>
      </c>
      <c r="R2914">
        <v>0</v>
      </c>
      <c r="S2914">
        <v>6</v>
      </c>
      <c r="T2914">
        <v>0</v>
      </c>
      <c r="U2914">
        <v>5</v>
      </c>
      <c r="V2914">
        <v>0</v>
      </c>
      <c r="W2914">
        <v>0</v>
      </c>
      <c r="X2914">
        <v>0</v>
      </c>
      <c r="Y2914">
        <v>6.1142564000000004</v>
      </c>
      <c r="Z2914">
        <v>0</v>
      </c>
      <c r="AA2914">
        <v>0.44536975000000001</v>
      </c>
      <c r="AB2914">
        <v>0</v>
      </c>
      <c r="AC2914">
        <v>2.1568692</v>
      </c>
      <c r="AD2914">
        <v>0</v>
      </c>
      <c r="AE2914">
        <v>0</v>
      </c>
      <c r="AF2914">
        <v>8.7164955000000006</v>
      </c>
    </row>
    <row r="2915" spans="1:32" x14ac:dyDescent="0.3">
      <c r="A2915">
        <v>2799883</v>
      </c>
      <c r="B2915">
        <v>1</v>
      </c>
      <c r="C2915" t="s">
        <v>82</v>
      </c>
      <c r="D2915" t="s">
        <v>88</v>
      </c>
      <c r="E2915" t="s">
        <v>6958</v>
      </c>
      <c r="F2915" t="s">
        <v>6959</v>
      </c>
      <c r="G2915" t="s">
        <v>31545</v>
      </c>
      <c r="H2915" t="s">
        <v>624</v>
      </c>
      <c r="I2915" t="s">
        <v>79</v>
      </c>
      <c r="J2915" t="s">
        <v>135</v>
      </c>
      <c r="K2915" t="s">
        <v>22</v>
      </c>
      <c r="L2915" t="s">
        <v>136</v>
      </c>
      <c r="M2915" t="s">
        <v>10790</v>
      </c>
      <c r="N2915" t="s">
        <v>10791</v>
      </c>
      <c r="O2915">
        <v>1.8155555555555556</v>
      </c>
      <c r="P2915">
        <v>0</v>
      </c>
      <c r="Q2915">
        <v>0</v>
      </c>
      <c r="R2915">
        <v>6</v>
      </c>
      <c r="S2915">
        <v>0</v>
      </c>
      <c r="T2915">
        <v>6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1.2228741999999999</v>
      </c>
      <c r="AA2915">
        <v>0</v>
      </c>
      <c r="AB2915">
        <v>132.50352000000001</v>
      </c>
      <c r="AC2915">
        <v>0</v>
      </c>
      <c r="AD2915">
        <v>0</v>
      </c>
      <c r="AE2915">
        <v>0</v>
      </c>
      <c r="AF2915">
        <v>133.72640000000001</v>
      </c>
    </row>
    <row r="2916" spans="1:32" x14ac:dyDescent="0.3">
      <c r="A2916">
        <v>2799849</v>
      </c>
      <c r="B2916">
        <v>1</v>
      </c>
      <c r="C2916" t="s">
        <v>83</v>
      </c>
      <c r="D2916" t="s">
        <v>130</v>
      </c>
      <c r="E2916" t="s">
        <v>10792</v>
      </c>
      <c r="F2916" t="s">
        <v>10793</v>
      </c>
      <c r="G2916" t="s">
        <v>31549</v>
      </c>
      <c r="H2916" t="s">
        <v>648</v>
      </c>
      <c r="I2916" t="s">
        <v>79</v>
      </c>
      <c r="J2916" t="s">
        <v>135</v>
      </c>
      <c r="K2916" t="s">
        <v>22</v>
      </c>
      <c r="L2916" t="s">
        <v>186</v>
      </c>
      <c r="M2916" t="s">
        <v>10794</v>
      </c>
      <c r="N2916" t="s">
        <v>10795</v>
      </c>
      <c r="O2916">
        <v>0.6580555555555555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2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46.927337999999999</v>
      </c>
      <c r="AE2916">
        <v>0</v>
      </c>
      <c r="AF2916">
        <v>46.927337999999999</v>
      </c>
    </row>
    <row r="2917" spans="1:32" x14ac:dyDescent="0.3">
      <c r="A2917">
        <v>2799848</v>
      </c>
      <c r="B2917">
        <v>1</v>
      </c>
      <c r="C2917" t="s">
        <v>82</v>
      </c>
      <c r="D2917" t="s">
        <v>100</v>
      </c>
      <c r="E2917" t="s">
        <v>4264</v>
      </c>
      <c r="F2917" t="s">
        <v>4265</v>
      </c>
      <c r="G2917" t="s">
        <v>31548</v>
      </c>
      <c r="H2917" t="s">
        <v>893</v>
      </c>
      <c r="I2917" t="s">
        <v>78</v>
      </c>
      <c r="J2917" t="s">
        <v>135</v>
      </c>
      <c r="K2917" t="s">
        <v>22</v>
      </c>
      <c r="L2917" t="s">
        <v>136</v>
      </c>
      <c r="M2917" t="s">
        <v>10796</v>
      </c>
      <c r="N2917" t="s">
        <v>10797</v>
      </c>
      <c r="O2917">
        <v>1.625</v>
      </c>
      <c r="P2917">
        <v>0</v>
      </c>
      <c r="Q2917">
        <v>4</v>
      </c>
      <c r="R2917">
        <v>0</v>
      </c>
      <c r="S2917">
        <v>0</v>
      </c>
      <c r="T2917">
        <v>0</v>
      </c>
      <c r="U2917">
        <v>2</v>
      </c>
      <c r="V2917">
        <v>0</v>
      </c>
      <c r="W2917">
        <v>0</v>
      </c>
      <c r="X2917">
        <v>0</v>
      </c>
      <c r="Y2917">
        <v>0.94839333999999997</v>
      </c>
      <c r="Z2917">
        <v>0</v>
      </c>
      <c r="AA2917">
        <v>0</v>
      </c>
      <c r="AB2917">
        <v>0</v>
      </c>
      <c r="AC2917">
        <v>14.257415</v>
      </c>
      <c r="AD2917">
        <v>0</v>
      </c>
      <c r="AE2917">
        <v>0</v>
      </c>
      <c r="AF2917">
        <v>15.205809</v>
      </c>
    </row>
    <row r="2918" spans="1:32" x14ac:dyDescent="0.3">
      <c r="A2918">
        <v>2799857</v>
      </c>
      <c r="B2918">
        <v>1</v>
      </c>
      <c r="C2918" t="s">
        <v>82</v>
      </c>
      <c r="D2918" t="s">
        <v>102</v>
      </c>
      <c r="E2918" t="s">
        <v>6341</v>
      </c>
      <c r="F2918" t="s">
        <v>6342</v>
      </c>
      <c r="G2918" t="s">
        <v>31551</v>
      </c>
      <c r="H2918" t="s">
        <v>624</v>
      </c>
      <c r="I2918" t="s">
        <v>79</v>
      </c>
      <c r="J2918" t="s">
        <v>135</v>
      </c>
      <c r="K2918" t="s">
        <v>22</v>
      </c>
      <c r="L2918" t="s">
        <v>136</v>
      </c>
      <c r="M2918" t="s">
        <v>10798</v>
      </c>
      <c r="N2918" t="s">
        <v>10799</v>
      </c>
      <c r="O2918">
        <v>2.5055555555555555</v>
      </c>
      <c r="P2918">
        <v>0</v>
      </c>
      <c r="Q2918">
        <v>39</v>
      </c>
      <c r="R2918">
        <v>0</v>
      </c>
      <c r="S2918">
        <v>129</v>
      </c>
      <c r="T2918">
        <v>0</v>
      </c>
      <c r="U2918">
        <v>53</v>
      </c>
      <c r="V2918">
        <v>0</v>
      </c>
      <c r="W2918">
        <v>0</v>
      </c>
      <c r="X2918">
        <v>0</v>
      </c>
      <c r="Y2918">
        <v>11.534926</v>
      </c>
      <c r="Z2918">
        <v>0</v>
      </c>
      <c r="AA2918">
        <v>82.798100000000005</v>
      </c>
      <c r="AB2918">
        <v>0</v>
      </c>
      <c r="AC2918">
        <v>87.993515000000002</v>
      </c>
      <c r="AD2918">
        <v>0</v>
      </c>
      <c r="AE2918">
        <v>0</v>
      </c>
      <c r="AF2918">
        <v>182.32653999999999</v>
      </c>
    </row>
    <row r="2919" spans="1:32" x14ac:dyDescent="0.3">
      <c r="A2919">
        <v>2799700</v>
      </c>
      <c r="B2919">
        <v>2</v>
      </c>
      <c r="C2919" t="s">
        <v>82</v>
      </c>
      <c r="D2919" t="s">
        <v>104</v>
      </c>
      <c r="E2919" t="s">
        <v>10777</v>
      </c>
      <c r="F2919" t="s">
        <v>10778</v>
      </c>
      <c r="G2919" t="s">
        <v>31552</v>
      </c>
      <c r="H2919" t="s">
        <v>223</v>
      </c>
      <c r="I2919" t="s">
        <v>78</v>
      </c>
      <c r="J2919" t="s">
        <v>135</v>
      </c>
      <c r="K2919" t="s">
        <v>22</v>
      </c>
      <c r="L2919" t="s">
        <v>136</v>
      </c>
      <c r="M2919" t="s">
        <v>10800</v>
      </c>
      <c r="N2919" t="s">
        <v>10801</v>
      </c>
      <c r="O2919">
        <v>0.11472222222222223</v>
      </c>
      <c r="P2919">
        <v>0</v>
      </c>
      <c r="Q2919">
        <v>1396</v>
      </c>
      <c r="R2919">
        <v>0</v>
      </c>
      <c r="S2919">
        <v>0</v>
      </c>
      <c r="T2919">
        <v>0</v>
      </c>
      <c r="U2919">
        <v>103</v>
      </c>
      <c r="V2919">
        <v>0</v>
      </c>
      <c r="W2919">
        <v>0</v>
      </c>
      <c r="X2919">
        <v>0</v>
      </c>
      <c r="Y2919">
        <v>57.827109999999998</v>
      </c>
      <c r="Z2919">
        <v>0</v>
      </c>
      <c r="AA2919">
        <v>0</v>
      </c>
      <c r="AB2919">
        <v>0</v>
      </c>
      <c r="AC2919">
        <v>5.0292659999999998</v>
      </c>
      <c r="AD2919">
        <v>0</v>
      </c>
      <c r="AE2919">
        <v>0</v>
      </c>
      <c r="AF2919">
        <v>62.856377000000002</v>
      </c>
    </row>
    <row r="2920" spans="1:32" x14ac:dyDescent="0.3">
      <c r="A2920">
        <v>2799789</v>
      </c>
      <c r="B2920">
        <v>2</v>
      </c>
      <c r="C2920" t="s">
        <v>82</v>
      </c>
      <c r="D2920" t="s">
        <v>113</v>
      </c>
      <c r="E2920" t="s">
        <v>10802</v>
      </c>
      <c r="F2920" t="s">
        <v>10803</v>
      </c>
      <c r="G2920" t="s">
        <v>31551</v>
      </c>
      <c r="H2920" t="s">
        <v>672</v>
      </c>
      <c r="I2920" t="s">
        <v>79</v>
      </c>
      <c r="J2920" t="s">
        <v>135</v>
      </c>
      <c r="K2920" t="s">
        <v>22</v>
      </c>
      <c r="L2920" t="s">
        <v>136</v>
      </c>
      <c r="M2920" t="s">
        <v>10804</v>
      </c>
      <c r="N2920" t="s">
        <v>10805</v>
      </c>
      <c r="O2920">
        <v>0.3611111111111111</v>
      </c>
      <c r="P2920">
        <v>7</v>
      </c>
      <c r="Q2920">
        <v>982</v>
      </c>
      <c r="R2920">
        <v>0</v>
      </c>
      <c r="S2920">
        <v>23</v>
      </c>
      <c r="T2920">
        <v>3</v>
      </c>
      <c r="U2920">
        <v>61</v>
      </c>
      <c r="V2920">
        <v>0</v>
      </c>
      <c r="W2920">
        <v>1</v>
      </c>
      <c r="X2920">
        <v>47.723255000000002</v>
      </c>
      <c r="Y2920">
        <v>155.97119000000001</v>
      </c>
      <c r="Z2920">
        <v>0</v>
      </c>
      <c r="AA2920">
        <v>6.0004996999999998</v>
      </c>
      <c r="AB2920">
        <v>63.752000000000002</v>
      </c>
      <c r="AC2920">
        <v>12.202845</v>
      </c>
      <c r="AD2920">
        <v>0</v>
      </c>
      <c r="AE2920">
        <v>0.15780088</v>
      </c>
      <c r="AF2920">
        <v>285.80759999999998</v>
      </c>
    </row>
    <row r="2921" spans="1:32" x14ac:dyDescent="0.3">
      <c r="A2921">
        <v>2799748</v>
      </c>
      <c r="B2921">
        <v>1</v>
      </c>
      <c r="C2921" t="s">
        <v>83</v>
      </c>
      <c r="D2921" t="s">
        <v>130</v>
      </c>
      <c r="E2921" t="s">
        <v>10806</v>
      </c>
      <c r="F2921" t="s">
        <v>10807</v>
      </c>
      <c r="G2921" t="s">
        <v>31546</v>
      </c>
      <c r="H2921" t="s">
        <v>223</v>
      </c>
      <c r="I2921" t="s">
        <v>78</v>
      </c>
      <c r="J2921" t="s">
        <v>135</v>
      </c>
      <c r="K2921" t="s">
        <v>22</v>
      </c>
      <c r="L2921" t="s">
        <v>136</v>
      </c>
      <c r="M2921" t="s">
        <v>10808</v>
      </c>
      <c r="N2921" t="s">
        <v>10809</v>
      </c>
      <c r="O2921">
        <v>3.4161111111111113</v>
      </c>
      <c r="P2921">
        <v>0</v>
      </c>
      <c r="Q2921">
        <v>35</v>
      </c>
      <c r="R2921">
        <v>0</v>
      </c>
      <c r="S2921">
        <v>0</v>
      </c>
      <c r="T2921">
        <v>0</v>
      </c>
      <c r="U2921">
        <v>7</v>
      </c>
      <c r="V2921">
        <v>0</v>
      </c>
      <c r="W2921">
        <v>0</v>
      </c>
      <c r="X2921">
        <v>0</v>
      </c>
      <c r="Y2921">
        <v>14.114819000000001</v>
      </c>
      <c r="Z2921">
        <v>0</v>
      </c>
      <c r="AA2921">
        <v>0</v>
      </c>
      <c r="AB2921">
        <v>0</v>
      </c>
      <c r="AC2921">
        <v>3.6954552999999999</v>
      </c>
      <c r="AD2921">
        <v>0</v>
      </c>
      <c r="AE2921">
        <v>0</v>
      </c>
      <c r="AF2921">
        <v>17.810274</v>
      </c>
    </row>
    <row r="2922" spans="1:32" x14ac:dyDescent="0.3">
      <c r="A2922">
        <v>2799587</v>
      </c>
      <c r="B2922">
        <v>1</v>
      </c>
      <c r="C2922" t="s">
        <v>82</v>
      </c>
      <c r="D2922" t="s">
        <v>84</v>
      </c>
      <c r="E2922" t="s">
        <v>10810</v>
      </c>
      <c r="F2922" t="s">
        <v>10811</v>
      </c>
      <c r="G2922" t="s">
        <v>31546</v>
      </c>
      <c r="H2922" t="s">
        <v>145</v>
      </c>
      <c r="I2922" t="s">
        <v>78</v>
      </c>
      <c r="J2922" t="s">
        <v>135</v>
      </c>
      <c r="K2922" t="s">
        <v>22</v>
      </c>
      <c r="L2922" t="s">
        <v>136</v>
      </c>
      <c r="M2922" t="s">
        <v>10812</v>
      </c>
      <c r="N2922" t="s">
        <v>10813</v>
      </c>
      <c r="O2922">
        <v>4.8150000000000004</v>
      </c>
      <c r="P2922">
        <v>0</v>
      </c>
      <c r="Q2922">
        <v>129</v>
      </c>
      <c r="R2922">
        <v>0</v>
      </c>
      <c r="S2922">
        <v>0</v>
      </c>
      <c r="T2922">
        <v>0</v>
      </c>
      <c r="U2922">
        <v>5</v>
      </c>
      <c r="V2922">
        <v>0</v>
      </c>
      <c r="W2922">
        <v>0</v>
      </c>
      <c r="X2922">
        <v>0</v>
      </c>
      <c r="Y2922">
        <v>76.099304000000004</v>
      </c>
      <c r="Z2922">
        <v>0</v>
      </c>
      <c r="AA2922">
        <v>0</v>
      </c>
      <c r="AB2922">
        <v>0</v>
      </c>
      <c r="AC2922">
        <v>17.910495999999998</v>
      </c>
      <c r="AD2922">
        <v>0</v>
      </c>
      <c r="AE2922">
        <v>0</v>
      </c>
      <c r="AF2922">
        <v>94.009795999999994</v>
      </c>
    </row>
    <row r="2923" spans="1:32" x14ac:dyDescent="0.3">
      <c r="A2923">
        <v>2799299</v>
      </c>
      <c r="B2923">
        <v>1</v>
      </c>
      <c r="C2923" t="s">
        <v>82</v>
      </c>
      <c r="D2923" t="s">
        <v>84</v>
      </c>
      <c r="E2923" t="s">
        <v>10814</v>
      </c>
      <c r="F2923" t="s">
        <v>10815</v>
      </c>
      <c r="G2923" t="s">
        <v>31548</v>
      </c>
      <c r="H2923" t="s">
        <v>333</v>
      </c>
      <c r="I2923" t="s">
        <v>78</v>
      </c>
      <c r="J2923" t="s">
        <v>135</v>
      </c>
      <c r="K2923" t="s">
        <v>22</v>
      </c>
      <c r="L2923" t="s">
        <v>136</v>
      </c>
      <c r="M2923" t="s">
        <v>10816</v>
      </c>
      <c r="N2923" t="s">
        <v>10817</v>
      </c>
      <c r="O2923">
        <v>0.94388888888888889</v>
      </c>
      <c r="P2923">
        <v>0</v>
      </c>
      <c r="Q2923">
        <v>9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1.7970140999999999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1.7970140999999999</v>
      </c>
    </row>
    <row r="2924" spans="1:32" x14ac:dyDescent="0.3">
      <c r="A2924">
        <v>2799273</v>
      </c>
      <c r="B2924">
        <v>1</v>
      </c>
      <c r="C2924" t="s">
        <v>82</v>
      </c>
      <c r="D2924" t="s">
        <v>104</v>
      </c>
      <c r="E2924" t="s">
        <v>10818</v>
      </c>
      <c r="F2924" t="s">
        <v>10819</v>
      </c>
      <c r="G2924" t="s">
        <v>31548</v>
      </c>
      <c r="H2924" t="s">
        <v>893</v>
      </c>
      <c r="I2924" t="s">
        <v>78</v>
      </c>
      <c r="J2924" t="s">
        <v>135</v>
      </c>
      <c r="K2924" t="s">
        <v>22</v>
      </c>
      <c r="L2924" t="s">
        <v>136</v>
      </c>
      <c r="M2924" t="s">
        <v>10820</v>
      </c>
      <c r="N2924" t="s">
        <v>10821</v>
      </c>
      <c r="O2924">
        <v>0.90722222222222226</v>
      </c>
      <c r="P2924">
        <v>0</v>
      </c>
      <c r="Q2924">
        <v>4</v>
      </c>
      <c r="R2924">
        <v>0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0</v>
      </c>
      <c r="Y2924">
        <v>1.4904230999999999</v>
      </c>
      <c r="Z2924">
        <v>0</v>
      </c>
      <c r="AA2924">
        <v>0</v>
      </c>
      <c r="AB2924">
        <v>0</v>
      </c>
      <c r="AC2924">
        <v>4.1622939999999997E-2</v>
      </c>
      <c r="AD2924">
        <v>0</v>
      </c>
      <c r="AE2924">
        <v>0</v>
      </c>
      <c r="AF2924">
        <v>1.5320461000000001</v>
      </c>
    </row>
    <row r="2925" spans="1:32" x14ac:dyDescent="0.3">
      <c r="A2925">
        <v>2799250</v>
      </c>
      <c r="B2925">
        <v>1</v>
      </c>
      <c r="C2925" t="s">
        <v>82</v>
      </c>
      <c r="D2925" t="s">
        <v>87</v>
      </c>
      <c r="E2925" t="s">
        <v>10822</v>
      </c>
      <c r="F2925" t="s">
        <v>10823</v>
      </c>
      <c r="G2925" t="s">
        <v>31546</v>
      </c>
      <c r="H2925" t="s">
        <v>2229</v>
      </c>
      <c r="I2925" t="s">
        <v>78</v>
      </c>
      <c r="J2925" t="s">
        <v>135</v>
      </c>
      <c r="K2925" t="s">
        <v>22</v>
      </c>
      <c r="L2925" t="s">
        <v>136</v>
      </c>
      <c r="M2925" t="s">
        <v>10824</v>
      </c>
      <c r="N2925" t="s">
        <v>10825</v>
      </c>
      <c r="O2925">
        <v>1.9180555555555556</v>
      </c>
      <c r="P2925">
        <v>0</v>
      </c>
      <c r="Q2925">
        <v>131</v>
      </c>
      <c r="R2925">
        <v>0</v>
      </c>
      <c r="S2925">
        <v>0</v>
      </c>
      <c r="T2925">
        <v>0</v>
      </c>
      <c r="U2925">
        <v>14</v>
      </c>
      <c r="V2925">
        <v>0</v>
      </c>
      <c r="W2925">
        <v>0</v>
      </c>
      <c r="X2925">
        <v>0</v>
      </c>
      <c r="Y2925">
        <v>82.553443999999999</v>
      </c>
      <c r="Z2925">
        <v>0</v>
      </c>
      <c r="AA2925">
        <v>0</v>
      </c>
      <c r="AB2925">
        <v>0</v>
      </c>
      <c r="AC2925">
        <v>4.8329820000000003</v>
      </c>
      <c r="AD2925">
        <v>0</v>
      </c>
      <c r="AE2925">
        <v>0</v>
      </c>
      <c r="AF2925">
        <v>87.386420000000001</v>
      </c>
    </row>
    <row r="2926" spans="1:32" x14ac:dyDescent="0.3">
      <c r="A2926">
        <v>2799247</v>
      </c>
      <c r="B2926">
        <v>1</v>
      </c>
      <c r="C2926" t="s">
        <v>83</v>
      </c>
      <c r="D2926" t="s">
        <v>128</v>
      </c>
      <c r="E2926" t="s">
        <v>5877</v>
      </c>
      <c r="F2926" t="s">
        <v>5878</v>
      </c>
      <c r="G2926" t="s">
        <v>31549</v>
      </c>
      <c r="H2926" t="s">
        <v>134</v>
      </c>
      <c r="I2926" t="s">
        <v>79</v>
      </c>
      <c r="J2926" t="s">
        <v>135</v>
      </c>
      <c r="K2926" t="s">
        <v>22</v>
      </c>
      <c r="L2926" t="s">
        <v>136</v>
      </c>
      <c r="M2926" t="s">
        <v>10826</v>
      </c>
      <c r="N2926" t="s">
        <v>10827</v>
      </c>
      <c r="O2926">
        <v>0.82861111111111108</v>
      </c>
      <c r="P2926">
        <v>11</v>
      </c>
      <c r="Q2926">
        <v>3</v>
      </c>
      <c r="R2926">
        <v>289</v>
      </c>
      <c r="S2926">
        <v>45</v>
      </c>
      <c r="T2926">
        <v>17</v>
      </c>
      <c r="U2926">
        <v>2</v>
      </c>
      <c r="V2926">
        <v>0</v>
      </c>
      <c r="W2926">
        <v>0</v>
      </c>
      <c r="X2926">
        <v>1.6401646000000001</v>
      </c>
      <c r="Y2926">
        <v>1.3695394000000001</v>
      </c>
      <c r="Z2926">
        <v>101.83762</v>
      </c>
      <c r="AA2926">
        <v>34.221508</v>
      </c>
      <c r="AB2926">
        <v>9.8890279999999997</v>
      </c>
      <c r="AC2926">
        <v>0.88655759999999995</v>
      </c>
      <c r="AD2926">
        <v>0</v>
      </c>
      <c r="AE2926">
        <v>0</v>
      </c>
      <c r="AF2926">
        <v>149.84442000000001</v>
      </c>
    </row>
    <row r="2927" spans="1:32" x14ac:dyDescent="0.3">
      <c r="A2927">
        <v>2799077</v>
      </c>
      <c r="B2927">
        <v>1</v>
      </c>
      <c r="C2927" t="s">
        <v>83</v>
      </c>
      <c r="D2927" t="s">
        <v>130</v>
      </c>
      <c r="E2927" t="s">
        <v>10828</v>
      </c>
      <c r="F2927" t="s">
        <v>10829</v>
      </c>
      <c r="G2927" t="s">
        <v>31548</v>
      </c>
      <c r="H2927" t="s">
        <v>311</v>
      </c>
      <c r="I2927" t="s">
        <v>78</v>
      </c>
      <c r="J2927" t="s">
        <v>135</v>
      </c>
      <c r="K2927" t="s">
        <v>22</v>
      </c>
      <c r="L2927" t="s">
        <v>136</v>
      </c>
      <c r="M2927" t="s">
        <v>10830</v>
      </c>
      <c r="N2927" t="s">
        <v>10831</v>
      </c>
      <c r="O2927">
        <v>0.3561111111111111</v>
      </c>
      <c r="P2927">
        <v>0</v>
      </c>
      <c r="Q2927">
        <v>1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0.42973250000000002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0.42973250000000002</v>
      </c>
    </row>
    <row r="2928" spans="1:32" x14ac:dyDescent="0.3">
      <c r="A2928">
        <v>2798978</v>
      </c>
      <c r="B2928">
        <v>2</v>
      </c>
      <c r="C2928" t="s">
        <v>82</v>
      </c>
      <c r="D2928" t="s">
        <v>105</v>
      </c>
      <c r="E2928" t="s">
        <v>10832</v>
      </c>
      <c r="F2928" t="s">
        <v>10833</v>
      </c>
      <c r="G2928" t="s">
        <v>31549</v>
      </c>
      <c r="H2928" t="s">
        <v>672</v>
      </c>
      <c r="I2928" t="s">
        <v>79</v>
      </c>
      <c r="J2928" t="s">
        <v>135</v>
      </c>
      <c r="K2928" t="s">
        <v>22</v>
      </c>
      <c r="L2928" t="s">
        <v>136</v>
      </c>
      <c r="M2928" t="s">
        <v>10834</v>
      </c>
      <c r="N2928" t="s">
        <v>10835</v>
      </c>
      <c r="O2928">
        <v>0.59972222222222227</v>
      </c>
      <c r="P2928">
        <v>1</v>
      </c>
      <c r="Q2928">
        <v>572</v>
      </c>
      <c r="R2928">
        <v>1</v>
      </c>
      <c r="S2928">
        <v>15</v>
      </c>
      <c r="T2928">
        <v>2</v>
      </c>
      <c r="U2928">
        <v>37</v>
      </c>
      <c r="V2928">
        <v>0</v>
      </c>
      <c r="W2928">
        <v>0</v>
      </c>
      <c r="X2928">
        <v>1.5625354</v>
      </c>
      <c r="Y2928">
        <v>136.70885999999999</v>
      </c>
      <c r="Z2928">
        <v>0.22636305000000001</v>
      </c>
      <c r="AA2928">
        <v>3.8709962</v>
      </c>
      <c r="AB2928">
        <v>9.0252110000000005</v>
      </c>
      <c r="AC2928">
        <v>19.898040000000002</v>
      </c>
      <c r="AD2928">
        <v>0</v>
      </c>
      <c r="AE2928">
        <v>0</v>
      </c>
      <c r="AF2928">
        <v>171.292</v>
      </c>
    </row>
    <row r="2929" spans="1:32" x14ac:dyDescent="0.3">
      <c r="A2929">
        <v>2799066</v>
      </c>
      <c r="B2929">
        <v>1</v>
      </c>
      <c r="C2929" t="s">
        <v>82</v>
      </c>
      <c r="D2929" t="s">
        <v>106</v>
      </c>
      <c r="E2929" t="s">
        <v>10836</v>
      </c>
      <c r="F2929" t="s">
        <v>10837</v>
      </c>
      <c r="G2929" t="s">
        <v>31552</v>
      </c>
      <c r="H2929" t="s">
        <v>145</v>
      </c>
      <c r="I2929" t="s">
        <v>78</v>
      </c>
      <c r="J2929" t="s">
        <v>135</v>
      </c>
      <c r="K2929" t="s">
        <v>22</v>
      </c>
      <c r="L2929" t="s">
        <v>136</v>
      </c>
      <c r="M2929" t="s">
        <v>10838</v>
      </c>
      <c r="N2929" t="s">
        <v>10839</v>
      </c>
      <c r="O2929">
        <v>0.21555555555555556</v>
      </c>
      <c r="P2929">
        <v>0</v>
      </c>
      <c r="Q2929">
        <v>652</v>
      </c>
      <c r="R2929">
        <v>0</v>
      </c>
      <c r="S2929">
        <v>0</v>
      </c>
      <c r="T2929">
        <v>0</v>
      </c>
      <c r="U2929">
        <v>166</v>
      </c>
      <c r="V2929">
        <v>0</v>
      </c>
      <c r="W2929">
        <v>0</v>
      </c>
      <c r="X2929">
        <v>0</v>
      </c>
      <c r="Y2929">
        <v>35.144930000000002</v>
      </c>
      <c r="Z2929">
        <v>0</v>
      </c>
      <c r="AA2929">
        <v>0</v>
      </c>
      <c r="AB2929">
        <v>0</v>
      </c>
      <c r="AC2929">
        <v>32.610793999999999</v>
      </c>
      <c r="AD2929">
        <v>0</v>
      </c>
      <c r="AE2929">
        <v>0</v>
      </c>
      <c r="AF2929">
        <v>67.75573</v>
      </c>
    </row>
    <row r="2930" spans="1:32" x14ac:dyDescent="0.3">
      <c r="A2930">
        <v>2799057</v>
      </c>
      <c r="B2930">
        <v>1</v>
      </c>
      <c r="C2930" t="s">
        <v>82</v>
      </c>
      <c r="D2930" t="s">
        <v>112</v>
      </c>
      <c r="E2930" t="s">
        <v>10840</v>
      </c>
      <c r="F2930" t="s">
        <v>10841</v>
      </c>
      <c r="G2930" t="s">
        <v>31551</v>
      </c>
      <c r="H2930" t="s">
        <v>134</v>
      </c>
      <c r="I2930" t="s">
        <v>79</v>
      </c>
      <c r="J2930" t="s">
        <v>135</v>
      </c>
      <c r="K2930" t="s">
        <v>22</v>
      </c>
      <c r="L2930" t="s">
        <v>136</v>
      </c>
      <c r="M2930" t="s">
        <v>10842</v>
      </c>
      <c r="N2930" t="s">
        <v>10843</v>
      </c>
      <c r="O2930">
        <v>2.5305555555555554</v>
      </c>
      <c r="P2930">
        <v>0</v>
      </c>
      <c r="Q2930">
        <v>335</v>
      </c>
      <c r="R2930">
        <v>0</v>
      </c>
      <c r="S2930">
        <v>0</v>
      </c>
      <c r="T2930">
        <v>0</v>
      </c>
      <c r="U2930">
        <v>43</v>
      </c>
      <c r="V2930">
        <v>0</v>
      </c>
      <c r="W2930">
        <v>1</v>
      </c>
      <c r="X2930">
        <v>0</v>
      </c>
      <c r="Y2930">
        <v>249.06636</v>
      </c>
      <c r="Z2930">
        <v>0</v>
      </c>
      <c r="AA2930">
        <v>0</v>
      </c>
      <c r="AB2930">
        <v>0</v>
      </c>
      <c r="AC2930">
        <v>165.97716</v>
      </c>
      <c r="AD2930">
        <v>0</v>
      </c>
      <c r="AE2930">
        <v>48.859107999999999</v>
      </c>
      <c r="AF2930">
        <v>463.90262000000001</v>
      </c>
    </row>
    <row r="2931" spans="1:32" x14ac:dyDescent="0.3">
      <c r="A2931">
        <v>2799072</v>
      </c>
      <c r="B2931">
        <v>1</v>
      </c>
      <c r="C2931" t="s">
        <v>83</v>
      </c>
      <c r="D2931" t="s">
        <v>119</v>
      </c>
      <c r="E2931" t="s">
        <v>10844</v>
      </c>
      <c r="F2931" t="s">
        <v>10845</v>
      </c>
      <c r="G2931" t="s">
        <v>31545</v>
      </c>
      <c r="H2931" t="s">
        <v>134</v>
      </c>
      <c r="I2931" t="s">
        <v>79</v>
      </c>
      <c r="J2931" t="s">
        <v>135</v>
      </c>
      <c r="K2931" t="s">
        <v>22</v>
      </c>
      <c r="L2931" t="s">
        <v>136</v>
      </c>
      <c r="M2931" t="s">
        <v>10846</v>
      </c>
      <c r="N2931" t="s">
        <v>10847</v>
      </c>
      <c r="O2931">
        <v>0.14055555555555554</v>
      </c>
      <c r="P2931">
        <v>11</v>
      </c>
      <c r="Q2931">
        <v>3403</v>
      </c>
      <c r="R2931">
        <v>10</v>
      </c>
      <c r="S2931">
        <v>244</v>
      </c>
      <c r="T2931">
        <v>6</v>
      </c>
      <c r="U2931">
        <v>231</v>
      </c>
      <c r="V2931">
        <v>0</v>
      </c>
      <c r="W2931">
        <v>0</v>
      </c>
      <c r="X2931">
        <v>6.4679890000000002</v>
      </c>
      <c r="Y2931">
        <v>38.368366000000002</v>
      </c>
      <c r="Z2931">
        <v>1.1100810999999999</v>
      </c>
      <c r="AA2931">
        <v>4.0857744</v>
      </c>
      <c r="AB2931">
        <v>1.3921790000000001</v>
      </c>
      <c r="AC2931">
        <v>8.7967049999999993</v>
      </c>
      <c r="AD2931">
        <v>0</v>
      </c>
      <c r="AE2931">
        <v>0</v>
      </c>
      <c r="AF2931">
        <v>60.221091999999999</v>
      </c>
    </row>
    <row r="2932" spans="1:32" x14ac:dyDescent="0.3">
      <c r="A2932">
        <v>2798910</v>
      </c>
      <c r="B2932">
        <v>1</v>
      </c>
      <c r="C2932" t="s">
        <v>82</v>
      </c>
      <c r="D2932" t="s">
        <v>93</v>
      </c>
      <c r="E2932" t="s">
        <v>6276</v>
      </c>
      <c r="F2932" t="s">
        <v>6277</v>
      </c>
      <c r="G2932" t="s">
        <v>31548</v>
      </c>
      <c r="H2932" t="s">
        <v>893</v>
      </c>
      <c r="I2932" t="s">
        <v>78</v>
      </c>
      <c r="J2932" t="s">
        <v>135</v>
      </c>
      <c r="K2932" t="s">
        <v>22</v>
      </c>
      <c r="L2932" t="s">
        <v>136</v>
      </c>
      <c r="M2932" t="s">
        <v>10848</v>
      </c>
      <c r="N2932" t="s">
        <v>10849</v>
      </c>
      <c r="O2932">
        <v>4.7063888888888892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1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99.545699999999997</v>
      </c>
      <c r="AF2932">
        <v>99.545699999999997</v>
      </c>
    </row>
    <row r="2933" spans="1:32" x14ac:dyDescent="0.3">
      <c r="A2933">
        <v>2798921</v>
      </c>
      <c r="B2933">
        <v>1</v>
      </c>
      <c r="C2933" t="s">
        <v>82</v>
      </c>
      <c r="D2933" t="s">
        <v>94</v>
      </c>
      <c r="E2933" t="s">
        <v>10850</v>
      </c>
      <c r="F2933" t="s">
        <v>10851</v>
      </c>
      <c r="G2933" t="s">
        <v>31550</v>
      </c>
      <c r="H2933" t="s">
        <v>311</v>
      </c>
      <c r="I2933" t="s">
        <v>78</v>
      </c>
      <c r="J2933" t="s">
        <v>135</v>
      </c>
      <c r="K2933" t="s">
        <v>22</v>
      </c>
      <c r="L2933" t="s">
        <v>136</v>
      </c>
      <c r="M2933" t="s">
        <v>10852</v>
      </c>
      <c r="N2933" t="s">
        <v>10853</v>
      </c>
      <c r="O2933">
        <v>0.68638888888888894</v>
      </c>
      <c r="P2933">
        <v>0</v>
      </c>
      <c r="Q2933">
        <v>122</v>
      </c>
      <c r="R2933">
        <v>0</v>
      </c>
      <c r="S2933">
        <v>0</v>
      </c>
      <c r="T2933">
        <v>0</v>
      </c>
      <c r="U2933">
        <v>5</v>
      </c>
      <c r="V2933">
        <v>0</v>
      </c>
      <c r="W2933">
        <v>0</v>
      </c>
      <c r="X2933">
        <v>0</v>
      </c>
      <c r="Y2933">
        <v>28.221793999999999</v>
      </c>
      <c r="Z2933">
        <v>0</v>
      </c>
      <c r="AA2933">
        <v>0</v>
      </c>
      <c r="AB2933">
        <v>0</v>
      </c>
      <c r="AC2933">
        <v>4.596622</v>
      </c>
      <c r="AD2933">
        <v>0</v>
      </c>
      <c r="AE2933">
        <v>0</v>
      </c>
      <c r="AF2933">
        <v>32.818416999999997</v>
      </c>
    </row>
    <row r="2934" spans="1:32" x14ac:dyDescent="0.3">
      <c r="A2934">
        <v>2798842</v>
      </c>
      <c r="B2934">
        <v>1</v>
      </c>
      <c r="C2934" t="s">
        <v>82</v>
      </c>
      <c r="D2934" t="s">
        <v>100</v>
      </c>
      <c r="E2934" t="s">
        <v>10854</v>
      </c>
      <c r="F2934" t="s">
        <v>10855</v>
      </c>
      <c r="G2934" t="s">
        <v>31546</v>
      </c>
      <c r="H2934" t="s">
        <v>223</v>
      </c>
      <c r="I2934" t="s">
        <v>78</v>
      </c>
      <c r="J2934" t="s">
        <v>135</v>
      </c>
      <c r="K2934" t="s">
        <v>22</v>
      </c>
      <c r="L2934" t="s">
        <v>136</v>
      </c>
      <c r="M2934" t="s">
        <v>10856</v>
      </c>
      <c r="N2934" t="s">
        <v>10857</v>
      </c>
      <c r="O2934">
        <v>2.3050000000000002</v>
      </c>
      <c r="P2934">
        <v>0</v>
      </c>
      <c r="Q2934">
        <v>121</v>
      </c>
      <c r="R2934">
        <v>0</v>
      </c>
      <c r="S2934">
        <v>0</v>
      </c>
      <c r="T2934">
        <v>0</v>
      </c>
      <c r="U2934">
        <v>12</v>
      </c>
      <c r="V2934">
        <v>0</v>
      </c>
      <c r="W2934">
        <v>0</v>
      </c>
      <c r="X2934">
        <v>0</v>
      </c>
      <c r="Y2934">
        <v>72.905069999999995</v>
      </c>
      <c r="Z2934">
        <v>0</v>
      </c>
      <c r="AA2934">
        <v>0</v>
      </c>
      <c r="AB2934">
        <v>0</v>
      </c>
      <c r="AC2934">
        <v>57.466880000000003</v>
      </c>
      <c r="AD2934">
        <v>0</v>
      </c>
      <c r="AE2934">
        <v>0</v>
      </c>
      <c r="AF2934">
        <v>130.37195</v>
      </c>
    </row>
    <row r="2935" spans="1:32" x14ac:dyDescent="0.3">
      <c r="A2935">
        <v>2798675</v>
      </c>
      <c r="B2935">
        <v>1</v>
      </c>
      <c r="C2935" t="s">
        <v>83</v>
      </c>
      <c r="D2935" t="s">
        <v>130</v>
      </c>
      <c r="E2935" t="s">
        <v>10858</v>
      </c>
      <c r="F2935" t="s">
        <v>10859</v>
      </c>
      <c r="G2935" t="s">
        <v>31551</v>
      </c>
      <c r="H2935" t="s">
        <v>3730</v>
      </c>
      <c r="I2935" t="s">
        <v>79</v>
      </c>
      <c r="J2935" t="s">
        <v>135</v>
      </c>
      <c r="K2935" t="s">
        <v>22</v>
      </c>
      <c r="L2935" t="s">
        <v>186</v>
      </c>
      <c r="M2935" t="s">
        <v>10860</v>
      </c>
      <c r="N2935" t="s">
        <v>10861</v>
      </c>
      <c r="O2935">
        <v>8.3133333333333326</v>
      </c>
      <c r="P2935">
        <v>0</v>
      </c>
      <c r="Q2935">
        <v>87</v>
      </c>
      <c r="R2935">
        <v>1</v>
      </c>
      <c r="S2935">
        <v>37</v>
      </c>
      <c r="T2935">
        <v>3</v>
      </c>
      <c r="U2935">
        <v>14</v>
      </c>
      <c r="V2935">
        <v>1</v>
      </c>
      <c r="W2935">
        <v>0</v>
      </c>
      <c r="X2935">
        <v>0</v>
      </c>
      <c r="Y2935">
        <v>160.89187999999999</v>
      </c>
      <c r="Z2935">
        <v>118.90625</v>
      </c>
      <c r="AA2935">
        <v>118.703186</v>
      </c>
      <c r="AB2935">
        <v>54.013226000000003</v>
      </c>
      <c r="AC2935">
        <v>56.636749999999999</v>
      </c>
      <c r="AD2935">
        <v>134.36455000000001</v>
      </c>
      <c r="AE2935">
        <v>0</v>
      </c>
      <c r="AF2935">
        <v>643.51586999999995</v>
      </c>
    </row>
    <row r="2936" spans="1:32" x14ac:dyDescent="0.3">
      <c r="A2936">
        <v>2798173</v>
      </c>
      <c r="B2936">
        <v>1</v>
      </c>
      <c r="C2936" t="s">
        <v>83</v>
      </c>
      <c r="D2936" t="s">
        <v>115</v>
      </c>
      <c r="E2936" t="s">
        <v>10862</v>
      </c>
      <c r="F2936" t="s">
        <v>10863</v>
      </c>
      <c r="G2936" t="s">
        <v>31545</v>
      </c>
      <c r="H2936" t="s">
        <v>134</v>
      </c>
      <c r="I2936" t="s">
        <v>79</v>
      </c>
      <c r="J2936" t="s">
        <v>135</v>
      </c>
      <c r="K2936" t="s">
        <v>22</v>
      </c>
      <c r="L2936" t="s">
        <v>136</v>
      </c>
      <c r="M2936" t="s">
        <v>10864</v>
      </c>
      <c r="N2936" t="s">
        <v>10865</v>
      </c>
      <c r="O2936">
        <v>0.68833333333333335</v>
      </c>
      <c r="P2936">
        <v>3</v>
      </c>
      <c r="Q2936">
        <v>0</v>
      </c>
      <c r="R2936">
        <v>29</v>
      </c>
      <c r="S2936">
        <v>11</v>
      </c>
      <c r="T2936">
        <v>6</v>
      </c>
      <c r="U2936">
        <v>1</v>
      </c>
      <c r="V2936">
        <v>2</v>
      </c>
      <c r="W2936">
        <v>0</v>
      </c>
      <c r="X2936">
        <v>3.1690263999999999</v>
      </c>
      <c r="Y2936">
        <v>0</v>
      </c>
      <c r="Z2936">
        <v>24.085379</v>
      </c>
      <c r="AA2936">
        <v>1.5387166000000001</v>
      </c>
      <c r="AB2936">
        <v>22.410966999999999</v>
      </c>
      <c r="AC2936">
        <v>0</v>
      </c>
      <c r="AD2936">
        <v>138.82127</v>
      </c>
      <c r="AE2936">
        <v>0</v>
      </c>
      <c r="AF2936">
        <v>190.02536000000001</v>
      </c>
    </row>
    <row r="2937" spans="1:32" x14ac:dyDescent="0.3">
      <c r="A2937">
        <v>2798158</v>
      </c>
      <c r="B2937">
        <v>1</v>
      </c>
      <c r="C2937" t="s">
        <v>83</v>
      </c>
      <c r="D2937" t="s">
        <v>119</v>
      </c>
      <c r="E2937" t="s">
        <v>10866</v>
      </c>
      <c r="F2937" t="s">
        <v>10867</v>
      </c>
      <c r="G2937" t="s">
        <v>31549</v>
      </c>
      <c r="H2937" t="s">
        <v>648</v>
      </c>
      <c r="I2937" t="s">
        <v>79</v>
      </c>
      <c r="J2937" t="s">
        <v>135</v>
      </c>
      <c r="K2937" t="s">
        <v>22</v>
      </c>
      <c r="L2937" t="s">
        <v>186</v>
      </c>
      <c r="M2937" t="s">
        <v>10868</v>
      </c>
      <c r="N2937" t="s">
        <v>10869</v>
      </c>
      <c r="O2937">
        <v>0.86388888888888893</v>
      </c>
      <c r="P2937">
        <v>3</v>
      </c>
      <c r="Q2937">
        <v>485</v>
      </c>
      <c r="R2937">
        <v>1</v>
      </c>
      <c r="S2937">
        <v>49</v>
      </c>
      <c r="T2937">
        <v>5</v>
      </c>
      <c r="U2937">
        <v>40</v>
      </c>
      <c r="V2937">
        <v>0</v>
      </c>
      <c r="W2937">
        <v>0</v>
      </c>
      <c r="X2937">
        <v>11.774592999999999</v>
      </c>
      <c r="Y2937">
        <v>39.406692999999997</v>
      </c>
      <c r="Z2937">
        <v>0.4434476</v>
      </c>
      <c r="AA2937">
        <v>6.0297929999999997</v>
      </c>
      <c r="AB2937">
        <v>16.201785999999998</v>
      </c>
      <c r="AC2937">
        <v>25.554613</v>
      </c>
      <c r="AD2937">
        <v>0</v>
      </c>
      <c r="AE2937">
        <v>0</v>
      </c>
      <c r="AF2937">
        <v>99.410929999999993</v>
      </c>
    </row>
    <row r="2938" spans="1:32" x14ac:dyDescent="0.3">
      <c r="A2938">
        <v>2798167</v>
      </c>
      <c r="B2938">
        <v>1</v>
      </c>
      <c r="C2938" t="s">
        <v>82</v>
      </c>
      <c r="D2938" t="s">
        <v>104</v>
      </c>
      <c r="E2938" t="s">
        <v>10870</v>
      </c>
      <c r="F2938" t="s">
        <v>10871</v>
      </c>
      <c r="G2938" t="s">
        <v>31552</v>
      </c>
      <c r="H2938" t="s">
        <v>1432</v>
      </c>
      <c r="I2938" t="s">
        <v>78</v>
      </c>
      <c r="J2938" t="s">
        <v>135</v>
      </c>
      <c r="K2938" t="s">
        <v>22</v>
      </c>
      <c r="L2938" t="s">
        <v>136</v>
      </c>
      <c r="M2938" t="s">
        <v>10872</v>
      </c>
      <c r="N2938" t="s">
        <v>10873</v>
      </c>
      <c r="O2938">
        <v>1.9888888888888889</v>
      </c>
      <c r="P2938">
        <v>0</v>
      </c>
      <c r="Q2938">
        <v>608</v>
      </c>
      <c r="R2938">
        <v>0</v>
      </c>
      <c r="S2938">
        <v>0</v>
      </c>
      <c r="T2938">
        <v>0</v>
      </c>
      <c r="U2938">
        <v>22</v>
      </c>
      <c r="V2938">
        <v>0</v>
      </c>
      <c r="W2938">
        <v>0</v>
      </c>
      <c r="X2938">
        <v>0</v>
      </c>
      <c r="Y2938">
        <v>429.05477999999999</v>
      </c>
      <c r="Z2938">
        <v>0</v>
      </c>
      <c r="AA2938">
        <v>0</v>
      </c>
      <c r="AB2938">
        <v>0</v>
      </c>
      <c r="AC2938">
        <v>9.3564109999999996</v>
      </c>
      <c r="AD2938">
        <v>0</v>
      </c>
      <c r="AE2938">
        <v>0</v>
      </c>
      <c r="AF2938">
        <v>438.41120000000001</v>
      </c>
    </row>
    <row r="2939" spans="1:32" x14ac:dyDescent="0.3">
      <c r="A2939">
        <v>2798170</v>
      </c>
      <c r="B2939">
        <v>1</v>
      </c>
      <c r="C2939" t="s">
        <v>83</v>
      </c>
      <c r="D2939" t="s">
        <v>115</v>
      </c>
      <c r="E2939" t="s">
        <v>10874</v>
      </c>
      <c r="F2939" t="s">
        <v>10875</v>
      </c>
      <c r="G2939" t="s">
        <v>31551</v>
      </c>
      <c r="H2939" t="s">
        <v>134</v>
      </c>
      <c r="I2939" t="s">
        <v>79</v>
      </c>
      <c r="J2939" t="s">
        <v>135</v>
      </c>
      <c r="K2939" t="s">
        <v>22</v>
      </c>
      <c r="L2939" t="s">
        <v>136</v>
      </c>
      <c r="M2939" t="s">
        <v>10876</v>
      </c>
      <c r="N2939" t="s">
        <v>10877</v>
      </c>
      <c r="O2939">
        <v>0.72083333333333333</v>
      </c>
      <c r="P2939">
        <v>0</v>
      </c>
      <c r="Q2939">
        <v>3782</v>
      </c>
      <c r="R2939">
        <v>0</v>
      </c>
      <c r="S2939">
        <v>104</v>
      </c>
      <c r="T2939">
        <v>2</v>
      </c>
      <c r="U2939">
        <v>595</v>
      </c>
      <c r="V2939">
        <v>2</v>
      </c>
      <c r="W2939">
        <v>3</v>
      </c>
      <c r="X2939">
        <v>0</v>
      </c>
      <c r="Y2939">
        <v>573.07780000000002</v>
      </c>
      <c r="Z2939">
        <v>0</v>
      </c>
      <c r="AA2939">
        <v>12.184205</v>
      </c>
      <c r="AB2939">
        <v>16.534358999999998</v>
      </c>
      <c r="AC2939">
        <v>357.51134999999999</v>
      </c>
      <c r="AD2939">
        <v>222.102</v>
      </c>
      <c r="AE2939">
        <v>84.427940000000007</v>
      </c>
      <c r="AF2939">
        <v>1265.8376000000001</v>
      </c>
    </row>
    <row r="2940" spans="1:32" x14ac:dyDescent="0.3">
      <c r="A2940">
        <v>2789553</v>
      </c>
      <c r="B2940">
        <v>1</v>
      </c>
      <c r="C2940" t="s">
        <v>83</v>
      </c>
      <c r="D2940" t="s">
        <v>115</v>
      </c>
      <c r="E2940" t="s">
        <v>2591</v>
      </c>
      <c r="F2940" t="s">
        <v>2592</v>
      </c>
      <c r="G2940" t="s">
        <v>31545</v>
      </c>
      <c r="H2940" t="s">
        <v>134</v>
      </c>
      <c r="I2940" t="s">
        <v>79</v>
      </c>
      <c r="J2940" t="s">
        <v>248</v>
      </c>
      <c r="K2940" t="s">
        <v>22</v>
      </c>
      <c r="L2940" t="s">
        <v>136</v>
      </c>
      <c r="M2940" t="s">
        <v>10878</v>
      </c>
      <c r="N2940" t="s">
        <v>10879</v>
      </c>
      <c r="O2940">
        <v>5.5555555555555558E-3</v>
      </c>
      <c r="P2940">
        <v>3</v>
      </c>
      <c r="Q2940">
        <v>0</v>
      </c>
      <c r="R2940">
        <v>29</v>
      </c>
      <c r="S2940">
        <v>11</v>
      </c>
      <c r="T2940">
        <v>6</v>
      </c>
      <c r="U2940">
        <v>1</v>
      </c>
      <c r="V2940">
        <v>2</v>
      </c>
      <c r="W2940">
        <v>0</v>
      </c>
      <c r="X2940">
        <v>2.598719E-2</v>
      </c>
      <c r="Y2940">
        <v>0</v>
      </c>
      <c r="Z2940">
        <v>0.19718533999999999</v>
      </c>
      <c r="AA2940">
        <v>1.2897102000000001E-2</v>
      </c>
      <c r="AB2940">
        <v>0.18411891</v>
      </c>
      <c r="AC2940">
        <v>0</v>
      </c>
      <c r="AD2940">
        <v>1.1600201999999999</v>
      </c>
      <c r="AE2940">
        <v>0</v>
      </c>
      <c r="AF2940">
        <v>1.5802088000000001</v>
      </c>
    </row>
    <row r="2941" spans="1:32" x14ac:dyDescent="0.3">
      <c r="A2941">
        <v>2789542</v>
      </c>
      <c r="B2941">
        <v>1</v>
      </c>
      <c r="C2941" t="s">
        <v>82</v>
      </c>
      <c r="D2941" t="s">
        <v>91</v>
      </c>
      <c r="E2941" t="s">
        <v>3578</v>
      </c>
      <c r="F2941" t="s">
        <v>3579</v>
      </c>
      <c r="G2941" t="s">
        <v>31552</v>
      </c>
      <c r="H2941" t="s">
        <v>665</v>
      </c>
      <c r="I2941" t="s">
        <v>78</v>
      </c>
      <c r="J2941" t="s">
        <v>135</v>
      </c>
      <c r="K2941" t="s">
        <v>22</v>
      </c>
      <c r="L2941" t="s">
        <v>136</v>
      </c>
      <c r="M2941" t="s">
        <v>10880</v>
      </c>
      <c r="N2941" t="s">
        <v>10881</v>
      </c>
      <c r="O2941">
        <v>3.8624999999999998</v>
      </c>
      <c r="P2941">
        <v>0</v>
      </c>
      <c r="Q2941">
        <v>13</v>
      </c>
      <c r="R2941">
        <v>0</v>
      </c>
      <c r="S2941">
        <v>0</v>
      </c>
      <c r="T2941">
        <v>0</v>
      </c>
      <c r="U2941">
        <v>53</v>
      </c>
      <c r="V2941">
        <v>0</v>
      </c>
      <c r="W2941">
        <v>3</v>
      </c>
      <c r="X2941">
        <v>0</v>
      </c>
      <c r="Y2941">
        <v>44.541626000000001</v>
      </c>
      <c r="Z2941">
        <v>0</v>
      </c>
      <c r="AA2941">
        <v>0</v>
      </c>
      <c r="AB2941">
        <v>0</v>
      </c>
      <c r="AC2941">
        <v>415.27667000000002</v>
      </c>
      <c r="AD2941">
        <v>0</v>
      </c>
      <c r="AE2941">
        <v>805.77390000000003</v>
      </c>
      <c r="AF2941">
        <v>1265.5923</v>
      </c>
    </row>
    <row r="2942" spans="1:32" x14ac:dyDescent="0.3">
      <c r="A2942">
        <v>2789554</v>
      </c>
      <c r="B2942">
        <v>1</v>
      </c>
      <c r="C2942" t="s">
        <v>82</v>
      </c>
      <c r="D2942" t="s">
        <v>106</v>
      </c>
      <c r="E2942" t="s">
        <v>1895</v>
      </c>
      <c r="F2942" t="s">
        <v>1896</v>
      </c>
      <c r="G2942" t="s">
        <v>31552</v>
      </c>
      <c r="H2942" t="s">
        <v>665</v>
      </c>
      <c r="I2942" t="s">
        <v>78</v>
      </c>
      <c r="J2942" t="s">
        <v>135</v>
      </c>
      <c r="K2942" t="s">
        <v>22</v>
      </c>
      <c r="L2942" t="s">
        <v>136</v>
      </c>
      <c r="M2942" t="s">
        <v>10878</v>
      </c>
      <c r="N2942" t="s">
        <v>10882</v>
      </c>
      <c r="O2942">
        <v>3.1908333333333334</v>
      </c>
      <c r="P2942">
        <v>0</v>
      </c>
      <c r="Q2942">
        <v>207</v>
      </c>
      <c r="R2942">
        <v>0</v>
      </c>
      <c r="S2942">
        <v>12</v>
      </c>
      <c r="T2942">
        <v>0</v>
      </c>
      <c r="U2942">
        <v>7</v>
      </c>
      <c r="V2942">
        <v>0</v>
      </c>
      <c r="W2942">
        <v>0</v>
      </c>
      <c r="X2942">
        <v>0</v>
      </c>
      <c r="Y2942">
        <v>154.30617000000001</v>
      </c>
      <c r="Z2942">
        <v>0</v>
      </c>
      <c r="AA2942">
        <v>1.9919692</v>
      </c>
      <c r="AB2942">
        <v>0</v>
      </c>
      <c r="AC2942">
        <v>11.047307</v>
      </c>
      <c r="AD2942">
        <v>0</v>
      </c>
      <c r="AE2942">
        <v>0</v>
      </c>
      <c r="AF2942">
        <v>167.34544</v>
      </c>
    </row>
    <row r="2943" spans="1:32" x14ac:dyDescent="0.3">
      <c r="A2943">
        <v>2789363</v>
      </c>
      <c r="B2943">
        <v>1</v>
      </c>
      <c r="C2943" t="s">
        <v>82</v>
      </c>
      <c r="D2943" t="s">
        <v>97</v>
      </c>
      <c r="E2943" t="s">
        <v>10883</v>
      </c>
      <c r="F2943" t="s">
        <v>10884</v>
      </c>
      <c r="G2943" t="s">
        <v>31548</v>
      </c>
      <c r="H2943" t="s">
        <v>893</v>
      </c>
      <c r="I2943" t="s">
        <v>78</v>
      </c>
      <c r="J2943" t="s">
        <v>135</v>
      </c>
      <c r="K2943" t="s">
        <v>22</v>
      </c>
      <c r="L2943" t="s">
        <v>136</v>
      </c>
      <c r="M2943" t="s">
        <v>10885</v>
      </c>
      <c r="N2943" t="s">
        <v>10886</v>
      </c>
      <c r="O2943">
        <v>4.8902777777777775</v>
      </c>
      <c r="P2943">
        <v>0</v>
      </c>
      <c r="Q2943">
        <v>1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0.80035920000000005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0.80035920000000005</v>
      </c>
    </row>
    <row r="2944" spans="1:32" x14ac:dyDescent="0.3">
      <c r="A2944">
        <v>2789151</v>
      </c>
      <c r="B2944">
        <v>1</v>
      </c>
      <c r="C2944" t="s">
        <v>82</v>
      </c>
      <c r="D2944" t="s">
        <v>88</v>
      </c>
      <c r="E2944" t="s">
        <v>10887</v>
      </c>
      <c r="F2944" t="s">
        <v>10888</v>
      </c>
      <c r="G2944" t="s">
        <v>31546</v>
      </c>
      <c r="H2944" t="s">
        <v>1432</v>
      </c>
      <c r="I2944" t="s">
        <v>78</v>
      </c>
      <c r="J2944" t="s">
        <v>135</v>
      </c>
      <c r="K2944" t="s">
        <v>22</v>
      </c>
      <c r="L2944" t="s">
        <v>136</v>
      </c>
      <c r="M2944" t="s">
        <v>10889</v>
      </c>
      <c r="N2944" t="s">
        <v>10890</v>
      </c>
      <c r="O2944">
        <v>3.9369444444444444</v>
      </c>
      <c r="P2944">
        <v>0</v>
      </c>
      <c r="Q2944">
        <v>112</v>
      </c>
      <c r="R2944">
        <v>0</v>
      </c>
      <c r="S2944">
        <v>0</v>
      </c>
      <c r="T2944">
        <v>0</v>
      </c>
      <c r="U2944">
        <v>20</v>
      </c>
      <c r="V2944">
        <v>0</v>
      </c>
      <c r="W2944">
        <v>0</v>
      </c>
      <c r="X2944">
        <v>0</v>
      </c>
      <c r="Y2944">
        <v>71.717179999999999</v>
      </c>
      <c r="Z2944">
        <v>0</v>
      </c>
      <c r="AA2944">
        <v>0</v>
      </c>
      <c r="AB2944">
        <v>0</v>
      </c>
      <c r="AC2944">
        <v>34.117103999999998</v>
      </c>
      <c r="AD2944">
        <v>0</v>
      </c>
      <c r="AE2944">
        <v>0</v>
      </c>
      <c r="AF2944">
        <v>105.83428000000001</v>
      </c>
    </row>
    <row r="2945" spans="1:32" x14ac:dyDescent="0.3">
      <c r="A2945">
        <v>2789150</v>
      </c>
      <c r="B2945">
        <v>1</v>
      </c>
      <c r="C2945" t="s">
        <v>83</v>
      </c>
      <c r="D2945" t="s">
        <v>129</v>
      </c>
      <c r="E2945" t="s">
        <v>10891</v>
      </c>
      <c r="F2945" t="s">
        <v>10892</v>
      </c>
      <c r="G2945" t="s">
        <v>31551</v>
      </c>
      <c r="H2945" t="s">
        <v>134</v>
      </c>
      <c r="I2945" t="s">
        <v>79</v>
      </c>
      <c r="J2945" t="s">
        <v>135</v>
      </c>
      <c r="K2945" t="s">
        <v>22</v>
      </c>
      <c r="L2945" t="s">
        <v>136</v>
      </c>
      <c r="M2945" t="s">
        <v>10893</v>
      </c>
      <c r="N2945" t="s">
        <v>10894</v>
      </c>
      <c r="O2945">
        <v>0.53333333333333333</v>
      </c>
      <c r="P2945">
        <v>2</v>
      </c>
      <c r="Q2945">
        <v>381</v>
      </c>
      <c r="R2945">
        <v>8</v>
      </c>
      <c r="S2945">
        <v>14</v>
      </c>
      <c r="T2945">
        <v>5</v>
      </c>
      <c r="U2945">
        <v>18</v>
      </c>
      <c r="V2945">
        <v>1</v>
      </c>
      <c r="W2945">
        <v>0</v>
      </c>
      <c r="X2945">
        <v>0.11150155</v>
      </c>
      <c r="Y2945">
        <v>32.622073999999998</v>
      </c>
      <c r="Z2945">
        <v>19.28593</v>
      </c>
      <c r="AA2945">
        <v>1.5971751999999999</v>
      </c>
      <c r="AB2945">
        <v>20.325409000000001</v>
      </c>
      <c r="AC2945">
        <v>3.2692885</v>
      </c>
      <c r="AD2945">
        <v>5.7073144999999998</v>
      </c>
      <c r="AE2945">
        <v>0</v>
      </c>
      <c r="AF2945">
        <v>82.918689999999998</v>
      </c>
    </row>
    <row r="2946" spans="1:32" x14ac:dyDescent="0.3">
      <c r="A2946">
        <v>2789115</v>
      </c>
      <c r="B2946">
        <v>1</v>
      </c>
      <c r="C2946" t="s">
        <v>83</v>
      </c>
      <c r="D2946" t="s">
        <v>128</v>
      </c>
      <c r="E2946" t="s">
        <v>10895</v>
      </c>
      <c r="F2946" t="s">
        <v>10896</v>
      </c>
      <c r="G2946" t="s">
        <v>31552</v>
      </c>
      <c r="H2946" t="s">
        <v>665</v>
      </c>
      <c r="I2946" t="s">
        <v>78</v>
      </c>
      <c r="J2946" t="s">
        <v>135</v>
      </c>
      <c r="K2946" t="s">
        <v>22</v>
      </c>
      <c r="L2946" t="s">
        <v>136</v>
      </c>
      <c r="M2946" t="s">
        <v>10897</v>
      </c>
      <c r="N2946" t="s">
        <v>10898</v>
      </c>
      <c r="O2946">
        <v>9.0622222222222231</v>
      </c>
      <c r="P2946">
        <v>0</v>
      </c>
      <c r="Q2946">
        <v>9</v>
      </c>
      <c r="R2946">
        <v>0</v>
      </c>
      <c r="S2946">
        <v>5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5.6876081999999997</v>
      </c>
      <c r="Z2946">
        <v>0</v>
      </c>
      <c r="AA2946">
        <v>5.6195979999999999</v>
      </c>
      <c r="AB2946">
        <v>0</v>
      </c>
      <c r="AC2946">
        <v>0</v>
      </c>
      <c r="AD2946">
        <v>0</v>
      </c>
      <c r="AE2946">
        <v>0</v>
      </c>
      <c r="AF2946">
        <v>11.307206000000001</v>
      </c>
    </row>
    <row r="2947" spans="1:32" x14ac:dyDescent="0.3">
      <c r="A2947">
        <v>2788894</v>
      </c>
      <c r="B2947">
        <v>1</v>
      </c>
      <c r="C2947" t="s">
        <v>82</v>
      </c>
      <c r="D2947" t="s">
        <v>90</v>
      </c>
      <c r="E2947" t="s">
        <v>10899</v>
      </c>
      <c r="F2947" t="s">
        <v>10900</v>
      </c>
      <c r="G2947" t="s">
        <v>31548</v>
      </c>
      <c r="H2947" t="s">
        <v>893</v>
      </c>
      <c r="I2947" t="s">
        <v>78</v>
      </c>
      <c r="J2947" t="s">
        <v>135</v>
      </c>
      <c r="K2947" t="s">
        <v>22</v>
      </c>
      <c r="L2947" t="s">
        <v>136</v>
      </c>
      <c r="M2947" t="s">
        <v>10901</v>
      </c>
      <c r="N2947" t="s">
        <v>10902</v>
      </c>
      <c r="O2947">
        <v>1.0758333333333334</v>
      </c>
      <c r="P2947">
        <v>0</v>
      </c>
      <c r="Q2947">
        <v>5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2.3132060000000001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2.3132060000000001</v>
      </c>
    </row>
    <row r="2948" spans="1:32" x14ac:dyDescent="0.3">
      <c r="A2948">
        <v>2788368</v>
      </c>
      <c r="B2948">
        <v>1</v>
      </c>
      <c r="C2948" t="s">
        <v>83</v>
      </c>
      <c r="D2948" t="s">
        <v>127</v>
      </c>
      <c r="E2948" t="s">
        <v>10903</v>
      </c>
      <c r="F2948" t="s">
        <v>10904</v>
      </c>
      <c r="G2948" t="s">
        <v>31548</v>
      </c>
      <c r="H2948" t="s">
        <v>893</v>
      </c>
      <c r="I2948" t="s">
        <v>78</v>
      </c>
      <c r="J2948" t="s">
        <v>135</v>
      </c>
      <c r="K2948" t="s">
        <v>22</v>
      </c>
      <c r="L2948" t="s">
        <v>136</v>
      </c>
      <c r="M2948" t="s">
        <v>10905</v>
      </c>
      <c r="N2948" t="s">
        <v>10906</v>
      </c>
      <c r="O2948">
        <v>1.6805555555555556</v>
      </c>
      <c r="P2948">
        <v>0</v>
      </c>
      <c r="Q2948">
        <v>10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4.7162259999999998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4.7162259999999998</v>
      </c>
    </row>
    <row r="2949" spans="1:32" x14ac:dyDescent="0.3">
      <c r="A2949">
        <v>2788219</v>
      </c>
      <c r="B2949">
        <v>1</v>
      </c>
      <c r="C2949" t="s">
        <v>83</v>
      </c>
      <c r="D2949" t="s">
        <v>130</v>
      </c>
      <c r="E2949" t="s">
        <v>10907</v>
      </c>
      <c r="F2949" t="s">
        <v>10908</v>
      </c>
      <c r="G2949" t="s">
        <v>31546</v>
      </c>
      <c r="H2949" t="s">
        <v>2242</v>
      </c>
      <c r="I2949" t="s">
        <v>78</v>
      </c>
      <c r="J2949" t="s">
        <v>135</v>
      </c>
      <c r="K2949" t="s">
        <v>22</v>
      </c>
      <c r="L2949" t="s">
        <v>136</v>
      </c>
      <c r="M2949" t="s">
        <v>10909</v>
      </c>
      <c r="N2949" t="s">
        <v>10910</v>
      </c>
      <c r="O2949">
        <v>3.766111111111111</v>
      </c>
      <c r="P2949">
        <v>0</v>
      </c>
      <c r="Q2949">
        <v>49</v>
      </c>
      <c r="R2949">
        <v>0</v>
      </c>
      <c r="S2949">
        <v>0</v>
      </c>
      <c r="T2949">
        <v>0</v>
      </c>
      <c r="U2949">
        <v>2</v>
      </c>
      <c r="V2949">
        <v>0</v>
      </c>
      <c r="W2949">
        <v>0</v>
      </c>
      <c r="X2949">
        <v>0</v>
      </c>
      <c r="Y2949">
        <v>30.119147999999999</v>
      </c>
      <c r="Z2949">
        <v>0</v>
      </c>
      <c r="AA2949">
        <v>0</v>
      </c>
      <c r="AB2949">
        <v>0</v>
      </c>
      <c r="AC2949">
        <v>0.26401043000000002</v>
      </c>
      <c r="AD2949">
        <v>0</v>
      </c>
      <c r="AE2949">
        <v>0</v>
      </c>
      <c r="AF2949">
        <v>30.383158000000002</v>
      </c>
    </row>
    <row r="2950" spans="1:32" x14ac:dyDescent="0.3">
      <c r="A2950">
        <v>2788224</v>
      </c>
      <c r="B2950">
        <v>1</v>
      </c>
      <c r="C2950" t="s">
        <v>82</v>
      </c>
      <c r="D2950" t="s">
        <v>108</v>
      </c>
      <c r="E2950" t="s">
        <v>10911</v>
      </c>
      <c r="F2950" t="s">
        <v>10912</v>
      </c>
      <c r="G2950" t="s">
        <v>31546</v>
      </c>
      <c r="H2950" t="s">
        <v>10913</v>
      </c>
      <c r="I2950" t="s">
        <v>78</v>
      </c>
      <c r="J2950" t="s">
        <v>135</v>
      </c>
      <c r="K2950" t="s">
        <v>22</v>
      </c>
      <c r="L2950" t="s">
        <v>136</v>
      </c>
      <c r="M2950" t="s">
        <v>10914</v>
      </c>
      <c r="N2950" t="s">
        <v>10915</v>
      </c>
      <c r="O2950">
        <v>0.67638888888888893</v>
      </c>
      <c r="P2950">
        <v>0</v>
      </c>
      <c r="Q2950">
        <v>47</v>
      </c>
      <c r="R2950">
        <v>0</v>
      </c>
      <c r="S2950">
        <v>3</v>
      </c>
      <c r="T2950">
        <v>0</v>
      </c>
      <c r="U2950">
        <v>11</v>
      </c>
      <c r="V2950">
        <v>0</v>
      </c>
      <c r="W2950">
        <v>0</v>
      </c>
      <c r="X2950">
        <v>0</v>
      </c>
      <c r="Y2950">
        <v>6.9730252999999998</v>
      </c>
      <c r="Z2950">
        <v>0</v>
      </c>
      <c r="AA2950">
        <v>0.42483272999999999</v>
      </c>
      <c r="AB2950">
        <v>0</v>
      </c>
      <c r="AC2950">
        <v>14.480181999999999</v>
      </c>
      <c r="AD2950">
        <v>0</v>
      </c>
      <c r="AE2950">
        <v>0</v>
      </c>
      <c r="AF2950">
        <v>21.878038</v>
      </c>
    </row>
    <row r="2951" spans="1:32" x14ac:dyDescent="0.3">
      <c r="A2951">
        <v>2788035</v>
      </c>
      <c r="B2951">
        <v>2</v>
      </c>
      <c r="C2951" t="s">
        <v>83</v>
      </c>
      <c r="D2951" t="s">
        <v>124</v>
      </c>
      <c r="E2951" t="s">
        <v>10916</v>
      </c>
      <c r="F2951" t="s">
        <v>10917</v>
      </c>
      <c r="G2951" t="s">
        <v>31552</v>
      </c>
      <c r="H2951" t="s">
        <v>223</v>
      </c>
      <c r="I2951" t="s">
        <v>78</v>
      </c>
      <c r="J2951" t="s">
        <v>135</v>
      </c>
      <c r="K2951" t="s">
        <v>22</v>
      </c>
      <c r="L2951" t="s">
        <v>136</v>
      </c>
      <c r="M2951" t="s">
        <v>10918</v>
      </c>
      <c r="N2951" t="s">
        <v>10919</v>
      </c>
      <c r="O2951">
        <v>0.36444444444444446</v>
      </c>
      <c r="P2951">
        <v>0</v>
      </c>
      <c r="Q2951">
        <v>12</v>
      </c>
      <c r="R2951">
        <v>0</v>
      </c>
      <c r="S2951">
        <v>12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0.23989257</v>
      </c>
      <c r="Z2951">
        <v>0</v>
      </c>
      <c r="AA2951">
        <v>0.31219822000000003</v>
      </c>
      <c r="AB2951">
        <v>0</v>
      </c>
      <c r="AC2951">
        <v>0</v>
      </c>
      <c r="AD2951">
        <v>0</v>
      </c>
      <c r="AE2951">
        <v>0</v>
      </c>
      <c r="AF2951">
        <v>0.55209079999999999</v>
      </c>
    </row>
    <row r="2952" spans="1:32" x14ac:dyDescent="0.3">
      <c r="A2952">
        <v>2788002</v>
      </c>
      <c r="B2952">
        <v>1</v>
      </c>
      <c r="C2952" t="s">
        <v>82</v>
      </c>
      <c r="D2952" t="s">
        <v>100</v>
      </c>
      <c r="E2952" t="s">
        <v>10920</v>
      </c>
      <c r="F2952" t="s">
        <v>10921</v>
      </c>
      <c r="G2952" t="s">
        <v>31548</v>
      </c>
      <c r="H2952" t="s">
        <v>893</v>
      </c>
      <c r="I2952" t="s">
        <v>78</v>
      </c>
      <c r="J2952" t="s">
        <v>135</v>
      </c>
      <c r="K2952" t="s">
        <v>22</v>
      </c>
      <c r="L2952" t="s">
        <v>136</v>
      </c>
      <c r="M2952" t="s">
        <v>10922</v>
      </c>
      <c r="N2952" t="s">
        <v>10923</v>
      </c>
      <c r="O2952">
        <v>3.6494444444444443</v>
      </c>
      <c r="P2952">
        <v>0</v>
      </c>
      <c r="Q2952">
        <v>13</v>
      </c>
      <c r="R2952">
        <v>0</v>
      </c>
      <c r="S2952">
        <v>0</v>
      </c>
      <c r="T2952">
        <v>0</v>
      </c>
      <c r="U2952">
        <v>3</v>
      </c>
      <c r="V2952">
        <v>0</v>
      </c>
      <c r="W2952">
        <v>0</v>
      </c>
      <c r="X2952">
        <v>0</v>
      </c>
      <c r="Y2952">
        <v>12.092397999999999</v>
      </c>
      <c r="Z2952">
        <v>0</v>
      </c>
      <c r="AA2952">
        <v>0</v>
      </c>
      <c r="AB2952">
        <v>0</v>
      </c>
      <c r="AC2952">
        <v>11.049162000000001</v>
      </c>
      <c r="AD2952">
        <v>0</v>
      </c>
      <c r="AE2952">
        <v>0</v>
      </c>
      <c r="AF2952">
        <v>23.141559999999998</v>
      </c>
    </row>
    <row r="2953" spans="1:32" x14ac:dyDescent="0.3">
      <c r="A2953">
        <v>2788015</v>
      </c>
      <c r="B2953">
        <v>1</v>
      </c>
      <c r="C2953" t="s">
        <v>83</v>
      </c>
      <c r="D2953" t="s">
        <v>128</v>
      </c>
      <c r="E2953" t="s">
        <v>10924</v>
      </c>
      <c r="F2953" t="s">
        <v>10925</v>
      </c>
      <c r="G2953" t="s">
        <v>31546</v>
      </c>
      <c r="H2953" t="s">
        <v>223</v>
      </c>
      <c r="I2953" t="s">
        <v>78</v>
      </c>
      <c r="J2953" t="s">
        <v>135</v>
      </c>
      <c r="K2953" t="s">
        <v>22</v>
      </c>
      <c r="L2953" t="s">
        <v>136</v>
      </c>
      <c r="M2953" t="s">
        <v>10926</v>
      </c>
      <c r="N2953" t="s">
        <v>10927</v>
      </c>
      <c r="O2953">
        <v>6.33</v>
      </c>
      <c r="P2953">
        <v>0</v>
      </c>
      <c r="Q2953">
        <v>22</v>
      </c>
      <c r="R2953">
        <v>0</v>
      </c>
      <c r="S2953">
        <v>5</v>
      </c>
      <c r="T2953">
        <v>0</v>
      </c>
      <c r="U2953">
        <v>1</v>
      </c>
      <c r="V2953">
        <v>0</v>
      </c>
      <c r="W2953">
        <v>0</v>
      </c>
      <c r="X2953">
        <v>0</v>
      </c>
      <c r="Y2953">
        <v>37.215705999999997</v>
      </c>
      <c r="Z2953">
        <v>0</v>
      </c>
      <c r="AA2953">
        <v>28.474525</v>
      </c>
      <c r="AB2953">
        <v>0</v>
      </c>
      <c r="AC2953">
        <v>1.212861</v>
      </c>
      <c r="AD2953">
        <v>0</v>
      </c>
      <c r="AE2953">
        <v>0</v>
      </c>
      <c r="AF2953">
        <v>66.903090000000006</v>
      </c>
    </row>
    <row r="2954" spans="1:32" x14ac:dyDescent="0.3">
      <c r="A2954">
        <v>2788018</v>
      </c>
      <c r="B2954">
        <v>1</v>
      </c>
      <c r="C2954" t="s">
        <v>82</v>
      </c>
      <c r="D2954" t="s">
        <v>112</v>
      </c>
      <c r="E2954" t="s">
        <v>10928</v>
      </c>
      <c r="F2954" t="s">
        <v>10929</v>
      </c>
      <c r="G2954" t="s">
        <v>31545</v>
      </c>
      <c r="H2954" t="s">
        <v>134</v>
      </c>
      <c r="I2954" t="s">
        <v>79</v>
      </c>
      <c r="J2954" t="s">
        <v>135</v>
      </c>
      <c r="K2954" t="s">
        <v>22</v>
      </c>
      <c r="L2954" t="s">
        <v>136</v>
      </c>
      <c r="M2954" t="s">
        <v>10930</v>
      </c>
      <c r="N2954" t="s">
        <v>10931</v>
      </c>
      <c r="O2954">
        <v>0.61527777777777781</v>
      </c>
      <c r="P2954">
        <v>1</v>
      </c>
      <c r="Q2954">
        <v>294</v>
      </c>
      <c r="R2954">
        <v>19</v>
      </c>
      <c r="S2954">
        <v>109</v>
      </c>
      <c r="T2954">
        <v>9</v>
      </c>
      <c r="U2954">
        <v>48</v>
      </c>
      <c r="V2954">
        <v>3</v>
      </c>
      <c r="W2954">
        <v>0</v>
      </c>
      <c r="X2954">
        <v>0.99077183000000002</v>
      </c>
      <c r="Y2954">
        <v>42.044879999999999</v>
      </c>
      <c r="Z2954">
        <v>85.835624999999993</v>
      </c>
      <c r="AA2954">
        <v>79.605530000000002</v>
      </c>
      <c r="AB2954">
        <v>6.4171433000000002</v>
      </c>
      <c r="AC2954">
        <v>29.929193000000001</v>
      </c>
      <c r="AD2954">
        <v>19.045953999999998</v>
      </c>
      <c r="AE2954">
        <v>0</v>
      </c>
      <c r="AF2954">
        <v>263.86908</v>
      </c>
    </row>
    <row r="2955" spans="1:32" x14ac:dyDescent="0.3">
      <c r="A2955">
        <v>2788024</v>
      </c>
      <c r="B2955">
        <v>1</v>
      </c>
      <c r="C2955" t="s">
        <v>82</v>
      </c>
      <c r="D2955" t="s">
        <v>98</v>
      </c>
      <c r="E2955" t="s">
        <v>10932</v>
      </c>
      <c r="F2955" t="s">
        <v>10933</v>
      </c>
      <c r="G2955" t="s">
        <v>31552</v>
      </c>
      <c r="H2955" t="s">
        <v>145</v>
      </c>
      <c r="I2955" t="s">
        <v>78</v>
      </c>
      <c r="J2955" t="s">
        <v>135</v>
      </c>
      <c r="K2955" t="s">
        <v>22</v>
      </c>
      <c r="L2955" t="s">
        <v>136</v>
      </c>
      <c r="M2955" t="s">
        <v>10934</v>
      </c>
      <c r="N2955" t="s">
        <v>10935</v>
      </c>
      <c r="O2955">
        <v>0.42083333333333334</v>
      </c>
      <c r="P2955">
        <v>0</v>
      </c>
      <c r="Q2955">
        <v>418</v>
      </c>
      <c r="R2955">
        <v>0</v>
      </c>
      <c r="S2955">
        <v>0</v>
      </c>
      <c r="T2955">
        <v>0</v>
      </c>
      <c r="U2955">
        <v>15</v>
      </c>
      <c r="V2955">
        <v>0</v>
      </c>
      <c r="W2955">
        <v>0</v>
      </c>
      <c r="X2955">
        <v>0</v>
      </c>
      <c r="Y2955">
        <v>60.556206000000003</v>
      </c>
      <c r="Z2955">
        <v>0</v>
      </c>
      <c r="AA2955">
        <v>0</v>
      </c>
      <c r="AB2955">
        <v>0</v>
      </c>
      <c r="AC2955">
        <v>1.2159247</v>
      </c>
      <c r="AD2955">
        <v>0</v>
      </c>
      <c r="AE2955">
        <v>0</v>
      </c>
      <c r="AF2955">
        <v>61.772129999999997</v>
      </c>
    </row>
    <row r="2956" spans="1:32" x14ac:dyDescent="0.3">
      <c r="A2956">
        <v>2787364</v>
      </c>
      <c r="B2956">
        <v>2</v>
      </c>
      <c r="C2956" t="s">
        <v>82</v>
      </c>
      <c r="D2956" t="s">
        <v>108</v>
      </c>
      <c r="E2956" t="s">
        <v>10936</v>
      </c>
      <c r="F2956" t="s">
        <v>10937</v>
      </c>
      <c r="G2956" t="s">
        <v>31552</v>
      </c>
      <c r="H2956" t="s">
        <v>223</v>
      </c>
      <c r="I2956" t="s">
        <v>78</v>
      </c>
      <c r="J2956" t="s">
        <v>135</v>
      </c>
      <c r="K2956" t="s">
        <v>22</v>
      </c>
      <c r="L2956" t="s">
        <v>136</v>
      </c>
      <c r="M2956" t="s">
        <v>10938</v>
      </c>
      <c r="N2956" t="s">
        <v>10939</v>
      </c>
      <c r="O2956">
        <v>0.54027777777777775</v>
      </c>
      <c r="P2956">
        <v>0</v>
      </c>
      <c r="Q2956">
        <v>45</v>
      </c>
      <c r="R2956">
        <v>0</v>
      </c>
      <c r="S2956">
        <v>25</v>
      </c>
      <c r="T2956">
        <v>0</v>
      </c>
      <c r="U2956">
        <v>10</v>
      </c>
      <c r="V2956">
        <v>0</v>
      </c>
      <c r="W2956">
        <v>0</v>
      </c>
      <c r="X2956">
        <v>0</v>
      </c>
      <c r="Y2956">
        <v>1.3965491000000001</v>
      </c>
      <c r="Z2956">
        <v>0</v>
      </c>
      <c r="AA2956">
        <v>1.1290908</v>
      </c>
      <c r="AB2956">
        <v>0</v>
      </c>
      <c r="AC2956">
        <v>0.41665750000000001</v>
      </c>
      <c r="AD2956">
        <v>0</v>
      </c>
      <c r="AE2956">
        <v>0</v>
      </c>
      <c r="AF2956">
        <v>2.9422975</v>
      </c>
    </row>
    <row r="2957" spans="1:32" x14ac:dyDescent="0.3">
      <c r="A2957">
        <v>2787987</v>
      </c>
      <c r="B2957">
        <v>1</v>
      </c>
      <c r="C2957" t="s">
        <v>83</v>
      </c>
      <c r="D2957" t="s">
        <v>130</v>
      </c>
      <c r="E2957" t="s">
        <v>10940</v>
      </c>
      <c r="F2957" t="s">
        <v>10941</v>
      </c>
      <c r="G2957" t="s">
        <v>31549</v>
      </c>
      <c r="H2957" t="s">
        <v>1237</v>
      </c>
      <c r="I2957" t="s">
        <v>79</v>
      </c>
      <c r="J2957" t="s">
        <v>135</v>
      </c>
      <c r="K2957" t="s">
        <v>22</v>
      </c>
      <c r="L2957" t="s">
        <v>136</v>
      </c>
      <c r="M2957" t="s">
        <v>10942</v>
      </c>
      <c r="N2957" t="s">
        <v>10943</v>
      </c>
      <c r="O2957">
        <v>0.53388888888888886</v>
      </c>
      <c r="P2957">
        <v>0</v>
      </c>
      <c r="Q2957">
        <v>191</v>
      </c>
      <c r="R2957">
        <v>0</v>
      </c>
      <c r="S2957">
        <v>10</v>
      </c>
      <c r="T2957">
        <v>0</v>
      </c>
      <c r="U2957">
        <v>1</v>
      </c>
      <c r="V2957">
        <v>0</v>
      </c>
      <c r="W2957">
        <v>0</v>
      </c>
      <c r="X2957">
        <v>0</v>
      </c>
      <c r="Y2957">
        <v>6.9978857000000003</v>
      </c>
      <c r="Z2957">
        <v>0</v>
      </c>
      <c r="AA2957">
        <v>1.4157546999999999</v>
      </c>
      <c r="AB2957">
        <v>0</v>
      </c>
      <c r="AC2957">
        <v>0</v>
      </c>
      <c r="AD2957">
        <v>0</v>
      </c>
      <c r="AE2957">
        <v>0</v>
      </c>
      <c r="AF2957">
        <v>8.4136399999999991</v>
      </c>
    </row>
    <row r="2958" spans="1:32" x14ac:dyDescent="0.3">
      <c r="A2958">
        <v>2787986</v>
      </c>
      <c r="B2958">
        <v>1</v>
      </c>
      <c r="C2958" t="s">
        <v>83</v>
      </c>
      <c r="D2958" t="s">
        <v>115</v>
      </c>
      <c r="E2958" t="s">
        <v>10944</v>
      </c>
      <c r="F2958" t="s">
        <v>10945</v>
      </c>
      <c r="G2958" t="s">
        <v>31552</v>
      </c>
      <c r="H2958" t="s">
        <v>1297</v>
      </c>
      <c r="I2958" t="s">
        <v>78</v>
      </c>
      <c r="J2958" t="s">
        <v>135</v>
      </c>
      <c r="K2958" t="s">
        <v>22</v>
      </c>
      <c r="L2958" t="s">
        <v>136</v>
      </c>
      <c r="M2958" t="s">
        <v>10946</v>
      </c>
      <c r="N2958" t="s">
        <v>10947</v>
      </c>
      <c r="O2958">
        <v>1.0830555555555557</v>
      </c>
      <c r="P2958">
        <v>0</v>
      </c>
      <c r="Q2958">
        <v>171</v>
      </c>
      <c r="R2958">
        <v>0</v>
      </c>
      <c r="S2958">
        <v>0</v>
      </c>
      <c r="T2958">
        <v>0</v>
      </c>
      <c r="U2958">
        <v>73</v>
      </c>
      <c r="V2958">
        <v>0</v>
      </c>
      <c r="W2958">
        <v>0</v>
      </c>
      <c r="X2958">
        <v>0</v>
      </c>
      <c r="Y2958">
        <v>31.213037</v>
      </c>
      <c r="Z2958">
        <v>0</v>
      </c>
      <c r="AA2958">
        <v>0</v>
      </c>
      <c r="AB2958">
        <v>0</v>
      </c>
      <c r="AC2958">
        <v>31.626819999999999</v>
      </c>
      <c r="AD2958">
        <v>0</v>
      </c>
      <c r="AE2958">
        <v>0</v>
      </c>
      <c r="AF2958">
        <v>62.839855</v>
      </c>
    </row>
    <row r="2959" spans="1:32" x14ac:dyDescent="0.3">
      <c r="A2959">
        <v>2787780</v>
      </c>
      <c r="B2959">
        <v>2</v>
      </c>
      <c r="C2959" t="s">
        <v>83</v>
      </c>
      <c r="D2959" t="s">
        <v>123</v>
      </c>
      <c r="E2959" t="s">
        <v>10948</v>
      </c>
      <c r="F2959" t="s">
        <v>10949</v>
      </c>
      <c r="G2959" t="s">
        <v>31551</v>
      </c>
      <c r="H2959" t="s">
        <v>672</v>
      </c>
      <c r="I2959" t="s">
        <v>79</v>
      </c>
      <c r="J2959" t="s">
        <v>135</v>
      </c>
      <c r="K2959" t="s">
        <v>22</v>
      </c>
      <c r="L2959" t="s">
        <v>136</v>
      </c>
      <c r="M2959" t="s">
        <v>10950</v>
      </c>
      <c r="N2959" t="s">
        <v>10951</v>
      </c>
      <c r="O2959">
        <v>0.44027777777777777</v>
      </c>
      <c r="P2959">
        <v>15</v>
      </c>
      <c r="Q2959">
        <v>1407</v>
      </c>
      <c r="R2959">
        <v>195</v>
      </c>
      <c r="S2959">
        <v>174</v>
      </c>
      <c r="T2959">
        <v>16</v>
      </c>
      <c r="U2959">
        <v>112</v>
      </c>
      <c r="V2959">
        <v>0</v>
      </c>
      <c r="W2959">
        <v>0</v>
      </c>
      <c r="X2959">
        <v>13.818820000000001</v>
      </c>
      <c r="Y2959">
        <v>59.150627</v>
      </c>
      <c r="Z2959">
        <v>75.164860000000004</v>
      </c>
      <c r="AA2959">
        <v>21.632269999999998</v>
      </c>
      <c r="AB2959">
        <v>20.313524000000001</v>
      </c>
      <c r="AC2959">
        <v>20.913036000000002</v>
      </c>
      <c r="AD2959">
        <v>0</v>
      </c>
      <c r="AE2959">
        <v>0</v>
      </c>
      <c r="AF2959">
        <v>210.99315000000001</v>
      </c>
    </row>
    <row r="2960" spans="1:32" x14ac:dyDescent="0.3">
      <c r="A2960">
        <v>2787860</v>
      </c>
      <c r="B2960">
        <v>1</v>
      </c>
      <c r="C2960" t="s">
        <v>82</v>
      </c>
      <c r="D2960" t="s">
        <v>113</v>
      </c>
      <c r="E2960" t="s">
        <v>10952</v>
      </c>
      <c r="F2960" t="s">
        <v>10953</v>
      </c>
      <c r="G2960" t="s">
        <v>31546</v>
      </c>
      <c r="H2960" t="s">
        <v>223</v>
      </c>
      <c r="I2960" t="s">
        <v>78</v>
      </c>
      <c r="J2960" t="s">
        <v>135</v>
      </c>
      <c r="K2960" t="s">
        <v>22</v>
      </c>
      <c r="L2960" t="s">
        <v>136</v>
      </c>
      <c r="M2960" t="s">
        <v>10954</v>
      </c>
      <c r="N2960" t="s">
        <v>10955</v>
      </c>
      <c r="O2960">
        <v>8.7547222222222221</v>
      </c>
      <c r="P2960">
        <v>0</v>
      </c>
      <c r="Q2960">
        <v>23</v>
      </c>
      <c r="R2960">
        <v>0</v>
      </c>
      <c r="S2960">
        <v>36</v>
      </c>
      <c r="T2960">
        <v>0</v>
      </c>
      <c r="U2960">
        <v>7</v>
      </c>
      <c r="V2960">
        <v>0</v>
      </c>
      <c r="W2960">
        <v>0</v>
      </c>
      <c r="X2960">
        <v>0</v>
      </c>
      <c r="Y2960">
        <v>174.65210999999999</v>
      </c>
      <c r="Z2960">
        <v>0</v>
      </c>
      <c r="AA2960">
        <v>64.498639999999995</v>
      </c>
      <c r="AB2960">
        <v>0</v>
      </c>
      <c r="AC2960">
        <v>150.35371000000001</v>
      </c>
      <c r="AD2960">
        <v>0</v>
      </c>
      <c r="AE2960">
        <v>0</v>
      </c>
      <c r="AF2960">
        <v>389.50450000000001</v>
      </c>
    </row>
    <row r="2961" spans="1:32" x14ac:dyDescent="0.3">
      <c r="A2961">
        <v>2787859</v>
      </c>
      <c r="B2961">
        <v>1</v>
      </c>
      <c r="C2961" t="s">
        <v>82</v>
      </c>
      <c r="D2961" t="s">
        <v>101</v>
      </c>
      <c r="E2961" t="s">
        <v>10956</v>
      </c>
      <c r="F2961" t="s">
        <v>10957</v>
      </c>
      <c r="G2961" t="s">
        <v>31549</v>
      </c>
      <c r="H2961" t="s">
        <v>134</v>
      </c>
      <c r="I2961" t="s">
        <v>79</v>
      </c>
      <c r="J2961" t="s">
        <v>135</v>
      </c>
      <c r="K2961" t="s">
        <v>22</v>
      </c>
      <c r="L2961" t="s">
        <v>136</v>
      </c>
      <c r="M2961" t="s">
        <v>10958</v>
      </c>
      <c r="N2961" t="s">
        <v>10959</v>
      </c>
      <c r="O2961">
        <v>0.6925</v>
      </c>
      <c r="P2961">
        <v>0</v>
      </c>
      <c r="Q2961">
        <v>373</v>
      </c>
      <c r="R2961">
        <v>1</v>
      </c>
      <c r="S2961">
        <v>1</v>
      </c>
      <c r="T2961">
        <v>4</v>
      </c>
      <c r="U2961">
        <v>33</v>
      </c>
      <c r="V2961">
        <v>2</v>
      </c>
      <c r="W2961">
        <v>0</v>
      </c>
      <c r="X2961">
        <v>0</v>
      </c>
      <c r="Y2961">
        <v>70.544610000000006</v>
      </c>
      <c r="Z2961">
        <v>18.867699999999999</v>
      </c>
      <c r="AA2961">
        <v>6.8596797000000003E-4</v>
      </c>
      <c r="AB2961">
        <v>23.359220000000001</v>
      </c>
      <c r="AC2961">
        <v>9.5461860000000005</v>
      </c>
      <c r="AD2961">
        <v>183.35552999999999</v>
      </c>
      <c r="AE2961">
        <v>0</v>
      </c>
      <c r="AF2961">
        <v>305.67392000000001</v>
      </c>
    </row>
    <row r="2962" spans="1:32" x14ac:dyDescent="0.3">
      <c r="A2962">
        <v>2787871</v>
      </c>
      <c r="B2962">
        <v>1</v>
      </c>
      <c r="C2962" t="s">
        <v>82</v>
      </c>
      <c r="D2962" t="s">
        <v>88</v>
      </c>
      <c r="E2962" t="s">
        <v>10960</v>
      </c>
      <c r="F2962" t="s">
        <v>10961</v>
      </c>
      <c r="G2962" t="s">
        <v>31546</v>
      </c>
      <c r="H2962" t="s">
        <v>145</v>
      </c>
      <c r="I2962" t="s">
        <v>78</v>
      </c>
      <c r="J2962" t="s">
        <v>135</v>
      </c>
      <c r="K2962" t="s">
        <v>22</v>
      </c>
      <c r="L2962" t="s">
        <v>136</v>
      </c>
      <c r="M2962" t="s">
        <v>10962</v>
      </c>
      <c r="N2962" t="s">
        <v>10963</v>
      </c>
      <c r="O2962">
        <v>1.6152777777777778</v>
      </c>
      <c r="P2962">
        <v>0</v>
      </c>
      <c r="Q2962">
        <v>560</v>
      </c>
      <c r="R2962">
        <v>0</v>
      </c>
      <c r="S2962">
        <v>0</v>
      </c>
      <c r="T2962">
        <v>0</v>
      </c>
      <c r="U2962">
        <v>50</v>
      </c>
      <c r="V2962">
        <v>0</v>
      </c>
      <c r="W2962">
        <v>0</v>
      </c>
      <c r="X2962">
        <v>0</v>
      </c>
      <c r="Y2962">
        <v>242.21751</v>
      </c>
      <c r="Z2962">
        <v>0</v>
      </c>
      <c r="AA2962">
        <v>0</v>
      </c>
      <c r="AB2962">
        <v>0</v>
      </c>
      <c r="AC2962">
        <v>56.500419999999998</v>
      </c>
      <c r="AD2962">
        <v>0</v>
      </c>
      <c r="AE2962">
        <v>0</v>
      </c>
      <c r="AF2962">
        <v>298.71793000000002</v>
      </c>
    </row>
    <row r="2963" spans="1:32" x14ac:dyDescent="0.3">
      <c r="A2963">
        <v>2787816</v>
      </c>
      <c r="B2963">
        <v>1</v>
      </c>
      <c r="C2963" t="s">
        <v>83</v>
      </c>
      <c r="D2963" t="s">
        <v>119</v>
      </c>
      <c r="E2963" t="s">
        <v>10964</v>
      </c>
      <c r="F2963" t="s">
        <v>10965</v>
      </c>
      <c r="G2963" t="s">
        <v>31552</v>
      </c>
      <c r="H2963" t="s">
        <v>1297</v>
      </c>
      <c r="I2963" t="s">
        <v>78</v>
      </c>
      <c r="J2963" t="s">
        <v>135</v>
      </c>
      <c r="K2963" t="s">
        <v>22</v>
      </c>
      <c r="L2963" t="s">
        <v>136</v>
      </c>
      <c r="M2963" t="s">
        <v>10966</v>
      </c>
      <c r="N2963" t="s">
        <v>10967</v>
      </c>
      <c r="O2963">
        <v>4.2647222222222219</v>
      </c>
      <c r="P2963">
        <v>0</v>
      </c>
      <c r="Q2963">
        <v>23</v>
      </c>
      <c r="R2963">
        <v>0</v>
      </c>
      <c r="S2963">
        <v>3</v>
      </c>
      <c r="T2963">
        <v>0</v>
      </c>
      <c r="U2963">
        <v>1</v>
      </c>
      <c r="V2963">
        <v>0</v>
      </c>
      <c r="W2963">
        <v>0</v>
      </c>
      <c r="X2963">
        <v>0</v>
      </c>
      <c r="Y2963">
        <v>6.8597593000000003</v>
      </c>
      <c r="Z2963">
        <v>0</v>
      </c>
      <c r="AA2963">
        <v>0.39342270000000001</v>
      </c>
      <c r="AB2963">
        <v>0</v>
      </c>
      <c r="AC2963">
        <v>0</v>
      </c>
      <c r="AD2963">
        <v>0</v>
      </c>
      <c r="AE2963">
        <v>0</v>
      </c>
      <c r="AF2963">
        <v>7.2531819999999998</v>
      </c>
    </row>
    <row r="2964" spans="1:32" x14ac:dyDescent="0.3">
      <c r="A2964">
        <v>2787713</v>
      </c>
      <c r="B2964">
        <v>1</v>
      </c>
      <c r="C2964" t="s">
        <v>83</v>
      </c>
      <c r="D2964" t="s">
        <v>124</v>
      </c>
      <c r="E2964" t="s">
        <v>10968</v>
      </c>
      <c r="F2964" t="s">
        <v>10969</v>
      </c>
      <c r="G2964" t="s">
        <v>31546</v>
      </c>
      <c r="H2964" t="s">
        <v>1297</v>
      </c>
      <c r="I2964" t="s">
        <v>78</v>
      </c>
      <c r="J2964" t="s">
        <v>135</v>
      </c>
      <c r="K2964" t="s">
        <v>22</v>
      </c>
      <c r="L2964" t="s">
        <v>136</v>
      </c>
      <c r="M2964" t="s">
        <v>10970</v>
      </c>
      <c r="N2964" t="s">
        <v>10971</v>
      </c>
      <c r="O2964">
        <v>8.0741666666666667</v>
      </c>
      <c r="P2964">
        <v>0</v>
      </c>
      <c r="Q2964">
        <v>27</v>
      </c>
      <c r="R2964">
        <v>0</v>
      </c>
      <c r="S2964">
        <v>2</v>
      </c>
      <c r="T2964">
        <v>0</v>
      </c>
      <c r="U2964">
        <v>4</v>
      </c>
      <c r="V2964">
        <v>0</v>
      </c>
      <c r="W2964">
        <v>0</v>
      </c>
      <c r="X2964">
        <v>0</v>
      </c>
      <c r="Y2964">
        <v>28.868841</v>
      </c>
      <c r="Z2964">
        <v>0</v>
      </c>
      <c r="AA2964">
        <v>0.34864961999999999</v>
      </c>
      <c r="AB2964">
        <v>0</v>
      </c>
      <c r="AC2964">
        <v>151.89412999999999</v>
      </c>
      <c r="AD2964">
        <v>0</v>
      </c>
      <c r="AE2964">
        <v>0</v>
      </c>
      <c r="AF2964">
        <v>181.11162999999999</v>
      </c>
    </row>
    <row r="2965" spans="1:32" x14ac:dyDescent="0.3">
      <c r="A2965">
        <v>2787646</v>
      </c>
      <c r="B2965">
        <v>2</v>
      </c>
      <c r="C2965" t="s">
        <v>83</v>
      </c>
      <c r="D2965" t="s">
        <v>128</v>
      </c>
      <c r="E2965" t="s">
        <v>10972</v>
      </c>
      <c r="F2965" t="s">
        <v>10973</v>
      </c>
      <c r="G2965" t="s">
        <v>31549</v>
      </c>
      <c r="H2965" t="s">
        <v>5188</v>
      </c>
      <c r="I2965" t="s">
        <v>79</v>
      </c>
      <c r="J2965" t="s">
        <v>135</v>
      </c>
      <c r="K2965" t="s">
        <v>22</v>
      </c>
      <c r="L2965" t="s">
        <v>136</v>
      </c>
      <c r="M2965" t="s">
        <v>10974</v>
      </c>
      <c r="N2965" t="s">
        <v>10975</v>
      </c>
      <c r="O2965">
        <v>0.89888888888888885</v>
      </c>
      <c r="P2965">
        <v>0</v>
      </c>
      <c r="Q2965">
        <v>371</v>
      </c>
      <c r="R2965">
        <v>0</v>
      </c>
      <c r="S2965">
        <v>26</v>
      </c>
      <c r="T2965">
        <v>0</v>
      </c>
      <c r="U2965">
        <v>45</v>
      </c>
      <c r="V2965">
        <v>0</v>
      </c>
      <c r="W2965">
        <v>0</v>
      </c>
      <c r="X2965">
        <v>0</v>
      </c>
      <c r="Y2965">
        <v>75.728070000000002</v>
      </c>
      <c r="Z2965">
        <v>0</v>
      </c>
      <c r="AA2965">
        <v>8.5858349999999994</v>
      </c>
      <c r="AB2965">
        <v>0</v>
      </c>
      <c r="AC2965">
        <v>19.6785</v>
      </c>
      <c r="AD2965">
        <v>0</v>
      </c>
      <c r="AE2965">
        <v>0</v>
      </c>
      <c r="AF2965">
        <v>103.99241000000001</v>
      </c>
    </row>
    <row r="2966" spans="1:32" x14ac:dyDescent="0.3">
      <c r="A2966">
        <v>2787402</v>
      </c>
      <c r="B2966">
        <v>1</v>
      </c>
      <c r="C2966" t="s">
        <v>83</v>
      </c>
      <c r="D2966" t="s">
        <v>123</v>
      </c>
      <c r="E2966" t="s">
        <v>10976</v>
      </c>
      <c r="F2966" t="s">
        <v>10977</v>
      </c>
      <c r="G2966" t="s">
        <v>31548</v>
      </c>
      <c r="H2966" t="s">
        <v>333</v>
      </c>
      <c r="I2966" t="s">
        <v>78</v>
      </c>
      <c r="J2966" t="s">
        <v>135</v>
      </c>
      <c r="K2966" t="s">
        <v>22</v>
      </c>
      <c r="L2966" t="s">
        <v>136</v>
      </c>
      <c r="M2966" t="s">
        <v>10978</v>
      </c>
      <c r="N2966" t="s">
        <v>10979</v>
      </c>
      <c r="O2966">
        <v>1.6666666666666667</v>
      </c>
      <c r="P2966">
        <v>0</v>
      </c>
      <c r="Q2966">
        <v>1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0.20008624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0.20008624</v>
      </c>
    </row>
    <row r="2967" spans="1:32" x14ac:dyDescent="0.3">
      <c r="A2967">
        <v>2787200</v>
      </c>
      <c r="B2967">
        <v>1</v>
      </c>
      <c r="C2967" t="s">
        <v>82</v>
      </c>
      <c r="D2967" t="s">
        <v>108</v>
      </c>
      <c r="E2967" t="s">
        <v>10980</v>
      </c>
      <c r="F2967" t="s">
        <v>10981</v>
      </c>
      <c r="G2967" t="s">
        <v>31548</v>
      </c>
      <c r="H2967" t="s">
        <v>893</v>
      </c>
      <c r="I2967" t="s">
        <v>78</v>
      </c>
      <c r="J2967" t="s">
        <v>135</v>
      </c>
      <c r="K2967" t="s">
        <v>22</v>
      </c>
      <c r="L2967" t="s">
        <v>136</v>
      </c>
      <c r="M2967" t="s">
        <v>10982</v>
      </c>
      <c r="N2967" t="s">
        <v>10983</v>
      </c>
      <c r="O2967">
        <v>2.1527777777777777</v>
      </c>
      <c r="P2967">
        <v>0</v>
      </c>
      <c r="Q2967">
        <v>3</v>
      </c>
      <c r="R2967">
        <v>0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0</v>
      </c>
      <c r="Y2967">
        <v>0.79445869999999996</v>
      </c>
      <c r="Z2967">
        <v>0</v>
      </c>
      <c r="AA2967">
        <v>0</v>
      </c>
      <c r="AB2967">
        <v>0</v>
      </c>
      <c r="AC2967">
        <v>6.6549579999999997E-2</v>
      </c>
      <c r="AD2967">
        <v>0</v>
      </c>
      <c r="AE2967">
        <v>0</v>
      </c>
      <c r="AF2967">
        <v>0.8610082</v>
      </c>
    </row>
    <row r="2968" spans="1:32" x14ac:dyDescent="0.3">
      <c r="A2968">
        <v>2787198</v>
      </c>
      <c r="B2968">
        <v>1</v>
      </c>
      <c r="C2968" t="s">
        <v>82</v>
      </c>
      <c r="D2968" t="s">
        <v>104</v>
      </c>
      <c r="E2968" t="s">
        <v>10984</v>
      </c>
      <c r="F2968" t="s">
        <v>10985</v>
      </c>
      <c r="G2968" t="s">
        <v>31548</v>
      </c>
      <c r="H2968" t="s">
        <v>893</v>
      </c>
      <c r="I2968" t="s">
        <v>78</v>
      </c>
      <c r="J2968" t="s">
        <v>135</v>
      </c>
      <c r="K2968" t="s">
        <v>22</v>
      </c>
      <c r="L2968" t="s">
        <v>136</v>
      </c>
      <c r="M2968" t="s">
        <v>10986</v>
      </c>
      <c r="N2968" t="s">
        <v>10987</v>
      </c>
      <c r="O2968">
        <v>3.6388888888888888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11.989635</v>
      </c>
      <c r="AD2968">
        <v>0</v>
      </c>
      <c r="AE2968">
        <v>0</v>
      </c>
      <c r="AF2968">
        <v>11.989635</v>
      </c>
    </row>
    <row r="2969" spans="1:32" x14ac:dyDescent="0.3">
      <c r="A2969">
        <v>2787181</v>
      </c>
      <c r="B2969">
        <v>1</v>
      </c>
      <c r="C2969" t="s">
        <v>83</v>
      </c>
      <c r="D2969" t="s">
        <v>116</v>
      </c>
      <c r="E2969" t="s">
        <v>10988</v>
      </c>
      <c r="F2969" t="s">
        <v>10989</v>
      </c>
      <c r="G2969" t="s">
        <v>31552</v>
      </c>
      <c r="H2969" t="s">
        <v>665</v>
      </c>
      <c r="I2969" t="s">
        <v>78</v>
      </c>
      <c r="J2969" t="s">
        <v>135</v>
      </c>
      <c r="K2969" t="s">
        <v>22</v>
      </c>
      <c r="L2969" t="s">
        <v>136</v>
      </c>
      <c r="M2969" t="s">
        <v>10990</v>
      </c>
      <c r="N2969" t="s">
        <v>10991</v>
      </c>
      <c r="O2969">
        <v>2.703611111111111</v>
      </c>
      <c r="P2969">
        <v>0</v>
      </c>
      <c r="Q2969">
        <v>3</v>
      </c>
      <c r="R2969">
        <v>0</v>
      </c>
      <c r="S2969">
        <v>3</v>
      </c>
      <c r="T2969">
        <v>0</v>
      </c>
      <c r="U2969">
        <v>196</v>
      </c>
      <c r="V2969">
        <v>0</v>
      </c>
      <c r="W2969">
        <v>0</v>
      </c>
      <c r="X2969">
        <v>0</v>
      </c>
      <c r="Y2969">
        <v>2.0594904000000001</v>
      </c>
      <c r="Z2969">
        <v>0</v>
      </c>
      <c r="AA2969">
        <v>0.25130942000000001</v>
      </c>
      <c r="AB2969">
        <v>0</v>
      </c>
      <c r="AC2969">
        <v>76.962289999999996</v>
      </c>
      <c r="AD2969">
        <v>0</v>
      </c>
      <c r="AE2969">
        <v>0</v>
      </c>
      <c r="AF2969">
        <v>79.273089999999996</v>
      </c>
    </row>
    <row r="2970" spans="1:32" x14ac:dyDescent="0.3">
      <c r="A2970">
        <v>2787186</v>
      </c>
      <c r="B2970">
        <v>1</v>
      </c>
      <c r="C2970" t="s">
        <v>82</v>
      </c>
      <c r="D2970" t="s">
        <v>101</v>
      </c>
      <c r="E2970" t="s">
        <v>10166</v>
      </c>
      <c r="F2970" t="s">
        <v>10167</v>
      </c>
      <c r="G2970" t="s">
        <v>31545</v>
      </c>
      <c r="H2970" t="s">
        <v>1209</v>
      </c>
      <c r="I2970" t="s">
        <v>79</v>
      </c>
      <c r="J2970" t="s">
        <v>135</v>
      </c>
      <c r="K2970" t="s">
        <v>22</v>
      </c>
      <c r="L2970" t="s">
        <v>136</v>
      </c>
      <c r="M2970" t="s">
        <v>10992</v>
      </c>
      <c r="N2970" t="s">
        <v>10993</v>
      </c>
      <c r="O2970">
        <v>5.0930555555555559</v>
      </c>
      <c r="P2970">
        <v>102</v>
      </c>
      <c r="Q2970">
        <v>96</v>
      </c>
      <c r="R2970">
        <v>78</v>
      </c>
      <c r="S2970">
        <v>18</v>
      </c>
      <c r="T2970">
        <v>29</v>
      </c>
      <c r="U2970">
        <v>6</v>
      </c>
      <c r="V2970">
        <v>0</v>
      </c>
      <c r="W2970">
        <v>0</v>
      </c>
      <c r="X2970">
        <v>126.129875</v>
      </c>
      <c r="Y2970">
        <v>113.48331</v>
      </c>
      <c r="Z2970">
        <v>231.06870000000001</v>
      </c>
      <c r="AA2970">
        <v>29.928493</v>
      </c>
      <c r="AB2970">
        <v>145.47879</v>
      </c>
      <c r="AC2970">
        <v>62.727238</v>
      </c>
      <c r="AD2970">
        <v>0</v>
      </c>
      <c r="AE2970">
        <v>0</v>
      </c>
      <c r="AF2970">
        <v>708.81640000000004</v>
      </c>
    </row>
    <row r="2971" spans="1:32" x14ac:dyDescent="0.3">
      <c r="A2971">
        <v>2787079</v>
      </c>
      <c r="B2971">
        <v>1</v>
      </c>
      <c r="C2971" t="s">
        <v>82</v>
      </c>
      <c r="D2971" t="s">
        <v>112</v>
      </c>
      <c r="E2971" t="s">
        <v>10994</v>
      </c>
      <c r="F2971" t="s">
        <v>10995</v>
      </c>
      <c r="G2971" t="s">
        <v>31549</v>
      </c>
      <c r="H2971" t="s">
        <v>134</v>
      </c>
      <c r="I2971" t="s">
        <v>79</v>
      </c>
      <c r="J2971" t="s">
        <v>135</v>
      </c>
      <c r="K2971" t="s">
        <v>22</v>
      </c>
      <c r="L2971" t="s">
        <v>136</v>
      </c>
      <c r="M2971" t="s">
        <v>10996</v>
      </c>
      <c r="N2971" t="s">
        <v>10997</v>
      </c>
      <c r="O2971">
        <v>0.8913888888888889</v>
      </c>
      <c r="P2971">
        <v>0</v>
      </c>
      <c r="Q2971">
        <v>0</v>
      </c>
      <c r="R2971">
        <v>0</v>
      </c>
      <c r="S2971">
        <v>0</v>
      </c>
      <c r="T2971">
        <v>1</v>
      </c>
      <c r="U2971">
        <v>2</v>
      </c>
      <c r="V2971">
        <v>2</v>
      </c>
      <c r="W2971">
        <v>1</v>
      </c>
      <c r="X2971">
        <v>0</v>
      </c>
      <c r="Y2971">
        <v>0</v>
      </c>
      <c r="Z2971">
        <v>0</v>
      </c>
      <c r="AA2971">
        <v>0</v>
      </c>
      <c r="AB2971">
        <v>60.597183000000001</v>
      </c>
      <c r="AC2971">
        <v>1.2665373</v>
      </c>
      <c r="AD2971">
        <v>286.11156999999997</v>
      </c>
      <c r="AE2971">
        <v>23.297758000000002</v>
      </c>
      <c r="AF2971">
        <v>371.27307000000002</v>
      </c>
    </row>
    <row r="2972" spans="1:32" x14ac:dyDescent="0.3">
      <c r="A2972">
        <v>2787000</v>
      </c>
      <c r="B2972">
        <v>1</v>
      </c>
      <c r="C2972" t="s">
        <v>82</v>
      </c>
      <c r="D2972" t="s">
        <v>108</v>
      </c>
      <c r="E2972" t="s">
        <v>10998</v>
      </c>
      <c r="F2972" t="s">
        <v>10999</v>
      </c>
      <c r="G2972" t="s">
        <v>31545</v>
      </c>
      <c r="H2972" t="s">
        <v>672</v>
      </c>
      <c r="I2972" t="s">
        <v>79</v>
      </c>
      <c r="J2972" t="s">
        <v>135</v>
      </c>
      <c r="K2972" t="s">
        <v>22</v>
      </c>
      <c r="L2972" t="s">
        <v>136</v>
      </c>
      <c r="M2972" t="s">
        <v>11000</v>
      </c>
      <c r="N2972" t="s">
        <v>11001</v>
      </c>
      <c r="O2972">
        <v>3.5833333333333335</v>
      </c>
      <c r="P2972">
        <v>0</v>
      </c>
      <c r="Q2972">
        <v>259</v>
      </c>
      <c r="R2972">
        <v>4</v>
      </c>
      <c r="S2972">
        <v>64</v>
      </c>
      <c r="T2972">
        <v>5</v>
      </c>
      <c r="U2972">
        <v>81</v>
      </c>
      <c r="V2972">
        <v>0</v>
      </c>
      <c r="W2972">
        <v>0</v>
      </c>
      <c r="X2972">
        <v>0</v>
      </c>
      <c r="Y2972">
        <v>189.25747999999999</v>
      </c>
      <c r="Z2972">
        <v>63.559097000000001</v>
      </c>
      <c r="AA2972">
        <v>135.89383000000001</v>
      </c>
      <c r="AB2972">
        <v>183.97864999999999</v>
      </c>
      <c r="AC2972">
        <v>80.302345000000003</v>
      </c>
      <c r="AD2972">
        <v>0</v>
      </c>
      <c r="AE2972">
        <v>0</v>
      </c>
      <c r="AF2972">
        <v>652.9914</v>
      </c>
    </row>
    <row r="2973" spans="1:32" x14ac:dyDescent="0.3">
      <c r="A2973">
        <v>2786909</v>
      </c>
      <c r="B2973">
        <v>1</v>
      </c>
      <c r="C2973" t="s">
        <v>82</v>
      </c>
      <c r="D2973" t="s">
        <v>106</v>
      </c>
      <c r="E2973" t="s">
        <v>11002</v>
      </c>
      <c r="F2973" t="s">
        <v>11003</v>
      </c>
      <c r="G2973" t="s">
        <v>31551</v>
      </c>
      <c r="H2973" t="s">
        <v>672</v>
      </c>
      <c r="I2973" t="s">
        <v>79</v>
      </c>
      <c r="J2973" t="s">
        <v>135</v>
      </c>
      <c r="K2973" t="s">
        <v>22</v>
      </c>
      <c r="L2973" t="s">
        <v>136</v>
      </c>
      <c r="M2973" t="s">
        <v>11004</v>
      </c>
      <c r="N2973" t="s">
        <v>11005</v>
      </c>
      <c r="O2973">
        <v>5.1894444444444447</v>
      </c>
      <c r="P2973">
        <v>3</v>
      </c>
      <c r="Q2973">
        <v>1</v>
      </c>
      <c r="R2973">
        <v>0</v>
      </c>
      <c r="S2973">
        <v>3</v>
      </c>
      <c r="T2973">
        <v>6</v>
      </c>
      <c r="U2973">
        <v>6</v>
      </c>
      <c r="V2973">
        <v>2</v>
      </c>
      <c r="W2973">
        <v>0</v>
      </c>
      <c r="X2973">
        <v>7.7018212999999998</v>
      </c>
      <c r="Y2973">
        <v>0.73559724999999998</v>
      </c>
      <c r="Z2973">
        <v>0</v>
      </c>
      <c r="AA2973">
        <v>3.4578977000000002</v>
      </c>
      <c r="AB2973">
        <v>213.40854999999999</v>
      </c>
      <c r="AC2973">
        <v>32.475709999999999</v>
      </c>
      <c r="AD2973">
        <v>99.321044999999998</v>
      </c>
      <c r="AE2973">
        <v>0</v>
      </c>
      <c r="AF2973">
        <v>357.10061999999999</v>
      </c>
    </row>
    <row r="2974" spans="1:32" x14ac:dyDescent="0.3">
      <c r="A2974">
        <v>2786914</v>
      </c>
      <c r="B2974">
        <v>1</v>
      </c>
      <c r="C2974" t="s">
        <v>82</v>
      </c>
      <c r="D2974" t="s">
        <v>97</v>
      </c>
      <c r="E2974" t="s">
        <v>11006</v>
      </c>
      <c r="F2974" t="s">
        <v>11007</v>
      </c>
      <c r="G2974" t="s">
        <v>31551</v>
      </c>
      <c r="H2974" t="s">
        <v>2930</v>
      </c>
      <c r="I2974" t="s">
        <v>79</v>
      </c>
      <c r="J2974" t="s">
        <v>135</v>
      </c>
      <c r="K2974" t="s">
        <v>22</v>
      </c>
      <c r="L2974" t="s">
        <v>136</v>
      </c>
      <c r="M2974" t="s">
        <v>11008</v>
      </c>
      <c r="N2974" t="s">
        <v>11009</v>
      </c>
      <c r="O2974">
        <v>2.463888888888889</v>
      </c>
      <c r="P2974">
        <v>0</v>
      </c>
      <c r="Q2974">
        <v>413</v>
      </c>
      <c r="R2974">
        <v>0</v>
      </c>
      <c r="S2974">
        <v>4</v>
      </c>
      <c r="T2974">
        <v>0</v>
      </c>
      <c r="U2974">
        <v>13</v>
      </c>
      <c r="V2974">
        <v>0</v>
      </c>
      <c r="W2974">
        <v>0</v>
      </c>
      <c r="X2974">
        <v>0</v>
      </c>
      <c r="Y2974">
        <v>329.25787000000003</v>
      </c>
      <c r="Z2974">
        <v>0</v>
      </c>
      <c r="AA2974">
        <v>1.1178440999999999</v>
      </c>
      <c r="AB2974">
        <v>0</v>
      </c>
      <c r="AC2974">
        <v>39.791370000000001</v>
      </c>
      <c r="AD2974">
        <v>0</v>
      </c>
      <c r="AE2974">
        <v>0</v>
      </c>
      <c r="AF2974">
        <v>370.1671</v>
      </c>
    </row>
    <row r="2975" spans="1:32" x14ac:dyDescent="0.3">
      <c r="A2975">
        <v>2786922</v>
      </c>
      <c r="B2975">
        <v>1</v>
      </c>
      <c r="C2975" t="s">
        <v>82</v>
      </c>
      <c r="D2975" t="s">
        <v>97</v>
      </c>
      <c r="E2975" t="s">
        <v>11010</v>
      </c>
      <c r="F2975" t="s">
        <v>11011</v>
      </c>
      <c r="G2975" t="s">
        <v>31545</v>
      </c>
      <c r="H2975" t="s">
        <v>134</v>
      </c>
      <c r="I2975" t="s">
        <v>79</v>
      </c>
      <c r="J2975" t="s">
        <v>135</v>
      </c>
      <c r="K2975" t="s">
        <v>22</v>
      </c>
      <c r="L2975" t="s">
        <v>136</v>
      </c>
      <c r="M2975" t="s">
        <v>11012</v>
      </c>
      <c r="N2975" t="s">
        <v>11013</v>
      </c>
      <c r="O2975">
        <v>0.37611111111111112</v>
      </c>
      <c r="P2975">
        <v>30</v>
      </c>
      <c r="Q2975">
        <v>2649</v>
      </c>
      <c r="R2975">
        <v>4</v>
      </c>
      <c r="S2975">
        <v>80</v>
      </c>
      <c r="T2975">
        <v>11</v>
      </c>
      <c r="U2975">
        <v>255</v>
      </c>
      <c r="V2975">
        <v>0</v>
      </c>
      <c r="W2975">
        <v>1</v>
      </c>
      <c r="X2975">
        <v>206.40161000000001</v>
      </c>
      <c r="Y2975">
        <v>557.72749999999996</v>
      </c>
      <c r="Z2975">
        <v>0.43436614000000001</v>
      </c>
      <c r="AA2975">
        <v>14.531965</v>
      </c>
      <c r="AB2975">
        <v>99.686009999999996</v>
      </c>
      <c r="AC2975">
        <v>48.445659999999997</v>
      </c>
      <c r="AD2975">
        <v>0</v>
      </c>
      <c r="AE2975">
        <v>0.11858734</v>
      </c>
      <c r="AF2975">
        <v>927.34569999999997</v>
      </c>
    </row>
    <row r="2976" spans="1:32" x14ac:dyDescent="0.3">
      <c r="A2976">
        <v>2786918</v>
      </c>
      <c r="B2976">
        <v>1</v>
      </c>
      <c r="C2976" t="s">
        <v>82</v>
      </c>
      <c r="D2976" t="s">
        <v>107</v>
      </c>
      <c r="E2976" t="s">
        <v>11014</v>
      </c>
      <c r="F2976" t="s">
        <v>11015</v>
      </c>
      <c r="G2976" t="s">
        <v>31551</v>
      </c>
      <c r="H2976" t="s">
        <v>134</v>
      </c>
      <c r="I2976" t="s">
        <v>79</v>
      </c>
      <c r="J2976" t="s">
        <v>135</v>
      </c>
      <c r="K2976" t="s">
        <v>22</v>
      </c>
      <c r="L2976" t="s">
        <v>136</v>
      </c>
      <c r="M2976" t="s">
        <v>11016</v>
      </c>
      <c r="N2976" t="s">
        <v>11017</v>
      </c>
      <c r="O2976">
        <v>8.8888888888888892E-2</v>
      </c>
      <c r="P2976">
        <v>34</v>
      </c>
      <c r="Q2976">
        <v>9132</v>
      </c>
      <c r="R2976">
        <v>9</v>
      </c>
      <c r="S2976">
        <v>113</v>
      </c>
      <c r="T2976">
        <v>31</v>
      </c>
      <c r="U2976">
        <v>805</v>
      </c>
      <c r="V2976">
        <v>4</v>
      </c>
      <c r="W2976">
        <v>3</v>
      </c>
      <c r="X2976">
        <v>55.550083000000001</v>
      </c>
      <c r="Y2976">
        <v>422.21480000000003</v>
      </c>
      <c r="Z2976">
        <v>1.0742263000000001</v>
      </c>
      <c r="AA2976">
        <v>4.2517100000000001</v>
      </c>
      <c r="AB2976">
        <v>62.164893999999997</v>
      </c>
      <c r="AC2976">
        <v>85.035489999999996</v>
      </c>
      <c r="AD2976">
        <v>7.3033156000000004</v>
      </c>
      <c r="AE2976">
        <v>1.4092663999999999</v>
      </c>
      <c r="AF2976">
        <v>639.00379999999996</v>
      </c>
    </row>
    <row r="2977" spans="1:32" x14ac:dyDescent="0.3">
      <c r="A2977">
        <v>2786702</v>
      </c>
      <c r="B2977">
        <v>1</v>
      </c>
      <c r="C2977" t="s">
        <v>82</v>
      </c>
      <c r="D2977" t="s">
        <v>112</v>
      </c>
      <c r="E2977" t="s">
        <v>11018</v>
      </c>
      <c r="F2977" t="s">
        <v>11019</v>
      </c>
      <c r="G2977" t="s">
        <v>31551</v>
      </c>
      <c r="H2977" t="s">
        <v>134</v>
      </c>
      <c r="I2977" t="s">
        <v>79</v>
      </c>
      <c r="J2977" t="s">
        <v>135</v>
      </c>
      <c r="K2977" t="s">
        <v>22</v>
      </c>
      <c r="L2977" t="s">
        <v>136</v>
      </c>
      <c r="M2977" t="s">
        <v>11020</v>
      </c>
      <c r="N2977" t="s">
        <v>11021</v>
      </c>
      <c r="O2977">
        <v>10.166666666666666</v>
      </c>
      <c r="P2977">
        <v>0</v>
      </c>
      <c r="Q2977">
        <v>1</v>
      </c>
      <c r="R2977">
        <v>3</v>
      </c>
      <c r="S2977">
        <v>1</v>
      </c>
      <c r="T2977">
        <v>11</v>
      </c>
      <c r="U2977">
        <v>13</v>
      </c>
      <c r="V2977">
        <v>7</v>
      </c>
      <c r="W2977">
        <v>0</v>
      </c>
      <c r="X2977">
        <v>0</v>
      </c>
      <c r="Y2977">
        <v>13.231741</v>
      </c>
      <c r="Z2977">
        <v>2.4447549999999998</v>
      </c>
      <c r="AA2977">
        <v>20.575862999999998</v>
      </c>
      <c r="AB2977">
        <v>3998.6635999999999</v>
      </c>
      <c r="AC2977">
        <v>169.45124999999999</v>
      </c>
      <c r="AD2977">
        <v>1637.6101000000001</v>
      </c>
      <c r="AE2977">
        <v>0</v>
      </c>
      <c r="AF2977">
        <v>5841.9769999999999</v>
      </c>
    </row>
    <row r="2978" spans="1:32" x14ac:dyDescent="0.3">
      <c r="A2978">
        <v>2786708</v>
      </c>
      <c r="B2978">
        <v>1</v>
      </c>
      <c r="C2978" t="s">
        <v>82</v>
      </c>
      <c r="D2978" t="s">
        <v>106</v>
      </c>
      <c r="E2978" t="s">
        <v>11022</v>
      </c>
      <c r="F2978" t="s">
        <v>11023</v>
      </c>
      <c r="G2978" t="s">
        <v>31551</v>
      </c>
      <c r="H2978" t="s">
        <v>145</v>
      </c>
      <c r="I2978" t="s">
        <v>79</v>
      </c>
      <c r="J2978" t="s">
        <v>135</v>
      </c>
      <c r="K2978" t="s">
        <v>22</v>
      </c>
      <c r="L2978" t="s">
        <v>136</v>
      </c>
      <c r="M2978" t="s">
        <v>11024</v>
      </c>
      <c r="N2978" t="s">
        <v>11025</v>
      </c>
      <c r="O2978">
        <v>1.3116666666666668</v>
      </c>
      <c r="P2978">
        <v>0</v>
      </c>
      <c r="Q2978">
        <v>549</v>
      </c>
      <c r="R2978">
        <v>0</v>
      </c>
      <c r="S2978">
        <v>0</v>
      </c>
      <c r="T2978">
        <v>0</v>
      </c>
      <c r="U2978">
        <v>75</v>
      </c>
      <c r="V2978">
        <v>0</v>
      </c>
      <c r="W2978">
        <v>0</v>
      </c>
      <c r="X2978">
        <v>0</v>
      </c>
      <c r="Y2978">
        <v>186.78656000000001</v>
      </c>
      <c r="Z2978">
        <v>0</v>
      </c>
      <c r="AA2978">
        <v>0</v>
      </c>
      <c r="AB2978">
        <v>0</v>
      </c>
      <c r="AC2978">
        <v>109.81146</v>
      </c>
      <c r="AD2978">
        <v>0</v>
      </c>
      <c r="AE2978">
        <v>0</v>
      </c>
      <c r="AF2978">
        <v>296.59802000000002</v>
      </c>
    </row>
    <row r="2979" spans="1:32" x14ac:dyDescent="0.3">
      <c r="A2979">
        <v>2786677</v>
      </c>
      <c r="B2979">
        <v>1</v>
      </c>
      <c r="C2979" t="s">
        <v>82</v>
      </c>
      <c r="D2979" t="s">
        <v>101</v>
      </c>
      <c r="E2979" t="s">
        <v>10166</v>
      </c>
      <c r="F2979" t="s">
        <v>10167</v>
      </c>
      <c r="G2979" t="s">
        <v>31545</v>
      </c>
      <c r="H2979" t="s">
        <v>134</v>
      </c>
      <c r="I2979" t="s">
        <v>79</v>
      </c>
      <c r="J2979" t="s">
        <v>135</v>
      </c>
      <c r="K2979" t="s">
        <v>22</v>
      </c>
      <c r="L2979" t="s">
        <v>136</v>
      </c>
      <c r="M2979" t="s">
        <v>11026</v>
      </c>
      <c r="N2979" t="s">
        <v>11027</v>
      </c>
      <c r="O2979">
        <v>5.6875</v>
      </c>
      <c r="P2979">
        <v>102</v>
      </c>
      <c r="Q2979">
        <v>96</v>
      </c>
      <c r="R2979">
        <v>78</v>
      </c>
      <c r="S2979">
        <v>18</v>
      </c>
      <c r="T2979">
        <v>29</v>
      </c>
      <c r="U2979">
        <v>6</v>
      </c>
      <c r="V2979">
        <v>0</v>
      </c>
      <c r="W2979">
        <v>0</v>
      </c>
      <c r="X2979">
        <v>152.13794999999999</v>
      </c>
      <c r="Y2979">
        <v>136.88364999999999</v>
      </c>
      <c r="Z2979">
        <v>246.71073999999999</v>
      </c>
      <c r="AA2979">
        <v>37.303673000000003</v>
      </c>
      <c r="AB2979">
        <v>161.77454</v>
      </c>
      <c r="AC2979">
        <v>95.3874</v>
      </c>
      <c r="AD2979">
        <v>0</v>
      </c>
      <c r="AE2979">
        <v>0</v>
      </c>
      <c r="AF2979">
        <v>830.19794000000002</v>
      </c>
    </row>
    <row r="2980" spans="1:32" x14ac:dyDescent="0.3">
      <c r="A2980">
        <v>2786386</v>
      </c>
      <c r="B2980">
        <v>1</v>
      </c>
      <c r="C2980" t="s">
        <v>82</v>
      </c>
      <c r="D2980" t="s">
        <v>95</v>
      </c>
      <c r="E2980" t="s">
        <v>11028</v>
      </c>
      <c r="F2980" t="s">
        <v>11029</v>
      </c>
      <c r="G2980" t="s">
        <v>31552</v>
      </c>
      <c r="H2980" t="s">
        <v>1297</v>
      </c>
      <c r="I2980" t="s">
        <v>78</v>
      </c>
      <c r="J2980" t="s">
        <v>135</v>
      </c>
      <c r="K2980" t="s">
        <v>22</v>
      </c>
      <c r="L2980" t="s">
        <v>136</v>
      </c>
      <c r="M2980" t="s">
        <v>11030</v>
      </c>
      <c r="N2980" t="s">
        <v>11031</v>
      </c>
      <c r="O2980">
        <v>6.5425000000000004</v>
      </c>
      <c r="P2980">
        <v>0</v>
      </c>
      <c r="Q2980">
        <v>18</v>
      </c>
      <c r="R2980">
        <v>0</v>
      </c>
      <c r="S2980">
        <v>4</v>
      </c>
      <c r="T2980">
        <v>0</v>
      </c>
      <c r="U2980">
        <v>7</v>
      </c>
      <c r="V2980">
        <v>0</v>
      </c>
      <c r="W2980">
        <v>0</v>
      </c>
      <c r="X2980">
        <v>0</v>
      </c>
      <c r="Y2980">
        <v>49.324199999999998</v>
      </c>
      <c r="Z2980">
        <v>0</v>
      </c>
      <c r="AA2980">
        <v>18.419905</v>
      </c>
      <c r="AB2980">
        <v>0</v>
      </c>
      <c r="AC2980">
        <v>74.074554000000006</v>
      </c>
      <c r="AD2980">
        <v>0</v>
      </c>
      <c r="AE2980">
        <v>0</v>
      </c>
      <c r="AF2980">
        <v>141.81865999999999</v>
      </c>
    </row>
    <row r="2981" spans="1:32" x14ac:dyDescent="0.3">
      <c r="A2981">
        <v>2786284</v>
      </c>
      <c r="B2981">
        <v>1</v>
      </c>
      <c r="C2981" t="s">
        <v>82</v>
      </c>
      <c r="D2981" t="s">
        <v>103</v>
      </c>
      <c r="E2981" t="s">
        <v>11032</v>
      </c>
      <c r="F2981" t="s">
        <v>11033</v>
      </c>
      <c r="G2981" t="s">
        <v>31546</v>
      </c>
      <c r="H2981" t="s">
        <v>223</v>
      </c>
      <c r="I2981" t="s">
        <v>78</v>
      </c>
      <c r="J2981" t="s">
        <v>135</v>
      </c>
      <c r="K2981" t="s">
        <v>22</v>
      </c>
      <c r="L2981" t="s">
        <v>136</v>
      </c>
      <c r="M2981" t="s">
        <v>11034</v>
      </c>
      <c r="N2981" t="s">
        <v>11035</v>
      </c>
      <c r="O2981">
        <v>2.1147222222222224</v>
      </c>
      <c r="P2981">
        <v>0</v>
      </c>
      <c r="Q2981">
        <v>17</v>
      </c>
      <c r="R2981">
        <v>0</v>
      </c>
      <c r="S2981">
        <v>0</v>
      </c>
      <c r="T2981">
        <v>0</v>
      </c>
      <c r="U2981">
        <v>3</v>
      </c>
      <c r="V2981">
        <v>0</v>
      </c>
      <c r="W2981">
        <v>0</v>
      </c>
      <c r="X2981">
        <v>0</v>
      </c>
      <c r="Y2981">
        <v>6.1020390000000004</v>
      </c>
      <c r="Z2981">
        <v>0</v>
      </c>
      <c r="AA2981">
        <v>0</v>
      </c>
      <c r="AB2981">
        <v>0</v>
      </c>
      <c r="AC2981">
        <v>3.6552148</v>
      </c>
      <c r="AD2981">
        <v>0</v>
      </c>
      <c r="AE2981">
        <v>0</v>
      </c>
      <c r="AF2981">
        <v>9.7572539999999996</v>
      </c>
    </row>
    <row r="2982" spans="1:32" x14ac:dyDescent="0.3">
      <c r="A2982">
        <v>2786286</v>
      </c>
      <c r="B2982">
        <v>1</v>
      </c>
      <c r="C2982" t="s">
        <v>82</v>
      </c>
      <c r="D2982" t="s">
        <v>110</v>
      </c>
      <c r="E2982" t="s">
        <v>10405</v>
      </c>
      <c r="F2982" t="s">
        <v>10406</v>
      </c>
      <c r="G2982" t="s">
        <v>31545</v>
      </c>
      <c r="H2982" t="s">
        <v>134</v>
      </c>
      <c r="I2982" t="s">
        <v>79</v>
      </c>
      <c r="J2982" t="s">
        <v>135</v>
      </c>
      <c r="K2982" t="s">
        <v>22</v>
      </c>
      <c r="L2982" t="s">
        <v>136</v>
      </c>
      <c r="M2982" t="s">
        <v>11036</v>
      </c>
      <c r="N2982" t="s">
        <v>11037</v>
      </c>
      <c r="O2982">
        <v>0.42222222222222222</v>
      </c>
      <c r="P2982">
        <v>1</v>
      </c>
      <c r="Q2982">
        <v>0</v>
      </c>
      <c r="R2982">
        <v>51</v>
      </c>
      <c r="S2982">
        <v>19</v>
      </c>
      <c r="T2982">
        <v>33</v>
      </c>
      <c r="U2982">
        <v>8</v>
      </c>
      <c r="V2982">
        <v>1</v>
      </c>
      <c r="W2982">
        <v>0</v>
      </c>
      <c r="X2982">
        <v>1.4636718</v>
      </c>
      <c r="Y2982">
        <v>0</v>
      </c>
      <c r="Z2982">
        <v>18.509605000000001</v>
      </c>
      <c r="AA2982">
        <v>2.3011436000000001</v>
      </c>
      <c r="AB2982">
        <v>85.711870000000005</v>
      </c>
      <c r="AC2982">
        <v>1.7043922</v>
      </c>
      <c r="AD2982">
        <v>0.22420329999999999</v>
      </c>
      <c r="AE2982">
        <v>0</v>
      </c>
      <c r="AF2982">
        <v>109.91489</v>
      </c>
    </row>
    <row r="2983" spans="1:32" x14ac:dyDescent="0.3">
      <c r="A2983">
        <v>2786145</v>
      </c>
      <c r="B2983">
        <v>1</v>
      </c>
      <c r="C2983" t="s">
        <v>83</v>
      </c>
      <c r="D2983" t="s">
        <v>125</v>
      </c>
      <c r="E2983" t="s">
        <v>11038</v>
      </c>
      <c r="F2983" t="s">
        <v>11039</v>
      </c>
      <c r="G2983" t="s">
        <v>31546</v>
      </c>
      <c r="H2983" t="s">
        <v>223</v>
      </c>
      <c r="I2983" t="s">
        <v>78</v>
      </c>
      <c r="J2983" t="s">
        <v>135</v>
      </c>
      <c r="K2983" t="s">
        <v>22</v>
      </c>
      <c r="L2983" t="s">
        <v>136</v>
      </c>
      <c r="M2983" t="s">
        <v>11040</v>
      </c>
      <c r="N2983" t="s">
        <v>11041</v>
      </c>
      <c r="O2983">
        <v>0.90138888888888891</v>
      </c>
      <c r="P2983">
        <v>0</v>
      </c>
      <c r="Q2983">
        <v>4</v>
      </c>
      <c r="R2983">
        <v>0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0</v>
      </c>
      <c r="Y2983">
        <v>0.18702437999999999</v>
      </c>
      <c r="Z2983">
        <v>0</v>
      </c>
      <c r="AA2983">
        <v>0</v>
      </c>
      <c r="AB2983">
        <v>0</v>
      </c>
      <c r="AC2983">
        <v>0.56209969999999998</v>
      </c>
      <c r="AD2983">
        <v>0</v>
      </c>
      <c r="AE2983">
        <v>0</v>
      </c>
      <c r="AF2983">
        <v>0.74912409999999996</v>
      </c>
    </row>
    <row r="2984" spans="1:32" x14ac:dyDescent="0.3">
      <c r="A2984">
        <v>2786058</v>
      </c>
      <c r="B2984">
        <v>1</v>
      </c>
      <c r="C2984" t="s">
        <v>82</v>
      </c>
      <c r="D2984" t="s">
        <v>113</v>
      </c>
      <c r="E2984" t="s">
        <v>11042</v>
      </c>
      <c r="F2984" t="s">
        <v>11043</v>
      </c>
      <c r="G2984" t="s">
        <v>31546</v>
      </c>
      <c r="H2984" t="s">
        <v>1297</v>
      </c>
      <c r="I2984" t="s">
        <v>78</v>
      </c>
      <c r="J2984" t="s">
        <v>135</v>
      </c>
      <c r="K2984" t="s">
        <v>22</v>
      </c>
      <c r="L2984" t="s">
        <v>136</v>
      </c>
      <c r="M2984" t="s">
        <v>11044</v>
      </c>
      <c r="N2984" t="s">
        <v>11045</v>
      </c>
      <c r="O2984">
        <v>5.5044444444444443</v>
      </c>
      <c r="P2984">
        <v>0</v>
      </c>
      <c r="Q2984">
        <v>37</v>
      </c>
      <c r="R2984">
        <v>0</v>
      </c>
      <c r="S2984">
        <v>4</v>
      </c>
      <c r="T2984">
        <v>0</v>
      </c>
      <c r="U2984">
        <v>6</v>
      </c>
      <c r="V2984">
        <v>0</v>
      </c>
      <c r="W2984">
        <v>0</v>
      </c>
      <c r="X2984">
        <v>0</v>
      </c>
      <c r="Y2984">
        <v>89.19717</v>
      </c>
      <c r="Z2984">
        <v>0</v>
      </c>
      <c r="AA2984">
        <v>9.6117369999999998</v>
      </c>
      <c r="AB2984">
        <v>0</v>
      </c>
      <c r="AC2984">
        <v>8.2883899999999997</v>
      </c>
      <c r="AD2984">
        <v>0</v>
      </c>
      <c r="AE2984">
        <v>0</v>
      </c>
      <c r="AF2984">
        <v>107.0973</v>
      </c>
    </row>
    <row r="2985" spans="1:32" x14ac:dyDescent="0.3">
      <c r="A2985">
        <v>2785933</v>
      </c>
      <c r="B2985">
        <v>1</v>
      </c>
      <c r="C2985" t="s">
        <v>82</v>
      </c>
      <c r="D2985" t="s">
        <v>91</v>
      </c>
      <c r="E2985" t="s">
        <v>11046</v>
      </c>
      <c r="F2985" t="s">
        <v>11047</v>
      </c>
      <c r="G2985" t="s">
        <v>31548</v>
      </c>
      <c r="H2985" t="s">
        <v>311</v>
      </c>
      <c r="I2985" t="s">
        <v>78</v>
      </c>
      <c r="J2985" t="s">
        <v>135</v>
      </c>
      <c r="K2985" t="s">
        <v>22</v>
      </c>
      <c r="L2985" t="s">
        <v>136</v>
      </c>
      <c r="M2985" t="s">
        <v>11048</v>
      </c>
      <c r="N2985" t="s">
        <v>11049</v>
      </c>
      <c r="O2985">
        <v>5.1275000000000004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2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4.6064679999999996</v>
      </c>
      <c r="AD2985">
        <v>0</v>
      </c>
      <c r="AE2985">
        <v>0</v>
      </c>
      <c r="AF2985">
        <v>4.6064679999999996</v>
      </c>
    </row>
    <row r="2986" spans="1:32" x14ac:dyDescent="0.3">
      <c r="A2986">
        <v>2785935</v>
      </c>
      <c r="B2986">
        <v>1</v>
      </c>
      <c r="C2986" t="s">
        <v>83</v>
      </c>
      <c r="D2986" t="s">
        <v>116</v>
      </c>
      <c r="E2986" t="s">
        <v>11050</v>
      </c>
      <c r="F2986" t="s">
        <v>11051</v>
      </c>
      <c r="G2986" t="s">
        <v>31546</v>
      </c>
      <c r="H2986" t="s">
        <v>2497</v>
      </c>
      <c r="I2986" t="s">
        <v>78</v>
      </c>
      <c r="J2986" t="s">
        <v>135</v>
      </c>
      <c r="K2986" t="s">
        <v>3</v>
      </c>
      <c r="L2986" t="s">
        <v>136</v>
      </c>
      <c r="M2986" t="s">
        <v>11052</v>
      </c>
      <c r="N2986" t="s">
        <v>11021</v>
      </c>
      <c r="O2986">
        <v>10.543333333333333</v>
      </c>
      <c r="P2986">
        <v>0</v>
      </c>
      <c r="Q2986">
        <v>11</v>
      </c>
      <c r="R2986">
        <v>0</v>
      </c>
      <c r="S2986">
        <v>8</v>
      </c>
      <c r="T2986">
        <v>0</v>
      </c>
      <c r="U2986">
        <v>2</v>
      </c>
      <c r="V2986">
        <v>0</v>
      </c>
      <c r="W2986">
        <v>0</v>
      </c>
      <c r="X2986">
        <v>0</v>
      </c>
      <c r="Y2986">
        <v>24.781904000000001</v>
      </c>
      <c r="Z2986">
        <v>0</v>
      </c>
      <c r="AA2986">
        <v>5.8129540000000004</v>
      </c>
      <c r="AB2986">
        <v>0</v>
      </c>
      <c r="AC2986">
        <v>3.0389360000000001</v>
      </c>
      <c r="AD2986">
        <v>0</v>
      </c>
      <c r="AE2986">
        <v>0</v>
      </c>
      <c r="AF2986">
        <v>33.633792999999997</v>
      </c>
    </row>
    <row r="2987" spans="1:32" x14ac:dyDescent="0.3">
      <c r="A2987">
        <v>2785925</v>
      </c>
      <c r="B2987">
        <v>1</v>
      </c>
      <c r="C2987" t="s">
        <v>82</v>
      </c>
      <c r="D2987" t="s">
        <v>109</v>
      </c>
      <c r="E2987" t="s">
        <v>11053</v>
      </c>
      <c r="F2987" t="s">
        <v>11054</v>
      </c>
      <c r="G2987" t="s">
        <v>31546</v>
      </c>
      <c r="H2987" t="s">
        <v>223</v>
      </c>
      <c r="I2987" t="s">
        <v>78</v>
      </c>
      <c r="J2987" t="s">
        <v>135</v>
      </c>
      <c r="K2987" t="s">
        <v>22</v>
      </c>
      <c r="L2987" t="s">
        <v>136</v>
      </c>
      <c r="M2987" t="s">
        <v>11055</v>
      </c>
      <c r="N2987" t="s">
        <v>11056</v>
      </c>
      <c r="O2987">
        <v>2.8327777777777778</v>
      </c>
      <c r="P2987">
        <v>0</v>
      </c>
      <c r="Q2987">
        <v>67</v>
      </c>
      <c r="R2987">
        <v>0</v>
      </c>
      <c r="S2987">
        <v>0</v>
      </c>
      <c r="T2987">
        <v>0</v>
      </c>
      <c r="U2987">
        <v>5</v>
      </c>
      <c r="V2987">
        <v>0</v>
      </c>
      <c r="W2987">
        <v>0</v>
      </c>
      <c r="X2987">
        <v>0</v>
      </c>
      <c r="Y2987">
        <v>58.924563999999997</v>
      </c>
      <c r="Z2987">
        <v>0</v>
      </c>
      <c r="AA2987">
        <v>0</v>
      </c>
      <c r="AB2987">
        <v>0</v>
      </c>
      <c r="AC2987">
        <v>6.670185</v>
      </c>
      <c r="AD2987">
        <v>0</v>
      </c>
      <c r="AE2987">
        <v>0</v>
      </c>
      <c r="AF2987">
        <v>65.594750000000005</v>
      </c>
    </row>
    <row r="2988" spans="1:32" x14ac:dyDescent="0.3">
      <c r="A2988">
        <v>2785915</v>
      </c>
      <c r="B2988">
        <v>1</v>
      </c>
      <c r="C2988" t="s">
        <v>82</v>
      </c>
      <c r="D2988" t="s">
        <v>105</v>
      </c>
      <c r="E2988" t="s">
        <v>11057</v>
      </c>
      <c r="F2988" t="s">
        <v>11058</v>
      </c>
      <c r="G2988" t="s">
        <v>31552</v>
      </c>
      <c r="H2988" t="s">
        <v>665</v>
      </c>
      <c r="I2988" t="s">
        <v>78</v>
      </c>
      <c r="J2988" t="s">
        <v>135</v>
      </c>
      <c r="K2988" t="s">
        <v>22</v>
      </c>
      <c r="L2988" t="s">
        <v>136</v>
      </c>
      <c r="M2988" t="s">
        <v>11059</v>
      </c>
      <c r="N2988" t="s">
        <v>11060</v>
      </c>
      <c r="O2988">
        <v>7.6519444444444442</v>
      </c>
      <c r="P2988">
        <v>0</v>
      </c>
      <c r="Q2988">
        <v>196</v>
      </c>
      <c r="R2988">
        <v>0</v>
      </c>
      <c r="S2988">
        <v>6</v>
      </c>
      <c r="T2988">
        <v>0</v>
      </c>
      <c r="U2988">
        <v>23</v>
      </c>
      <c r="V2988">
        <v>0</v>
      </c>
      <c r="W2988">
        <v>0</v>
      </c>
      <c r="X2988">
        <v>0</v>
      </c>
      <c r="Y2988">
        <v>367.85924999999997</v>
      </c>
      <c r="Z2988">
        <v>0</v>
      </c>
      <c r="AA2988">
        <v>7.1588279999999997</v>
      </c>
      <c r="AB2988">
        <v>0</v>
      </c>
      <c r="AC2988">
        <v>137.98915</v>
      </c>
      <c r="AD2988">
        <v>0</v>
      </c>
      <c r="AE2988">
        <v>0</v>
      </c>
      <c r="AF2988">
        <v>513.00720000000001</v>
      </c>
    </row>
    <row r="2989" spans="1:32" x14ac:dyDescent="0.3">
      <c r="A2989">
        <v>2785912</v>
      </c>
      <c r="B2989">
        <v>1</v>
      </c>
      <c r="C2989" t="s">
        <v>83</v>
      </c>
      <c r="D2989" t="s">
        <v>119</v>
      </c>
      <c r="E2989" t="s">
        <v>9535</v>
      </c>
      <c r="F2989" t="s">
        <v>9536</v>
      </c>
      <c r="G2989" t="s">
        <v>31551</v>
      </c>
      <c r="H2989" t="s">
        <v>672</v>
      </c>
      <c r="I2989" t="s">
        <v>79</v>
      </c>
      <c r="J2989" t="s">
        <v>135</v>
      </c>
      <c r="K2989" t="s">
        <v>22</v>
      </c>
      <c r="L2989" t="s">
        <v>136</v>
      </c>
      <c r="M2989" t="s">
        <v>11061</v>
      </c>
      <c r="N2989" t="s">
        <v>11062</v>
      </c>
      <c r="O2989">
        <v>3.2752777777777777</v>
      </c>
      <c r="P2989">
        <v>0</v>
      </c>
      <c r="Q2989">
        <v>316</v>
      </c>
      <c r="R2989">
        <v>0</v>
      </c>
      <c r="S2989">
        <v>6</v>
      </c>
      <c r="T2989">
        <v>0</v>
      </c>
      <c r="U2989">
        <v>15</v>
      </c>
      <c r="V2989">
        <v>0</v>
      </c>
      <c r="W2989">
        <v>0</v>
      </c>
      <c r="X2989">
        <v>0</v>
      </c>
      <c r="Y2989">
        <v>92.2333</v>
      </c>
      <c r="Z2989">
        <v>0</v>
      </c>
      <c r="AA2989">
        <v>2.6689310000000002</v>
      </c>
      <c r="AB2989">
        <v>0</v>
      </c>
      <c r="AC2989">
        <v>7.4074720000000003</v>
      </c>
      <c r="AD2989">
        <v>0</v>
      </c>
      <c r="AE2989">
        <v>0</v>
      </c>
      <c r="AF2989">
        <v>102.30970000000001</v>
      </c>
    </row>
    <row r="2990" spans="1:32" x14ac:dyDescent="0.3">
      <c r="A2990">
        <v>2785921</v>
      </c>
      <c r="B2990">
        <v>1</v>
      </c>
      <c r="C2990" t="s">
        <v>83</v>
      </c>
      <c r="D2990" t="s">
        <v>124</v>
      </c>
      <c r="E2990" t="s">
        <v>11063</v>
      </c>
      <c r="F2990" t="s">
        <v>11064</v>
      </c>
      <c r="G2990" t="s">
        <v>31549</v>
      </c>
      <c r="H2990" t="s">
        <v>134</v>
      </c>
      <c r="I2990" t="s">
        <v>79</v>
      </c>
      <c r="J2990" t="s">
        <v>135</v>
      </c>
      <c r="K2990" t="s">
        <v>22</v>
      </c>
      <c r="L2990" t="s">
        <v>136</v>
      </c>
      <c r="M2990" t="s">
        <v>11065</v>
      </c>
      <c r="N2990" t="s">
        <v>11066</v>
      </c>
      <c r="O2990">
        <v>0.97444444444444445</v>
      </c>
      <c r="P2990">
        <v>3</v>
      </c>
      <c r="Q2990">
        <v>1417</v>
      </c>
      <c r="R2990">
        <v>126</v>
      </c>
      <c r="S2990">
        <v>266</v>
      </c>
      <c r="T2990">
        <v>2</v>
      </c>
      <c r="U2990">
        <v>95</v>
      </c>
      <c r="V2990">
        <v>0</v>
      </c>
      <c r="W2990">
        <v>0</v>
      </c>
      <c r="X2990">
        <v>21.813545000000001</v>
      </c>
      <c r="Y2990">
        <v>172.67415</v>
      </c>
      <c r="Z2990">
        <v>20.055486999999999</v>
      </c>
      <c r="AA2990">
        <v>31.70966</v>
      </c>
      <c r="AB2990">
        <v>6.5577609999999995E-2</v>
      </c>
      <c r="AC2990">
        <v>28.526185999999999</v>
      </c>
      <c r="AD2990">
        <v>0</v>
      </c>
      <c r="AE2990">
        <v>0</v>
      </c>
      <c r="AF2990">
        <v>274.84460000000001</v>
      </c>
    </row>
    <row r="2991" spans="1:32" x14ac:dyDescent="0.3">
      <c r="A2991">
        <v>2785892</v>
      </c>
      <c r="B2991">
        <v>1</v>
      </c>
      <c r="C2991" t="s">
        <v>82</v>
      </c>
      <c r="D2991" t="s">
        <v>90</v>
      </c>
      <c r="E2991" t="s">
        <v>11067</v>
      </c>
      <c r="F2991" t="s">
        <v>11068</v>
      </c>
      <c r="G2991" t="s">
        <v>31546</v>
      </c>
      <c r="H2991" t="s">
        <v>223</v>
      </c>
      <c r="I2991" t="s">
        <v>78</v>
      </c>
      <c r="J2991" t="s">
        <v>135</v>
      </c>
      <c r="K2991" t="s">
        <v>22</v>
      </c>
      <c r="L2991" t="s">
        <v>136</v>
      </c>
      <c r="M2991" t="s">
        <v>11069</v>
      </c>
      <c r="N2991" t="s">
        <v>11070</v>
      </c>
      <c r="O2991">
        <v>2.4994444444444444</v>
      </c>
      <c r="P2991">
        <v>0</v>
      </c>
      <c r="Q2991">
        <v>10</v>
      </c>
      <c r="R2991">
        <v>0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0</v>
      </c>
      <c r="Y2991">
        <v>9.4004980000000007</v>
      </c>
      <c r="Z2991">
        <v>0</v>
      </c>
      <c r="AA2991">
        <v>0</v>
      </c>
      <c r="AB2991">
        <v>0</v>
      </c>
      <c r="AC2991">
        <v>12.275319</v>
      </c>
      <c r="AD2991">
        <v>0</v>
      </c>
      <c r="AE2991">
        <v>0</v>
      </c>
      <c r="AF2991">
        <v>21.675816999999999</v>
      </c>
    </row>
    <row r="2992" spans="1:32" x14ac:dyDescent="0.3">
      <c r="A2992">
        <v>2785727</v>
      </c>
      <c r="B2992">
        <v>1</v>
      </c>
      <c r="C2992" t="s">
        <v>82</v>
      </c>
      <c r="D2992" t="s">
        <v>105</v>
      </c>
      <c r="E2992" t="s">
        <v>11071</v>
      </c>
      <c r="F2992" t="s">
        <v>11072</v>
      </c>
      <c r="G2992" t="s">
        <v>31549</v>
      </c>
      <c r="H2992" t="s">
        <v>134</v>
      </c>
      <c r="I2992" t="s">
        <v>79</v>
      </c>
      <c r="J2992" t="s">
        <v>135</v>
      </c>
      <c r="K2992" t="s">
        <v>22</v>
      </c>
      <c r="L2992" t="s">
        <v>136</v>
      </c>
      <c r="M2992" t="s">
        <v>11073</v>
      </c>
      <c r="N2992" t="s">
        <v>11074</v>
      </c>
      <c r="O2992">
        <v>1.6516666666666666</v>
      </c>
      <c r="P2992">
        <v>0</v>
      </c>
      <c r="Q2992">
        <v>0</v>
      </c>
      <c r="R2992">
        <v>0</v>
      </c>
      <c r="S2992">
        <v>0</v>
      </c>
      <c r="T2992">
        <v>1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234.83168000000001</v>
      </c>
      <c r="AC2992">
        <v>0</v>
      </c>
      <c r="AD2992">
        <v>0</v>
      </c>
      <c r="AE2992">
        <v>0</v>
      </c>
      <c r="AF2992">
        <v>234.83168000000001</v>
      </c>
    </row>
    <row r="2993" spans="1:32" x14ac:dyDescent="0.3">
      <c r="A2993">
        <v>2785725</v>
      </c>
      <c r="B2993">
        <v>1</v>
      </c>
      <c r="C2993" t="s">
        <v>82</v>
      </c>
      <c r="D2993" t="s">
        <v>113</v>
      </c>
      <c r="E2993" t="s">
        <v>11075</v>
      </c>
      <c r="F2993" t="s">
        <v>11076</v>
      </c>
      <c r="G2993" t="s">
        <v>31546</v>
      </c>
      <c r="H2993" t="s">
        <v>223</v>
      </c>
      <c r="I2993" t="s">
        <v>78</v>
      </c>
      <c r="J2993" t="s">
        <v>135</v>
      </c>
      <c r="K2993" t="s">
        <v>22</v>
      </c>
      <c r="L2993" t="s">
        <v>136</v>
      </c>
      <c r="M2993" t="s">
        <v>11077</v>
      </c>
      <c r="N2993" t="s">
        <v>11078</v>
      </c>
      <c r="O2993">
        <v>3.7124999999999999</v>
      </c>
      <c r="P2993">
        <v>0</v>
      </c>
      <c r="Q2993">
        <v>87</v>
      </c>
      <c r="R2993">
        <v>0</v>
      </c>
      <c r="S2993">
        <v>0</v>
      </c>
      <c r="T2993">
        <v>0</v>
      </c>
      <c r="U2993">
        <v>4</v>
      </c>
      <c r="V2993">
        <v>0</v>
      </c>
      <c r="W2993">
        <v>0</v>
      </c>
      <c r="X2993">
        <v>0</v>
      </c>
      <c r="Y2993">
        <v>91.836340000000007</v>
      </c>
      <c r="Z2993">
        <v>0</v>
      </c>
      <c r="AA2993">
        <v>0</v>
      </c>
      <c r="AB2993">
        <v>0</v>
      </c>
      <c r="AC2993">
        <v>6.5329337000000001</v>
      </c>
      <c r="AD2993">
        <v>0</v>
      </c>
      <c r="AE2993">
        <v>0</v>
      </c>
      <c r="AF2993">
        <v>98.369280000000003</v>
      </c>
    </row>
    <row r="2994" spans="1:32" x14ac:dyDescent="0.3">
      <c r="A2994">
        <v>2800174</v>
      </c>
      <c r="B2994">
        <v>1</v>
      </c>
      <c r="C2994" t="s">
        <v>82</v>
      </c>
      <c r="D2994" t="s">
        <v>90</v>
      </c>
      <c r="E2994" t="s">
        <v>11079</v>
      </c>
      <c r="F2994" t="s">
        <v>11080</v>
      </c>
      <c r="G2994" t="s">
        <v>31548</v>
      </c>
      <c r="H2994" t="s">
        <v>333</v>
      </c>
      <c r="I2994" t="s">
        <v>78</v>
      </c>
      <c r="J2994" t="s">
        <v>135</v>
      </c>
      <c r="K2994" t="s">
        <v>22</v>
      </c>
      <c r="L2994" t="s">
        <v>136</v>
      </c>
      <c r="M2994" t="s">
        <v>11081</v>
      </c>
      <c r="N2994" t="s">
        <v>11082</v>
      </c>
      <c r="O2994">
        <v>2.2655555555555558</v>
      </c>
      <c r="P2994">
        <v>0</v>
      </c>
      <c r="Q2994">
        <v>2</v>
      </c>
      <c r="R2994">
        <v>0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0</v>
      </c>
      <c r="Y2994">
        <v>1.2740746999999999</v>
      </c>
      <c r="Z2994">
        <v>0</v>
      </c>
      <c r="AA2994">
        <v>0</v>
      </c>
      <c r="AB2994">
        <v>0</v>
      </c>
      <c r="AC2994">
        <v>1.1690149000000001</v>
      </c>
      <c r="AD2994">
        <v>0</v>
      </c>
      <c r="AE2994">
        <v>0</v>
      </c>
      <c r="AF2994">
        <v>2.4430895000000001</v>
      </c>
    </row>
    <row r="2995" spans="1:32" x14ac:dyDescent="0.3">
      <c r="A2995">
        <v>2800173</v>
      </c>
      <c r="B2995">
        <v>1</v>
      </c>
      <c r="C2995" t="s">
        <v>82</v>
      </c>
      <c r="D2995" t="s">
        <v>88</v>
      </c>
      <c r="E2995" t="s">
        <v>11083</v>
      </c>
      <c r="F2995" t="s">
        <v>11084</v>
      </c>
      <c r="G2995" t="s">
        <v>31551</v>
      </c>
      <c r="H2995" t="s">
        <v>672</v>
      </c>
      <c r="I2995" t="s">
        <v>79</v>
      </c>
      <c r="J2995" t="s">
        <v>135</v>
      </c>
      <c r="K2995" t="s">
        <v>22</v>
      </c>
      <c r="L2995" t="s">
        <v>136</v>
      </c>
      <c r="M2995" t="s">
        <v>11085</v>
      </c>
      <c r="N2995" t="s">
        <v>11086</v>
      </c>
      <c r="O2995">
        <v>0.70666666666666667</v>
      </c>
      <c r="P2995">
        <v>0</v>
      </c>
      <c r="Q2995">
        <v>143</v>
      </c>
      <c r="R2995">
        <v>0</v>
      </c>
      <c r="S2995">
        <v>10</v>
      </c>
      <c r="T2995">
        <v>0</v>
      </c>
      <c r="U2995">
        <v>16</v>
      </c>
      <c r="V2995">
        <v>0</v>
      </c>
      <c r="W2995">
        <v>0</v>
      </c>
      <c r="X2995">
        <v>0</v>
      </c>
      <c r="Y2995">
        <v>43.068393999999998</v>
      </c>
      <c r="Z2995">
        <v>0</v>
      </c>
      <c r="AA2995">
        <v>2.5377038000000001</v>
      </c>
      <c r="AB2995">
        <v>0</v>
      </c>
      <c r="AC2995">
        <v>11.942850999999999</v>
      </c>
      <c r="AD2995">
        <v>0</v>
      </c>
      <c r="AE2995">
        <v>0</v>
      </c>
      <c r="AF2995">
        <v>57.548949999999998</v>
      </c>
    </row>
    <row r="2996" spans="1:32" x14ac:dyDescent="0.3">
      <c r="A2996">
        <v>2800172</v>
      </c>
      <c r="B2996">
        <v>1</v>
      </c>
      <c r="C2996" t="s">
        <v>83</v>
      </c>
      <c r="D2996" t="s">
        <v>123</v>
      </c>
      <c r="E2996" t="s">
        <v>11087</v>
      </c>
      <c r="F2996" t="s">
        <v>11088</v>
      </c>
      <c r="G2996" t="s">
        <v>31549</v>
      </c>
      <c r="H2996" t="s">
        <v>134</v>
      </c>
      <c r="I2996" t="s">
        <v>79</v>
      </c>
      <c r="J2996" t="s">
        <v>135</v>
      </c>
      <c r="K2996" t="s">
        <v>22</v>
      </c>
      <c r="L2996" t="s">
        <v>136</v>
      </c>
      <c r="M2996" t="s">
        <v>11089</v>
      </c>
      <c r="N2996" t="s">
        <v>11090</v>
      </c>
      <c r="O2996">
        <v>1.0230555555555556</v>
      </c>
      <c r="P2996">
        <v>2</v>
      </c>
      <c r="Q2996">
        <v>465</v>
      </c>
      <c r="R2996">
        <v>49</v>
      </c>
      <c r="S2996">
        <v>69</v>
      </c>
      <c r="T2996">
        <v>19</v>
      </c>
      <c r="U2996">
        <v>51</v>
      </c>
      <c r="V2996">
        <v>0</v>
      </c>
      <c r="W2996">
        <v>0</v>
      </c>
      <c r="X2996">
        <v>20.812826000000001</v>
      </c>
      <c r="Y2996">
        <v>157.88095000000001</v>
      </c>
      <c r="Z2996">
        <v>44.828712000000003</v>
      </c>
      <c r="AA2996">
        <v>31.396159999999998</v>
      </c>
      <c r="AB2996">
        <v>418.03107</v>
      </c>
      <c r="AC2996">
        <v>22.012598000000001</v>
      </c>
      <c r="AD2996">
        <v>0</v>
      </c>
      <c r="AE2996">
        <v>0</v>
      </c>
      <c r="AF2996">
        <v>694.96230000000003</v>
      </c>
    </row>
    <row r="2997" spans="1:32" x14ac:dyDescent="0.3">
      <c r="A2997">
        <v>2799932</v>
      </c>
      <c r="B2997">
        <v>1</v>
      </c>
      <c r="C2997" t="s">
        <v>83</v>
      </c>
      <c r="D2997" t="s">
        <v>130</v>
      </c>
      <c r="E2997" t="s">
        <v>11091</v>
      </c>
      <c r="F2997" t="s">
        <v>11092</v>
      </c>
      <c r="G2997" t="s">
        <v>31548</v>
      </c>
      <c r="H2997" t="s">
        <v>893</v>
      </c>
      <c r="I2997" t="s">
        <v>78</v>
      </c>
      <c r="J2997" t="s">
        <v>135</v>
      </c>
      <c r="K2997" t="s">
        <v>22</v>
      </c>
      <c r="L2997" t="s">
        <v>136</v>
      </c>
      <c r="M2997" t="s">
        <v>11093</v>
      </c>
      <c r="N2997" t="s">
        <v>11094</v>
      </c>
      <c r="O2997">
        <v>3.4366666666666665</v>
      </c>
      <c r="P2997">
        <v>0</v>
      </c>
      <c r="Q2997">
        <v>1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0.31318091999999997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0.31318091999999997</v>
      </c>
    </row>
    <row r="2998" spans="1:32" x14ac:dyDescent="0.3">
      <c r="A2998">
        <v>2799929</v>
      </c>
      <c r="B2998">
        <v>1</v>
      </c>
      <c r="C2998" t="s">
        <v>82</v>
      </c>
      <c r="D2998" t="s">
        <v>106</v>
      </c>
      <c r="E2998" t="s">
        <v>11095</v>
      </c>
      <c r="F2998" t="s">
        <v>11096</v>
      </c>
      <c r="G2998" t="s">
        <v>31551</v>
      </c>
      <c r="H2998" t="s">
        <v>5188</v>
      </c>
      <c r="I2998" t="s">
        <v>79</v>
      </c>
      <c r="J2998" t="s">
        <v>135</v>
      </c>
      <c r="K2998" t="s">
        <v>22</v>
      </c>
      <c r="L2998" t="s">
        <v>136</v>
      </c>
      <c r="M2998" t="s">
        <v>11097</v>
      </c>
      <c r="N2998" t="s">
        <v>11098</v>
      </c>
      <c r="O2998">
        <v>2.6605555555555553</v>
      </c>
      <c r="P2998">
        <v>0</v>
      </c>
      <c r="Q2998">
        <v>3571</v>
      </c>
      <c r="R2998">
        <v>0</v>
      </c>
      <c r="S2998">
        <v>1</v>
      </c>
      <c r="T2998">
        <v>0</v>
      </c>
      <c r="U2998">
        <v>263</v>
      </c>
      <c r="V2998">
        <v>0</v>
      </c>
      <c r="W2998">
        <v>1</v>
      </c>
      <c r="X2998">
        <v>0</v>
      </c>
      <c r="Y2998">
        <v>2148.0259999999998</v>
      </c>
      <c r="Z2998">
        <v>0</v>
      </c>
      <c r="AA2998">
        <v>3.8219612E-2</v>
      </c>
      <c r="AB2998">
        <v>0</v>
      </c>
      <c r="AC2998">
        <v>801.17240000000004</v>
      </c>
      <c r="AD2998">
        <v>0</v>
      </c>
      <c r="AE2998">
        <v>106.38975000000001</v>
      </c>
      <c r="AF2998">
        <v>3055.6262000000002</v>
      </c>
    </row>
    <row r="2999" spans="1:32" x14ac:dyDescent="0.3">
      <c r="A2999">
        <v>2799877</v>
      </c>
      <c r="B2999">
        <v>1</v>
      </c>
      <c r="C2999" t="s">
        <v>82</v>
      </c>
      <c r="D2999" t="s">
        <v>90</v>
      </c>
      <c r="E2999" t="s">
        <v>11099</v>
      </c>
      <c r="F2999" t="s">
        <v>11100</v>
      </c>
      <c r="G2999" t="s">
        <v>31548</v>
      </c>
      <c r="H2999" t="s">
        <v>333</v>
      </c>
      <c r="I2999" t="s">
        <v>78</v>
      </c>
      <c r="J2999" t="s">
        <v>135</v>
      </c>
      <c r="K2999" t="s">
        <v>22</v>
      </c>
      <c r="L2999" t="s">
        <v>136</v>
      </c>
      <c r="M2999" t="s">
        <v>11101</v>
      </c>
      <c r="N2999" t="s">
        <v>11102</v>
      </c>
      <c r="O2999">
        <v>1.8580555555555556</v>
      </c>
      <c r="P2999">
        <v>0</v>
      </c>
      <c r="Q2999">
        <v>3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3.8441169999999998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3.8441169999999998</v>
      </c>
    </row>
    <row r="3000" spans="1:32" x14ac:dyDescent="0.3">
      <c r="A3000">
        <v>2799749</v>
      </c>
      <c r="B3000">
        <v>1</v>
      </c>
      <c r="C3000" t="s">
        <v>82</v>
      </c>
      <c r="D3000" t="s">
        <v>102</v>
      </c>
      <c r="E3000" t="s">
        <v>5099</v>
      </c>
      <c r="F3000" t="s">
        <v>5100</v>
      </c>
      <c r="G3000" t="s">
        <v>31545</v>
      </c>
      <c r="H3000" t="s">
        <v>134</v>
      </c>
      <c r="I3000" t="s">
        <v>79</v>
      </c>
      <c r="J3000" t="s">
        <v>135</v>
      </c>
      <c r="K3000" t="s">
        <v>22</v>
      </c>
      <c r="L3000" t="s">
        <v>136</v>
      </c>
      <c r="M3000" t="s">
        <v>11103</v>
      </c>
      <c r="N3000" t="s">
        <v>11104</v>
      </c>
      <c r="O3000">
        <v>0.73277777777777775</v>
      </c>
      <c r="P3000">
        <v>0</v>
      </c>
      <c r="Q3000">
        <v>1100</v>
      </c>
      <c r="R3000">
        <v>6</v>
      </c>
      <c r="S3000">
        <v>244</v>
      </c>
      <c r="T3000">
        <v>4</v>
      </c>
      <c r="U3000">
        <v>192</v>
      </c>
      <c r="V3000">
        <v>0</v>
      </c>
      <c r="W3000">
        <v>0</v>
      </c>
      <c r="X3000">
        <v>0</v>
      </c>
      <c r="Y3000">
        <v>97.954543999999999</v>
      </c>
      <c r="Z3000">
        <v>6.6380059999999999</v>
      </c>
      <c r="AA3000">
        <v>58.859099999999998</v>
      </c>
      <c r="AB3000">
        <v>24.581113999999999</v>
      </c>
      <c r="AC3000">
        <v>69.080380000000005</v>
      </c>
      <c r="AD3000">
        <v>0</v>
      </c>
      <c r="AE3000">
        <v>0</v>
      </c>
      <c r="AF3000">
        <v>257.11315999999999</v>
      </c>
    </row>
    <row r="3001" spans="1:32" x14ac:dyDescent="0.3">
      <c r="A3001">
        <v>2799765</v>
      </c>
      <c r="B3001">
        <v>1</v>
      </c>
      <c r="C3001" t="s">
        <v>83</v>
      </c>
      <c r="D3001" t="s">
        <v>121</v>
      </c>
      <c r="E3001" t="s">
        <v>11105</v>
      </c>
      <c r="F3001" t="s">
        <v>11106</v>
      </c>
      <c r="G3001" t="s">
        <v>31549</v>
      </c>
      <c r="H3001" t="s">
        <v>134</v>
      </c>
      <c r="I3001" t="s">
        <v>79</v>
      </c>
      <c r="J3001" t="s">
        <v>135</v>
      </c>
      <c r="K3001" t="s">
        <v>22</v>
      </c>
      <c r="L3001" t="s">
        <v>136</v>
      </c>
      <c r="M3001" t="s">
        <v>11107</v>
      </c>
      <c r="N3001" t="s">
        <v>11108</v>
      </c>
      <c r="O3001">
        <v>0.29166666666666669</v>
      </c>
      <c r="P3001">
        <v>15</v>
      </c>
      <c r="Q3001">
        <v>1668</v>
      </c>
      <c r="R3001">
        <v>74</v>
      </c>
      <c r="S3001">
        <v>552</v>
      </c>
      <c r="T3001">
        <v>16</v>
      </c>
      <c r="U3001">
        <v>94</v>
      </c>
      <c r="V3001">
        <v>1</v>
      </c>
      <c r="W3001">
        <v>0</v>
      </c>
      <c r="X3001">
        <v>15.273619</v>
      </c>
      <c r="Y3001">
        <v>47.604225</v>
      </c>
      <c r="Z3001">
        <v>85.128140000000002</v>
      </c>
      <c r="AA3001">
        <v>29.674102999999999</v>
      </c>
      <c r="AB3001">
        <v>20.824314000000001</v>
      </c>
      <c r="AC3001">
        <v>10.773227</v>
      </c>
      <c r="AD3001">
        <v>14.677133</v>
      </c>
      <c r="AE3001">
        <v>0</v>
      </c>
      <c r="AF3001">
        <v>223.95475999999999</v>
      </c>
    </row>
    <row r="3002" spans="1:32" x14ac:dyDescent="0.3">
      <c r="A3002">
        <v>2799742</v>
      </c>
      <c r="B3002">
        <v>1</v>
      </c>
      <c r="C3002" t="s">
        <v>82</v>
      </c>
      <c r="D3002" t="s">
        <v>106</v>
      </c>
      <c r="E3002" t="s">
        <v>11109</v>
      </c>
      <c r="F3002" t="s">
        <v>11110</v>
      </c>
      <c r="G3002" t="s">
        <v>31545</v>
      </c>
      <c r="H3002" t="s">
        <v>1237</v>
      </c>
      <c r="I3002" t="s">
        <v>79</v>
      </c>
      <c r="J3002" t="s">
        <v>135</v>
      </c>
      <c r="K3002" t="s">
        <v>22</v>
      </c>
      <c r="L3002" t="s">
        <v>136</v>
      </c>
      <c r="M3002" t="s">
        <v>11111</v>
      </c>
      <c r="N3002" t="s">
        <v>11112</v>
      </c>
      <c r="O3002">
        <v>1.7727777777777778</v>
      </c>
      <c r="P3002">
        <v>4</v>
      </c>
      <c r="Q3002">
        <v>6097</v>
      </c>
      <c r="R3002">
        <v>14</v>
      </c>
      <c r="S3002">
        <v>48</v>
      </c>
      <c r="T3002">
        <v>5</v>
      </c>
      <c r="U3002">
        <v>894</v>
      </c>
      <c r="V3002">
        <v>3</v>
      </c>
      <c r="W3002">
        <v>1</v>
      </c>
      <c r="X3002">
        <v>5.4118934000000003</v>
      </c>
      <c r="Y3002">
        <v>2975.886</v>
      </c>
      <c r="Z3002">
        <v>13.716853</v>
      </c>
      <c r="AA3002">
        <v>33.955886999999997</v>
      </c>
      <c r="AB3002">
        <v>70.579430000000002</v>
      </c>
      <c r="AC3002">
        <v>1214.1328000000001</v>
      </c>
      <c r="AD3002">
        <v>206.71149</v>
      </c>
      <c r="AE3002">
        <v>2.2776754000000001</v>
      </c>
      <c r="AF3002">
        <v>4522.6719999999996</v>
      </c>
    </row>
    <row r="3003" spans="1:32" x14ac:dyDescent="0.3">
      <c r="A3003">
        <v>2799290</v>
      </c>
      <c r="B3003">
        <v>1</v>
      </c>
      <c r="C3003" t="s">
        <v>82</v>
      </c>
      <c r="D3003" t="s">
        <v>99</v>
      </c>
      <c r="E3003" t="s">
        <v>11113</v>
      </c>
      <c r="F3003" t="s">
        <v>11114</v>
      </c>
      <c r="G3003" t="s">
        <v>31546</v>
      </c>
      <c r="H3003" t="s">
        <v>1297</v>
      </c>
      <c r="I3003" t="s">
        <v>78</v>
      </c>
      <c r="J3003" t="s">
        <v>135</v>
      </c>
      <c r="K3003" t="s">
        <v>22</v>
      </c>
      <c r="L3003" t="s">
        <v>136</v>
      </c>
      <c r="M3003" t="s">
        <v>11115</v>
      </c>
      <c r="N3003" t="s">
        <v>11116</v>
      </c>
      <c r="O3003">
        <v>1.9361111111111111</v>
      </c>
      <c r="P3003">
        <v>0</v>
      </c>
      <c r="Q3003">
        <v>57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16.527446999999999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16.527446999999999</v>
      </c>
    </row>
    <row r="3004" spans="1:32" x14ac:dyDescent="0.3">
      <c r="A3004">
        <v>2799292</v>
      </c>
      <c r="B3004">
        <v>1</v>
      </c>
      <c r="C3004" t="s">
        <v>83</v>
      </c>
      <c r="D3004" t="s">
        <v>125</v>
      </c>
      <c r="E3004" t="s">
        <v>11117</v>
      </c>
      <c r="F3004" t="s">
        <v>11118</v>
      </c>
      <c r="G3004" t="s">
        <v>31549</v>
      </c>
      <c r="H3004" t="s">
        <v>145</v>
      </c>
      <c r="I3004" t="s">
        <v>79</v>
      </c>
      <c r="J3004" t="s">
        <v>135</v>
      </c>
      <c r="K3004" t="s">
        <v>22</v>
      </c>
      <c r="L3004" t="s">
        <v>136</v>
      </c>
      <c r="M3004" t="s">
        <v>11119</v>
      </c>
      <c r="N3004" t="s">
        <v>11120</v>
      </c>
      <c r="O3004">
        <v>0.30277777777777776</v>
      </c>
      <c r="P3004">
        <v>0</v>
      </c>
      <c r="Q3004">
        <v>304</v>
      </c>
      <c r="R3004">
        <v>20</v>
      </c>
      <c r="S3004">
        <v>20</v>
      </c>
      <c r="T3004">
        <v>4</v>
      </c>
      <c r="U3004">
        <v>34</v>
      </c>
      <c r="V3004">
        <v>0</v>
      </c>
      <c r="W3004">
        <v>0</v>
      </c>
      <c r="X3004">
        <v>0</v>
      </c>
      <c r="Y3004">
        <v>35.454599999999999</v>
      </c>
      <c r="Z3004">
        <v>19.57959</v>
      </c>
      <c r="AA3004">
        <v>1.7908039</v>
      </c>
      <c r="AB3004">
        <v>2.5205929999999999</v>
      </c>
      <c r="AC3004">
        <v>3.7726772</v>
      </c>
      <c r="AD3004">
        <v>0</v>
      </c>
      <c r="AE3004">
        <v>0</v>
      </c>
      <c r="AF3004">
        <v>63.118267000000003</v>
      </c>
    </row>
    <row r="3005" spans="1:32" x14ac:dyDescent="0.3">
      <c r="A3005">
        <v>2799148</v>
      </c>
      <c r="B3005">
        <v>1</v>
      </c>
      <c r="C3005" t="s">
        <v>83</v>
      </c>
      <c r="D3005" t="s">
        <v>129</v>
      </c>
      <c r="E3005" t="s">
        <v>11121</v>
      </c>
      <c r="F3005" t="s">
        <v>11122</v>
      </c>
      <c r="G3005" t="s">
        <v>31548</v>
      </c>
      <c r="H3005" t="s">
        <v>893</v>
      </c>
      <c r="I3005" t="s">
        <v>78</v>
      </c>
      <c r="J3005" t="s">
        <v>135</v>
      </c>
      <c r="K3005" t="s">
        <v>22</v>
      </c>
      <c r="L3005" t="s">
        <v>136</v>
      </c>
      <c r="M3005" t="s">
        <v>11123</v>
      </c>
      <c r="N3005" t="s">
        <v>11124</v>
      </c>
      <c r="O3005">
        <v>2.8005555555555555</v>
      </c>
      <c r="P3005">
        <v>0</v>
      </c>
      <c r="Q3005">
        <v>3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1.5179248999999999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1.5179248999999999</v>
      </c>
    </row>
    <row r="3006" spans="1:32" x14ac:dyDescent="0.3">
      <c r="A3006">
        <v>2799215</v>
      </c>
      <c r="B3006">
        <v>1</v>
      </c>
      <c r="C3006" t="s">
        <v>82</v>
      </c>
      <c r="D3006" t="s">
        <v>100</v>
      </c>
      <c r="E3006" t="s">
        <v>11125</v>
      </c>
      <c r="F3006" t="s">
        <v>11126</v>
      </c>
      <c r="G3006" t="s">
        <v>31548</v>
      </c>
      <c r="H3006" t="s">
        <v>893</v>
      </c>
      <c r="I3006" t="s">
        <v>78</v>
      </c>
      <c r="J3006" t="s">
        <v>135</v>
      </c>
      <c r="K3006" t="s">
        <v>22</v>
      </c>
      <c r="L3006" t="s">
        <v>136</v>
      </c>
      <c r="M3006" t="s">
        <v>11127</v>
      </c>
      <c r="N3006" t="s">
        <v>11128</v>
      </c>
      <c r="O3006">
        <v>2.5861111111111112</v>
      </c>
      <c r="P3006">
        <v>0</v>
      </c>
      <c r="Q3006">
        <v>7</v>
      </c>
      <c r="R3006">
        <v>0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0</v>
      </c>
      <c r="Y3006">
        <v>3.3199432</v>
      </c>
      <c r="Z3006">
        <v>0</v>
      </c>
      <c r="AA3006">
        <v>0</v>
      </c>
      <c r="AB3006">
        <v>0</v>
      </c>
      <c r="AC3006">
        <v>4.7837490000000003</v>
      </c>
      <c r="AD3006">
        <v>0</v>
      </c>
      <c r="AE3006">
        <v>0</v>
      </c>
      <c r="AF3006">
        <v>8.1036920000000006</v>
      </c>
    </row>
    <row r="3007" spans="1:32" x14ac:dyDescent="0.3">
      <c r="A3007">
        <v>2799208</v>
      </c>
      <c r="B3007">
        <v>1</v>
      </c>
      <c r="C3007" t="s">
        <v>82</v>
      </c>
      <c r="D3007" t="s">
        <v>94</v>
      </c>
      <c r="E3007" t="s">
        <v>11129</v>
      </c>
      <c r="F3007" t="s">
        <v>11130</v>
      </c>
      <c r="G3007" t="s">
        <v>31548</v>
      </c>
      <c r="H3007" t="s">
        <v>893</v>
      </c>
      <c r="I3007" t="s">
        <v>78</v>
      </c>
      <c r="J3007" t="s">
        <v>135</v>
      </c>
      <c r="K3007" t="s">
        <v>22</v>
      </c>
      <c r="L3007" t="s">
        <v>136</v>
      </c>
      <c r="M3007" t="s">
        <v>11131</v>
      </c>
      <c r="N3007" t="s">
        <v>11132</v>
      </c>
      <c r="O3007">
        <v>2.1497222222222221</v>
      </c>
      <c r="P3007">
        <v>0</v>
      </c>
      <c r="Q3007">
        <v>1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0.67627316999999998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0.67627316999999998</v>
      </c>
    </row>
    <row r="3008" spans="1:32" x14ac:dyDescent="0.3">
      <c r="A3008">
        <v>2798747</v>
      </c>
      <c r="B3008">
        <v>1</v>
      </c>
      <c r="C3008" t="s">
        <v>82</v>
      </c>
      <c r="D3008" t="s">
        <v>84</v>
      </c>
      <c r="E3008" t="s">
        <v>11133</v>
      </c>
      <c r="F3008" t="s">
        <v>11134</v>
      </c>
      <c r="G3008" t="s">
        <v>31546</v>
      </c>
      <c r="H3008" t="s">
        <v>643</v>
      </c>
      <c r="I3008" t="s">
        <v>78</v>
      </c>
      <c r="J3008" t="s">
        <v>135</v>
      </c>
      <c r="K3008" t="s">
        <v>22</v>
      </c>
      <c r="L3008" t="s">
        <v>186</v>
      </c>
      <c r="M3008" t="s">
        <v>11135</v>
      </c>
      <c r="N3008" t="s">
        <v>11136</v>
      </c>
      <c r="O3008">
        <v>2.9805555555555556</v>
      </c>
      <c r="P3008">
        <v>0</v>
      </c>
      <c r="Q3008">
        <v>108</v>
      </c>
      <c r="R3008">
        <v>0</v>
      </c>
      <c r="S3008">
        <v>0</v>
      </c>
      <c r="T3008">
        <v>0</v>
      </c>
      <c r="U3008">
        <v>4</v>
      </c>
      <c r="V3008">
        <v>0</v>
      </c>
      <c r="W3008">
        <v>0</v>
      </c>
      <c r="X3008">
        <v>0</v>
      </c>
      <c r="Y3008">
        <v>96.037369999999996</v>
      </c>
      <c r="Z3008">
        <v>0</v>
      </c>
      <c r="AA3008">
        <v>0</v>
      </c>
      <c r="AB3008">
        <v>0</v>
      </c>
      <c r="AC3008">
        <v>5.7423368000000004</v>
      </c>
      <c r="AD3008">
        <v>0</v>
      </c>
      <c r="AE3008">
        <v>0</v>
      </c>
      <c r="AF3008">
        <v>101.77970000000001</v>
      </c>
    </row>
    <row r="3009" spans="1:32" x14ac:dyDescent="0.3">
      <c r="A3009">
        <v>2798326</v>
      </c>
      <c r="B3009">
        <v>2</v>
      </c>
      <c r="C3009" t="s">
        <v>82</v>
      </c>
      <c r="D3009" t="s">
        <v>112</v>
      </c>
      <c r="E3009" t="s">
        <v>11137</v>
      </c>
      <c r="F3009" t="s">
        <v>11138</v>
      </c>
      <c r="G3009" t="s">
        <v>31552</v>
      </c>
      <c r="H3009" t="s">
        <v>223</v>
      </c>
      <c r="I3009" t="s">
        <v>78</v>
      </c>
      <c r="J3009" t="s">
        <v>135</v>
      </c>
      <c r="K3009" t="s">
        <v>22</v>
      </c>
      <c r="L3009" t="s">
        <v>136</v>
      </c>
      <c r="M3009" t="s">
        <v>11139</v>
      </c>
      <c r="N3009" t="s">
        <v>11140</v>
      </c>
      <c r="O3009">
        <v>0.31833333333333336</v>
      </c>
      <c r="P3009">
        <v>0</v>
      </c>
      <c r="Q3009">
        <v>106</v>
      </c>
      <c r="R3009">
        <v>0</v>
      </c>
      <c r="S3009">
        <v>9</v>
      </c>
      <c r="T3009">
        <v>0</v>
      </c>
      <c r="U3009">
        <v>11</v>
      </c>
      <c r="V3009">
        <v>0</v>
      </c>
      <c r="W3009">
        <v>0</v>
      </c>
      <c r="X3009">
        <v>0</v>
      </c>
      <c r="Y3009">
        <v>8.5197719999999997</v>
      </c>
      <c r="Z3009">
        <v>0</v>
      </c>
      <c r="AA3009">
        <v>1.4622158999999999</v>
      </c>
      <c r="AB3009">
        <v>0</v>
      </c>
      <c r="AC3009">
        <v>4.7669329999999999</v>
      </c>
      <c r="AD3009">
        <v>0</v>
      </c>
      <c r="AE3009">
        <v>0</v>
      </c>
      <c r="AF3009">
        <v>14.74892</v>
      </c>
    </row>
    <row r="3010" spans="1:32" x14ac:dyDescent="0.3">
      <c r="A3010">
        <v>2798426</v>
      </c>
      <c r="B3010">
        <v>1</v>
      </c>
      <c r="C3010" t="s">
        <v>82</v>
      </c>
      <c r="D3010" t="s">
        <v>92</v>
      </c>
      <c r="E3010" t="s">
        <v>11141</v>
      </c>
      <c r="F3010" t="s">
        <v>11142</v>
      </c>
      <c r="G3010" t="s">
        <v>31546</v>
      </c>
      <c r="H3010" t="s">
        <v>2229</v>
      </c>
      <c r="I3010" t="s">
        <v>78</v>
      </c>
      <c r="J3010" t="s">
        <v>135</v>
      </c>
      <c r="K3010" t="s">
        <v>22</v>
      </c>
      <c r="L3010" t="s">
        <v>136</v>
      </c>
      <c r="M3010" t="s">
        <v>11143</v>
      </c>
      <c r="N3010" t="s">
        <v>11144</v>
      </c>
      <c r="O3010">
        <v>5.1147222222222224</v>
      </c>
      <c r="P3010">
        <v>0</v>
      </c>
      <c r="Q3010">
        <v>191</v>
      </c>
      <c r="R3010">
        <v>0</v>
      </c>
      <c r="S3010">
        <v>1</v>
      </c>
      <c r="T3010">
        <v>0</v>
      </c>
      <c r="U3010">
        <v>21</v>
      </c>
      <c r="V3010">
        <v>0</v>
      </c>
      <c r="W3010">
        <v>0</v>
      </c>
      <c r="X3010">
        <v>0</v>
      </c>
      <c r="Y3010">
        <v>200.08090000000001</v>
      </c>
      <c r="Z3010">
        <v>0</v>
      </c>
      <c r="AA3010">
        <v>0</v>
      </c>
      <c r="AB3010">
        <v>0</v>
      </c>
      <c r="AC3010">
        <v>80.209980000000002</v>
      </c>
      <c r="AD3010">
        <v>0</v>
      </c>
      <c r="AE3010">
        <v>0</v>
      </c>
      <c r="AF3010">
        <v>280.29090000000002</v>
      </c>
    </row>
    <row r="3011" spans="1:32" x14ac:dyDescent="0.3">
      <c r="A3011">
        <v>2798434</v>
      </c>
      <c r="B3011">
        <v>1</v>
      </c>
      <c r="C3011" t="s">
        <v>82</v>
      </c>
      <c r="D3011" t="s">
        <v>91</v>
      </c>
      <c r="E3011" t="s">
        <v>11145</v>
      </c>
      <c r="F3011" t="s">
        <v>11146</v>
      </c>
      <c r="G3011" t="s">
        <v>31547</v>
      </c>
      <c r="H3011" t="s">
        <v>185</v>
      </c>
      <c r="I3011" t="s">
        <v>79</v>
      </c>
      <c r="J3011" t="s">
        <v>248</v>
      </c>
      <c r="K3011" t="s">
        <v>22</v>
      </c>
      <c r="L3011" t="s">
        <v>136</v>
      </c>
      <c r="M3011" t="s">
        <v>11147</v>
      </c>
      <c r="N3011" t="s">
        <v>11148</v>
      </c>
      <c r="O3011">
        <v>2.2222222222222223E-2</v>
      </c>
      <c r="P3011">
        <v>0</v>
      </c>
      <c r="Q3011">
        <v>2000</v>
      </c>
      <c r="R3011">
        <v>0</v>
      </c>
      <c r="S3011">
        <v>0</v>
      </c>
      <c r="T3011">
        <v>1</v>
      </c>
      <c r="U3011">
        <v>125</v>
      </c>
      <c r="V3011">
        <v>0</v>
      </c>
      <c r="W3011">
        <v>0</v>
      </c>
      <c r="X3011">
        <v>0</v>
      </c>
      <c r="Y3011">
        <v>9.9824704999999998</v>
      </c>
      <c r="Z3011">
        <v>0</v>
      </c>
      <c r="AA3011">
        <v>0</v>
      </c>
      <c r="AB3011">
        <v>6.6219033999999999</v>
      </c>
      <c r="AC3011">
        <v>2.8593028</v>
      </c>
      <c r="AD3011">
        <v>0</v>
      </c>
      <c r="AE3011">
        <v>0</v>
      </c>
      <c r="AF3011">
        <v>19.463676</v>
      </c>
    </row>
    <row r="3012" spans="1:32" x14ac:dyDescent="0.3">
      <c r="A3012">
        <v>2798216</v>
      </c>
      <c r="B3012">
        <v>1</v>
      </c>
      <c r="C3012" t="s">
        <v>82</v>
      </c>
      <c r="D3012" t="s">
        <v>102</v>
      </c>
      <c r="E3012" t="s">
        <v>11149</v>
      </c>
      <c r="F3012" t="s">
        <v>11150</v>
      </c>
      <c r="G3012" t="s">
        <v>31545</v>
      </c>
      <c r="H3012" t="s">
        <v>134</v>
      </c>
      <c r="I3012" t="s">
        <v>79</v>
      </c>
      <c r="J3012" t="s">
        <v>135</v>
      </c>
      <c r="K3012" t="s">
        <v>22</v>
      </c>
      <c r="L3012" t="s">
        <v>136</v>
      </c>
      <c r="M3012" t="s">
        <v>11151</v>
      </c>
      <c r="N3012" t="s">
        <v>11152</v>
      </c>
      <c r="O3012">
        <v>0.13027777777777777</v>
      </c>
      <c r="P3012">
        <v>0</v>
      </c>
      <c r="Q3012">
        <v>4</v>
      </c>
      <c r="R3012">
        <v>0</v>
      </c>
      <c r="S3012">
        <v>1</v>
      </c>
      <c r="T3012">
        <v>5</v>
      </c>
      <c r="U3012">
        <v>1</v>
      </c>
      <c r="V3012">
        <v>4</v>
      </c>
      <c r="W3012">
        <v>0</v>
      </c>
      <c r="X3012">
        <v>0</v>
      </c>
      <c r="Y3012">
        <v>1.2913569999999999E-2</v>
      </c>
      <c r="Z3012">
        <v>0</v>
      </c>
      <c r="AA3012">
        <v>0.39336189999999999</v>
      </c>
      <c r="AB3012">
        <v>26.438744</v>
      </c>
      <c r="AC3012">
        <v>0.24588096000000001</v>
      </c>
      <c r="AD3012">
        <v>204.56676999999999</v>
      </c>
      <c r="AE3012">
        <v>0</v>
      </c>
      <c r="AF3012">
        <v>231.65767</v>
      </c>
    </row>
    <row r="3013" spans="1:32" x14ac:dyDescent="0.3">
      <c r="A3013">
        <v>2798241</v>
      </c>
      <c r="B3013">
        <v>1</v>
      </c>
      <c r="C3013" t="s">
        <v>82</v>
      </c>
      <c r="D3013" t="s">
        <v>94</v>
      </c>
      <c r="E3013" t="s">
        <v>11153</v>
      </c>
      <c r="F3013" t="s">
        <v>11154</v>
      </c>
      <c r="G3013" t="s">
        <v>31548</v>
      </c>
      <c r="H3013" t="s">
        <v>893</v>
      </c>
      <c r="I3013" t="s">
        <v>78</v>
      </c>
      <c r="J3013" t="s">
        <v>135</v>
      </c>
      <c r="K3013" t="s">
        <v>22</v>
      </c>
      <c r="L3013" t="s">
        <v>136</v>
      </c>
      <c r="M3013" t="s">
        <v>11155</v>
      </c>
      <c r="N3013" t="s">
        <v>11156</v>
      </c>
      <c r="O3013">
        <v>3.6983333333333333</v>
      </c>
      <c r="P3013">
        <v>0</v>
      </c>
      <c r="Q3013">
        <v>2</v>
      </c>
      <c r="R3013">
        <v>0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0</v>
      </c>
      <c r="Y3013">
        <v>0.16269771999999999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0.16269771999999999</v>
      </c>
    </row>
    <row r="3014" spans="1:32" x14ac:dyDescent="0.3">
      <c r="A3014">
        <v>2797816</v>
      </c>
      <c r="B3014">
        <v>1</v>
      </c>
      <c r="C3014" t="s">
        <v>83</v>
      </c>
      <c r="D3014" t="s">
        <v>128</v>
      </c>
      <c r="E3014" t="s">
        <v>11157</v>
      </c>
      <c r="F3014" t="s">
        <v>11158</v>
      </c>
      <c r="G3014" t="s">
        <v>31551</v>
      </c>
      <c r="H3014" t="s">
        <v>672</v>
      </c>
      <c r="I3014" t="s">
        <v>79</v>
      </c>
      <c r="J3014" t="s">
        <v>135</v>
      </c>
      <c r="K3014" t="s">
        <v>22</v>
      </c>
      <c r="L3014" t="s">
        <v>136</v>
      </c>
      <c r="M3014" t="s">
        <v>11159</v>
      </c>
      <c r="N3014" t="s">
        <v>11160</v>
      </c>
      <c r="O3014">
        <v>6.4330555555555557</v>
      </c>
      <c r="P3014">
        <v>0</v>
      </c>
      <c r="Q3014">
        <v>0</v>
      </c>
      <c r="R3014">
        <v>0</v>
      </c>
      <c r="S3014">
        <v>9</v>
      </c>
      <c r="T3014">
        <v>0</v>
      </c>
      <c r="U3014">
        <v>1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7.8478690000000002</v>
      </c>
      <c r="AB3014">
        <v>0</v>
      </c>
      <c r="AC3014">
        <v>7.5095469999999998E-2</v>
      </c>
      <c r="AD3014">
        <v>0</v>
      </c>
      <c r="AE3014">
        <v>0</v>
      </c>
      <c r="AF3014">
        <v>7.9229646000000002</v>
      </c>
    </row>
    <row r="3015" spans="1:32" x14ac:dyDescent="0.3">
      <c r="A3015">
        <v>2789548</v>
      </c>
      <c r="B3015">
        <v>1</v>
      </c>
      <c r="C3015" t="s">
        <v>82</v>
      </c>
      <c r="D3015" t="s">
        <v>105</v>
      </c>
      <c r="E3015" t="s">
        <v>11161</v>
      </c>
      <c r="F3015" t="s">
        <v>11162</v>
      </c>
      <c r="G3015" t="s">
        <v>31552</v>
      </c>
      <c r="H3015" t="s">
        <v>145</v>
      </c>
      <c r="I3015" t="s">
        <v>78</v>
      </c>
      <c r="J3015" t="s">
        <v>135</v>
      </c>
      <c r="K3015" t="s">
        <v>22</v>
      </c>
      <c r="L3015" t="s">
        <v>136</v>
      </c>
      <c r="M3015" t="s">
        <v>11163</v>
      </c>
      <c r="N3015" t="s">
        <v>11164</v>
      </c>
      <c r="O3015">
        <v>1.4177777777777778</v>
      </c>
      <c r="P3015">
        <v>0</v>
      </c>
      <c r="Q3015">
        <v>65</v>
      </c>
      <c r="R3015">
        <v>0</v>
      </c>
      <c r="S3015">
        <v>3</v>
      </c>
      <c r="T3015">
        <v>0</v>
      </c>
      <c r="U3015">
        <v>8</v>
      </c>
      <c r="V3015">
        <v>0</v>
      </c>
      <c r="W3015">
        <v>0</v>
      </c>
      <c r="X3015">
        <v>0</v>
      </c>
      <c r="Y3015">
        <v>13.482310999999999</v>
      </c>
      <c r="Z3015">
        <v>0</v>
      </c>
      <c r="AA3015">
        <v>0.38183746000000002</v>
      </c>
      <c r="AB3015">
        <v>0</v>
      </c>
      <c r="AC3015">
        <v>5.8856289999999998</v>
      </c>
      <c r="AD3015">
        <v>0</v>
      </c>
      <c r="AE3015">
        <v>0</v>
      </c>
      <c r="AF3015">
        <v>19.749779</v>
      </c>
    </row>
    <row r="3016" spans="1:32" x14ac:dyDescent="0.3">
      <c r="A3016">
        <v>2789437</v>
      </c>
      <c r="B3016">
        <v>1</v>
      </c>
      <c r="C3016" t="s">
        <v>83</v>
      </c>
      <c r="D3016" t="s">
        <v>115</v>
      </c>
      <c r="E3016" t="s">
        <v>11165</v>
      </c>
      <c r="F3016" t="s">
        <v>11166</v>
      </c>
      <c r="G3016" t="s">
        <v>31548</v>
      </c>
      <c r="H3016" t="s">
        <v>893</v>
      </c>
      <c r="I3016" t="s">
        <v>78</v>
      </c>
      <c r="J3016" t="s">
        <v>135</v>
      </c>
      <c r="K3016" t="s">
        <v>22</v>
      </c>
      <c r="L3016" t="s">
        <v>136</v>
      </c>
      <c r="M3016" t="s">
        <v>11167</v>
      </c>
      <c r="N3016" t="s">
        <v>11168</v>
      </c>
      <c r="O3016">
        <v>1.6919444444444445</v>
      </c>
      <c r="P3016">
        <v>0</v>
      </c>
      <c r="Q3016">
        <v>1</v>
      </c>
      <c r="R3016">
        <v>0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0</v>
      </c>
      <c r="Y3016">
        <v>1.6506097E-3</v>
      </c>
      <c r="Z3016">
        <v>0</v>
      </c>
      <c r="AA3016">
        <v>0</v>
      </c>
      <c r="AB3016">
        <v>0</v>
      </c>
      <c r="AC3016">
        <v>0.18747417999999999</v>
      </c>
      <c r="AD3016">
        <v>0</v>
      </c>
      <c r="AE3016">
        <v>0</v>
      </c>
      <c r="AF3016">
        <v>0.18912477999999999</v>
      </c>
    </row>
    <row r="3017" spans="1:32" x14ac:dyDescent="0.3">
      <c r="A3017">
        <v>2789439</v>
      </c>
      <c r="B3017">
        <v>1</v>
      </c>
      <c r="C3017" t="s">
        <v>82</v>
      </c>
      <c r="D3017" t="s">
        <v>89</v>
      </c>
      <c r="E3017" t="s">
        <v>3598</v>
      </c>
      <c r="F3017" t="s">
        <v>3599</v>
      </c>
      <c r="G3017" t="s">
        <v>31546</v>
      </c>
      <c r="H3017" t="s">
        <v>223</v>
      </c>
      <c r="I3017" t="s">
        <v>78</v>
      </c>
      <c r="J3017" t="s">
        <v>135</v>
      </c>
      <c r="K3017" t="s">
        <v>22</v>
      </c>
      <c r="L3017" t="s">
        <v>136</v>
      </c>
      <c r="M3017" t="s">
        <v>11169</v>
      </c>
      <c r="N3017" t="s">
        <v>11170</v>
      </c>
      <c r="O3017">
        <v>1.5347222222222223</v>
      </c>
      <c r="P3017">
        <v>0</v>
      </c>
      <c r="Q3017">
        <v>20</v>
      </c>
      <c r="R3017">
        <v>0</v>
      </c>
      <c r="S3017">
        <v>6</v>
      </c>
      <c r="T3017">
        <v>0</v>
      </c>
      <c r="U3017">
        <v>1</v>
      </c>
      <c r="V3017">
        <v>0</v>
      </c>
      <c r="W3017">
        <v>0</v>
      </c>
      <c r="X3017">
        <v>0</v>
      </c>
      <c r="Y3017">
        <v>1.3509542000000001</v>
      </c>
      <c r="Z3017">
        <v>0</v>
      </c>
      <c r="AA3017">
        <v>0.95126270000000002</v>
      </c>
      <c r="AB3017">
        <v>0</v>
      </c>
      <c r="AC3017">
        <v>0</v>
      </c>
      <c r="AD3017">
        <v>0</v>
      </c>
      <c r="AE3017">
        <v>0</v>
      </c>
      <c r="AF3017">
        <v>2.3022170000000002</v>
      </c>
    </row>
    <row r="3018" spans="1:32" x14ac:dyDescent="0.3">
      <c r="A3018">
        <v>2789436</v>
      </c>
      <c r="B3018">
        <v>1</v>
      </c>
      <c r="C3018" t="s">
        <v>82</v>
      </c>
      <c r="D3018" t="s">
        <v>84</v>
      </c>
      <c r="E3018" t="s">
        <v>11171</v>
      </c>
      <c r="F3018" t="s">
        <v>11172</v>
      </c>
      <c r="G3018" t="s">
        <v>31551</v>
      </c>
      <c r="H3018" t="s">
        <v>672</v>
      </c>
      <c r="I3018" t="s">
        <v>79</v>
      </c>
      <c r="J3018" t="s">
        <v>135</v>
      </c>
      <c r="K3018" t="s">
        <v>22</v>
      </c>
      <c r="L3018" t="s">
        <v>136</v>
      </c>
      <c r="M3018" t="s">
        <v>11173</v>
      </c>
      <c r="N3018" t="s">
        <v>11174</v>
      </c>
      <c r="O3018">
        <v>2.6844444444444444</v>
      </c>
      <c r="P3018">
        <v>0</v>
      </c>
      <c r="Q3018">
        <v>371</v>
      </c>
      <c r="R3018">
        <v>0</v>
      </c>
      <c r="S3018">
        <v>4</v>
      </c>
      <c r="T3018">
        <v>1</v>
      </c>
      <c r="U3018">
        <v>16</v>
      </c>
      <c r="V3018">
        <v>0</v>
      </c>
      <c r="W3018">
        <v>0</v>
      </c>
      <c r="X3018">
        <v>0</v>
      </c>
      <c r="Y3018">
        <v>158.77086</v>
      </c>
      <c r="Z3018">
        <v>0</v>
      </c>
      <c r="AA3018">
        <v>5.3395770000000002</v>
      </c>
      <c r="AB3018">
        <v>15.073956000000001</v>
      </c>
      <c r="AC3018">
        <v>21.935654</v>
      </c>
      <c r="AD3018">
        <v>0</v>
      </c>
      <c r="AE3018">
        <v>0</v>
      </c>
      <c r="AF3018">
        <v>201.12003999999999</v>
      </c>
    </row>
    <row r="3019" spans="1:32" x14ac:dyDescent="0.3">
      <c r="A3019">
        <v>2789434</v>
      </c>
      <c r="B3019">
        <v>1</v>
      </c>
      <c r="C3019" t="s">
        <v>83</v>
      </c>
      <c r="D3019" t="s">
        <v>123</v>
      </c>
      <c r="E3019" t="s">
        <v>1860</v>
      </c>
      <c r="F3019" t="s">
        <v>1861</v>
      </c>
      <c r="G3019" t="s">
        <v>31547</v>
      </c>
      <c r="H3019" t="s">
        <v>134</v>
      </c>
      <c r="I3019" t="s">
        <v>79</v>
      </c>
      <c r="J3019" t="s">
        <v>135</v>
      </c>
      <c r="K3019" t="s">
        <v>22</v>
      </c>
      <c r="L3019" t="s">
        <v>136</v>
      </c>
      <c r="M3019" t="s">
        <v>11175</v>
      </c>
      <c r="N3019" t="s">
        <v>11176</v>
      </c>
      <c r="O3019">
        <v>0.10944444444444444</v>
      </c>
      <c r="P3019">
        <v>19</v>
      </c>
      <c r="Q3019">
        <v>1156</v>
      </c>
      <c r="R3019">
        <v>202</v>
      </c>
      <c r="S3019">
        <v>87</v>
      </c>
      <c r="T3019">
        <v>28</v>
      </c>
      <c r="U3019">
        <v>89</v>
      </c>
      <c r="V3019">
        <v>0</v>
      </c>
      <c r="W3019">
        <v>0</v>
      </c>
      <c r="X3019">
        <v>3.7297172999999999</v>
      </c>
      <c r="Y3019">
        <v>19.945360000000001</v>
      </c>
      <c r="Z3019">
        <v>40.143149999999999</v>
      </c>
      <c r="AA3019">
        <v>5.4404187000000004</v>
      </c>
      <c r="AB3019">
        <v>7.9274940000000003</v>
      </c>
      <c r="AC3019">
        <v>3.1331036000000001</v>
      </c>
      <c r="AD3019">
        <v>0</v>
      </c>
      <c r="AE3019">
        <v>0</v>
      </c>
      <c r="AF3019">
        <v>80.319243999999998</v>
      </c>
    </row>
    <row r="3020" spans="1:32" x14ac:dyDescent="0.3">
      <c r="A3020">
        <v>2789231</v>
      </c>
      <c r="B3020">
        <v>2</v>
      </c>
      <c r="C3020" t="s">
        <v>82</v>
      </c>
      <c r="D3020" t="s">
        <v>113</v>
      </c>
      <c r="E3020" t="s">
        <v>11177</v>
      </c>
      <c r="F3020" t="s">
        <v>11178</v>
      </c>
      <c r="G3020" t="s">
        <v>31546</v>
      </c>
      <c r="H3020" t="s">
        <v>893</v>
      </c>
      <c r="I3020" t="s">
        <v>78</v>
      </c>
      <c r="J3020" t="s">
        <v>135</v>
      </c>
      <c r="K3020" t="s">
        <v>22</v>
      </c>
      <c r="L3020" t="s">
        <v>136</v>
      </c>
      <c r="M3020" t="s">
        <v>11179</v>
      </c>
      <c r="N3020" t="s">
        <v>11180</v>
      </c>
      <c r="O3020">
        <v>0.93111111111111111</v>
      </c>
      <c r="P3020">
        <v>0</v>
      </c>
      <c r="Q3020">
        <v>3</v>
      </c>
      <c r="R3020">
        <v>0</v>
      </c>
      <c r="S3020">
        <v>3</v>
      </c>
      <c r="T3020">
        <v>0</v>
      </c>
      <c r="U3020">
        <v>2</v>
      </c>
      <c r="V3020">
        <v>0</v>
      </c>
      <c r="W3020">
        <v>0</v>
      </c>
      <c r="X3020">
        <v>0</v>
      </c>
      <c r="Y3020">
        <v>1.2067893999999999</v>
      </c>
      <c r="Z3020">
        <v>0</v>
      </c>
      <c r="AA3020">
        <v>4.5889779999999998E-2</v>
      </c>
      <c r="AB3020">
        <v>0</v>
      </c>
      <c r="AC3020">
        <v>0.10797936</v>
      </c>
      <c r="AD3020">
        <v>0</v>
      </c>
      <c r="AE3020">
        <v>0</v>
      </c>
      <c r="AF3020">
        <v>1.3606585</v>
      </c>
    </row>
    <row r="3021" spans="1:32" x14ac:dyDescent="0.3">
      <c r="A3021">
        <v>2789377</v>
      </c>
      <c r="B3021">
        <v>1</v>
      </c>
      <c r="C3021" t="s">
        <v>82</v>
      </c>
      <c r="D3021" t="s">
        <v>112</v>
      </c>
      <c r="E3021" t="s">
        <v>11181</v>
      </c>
      <c r="F3021" t="s">
        <v>11182</v>
      </c>
      <c r="G3021" t="s">
        <v>31551</v>
      </c>
      <c r="H3021" t="s">
        <v>134</v>
      </c>
      <c r="I3021" t="s">
        <v>79</v>
      </c>
      <c r="J3021" t="s">
        <v>135</v>
      </c>
      <c r="K3021" t="s">
        <v>22</v>
      </c>
      <c r="L3021" t="s">
        <v>136</v>
      </c>
      <c r="M3021" t="s">
        <v>11183</v>
      </c>
      <c r="N3021" t="s">
        <v>11184</v>
      </c>
      <c r="O3021">
        <v>1.8694444444444445</v>
      </c>
      <c r="P3021">
        <v>5</v>
      </c>
      <c r="Q3021">
        <v>63</v>
      </c>
      <c r="R3021">
        <v>5</v>
      </c>
      <c r="S3021">
        <v>2</v>
      </c>
      <c r="T3021">
        <v>5</v>
      </c>
      <c r="U3021">
        <v>6</v>
      </c>
      <c r="V3021">
        <v>0</v>
      </c>
      <c r="W3021">
        <v>0</v>
      </c>
      <c r="X3021">
        <v>1.5738433999999999</v>
      </c>
      <c r="Y3021">
        <v>22.835218000000001</v>
      </c>
      <c r="Z3021">
        <v>276.55892999999998</v>
      </c>
      <c r="AA3021">
        <v>8.4480459999999997</v>
      </c>
      <c r="AB3021">
        <v>35.626441999999997</v>
      </c>
      <c r="AC3021">
        <v>5.8008223000000001</v>
      </c>
      <c r="AD3021">
        <v>0</v>
      </c>
      <c r="AE3021">
        <v>0</v>
      </c>
      <c r="AF3021">
        <v>350.8433</v>
      </c>
    </row>
    <row r="3022" spans="1:32" x14ac:dyDescent="0.3">
      <c r="A3022">
        <v>2789361</v>
      </c>
      <c r="B3022">
        <v>1</v>
      </c>
      <c r="C3022" t="s">
        <v>82</v>
      </c>
      <c r="D3022" t="s">
        <v>108</v>
      </c>
      <c r="E3022" t="s">
        <v>11185</v>
      </c>
      <c r="F3022" t="s">
        <v>11186</v>
      </c>
      <c r="G3022" t="s">
        <v>31545</v>
      </c>
      <c r="H3022" t="s">
        <v>134</v>
      </c>
      <c r="I3022" t="s">
        <v>79</v>
      </c>
      <c r="J3022" t="s">
        <v>135</v>
      </c>
      <c r="K3022" t="s">
        <v>22</v>
      </c>
      <c r="L3022" t="s">
        <v>136</v>
      </c>
      <c r="M3022" t="s">
        <v>11187</v>
      </c>
      <c r="N3022" t="s">
        <v>11188</v>
      </c>
      <c r="O3022">
        <v>0.24166666666666667</v>
      </c>
      <c r="P3022">
        <v>0</v>
      </c>
      <c r="Q3022">
        <v>165</v>
      </c>
      <c r="R3022">
        <v>7</v>
      </c>
      <c r="S3022">
        <v>81</v>
      </c>
      <c r="T3022">
        <v>5</v>
      </c>
      <c r="U3022">
        <v>37</v>
      </c>
      <c r="V3022">
        <v>0</v>
      </c>
      <c r="W3022">
        <v>0</v>
      </c>
      <c r="X3022">
        <v>0</v>
      </c>
      <c r="Y3022">
        <v>7.1959109999999997</v>
      </c>
      <c r="Z3022">
        <v>1.1479512000000001</v>
      </c>
      <c r="AA3022">
        <v>13.105862</v>
      </c>
      <c r="AB3022">
        <v>14.385641</v>
      </c>
      <c r="AC3022">
        <v>4.291067</v>
      </c>
      <c r="AD3022">
        <v>0</v>
      </c>
      <c r="AE3022">
        <v>0</v>
      </c>
      <c r="AF3022">
        <v>40.126429999999999</v>
      </c>
    </row>
    <row r="3023" spans="1:32" x14ac:dyDescent="0.3">
      <c r="A3023">
        <v>2789302</v>
      </c>
      <c r="B3023">
        <v>1</v>
      </c>
      <c r="C3023" t="s">
        <v>82</v>
      </c>
      <c r="D3023" t="s">
        <v>90</v>
      </c>
      <c r="E3023" t="s">
        <v>11189</v>
      </c>
      <c r="F3023" t="s">
        <v>11190</v>
      </c>
      <c r="G3023" t="s">
        <v>31548</v>
      </c>
      <c r="H3023" t="s">
        <v>409</v>
      </c>
      <c r="I3023" t="s">
        <v>78</v>
      </c>
      <c r="J3023" t="s">
        <v>135</v>
      </c>
      <c r="K3023" t="s">
        <v>3</v>
      </c>
      <c r="L3023" t="s">
        <v>136</v>
      </c>
      <c r="M3023" t="s">
        <v>11191</v>
      </c>
      <c r="N3023" t="s">
        <v>11192</v>
      </c>
      <c r="O3023">
        <v>1.5144444444444445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1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9.1684739999999998</v>
      </c>
      <c r="AF3023">
        <v>9.1684739999999998</v>
      </c>
    </row>
    <row r="3024" spans="1:32" x14ac:dyDescent="0.3">
      <c r="A3024">
        <v>2789231</v>
      </c>
      <c r="B3024">
        <v>1</v>
      </c>
      <c r="C3024" t="s">
        <v>82</v>
      </c>
      <c r="D3024" t="s">
        <v>113</v>
      </c>
      <c r="E3024" t="s">
        <v>11193</v>
      </c>
      <c r="F3024" t="s">
        <v>11194</v>
      </c>
      <c r="G3024" t="s">
        <v>31548</v>
      </c>
      <c r="H3024" t="s">
        <v>893</v>
      </c>
      <c r="I3024" t="s">
        <v>78</v>
      </c>
      <c r="J3024" t="s">
        <v>135</v>
      </c>
      <c r="K3024" t="s">
        <v>22</v>
      </c>
      <c r="L3024" t="s">
        <v>136</v>
      </c>
      <c r="M3024" t="s">
        <v>11195</v>
      </c>
      <c r="N3024" t="s">
        <v>11179</v>
      </c>
      <c r="O3024">
        <v>1.3505555555555555</v>
      </c>
      <c r="P3024">
        <v>0</v>
      </c>
      <c r="Q3024">
        <v>1</v>
      </c>
      <c r="R3024">
        <v>0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0</v>
      </c>
      <c r="Y3024">
        <v>0.6916194</v>
      </c>
      <c r="Z3024">
        <v>0</v>
      </c>
      <c r="AA3024">
        <v>0</v>
      </c>
      <c r="AB3024">
        <v>0</v>
      </c>
      <c r="AC3024">
        <v>0.119269736</v>
      </c>
      <c r="AD3024">
        <v>0</v>
      </c>
      <c r="AE3024">
        <v>0</v>
      </c>
      <c r="AF3024">
        <v>0.81088910000000003</v>
      </c>
    </row>
    <row r="3025" spans="1:32" x14ac:dyDescent="0.3">
      <c r="A3025">
        <v>2789216</v>
      </c>
      <c r="B3025">
        <v>1</v>
      </c>
      <c r="C3025" t="s">
        <v>82</v>
      </c>
      <c r="D3025" t="s">
        <v>84</v>
      </c>
      <c r="E3025" t="s">
        <v>11196</v>
      </c>
      <c r="F3025" t="s">
        <v>11197</v>
      </c>
      <c r="G3025" t="s">
        <v>31546</v>
      </c>
      <c r="H3025" t="s">
        <v>223</v>
      </c>
      <c r="I3025" t="s">
        <v>78</v>
      </c>
      <c r="J3025" t="s">
        <v>135</v>
      </c>
      <c r="K3025" t="s">
        <v>22</v>
      </c>
      <c r="L3025" t="s">
        <v>136</v>
      </c>
      <c r="M3025" t="s">
        <v>11198</v>
      </c>
      <c r="N3025" t="s">
        <v>11199</v>
      </c>
      <c r="O3025">
        <v>8.0902777777777786</v>
      </c>
      <c r="P3025">
        <v>0</v>
      </c>
      <c r="Q3025">
        <v>5</v>
      </c>
      <c r="R3025">
        <v>0</v>
      </c>
      <c r="S3025">
        <v>1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5.7266560000000002</v>
      </c>
      <c r="Z3025">
        <v>0</v>
      </c>
      <c r="AA3025">
        <v>0.99130499999999999</v>
      </c>
      <c r="AB3025">
        <v>0</v>
      </c>
      <c r="AC3025">
        <v>0</v>
      </c>
      <c r="AD3025">
        <v>0</v>
      </c>
      <c r="AE3025">
        <v>0</v>
      </c>
      <c r="AF3025">
        <v>6.7179609999999998</v>
      </c>
    </row>
    <row r="3026" spans="1:32" x14ac:dyDescent="0.3">
      <c r="A3026">
        <v>2789213</v>
      </c>
      <c r="B3026">
        <v>1</v>
      </c>
      <c r="C3026" t="s">
        <v>82</v>
      </c>
      <c r="D3026" t="s">
        <v>100</v>
      </c>
      <c r="E3026" t="s">
        <v>11200</v>
      </c>
      <c r="F3026" t="s">
        <v>11201</v>
      </c>
      <c r="G3026" t="s">
        <v>31552</v>
      </c>
      <c r="H3026" t="s">
        <v>145</v>
      </c>
      <c r="I3026" t="s">
        <v>78</v>
      </c>
      <c r="J3026" t="s">
        <v>135</v>
      </c>
      <c r="K3026" t="s">
        <v>22</v>
      </c>
      <c r="L3026" t="s">
        <v>136</v>
      </c>
      <c r="M3026" t="s">
        <v>11202</v>
      </c>
      <c r="N3026" t="s">
        <v>11203</v>
      </c>
      <c r="O3026">
        <v>1.1786111111111111</v>
      </c>
      <c r="P3026">
        <v>0</v>
      </c>
      <c r="Q3026">
        <v>387</v>
      </c>
      <c r="R3026">
        <v>0</v>
      </c>
      <c r="S3026">
        <v>0</v>
      </c>
      <c r="T3026">
        <v>0</v>
      </c>
      <c r="U3026">
        <v>73</v>
      </c>
      <c r="V3026">
        <v>0</v>
      </c>
      <c r="W3026">
        <v>0</v>
      </c>
      <c r="X3026">
        <v>0</v>
      </c>
      <c r="Y3026">
        <v>85.636439999999993</v>
      </c>
      <c r="Z3026">
        <v>0</v>
      </c>
      <c r="AA3026">
        <v>0</v>
      </c>
      <c r="AB3026">
        <v>0</v>
      </c>
      <c r="AC3026">
        <v>54.761890000000001</v>
      </c>
      <c r="AD3026">
        <v>0</v>
      </c>
      <c r="AE3026">
        <v>0</v>
      </c>
      <c r="AF3026">
        <v>140.39832999999999</v>
      </c>
    </row>
    <row r="3027" spans="1:32" x14ac:dyDescent="0.3">
      <c r="A3027">
        <v>2789237</v>
      </c>
      <c r="B3027">
        <v>1</v>
      </c>
      <c r="C3027" t="s">
        <v>83</v>
      </c>
      <c r="D3027" t="s">
        <v>123</v>
      </c>
      <c r="E3027" t="s">
        <v>11204</v>
      </c>
      <c r="F3027" t="s">
        <v>11205</v>
      </c>
      <c r="G3027" t="s">
        <v>31545</v>
      </c>
      <c r="H3027" t="s">
        <v>643</v>
      </c>
      <c r="I3027" t="s">
        <v>79</v>
      </c>
      <c r="J3027" t="s">
        <v>135</v>
      </c>
      <c r="K3027" t="s">
        <v>22</v>
      </c>
      <c r="L3027" t="s">
        <v>186</v>
      </c>
      <c r="M3027" t="s">
        <v>11206</v>
      </c>
      <c r="N3027" t="s">
        <v>11207</v>
      </c>
      <c r="O3027">
        <v>7.5980555555555558</v>
      </c>
      <c r="P3027">
        <v>1</v>
      </c>
      <c r="Q3027">
        <v>359</v>
      </c>
      <c r="R3027">
        <v>52</v>
      </c>
      <c r="S3027">
        <v>42</v>
      </c>
      <c r="T3027">
        <v>27</v>
      </c>
      <c r="U3027">
        <v>34</v>
      </c>
      <c r="V3027">
        <v>10</v>
      </c>
      <c r="W3027">
        <v>0</v>
      </c>
      <c r="X3027">
        <v>1.849159</v>
      </c>
      <c r="Y3027">
        <v>508.86185</v>
      </c>
      <c r="Z3027">
        <v>358.93884000000003</v>
      </c>
      <c r="AA3027">
        <v>96.778459999999995</v>
      </c>
      <c r="AB3027">
        <v>1578.5725</v>
      </c>
      <c r="AC3027">
        <v>245.1534</v>
      </c>
      <c r="AD3027">
        <v>10496.423000000001</v>
      </c>
      <c r="AE3027">
        <v>0</v>
      </c>
      <c r="AF3027">
        <v>13286.576999999999</v>
      </c>
    </row>
    <row r="3028" spans="1:32" x14ac:dyDescent="0.3">
      <c r="A3028">
        <v>2789228</v>
      </c>
      <c r="B3028">
        <v>1</v>
      </c>
      <c r="C3028" t="s">
        <v>82</v>
      </c>
      <c r="D3028" t="s">
        <v>92</v>
      </c>
      <c r="E3028" t="s">
        <v>11208</v>
      </c>
      <c r="F3028" t="s">
        <v>11209</v>
      </c>
      <c r="G3028" t="s">
        <v>31545</v>
      </c>
      <c r="H3028" t="s">
        <v>648</v>
      </c>
      <c r="I3028" t="s">
        <v>79</v>
      </c>
      <c r="J3028" t="s">
        <v>135</v>
      </c>
      <c r="K3028" t="s">
        <v>22</v>
      </c>
      <c r="L3028" t="s">
        <v>186</v>
      </c>
      <c r="M3028" t="s">
        <v>11210</v>
      </c>
      <c r="N3028" t="s">
        <v>11211</v>
      </c>
      <c r="O3028">
        <v>8.2588888888888885</v>
      </c>
      <c r="P3028">
        <v>3</v>
      </c>
      <c r="Q3028">
        <v>420</v>
      </c>
      <c r="R3028">
        <v>3</v>
      </c>
      <c r="S3028">
        <v>52</v>
      </c>
      <c r="T3028">
        <v>2</v>
      </c>
      <c r="U3028">
        <v>28</v>
      </c>
      <c r="V3028">
        <v>0</v>
      </c>
      <c r="W3028">
        <v>1</v>
      </c>
      <c r="X3028">
        <v>72.713539999999995</v>
      </c>
      <c r="Y3028">
        <v>353.20427999999998</v>
      </c>
      <c r="Z3028">
        <v>87.091089999999994</v>
      </c>
      <c r="AA3028">
        <v>284.2414</v>
      </c>
      <c r="AB3028">
        <v>29.57274</v>
      </c>
      <c r="AC3028">
        <v>187.20213000000001</v>
      </c>
      <c r="AD3028">
        <v>0</v>
      </c>
      <c r="AE3028">
        <v>3.0642103999999999</v>
      </c>
      <c r="AF3028">
        <v>1017.0893600000001</v>
      </c>
    </row>
    <row r="3029" spans="1:32" x14ac:dyDescent="0.3">
      <c r="A3029">
        <v>2789214</v>
      </c>
      <c r="B3029">
        <v>1</v>
      </c>
      <c r="C3029" t="s">
        <v>83</v>
      </c>
      <c r="D3029" t="s">
        <v>123</v>
      </c>
      <c r="E3029" t="s">
        <v>11212</v>
      </c>
      <c r="F3029" t="s">
        <v>11213</v>
      </c>
      <c r="G3029" t="s">
        <v>31545</v>
      </c>
      <c r="H3029" t="s">
        <v>643</v>
      </c>
      <c r="I3029" t="s">
        <v>79</v>
      </c>
      <c r="J3029" t="s">
        <v>135</v>
      </c>
      <c r="K3029" t="s">
        <v>22</v>
      </c>
      <c r="L3029" t="s">
        <v>186</v>
      </c>
      <c r="M3029" t="s">
        <v>11214</v>
      </c>
      <c r="N3029" t="s">
        <v>11215</v>
      </c>
      <c r="O3029">
        <v>7.85</v>
      </c>
      <c r="P3029">
        <v>5</v>
      </c>
      <c r="Q3029">
        <v>1629</v>
      </c>
      <c r="R3029">
        <v>227</v>
      </c>
      <c r="S3029">
        <v>158</v>
      </c>
      <c r="T3029">
        <v>33</v>
      </c>
      <c r="U3029">
        <v>161</v>
      </c>
      <c r="V3029">
        <v>1</v>
      </c>
      <c r="W3029">
        <v>0</v>
      </c>
      <c r="X3029">
        <v>120.26443999999999</v>
      </c>
      <c r="Y3029">
        <v>2831.4025999999999</v>
      </c>
      <c r="Z3029">
        <v>2832.5880000000002</v>
      </c>
      <c r="AA3029">
        <v>366.35822000000002</v>
      </c>
      <c r="AB3029">
        <v>4418.7627000000002</v>
      </c>
      <c r="AC3029">
        <v>608.11959999999999</v>
      </c>
      <c r="AD3029">
        <v>148.3373</v>
      </c>
      <c r="AE3029">
        <v>0</v>
      </c>
      <c r="AF3029">
        <v>11325.833000000001</v>
      </c>
    </row>
    <row r="3030" spans="1:32" x14ac:dyDescent="0.3">
      <c r="A3030">
        <v>2789232</v>
      </c>
      <c r="B3030">
        <v>1</v>
      </c>
      <c r="C3030" t="s">
        <v>83</v>
      </c>
      <c r="D3030" t="s">
        <v>123</v>
      </c>
      <c r="E3030" t="s">
        <v>11216</v>
      </c>
      <c r="F3030" t="s">
        <v>11217</v>
      </c>
      <c r="G3030" t="s">
        <v>31545</v>
      </c>
      <c r="H3030" t="s">
        <v>643</v>
      </c>
      <c r="I3030" t="s">
        <v>79</v>
      </c>
      <c r="J3030" t="s">
        <v>135</v>
      </c>
      <c r="K3030" t="s">
        <v>22</v>
      </c>
      <c r="L3030" t="s">
        <v>186</v>
      </c>
      <c r="M3030" t="s">
        <v>11218</v>
      </c>
      <c r="N3030" t="s">
        <v>11219</v>
      </c>
      <c r="O3030">
        <v>7.7069444444444448</v>
      </c>
      <c r="P3030">
        <v>23</v>
      </c>
      <c r="Q3030">
        <v>1764</v>
      </c>
      <c r="R3030">
        <v>53</v>
      </c>
      <c r="S3030">
        <v>163</v>
      </c>
      <c r="T3030">
        <v>12</v>
      </c>
      <c r="U3030">
        <v>121</v>
      </c>
      <c r="V3030">
        <v>1</v>
      </c>
      <c r="W3030">
        <v>0</v>
      </c>
      <c r="X3030">
        <v>367.51330000000002</v>
      </c>
      <c r="Y3030">
        <v>1592.2674999999999</v>
      </c>
      <c r="Z3030">
        <v>119.58646</v>
      </c>
      <c r="AA3030">
        <v>200.02928</v>
      </c>
      <c r="AB3030">
        <v>405.36572000000001</v>
      </c>
      <c r="AC3030">
        <v>492.03120000000001</v>
      </c>
      <c r="AD3030">
        <v>1055.6874</v>
      </c>
      <c r="AE3030">
        <v>0</v>
      </c>
      <c r="AF3030">
        <v>4232.4809999999998</v>
      </c>
    </row>
    <row r="3031" spans="1:32" x14ac:dyDescent="0.3">
      <c r="A3031">
        <v>2789116</v>
      </c>
      <c r="B3031">
        <v>2</v>
      </c>
      <c r="C3031" t="s">
        <v>82</v>
      </c>
      <c r="D3031" t="s">
        <v>111</v>
      </c>
      <c r="E3031" t="s">
        <v>11220</v>
      </c>
      <c r="F3031" t="s">
        <v>11221</v>
      </c>
      <c r="G3031" t="s">
        <v>31552</v>
      </c>
      <c r="H3031" t="s">
        <v>223</v>
      </c>
      <c r="I3031" t="s">
        <v>78</v>
      </c>
      <c r="J3031" t="s">
        <v>135</v>
      </c>
      <c r="K3031" t="s">
        <v>22</v>
      </c>
      <c r="L3031" t="s">
        <v>136</v>
      </c>
      <c r="M3031" t="s">
        <v>11222</v>
      </c>
      <c r="N3031" t="s">
        <v>11223</v>
      </c>
      <c r="O3031">
        <v>0.71916666666666662</v>
      </c>
      <c r="P3031">
        <v>0</v>
      </c>
      <c r="Q3031">
        <v>19</v>
      </c>
      <c r="R3031">
        <v>0</v>
      </c>
      <c r="S3031">
        <v>13</v>
      </c>
      <c r="T3031">
        <v>0</v>
      </c>
      <c r="U3031">
        <v>11</v>
      </c>
      <c r="V3031">
        <v>0</v>
      </c>
      <c r="W3031">
        <v>0</v>
      </c>
      <c r="X3031">
        <v>0</v>
      </c>
      <c r="Y3031">
        <v>3.2254649999999998</v>
      </c>
      <c r="Z3031">
        <v>0</v>
      </c>
      <c r="AA3031">
        <v>3.0722501000000002</v>
      </c>
      <c r="AB3031">
        <v>0</v>
      </c>
      <c r="AC3031">
        <v>1.0624996</v>
      </c>
      <c r="AD3031">
        <v>0</v>
      </c>
      <c r="AE3031">
        <v>0</v>
      </c>
      <c r="AF3031">
        <v>7.3602147000000002</v>
      </c>
    </row>
    <row r="3032" spans="1:32" x14ac:dyDescent="0.3">
      <c r="A3032">
        <v>2789149</v>
      </c>
      <c r="B3032">
        <v>1</v>
      </c>
      <c r="C3032" t="s">
        <v>82</v>
      </c>
      <c r="D3032" t="s">
        <v>92</v>
      </c>
      <c r="E3032" t="s">
        <v>11224</v>
      </c>
      <c r="F3032" t="s">
        <v>11225</v>
      </c>
      <c r="G3032" t="s">
        <v>31546</v>
      </c>
      <c r="H3032" t="s">
        <v>223</v>
      </c>
      <c r="I3032" t="s">
        <v>78</v>
      </c>
      <c r="J3032" t="s">
        <v>135</v>
      </c>
      <c r="K3032" t="s">
        <v>22</v>
      </c>
      <c r="L3032" t="s">
        <v>136</v>
      </c>
      <c r="M3032" t="s">
        <v>11226</v>
      </c>
      <c r="N3032" t="s">
        <v>11227</v>
      </c>
      <c r="O3032">
        <v>8.6719444444444438</v>
      </c>
      <c r="P3032">
        <v>0</v>
      </c>
      <c r="Q3032">
        <v>37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45.485916000000003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45.485916000000003</v>
      </c>
    </row>
    <row r="3033" spans="1:32" x14ac:dyDescent="0.3">
      <c r="A3033">
        <v>2789145</v>
      </c>
      <c r="B3033">
        <v>1</v>
      </c>
      <c r="C3033" t="s">
        <v>82</v>
      </c>
      <c r="D3033" t="s">
        <v>91</v>
      </c>
      <c r="E3033" t="s">
        <v>3060</v>
      </c>
      <c r="F3033" t="s">
        <v>1185</v>
      </c>
      <c r="G3033" t="s">
        <v>31552</v>
      </c>
      <c r="H3033" t="s">
        <v>643</v>
      </c>
      <c r="I3033" t="s">
        <v>78</v>
      </c>
      <c r="J3033" t="s">
        <v>135</v>
      </c>
      <c r="K3033" t="s">
        <v>22</v>
      </c>
      <c r="L3033" t="s">
        <v>186</v>
      </c>
      <c r="M3033" t="s">
        <v>11228</v>
      </c>
      <c r="N3033" t="s">
        <v>11229</v>
      </c>
      <c r="O3033">
        <v>5.4813888888888886</v>
      </c>
      <c r="P3033">
        <v>0</v>
      </c>
      <c r="Q3033">
        <v>1045</v>
      </c>
      <c r="R3033">
        <v>0</v>
      </c>
      <c r="S3033">
        <v>0</v>
      </c>
      <c r="T3033">
        <v>0</v>
      </c>
      <c r="U3033">
        <v>74</v>
      </c>
      <c r="V3033">
        <v>0</v>
      </c>
      <c r="W3033">
        <v>0</v>
      </c>
      <c r="X3033">
        <v>0</v>
      </c>
      <c r="Y3033">
        <v>1226.4854</v>
      </c>
      <c r="Z3033">
        <v>0</v>
      </c>
      <c r="AA3033">
        <v>0</v>
      </c>
      <c r="AB3033">
        <v>0</v>
      </c>
      <c r="AC3033">
        <v>360.38055000000003</v>
      </c>
      <c r="AD3033">
        <v>0</v>
      </c>
      <c r="AE3033">
        <v>0</v>
      </c>
      <c r="AF3033">
        <v>1586.8658</v>
      </c>
    </row>
    <row r="3034" spans="1:32" x14ac:dyDescent="0.3">
      <c r="A3034">
        <v>2789116</v>
      </c>
      <c r="B3034">
        <v>1</v>
      </c>
      <c r="C3034" t="s">
        <v>82</v>
      </c>
      <c r="D3034" t="s">
        <v>111</v>
      </c>
      <c r="E3034" t="s">
        <v>11230</v>
      </c>
      <c r="F3034" t="s">
        <v>11231</v>
      </c>
      <c r="G3034" t="s">
        <v>31546</v>
      </c>
      <c r="H3034" t="s">
        <v>223</v>
      </c>
      <c r="I3034" t="s">
        <v>78</v>
      </c>
      <c r="J3034" t="s">
        <v>135</v>
      </c>
      <c r="K3034" t="s">
        <v>22</v>
      </c>
      <c r="L3034" t="s">
        <v>136</v>
      </c>
      <c r="M3034" t="s">
        <v>11232</v>
      </c>
      <c r="N3034" t="s">
        <v>11222</v>
      </c>
      <c r="O3034">
        <v>0.52722222222222226</v>
      </c>
      <c r="P3034">
        <v>0</v>
      </c>
      <c r="Q3034">
        <v>1</v>
      </c>
      <c r="R3034">
        <v>0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0</v>
      </c>
      <c r="Y3034">
        <v>1.7263028999999999E-2</v>
      </c>
      <c r="Z3034">
        <v>0</v>
      </c>
      <c r="AA3034">
        <v>0</v>
      </c>
      <c r="AB3034">
        <v>0</v>
      </c>
      <c r="AC3034">
        <v>5.6345569999999998E-2</v>
      </c>
      <c r="AD3034">
        <v>0</v>
      </c>
      <c r="AE3034">
        <v>0</v>
      </c>
      <c r="AF3034">
        <v>7.3608599999999996E-2</v>
      </c>
    </row>
    <row r="3035" spans="1:32" x14ac:dyDescent="0.3">
      <c r="A3035">
        <v>2789124</v>
      </c>
      <c r="B3035">
        <v>1</v>
      </c>
      <c r="C3035" t="s">
        <v>82</v>
      </c>
      <c r="D3035" t="s">
        <v>92</v>
      </c>
      <c r="E3035" t="s">
        <v>10697</v>
      </c>
      <c r="F3035" t="s">
        <v>10698</v>
      </c>
      <c r="G3035" t="s">
        <v>31545</v>
      </c>
      <c r="H3035" t="s">
        <v>145</v>
      </c>
      <c r="I3035" t="s">
        <v>79</v>
      </c>
      <c r="J3035" t="s">
        <v>135</v>
      </c>
      <c r="K3035" t="s">
        <v>22</v>
      </c>
      <c r="L3035" t="s">
        <v>136</v>
      </c>
      <c r="M3035" t="s">
        <v>11233</v>
      </c>
      <c r="N3035" t="s">
        <v>11234</v>
      </c>
      <c r="O3035">
        <v>2.3655555555555554</v>
      </c>
      <c r="P3035">
        <v>2</v>
      </c>
      <c r="Q3035">
        <v>778</v>
      </c>
      <c r="R3035">
        <v>14</v>
      </c>
      <c r="S3035">
        <v>8</v>
      </c>
      <c r="T3035">
        <v>8</v>
      </c>
      <c r="U3035">
        <v>11</v>
      </c>
      <c r="V3035">
        <v>0</v>
      </c>
      <c r="W3035">
        <v>0</v>
      </c>
      <c r="X3035">
        <v>5.6816370000000003</v>
      </c>
      <c r="Y3035">
        <v>133.22066000000001</v>
      </c>
      <c r="Z3035">
        <v>20.622097</v>
      </c>
      <c r="AA3035">
        <v>5.0767546000000001</v>
      </c>
      <c r="AB3035">
        <v>28.750612</v>
      </c>
      <c r="AC3035">
        <v>11.339696</v>
      </c>
      <c r="AD3035">
        <v>0</v>
      </c>
      <c r="AE3035">
        <v>0</v>
      </c>
      <c r="AF3035">
        <v>204.69145</v>
      </c>
    </row>
    <row r="3036" spans="1:32" x14ac:dyDescent="0.3">
      <c r="A3036">
        <v>2789120</v>
      </c>
      <c r="B3036">
        <v>1</v>
      </c>
      <c r="C3036" t="s">
        <v>82</v>
      </c>
      <c r="D3036" t="s">
        <v>108</v>
      </c>
      <c r="E3036" t="s">
        <v>11235</v>
      </c>
      <c r="F3036" t="s">
        <v>11236</v>
      </c>
      <c r="G3036" t="s">
        <v>31547</v>
      </c>
      <c r="H3036" t="s">
        <v>134</v>
      </c>
      <c r="I3036" t="s">
        <v>79</v>
      </c>
      <c r="J3036" t="s">
        <v>135</v>
      </c>
      <c r="K3036" t="s">
        <v>22</v>
      </c>
      <c r="L3036" t="s">
        <v>136</v>
      </c>
      <c r="M3036" t="s">
        <v>11237</v>
      </c>
      <c r="N3036" t="s">
        <v>11238</v>
      </c>
      <c r="O3036">
        <v>0.31111111111111112</v>
      </c>
      <c r="P3036">
        <v>4</v>
      </c>
      <c r="Q3036">
        <v>3643</v>
      </c>
      <c r="R3036">
        <v>121</v>
      </c>
      <c r="S3036">
        <v>1002</v>
      </c>
      <c r="T3036">
        <v>50</v>
      </c>
      <c r="U3036">
        <v>752</v>
      </c>
      <c r="V3036">
        <v>2</v>
      </c>
      <c r="W3036">
        <v>0</v>
      </c>
      <c r="X3036">
        <v>0.46151989999999998</v>
      </c>
      <c r="Y3036">
        <v>146.75558000000001</v>
      </c>
      <c r="Z3036">
        <v>85.672960000000003</v>
      </c>
      <c r="AA3036">
        <v>156.124</v>
      </c>
      <c r="AB3036">
        <v>63.982190000000003</v>
      </c>
      <c r="AC3036">
        <v>77.643360000000001</v>
      </c>
      <c r="AD3036">
        <v>10.790305999999999</v>
      </c>
      <c r="AE3036">
        <v>0</v>
      </c>
      <c r="AF3036">
        <v>541.42993000000001</v>
      </c>
    </row>
    <row r="3037" spans="1:32" x14ac:dyDescent="0.3">
      <c r="A3037">
        <v>2788972</v>
      </c>
      <c r="B3037">
        <v>1</v>
      </c>
      <c r="C3037" t="s">
        <v>82</v>
      </c>
      <c r="D3037" t="s">
        <v>99</v>
      </c>
      <c r="E3037" t="s">
        <v>11239</v>
      </c>
      <c r="F3037" t="s">
        <v>11240</v>
      </c>
      <c r="G3037" t="s">
        <v>31551</v>
      </c>
      <c r="H3037" t="s">
        <v>672</v>
      </c>
      <c r="I3037" t="s">
        <v>79</v>
      </c>
      <c r="J3037" t="s">
        <v>135</v>
      </c>
      <c r="K3037" t="s">
        <v>22</v>
      </c>
      <c r="L3037" t="s">
        <v>136</v>
      </c>
      <c r="M3037" t="s">
        <v>11241</v>
      </c>
      <c r="N3037" t="s">
        <v>11242</v>
      </c>
      <c r="O3037">
        <v>4.5244444444444447</v>
      </c>
      <c r="P3037">
        <v>0</v>
      </c>
      <c r="Q3037">
        <v>71</v>
      </c>
      <c r="R3037">
        <v>1</v>
      </c>
      <c r="S3037">
        <v>37</v>
      </c>
      <c r="T3037">
        <v>1</v>
      </c>
      <c r="U3037">
        <v>13</v>
      </c>
      <c r="V3037">
        <v>0</v>
      </c>
      <c r="W3037">
        <v>0</v>
      </c>
      <c r="X3037">
        <v>0</v>
      </c>
      <c r="Y3037">
        <v>52.941630000000004</v>
      </c>
      <c r="Z3037">
        <v>0.89184410000000003</v>
      </c>
      <c r="AA3037">
        <v>29.955342999999999</v>
      </c>
      <c r="AB3037">
        <v>0.74104000000000003</v>
      </c>
      <c r="AC3037">
        <v>4.8351803000000002</v>
      </c>
      <c r="AD3037">
        <v>0</v>
      </c>
      <c r="AE3037">
        <v>0</v>
      </c>
      <c r="AF3037">
        <v>89.365036000000003</v>
      </c>
    </row>
    <row r="3038" spans="1:32" x14ac:dyDescent="0.3">
      <c r="A3038">
        <v>2788961</v>
      </c>
      <c r="B3038">
        <v>1</v>
      </c>
      <c r="C3038" t="s">
        <v>83</v>
      </c>
      <c r="D3038" t="s">
        <v>123</v>
      </c>
      <c r="E3038" t="s">
        <v>11243</v>
      </c>
      <c r="F3038" t="s">
        <v>11244</v>
      </c>
      <c r="G3038" t="s">
        <v>31552</v>
      </c>
      <c r="H3038" t="s">
        <v>665</v>
      </c>
      <c r="I3038" t="s">
        <v>78</v>
      </c>
      <c r="J3038" t="s">
        <v>135</v>
      </c>
      <c r="K3038" t="s">
        <v>22</v>
      </c>
      <c r="L3038" t="s">
        <v>136</v>
      </c>
      <c r="M3038" t="s">
        <v>11245</v>
      </c>
      <c r="N3038" t="s">
        <v>11246</v>
      </c>
      <c r="O3038">
        <v>0.81694444444444447</v>
      </c>
      <c r="P3038">
        <v>0</v>
      </c>
      <c r="Q3038">
        <v>243</v>
      </c>
      <c r="R3038">
        <v>0</v>
      </c>
      <c r="S3038">
        <v>4</v>
      </c>
      <c r="T3038">
        <v>0</v>
      </c>
      <c r="U3038">
        <v>27</v>
      </c>
      <c r="V3038">
        <v>0</v>
      </c>
      <c r="W3038">
        <v>0</v>
      </c>
      <c r="X3038">
        <v>0</v>
      </c>
      <c r="Y3038">
        <v>31.390362</v>
      </c>
      <c r="Z3038">
        <v>0</v>
      </c>
      <c r="AA3038">
        <v>0.40154269999999997</v>
      </c>
      <c r="AB3038">
        <v>0</v>
      </c>
      <c r="AC3038">
        <v>4.1341156999999997</v>
      </c>
      <c r="AD3038">
        <v>0</v>
      </c>
      <c r="AE3038">
        <v>0</v>
      </c>
      <c r="AF3038">
        <v>35.926017999999999</v>
      </c>
    </row>
    <row r="3039" spans="1:32" x14ac:dyDescent="0.3">
      <c r="A3039">
        <v>2788970</v>
      </c>
      <c r="B3039">
        <v>1</v>
      </c>
      <c r="C3039" t="s">
        <v>82</v>
      </c>
      <c r="D3039" t="s">
        <v>98</v>
      </c>
      <c r="E3039" t="s">
        <v>11247</v>
      </c>
      <c r="F3039" t="s">
        <v>11248</v>
      </c>
      <c r="G3039" t="s">
        <v>31546</v>
      </c>
      <c r="H3039" t="s">
        <v>223</v>
      </c>
      <c r="I3039" t="s">
        <v>78</v>
      </c>
      <c r="J3039" t="s">
        <v>135</v>
      </c>
      <c r="K3039" t="s">
        <v>22</v>
      </c>
      <c r="L3039" t="s">
        <v>136</v>
      </c>
      <c r="M3039" t="s">
        <v>11249</v>
      </c>
      <c r="N3039" t="s">
        <v>11250</v>
      </c>
      <c r="O3039">
        <v>1.3144444444444445</v>
      </c>
      <c r="P3039">
        <v>0</v>
      </c>
      <c r="Q3039">
        <v>82</v>
      </c>
      <c r="R3039">
        <v>0</v>
      </c>
      <c r="S3039">
        <v>0</v>
      </c>
      <c r="T3039">
        <v>0</v>
      </c>
      <c r="U3039">
        <v>12</v>
      </c>
      <c r="V3039">
        <v>0</v>
      </c>
      <c r="W3039">
        <v>0</v>
      </c>
      <c r="X3039">
        <v>0</v>
      </c>
      <c r="Y3039">
        <v>30.153063</v>
      </c>
      <c r="Z3039">
        <v>0</v>
      </c>
      <c r="AA3039">
        <v>0</v>
      </c>
      <c r="AB3039">
        <v>0</v>
      </c>
      <c r="AC3039">
        <v>13.067182000000001</v>
      </c>
      <c r="AD3039">
        <v>0</v>
      </c>
      <c r="AE3039">
        <v>0</v>
      </c>
      <c r="AF3039">
        <v>43.220244999999998</v>
      </c>
    </row>
    <row r="3040" spans="1:32" x14ac:dyDescent="0.3">
      <c r="A3040">
        <v>2788951</v>
      </c>
      <c r="B3040">
        <v>1</v>
      </c>
      <c r="C3040" t="s">
        <v>83</v>
      </c>
      <c r="D3040" t="s">
        <v>130</v>
      </c>
      <c r="E3040" t="s">
        <v>11251</v>
      </c>
      <c r="F3040" t="s">
        <v>11252</v>
      </c>
      <c r="G3040" t="s">
        <v>31549</v>
      </c>
      <c r="H3040" t="s">
        <v>134</v>
      </c>
      <c r="I3040" t="s">
        <v>79</v>
      </c>
      <c r="J3040" t="s">
        <v>135</v>
      </c>
      <c r="K3040" t="s">
        <v>22</v>
      </c>
      <c r="L3040" t="s">
        <v>136</v>
      </c>
      <c r="M3040" t="s">
        <v>11253</v>
      </c>
      <c r="N3040" t="s">
        <v>11254</v>
      </c>
      <c r="O3040">
        <v>0.19916666666666666</v>
      </c>
      <c r="P3040">
        <v>7</v>
      </c>
      <c r="Q3040">
        <v>1185</v>
      </c>
      <c r="R3040">
        <v>3</v>
      </c>
      <c r="S3040">
        <v>2</v>
      </c>
      <c r="T3040">
        <v>3</v>
      </c>
      <c r="U3040">
        <v>88</v>
      </c>
      <c r="V3040">
        <v>0</v>
      </c>
      <c r="W3040">
        <v>0</v>
      </c>
      <c r="X3040">
        <v>3.9590529999999999</v>
      </c>
      <c r="Y3040">
        <v>25.131136000000001</v>
      </c>
      <c r="Z3040">
        <v>0.42236512999999998</v>
      </c>
      <c r="AA3040">
        <v>1.1010299E-3</v>
      </c>
      <c r="AB3040">
        <v>3.4271395</v>
      </c>
      <c r="AC3040">
        <v>3.8385220000000002</v>
      </c>
      <c r="AD3040">
        <v>0</v>
      </c>
      <c r="AE3040">
        <v>0</v>
      </c>
      <c r="AF3040">
        <v>36.779316000000001</v>
      </c>
    </row>
    <row r="3041" spans="1:32" x14ac:dyDescent="0.3">
      <c r="A3041">
        <v>2788971</v>
      </c>
      <c r="B3041">
        <v>1</v>
      </c>
      <c r="C3041" t="s">
        <v>83</v>
      </c>
      <c r="D3041" t="s">
        <v>127</v>
      </c>
      <c r="E3041" t="s">
        <v>11255</v>
      </c>
      <c r="F3041" t="s">
        <v>11256</v>
      </c>
      <c r="G3041" t="s">
        <v>31552</v>
      </c>
      <c r="H3041" t="s">
        <v>665</v>
      </c>
      <c r="I3041" t="s">
        <v>78</v>
      </c>
      <c r="J3041" t="s">
        <v>135</v>
      </c>
      <c r="K3041" t="s">
        <v>22</v>
      </c>
      <c r="L3041" t="s">
        <v>136</v>
      </c>
      <c r="M3041" t="s">
        <v>11257</v>
      </c>
      <c r="N3041" t="s">
        <v>11258</v>
      </c>
      <c r="O3041">
        <v>5.8236111111111111</v>
      </c>
      <c r="P3041">
        <v>0</v>
      </c>
      <c r="Q3041">
        <v>252</v>
      </c>
      <c r="R3041">
        <v>0</v>
      </c>
      <c r="S3041">
        <v>5</v>
      </c>
      <c r="T3041">
        <v>0</v>
      </c>
      <c r="U3041">
        <v>28</v>
      </c>
      <c r="V3041">
        <v>0</v>
      </c>
      <c r="W3041">
        <v>0</v>
      </c>
      <c r="X3041">
        <v>0</v>
      </c>
      <c r="Y3041">
        <v>266.22208000000001</v>
      </c>
      <c r="Z3041">
        <v>0</v>
      </c>
      <c r="AA3041">
        <v>5.6234818000000004</v>
      </c>
      <c r="AB3041">
        <v>0</v>
      </c>
      <c r="AC3041">
        <v>61.656700000000001</v>
      </c>
      <c r="AD3041">
        <v>0</v>
      </c>
      <c r="AE3041">
        <v>0</v>
      </c>
      <c r="AF3041">
        <v>333.50225999999998</v>
      </c>
    </row>
    <row r="3042" spans="1:32" x14ac:dyDescent="0.3">
      <c r="A3042">
        <v>2788649</v>
      </c>
      <c r="B3042">
        <v>1</v>
      </c>
      <c r="C3042" t="s">
        <v>83</v>
      </c>
      <c r="D3042" t="s">
        <v>129</v>
      </c>
      <c r="E3042" t="s">
        <v>11259</v>
      </c>
      <c r="F3042" t="s">
        <v>11260</v>
      </c>
      <c r="G3042" t="s">
        <v>31548</v>
      </c>
      <c r="H3042" t="s">
        <v>893</v>
      </c>
      <c r="I3042" t="s">
        <v>78</v>
      </c>
      <c r="J3042" t="s">
        <v>135</v>
      </c>
      <c r="K3042" t="s">
        <v>22</v>
      </c>
      <c r="L3042" t="s">
        <v>136</v>
      </c>
      <c r="M3042" t="s">
        <v>11261</v>
      </c>
      <c r="N3042" t="s">
        <v>11262</v>
      </c>
      <c r="O3042">
        <v>3.6286111111111112</v>
      </c>
      <c r="P3042">
        <v>0</v>
      </c>
      <c r="Q3042">
        <v>1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1.0276438000000001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1.0276438000000001</v>
      </c>
    </row>
    <row r="3043" spans="1:32" x14ac:dyDescent="0.3">
      <c r="A3043">
        <v>2788632</v>
      </c>
      <c r="B3043">
        <v>1</v>
      </c>
      <c r="C3043" t="s">
        <v>82</v>
      </c>
      <c r="D3043" t="s">
        <v>111</v>
      </c>
      <c r="E3043" t="s">
        <v>11263</v>
      </c>
      <c r="F3043" t="s">
        <v>11264</v>
      </c>
      <c r="G3043" t="s">
        <v>31549</v>
      </c>
      <c r="H3043" t="s">
        <v>134</v>
      </c>
      <c r="I3043" t="s">
        <v>79</v>
      </c>
      <c r="J3043" t="s">
        <v>135</v>
      </c>
      <c r="K3043" t="s">
        <v>22</v>
      </c>
      <c r="L3043" t="s">
        <v>136</v>
      </c>
      <c r="M3043" t="s">
        <v>11265</v>
      </c>
      <c r="N3043" t="s">
        <v>11266</v>
      </c>
      <c r="O3043">
        <v>2.0219444444444443</v>
      </c>
      <c r="P3043">
        <v>0</v>
      </c>
      <c r="Q3043">
        <v>0</v>
      </c>
      <c r="R3043">
        <v>9</v>
      </c>
      <c r="S3043">
        <v>71</v>
      </c>
      <c r="T3043">
        <v>4</v>
      </c>
      <c r="U3043">
        <v>8</v>
      </c>
      <c r="V3043">
        <v>0</v>
      </c>
      <c r="W3043">
        <v>0</v>
      </c>
      <c r="X3043">
        <v>0</v>
      </c>
      <c r="Y3043">
        <v>0</v>
      </c>
      <c r="Z3043">
        <v>17.498052999999999</v>
      </c>
      <c r="AA3043">
        <v>174.86946</v>
      </c>
      <c r="AB3043">
        <v>25.165499000000001</v>
      </c>
      <c r="AC3043">
        <v>13.187122</v>
      </c>
      <c r="AD3043">
        <v>0</v>
      </c>
      <c r="AE3043">
        <v>0</v>
      </c>
      <c r="AF3043">
        <v>230.72013999999999</v>
      </c>
    </row>
    <row r="3044" spans="1:32" x14ac:dyDescent="0.3">
      <c r="A3044">
        <v>2788641</v>
      </c>
      <c r="B3044">
        <v>1</v>
      </c>
      <c r="C3044" t="s">
        <v>82</v>
      </c>
      <c r="D3044" t="s">
        <v>108</v>
      </c>
      <c r="E3044" t="s">
        <v>11267</v>
      </c>
      <c r="F3044" t="s">
        <v>11268</v>
      </c>
      <c r="G3044" t="s">
        <v>31545</v>
      </c>
      <c r="H3044" t="s">
        <v>134</v>
      </c>
      <c r="I3044" t="s">
        <v>79</v>
      </c>
      <c r="J3044" t="s">
        <v>135</v>
      </c>
      <c r="K3044" t="s">
        <v>22</v>
      </c>
      <c r="L3044" t="s">
        <v>136</v>
      </c>
      <c r="M3044" t="s">
        <v>11269</v>
      </c>
      <c r="N3044" t="s">
        <v>11270</v>
      </c>
      <c r="O3044">
        <v>0.43333333333333335</v>
      </c>
      <c r="P3044">
        <v>4</v>
      </c>
      <c r="Q3044">
        <v>3643</v>
      </c>
      <c r="R3044">
        <v>121</v>
      </c>
      <c r="S3044">
        <v>1002</v>
      </c>
      <c r="T3044">
        <v>50</v>
      </c>
      <c r="U3044">
        <v>752</v>
      </c>
      <c r="V3044">
        <v>2</v>
      </c>
      <c r="W3044">
        <v>0</v>
      </c>
      <c r="X3044">
        <v>0.85088706000000003</v>
      </c>
      <c r="Y3044">
        <v>270.44385</v>
      </c>
      <c r="Z3044">
        <v>174.72171</v>
      </c>
      <c r="AA3044">
        <v>300.20479999999998</v>
      </c>
      <c r="AB3044">
        <v>180.45686000000001</v>
      </c>
      <c r="AC3044">
        <v>265.61324999999999</v>
      </c>
      <c r="AD3044">
        <v>49.754950000000001</v>
      </c>
      <c r="AE3044">
        <v>0</v>
      </c>
      <c r="AF3044">
        <v>1242.0463</v>
      </c>
    </row>
    <row r="3045" spans="1:32" x14ac:dyDescent="0.3">
      <c r="A3045">
        <v>2788232</v>
      </c>
      <c r="B3045">
        <v>1</v>
      </c>
      <c r="C3045" t="s">
        <v>83</v>
      </c>
      <c r="D3045" t="s">
        <v>130</v>
      </c>
      <c r="E3045" t="s">
        <v>11271</v>
      </c>
      <c r="F3045" t="s">
        <v>11272</v>
      </c>
      <c r="G3045" t="s">
        <v>31552</v>
      </c>
      <c r="H3045" t="s">
        <v>665</v>
      </c>
      <c r="I3045" t="s">
        <v>78</v>
      </c>
      <c r="J3045" t="s">
        <v>135</v>
      </c>
      <c r="K3045" t="s">
        <v>22</v>
      </c>
      <c r="L3045" t="s">
        <v>136</v>
      </c>
      <c r="M3045" t="s">
        <v>11273</v>
      </c>
      <c r="N3045" t="s">
        <v>11274</v>
      </c>
      <c r="O3045">
        <v>4.0413888888888891</v>
      </c>
      <c r="P3045">
        <v>0</v>
      </c>
      <c r="Q3045">
        <v>47</v>
      </c>
      <c r="R3045">
        <v>0</v>
      </c>
      <c r="S3045">
        <v>1</v>
      </c>
      <c r="T3045">
        <v>0</v>
      </c>
      <c r="U3045">
        <v>4</v>
      </c>
      <c r="V3045">
        <v>0</v>
      </c>
      <c r="W3045">
        <v>0</v>
      </c>
      <c r="X3045">
        <v>0</v>
      </c>
      <c r="Y3045">
        <v>51.421607999999999</v>
      </c>
      <c r="Z3045">
        <v>0</v>
      </c>
      <c r="AA3045">
        <v>0.41553964999999998</v>
      </c>
      <c r="AB3045">
        <v>0</v>
      </c>
      <c r="AC3045">
        <v>0.31454283</v>
      </c>
      <c r="AD3045">
        <v>0</v>
      </c>
      <c r="AE3045">
        <v>0</v>
      </c>
      <c r="AF3045">
        <v>52.151690000000002</v>
      </c>
    </row>
    <row r="3046" spans="1:32" x14ac:dyDescent="0.3">
      <c r="A3046">
        <v>2787702</v>
      </c>
      <c r="B3046">
        <v>1</v>
      </c>
      <c r="C3046" t="s">
        <v>82</v>
      </c>
      <c r="D3046" t="s">
        <v>99</v>
      </c>
      <c r="E3046" t="s">
        <v>11275</v>
      </c>
      <c r="F3046" t="s">
        <v>11276</v>
      </c>
      <c r="G3046" t="s">
        <v>31546</v>
      </c>
      <c r="H3046" t="s">
        <v>223</v>
      </c>
      <c r="I3046" t="s">
        <v>78</v>
      </c>
      <c r="J3046" t="s">
        <v>135</v>
      </c>
      <c r="K3046" t="s">
        <v>22</v>
      </c>
      <c r="L3046" t="s">
        <v>136</v>
      </c>
      <c r="M3046" t="s">
        <v>11277</v>
      </c>
      <c r="N3046" t="s">
        <v>11278</v>
      </c>
      <c r="O3046">
        <v>5.0394444444444444</v>
      </c>
      <c r="P3046">
        <v>0</v>
      </c>
      <c r="Q3046">
        <v>12</v>
      </c>
      <c r="R3046">
        <v>0</v>
      </c>
      <c r="S3046">
        <v>1</v>
      </c>
      <c r="T3046">
        <v>0</v>
      </c>
      <c r="U3046">
        <v>3</v>
      </c>
      <c r="V3046">
        <v>0</v>
      </c>
      <c r="W3046">
        <v>0</v>
      </c>
      <c r="X3046">
        <v>0</v>
      </c>
      <c r="Y3046">
        <v>6.1567553999999998</v>
      </c>
      <c r="Z3046">
        <v>0</v>
      </c>
      <c r="AA3046">
        <v>3.0239685000000001</v>
      </c>
      <c r="AB3046">
        <v>0</v>
      </c>
      <c r="AC3046">
        <v>11.692218</v>
      </c>
      <c r="AD3046">
        <v>0</v>
      </c>
      <c r="AE3046">
        <v>0</v>
      </c>
      <c r="AF3046">
        <v>20.872941999999998</v>
      </c>
    </row>
    <row r="3047" spans="1:32" x14ac:dyDescent="0.3">
      <c r="A3047">
        <v>2787430</v>
      </c>
      <c r="B3047">
        <v>1</v>
      </c>
      <c r="C3047" t="s">
        <v>82</v>
      </c>
      <c r="D3047" t="s">
        <v>109</v>
      </c>
      <c r="E3047" t="s">
        <v>11279</v>
      </c>
      <c r="F3047" t="s">
        <v>11280</v>
      </c>
      <c r="G3047" t="s">
        <v>31546</v>
      </c>
      <c r="H3047" t="s">
        <v>223</v>
      </c>
      <c r="I3047" t="s">
        <v>78</v>
      </c>
      <c r="J3047" t="s">
        <v>135</v>
      </c>
      <c r="K3047" t="s">
        <v>22</v>
      </c>
      <c r="L3047" t="s">
        <v>136</v>
      </c>
      <c r="M3047" t="s">
        <v>11281</v>
      </c>
      <c r="N3047" t="s">
        <v>11282</v>
      </c>
      <c r="O3047">
        <v>0.9177777777777778</v>
      </c>
      <c r="P3047">
        <v>0</v>
      </c>
      <c r="Q3047">
        <v>4</v>
      </c>
      <c r="R3047">
        <v>0</v>
      </c>
      <c r="S3047">
        <v>31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0.1122889</v>
      </c>
      <c r="Z3047">
        <v>0</v>
      </c>
      <c r="AA3047">
        <v>4.5658154</v>
      </c>
      <c r="AB3047">
        <v>0</v>
      </c>
      <c r="AC3047">
        <v>0</v>
      </c>
      <c r="AD3047">
        <v>0</v>
      </c>
      <c r="AE3047">
        <v>0</v>
      </c>
      <c r="AF3047">
        <v>4.6781043999999996</v>
      </c>
    </row>
    <row r="3048" spans="1:32" x14ac:dyDescent="0.3">
      <c r="A3048">
        <v>2787208</v>
      </c>
      <c r="B3048">
        <v>1</v>
      </c>
      <c r="C3048" t="s">
        <v>83</v>
      </c>
      <c r="D3048" t="s">
        <v>116</v>
      </c>
      <c r="E3048" t="s">
        <v>11283</v>
      </c>
      <c r="F3048" t="s">
        <v>11284</v>
      </c>
      <c r="G3048" t="s">
        <v>31546</v>
      </c>
      <c r="H3048" t="s">
        <v>223</v>
      </c>
      <c r="I3048" t="s">
        <v>78</v>
      </c>
      <c r="J3048" t="s">
        <v>135</v>
      </c>
      <c r="K3048" t="s">
        <v>22</v>
      </c>
      <c r="L3048" t="s">
        <v>136</v>
      </c>
      <c r="M3048" t="s">
        <v>11285</v>
      </c>
      <c r="N3048" t="s">
        <v>11286</v>
      </c>
      <c r="O3048">
        <v>4.2636111111111115</v>
      </c>
      <c r="P3048">
        <v>0</v>
      </c>
      <c r="Q3048">
        <v>1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8.4331049999999998E-3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8.4331049999999998E-3</v>
      </c>
    </row>
    <row r="3049" spans="1:32" x14ac:dyDescent="0.3">
      <c r="A3049">
        <v>2787225</v>
      </c>
      <c r="B3049">
        <v>1</v>
      </c>
      <c r="C3049" t="s">
        <v>82</v>
      </c>
      <c r="D3049" t="s">
        <v>105</v>
      </c>
      <c r="E3049" t="s">
        <v>11287</v>
      </c>
      <c r="F3049" t="s">
        <v>11288</v>
      </c>
      <c r="G3049" t="s">
        <v>31551</v>
      </c>
      <c r="H3049" t="s">
        <v>338</v>
      </c>
      <c r="I3049" t="s">
        <v>79</v>
      </c>
      <c r="J3049" t="s">
        <v>135</v>
      </c>
      <c r="K3049" t="s">
        <v>22</v>
      </c>
      <c r="L3049" t="s">
        <v>136</v>
      </c>
      <c r="M3049" t="s">
        <v>11289</v>
      </c>
      <c r="N3049" t="s">
        <v>11290</v>
      </c>
      <c r="O3049">
        <v>5.2213888888888889</v>
      </c>
      <c r="P3049">
        <v>0</v>
      </c>
      <c r="Q3049">
        <v>73</v>
      </c>
      <c r="R3049">
        <v>0</v>
      </c>
      <c r="S3049">
        <v>21</v>
      </c>
      <c r="T3049">
        <v>0</v>
      </c>
      <c r="U3049">
        <v>18</v>
      </c>
      <c r="V3049">
        <v>0</v>
      </c>
      <c r="W3049">
        <v>0</v>
      </c>
      <c r="X3049">
        <v>0</v>
      </c>
      <c r="Y3049">
        <v>176.66471999999999</v>
      </c>
      <c r="Z3049">
        <v>0</v>
      </c>
      <c r="AA3049">
        <v>47.343150000000001</v>
      </c>
      <c r="AB3049">
        <v>0</v>
      </c>
      <c r="AC3049">
        <v>40.497329999999998</v>
      </c>
      <c r="AD3049">
        <v>0</v>
      </c>
      <c r="AE3049">
        <v>0</v>
      </c>
      <c r="AF3049">
        <v>264.5052</v>
      </c>
    </row>
    <row r="3050" spans="1:32" x14ac:dyDescent="0.3">
      <c r="A3050">
        <v>2787215</v>
      </c>
      <c r="B3050">
        <v>1</v>
      </c>
      <c r="C3050" t="s">
        <v>82</v>
      </c>
      <c r="D3050" t="s">
        <v>109</v>
      </c>
      <c r="E3050" t="s">
        <v>11291</v>
      </c>
      <c r="F3050" t="s">
        <v>11292</v>
      </c>
      <c r="G3050" t="s">
        <v>31548</v>
      </c>
      <c r="H3050" t="s">
        <v>333</v>
      </c>
      <c r="I3050" t="s">
        <v>78</v>
      </c>
      <c r="J3050" t="s">
        <v>135</v>
      </c>
      <c r="K3050" t="s">
        <v>22</v>
      </c>
      <c r="L3050" t="s">
        <v>136</v>
      </c>
      <c r="M3050" t="s">
        <v>11293</v>
      </c>
      <c r="N3050" t="s">
        <v>11294</v>
      </c>
      <c r="O3050">
        <v>1.9358333333333333</v>
      </c>
      <c r="P3050">
        <v>0</v>
      </c>
      <c r="Q3050">
        <v>0</v>
      </c>
      <c r="R3050">
        <v>0</v>
      </c>
      <c r="S3050">
        <v>1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0.18939080999999999</v>
      </c>
      <c r="AB3050">
        <v>0</v>
      </c>
      <c r="AC3050">
        <v>0</v>
      </c>
      <c r="AD3050">
        <v>0</v>
      </c>
      <c r="AE3050">
        <v>0</v>
      </c>
      <c r="AF3050">
        <v>0.18939080999999999</v>
      </c>
    </row>
    <row r="3051" spans="1:32" x14ac:dyDescent="0.3">
      <c r="A3051">
        <v>2787094</v>
      </c>
      <c r="B3051">
        <v>2</v>
      </c>
      <c r="C3051" t="s">
        <v>83</v>
      </c>
      <c r="D3051" t="s">
        <v>123</v>
      </c>
      <c r="E3051" t="s">
        <v>11295</v>
      </c>
      <c r="F3051" t="s">
        <v>11296</v>
      </c>
      <c r="G3051" t="s">
        <v>31546</v>
      </c>
      <c r="H3051" t="s">
        <v>893</v>
      </c>
      <c r="I3051" t="s">
        <v>78</v>
      </c>
      <c r="J3051" t="s">
        <v>135</v>
      </c>
      <c r="K3051" t="s">
        <v>22</v>
      </c>
      <c r="L3051" t="s">
        <v>136</v>
      </c>
      <c r="M3051" t="s">
        <v>11297</v>
      </c>
      <c r="N3051" t="s">
        <v>11298</v>
      </c>
      <c r="O3051">
        <v>1.0983333333333334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32</v>
      </c>
      <c r="V3051">
        <v>0</v>
      </c>
      <c r="W3051">
        <v>1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17.268861999999999</v>
      </c>
      <c r="AD3051">
        <v>0</v>
      </c>
      <c r="AE3051">
        <v>0.15916514000000001</v>
      </c>
      <c r="AF3051">
        <v>17.428028000000001</v>
      </c>
    </row>
    <row r="3052" spans="1:32" x14ac:dyDescent="0.3">
      <c r="A3052">
        <v>2787070</v>
      </c>
      <c r="B3052">
        <v>1</v>
      </c>
      <c r="C3052" t="s">
        <v>83</v>
      </c>
      <c r="D3052" t="s">
        <v>128</v>
      </c>
      <c r="E3052" t="s">
        <v>11299</v>
      </c>
      <c r="F3052" t="s">
        <v>11300</v>
      </c>
      <c r="G3052" t="s">
        <v>31546</v>
      </c>
      <c r="H3052" t="s">
        <v>223</v>
      </c>
      <c r="I3052" t="s">
        <v>78</v>
      </c>
      <c r="J3052" t="s">
        <v>135</v>
      </c>
      <c r="K3052" t="s">
        <v>22</v>
      </c>
      <c r="L3052" t="s">
        <v>136</v>
      </c>
      <c r="M3052" t="s">
        <v>11301</v>
      </c>
      <c r="N3052" t="s">
        <v>11302</v>
      </c>
      <c r="O3052">
        <v>4.0188888888888892</v>
      </c>
      <c r="P3052">
        <v>0</v>
      </c>
      <c r="Q3052">
        <v>8</v>
      </c>
      <c r="R3052">
        <v>0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0</v>
      </c>
      <c r="Y3052">
        <v>4.5478540000000001</v>
      </c>
      <c r="Z3052">
        <v>0</v>
      </c>
      <c r="AA3052">
        <v>0</v>
      </c>
      <c r="AB3052">
        <v>0</v>
      </c>
      <c r="AC3052">
        <v>0.67091763000000004</v>
      </c>
      <c r="AD3052">
        <v>0</v>
      </c>
      <c r="AE3052">
        <v>0</v>
      </c>
      <c r="AF3052">
        <v>5.2187714999999999</v>
      </c>
    </row>
    <row r="3053" spans="1:32" x14ac:dyDescent="0.3">
      <c r="A3053">
        <v>2786903</v>
      </c>
      <c r="B3053">
        <v>1</v>
      </c>
      <c r="C3053" t="s">
        <v>83</v>
      </c>
      <c r="D3053" t="s">
        <v>115</v>
      </c>
      <c r="E3053" t="s">
        <v>11303</v>
      </c>
      <c r="F3053" t="s">
        <v>11304</v>
      </c>
      <c r="G3053" t="s">
        <v>31552</v>
      </c>
      <c r="H3053" t="s">
        <v>665</v>
      </c>
      <c r="I3053" t="s">
        <v>78</v>
      </c>
      <c r="J3053" t="s">
        <v>135</v>
      </c>
      <c r="K3053" t="s">
        <v>22</v>
      </c>
      <c r="L3053" t="s">
        <v>136</v>
      </c>
      <c r="M3053" t="s">
        <v>11305</v>
      </c>
      <c r="N3053" t="s">
        <v>11306</v>
      </c>
      <c r="O3053">
        <v>1.3741666666666668</v>
      </c>
      <c r="P3053">
        <v>0</v>
      </c>
      <c r="Q3053">
        <v>25</v>
      </c>
      <c r="R3053">
        <v>0</v>
      </c>
      <c r="S3053">
        <v>13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5.0242595999999997</v>
      </c>
      <c r="Z3053">
        <v>0</v>
      </c>
      <c r="AA3053">
        <v>2.5724024999999999</v>
      </c>
      <c r="AB3053">
        <v>0</v>
      </c>
      <c r="AC3053">
        <v>0</v>
      </c>
      <c r="AD3053">
        <v>0</v>
      </c>
      <c r="AE3053">
        <v>0</v>
      </c>
      <c r="AF3053">
        <v>7.5966620000000002</v>
      </c>
    </row>
    <row r="3054" spans="1:32" x14ac:dyDescent="0.3">
      <c r="A3054">
        <v>2786929</v>
      </c>
      <c r="B3054">
        <v>1</v>
      </c>
      <c r="C3054" t="s">
        <v>83</v>
      </c>
      <c r="D3054" t="s">
        <v>116</v>
      </c>
      <c r="E3054" t="s">
        <v>11307</v>
      </c>
      <c r="F3054" t="s">
        <v>11308</v>
      </c>
      <c r="G3054" t="s">
        <v>31551</v>
      </c>
      <c r="H3054" t="s">
        <v>145</v>
      </c>
      <c r="I3054" t="s">
        <v>79</v>
      </c>
      <c r="J3054" t="s">
        <v>135</v>
      </c>
      <c r="K3054" t="s">
        <v>22</v>
      </c>
      <c r="L3054" t="s">
        <v>136</v>
      </c>
      <c r="M3054" t="s">
        <v>11309</v>
      </c>
      <c r="N3054" t="s">
        <v>11310</v>
      </c>
      <c r="O3054">
        <v>0.10416666666666667</v>
      </c>
      <c r="P3054">
        <v>2</v>
      </c>
      <c r="Q3054">
        <v>380</v>
      </c>
      <c r="R3054">
        <v>2</v>
      </c>
      <c r="S3054">
        <v>32</v>
      </c>
      <c r="T3054">
        <v>0</v>
      </c>
      <c r="U3054">
        <v>8</v>
      </c>
      <c r="V3054">
        <v>0</v>
      </c>
      <c r="W3054">
        <v>0</v>
      </c>
      <c r="X3054">
        <v>1.3082752</v>
      </c>
      <c r="Y3054">
        <v>5.1043835</v>
      </c>
      <c r="Z3054">
        <v>0.16862318000000001</v>
      </c>
      <c r="AA3054">
        <v>0.82351874999999997</v>
      </c>
      <c r="AB3054">
        <v>0</v>
      </c>
      <c r="AC3054">
        <v>0.29905680000000001</v>
      </c>
      <c r="AD3054">
        <v>0</v>
      </c>
      <c r="AE3054">
        <v>0</v>
      </c>
      <c r="AF3054">
        <v>7.7038574000000004</v>
      </c>
    </row>
    <row r="3055" spans="1:32" x14ac:dyDescent="0.3">
      <c r="A3055">
        <v>2786484</v>
      </c>
      <c r="B3055">
        <v>1</v>
      </c>
      <c r="C3055" t="s">
        <v>83</v>
      </c>
      <c r="D3055" t="s">
        <v>128</v>
      </c>
      <c r="E3055" t="s">
        <v>11311</v>
      </c>
      <c r="F3055" t="s">
        <v>11312</v>
      </c>
      <c r="G3055" t="s">
        <v>31552</v>
      </c>
      <c r="H3055" t="s">
        <v>665</v>
      </c>
      <c r="I3055" t="s">
        <v>78</v>
      </c>
      <c r="J3055" t="s">
        <v>135</v>
      </c>
      <c r="K3055" t="s">
        <v>22</v>
      </c>
      <c r="L3055" t="s">
        <v>136</v>
      </c>
      <c r="M3055" t="s">
        <v>11313</v>
      </c>
      <c r="N3055" t="s">
        <v>11314</v>
      </c>
      <c r="O3055">
        <v>3.4533333333333331</v>
      </c>
      <c r="P3055">
        <v>0</v>
      </c>
      <c r="Q3055">
        <v>146</v>
      </c>
      <c r="R3055">
        <v>0</v>
      </c>
      <c r="S3055">
        <v>0</v>
      </c>
      <c r="T3055">
        <v>0</v>
      </c>
      <c r="U3055">
        <v>26</v>
      </c>
      <c r="V3055">
        <v>0</v>
      </c>
      <c r="W3055">
        <v>0</v>
      </c>
      <c r="X3055">
        <v>0</v>
      </c>
      <c r="Y3055">
        <v>134.42985999999999</v>
      </c>
      <c r="Z3055">
        <v>0</v>
      </c>
      <c r="AA3055">
        <v>0</v>
      </c>
      <c r="AB3055">
        <v>0</v>
      </c>
      <c r="AC3055">
        <v>80.873530000000002</v>
      </c>
      <c r="AD3055">
        <v>0</v>
      </c>
      <c r="AE3055">
        <v>0</v>
      </c>
      <c r="AF3055">
        <v>215.30339000000001</v>
      </c>
    </row>
    <row r="3056" spans="1:32" x14ac:dyDescent="0.3">
      <c r="A3056">
        <v>2786269</v>
      </c>
      <c r="B3056">
        <v>1</v>
      </c>
      <c r="C3056" t="s">
        <v>82</v>
      </c>
      <c r="D3056" t="s">
        <v>88</v>
      </c>
      <c r="E3056" t="s">
        <v>11315</v>
      </c>
      <c r="F3056" t="s">
        <v>11316</v>
      </c>
      <c r="G3056" t="s">
        <v>31548</v>
      </c>
      <c r="H3056" t="s">
        <v>893</v>
      </c>
      <c r="I3056" t="s">
        <v>78</v>
      </c>
      <c r="J3056" t="s">
        <v>135</v>
      </c>
      <c r="K3056" t="s">
        <v>22</v>
      </c>
      <c r="L3056" t="s">
        <v>136</v>
      </c>
      <c r="M3056" t="s">
        <v>11317</v>
      </c>
      <c r="N3056" t="s">
        <v>11318</v>
      </c>
      <c r="O3056">
        <v>4.3916666666666666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5.8427224000000004</v>
      </c>
      <c r="AD3056">
        <v>0</v>
      </c>
      <c r="AE3056">
        <v>0</v>
      </c>
      <c r="AF3056">
        <v>5.8427224000000004</v>
      </c>
    </row>
    <row r="3057" spans="1:32" x14ac:dyDescent="0.3">
      <c r="A3057">
        <v>2786101</v>
      </c>
      <c r="B3057">
        <v>1</v>
      </c>
      <c r="C3057" t="s">
        <v>83</v>
      </c>
      <c r="D3057" t="s">
        <v>124</v>
      </c>
      <c r="E3057" t="s">
        <v>11319</v>
      </c>
      <c r="F3057" t="s">
        <v>11320</v>
      </c>
      <c r="G3057" t="s">
        <v>31552</v>
      </c>
      <c r="H3057" t="s">
        <v>665</v>
      </c>
      <c r="I3057" t="s">
        <v>78</v>
      </c>
      <c r="J3057" t="s">
        <v>135</v>
      </c>
      <c r="K3057" t="s">
        <v>22</v>
      </c>
      <c r="L3057" t="s">
        <v>136</v>
      </c>
      <c r="M3057" t="s">
        <v>11321</v>
      </c>
      <c r="N3057" t="s">
        <v>11322</v>
      </c>
      <c r="O3057">
        <v>1.9011111111111112</v>
      </c>
      <c r="P3057">
        <v>0</v>
      </c>
      <c r="Q3057">
        <v>45</v>
      </c>
      <c r="R3057">
        <v>0</v>
      </c>
      <c r="S3057">
        <v>8</v>
      </c>
      <c r="T3057">
        <v>0</v>
      </c>
      <c r="U3057">
        <v>1</v>
      </c>
      <c r="V3057">
        <v>0</v>
      </c>
      <c r="W3057">
        <v>0</v>
      </c>
      <c r="X3057">
        <v>0</v>
      </c>
      <c r="Y3057">
        <v>13.845965</v>
      </c>
      <c r="Z3057">
        <v>0</v>
      </c>
      <c r="AA3057">
        <v>4.5420600000000002</v>
      </c>
      <c r="AB3057">
        <v>0</v>
      </c>
      <c r="AC3057">
        <v>0</v>
      </c>
      <c r="AD3057">
        <v>0</v>
      </c>
      <c r="AE3057">
        <v>0</v>
      </c>
      <c r="AF3057">
        <v>18.388024999999999</v>
      </c>
    </row>
    <row r="3058" spans="1:32" x14ac:dyDescent="0.3">
      <c r="A3058">
        <v>2786108</v>
      </c>
      <c r="B3058">
        <v>1</v>
      </c>
      <c r="C3058" t="s">
        <v>82</v>
      </c>
      <c r="D3058" t="s">
        <v>108</v>
      </c>
      <c r="E3058" t="s">
        <v>11323</v>
      </c>
      <c r="F3058" t="s">
        <v>11324</v>
      </c>
      <c r="G3058" t="s">
        <v>31545</v>
      </c>
      <c r="H3058" t="s">
        <v>134</v>
      </c>
      <c r="I3058" t="s">
        <v>79</v>
      </c>
      <c r="J3058" t="s">
        <v>135</v>
      </c>
      <c r="K3058" t="s">
        <v>22</v>
      </c>
      <c r="L3058" t="s">
        <v>136</v>
      </c>
      <c r="M3058" t="s">
        <v>11325</v>
      </c>
      <c r="N3058" t="s">
        <v>11326</v>
      </c>
      <c r="O3058">
        <v>3.4552777777777779</v>
      </c>
      <c r="P3058">
        <v>0</v>
      </c>
      <c r="Q3058">
        <v>204</v>
      </c>
      <c r="R3058">
        <v>0</v>
      </c>
      <c r="S3058">
        <v>45</v>
      </c>
      <c r="T3058">
        <v>0</v>
      </c>
      <c r="U3058">
        <v>28</v>
      </c>
      <c r="V3058">
        <v>0</v>
      </c>
      <c r="W3058">
        <v>0</v>
      </c>
      <c r="X3058">
        <v>0</v>
      </c>
      <c r="Y3058">
        <v>41.965164000000001</v>
      </c>
      <c r="Z3058">
        <v>0</v>
      </c>
      <c r="AA3058">
        <v>15.385793</v>
      </c>
      <c r="AB3058">
        <v>0</v>
      </c>
      <c r="AC3058">
        <v>23.948060000000002</v>
      </c>
      <c r="AD3058">
        <v>0</v>
      </c>
      <c r="AE3058">
        <v>0</v>
      </c>
      <c r="AF3058">
        <v>81.299009999999996</v>
      </c>
    </row>
    <row r="3059" spans="1:32" x14ac:dyDescent="0.3">
      <c r="A3059">
        <v>2786013</v>
      </c>
      <c r="B3059">
        <v>1</v>
      </c>
      <c r="C3059" t="s">
        <v>82</v>
      </c>
      <c r="D3059" t="s">
        <v>104</v>
      </c>
      <c r="E3059" t="s">
        <v>11327</v>
      </c>
      <c r="F3059" t="s">
        <v>11328</v>
      </c>
      <c r="G3059" t="s">
        <v>31548</v>
      </c>
      <c r="H3059" t="s">
        <v>333</v>
      </c>
      <c r="I3059" t="s">
        <v>78</v>
      </c>
      <c r="J3059" t="s">
        <v>135</v>
      </c>
      <c r="K3059" t="s">
        <v>22</v>
      </c>
      <c r="L3059" t="s">
        <v>136</v>
      </c>
      <c r="M3059" t="s">
        <v>11329</v>
      </c>
      <c r="N3059" t="s">
        <v>11330</v>
      </c>
      <c r="O3059">
        <v>3.2486111111111109</v>
      </c>
      <c r="P3059">
        <v>0</v>
      </c>
      <c r="Q3059">
        <v>1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0.29537484000000003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0.29537484000000003</v>
      </c>
    </row>
    <row r="3060" spans="1:32" x14ac:dyDescent="0.3">
      <c r="A3060">
        <v>2785928</v>
      </c>
      <c r="B3060">
        <v>1</v>
      </c>
      <c r="C3060" t="s">
        <v>82</v>
      </c>
      <c r="D3060" t="s">
        <v>104</v>
      </c>
      <c r="E3060" t="s">
        <v>11331</v>
      </c>
      <c r="F3060" t="s">
        <v>11332</v>
      </c>
      <c r="G3060" t="s">
        <v>31550</v>
      </c>
      <c r="H3060" t="s">
        <v>145</v>
      </c>
      <c r="I3060" t="s">
        <v>78</v>
      </c>
      <c r="J3060" t="s">
        <v>135</v>
      </c>
      <c r="K3060" t="s">
        <v>22</v>
      </c>
      <c r="L3060" t="s">
        <v>136</v>
      </c>
      <c r="M3060" t="s">
        <v>11333</v>
      </c>
      <c r="N3060" t="s">
        <v>11334</v>
      </c>
      <c r="O3060">
        <v>0.25388888888888889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25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5.6594486000000002</v>
      </c>
      <c r="AD3060">
        <v>0</v>
      </c>
      <c r="AE3060">
        <v>0</v>
      </c>
      <c r="AF3060">
        <v>5.6594486000000002</v>
      </c>
    </row>
    <row r="3061" spans="1:32" x14ac:dyDescent="0.3">
      <c r="A3061">
        <v>2785919</v>
      </c>
      <c r="B3061">
        <v>1</v>
      </c>
      <c r="C3061" t="s">
        <v>82</v>
      </c>
      <c r="D3061" t="s">
        <v>110</v>
      </c>
      <c r="E3061" t="s">
        <v>11335</v>
      </c>
      <c r="F3061" t="s">
        <v>11336</v>
      </c>
      <c r="G3061" t="s">
        <v>31545</v>
      </c>
      <c r="H3061" t="s">
        <v>134</v>
      </c>
      <c r="I3061" t="s">
        <v>79</v>
      </c>
      <c r="J3061" t="s">
        <v>135</v>
      </c>
      <c r="K3061" t="s">
        <v>22</v>
      </c>
      <c r="L3061" t="s">
        <v>136</v>
      </c>
      <c r="M3061" t="s">
        <v>11337</v>
      </c>
      <c r="N3061" t="s">
        <v>11338</v>
      </c>
      <c r="O3061">
        <v>0.42499999999999999</v>
      </c>
      <c r="P3061">
        <v>2</v>
      </c>
      <c r="Q3061">
        <v>0</v>
      </c>
      <c r="R3061">
        <v>16</v>
      </c>
      <c r="S3061">
        <v>23</v>
      </c>
      <c r="T3061">
        <v>10</v>
      </c>
      <c r="U3061">
        <v>4</v>
      </c>
      <c r="V3061">
        <v>0</v>
      </c>
      <c r="W3061">
        <v>0</v>
      </c>
      <c r="X3061">
        <v>1.7970473</v>
      </c>
      <c r="Y3061">
        <v>0</v>
      </c>
      <c r="Z3061">
        <v>11.663016000000001</v>
      </c>
      <c r="AA3061">
        <v>0.96746089999999996</v>
      </c>
      <c r="AB3061">
        <v>22.584641999999999</v>
      </c>
      <c r="AC3061">
        <v>1.9358776</v>
      </c>
      <c r="AD3061">
        <v>0</v>
      </c>
      <c r="AE3061">
        <v>0</v>
      </c>
      <c r="AF3061">
        <v>38.948044000000003</v>
      </c>
    </row>
    <row r="3062" spans="1:32" x14ac:dyDescent="0.3">
      <c r="A3062">
        <v>2785788</v>
      </c>
      <c r="B3062">
        <v>2</v>
      </c>
      <c r="C3062" t="s">
        <v>82</v>
      </c>
      <c r="D3062" t="s">
        <v>91</v>
      </c>
      <c r="E3062" t="s">
        <v>11339</v>
      </c>
      <c r="F3062" t="s">
        <v>11340</v>
      </c>
      <c r="G3062" t="s">
        <v>31552</v>
      </c>
      <c r="H3062" t="s">
        <v>223</v>
      </c>
      <c r="I3062" t="s">
        <v>78</v>
      </c>
      <c r="J3062" t="s">
        <v>135</v>
      </c>
      <c r="K3062" t="s">
        <v>22</v>
      </c>
      <c r="L3062" t="s">
        <v>136</v>
      </c>
      <c r="M3062" t="s">
        <v>11341</v>
      </c>
      <c r="N3062" t="s">
        <v>11342</v>
      </c>
      <c r="O3062">
        <v>0.70750000000000002</v>
      </c>
      <c r="P3062">
        <v>0</v>
      </c>
      <c r="Q3062">
        <v>677</v>
      </c>
      <c r="R3062">
        <v>0</v>
      </c>
      <c r="S3062">
        <v>0</v>
      </c>
      <c r="T3062">
        <v>0</v>
      </c>
      <c r="U3062">
        <v>101</v>
      </c>
      <c r="V3062">
        <v>0</v>
      </c>
      <c r="W3062">
        <v>0</v>
      </c>
      <c r="X3062">
        <v>0</v>
      </c>
      <c r="Y3062">
        <v>110.17232</v>
      </c>
      <c r="Z3062">
        <v>0</v>
      </c>
      <c r="AA3062">
        <v>0</v>
      </c>
      <c r="AB3062">
        <v>0</v>
      </c>
      <c r="AC3062">
        <v>51.008243999999998</v>
      </c>
      <c r="AD3062">
        <v>0</v>
      </c>
      <c r="AE3062">
        <v>0</v>
      </c>
      <c r="AF3062">
        <v>161.18056000000001</v>
      </c>
    </row>
    <row r="3063" spans="1:32" x14ac:dyDescent="0.3">
      <c r="A3063">
        <v>2785909</v>
      </c>
      <c r="B3063">
        <v>1</v>
      </c>
      <c r="C3063" t="s">
        <v>83</v>
      </c>
      <c r="D3063" t="s">
        <v>122</v>
      </c>
      <c r="E3063" t="s">
        <v>11343</v>
      </c>
      <c r="F3063" t="s">
        <v>11344</v>
      </c>
      <c r="G3063" t="s">
        <v>31546</v>
      </c>
      <c r="H3063" t="s">
        <v>223</v>
      </c>
      <c r="I3063" t="s">
        <v>78</v>
      </c>
      <c r="J3063" t="s">
        <v>135</v>
      </c>
      <c r="K3063" t="s">
        <v>22</v>
      </c>
      <c r="L3063" t="s">
        <v>136</v>
      </c>
      <c r="M3063" t="s">
        <v>11345</v>
      </c>
      <c r="N3063" t="s">
        <v>11346</v>
      </c>
      <c r="O3063">
        <v>3.8652777777777776</v>
      </c>
      <c r="P3063">
        <v>0</v>
      </c>
      <c r="Q3063">
        <v>10</v>
      </c>
      <c r="R3063">
        <v>0</v>
      </c>
      <c r="S3063">
        <v>7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5.9467970000000001</v>
      </c>
      <c r="Z3063">
        <v>0</v>
      </c>
      <c r="AA3063">
        <v>3.2452375999999998</v>
      </c>
      <c r="AB3063">
        <v>0</v>
      </c>
      <c r="AC3063">
        <v>0</v>
      </c>
      <c r="AD3063">
        <v>0</v>
      </c>
      <c r="AE3063">
        <v>0</v>
      </c>
      <c r="AF3063">
        <v>9.1920350000000006</v>
      </c>
    </row>
    <row r="3064" spans="1:32" x14ac:dyDescent="0.3">
      <c r="A3064">
        <v>2785796</v>
      </c>
      <c r="B3064">
        <v>1</v>
      </c>
      <c r="C3064" t="s">
        <v>83</v>
      </c>
      <c r="D3064" t="s">
        <v>116</v>
      </c>
      <c r="E3064" t="s">
        <v>11347</v>
      </c>
      <c r="F3064" t="s">
        <v>11348</v>
      </c>
      <c r="G3064" t="s">
        <v>31552</v>
      </c>
      <c r="H3064" t="s">
        <v>665</v>
      </c>
      <c r="I3064" t="s">
        <v>78</v>
      </c>
      <c r="J3064" t="s">
        <v>135</v>
      </c>
      <c r="K3064" t="s">
        <v>22</v>
      </c>
      <c r="L3064" t="s">
        <v>136</v>
      </c>
      <c r="M3064" t="s">
        <v>11349</v>
      </c>
      <c r="N3064" t="s">
        <v>11350</v>
      </c>
      <c r="O3064">
        <v>10.880277777777778</v>
      </c>
      <c r="P3064">
        <v>0</v>
      </c>
      <c r="Q3064">
        <v>40</v>
      </c>
      <c r="R3064">
        <v>0</v>
      </c>
      <c r="S3064">
        <v>4</v>
      </c>
      <c r="T3064">
        <v>0</v>
      </c>
      <c r="U3064">
        <v>2</v>
      </c>
      <c r="V3064">
        <v>0</v>
      </c>
      <c r="W3064">
        <v>0</v>
      </c>
      <c r="X3064">
        <v>0</v>
      </c>
      <c r="Y3064">
        <v>25.147718000000001</v>
      </c>
      <c r="Z3064">
        <v>0</v>
      </c>
      <c r="AA3064">
        <v>3.5908468</v>
      </c>
      <c r="AB3064">
        <v>0</v>
      </c>
      <c r="AC3064">
        <v>14.767466000000001</v>
      </c>
      <c r="AD3064">
        <v>0</v>
      </c>
      <c r="AE3064">
        <v>0</v>
      </c>
      <c r="AF3064">
        <v>43.506030000000003</v>
      </c>
    </row>
    <row r="3065" spans="1:32" x14ac:dyDescent="0.3">
      <c r="A3065">
        <v>2785802</v>
      </c>
      <c r="B3065">
        <v>1</v>
      </c>
      <c r="C3065" t="s">
        <v>83</v>
      </c>
      <c r="D3065" t="s">
        <v>116</v>
      </c>
      <c r="E3065" t="s">
        <v>11351</v>
      </c>
      <c r="F3065" t="s">
        <v>11352</v>
      </c>
      <c r="G3065" t="s">
        <v>31552</v>
      </c>
      <c r="H3065" t="s">
        <v>665</v>
      </c>
      <c r="I3065" t="s">
        <v>78</v>
      </c>
      <c r="J3065" t="s">
        <v>135</v>
      </c>
      <c r="K3065" t="s">
        <v>22</v>
      </c>
      <c r="L3065" t="s">
        <v>136</v>
      </c>
      <c r="M3065" t="s">
        <v>11353</v>
      </c>
      <c r="N3065" t="s">
        <v>11354</v>
      </c>
      <c r="O3065">
        <v>9.1019444444444453</v>
      </c>
      <c r="P3065">
        <v>0</v>
      </c>
      <c r="Q3065">
        <v>39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35.255540000000003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35.255540000000003</v>
      </c>
    </row>
    <row r="3066" spans="1:32" x14ac:dyDescent="0.3">
      <c r="A3066">
        <v>2785788</v>
      </c>
      <c r="B3066">
        <v>1</v>
      </c>
      <c r="C3066" t="s">
        <v>82</v>
      </c>
      <c r="D3066" t="s">
        <v>91</v>
      </c>
      <c r="E3066" t="s">
        <v>11355</v>
      </c>
      <c r="F3066" t="s">
        <v>11356</v>
      </c>
      <c r="G3066" t="s">
        <v>31546</v>
      </c>
      <c r="H3066" t="s">
        <v>223</v>
      </c>
      <c r="I3066" t="s">
        <v>78</v>
      </c>
      <c r="J3066" t="s">
        <v>135</v>
      </c>
      <c r="K3066" t="s">
        <v>22</v>
      </c>
      <c r="L3066" t="s">
        <v>136</v>
      </c>
      <c r="M3066" t="s">
        <v>11357</v>
      </c>
      <c r="N3066" t="s">
        <v>11341</v>
      </c>
      <c r="O3066">
        <v>1.7680555555555555</v>
      </c>
      <c r="P3066">
        <v>0</v>
      </c>
      <c r="Q3066">
        <v>139</v>
      </c>
      <c r="R3066">
        <v>0</v>
      </c>
      <c r="S3066">
        <v>0</v>
      </c>
      <c r="T3066">
        <v>0</v>
      </c>
      <c r="U3066">
        <v>6</v>
      </c>
      <c r="V3066">
        <v>0</v>
      </c>
      <c r="W3066">
        <v>0</v>
      </c>
      <c r="X3066">
        <v>0</v>
      </c>
      <c r="Y3066">
        <v>59.203384</v>
      </c>
      <c r="Z3066">
        <v>0</v>
      </c>
      <c r="AA3066">
        <v>0</v>
      </c>
      <c r="AB3066">
        <v>0</v>
      </c>
      <c r="AC3066">
        <v>12.048802</v>
      </c>
      <c r="AD3066">
        <v>0</v>
      </c>
      <c r="AE3066">
        <v>0</v>
      </c>
      <c r="AF3066">
        <v>71.252179999999996</v>
      </c>
    </row>
    <row r="3067" spans="1:32" x14ac:dyDescent="0.3">
      <c r="A3067">
        <v>2785803</v>
      </c>
      <c r="B3067">
        <v>1</v>
      </c>
      <c r="C3067" t="s">
        <v>83</v>
      </c>
      <c r="D3067" t="s">
        <v>128</v>
      </c>
      <c r="E3067" t="s">
        <v>11358</v>
      </c>
      <c r="F3067" t="s">
        <v>11359</v>
      </c>
      <c r="G3067" t="s">
        <v>31549</v>
      </c>
      <c r="H3067" t="s">
        <v>134</v>
      </c>
      <c r="I3067" t="s">
        <v>79</v>
      </c>
      <c r="J3067" t="s">
        <v>135</v>
      </c>
      <c r="K3067" t="s">
        <v>22</v>
      </c>
      <c r="L3067" t="s">
        <v>136</v>
      </c>
      <c r="M3067" t="s">
        <v>11360</v>
      </c>
      <c r="N3067" t="s">
        <v>11361</v>
      </c>
      <c r="O3067">
        <v>1.1477777777777778</v>
      </c>
      <c r="P3067">
        <v>4</v>
      </c>
      <c r="Q3067">
        <v>136</v>
      </c>
      <c r="R3067">
        <v>42</v>
      </c>
      <c r="S3067">
        <v>25</v>
      </c>
      <c r="T3067">
        <v>5</v>
      </c>
      <c r="U3067">
        <v>15</v>
      </c>
      <c r="V3067">
        <v>0</v>
      </c>
      <c r="W3067">
        <v>0</v>
      </c>
      <c r="X3067">
        <v>1.7123554999999999</v>
      </c>
      <c r="Y3067">
        <v>23.889265000000002</v>
      </c>
      <c r="Z3067">
        <v>167.22336000000001</v>
      </c>
      <c r="AA3067">
        <v>5.745914</v>
      </c>
      <c r="AB3067">
        <v>2.672215</v>
      </c>
      <c r="AC3067">
        <v>4.2167450000000004</v>
      </c>
      <c r="AD3067">
        <v>0</v>
      </c>
      <c r="AE3067">
        <v>0</v>
      </c>
      <c r="AF3067">
        <v>205.45984999999999</v>
      </c>
    </row>
    <row r="3068" spans="1:32" x14ac:dyDescent="0.3">
      <c r="A3068">
        <v>2785797</v>
      </c>
      <c r="B3068">
        <v>1</v>
      </c>
      <c r="C3068" t="s">
        <v>82</v>
      </c>
      <c r="D3068" t="s">
        <v>108</v>
      </c>
      <c r="E3068" t="s">
        <v>11362</v>
      </c>
      <c r="F3068" t="s">
        <v>11363</v>
      </c>
      <c r="G3068" t="s">
        <v>31545</v>
      </c>
      <c r="H3068" t="s">
        <v>134</v>
      </c>
      <c r="I3068" t="s">
        <v>79</v>
      </c>
      <c r="J3068" t="s">
        <v>135</v>
      </c>
      <c r="K3068" t="s">
        <v>22</v>
      </c>
      <c r="L3068" t="s">
        <v>136</v>
      </c>
      <c r="M3068" t="s">
        <v>11364</v>
      </c>
      <c r="N3068" t="s">
        <v>11365</v>
      </c>
      <c r="O3068">
        <v>0.20944444444444443</v>
      </c>
      <c r="P3068">
        <v>0</v>
      </c>
      <c r="Q3068">
        <v>196</v>
      </c>
      <c r="R3068">
        <v>2</v>
      </c>
      <c r="S3068">
        <v>48</v>
      </c>
      <c r="T3068">
        <v>4</v>
      </c>
      <c r="U3068">
        <v>43</v>
      </c>
      <c r="V3068">
        <v>0</v>
      </c>
      <c r="W3068">
        <v>0</v>
      </c>
      <c r="X3068">
        <v>0</v>
      </c>
      <c r="Y3068">
        <v>2.6531047999999999</v>
      </c>
      <c r="Z3068">
        <v>4.1008587999999999E-2</v>
      </c>
      <c r="AA3068">
        <v>1.1596411</v>
      </c>
      <c r="AB3068">
        <v>0.89771319999999999</v>
      </c>
      <c r="AC3068">
        <v>1.1615770999999999</v>
      </c>
      <c r="AD3068">
        <v>0</v>
      </c>
      <c r="AE3068">
        <v>0</v>
      </c>
      <c r="AF3068">
        <v>5.9130450000000003</v>
      </c>
    </row>
    <row r="3069" spans="1:32" x14ac:dyDescent="0.3">
      <c r="A3069">
        <v>2800196</v>
      </c>
      <c r="B3069">
        <v>1</v>
      </c>
      <c r="C3069" t="s">
        <v>82</v>
      </c>
      <c r="D3069" t="s">
        <v>94</v>
      </c>
      <c r="E3069" t="s">
        <v>11366</v>
      </c>
      <c r="F3069" t="s">
        <v>11367</v>
      </c>
      <c r="G3069" t="s">
        <v>31549</v>
      </c>
      <c r="H3069" t="s">
        <v>134</v>
      </c>
      <c r="I3069" t="s">
        <v>79</v>
      </c>
      <c r="J3069" t="s">
        <v>135</v>
      </c>
      <c r="K3069" t="s">
        <v>22</v>
      </c>
      <c r="L3069" t="s">
        <v>136</v>
      </c>
      <c r="M3069" t="s">
        <v>11368</v>
      </c>
      <c r="N3069" t="s">
        <v>11369</v>
      </c>
      <c r="O3069">
        <v>1.36</v>
      </c>
      <c r="P3069">
        <v>2</v>
      </c>
      <c r="Q3069">
        <v>713</v>
      </c>
      <c r="R3069">
        <v>5</v>
      </c>
      <c r="S3069">
        <v>12</v>
      </c>
      <c r="T3069">
        <v>10</v>
      </c>
      <c r="U3069">
        <v>104</v>
      </c>
      <c r="V3069">
        <v>0</v>
      </c>
      <c r="W3069">
        <v>0</v>
      </c>
      <c r="X3069">
        <v>1.3630614000000001</v>
      </c>
      <c r="Y3069">
        <v>179.07843</v>
      </c>
      <c r="Z3069">
        <v>1314.8007</v>
      </c>
      <c r="AA3069">
        <v>2.5836890000000001</v>
      </c>
      <c r="AB3069">
        <v>121.45174400000001</v>
      </c>
      <c r="AC3069">
        <v>44.063969999999998</v>
      </c>
      <c r="AD3069">
        <v>0</v>
      </c>
      <c r="AE3069">
        <v>0</v>
      </c>
      <c r="AF3069">
        <v>1663.3416</v>
      </c>
    </row>
    <row r="3070" spans="1:32" x14ac:dyDescent="0.3">
      <c r="A3070">
        <v>2800021</v>
      </c>
      <c r="B3070">
        <v>1</v>
      </c>
      <c r="C3070" t="s">
        <v>83</v>
      </c>
      <c r="D3070" t="s">
        <v>128</v>
      </c>
      <c r="E3070" t="s">
        <v>11370</v>
      </c>
      <c r="F3070" t="s">
        <v>11371</v>
      </c>
      <c r="G3070" t="s">
        <v>31548</v>
      </c>
      <c r="H3070" t="s">
        <v>893</v>
      </c>
      <c r="I3070" t="s">
        <v>78</v>
      </c>
      <c r="J3070" t="s">
        <v>135</v>
      </c>
      <c r="K3070" t="s">
        <v>22</v>
      </c>
      <c r="L3070" t="s">
        <v>136</v>
      </c>
      <c r="M3070" t="s">
        <v>11372</v>
      </c>
      <c r="N3070" t="s">
        <v>11373</v>
      </c>
      <c r="O3070">
        <v>0.35222222222222221</v>
      </c>
      <c r="P3070">
        <v>0</v>
      </c>
      <c r="Q3070">
        <v>7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0.42421564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0.42421564</v>
      </c>
    </row>
    <row r="3071" spans="1:32" x14ac:dyDescent="0.3">
      <c r="A3071">
        <v>2800003</v>
      </c>
      <c r="B3071">
        <v>1</v>
      </c>
      <c r="C3071" t="s">
        <v>82</v>
      </c>
      <c r="D3071" t="s">
        <v>106</v>
      </c>
      <c r="E3071" t="s">
        <v>11374</v>
      </c>
      <c r="F3071" t="s">
        <v>11375</v>
      </c>
      <c r="G3071" t="s">
        <v>31548</v>
      </c>
      <c r="H3071" t="s">
        <v>311</v>
      </c>
      <c r="I3071" t="s">
        <v>78</v>
      </c>
      <c r="J3071" t="s">
        <v>135</v>
      </c>
      <c r="K3071" t="s">
        <v>22</v>
      </c>
      <c r="L3071" t="s">
        <v>136</v>
      </c>
      <c r="M3071" t="s">
        <v>11376</v>
      </c>
      <c r="N3071" t="s">
        <v>11377</v>
      </c>
      <c r="O3071">
        <v>6.6197222222222223</v>
      </c>
      <c r="P3071">
        <v>0</v>
      </c>
      <c r="Q3071">
        <v>21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33.039990000000003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33.039990000000003</v>
      </c>
    </row>
    <row r="3072" spans="1:32" x14ac:dyDescent="0.3">
      <c r="A3072">
        <v>2800016</v>
      </c>
      <c r="B3072">
        <v>1</v>
      </c>
      <c r="C3072" t="s">
        <v>82</v>
      </c>
      <c r="D3072" t="s">
        <v>106</v>
      </c>
      <c r="E3072" t="s">
        <v>132</v>
      </c>
      <c r="F3072" t="s">
        <v>133</v>
      </c>
      <c r="G3072" t="s">
        <v>31545</v>
      </c>
      <c r="H3072" t="s">
        <v>672</v>
      </c>
      <c r="I3072" t="s">
        <v>79</v>
      </c>
      <c r="J3072" t="s">
        <v>135</v>
      </c>
      <c r="K3072" t="s">
        <v>22</v>
      </c>
      <c r="L3072" t="s">
        <v>136</v>
      </c>
      <c r="M3072" t="s">
        <v>11378</v>
      </c>
      <c r="N3072" t="s">
        <v>11379</v>
      </c>
      <c r="O3072">
        <v>1.0027777777777778</v>
      </c>
      <c r="P3072">
        <v>2</v>
      </c>
      <c r="Q3072">
        <v>316</v>
      </c>
      <c r="R3072">
        <v>2</v>
      </c>
      <c r="S3072">
        <v>20</v>
      </c>
      <c r="T3072">
        <v>17</v>
      </c>
      <c r="U3072">
        <v>70</v>
      </c>
      <c r="V3072">
        <v>2</v>
      </c>
      <c r="W3072">
        <v>0</v>
      </c>
      <c r="X3072">
        <v>5.6791489999999998</v>
      </c>
      <c r="Y3072">
        <v>89.86139</v>
      </c>
      <c r="Z3072">
        <v>1.0557376999999999</v>
      </c>
      <c r="AA3072">
        <v>15.028362</v>
      </c>
      <c r="AB3072">
        <v>65.824814000000003</v>
      </c>
      <c r="AC3072">
        <v>64.476849999999999</v>
      </c>
      <c r="AD3072">
        <v>26.739159000000001</v>
      </c>
      <c r="AE3072">
        <v>0</v>
      </c>
      <c r="AF3072">
        <v>268.66547000000003</v>
      </c>
    </row>
    <row r="3073" spans="1:32" x14ac:dyDescent="0.3">
      <c r="A3073">
        <v>2799974</v>
      </c>
      <c r="B3073">
        <v>2</v>
      </c>
      <c r="C3073" t="s">
        <v>82</v>
      </c>
      <c r="D3073" t="s">
        <v>98</v>
      </c>
      <c r="E3073" t="s">
        <v>11380</v>
      </c>
      <c r="F3073" t="s">
        <v>11381</v>
      </c>
      <c r="G3073" t="s">
        <v>31551</v>
      </c>
      <c r="H3073" t="s">
        <v>134</v>
      </c>
      <c r="I3073" t="s">
        <v>79</v>
      </c>
      <c r="J3073" t="s">
        <v>135</v>
      </c>
      <c r="K3073" t="s">
        <v>22</v>
      </c>
      <c r="L3073" t="s">
        <v>136</v>
      </c>
      <c r="M3073" t="s">
        <v>11382</v>
      </c>
      <c r="N3073" t="s">
        <v>10787</v>
      </c>
      <c r="O3073">
        <v>5.6388888888888891E-2</v>
      </c>
      <c r="P3073">
        <v>0</v>
      </c>
      <c r="Q3073">
        <v>7279</v>
      </c>
      <c r="R3073">
        <v>0</v>
      </c>
      <c r="S3073">
        <v>0</v>
      </c>
      <c r="T3073">
        <v>1</v>
      </c>
      <c r="U3073">
        <v>798</v>
      </c>
      <c r="V3073">
        <v>0</v>
      </c>
      <c r="W3073">
        <v>0</v>
      </c>
      <c r="X3073">
        <v>0</v>
      </c>
      <c r="Y3073">
        <v>91.144226000000003</v>
      </c>
      <c r="Z3073">
        <v>0</v>
      </c>
      <c r="AA3073">
        <v>0</v>
      </c>
      <c r="AB3073">
        <v>5.9766643000000001E-2</v>
      </c>
      <c r="AC3073">
        <v>39.613613000000001</v>
      </c>
      <c r="AD3073">
        <v>0</v>
      </c>
      <c r="AE3073">
        <v>0</v>
      </c>
      <c r="AF3073">
        <v>130.81761</v>
      </c>
    </row>
    <row r="3074" spans="1:32" x14ac:dyDescent="0.3">
      <c r="A3074">
        <v>2799803</v>
      </c>
      <c r="B3074">
        <v>1</v>
      </c>
      <c r="C3074" t="s">
        <v>83</v>
      </c>
      <c r="D3074" t="s">
        <v>126</v>
      </c>
      <c r="E3074" t="s">
        <v>11383</v>
      </c>
      <c r="F3074" t="s">
        <v>11384</v>
      </c>
      <c r="G3074" t="s">
        <v>31549</v>
      </c>
      <c r="H3074" t="s">
        <v>672</v>
      </c>
      <c r="I3074" t="s">
        <v>79</v>
      </c>
      <c r="J3074" t="s">
        <v>135</v>
      </c>
      <c r="K3074" t="s">
        <v>22</v>
      </c>
      <c r="L3074" t="s">
        <v>136</v>
      </c>
      <c r="M3074" t="s">
        <v>11385</v>
      </c>
      <c r="N3074" t="s">
        <v>11386</v>
      </c>
      <c r="O3074">
        <v>0.33833333333333332</v>
      </c>
      <c r="P3074">
        <v>0</v>
      </c>
      <c r="Q3074">
        <v>3</v>
      </c>
      <c r="R3074">
        <v>0</v>
      </c>
      <c r="S3074">
        <v>13</v>
      </c>
      <c r="T3074">
        <v>0</v>
      </c>
      <c r="U3074">
        <v>3</v>
      </c>
      <c r="V3074">
        <v>0</v>
      </c>
      <c r="W3074">
        <v>0</v>
      </c>
      <c r="X3074">
        <v>0</v>
      </c>
      <c r="Y3074">
        <v>1.4339151000000001</v>
      </c>
      <c r="Z3074">
        <v>0</v>
      </c>
      <c r="AA3074">
        <v>0.17108928000000001</v>
      </c>
      <c r="AB3074">
        <v>0</v>
      </c>
      <c r="AC3074">
        <v>8.4348425000000005E-2</v>
      </c>
      <c r="AD3074">
        <v>0</v>
      </c>
      <c r="AE3074">
        <v>0</v>
      </c>
      <c r="AF3074">
        <v>1.6893529</v>
      </c>
    </row>
    <row r="3075" spans="1:32" x14ac:dyDescent="0.3">
      <c r="A3075">
        <v>2799789</v>
      </c>
      <c r="B3075">
        <v>1</v>
      </c>
      <c r="C3075" t="s">
        <v>82</v>
      </c>
      <c r="D3075" t="s">
        <v>113</v>
      </c>
      <c r="E3075" t="s">
        <v>11387</v>
      </c>
      <c r="F3075" t="s">
        <v>11388</v>
      </c>
      <c r="G3075" t="s">
        <v>31551</v>
      </c>
      <c r="H3075" t="s">
        <v>672</v>
      </c>
      <c r="I3075" t="s">
        <v>79</v>
      </c>
      <c r="J3075" t="s">
        <v>135</v>
      </c>
      <c r="K3075" t="s">
        <v>22</v>
      </c>
      <c r="L3075" t="s">
        <v>136</v>
      </c>
      <c r="M3075" t="s">
        <v>11389</v>
      </c>
      <c r="N3075" t="s">
        <v>10804</v>
      </c>
      <c r="O3075">
        <v>1.175</v>
      </c>
      <c r="P3075">
        <v>0</v>
      </c>
      <c r="Q3075">
        <v>63</v>
      </c>
      <c r="R3075">
        <v>0</v>
      </c>
      <c r="S3075">
        <v>1</v>
      </c>
      <c r="T3075">
        <v>0</v>
      </c>
      <c r="U3075">
        <v>8</v>
      </c>
      <c r="V3075">
        <v>0</v>
      </c>
      <c r="W3075">
        <v>0</v>
      </c>
      <c r="X3075">
        <v>0</v>
      </c>
      <c r="Y3075">
        <v>29.686181999999999</v>
      </c>
      <c r="Z3075">
        <v>0</v>
      </c>
      <c r="AA3075">
        <v>0.46346974000000002</v>
      </c>
      <c r="AB3075">
        <v>0</v>
      </c>
      <c r="AC3075">
        <v>4.5933419999999998</v>
      </c>
      <c r="AD3075">
        <v>0</v>
      </c>
      <c r="AE3075">
        <v>0</v>
      </c>
      <c r="AF3075">
        <v>34.742992000000001</v>
      </c>
    </row>
    <row r="3076" spans="1:32" x14ac:dyDescent="0.3">
      <c r="A3076">
        <v>2799696</v>
      </c>
      <c r="B3076">
        <v>1</v>
      </c>
      <c r="C3076" t="s">
        <v>83</v>
      </c>
      <c r="D3076" t="s">
        <v>114</v>
      </c>
      <c r="E3076" t="s">
        <v>2845</v>
      </c>
      <c r="F3076" t="s">
        <v>2846</v>
      </c>
      <c r="G3076" t="s">
        <v>31551</v>
      </c>
      <c r="H3076" t="s">
        <v>134</v>
      </c>
      <c r="I3076" t="s">
        <v>79</v>
      </c>
      <c r="J3076" t="s">
        <v>135</v>
      </c>
      <c r="K3076" t="s">
        <v>22</v>
      </c>
      <c r="L3076" t="s">
        <v>136</v>
      </c>
      <c r="M3076" t="s">
        <v>11390</v>
      </c>
      <c r="N3076" t="s">
        <v>11391</v>
      </c>
      <c r="O3076">
        <v>5.2777777777777778E-2</v>
      </c>
      <c r="P3076">
        <v>8</v>
      </c>
      <c r="Q3076">
        <v>2</v>
      </c>
      <c r="R3076">
        <v>99</v>
      </c>
      <c r="S3076">
        <v>17</v>
      </c>
      <c r="T3076">
        <v>2</v>
      </c>
      <c r="U3076">
        <v>0</v>
      </c>
      <c r="V3076">
        <v>0</v>
      </c>
      <c r="W3076">
        <v>0</v>
      </c>
      <c r="X3076">
        <v>0.49733074999999999</v>
      </c>
      <c r="Y3076">
        <v>1.0020856E-2</v>
      </c>
      <c r="Z3076">
        <v>2.2775259999999999</v>
      </c>
      <c r="AA3076">
        <v>0.30500095999999999</v>
      </c>
      <c r="AB3076">
        <v>7.8344079999999993E-3</v>
      </c>
      <c r="AC3076">
        <v>0</v>
      </c>
      <c r="AD3076">
        <v>0</v>
      </c>
      <c r="AE3076">
        <v>0</v>
      </c>
      <c r="AF3076">
        <v>3.0977130000000002</v>
      </c>
    </row>
    <row r="3077" spans="1:32" x14ac:dyDescent="0.3">
      <c r="A3077">
        <v>2799422</v>
      </c>
      <c r="B3077">
        <v>1</v>
      </c>
      <c r="C3077" t="s">
        <v>82</v>
      </c>
      <c r="D3077" t="s">
        <v>108</v>
      </c>
      <c r="E3077" t="s">
        <v>1983</v>
      </c>
      <c r="F3077" t="s">
        <v>947</v>
      </c>
      <c r="G3077" t="s">
        <v>31545</v>
      </c>
      <c r="H3077" t="s">
        <v>648</v>
      </c>
      <c r="I3077" t="s">
        <v>79</v>
      </c>
      <c r="J3077" t="s">
        <v>135</v>
      </c>
      <c r="K3077" t="s">
        <v>22</v>
      </c>
      <c r="L3077" t="s">
        <v>186</v>
      </c>
      <c r="M3077" t="s">
        <v>11392</v>
      </c>
      <c r="N3077" t="s">
        <v>11393</v>
      </c>
      <c r="O3077">
        <v>2.2855555555555553</v>
      </c>
      <c r="P3077">
        <v>3</v>
      </c>
      <c r="Q3077">
        <v>5</v>
      </c>
      <c r="R3077">
        <v>39</v>
      </c>
      <c r="S3077">
        <v>2</v>
      </c>
      <c r="T3077">
        <v>10</v>
      </c>
      <c r="U3077">
        <v>12</v>
      </c>
      <c r="V3077">
        <v>1</v>
      </c>
      <c r="W3077">
        <v>0</v>
      </c>
      <c r="X3077">
        <v>9.0187589999999993</v>
      </c>
      <c r="Y3077">
        <v>5.4226685000000003</v>
      </c>
      <c r="Z3077">
        <v>151.59371999999999</v>
      </c>
      <c r="AA3077">
        <v>2.2337577</v>
      </c>
      <c r="AB3077">
        <v>41.805329999999998</v>
      </c>
      <c r="AC3077">
        <v>10.901723</v>
      </c>
      <c r="AD3077">
        <v>18.749966000000001</v>
      </c>
      <c r="AE3077">
        <v>0</v>
      </c>
      <c r="AF3077">
        <v>239.72592</v>
      </c>
    </row>
    <row r="3078" spans="1:32" x14ac:dyDescent="0.3">
      <c r="A3078">
        <v>2799403</v>
      </c>
      <c r="B3078">
        <v>1</v>
      </c>
      <c r="C3078" t="s">
        <v>82</v>
      </c>
      <c r="D3078" t="s">
        <v>106</v>
      </c>
      <c r="E3078" t="s">
        <v>11394</v>
      </c>
      <c r="F3078" t="s">
        <v>11395</v>
      </c>
      <c r="G3078" t="s">
        <v>31545</v>
      </c>
      <c r="H3078" t="s">
        <v>134</v>
      </c>
      <c r="I3078" t="s">
        <v>79</v>
      </c>
      <c r="J3078" t="s">
        <v>135</v>
      </c>
      <c r="K3078" t="s">
        <v>22</v>
      </c>
      <c r="L3078" t="s">
        <v>136</v>
      </c>
      <c r="M3078" t="s">
        <v>11396</v>
      </c>
      <c r="N3078" t="s">
        <v>11397</v>
      </c>
      <c r="O3078">
        <v>2.0730555555555554</v>
      </c>
      <c r="P3078">
        <v>0</v>
      </c>
      <c r="Q3078">
        <v>1361</v>
      </c>
      <c r="R3078">
        <v>0</v>
      </c>
      <c r="S3078">
        <v>0</v>
      </c>
      <c r="T3078">
        <v>4</v>
      </c>
      <c r="U3078">
        <v>160</v>
      </c>
      <c r="V3078">
        <v>1</v>
      </c>
      <c r="W3078">
        <v>4</v>
      </c>
      <c r="X3078">
        <v>0</v>
      </c>
      <c r="Y3078">
        <v>582.64409999999998</v>
      </c>
      <c r="Z3078">
        <v>0</v>
      </c>
      <c r="AA3078">
        <v>0</v>
      </c>
      <c r="AB3078">
        <v>42.645912000000003</v>
      </c>
      <c r="AC3078">
        <v>311.84097000000003</v>
      </c>
      <c r="AD3078">
        <v>91.184989999999999</v>
      </c>
      <c r="AE3078">
        <v>103.42256999999999</v>
      </c>
      <c r="AF3078">
        <v>1131.7384999999999</v>
      </c>
    </row>
    <row r="3079" spans="1:32" x14ac:dyDescent="0.3">
      <c r="A3079">
        <v>2799399</v>
      </c>
      <c r="B3079">
        <v>1</v>
      </c>
      <c r="C3079" t="s">
        <v>82</v>
      </c>
      <c r="D3079" t="s">
        <v>108</v>
      </c>
      <c r="E3079" t="s">
        <v>11398</v>
      </c>
      <c r="F3079" t="s">
        <v>11399</v>
      </c>
      <c r="G3079" t="s">
        <v>31551</v>
      </c>
      <c r="H3079" t="s">
        <v>648</v>
      </c>
      <c r="I3079" t="s">
        <v>79</v>
      </c>
      <c r="J3079" t="s">
        <v>135</v>
      </c>
      <c r="K3079" t="s">
        <v>22</v>
      </c>
      <c r="L3079" t="s">
        <v>186</v>
      </c>
      <c r="M3079" t="s">
        <v>11400</v>
      </c>
      <c r="N3079" t="s">
        <v>11401</v>
      </c>
      <c r="O3079">
        <v>1.5425</v>
      </c>
      <c r="P3079">
        <v>0</v>
      </c>
      <c r="Q3079">
        <v>445</v>
      </c>
      <c r="R3079">
        <v>0</v>
      </c>
      <c r="S3079">
        <v>0</v>
      </c>
      <c r="T3079">
        <v>0</v>
      </c>
      <c r="U3079">
        <v>44</v>
      </c>
      <c r="V3079">
        <v>0</v>
      </c>
      <c r="W3079">
        <v>0</v>
      </c>
      <c r="X3079">
        <v>0</v>
      </c>
      <c r="Y3079">
        <v>134.13390999999999</v>
      </c>
      <c r="Z3079">
        <v>0</v>
      </c>
      <c r="AA3079">
        <v>0</v>
      </c>
      <c r="AB3079">
        <v>0</v>
      </c>
      <c r="AC3079">
        <v>27.554811000000001</v>
      </c>
      <c r="AD3079">
        <v>0</v>
      </c>
      <c r="AE3079">
        <v>0</v>
      </c>
      <c r="AF3079">
        <v>161.68871999999999</v>
      </c>
    </row>
    <row r="3080" spans="1:32" x14ac:dyDescent="0.3">
      <c r="A3080">
        <v>2799426</v>
      </c>
      <c r="B3080">
        <v>1</v>
      </c>
      <c r="C3080" t="s">
        <v>83</v>
      </c>
      <c r="D3080" t="s">
        <v>123</v>
      </c>
      <c r="E3080" t="s">
        <v>3803</v>
      </c>
      <c r="F3080" t="s">
        <v>3804</v>
      </c>
      <c r="G3080" t="s">
        <v>31545</v>
      </c>
      <c r="H3080" t="s">
        <v>643</v>
      </c>
      <c r="I3080" t="s">
        <v>79</v>
      </c>
      <c r="J3080" t="s">
        <v>135</v>
      </c>
      <c r="K3080" t="s">
        <v>22</v>
      </c>
      <c r="L3080" t="s">
        <v>186</v>
      </c>
      <c r="M3080" t="s">
        <v>11402</v>
      </c>
      <c r="N3080" t="s">
        <v>11403</v>
      </c>
      <c r="O3080">
        <v>7.5788888888888888</v>
      </c>
      <c r="P3080">
        <v>0</v>
      </c>
      <c r="Q3080">
        <v>1182</v>
      </c>
      <c r="R3080">
        <v>0</v>
      </c>
      <c r="S3080">
        <v>56</v>
      </c>
      <c r="T3080">
        <v>1</v>
      </c>
      <c r="U3080">
        <v>127</v>
      </c>
      <c r="V3080">
        <v>0</v>
      </c>
      <c r="W3080">
        <v>0</v>
      </c>
      <c r="X3080">
        <v>0</v>
      </c>
      <c r="Y3080">
        <v>2255.6345000000001</v>
      </c>
      <c r="Z3080">
        <v>0</v>
      </c>
      <c r="AA3080">
        <v>149.28456</v>
      </c>
      <c r="AB3080">
        <v>65.691419999999994</v>
      </c>
      <c r="AC3080">
        <v>508.81186000000002</v>
      </c>
      <c r="AD3080">
        <v>0</v>
      </c>
      <c r="AE3080">
        <v>0</v>
      </c>
      <c r="AF3080">
        <v>2979.4223999999999</v>
      </c>
    </row>
    <row r="3081" spans="1:32" x14ac:dyDescent="0.3">
      <c r="A3081">
        <v>2799323</v>
      </c>
      <c r="B3081">
        <v>1</v>
      </c>
      <c r="C3081" t="s">
        <v>82</v>
      </c>
      <c r="D3081" t="s">
        <v>93</v>
      </c>
      <c r="E3081" t="s">
        <v>11404</v>
      </c>
      <c r="F3081" t="s">
        <v>11405</v>
      </c>
      <c r="G3081" t="s">
        <v>31548</v>
      </c>
      <c r="H3081" t="s">
        <v>311</v>
      </c>
      <c r="I3081" t="s">
        <v>78</v>
      </c>
      <c r="J3081" t="s">
        <v>135</v>
      </c>
      <c r="K3081" t="s">
        <v>22</v>
      </c>
      <c r="L3081" t="s">
        <v>136</v>
      </c>
      <c r="M3081" t="s">
        <v>11406</v>
      </c>
      <c r="N3081" t="s">
        <v>11407</v>
      </c>
      <c r="O3081">
        <v>3.3983333333333334</v>
      </c>
      <c r="P3081">
        <v>0</v>
      </c>
      <c r="Q3081">
        <v>2</v>
      </c>
      <c r="R3081">
        <v>0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0</v>
      </c>
      <c r="Y3081">
        <v>4.9864854999999997</v>
      </c>
      <c r="Z3081">
        <v>0</v>
      </c>
      <c r="AA3081">
        <v>0</v>
      </c>
      <c r="AB3081">
        <v>0</v>
      </c>
      <c r="AC3081">
        <v>22.783221999999999</v>
      </c>
      <c r="AD3081">
        <v>0</v>
      </c>
      <c r="AE3081">
        <v>0</v>
      </c>
      <c r="AF3081">
        <v>27.769707</v>
      </c>
    </row>
    <row r="3082" spans="1:32" x14ac:dyDescent="0.3">
      <c r="A3082">
        <v>2799031</v>
      </c>
      <c r="B3082">
        <v>1</v>
      </c>
      <c r="C3082" t="s">
        <v>82</v>
      </c>
      <c r="D3082" t="s">
        <v>111</v>
      </c>
      <c r="E3082" t="s">
        <v>11408</v>
      </c>
      <c r="F3082" t="s">
        <v>11409</v>
      </c>
      <c r="G3082" t="s">
        <v>31546</v>
      </c>
      <c r="H3082" t="s">
        <v>223</v>
      </c>
      <c r="I3082" t="s">
        <v>78</v>
      </c>
      <c r="J3082" t="s">
        <v>135</v>
      </c>
      <c r="K3082" t="s">
        <v>22</v>
      </c>
      <c r="L3082" t="s">
        <v>136</v>
      </c>
      <c r="M3082" t="s">
        <v>11410</v>
      </c>
      <c r="N3082" t="s">
        <v>11411</v>
      </c>
      <c r="O3082">
        <v>1.2158333333333333</v>
      </c>
      <c r="P3082">
        <v>0</v>
      </c>
      <c r="Q3082">
        <v>42</v>
      </c>
      <c r="R3082">
        <v>0</v>
      </c>
      <c r="S3082">
        <v>1</v>
      </c>
      <c r="T3082">
        <v>0</v>
      </c>
      <c r="U3082">
        <v>8</v>
      </c>
      <c r="V3082">
        <v>0</v>
      </c>
      <c r="W3082">
        <v>0</v>
      </c>
      <c r="X3082">
        <v>0</v>
      </c>
      <c r="Y3082">
        <v>4.6632569999999998</v>
      </c>
      <c r="Z3082">
        <v>0</v>
      </c>
      <c r="AA3082">
        <v>0.45594788000000003</v>
      </c>
      <c r="AB3082">
        <v>0</v>
      </c>
      <c r="AC3082">
        <v>9.4155855000000006</v>
      </c>
      <c r="AD3082">
        <v>0</v>
      </c>
      <c r="AE3082">
        <v>0</v>
      </c>
      <c r="AF3082">
        <v>14.534791</v>
      </c>
    </row>
    <row r="3083" spans="1:32" x14ac:dyDescent="0.3">
      <c r="A3083">
        <v>2798462</v>
      </c>
      <c r="B3083">
        <v>1</v>
      </c>
      <c r="C3083" t="s">
        <v>82</v>
      </c>
      <c r="D3083" t="s">
        <v>84</v>
      </c>
      <c r="E3083" t="s">
        <v>11412</v>
      </c>
      <c r="F3083" t="s">
        <v>11413</v>
      </c>
      <c r="G3083" t="s">
        <v>31546</v>
      </c>
      <c r="H3083" t="s">
        <v>145</v>
      </c>
      <c r="I3083" t="s">
        <v>78</v>
      </c>
      <c r="J3083" t="s">
        <v>135</v>
      </c>
      <c r="K3083" t="s">
        <v>22</v>
      </c>
      <c r="L3083" t="s">
        <v>136</v>
      </c>
      <c r="M3083" t="s">
        <v>11414</v>
      </c>
      <c r="N3083" t="s">
        <v>11415</v>
      </c>
      <c r="O3083">
        <v>0.88722222222222225</v>
      </c>
      <c r="P3083">
        <v>0</v>
      </c>
      <c r="Q3083">
        <v>35</v>
      </c>
      <c r="R3083">
        <v>0</v>
      </c>
      <c r="S3083">
        <v>1</v>
      </c>
      <c r="T3083">
        <v>0</v>
      </c>
      <c r="U3083">
        <v>2</v>
      </c>
      <c r="V3083">
        <v>0</v>
      </c>
      <c r="W3083">
        <v>0</v>
      </c>
      <c r="X3083">
        <v>0</v>
      </c>
      <c r="Y3083">
        <v>4.0344620000000004</v>
      </c>
      <c r="Z3083">
        <v>0</v>
      </c>
      <c r="AA3083">
        <v>7.0499149999999997E-2</v>
      </c>
      <c r="AB3083">
        <v>0</v>
      </c>
      <c r="AC3083">
        <v>1.8940108000000001E-2</v>
      </c>
      <c r="AD3083">
        <v>0</v>
      </c>
      <c r="AE3083">
        <v>0</v>
      </c>
      <c r="AF3083">
        <v>4.123901</v>
      </c>
    </row>
    <row r="3084" spans="1:32" x14ac:dyDescent="0.3">
      <c r="A3084">
        <v>2798392</v>
      </c>
      <c r="B3084">
        <v>1</v>
      </c>
      <c r="C3084" t="s">
        <v>82</v>
      </c>
      <c r="D3084" t="s">
        <v>105</v>
      </c>
      <c r="E3084" t="s">
        <v>11416</v>
      </c>
      <c r="F3084" t="s">
        <v>11417</v>
      </c>
      <c r="G3084" t="s">
        <v>31548</v>
      </c>
      <c r="H3084" t="s">
        <v>893</v>
      </c>
      <c r="I3084" t="s">
        <v>78</v>
      </c>
      <c r="J3084" t="s">
        <v>135</v>
      </c>
      <c r="K3084" t="s">
        <v>22</v>
      </c>
      <c r="L3084" t="s">
        <v>136</v>
      </c>
      <c r="M3084" t="s">
        <v>11418</v>
      </c>
      <c r="N3084" t="s">
        <v>11419</v>
      </c>
      <c r="O3084">
        <v>0.9177777777777778</v>
      </c>
      <c r="P3084">
        <v>0</v>
      </c>
      <c r="Q3084">
        <v>1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0.34664687999999999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0.34664687999999999</v>
      </c>
    </row>
    <row r="3085" spans="1:32" x14ac:dyDescent="0.3">
      <c r="A3085">
        <v>2789527</v>
      </c>
      <c r="B3085">
        <v>1</v>
      </c>
      <c r="C3085" t="s">
        <v>82</v>
      </c>
      <c r="D3085" t="s">
        <v>107</v>
      </c>
      <c r="E3085" t="s">
        <v>11420</v>
      </c>
      <c r="F3085" t="s">
        <v>11421</v>
      </c>
      <c r="G3085" t="s">
        <v>31548</v>
      </c>
      <c r="H3085" t="s">
        <v>893</v>
      </c>
      <c r="I3085" t="s">
        <v>78</v>
      </c>
      <c r="J3085" t="s">
        <v>135</v>
      </c>
      <c r="K3085" t="s">
        <v>22</v>
      </c>
      <c r="L3085" t="s">
        <v>136</v>
      </c>
      <c r="M3085" t="s">
        <v>11422</v>
      </c>
      <c r="N3085" t="s">
        <v>11423</v>
      </c>
      <c r="O3085">
        <v>0.44111111111111112</v>
      </c>
      <c r="P3085">
        <v>0</v>
      </c>
      <c r="Q3085">
        <v>1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2.9647310999999999E-2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2.9647310999999999E-2</v>
      </c>
    </row>
    <row r="3086" spans="1:32" x14ac:dyDescent="0.3">
      <c r="A3086">
        <v>2789538</v>
      </c>
      <c r="B3086">
        <v>1</v>
      </c>
      <c r="C3086" t="s">
        <v>82</v>
      </c>
      <c r="D3086" t="s">
        <v>111</v>
      </c>
      <c r="E3086" t="s">
        <v>11424</v>
      </c>
      <c r="F3086" t="s">
        <v>11425</v>
      </c>
      <c r="G3086" t="s">
        <v>31545</v>
      </c>
      <c r="H3086" t="s">
        <v>134</v>
      </c>
      <c r="I3086" t="s">
        <v>79</v>
      </c>
      <c r="J3086" t="s">
        <v>135</v>
      </c>
      <c r="K3086" t="s">
        <v>22</v>
      </c>
      <c r="L3086" t="s">
        <v>136</v>
      </c>
      <c r="M3086" t="s">
        <v>11426</v>
      </c>
      <c r="N3086" t="s">
        <v>11427</v>
      </c>
      <c r="O3086">
        <v>0.13333333333333333</v>
      </c>
      <c r="P3086">
        <v>1</v>
      </c>
      <c r="Q3086">
        <v>5</v>
      </c>
      <c r="R3086">
        <v>67</v>
      </c>
      <c r="S3086">
        <v>341</v>
      </c>
      <c r="T3086">
        <v>25</v>
      </c>
      <c r="U3086">
        <v>59</v>
      </c>
      <c r="V3086">
        <v>0</v>
      </c>
      <c r="W3086">
        <v>0</v>
      </c>
      <c r="X3086">
        <v>5.7269210000000001E-2</v>
      </c>
      <c r="Y3086">
        <v>0.26787388000000001</v>
      </c>
      <c r="Z3086">
        <v>45.167617999999997</v>
      </c>
      <c r="AA3086">
        <v>35.794243000000002</v>
      </c>
      <c r="AB3086">
        <v>6.4657353999999998</v>
      </c>
      <c r="AC3086">
        <v>6.8016705999999996</v>
      </c>
      <c r="AD3086">
        <v>0</v>
      </c>
      <c r="AE3086">
        <v>0</v>
      </c>
      <c r="AF3086">
        <v>94.554405000000003</v>
      </c>
    </row>
    <row r="3087" spans="1:32" x14ac:dyDescent="0.3">
      <c r="A3087">
        <v>2789530</v>
      </c>
      <c r="B3087">
        <v>1</v>
      </c>
      <c r="C3087" t="s">
        <v>82</v>
      </c>
      <c r="D3087" t="s">
        <v>101</v>
      </c>
      <c r="E3087" t="s">
        <v>11428</v>
      </c>
      <c r="F3087" t="s">
        <v>11429</v>
      </c>
      <c r="G3087" t="s">
        <v>31551</v>
      </c>
      <c r="H3087" t="s">
        <v>134</v>
      </c>
      <c r="I3087" t="s">
        <v>79</v>
      </c>
      <c r="J3087" t="s">
        <v>135</v>
      </c>
      <c r="K3087" t="s">
        <v>22</v>
      </c>
      <c r="L3087" t="s">
        <v>136</v>
      </c>
      <c r="M3087" t="s">
        <v>11430</v>
      </c>
      <c r="N3087" t="s">
        <v>11431</v>
      </c>
      <c r="O3087">
        <v>7.2222222222222215E-2</v>
      </c>
      <c r="P3087">
        <v>3</v>
      </c>
      <c r="Q3087">
        <v>212</v>
      </c>
      <c r="R3087">
        <v>16</v>
      </c>
      <c r="S3087">
        <v>206</v>
      </c>
      <c r="T3087">
        <v>3</v>
      </c>
      <c r="U3087">
        <v>64</v>
      </c>
      <c r="V3087">
        <v>3</v>
      </c>
      <c r="W3087">
        <v>0</v>
      </c>
      <c r="X3087">
        <v>2.3992087999999998</v>
      </c>
      <c r="Y3087">
        <v>8.4500630000000001</v>
      </c>
      <c r="Z3087">
        <v>0.50807250000000004</v>
      </c>
      <c r="AA3087">
        <v>6.2549733999999999</v>
      </c>
      <c r="AB3087">
        <v>0.88822619999999997</v>
      </c>
      <c r="AC3087">
        <v>7.3217949999999998</v>
      </c>
      <c r="AD3087">
        <v>44.479218000000003</v>
      </c>
      <c r="AE3087">
        <v>0</v>
      </c>
      <c r="AF3087">
        <v>70.301559999999995</v>
      </c>
    </row>
    <row r="3088" spans="1:32" x14ac:dyDescent="0.3">
      <c r="A3088">
        <v>2789459</v>
      </c>
      <c r="B3088">
        <v>1</v>
      </c>
      <c r="C3088" t="s">
        <v>82</v>
      </c>
      <c r="D3088" t="s">
        <v>95</v>
      </c>
      <c r="E3088" t="s">
        <v>11432</v>
      </c>
      <c r="F3088" t="s">
        <v>11433</v>
      </c>
      <c r="G3088" t="s">
        <v>31548</v>
      </c>
      <c r="H3088" t="s">
        <v>893</v>
      </c>
      <c r="I3088" t="s">
        <v>78</v>
      </c>
      <c r="J3088" t="s">
        <v>135</v>
      </c>
      <c r="K3088" t="s">
        <v>22</v>
      </c>
      <c r="L3088" t="s">
        <v>136</v>
      </c>
      <c r="M3088" t="s">
        <v>11434</v>
      </c>
      <c r="N3088" t="s">
        <v>11435</v>
      </c>
      <c r="O3088">
        <v>1.0338888888888889</v>
      </c>
      <c r="P3088">
        <v>0</v>
      </c>
      <c r="Q3088">
        <v>2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0.3456978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0.3456978</v>
      </c>
    </row>
    <row r="3089" spans="1:32" x14ac:dyDescent="0.3">
      <c r="A3089">
        <v>2789463</v>
      </c>
      <c r="B3089">
        <v>1</v>
      </c>
      <c r="C3089" t="s">
        <v>83</v>
      </c>
      <c r="D3089" t="s">
        <v>128</v>
      </c>
      <c r="E3089" t="s">
        <v>11436</v>
      </c>
      <c r="F3089" t="s">
        <v>11437</v>
      </c>
      <c r="G3089" t="s">
        <v>31546</v>
      </c>
      <c r="H3089" t="s">
        <v>223</v>
      </c>
      <c r="I3089" t="s">
        <v>78</v>
      </c>
      <c r="J3089" t="s">
        <v>135</v>
      </c>
      <c r="K3089" t="s">
        <v>22</v>
      </c>
      <c r="L3089" t="s">
        <v>136</v>
      </c>
      <c r="M3089" t="s">
        <v>11438</v>
      </c>
      <c r="N3089" t="s">
        <v>11439</v>
      </c>
      <c r="O3089">
        <v>4.6116666666666664</v>
      </c>
      <c r="P3089">
        <v>0</v>
      </c>
      <c r="Q3089">
        <v>124</v>
      </c>
      <c r="R3089">
        <v>0</v>
      </c>
      <c r="S3089">
        <v>3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168.18959000000001</v>
      </c>
      <c r="Z3089">
        <v>0</v>
      </c>
      <c r="AA3089">
        <v>3.5393976999999999</v>
      </c>
      <c r="AB3089">
        <v>0</v>
      </c>
      <c r="AC3089">
        <v>0</v>
      </c>
      <c r="AD3089">
        <v>0</v>
      </c>
      <c r="AE3089">
        <v>0</v>
      </c>
      <c r="AF3089">
        <v>171.72899000000001</v>
      </c>
    </row>
    <row r="3090" spans="1:32" x14ac:dyDescent="0.3">
      <c r="A3090">
        <v>2789492</v>
      </c>
      <c r="B3090">
        <v>1</v>
      </c>
      <c r="C3090" t="s">
        <v>82</v>
      </c>
      <c r="D3090" t="s">
        <v>90</v>
      </c>
      <c r="E3090" t="s">
        <v>11440</v>
      </c>
      <c r="F3090" t="s">
        <v>11441</v>
      </c>
      <c r="G3090" t="s">
        <v>31549</v>
      </c>
      <c r="H3090" t="s">
        <v>145</v>
      </c>
      <c r="I3090" t="s">
        <v>79</v>
      </c>
      <c r="J3090" t="s">
        <v>135</v>
      </c>
      <c r="K3090" t="s">
        <v>22</v>
      </c>
      <c r="L3090" t="s">
        <v>136</v>
      </c>
      <c r="M3090" t="s">
        <v>11442</v>
      </c>
      <c r="N3090" t="s">
        <v>11443</v>
      </c>
      <c r="O3090">
        <v>0.25444444444444442</v>
      </c>
      <c r="P3090">
        <v>8</v>
      </c>
      <c r="Q3090">
        <v>310</v>
      </c>
      <c r="R3090">
        <v>7</v>
      </c>
      <c r="S3090">
        <v>31</v>
      </c>
      <c r="T3090">
        <v>13</v>
      </c>
      <c r="U3090">
        <v>26</v>
      </c>
      <c r="V3090">
        <v>0</v>
      </c>
      <c r="W3090">
        <v>0</v>
      </c>
      <c r="X3090">
        <v>2.5971437000000002</v>
      </c>
      <c r="Y3090">
        <v>24.807344000000001</v>
      </c>
      <c r="Z3090">
        <v>2.2676059999999998</v>
      </c>
      <c r="AA3090">
        <v>3.8890676000000002</v>
      </c>
      <c r="AB3090">
        <v>29.920475</v>
      </c>
      <c r="AC3090">
        <v>5.1826572000000004</v>
      </c>
      <c r="AD3090">
        <v>0</v>
      </c>
      <c r="AE3090">
        <v>0</v>
      </c>
      <c r="AF3090">
        <v>68.664289999999994</v>
      </c>
    </row>
    <row r="3091" spans="1:32" x14ac:dyDescent="0.3">
      <c r="A3091">
        <v>2789464</v>
      </c>
      <c r="B3091">
        <v>1</v>
      </c>
      <c r="C3091" t="s">
        <v>82</v>
      </c>
      <c r="D3091" t="s">
        <v>92</v>
      </c>
      <c r="E3091" t="s">
        <v>11444</v>
      </c>
      <c r="F3091" t="s">
        <v>11445</v>
      </c>
      <c r="G3091" t="s">
        <v>31545</v>
      </c>
      <c r="H3091" t="s">
        <v>643</v>
      </c>
      <c r="I3091" t="s">
        <v>79</v>
      </c>
      <c r="J3091" t="s">
        <v>135</v>
      </c>
      <c r="K3091" t="s">
        <v>22</v>
      </c>
      <c r="L3091" t="s">
        <v>186</v>
      </c>
      <c r="M3091" t="s">
        <v>11446</v>
      </c>
      <c r="N3091" t="s">
        <v>11447</v>
      </c>
      <c r="O3091">
        <v>6.7513888888888891</v>
      </c>
      <c r="P3091">
        <v>0</v>
      </c>
      <c r="Q3091">
        <v>868</v>
      </c>
      <c r="R3091">
        <v>0</v>
      </c>
      <c r="S3091">
        <v>0</v>
      </c>
      <c r="T3091">
        <v>0</v>
      </c>
      <c r="U3091">
        <v>39</v>
      </c>
      <c r="V3091">
        <v>0</v>
      </c>
      <c r="W3091">
        <v>0</v>
      </c>
      <c r="X3091">
        <v>0</v>
      </c>
      <c r="Y3091">
        <v>2281.4922000000001</v>
      </c>
      <c r="Z3091">
        <v>0</v>
      </c>
      <c r="AA3091">
        <v>0</v>
      </c>
      <c r="AB3091">
        <v>0</v>
      </c>
      <c r="AC3091">
        <v>204.03380000000001</v>
      </c>
      <c r="AD3091">
        <v>0</v>
      </c>
      <c r="AE3091">
        <v>0</v>
      </c>
      <c r="AF3091">
        <v>2485.5261</v>
      </c>
    </row>
    <row r="3092" spans="1:32" x14ac:dyDescent="0.3">
      <c r="A3092">
        <v>2789139</v>
      </c>
      <c r="B3092">
        <v>1</v>
      </c>
      <c r="C3092" t="s">
        <v>82</v>
      </c>
      <c r="D3092" t="s">
        <v>105</v>
      </c>
      <c r="E3092" t="s">
        <v>11448</v>
      </c>
      <c r="F3092" t="s">
        <v>11449</v>
      </c>
      <c r="G3092" t="s">
        <v>31546</v>
      </c>
      <c r="H3092" t="s">
        <v>643</v>
      </c>
      <c r="I3092" t="s">
        <v>78</v>
      </c>
      <c r="J3092" t="s">
        <v>135</v>
      </c>
      <c r="K3092" t="s">
        <v>22</v>
      </c>
      <c r="L3092" t="s">
        <v>186</v>
      </c>
      <c r="M3092" t="s">
        <v>11450</v>
      </c>
      <c r="N3092" t="s">
        <v>11451</v>
      </c>
      <c r="O3092">
        <v>7.0027777777777782</v>
      </c>
      <c r="P3092">
        <v>0</v>
      </c>
      <c r="Q3092">
        <v>10</v>
      </c>
      <c r="R3092">
        <v>0</v>
      </c>
      <c r="S3092">
        <v>0</v>
      </c>
      <c r="T3092">
        <v>0</v>
      </c>
      <c r="U3092">
        <v>22</v>
      </c>
      <c r="V3092">
        <v>0</v>
      </c>
      <c r="W3092">
        <v>0</v>
      </c>
      <c r="X3092">
        <v>0</v>
      </c>
      <c r="Y3092">
        <v>24.260245999999999</v>
      </c>
      <c r="Z3092">
        <v>0</v>
      </c>
      <c r="AA3092">
        <v>0</v>
      </c>
      <c r="AB3092">
        <v>0</v>
      </c>
      <c r="AC3092">
        <v>163.75172000000001</v>
      </c>
      <c r="AD3092">
        <v>0</v>
      </c>
      <c r="AE3092">
        <v>0</v>
      </c>
      <c r="AF3092">
        <v>188.01195999999999</v>
      </c>
    </row>
    <row r="3093" spans="1:32" x14ac:dyDescent="0.3">
      <c r="A3093">
        <v>2789119</v>
      </c>
      <c r="B3093">
        <v>1</v>
      </c>
      <c r="C3093" t="s">
        <v>83</v>
      </c>
      <c r="D3093" t="s">
        <v>129</v>
      </c>
      <c r="E3093" t="s">
        <v>11452</v>
      </c>
      <c r="F3093" t="s">
        <v>11453</v>
      </c>
      <c r="G3093" t="s">
        <v>31551</v>
      </c>
      <c r="H3093" t="s">
        <v>134</v>
      </c>
      <c r="I3093" t="s">
        <v>79</v>
      </c>
      <c r="J3093" t="s">
        <v>135</v>
      </c>
      <c r="K3093" t="s">
        <v>22</v>
      </c>
      <c r="L3093" t="s">
        <v>136</v>
      </c>
      <c r="M3093" t="s">
        <v>11454</v>
      </c>
      <c r="N3093" t="s">
        <v>11455</v>
      </c>
      <c r="O3093">
        <v>0.76416666666666666</v>
      </c>
      <c r="P3093">
        <v>0</v>
      </c>
      <c r="Q3093">
        <v>2</v>
      </c>
      <c r="R3093">
        <v>0</v>
      </c>
      <c r="S3093">
        <v>26</v>
      </c>
      <c r="T3093">
        <v>2</v>
      </c>
      <c r="U3093">
        <v>6</v>
      </c>
      <c r="V3093">
        <v>5</v>
      </c>
      <c r="W3093">
        <v>0</v>
      </c>
      <c r="X3093">
        <v>0</v>
      </c>
      <c r="Y3093">
        <v>0.77360797000000003</v>
      </c>
      <c r="Z3093">
        <v>0</v>
      </c>
      <c r="AA3093">
        <v>4.3935037000000001</v>
      </c>
      <c r="AB3093">
        <v>7.0733709999999999</v>
      </c>
      <c r="AC3093">
        <v>3.3620714999999999</v>
      </c>
      <c r="AD3093">
        <v>81.290306000000001</v>
      </c>
      <c r="AE3093">
        <v>0</v>
      </c>
      <c r="AF3093">
        <v>96.892859999999999</v>
      </c>
    </row>
    <row r="3094" spans="1:32" x14ac:dyDescent="0.3">
      <c r="A3094">
        <v>2788639</v>
      </c>
      <c r="B3094">
        <v>1</v>
      </c>
      <c r="C3094" t="s">
        <v>82</v>
      </c>
      <c r="D3094" t="s">
        <v>99</v>
      </c>
      <c r="E3094" t="s">
        <v>11456</v>
      </c>
      <c r="F3094" t="s">
        <v>11457</v>
      </c>
      <c r="G3094" t="s">
        <v>31546</v>
      </c>
      <c r="H3094" t="s">
        <v>223</v>
      </c>
      <c r="I3094" t="s">
        <v>78</v>
      </c>
      <c r="J3094" t="s">
        <v>135</v>
      </c>
      <c r="K3094" t="s">
        <v>22</v>
      </c>
      <c r="L3094" t="s">
        <v>136</v>
      </c>
      <c r="M3094" t="s">
        <v>11458</v>
      </c>
      <c r="N3094" t="s">
        <v>11459</v>
      </c>
      <c r="O3094">
        <v>8.9136111111111109</v>
      </c>
      <c r="P3094">
        <v>0</v>
      </c>
      <c r="Q3094">
        <v>32</v>
      </c>
      <c r="R3094">
        <v>0</v>
      </c>
      <c r="S3094">
        <v>0</v>
      </c>
      <c r="T3094">
        <v>0</v>
      </c>
      <c r="U3094">
        <v>7</v>
      </c>
      <c r="V3094">
        <v>0</v>
      </c>
      <c r="W3094">
        <v>0</v>
      </c>
      <c r="X3094">
        <v>0</v>
      </c>
      <c r="Y3094">
        <v>75.217510000000004</v>
      </c>
      <c r="Z3094">
        <v>0</v>
      </c>
      <c r="AA3094">
        <v>0</v>
      </c>
      <c r="AB3094">
        <v>0</v>
      </c>
      <c r="AC3094">
        <v>32.96611</v>
      </c>
      <c r="AD3094">
        <v>0</v>
      </c>
      <c r="AE3094">
        <v>0</v>
      </c>
      <c r="AF3094">
        <v>108.18362</v>
      </c>
    </row>
    <row r="3095" spans="1:32" x14ac:dyDescent="0.3">
      <c r="A3095">
        <v>2788629</v>
      </c>
      <c r="B3095">
        <v>1</v>
      </c>
      <c r="C3095" t="s">
        <v>82</v>
      </c>
      <c r="D3095" t="s">
        <v>101</v>
      </c>
      <c r="E3095" t="s">
        <v>11460</v>
      </c>
      <c r="F3095" t="s">
        <v>11461</v>
      </c>
      <c r="G3095" t="s">
        <v>31551</v>
      </c>
      <c r="H3095" t="s">
        <v>1237</v>
      </c>
      <c r="I3095" t="s">
        <v>79</v>
      </c>
      <c r="J3095" t="s">
        <v>135</v>
      </c>
      <c r="K3095" t="s">
        <v>22</v>
      </c>
      <c r="L3095" t="s">
        <v>136</v>
      </c>
      <c r="M3095" t="s">
        <v>11462</v>
      </c>
      <c r="N3095" t="s">
        <v>11463</v>
      </c>
      <c r="O3095">
        <v>2.6269444444444443</v>
      </c>
      <c r="P3095">
        <v>0</v>
      </c>
      <c r="Q3095">
        <v>324</v>
      </c>
      <c r="R3095">
        <v>0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0</v>
      </c>
      <c r="Y3095">
        <v>161.39017999999999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161.39017999999999</v>
      </c>
    </row>
    <row r="3096" spans="1:32" x14ac:dyDescent="0.3">
      <c r="A3096">
        <v>2788468</v>
      </c>
      <c r="B3096">
        <v>1</v>
      </c>
      <c r="C3096" t="s">
        <v>82</v>
      </c>
      <c r="D3096" t="s">
        <v>92</v>
      </c>
      <c r="E3096" t="s">
        <v>7295</v>
      </c>
      <c r="F3096" t="s">
        <v>7296</v>
      </c>
      <c r="G3096" t="s">
        <v>31546</v>
      </c>
      <c r="H3096" t="s">
        <v>163</v>
      </c>
      <c r="I3096" t="s">
        <v>78</v>
      </c>
      <c r="J3096" t="s">
        <v>135</v>
      </c>
      <c r="K3096" t="s">
        <v>22</v>
      </c>
      <c r="L3096" t="s">
        <v>136</v>
      </c>
      <c r="M3096" t="s">
        <v>11464</v>
      </c>
      <c r="N3096" t="s">
        <v>11465</v>
      </c>
      <c r="O3096">
        <v>0.5755555555555556</v>
      </c>
      <c r="P3096">
        <v>0</v>
      </c>
      <c r="Q3096">
        <v>49</v>
      </c>
      <c r="R3096">
        <v>0</v>
      </c>
      <c r="S3096">
        <v>0</v>
      </c>
      <c r="T3096">
        <v>0</v>
      </c>
      <c r="U3096">
        <v>5</v>
      </c>
      <c r="V3096">
        <v>0</v>
      </c>
      <c r="W3096">
        <v>0</v>
      </c>
      <c r="X3096">
        <v>0</v>
      </c>
      <c r="Y3096">
        <v>7.5078087</v>
      </c>
      <c r="Z3096">
        <v>0</v>
      </c>
      <c r="AA3096">
        <v>0</v>
      </c>
      <c r="AB3096">
        <v>0</v>
      </c>
      <c r="AC3096">
        <v>5.4293930000000001</v>
      </c>
      <c r="AD3096">
        <v>0</v>
      </c>
      <c r="AE3096">
        <v>0</v>
      </c>
      <c r="AF3096">
        <v>12.9372015</v>
      </c>
    </row>
    <row r="3097" spans="1:32" x14ac:dyDescent="0.3">
      <c r="A3097">
        <v>2788473</v>
      </c>
      <c r="B3097">
        <v>1</v>
      </c>
      <c r="C3097" t="s">
        <v>82</v>
      </c>
      <c r="D3097" t="s">
        <v>101</v>
      </c>
      <c r="E3097" t="s">
        <v>2547</v>
      </c>
      <c r="F3097" t="s">
        <v>2548</v>
      </c>
      <c r="G3097" t="s">
        <v>31549</v>
      </c>
      <c r="H3097" t="s">
        <v>134</v>
      </c>
      <c r="I3097" t="s">
        <v>79</v>
      </c>
      <c r="J3097" t="s">
        <v>135</v>
      </c>
      <c r="K3097" t="s">
        <v>22</v>
      </c>
      <c r="L3097" t="s">
        <v>136</v>
      </c>
      <c r="M3097" t="s">
        <v>11466</v>
      </c>
      <c r="N3097" t="s">
        <v>11467</v>
      </c>
      <c r="O3097">
        <v>5.4869444444444442</v>
      </c>
      <c r="P3097">
        <v>0</v>
      </c>
      <c r="Q3097">
        <v>126</v>
      </c>
      <c r="R3097">
        <v>4</v>
      </c>
      <c r="S3097">
        <v>6</v>
      </c>
      <c r="T3097">
        <v>14</v>
      </c>
      <c r="U3097">
        <v>14</v>
      </c>
      <c r="V3097">
        <v>2</v>
      </c>
      <c r="W3097">
        <v>0</v>
      </c>
      <c r="X3097">
        <v>0</v>
      </c>
      <c r="Y3097">
        <v>157.75331</v>
      </c>
      <c r="Z3097">
        <v>14.142937</v>
      </c>
      <c r="AA3097">
        <v>3.7838056</v>
      </c>
      <c r="AB3097">
        <v>730.46673999999996</v>
      </c>
      <c r="AC3097">
        <v>30.627739999999999</v>
      </c>
      <c r="AD3097">
        <v>669.41045999999994</v>
      </c>
      <c r="AE3097">
        <v>0</v>
      </c>
      <c r="AF3097">
        <v>1606.1849</v>
      </c>
    </row>
    <row r="3098" spans="1:32" x14ac:dyDescent="0.3">
      <c r="A3098">
        <v>2788443</v>
      </c>
      <c r="B3098">
        <v>1</v>
      </c>
      <c r="C3098" t="s">
        <v>82</v>
      </c>
      <c r="D3098" t="s">
        <v>88</v>
      </c>
      <c r="E3098" t="s">
        <v>11468</v>
      </c>
      <c r="F3098" t="s">
        <v>11469</v>
      </c>
      <c r="G3098" t="s">
        <v>31552</v>
      </c>
      <c r="H3098" t="s">
        <v>145</v>
      </c>
      <c r="I3098" t="s">
        <v>78</v>
      </c>
      <c r="J3098" t="s">
        <v>135</v>
      </c>
      <c r="K3098" t="s">
        <v>22</v>
      </c>
      <c r="L3098" t="s">
        <v>136</v>
      </c>
      <c r="M3098" t="s">
        <v>11470</v>
      </c>
      <c r="N3098" t="s">
        <v>11471</v>
      </c>
      <c r="O3098">
        <v>0.61777777777777776</v>
      </c>
      <c r="P3098">
        <v>0</v>
      </c>
      <c r="Q3098">
        <v>279</v>
      </c>
      <c r="R3098">
        <v>0</v>
      </c>
      <c r="S3098">
        <v>1</v>
      </c>
      <c r="T3098">
        <v>0</v>
      </c>
      <c r="U3098">
        <v>25</v>
      </c>
      <c r="V3098">
        <v>0</v>
      </c>
      <c r="W3098">
        <v>0</v>
      </c>
      <c r="X3098">
        <v>0</v>
      </c>
      <c r="Y3098">
        <v>36.435744999999997</v>
      </c>
      <c r="Z3098">
        <v>0</v>
      </c>
      <c r="AA3098">
        <v>2.6814942E-3</v>
      </c>
      <c r="AB3098">
        <v>0</v>
      </c>
      <c r="AC3098">
        <v>13.654696</v>
      </c>
      <c r="AD3098">
        <v>0</v>
      </c>
      <c r="AE3098">
        <v>0</v>
      </c>
      <c r="AF3098">
        <v>50.093124000000003</v>
      </c>
    </row>
    <row r="3099" spans="1:32" x14ac:dyDescent="0.3">
      <c r="A3099">
        <v>2788445</v>
      </c>
      <c r="B3099">
        <v>1</v>
      </c>
      <c r="C3099" t="s">
        <v>83</v>
      </c>
      <c r="D3099" t="s">
        <v>123</v>
      </c>
      <c r="E3099" t="s">
        <v>8157</v>
      </c>
      <c r="F3099" t="s">
        <v>8158</v>
      </c>
      <c r="G3099" t="s">
        <v>31549</v>
      </c>
      <c r="H3099" t="s">
        <v>134</v>
      </c>
      <c r="I3099" t="s">
        <v>79</v>
      </c>
      <c r="J3099" t="s">
        <v>135</v>
      </c>
      <c r="K3099" t="s">
        <v>22</v>
      </c>
      <c r="L3099" t="s">
        <v>136</v>
      </c>
      <c r="M3099" t="s">
        <v>11472</v>
      </c>
      <c r="N3099" t="s">
        <v>11464</v>
      </c>
      <c r="O3099">
        <v>0.33944444444444444</v>
      </c>
      <c r="P3099">
        <v>11</v>
      </c>
      <c r="Q3099">
        <v>284</v>
      </c>
      <c r="R3099">
        <v>75</v>
      </c>
      <c r="S3099">
        <v>12</v>
      </c>
      <c r="T3099">
        <v>18</v>
      </c>
      <c r="U3099">
        <v>9</v>
      </c>
      <c r="V3099">
        <v>6</v>
      </c>
      <c r="W3099">
        <v>0</v>
      </c>
      <c r="X3099">
        <v>1.4447901999999999</v>
      </c>
      <c r="Y3099">
        <v>22.640432000000001</v>
      </c>
      <c r="Z3099">
        <v>27.324480000000001</v>
      </c>
      <c r="AA3099">
        <v>1.1033161</v>
      </c>
      <c r="AB3099">
        <v>25.995905</v>
      </c>
      <c r="AC3099">
        <v>4.2436156</v>
      </c>
      <c r="AD3099">
        <v>144.06154000000001</v>
      </c>
      <c r="AE3099">
        <v>0</v>
      </c>
      <c r="AF3099">
        <v>226.81408999999999</v>
      </c>
    </row>
    <row r="3100" spans="1:32" x14ac:dyDescent="0.3">
      <c r="A3100">
        <v>2788449</v>
      </c>
      <c r="B3100">
        <v>1</v>
      </c>
      <c r="C3100" t="s">
        <v>83</v>
      </c>
      <c r="D3100" t="s">
        <v>120</v>
      </c>
      <c r="E3100" t="s">
        <v>11473</v>
      </c>
      <c r="F3100" t="s">
        <v>11474</v>
      </c>
      <c r="G3100" t="s">
        <v>31549</v>
      </c>
      <c r="H3100" t="s">
        <v>134</v>
      </c>
      <c r="I3100" t="s">
        <v>79</v>
      </c>
      <c r="J3100" t="s">
        <v>135</v>
      </c>
      <c r="K3100" t="s">
        <v>22</v>
      </c>
      <c r="L3100" t="s">
        <v>136</v>
      </c>
      <c r="M3100" t="s">
        <v>11475</v>
      </c>
      <c r="N3100" t="s">
        <v>11476</v>
      </c>
      <c r="O3100">
        <v>0.30055555555555558</v>
      </c>
      <c r="P3100">
        <v>1</v>
      </c>
      <c r="Q3100">
        <v>410</v>
      </c>
      <c r="R3100">
        <v>5</v>
      </c>
      <c r="S3100">
        <v>29</v>
      </c>
      <c r="T3100">
        <v>0</v>
      </c>
      <c r="U3100">
        <v>50</v>
      </c>
      <c r="V3100">
        <v>0</v>
      </c>
      <c r="W3100">
        <v>0</v>
      </c>
      <c r="X3100">
        <v>5.8241952E-2</v>
      </c>
      <c r="Y3100">
        <v>16.924702</v>
      </c>
      <c r="Z3100">
        <v>0.64711220000000003</v>
      </c>
      <c r="AA3100">
        <v>6.8333179999999993E-2</v>
      </c>
      <c r="AB3100">
        <v>0</v>
      </c>
      <c r="AC3100">
        <v>2.0213443999999998</v>
      </c>
      <c r="AD3100">
        <v>0</v>
      </c>
      <c r="AE3100">
        <v>0</v>
      </c>
      <c r="AF3100">
        <v>19.719733999999999</v>
      </c>
    </row>
    <row r="3101" spans="1:32" x14ac:dyDescent="0.3">
      <c r="A3101">
        <v>2788475</v>
      </c>
      <c r="B3101">
        <v>1</v>
      </c>
      <c r="C3101" t="s">
        <v>82</v>
      </c>
      <c r="D3101" t="s">
        <v>101</v>
      </c>
      <c r="E3101" t="s">
        <v>11477</v>
      </c>
      <c r="F3101" t="s">
        <v>11478</v>
      </c>
      <c r="G3101" t="s">
        <v>31545</v>
      </c>
      <c r="H3101" t="s">
        <v>134</v>
      </c>
      <c r="I3101" t="s">
        <v>79</v>
      </c>
      <c r="J3101" t="s">
        <v>135</v>
      </c>
      <c r="K3101" t="s">
        <v>22</v>
      </c>
      <c r="L3101" t="s">
        <v>136</v>
      </c>
      <c r="M3101" t="s">
        <v>11479</v>
      </c>
      <c r="N3101" t="s">
        <v>11480</v>
      </c>
      <c r="O3101">
        <v>1.1916666666666667</v>
      </c>
      <c r="P3101">
        <v>0</v>
      </c>
      <c r="Q3101">
        <v>686</v>
      </c>
      <c r="R3101">
        <v>0</v>
      </c>
      <c r="S3101">
        <v>0</v>
      </c>
      <c r="T3101">
        <v>0</v>
      </c>
      <c r="U3101">
        <v>6</v>
      </c>
      <c r="V3101">
        <v>0</v>
      </c>
      <c r="W3101">
        <v>0</v>
      </c>
      <c r="X3101">
        <v>0</v>
      </c>
      <c r="Y3101">
        <v>163.35730000000001</v>
      </c>
      <c r="Z3101">
        <v>0</v>
      </c>
      <c r="AA3101">
        <v>0</v>
      </c>
      <c r="AB3101">
        <v>0</v>
      </c>
      <c r="AC3101">
        <v>8.8384660000000004</v>
      </c>
      <c r="AD3101">
        <v>0</v>
      </c>
      <c r="AE3101">
        <v>0</v>
      </c>
      <c r="AF3101">
        <v>172.19576000000001</v>
      </c>
    </row>
    <row r="3102" spans="1:32" x14ac:dyDescent="0.3">
      <c r="A3102">
        <v>2788460</v>
      </c>
      <c r="B3102">
        <v>1</v>
      </c>
      <c r="C3102" t="s">
        <v>83</v>
      </c>
      <c r="D3102" t="s">
        <v>129</v>
      </c>
      <c r="E3102" t="s">
        <v>11481</v>
      </c>
      <c r="F3102" t="s">
        <v>11482</v>
      </c>
      <c r="G3102" t="s">
        <v>31552</v>
      </c>
      <c r="H3102" t="s">
        <v>665</v>
      </c>
      <c r="I3102" t="s">
        <v>78</v>
      </c>
      <c r="J3102" t="s">
        <v>135</v>
      </c>
      <c r="K3102" t="s">
        <v>22</v>
      </c>
      <c r="L3102" t="s">
        <v>136</v>
      </c>
      <c r="M3102" t="s">
        <v>11483</v>
      </c>
      <c r="N3102" t="s">
        <v>11484</v>
      </c>
      <c r="O3102">
        <v>1.5330555555555556</v>
      </c>
      <c r="P3102">
        <v>0</v>
      </c>
      <c r="Q3102">
        <v>897</v>
      </c>
      <c r="R3102">
        <v>0</v>
      </c>
      <c r="S3102">
        <v>0</v>
      </c>
      <c r="T3102">
        <v>0</v>
      </c>
      <c r="U3102">
        <v>218</v>
      </c>
      <c r="V3102">
        <v>0</v>
      </c>
      <c r="W3102">
        <v>0</v>
      </c>
      <c r="X3102">
        <v>0</v>
      </c>
      <c r="Y3102">
        <v>273.57907</v>
      </c>
      <c r="Z3102">
        <v>0</v>
      </c>
      <c r="AA3102">
        <v>0</v>
      </c>
      <c r="AB3102">
        <v>0</v>
      </c>
      <c r="AC3102">
        <v>156.48477</v>
      </c>
      <c r="AD3102">
        <v>0</v>
      </c>
      <c r="AE3102">
        <v>0</v>
      </c>
      <c r="AF3102">
        <v>430.06380000000001</v>
      </c>
    </row>
    <row r="3103" spans="1:32" x14ac:dyDescent="0.3">
      <c r="A3103">
        <v>2788452</v>
      </c>
      <c r="B3103">
        <v>1</v>
      </c>
      <c r="C3103" t="s">
        <v>82</v>
      </c>
      <c r="D3103" t="s">
        <v>108</v>
      </c>
      <c r="E3103" t="s">
        <v>11485</v>
      </c>
      <c r="F3103" t="s">
        <v>11486</v>
      </c>
      <c r="G3103" t="s">
        <v>31551</v>
      </c>
      <c r="H3103" t="s">
        <v>145</v>
      </c>
      <c r="I3103" t="s">
        <v>79</v>
      </c>
      <c r="J3103" t="s">
        <v>135</v>
      </c>
      <c r="K3103" t="s">
        <v>22</v>
      </c>
      <c r="L3103" t="s">
        <v>136</v>
      </c>
      <c r="M3103" t="s">
        <v>11487</v>
      </c>
      <c r="N3103" t="s">
        <v>11488</v>
      </c>
      <c r="O3103">
        <v>0.25833333333333336</v>
      </c>
      <c r="P3103">
        <v>0</v>
      </c>
      <c r="Q3103">
        <v>1705</v>
      </c>
      <c r="R3103">
        <v>0</v>
      </c>
      <c r="S3103">
        <v>1</v>
      </c>
      <c r="T3103">
        <v>2</v>
      </c>
      <c r="U3103">
        <v>190</v>
      </c>
      <c r="V3103">
        <v>2</v>
      </c>
      <c r="W3103">
        <v>0</v>
      </c>
      <c r="X3103">
        <v>0</v>
      </c>
      <c r="Y3103">
        <v>98.570329999999998</v>
      </c>
      <c r="Z3103">
        <v>0</v>
      </c>
      <c r="AA3103">
        <v>0</v>
      </c>
      <c r="AB3103">
        <v>21.099104000000001</v>
      </c>
      <c r="AC3103">
        <v>27.487597999999998</v>
      </c>
      <c r="AD3103">
        <v>171.72047000000001</v>
      </c>
      <c r="AE3103">
        <v>0</v>
      </c>
      <c r="AF3103">
        <v>318.8775</v>
      </c>
    </row>
    <row r="3104" spans="1:32" x14ac:dyDescent="0.3">
      <c r="A3104">
        <v>2788366</v>
      </c>
      <c r="B3104">
        <v>1</v>
      </c>
      <c r="C3104" t="s">
        <v>82</v>
      </c>
      <c r="D3104" t="s">
        <v>99</v>
      </c>
      <c r="E3104" t="s">
        <v>11489</v>
      </c>
      <c r="F3104" t="s">
        <v>11490</v>
      </c>
      <c r="G3104" t="s">
        <v>31548</v>
      </c>
      <c r="H3104" t="s">
        <v>311</v>
      </c>
      <c r="I3104" t="s">
        <v>78</v>
      </c>
      <c r="J3104" t="s">
        <v>135</v>
      </c>
      <c r="K3104" t="s">
        <v>22</v>
      </c>
      <c r="L3104" t="s">
        <v>136</v>
      </c>
      <c r="M3104" t="s">
        <v>11491</v>
      </c>
      <c r="N3104" t="s">
        <v>11492</v>
      </c>
      <c r="O3104">
        <v>9.4674999999999994</v>
      </c>
      <c r="P3104">
        <v>0</v>
      </c>
      <c r="Q3104">
        <v>1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1.4605942999999999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1.4605942999999999</v>
      </c>
    </row>
    <row r="3105" spans="1:32" x14ac:dyDescent="0.3">
      <c r="A3105">
        <v>2788204</v>
      </c>
      <c r="B3105">
        <v>1</v>
      </c>
      <c r="C3105" t="s">
        <v>82</v>
      </c>
      <c r="D3105" t="s">
        <v>90</v>
      </c>
      <c r="E3105" t="s">
        <v>11493</v>
      </c>
      <c r="F3105" t="s">
        <v>11494</v>
      </c>
      <c r="G3105" t="s">
        <v>31548</v>
      </c>
      <c r="H3105" t="s">
        <v>311</v>
      </c>
      <c r="I3105" t="s">
        <v>78</v>
      </c>
      <c r="J3105" t="s">
        <v>135</v>
      </c>
      <c r="K3105" t="s">
        <v>22</v>
      </c>
      <c r="L3105" t="s">
        <v>136</v>
      </c>
      <c r="M3105" t="s">
        <v>11495</v>
      </c>
      <c r="N3105" t="s">
        <v>11496</v>
      </c>
      <c r="O3105">
        <v>0.91555555555555557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23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11.083553</v>
      </c>
      <c r="AD3105">
        <v>0</v>
      </c>
      <c r="AE3105">
        <v>0</v>
      </c>
      <c r="AF3105">
        <v>11.083553</v>
      </c>
    </row>
    <row r="3106" spans="1:32" x14ac:dyDescent="0.3">
      <c r="A3106">
        <v>2788230</v>
      </c>
      <c r="B3106">
        <v>1</v>
      </c>
      <c r="C3106" t="s">
        <v>82</v>
      </c>
      <c r="D3106" t="s">
        <v>104</v>
      </c>
      <c r="E3106" t="s">
        <v>11497</v>
      </c>
      <c r="F3106" t="s">
        <v>11498</v>
      </c>
      <c r="G3106" t="s">
        <v>31550</v>
      </c>
      <c r="H3106" t="s">
        <v>1432</v>
      </c>
      <c r="I3106" t="s">
        <v>78</v>
      </c>
      <c r="J3106" t="s">
        <v>135</v>
      </c>
      <c r="K3106" t="s">
        <v>22</v>
      </c>
      <c r="L3106" t="s">
        <v>136</v>
      </c>
      <c r="M3106" t="s">
        <v>11499</v>
      </c>
      <c r="N3106" t="s">
        <v>11500</v>
      </c>
      <c r="O3106">
        <v>1.9255555555555555</v>
      </c>
      <c r="P3106">
        <v>0</v>
      </c>
      <c r="Q3106">
        <v>35</v>
      </c>
      <c r="R3106">
        <v>0</v>
      </c>
      <c r="S3106">
        <v>0</v>
      </c>
      <c r="T3106">
        <v>0</v>
      </c>
      <c r="U3106">
        <v>9</v>
      </c>
      <c r="V3106">
        <v>0</v>
      </c>
      <c r="W3106">
        <v>0</v>
      </c>
      <c r="X3106">
        <v>0</v>
      </c>
      <c r="Y3106">
        <v>26.032366</v>
      </c>
      <c r="Z3106">
        <v>0</v>
      </c>
      <c r="AA3106">
        <v>0</v>
      </c>
      <c r="AB3106">
        <v>0</v>
      </c>
      <c r="AC3106">
        <v>16.474463</v>
      </c>
      <c r="AD3106">
        <v>0</v>
      </c>
      <c r="AE3106">
        <v>0</v>
      </c>
      <c r="AF3106">
        <v>42.506830000000001</v>
      </c>
    </row>
    <row r="3107" spans="1:32" x14ac:dyDescent="0.3">
      <c r="A3107">
        <v>2787812</v>
      </c>
      <c r="B3107">
        <v>1</v>
      </c>
      <c r="C3107" t="s">
        <v>82</v>
      </c>
      <c r="D3107" t="s">
        <v>103</v>
      </c>
      <c r="E3107" t="s">
        <v>11501</v>
      </c>
      <c r="F3107" t="s">
        <v>11502</v>
      </c>
      <c r="G3107" t="s">
        <v>31546</v>
      </c>
      <c r="H3107" t="s">
        <v>223</v>
      </c>
      <c r="I3107" t="s">
        <v>78</v>
      </c>
      <c r="J3107" t="s">
        <v>135</v>
      </c>
      <c r="K3107" t="s">
        <v>22</v>
      </c>
      <c r="L3107" t="s">
        <v>136</v>
      </c>
      <c r="M3107" t="s">
        <v>11503</v>
      </c>
      <c r="N3107" t="s">
        <v>11504</v>
      </c>
      <c r="O3107">
        <v>2.8419444444444446</v>
      </c>
      <c r="P3107">
        <v>0</v>
      </c>
      <c r="Q3107">
        <v>8</v>
      </c>
      <c r="R3107">
        <v>0</v>
      </c>
      <c r="S3107">
        <v>3</v>
      </c>
      <c r="T3107">
        <v>0</v>
      </c>
      <c r="U3107">
        <v>3</v>
      </c>
      <c r="V3107">
        <v>0</v>
      </c>
      <c r="W3107">
        <v>0</v>
      </c>
      <c r="X3107">
        <v>0</v>
      </c>
      <c r="Y3107">
        <v>0.45981005000000003</v>
      </c>
      <c r="Z3107">
        <v>0</v>
      </c>
      <c r="AA3107">
        <v>0.1567954</v>
      </c>
      <c r="AB3107">
        <v>0</v>
      </c>
      <c r="AC3107">
        <v>1.9679911000000001</v>
      </c>
      <c r="AD3107">
        <v>0</v>
      </c>
      <c r="AE3107">
        <v>0</v>
      </c>
      <c r="AF3107">
        <v>2.5845965999999998</v>
      </c>
    </row>
    <row r="3108" spans="1:32" x14ac:dyDescent="0.3">
      <c r="A3108">
        <v>2787692</v>
      </c>
      <c r="B3108">
        <v>1</v>
      </c>
      <c r="C3108" t="s">
        <v>82</v>
      </c>
      <c r="D3108" t="s">
        <v>109</v>
      </c>
      <c r="E3108" t="s">
        <v>11505</v>
      </c>
      <c r="F3108" t="s">
        <v>11506</v>
      </c>
      <c r="G3108" t="s">
        <v>31552</v>
      </c>
      <c r="H3108" t="s">
        <v>665</v>
      </c>
      <c r="I3108" t="s">
        <v>78</v>
      </c>
      <c r="J3108" t="s">
        <v>135</v>
      </c>
      <c r="K3108" t="s">
        <v>22</v>
      </c>
      <c r="L3108" t="s">
        <v>136</v>
      </c>
      <c r="M3108" t="s">
        <v>11507</v>
      </c>
      <c r="N3108" t="s">
        <v>11508</v>
      </c>
      <c r="O3108">
        <v>0.85472222222222227</v>
      </c>
      <c r="P3108">
        <v>0</v>
      </c>
      <c r="Q3108">
        <v>279</v>
      </c>
      <c r="R3108">
        <v>0</v>
      </c>
      <c r="S3108">
        <v>1</v>
      </c>
      <c r="T3108">
        <v>0</v>
      </c>
      <c r="U3108">
        <v>15</v>
      </c>
      <c r="V3108">
        <v>0</v>
      </c>
      <c r="W3108">
        <v>0</v>
      </c>
      <c r="X3108">
        <v>0</v>
      </c>
      <c r="Y3108">
        <v>105.083084</v>
      </c>
      <c r="Z3108">
        <v>0</v>
      </c>
      <c r="AA3108">
        <v>0.54359436000000005</v>
      </c>
      <c r="AB3108">
        <v>0</v>
      </c>
      <c r="AC3108">
        <v>17.381139999999998</v>
      </c>
      <c r="AD3108">
        <v>0</v>
      </c>
      <c r="AE3108">
        <v>0</v>
      </c>
      <c r="AF3108">
        <v>123.00782</v>
      </c>
    </row>
    <row r="3109" spans="1:32" x14ac:dyDescent="0.3">
      <c r="A3109">
        <v>2787706</v>
      </c>
      <c r="B3109">
        <v>1</v>
      </c>
      <c r="C3109" t="s">
        <v>83</v>
      </c>
      <c r="D3109" t="s">
        <v>123</v>
      </c>
      <c r="E3109" t="s">
        <v>10948</v>
      </c>
      <c r="F3109" t="s">
        <v>10949</v>
      </c>
      <c r="G3109" t="s">
        <v>31551</v>
      </c>
      <c r="H3109" t="s">
        <v>134</v>
      </c>
      <c r="I3109" t="s">
        <v>79</v>
      </c>
      <c r="J3109" t="s">
        <v>135</v>
      </c>
      <c r="K3109" t="s">
        <v>22</v>
      </c>
      <c r="L3109" t="s">
        <v>136</v>
      </c>
      <c r="M3109" t="s">
        <v>11509</v>
      </c>
      <c r="N3109" t="s">
        <v>11510</v>
      </c>
      <c r="O3109">
        <v>0.47555555555555556</v>
      </c>
      <c r="P3109">
        <v>15</v>
      </c>
      <c r="Q3109">
        <v>1407</v>
      </c>
      <c r="R3109">
        <v>195</v>
      </c>
      <c r="S3109">
        <v>174</v>
      </c>
      <c r="T3109">
        <v>16</v>
      </c>
      <c r="U3109">
        <v>112</v>
      </c>
      <c r="V3109">
        <v>0</v>
      </c>
      <c r="W3109">
        <v>0</v>
      </c>
      <c r="X3109">
        <v>18.788360000000001</v>
      </c>
      <c r="Y3109">
        <v>80.422449999999998</v>
      </c>
      <c r="Z3109">
        <v>107.94271000000001</v>
      </c>
      <c r="AA3109">
        <v>27.928217</v>
      </c>
      <c r="AB3109">
        <v>25.515339999999998</v>
      </c>
      <c r="AC3109">
        <v>24.794716000000001</v>
      </c>
      <c r="AD3109">
        <v>0</v>
      </c>
      <c r="AE3109">
        <v>0</v>
      </c>
      <c r="AF3109">
        <v>285.39177999999998</v>
      </c>
    </row>
    <row r="3110" spans="1:32" x14ac:dyDescent="0.3">
      <c r="A3110">
        <v>2787621</v>
      </c>
      <c r="B3110">
        <v>1</v>
      </c>
      <c r="C3110" t="s">
        <v>82</v>
      </c>
      <c r="D3110" t="s">
        <v>111</v>
      </c>
      <c r="E3110" t="s">
        <v>11511</v>
      </c>
      <c r="F3110" t="s">
        <v>11512</v>
      </c>
      <c r="G3110" t="s">
        <v>31552</v>
      </c>
      <c r="H3110" t="s">
        <v>665</v>
      </c>
      <c r="I3110" t="s">
        <v>78</v>
      </c>
      <c r="J3110" t="s">
        <v>135</v>
      </c>
      <c r="K3110" t="s">
        <v>22</v>
      </c>
      <c r="L3110" t="s">
        <v>136</v>
      </c>
      <c r="M3110" t="s">
        <v>11513</v>
      </c>
      <c r="N3110" t="s">
        <v>11514</v>
      </c>
      <c r="O3110">
        <v>1.8222222222222222</v>
      </c>
      <c r="P3110">
        <v>0</v>
      </c>
      <c r="Q3110">
        <v>0</v>
      </c>
      <c r="R3110">
        <v>0</v>
      </c>
      <c r="S3110">
        <v>7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3.5851579999999998</v>
      </c>
      <c r="AB3110">
        <v>0</v>
      </c>
      <c r="AC3110">
        <v>0</v>
      </c>
      <c r="AD3110">
        <v>0</v>
      </c>
      <c r="AE3110">
        <v>0</v>
      </c>
      <c r="AF3110">
        <v>3.5851579999999998</v>
      </c>
    </row>
    <row r="3111" spans="1:32" x14ac:dyDescent="0.3">
      <c r="A3111">
        <v>2787414</v>
      </c>
      <c r="B3111">
        <v>1</v>
      </c>
      <c r="C3111" t="s">
        <v>83</v>
      </c>
      <c r="D3111" t="s">
        <v>123</v>
      </c>
      <c r="E3111" t="s">
        <v>11515</v>
      </c>
      <c r="F3111" t="s">
        <v>11516</v>
      </c>
      <c r="G3111" t="s">
        <v>31548</v>
      </c>
      <c r="H3111" t="s">
        <v>333</v>
      </c>
      <c r="I3111" t="s">
        <v>78</v>
      </c>
      <c r="J3111" t="s">
        <v>135</v>
      </c>
      <c r="K3111" t="s">
        <v>22</v>
      </c>
      <c r="L3111" t="s">
        <v>136</v>
      </c>
      <c r="M3111" t="s">
        <v>11517</v>
      </c>
      <c r="N3111" t="s">
        <v>11518</v>
      </c>
      <c r="O3111">
        <v>6.2591666666666663</v>
      </c>
      <c r="P3111">
        <v>0</v>
      </c>
      <c r="Q3111">
        <v>1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2.0143965000000001E-3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2.0143965000000001E-3</v>
      </c>
    </row>
    <row r="3112" spans="1:32" x14ac:dyDescent="0.3">
      <c r="A3112">
        <v>2787114</v>
      </c>
      <c r="B3112">
        <v>2</v>
      </c>
      <c r="C3112" t="s">
        <v>82</v>
      </c>
      <c r="D3112" t="s">
        <v>108</v>
      </c>
      <c r="E3112" t="s">
        <v>2462</v>
      </c>
      <c r="F3112" t="s">
        <v>2463</v>
      </c>
      <c r="G3112" t="s">
        <v>31552</v>
      </c>
      <c r="H3112" t="s">
        <v>223</v>
      </c>
      <c r="I3112" t="s">
        <v>78</v>
      </c>
      <c r="J3112" t="s">
        <v>135</v>
      </c>
      <c r="K3112" t="s">
        <v>22</v>
      </c>
      <c r="L3112" t="s">
        <v>136</v>
      </c>
      <c r="M3112" t="s">
        <v>11519</v>
      </c>
      <c r="N3112" t="s">
        <v>10128</v>
      </c>
      <c r="O3112">
        <v>0.56111111111111112</v>
      </c>
      <c r="P3112">
        <v>0</v>
      </c>
      <c r="Q3112">
        <v>3</v>
      </c>
      <c r="R3112">
        <v>0</v>
      </c>
      <c r="S3112">
        <v>20</v>
      </c>
      <c r="T3112">
        <v>0</v>
      </c>
      <c r="U3112">
        <v>14</v>
      </c>
      <c r="V3112">
        <v>0</v>
      </c>
      <c r="W3112">
        <v>0</v>
      </c>
      <c r="X3112">
        <v>0</v>
      </c>
      <c r="Y3112">
        <v>0.64428189999999996</v>
      </c>
      <c r="Z3112">
        <v>0</v>
      </c>
      <c r="AA3112">
        <v>3.304862</v>
      </c>
      <c r="AB3112">
        <v>0</v>
      </c>
      <c r="AC3112">
        <v>2.6568079999999998</v>
      </c>
      <c r="AD3112">
        <v>0</v>
      </c>
      <c r="AE3112">
        <v>0</v>
      </c>
      <c r="AF3112">
        <v>6.6059520000000003</v>
      </c>
    </row>
    <row r="3113" spans="1:32" x14ac:dyDescent="0.3">
      <c r="A3113">
        <v>2787077</v>
      </c>
      <c r="B3113">
        <v>1</v>
      </c>
      <c r="C3113" t="s">
        <v>82</v>
      </c>
      <c r="D3113" t="s">
        <v>111</v>
      </c>
      <c r="E3113" t="s">
        <v>11520</v>
      </c>
      <c r="F3113" t="s">
        <v>11521</v>
      </c>
      <c r="G3113" t="s">
        <v>31546</v>
      </c>
      <c r="H3113" t="s">
        <v>223</v>
      </c>
      <c r="I3113" t="s">
        <v>78</v>
      </c>
      <c r="J3113" t="s">
        <v>135</v>
      </c>
      <c r="K3113" t="s">
        <v>22</v>
      </c>
      <c r="L3113" t="s">
        <v>136</v>
      </c>
      <c r="M3113" t="s">
        <v>11522</v>
      </c>
      <c r="N3113" t="s">
        <v>11523</v>
      </c>
      <c r="O3113">
        <v>2.8152777777777778</v>
      </c>
      <c r="P3113">
        <v>0</v>
      </c>
      <c r="Q3113">
        <v>1</v>
      </c>
      <c r="R3113">
        <v>0</v>
      </c>
      <c r="S3113">
        <v>2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0.81263626</v>
      </c>
      <c r="Z3113">
        <v>0</v>
      </c>
      <c r="AA3113">
        <v>1.1580944</v>
      </c>
      <c r="AB3113">
        <v>0</v>
      </c>
      <c r="AC3113">
        <v>0</v>
      </c>
      <c r="AD3113">
        <v>0</v>
      </c>
      <c r="AE3113">
        <v>0</v>
      </c>
      <c r="AF3113">
        <v>1.9707307000000001</v>
      </c>
    </row>
    <row r="3114" spans="1:32" x14ac:dyDescent="0.3">
      <c r="A3114">
        <v>2786996</v>
      </c>
      <c r="B3114">
        <v>1</v>
      </c>
      <c r="C3114" t="s">
        <v>83</v>
      </c>
      <c r="D3114" t="s">
        <v>130</v>
      </c>
      <c r="E3114" t="s">
        <v>11524</v>
      </c>
      <c r="F3114" t="s">
        <v>11525</v>
      </c>
      <c r="G3114" t="s">
        <v>31551</v>
      </c>
      <c r="H3114" t="s">
        <v>134</v>
      </c>
      <c r="I3114" t="s">
        <v>79</v>
      </c>
      <c r="J3114" t="s">
        <v>135</v>
      </c>
      <c r="K3114" t="s">
        <v>22</v>
      </c>
      <c r="L3114" t="s">
        <v>136</v>
      </c>
      <c r="M3114" t="s">
        <v>11526</v>
      </c>
      <c r="N3114" t="s">
        <v>11527</v>
      </c>
      <c r="O3114">
        <v>4.4194444444444443</v>
      </c>
      <c r="P3114">
        <v>3</v>
      </c>
      <c r="Q3114">
        <v>240</v>
      </c>
      <c r="R3114">
        <v>16</v>
      </c>
      <c r="S3114">
        <v>11</v>
      </c>
      <c r="T3114">
        <v>3</v>
      </c>
      <c r="U3114">
        <v>6</v>
      </c>
      <c r="V3114">
        <v>0</v>
      </c>
      <c r="W3114">
        <v>0</v>
      </c>
      <c r="X3114">
        <v>98.957344000000006</v>
      </c>
      <c r="Y3114">
        <v>118.22808000000001</v>
      </c>
      <c r="Z3114">
        <v>12.052611000000001</v>
      </c>
      <c r="AA3114">
        <v>10.367594</v>
      </c>
      <c r="AB3114">
        <v>12.705073000000001</v>
      </c>
      <c r="AC3114">
        <v>2.2982849999999999</v>
      </c>
      <c r="AD3114">
        <v>0</v>
      </c>
      <c r="AE3114">
        <v>0</v>
      </c>
      <c r="AF3114">
        <v>254.60900000000001</v>
      </c>
    </row>
    <row r="3115" spans="1:32" x14ac:dyDescent="0.3">
      <c r="A3115">
        <v>2786930</v>
      </c>
      <c r="B3115">
        <v>1</v>
      </c>
      <c r="C3115" t="s">
        <v>82</v>
      </c>
      <c r="D3115" t="s">
        <v>98</v>
      </c>
      <c r="E3115" t="s">
        <v>11528</v>
      </c>
      <c r="F3115" t="s">
        <v>11529</v>
      </c>
      <c r="G3115" t="s">
        <v>31548</v>
      </c>
      <c r="H3115" t="s">
        <v>893</v>
      </c>
      <c r="I3115" t="s">
        <v>78</v>
      </c>
      <c r="J3115" t="s">
        <v>135</v>
      </c>
      <c r="K3115" t="s">
        <v>22</v>
      </c>
      <c r="L3115" t="s">
        <v>136</v>
      </c>
      <c r="M3115" t="s">
        <v>11530</v>
      </c>
      <c r="N3115" t="s">
        <v>11531</v>
      </c>
      <c r="O3115">
        <v>1.1777777777777778</v>
      </c>
      <c r="P3115">
        <v>0</v>
      </c>
      <c r="Q3115">
        <v>9</v>
      </c>
      <c r="R3115">
        <v>0</v>
      </c>
      <c r="S3115">
        <v>0</v>
      </c>
      <c r="T3115">
        <v>0</v>
      </c>
      <c r="U3115">
        <v>2</v>
      </c>
      <c r="V3115">
        <v>0</v>
      </c>
      <c r="W3115">
        <v>0</v>
      </c>
      <c r="X3115">
        <v>0</v>
      </c>
      <c r="Y3115">
        <v>2.0271262999999999</v>
      </c>
      <c r="Z3115">
        <v>0</v>
      </c>
      <c r="AA3115">
        <v>0</v>
      </c>
      <c r="AB3115">
        <v>0</v>
      </c>
      <c r="AC3115">
        <v>0.2369028</v>
      </c>
      <c r="AD3115">
        <v>0</v>
      </c>
      <c r="AE3115">
        <v>0</v>
      </c>
      <c r="AF3115">
        <v>2.2640292999999998</v>
      </c>
    </row>
    <row r="3116" spans="1:32" x14ac:dyDescent="0.3">
      <c r="A3116">
        <v>2786387</v>
      </c>
      <c r="B3116">
        <v>1</v>
      </c>
      <c r="C3116" t="s">
        <v>82</v>
      </c>
      <c r="D3116" t="s">
        <v>84</v>
      </c>
      <c r="E3116" t="s">
        <v>11532</v>
      </c>
      <c r="F3116" t="s">
        <v>11533</v>
      </c>
      <c r="G3116" t="s">
        <v>31546</v>
      </c>
      <c r="H3116" t="s">
        <v>311</v>
      </c>
      <c r="I3116" t="s">
        <v>78</v>
      </c>
      <c r="J3116" t="s">
        <v>135</v>
      </c>
      <c r="K3116" t="s">
        <v>22</v>
      </c>
      <c r="L3116" t="s">
        <v>136</v>
      </c>
      <c r="M3116" t="s">
        <v>11534</v>
      </c>
      <c r="N3116" t="s">
        <v>11535</v>
      </c>
      <c r="O3116">
        <v>3.7502777777777778</v>
      </c>
      <c r="P3116">
        <v>0</v>
      </c>
      <c r="Q3116">
        <v>110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103.88582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103.88582</v>
      </c>
    </row>
    <row r="3117" spans="1:32" x14ac:dyDescent="0.3">
      <c r="A3117">
        <v>2786291</v>
      </c>
      <c r="B3117">
        <v>1</v>
      </c>
      <c r="C3117" t="s">
        <v>82</v>
      </c>
      <c r="D3117" t="s">
        <v>100</v>
      </c>
      <c r="E3117" t="s">
        <v>11536</v>
      </c>
      <c r="F3117" t="s">
        <v>11537</v>
      </c>
      <c r="G3117" t="s">
        <v>31548</v>
      </c>
      <c r="H3117" t="s">
        <v>333</v>
      </c>
      <c r="I3117" t="s">
        <v>78</v>
      </c>
      <c r="J3117" t="s">
        <v>135</v>
      </c>
      <c r="K3117" t="s">
        <v>22</v>
      </c>
      <c r="L3117" t="s">
        <v>136</v>
      </c>
      <c r="M3117" t="s">
        <v>11538</v>
      </c>
      <c r="N3117" t="s">
        <v>11539</v>
      </c>
      <c r="O3117">
        <v>3.9975000000000001</v>
      </c>
      <c r="P3117">
        <v>0</v>
      </c>
      <c r="Q3117">
        <v>5</v>
      </c>
      <c r="R3117">
        <v>0</v>
      </c>
      <c r="S3117">
        <v>0</v>
      </c>
      <c r="T3117">
        <v>0</v>
      </c>
      <c r="U3117">
        <v>2</v>
      </c>
      <c r="V3117">
        <v>0</v>
      </c>
      <c r="W3117">
        <v>0</v>
      </c>
      <c r="X3117">
        <v>0</v>
      </c>
      <c r="Y3117">
        <v>3.3761559999999999</v>
      </c>
      <c r="Z3117">
        <v>0</v>
      </c>
      <c r="AA3117">
        <v>0</v>
      </c>
      <c r="AB3117">
        <v>0</v>
      </c>
      <c r="AC3117">
        <v>5.3207034999999996</v>
      </c>
      <c r="AD3117">
        <v>0</v>
      </c>
      <c r="AE3117">
        <v>0</v>
      </c>
      <c r="AF3117">
        <v>8.6968589999999999</v>
      </c>
    </row>
    <row r="3118" spans="1:32" x14ac:dyDescent="0.3">
      <c r="A3118">
        <v>2786201</v>
      </c>
      <c r="B3118">
        <v>1</v>
      </c>
      <c r="C3118" t="s">
        <v>83</v>
      </c>
      <c r="D3118" t="s">
        <v>114</v>
      </c>
      <c r="E3118" t="s">
        <v>11540</v>
      </c>
      <c r="F3118" t="s">
        <v>11541</v>
      </c>
      <c r="G3118" t="s">
        <v>31548</v>
      </c>
      <c r="H3118" t="s">
        <v>333</v>
      </c>
      <c r="I3118" t="s">
        <v>78</v>
      </c>
      <c r="J3118" t="s">
        <v>135</v>
      </c>
      <c r="K3118" t="s">
        <v>22</v>
      </c>
      <c r="L3118" t="s">
        <v>136</v>
      </c>
      <c r="M3118" t="s">
        <v>11542</v>
      </c>
      <c r="N3118" t="s">
        <v>11543</v>
      </c>
      <c r="O3118">
        <v>2.1016666666666666</v>
      </c>
      <c r="P3118">
        <v>0</v>
      </c>
      <c r="Q3118">
        <v>1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0.41998797999999998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0.41998797999999998</v>
      </c>
    </row>
    <row r="3119" spans="1:32" x14ac:dyDescent="0.3">
      <c r="A3119">
        <v>2786213</v>
      </c>
      <c r="B3119">
        <v>1</v>
      </c>
      <c r="C3119" t="s">
        <v>83</v>
      </c>
      <c r="D3119" t="s">
        <v>129</v>
      </c>
      <c r="E3119" t="s">
        <v>11544</v>
      </c>
      <c r="F3119" t="s">
        <v>11545</v>
      </c>
      <c r="G3119" t="s">
        <v>31546</v>
      </c>
      <c r="H3119" t="s">
        <v>223</v>
      </c>
      <c r="I3119" t="s">
        <v>78</v>
      </c>
      <c r="J3119" t="s">
        <v>135</v>
      </c>
      <c r="K3119" t="s">
        <v>22</v>
      </c>
      <c r="L3119" t="s">
        <v>136</v>
      </c>
      <c r="M3119" t="s">
        <v>11546</v>
      </c>
      <c r="N3119" t="s">
        <v>11547</v>
      </c>
      <c r="O3119">
        <v>1.54</v>
      </c>
      <c r="P3119">
        <v>0</v>
      </c>
      <c r="Q3119">
        <v>0</v>
      </c>
      <c r="R3119">
        <v>0</v>
      </c>
      <c r="S3119">
        <v>1</v>
      </c>
      <c r="T3119">
        <v>0</v>
      </c>
      <c r="U3119">
        <v>1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0.16138026</v>
      </c>
      <c r="AB3119">
        <v>0</v>
      </c>
      <c r="AC3119">
        <v>9.1743014999999997E-2</v>
      </c>
      <c r="AD3119">
        <v>0</v>
      </c>
      <c r="AE3119">
        <v>0</v>
      </c>
      <c r="AF3119">
        <v>0.25312328000000001</v>
      </c>
    </row>
    <row r="3120" spans="1:32" x14ac:dyDescent="0.3">
      <c r="A3120">
        <v>2786210</v>
      </c>
      <c r="B3120">
        <v>1</v>
      </c>
      <c r="C3120" t="s">
        <v>82</v>
      </c>
      <c r="D3120" t="s">
        <v>108</v>
      </c>
      <c r="E3120" t="s">
        <v>11548</v>
      </c>
      <c r="F3120" t="s">
        <v>11549</v>
      </c>
      <c r="G3120" t="s">
        <v>31545</v>
      </c>
      <c r="H3120" t="s">
        <v>134</v>
      </c>
      <c r="I3120" t="s">
        <v>79</v>
      </c>
      <c r="J3120" t="s">
        <v>135</v>
      </c>
      <c r="K3120" t="s">
        <v>22</v>
      </c>
      <c r="L3120" t="s">
        <v>136</v>
      </c>
      <c r="M3120" t="s">
        <v>11550</v>
      </c>
      <c r="N3120" t="s">
        <v>11551</v>
      </c>
      <c r="O3120">
        <v>9.6944444444444444E-2</v>
      </c>
      <c r="P3120">
        <v>3</v>
      </c>
      <c r="Q3120">
        <v>14</v>
      </c>
      <c r="R3120">
        <v>41</v>
      </c>
      <c r="S3120">
        <v>197</v>
      </c>
      <c r="T3120">
        <v>11</v>
      </c>
      <c r="U3120">
        <v>45</v>
      </c>
      <c r="V3120">
        <v>0</v>
      </c>
      <c r="W3120">
        <v>0</v>
      </c>
      <c r="X3120">
        <v>1.1260110999999999</v>
      </c>
      <c r="Y3120">
        <v>1.0084413999999999</v>
      </c>
      <c r="Z3120">
        <v>4.0269919999999999</v>
      </c>
      <c r="AA3120">
        <v>12.110573</v>
      </c>
      <c r="AB3120">
        <v>1.2312326</v>
      </c>
      <c r="AC3120">
        <v>3.3929162000000002</v>
      </c>
      <c r="AD3120">
        <v>0</v>
      </c>
      <c r="AE3120">
        <v>0</v>
      </c>
      <c r="AF3120">
        <v>22.896166000000001</v>
      </c>
    </row>
    <row r="3121" spans="1:32" x14ac:dyDescent="0.3">
      <c r="A3121">
        <v>2786217</v>
      </c>
      <c r="B3121">
        <v>1</v>
      </c>
      <c r="C3121" t="s">
        <v>82</v>
      </c>
      <c r="D3121" t="s">
        <v>87</v>
      </c>
      <c r="E3121" t="s">
        <v>11552</v>
      </c>
      <c r="F3121" t="s">
        <v>11553</v>
      </c>
      <c r="G3121" t="s">
        <v>31546</v>
      </c>
      <c r="H3121" t="s">
        <v>1297</v>
      </c>
      <c r="I3121" t="s">
        <v>78</v>
      </c>
      <c r="J3121" t="s">
        <v>135</v>
      </c>
      <c r="K3121" t="s">
        <v>22</v>
      </c>
      <c r="L3121" t="s">
        <v>136</v>
      </c>
      <c r="M3121" t="s">
        <v>11554</v>
      </c>
      <c r="N3121" t="s">
        <v>11555</v>
      </c>
      <c r="O3121">
        <v>2.1191666666666666</v>
      </c>
      <c r="P3121">
        <v>0</v>
      </c>
      <c r="Q3121">
        <v>74</v>
      </c>
      <c r="R3121">
        <v>0</v>
      </c>
      <c r="S3121">
        <v>0</v>
      </c>
      <c r="T3121">
        <v>0</v>
      </c>
      <c r="U3121">
        <v>12</v>
      </c>
      <c r="V3121">
        <v>0</v>
      </c>
      <c r="W3121">
        <v>0</v>
      </c>
      <c r="X3121">
        <v>0</v>
      </c>
      <c r="Y3121">
        <v>39.588234</v>
      </c>
      <c r="Z3121">
        <v>0</v>
      </c>
      <c r="AA3121">
        <v>0</v>
      </c>
      <c r="AB3121">
        <v>0</v>
      </c>
      <c r="AC3121">
        <v>22.297863</v>
      </c>
      <c r="AD3121">
        <v>0</v>
      </c>
      <c r="AE3121">
        <v>0</v>
      </c>
      <c r="AF3121">
        <v>61.886096999999999</v>
      </c>
    </row>
    <row r="3122" spans="1:32" x14ac:dyDescent="0.3">
      <c r="A3122">
        <v>2786146</v>
      </c>
      <c r="B3122">
        <v>1</v>
      </c>
      <c r="C3122" t="s">
        <v>82</v>
      </c>
      <c r="D3122" t="s">
        <v>111</v>
      </c>
      <c r="E3122" t="s">
        <v>11556</v>
      </c>
      <c r="F3122" t="s">
        <v>11557</v>
      </c>
      <c r="G3122" t="s">
        <v>31549</v>
      </c>
      <c r="H3122" t="s">
        <v>134</v>
      </c>
      <c r="I3122" t="s">
        <v>79</v>
      </c>
      <c r="J3122" t="s">
        <v>135</v>
      </c>
      <c r="K3122" t="s">
        <v>22</v>
      </c>
      <c r="L3122" t="s">
        <v>136</v>
      </c>
      <c r="M3122" t="s">
        <v>11558</v>
      </c>
      <c r="N3122" t="s">
        <v>11559</v>
      </c>
      <c r="O3122">
        <v>7.3780555555555551</v>
      </c>
      <c r="P3122">
        <v>0</v>
      </c>
      <c r="Q3122">
        <v>238</v>
      </c>
      <c r="R3122">
        <v>15</v>
      </c>
      <c r="S3122">
        <v>50</v>
      </c>
      <c r="T3122">
        <v>3</v>
      </c>
      <c r="U3122">
        <v>40</v>
      </c>
      <c r="V3122">
        <v>0</v>
      </c>
      <c r="W3122">
        <v>0</v>
      </c>
      <c r="X3122">
        <v>0</v>
      </c>
      <c r="Y3122">
        <v>302.28564</v>
      </c>
      <c r="Z3122">
        <v>79.955079999999995</v>
      </c>
      <c r="AA3122">
        <v>200.00423000000001</v>
      </c>
      <c r="AB3122">
        <v>206.12636000000001</v>
      </c>
      <c r="AC3122">
        <v>282.33093000000002</v>
      </c>
      <c r="AD3122">
        <v>0</v>
      </c>
      <c r="AE3122">
        <v>0</v>
      </c>
      <c r="AF3122">
        <v>1070.7022999999999</v>
      </c>
    </row>
    <row r="3123" spans="1:32" x14ac:dyDescent="0.3">
      <c r="A3123">
        <v>2786162</v>
      </c>
      <c r="B3123">
        <v>1</v>
      </c>
      <c r="C3123" t="s">
        <v>82</v>
      </c>
      <c r="D3123" t="s">
        <v>108</v>
      </c>
      <c r="E3123" t="s">
        <v>11560</v>
      </c>
      <c r="F3123" t="s">
        <v>11561</v>
      </c>
      <c r="G3123" t="s">
        <v>31551</v>
      </c>
      <c r="H3123" t="s">
        <v>134</v>
      </c>
      <c r="I3123" t="s">
        <v>79</v>
      </c>
      <c r="J3123" t="s">
        <v>248</v>
      </c>
      <c r="K3123" t="s">
        <v>22</v>
      </c>
      <c r="L3123" t="s">
        <v>136</v>
      </c>
      <c r="M3123" t="s">
        <v>11562</v>
      </c>
      <c r="N3123" t="s">
        <v>11563</v>
      </c>
      <c r="O3123">
        <v>8.3333333333333332E-3</v>
      </c>
      <c r="P3123">
        <v>0</v>
      </c>
      <c r="Q3123">
        <v>235</v>
      </c>
      <c r="R3123">
        <v>0</v>
      </c>
      <c r="S3123">
        <v>44</v>
      </c>
      <c r="T3123">
        <v>0</v>
      </c>
      <c r="U3123">
        <v>31</v>
      </c>
      <c r="V3123">
        <v>0</v>
      </c>
      <c r="W3123">
        <v>0</v>
      </c>
      <c r="X3123">
        <v>0</v>
      </c>
      <c r="Y3123">
        <v>8.4156155999999996E-2</v>
      </c>
      <c r="Z3123">
        <v>0</v>
      </c>
      <c r="AA3123">
        <v>1.29288435E-2</v>
      </c>
      <c r="AB3123">
        <v>0</v>
      </c>
      <c r="AC3123">
        <v>9.6852759999999996E-2</v>
      </c>
      <c r="AD3123">
        <v>0</v>
      </c>
      <c r="AE3123">
        <v>0</v>
      </c>
      <c r="AF3123">
        <v>0.19393774999999999</v>
      </c>
    </row>
    <row r="3124" spans="1:32" x14ac:dyDescent="0.3">
      <c r="A3124">
        <v>2786011</v>
      </c>
      <c r="B3124">
        <v>1</v>
      </c>
      <c r="C3124" t="s">
        <v>82</v>
      </c>
      <c r="D3124" t="s">
        <v>98</v>
      </c>
      <c r="E3124" t="s">
        <v>11564</v>
      </c>
      <c r="F3124" t="s">
        <v>11565</v>
      </c>
      <c r="G3124" t="s">
        <v>31548</v>
      </c>
      <c r="H3124" t="s">
        <v>893</v>
      </c>
      <c r="I3124" t="s">
        <v>78</v>
      </c>
      <c r="J3124" t="s">
        <v>135</v>
      </c>
      <c r="K3124" t="s">
        <v>22</v>
      </c>
      <c r="L3124" t="s">
        <v>136</v>
      </c>
      <c r="M3124" t="s">
        <v>11566</v>
      </c>
      <c r="N3124" t="s">
        <v>11567</v>
      </c>
      <c r="O3124">
        <v>3.9788888888888887</v>
      </c>
      <c r="P3124">
        <v>0</v>
      </c>
      <c r="Q3124">
        <v>13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13.807117999999999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13.807117999999999</v>
      </c>
    </row>
    <row r="3125" spans="1:32" x14ac:dyDescent="0.3">
      <c r="A3125">
        <v>2785946</v>
      </c>
      <c r="B3125">
        <v>1</v>
      </c>
      <c r="C3125" t="s">
        <v>82</v>
      </c>
      <c r="D3125" t="s">
        <v>106</v>
      </c>
      <c r="E3125" t="s">
        <v>11568</v>
      </c>
      <c r="F3125" t="s">
        <v>11569</v>
      </c>
      <c r="G3125" t="s">
        <v>31546</v>
      </c>
      <c r="H3125" t="s">
        <v>223</v>
      </c>
      <c r="I3125" t="s">
        <v>78</v>
      </c>
      <c r="J3125" t="s">
        <v>135</v>
      </c>
      <c r="K3125" t="s">
        <v>22</v>
      </c>
      <c r="L3125" t="s">
        <v>136</v>
      </c>
      <c r="M3125" t="s">
        <v>11570</v>
      </c>
      <c r="N3125" t="s">
        <v>11571</v>
      </c>
      <c r="O3125">
        <v>6.8613888888888885</v>
      </c>
      <c r="P3125">
        <v>0</v>
      </c>
      <c r="Q3125">
        <v>35</v>
      </c>
      <c r="R3125">
        <v>0</v>
      </c>
      <c r="S3125">
        <v>0</v>
      </c>
      <c r="T3125">
        <v>0</v>
      </c>
      <c r="U3125">
        <v>4</v>
      </c>
      <c r="V3125">
        <v>0</v>
      </c>
      <c r="W3125">
        <v>0</v>
      </c>
      <c r="X3125">
        <v>0</v>
      </c>
      <c r="Y3125">
        <v>93.163200000000003</v>
      </c>
      <c r="Z3125">
        <v>0</v>
      </c>
      <c r="AA3125">
        <v>0</v>
      </c>
      <c r="AB3125">
        <v>0</v>
      </c>
      <c r="AC3125">
        <v>64.247733999999994</v>
      </c>
      <c r="AD3125">
        <v>0</v>
      </c>
      <c r="AE3125">
        <v>0</v>
      </c>
      <c r="AF3125">
        <v>157.41093000000001</v>
      </c>
    </row>
    <row r="3126" spans="1:32" x14ac:dyDescent="0.3">
      <c r="A3126">
        <v>2785971</v>
      </c>
      <c r="B3126">
        <v>1</v>
      </c>
      <c r="C3126" t="s">
        <v>83</v>
      </c>
      <c r="D3126" t="s">
        <v>123</v>
      </c>
      <c r="E3126" t="s">
        <v>11572</v>
      </c>
      <c r="F3126" t="s">
        <v>11573</v>
      </c>
      <c r="G3126" t="s">
        <v>31552</v>
      </c>
      <c r="H3126" t="s">
        <v>665</v>
      </c>
      <c r="I3126" t="s">
        <v>78</v>
      </c>
      <c r="J3126" t="s">
        <v>135</v>
      </c>
      <c r="K3126" t="s">
        <v>22</v>
      </c>
      <c r="L3126" t="s">
        <v>136</v>
      </c>
      <c r="M3126" t="s">
        <v>11574</v>
      </c>
      <c r="N3126" t="s">
        <v>11575</v>
      </c>
      <c r="O3126">
        <v>3.257222222222222</v>
      </c>
      <c r="P3126">
        <v>0</v>
      </c>
      <c r="Q3126">
        <v>0</v>
      </c>
      <c r="R3126">
        <v>0</v>
      </c>
      <c r="S3126">
        <v>5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2.5241189999999998</v>
      </c>
      <c r="AB3126">
        <v>0</v>
      </c>
      <c r="AC3126">
        <v>0</v>
      </c>
      <c r="AD3126">
        <v>0</v>
      </c>
      <c r="AE3126">
        <v>0</v>
      </c>
      <c r="AF3126">
        <v>2.5241189999999998</v>
      </c>
    </row>
    <row r="3127" spans="1:32" x14ac:dyDescent="0.3">
      <c r="A3127">
        <v>2785950</v>
      </c>
      <c r="B3127">
        <v>1</v>
      </c>
      <c r="C3127" t="s">
        <v>82</v>
      </c>
      <c r="D3127" t="s">
        <v>93</v>
      </c>
      <c r="E3127" t="s">
        <v>11576</v>
      </c>
      <c r="F3127" t="s">
        <v>11577</v>
      </c>
      <c r="G3127" t="s">
        <v>31551</v>
      </c>
      <c r="H3127" t="s">
        <v>672</v>
      </c>
      <c r="I3127" t="s">
        <v>79</v>
      </c>
      <c r="J3127" t="s">
        <v>135</v>
      </c>
      <c r="K3127" t="s">
        <v>22</v>
      </c>
      <c r="L3127" t="s">
        <v>136</v>
      </c>
      <c r="M3127" t="s">
        <v>11578</v>
      </c>
      <c r="N3127" t="s">
        <v>11579</v>
      </c>
      <c r="O3127">
        <v>0.38305555555555554</v>
      </c>
      <c r="P3127">
        <v>0</v>
      </c>
      <c r="Q3127">
        <v>269</v>
      </c>
      <c r="R3127">
        <v>0</v>
      </c>
      <c r="S3127">
        <v>0</v>
      </c>
      <c r="T3127">
        <v>1</v>
      </c>
      <c r="U3127">
        <v>23</v>
      </c>
      <c r="V3127">
        <v>2</v>
      </c>
      <c r="W3127">
        <v>0</v>
      </c>
      <c r="X3127">
        <v>0</v>
      </c>
      <c r="Y3127">
        <v>45.914259999999999</v>
      </c>
      <c r="Z3127">
        <v>0</v>
      </c>
      <c r="AA3127">
        <v>0</v>
      </c>
      <c r="AB3127">
        <v>0.40080737999999999</v>
      </c>
      <c r="AC3127">
        <v>13.575970999999999</v>
      </c>
      <c r="AD3127">
        <v>37.886696000000001</v>
      </c>
      <c r="AE3127">
        <v>0</v>
      </c>
      <c r="AF3127">
        <v>97.777730000000005</v>
      </c>
    </row>
    <row r="3128" spans="1:32" x14ac:dyDescent="0.3">
      <c r="A3128">
        <v>2785955</v>
      </c>
      <c r="B3128">
        <v>1</v>
      </c>
      <c r="C3128" t="s">
        <v>82</v>
      </c>
      <c r="D3128" t="s">
        <v>111</v>
      </c>
      <c r="E3128" t="s">
        <v>11580</v>
      </c>
      <c r="F3128" t="s">
        <v>11581</v>
      </c>
      <c r="G3128" t="s">
        <v>31549</v>
      </c>
      <c r="H3128" t="s">
        <v>134</v>
      </c>
      <c r="I3128" t="s">
        <v>79</v>
      </c>
      <c r="J3128" t="s">
        <v>135</v>
      </c>
      <c r="K3128" t="s">
        <v>22</v>
      </c>
      <c r="L3128" t="s">
        <v>136</v>
      </c>
      <c r="M3128" t="s">
        <v>11582</v>
      </c>
      <c r="N3128" t="s">
        <v>11583</v>
      </c>
      <c r="O3128">
        <v>0.35833333333333334</v>
      </c>
      <c r="P3128">
        <v>0</v>
      </c>
      <c r="Q3128">
        <v>282</v>
      </c>
      <c r="R3128">
        <v>0</v>
      </c>
      <c r="S3128">
        <v>73</v>
      </c>
      <c r="T3128">
        <v>3</v>
      </c>
      <c r="U3128">
        <v>34</v>
      </c>
      <c r="V3128">
        <v>0</v>
      </c>
      <c r="W3128">
        <v>0</v>
      </c>
      <c r="X3128">
        <v>0</v>
      </c>
      <c r="Y3128">
        <v>14.407256</v>
      </c>
      <c r="Z3128">
        <v>0</v>
      </c>
      <c r="AA3128">
        <v>3.8663774000000002</v>
      </c>
      <c r="AB3128">
        <v>11.581421000000001</v>
      </c>
      <c r="AC3128">
        <v>4.729031</v>
      </c>
      <c r="AD3128">
        <v>0</v>
      </c>
      <c r="AE3128">
        <v>0</v>
      </c>
      <c r="AF3128">
        <v>34.584086999999997</v>
      </c>
    </row>
    <row r="3129" spans="1:32" x14ac:dyDescent="0.3">
      <c r="A3129">
        <v>2785947</v>
      </c>
      <c r="B3129">
        <v>1</v>
      </c>
      <c r="C3129" t="s">
        <v>82</v>
      </c>
      <c r="D3129" t="s">
        <v>111</v>
      </c>
      <c r="E3129" t="s">
        <v>11584</v>
      </c>
      <c r="F3129" t="s">
        <v>11585</v>
      </c>
      <c r="G3129" t="s">
        <v>31549</v>
      </c>
      <c r="H3129" t="s">
        <v>134</v>
      </c>
      <c r="I3129" t="s">
        <v>79</v>
      </c>
      <c r="J3129" t="s">
        <v>135</v>
      </c>
      <c r="K3129" t="s">
        <v>22</v>
      </c>
      <c r="L3129" t="s">
        <v>136</v>
      </c>
      <c r="M3129" t="s">
        <v>11586</v>
      </c>
      <c r="N3129" t="s">
        <v>11587</v>
      </c>
      <c r="O3129">
        <v>3.0825</v>
      </c>
      <c r="P3129">
        <v>0</v>
      </c>
      <c r="Q3129">
        <v>681</v>
      </c>
      <c r="R3129">
        <v>0</v>
      </c>
      <c r="S3129">
        <v>65</v>
      </c>
      <c r="T3129">
        <v>1</v>
      </c>
      <c r="U3129">
        <v>106</v>
      </c>
      <c r="V3129">
        <v>0</v>
      </c>
      <c r="W3129">
        <v>0</v>
      </c>
      <c r="X3129">
        <v>0</v>
      </c>
      <c r="Y3129">
        <v>283.00304999999997</v>
      </c>
      <c r="Z3129">
        <v>0</v>
      </c>
      <c r="AA3129">
        <v>39.466735999999997</v>
      </c>
      <c r="AB3129">
        <v>3.0172422000000001</v>
      </c>
      <c r="AC3129">
        <v>112.20641999999999</v>
      </c>
      <c r="AD3129">
        <v>0</v>
      </c>
      <c r="AE3129">
        <v>0</v>
      </c>
      <c r="AF3129">
        <v>437.69344999999998</v>
      </c>
    </row>
    <row r="3130" spans="1:32" x14ac:dyDescent="0.3">
      <c r="A3130">
        <v>2800108</v>
      </c>
      <c r="B3130">
        <v>2</v>
      </c>
      <c r="C3130" t="s">
        <v>82</v>
      </c>
      <c r="D3130" t="s">
        <v>100</v>
      </c>
      <c r="E3130" t="s">
        <v>11588</v>
      </c>
      <c r="F3130" t="s">
        <v>11589</v>
      </c>
      <c r="G3130" t="s">
        <v>31551</v>
      </c>
      <c r="H3130" t="s">
        <v>1237</v>
      </c>
      <c r="I3130" t="s">
        <v>79</v>
      </c>
      <c r="J3130" t="s">
        <v>135</v>
      </c>
      <c r="K3130" t="s">
        <v>22</v>
      </c>
      <c r="L3130" t="s">
        <v>136</v>
      </c>
      <c r="M3130" t="s">
        <v>11590</v>
      </c>
      <c r="N3130" t="s">
        <v>11591</v>
      </c>
      <c r="O3130">
        <v>1.8666666666666667</v>
      </c>
      <c r="P3130">
        <v>0</v>
      </c>
      <c r="Q3130">
        <v>867</v>
      </c>
      <c r="R3130">
        <v>0</v>
      </c>
      <c r="S3130">
        <v>0</v>
      </c>
      <c r="T3130">
        <v>0</v>
      </c>
      <c r="U3130">
        <v>63</v>
      </c>
      <c r="V3130">
        <v>0</v>
      </c>
      <c r="W3130">
        <v>0</v>
      </c>
      <c r="X3130">
        <v>0</v>
      </c>
      <c r="Y3130">
        <v>429.88943</v>
      </c>
      <c r="Z3130">
        <v>0</v>
      </c>
      <c r="AA3130">
        <v>0</v>
      </c>
      <c r="AB3130">
        <v>0</v>
      </c>
      <c r="AC3130">
        <v>49.658760000000001</v>
      </c>
      <c r="AD3130">
        <v>0</v>
      </c>
      <c r="AE3130">
        <v>0</v>
      </c>
      <c r="AF3130">
        <v>479.54820000000001</v>
      </c>
    </row>
    <row r="3131" spans="1:32" x14ac:dyDescent="0.3">
      <c r="A3131">
        <v>2800008</v>
      </c>
      <c r="B3131">
        <v>1</v>
      </c>
      <c r="C3131" t="s">
        <v>83</v>
      </c>
      <c r="D3131" t="s">
        <v>130</v>
      </c>
      <c r="E3131" t="s">
        <v>2265</v>
      </c>
      <c r="F3131" t="s">
        <v>2266</v>
      </c>
      <c r="G3131" t="s">
        <v>31552</v>
      </c>
      <c r="H3131" t="s">
        <v>665</v>
      </c>
      <c r="I3131" t="s">
        <v>78</v>
      </c>
      <c r="J3131" t="s">
        <v>135</v>
      </c>
      <c r="K3131" t="s">
        <v>22</v>
      </c>
      <c r="L3131" t="s">
        <v>136</v>
      </c>
      <c r="M3131" t="s">
        <v>11592</v>
      </c>
      <c r="N3131" t="s">
        <v>11593</v>
      </c>
      <c r="O3131">
        <v>3.2319444444444443</v>
      </c>
      <c r="P3131">
        <v>0</v>
      </c>
      <c r="Q3131">
        <v>64</v>
      </c>
      <c r="R3131">
        <v>0</v>
      </c>
      <c r="S3131">
        <v>0</v>
      </c>
      <c r="T3131">
        <v>0</v>
      </c>
      <c r="U3131">
        <v>3</v>
      </c>
      <c r="V3131">
        <v>0</v>
      </c>
      <c r="W3131">
        <v>0</v>
      </c>
      <c r="X3131">
        <v>0</v>
      </c>
      <c r="Y3131">
        <v>23.834803000000001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23.834803000000001</v>
      </c>
    </row>
    <row r="3132" spans="1:32" x14ac:dyDescent="0.3">
      <c r="A3132">
        <v>2799920</v>
      </c>
      <c r="B3132">
        <v>1</v>
      </c>
      <c r="C3132" t="s">
        <v>82</v>
      </c>
      <c r="D3132" t="s">
        <v>100</v>
      </c>
      <c r="E3132" t="s">
        <v>3696</v>
      </c>
      <c r="F3132" t="s">
        <v>3697</v>
      </c>
      <c r="G3132" t="s">
        <v>31548</v>
      </c>
      <c r="H3132" t="s">
        <v>311</v>
      </c>
      <c r="I3132" t="s">
        <v>78</v>
      </c>
      <c r="J3132" t="s">
        <v>135</v>
      </c>
      <c r="K3132" t="s">
        <v>22</v>
      </c>
      <c r="L3132" t="s">
        <v>136</v>
      </c>
      <c r="M3132" t="s">
        <v>11594</v>
      </c>
      <c r="N3132" t="s">
        <v>11595</v>
      </c>
      <c r="O3132">
        <v>1.716388888888889</v>
      </c>
      <c r="P3132">
        <v>0</v>
      </c>
      <c r="Q3132">
        <v>6</v>
      </c>
      <c r="R3132">
        <v>0</v>
      </c>
      <c r="S3132">
        <v>0</v>
      </c>
      <c r="T3132">
        <v>0</v>
      </c>
      <c r="U3132">
        <v>3</v>
      </c>
      <c r="V3132">
        <v>0</v>
      </c>
      <c r="W3132">
        <v>0</v>
      </c>
      <c r="X3132">
        <v>0</v>
      </c>
      <c r="Y3132">
        <v>0.28393184999999999</v>
      </c>
      <c r="Z3132">
        <v>0</v>
      </c>
      <c r="AA3132">
        <v>0</v>
      </c>
      <c r="AB3132">
        <v>0</v>
      </c>
      <c r="AC3132">
        <v>32.03877</v>
      </c>
      <c r="AD3132">
        <v>0</v>
      </c>
      <c r="AE3132">
        <v>0</v>
      </c>
      <c r="AF3132">
        <v>32.322699999999998</v>
      </c>
    </row>
    <row r="3133" spans="1:32" x14ac:dyDescent="0.3">
      <c r="A3133">
        <v>2799923</v>
      </c>
      <c r="B3133">
        <v>1</v>
      </c>
      <c r="C3133" t="s">
        <v>82</v>
      </c>
      <c r="D3133" t="s">
        <v>94</v>
      </c>
      <c r="E3133" t="s">
        <v>11596</v>
      </c>
      <c r="F3133" t="s">
        <v>11597</v>
      </c>
      <c r="G3133" t="s">
        <v>31546</v>
      </c>
      <c r="H3133" t="s">
        <v>223</v>
      </c>
      <c r="I3133" t="s">
        <v>78</v>
      </c>
      <c r="J3133" t="s">
        <v>135</v>
      </c>
      <c r="K3133" t="s">
        <v>22</v>
      </c>
      <c r="L3133" t="s">
        <v>136</v>
      </c>
      <c r="M3133" t="s">
        <v>11598</v>
      </c>
      <c r="N3133" t="s">
        <v>11599</v>
      </c>
      <c r="O3133">
        <v>0.46888888888888891</v>
      </c>
      <c r="P3133">
        <v>0</v>
      </c>
      <c r="Q3133">
        <v>28</v>
      </c>
      <c r="R3133">
        <v>0</v>
      </c>
      <c r="S3133">
        <v>1</v>
      </c>
      <c r="T3133">
        <v>0</v>
      </c>
      <c r="U3133">
        <v>4</v>
      </c>
      <c r="V3133">
        <v>0</v>
      </c>
      <c r="W3133">
        <v>0</v>
      </c>
      <c r="X3133">
        <v>0</v>
      </c>
      <c r="Y3133">
        <v>1.0068014000000001</v>
      </c>
      <c r="Z3133">
        <v>0</v>
      </c>
      <c r="AA3133">
        <v>0.68972160000000005</v>
      </c>
      <c r="AB3133">
        <v>0</v>
      </c>
      <c r="AC3133">
        <v>3.4882102000000001</v>
      </c>
      <c r="AD3133">
        <v>0</v>
      </c>
      <c r="AE3133">
        <v>0</v>
      </c>
      <c r="AF3133">
        <v>5.1847333999999998</v>
      </c>
    </row>
    <row r="3134" spans="1:32" x14ac:dyDescent="0.3">
      <c r="A3134">
        <v>2799812</v>
      </c>
      <c r="B3134">
        <v>1</v>
      </c>
      <c r="C3134" t="s">
        <v>82</v>
      </c>
      <c r="D3134" t="s">
        <v>92</v>
      </c>
      <c r="E3134" t="s">
        <v>11600</v>
      </c>
      <c r="F3134" t="s">
        <v>11601</v>
      </c>
      <c r="G3134" t="s">
        <v>31546</v>
      </c>
      <c r="H3134" t="s">
        <v>2625</v>
      </c>
      <c r="I3134" t="s">
        <v>78</v>
      </c>
      <c r="J3134" t="s">
        <v>135</v>
      </c>
      <c r="K3134" t="s">
        <v>22</v>
      </c>
      <c r="L3134" t="s">
        <v>136</v>
      </c>
      <c r="M3134" t="s">
        <v>11602</v>
      </c>
      <c r="N3134" t="s">
        <v>11603</v>
      </c>
      <c r="O3134">
        <v>0.46194444444444444</v>
      </c>
      <c r="P3134">
        <v>0</v>
      </c>
      <c r="Q3134">
        <v>86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11.457166000000001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11.457166000000001</v>
      </c>
    </row>
    <row r="3135" spans="1:32" x14ac:dyDescent="0.3">
      <c r="A3135">
        <v>2799766</v>
      </c>
      <c r="B3135">
        <v>1</v>
      </c>
      <c r="C3135" t="s">
        <v>82</v>
      </c>
      <c r="D3135" t="s">
        <v>91</v>
      </c>
      <c r="E3135" t="s">
        <v>5711</v>
      </c>
      <c r="F3135" t="s">
        <v>5712</v>
      </c>
      <c r="G3135" t="s">
        <v>31548</v>
      </c>
      <c r="H3135" t="s">
        <v>893</v>
      </c>
      <c r="I3135" t="s">
        <v>78</v>
      </c>
      <c r="J3135" t="s">
        <v>135</v>
      </c>
      <c r="K3135" t="s">
        <v>22</v>
      </c>
      <c r="L3135" t="s">
        <v>136</v>
      </c>
      <c r="M3135" t="s">
        <v>11604</v>
      </c>
      <c r="N3135" t="s">
        <v>11605</v>
      </c>
      <c r="O3135">
        <v>2.0952777777777776</v>
      </c>
      <c r="P3135">
        <v>0</v>
      </c>
      <c r="Q3135">
        <v>2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1.1702763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1.1702763</v>
      </c>
    </row>
    <row r="3136" spans="1:32" x14ac:dyDescent="0.3">
      <c r="A3136">
        <v>2799786</v>
      </c>
      <c r="B3136">
        <v>1</v>
      </c>
      <c r="C3136" t="s">
        <v>83</v>
      </c>
      <c r="D3136" t="s">
        <v>114</v>
      </c>
      <c r="E3136" t="s">
        <v>11606</v>
      </c>
      <c r="F3136" t="s">
        <v>11607</v>
      </c>
      <c r="G3136" t="s">
        <v>31545</v>
      </c>
      <c r="H3136" t="s">
        <v>134</v>
      </c>
      <c r="I3136" t="s">
        <v>79</v>
      </c>
      <c r="J3136" t="s">
        <v>135</v>
      </c>
      <c r="K3136" t="s">
        <v>22</v>
      </c>
      <c r="L3136" t="s">
        <v>136</v>
      </c>
      <c r="M3136" t="s">
        <v>11608</v>
      </c>
      <c r="N3136" t="s">
        <v>11609</v>
      </c>
      <c r="O3136">
        <v>0.22305555555555556</v>
      </c>
      <c r="P3136">
        <v>2</v>
      </c>
      <c r="Q3136">
        <v>184</v>
      </c>
      <c r="R3136">
        <v>38</v>
      </c>
      <c r="S3136">
        <v>131</v>
      </c>
      <c r="T3136">
        <v>14</v>
      </c>
      <c r="U3136">
        <v>21</v>
      </c>
      <c r="V3136">
        <v>1</v>
      </c>
      <c r="W3136">
        <v>0</v>
      </c>
      <c r="X3136">
        <v>9.2957579999999998E-2</v>
      </c>
      <c r="Y3136">
        <v>6.4187292999999999</v>
      </c>
      <c r="Z3136">
        <v>2.4380115999999998</v>
      </c>
      <c r="AA3136">
        <v>14.295817</v>
      </c>
      <c r="AB3136">
        <v>8.1205844999999997</v>
      </c>
      <c r="AC3136">
        <v>0.77376089999999997</v>
      </c>
      <c r="AD3136">
        <v>1.0026740000000001</v>
      </c>
      <c r="AE3136">
        <v>0</v>
      </c>
      <c r="AF3136">
        <v>33.142536</v>
      </c>
    </row>
    <row r="3137" spans="1:32" x14ac:dyDescent="0.3">
      <c r="A3137">
        <v>2799775</v>
      </c>
      <c r="B3137">
        <v>1</v>
      </c>
      <c r="C3137" t="s">
        <v>82</v>
      </c>
      <c r="D3137" t="s">
        <v>88</v>
      </c>
      <c r="E3137" t="s">
        <v>11610</v>
      </c>
      <c r="F3137" t="s">
        <v>11611</v>
      </c>
      <c r="G3137" t="s">
        <v>31545</v>
      </c>
      <c r="H3137" t="s">
        <v>134</v>
      </c>
      <c r="I3137" t="s">
        <v>79</v>
      </c>
      <c r="J3137" t="s">
        <v>135</v>
      </c>
      <c r="K3137" t="s">
        <v>22</v>
      </c>
      <c r="L3137" t="s">
        <v>136</v>
      </c>
      <c r="M3137" t="s">
        <v>11612</v>
      </c>
      <c r="N3137" t="s">
        <v>11613</v>
      </c>
      <c r="O3137">
        <v>0.12138888888888889</v>
      </c>
      <c r="P3137">
        <v>4</v>
      </c>
      <c r="Q3137">
        <v>2165</v>
      </c>
      <c r="R3137">
        <v>25</v>
      </c>
      <c r="S3137">
        <v>21</v>
      </c>
      <c r="T3137">
        <v>17</v>
      </c>
      <c r="U3137">
        <v>191</v>
      </c>
      <c r="V3137">
        <v>0</v>
      </c>
      <c r="W3137">
        <v>0</v>
      </c>
      <c r="X3137">
        <v>0.116155244</v>
      </c>
      <c r="Y3137">
        <v>22.750364000000001</v>
      </c>
      <c r="Z3137">
        <v>1.1327916</v>
      </c>
      <c r="AA3137">
        <v>0.57866249999999997</v>
      </c>
      <c r="AB3137">
        <v>2.9243370999999998</v>
      </c>
      <c r="AC3137">
        <v>6.0777945999999998</v>
      </c>
      <c r="AD3137">
        <v>0</v>
      </c>
      <c r="AE3137">
        <v>0</v>
      </c>
      <c r="AF3137">
        <v>33.580105000000003</v>
      </c>
    </row>
    <row r="3138" spans="1:32" x14ac:dyDescent="0.3">
      <c r="A3138">
        <v>2799644</v>
      </c>
      <c r="B3138">
        <v>1</v>
      </c>
      <c r="C3138" t="s">
        <v>82</v>
      </c>
      <c r="D3138" t="s">
        <v>112</v>
      </c>
      <c r="E3138" t="s">
        <v>11614</v>
      </c>
      <c r="F3138" t="s">
        <v>11615</v>
      </c>
      <c r="G3138" t="s">
        <v>31548</v>
      </c>
      <c r="H3138" t="s">
        <v>333</v>
      </c>
      <c r="I3138" t="s">
        <v>78</v>
      </c>
      <c r="J3138" t="s">
        <v>135</v>
      </c>
      <c r="K3138" t="s">
        <v>22</v>
      </c>
      <c r="L3138" t="s">
        <v>136</v>
      </c>
      <c r="M3138" t="s">
        <v>11616</v>
      </c>
      <c r="N3138" t="s">
        <v>11617</v>
      </c>
      <c r="O3138">
        <v>2.0872222222222221</v>
      </c>
      <c r="P3138">
        <v>0</v>
      </c>
      <c r="Q3138">
        <v>1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1.6300062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1.6300062</v>
      </c>
    </row>
    <row r="3139" spans="1:32" x14ac:dyDescent="0.3">
      <c r="A3139">
        <v>2799484</v>
      </c>
      <c r="B3139">
        <v>1</v>
      </c>
      <c r="C3139" t="s">
        <v>82</v>
      </c>
      <c r="D3139" t="s">
        <v>104</v>
      </c>
      <c r="E3139" t="s">
        <v>11618</v>
      </c>
      <c r="F3139" t="s">
        <v>11619</v>
      </c>
      <c r="G3139" t="s">
        <v>31548</v>
      </c>
      <c r="H3139" t="s">
        <v>311</v>
      </c>
      <c r="I3139" t="s">
        <v>78</v>
      </c>
      <c r="J3139" t="s">
        <v>135</v>
      </c>
      <c r="K3139" t="s">
        <v>22</v>
      </c>
      <c r="L3139" t="s">
        <v>136</v>
      </c>
      <c r="M3139" t="s">
        <v>11620</v>
      </c>
      <c r="N3139" t="s">
        <v>11621</v>
      </c>
      <c r="O3139">
        <v>1.8605555555555555</v>
      </c>
      <c r="P3139">
        <v>0</v>
      </c>
      <c r="Q3139">
        <v>2</v>
      </c>
      <c r="R3139">
        <v>0</v>
      </c>
      <c r="S3139">
        <v>0</v>
      </c>
      <c r="T3139">
        <v>0</v>
      </c>
      <c r="U3139">
        <v>3</v>
      </c>
      <c r="V3139">
        <v>0</v>
      </c>
      <c r="W3139">
        <v>0</v>
      </c>
      <c r="X3139">
        <v>0</v>
      </c>
      <c r="Y3139">
        <v>0.59278876000000003</v>
      </c>
      <c r="Z3139">
        <v>0</v>
      </c>
      <c r="AA3139">
        <v>0</v>
      </c>
      <c r="AB3139">
        <v>0</v>
      </c>
      <c r="AC3139">
        <v>2.3284151999999998</v>
      </c>
      <c r="AD3139">
        <v>0</v>
      </c>
      <c r="AE3139">
        <v>0</v>
      </c>
      <c r="AF3139">
        <v>2.9212039999999999</v>
      </c>
    </row>
    <row r="3140" spans="1:32" x14ac:dyDescent="0.3">
      <c r="A3140">
        <v>2799522</v>
      </c>
      <c r="B3140">
        <v>1</v>
      </c>
      <c r="C3140" t="s">
        <v>82</v>
      </c>
      <c r="D3140" t="s">
        <v>104</v>
      </c>
      <c r="E3140" t="s">
        <v>11622</v>
      </c>
      <c r="F3140" t="s">
        <v>11623</v>
      </c>
      <c r="G3140" t="s">
        <v>31548</v>
      </c>
      <c r="H3140" t="s">
        <v>333</v>
      </c>
      <c r="I3140" t="s">
        <v>78</v>
      </c>
      <c r="J3140" t="s">
        <v>135</v>
      </c>
      <c r="K3140" t="s">
        <v>22</v>
      </c>
      <c r="L3140" t="s">
        <v>136</v>
      </c>
      <c r="M3140" t="s">
        <v>11624</v>
      </c>
      <c r="N3140" t="s">
        <v>11625</v>
      </c>
      <c r="O3140">
        <v>6.1436111111111114</v>
      </c>
      <c r="P3140">
        <v>0</v>
      </c>
      <c r="Q3140">
        <v>1</v>
      </c>
      <c r="R3140">
        <v>0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0</v>
      </c>
      <c r="Y3140">
        <v>2.2132567999999999</v>
      </c>
      <c r="Z3140">
        <v>0</v>
      </c>
      <c r="AA3140">
        <v>0</v>
      </c>
      <c r="AB3140">
        <v>0</v>
      </c>
      <c r="AC3140">
        <v>6.0015693000000002E-2</v>
      </c>
      <c r="AD3140">
        <v>0</v>
      </c>
      <c r="AE3140">
        <v>0</v>
      </c>
      <c r="AF3140">
        <v>2.2732725</v>
      </c>
    </row>
    <row r="3141" spans="1:32" x14ac:dyDescent="0.3">
      <c r="A3141">
        <v>2799498</v>
      </c>
      <c r="B3141">
        <v>1</v>
      </c>
      <c r="C3141" t="s">
        <v>82</v>
      </c>
      <c r="D3141" t="s">
        <v>94</v>
      </c>
      <c r="E3141" t="s">
        <v>11626</v>
      </c>
      <c r="F3141" t="s">
        <v>11627</v>
      </c>
      <c r="G3141" t="s">
        <v>31546</v>
      </c>
      <c r="H3141" t="s">
        <v>145</v>
      </c>
      <c r="I3141" t="s">
        <v>78</v>
      </c>
      <c r="J3141" t="s">
        <v>135</v>
      </c>
      <c r="K3141" t="s">
        <v>22</v>
      </c>
      <c r="L3141" t="s">
        <v>136</v>
      </c>
      <c r="M3141" t="s">
        <v>11628</v>
      </c>
      <c r="N3141" t="s">
        <v>11629</v>
      </c>
      <c r="O3141">
        <v>1.1691666666666667</v>
      </c>
      <c r="P3141">
        <v>0</v>
      </c>
      <c r="Q3141">
        <v>114</v>
      </c>
      <c r="R3141">
        <v>0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0</v>
      </c>
      <c r="Y3141">
        <v>9.7694690000000008</v>
      </c>
      <c r="Z3141">
        <v>0</v>
      </c>
      <c r="AA3141">
        <v>0</v>
      </c>
      <c r="AB3141">
        <v>0</v>
      </c>
      <c r="AC3141">
        <v>4.5888744000000002E-2</v>
      </c>
      <c r="AD3141">
        <v>0</v>
      </c>
      <c r="AE3141">
        <v>0</v>
      </c>
      <c r="AF3141">
        <v>9.8153579999999998</v>
      </c>
    </row>
    <row r="3142" spans="1:32" x14ac:dyDescent="0.3">
      <c r="A3142">
        <v>2799404</v>
      </c>
      <c r="B3142">
        <v>1</v>
      </c>
      <c r="C3142" t="s">
        <v>82</v>
      </c>
      <c r="D3142" t="s">
        <v>90</v>
      </c>
      <c r="E3142" t="s">
        <v>10311</v>
      </c>
      <c r="F3142" t="s">
        <v>10312</v>
      </c>
      <c r="G3142" t="s">
        <v>31548</v>
      </c>
      <c r="H3142" t="s">
        <v>893</v>
      </c>
      <c r="I3142" t="s">
        <v>78</v>
      </c>
      <c r="J3142" t="s">
        <v>135</v>
      </c>
      <c r="K3142" t="s">
        <v>22</v>
      </c>
      <c r="L3142" t="s">
        <v>136</v>
      </c>
      <c r="M3142" t="s">
        <v>11630</v>
      </c>
      <c r="N3142" t="s">
        <v>11631</v>
      </c>
      <c r="O3142">
        <v>1.7727777777777778</v>
      </c>
      <c r="P3142">
        <v>0</v>
      </c>
      <c r="Q3142">
        <v>7</v>
      </c>
      <c r="R3142">
        <v>0</v>
      </c>
      <c r="S3142">
        <v>0</v>
      </c>
      <c r="T3142">
        <v>0</v>
      </c>
      <c r="U3142">
        <v>2</v>
      </c>
      <c r="V3142">
        <v>0</v>
      </c>
      <c r="W3142">
        <v>0</v>
      </c>
      <c r="X3142">
        <v>0</v>
      </c>
      <c r="Y3142">
        <v>3.5606333999999999</v>
      </c>
      <c r="Z3142">
        <v>0</v>
      </c>
      <c r="AA3142">
        <v>0</v>
      </c>
      <c r="AB3142">
        <v>0</v>
      </c>
      <c r="AC3142">
        <v>0.22286687999999999</v>
      </c>
      <c r="AD3142">
        <v>0</v>
      </c>
      <c r="AE3142">
        <v>0</v>
      </c>
      <c r="AF3142">
        <v>3.7835003999999999</v>
      </c>
    </row>
    <row r="3143" spans="1:32" x14ac:dyDescent="0.3">
      <c r="A3143">
        <v>2799046</v>
      </c>
      <c r="B3143">
        <v>1</v>
      </c>
      <c r="C3143" t="s">
        <v>82</v>
      </c>
      <c r="D3143" t="s">
        <v>84</v>
      </c>
      <c r="E3143" t="s">
        <v>11632</v>
      </c>
      <c r="F3143" t="s">
        <v>11633</v>
      </c>
      <c r="G3143" t="s">
        <v>31545</v>
      </c>
      <c r="H3143" t="s">
        <v>134</v>
      </c>
      <c r="I3143" t="s">
        <v>79</v>
      </c>
      <c r="J3143" t="s">
        <v>135</v>
      </c>
      <c r="K3143" t="s">
        <v>22</v>
      </c>
      <c r="L3143" t="s">
        <v>136</v>
      </c>
      <c r="M3143" t="s">
        <v>11634</v>
      </c>
      <c r="N3143" t="s">
        <v>11635</v>
      </c>
      <c r="O3143">
        <v>1.1652777777777779</v>
      </c>
      <c r="P3143">
        <v>0</v>
      </c>
      <c r="Q3143">
        <v>0</v>
      </c>
      <c r="R3143">
        <v>0</v>
      </c>
      <c r="S3143">
        <v>0</v>
      </c>
      <c r="T3143">
        <v>2</v>
      </c>
      <c r="U3143">
        <v>0</v>
      </c>
      <c r="V3143">
        <v>1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57.141086999999999</v>
      </c>
      <c r="AC3143">
        <v>0</v>
      </c>
      <c r="AD3143">
        <v>1014.8938000000001</v>
      </c>
      <c r="AE3143">
        <v>0</v>
      </c>
      <c r="AF3143">
        <v>1072.0349000000001</v>
      </c>
    </row>
    <row r="3144" spans="1:32" x14ac:dyDescent="0.3">
      <c r="A3144">
        <v>2798888</v>
      </c>
      <c r="B3144">
        <v>1</v>
      </c>
      <c r="C3144" t="s">
        <v>82</v>
      </c>
      <c r="D3144" t="s">
        <v>104</v>
      </c>
      <c r="E3144" t="s">
        <v>11636</v>
      </c>
      <c r="F3144" t="s">
        <v>11637</v>
      </c>
      <c r="G3144" t="s">
        <v>31548</v>
      </c>
      <c r="H3144" t="s">
        <v>311</v>
      </c>
      <c r="I3144" t="s">
        <v>78</v>
      </c>
      <c r="J3144" t="s">
        <v>135</v>
      </c>
      <c r="K3144" t="s">
        <v>22</v>
      </c>
      <c r="L3144" t="s">
        <v>136</v>
      </c>
      <c r="M3144" t="s">
        <v>11638</v>
      </c>
      <c r="N3144" t="s">
        <v>11639</v>
      </c>
      <c r="O3144">
        <v>1.8294444444444444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2.6201110000000001</v>
      </c>
      <c r="AD3144">
        <v>0</v>
      </c>
      <c r="AE3144">
        <v>0</v>
      </c>
      <c r="AF3144">
        <v>2.6201110000000001</v>
      </c>
    </row>
    <row r="3145" spans="1:32" x14ac:dyDescent="0.3">
      <c r="A3145">
        <v>2798790</v>
      </c>
      <c r="B3145">
        <v>1</v>
      </c>
      <c r="C3145" t="s">
        <v>82</v>
      </c>
      <c r="D3145" t="s">
        <v>91</v>
      </c>
      <c r="E3145" t="s">
        <v>11640</v>
      </c>
      <c r="F3145" t="s">
        <v>11641</v>
      </c>
      <c r="G3145" t="s">
        <v>31546</v>
      </c>
      <c r="H3145" t="s">
        <v>1297</v>
      </c>
      <c r="I3145" t="s">
        <v>78</v>
      </c>
      <c r="J3145" t="s">
        <v>135</v>
      </c>
      <c r="K3145" t="s">
        <v>22</v>
      </c>
      <c r="L3145" t="s">
        <v>136</v>
      </c>
      <c r="M3145" t="s">
        <v>11642</v>
      </c>
      <c r="N3145" t="s">
        <v>11643</v>
      </c>
      <c r="O3145">
        <v>2.2730555555555556</v>
      </c>
      <c r="P3145">
        <v>0</v>
      </c>
      <c r="Q3145">
        <v>43</v>
      </c>
      <c r="R3145">
        <v>0</v>
      </c>
      <c r="S3145">
        <v>0</v>
      </c>
      <c r="T3145">
        <v>0</v>
      </c>
      <c r="U3145">
        <v>5</v>
      </c>
      <c r="V3145">
        <v>0</v>
      </c>
      <c r="W3145">
        <v>0</v>
      </c>
      <c r="X3145">
        <v>0</v>
      </c>
      <c r="Y3145">
        <v>23.500788</v>
      </c>
      <c r="Z3145">
        <v>0</v>
      </c>
      <c r="AA3145">
        <v>0</v>
      </c>
      <c r="AB3145">
        <v>0</v>
      </c>
      <c r="AC3145">
        <v>4.9065849999999998</v>
      </c>
      <c r="AD3145">
        <v>0</v>
      </c>
      <c r="AE3145">
        <v>0</v>
      </c>
      <c r="AF3145">
        <v>28.407373</v>
      </c>
    </row>
    <row r="3146" spans="1:32" x14ac:dyDescent="0.3">
      <c r="A3146">
        <v>2798678</v>
      </c>
      <c r="B3146">
        <v>1</v>
      </c>
      <c r="C3146" t="s">
        <v>82</v>
      </c>
      <c r="D3146" t="s">
        <v>105</v>
      </c>
      <c r="E3146" t="s">
        <v>11644</v>
      </c>
      <c r="F3146" t="s">
        <v>11645</v>
      </c>
      <c r="G3146" t="s">
        <v>31548</v>
      </c>
      <c r="H3146" t="s">
        <v>311</v>
      </c>
      <c r="I3146" t="s">
        <v>78</v>
      </c>
      <c r="J3146" t="s">
        <v>135</v>
      </c>
      <c r="K3146" t="s">
        <v>22</v>
      </c>
      <c r="L3146" t="s">
        <v>136</v>
      </c>
      <c r="M3146" t="s">
        <v>11646</v>
      </c>
      <c r="N3146" t="s">
        <v>11647</v>
      </c>
      <c r="O3146">
        <v>1.8936111111111111</v>
      </c>
      <c r="P3146">
        <v>0</v>
      </c>
      <c r="Q3146">
        <v>2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1.4477070000000001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1.4477070000000001</v>
      </c>
    </row>
    <row r="3147" spans="1:32" x14ac:dyDescent="0.3">
      <c r="A3147">
        <v>2798677</v>
      </c>
      <c r="B3147">
        <v>1</v>
      </c>
      <c r="C3147" t="s">
        <v>83</v>
      </c>
      <c r="D3147" t="s">
        <v>128</v>
      </c>
      <c r="E3147" t="s">
        <v>11648</v>
      </c>
      <c r="F3147" t="s">
        <v>11649</v>
      </c>
      <c r="G3147" t="s">
        <v>31551</v>
      </c>
      <c r="H3147" t="s">
        <v>672</v>
      </c>
      <c r="I3147" t="s">
        <v>79</v>
      </c>
      <c r="J3147" t="s">
        <v>135</v>
      </c>
      <c r="K3147" t="s">
        <v>22</v>
      </c>
      <c r="L3147" t="s">
        <v>136</v>
      </c>
      <c r="M3147" t="s">
        <v>11650</v>
      </c>
      <c r="N3147" t="s">
        <v>11651</v>
      </c>
      <c r="O3147">
        <v>3.589722222222222</v>
      </c>
      <c r="P3147">
        <v>0</v>
      </c>
      <c r="Q3147">
        <v>2</v>
      </c>
      <c r="R3147">
        <v>3</v>
      </c>
      <c r="S3147">
        <v>53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25.265345</v>
      </c>
      <c r="Z3147">
        <v>2.3458711999999999</v>
      </c>
      <c r="AA3147">
        <v>110.89888000000001</v>
      </c>
      <c r="AB3147">
        <v>0</v>
      </c>
      <c r="AC3147">
        <v>0</v>
      </c>
      <c r="AD3147">
        <v>0</v>
      </c>
      <c r="AE3147">
        <v>0</v>
      </c>
      <c r="AF3147">
        <v>138.51009999999999</v>
      </c>
    </row>
    <row r="3148" spans="1:32" x14ac:dyDescent="0.3">
      <c r="A3148">
        <v>2798507</v>
      </c>
      <c r="B3148">
        <v>1</v>
      </c>
      <c r="C3148" t="s">
        <v>82</v>
      </c>
      <c r="D3148" t="s">
        <v>88</v>
      </c>
      <c r="E3148" t="s">
        <v>11652</v>
      </c>
      <c r="F3148" t="s">
        <v>11653</v>
      </c>
      <c r="G3148" t="s">
        <v>31546</v>
      </c>
      <c r="H3148" t="s">
        <v>2229</v>
      </c>
      <c r="I3148" t="s">
        <v>78</v>
      </c>
      <c r="J3148" t="s">
        <v>135</v>
      </c>
      <c r="K3148" t="s">
        <v>22</v>
      </c>
      <c r="L3148" t="s">
        <v>136</v>
      </c>
      <c r="M3148" t="s">
        <v>11654</v>
      </c>
      <c r="N3148" t="s">
        <v>11655</v>
      </c>
      <c r="O3148">
        <v>2.2013888888888888</v>
      </c>
      <c r="P3148">
        <v>0</v>
      </c>
      <c r="Q3148">
        <v>47</v>
      </c>
      <c r="R3148">
        <v>0</v>
      </c>
      <c r="S3148">
        <v>0</v>
      </c>
      <c r="T3148">
        <v>0</v>
      </c>
      <c r="U3148">
        <v>2</v>
      </c>
      <c r="V3148">
        <v>0</v>
      </c>
      <c r="W3148">
        <v>0</v>
      </c>
      <c r="X3148">
        <v>0</v>
      </c>
      <c r="Y3148">
        <v>5.7387766999999998</v>
      </c>
      <c r="Z3148">
        <v>0</v>
      </c>
      <c r="AA3148">
        <v>0</v>
      </c>
      <c r="AB3148">
        <v>0</v>
      </c>
      <c r="AC3148">
        <v>3.1188983E-2</v>
      </c>
      <c r="AD3148">
        <v>0</v>
      </c>
      <c r="AE3148">
        <v>0</v>
      </c>
      <c r="AF3148">
        <v>5.7699655999999999</v>
      </c>
    </row>
    <row r="3149" spans="1:32" x14ac:dyDescent="0.3">
      <c r="A3149">
        <v>2798440</v>
      </c>
      <c r="B3149">
        <v>1</v>
      </c>
      <c r="C3149" t="s">
        <v>82</v>
      </c>
      <c r="D3149" t="s">
        <v>98</v>
      </c>
      <c r="E3149" t="s">
        <v>11656</v>
      </c>
      <c r="F3149" t="s">
        <v>11657</v>
      </c>
      <c r="G3149" t="s">
        <v>31548</v>
      </c>
      <c r="H3149" t="s">
        <v>893</v>
      </c>
      <c r="I3149" t="s">
        <v>78</v>
      </c>
      <c r="J3149" t="s">
        <v>135</v>
      </c>
      <c r="K3149" t="s">
        <v>22</v>
      </c>
      <c r="L3149" t="s">
        <v>136</v>
      </c>
      <c r="M3149" t="s">
        <v>11658</v>
      </c>
      <c r="N3149" t="s">
        <v>11659</v>
      </c>
      <c r="O3149">
        <v>4.2794444444444446</v>
      </c>
      <c r="P3149">
        <v>0</v>
      </c>
      <c r="Q3149">
        <v>13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11.3307085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11.3307085</v>
      </c>
    </row>
    <row r="3150" spans="1:32" x14ac:dyDescent="0.3">
      <c r="A3150">
        <v>2798461</v>
      </c>
      <c r="B3150">
        <v>1</v>
      </c>
      <c r="C3150" t="s">
        <v>83</v>
      </c>
      <c r="D3150" t="s">
        <v>129</v>
      </c>
      <c r="E3150" t="s">
        <v>11660</v>
      </c>
      <c r="F3150" t="s">
        <v>11661</v>
      </c>
      <c r="G3150" t="s">
        <v>31549</v>
      </c>
      <c r="H3150" t="s">
        <v>134</v>
      </c>
      <c r="I3150" t="s">
        <v>79</v>
      </c>
      <c r="J3150" t="s">
        <v>135</v>
      </c>
      <c r="K3150" t="s">
        <v>22</v>
      </c>
      <c r="L3150" t="s">
        <v>136</v>
      </c>
      <c r="M3150" t="s">
        <v>11662</v>
      </c>
      <c r="N3150" t="s">
        <v>11663</v>
      </c>
      <c r="O3150">
        <v>1.6005555555555555</v>
      </c>
      <c r="P3150">
        <v>0</v>
      </c>
      <c r="Q3150">
        <v>9</v>
      </c>
      <c r="R3150">
        <v>0</v>
      </c>
      <c r="S3150">
        <v>105</v>
      </c>
      <c r="T3150">
        <v>0</v>
      </c>
      <c r="U3150">
        <v>10</v>
      </c>
      <c r="V3150">
        <v>0</v>
      </c>
      <c r="W3150">
        <v>0</v>
      </c>
      <c r="X3150">
        <v>0</v>
      </c>
      <c r="Y3150">
        <v>2.0944126000000001</v>
      </c>
      <c r="Z3150">
        <v>0</v>
      </c>
      <c r="AA3150">
        <v>38.911304000000001</v>
      </c>
      <c r="AB3150">
        <v>0</v>
      </c>
      <c r="AC3150">
        <v>6.7082360000000003</v>
      </c>
      <c r="AD3150">
        <v>0</v>
      </c>
      <c r="AE3150">
        <v>0</v>
      </c>
      <c r="AF3150">
        <v>47.713954999999999</v>
      </c>
    </row>
    <row r="3151" spans="1:32" x14ac:dyDescent="0.3">
      <c r="A3151">
        <v>2798448</v>
      </c>
      <c r="B3151">
        <v>1</v>
      </c>
      <c r="C3151" t="s">
        <v>83</v>
      </c>
      <c r="D3151" t="s">
        <v>128</v>
      </c>
      <c r="E3151" t="s">
        <v>11664</v>
      </c>
      <c r="F3151" t="s">
        <v>11665</v>
      </c>
      <c r="G3151" t="s">
        <v>31546</v>
      </c>
      <c r="H3151" t="s">
        <v>223</v>
      </c>
      <c r="I3151" t="s">
        <v>78</v>
      </c>
      <c r="J3151" t="s">
        <v>135</v>
      </c>
      <c r="K3151" t="s">
        <v>22</v>
      </c>
      <c r="L3151" t="s">
        <v>136</v>
      </c>
      <c r="M3151" t="s">
        <v>11666</v>
      </c>
      <c r="N3151" t="s">
        <v>11667</v>
      </c>
      <c r="O3151">
        <v>5.6488888888888891</v>
      </c>
      <c r="P3151">
        <v>0</v>
      </c>
      <c r="Q3151">
        <v>10</v>
      </c>
      <c r="R3151">
        <v>0</v>
      </c>
      <c r="S3151">
        <v>4</v>
      </c>
      <c r="T3151">
        <v>0</v>
      </c>
      <c r="U3151">
        <v>2</v>
      </c>
      <c r="V3151">
        <v>0</v>
      </c>
      <c r="W3151">
        <v>0</v>
      </c>
      <c r="X3151">
        <v>0</v>
      </c>
      <c r="Y3151">
        <v>12.815877</v>
      </c>
      <c r="Z3151">
        <v>0</v>
      </c>
      <c r="AA3151">
        <v>35.303466999999998</v>
      </c>
      <c r="AB3151">
        <v>0</v>
      </c>
      <c r="AC3151">
        <v>0.32518828</v>
      </c>
      <c r="AD3151">
        <v>0</v>
      </c>
      <c r="AE3151">
        <v>0</v>
      </c>
      <c r="AF3151">
        <v>48.44453</v>
      </c>
    </row>
    <row r="3152" spans="1:32" x14ac:dyDescent="0.3">
      <c r="A3152">
        <v>2798198</v>
      </c>
      <c r="B3152">
        <v>1</v>
      </c>
      <c r="C3152" t="s">
        <v>83</v>
      </c>
      <c r="D3152" t="s">
        <v>123</v>
      </c>
      <c r="E3152" t="s">
        <v>11668</v>
      </c>
      <c r="F3152" t="s">
        <v>11669</v>
      </c>
      <c r="G3152" t="s">
        <v>31548</v>
      </c>
      <c r="H3152" t="s">
        <v>893</v>
      </c>
      <c r="I3152" t="s">
        <v>78</v>
      </c>
      <c r="J3152" t="s">
        <v>135</v>
      </c>
      <c r="K3152" t="s">
        <v>22</v>
      </c>
      <c r="L3152" t="s">
        <v>136</v>
      </c>
      <c r="M3152" t="s">
        <v>11670</v>
      </c>
      <c r="N3152" t="s">
        <v>11671</v>
      </c>
      <c r="O3152">
        <v>0.84722222222222221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1.6262179999999999</v>
      </c>
      <c r="AD3152">
        <v>0</v>
      </c>
      <c r="AE3152">
        <v>0</v>
      </c>
      <c r="AF3152">
        <v>1.6262179999999999</v>
      </c>
    </row>
    <row r="3153" spans="1:32" x14ac:dyDescent="0.3">
      <c r="A3153">
        <v>2798206</v>
      </c>
      <c r="B3153">
        <v>1</v>
      </c>
      <c r="C3153" t="s">
        <v>82</v>
      </c>
      <c r="D3153" t="s">
        <v>106</v>
      </c>
      <c r="E3153" t="s">
        <v>11672</v>
      </c>
      <c r="F3153" t="s">
        <v>11673</v>
      </c>
      <c r="G3153" t="s">
        <v>31546</v>
      </c>
      <c r="H3153" t="s">
        <v>223</v>
      </c>
      <c r="I3153" t="s">
        <v>78</v>
      </c>
      <c r="J3153" t="s">
        <v>135</v>
      </c>
      <c r="K3153" t="s">
        <v>22</v>
      </c>
      <c r="L3153" t="s">
        <v>136</v>
      </c>
      <c r="M3153" t="s">
        <v>11674</v>
      </c>
      <c r="N3153" t="s">
        <v>11675</v>
      </c>
      <c r="O3153">
        <v>3.9105555555555553</v>
      </c>
      <c r="P3153">
        <v>0</v>
      </c>
      <c r="Q3153">
        <v>150</v>
      </c>
      <c r="R3153">
        <v>0</v>
      </c>
      <c r="S3153">
        <v>0</v>
      </c>
      <c r="T3153">
        <v>0</v>
      </c>
      <c r="U3153">
        <v>12</v>
      </c>
      <c r="V3153">
        <v>0</v>
      </c>
      <c r="W3153">
        <v>0</v>
      </c>
      <c r="X3153">
        <v>0</v>
      </c>
      <c r="Y3153">
        <v>146.44956999999999</v>
      </c>
      <c r="Z3153">
        <v>0</v>
      </c>
      <c r="AA3153">
        <v>0</v>
      </c>
      <c r="AB3153">
        <v>0</v>
      </c>
      <c r="AC3153">
        <v>37.788432999999998</v>
      </c>
      <c r="AD3153">
        <v>0</v>
      </c>
      <c r="AE3153">
        <v>0</v>
      </c>
      <c r="AF3153">
        <v>184.238</v>
      </c>
    </row>
    <row r="3154" spans="1:32" x14ac:dyDescent="0.3">
      <c r="A3154">
        <v>2797998</v>
      </c>
      <c r="B3154">
        <v>2</v>
      </c>
      <c r="C3154" t="s">
        <v>82</v>
      </c>
      <c r="D3154" t="s">
        <v>94</v>
      </c>
      <c r="E3154" t="s">
        <v>11676</v>
      </c>
      <c r="F3154" t="s">
        <v>11677</v>
      </c>
      <c r="G3154" t="s">
        <v>31552</v>
      </c>
      <c r="H3154" t="s">
        <v>333</v>
      </c>
      <c r="I3154" t="s">
        <v>78</v>
      </c>
      <c r="J3154" t="s">
        <v>135</v>
      </c>
      <c r="K3154" t="s">
        <v>22</v>
      </c>
      <c r="L3154" t="s">
        <v>136</v>
      </c>
      <c r="M3154" t="s">
        <v>11678</v>
      </c>
      <c r="N3154" t="s">
        <v>11679</v>
      </c>
      <c r="O3154">
        <v>0.35638888888888887</v>
      </c>
      <c r="P3154">
        <v>0</v>
      </c>
      <c r="Q3154">
        <v>148</v>
      </c>
      <c r="R3154">
        <v>0</v>
      </c>
      <c r="S3154">
        <v>0</v>
      </c>
      <c r="T3154">
        <v>0</v>
      </c>
      <c r="U3154">
        <v>6</v>
      </c>
      <c r="V3154">
        <v>0</v>
      </c>
      <c r="W3154">
        <v>0</v>
      </c>
      <c r="X3154">
        <v>0</v>
      </c>
      <c r="Y3154">
        <v>15.852626000000001</v>
      </c>
      <c r="Z3154">
        <v>0</v>
      </c>
      <c r="AA3154">
        <v>0</v>
      </c>
      <c r="AB3154">
        <v>0</v>
      </c>
      <c r="AC3154">
        <v>0.82155310000000004</v>
      </c>
      <c r="AD3154">
        <v>0</v>
      </c>
      <c r="AE3154">
        <v>0</v>
      </c>
      <c r="AF3154">
        <v>16.67418</v>
      </c>
    </row>
    <row r="3155" spans="1:32" x14ac:dyDescent="0.3">
      <c r="A3155">
        <v>2798200</v>
      </c>
      <c r="B3155">
        <v>1</v>
      </c>
      <c r="C3155" t="s">
        <v>82</v>
      </c>
      <c r="D3155" t="s">
        <v>91</v>
      </c>
      <c r="E3155" t="s">
        <v>11680</v>
      </c>
      <c r="F3155" t="s">
        <v>11681</v>
      </c>
      <c r="G3155" t="s">
        <v>31551</v>
      </c>
      <c r="H3155" t="s">
        <v>134</v>
      </c>
      <c r="I3155" t="s">
        <v>79</v>
      </c>
      <c r="J3155" t="s">
        <v>135</v>
      </c>
      <c r="K3155" t="s">
        <v>22</v>
      </c>
      <c r="L3155" t="s">
        <v>136</v>
      </c>
      <c r="M3155" t="s">
        <v>11682</v>
      </c>
      <c r="N3155" t="s">
        <v>11683</v>
      </c>
      <c r="O3155">
        <v>1.1355555555555557</v>
      </c>
      <c r="P3155">
        <v>0</v>
      </c>
      <c r="Q3155">
        <v>172</v>
      </c>
      <c r="R3155">
        <v>0</v>
      </c>
      <c r="S3155">
        <v>121</v>
      </c>
      <c r="T3155">
        <v>1</v>
      </c>
      <c r="U3155">
        <v>60</v>
      </c>
      <c r="V3155">
        <v>1</v>
      </c>
      <c r="W3155">
        <v>0</v>
      </c>
      <c r="X3155">
        <v>0</v>
      </c>
      <c r="Y3155">
        <v>73.928210000000007</v>
      </c>
      <c r="Z3155">
        <v>0</v>
      </c>
      <c r="AA3155">
        <v>63.666559999999997</v>
      </c>
      <c r="AB3155">
        <v>62.968429999999998</v>
      </c>
      <c r="AC3155">
        <v>116.23971</v>
      </c>
      <c r="AD3155">
        <v>36.547305999999999</v>
      </c>
      <c r="AE3155">
        <v>0</v>
      </c>
      <c r="AF3155">
        <v>353.35021999999998</v>
      </c>
    </row>
    <row r="3156" spans="1:32" x14ac:dyDescent="0.3">
      <c r="A3156">
        <v>2798194</v>
      </c>
      <c r="B3156">
        <v>1</v>
      </c>
      <c r="C3156" t="s">
        <v>82</v>
      </c>
      <c r="D3156" t="s">
        <v>97</v>
      </c>
      <c r="E3156" t="s">
        <v>11684</v>
      </c>
      <c r="F3156" t="s">
        <v>11685</v>
      </c>
      <c r="G3156" t="s">
        <v>31551</v>
      </c>
      <c r="H3156" t="s">
        <v>134</v>
      </c>
      <c r="I3156" t="s">
        <v>79</v>
      </c>
      <c r="J3156" t="s">
        <v>135</v>
      </c>
      <c r="K3156" t="s">
        <v>22</v>
      </c>
      <c r="L3156" t="s">
        <v>136</v>
      </c>
      <c r="M3156" t="s">
        <v>11686</v>
      </c>
      <c r="N3156" t="s">
        <v>11687</v>
      </c>
      <c r="O3156">
        <v>1.1530555555555555</v>
      </c>
      <c r="P3156">
        <v>3</v>
      </c>
      <c r="Q3156">
        <v>1067</v>
      </c>
      <c r="R3156">
        <v>2</v>
      </c>
      <c r="S3156">
        <v>16</v>
      </c>
      <c r="T3156">
        <v>12</v>
      </c>
      <c r="U3156">
        <v>93</v>
      </c>
      <c r="V3156">
        <v>4</v>
      </c>
      <c r="W3156">
        <v>1</v>
      </c>
      <c r="X3156">
        <v>49.210259999999998</v>
      </c>
      <c r="Y3156">
        <v>680.86584000000005</v>
      </c>
      <c r="Z3156">
        <v>12.164835999999999</v>
      </c>
      <c r="AA3156">
        <v>1.9454073999999999</v>
      </c>
      <c r="AB3156">
        <v>297.21294999999998</v>
      </c>
      <c r="AC3156">
        <v>296.93533000000002</v>
      </c>
      <c r="AD3156">
        <v>432.76080000000002</v>
      </c>
      <c r="AE3156">
        <v>6.8204180000000001</v>
      </c>
      <c r="AF3156">
        <v>1777.9159</v>
      </c>
    </row>
    <row r="3157" spans="1:32" x14ac:dyDescent="0.3">
      <c r="A3157">
        <v>2798195</v>
      </c>
      <c r="B3157">
        <v>1</v>
      </c>
      <c r="C3157" t="s">
        <v>83</v>
      </c>
      <c r="D3157" t="s">
        <v>128</v>
      </c>
      <c r="E3157" t="s">
        <v>11688</v>
      </c>
      <c r="F3157" t="s">
        <v>11689</v>
      </c>
      <c r="G3157" t="s">
        <v>31549</v>
      </c>
      <c r="H3157" t="s">
        <v>134</v>
      </c>
      <c r="I3157" t="s">
        <v>79</v>
      </c>
      <c r="J3157" t="s">
        <v>135</v>
      </c>
      <c r="K3157" t="s">
        <v>22</v>
      </c>
      <c r="L3157" t="s">
        <v>136</v>
      </c>
      <c r="M3157" t="s">
        <v>11690</v>
      </c>
      <c r="N3157" t="s">
        <v>11691</v>
      </c>
      <c r="O3157">
        <v>8.3055555555555549E-2</v>
      </c>
      <c r="P3157">
        <v>0</v>
      </c>
      <c r="Q3157">
        <v>1008</v>
      </c>
      <c r="R3157">
        <v>12</v>
      </c>
      <c r="S3157">
        <v>33</v>
      </c>
      <c r="T3157">
        <v>8</v>
      </c>
      <c r="U3157">
        <v>135</v>
      </c>
      <c r="V3157">
        <v>7</v>
      </c>
      <c r="W3157">
        <v>1</v>
      </c>
      <c r="X3157">
        <v>0</v>
      </c>
      <c r="Y3157">
        <v>27.633015</v>
      </c>
      <c r="Z3157">
        <v>0.32945990000000003</v>
      </c>
      <c r="AA3157">
        <v>0.43633305999999999</v>
      </c>
      <c r="AB3157">
        <v>14.258907000000001</v>
      </c>
      <c r="AC3157">
        <v>7.5663130000000001</v>
      </c>
      <c r="AD3157">
        <v>97.22936</v>
      </c>
      <c r="AE3157">
        <v>0.21471794</v>
      </c>
      <c r="AF3157">
        <v>147.66810000000001</v>
      </c>
    </row>
    <row r="3158" spans="1:32" x14ac:dyDescent="0.3">
      <c r="A3158">
        <v>2798191</v>
      </c>
      <c r="B3158">
        <v>2</v>
      </c>
      <c r="C3158" t="s">
        <v>83</v>
      </c>
      <c r="D3158" t="s">
        <v>127</v>
      </c>
      <c r="E3158" t="s">
        <v>11692</v>
      </c>
      <c r="F3158" t="s">
        <v>11693</v>
      </c>
      <c r="G3158" t="s">
        <v>31551</v>
      </c>
      <c r="H3158" t="s">
        <v>145</v>
      </c>
      <c r="I3158" t="s">
        <v>79</v>
      </c>
      <c r="J3158" t="s">
        <v>135</v>
      </c>
      <c r="K3158" t="s">
        <v>22</v>
      </c>
      <c r="L3158" t="s">
        <v>136</v>
      </c>
      <c r="M3158" t="s">
        <v>11694</v>
      </c>
      <c r="N3158" t="s">
        <v>11695</v>
      </c>
      <c r="O3158">
        <v>1.4697222222222222</v>
      </c>
      <c r="P3158">
        <v>0</v>
      </c>
      <c r="Q3158">
        <v>1595</v>
      </c>
      <c r="R3158">
        <v>0</v>
      </c>
      <c r="S3158">
        <v>0</v>
      </c>
      <c r="T3158">
        <v>3</v>
      </c>
      <c r="U3158">
        <v>70</v>
      </c>
      <c r="V3158">
        <v>0</v>
      </c>
      <c r="W3158">
        <v>0</v>
      </c>
      <c r="X3158">
        <v>0</v>
      </c>
      <c r="Y3158">
        <v>565.61379999999997</v>
      </c>
      <c r="Z3158">
        <v>0</v>
      </c>
      <c r="AA3158">
        <v>0</v>
      </c>
      <c r="AB3158">
        <v>33.43759</v>
      </c>
      <c r="AC3158">
        <v>103.89017</v>
      </c>
      <c r="AD3158">
        <v>0</v>
      </c>
      <c r="AE3158">
        <v>0</v>
      </c>
      <c r="AF3158">
        <v>702.94150000000002</v>
      </c>
    </row>
    <row r="3159" spans="1:32" x14ac:dyDescent="0.3">
      <c r="A3159">
        <v>2797994</v>
      </c>
      <c r="B3159">
        <v>1</v>
      </c>
      <c r="C3159" t="s">
        <v>82</v>
      </c>
      <c r="D3159" t="s">
        <v>100</v>
      </c>
      <c r="E3159" t="s">
        <v>11696</v>
      </c>
      <c r="F3159" t="s">
        <v>11697</v>
      </c>
      <c r="G3159" t="s">
        <v>31548</v>
      </c>
      <c r="H3159" t="s">
        <v>409</v>
      </c>
      <c r="I3159" t="s">
        <v>78</v>
      </c>
      <c r="J3159" t="s">
        <v>135</v>
      </c>
      <c r="K3159" t="s">
        <v>22</v>
      </c>
      <c r="L3159" t="s">
        <v>136</v>
      </c>
      <c r="M3159" t="s">
        <v>11698</v>
      </c>
      <c r="N3159" t="s">
        <v>11699</v>
      </c>
      <c r="O3159">
        <v>5.4325000000000001</v>
      </c>
      <c r="P3159">
        <v>0</v>
      </c>
      <c r="Q3159">
        <v>7</v>
      </c>
      <c r="R3159">
        <v>0</v>
      </c>
      <c r="S3159">
        <v>0</v>
      </c>
      <c r="T3159">
        <v>0</v>
      </c>
      <c r="U3159">
        <v>2</v>
      </c>
      <c r="V3159">
        <v>0</v>
      </c>
      <c r="W3159">
        <v>0</v>
      </c>
      <c r="X3159">
        <v>0</v>
      </c>
      <c r="Y3159">
        <v>4.5171932999999997</v>
      </c>
      <c r="Z3159">
        <v>0</v>
      </c>
      <c r="AA3159">
        <v>0</v>
      </c>
      <c r="AB3159">
        <v>0</v>
      </c>
      <c r="AC3159">
        <v>5.513191</v>
      </c>
      <c r="AD3159">
        <v>0</v>
      </c>
      <c r="AE3159">
        <v>0</v>
      </c>
      <c r="AF3159">
        <v>10.030384</v>
      </c>
    </row>
    <row r="3160" spans="1:32" x14ac:dyDescent="0.3">
      <c r="A3160">
        <v>2797996</v>
      </c>
      <c r="B3160">
        <v>1</v>
      </c>
      <c r="C3160" t="s">
        <v>82</v>
      </c>
      <c r="D3160" t="s">
        <v>100</v>
      </c>
      <c r="E3160" t="s">
        <v>11700</v>
      </c>
      <c r="F3160" t="s">
        <v>11701</v>
      </c>
      <c r="G3160" t="s">
        <v>31548</v>
      </c>
      <c r="H3160" t="s">
        <v>893</v>
      </c>
      <c r="I3160" t="s">
        <v>78</v>
      </c>
      <c r="J3160" t="s">
        <v>135</v>
      </c>
      <c r="K3160" t="s">
        <v>22</v>
      </c>
      <c r="L3160" t="s">
        <v>136</v>
      </c>
      <c r="M3160" t="s">
        <v>11702</v>
      </c>
      <c r="N3160" t="s">
        <v>11703</v>
      </c>
      <c r="O3160">
        <v>3.395</v>
      </c>
      <c r="P3160">
        <v>0</v>
      </c>
      <c r="Q3160">
        <v>5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6.0687145999999998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6.0687145999999998</v>
      </c>
    </row>
    <row r="3161" spans="1:32" x14ac:dyDescent="0.3">
      <c r="A3161">
        <v>2797988</v>
      </c>
      <c r="B3161">
        <v>1</v>
      </c>
      <c r="C3161" t="s">
        <v>83</v>
      </c>
      <c r="D3161" t="s">
        <v>129</v>
      </c>
      <c r="E3161" t="s">
        <v>11704</v>
      </c>
      <c r="F3161" t="s">
        <v>11705</v>
      </c>
      <c r="G3161" t="s">
        <v>31551</v>
      </c>
      <c r="H3161" t="s">
        <v>624</v>
      </c>
      <c r="I3161" t="s">
        <v>79</v>
      </c>
      <c r="J3161" t="s">
        <v>135</v>
      </c>
      <c r="K3161" t="s">
        <v>22</v>
      </c>
      <c r="L3161" t="s">
        <v>136</v>
      </c>
      <c r="M3161" t="s">
        <v>11706</v>
      </c>
      <c r="N3161" t="s">
        <v>11707</v>
      </c>
      <c r="O3161">
        <v>0.6791666666666667</v>
      </c>
      <c r="P3161">
        <v>0</v>
      </c>
      <c r="Q3161">
        <v>138</v>
      </c>
      <c r="R3161">
        <v>0</v>
      </c>
      <c r="S3161">
        <v>7</v>
      </c>
      <c r="T3161">
        <v>0</v>
      </c>
      <c r="U3161">
        <v>10</v>
      </c>
      <c r="V3161">
        <v>0</v>
      </c>
      <c r="W3161">
        <v>0</v>
      </c>
      <c r="X3161">
        <v>0</v>
      </c>
      <c r="Y3161">
        <v>9.534319</v>
      </c>
      <c r="Z3161">
        <v>0</v>
      </c>
      <c r="AA3161">
        <v>0.75137520000000002</v>
      </c>
      <c r="AB3161">
        <v>0</v>
      </c>
      <c r="AC3161">
        <v>1.3689543</v>
      </c>
      <c r="AD3161">
        <v>0</v>
      </c>
      <c r="AE3161">
        <v>0</v>
      </c>
      <c r="AF3161">
        <v>11.654648999999999</v>
      </c>
    </row>
    <row r="3162" spans="1:32" x14ac:dyDescent="0.3">
      <c r="A3162">
        <v>2797862</v>
      </c>
      <c r="B3162">
        <v>1</v>
      </c>
      <c r="C3162" t="s">
        <v>82</v>
      </c>
      <c r="D3162" t="s">
        <v>109</v>
      </c>
      <c r="E3162" t="s">
        <v>11708</v>
      </c>
      <c r="F3162" t="s">
        <v>11709</v>
      </c>
      <c r="G3162" t="s">
        <v>31548</v>
      </c>
      <c r="H3162" t="s">
        <v>893</v>
      </c>
      <c r="I3162" t="s">
        <v>78</v>
      </c>
      <c r="J3162" t="s">
        <v>135</v>
      </c>
      <c r="K3162" t="s">
        <v>22</v>
      </c>
      <c r="L3162" t="s">
        <v>136</v>
      </c>
      <c r="M3162" t="s">
        <v>11710</v>
      </c>
      <c r="N3162" t="s">
        <v>11711</v>
      </c>
      <c r="O3162">
        <v>1.6369444444444445</v>
      </c>
      <c r="P3162">
        <v>0</v>
      </c>
      <c r="Q3162">
        <v>9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10.480285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10.480285</v>
      </c>
    </row>
    <row r="3163" spans="1:32" x14ac:dyDescent="0.3">
      <c r="A3163">
        <v>2797843</v>
      </c>
      <c r="B3163">
        <v>1</v>
      </c>
      <c r="C3163" t="s">
        <v>82</v>
      </c>
      <c r="D3163" t="s">
        <v>106</v>
      </c>
      <c r="E3163" t="s">
        <v>11712</v>
      </c>
      <c r="F3163" t="s">
        <v>11713</v>
      </c>
      <c r="G3163" t="s">
        <v>31548</v>
      </c>
      <c r="H3163" t="s">
        <v>409</v>
      </c>
      <c r="I3163" t="s">
        <v>78</v>
      </c>
      <c r="J3163" t="s">
        <v>135</v>
      </c>
      <c r="K3163" t="s">
        <v>22</v>
      </c>
      <c r="L3163" t="s">
        <v>136</v>
      </c>
      <c r="M3163" t="s">
        <v>11714</v>
      </c>
      <c r="N3163" t="s">
        <v>11715</v>
      </c>
      <c r="O3163">
        <v>9.2100000000000009</v>
      </c>
      <c r="P3163">
        <v>0</v>
      </c>
      <c r="Q3163">
        <v>34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55.006667999999998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55.006667999999998</v>
      </c>
    </row>
    <row r="3164" spans="1:32" x14ac:dyDescent="0.3">
      <c r="A3164">
        <v>2797852</v>
      </c>
      <c r="B3164">
        <v>1</v>
      </c>
      <c r="C3164" t="s">
        <v>83</v>
      </c>
      <c r="D3164" t="s">
        <v>116</v>
      </c>
      <c r="E3164" t="s">
        <v>11716</v>
      </c>
      <c r="F3164" t="s">
        <v>11717</v>
      </c>
      <c r="G3164" t="s">
        <v>31552</v>
      </c>
      <c r="H3164" t="s">
        <v>665</v>
      </c>
      <c r="I3164" t="s">
        <v>78</v>
      </c>
      <c r="J3164" t="s">
        <v>135</v>
      </c>
      <c r="K3164" t="s">
        <v>22</v>
      </c>
      <c r="L3164" t="s">
        <v>136</v>
      </c>
      <c r="M3164" t="s">
        <v>11718</v>
      </c>
      <c r="N3164" t="s">
        <v>11719</v>
      </c>
      <c r="O3164">
        <v>4.8147222222222226</v>
      </c>
      <c r="P3164">
        <v>0</v>
      </c>
      <c r="Q3164">
        <v>162</v>
      </c>
      <c r="R3164">
        <v>0</v>
      </c>
      <c r="S3164">
        <v>5</v>
      </c>
      <c r="T3164">
        <v>0</v>
      </c>
      <c r="U3164">
        <v>2</v>
      </c>
      <c r="V3164">
        <v>0</v>
      </c>
      <c r="W3164">
        <v>0</v>
      </c>
      <c r="X3164">
        <v>0</v>
      </c>
      <c r="Y3164">
        <v>107.49315</v>
      </c>
      <c r="Z3164">
        <v>0</v>
      </c>
      <c r="AA3164">
        <v>7.1943659999999996</v>
      </c>
      <c r="AB3164">
        <v>0</v>
      </c>
      <c r="AC3164">
        <v>1.7781362999999999</v>
      </c>
      <c r="AD3164">
        <v>0</v>
      </c>
      <c r="AE3164">
        <v>0</v>
      </c>
      <c r="AF3164">
        <v>116.46565</v>
      </c>
    </row>
    <row r="3165" spans="1:32" x14ac:dyDescent="0.3">
      <c r="A3165">
        <v>2797850</v>
      </c>
      <c r="B3165">
        <v>1</v>
      </c>
      <c r="C3165" t="s">
        <v>83</v>
      </c>
      <c r="D3165" t="s">
        <v>128</v>
      </c>
      <c r="E3165" t="s">
        <v>11720</v>
      </c>
      <c r="F3165" t="s">
        <v>11721</v>
      </c>
      <c r="G3165" t="s">
        <v>31549</v>
      </c>
      <c r="H3165" t="s">
        <v>624</v>
      </c>
      <c r="I3165" t="s">
        <v>79</v>
      </c>
      <c r="J3165" t="s">
        <v>135</v>
      </c>
      <c r="K3165" t="s">
        <v>22</v>
      </c>
      <c r="L3165" t="s">
        <v>136</v>
      </c>
      <c r="M3165" t="s">
        <v>11722</v>
      </c>
      <c r="N3165" t="s">
        <v>11723</v>
      </c>
      <c r="O3165">
        <v>9.1044444444444448</v>
      </c>
      <c r="P3165">
        <v>5</v>
      </c>
      <c r="Q3165">
        <v>4</v>
      </c>
      <c r="R3165">
        <v>89</v>
      </c>
      <c r="S3165">
        <v>90</v>
      </c>
      <c r="T3165">
        <v>7</v>
      </c>
      <c r="U3165">
        <v>0</v>
      </c>
      <c r="V3165">
        <v>0</v>
      </c>
      <c r="W3165">
        <v>0</v>
      </c>
      <c r="X3165">
        <v>3.822289</v>
      </c>
      <c r="Y3165">
        <v>2.9447643999999999</v>
      </c>
      <c r="Z3165">
        <v>207.35666000000001</v>
      </c>
      <c r="AA3165">
        <v>265.87720000000002</v>
      </c>
      <c r="AB3165">
        <v>5.1760619999999999</v>
      </c>
      <c r="AC3165">
        <v>0</v>
      </c>
      <c r="AD3165">
        <v>0</v>
      </c>
      <c r="AE3165">
        <v>0</v>
      </c>
      <c r="AF3165">
        <v>485.17696999999998</v>
      </c>
    </row>
    <row r="3166" spans="1:32" x14ac:dyDescent="0.3">
      <c r="A3166">
        <v>2797864</v>
      </c>
      <c r="B3166">
        <v>1</v>
      </c>
      <c r="C3166" t="s">
        <v>83</v>
      </c>
      <c r="D3166" t="s">
        <v>128</v>
      </c>
      <c r="E3166" t="s">
        <v>11724</v>
      </c>
      <c r="F3166" t="s">
        <v>11725</v>
      </c>
      <c r="G3166" t="s">
        <v>31549</v>
      </c>
      <c r="H3166" t="s">
        <v>648</v>
      </c>
      <c r="I3166" t="s">
        <v>79</v>
      </c>
      <c r="J3166" t="s">
        <v>135</v>
      </c>
      <c r="K3166" t="s">
        <v>22</v>
      </c>
      <c r="L3166" t="s">
        <v>186</v>
      </c>
      <c r="M3166" t="s">
        <v>11726</v>
      </c>
      <c r="N3166" t="s">
        <v>11727</v>
      </c>
      <c r="O3166">
        <v>9.2522222222222226</v>
      </c>
      <c r="P3166">
        <v>6</v>
      </c>
      <c r="Q3166">
        <v>12</v>
      </c>
      <c r="R3166">
        <v>195</v>
      </c>
      <c r="S3166">
        <v>121</v>
      </c>
      <c r="T3166">
        <v>15</v>
      </c>
      <c r="U3166">
        <v>8</v>
      </c>
      <c r="V3166">
        <v>0</v>
      </c>
      <c r="W3166">
        <v>0</v>
      </c>
      <c r="X3166">
        <v>17.704039999999999</v>
      </c>
      <c r="Y3166">
        <v>3.3883740000000002</v>
      </c>
      <c r="Z3166">
        <v>724.23249999999996</v>
      </c>
      <c r="AA3166">
        <v>331.35944000000001</v>
      </c>
      <c r="AB3166">
        <v>669.58979999999997</v>
      </c>
      <c r="AC3166">
        <v>17.501213</v>
      </c>
      <c r="AD3166">
        <v>0</v>
      </c>
      <c r="AE3166">
        <v>0</v>
      </c>
      <c r="AF3166">
        <v>1763.7754</v>
      </c>
    </row>
    <row r="3167" spans="1:32" x14ac:dyDescent="0.3">
      <c r="A3167">
        <v>2797856</v>
      </c>
      <c r="B3167">
        <v>1</v>
      </c>
      <c r="C3167" t="s">
        <v>83</v>
      </c>
      <c r="D3167" t="s">
        <v>128</v>
      </c>
      <c r="E3167" t="s">
        <v>11728</v>
      </c>
      <c r="F3167" t="s">
        <v>11729</v>
      </c>
      <c r="G3167" t="s">
        <v>31552</v>
      </c>
      <c r="H3167" t="s">
        <v>648</v>
      </c>
      <c r="I3167" t="s">
        <v>78</v>
      </c>
      <c r="J3167" t="s">
        <v>135</v>
      </c>
      <c r="K3167" t="s">
        <v>22</v>
      </c>
      <c r="L3167" t="s">
        <v>186</v>
      </c>
      <c r="M3167" t="s">
        <v>11730</v>
      </c>
      <c r="N3167" t="s">
        <v>11731</v>
      </c>
      <c r="O3167">
        <v>3.3666666666666667</v>
      </c>
      <c r="P3167">
        <v>0</v>
      </c>
      <c r="Q3167">
        <v>1097</v>
      </c>
      <c r="R3167">
        <v>0</v>
      </c>
      <c r="S3167">
        <v>0</v>
      </c>
      <c r="T3167">
        <v>0</v>
      </c>
      <c r="U3167">
        <v>66</v>
      </c>
      <c r="V3167">
        <v>0</v>
      </c>
      <c r="W3167">
        <v>0</v>
      </c>
      <c r="X3167">
        <v>0</v>
      </c>
      <c r="Y3167">
        <v>657.48310000000004</v>
      </c>
      <c r="Z3167">
        <v>0</v>
      </c>
      <c r="AA3167">
        <v>0</v>
      </c>
      <c r="AB3167">
        <v>0</v>
      </c>
      <c r="AC3167">
        <v>97.905690000000007</v>
      </c>
      <c r="AD3167">
        <v>0</v>
      </c>
      <c r="AE3167">
        <v>0</v>
      </c>
      <c r="AF3167">
        <v>755.38879999999995</v>
      </c>
    </row>
    <row r="3168" spans="1:32" x14ac:dyDescent="0.3">
      <c r="A3168">
        <v>2797857</v>
      </c>
      <c r="B3168">
        <v>1</v>
      </c>
      <c r="C3168" t="s">
        <v>82</v>
      </c>
      <c r="D3168" t="s">
        <v>91</v>
      </c>
      <c r="E3168" t="s">
        <v>3060</v>
      </c>
      <c r="F3168" t="s">
        <v>1185</v>
      </c>
      <c r="G3168" t="s">
        <v>31552</v>
      </c>
      <c r="H3168" t="s">
        <v>643</v>
      </c>
      <c r="I3168" t="s">
        <v>78</v>
      </c>
      <c r="J3168" t="s">
        <v>135</v>
      </c>
      <c r="K3168" t="s">
        <v>22</v>
      </c>
      <c r="L3168" t="s">
        <v>186</v>
      </c>
      <c r="M3168" t="s">
        <v>11732</v>
      </c>
      <c r="N3168" t="s">
        <v>11733</v>
      </c>
      <c r="O3168">
        <v>5.9927777777777775</v>
      </c>
      <c r="P3168">
        <v>0</v>
      </c>
      <c r="Q3168">
        <v>1048</v>
      </c>
      <c r="R3168">
        <v>0</v>
      </c>
      <c r="S3168">
        <v>0</v>
      </c>
      <c r="T3168">
        <v>0</v>
      </c>
      <c r="U3168">
        <v>74</v>
      </c>
      <c r="V3168">
        <v>0</v>
      </c>
      <c r="W3168">
        <v>0</v>
      </c>
      <c r="X3168">
        <v>0</v>
      </c>
      <c r="Y3168">
        <v>1327.3984</v>
      </c>
      <c r="Z3168">
        <v>0</v>
      </c>
      <c r="AA3168">
        <v>0</v>
      </c>
      <c r="AB3168">
        <v>0</v>
      </c>
      <c r="AC3168">
        <v>404.87189999999998</v>
      </c>
      <c r="AD3168">
        <v>0</v>
      </c>
      <c r="AE3168">
        <v>0</v>
      </c>
      <c r="AF3168">
        <v>1732.2702999999999</v>
      </c>
    </row>
    <row r="3169" spans="1:32" x14ac:dyDescent="0.3">
      <c r="A3169">
        <v>2789494</v>
      </c>
      <c r="B3169">
        <v>1</v>
      </c>
      <c r="C3169" t="s">
        <v>82</v>
      </c>
      <c r="D3169" t="s">
        <v>84</v>
      </c>
      <c r="E3169" t="s">
        <v>11734</v>
      </c>
      <c r="F3169" t="s">
        <v>11735</v>
      </c>
      <c r="G3169" t="s">
        <v>31546</v>
      </c>
      <c r="H3169" t="s">
        <v>223</v>
      </c>
      <c r="I3169" t="s">
        <v>78</v>
      </c>
      <c r="J3169" t="s">
        <v>135</v>
      </c>
      <c r="K3169" t="s">
        <v>22</v>
      </c>
      <c r="L3169" t="s">
        <v>136</v>
      </c>
      <c r="M3169" t="s">
        <v>11736</v>
      </c>
      <c r="N3169" t="s">
        <v>11737</v>
      </c>
      <c r="O3169">
        <v>3.3666666666666667</v>
      </c>
      <c r="P3169">
        <v>0</v>
      </c>
      <c r="Q3169">
        <v>3</v>
      </c>
      <c r="R3169">
        <v>0</v>
      </c>
      <c r="S3169">
        <v>0</v>
      </c>
      <c r="T3169">
        <v>0</v>
      </c>
      <c r="U3169">
        <v>2</v>
      </c>
      <c r="V3169">
        <v>0</v>
      </c>
      <c r="W3169">
        <v>0</v>
      </c>
      <c r="X3169">
        <v>0</v>
      </c>
      <c r="Y3169">
        <v>1.416123</v>
      </c>
      <c r="Z3169">
        <v>0</v>
      </c>
      <c r="AA3169">
        <v>0</v>
      </c>
      <c r="AB3169">
        <v>0</v>
      </c>
      <c r="AC3169">
        <v>2.1799439999999999</v>
      </c>
      <c r="AD3169">
        <v>0</v>
      </c>
      <c r="AE3169">
        <v>0</v>
      </c>
      <c r="AF3169">
        <v>3.5960671999999998</v>
      </c>
    </row>
    <row r="3170" spans="1:32" x14ac:dyDescent="0.3">
      <c r="A3170">
        <v>2789499</v>
      </c>
      <c r="B3170">
        <v>1</v>
      </c>
      <c r="C3170" t="s">
        <v>82</v>
      </c>
      <c r="D3170" t="s">
        <v>88</v>
      </c>
      <c r="E3170" t="s">
        <v>11738</v>
      </c>
      <c r="F3170" t="s">
        <v>11739</v>
      </c>
      <c r="G3170" t="s">
        <v>31546</v>
      </c>
      <c r="H3170" t="s">
        <v>1297</v>
      </c>
      <c r="I3170" t="s">
        <v>78</v>
      </c>
      <c r="J3170" t="s">
        <v>135</v>
      </c>
      <c r="K3170" t="s">
        <v>22</v>
      </c>
      <c r="L3170" t="s">
        <v>136</v>
      </c>
      <c r="M3170" t="s">
        <v>11740</v>
      </c>
      <c r="N3170" t="s">
        <v>11741</v>
      </c>
      <c r="O3170">
        <v>5.1611111111111114</v>
      </c>
      <c r="P3170">
        <v>0</v>
      </c>
      <c r="Q3170">
        <v>25</v>
      </c>
      <c r="R3170">
        <v>0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0</v>
      </c>
      <c r="Y3170">
        <v>8.3867060000000002</v>
      </c>
      <c r="Z3170">
        <v>0</v>
      </c>
      <c r="AA3170">
        <v>0</v>
      </c>
      <c r="AB3170">
        <v>0</v>
      </c>
      <c r="AC3170">
        <v>9.6948659999999999E-3</v>
      </c>
      <c r="AD3170">
        <v>0</v>
      </c>
      <c r="AE3170">
        <v>0</v>
      </c>
      <c r="AF3170">
        <v>8.3964009999999991</v>
      </c>
    </row>
    <row r="3171" spans="1:32" x14ac:dyDescent="0.3">
      <c r="A3171">
        <v>2789506</v>
      </c>
      <c r="B3171">
        <v>1</v>
      </c>
      <c r="C3171" t="s">
        <v>82</v>
      </c>
      <c r="D3171" t="s">
        <v>112</v>
      </c>
      <c r="E3171" t="s">
        <v>11742</v>
      </c>
      <c r="F3171" t="s">
        <v>11743</v>
      </c>
      <c r="G3171" t="s">
        <v>31552</v>
      </c>
      <c r="H3171" t="s">
        <v>2951</v>
      </c>
      <c r="I3171" t="s">
        <v>78</v>
      </c>
      <c r="J3171" t="s">
        <v>135</v>
      </c>
      <c r="K3171" t="s">
        <v>22</v>
      </c>
      <c r="L3171" t="s">
        <v>136</v>
      </c>
      <c r="M3171" t="s">
        <v>11744</v>
      </c>
      <c r="N3171" t="s">
        <v>11745</v>
      </c>
      <c r="O3171">
        <v>2.8050000000000002</v>
      </c>
      <c r="P3171">
        <v>0</v>
      </c>
      <c r="Q3171">
        <v>83</v>
      </c>
      <c r="R3171">
        <v>0</v>
      </c>
      <c r="S3171">
        <v>3</v>
      </c>
      <c r="T3171">
        <v>0</v>
      </c>
      <c r="U3171">
        <v>9</v>
      </c>
      <c r="V3171">
        <v>0</v>
      </c>
      <c r="W3171">
        <v>0</v>
      </c>
      <c r="X3171">
        <v>0</v>
      </c>
      <c r="Y3171">
        <v>64.904076000000003</v>
      </c>
      <c r="Z3171">
        <v>0</v>
      </c>
      <c r="AA3171">
        <v>0.18851514</v>
      </c>
      <c r="AB3171">
        <v>0</v>
      </c>
      <c r="AC3171">
        <v>11.358793</v>
      </c>
      <c r="AD3171">
        <v>0</v>
      </c>
      <c r="AE3171">
        <v>0</v>
      </c>
      <c r="AF3171">
        <v>76.451385000000002</v>
      </c>
    </row>
    <row r="3172" spans="1:32" x14ac:dyDescent="0.3">
      <c r="A3172">
        <v>2789520</v>
      </c>
      <c r="B3172">
        <v>1</v>
      </c>
      <c r="C3172" t="s">
        <v>82</v>
      </c>
      <c r="D3172" t="s">
        <v>111</v>
      </c>
      <c r="E3172" t="s">
        <v>11424</v>
      </c>
      <c r="F3172" t="s">
        <v>11425</v>
      </c>
      <c r="G3172" t="s">
        <v>31545</v>
      </c>
      <c r="H3172" t="s">
        <v>134</v>
      </c>
      <c r="I3172" t="s">
        <v>79</v>
      </c>
      <c r="J3172" t="s">
        <v>248</v>
      </c>
      <c r="K3172" t="s">
        <v>22</v>
      </c>
      <c r="L3172" t="s">
        <v>136</v>
      </c>
      <c r="M3172" t="s">
        <v>11746</v>
      </c>
      <c r="N3172" t="s">
        <v>11747</v>
      </c>
      <c r="O3172">
        <v>0.05</v>
      </c>
      <c r="P3172">
        <v>1</v>
      </c>
      <c r="Q3172">
        <v>5</v>
      </c>
      <c r="R3172">
        <v>67</v>
      </c>
      <c r="S3172">
        <v>341</v>
      </c>
      <c r="T3172">
        <v>26</v>
      </c>
      <c r="U3172">
        <v>59</v>
      </c>
      <c r="V3172">
        <v>0</v>
      </c>
      <c r="W3172">
        <v>0</v>
      </c>
      <c r="X3172">
        <v>2.1475953999999998E-2</v>
      </c>
      <c r="Y3172">
        <v>0.100452706</v>
      </c>
      <c r="Z3172">
        <v>16.937857000000001</v>
      </c>
      <c r="AA3172">
        <v>13.422841</v>
      </c>
      <c r="AB3172">
        <v>2.5188584000000001</v>
      </c>
      <c r="AC3172">
        <v>2.5506264999999999</v>
      </c>
      <c r="AD3172">
        <v>0</v>
      </c>
      <c r="AE3172">
        <v>0</v>
      </c>
      <c r="AF3172">
        <v>35.552109999999999</v>
      </c>
    </row>
    <row r="3173" spans="1:32" x14ac:dyDescent="0.3">
      <c r="A3173">
        <v>2789512</v>
      </c>
      <c r="B3173">
        <v>1</v>
      </c>
      <c r="C3173" t="s">
        <v>83</v>
      </c>
      <c r="D3173" t="s">
        <v>130</v>
      </c>
      <c r="E3173" t="s">
        <v>11748</v>
      </c>
      <c r="F3173" t="s">
        <v>11749</v>
      </c>
      <c r="G3173" t="s">
        <v>31545</v>
      </c>
      <c r="H3173" t="s">
        <v>145</v>
      </c>
      <c r="I3173" t="s">
        <v>79</v>
      </c>
      <c r="J3173" t="s">
        <v>135</v>
      </c>
      <c r="K3173" t="s">
        <v>22</v>
      </c>
      <c r="L3173" t="s">
        <v>136</v>
      </c>
      <c r="M3173" t="s">
        <v>11750</v>
      </c>
      <c r="N3173" t="s">
        <v>11751</v>
      </c>
      <c r="O3173">
        <v>2.0311111111111111</v>
      </c>
      <c r="P3173">
        <v>23</v>
      </c>
      <c r="Q3173">
        <v>178</v>
      </c>
      <c r="R3173">
        <v>309</v>
      </c>
      <c r="S3173">
        <v>73</v>
      </c>
      <c r="T3173">
        <v>8</v>
      </c>
      <c r="U3173">
        <v>8</v>
      </c>
      <c r="V3173">
        <v>0</v>
      </c>
      <c r="W3173">
        <v>0</v>
      </c>
      <c r="X3173">
        <v>10.910019</v>
      </c>
      <c r="Y3173">
        <v>99.429469999999995</v>
      </c>
      <c r="Z3173">
        <v>206.41804999999999</v>
      </c>
      <c r="AA3173">
        <v>44.590183000000003</v>
      </c>
      <c r="AB3173">
        <v>5.5614176000000004</v>
      </c>
      <c r="AC3173">
        <v>18.754562</v>
      </c>
      <c r="AD3173">
        <v>0</v>
      </c>
      <c r="AE3173">
        <v>0</v>
      </c>
      <c r="AF3173">
        <v>385.66370000000001</v>
      </c>
    </row>
    <row r="3174" spans="1:32" x14ac:dyDescent="0.3">
      <c r="A3174">
        <v>2789384</v>
      </c>
      <c r="B3174">
        <v>1</v>
      </c>
      <c r="C3174" t="s">
        <v>82</v>
      </c>
      <c r="D3174" t="s">
        <v>88</v>
      </c>
      <c r="E3174" t="s">
        <v>11752</v>
      </c>
      <c r="F3174" t="s">
        <v>11753</v>
      </c>
      <c r="G3174" t="s">
        <v>31546</v>
      </c>
      <c r="H3174" t="s">
        <v>1557</v>
      </c>
      <c r="I3174" t="s">
        <v>78</v>
      </c>
      <c r="J3174" t="s">
        <v>135</v>
      </c>
      <c r="K3174" t="s">
        <v>22</v>
      </c>
      <c r="L3174" t="s">
        <v>136</v>
      </c>
      <c r="M3174" t="s">
        <v>11754</v>
      </c>
      <c r="N3174" t="s">
        <v>11755</v>
      </c>
      <c r="O3174">
        <v>3.1130555555555555</v>
      </c>
      <c r="P3174">
        <v>0</v>
      </c>
      <c r="Q3174">
        <v>24</v>
      </c>
      <c r="R3174">
        <v>0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0</v>
      </c>
      <c r="Y3174">
        <v>10.781177</v>
      </c>
      <c r="Z3174">
        <v>0</v>
      </c>
      <c r="AA3174">
        <v>0</v>
      </c>
      <c r="AB3174">
        <v>0</v>
      </c>
      <c r="AC3174">
        <v>0.34823766</v>
      </c>
      <c r="AD3174">
        <v>0</v>
      </c>
      <c r="AE3174">
        <v>0</v>
      </c>
      <c r="AF3174">
        <v>11.129415</v>
      </c>
    </row>
    <row r="3175" spans="1:32" x14ac:dyDescent="0.3">
      <c r="A3175">
        <v>2789337</v>
      </c>
      <c r="B3175">
        <v>1</v>
      </c>
      <c r="C3175" t="s">
        <v>82</v>
      </c>
      <c r="D3175" t="s">
        <v>88</v>
      </c>
      <c r="E3175" t="s">
        <v>11756</v>
      </c>
      <c r="F3175" t="s">
        <v>11757</v>
      </c>
      <c r="G3175" t="s">
        <v>31548</v>
      </c>
      <c r="H3175" t="s">
        <v>893</v>
      </c>
      <c r="I3175" t="s">
        <v>78</v>
      </c>
      <c r="J3175" t="s">
        <v>135</v>
      </c>
      <c r="K3175" t="s">
        <v>22</v>
      </c>
      <c r="L3175" t="s">
        <v>136</v>
      </c>
      <c r="M3175" t="s">
        <v>11758</v>
      </c>
      <c r="N3175" t="s">
        <v>11759</v>
      </c>
      <c r="O3175">
        <v>4.7474999999999996</v>
      </c>
      <c r="P3175">
        <v>0</v>
      </c>
      <c r="Q3175">
        <v>1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1.1725890000000001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1.1725890000000001</v>
      </c>
    </row>
    <row r="3176" spans="1:32" x14ac:dyDescent="0.3">
      <c r="A3176">
        <v>2789158</v>
      </c>
      <c r="B3176">
        <v>1</v>
      </c>
      <c r="C3176" t="s">
        <v>83</v>
      </c>
      <c r="D3176" t="s">
        <v>115</v>
      </c>
      <c r="E3176" t="s">
        <v>11760</v>
      </c>
      <c r="F3176" t="s">
        <v>11761</v>
      </c>
      <c r="G3176" t="s">
        <v>31548</v>
      </c>
      <c r="H3176" t="s">
        <v>893</v>
      </c>
      <c r="I3176" t="s">
        <v>78</v>
      </c>
      <c r="J3176" t="s">
        <v>135</v>
      </c>
      <c r="K3176" t="s">
        <v>22</v>
      </c>
      <c r="L3176" t="s">
        <v>136</v>
      </c>
      <c r="M3176" t="s">
        <v>11762</v>
      </c>
      <c r="N3176" t="s">
        <v>11763</v>
      </c>
      <c r="O3176">
        <v>1.0616666666666668</v>
      </c>
      <c r="P3176">
        <v>0</v>
      </c>
      <c r="Q3176">
        <v>1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0.22143772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0.22143772</v>
      </c>
    </row>
    <row r="3177" spans="1:32" x14ac:dyDescent="0.3">
      <c r="A3177">
        <v>2789152</v>
      </c>
      <c r="B3177">
        <v>1</v>
      </c>
      <c r="C3177" t="s">
        <v>82</v>
      </c>
      <c r="D3177" t="s">
        <v>111</v>
      </c>
      <c r="E3177" t="s">
        <v>11764</v>
      </c>
      <c r="F3177" t="s">
        <v>11765</v>
      </c>
      <c r="G3177" t="s">
        <v>31546</v>
      </c>
      <c r="H3177" t="s">
        <v>223</v>
      </c>
      <c r="I3177" t="s">
        <v>78</v>
      </c>
      <c r="J3177" t="s">
        <v>135</v>
      </c>
      <c r="K3177" t="s">
        <v>22</v>
      </c>
      <c r="L3177" t="s">
        <v>136</v>
      </c>
      <c r="M3177" t="s">
        <v>11766</v>
      </c>
      <c r="N3177" t="s">
        <v>11767</v>
      </c>
      <c r="O3177">
        <v>1.4316666666666666</v>
      </c>
      <c r="P3177">
        <v>0</v>
      </c>
      <c r="Q3177">
        <v>0</v>
      </c>
      <c r="R3177">
        <v>0</v>
      </c>
      <c r="S3177">
        <v>4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4.3490689999999999E-2</v>
      </c>
      <c r="AB3177">
        <v>0</v>
      </c>
      <c r="AC3177">
        <v>0</v>
      </c>
      <c r="AD3177">
        <v>0</v>
      </c>
      <c r="AE3177">
        <v>0</v>
      </c>
      <c r="AF3177">
        <v>4.3490689999999999E-2</v>
      </c>
    </row>
    <row r="3178" spans="1:32" x14ac:dyDescent="0.3">
      <c r="A3178">
        <v>2789108</v>
      </c>
      <c r="B3178">
        <v>1</v>
      </c>
      <c r="C3178" t="s">
        <v>82</v>
      </c>
      <c r="D3178" t="s">
        <v>109</v>
      </c>
      <c r="E3178" t="s">
        <v>11768</v>
      </c>
      <c r="F3178" t="s">
        <v>11769</v>
      </c>
      <c r="G3178" t="s">
        <v>31546</v>
      </c>
      <c r="H3178" t="s">
        <v>163</v>
      </c>
      <c r="I3178" t="s">
        <v>78</v>
      </c>
      <c r="J3178" t="s">
        <v>135</v>
      </c>
      <c r="K3178" t="s">
        <v>22</v>
      </c>
      <c r="L3178" t="s">
        <v>136</v>
      </c>
      <c r="M3178" t="s">
        <v>11770</v>
      </c>
      <c r="N3178" t="s">
        <v>11771</v>
      </c>
      <c r="O3178">
        <v>4.8574999999999999</v>
      </c>
      <c r="P3178">
        <v>0</v>
      </c>
      <c r="Q3178">
        <v>34</v>
      </c>
      <c r="R3178">
        <v>0</v>
      </c>
      <c r="S3178">
        <v>0</v>
      </c>
      <c r="T3178">
        <v>0</v>
      </c>
      <c r="U3178">
        <v>4</v>
      </c>
      <c r="V3178">
        <v>0</v>
      </c>
      <c r="W3178">
        <v>0</v>
      </c>
      <c r="X3178">
        <v>0</v>
      </c>
      <c r="Y3178">
        <v>17.658693</v>
      </c>
      <c r="Z3178">
        <v>0</v>
      </c>
      <c r="AA3178">
        <v>0</v>
      </c>
      <c r="AB3178">
        <v>0</v>
      </c>
      <c r="AC3178">
        <v>9.1433450000000001</v>
      </c>
      <c r="AD3178">
        <v>0</v>
      </c>
      <c r="AE3178">
        <v>0</v>
      </c>
      <c r="AF3178">
        <v>26.802038</v>
      </c>
    </row>
    <row r="3179" spans="1:32" x14ac:dyDescent="0.3">
      <c r="A3179">
        <v>2789109</v>
      </c>
      <c r="B3179">
        <v>1</v>
      </c>
      <c r="C3179" t="s">
        <v>82</v>
      </c>
      <c r="D3179" t="s">
        <v>92</v>
      </c>
      <c r="E3179" t="s">
        <v>11772</v>
      </c>
      <c r="F3179" t="s">
        <v>11773</v>
      </c>
      <c r="G3179" t="s">
        <v>31546</v>
      </c>
      <c r="H3179" t="s">
        <v>223</v>
      </c>
      <c r="I3179" t="s">
        <v>78</v>
      </c>
      <c r="J3179" t="s">
        <v>135</v>
      </c>
      <c r="K3179" t="s">
        <v>22</v>
      </c>
      <c r="L3179" t="s">
        <v>136</v>
      </c>
      <c r="M3179" t="s">
        <v>11774</v>
      </c>
      <c r="N3179" t="s">
        <v>11775</v>
      </c>
      <c r="O3179">
        <v>7.328611111111111</v>
      </c>
      <c r="P3179">
        <v>0</v>
      </c>
      <c r="Q3179">
        <v>169</v>
      </c>
      <c r="R3179">
        <v>0</v>
      </c>
      <c r="S3179">
        <v>0</v>
      </c>
      <c r="T3179">
        <v>0</v>
      </c>
      <c r="U3179">
        <v>5</v>
      </c>
      <c r="V3179">
        <v>0</v>
      </c>
      <c r="W3179">
        <v>0</v>
      </c>
      <c r="X3179">
        <v>0</v>
      </c>
      <c r="Y3179">
        <v>401.70632999999998</v>
      </c>
      <c r="Z3179">
        <v>0</v>
      </c>
      <c r="AA3179">
        <v>0</v>
      </c>
      <c r="AB3179">
        <v>0</v>
      </c>
      <c r="AC3179">
        <v>6.9395126999999999</v>
      </c>
      <c r="AD3179">
        <v>0</v>
      </c>
      <c r="AE3179">
        <v>0</v>
      </c>
      <c r="AF3179">
        <v>408.64584000000002</v>
      </c>
    </row>
    <row r="3180" spans="1:32" x14ac:dyDescent="0.3">
      <c r="A3180">
        <v>2789111</v>
      </c>
      <c r="B3180">
        <v>1</v>
      </c>
      <c r="C3180" t="s">
        <v>82</v>
      </c>
      <c r="D3180" t="s">
        <v>106</v>
      </c>
      <c r="E3180" t="s">
        <v>11776</v>
      </c>
      <c r="F3180" t="s">
        <v>11777</v>
      </c>
      <c r="G3180" t="s">
        <v>31552</v>
      </c>
      <c r="H3180" t="s">
        <v>223</v>
      </c>
      <c r="I3180" t="s">
        <v>78</v>
      </c>
      <c r="J3180" t="s">
        <v>135</v>
      </c>
      <c r="K3180" t="s">
        <v>22</v>
      </c>
      <c r="L3180" t="s">
        <v>136</v>
      </c>
      <c r="M3180" t="s">
        <v>11778</v>
      </c>
      <c r="N3180" t="s">
        <v>11779</v>
      </c>
      <c r="O3180">
        <v>2.4230555555555555</v>
      </c>
      <c r="P3180">
        <v>0</v>
      </c>
      <c r="Q3180">
        <v>550</v>
      </c>
      <c r="R3180">
        <v>0</v>
      </c>
      <c r="S3180">
        <v>0</v>
      </c>
      <c r="T3180">
        <v>0</v>
      </c>
      <c r="U3180">
        <v>31</v>
      </c>
      <c r="V3180">
        <v>0</v>
      </c>
      <c r="W3180">
        <v>0</v>
      </c>
      <c r="X3180">
        <v>0</v>
      </c>
      <c r="Y3180">
        <v>244.24834999999999</v>
      </c>
      <c r="Z3180">
        <v>0</v>
      </c>
      <c r="AA3180">
        <v>0</v>
      </c>
      <c r="AB3180">
        <v>0</v>
      </c>
      <c r="AC3180">
        <v>43.967827</v>
      </c>
      <c r="AD3180">
        <v>0</v>
      </c>
      <c r="AE3180">
        <v>0</v>
      </c>
      <c r="AF3180">
        <v>288.21620000000001</v>
      </c>
    </row>
    <row r="3181" spans="1:32" x14ac:dyDescent="0.3">
      <c r="A3181">
        <v>2788816</v>
      </c>
      <c r="B3181">
        <v>1</v>
      </c>
      <c r="C3181" t="s">
        <v>82</v>
      </c>
      <c r="D3181" t="s">
        <v>91</v>
      </c>
      <c r="E3181" t="s">
        <v>11780</v>
      </c>
      <c r="F3181" t="s">
        <v>11781</v>
      </c>
      <c r="G3181" t="s">
        <v>31548</v>
      </c>
      <c r="H3181" t="s">
        <v>333</v>
      </c>
      <c r="I3181" t="s">
        <v>78</v>
      </c>
      <c r="J3181" t="s">
        <v>135</v>
      </c>
      <c r="K3181" t="s">
        <v>22</v>
      </c>
      <c r="L3181" t="s">
        <v>136</v>
      </c>
      <c r="M3181" t="s">
        <v>11782</v>
      </c>
      <c r="N3181" t="s">
        <v>11783</v>
      </c>
      <c r="O3181">
        <v>1.9277777777777778</v>
      </c>
      <c r="P3181">
        <v>0</v>
      </c>
      <c r="Q3181">
        <v>1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0.54690366999999995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0.54690366999999995</v>
      </c>
    </row>
    <row r="3182" spans="1:32" x14ac:dyDescent="0.3">
      <c r="A3182">
        <v>2788794</v>
      </c>
      <c r="B3182">
        <v>1</v>
      </c>
      <c r="C3182" t="s">
        <v>82</v>
      </c>
      <c r="D3182" t="s">
        <v>105</v>
      </c>
      <c r="E3182" t="s">
        <v>11784</v>
      </c>
      <c r="F3182" t="s">
        <v>11785</v>
      </c>
      <c r="G3182" t="s">
        <v>31548</v>
      </c>
      <c r="H3182" t="s">
        <v>333</v>
      </c>
      <c r="I3182" t="s">
        <v>78</v>
      </c>
      <c r="J3182" t="s">
        <v>135</v>
      </c>
      <c r="K3182" t="s">
        <v>22</v>
      </c>
      <c r="L3182" t="s">
        <v>136</v>
      </c>
      <c r="M3182" t="s">
        <v>11786</v>
      </c>
      <c r="N3182" t="s">
        <v>11787</v>
      </c>
      <c r="O3182">
        <v>0.90249999999999997</v>
      </c>
      <c r="P3182">
        <v>0</v>
      </c>
      <c r="Q3182">
        <v>2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0.35654917000000003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0.35654917000000003</v>
      </c>
    </row>
    <row r="3183" spans="1:32" x14ac:dyDescent="0.3">
      <c r="A3183">
        <v>2788703</v>
      </c>
      <c r="B3183">
        <v>1</v>
      </c>
      <c r="C3183" t="s">
        <v>82</v>
      </c>
      <c r="D3183" t="s">
        <v>105</v>
      </c>
      <c r="E3183" t="s">
        <v>11788</v>
      </c>
      <c r="F3183" t="s">
        <v>11789</v>
      </c>
      <c r="G3183" t="s">
        <v>31548</v>
      </c>
      <c r="H3183" t="s">
        <v>333</v>
      </c>
      <c r="I3183" t="s">
        <v>78</v>
      </c>
      <c r="J3183" t="s">
        <v>135</v>
      </c>
      <c r="K3183" t="s">
        <v>22</v>
      </c>
      <c r="L3183" t="s">
        <v>136</v>
      </c>
      <c r="M3183" t="s">
        <v>11790</v>
      </c>
      <c r="N3183" t="s">
        <v>11791</v>
      </c>
      <c r="O3183">
        <v>0.84805555555555556</v>
      </c>
      <c r="P3183">
        <v>0</v>
      </c>
      <c r="Q3183">
        <v>1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6.0094000000000002E-2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6.0094000000000002E-2</v>
      </c>
    </row>
    <row r="3184" spans="1:32" x14ac:dyDescent="0.3">
      <c r="A3184">
        <v>2788586</v>
      </c>
      <c r="B3184">
        <v>1</v>
      </c>
      <c r="C3184" t="s">
        <v>82</v>
      </c>
      <c r="D3184" t="s">
        <v>106</v>
      </c>
      <c r="E3184" t="s">
        <v>11792</v>
      </c>
      <c r="F3184" t="s">
        <v>11793</v>
      </c>
      <c r="G3184" t="s">
        <v>31546</v>
      </c>
      <c r="H3184" t="s">
        <v>223</v>
      </c>
      <c r="I3184" t="s">
        <v>78</v>
      </c>
      <c r="J3184" t="s">
        <v>135</v>
      </c>
      <c r="K3184" t="s">
        <v>22</v>
      </c>
      <c r="L3184" t="s">
        <v>136</v>
      </c>
      <c r="M3184" t="s">
        <v>11794</v>
      </c>
      <c r="N3184" t="s">
        <v>11795</v>
      </c>
      <c r="O3184">
        <v>5.3775000000000004</v>
      </c>
      <c r="P3184">
        <v>0</v>
      </c>
      <c r="Q3184">
        <v>37</v>
      </c>
      <c r="R3184">
        <v>0</v>
      </c>
      <c r="S3184">
        <v>0</v>
      </c>
      <c r="T3184">
        <v>0</v>
      </c>
      <c r="U3184">
        <v>5</v>
      </c>
      <c r="V3184">
        <v>0</v>
      </c>
      <c r="W3184">
        <v>0</v>
      </c>
      <c r="X3184">
        <v>0</v>
      </c>
      <c r="Y3184">
        <v>73.952479999999994</v>
      </c>
      <c r="Z3184">
        <v>0</v>
      </c>
      <c r="AA3184">
        <v>0</v>
      </c>
      <c r="AB3184">
        <v>0</v>
      </c>
      <c r="AC3184">
        <v>34.032978</v>
      </c>
      <c r="AD3184">
        <v>0</v>
      </c>
      <c r="AE3184">
        <v>0</v>
      </c>
      <c r="AF3184">
        <v>107.98546</v>
      </c>
    </row>
    <row r="3185" spans="1:32" x14ac:dyDescent="0.3">
      <c r="A3185">
        <v>2788416</v>
      </c>
      <c r="B3185">
        <v>1</v>
      </c>
      <c r="C3185" t="s">
        <v>83</v>
      </c>
      <c r="D3185" t="s">
        <v>115</v>
      </c>
      <c r="E3185" t="s">
        <v>11796</v>
      </c>
      <c r="F3185" t="s">
        <v>11797</v>
      </c>
      <c r="G3185" t="s">
        <v>31552</v>
      </c>
      <c r="H3185" t="s">
        <v>665</v>
      </c>
      <c r="I3185" t="s">
        <v>78</v>
      </c>
      <c r="J3185" t="s">
        <v>135</v>
      </c>
      <c r="K3185" t="s">
        <v>22</v>
      </c>
      <c r="L3185" t="s">
        <v>136</v>
      </c>
      <c r="M3185" t="s">
        <v>11798</v>
      </c>
      <c r="N3185" t="s">
        <v>11799</v>
      </c>
      <c r="O3185">
        <v>6.3002777777777776</v>
      </c>
      <c r="P3185">
        <v>0</v>
      </c>
      <c r="Q3185">
        <v>6</v>
      </c>
      <c r="R3185">
        <v>0</v>
      </c>
      <c r="S3185">
        <v>22</v>
      </c>
      <c r="T3185">
        <v>0</v>
      </c>
      <c r="U3185">
        <v>4</v>
      </c>
      <c r="V3185">
        <v>0</v>
      </c>
      <c r="W3185">
        <v>0</v>
      </c>
      <c r="X3185">
        <v>0</v>
      </c>
      <c r="Y3185">
        <v>6.1068809999999996</v>
      </c>
      <c r="Z3185">
        <v>0</v>
      </c>
      <c r="AA3185">
        <v>18.163256000000001</v>
      </c>
      <c r="AB3185">
        <v>0</v>
      </c>
      <c r="AC3185">
        <v>8.6963799999999996</v>
      </c>
      <c r="AD3185">
        <v>0</v>
      </c>
      <c r="AE3185">
        <v>0</v>
      </c>
      <c r="AF3185">
        <v>32.966520000000003</v>
      </c>
    </row>
    <row r="3186" spans="1:32" x14ac:dyDescent="0.3">
      <c r="A3186">
        <v>2788068</v>
      </c>
      <c r="B3186">
        <v>1</v>
      </c>
      <c r="C3186" t="s">
        <v>83</v>
      </c>
      <c r="D3186" t="s">
        <v>119</v>
      </c>
      <c r="E3186" t="s">
        <v>11800</v>
      </c>
      <c r="F3186" t="s">
        <v>11801</v>
      </c>
      <c r="G3186" t="s">
        <v>31548</v>
      </c>
      <c r="H3186" t="s">
        <v>333</v>
      </c>
      <c r="I3186" t="s">
        <v>78</v>
      </c>
      <c r="J3186" t="s">
        <v>135</v>
      </c>
      <c r="K3186" t="s">
        <v>22</v>
      </c>
      <c r="L3186" t="s">
        <v>136</v>
      </c>
      <c r="M3186" t="s">
        <v>11802</v>
      </c>
      <c r="N3186" t="s">
        <v>11803</v>
      </c>
      <c r="O3186">
        <v>0.93055555555555558</v>
      </c>
      <c r="P3186">
        <v>0</v>
      </c>
      <c r="Q3186">
        <v>1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0.40278974000000001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0.40278974000000001</v>
      </c>
    </row>
    <row r="3187" spans="1:32" x14ac:dyDescent="0.3">
      <c r="A3187">
        <v>2787954</v>
      </c>
      <c r="B3187">
        <v>1</v>
      </c>
      <c r="C3187" t="s">
        <v>82</v>
      </c>
      <c r="D3187" t="s">
        <v>90</v>
      </c>
      <c r="E3187" t="s">
        <v>11804</v>
      </c>
      <c r="F3187" t="s">
        <v>11805</v>
      </c>
      <c r="G3187" t="s">
        <v>31548</v>
      </c>
      <c r="H3187" t="s">
        <v>333</v>
      </c>
      <c r="I3187" t="s">
        <v>78</v>
      </c>
      <c r="J3187" t="s">
        <v>135</v>
      </c>
      <c r="K3187" t="s">
        <v>22</v>
      </c>
      <c r="L3187" t="s">
        <v>136</v>
      </c>
      <c r="M3187" t="s">
        <v>11806</v>
      </c>
      <c r="N3187" t="s">
        <v>11807</v>
      </c>
      <c r="O3187">
        <v>1.6041666666666667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2.2592539999999999</v>
      </c>
      <c r="AD3187">
        <v>0</v>
      </c>
      <c r="AE3187">
        <v>0</v>
      </c>
      <c r="AF3187">
        <v>2.2592539999999999</v>
      </c>
    </row>
    <row r="3188" spans="1:32" x14ac:dyDescent="0.3">
      <c r="A3188">
        <v>2787937</v>
      </c>
      <c r="B3188">
        <v>1</v>
      </c>
      <c r="C3188" t="s">
        <v>82</v>
      </c>
      <c r="D3188" t="s">
        <v>92</v>
      </c>
      <c r="E3188" t="s">
        <v>11808</v>
      </c>
      <c r="F3188" t="s">
        <v>11809</v>
      </c>
      <c r="G3188" t="s">
        <v>31548</v>
      </c>
      <c r="H3188" t="s">
        <v>893</v>
      </c>
      <c r="I3188" t="s">
        <v>78</v>
      </c>
      <c r="J3188" t="s">
        <v>135</v>
      </c>
      <c r="K3188" t="s">
        <v>22</v>
      </c>
      <c r="L3188" t="s">
        <v>136</v>
      </c>
      <c r="M3188" t="s">
        <v>11810</v>
      </c>
      <c r="N3188" t="s">
        <v>11811</v>
      </c>
      <c r="O3188">
        <v>2.7583333333333333</v>
      </c>
      <c r="P3188">
        <v>0</v>
      </c>
      <c r="Q3188">
        <v>1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0.65646917000000005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0.65646917000000005</v>
      </c>
    </row>
    <row r="3189" spans="1:32" x14ac:dyDescent="0.3">
      <c r="A3189">
        <v>2787765</v>
      </c>
      <c r="B3189">
        <v>1</v>
      </c>
      <c r="C3189" t="s">
        <v>83</v>
      </c>
      <c r="D3189" t="s">
        <v>130</v>
      </c>
      <c r="E3189" t="s">
        <v>11812</v>
      </c>
      <c r="F3189" t="s">
        <v>11813</v>
      </c>
      <c r="G3189" t="s">
        <v>31550</v>
      </c>
      <c r="H3189" t="s">
        <v>311</v>
      </c>
      <c r="I3189" t="s">
        <v>78</v>
      </c>
      <c r="J3189" t="s">
        <v>135</v>
      </c>
      <c r="K3189" t="s">
        <v>22</v>
      </c>
      <c r="L3189" t="s">
        <v>136</v>
      </c>
      <c r="M3189" t="s">
        <v>11814</v>
      </c>
      <c r="N3189" t="s">
        <v>11815</v>
      </c>
      <c r="O3189">
        <v>5.5819444444444448</v>
      </c>
      <c r="P3189">
        <v>0</v>
      </c>
      <c r="Q3189">
        <v>104</v>
      </c>
      <c r="R3189">
        <v>0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0</v>
      </c>
      <c r="Y3189">
        <v>109.034935</v>
      </c>
      <c r="Z3189">
        <v>0</v>
      </c>
      <c r="AA3189">
        <v>0</v>
      </c>
      <c r="AB3189">
        <v>0</v>
      </c>
      <c r="AC3189">
        <v>0.69484489999999999</v>
      </c>
      <c r="AD3189">
        <v>0</v>
      </c>
      <c r="AE3189">
        <v>0</v>
      </c>
      <c r="AF3189">
        <v>109.72978000000001</v>
      </c>
    </row>
    <row r="3190" spans="1:32" x14ac:dyDescent="0.3">
      <c r="A3190">
        <v>2787635</v>
      </c>
      <c r="B3190">
        <v>1</v>
      </c>
      <c r="C3190" t="s">
        <v>82</v>
      </c>
      <c r="D3190" t="s">
        <v>88</v>
      </c>
      <c r="E3190" t="s">
        <v>11816</v>
      </c>
      <c r="F3190" t="s">
        <v>11817</v>
      </c>
      <c r="G3190" t="s">
        <v>31548</v>
      </c>
      <c r="H3190" t="s">
        <v>893</v>
      </c>
      <c r="I3190" t="s">
        <v>78</v>
      </c>
      <c r="J3190" t="s">
        <v>135</v>
      </c>
      <c r="K3190" t="s">
        <v>22</v>
      </c>
      <c r="L3190" t="s">
        <v>136</v>
      </c>
      <c r="M3190" t="s">
        <v>11818</v>
      </c>
      <c r="N3190" t="s">
        <v>11819</v>
      </c>
      <c r="O3190">
        <v>1.2508333333333332</v>
      </c>
      <c r="P3190">
        <v>0</v>
      </c>
      <c r="Q3190">
        <v>2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0.86753170000000002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0.86753170000000002</v>
      </c>
    </row>
    <row r="3191" spans="1:32" x14ac:dyDescent="0.3">
      <c r="A3191">
        <v>2787456</v>
      </c>
      <c r="B3191">
        <v>1</v>
      </c>
      <c r="C3191" t="s">
        <v>82</v>
      </c>
      <c r="D3191" t="s">
        <v>111</v>
      </c>
      <c r="E3191" t="s">
        <v>11820</v>
      </c>
      <c r="F3191" t="s">
        <v>11821</v>
      </c>
      <c r="G3191" t="s">
        <v>31550</v>
      </c>
      <c r="H3191" t="s">
        <v>380</v>
      </c>
      <c r="I3191" t="s">
        <v>78</v>
      </c>
      <c r="J3191" t="s">
        <v>135</v>
      </c>
      <c r="K3191" t="s">
        <v>22</v>
      </c>
      <c r="L3191" t="s">
        <v>136</v>
      </c>
      <c r="M3191" t="s">
        <v>11822</v>
      </c>
      <c r="N3191" t="s">
        <v>11823</v>
      </c>
      <c r="O3191">
        <v>4.4063888888888885</v>
      </c>
      <c r="P3191">
        <v>0</v>
      </c>
      <c r="Q3191">
        <v>38</v>
      </c>
      <c r="R3191">
        <v>0</v>
      </c>
      <c r="S3191">
        <v>4</v>
      </c>
      <c r="T3191">
        <v>0</v>
      </c>
      <c r="U3191">
        <v>8</v>
      </c>
      <c r="V3191">
        <v>0</v>
      </c>
      <c r="W3191">
        <v>0</v>
      </c>
      <c r="X3191">
        <v>0</v>
      </c>
      <c r="Y3191">
        <v>32.443710000000003</v>
      </c>
      <c r="Z3191">
        <v>0</v>
      </c>
      <c r="AA3191">
        <v>5.426329</v>
      </c>
      <c r="AB3191">
        <v>0</v>
      </c>
      <c r="AC3191">
        <v>36.762157000000002</v>
      </c>
      <c r="AD3191">
        <v>0</v>
      </c>
      <c r="AE3191">
        <v>0</v>
      </c>
      <c r="AF3191">
        <v>74.632199999999997</v>
      </c>
    </row>
    <row r="3192" spans="1:32" x14ac:dyDescent="0.3">
      <c r="A3192">
        <v>2787361</v>
      </c>
      <c r="B3192">
        <v>1</v>
      </c>
      <c r="C3192" t="s">
        <v>82</v>
      </c>
      <c r="D3192" t="s">
        <v>98</v>
      </c>
      <c r="E3192" t="s">
        <v>11824</v>
      </c>
      <c r="F3192" t="s">
        <v>11825</v>
      </c>
      <c r="G3192" t="s">
        <v>31548</v>
      </c>
      <c r="H3192" t="s">
        <v>893</v>
      </c>
      <c r="I3192" t="s">
        <v>78</v>
      </c>
      <c r="J3192" t="s">
        <v>135</v>
      </c>
      <c r="K3192" t="s">
        <v>22</v>
      </c>
      <c r="L3192" t="s">
        <v>136</v>
      </c>
      <c r="M3192" t="s">
        <v>11826</v>
      </c>
      <c r="N3192" t="s">
        <v>11827</v>
      </c>
      <c r="O3192">
        <v>6.625</v>
      </c>
      <c r="P3192">
        <v>0</v>
      </c>
      <c r="Q3192">
        <v>2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9.1094740000000005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9.1094740000000005</v>
      </c>
    </row>
    <row r="3193" spans="1:32" x14ac:dyDescent="0.3">
      <c r="A3193">
        <v>2787047</v>
      </c>
      <c r="B3193">
        <v>1</v>
      </c>
      <c r="C3193" t="s">
        <v>82</v>
      </c>
      <c r="D3193" t="s">
        <v>106</v>
      </c>
      <c r="E3193" t="s">
        <v>11828</v>
      </c>
      <c r="F3193" t="s">
        <v>11829</v>
      </c>
      <c r="G3193" t="s">
        <v>31546</v>
      </c>
      <c r="H3193" t="s">
        <v>223</v>
      </c>
      <c r="I3193" t="s">
        <v>78</v>
      </c>
      <c r="J3193" t="s">
        <v>135</v>
      </c>
      <c r="K3193" t="s">
        <v>22</v>
      </c>
      <c r="L3193" t="s">
        <v>136</v>
      </c>
      <c r="M3193" t="s">
        <v>11830</v>
      </c>
      <c r="N3193" t="s">
        <v>11831</v>
      </c>
      <c r="O3193">
        <v>1.5047222222222223</v>
      </c>
      <c r="P3193">
        <v>0</v>
      </c>
      <c r="Q3193">
        <v>67</v>
      </c>
      <c r="R3193">
        <v>0</v>
      </c>
      <c r="S3193">
        <v>0</v>
      </c>
      <c r="T3193">
        <v>0</v>
      </c>
      <c r="U3193">
        <v>8</v>
      </c>
      <c r="V3193">
        <v>0</v>
      </c>
      <c r="W3193">
        <v>0</v>
      </c>
      <c r="X3193">
        <v>0</v>
      </c>
      <c r="Y3193">
        <v>24.194762999999998</v>
      </c>
      <c r="Z3193">
        <v>0</v>
      </c>
      <c r="AA3193">
        <v>0</v>
      </c>
      <c r="AB3193">
        <v>0</v>
      </c>
      <c r="AC3193">
        <v>1.4919848</v>
      </c>
      <c r="AD3193">
        <v>0</v>
      </c>
      <c r="AE3193">
        <v>0</v>
      </c>
      <c r="AF3193">
        <v>25.686748999999999</v>
      </c>
    </row>
    <row r="3194" spans="1:32" x14ac:dyDescent="0.3">
      <c r="A3194">
        <v>2787041</v>
      </c>
      <c r="B3194">
        <v>1</v>
      </c>
      <c r="C3194" t="s">
        <v>82</v>
      </c>
      <c r="D3194" t="s">
        <v>109</v>
      </c>
      <c r="E3194" t="s">
        <v>11832</v>
      </c>
      <c r="F3194" t="s">
        <v>11833</v>
      </c>
      <c r="G3194" t="s">
        <v>31548</v>
      </c>
      <c r="H3194" t="s">
        <v>333</v>
      </c>
      <c r="I3194" t="s">
        <v>78</v>
      </c>
      <c r="J3194" t="s">
        <v>135</v>
      </c>
      <c r="K3194" t="s">
        <v>22</v>
      </c>
      <c r="L3194" t="s">
        <v>136</v>
      </c>
      <c r="M3194" t="s">
        <v>11834</v>
      </c>
      <c r="N3194" t="s">
        <v>11835</v>
      </c>
      <c r="O3194">
        <v>3.0172222222222222</v>
      </c>
      <c r="P3194">
        <v>0</v>
      </c>
      <c r="Q3194">
        <v>1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3.2455772000000001E-2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3.2455772000000001E-2</v>
      </c>
    </row>
    <row r="3195" spans="1:32" x14ac:dyDescent="0.3">
      <c r="A3195">
        <v>2787048</v>
      </c>
      <c r="B3195">
        <v>1</v>
      </c>
      <c r="C3195" t="s">
        <v>82</v>
      </c>
      <c r="D3195" t="s">
        <v>93</v>
      </c>
      <c r="E3195" t="s">
        <v>11836</v>
      </c>
      <c r="F3195" t="s">
        <v>11837</v>
      </c>
      <c r="G3195" t="s">
        <v>31551</v>
      </c>
      <c r="H3195" t="s">
        <v>134</v>
      </c>
      <c r="I3195" t="s">
        <v>79</v>
      </c>
      <c r="J3195" t="s">
        <v>135</v>
      </c>
      <c r="K3195" t="s">
        <v>22</v>
      </c>
      <c r="L3195" t="s">
        <v>136</v>
      </c>
      <c r="M3195" t="s">
        <v>11838</v>
      </c>
      <c r="N3195" t="s">
        <v>11839</v>
      </c>
      <c r="O3195">
        <v>2.0233333333333334</v>
      </c>
      <c r="P3195">
        <v>1</v>
      </c>
      <c r="Q3195">
        <v>531</v>
      </c>
      <c r="R3195">
        <v>0</v>
      </c>
      <c r="S3195">
        <v>1</v>
      </c>
      <c r="T3195">
        <v>13</v>
      </c>
      <c r="U3195">
        <v>126</v>
      </c>
      <c r="V3195">
        <v>2</v>
      </c>
      <c r="W3195">
        <v>1</v>
      </c>
      <c r="X3195">
        <v>20.408622999999999</v>
      </c>
      <c r="Y3195">
        <v>378.68340000000001</v>
      </c>
      <c r="Z3195">
        <v>0</v>
      </c>
      <c r="AA3195">
        <v>4.9526266999999997</v>
      </c>
      <c r="AB3195">
        <v>237.06958</v>
      </c>
      <c r="AC3195">
        <v>226.21360000000001</v>
      </c>
      <c r="AD3195">
        <v>99.590903999999995</v>
      </c>
      <c r="AE3195">
        <v>7.3913380000000002</v>
      </c>
      <c r="AF3195">
        <v>974.31006000000002</v>
      </c>
    </row>
    <row r="3196" spans="1:32" x14ac:dyDescent="0.3">
      <c r="A3196">
        <v>2786933</v>
      </c>
      <c r="B3196">
        <v>1</v>
      </c>
      <c r="C3196" t="s">
        <v>82</v>
      </c>
      <c r="D3196" t="s">
        <v>106</v>
      </c>
      <c r="E3196" t="s">
        <v>11840</v>
      </c>
      <c r="F3196" t="s">
        <v>11841</v>
      </c>
      <c r="G3196" t="s">
        <v>31549</v>
      </c>
      <c r="H3196" t="s">
        <v>145</v>
      </c>
      <c r="I3196" t="s">
        <v>79</v>
      </c>
      <c r="J3196" t="s">
        <v>135</v>
      </c>
      <c r="K3196" t="s">
        <v>22</v>
      </c>
      <c r="L3196" t="s">
        <v>136</v>
      </c>
      <c r="M3196" t="s">
        <v>11842</v>
      </c>
      <c r="N3196" t="s">
        <v>11843</v>
      </c>
      <c r="O3196">
        <v>1.3147222222222221</v>
      </c>
      <c r="P3196">
        <v>3</v>
      </c>
      <c r="Q3196">
        <v>8</v>
      </c>
      <c r="R3196">
        <v>5</v>
      </c>
      <c r="S3196">
        <v>2</v>
      </c>
      <c r="T3196">
        <v>18</v>
      </c>
      <c r="U3196">
        <v>119</v>
      </c>
      <c r="V3196">
        <v>12</v>
      </c>
      <c r="W3196">
        <v>22</v>
      </c>
      <c r="X3196">
        <v>14.361331</v>
      </c>
      <c r="Y3196">
        <v>11.89181</v>
      </c>
      <c r="Z3196">
        <v>5.3892610000000003</v>
      </c>
      <c r="AA3196">
        <v>17.338930000000001</v>
      </c>
      <c r="AB3196">
        <v>224.86644000000001</v>
      </c>
      <c r="AC3196">
        <v>327.75616000000002</v>
      </c>
      <c r="AD3196">
        <v>671.29939999999999</v>
      </c>
      <c r="AE3196">
        <v>139.11869999999999</v>
      </c>
      <c r="AF3196">
        <v>1412.0219999999999</v>
      </c>
    </row>
    <row r="3197" spans="1:32" x14ac:dyDescent="0.3">
      <c r="A3197">
        <v>2786612</v>
      </c>
      <c r="B3197">
        <v>1</v>
      </c>
      <c r="C3197" t="s">
        <v>82</v>
      </c>
      <c r="D3197" t="s">
        <v>101</v>
      </c>
      <c r="E3197" t="s">
        <v>11844</v>
      </c>
      <c r="F3197" t="s">
        <v>11845</v>
      </c>
      <c r="G3197" t="s">
        <v>31551</v>
      </c>
      <c r="H3197" t="s">
        <v>672</v>
      </c>
      <c r="I3197" t="s">
        <v>79</v>
      </c>
      <c r="J3197" t="s">
        <v>135</v>
      </c>
      <c r="K3197" t="s">
        <v>22</v>
      </c>
      <c r="L3197" t="s">
        <v>136</v>
      </c>
      <c r="M3197" t="s">
        <v>11846</v>
      </c>
      <c r="N3197" t="s">
        <v>11847</v>
      </c>
      <c r="O3197">
        <v>6.8838888888888885</v>
      </c>
      <c r="P3197">
        <v>0</v>
      </c>
      <c r="Q3197">
        <v>8</v>
      </c>
      <c r="R3197">
        <v>0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0</v>
      </c>
      <c r="Y3197">
        <v>9.5861839999999994</v>
      </c>
      <c r="Z3197">
        <v>0</v>
      </c>
      <c r="AA3197">
        <v>0</v>
      </c>
      <c r="AB3197">
        <v>0</v>
      </c>
      <c r="AC3197">
        <v>8.8397269999999999</v>
      </c>
      <c r="AD3197">
        <v>0</v>
      </c>
      <c r="AE3197">
        <v>0</v>
      </c>
      <c r="AF3197">
        <v>18.425909999999998</v>
      </c>
    </row>
    <row r="3198" spans="1:32" x14ac:dyDescent="0.3">
      <c r="A3198">
        <v>2786295</v>
      </c>
      <c r="B3198">
        <v>1</v>
      </c>
      <c r="C3198" t="s">
        <v>82</v>
      </c>
      <c r="D3198" t="s">
        <v>108</v>
      </c>
      <c r="E3198" t="s">
        <v>11848</v>
      </c>
      <c r="F3198" t="s">
        <v>11849</v>
      </c>
      <c r="G3198" t="s">
        <v>31546</v>
      </c>
      <c r="H3198" t="s">
        <v>223</v>
      </c>
      <c r="I3198" t="s">
        <v>78</v>
      </c>
      <c r="J3198" t="s">
        <v>135</v>
      </c>
      <c r="K3198" t="s">
        <v>22</v>
      </c>
      <c r="L3198" t="s">
        <v>136</v>
      </c>
      <c r="M3198" t="s">
        <v>11850</v>
      </c>
      <c r="N3198" t="s">
        <v>11851</v>
      </c>
      <c r="O3198">
        <v>5.4511111111111115</v>
      </c>
      <c r="P3198">
        <v>0</v>
      </c>
      <c r="Q3198">
        <v>0</v>
      </c>
      <c r="R3198">
        <v>0</v>
      </c>
      <c r="S3198">
        <v>1</v>
      </c>
      <c r="T3198">
        <v>0</v>
      </c>
      <c r="U3198">
        <v>4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2.4286011E-2</v>
      </c>
      <c r="AB3198">
        <v>0</v>
      </c>
      <c r="AC3198">
        <v>0.49765447000000002</v>
      </c>
      <c r="AD3198">
        <v>0</v>
      </c>
      <c r="AE3198">
        <v>0</v>
      </c>
      <c r="AF3198">
        <v>0.52194046999999999</v>
      </c>
    </row>
    <row r="3199" spans="1:32" x14ac:dyDescent="0.3">
      <c r="A3199">
        <v>2786293</v>
      </c>
      <c r="B3199">
        <v>1</v>
      </c>
      <c r="C3199" t="s">
        <v>82</v>
      </c>
      <c r="D3199" t="s">
        <v>90</v>
      </c>
      <c r="E3199" t="s">
        <v>11852</v>
      </c>
      <c r="F3199" t="s">
        <v>11853</v>
      </c>
      <c r="G3199" t="s">
        <v>31551</v>
      </c>
      <c r="H3199" t="s">
        <v>134</v>
      </c>
      <c r="I3199" t="s">
        <v>79</v>
      </c>
      <c r="J3199" t="s">
        <v>135</v>
      </c>
      <c r="K3199" t="s">
        <v>22</v>
      </c>
      <c r="L3199" t="s">
        <v>136</v>
      </c>
      <c r="M3199" t="s">
        <v>11854</v>
      </c>
      <c r="N3199" t="s">
        <v>11855</v>
      </c>
      <c r="O3199">
        <v>7.0833333333333331E-2</v>
      </c>
      <c r="P3199">
        <v>0</v>
      </c>
      <c r="Q3199">
        <v>0</v>
      </c>
      <c r="R3199">
        <v>0</v>
      </c>
      <c r="S3199">
        <v>0</v>
      </c>
      <c r="T3199">
        <v>1</v>
      </c>
      <c r="U3199">
        <v>26</v>
      </c>
      <c r="V3199">
        <v>3</v>
      </c>
      <c r="W3199">
        <v>1</v>
      </c>
      <c r="X3199">
        <v>0</v>
      </c>
      <c r="Y3199">
        <v>0</v>
      </c>
      <c r="Z3199">
        <v>0</v>
      </c>
      <c r="AA3199">
        <v>0</v>
      </c>
      <c r="AB3199">
        <v>0.53686904999999996</v>
      </c>
      <c r="AC3199">
        <v>3.7560229999999999</v>
      </c>
      <c r="AD3199">
        <v>2.3083155</v>
      </c>
      <c r="AE3199">
        <v>0.80404790000000004</v>
      </c>
      <c r="AF3199">
        <v>7.4052553000000003</v>
      </c>
    </row>
    <row r="3200" spans="1:32" x14ac:dyDescent="0.3">
      <c r="A3200">
        <v>2786299</v>
      </c>
      <c r="B3200">
        <v>1</v>
      </c>
      <c r="C3200" t="s">
        <v>82</v>
      </c>
      <c r="D3200" t="s">
        <v>91</v>
      </c>
      <c r="E3200" t="s">
        <v>11856</v>
      </c>
      <c r="F3200" t="s">
        <v>11857</v>
      </c>
      <c r="G3200" t="s">
        <v>31552</v>
      </c>
      <c r="H3200" t="s">
        <v>1297</v>
      </c>
      <c r="I3200" t="s">
        <v>78</v>
      </c>
      <c r="J3200" t="s">
        <v>135</v>
      </c>
      <c r="K3200" t="s">
        <v>22</v>
      </c>
      <c r="L3200" t="s">
        <v>136</v>
      </c>
      <c r="M3200" t="s">
        <v>11858</v>
      </c>
      <c r="N3200" t="s">
        <v>11859</v>
      </c>
      <c r="O3200">
        <v>1.8925000000000001</v>
      </c>
      <c r="P3200">
        <v>0</v>
      </c>
      <c r="Q3200">
        <v>720</v>
      </c>
      <c r="R3200">
        <v>0</v>
      </c>
      <c r="S3200">
        <v>0</v>
      </c>
      <c r="T3200">
        <v>0</v>
      </c>
      <c r="U3200">
        <v>81</v>
      </c>
      <c r="V3200">
        <v>0</v>
      </c>
      <c r="W3200">
        <v>0</v>
      </c>
      <c r="X3200">
        <v>0</v>
      </c>
      <c r="Y3200">
        <v>343.6934</v>
      </c>
      <c r="Z3200">
        <v>0</v>
      </c>
      <c r="AA3200">
        <v>0</v>
      </c>
      <c r="AB3200">
        <v>0</v>
      </c>
      <c r="AC3200">
        <v>142.52414999999999</v>
      </c>
      <c r="AD3200">
        <v>0</v>
      </c>
      <c r="AE3200">
        <v>0</v>
      </c>
      <c r="AF3200">
        <v>486.21753000000001</v>
      </c>
    </row>
    <row r="3201" spans="1:32" x14ac:dyDescent="0.3">
      <c r="A3201">
        <v>2786143</v>
      </c>
      <c r="B3201">
        <v>2</v>
      </c>
      <c r="C3201" t="s">
        <v>82</v>
      </c>
      <c r="D3201" t="s">
        <v>98</v>
      </c>
      <c r="E3201" t="s">
        <v>11860</v>
      </c>
      <c r="F3201" t="s">
        <v>11861</v>
      </c>
      <c r="G3201" t="s">
        <v>31552</v>
      </c>
      <c r="H3201" t="s">
        <v>2229</v>
      </c>
      <c r="I3201" t="s">
        <v>78</v>
      </c>
      <c r="J3201" t="s">
        <v>135</v>
      </c>
      <c r="K3201" t="s">
        <v>22</v>
      </c>
      <c r="L3201" t="s">
        <v>136</v>
      </c>
      <c r="M3201" t="s">
        <v>11862</v>
      </c>
      <c r="N3201" t="s">
        <v>11863</v>
      </c>
      <c r="O3201">
        <v>0.82055555555555559</v>
      </c>
      <c r="P3201">
        <v>0</v>
      </c>
      <c r="Q3201">
        <v>308</v>
      </c>
      <c r="R3201">
        <v>0</v>
      </c>
      <c r="S3201">
        <v>0</v>
      </c>
      <c r="T3201">
        <v>0</v>
      </c>
      <c r="U3201">
        <v>11</v>
      </c>
      <c r="V3201">
        <v>0</v>
      </c>
      <c r="W3201">
        <v>0</v>
      </c>
      <c r="X3201">
        <v>0</v>
      </c>
      <c r="Y3201">
        <v>68.176389999999998</v>
      </c>
      <c r="Z3201">
        <v>0</v>
      </c>
      <c r="AA3201">
        <v>0</v>
      </c>
      <c r="AB3201">
        <v>0</v>
      </c>
      <c r="AC3201">
        <v>8.0148010000000003</v>
      </c>
      <c r="AD3201">
        <v>0</v>
      </c>
      <c r="AE3201">
        <v>0</v>
      </c>
      <c r="AF3201">
        <v>76.191190000000006</v>
      </c>
    </row>
    <row r="3202" spans="1:32" x14ac:dyDescent="0.3">
      <c r="A3202">
        <v>2800194</v>
      </c>
      <c r="B3202">
        <v>1</v>
      </c>
      <c r="C3202" t="s">
        <v>83</v>
      </c>
      <c r="D3202" t="s">
        <v>127</v>
      </c>
      <c r="E3202" t="s">
        <v>11864</v>
      </c>
      <c r="F3202" t="s">
        <v>11865</v>
      </c>
      <c r="G3202" t="s">
        <v>31545</v>
      </c>
      <c r="H3202" t="s">
        <v>134</v>
      </c>
      <c r="I3202" t="s">
        <v>79</v>
      </c>
      <c r="J3202" t="s">
        <v>135</v>
      </c>
      <c r="K3202" t="s">
        <v>22</v>
      </c>
      <c r="L3202" t="s">
        <v>136</v>
      </c>
      <c r="M3202" t="s">
        <v>11866</v>
      </c>
      <c r="N3202" t="s">
        <v>11867</v>
      </c>
      <c r="O3202">
        <v>0.38527777777777777</v>
      </c>
      <c r="P3202">
        <v>17</v>
      </c>
      <c r="Q3202">
        <v>876</v>
      </c>
      <c r="R3202">
        <v>74</v>
      </c>
      <c r="S3202">
        <v>41</v>
      </c>
      <c r="T3202">
        <v>17</v>
      </c>
      <c r="U3202">
        <v>43</v>
      </c>
      <c r="V3202">
        <v>0</v>
      </c>
      <c r="W3202">
        <v>1</v>
      </c>
      <c r="X3202">
        <v>7.7218540000000004</v>
      </c>
      <c r="Y3202">
        <v>57.568474000000002</v>
      </c>
      <c r="Z3202">
        <v>30.75459</v>
      </c>
      <c r="AA3202">
        <v>2.859674</v>
      </c>
      <c r="AB3202">
        <v>22.964846000000001</v>
      </c>
      <c r="AC3202">
        <v>4.3054166</v>
      </c>
      <c r="AD3202">
        <v>0</v>
      </c>
      <c r="AE3202">
        <v>5.3481041999999999E-2</v>
      </c>
      <c r="AF3202">
        <v>126.22833</v>
      </c>
    </row>
    <row r="3203" spans="1:32" x14ac:dyDescent="0.3">
      <c r="A3203">
        <v>2800193</v>
      </c>
      <c r="B3203">
        <v>1</v>
      </c>
      <c r="C3203" t="s">
        <v>82</v>
      </c>
      <c r="D3203" t="s">
        <v>105</v>
      </c>
      <c r="E3203" t="s">
        <v>11868</v>
      </c>
      <c r="F3203" t="s">
        <v>11869</v>
      </c>
      <c r="G3203" t="s">
        <v>31551</v>
      </c>
      <c r="H3203" t="s">
        <v>3105</v>
      </c>
      <c r="I3203" t="s">
        <v>79</v>
      </c>
      <c r="J3203" t="s">
        <v>135</v>
      </c>
      <c r="K3203" t="s">
        <v>22</v>
      </c>
      <c r="L3203" t="s">
        <v>136</v>
      </c>
      <c r="M3203" t="s">
        <v>11870</v>
      </c>
      <c r="N3203" t="s">
        <v>11871</v>
      </c>
      <c r="O3203">
        <v>2.3077777777777779</v>
      </c>
      <c r="P3203">
        <v>0</v>
      </c>
      <c r="Q3203">
        <v>2910</v>
      </c>
      <c r="R3203">
        <v>0</v>
      </c>
      <c r="S3203">
        <v>15</v>
      </c>
      <c r="T3203">
        <v>0</v>
      </c>
      <c r="U3203">
        <v>131</v>
      </c>
      <c r="V3203">
        <v>0</v>
      </c>
      <c r="W3203">
        <v>0</v>
      </c>
      <c r="X3203">
        <v>0</v>
      </c>
      <c r="Y3203">
        <v>1815.0042000000001</v>
      </c>
      <c r="Z3203">
        <v>0</v>
      </c>
      <c r="AA3203">
        <v>16.439999</v>
      </c>
      <c r="AB3203">
        <v>0</v>
      </c>
      <c r="AC3203">
        <v>288.35968000000003</v>
      </c>
      <c r="AD3203">
        <v>0</v>
      </c>
      <c r="AE3203">
        <v>0</v>
      </c>
      <c r="AF3203">
        <v>2119.8040000000001</v>
      </c>
    </row>
    <row r="3204" spans="1:32" x14ac:dyDescent="0.3">
      <c r="A3204">
        <v>2800204</v>
      </c>
      <c r="B3204">
        <v>1</v>
      </c>
      <c r="C3204" t="s">
        <v>82</v>
      </c>
      <c r="D3204" t="s">
        <v>95</v>
      </c>
      <c r="E3204" t="s">
        <v>11872</v>
      </c>
      <c r="F3204" t="s">
        <v>11873</v>
      </c>
      <c r="G3204" t="s">
        <v>31551</v>
      </c>
      <c r="H3204" t="s">
        <v>9459</v>
      </c>
      <c r="I3204" t="s">
        <v>79</v>
      </c>
      <c r="J3204" t="s">
        <v>135</v>
      </c>
      <c r="K3204" t="s">
        <v>22</v>
      </c>
      <c r="L3204" t="s">
        <v>136</v>
      </c>
      <c r="M3204" t="s">
        <v>11874</v>
      </c>
      <c r="N3204" t="s">
        <v>11875</v>
      </c>
      <c r="O3204">
        <v>3.3308333333333335</v>
      </c>
      <c r="P3204">
        <v>0</v>
      </c>
      <c r="Q3204">
        <v>2551</v>
      </c>
      <c r="R3204">
        <v>0</v>
      </c>
      <c r="S3204">
        <v>0</v>
      </c>
      <c r="T3204">
        <v>7</v>
      </c>
      <c r="U3204">
        <v>586</v>
      </c>
      <c r="V3204">
        <v>0</v>
      </c>
      <c r="W3204">
        <v>0</v>
      </c>
      <c r="X3204">
        <v>0</v>
      </c>
      <c r="Y3204">
        <v>2822.2817</v>
      </c>
      <c r="Z3204">
        <v>0</v>
      </c>
      <c r="AA3204">
        <v>0</v>
      </c>
      <c r="AB3204">
        <v>672.43290000000002</v>
      </c>
      <c r="AC3204">
        <v>1875.0988</v>
      </c>
      <c r="AD3204">
        <v>0</v>
      </c>
      <c r="AE3204">
        <v>0</v>
      </c>
      <c r="AF3204">
        <v>5369.8135000000002</v>
      </c>
    </row>
    <row r="3205" spans="1:32" x14ac:dyDescent="0.3">
      <c r="A3205">
        <v>2800089</v>
      </c>
      <c r="B3205">
        <v>1</v>
      </c>
      <c r="C3205" t="s">
        <v>82</v>
      </c>
      <c r="D3205" t="s">
        <v>94</v>
      </c>
      <c r="E3205" t="s">
        <v>1077</v>
      </c>
      <c r="F3205" t="s">
        <v>1078</v>
      </c>
      <c r="G3205" t="s">
        <v>31546</v>
      </c>
      <c r="H3205" t="s">
        <v>223</v>
      </c>
      <c r="I3205" t="s">
        <v>78</v>
      </c>
      <c r="J3205" t="s">
        <v>135</v>
      </c>
      <c r="K3205" t="s">
        <v>22</v>
      </c>
      <c r="L3205" t="s">
        <v>136</v>
      </c>
      <c r="M3205" t="s">
        <v>11876</v>
      </c>
      <c r="N3205" t="s">
        <v>11877</v>
      </c>
      <c r="O3205">
        <v>0.93916666666666671</v>
      </c>
      <c r="P3205">
        <v>0</v>
      </c>
      <c r="Q3205">
        <v>110</v>
      </c>
      <c r="R3205">
        <v>0</v>
      </c>
      <c r="S3205">
        <v>0</v>
      </c>
      <c r="T3205">
        <v>0</v>
      </c>
      <c r="U3205">
        <v>14</v>
      </c>
      <c r="V3205">
        <v>0</v>
      </c>
      <c r="W3205">
        <v>0</v>
      </c>
      <c r="X3205">
        <v>0</v>
      </c>
      <c r="Y3205">
        <v>10.470713</v>
      </c>
      <c r="Z3205">
        <v>0</v>
      </c>
      <c r="AA3205">
        <v>0</v>
      </c>
      <c r="AB3205">
        <v>0</v>
      </c>
      <c r="AC3205">
        <v>6.4417229999999996</v>
      </c>
      <c r="AD3205">
        <v>0</v>
      </c>
      <c r="AE3205">
        <v>0</v>
      </c>
      <c r="AF3205">
        <v>16.912436</v>
      </c>
    </row>
    <row r="3206" spans="1:32" x14ac:dyDescent="0.3">
      <c r="A3206">
        <v>2800002</v>
      </c>
      <c r="B3206">
        <v>1</v>
      </c>
      <c r="C3206" t="s">
        <v>82</v>
      </c>
      <c r="D3206" t="s">
        <v>93</v>
      </c>
      <c r="E3206" t="s">
        <v>11878</v>
      </c>
      <c r="F3206" t="s">
        <v>11879</v>
      </c>
      <c r="G3206" t="s">
        <v>31548</v>
      </c>
      <c r="H3206" t="s">
        <v>333</v>
      </c>
      <c r="I3206" t="s">
        <v>78</v>
      </c>
      <c r="J3206" t="s">
        <v>135</v>
      </c>
      <c r="K3206" t="s">
        <v>22</v>
      </c>
      <c r="L3206" t="s">
        <v>136</v>
      </c>
      <c r="M3206" t="s">
        <v>11880</v>
      </c>
      <c r="N3206" t="s">
        <v>11881</v>
      </c>
      <c r="O3206">
        <v>3.6927777777777777</v>
      </c>
      <c r="P3206">
        <v>0</v>
      </c>
      <c r="Q3206">
        <v>15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12.197685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12.197685</v>
      </c>
    </row>
    <row r="3207" spans="1:32" x14ac:dyDescent="0.3">
      <c r="A3207">
        <v>2799902</v>
      </c>
      <c r="B3207">
        <v>1</v>
      </c>
      <c r="C3207" t="s">
        <v>82</v>
      </c>
      <c r="D3207" t="s">
        <v>101</v>
      </c>
      <c r="E3207" t="s">
        <v>11882</v>
      </c>
      <c r="F3207" t="s">
        <v>11883</v>
      </c>
      <c r="G3207" t="s">
        <v>31548</v>
      </c>
      <c r="H3207" t="s">
        <v>333</v>
      </c>
      <c r="I3207" t="s">
        <v>78</v>
      </c>
      <c r="J3207" t="s">
        <v>135</v>
      </c>
      <c r="K3207" t="s">
        <v>22</v>
      </c>
      <c r="L3207" t="s">
        <v>136</v>
      </c>
      <c r="M3207" t="s">
        <v>11884</v>
      </c>
      <c r="N3207" t="s">
        <v>11885</v>
      </c>
      <c r="O3207">
        <v>0.54777777777777781</v>
      </c>
      <c r="P3207">
        <v>0</v>
      </c>
      <c r="Q3207">
        <v>4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0.33187675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0.33187675</v>
      </c>
    </row>
    <row r="3208" spans="1:32" x14ac:dyDescent="0.3">
      <c r="A3208">
        <v>2799845</v>
      </c>
      <c r="B3208">
        <v>1</v>
      </c>
      <c r="C3208" t="s">
        <v>82</v>
      </c>
      <c r="D3208" t="s">
        <v>84</v>
      </c>
      <c r="E3208" t="s">
        <v>11886</v>
      </c>
      <c r="F3208" t="s">
        <v>11887</v>
      </c>
      <c r="G3208" t="s">
        <v>31548</v>
      </c>
      <c r="H3208" t="s">
        <v>333</v>
      </c>
      <c r="I3208" t="s">
        <v>78</v>
      </c>
      <c r="J3208" t="s">
        <v>135</v>
      </c>
      <c r="K3208" t="s">
        <v>22</v>
      </c>
      <c r="L3208" t="s">
        <v>136</v>
      </c>
      <c r="M3208" t="s">
        <v>11888</v>
      </c>
      <c r="N3208" t="s">
        <v>11889</v>
      </c>
      <c r="O3208">
        <v>7.4052777777777781</v>
      </c>
      <c r="P3208">
        <v>0</v>
      </c>
      <c r="Q3208">
        <v>1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0.64210796000000003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0.64210796000000003</v>
      </c>
    </row>
    <row r="3209" spans="1:32" x14ac:dyDescent="0.3">
      <c r="A3209">
        <v>2799806</v>
      </c>
      <c r="B3209">
        <v>1</v>
      </c>
      <c r="C3209" t="s">
        <v>82</v>
      </c>
      <c r="D3209" t="s">
        <v>94</v>
      </c>
      <c r="E3209" t="s">
        <v>11890</v>
      </c>
      <c r="F3209" t="s">
        <v>11891</v>
      </c>
      <c r="G3209" t="s">
        <v>31546</v>
      </c>
      <c r="H3209" t="s">
        <v>1297</v>
      </c>
      <c r="I3209" t="s">
        <v>78</v>
      </c>
      <c r="J3209" t="s">
        <v>135</v>
      </c>
      <c r="K3209" t="s">
        <v>22</v>
      </c>
      <c r="L3209" t="s">
        <v>136</v>
      </c>
      <c r="M3209" t="s">
        <v>11892</v>
      </c>
      <c r="N3209" t="s">
        <v>11893</v>
      </c>
      <c r="O3209">
        <v>1.941111111111111</v>
      </c>
      <c r="P3209">
        <v>0</v>
      </c>
      <c r="Q3209">
        <v>19</v>
      </c>
      <c r="R3209">
        <v>0</v>
      </c>
      <c r="S3209">
        <v>0</v>
      </c>
      <c r="T3209">
        <v>0</v>
      </c>
      <c r="U3209">
        <v>3</v>
      </c>
      <c r="V3209">
        <v>0</v>
      </c>
      <c r="W3209">
        <v>0</v>
      </c>
      <c r="X3209">
        <v>0</v>
      </c>
      <c r="Y3209">
        <v>7.5507429999999998</v>
      </c>
      <c r="Z3209">
        <v>0</v>
      </c>
      <c r="AA3209">
        <v>0</v>
      </c>
      <c r="AB3209">
        <v>0</v>
      </c>
      <c r="AC3209">
        <v>2.5196817</v>
      </c>
      <c r="AD3209">
        <v>0</v>
      </c>
      <c r="AE3209">
        <v>0</v>
      </c>
      <c r="AF3209">
        <v>10.070425</v>
      </c>
    </row>
    <row r="3210" spans="1:32" x14ac:dyDescent="0.3">
      <c r="A3210">
        <v>2799801</v>
      </c>
      <c r="B3210">
        <v>1</v>
      </c>
      <c r="C3210" t="s">
        <v>82</v>
      </c>
      <c r="D3210" t="s">
        <v>106</v>
      </c>
      <c r="E3210" t="s">
        <v>11894</v>
      </c>
      <c r="F3210" t="s">
        <v>11895</v>
      </c>
      <c r="G3210" t="s">
        <v>31551</v>
      </c>
      <c r="H3210" t="s">
        <v>672</v>
      </c>
      <c r="I3210" t="s">
        <v>79</v>
      </c>
      <c r="J3210" t="s">
        <v>135</v>
      </c>
      <c r="K3210" t="s">
        <v>22</v>
      </c>
      <c r="L3210" t="s">
        <v>136</v>
      </c>
      <c r="M3210" t="s">
        <v>11896</v>
      </c>
      <c r="N3210" t="s">
        <v>11897</v>
      </c>
      <c r="O3210">
        <v>1.066111111111111</v>
      </c>
      <c r="P3210">
        <v>0</v>
      </c>
      <c r="Q3210">
        <v>62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16.078779999999998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16.078779999999998</v>
      </c>
    </row>
    <row r="3211" spans="1:32" x14ac:dyDescent="0.3">
      <c r="A3211">
        <v>2799686</v>
      </c>
      <c r="B3211">
        <v>1</v>
      </c>
      <c r="C3211" t="s">
        <v>82</v>
      </c>
      <c r="D3211" t="s">
        <v>112</v>
      </c>
      <c r="E3211" t="s">
        <v>11898</v>
      </c>
      <c r="F3211" t="s">
        <v>11899</v>
      </c>
      <c r="G3211" t="s">
        <v>31549</v>
      </c>
      <c r="H3211" t="s">
        <v>134</v>
      </c>
      <c r="I3211" t="s">
        <v>79</v>
      </c>
      <c r="J3211" t="s">
        <v>135</v>
      </c>
      <c r="K3211" t="s">
        <v>22</v>
      </c>
      <c r="L3211" t="s">
        <v>136</v>
      </c>
      <c r="M3211" t="s">
        <v>11900</v>
      </c>
      <c r="N3211" t="s">
        <v>11901</v>
      </c>
      <c r="O3211">
        <v>0.6497222222222222</v>
      </c>
      <c r="P3211">
        <v>0</v>
      </c>
      <c r="Q3211">
        <v>0</v>
      </c>
      <c r="R3211">
        <v>7</v>
      </c>
      <c r="S3211">
        <v>21</v>
      </c>
      <c r="T3211">
        <v>12</v>
      </c>
      <c r="U3211">
        <v>4</v>
      </c>
      <c r="V3211">
        <v>5</v>
      </c>
      <c r="W3211">
        <v>1</v>
      </c>
      <c r="X3211">
        <v>0</v>
      </c>
      <c r="Y3211">
        <v>0</v>
      </c>
      <c r="Z3211">
        <v>7.1225610000000001</v>
      </c>
      <c r="AA3211">
        <v>255.86600999999999</v>
      </c>
      <c r="AB3211">
        <v>25.692644000000001</v>
      </c>
      <c r="AC3211">
        <v>11.219201999999999</v>
      </c>
      <c r="AD3211">
        <v>28.742719999999998</v>
      </c>
      <c r="AE3211">
        <v>1.7451824</v>
      </c>
      <c r="AF3211">
        <v>330.38830000000002</v>
      </c>
    </row>
    <row r="3212" spans="1:32" x14ac:dyDescent="0.3">
      <c r="A3212">
        <v>2799648</v>
      </c>
      <c r="B3212">
        <v>1</v>
      </c>
      <c r="C3212" t="s">
        <v>83</v>
      </c>
      <c r="D3212" t="s">
        <v>128</v>
      </c>
      <c r="E3212" t="s">
        <v>10409</v>
      </c>
      <c r="F3212" t="s">
        <v>10410</v>
      </c>
      <c r="G3212" t="s">
        <v>31549</v>
      </c>
      <c r="H3212" t="s">
        <v>134</v>
      </c>
      <c r="I3212" t="s">
        <v>79</v>
      </c>
      <c r="J3212" t="s">
        <v>135</v>
      </c>
      <c r="K3212" t="s">
        <v>22</v>
      </c>
      <c r="L3212" t="s">
        <v>136</v>
      </c>
      <c r="M3212" t="s">
        <v>11902</v>
      </c>
      <c r="N3212" t="s">
        <v>11903</v>
      </c>
      <c r="O3212">
        <v>0.21333333333333335</v>
      </c>
      <c r="P3212">
        <v>0</v>
      </c>
      <c r="Q3212">
        <v>0</v>
      </c>
      <c r="R3212">
        <v>9</v>
      </c>
      <c r="S3212">
        <v>25</v>
      </c>
      <c r="T3212">
        <v>11</v>
      </c>
      <c r="U3212">
        <v>1</v>
      </c>
      <c r="V3212">
        <v>3</v>
      </c>
      <c r="W3212">
        <v>0</v>
      </c>
      <c r="X3212">
        <v>0</v>
      </c>
      <c r="Y3212">
        <v>0</v>
      </c>
      <c r="Z3212">
        <v>0.33086437000000002</v>
      </c>
      <c r="AA3212">
        <v>1.4749687</v>
      </c>
      <c r="AB3212">
        <v>28.261991999999999</v>
      </c>
      <c r="AC3212">
        <v>0.38905376000000003</v>
      </c>
      <c r="AD3212">
        <v>11.065080999999999</v>
      </c>
      <c r="AE3212">
        <v>0</v>
      </c>
      <c r="AF3212">
        <v>41.521957</v>
      </c>
    </row>
    <row r="3213" spans="1:32" x14ac:dyDescent="0.3">
      <c r="A3213">
        <v>2799636</v>
      </c>
      <c r="B3213">
        <v>1</v>
      </c>
      <c r="C3213" t="s">
        <v>83</v>
      </c>
      <c r="D3213" t="s">
        <v>130</v>
      </c>
      <c r="E3213" t="s">
        <v>11904</v>
      </c>
      <c r="F3213" t="s">
        <v>11905</v>
      </c>
      <c r="G3213" t="s">
        <v>31550</v>
      </c>
      <c r="H3213" t="s">
        <v>665</v>
      </c>
      <c r="I3213" t="s">
        <v>78</v>
      </c>
      <c r="J3213" t="s">
        <v>135</v>
      </c>
      <c r="K3213" t="s">
        <v>22</v>
      </c>
      <c r="L3213" t="s">
        <v>136</v>
      </c>
      <c r="M3213" t="s">
        <v>11906</v>
      </c>
      <c r="N3213" t="s">
        <v>11907</v>
      </c>
      <c r="O3213">
        <v>1.7969444444444445</v>
      </c>
      <c r="P3213">
        <v>0</v>
      </c>
      <c r="Q3213">
        <v>196</v>
      </c>
      <c r="R3213">
        <v>0</v>
      </c>
      <c r="S3213">
        <v>0</v>
      </c>
      <c r="T3213">
        <v>0</v>
      </c>
      <c r="U3213">
        <v>19</v>
      </c>
      <c r="V3213">
        <v>0</v>
      </c>
      <c r="W3213">
        <v>0</v>
      </c>
      <c r="X3213">
        <v>0</v>
      </c>
      <c r="Y3213">
        <v>81.902305999999996</v>
      </c>
      <c r="Z3213">
        <v>0</v>
      </c>
      <c r="AA3213">
        <v>0</v>
      </c>
      <c r="AB3213">
        <v>0</v>
      </c>
      <c r="AC3213">
        <v>45.352584999999998</v>
      </c>
      <c r="AD3213">
        <v>0</v>
      </c>
      <c r="AE3213">
        <v>0</v>
      </c>
      <c r="AF3213">
        <v>127.25489</v>
      </c>
    </row>
    <row r="3214" spans="1:32" x14ac:dyDescent="0.3">
      <c r="A3214">
        <v>2799647</v>
      </c>
      <c r="B3214">
        <v>1</v>
      </c>
      <c r="C3214" t="s">
        <v>83</v>
      </c>
      <c r="D3214" t="s">
        <v>121</v>
      </c>
      <c r="E3214" t="s">
        <v>11908</v>
      </c>
      <c r="F3214" t="s">
        <v>11909</v>
      </c>
      <c r="G3214" t="s">
        <v>31549</v>
      </c>
      <c r="H3214" t="s">
        <v>134</v>
      </c>
      <c r="I3214" t="s">
        <v>79</v>
      </c>
      <c r="J3214" t="s">
        <v>248</v>
      </c>
      <c r="K3214" t="s">
        <v>22</v>
      </c>
      <c r="L3214" t="s">
        <v>136</v>
      </c>
      <c r="M3214" t="s">
        <v>6514</v>
      </c>
      <c r="N3214" t="s">
        <v>11910</v>
      </c>
      <c r="O3214">
        <v>8.3333333333333332E-3</v>
      </c>
      <c r="P3214">
        <v>0</v>
      </c>
      <c r="Q3214">
        <v>919</v>
      </c>
      <c r="R3214">
        <v>2</v>
      </c>
      <c r="S3214">
        <v>133</v>
      </c>
      <c r="T3214">
        <v>0</v>
      </c>
      <c r="U3214">
        <v>63</v>
      </c>
      <c r="V3214">
        <v>0</v>
      </c>
      <c r="W3214">
        <v>0</v>
      </c>
      <c r="X3214">
        <v>0</v>
      </c>
      <c r="Y3214">
        <v>0.73292064999999995</v>
      </c>
      <c r="Z3214">
        <v>1.1652859E-2</v>
      </c>
      <c r="AA3214">
        <v>0.1965025</v>
      </c>
      <c r="AB3214">
        <v>0</v>
      </c>
      <c r="AC3214">
        <v>0.14158672</v>
      </c>
      <c r="AD3214">
        <v>0</v>
      </c>
      <c r="AE3214">
        <v>0</v>
      </c>
      <c r="AF3214">
        <v>1.0826627</v>
      </c>
    </row>
    <row r="3215" spans="1:32" x14ac:dyDescent="0.3">
      <c r="A3215">
        <v>2799470</v>
      </c>
      <c r="B3215">
        <v>2</v>
      </c>
      <c r="C3215" t="s">
        <v>82</v>
      </c>
      <c r="D3215" t="s">
        <v>113</v>
      </c>
      <c r="E3215" t="s">
        <v>11911</v>
      </c>
      <c r="F3215" t="s">
        <v>11912</v>
      </c>
      <c r="G3215" t="s">
        <v>31552</v>
      </c>
      <c r="H3215" t="s">
        <v>1297</v>
      </c>
      <c r="I3215" t="s">
        <v>78</v>
      </c>
      <c r="J3215" t="s">
        <v>135</v>
      </c>
      <c r="K3215" t="s">
        <v>22</v>
      </c>
      <c r="L3215" t="s">
        <v>136</v>
      </c>
      <c r="M3215" t="s">
        <v>11913</v>
      </c>
      <c r="N3215" t="s">
        <v>11914</v>
      </c>
      <c r="O3215">
        <v>1.0866666666666667</v>
      </c>
      <c r="P3215">
        <v>0</v>
      </c>
      <c r="Q3215">
        <v>182</v>
      </c>
      <c r="R3215">
        <v>0</v>
      </c>
      <c r="S3215">
        <v>12</v>
      </c>
      <c r="T3215">
        <v>0</v>
      </c>
      <c r="U3215">
        <v>26</v>
      </c>
      <c r="V3215">
        <v>0</v>
      </c>
      <c r="W3215">
        <v>0</v>
      </c>
      <c r="X3215">
        <v>0</v>
      </c>
      <c r="Y3215">
        <v>71.168959999999998</v>
      </c>
      <c r="Z3215">
        <v>0</v>
      </c>
      <c r="AA3215">
        <v>0.94492732999999995</v>
      </c>
      <c r="AB3215">
        <v>0</v>
      </c>
      <c r="AC3215">
        <v>10.013042</v>
      </c>
      <c r="AD3215">
        <v>0</v>
      </c>
      <c r="AE3215">
        <v>0</v>
      </c>
      <c r="AF3215">
        <v>82.126930000000002</v>
      </c>
    </row>
    <row r="3216" spans="1:32" x14ac:dyDescent="0.3">
      <c r="A3216">
        <v>2799400</v>
      </c>
      <c r="B3216">
        <v>1</v>
      </c>
      <c r="C3216" t="s">
        <v>83</v>
      </c>
      <c r="D3216" t="s">
        <v>116</v>
      </c>
      <c r="E3216" t="s">
        <v>11915</v>
      </c>
      <c r="F3216" t="s">
        <v>11916</v>
      </c>
      <c r="G3216" t="s">
        <v>31552</v>
      </c>
      <c r="H3216" t="s">
        <v>665</v>
      </c>
      <c r="I3216" t="s">
        <v>78</v>
      </c>
      <c r="J3216" t="s">
        <v>135</v>
      </c>
      <c r="K3216" t="s">
        <v>22</v>
      </c>
      <c r="L3216" t="s">
        <v>136</v>
      </c>
      <c r="M3216" t="s">
        <v>11917</v>
      </c>
      <c r="N3216" t="s">
        <v>11918</v>
      </c>
      <c r="O3216">
        <v>4.6291666666666664</v>
      </c>
      <c r="P3216">
        <v>0</v>
      </c>
      <c r="Q3216">
        <v>40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18.205159999999999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18.205159999999999</v>
      </c>
    </row>
    <row r="3217" spans="1:32" x14ac:dyDescent="0.3">
      <c r="A3217">
        <v>2799328</v>
      </c>
      <c r="B3217">
        <v>1</v>
      </c>
      <c r="C3217" t="s">
        <v>82</v>
      </c>
      <c r="D3217" t="s">
        <v>99</v>
      </c>
      <c r="E3217" t="s">
        <v>11919</v>
      </c>
      <c r="F3217" t="s">
        <v>11920</v>
      </c>
      <c r="G3217" t="s">
        <v>31546</v>
      </c>
      <c r="H3217" t="s">
        <v>223</v>
      </c>
      <c r="I3217" t="s">
        <v>78</v>
      </c>
      <c r="J3217" t="s">
        <v>135</v>
      </c>
      <c r="K3217" t="s">
        <v>22</v>
      </c>
      <c r="L3217" t="s">
        <v>136</v>
      </c>
      <c r="M3217" t="s">
        <v>11921</v>
      </c>
      <c r="N3217" t="s">
        <v>11922</v>
      </c>
      <c r="O3217">
        <v>1.9341666666666666</v>
      </c>
      <c r="P3217">
        <v>0</v>
      </c>
      <c r="Q3217">
        <v>39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9.8929340000000003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9.8929340000000003</v>
      </c>
    </row>
    <row r="3218" spans="1:32" x14ac:dyDescent="0.3">
      <c r="A3218">
        <v>2798893</v>
      </c>
      <c r="B3218">
        <v>1</v>
      </c>
      <c r="C3218" t="s">
        <v>83</v>
      </c>
      <c r="D3218" t="s">
        <v>116</v>
      </c>
      <c r="E3218" t="s">
        <v>11923</v>
      </c>
      <c r="F3218" t="s">
        <v>11924</v>
      </c>
      <c r="G3218" t="s">
        <v>31548</v>
      </c>
      <c r="H3218" t="s">
        <v>333</v>
      </c>
      <c r="I3218" t="s">
        <v>78</v>
      </c>
      <c r="J3218" t="s">
        <v>135</v>
      </c>
      <c r="K3218" t="s">
        <v>22</v>
      </c>
      <c r="L3218" t="s">
        <v>136</v>
      </c>
      <c r="M3218" t="s">
        <v>11925</v>
      </c>
      <c r="N3218" t="s">
        <v>11926</v>
      </c>
      <c r="O3218">
        <v>7.1080555555555556</v>
      </c>
      <c r="P3218">
        <v>0</v>
      </c>
      <c r="Q3218">
        <v>1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0.78658980000000001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0.78658980000000001</v>
      </c>
    </row>
    <row r="3219" spans="1:32" x14ac:dyDescent="0.3">
      <c r="A3219">
        <v>2798887</v>
      </c>
      <c r="B3219">
        <v>1</v>
      </c>
      <c r="C3219" t="s">
        <v>82</v>
      </c>
      <c r="D3219" t="s">
        <v>97</v>
      </c>
      <c r="E3219" t="s">
        <v>11927</v>
      </c>
      <c r="F3219" t="s">
        <v>11928</v>
      </c>
      <c r="G3219" t="s">
        <v>31550</v>
      </c>
      <c r="H3219" t="s">
        <v>1297</v>
      </c>
      <c r="I3219" t="s">
        <v>78</v>
      </c>
      <c r="J3219" t="s">
        <v>135</v>
      </c>
      <c r="K3219" t="s">
        <v>22</v>
      </c>
      <c r="L3219" t="s">
        <v>136</v>
      </c>
      <c r="M3219" t="s">
        <v>11929</v>
      </c>
      <c r="N3219" t="s">
        <v>11930</v>
      </c>
      <c r="O3219">
        <v>3.4352777777777779</v>
      </c>
      <c r="P3219">
        <v>0</v>
      </c>
      <c r="Q3219">
        <v>14</v>
      </c>
      <c r="R3219">
        <v>0</v>
      </c>
      <c r="S3219">
        <v>4</v>
      </c>
      <c r="T3219">
        <v>0</v>
      </c>
      <c r="U3219">
        <v>6</v>
      </c>
      <c r="V3219">
        <v>0</v>
      </c>
      <c r="W3219">
        <v>0</v>
      </c>
      <c r="X3219">
        <v>0</v>
      </c>
      <c r="Y3219">
        <v>41.317141999999997</v>
      </c>
      <c r="Z3219">
        <v>0</v>
      </c>
      <c r="AA3219">
        <v>2.7210078000000002</v>
      </c>
      <c r="AB3219">
        <v>0</v>
      </c>
      <c r="AC3219">
        <v>45.286270000000002</v>
      </c>
      <c r="AD3219">
        <v>0</v>
      </c>
      <c r="AE3219">
        <v>0</v>
      </c>
      <c r="AF3219">
        <v>89.324425000000005</v>
      </c>
    </row>
    <row r="3220" spans="1:32" x14ac:dyDescent="0.3">
      <c r="A3220">
        <v>2798879</v>
      </c>
      <c r="B3220">
        <v>1</v>
      </c>
      <c r="C3220" t="s">
        <v>82</v>
      </c>
      <c r="D3220" t="s">
        <v>87</v>
      </c>
      <c r="E3220" t="s">
        <v>11931</v>
      </c>
      <c r="F3220" t="s">
        <v>11932</v>
      </c>
      <c r="G3220" t="s">
        <v>31548</v>
      </c>
      <c r="H3220" t="s">
        <v>333</v>
      </c>
      <c r="I3220" t="s">
        <v>78</v>
      </c>
      <c r="J3220" t="s">
        <v>135</v>
      </c>
      <c r="K3220" t="s">
        <v>22</v>
      </c>
      <c r="L3220" t="s">
        <v>136</v>
      </c>
      <c r="M3220" t="s">
        <v>11933</v>
      </c>
      <c r="N3220" t="s">
        <v>11934</v>
      </c>
      <c r="O3220">
        <v>4.2102777777777778</v>
      </c>
      <c r="P3220">
        <v>0</v>
      </c>
      <c r="Q3220">
        <v>1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3.7924972000000001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3.7924972000000001</v>
      </c>
    </row>
    <row r="3221" spans="1:32" x14ac:dyDescent="0.3">
      <c r="A3221">
        <v>2798442</v>
      </c>
      <c r="B3221">
        <v>1</v>
      </c>
      <c r="C3221" t="s">
        <v>83</v>
      </c>
      <c r="D3221" t="s">
        <v>117</v>
      </c>
      <c r="E3221" t="s">
        <v>11935</v>
      </c>
      <c r="F3221" t="s">
        <v>11936</v>
      </c>
      <c r="G3221" t="s">
        <v>31546</v>
      </c>
      <c r="H3221" t="s">
        <v>223</v>
      </c>
      <c r="I3221" t="s">
        <v>78</v>
      </c>
      <c r="J3221" t="s">
        <v>135</v>
      </c>
      <c r="K3221" t="s">
        <v>22</v>
      </c>
      <c r="L3221" t="s">
        <v>136</v>
      </c>
      <c r="M3221" t="s">
        <v>11937</v>
      </c>
      <c r="N3221" t="s">
        <v>11938</v>
      </c>
      <c r="O3221">
        <v>2.6244444444444444</v>
      </c>
      <c r="P3221">
        <v>0</v>
      </c>
      <c r="Q3221">
        <v>45</v>
      </c>
      <c r="R3221">
        <v>0</v>
      </c>
      <c r="S3221">
        <v>0</v>
      </c>
      <c r="T3221">
        <v>0</v>
      </c>
      <c r="U3221">
        <v>2</v>
      </c>
      <c r="V3221">
        <v>0</v>
      </c>
      <c r="W3221">
        <v>0</v>
      </c>
      <c r="X3221">
        <v>0</v>
      </c>
      <c r="Y3221">
        <v>9.3769819999999999</v>
      </c>
      <c r="Z3221">
        <v>0</v>
      </c>
      <c r="AA3221">
        <v>0</v>
      </c>
      <c r="AB3221">
        <v>0</v>
      </c>
      <c r="AC3221">
        <v>0.35563531999999998</v>
      </c>
      <c r="AD3221">
        <v>0</v>
      </c>
      <c r="AE3221">
        <v>0</v>
      </c>
      <c r="AF3221">
        <v>9.7326160000000002</v>
      </c>
    </row>
    <row r="3222" spans="1:32" x14ac:dyDescent="0.3">
      <c r="A3222">
        <v>2798450</v>
      </c>
      <c r="B3222">
        <v>1</v>
      </c>
      <c r="C3222" t="s">
        <v>82</v>
      </c>
      <c r="D3222" t="s">
        <v>87</v>
      </c>
      <c r="E3222" t="s">
        <v>11939</v>
      </c>
      <c r="F3222" t="s">
        <v>11940</v>
      </c>
      <c r="G3222" t="s">
        <v>31548</v>
      </c>
      <c r="H3222" t="s">
        <v>333</v>
      </c>
      <c r="I3222" t="s">
        <v>78</v>
      </c>
      <c r="J3222" t="s">
        <v>135</v>
      </c>
      <c r="K3222" t="s">
        <v>22</v>
      </c>
      <c r="L3222" t="s">
        <v>136</v>
      </c>
      <c r="M3222" t="s">
        <v>11941</v>
      </c>
      <c r="N3222" t="s">
        <v>11942</v>
      </c>
      <c r="O3222">
        <v>1.6752777777777779</v>
      </c>
      <c r="P3222">
        <v>0</v>
      </c>
      <c r="Q3222">
        <v>2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0.51357459999999999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0.51357459999999999</v>
      </c>
    </row>
    <row r="3223" spans="1:32" x14ac:dyDescent="0.3">
      <c r="A3223">
        <v>2797918</v>
      </c>
      <c r="B3223">
        <v>1</v>
      </c>
      <c r="C3223" t="s">
        <v>82</v>
      </c>
      <c r="D3223" t="s">
        <v>104</v>
      </c>
      <c r="E3223" t="s">
        <v>11943</v>
      </c>
      <c r="F3223" t="s">
        <v>11944</v>
      </c>
      <c r="G3223" t="s">
        <v>31550</v>
      </c>
      <c r="H3223" t="s">
        <v>223</v>
      </c>
      <c r="I3223" t="s">
        <v>78</v>
      </c>
      <c r="J3223" t="s">
        <v>135</v>
      </c>
      <c r="K3223" t="s">
        <v>22</v>
      </c>
      <c r="L3223" t="s">
        <v>136</v>
      </c>
      <c r="M3223" t="s">
        <v>11945</v>
      </c>
      <c r="N3223" t="s">
        <v>11946</v>
      </c>
      <c r="O3223">
        <v>4.4130555555555553</v>
      </c>
      <c r="P3223">
        <v>0</v>
      </c>
      <c r="Q3223">
        <v>62</v>
      </c>
      <c r="R3223">
        <v>0</v>
      </c>
      <c r="S3223">
        <v>0</v>
      </c>
      <c r="T3223">
        <v>0</v>
      </c>
      <c r="U3223">
        <v>35</v>
      </c>
      <c r="V3223">
        <v>0</v>
      </c>
      <c r="W3223">
        <v>0</v>
      </c>
      <c r="X3223">
        <v>0</v>
      </c>
      <c r="Y3223">
        <v>62.651133999999999</v>
      </c>
      <c r="Z3223">
        <v>0</v>
      </c>
      <c r="AA3223">
        <v>0</v>
      </c>
      <c r="AB3223">
        <v>0</v>
      </c>
      <c r="AC3223">
        <v>144.97147000000001</v>
      </c>
      <c r="AD3223">
        <v>0</v>
      </c>
      <c r="AE3223">
        <v>0</v>
      </c>
      <c r="AF3223">
        <v>207.62259</v>
      </c>
    </row>
    <row r="3224" spans="1:32" x14ac:dyDescent="0.3">
      <c r="A3224">
        <v>2797907</v>
      </c>
      <c r="B3224">
        <v>1</v>
      </c>
      <c r="C3224" t="s">
        <v>82</v>
      </c>
      <c r="D3224" t="s">
        <v>86</v>
      </c>
      <c r="E3224" t="s">
        <v>11947</v>
      </c>
      <c r="F3224" t="s">
        <v>11948</v>
      </c>
      <c r="G3224" t="s">
        <v>31552</v>
      </c>
      <c r="H3224" t="s">
        <v>643</v>
      </c>
      <c r="I3224" t="s">
        <v>78</v>
      </c>
      <c r="J3224" t="s">
        <v>135</v>
      </c>
      <c r="K3224" t="s">
        <v>22</v>
      </c>
      <c r="L3224" t="s">
        <v>186</v>
      </c>
      <c r="M3224" t="s">
        <v>11949</v>
      </c>
      <c r="N3224" t="s">
        <v>11950</v>
      </c>
      <c r="O3224">
        <v>7.9241666666666664</v>
      </c>
      <c r="P3224">
        <v>0</v>
      </c>
      <c r="Q3224">
        <v>73</v>
      </c>
      <c r="R3224">
        <v>0</v>
      </c>
      <c r="S3224">
        <v>24</v>
      </c>
      <c r="T3224">
        <v>0</v>
      </c>
      <c r="U3224">
        <v>20</v>
      </c>
      <c r="V3224">
        <v>0</v>
      </c>
      <c r="W3224">
        <v>0</v>
      </c>
      <c r="X3224">
        <v>0</v>
      </c>
      <c r="Y3224">
        <v>77.791510000000002</v>
      </c>
      <c r="Z3224">
        <v>0</v>
      </c>
      <c r="AA3224">
        <v>22.928754999999999</v>
      </c>
      <c r="AB3224">
        <v>0</v>
      </c>
      <c r="AC3224">
        <v>128.56143</v>
      </c>
      <c r="AD3224">
        <v>0</v>
      </c>
      <c r="AE3224">
        <v>0</v>
      </c>
      <c r="AF3224">
        <v>229.28171</v>
      </c>
    </row>
    <row r="3225" spans="1:32" x14ac:dyDescent="0.3">
      <c r="A3225">
        <v>2789040</v>
      </c>
      <c r="B3225">
        <v>1</v>
      </c>
      <c r="C3225" t="s">
        <v>82</v>
      </c>
      <c r="D3225" t="s">
        <v>88</v>
      </c>
      <c r="E3225" t="s">
        <v>11951</v>
      </c>
      <c r="F3225" t="s">
        <v>11952</v>
      </c>
      <c r="G3225" t="s">
        <v>31546</v>
      </c>
      <c r="H3225" t="s">
        <v>223</v>
      </c>
      <c r="I3225" t="s">
        <v>78</v>
      </c>
      <c r="J3225" t="s">
        <v>135</v>
      </c>
      <c r="K3225" t="s">
        <v>22</v>
      </c>
      <c r="L3225" t="s">
        <v>136</v>
      </c>
      <c r="M3225" t="s">
        <v>11953</v>
      </c>
      <c r="N3225" t="s">
        <v>11954</v>
      </c>
      <c r="O3225">
        <v>1.2138888888888888</v>
      </c>
      <c r="P3225">
        <v>0</v>
      </c>
      <c r="Q3225">
        <v>45</v>
      </c>
      <c r="R3225">
        <v>0</v>
      </c>
      <c r="S3225">
        <v>0</v>
      </c>
      <c r="T3225">
        <v>0</v>
      </c>
      <c r="U3225">
        <v>6</v>
      </c>
      <c r="V3225">
        <v>0</v>
      </c>
      <c r="W3225">
        <v>0</v>
      </c>
      <c r="X3225">
        <v>0</v>
      </c>
      <c r="Y3225">
        <v>8.0342330000000004</v>
      </c>
      <c r="Z3225">
        <v>0</v>
      </c>
      <c r="AA3225">
        <v>0</v>
      </c>
      <c r="AB3225">
        <v>0</v>
      </c>
      <c r="AC3225">
        <v>0.29763212999999999</v>
      </c>
      <c r="AD3225">
        <v>0</v>
      </c>
      <c r="AE3225">
        <v>0</v>
      </c>
      <c r="AF3225">
        <v>8.3318650000000005</v>
      </c>
    </row>
    <row r="3226" spans="1:32" x14ac:dyDescent="0.3">
      <c r="A3226">
        <v>2797847</v>
      </c>
      <c r="B3226">
        <v>1</v>
      </c>
      <c r="C3226" t="s">
        <v>83</v>
      </c>
      <c r="D3226" t="s">
        <v>130</v>
      </c>
      <c r="E3226" t="s">
        <v>11955</v>
      </c>
      <c r="F3226" t="s">
        <v>11956</v>
      </c>
      <c r="G3226" t="s">
        <v>31548</v>
      </c>
      <c r="H3226" t="s">
        <v>893</v>
      </c>
      <c r="I3226" t="s">
        <v>78</v>
      </c>
      <c r="J3226" t="s">
        <v>135</v>
      </c>
      <c r="K3226" t="s">
        <v>22</v>
      </c>
      <c r="L3226" t="s">
        <v>136</v>
      </c>
      <c r="M3226" t="s">
        <v>11957</v>
      </c>
      <c r="N3226" t="s">
        <v>11958</v>
      </c>
      <c r="O3226">
        <v>6.9619444444444447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</row>
    <row r="3227" spans="1:32" x14ac:dyDescent="0.3">
      <c r="A3227">
        <v>2797858</v>
      </c>
      <c r="B3227">
        <v>1</v>
      </c>
      <c r="C3227" t="s">
        <v>83</v>
      </c>
      <c r="D3227" t="s">
        <v>120</v>
      </c>
      <c r="E3227" t="s">
        <v>11959</v>
      </c>
      <c r="F3227" t="s">
        <v>11960</v>
      </c>
      <c r="G3227" t="s">
        <v>31549</v>
      </c>
      <c r="H3227" t="s">
        <v>134</v>
      </c>
      <c r="I3227" t="s">
        <v>79</v>
      </c>
      <c r="J3227" t="s">
        <v>135</v>
      </c>
      <c r="K3227" t="s">
        <v>22</v>
      </c>
      <c r="L3227" t="s">
        <v>136</v>
      </c>
      <c r="M3227" t="s">
        <v>11961</v>
      </c>
      <c r="N3227" t="s">
        <v>11962</v>
      </c>
      <c r="O3227">
        <v>1.0825</v>
      </c>
      <c r="P3227">
        <v>2</v>
      </c>
      <c r="Q3227">
        <v>323</v>
      </c>
      <c r="R3227">
        <v>4</v>
      </c>
      <c r="S3227">
        <v>61</v>
      </c>
      <c r="T3227">
        <v>1</v>
      </c>
      <c r="U3227">
        <v>22</v>
      </c>
      <c r="V3227">
        <v>0</v>
      </c>
      <c r="W3227">
        <v>0</v>
      </c>
      <c r="X3227">
        <v>6.6164589999999999</v>
      </c>
      <c r="Y3227">
        <v>23.691604999999999</v>
      </c>
      <c r="Z3227">
        <v>9.9759206000000003E-2</v>
      </c>
      <c r="AA3227">
        <v>10.527379</v>
      </c>
      <c r="AB3227">
        <v>3.3840482000000001</v>
      </c>
      <c r="AC3227">
        <v>8.6240629999999996</v>
      </c>
      <c r="AD3227">
        <v>0</v>
      </c>
      <c r="AE3227">
        <v>0</v>
      </c>
      <c r="AF3227">
        <v>52.943314000000001</v>
      </c>
    </row>
    <row r="3228" spans="1:32" x14ac:dyDescent="0.3">
      <c r="A3228">
        <v>2797854</v>
      </c>
      <c r="B3228">
        <v>1</v>
      </c>
      <c r="C3228" t="s">
        <v>83</v>
      </c>
      <c r="D3228" t="s">
        <v>123</v>
      </c>
      <c r="E3228" t="s">
        <v>11963</v>
      </c>
      <c r="F3228" t="s">
        <v>11964</v>
      </c>
      <c r="G3228" t="s">
        <v>31549</v>
      </c>
      <c r="H3228" t="s">
        <v>134</v>
      </c>
      <c r="I3228" t="s">
        <v>79</v>
      </c>
      <c r="J3228" t="s">
        <v>248</v>
      </c>
      <c r="K3228" t="s">
        <v>22</v>
      </c>
      <c r="L3228" t="s">
        <v>136</v>
      </c>
      <c r="M3228" t="s">
        <v>11965</v>
      </c>
      <c r="N3228" t="s">
        <v>11966</v>
      </c>
      <c r="O3228">
        <v>1.0555555555555556E-2</v>
      </c>
      <c r="P3228">
        <v>6</v>
      </c>
      <c r="Q3228">
        <v>413</v>
      </c>
      <c r="R3228">
        <v>50</v>
      </c>
      <c r="S3228">
        <v>42</v>
      </c>
      <c r="T3228">
        <v>8</v>
      </c>
      <c r="U3228">
        <v>33</v>
      </c>
      <c r="V3228">
        <v>1</v>
      </c>
      <c r="W3228">
        <v>0</v>
      </c>
      <c r="X3228">
        <v>0.14183703</v>
      </c>
      <c r="Y3228">
        <v>0.43376530000000002</v>
      </c>
      <c r="Z3228">
        <v>1.0898349000000001</v>
      </c>
      <c r="AA3228">
        <v>0.25107747000000002</v>
      </c>
      <c r="AB3228">
        <v>0.18762013</v>
      </c>
      <c r="AC3228">
        <v>2.8961964E-2</v>
      </c>
      <c r="AD3228">
        <v>0.61545760000000005</v>
      </c>
      <c r="AE3228">
        <v>0</v>
      </c>
      <c r="AF3228">
        <v>2.7485545</v>
      </c>
    </row>
    <row r="3229" spans="1:32" x14ac:dyDescent="0.3">
      <c r="A3229">
        <v>2789517</v>
      </c>
      <c r="B3229">
        <v>1</v>
      </c>
      <c r="C3229" t="s">
        <v>83</v>
      </c>
      <c r="D3229" t="s">
        <v>127</v>
      </c>
      <c r="E3229" t="s">
        <v>11967</v>
      </c>
      <c r="F3229" t="s">
        <v>11968</v>
      </c>
      <c r="G3229" t="s">
        <v>31551</v>
      </c>
      <c r="H3229" t="s">
        <v>672</v>
      </c>
      <c r="I3229" t="s">
        <v>79</v>
      </c>
      <c r="J3229" t="s">
        <v>135</v>
      </c>
      <c r="K3229" t="s">
        <v>22</v>
      </c>
      <c r="L3229" t="s">
        <v>136</v>
      </c>
      <c r="M3229" t="s">
        <v>11969</v>
      </c>
      <c r="N3229" t="s">
        <v>11970</v>
      </c>
      <c r="O3229">
        <v>7.1977777777777776</v>
      </c>
      <c r="P3229">
        <v>0</v>
      </c>
      <c r="Q3229">
        <v>16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5.7739580000000004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5.7739580000000004</v>
      </c>
    </row>
    <row r="3230" spans="1:32" x14ac:dyDescent="0.3">
      <c r="A3230">
        <v>2789516</v>
      </c>
      <c r="B3230">
        <v>1</v>
      </c>
      <c r="C3230" t="s">
        <v>83</v>
      </c>
      <c r="D3230" t="s">
        <v>123</v>
      </c>
      <c r="E3230" t="s">
        <v>11971</v>
      </c>
      <c r="F3230" t="s">
        <v>11972</v>
      </c>
      <c r="G3230" t="s">
        <v>31552</v>
      </c>
      <c r="H3230" t="s">
        <v>145</v>
      </c>
      <c r="I3230" t="s">
        <v>78</v>
      </c>
      <c r="J3230" t="s">
        <v>135</v>
      </c>
      <c r="K3230" t="s">
        <v>22</v>
      </c>
      <c r="L3230" t="s">
        <v>136</v>
      </c>
      <c r="M3230" t="s">
        <v>11443</v>
      </c>
      <c r="N3230" t="s">
        <v>11973</v>
      </c>
      <c r="O3230">
        <v>0.46305555555555555</v>
      </c>
      <c r="P3230">
        <v>0</v>
      </c>
      <c r="Q3230">
        <v>38</v>
      </c>
      <c r="R3230">
        <v>0</v>
      </c>
      <c r="S3230">
        <v>5</v>
      </c>
      <c r="T3230">
        <v>0</v>
      </c>
      <c r="U3230">
        <v>9</v>
      </c>
      <c r="V3230">
        <v>0</v>
      </c>
      <c r="W3230">
        <v>0</v>
      </c>
      <c r="X3230">
        <v>0</v>
      </c>
      <c r="Y3230">
        <v>2.8748800000000001</v>
      </c>
      <c r="Z3230">
        <v>0</v>
      </c>
      <c r="AA3230">
        <v>1.4534532</v>
      </c>
      <c r="AB3230">
        <v>0</v>
      </c>
      <c r="AC3230">
        <v>4.2397369999999999</v>
      </c>
      <c r="AD3230">
        <v>0</v>
      </c>
      <c r="AE3230">
        <v>0</v>
      </c>
      <c r="AF3230">
        <v>8.5680700000000005</v>
      </c>
    </row>
    <row r="3231" spans="1:32" x14ac:dyDescent="0.3">
      <c r="A3231">
        <v>2789524</v>
      </c>
      <c r="B3231">
        <v>1</v>
      </c>
      <c r="C3231" t="s">
        <v>83</v>
      </c>
      <c r="D3231" t="s">
        <v>127</v>
      </c>
      <c r="E3231" t="s">
        <v>11974</v>
      </c>
      <c r="F3231" t="s">
        <v>11975</v>
      </c>
      <c r="G3231" t="s">
        <v>31551</v>
      </c>
      <c r="H3231" t="s">
        <v>134</v>
      </c>
      <c r="I3231" t="s">
        <v>79</v>
      </c>
      <c r="J3231" t="s">
        <v>135</v>
      </c>
      <c r="K3231" t="s">
        <v>22</v>
      </c>
      <c r="L3231" t="s">
        <v>136</v>
      </c>
      <c r="M3231" t="s">
        <v>11976</v>
      </c>
      <c r="N3231" t="s">
        <v>11977</v>
      </c>
      <c r="O3231">
        <v>0.68611111111111112</v>
      </c>
      <c r="P3231">
        <v>1</v>
      </c>
      <c r="Q3231">
        <v>86</v>
      </c>
      <c r="R3231">
        <v>0</v>
      </c>
      <c r="S3231">
        <v>0</v>
      </c>
      <c r="T3231">
        <v>2</v>
      </c>
      <c r="U3231">
        <v>7</v>
      </c>
      <c r="V3231">
        <v>0</v>
      </c>
      <c r="W3231">
        <v>0</v>
      </c>
      <c r="X3231">
        <v>0.54602479999999998</v>
      </c>
      <c r="Y3231">
        <v>8.1436069999999994</v>
      </c>
      <c r="Z3231">
        <v>0</v>
      </c>
      <c r="AA3231">
        <v>0</v>
      </c>
      <c r="AB3231">
        <v>4.7685393999999999</v>
      </c>
      <c r="AC3231">
        <v>0.58031299999999997</v>
      </c>
      <c r="AD3231">
        <v>0</v>
      </c>
      <c r="AE3231">
        <v>0</v>
      </c>
      <c r="AF3231">
        <v>14.038485</v>
      </c>
    </row>
    <row r="3232" spans="1:32" x14ac:dyDescent="0.3">
      <c r="A3232">
        <v>2789454</v>
      </c>
      <c r="B3232">
        <v>1</v>
      </c>
      <c r="C3232" t="s">
        <v>82</v>
      </c>
      <c r="D3232" t="s">
        <v>104</v>
      </c>
      <c r="E3232" t="s">
        <v>11327</v>
      </c>
      <c r="F3232" t="s">
        <v>11328</v>
      </c>
      <c r="G3232" t="s">
        <v>31548</v>
      </c>
      <c r="H3232" t="s">
        <v>893</v>
      </c>
      <c r="I3232" t="s">
        <v>78</v>
      </c>
      <c r="J3232" t="s">
        <v>135</v>
      </c>
      <c r="K3232" t="s">
        <v>22</v>
      </c>
      <c r="L3232" t="s">
        <v>136</v>
      </c>
      <c r="M3232" t="s">
        <v>11978</v>
      </c>
      <c r="N3232" t="s">
        <v>11979</v>
      </c>
      <c r="O3232">
        <v>5.7549999999999999</v>
      </c>
      <c r="P3232">
        <v>0</v>
      </c>
      <c r="Q3232">
        <v>1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0.46840510000000002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0.46840510000000002</v>
      </c>
    </row>
    <row r="3233" spans="1:32" x14ac:dyDescent="0.3">
      <c r="A3233">
        <v>2789456</v>
      </c>
      <c r="B3233">
        <v>1</v>
      </c>
      <c r="C3233" t="s">
        <v>82</v>
      </c>
      <c r="D3233" t="s">
        <v>111</v>
      </c>
      <c r="E3233" t="s">
        <v>2311</v>
      </c>
      <c r="F3233" t="s">
        <v>2312</v>
      </c>
      <c r="G3233" t="s">
        <v>31545</v>
      </c>
      <c r="H3233" t="s">
        <v>134</v>
      </c>
      <c r="I3233" t="s">
        <v>79</v>
      </c>
      <c r="J3233" t="s">
        <v>135</v>
      </c>
      <c r="K3233" t="s">
        <v>22</v>
      </c>
      <c r="L3233" t="s">
        <v>136</v>
      </c>
      <c r="M3233" t="s">
        <v>11980</v>
      </c>
      <c r="N3233" t="s">
        <v>11981</v>
      </c>
      <c r="O3233">
        <v>7.9444444444444443E-2</v>
      </c>
      <c r="P3233">
        <v>1</v>
      </c>
      <c r="Q3233">
        <v>5</v>
      </c>
      <c r="R3233">
        <v>67</v>
      </c>
      <c r="S3233">
        <v>341</v>
      </c>
      <c r="T3233">
        <v>26</v>
      </c>
      <c r="U3233">
        <v>59</v>
      </c>
      <c r="V3233">
        <v>0</v>
      </c>
      <c r="W3233">
        <v>0</v>
      </c>
      <c r="X3233">
        <v>3.3440307000000002E-2</v>
      </c>
      <c r="Y3233">
        <v>0.15641537</v>
      </c>
      <c r="Z3233">
        <v>26.660301</v>
      </c>
      <c r="AA3233">
        <v>19.342949000000001</v>
      </c>
      <c r="AB3233">
        <v>3.4631915000000002</v>
      </c>
      <c r="AC3233">
        <v>3.4191083999999998</v>
      </c>
      <c r="AD3233">
        <v>0</v>
      </c>
      <c r="AE3233">
        <v>0</v>
      </c>
      <c r="AF3233">
        <v>53.075405000000003</v>
      </c>
    </row>
    <row r="3234" spans="1:32" x14ac:dyDescent="0.3">
      <c r="A3234">
        <v>2789442</v>
      </c>
      <c r="B3234">
        <v>1</v>
      </c>
      <c r="C3234" t="s">
        <v>82</v>
      </c>
      <c r="D3234" t="s">
        <v>112</v>
      </c>
      <c r="E3234" t="s">
        <v>11982</v>
      </c>
      <c r="F3234" t="s">
        <v>11983</v>
      </c>
      <c r="G3234" t="s">
        <v>31551</v>
      </c>
      <c r="H3234" t="s">
        <v>672</v>
      </c>
      <c r="I3234" t="s">
        <v>79</v>
      </c>
      <c r="J3234" t="s">
        <v>135</v>
      </c>
      <c r="K3234" t="s">
        <v>22</v>
      </c>
      <c r="L3234" t="s">
        <v>136</v>
      </c>
      <c r="M3234" t="s">
        <v>11984</v>
      </c>
      <c r="N3234" t="s">
        <v>11985</v>
      </c>
      <c r="O3234">
        <v>4.8277777777777775</v>
      </c>
      <c r="P3234">
        <v>0</v>
      </c>
      <c r="Q3234">
        <v>222</v>
      </c>
      <c r="R3234">
        <v>0</v>
      </c>
      <c r="S3234">
        <v>1</v>
      </c>
      <c r="T3234">
        <v>0</v>
      </c>
      <c r="U3234">
        <v>50</v>
      </c>
      <c r="V3234">
        <v>0</v>
      </c>
      <c r="W3234">
        <v>0</v>
      </c>
      <c r="X3234">
        <v>0</v>
      </c>
      <c r="Y3234">
        <v>312.32715000000002</v>
      </c>
      <c r="Z3234">
        <v>0</v>
      </c>
      <c r="AA3234">
        <v>0.73053460000000003</v>
      </c>
      <c r="AB3234">
        <v>0</v>
      </c>
      <c r="AC3234">
        <v>101.086586</v>
      </c>
      <c r="AD3234">
        <v>0</v>
      </c>
      <c r="AE3234">
        <v>0</v>
      </c>
      <c r="AF3234">
        <v>414.14425999999997</v>
      </c>
    </row>
    <row r="3235" spans="1:32" x14ac:dyDescent="0.3">
      <c r="A3235">
        <v>2789385</v>
      </c>
      <c r="B3235">
        <v>1</v>
      </c>
      <c r="C3235" t="s">
        <v>82</v>
      </c>
      <c r="D3235" t="s">
        <v>109</v>
      </c>
      <c r="E3235" t="s">
        <v>11986</v>
      </c>
      <c r="F3235" t="s">
        <v>11987</v>
      </c>
      <c r="G3235" t="s">
        <v>31548</v>
      </c>
      <c r="H3235" t="s">
        <v>893</v>
      </c>
      <c r="I3235" t="s">
        <v>78</v>
      </c>
      <c r="J3235" t="s">
        <v>135</v>
      </c>
      <c r="K3235" t="s">
        <v>22</v>
      </c>
      <c r="L3235" t="s">
        <v>136</v>
      </c>
      <c r="M3235" t="s">
        <v>11988</v>
      </c>
      <c r="N3235" t="s">
        <v>11989</v>
      </c>
      <c r="O3235">
        <v>0.71583333333333332</v>
      </c>
      <c r="P3235">
        <v>0</v>
      </c>
      <c r="Q3235">
        <v>0</v>
      </c>
      <c r="R3235">
        <v>0</v>
      </c>
      <c r="S3235">
        <v>1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3.5886834000000002E-3</v>
      </c>
      <c r="AB3235">
        <v>0</v>
      </c>
      <c r="AC3235">
        <v>0</v>
      </c>
      <c r="AD3235">
        <v>0</v>
      </c>
      <c r="AE3235">
        <v>0</v>
      </c>
      <c r="AF3235">
        <v>3.5886834000000002E-3</v>
      </c>
    </row>
    <row r="3236" spans="1:32" x14ac:dyDescent="0.3">
      <c r="A3236">
        <v>2789395</v>
      </c>
      <c r="B3236">
        <v>1</v>
      </c>
      <c r="C3236" t="s">
        <v>83</v>
      </c>
      <c r="D3236" t="s">
        <v>123</v>
      </c>
      <c r="E3236" t="s">
        <v>11990</v>
      </c>
      <c r="F3236" t="s">
        <v>11991</v>
      </c>
      <c r="G3236" t="s">
        <v>31551</v>
      </c>
      <c r="H3236" t="s">
        <v>672</v>
      </c>
      <c r="I3236" t="s">
        <v>79</v>
      </c>
      <c r="J3236" t="s">
        <v>135</v>
      </c>
      <c r="K3236" t="s">
        <v>22</v>
      </c>
      <c r="L3236" t="s">
        <v>136</v>
      </c>
      <c r="M3236" t="s">
        <v>11992</v>
      </c>
      <c r="N3236" t="s">
        <v>11993</v>
      </c>
      <c r="O3236">
        <v>1.8633333333333333</v>
      </c>
      <c r="P3236">
        <v>0</v>
      </c>
      <c r="Q3236">
        <v>0</v>
      </c>
      <c r="R3236">
        <v>16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73.808359999999993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73.808359999999993</v>
      </c>
    </row>
    <row r="3237" spans="1:32" x14ac:dyDescent="0.3">
      <c r="A3237">
        <v>2789379</v>
      </c>
      <c r="B3237">
        <v>1</v>
      </c>
      <c r="C3237" t="s">
        <v>82</v>
      </c>
      <c r="D3237" t="s">
        <v>109</v>
      </c>
      <c r="E3237" t="s">
        <v>11994</v>
      </c>
      <c r="F3237" t="s">
        <v>11995</v>
      </c>
      <c r="G3237" t="s">
        <v>31546</v>
      </c>
      <c r="H3237" t="s">
        <v>223</v>
      </c>
      <c r="I3237" t="s">
        <v>78</v>
      </c>
      <c r="J3237" t="s">
        <v>135</v>
      </c>
      <c r="K3237" t="s">
        <v>22</v>
      </c>
      <c r="L3237" t="s">
        <v>136</v>
      </c>
      <c r="M3237" t="s">
        <v>11996</v>
      </c>
      <c r="N3237" t="s">
        <v>11997</v>
      </c>
      <c r="O3237">
        <v>2.6494444444444443</v>
      </c>
      <c r="P3237">
        <v>0</v>
      </c>
      <c r="Q3237">
        <v>1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0.65643399999999996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0.65643399999999996</v>
      </c>
    </row>
    <row r="3238" spans="1:32" x14ac:dyDescent="0.3">
      <c r="A3238">
        <v>2789383</v>
      </c>
      <c r="B3238">
        <v>1</v>
      </c>
      <c r="C3238" t="s">
        <v>82</v>
      </c>
      <c r="D3238" t="s">
        <v>84</v>
      </c>
      <c r="E3238" t="s">
        <v>7923</v>
      </c>
      <c r="F3238" t="s">
        <v>7924</v>
      </c>
      <c r="G3238" t="s">
        <v>31549</v>
      </c>
      <c r="H3238" t="s">
        <v>134</v>
      </c>
      <c r="I3238" t="s">
        <v>79</v>
      </c>
      <c r="J3238" t="s">
        <v>135</v>
      </c>
      <c r="K3238" t="s">
        <v>22</v>
      </c>
      <c r="L3238" t="s">
        <v>136</v>
      </c>
      <c r="M3238" t="s">
        <v>11998</v>
      </c>
      <c r="N3238" t="s">
        <v>11999</v>
      </c>
      <c r="O3238">
        <v>0.13333333333333333</v>
      </c>
      <c r="P3238">
        <v>4</v>
      </c>
      <c r="Q3238">
        <v>188</v>
      </c>
      <c r="R3238">
        <v>12</v>
      </c>
      <c r="S3238">
        <v>0</v>
      </c>
      <c r="T3238">
        <v>21</v>
      </c>
      <c r="U3238">
        <v>13</v>
      </c>
      <c r="V3238">
        <v>1</v>
      </c>
      <c r="W3238">
        <v>0</v>
      </c>
      <c r="X3238">
        <v>0.12560283</v>
      </c>
      <c r="Y3238">
        <v>2.6851660000000002</v>
      </c>
      <c r="Z3238">
        <v>3.6599089999999999</v>
      </c>
      <c r="AA3238">
        <v>0</v>
      </c>
      <c r="AB3238">
        <v>20.982234999999999</v>
      </c>
      <c r="AC3238">
        <v>0.48839443999999999</v>
      </c>
      <c r="AD3238">
        <v>0.41585349999999999</v>
      </c>
      <c r="AE3238">
        <v>0</v>
      </c>
      <c r="AF3238">
        <v>28.35716</v>
      </c>
    </row>
    <row r="3239" spans="1:32" x14ac:dyDescent="0.3">
      <c r="A3239">
        <v>2789388</v>
      </c>
      <c r="B3239">
        <v>1</v>
      </c>
      <c r="C3239" t="s">
        <v>82</v>
      </c>
      <c r="D3239" t="s">
        <v>107</v>
      </c>
      <c r="E3239" t="s">
        <v>12000</v>
      </c>
      <c r="F3239" t="s">
        <v>12001</v>
      </c>
      <c r="G3239" t="s">
        <v>31547</v>
      </c>
      <c r="H3239" t="s">
        <v>185</v>
      </c>
      <c r="I3239" t="s">
        <v>79</v>
      </c>
      <c r="J3239" t="s">
        <v>135</v>
      </c>
      <c r="K3239" t="s">
        <v>22</v>
      </c>
      <c r="L3239" t="s">
        <v>136</v>
      </c>
      <c r="M3239" t="s">
        <v>12002</v>
      </c>
      <c r="N3239" t="s">
        <v>12003</v>
      </c>
      <c r="O3239">
        <v>0.47749999999999998</v>
      </c>
      <c r="P3239">
        <v>0</v>
      </c>
      <c r="Q3239">
        <v>348</v>
      </c>
      <c r="R3239">
        <v>0</v>
      </c>
      <c r="S3239">
        <v>0</v>
      </c>
      <c r="T3239">
        <v>1</v>
      </c>
      <c r="U3239">
        <v>0</v>
      </c>
      <c r="V3239">
        <v>0</v>
      </c>
      <c r="W3239">
        <v>0</v>
      </c>
      <c r="X3239">
        <v>0</v>
      </c>
      <c r="Y3239">
        <v>51.278840000000002</v>
      </c>
      <c r="Z3239">
        <v>0</v>
      </c>
      <c r="AA3239">
        <v>0</v>
      </c>
      <c r="AB3239">
        <v>401.53573999999998</v>
      </c>
      <c r="AC3239">
        <v>0</v>
      </c>
      <c r="AD3239">
        <v>0</v>
      </c>
      <c r="AE3239">
        <v>0</v>
      </c>
      <c r="AF3239">
        <v>452.81457999999998</v>
      </c>
    </row>
    <row r="3240" spans="1:32" x14ac:dyDescent="0.3">
      <c r="A3240">
        <v>2789248</v>
      </c>
      <c r="B3240">
        <v>1</v>
      </c>
      <c r="C3240" t="s">
        <v>83</v>
      </c>
      <c r="D3240" t="s">
        <v>123</v>
      </c>
      <c r="E3240" t="s">
        <v>12004</v>
      </c>
      <c r="F3240" t="s">
        <v>12005</v>
      </c>
      <c r="G3240" t="s">
        <v>31548</v>
      </c>
      <c r="H3240" t="s">
        <v>333</v>
      </c>
      <c r="I3240" t="s">
        <v>78</v>
      </c>
      <c r="J3240" t="s">
        <v>135</v>
      </c>
      <c r="K3240" t="s">
        <v>22</v>
      </c>
      <c r="L3240" t="s">
        <v>136</v>
      </c>
      <c r="M3240" t="s">
        <v>12006</v>
      </c>
      <c r="N3240" t="s">
        <v>12007</v>
      </c>
      <c r="O3240">
        <v>1.0841666666666667</v>
      </c>
      <c r="P3240">
        <v>0</v>
      </c>
      <c r="Q3240">
        <v>1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0.27444790000000002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0.27444790000000002</v>
      </c>
    </row>
    <row r="3241" spans="1:32" x14ac:dyDescent="0.3">
      <c r="A3241">
        <v>2789268</v>
      </c>
      <c r="B3241">
        <v>1</v>
      </c>
      <c r="C3241" t="s">
        <v>83</v>
      </c>
      <c r="D3241" t="s">
        <v>120</v>
      </c>
      <c r="E3241" t="s">
        <v>12008</v>
      </c>
      <c r="F3241" t="s">
        <v>12009</v>
      </c>
      <c r="G3241" t="s">
        <v>31552</v>
      </c>
      <c r="H3241" t="s">
        <v>665</v>
      </c>
      <c r="I3241" t="s">
        <v>78</v>
      </c>
      <c r="J3241" t="s">
        <v>135</v>
      </c>
      <c r="K3241" t="s">
        <v>22</v>
      </c>
      <c r="L3241" t="s">
        <v>136</v>
      </c>
      <c r="M3241" t="s">
        <v>12010</v>
      </c>
      <c r="N3241" t="s">
        <v>12011</v>
      </c>
      <c r="O3241">
        <v>5.8377777777777782</v>
      </c>
      <c r="P3241">
        <v>0</v>
      </c>
      <c r="Q3241">
        <v>151</v>
      </c>
      <c r="R3241">
        <v>0</v>
      </c>
      <c r="S3241">
        <v>6</v>
      </c>
      <c r="T3241">
        <v>0</v>
      </c>
      <c r="U3241">
        <v>10</v>
      </c>
      <c r="V3241">
        <v>0</v>
      </c>
      <c r="W3241">
        <v>0</v>
      </c>
      <c r="X3241">
        <v>0</v>
      </c>
      <c r="Y3241">
        <v>126.522156</v>
      </c>
      <c r="Z3241">
        <v>0</v>
      </c>
      <c r="AA3241">
        <v>2.3157239999999999</v>
      </c>
      <c r="AB3241">
        <v>0</v>
      </c>
      <c r="AC3241">
        <v>5.5900790000000002</v>
      </c>
      <c r="AD3241">
        <v>0</v>
      </c>
      <c r="AE3241">
        <v>0</v>
      </c>
      <c r="AF3241">
        <v>134.42796000000001</v>
      </c>
    </row>
    <row r="3242" spans="1:32" x14ac:dyDescent="0.3">
      <c r="A3242">
        <v>2789189</v>
      </c>
      <c r="B3242">
        <v>2</v>
      </c>
      <c r="C3242" t="s">
        <v>82</v>
      </c>
      <c r="D3242" t="s">
        <v>104</v>
      </c>
      <c r="E3242" t="s">
        <v>12012</v>
      </c>
      <c r="F3242" t="s">
        <v>12013</v>
      </c>
      <c r="G3242" t="s">
        <v>31545</v>
      </c>
      <c r="H3242" t="s">
        <v>134</v>
      </c>
      <c r="I3242" t="s">
        <v>79</v>
      </c>
      <c r="J3242" t="s">
        <v>135</v>
      </c>
      <c r="K3242" t="s">
        <v>22</v>
      </c>
      <c r="L3242" t="s">
        <v>136</v>
      </c>
      <c r="M3242" t="s">
        <v>12014</v>
      </c>
      <c r="N3242" t="s">
        <v>12015</v>
      </c>
      <c r="O3242">
        <v>0.11277777777777778</v>
      </c>
      <c r="P3242">
        <v>0</v>
      </c>
      <c r="Q3242">
        <v>128</v>
      </c>
      <c r="R3242">
        <v>0</v>
      </c>
      <c r="S3242">
        <v>0</v>
      </c>
      <c r="T3242">
        <v>3</v>
      </c>
      <c r="U3242">
        <v>755</v>
      </c>
      <c r="V3242">
        <v>1</v>
      </c>
      <c r="W3242">
        <v>4</v>
      </c>
      <c r="X3242">
        <v>0</v>
      </c>
      <c r="Y3242">
        <v>3.6074432999999999</v>
      </c>
      <c r="Z3242">
        <v>0</v>
      </c>
      <c r="AA3242">
        <v>0</v>
      </c>
      <c r="AB3242">
        <v>236.49119999999999</v>
      </c>
      <c r="AC3242">
        <v>89.677710000000005</v>
      </c>
      <c r="AD3242">
        <v>6.9969863999999999</v>
      </c>
      <c r="AE3242">
        <v>1.8596915999999999</v>
      </c>
      <c r="AF3242">
        <v>338.63303000000002</v>
      </c>
    </row>
    <row r="3243" spans="1:32" x14ac:dyDescent="0.3">
      <c r="A3243">
        <v>2789264</v>
      </c>
      <c r="B3243">
        <v>1</v>
      </c>
      <c r="C3243" t="s">
        <v>83</v>
      </c>
      <c r="D3243" t="s">
        <v>115</v>
      </c>
      <c r="E3243" t="s">
        <v>12016</v>
      </c>
      <c r="F3243" t="s">
        <v>12017</v>
      </c>
      <c r="G3243" t="s">
        <v>31545</v>
      </c>
      <c r="H3243" t="s">
        <v>643</v>
      </c>
      <c r="I3243" t="s">
        <v>79</v>
      </c>
      <c r="J3243" t="s">
        <v>135</v>
      </c>
      <c r="K3243" t="s">
        <v>22</v>
      </c>
      <c r="L3243" t="s">
        <v>186</v>
      </c>
      <c r="M3243" t="s">
        <v>12018</v>
      </c>
      <c r="N3243" t="s">
        <v>12019</v>
      </c>
      <c r="O3243">
        <v>6.7249999999999996</v>
      </c>
      <c r="P3243">
        <v>1</v>
      </c>
      <c r="Q3243">
        <v>781</v>
      </c>
      <c r="R3243">
        <v>0</v>
      </c>
      <c r="S3243">
        <v>26</v>
      </c>
      <c r="T3243">
        <v>0</v>
      </c>
      <c r="U3243">
        <v>104</v>
      </c>
      <c r="V3243">
        <v>0</v>
      </c>
      <c r="W3243">
        <v>0</v>
      </c>
      <c r="X3243">
        <v>85.907060000000001</v>
      </c>
      <c r="Y3243">
        <v>1172.4021</v>
      </c>
      <c r="Z3243">
        <v>0</v>
      </c>
      <c r="AA3243">
        <v>50.097990000000003</v>
      </c>
      <c r="AB3243">
        <v>0</v>
      </c>
      <c r="AC3243">
        <v>303.79599999999999</v>
      </c>
      <c r="AD3243">
        <v>0</v>
      </c>
      <c r="AE3243">
        <v>0</v>
      </c>
      <c r="AF3243">
        <v>1612.2030999999999</v>
      </c>
    </row>
    <row r="3244" spans="1:32" x14ac:dyDescent="0.3">
      <c r="A3244">
        <v>2789246</v>
      </c>
      <c r="B3244">
        <v>1</v>
      </c>
      <c r="C3244" t="s">
        <v>83</v>
      </c>
      <c r="D3244" t="s">
        <v>130</v>
      </c>
      <c r="E3244" t="s">
        <v>12020</v>
      </c>
      <c r="F3244" t="s">
        <v>12021</v>
      </c>
      <c r="G3244" t="s">
        <v>31551</v>
      </c>
      <c r="H3244" t="s">
        <v>409</v>
      </c>
      <c r="I3244" t="s">
        <v>79</v>
      </c>
      <c r="J3244" t="s">
        <v>135</v>
      </c>
      <c r="K3244" t="s">
        <v>22</v>
      </c>
      <c r="L3244" t="s">
        <v>136</v>
      </c>
      <c r="M3244" t="s">
        <v>12022</v>
      </c>
      <c r="N3244" t="s">
        <v>12023</v>
      </c>
      <c r="O3244">
        <v>1.7369444444444444</v>
      </c>
      <c r="P3244">
        <v>0</v>
      </c>
      <c r="Q3244">
        <v>1404</v>
      </c>
      <c r="R3244">
        <v>0</v>
      </c>
      <c r="S3244">
        <v>0</v>
      </c>
      <c r="T3244">
        <v>1</v>
      </c>
      <c r="U3244">
        <v>42</v>
      </c>
      <c r="V3244">
        <v>0</v>
      </c>
      <c r="W3244">
        <v>0</v>
      </c>
      <c r="X3244">
        <v>0</v>
      </c>
      <c r="Y3244">
        <v>486.04108000000002</v>
      </c>
      <c r="Z3244">
        <v>0</v>
      </c>
      <c r="AA3244">
        <v>0</v>
      </c>
      <c r="AB3244">
        <v>114.60097</v>
      </c>
      <c r="AC3244">
        <v>48.487459999999999</v>
      </c>
      <c r="AD3244">
        <v>0</v>
      </c>
      <c r="AE3244">
        <v>0</v>
      </c>
      <c r="AF3244">
        <v>649.12950000000001</v>
      </c>
    </row>
    <row r="3245" spans="1:32" x14ac:dyDescent="0.3">
      <c r="A3245">
        <v>2789240</v>
      </c>
      <c r="B3245">
        <v>1</v>
      </c>
      <c r="C3245" t="s">
        <v>83</v>
      </c>
      <c r="D3245" t="s">
        <v>123</v>
      </c>
      <c r="E3245" t="s">
        <v>12024</v>
      </c>
      <c r="F3245" t="s">
        <v>12025</v>
      </c>
      <c r="G3245" t="s">
        <v>31545</v>
      </c>
      <c r="H3245" t="s">
        <v>643</v>
      </c>
      <c r="I3245" t="s">
        <v>79</v>
      </c>
      <c r="J3245" t="s">
        <v>135</v>
      </c>
      <c r="K3245" t="s">
        <v>22</v>
      </c>
      <c r="L3245" t="s">
        <v>186</v>
      </c>
      <c r="M3245" t="s">
        <v>12026</v>
      </c>
      <c r="N3245" t="s">
        <v>12027</v>
      </c>
      <c r="O3245">
        <v>7.6433333333333335</v>
      </c>
      <c r="P3245">
        <v>1</v>
      </c>
      <c r="Q3245">
        <v>2444</v>
      </c>
      <c r="R3245">
        <v>5</v>
      </c>
      <c r="S3245">
        <v>158</v>
      </c>
      <c r="T3245">
        <v>1</v>
      </c>
      <c r="U3245">
        <v>304</v>
      </c>
      <c r="V3245">
        <v>0</v>
      </c>
      <c r="W3245">
        <v>1</v>
      </c>
      <c r="X3245">
        <v>129.75282000000001</v>
      </c>
      <c r="Y3245">
        <v>3850.1174000000001</v>
      </c>
      <c r="Z3245">
        <v>25.54242</v>
      </c>
      <c r="AA3245">
        <v>154.81801999999999</v>
      </c>
      <c r="AB3245">
        <v>10.684644</v>
      </c>
      <c r="AC3245">
        <v>1364.1931</v>
      </c>
      <c r="AD3245">
        <v>0</v>
      </c>
      <c r="AE3245">
        <v>310.16797000000003</v>
      </c>
      <c r="AF3245">
        <v>5845.2763999999997</v>
      </c>
    </row>
    <row r="3246" spans="1:32" x14ac:dyDescent="0.3">
      <c r="A3246">
        <v>2789095</v>
      </c>
      <c r="B3246">
        <v>1</v>
      </c>
      <c r="C3246" t="s">
        <v>83</v>
      </c>
      <c r="D3246" t="s">
        <v>127</v>
      </c>
      <c r="E3246" t="s">
        <v>12028</v>
      </c>
      <c r="F3246" t="s">
        <v>12029</v>
      </c>
      <c r="G3246" t="s">
        <v>31546</v>
      </c>
      <c r="H3246" t="s">
        <v>223</v>
      </c>
      <c r="I3246" t="s">
        <v>78</v>
      </c>
      <c r="J3246" t="s">
        <v>135</v>
      </c>
      <c r="K3246" t="s">
        <v>22</v>
      </c>
      <c r="L3246" t="s">
        <v>136</v>
      </c>
      <c r="M3246" t="s">
        <v>12030</v>
      </c>
      <c r="N3246" t="s">
        <v>12031</v>
      </c>
      <c r="O3246">
        <v>1.8408333333333333</v>
      </c>
      <c r="P3246">
        <v>0</v>
      </c>
      <c r="Q3246">
        <v>74</v>
      </c>
      <c r="R3246">
        <v>0</v>
      </c>
      <c r="S3246">
        <v>0</v>
      </c>
      <c r="T3246">
        <v>0</v>
      </c>
      <c r="U3246">
        <v>5</v>
      </c>
      <c r="V3246">
        <v>0</v>
      </c>
      <c r="W3246">
        <v>0</v>
      </c>
      <c r="X3246">
        <v>0</v>
      </c>
      <c r="Y3246">
        <v>26.024194999999999</v>
      </c>
      <c r="Z3246">
        <v>0</v>
      </c>
      <c r="AA3246">
        <v>0</v>
      </c>
      <c r="AB3246">
        <v>0</v>
      </c>
      <c r="AC3246">
        <v>5.2569866000000003</v>
      </c>
      <c r="AD3246">
        <v>0</v>
      </c>
      <c r="AE3246">
        <v>0</v>
      </c>
      <c r="AF3246">
        <v>31.281181</v>
      </c>
    </row>
    <row r="3247" spans="1:32" x14ac:dyDescent="0.3">
      <c r="A3247">
        <v>2789114</v>
      </c>
      <c r="B3247">
        <v>1</v>
      </c>
      <c r="C3247" t="s">
        <v>83</v>
      </c>
      <c r="D3247" t="s">
        <v>115</v>
      </c>
      <c r="E3247" t="s">
        <v>12032</v>
      </c>
      <c r="F3247" t="s">
        <v>12033</v>
      </c>
      <c r="G3247" t="s">
        <v>31546</v>
      </c>
      <c r="H3247" t="s">
        <v>223</v>
      </c>
      <c r="I3247" t="s">
        <v>78</v>
      </c>
      <c r="J3247" t="s">
        <v>135</v>
      </c>
      <c r="K3247" t="s">
        <v>22</v>
      </c>
      <c r="L3247" t="s">
        <v>136</v>
      </c>
      <c r="M3247" t="s">
        <v>10897</v>
      </c>
      <c r="N3247" t="s">
        <v>12034</v>
      </c>
      <c r="O3247">
        <v>8.5086111111111116</v>
      </c>
      <c r="P3247">
        <v>0</v>
      </c>
      <c r="Q3247">
        <v>51</v>
      </c>
      <c r="R3247">
        <v>0</v>
      </c>
      <c r="S3247">
        <v>15</v>
      </c>
      <c r="T3247">
        <v>0</v>
      </c>
      <c r="U3247">
        <v>2</v>
      </c>
      <c r="V3247">
        <v>0</v>
      </c>
      <c r="W3247">
        <v>0</v>
      </c>
      <c r="X3247">
        <v>0</v>
      </c>
      <c r="Y3247">
        <v>95.938820000000007</v>
      </c>
      <c r="Z3247">
        <v>0</v>
      </c>
      <c r="AA3247">
        <v>31.334282000000002</v>
      </c>
      <c r="AB3247">
        <v>0</v>
      </c>
      <c r="AC3247">
        <v>12.81818</v>
      </c>
      <c r="AD3247">
        <v>0</v>
      </c>
      <c r="AE3247">
        <v>0</v>
      </c>
      <c r="AF3247">
        <v>140.09128000000001</v>
      </c>
    </row>
    <row r="3248" spans="1:32" x14ac:dyDescent="0.3">
      <c r="A3248">
        <v>2789042</v>
      </c>
      <c r="B3248">
        <v>1</v>
      </c>
      <c r="C3248" t="s">
        <v>82</v>
      </c>
      <c r="D3248" t="s">
        <v>99</v>
      </c>
      <c r="E3248" t="s">
        <v>12035</v>
      </c>
      <c r="F3248" t="s">
        <v>12036</v>
      </c>
      <c r="G3248" t="s">
        <v>31551</v>
      </c>
      <c r="H3248" t="s">
        <v>672</v>
      </c>
      <c r="I3248" t="s">
        <v>79</v>
      </c>
      <c r="J3248" t="s">
        <v>135</v>
      </c>
      <c r="K3248" t="s">
        <v>22</v>
      </c>
      <c r="L3248" t="s">
        <v>136</v>
      </c>
      <c r="M3248" t="s">
        <v>12037</v>
      </c>
      <c r="N3248" t="s">
        <v>12038</v>
      </c>
      <c r="O3248">
        <v>2.0794444444444444</v>
      </c>
      <c r="P3248">
        <v>0</v>
      </c>
      <c r="Q3248">
        <v>0</v>
      </c>
      <c r="R3248">
        <v>0</v>
      </c>
      <c r="S3248">
        <v>0</v>
      </c>
      <c r="T3248">
        <v>1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5.1260943000000001</v>
      </c>
      <c r="AC3248">
        <v>0</v>
      </c>
      <c r="AD3248">
        <v>0</v>
      </c>
      <c r="AE3248">
        <v>0</v>
      </c>
      <c r="AF3248">
        <v>5.1260943000000001</v>
      </c>
    </row>
    <row r="3249" spans="1:32" x14ac:dyDescent="0.3">
      <c r="A3249">
        <v>2789015</v>
      </c>
      <c r="B3249">
        <v>1</v>
      </c>
      <c r="C3249" t="s">
        <v>83</v>
      </c>
      <c r="D3249" t="s">
        <v>130</v>
      </c>
      <c r="E3249" t="s">
        <v>4462</v>
      </c>
      <c r="F3249" t="s">
        <v>4463</v>
      </c>
      <c r="G3249" t="s">
        <v>31550</v>
      </c>
      <c r="H3249" t="s">
        <v>145</v>
      </c>
      <c r="I3249" t="s">
        <v>78</v>
      </c>
      <c r="J3249" t="s">
        <v>135</v>
      </c>
      <c r="K3249" t="s">
        <v>22</v>
      </c>
      <c r="L3249" t="s">
        <v>136</v>
      </c>
      <c r="M3249" t="s">
        <v>12039</v>
      </c>
      <c r="N3249" t="s">
        <v>12040</v>
      </c>
      <c r="O3249">
        <v>0.62861111111111112</v>
      </c>
      <c r="P3249">
        <v>0</v>
      </c>
      <c r="Q3249">
        <v>94</v>
      </c>
      <c r="R3249">
        <v>0</v>
      </c>
      <c r="S3249">
        <v>0</v>
      </c>
      <c r="T3249">
        <v>0</v>
      </c>
      <c r="U3249">
        <v>7</v>
      </c>
      <c r="V3249">
        <v>0</v>
      </c>
      <c r="W3249">
        <v>0</v>
      </c>
      <c r="X3249">
        <v>0</v>
      </c>
      <c r="Y3249">
        <v>16.655968000000001</v>
      </c>
      <c r="Z3249">
        <v>0</v>
      </c>
      <c r="AA3249">
        <v>0</v>
      </c>
      <c r="AB3249">
        <v>0</v>
      </c>
      <c r="AC3249">
        <v>14.376849999999999</v>
      </c>
      <c r="AD3249">
        <v>0</v>
      </c>
      <c r="AE3249">
        <v>0</v>
      </c>
      <c r="AF3249">
        <v>31.032817999999999</v>
      </c>
    </row>
    <row r="3250" spans="1:32" x14ac:dyDescent="0.3">
      <c r="A3250">
        <v>2789035</v>
      </c>
      <c r="B3250">
        <v>2</v>
      </c>
      <c r="C3250" t="s">
        <v>82</v>
      </c>
      <c r="D3250" t="s">
        <v>104</v>
      </c>
      <c r="E3250" t="s">
        <v>12041</v>
      </c>
      <c r="F3250" t="s">
        <v>12042</v>
      </c>
      <c r="G3250" t="s">
        <v>31552</v>
      </c>
      <c r="H3250" t="s">
        <v>1557</v>
      </c>
      <c r="I3250" t="s">
        <v>78</v>
      </c>
      <c r="J3250" t="s">
        <v>135</v>
      </c>
      <c r="K3250" t="s">
        <v>22</v>
      </c>
      <c r="L3250" t="s">
        <v>136</v>
      </c>
      <c r="M3250" t="s">
        <v>12043</v>
      </c>
      <c r="N3250" t="s">
        <v>12044</v>
      </c>
      <c r="O3250">
        <v>1.6311111111111112</v>
      </c>
      <c r="P3250">
        <v>0</v>
      </c>
      <c r="Q3250">
        <v>290</v>
      </c>
      <c r="R3250">
        <v>0</v>
      </c>
      <c r="S3250">
        <v>0</v>
      </c>
      <c r="T3250">
        <v>0</v>
      </c>
      <c r="U3250">
        <v>22</v>
      </c>
      <c r="V3250">
        <v>0</v>
      </c>
      <c r="W3250">
        <v>0</v>
      </c>
      <c r="X3250">
        <v>0</v>
      </c>
      <c r="Y3250">
        <v>66.906043999999994</v>
      </c>
      <c r="Z3250">
        <v>0</v>
      </c>
      <c r="AA3250">
        <v>0</v>
      </c>
      <c r="AB3250">
        <v>0</v>
      </c>
      <c r="AC3250">
        <v>24.264519</v>
      </c>
      <c r="AD3250">
        <v>0</v>
      </c>
      <c r="AE3250">
        <v>0</v>
      </c>
      <c r="AF3250">
        <v>91.170559999999995</v>
      </c>
    </row>
    <row r="3251" spans="1:32" x14ac:dyDescent="0.3">
      <c r="A3251">
        <v>2788839</v>
      </c>
      <c r="B3251">
        <v>1</v>
      </c>
      <c r="C3251" t="s">
        <v>82</v>
      </c>
      <c r="D3251" t="s">
        <v>90</v>
      </c>
      <c r="E3251" t="s">
        <v>10099</v>
      </c>
      <c r="F3251" t="s">
        <v>10100</v>
      </c>
      <c r="G3251" t="s">
        <v>31548</v>
      </c>
      <c r="H3251" t="s">
        <v>893</v>
      </c>
      <c r="I3251" t="s">
        <v>78</v>
      </c>
      <c r="J3251" t="s">
        <v>135</v>
      </c>
      <c r="K3251" t="s">
        <v>22</v>
      </c>
      <c r="L3251" t="s">
        <v>136</v>
      </c>
      <c r="M3251" t="s">
        <v>12045</v>
      </c>
      <c r="N3251" t="s">
        <v>12046</v>
      </c>
      <c r="O3251">
        <v>0.91638888888888892</v>
      </c>
      <c r="P3251">
        <v>0</v>
      </c>
      <c r="Q3251">
        <v>4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0.85360809999999998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0.85360809999999998</v>
      </c>
    </row>
    <row r="3252" spans="1:32" x14ac:dyDescent="0.3">
      <c r="A3252">
        <v>2788847</v>
      </c>
      <c r="B3252">
        <v>1</v>
      </c>
      <c r="C3252" t="s">
        <v>83</v>
      </c>
      <c r="D3252" t="s">
        <v>130</v>
      </c>
      <c r="E3252" t="s">
        <v>12047</v>
      </c>
      <c r="F3252" t="s">
        <v>12048</v>
      </c>
      <c r="G3252" t="s">
        <v>31551</v>
      </c>
      <c r="H3252" t="s">
        <v>338</v>
      </c>
      <c r="I3252" t="s">
        <v>79</v>
      </c>
      <c r="J3252" t="s">
        <v>135</v>
      </c>
      <c r="K3252" t="s">
        <v>22</v>
      </c>
      <c r="L3252" t="s">
        <v>136</v>
      </c>
      <c r="M3252" t="s">
        <v>12049</v>
      </c>
      <c r="N3252" t="s">
        <v>12050</v>
      </c>
      <c r="O3252">
        <v>5.6574999999999998</v>
      </c>
      <c r="P3252">
        <v>0</v>
      </c>
      <c r="Q3252">
        <v>1</v>
      </c>
      <c r="R3252">
        <v>0</v>
      </c>
      <c r="S3252">
        <v>28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0.36739564000000002</v>
      </c>
      <c r="Z3252">
        <v>0</v>
      </c>
      <c r="AA3252">
        <v>52.866306000000002</v>
      </c>
      <c r="AB3252">
        <v>0</v>
      </c>
      <c r="AC3252">
        <v>0</v>
      </c>
      <c r="AD3252">
        <v>0</v>
      </c>
      <c r="AE3252">
        <v>0</v>
      </c>
      <c r="AF3252">
        <v>53.233704000000003</v>
      </c>
    </row>
    <row r="3253" spans="1:32" x14ac:dyDescent="0.3">
      <c r="A3253">
        <v>2788841</v>
      </c>
      <c r="B3253">
        <v>1</v>
      </c>
      <c r="C3253" t="s">
        <v>82</v>
      </c>
      <c r="D3253" t="s">
        <v>87</v>
      </c>
      <c r="E3253" t="s">
        <v>12051</v>
      </c>
      <c r="F3253" t="s">
        <v>12052</v>
      </c>
      <c r="G3253" t="s">
        <v>31546</v>
      </c>
      <c r="H3253" t="s">
        <v>2229</v>
      </c>
      <c r="I3253" t="s">
        <v>78</v>
      </c>
      <c r="J3253" t="s">
        <v>135</v>
      </c>
      <c r="K3253" t="s">
        <v>22</v>
      </c>
      <c r="L3253" t="s">
        <v>136</v>
      </c>
      <c r="M3253" t="s">
        <v>12053</v>
      </c>
      <c r="N3253" t="s">
        <v>12054</v>
      </c>
      <c r="O3253">
        <v>1.5197222222222222</v>
      </c>
      <c r="P3253">
        <v>0</v>
      </c>
      <c r="Q3253">
        <v>141</v>
      </c>
      <c r="R3253">
        <v>0</v>
      </c>
      <c r="S3253">
        <v>0</v>
      </c>
      <c r="T3253">
        <v>0</v>
      </c>
      <c r="U3253">
        <v>11</v>
      </c>
      <c r="V3253">
        <v>0</v>
      </c>
      <c r="W3253">
        <v>0</v>
      </c>
      <c r="X3253">
        <v>0</v>
      </c>
      <c r="Y3253">
        <v>65.909080000000003</v>
      </c>
      <c r="Z3253">
        <v>0</v>
      </c>
      <c r="AA3253">
        <v>0</v>
      </c>
      <c r="AB3253">
        <v>0</v>
      </c>
      <c r="AC3253">
        <v>7.9562005999999998</v>
      </c>
      <c r="AD3253">
        <v>0</v>
      </c>
      <c r="AE3253">
        <v>0</v>
      </c>
      <c r="AF3253">
        <v>73.865279999999998</v>
      </c>
    </row>
    <row r="3254" spans="1:32" x14ac:dyDescent="0.3">
      <c r="A3254">
        <v>2788732</v>
      </c>
      <c r="B3254">
        <v>1</v>
      </c>
      <c r="C3254" t="s">
        <v>83</v>
      </c>
      <c r="D3254" t="s">
        <v>128</v>
      </c>
      <c r="E3254" t="s">
        <v>3165</v>
      </c>
      <c r="F3254" t="s">
        <v>3166</v>
      </c>
      <c r="G3254" t="s">
        <v>31549</v>
      </c>
      <c r="H3254" t="s">
        <v>134</v>
      </c>
      <c r="I3254" t="s">
        <v>79</v>
      </c>
      <c r="J3254" t="s">
        <v>135</v>
      </c>
      <c r="K3254" t="s">
        <v>22</v>
      </c>
      <c r="L3254" t="s">
        <v>136</v>
      </c>
      <c r="M3254" t="s">
        <v>12055</v>
      </c>
      <c r="N3254" t="s">
        <v>12056</v>
      </c>
      <c r="O3254">
        <v>2.7388888888888889</v>
      </c>
      <c r="P3254">
        <v>6</v>
      </c>
      <c r="Q3254">
        <v>12</v>
      </c>
      <c r="R3254">
        <v>191</v>
      </c>
      <c r="S3254">
        <v>121</v>
      </c>
      <c r="T3254">
        <v>15</v>
      </c>
      <c r="U3254">
        <v>8</v>
      </c>
      <c r="V3254">
        <v>0</v>
      </c>
      <c r="W3254">
        <v>0</v>
      </c>
      <c r="X3254">
        <v>5.2559456999999998</v>
      </c>
      <c r="Y3254">
        <v>1.0099663000000001</v>
      </c>
      <c r="Z3254">
        <v>206.19905</v>
      </c>
      <c r="AA3254">
        <v>99.1053</v>
      </c>
      <c r="AB3254">
        <v>235.49003999999999</v>
      </c>
      <c r="AC3254">
        <v>6.7408824000000003</v>
      </c>
      <c r="AD3254">
        <v>0</v>
      </c>
      <c r="AE3254">
        <v>0</v>
      </c>
      <c r="AF3254">
        <v>553.80119999999999</v>
      </c>
    </row>
    <row r="3255" spans="1:32" x14ac:dyDescent="0.3">
      <c r="A3255">
        <v>2788689</v>
      </c>
      <c r="B3255">
        <v>1</v>
      </c>
      <c r="C3255" t="s">
        <v>82</v>
      </c>
      <c r="D3255" t="s">
        <v>104</v>
      </c>
      <c r="E3255" t="s">
        <v>12057</v>
      </c>
      <c r="F3255" t="s">
        <v>12058</v>
      </c>
      <c r="G3255" t="s">
        <v>31548</v>
      </c>
      <c r="H3255" t="s">
        <v>333</v>
      </c>
      <c r="I3255" t="s">
        <v>78</v>
      </c>
      <c r="J3255" t="s">
        <v>135</v>
      </c>
      <c r="K3255" t="s">
        <v>22</v>
      </c>
      <c r="L3255" t="s">
        <v>136</v>
      </c>
      <c r="M3255" t="s">
        <v>12059</v>
      </c>
      <c r="N3255" t="s">
        <v>12060</v>
      </c>
      <c r="O3255">
        <v>2.8561111111111113</v>
      </c>
      <c r="P3255">
        <v>0</v>
      </c>
      <c r="Q3255">
        <v>1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0.25739210000000001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0.25739210000000001</v>
      </c>
    </row>
    <row r="3256" spans="1:32" x14ac:dyDescent="0.3">
      <c r="A3256">
        <v>2788679</v>
      </c>
      <c r="B3256">
        <v>1</v>
      </c>
      <c r="C3256" t="s">
        <v>82</v>
      </c>
      <c r="D3256" t="s">
        <v>91</v>
      </c>
      <c r="E3256" t="s">
        <v>9552</v>
      </c>
      <c r="F3256" t="s">
        <v>9553</v>
      </c>
      <c r="G3256" t="s">
        <v>31552</v>
      </c>
      <c r="H3256" t="s">
        <v>145</v>
      </c>
      <c r="I3256" t="s">
        <v>78</v>
      </c>
      <c r="J3256" t="s">
        <v>135</v>
      </c>
      <c r="K3256" t="s">
        <v>22</v>
      </c>
      <c r="L3256" t="s">
        <v>136</v>
      </c>
      <c r="M3256" t="s">
        <v>12061</v>
      </c>
      <c r="N3256" t="s">
        <v>12062</v>
      </c>
      <c r="O3256">
        <v>0.98861111111111111</v>
      </c>
      <c r="P3256">
        <v>0</v>
      </c>
      <c r="Q3256">
        <v>518</v>
      </c>
      <c r="R3256">
        <v>0</v>
      </c>
      <c r="S3256">
        <v>0</v>
      </c>
      <c r="T3256">
        <v>0</v>
      </c>
      <c r="U3256">
        <v>16</v>
      </c>
      <c r="V3256">
        <v>0</v>
      </c>
      <c r="W3256">
        <v>0</v>
      </c>
      <c r="X3256">
        <v>0</v>
      </c>
      <c r="Y3256">
        <v>134.60938999999999</v>
      </c>
      <c r="Z3256">
        <v>0</v>
      </c>
      <c r="AA3256">
        <v>0</v>
      </c>
      <c r="AB3256">
        <v>0</v>
      </c>
      <c r="AC3256">
        <v>41.037663000000002</v>
      </c>
      <c r="AD3256">
        <v>0</v>
      </c>
      <c r="AE3256">
        <v>0</v>
      </c>
      <c r="AF3256">
        <v>175.64705000000001</v>
      </c>
    </row>
    <row r="3257" spans="1:32" x14ac:dyDescent="0.3">
      <c r="A3257">
        <v>2788595</v>
      </c>
      <c r="B3257">
        <v>1</v>
      </c>
      <c r="C3257" t="s">
        <v>82</v>
      </c>
      <c r="D3257" t="s">
        <v>95</v>
      </c>
      <c r="E3257" t="s">
        <v>4385</v>
      </c>
      <c r="F3257" t="s">
        <v>4386</v>
      </c>
      <c r="G3257" t="s">
        <v>31548</v>
      </c>
      <c r="H3257" t="s">
        <v>311</v>
      </c>
      <c r="I3257" t="s">
        <v>78</v>
      </c>
      <c r="J3257" t="s">
        <v>135</v>
      </c>
      <c r="K3257" t="s">
        <v>22</v>
      </c>
      <c r="L3257" t="s">
        <v>136</v>
      </c>
      <c r="M3257" t="s">
        <v>12063</v>
      </c>
      <c r="N3257" t="s">
        <v>12064</v>
      </c>
      <c r="O3257">
        <v>3.7208333333333332</v>
      </c>
      <c r="P3257">
        <v>0</v>
      </c>
      <c r="Q3257">
        <v>2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0.70595629999999998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0.70595629999999998</v>
      </c>
    </row>
    <row r="3258" spans="1:32" x14ac:dyDescent="0.3">
      <c r="A3258">
        <v>2788582</v>
      </c>
      <c r="B3258">
        <v>1</v>
      </c>
      <c r="C3258" t="s">
        <v>82</v>
      </c>
      <c r="D3258" t="s">
        <v>98</v>
      </c>
      <c r="E3258" t="s">
        <v>12065</v>
      </c>
      <c r="F3258" t="s">
        <v>12066</v>
      </c>
      <c r="G3258" t="s">
        <v>31548</v>
      </c>
      <c r="H3258" t="s">
        <v>893</v>
      </c>
      <c r="I3258" t="s">
        <v>78</v>
      </c>
      <c r="J3258" t="s">
        <v>135</v>
      </c>
      <c r="K3258" t="s">
        <v>22</v>
      </c>
      <c r="L3258" t="s">
        <v>136</v>
      </c>
      <c r="M3258" t="s">
        <v>12067</v>
      </c>
      <c r="N3258" t="s">
        <v>12068</v>
      </c>
      <c r="O3258">
        <v>7.346111111111111</v>
      </c>
      <c r="P3258">
        <v>0</v>
      </c>
      <c r="Q3258">
        <v>19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37.393120000000003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37.393120000000003</v>
      </c>
    </row>
    <row r="3259" spans="1:32" x14ac:dyDescent="0.3">
      <c r="A3259">
        <v>2788588</v>
      </c>
      <c r="B3259">
        <v>1</v>
      </c>
      <c r="C3259" t="s">
        <v>82</v>
      </c>
      <c r="D3259" t="s">
        <v>101</v>
      </c>
      <c r="E3259" t="s">
        <v>12069</v>
      </c>
      <c r="F3259" t="s">
        <v>12070</v>
      </c>
      <c r="G3259" t="s">
        <v>31545</v>
      </c>
      <c r="H3259" t="s">
        <v>134</v>
      </c>
      <c r="I3259" t="s">
        <v>79</v>
      </c>
      <c r="J3259" t="s">
        <v>135</v>
      </c>
      <c r="K3259" t="s">
        <v>22</v>
      </c>
      <c r="L3259" t="s">
        <v>136</v>
      </c>
      <c r="M3259" t="s">
        <v>12071</v>
      </c>
      <c r="N3259" t="s">
        <v>12072</v>
      </c>
      <c r="O3259">
        <v>0.23055555555555557</v>
      </c>
      <c r="P3259">
        <v>0</v>
      </c>
      <c r="Q3259">
        <v>686</v>
      </c>
      <c r="R3259">
        <v>0</v>
      </c>
      <c r="S3259">
        <v>0</v>
      </c>
      <c r="T3259">
        <v>0</v>
      </c>
      <c r="U3259">
        <v>6</v>
      </c>
      <c r="V3259">
        <v>0</v>
      </c>
      <c r="W3259">
        <v>0</v>
      </c>
      <c r="X3259">
        <v>0</v>
      </c>
      <c r="Y3259">
        <v>33.304873999999998</v>
      </c>
      <c r="Z3259">
        <v>0</v>
      </c>
      <c r="AA3259">
        <v>0</v>
      </c>
      <c r="AB3259">
        <v>0</v>
      </c>
      <c r="AC3259">
        <v>2.2676737</v>
      </c>
      <c r="AD3259">
        <v>0</v>
      </c>
      <c r="AE3259">
        <v>0</v>
      </c>
      <c r="AF3259">
        <v>35.572547999999998</v>
      </c>
    </row>
    <row r="3260" spans="1:32" x14ac:dyDescent="0.3">
      <c r="A3260">
        <v>2788580</v>
      </c>
      <c r="B3260">
        <v>1</v>
      </c>
      <c r="C3260" t="s">
        <v>82</v>
      </c>
      <c r="D3260" t="s">
        <v>93</v>
      </c>
      <c r="E3260" t="s">
        <v>12073</v>
      </c>
      <c r="F3260" t="s">
        <v>12074</v>
      </c>
      <c r="G3260" t="s">
        <v>31548</v>
      </c>
      <c r="H3260" t="s">
        <v>311</v>
      </c>
      <c r="I3260" t="s">
        <v>78</v>
      </c>
      <c r="J3260" t="s">
        <v>135</v>
      </c>
      <c r="K3260" t="s">
        <v>22</v>
      </c>
      <c r="L3260" t="s">
        <v>136</v>
      </c>
      <c r="M3260" t="s">
        <v>12075</v>
      </c>
      <c r="N3260" t="s">
        <v>12076</v>
      </c>
      <c r="O3260">
        <v>2.1952777777777777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2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4.3072042000000001</v>
      </c>
      <c r="AD3260">
        <v>0</v>
      </c>
      <c r="AE3260">
        <v>0</v>
      </c>
      <c r="AF3260">
        <v>4.3072042000000001</v>
      </c>
    </row>
    <row r="3261" spans="1:32" x14ac:dyDescent="0.3">
      <c r="A3261">
        <v>2788577</v>
      </c>
      <c r="B3261">
        <v>1</v>
      </c>
      <c r="C3261" t="s">
        <v>82</v>
      </c>
      <c r="D3261" t="s">
        <v>98</v>
      </c>
      <c r="E3261" t="s">
        <v>12077</v>
      </c>
      <c r="F3261" t="s">
        <v>12078</v>
      </c>
      <c r="G3261" t="s">
        <v>31548</v>
      </c>
      <c r="H3261" t="s">
        <v>311</v>
      </c>
      <c r="I3261" t="s">
        <v>78</v>
      </c>
      <c r="J3261" t="s">
        <v>135</v>
      </c>
      <c r="K3261" t="s">
        <v>22</v>
      </c>
      <c r="L3261" t="s">
        <v>136</v>
      </c>
      <c r="M3261" t="s">
        <v>12079</v>
      </c>
      <c r="N3261" t="s">
        <v>12080</v>
      </c>
      <c r="O3261">
        <v>3.8361111111111112</v>
      </c>
      <c r="P3261">
        <v>0</v>
      </c>
      <c r="Q3261">
        <v>9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6.6845980000000003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6.6845980000000003</v>
      </c>
    </row>
    <row r="3262" spans="1:32" x14ac:dyDescent="0.3">
      <c r="A3262">
        <v>2788559</v>
      </c>
      <c r="B3262">
        <v>1</v>
      </c>
      <c r="C3262" t="s">
        <v>83</v>
      </c>
      <c r="D3262" t="s">
        <v>119</v>
      </c>
      <c r="E3262" t="s">
        <v>12081</v>
      </c>
      <c r="F3262" t="s">
        <v>12082</v>
      </c>
      <c r="G3262" t="s">
        <v>31546</v>
      </c>
      <c r="H3262" t="s">
        <v>223</v>
      </c>
      <c r="I3262" t="s">
        <v>78</v>
      </c>
      <c r="J3262" t="s">
        <v>135</v>
      </c>
      <c r="K3262" t="s">
        <v>22</v>
      </c>
      <c r="L3262" t="s">
        <v>136</v>
      </c>
      <c r="M3262" t="s">
        <v>12083</v>
      </c>
      <c r="N3262" t="s">
        <v>12084</v>
      </c>
      <c r="O3262">
        <v>3.0869444444444443</v>
      </c>
      <c r="P3262">
        <v>0</v>
      </c>
      <c r="Q3262">
        <v>20</v>
      </c>
      <c r="R3262">
        <v>0</v>
      </c>
      <c r="S3262">
        <v>1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7.0299277</v>
      </c>
      <c r="Z3262">
        <v>0</v>
      </c>
      <c r="AA3262">
        <v>3.5088792000000001E-2</v>
      </c>
      <c r="AB3262">
        <v>0</v>
      </c>
      <c r="AC3262">
        <v>0</v>
      </c>
      <c r="AD3262">
        <v>0</v>
      </c>
      <c r="AE3262">
        <v>0</v>
      </c>
      <c r="AF3262">
        <v>7.0650167000000001</v>
      </c>
    </row>
    <row r="3263" spans="1:32" x14ac:dyDescent="0.3">
      <c r="A3263">
        <v>2788551</v>
      </c>
      <c r="B3263">
        <v>1</v>
      </c>
      <c r="C3263" t="s">
        <v>83</v>
      </c>
      <c r="D3263" t="s">
        <v>130</v>
      </c>
      <c r="E3263" t="s">
        <v>12085</v>
      </c>
      <c r="F3263" t="s">
        <v>12086</v>
      </c>
      <c r="G3263" t="s">
        <v>31551</v>
      </c>
      <c r="H3263" t="s">
        <v>672</v>
      </c>
      <c r="I3263" t="s">
        <v>79</v>
      </c>
      <c r="J3263" t="s">
        <v>135</v>
      </c>
      <c r="K3263" t="s">
        <v>22</v>
      </c>
      <c r="L3263" t="s">
        <v>136</v>
      </c>
      <c r="M3263" t="s">
        <v>12087</v>
      </c>
      <c r="N3263" t="s">
        <v>12088</v>
      </c>
      <c r="O3263">
        <v>3.4027777777777777</v>
      </c>
      <c r="P3263">
        <v>0</v>
      </c>
      <c r="Q3263">
        <v>582</v>
      </c>
      <c r="R3263">
        <v>0</v>
      </c>
      <c r="S3263">
        <v>0</v>
      </c>
      <c r="T3263">
        <v>0</v>
      </c>
      <c r="U3263">
        <v>23</v>
      </c>
      <c r="V3263">
        <v>0</v>
      </c>
      <c r="W3263">
        <v>0</v>
      </c>
      <c r="X3263">
        <v>0</v>
      </c>
      <c r="Y3263">
        <v>492.87646000000001</v>
      </c>
      <c r="Z3263">
        <v>0</v>
      </c>
      <c r="AA3263">
        <v>0</v>
      </c>
      <c r="AB3263">
        <v>0</v>
      </c>
      <c r="AC3263">
        <v>116.287994</v>
      </c>
      <c r="AD3263">
        <v>0</v>
      </c>
      <c r="AE3263">
        <v>0</v>
      </c>
      <c r="AF3263">
        <v>609.16449999999998</v>
      </c>
    </row>
    <row r="3264" spans="1:32" x14ac:dyDescent="0.3">
      <c r="A3264">
        <v>2788550</v>
      </c>
      <c r="B3264">
        <v>1</v>
      </c>
      <c r="C3264" t="s">
        <v>83</v>
      </c>
      <c r="D3264" t="s">
        <v>125</v>
      </c>
      <c r="E3264" t="s">
        <v>12089</v>
      </c>
      <c r="F3264" t="s">
        <v>12090</v>
      </c>
      <c r="G3264" t="s">
        <v>31545</v>
      </c>
      <c r="H3264" t="s">
        <v>134</v>
      </c>
      <c r="I3264" t="s">
        <v>79</v>
      </c>
      <c r="J3264" t="s">
        <v>135</v>
      </c>
      <c r="K3264" t="s">
        <v>22</v>
      </c>
      <c r="L3264" t="s">
        <v>136</v>
      </c>
      <c r="M3264" t="s">
        <v>12091</v>
      </c>
      <c r="N3264" t="s">
        <v>12092</v>
      </c>
      <c r="O3264">
        <v>3.4097222222222223</v>
      </c>
      <c r="P3264">
        <v>1</v>
      </c>
      <c r="Q3264">
        <v>1</v>
      </c>
      <c r="R3264">
        <v>20</v>
      </c>
      <c r="S3264">
        <v>68</v>
      </c>
      <c r="T3264">
        <v>3</v>
      </c>
      <c r="U3264">
        <v>1</v>
      </c>
      <c r="V3264">
        <v>0</v>
      </c>
      <c r="W3264">
        <v>0</v>
      </c>
      <c r="X3264">
        <v>0.88885800000000004</v>
      </c>
      <c r="Y3264">
        <v>0.88885800000000004</v>
      </c>
      <c r="Z3264">
        <v>123.205055</v>
      </c>
      <c r="AA3264">
        <v>232.65702999999999</v>
      </c>
      <c r="AB3264">
        <v>18.707713999999999</v>
      </c>
      <c r="AC3264">
        <v>2.5230834</v>
      </c>
      <c r="AD3264">
        <v>0</v>
      </c>
      <c r="AE3264">
        <v>0</v>
      </c>
      <c r="AF3264">
        <v>378.87060000000002</v>
      </c>
    </row>
    <row r="3265" spans="1:32" x14ac:dyDescent="0.3">
      <c r="A3265">
        <v>2788581</v>
      </c>
      <c r="B3265">
        <v>1</v>
      </c>
      <c r="C3265" t="s">
        <v>83</v>
      </c>
      <c r="D3265" t="s">
        <v>123</v>
      </c>
      <c r="E3265" t="s">
        <v>1860</v>
      </c>
      <c r="F3265" t="s">
        <v>1861</v>
      </c>
      <c r="G3265" t="s">
        <v>31547</v>
      </c>
      <c r="H3265" t="s">
        <v>134</v>
      </c>
      <c r="I3265" t="s">
        <v>79</v>
      </c>
      <c r="J3265" t="s">
        <v>135</v>
      </c>
      <c r="K3265" t="s">
        <v>22</v>
      </c>
      <c r="L3265" t="s">
        <v>136</v>
      </c>
      <c r="M3265" t="s">
        <v>12093</v>
      </c>
      <c r="N3265" t="s">
        <v>12094</v>
      </c>
      <c r="O3265">
        <v>0.12777777777777777</v>
      </c>
      <c r="P3265">
        <v>19</v>
      </c>
      <c r="Q3265">
        <v>1156</v>
      </c>
      <c r="R3265">
        <v>202</v>
      </c>
      <c r="S3265">
        <v>87</v>
      </c>
      <c r="T3265">
        <v>28</v>
      </c>
      <c r="U3265">
        <v>89</v>
      </c>
      <c r="V3265">
        <v>0</v>
      </c>
      <c r="W3265">
        <v>0</v>
      </c>
      <c r="X3265">
        <v>4.8231400000000004</v>
      </c>
      <c r="Y3265">
        <v>25.792645</v>
      </c>
      <c r="Z3265">
        <v>56.480429999999998</v>
      </c>
      <c r="AA3265">
        <v>7.3460444999999996</v>
      </c>
      <c r="AB3265">
        <v>14.717397</v>
      </c>
      <c r="AC3265">
        <v>6.2687780000000002</v>
      </c>
      <c r="AD3265">
        <v>0</v>
      </c>
      <c r="AE3265">
        <v>0</v>
      </c>
      <c r="AF3265">
        <v>115.42843999999999</v>
      </c>
    </row>
    <row r="3266" spans="1:32" x14ac:dyDescent="0.3">
      <c r="A3266">
        <v>2788511</v>
      </c>
      <c r="B3266">
        <v>1</v>
      </c>
      <c r="C3266" t="s">
        <v>82</v>
      </c>
      <c r="D3266" t="s">
        <v>98</v>
      </c>
      <c r="E3266" t="s">
        <v>12095</v>
      </c>
      <c r="F3266" t="s">
        <v>12096</v>
      </c>
      <c r="G3266" t="s">
        <v>31548</v>
      </c>
      <c r="H3266" t="s">
        <v>893</v>
      </c>
      <c r="I3266" t="s">
        <v>78</v>
      </c>
      <c r="J3266" t="s">
        <v>135</v>
      </c>
      <c r="K3266" t="s">
        <v>22</v>
      </c>
      <c r="L3266" t="s">
        <v>136</v>
      </c>
      <c r="M3266" t="s">
        <v>12097</v>
      </c>
      <c r="N3266" t="s">
        <v>12098</v>
      </c>
      <c r="O3266">
        <v>4.5644444444444447</v>
      </c>
      <c r="P3266">
        <v>0</v>
      </c>
      <c r="Q3266">
        <v>1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0.81921524000000001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0.81921524000000001</v>
      </c>
    </row>
    <row r="3267" spans="1:32" x14ac:dyDescent="0.3">
      <c r="A3267">
        <v>2788468</v>
      </c>
      <c r="B3267">
        <v>2</v>
      </c>
      <c r="C3267" t="s">
        <v>82</v>
      </c>
      <c r="D3267" t="s">
        <v>92</v>
      </c>
      <c r="E3267" t="s">
        <v>12099</v>
      </c>
      <c r="F3267" t="s">
        <v>12100</v>
      </c>
      <c r="G3267" t="s">
        <v>31552</v>
      </c>
      <c r="H3267" t="s">
        <v>163</v>
      </c>
      <c r="I3267" t="s">
        <v>78</v>
      </c>
      <c r="J3267" t="s">
        <v>135</v>
      </c>
      <c r="K3267" t="s">
        <v>22</v>
      </c>
      <c r="L3267" t="s">
        <v>136</v>
      </c>
      <c r="M3267" t="s">
        <v>11465</v>
      </c>
      <c r="N3267" t="s">
        <v>12101</v>
      </c>
      <c r="O3267">
        <v>0.73138888888888887</v>
      </c>
      <c r="P3267">
        <v>0</v>
      </c>
      <c r="Q3267">
        <v>130</v>
      </c>
      <c r="R3267">
        <v>0</v>
      </c>
      <c r="S3267">
        <v>0</v>
      </c>
      <c r="T3267">
        <v>0</v>
      </c>
      <c r="U3267">
        <v>5</v>
      </c>
      <c r="V3267">
        <v>0</v>
      </c>
      <c r="W3267">
        <v>0</v>
      </c>
      <c r="X3267">
        <v>0</v>
      </c>
      <c r="Y3267">
        <v>28.57358</v>
      </c>
      <c r="Z3267">
        <v>0</v>
      </c>
      <c r="AA3267">
        <v>0</v>
      </c>
      <c r="AB3267">
        <v>0</v>
      </c>
      <c r="AC3267">
        <v>7.7324890000000002</v>
      </c>
      <c r="AD3267">
        <v>0</v>
      </c>
      <c r="AE3267">
        <v>0</v>
      </c>
      <c r="AF3267">
        <v>36.306069999999998</v>
      </c>
    </row>
    <row r="3268" spans="1:32" x14ac:dyDescent="0.3">
      <c r="A3268">
        <v>2788485</v>
      </c>
      <c r="B3268">
        <v>1</v>
      </c>
      <c r="C3268" t="s">
        <v>82</v>
      </c>
      <c r="D3268" t="s">
        <v>112</v>
      </c>
      <c r="E3268" t="s">
        <v>12102</v>
      </c>
      <c r="F3268" t="s">
        <v>12103</v>
      </c>
      <c r="G3268" t="s">
        <v>31545</v>
      </c>
      <c r="H3268" t="s">
        <v>134</v>
      </c>
      <c r="I3268" t="s">
        <v>79</v>
      </c>
      <c r="J3268" t="s">
        <v>135</v>
      </c>
      <c r="K3268" t="s">
        <v>22</v>
      </c>
      <c r="L3268" t="s">
        <v>136</v>
      </c>
      <c r="M3268" t="s">
        <v>12104</v>
      </c>
      <c r="N3268" t="s">
        <v>12105</v>
      </c>
      <c r="O3268">
        <v>1.0508333333333333</v>
      </c>
      <c r="P3268">
        <v>0</v>
      </c>
      <c r="Q3268">
        <v>90</v>
      </c>
      <c r="R3268">
        <v>17</v>
      </c>
      <c r="S3268">
        <v>40</v>
      </c>
      <c r="T3268">
        <v>3</v>
      </c>
      <c r="U3268">
        <v>13</v>
      </c>
      <c r="V3268">
        <v>0</v>
      </c>
      <c r="W3268">
        <v>0</v>
      </c>
      <c r="X3268">
        <v>0</v>
      </c>
      <c r="Y3268">
        <v>23.845801999999999</v>
      </c>
      <c r="Z3268">
        <v>23.368200000000002</v>
      </c>
      <c r="AA3268">
        <v>109.09256999999999</v>
      </c>
      <c r="AB3268">
        <v>1.6936051999999999</v>
      </c>
      <c r="AC3268">
        <v>8.8607150000000008</v>
      </c>
      <c r="AD3268">
        <v>0</v>
      </c>
      <c r="AE3268">
        <v>0</v>
      </c>
      <c r="AF3268">
        <v>166.86089000000001</v>
      </c>
    </row>
    <row r="3269" spans="1:32" x14ac:dyDescent="0.3">
      <c r="A3269">
        <v>2788494</v>
      </c>
      <c r="B3269">
        <v>1</v>
      </c>
      <c r="C3269" t="s">
        <v>82</v>
      </c>
      <c r="D3269" t="s">
        <v>99</v>
      </c>
      <c r="E3269" t="s">
        <v>12106</v>
      </c>
      <c r="F3269" t="s">
        <v>12107</v>
      </c>
      <c r="G3269" t="s">
        <v>31545</v>
      </c>
      <c r="H3269" t="s">
        <v>145</v>
      </c>
      <c r="I3269" t="s">
        <v>79</v>
      </c>
      <c r="J3269" t="s">
        <v>135</v>
      </c>
      <c r="K3269" t="s">
        <v>22</v>
      </c>
      <c r="L3269" t="s">
        <v>136</v>
      </c>
      <c r="M3269" t="s">
        <v>12108</v>
      </c>
      <c r="N3269" t="s">
        <v>12109</v>
      </c>
      <c r="O3269">
        <v>4.5222222222222221</v>
      </c>
      <c r="P3269">
        <v>3</v>
      </c>
      <c r="Q3269">
        <v>592</v>
      </c>
      <c r="R3269">
        <v>1</v>
      </c>
      <c r="S3269">
        <v>39</v>
      </c>
      <c r="T3269">
        <v>2</v>
      </c>
      <c r="U3269">
        <v>66</v>
      </c>
      <c r="V3269">
        <v>0</v>
      </c>
      <c r="W3269">
        <v>0</v>
      </c>
      <c r="X3269">
        <v>74.208179999999999</v>
      </c>
      <c r="Y3269">
        <v>532.22770000000003</v>
      </c>
      <c r="Z3269">
        <v>1.5384926999999999</v>
      </c>
      <c r="AA3269">
        <v>6.5662536999999999</v>
      </c>
      <c r="AB3269">
        <v>469.17946999999998</v>
      </c>
      <c r="AC3269">
        <v>127.18111</v>
      </c>
      <c r="AD3269">
        <v>0</v>
      </c>
      <c r="AE3269">
        <v>0</v>
      </c>
      <c r="AF3269">
        <v>1210.9012</v>
      </c>
    </row>
    <row r="3270" spans="1:32" x14ac:dyDescent="0.3">
      <c r="A3270">
        <v>2788408</v>
      </c>
      <c r="B3270">
        <v>1</v>
      </c>
      <c r="C3270" t="s">
        <v>82</v>
      </c>
      <c r="D3270" t="s">
        <v>105</v>
      </c>
      <c r="E3270" t="s">
        <v>12110</v>
      </c>
      <c r="F3270" t="s">
        <v>12111</v>
      </c>
      <c r="G3270" t="s">
        <v>31548</v>
      </c>
      <c r="H3270" t="s">
        <v>333</v>
      </c>
      <c r="I3270" t="s">
        <v>78</v>
      </c>
      <c r="J3270" t="s">
        <v>135</v>
      </c>
      <c r="K3270" t="s">
        <v>22</v>
      </c>
      <c r="L3270" t="s">
        <v>136</v>
      </c>
      <c r="M3270" t="s">
        <v>12112</v>
      </c>
      <c r="N3270" t="s">
        <v>12113</v>
      </c>
      <c r="O3270">
        <v>2.3216666666666668</v>
      </c>
      <c r="P3270">
        <v>0</v>
      </c>
      <c r="Q3270">
        <v>1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0.57870140000000003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0.57870140000000003</v>
      </c>
    </row>
    <row r="3271" spans="1:32" x14ac:dyDescent="0.3">
      <c r="A3271">
        <v>2788404</v>
      </c>
      <c r="B3271">
        <v>1</v>
      </c>
      <c r="C3271" t="s">
        <v>82</v>
      </c>
      <c r="D3271" t="s">
        <v>109</v>
      </c>
      <c r="E3271" t="s">
        <v>12114</v>
      </c>
      <c r="F3271" t="s">
        <v>12115</v>
      </c>
      <c r="G3271" t="s">
        <v>31548</v>
      </c>
      <c r="H3271" t="s">
        <v>893</v>
      </c>
      <c r="I3271" t="s">
        <v>78</v>
      </c>
      <c r="J3271" t="s">
        <v>135</v>
      </c>
      <c r="K3271" t="s">
        <v>22</v>
      </c>
      <c r="L3271" t="s">
        <v>136</v>
      </c>
      <c r="M3271" t="s">
        <v>12116</v>
      </c>
      <c r="N3271" t="s">
        <v>12117</v>
      </c>
      <c r="O3271">
        <v>6.7408333333333337</v>
      </c>
      <c r="P3271">
        <v>0</v>
      </c>
      <c r="Q3271">
        <v>1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2.3973686999999999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2.3973686999999999</v>
      </c>
    </row>
    <row r="3272" spans="1:32" x14ac:dyDescent="0.3">
      <c r="A3272">
        <v>2788411</v>
      </c>
      <c r="B3272">
        <v>1</v>
      </c>
      <c r="C3272" t="s">
        <v>82</v>
      </c>
      <c r="D3272" t="s">
        <v>112</v>
      </c>
      <c r="E3272" t="s">
        <v>7536</v>
      </c>
      <c r="F3272" t="s">
        <v>7537</v>
      </c>
      <c r="G3272" t="s">
        <v>31545</v>
      </c>
      <c r="H3272" t="s">
        <v>134</v>
      </c>
      <c r="I3272" t="s">
        <v>79</v>
      </c>
      <c r="J3272" t="s">
        <v>135</v>
      </c>
      <c r="K3272" t="s">
        <v>22</v>
      </c>
      <c r="L3272" t="s">
        <v>136</v>
      </c>
      <c r="M3272" t="s">
        <v>12118</v>
      </c>
      <c r="N3272" t="s">
        <v>12119</v>
      </c>
      <c r="O3272">
        <v>0.3527777777777778</v>
      </c>
      <c r="P3272">
        <v>0</v>
      </c>
      <c r="Q3272">
        <v>90</v>
      </c>
      <c r="R3272">
        <v>17</v>
      </c>
      <c r="S3272">
        <v>40</v>
      </c>
      <c r="T3272">
        <v>3</v>
      </c>
      <c r="U3272">
        <v>13</v>
      </c>
      <c r="V3272">
        <v>0</v>
      </c>
      <c r="W3272">
        <v>0</v>
      </c>
      <c r="X3272">
        <v>0</v>
      </c>
      <c r="Y3272">
        <v>7.2031280000000004</v>
      </c>
      <c r="Z3272">
        <v>6.5194783000000003</v>
      </c>
      <c r="AA3272">
        <v>34.712809999999998</v>
      </c>
      <c r="AB3272">
        <v>0.38480666000000002</v>
      </c>
      <c r="AC3272">
        <v>1.8579756999999999</v>
      </c>
      <c r="AD3272">
        <v>0</v>
      </c>
      <c r="AE3272">
        <v>0</v>
      </c>
      <c r="AF3272">
        <v>50.678196</v>
      </c>
    </row>
    <row r="3273" spans="1:32" x14ac:dyDescent="0.3">
      <c r="A3273">
        <v>2788398</v>
      </c>
      <c r="B3273">
        <v>1</v>
      </c>
      <c r="C3273" t="s">
        <v>82</v>
      </c>
      <c r="D3273" t="s">
        <v>101</v>
      </c>
      <c r="E3273" t="s">
        <v>12069</v>
      </c>
      <c r="F3273" t="s">
        <v>12070</v>
      </c>
      <c r="G3273" t="s">
        <v>31545</v>
      </c>
      <c r="H3273" t="s">
        <v>134</v>
      </c>
      <c r="I3273" t="s">
        <v>79</v>
      </c>
      <c r="J3273" t="s">
        <v>135</v>
      </c>
      <c r="K3273" t="s">
        <v>22</v>
      </c>
      <c r="L3273" t="s">
        <v>136</v>
      </c>
      <c r="M3273" t="s">
        <v>12120</v>
      </c>
      <c r="N3273" t="s">
        <v>12121</v>
      </c>
      <c r="O3273">
        <v>0.95138888888888884</v>
      </c>
      <c r="P3273">
        <v>0</v>
      </c>
      <c r="Q3273">
        <v>686</v>
      </c>
      <c r="R3273">
        <v>0</v>
      </c>
      <c r="S3273">
        <v>0</v>
      </c>
      <c r="T3273">
        <v>0</v>
      </c>
      <c r="U3273">
        <v>6</v>
      </c>
      <c r="V3273">
        <v>0</v>
      </c>
      <c r="W3273">
        <v>0</v>
      </c>
      <c r="X3273">
        <v>0</v>
      </c>
      <c r="Y3273">
        <v>119.324135</v>
      </c>
      <c r="Z3273">
        <v>0</v>
      </c>
      <c r="AA3273">
        <v>0</v>
      </c>
      <c r="AB3273">
        <v>0</v>
      </c>
      <c r="AC3273">
        <v>4.7543360000000003</v>
      </c>
      <c r="AD3273">
        <v>0</v>
      </c>
      <c r="AE3273">
        <v>0</v>
      </c>
      <c r="AF3273">
        <v>124.07847</v>
      </c>
    </row>
    <row r="3274" spans="1:32" x14ac:dyDescent="0.3">
      <c r="A3274">
        <v>2788414</v>
      </c>
      <c r="B3274">
        <v>1</v>
      </c>
      <c r="C3274" t="s">
        <v>82</v>
      </c>
      <c r="D3274" t="s">
        <v>94</v>
      </c>
      <c r="E3274" t="s">
        <v>12122</v>
      </c>
      <c r="F3274" t="s">
        <v>12123</v>
      </c>
      <c r="G3274" t="s">
        <v>31545</v>
      </c>
      <c r="H3274" t="s">
        <v>134</v>
      </c>
      <c r="I3274" t="s">
        <v>79</v>
      </c>
      <c r="J3274" t="s">
        <v>248</v>
      </c>
      <c r="K3274" t="s">
        <v>22</v>
      </c>
      <c r="L3274" t="s">
        <v>136</v>
      </c>
      <c r="M3274" t="s">
        <v>12124</v>
      </c>
      <c r="N3274" t="s">
        <v>12125</v>
      </c>
      <c r="O3274">
        <v>2.2222222222222223E-2</v>
      </c>
      <c r="P3274">
        <v>0</v>
      </c>
      <c r="Q3274">
        <v>6687</v>
      </c>
      <c r="R3274">
        <v>27</v>
      </c>
      <c r="S3274">
        <v>98</v>
      </c>
      <c r="T3274">
        <v>6</v>
      </c>
      <c r="U3274">
        <v>601</v>
      </c>
      <c r="V3274">
        <v>1</v>
      </c>
      <c r="W3274">
        <v>3</v>
      </c>
      <c r="X3274">
        <v>0</v>
      </c>
      <c r="Y3274">
        <v>26.076295999999999</v>
      </c>
      <c r="Z3274">
        <v>16.863824999999999</v>
      </c>
      <c r="AA3274">
        <v>0.54534846999999997</v>
      </c>
      <c r="AB3274">
        <v>0.56479489999999999</v>
      </c>
      <c r="AC3274">
        <v>7.2959256000000003</v>
      </c>
      <c r="AD3274">
        <v>4.8422449999999999E-2</v>
      </c>
      <c r="AE3274">
        <v>2.1037693999999999E-2</v>
      </c>
      <c r="AF3274">
        <v>51.415649999999999</v>
      </c>
    </row>
    <row r="3275" spans="1:32" x14ac:dyDescent="0.3">
      <c r="A3275">
        <v>2787462</v>
      </c>
      <c r="B3275">
        <v>1</v>
      </c>
      <c r="C3275" t="s">
        <v>82</v>
      </c>
      <c r="D3275" t="s">
        <v>109</v>
      </c>
      <c r="E3275" t="s">
        <v>12126</v>
      </c>
      <c r="F3275" t="s">
        <v>12127</v>
      </c>
      <c r="G3275" t="s">
        <v>31548</v>
      </c>
      <c r="H3275" t="s">
        <v>333</v>
      </c>
      <c r="I3275" t="s">
        <v>78</v>
      </c>
      <c r="J3275" t="s">
        <v>135</v>
      </c>
      <c r="K3275" t="s">
        <v>22</v>
      </c>
      <c r="L3275" t="s">
        <v>136</v>
      </c>
      <c r="M3275" t="s">
        <v>12128</v>
      </c>
      <c r="N3275" t="s">
        <v>12129</v>
      </c>
      <c r="O3275">
        <v>3.9916666666666667</v>
      </c>
      <c r="P3275">
        <v>0</v>
      </c>
      <c r="Q3275">
        <v>1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1.0140032999999999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1.0140032999999999</v>
      </c>
    </row>
    <row r="3276" spans="1:32" x14ac:dyDescent="0.3">
      <c r="A3276">
        <v>2787355</v>
      </c>
      <c r="B3276">
        <v>1</v>
      </c>
      <c r="C3276" t="s">
        <v>83</v>
      </c>
      <c r="D3276" t="s">
        <v>116</v>
      </c>
      <c r="E3276" t="s">
        <v>12130</v>
      </c>
      <c r="F3276" t="s">
        <v>12131</v>
      </c>
      <c r="G3276" t="s">
        <v>31548</v>
      </c>
      <c r="H3276" t="s">
        <v>311</v>
      </c>
      <c r="I3276" t="s">
        <v>78</v>
      </c>
      <c r="J3276" t="s">
        <v>135</v>
      </c>
      <c r="K3276" t="s">
        <v>22</v>
      </c>
      <c r="L3276" t="s">
        <v>136</v>
      </c>
      <c r="M3276" t="s">
        <v>12132</v>
      </c>
      <c r="N3276" t="s">
        <v>12133</v>
      </c>
      <c r="O3276">
        <v>1.9175</v>
      </c>
      <c r="P3276">
        <v>0</v>
      </c>
      <c r="Q3276">
        <v>1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0.32665696999999999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0.32665696999999999</v>
      </c>
    </row>
    <row r="3277" spans="1:32" x14ac:dyDescent="0.3">
      <c r="A3277">
        <v>2787152</v>
      </c>
      <c r="B3277">
        <v>1</v>
      </c>
      <c r="C3277" t="s">
        <v>83</v>
      </c>
      <c r="D3277" t="s">
        <v>123</v>
      </c>
      <c r="E3277" t="s">
        <v>12134</v>
      </c>
      <c r="F3277" t="s">
        <v>12135</v>
      </c>
      <c r="G3277" t="s">
        <v>31546</v>
      </c>
      <c r="H3277" t="s">
        <v>648</v>
      </c>
      <c r="I3277" t="s">
        <v>78</v>
      </c>
      <c r="J3277" t="s">
        <v>135</v>
      </c>
      <c r="K3277" t="s">
        <v>22</v>
      </c>
      <c r="L3277" t="s">
        <v>186</v>
      </c>
      <c r="M3277" t="s">
        <v>12136</v>
      </c>
      <c r="N3277" t="s">
        <v>12137</v>
      </c>
      <c r="O3277">
        <v>2.6394444444444445</v>
      </c>
      <c r="P3277">
        <v>0</v>
      </c>
      <c r="Q3277">
        <v>3</v>
      </c>
      <c r="R3277">
        <v>0</v>
      </c>
      <c r="S3277">
        <v>1</v>
      </c>
      <c r="T3277">
        <v>0</v>
      </c>
      <c r="U3277">
        <v>6</v>
      </c>
      <c r="V3277">
        <v>0</v>
      </c>
      <c r="W3277">
        <v>0</v>
      </c>
      <c r="X3277">
        <v>0</v>
      </c>
      <c r="Y3277">
        <v>0.94853246000000002</v>
      </c>
      <c r="Z3277">
        <v>0</v>
      </c>
      <c r="AA3277">
        <v>0.34506251999999998</v>
      </c>
      <c r="AB3277">
        <v>0</v>
      </c>
      <c r="AC3277">
        <v>40.639449999999997</v>
      </c>
      <c r="AD3277">
        <v>0</v>
      </c>
      <c r="AE3277">
        <v>0</v>
      </c>
      <c r="AF3277">
        <v>41.933044000000002</v>
      </c>
    </row>
    <row r="3278" spans="1:32" x14ac:dyDescent="0.3">
      <c r="A3278">
        <v>2787163</v>
      </c>
      <c r="B3278">
        <v>1</v>
      </c>
      <c r="C3278" t="s">
        <v>82</v>
      </c>
      <c r="D3278" t="s">
        <v>98</v>
      </c>
      <c r="E3278" t="s">
        <v>6219</v>
      </c>
      <c r="F3278" t="s">
        <v>6220</v>
      </c>
      <c r="G3278" t="s">
        <v>31548</v>
      </c>
      <c r="H3278" t="s">
        <v>893</v>
      </c>
      <c r="I3278" t="s">
        <v>78</v>
      </c>
      <c r="J3278" t="s">
        <v>135</v>
      </c>
      <c r="K3278" t="s">
        <v>22</v>
      </c>
      <c r="L3278" t="s">
        <v>136</v>
      </c>
      <c r="M3278" t="s">
        <v>12138</v>
      </c>
      <c r="N3278" t="s">
        <v>12139</v>
      </c>
      <c r="O3278">
        <v>1.8174999999999999</v>
      </c>
      <c r="P3278">
        <v>0</v>
      </c>
      <c r="Q3278">
        <v>12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4.9412836999999996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4.9412836999999996</v>
      </c>
    </row>
    <row r="3279" spans="1:32" x14ac:dyDescent="0.3">
      <c r="A3279">
        <v>2787161</v>
      </c>
      <c r="B3279">
        <v>1</v>
      </c>
      <c r="C3279" t="s">
        <v>82</v>
      </c>
      <c r="D3279" t="s">
        <v>99</v>
      </c>
      <c r="E3279" t="s">
        <v>12140</v>
      </c>
      <c r="F3279" t="s">
        <v>12141</v>
      </c>
      <c r="G3279" t="s">
        <v>31552</v>
      </c>
      <c r="H3279" t="s">
        <v>145</v>
      </c>
      <c r="I3279" t="s">
        <v>78</v>
      </c>
      <c r="J3279" t="s">
        <v>135</v>
      </c>
      <c r="K3279" t="s">
        <v>22</v>
      </c>
      <c r="L3279" t="s">
        <v>136</v>
      </c>
      <c r="M3279" t="s">
        <v>12142</v>
      </c>
      <c r="N3279" t="s">
        <v>12143</v>
      </c>
      <c r="O3279">
        <v>3.6163888888888889</v>
      </c>
      <c r="P3279">
        <v>0</v>
      </c>
      <c r="Q3279">
        <v>101</v>
      </c>
      <c r="R3279">
        <v>0</v>
      </c>
      <c r="S3279">
        <v>11</v>
      </c>
      <c r="T3279">
        <v>0</v>
      </c>
      <c r="U3279">
        <v>7</v>
      </c>
      <c r="V3279">
        <v>0</v>
      </c>
      <c r="W3279">
        <v>0</v>
      </c>
      <c r="X3279">
        <v>0</v>
      </c>
      <c r="Y3279">
        <v>67.375799999999998</v>
      </c>
      <c r="Z3279">
        <v>0</v>
      </c>
      <c r="AA3279">
        <v>14.86125</v>
      </c>
      <c r="AB3279">
        <v>0</v>
      </c>
      <c r="AC3279">
        <v>6.7514586000000003</v>
      </c>
      <c r="AD3279">
        <v>0</v>
      </c>
      <c r="AE3279">
        <v>0</v>
      </c>
      <c r="AF3279">
        <v>88.988500000000002</v>
      </c>
    </row>
    <row r="3280" spans="1:32" x14ac:dyDescent="0.3">
      <c r="A3280">
        <v>2787049</v>
      </c>
      <c r="B3280">
        <v>1</v>
      </c>
      <c r="C3280" t="s">
        <v>83</v>
      </c>
      <c r="D3280" t="s">
        <v>116</v>
      </c>
      <c r="E3280" t="s">
        <v>12144</v>
      </c>
      <c r="F3280" t="s">
        <v>12145</v>
      </c>
      <c r="G3280" t="s">
        <v>31546</v>
      </c>
      <c r="H3280" t="s">
        <v>223</v>
      </c>
      <c r="I3280" t="s">
        <v>78</v>
      </c>
      <c r="J3280" t="s">
        <v>135</v>
      </c>
      <c r="K3280" t="s">
        <v>22</v>
      </c>
      <c r="L3280" t="s">
        <v>136</v>
      </c>
      <c r="M3280" t="s">
        <v>12146</v>
      </c>
      <c r="N3280" t="s">
        <v>12147</v>
      </c>
      <c r="O3280">
        <v>0.83666666666666667</v>
      </c>
      <c r="P3280">
        <v>0</v>
      </c>
      <c r="Q3280">
        <v>10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0.93517570000000005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0.93517570000000005</v>
      </c>
    </row>
    <row r="3281" spans="1:32" x14ac:dyDescent="0.3">
      <c r="A3281">
        <v>2787040</v>
      </c>
      <c r="B3281">
        <v>1</v>
      </c>
      <c r="C3281" t="s">
        <v>83</v>
      </c>
      <c r="D3281" t="s">
        <v>116</v>
      </c>
      <c r="E3281" t="s">
        <v>11915</v>
      </c>
      <c r="F3281" t="s">
        <v>11916</v>
      </c>
      <c r="G3281" t="s">
        <v>31552</v>
      </c>
      <c r="H3281" t="s">
        <v>665</v>
      </c>
      <c r="I3281" t="s">
        <v>78</v>
      </c>
      <c r="J3281" t="s">
        <v>135</v>
      </c>
      <c r="K3281" t="s">
        <v>22</v>
      </c>
      <c r="L3281" t="s">
        <v>136</v>
      </c>
      <c r="M3281" t="s">
        <v>12148</v>
      </c>
      <c r="N3281" t="s">
        <v>12149</v>
      </c>
      <c r="O3281">
        <v>3.7977777777777777</v>
      </c>
      <c r="P3281">
        <v>0</v>
      </c>
      <c r="Q3281">
        <v>40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14.128361999999999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14.128361999999999</v>
      </c>
    </row>
    <row r="3282" spans="1:32" x14ac:dyDescent="0.3">
      <c r="A3282">
        <v>2786937</v>
      </c>
      <c r="B3282">
        <v>1</v>
      </c>
      <c r="C3282" t="s">
        <v>82</v>
      </c>
      <c r="D3282" t="s">
        <v>94</v>
      </c>
      <c r="E3282" t="s">
        <v>12150</v>
      </c>
      <c r="F3282" t="s">
        <v>12151</v>
      </c>
      <c r="G3282" t="s">
        <v>31546</v>
      </c>
      <c r="H3282" t="s">
        <v>223</v>
      </c>
      <c r="I3282" t="s">
        <v>78</v>
      </c>
      <c r="J3282" t="s">
        <v>135</v>
      </c>
      <c r="K3282" t="s">
        <v>22</v>
      </c>
      <c r="L3282" t="s">
        <v>136</v>
      </c>
      <c r="M3282" t="s">
        <v>12152</v>
      </c>
      <c r="N3282" t="s">
        <v>12153</v>
      </c>
      <c r="O3282">
        <v>2.0886111111111112</v>
      </c>
      <c r="P3282">
        <v>0</v>
      </c>
      <c r="Q3282">
        <v>88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20.778604999999999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20.778604999999999</v>
      </c>
    </row>
    <row r="3283" spans="1:32" x14ac:dyDescent="0.3">
      <c r="A3283">
        <v>2786865</v>
      </c>
      <c r="B3283">
        <v>1</v>
      </c>
      <c r="C3283" t="s">
        <v>83</v>
      </c>
      <c r="D3283" t="s">
        <v>116</v>
      </c>
      <c r="E3283" t="s">
        <v>12154</v>
      </c>
      <c r="F3283" t="s">
        <v>12155</v>
      </c>
      <c r="G3283" t="s">
        <v>31546</v>
      </c>
      <c r="H3283" t="s">
        <v>223</v>
      </c>
      <c r="I3283" t="s">
        <v>78</v>
      </c>
      <c r="J3283" t="s">
        <v>135</v>
      </c>
      <c r="K3283" t="s">
        <v>22</v>
      </c>
      <c r="L3283" t="s">
        <v>136</v>
      </c>
      <c r="M3283" t="s">
        <v>12156</v>
      </c>
      <c r="N3283" t="s">
        <v>10365</v>
      </c>
      <c r="O3283">
        <v>4.548055555555556</v>
      </c>
      <c r="P3283">
        <v>0</v>
      </c>
      <c r="Q3283">
        <v>14</v>
      </c>
      <c r="R3283">
        <v>0</v>
      </c>
      <c r="S3283">
        <v>2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12.435772</v>
      </c>
      <c r="Z3283">
        <v>0</v>
      </c>
      <c r="AA3283">
        <v>0.35081943999999998</v>
      </c>
      <c r="AB3283">
        <v>0</v>
      </c>
      <c r="AC3283">
        <v>0</v>
      </c>
      <c r="AD3283">
        <v>0</v>
      </c>
      <c r="AE3283">
        <v>0</v>
      </c>
      <c r="AF3283">
        <v>12.786592000000001</v>
      </c>
    </row>
    <row r="3284" spans="1:32" x14ac:dyDescent="0.3">
      <c r="A3284">
        <v>2786832</v>
      </c>
      <c r="B3284">
        <v>2</v>
      </c>
      <c r="C3284" t="s">
        <v>82</v>
      </c>
      <c r="D3284" t="s">
        <v>99</v>
      </c>
      <c r="E3284" t="s">
        <v>12157</v>
      </c>
      <c r="F3284" t="s">
        <v>12158</v>
      </c>
      <c r="G3284" t="s">
        <v>31552</v>
      </c>
      <c r="H3284" t="s">
        <v>223</v>
      </c>
      <c r="I3284" t="s">
        <v>78</v>
      </c>
      <c r="J3284" t="s">
        <v>135</v>
      </c>
      <c r="K3284" t="s">
        <v>22</v>
      </c>
      <c r="L3284" t="s">
        <v>136</v>
      </c>
      <c r="M3284" t="s">
        <v>12159</v>
      </c>
      <c r="N3284" t="s">
        <v>12160</v>
      </c>
      <c r="O3284">
        <v>8.0744444444444436</v>
      </c>
      <c r="P3284">
        <v>0</v>
      </c>
      <c r="Q3284">
        <v>61</v>
      </c>
      <c r="R3284">
        <v>0</v>
      </c>
      <c r="S3284">
        <v>0</v>
      </c>
      <c r="T3284">
        <v>0</v>
      </c>
      <c r="U3284">
        <v>8</v>
      </c>
      <c r="V3284">
        <v>0</v>
      </c>
      <c r="W3284">
        <v>0</v>
      </c>
      <c r="X3284">
        <v>0</v>
      </c>
      <c r="Y3284">
        <v>112.80055</v>
      </c>
      <c r="Z3284">
        <v>0</v>
      </c>
      <c r="AA3284">
        <v>0</v>
      </c>
      <c r="AB3284">
        <v>0</v>
      </c>
      <c r="AC3284">
        <v>25.528085999999998</v>
      </c>
      <c r="AD3284">
        <v>0</v>
      </c>
      <c r="AE3284">
        <v>0</v>
      </c>
      <c r="AF3284">
        <v>138.32864000000001</v>
      </c>
    </row>
    <row r="3285" spans="1:32" x14ac:dyDescent="0.3">
      <c r="A3285">
        <v>2786721</v>
      </c>
      <c r="B3285">
        <v>1</v>
      </c>
      <c r="C3285" t="s">
        <v>83</v>
      </c>
      <c r="D3285" t="s">
        <v>129</v>
      </c>
      <c r="E3285" t="s">
        <v>12161</v>
      </c>
      <c r="F3285" t="s">
        <v>12162</v>
      </c>
      <c r="G3285" t="s">
        <v>31546</v>
      </c>
      <c r="H3285" t="s">
        <v>223</v>
      </c>
      <c r="I3285" t="s">
        <v>78</v>
      </c>
      <c r="J3285" t="s">
        <v>135</v>
      </c>
      <c r="K3285" t="s">
        <v>22</v>
      </c>
      <c r="L3285" t="s">
        <v>136</v>
      </c>
      <c r="M3285" t="s">
        <v>12163</v>
      </c>
      <c r="N3285" t="s">
        <v>12164</v>
      </c>
      <c r="O3285">
        <v>1.3783333333333334</v>
      </c>
      <c r="P3285">
        <v>0</v>
      </c>
      <c r="Q3285">
        <v>34</v>
      </c>
      <c r="R3285">
        <v>0</v>
      </c>
      <c r="S3285">
        <v>0</v>
      </c>
      <c r="T3285">
        <v>0</v>
      </c>
      <c r="U3285">
        <v>11</v>
      </c>
      <c r="V3285">
        <v>0</v>
      </c>
      <c r="W3285">
        <v>0</v>
      </c>
      <c r="X3285">
        <v>0</v>
      </c>
      <c r="Y3285">
        <v>13.948209</v>
      </c>
      <c r="Z3285">
        <v>0</v>
      </c>
      <c r="AA3285">
        <v>0</v>
      </c>
      <c r="AB3285">
        <v>0</v>
      </c>
      <c r="AC3285">
        <v>10.401982</v>
      </c>
      <c r="AD3285">
        <v>0</v>
      </c>
      <c r="AE3285">
        <v>0</v>
      </c>
      <c r="AF3285">
        <v>24.350190999999999</v>
      </c>
    </row>
    <row r="3286" spans="1:32" x14ac:dyDescent="0.3">
      <c r="A3286">
        <v>2786732</v>
      </c>
      <c r="B3286">
        <v>1</v>
      </c>
      <c r="C3286" t="s">
        <v>83</v>
      </c>
      <c r="D3286" t="s">
        <v>124</v>
      </c>
      <c r="E3286" t="s">
        <v>12165</v>
      </c>
      <c r="F3286" t="s">
        <v>12166</v>
      </c>
      <c r="G3286" t="s">
        <v>31546</v>
      </c>
      <c r="H3286" t="s">
        <v>223</v>
      </c>
      <c r="I3286" t="s">
        <v>78</v>
      </c>
      <c r="J3286" t="s">
        <v>135</v>
      </c>
      <c r="K3286" t="s">
        <v>22</v>
      </c>
      <c r="L3286" t="s">
        <v>136</v>
      </c>
      <c r="M3286" t="s">
        <v>12167</v>
      </c>
      <c r="N3286" t="s">
        <v>12168</v>
      </c>
      <c r="O3286">
        <v>7.9113888888888892</v>
      </c>
      <c r="P3286">
        <v>0</v>
      </c>
      <c r="Q3286">
        <v>9</v>
      </c>
      <c r="R3286">
        <v>0</v>
      </c>
      <c r="S3286">
        <v>3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0.68683240000000001</v>
      </c>
      <c r="Z3286">
        <v>0</v>
      </c>
      <c r="AA3286">
        <v>1.7238135000000001</v>
      </c>
      <c r="AB3286">
        <v>0</v>
      </c>
      <c r="AC3286">
        <v>0</v>
      </c>
      <c r="AD3286">
        <v>0</v>
      </c>
      <c r="AE3286">
        <v>0</v>
      </c>
      <c r="AF3286">
        <v>2.4106459999999998</v>
      </c>
    </row>
    <row r="3287" spans="1:32" x14ac:dyDescent="0.3">
      <c r="A3287">
        <v>2786712</v>
      </c>
      <c r="B3287">
        <v>1</v>
      </c>
      <c r="C3287" t="s">
        <v>82</v>
      </c>
      <c r="D3287" t="s">
        <v>108</v>
      </c>
      <c r="E3287" t="s">
        <v>11362</v>
      </c>
      <c r="F3287" t="s">
        <v>11363</v>
      </c>
      <c r="G3287" t="s">
        <v>31545</v>
      </c>
      <c r="H3287" t="s">
        <v>134</v>
      </c>
      <c r="I3287" t="s">
        <v>79</v>
      </c>
      <c r="J3287" t="s">
        <v>135</v>
      </c>
      <c r="K3287" t="s">
        <v>22</v>
      </c>
      <c r="L3287" t="s">
        <v>136</v>
      </c>
      <c r="M3287" t="s">
        <v>12169</v>
      </c>
      <c r="N3287" t="s">
        <v>12170</v>
      </c>
      <c r="O3287">
        <v>0.21027777777777779</v>
      </c>
      <c r="P3287">
        <v>0</v>
      </c>
      <c r="Q3287">
        <v>196</v>
      </c>
      <c r="R3287">
        <v>2</v>
      </c>
      <c r="S3287">
        <v>48</v>
      </c>
      <c r="T3287">
        <v>4</v>
      </c>
      <c r="U3287">
        <v>43</v>
      </c>
      <c r="V3287">
        <v>0</v>
      </c>
      <c r="W3287">
        <v>0</v>
      </c>
      <c r="X3287">
        <v>0</v>
      </c>
      <c r="Y3287">
        <v>2.6605221999999999</v>
      </c>
      <c r="Z3287">
        <v>3.4270299999999997E-2</v>
      </c>
      <c r="AA3287">
        <v>1.1402068999999999</v>
      </c>
      <c r="AB3287">
        <v>0.93262683999999996</v>
      </c>
      <c r="AC3287">
        <v>1.6511420999999999</v>
      </c>
      <c r="AD3287">
        <v>0</v>
      </c>
      <c r="AE3287">
        <v>0</v>
      </c>
      <c r="AF3287">
        <v>6.4187684000000003</v>
      </c>
    </row>
    <row r="3288" spans="1:32" x14ac:dyDescent="0.3">
      <c r="A3288">
        <v>2786711</v>
      </c>
      <c r="B3288">
        <v>1</v>
      </c>
      <c r="C3288" t="s">
        <v>82</v>
      </c>
      <c r="D3288" t="s">
        <v>84</v>
      </c>
      <c r="E3288" t="s">
        <v>12171</v>
      </c>
      <c r="F3288" t="s">
        <v>12172</v>
      </c>
      <c r="G3288" t="s">
        <v>31546</v>
      </c>
      <c r="H3288" t="s">
        <v>223</v>
      </c>
      <c r="I3288" t="s">
        <v>78</v>
      </c>
      <c r="J3288" t="s">
        <v>135</v>
      </c>
      <c r="K3288" t="s">
        <v>22</v>
      </c>
      <c r="L3288" t="s">
        <v>136</v>
      </c>
      <c r="M3288" t="s">
        <v>12173</v>
      </c>
      <c r="N3288" t="s">
        <v>12174</v>
      </c>
      <c r="O3288">
        <v>1.6855555555555555</v>
      </c>
      <c r="P3288">
        <v>0</v>
      </c>
      <c r="Q3288">
        <v>203</v>
      </c>
      <c r="R3288">
        <v>0</v>
      </c>
      <c r="S3288">
        <v>0</v>
      </c>
      <c r="T3288">
        <v>0</v>
      </c>
      <c r="U3288">
        <v>5</v>
      </c>
      <c r="V3288">
        <v>0</v>
      </c>
      <c r="W3288">
        <v>0</v>
      </c>
      <c r="X3288">
        <v>0</v>
      </c>
      <c r="Y3288">
        <v>71.676079999999999</v>
      </c>
      <c r="Z3288">
        <v>0</v>
      </c>
      <c r="AA3288">
        <v>0</v>
      </c>
      <c r="AB3288">
        <v>0</v>
      </c>
      <c r="AC3288">
        <v>1.3374220000000001</v>
      </c>
      <c r="AD3288">
        <v>0</v>
      </c>
      <c r="AE3288">
        <v>0</v>
      </c>
      <c r="AF3288">
        <v>73.013503999999998</v>
      </c>
    </row>
    <row r="3289" spans="1:32" x14ac:dyDescent="0.3">
      <c r="A3289">
        <v>2786716</v>
      </c>
      <c r="B3289">
        <v>1</v>
      </c>
      <c r="C3289" t="s">
        <v>83</v>
      </c>
      <c r="D3289" t="s">
        <v>130</v>
      </c>
      <c r="E3289" t="s">
        <v>12175</v>
      </c>
      <c r="F3289" t="s">
        <v>12176</v>
      </c>
      <c r="G3289" t="s">
        <v>31546</v>
      </c>
      <c r="H3289" t="s">
        <v>223</v>
      </c>
      <c r="I3289" t="s">
        <v>78</v>
      </c>
      <c r="J3289" t="s">
        <v>135</v>
      </c>
      <c r="K3289" t="s">
        <v>22</v>
      </c>
      <c r="L3289" t="s">
        <v>136</v>
      </c>
      <c r="M3289" t="s">
        <v>12177</v>
      </c>
      <c r="N3289" t="s">
        <v>12178</v>
      </c>
      <c r="O3289">
        <v>11.235277777777778</v>
      </c>
      <c r="P3289">
        <v>0</v>
      </c>
      <c r="Q3289">
        <v>198</v>
      </c>
      <c r="R3289">
        <v>0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0</v>
      </c>
      <c r="Y3289">
        <v>553.74069999999995</v>
      </c>
      <c r="Z3289">
        <v>0</v>
      </c>
      <c r="AA3289">
        <v>0</v>
      </c>
      <c r="AB3289">
        <v>0</v>
      </c>
      <c r="AC3289">
        <v>2.5043069999999998</v>
      </c>
      <c r="AD3289">
        <v>0</v>
      </c>
      <c r="AE3289">
        <v>0</v>
      </c>
      <c r="AF3289">
        <v>556.245</v>
      </c>
    </row>
    <row r="3290" spans="1:32" x14ac:dyDescent="0.3">
      <c r="A3290">
        <v>2786255</v>
      </c>
      <c r="B3290">
        <v>1</v>
      </c>
      <c r="C3290" t="s">
        <v>83</v>
      </c>
      <c r="D3290" t="s">
        <v>122</v>
      </c>
      <c r="E3290" t="s">
        <v>12179</v>
      </c>
      <c r="F3290" t="s">
        <v>12180</v>
      </c>
      <c r="G3290" t="s">
        <v>31552</v>
      </c>
      <c r="H3290" t="s">
        <v>1297</v>
      </c>
      <c r="I3290" t="s">
        <v>78</v>
      </c>
      <c r="J3290" t="s">
        <v>135</v>
      </c>
      <c r="K3290" t="s">
        <v>22</v>
      </c>
      <c r="L3290" t="s">
        <v>136</v>
      </c>
      <c r="M3290" t="s">
        <v>12181</v>
      </c>
      <c r="N3290" t="s">
        <v>12182</v>
      </c>
      <c r="O3290">
        <v>5.0536111111111115</v>
      </c>
      <c r="P3290">
        <v>0</v>
      </c>
      <c r="Q3290">
        <v>23</v>
      </c>
      <c r="R3290">
        <v>0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0</v>
      </c>
      <c r="Y3290">
        <v>9.0333919999999992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9.0333919999999992</v>
      </c>
    </row>
    <row r="3291" spans="1:32" x14ac:dyDescent="0.3">
      <c r="A3291">
        <v>2786241</v>
      </c>
      <c r="B3291">
        <v>1</v>
      </c>
      <c r="C3291" t="s">
        <v>82</v>
      </c>
      <c r="D3291" t="s">
        <v>103</v>
      </c>
      <c r="E3291" t="s">
        <v>12183</v>
      </c>
      <c r="F3291" t="s">
        <v>12184</v>
      </c>
      <c r="G3291" t="s">
        <v>31546</v>
      </c>
      <c r="H3291" t="s">
        <v>223</v>
      </c>
      <c r="I3291" t="s">
        <v>78</v>
      </c>
      <c r="J3291" t="s">
        <v>135</v>
      </c>
      <c r="K3291" t="s">
        <v>22</v>
      </c>
      <c r="L3291" t="s">
        <v>136</v>
      </c>
      <c r="M3291" t="s">
        <v>12185</v>
      </c>
      <c r="N3291" t="s">
        <v>12186</v>
      </c>
      <c r="O3291">
        <v>4.1016666666666666</v>
      </c>
      <c r="P3291">
        <v>0</v>
      </c>
      <c r="Q3291">
        <v>13</v>
      </c>
      <c r="R3291">
        <v>0</v>
      </c>
      <c r="S3291">
        <v>3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3.6826344</v>
      </c>
      <c r="Z3291">
        <v>0</v>
      </c>
      <c r="AA3291">
        <v>0.34748881999999998</v>
      </c>
      <c r="AB3291">
        <v>0</v>
      </c>
      <c r="AC3291">
        <v>0</v>
      </c>
      <c r="AD3291">
        <v>0</v>
      </c>
      <c r="AE3291">
        <v>0</v>
      </c>
      <c r="AF3291">
        <v>4.0301229999999997</v>
      </c>
    </row>
    <row r="3292" spans="1:32" x14ac:dyDescent="0.3">
      <c r="A3292">
        <v>2786239</v>
      </c>
      <c r="B3292">
        <v>1</v>
      </c>
      <c r="C3292" t="s">
        <v>82</v>
      </c>
      <c r="D3292" t="s">
        <v>103</v>
      </c>
      <c r="E3292" t="s">
        <v>12187</v>
      </c>
      <c r="F3292" t="s">
        <v>12188</v>
      </c>
      <c r="G3292" t="s">
        <v>31546</v>
      </c>
      <c r="H3292" t="s">
        <v>223</v>
      </c>
      <c r="I3292" t="s">
        <v>78</v>
      </c>
      <c r="J3292" t="s">
        <v>135</v>
      </c>
      <c r="K3292" t="s">
        <v>22</v>
      </c>
      <c r="L3292" t="s">
        <v>136</v>
      </c>
      <c r="M3292" t="s">
        <v>12189</v>
      </c>
      <c r="N3292" t="s">
        <v>12190</v>
      </c>
      <c r="O3292">
        <v>1.4272222222222222</v>
      </c>
      <c r="P3292">
        <v>0</v>
      </c>
      <c r="Q3292">
        <v>1</v>
      </c>
      <c r="R3292">
        <v>0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0</v>
      </c>
      <c r="Y3292">
        <v>0.27952552000000003</v>
      </c>
      <c r="Z3292">
        <v>0</v>
      </c>
      <c r="AA3292">
        <v>0</v>
      </c>
      <c r="AB3292">
        <v>0</v>
      </c>
      <c r="AC3292">
        <v>0.21350524000000001</v>
      </c>
      <c r="AD3292">
        <v>0</v>
      </c>
      <c r="AE3292">
        <v>0</v>
      </c>
      <c r="AF3292">
        <v>0.49303076000000001</v>
      </c>
    </row>
    <row r="3293" spans="1:32" x14ac:dyDescent="0.3">
      <c r="A3293">
        <v>2786244</v>
      </c>
      <c r="B3293">
        <v>1</v>
      </c>
      <c r="C3293" t="s">
        <v>82</v>
      </c>
      <c r="D3293" t="s">
        <v>103</v>
      </c>
      <c r="E3293" t="s">
        <v>3079</v>
      </c>
      <c r="F3293" t="s">
        <v>3080</v>
      </c>
      <c r="G3293" t="s">
        <v>31546</v>
      </c>
      <c r="H3293" t="s">
        <v>6803</v>
      </c>
      <c r="I3293" t="s">
        <v>78</v>
      </c>
      <c r="J3293" t="s">
        <v>135</v>
      </c>
      <c r="K3293" t="s">
        <v>22</v>
      </c>
      <c r="L3293" t="s">
        <v>136</v>
      </c>
      <c r="M3293" t="s">
        <v>12191</v>
      </c>
      <c r="N3293" t="s">
        <v>12192</v>
      </c>
      <c r="O3293">
        <v>5.5116666666666667</v>
      </c>
      <c r="P3293">
        <v>0</v>
      </c>
      <c r="Q3293">
        <v>18</v>
      </c>
      <c r="R3293">
        <v>0</v>
      </c>
      <c r="S3293">
        <v>2</v>
      </c>
      <c r="T3293">
        <v>0</v>
      </c>
      <c r="U3293">
        <v>1</v>
      </c>
      <c r="V3293">
        <v>0</v>
      </c>
      <c r="W3293">
        <v>0</v>
      </c>
      <c r="X3293">
        <v>0</v>
      </c>
      <c r="Y3293">
        <v>9.9288699999999999</v>
      </c>
      <c r="Z3293">
        <v>0</v>
      </c>
      <c r="AA3293">
        <v>0.34809076999999999</v>
      </c>
      <c r="AB3293">
        <v>0</v>
      </c>
      <c r="AC3293">
        <v>6.0175376999999997E-4</v>
      </c>
      <c r="AD3293">
        <v>0</v>
      </c>
      <c r="AE3293">
        <v>0</v>
      </c>
      <c r="AF3293">
        <v>10.277562</v>
      </c>
    </row>
    <row r="3294" spans="1:32" x14ac:dyDescent="0.3">
      <c r="A3294">
        <v>2786247</v>
      </c>
      <c r="B3294">
        <v>1</v>
      </c>
      <c r="C3294" t="s">
        <v>82</v>
      </c>
      <c r="D3294" t="s">
        <v>111</v>
      </c>
      <c r="E3294" t="s">
        <v>12193</v>
      </c>
      <c r="F3294" t="s">
        <v>12194</v>
      </c>
      <c r="G3294" t="s">
        <v>31549</v>
      </c>
      <c r="H3294" t="s">
        <v>134</v>
      </c>
      <c r="I3294" t="s">
        <v>79</v>
      </c>
      <c r="J3294" t="s">
        <v>135</v>
      </c>
      <c r="K3294" t="s">
        <v>22</v>
      </c>
      <c r="L3294" t="s">
        <v>136</v>
      </c>
      <c r="M3294" t="s">
        <v>12195</v>
      </c>
      <c r="N3294" t="s">
        <v>12196</v>
      </c>
      <c r="O3294">
        <v>2.4152777777777779</v>
      </c>
      <c r="P3294">
        <v>0</v>
      </c>
      <c r="Q3294">
        <v>695</v>
      </c>
      <c r="R3294">
        <v>2</v>
      </c>
      <c r="S3294">
        <v>35</v>
      </c>
      <c r="T3294">
        <v>3</v>
      </c>
      <c r="U3294">
        <v>87</v>
      </c>
      <c r="V3294">
        <v>0</v>
      </c>
      <c r="W3294">
        <v>0</v>
      </c>
      <c r="X3294">
        <v>0</v>
      </c>
      <c r="Y3294">
        <v>246.63193999999999</v>
      </c>
      <c r="Z3294">
        <v>0.50801045</v>
      </c>
      <c r="AA3294">
        <v>4.0029463999999999</v>
      </c>
      <c r="AB3294">
        <v>24.098255000000002</v>
      </c>
      <c r="AC3294">
        <v>122.72062</v>
      </c>
      <c r="AD3294">
        <v>0</v>
      </c>
      <c r="AE3294">
        <v>0</v>
      </c>
      <c r="AF3294">
        <v>397.96176000000003</v>
      </c>
    </row>
    <row r="3295" spans="1:32" x14ac:dyDescent="0.3">
      <c r="A3295">
        <v>2786185</v>
      </c>
      <c r="B3295">
        <v>1</v>
      </c>
      <c r="C3295" t="s">
        <v>83</v>
      </c>
      <c r="D3295" t="s">
        <v>116</v>
      </c>
      <c r="E3295" t="s">
        <v>12197</v>
      </c>
      <c r="F3295" t="s">
        <v>12198</v>
      </c>
      <c r="G3295" t="s">
        <v>31551</v>
      </c>
      <c r="H3295" t="s">
        <v>1209</v>
      </c>
      <c r="I3295" t="s">
        <v>79</v>
      </c>
      <c r="J3295" t="s">
        <v>135</v>
      </c>
      <c r="K3295" t="s">
        <v>22</v>
      </c>
      <c r="L3295" t="s">
        <v>136</v>
      </c>
      <c r="M3295" t="s">
        <v>12199</v>
      </c>
      <c r="N3295" t="s">
        <v>12200</v>
      </c>
      <c r="O3295">
        <v>5.4591666666666665</v>
      </c>
      <c r="P3295">
        <v>0</v>
      </c>
      <c r="Q3295">
        <v>485</v>
      </c>
      <c r="R3295">
        <v>0</v>
      </c>
      <c r="S3295">
        <v>14</v>
      </c>
      <c r="T3295">
        <v>0</v>
      </c>
      <c r="U3295">
        <v>19</v>
      </c>
      <c r="V3295">
        <v>0</v>
      </c>
      <c r="W3295">
        <v>0</v>
      </c>
      <c r="X3295">
        <v>0</v>
      </c>
      <c r="Y3295">
        <v>260.3227</v>
      </c>
      <c r="Z3295">
        <v>0</v>
      </c>
      <c r="AA3295">
        <v>10.270182999999999</v>
      </c>
      <c r="AB3295">
        <v>0</v>
      </c>
      <c r="AC3295">
        <v>22.493964999999999</v>
      </c>
      <c r="AD3295">
        <v>0</v>
      </c>
      <c r="AE3295">
        <v>0</v>
      </c>
      <c r="AF3295">
        <v>293.08685000000003</v>
      </c>
    </row>
    <row r="3296" spans="1:32" x14ac:dyDescent="0.3">
      <c r="A3296">
        <v>2785558</v>
      </c>
      <c r="B3296">
        <v>2</v>
      </c>
      <c r="C3296" t="s">
        <v>82</v>
      </c>
      <c r="D3296" t="s">
        <v>92</v>
      </c>
      <c r="E3296" t="s">
        <v>12201</v>
      </c>
      <c r="F3296" t="s">
        <v>12202</v>
      </c>
      <c r="G3296" t="s">
        <v>31551</v>
      </c>
      <c r="H3296" t="s">
        <v>624</v>
      </c>
      <c r="I3296" t="s">
        <v>79</v>
      </c>
      <c r="J3296" t="s">
        <v>135</v>
      </c>
      <c r="K3296" t="s">
        <v>22</v>
      </c>
      <c r="L3296" t="s">
        <v>136</v>
      </c>
      <c r="M3296" t="s">
        <v>12203</v>
      </c>
      <c r="N3296" t="s">
        <v>12204</v>
      </c>
      <c r="O3296">
        <v>0.80500000000000005</v>
      </c>
      <c r="P3296">
        <v>2</v>
      </c>
      <c r="Q3296">
        <v>1038</v>
      </c>
      <c r="R3296">
        <v>5</v>
      </c>
      <c r="S3296">
        <v>7</v>
      </c>
      <c r="T3296">
        <v>7</v>
      </c>
      <c r="U3296">
        <v>143</v>
      </c>
      <c r="V3296">
        <v>0</v>
      </c>
      <c r="W3296">
        <v>0</v>
      </c>
      <c r="X3296">
        <v>2.7769585000000001</v>
      </c>
      <c r="Y3296">
        <v>421.58819999999997</v>
      </c>
      <c r="Z3296">
        <v>2.3004787000000002</v>
      </c>
      <c r="AA3296">
        <v>3.3245423000000001</v>
      </c>
      <c r="AB3296">
        <v>48.397460000000002</v>
      </c>
      <c r="AC3296">
        <v>106.43571</v>
      </c>
      <c r="AD3296">
        <v>0</v>
      </c>
      <c r="AE3296">
        <v>0</v>
      </c>
      <c r="AF3296">
        <v>584.82335999999998</v>
      </c>
    </row>
    <row r="3297" spans="1:32" x14ac:dyDescent="0.3">
      <c r="A3297">
        <v>2800166</v>
      </c>
      <c r="B3297">
        <v>1</v>
      </c>
      <c r="C3297" t="s">
        <v>82</v>
      </c>
      <c r="D3297" t="s">
        <v>99</v>
      </c>
      <c r="E3297" t="s">
        <v>6683</v>
      </c>
      <c r="F3297" t="s">
        <v>6684</v>
      </c>
      <c r="G3297" t="s">
        <v>31546</v>
      </c>
      <c r="H3297" t="s">
        <v>223</v>
      </c>
      <c r="I3297" t="s">
        <v>78</v>
      </c>
      <c r="J3297" t="s">
        <v>135</v>
      </c>
      <c r="K3297" t="s">
        <v>22</v>
      </c>
      <c r="L3297" t="s">
        <v>136</v>
      </c>
      <c r="M3297" t="s">
        <v>12205</v>
      </c>
      <c r="N3297" t="s">
        <v>12206</v>
      </c>
      <c r="O3297">
        <v>3.3027777777777776</v>
      </c>
      <c r="P3297">
        <v>0</v>
      </c>
      <c r="Q3297">
        <v>19</v>
      </c>
      <c r="R3297">
        <v>0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0</v>
      </c>
      <c r="Y3297">
        <v>16.340814999999999</v>
      </c>
      <c r="Z3297">
        <v>0</v>
      </c>
      <c r="AA3297">
        <v>0</v>
      </c>
      <c r="AB3297">
        <v>0</v>
      </c>
      <c r="AC3297">
        <v>3.9657923999999997E-2</v>
      </c>
      <c r="AD3297">
        <v>0</v>
      </c>
      <c r="AE3297">
        <v>0</v>
      </c>
      <c r="AF3297">
        <v>16.380472000000001</v>
      </c>
    </row>
    <row r="3298" spans="1:32" x14ac:dyDescent="0.3">
      <c r="A3298">
        <v>2800011</v>
      </c>
      <c r="B3298">
        <v>2</v>
      </c>
      <c r="C3298" t="s">
        <v>82</v>
      </c>
      <c r="D3298" t="s">
        <v>88</v>
      </c>
      <c r="E3298" t="s">
        <v>12207</v>
      </c>
      <c r="F3298" t="s">
        <v>12208</v>
      </c>
      <c r="G3298" t="s">
        <v>31552</v>
      </c>
      <c r="H3298" t="s">
        <v>223</v>
      </c>
      <c r="I3298" t="s">
        <v>78</v>
      </c>
      <c r="J3298" t="s">
        <v>135</v>
      </c>
      <c r="K3298" t="s">
        <v>22</v>
      </c>
      <c r="L3298" t="s">
        <v>136</v>
      </c>
      <c r="M3298" t="s">
        <v>12209</v>
      </c>
      <c r="N3298" t="s">
        <v>12210</v>
      </c>
      <c r="O3298">
        <v>5.5833333333333332E-2</v>
      </c>
      <c r="P3298">
        <v>0</v>
      </c>
      <c r="Q3298">
        <v>168</v>
      </c>
      <c r="R3298">
        <v>0</v>
      </c>
      <c r="S3298">
        <v>1</v>
      </c>
      <c r="T3298">
        <v>0</v>
      </c>
      <c r="U3298">
        <v>23</v>
      </c>
      <c r="V3298">
        <v>0</v>
      </c>
      <c r="W3298">
        <v>0</v>
      </c>
      <c r="X3298">
        <v>0</v>
      </c>
      <c r="Y3298">
        <v>1.2337266</v>
      </c>
      <c r="Z3298">
        <v>0</v>
      </c>
      <c r="AA3298">
        <v>3.0829488000000001E-5</v>
      </c>
      <c r="AB3298">
        <v>0</v>
      </c>
      <c r="AC3298">
        <v>0.47252110000000003</v>
      </c>
      <c r="AD3298">
        <v>0</v>
      </c>
      <c r="AE3298">
        <v>0</v>
      </c>
      <c r="AF3298">
        <v>1.7062786000000001</v>
      </c>
    </row>
    <row r="3299" spans="1:32" x14ac:dyDescent="0.3">
      <c r="A3299">
        <v>2800152</v>
      </c>
      <c r="B3299">
        <v>1</v>
      </c>
      <c r="C3299" t="s">
        <v>82</v>
      </c>
      <c r="D3299" t="s">
        <v>87</v>
      </c>
      <c r="E3299" t="s">
        <v>12051</v>
      </c>
      <c r="F3299" t="s">
        <v>12052</v>
      </c>
      <c r="G3299" t="s">
        <v>31546</v>
      </c>
      <c r="H3299" t="s">
        <v>223</v>
      </c>
      <c r="I3299" t="s">
        <v>78</v>
      </c>
      <c r="J3299" t="s">
        <v>135</v>
      </c>
      <c r="K3299" t="s">
        <v>22</v>
      </c>
      <c r="L3299" t="s">
        <v>136</v>
      </c>
      <c r="M3299" t="s">
        <v>12211</v>
      </c>
      <c r="N3299" t="s">
        <v>12212</v>
      </c>
      <c r="O3299">
        <v>0.95250000000000001</v>
      </c>
      <c r="P3299">
        <v>0</v>
      </c>
      <c r="Q3299">
        <v>141</v>
      </c>
      <c r="R3299">
        <v>0</v>
      </c>
      <c r="S3299">
        <v>0</v>
      </c>
      <c r="T3299">
        <v>0</v>
      </c>
      <c r="U3299">
        <v>11</v>
      </c>
      <c r="V3299">
        <v>0</v>
      </c>
      <c r="W3299">
        <v>0</v>
      </c>
      <c r="X3299">
        <v>0</v>
      </c>
      <c r="Y3299">
        <v>55.422652999999997</v>
      </c>
      <c r="Z3299">
        <v>0</v>
      </c>
      <c r="AA3299">
        <v>0</v>
      </c>
      <c r="AB3299">
        <v>0</v>
      </c>
      <c r="AC3299">
        <v>3.5383152999999998</v>
      </c>
      <c r="AD3299">
        <v>0</v>
      </c>
      <c r="AE3299">
        <v>0</v>
      </c>
      <c r="AF3299">
        <v>58.960968000000001</v>
      </c>
    </row>
    <row r="3300" spans="1:32" x14ac:dyDescent="0.3">
      <c r="A3300">
        <v>2800151</v>
      </c>
      <c r="B3300">
        <v>1</v>
      </c>
      <c r="C3300" t="s">
        <v>83</v>
      </c>
      <c r="D3300" t="s">
        <v>120</v>
      </c>
      <c r="E3300" t="s">
        <v>10485</v>
      </c>
      <c r="F3300" t="s">
        <v>10486</v>
      </c>
      <c r="G3300" t="s">
        <v>31549</v>
      </c>
      <c r="H3300" t="s">
        <v>134</v>
      </c>
      <c r="I3300" t="s">
        <v>79</v>
      </c>
      <c r="J3300" t="s">
        <v>135</v>
      </c>
      <c r="K3300" t="s">
        <v>22</v>
      </c>
      <c r="L3300" t="s">
        <v>136</v>
      </c>
      <c r="M3300" t="s">
        <v>12213</v>
      </c>
      <c r="N3300" t="s">
        <v>12214</v>
      </c>
      <c r="O3300">
        <v>1.8930555555555555</v>
      </c>
      <c r="P3300">
        <v>2</v>
      </c>
      <c r="Q3300">
        <v>309</v>
      </c>
      <c r="R3300">
        <v>1</v>
      </c>
      <c r="S3300">
        <v>4</v>
      </c>
      <c r="T3300">
        <v>0</v>
      </c>
      <c r="U3300">
        <v>19</v>
      </c>
      <c r="V3300">
        <v>0</v>
      </c>
      <c r="W3300">
        <v>0</v>
      </c>
      <c r="X3300">
        <v>1.7086216999999999</v>
      </c>
      <c r="Y3300">
        <v>61.197690000000001</v>
      </c>
      <c r="Z3300">
        <v>0.34282817999999998</v>
      </c>
      <c r="AA3300">
        <v>2.2897725000000002</v>
      </c>
      <c r="AB3300">
        <v>0</v>
      </c>
      <c r="AC3300">
        <v>10.396411000000001</v>
      </c>
      <c r="AD3300">
        <v>0</v>
      </c>
      <c r="AE3300">
        <v>0</v>
      </c>
      <c r="AF3300">
        <v>75.935326000000003</v>
      </c>
    </row>
    <row r="3301" spans="1:32" x14ac:dyDescent="0.3">
      <c r="A3301">
        <v>2800148</v>
      </c>
      <c r="B3301">
        <v>1</v>
      </c>
      <c r="C3301" t="s">
        <v>82</v>
      </c>
      <c r="D3301" t="s">
        <v>104</v>
      </c>
      <c r="E3301" t="s">
        <v>5130</v>
      </c>
      <c r="F3301" t="s">
        <v>5131</v>
      </c>
      <c r="G3301" t="s">
        <v>31546</v>
      </c>
      <c r="H3301" t="s">
        <v>223</v>
      </c>
      <c r="I3301" t="s">
        <v>78</v>
      </c>
      <c r="J3301" t="s">
        <v>135</v>
      </c>
      <c r="K3301" t="s">
        <v>22</v>
      </c>
      <c r="L3301" t="s">
        <v>136</v>
      </c>
      <c r="M3301" t="s">
        <v>12215</v>
      </c>
      <c r="N3301" t="s">
        <v>12216</v>
      </c>
      <c r="O3301">
        <v>3.0458333333333334</v>
      </c>
      <c r="P3301">
        <v>0</v>
      </c>
      <c r="Q3301">
        <v>257</v>
      </c>
      <c r="R3301">
        <v>0</v>
      </c>
      <c r="S3301">
        <v>0</v>
      </c>
      <c r="T3301">
        <v>0</v>
      </c>
      <c r="U3301">
        <v>6</v>
      </c>
      <c r="V3301">
        <v>0</v>
      </c>
      <c r="W3301">
        <v>0</v>
      </c>
      <c r="X3301">
        <v>0</v>
      </c>
      <c r="Y3301">
        <v>298.27246000000002</v>
      </c>
      <c r="Z3301">
        <v>0</v>
      </c>
      <c r="AA3301">
        <v>0</v>
      </c>
      <c r="AB3301">
        <v>0</v>
      </c>
      <c r="AC3301">
        <v>1.7099063000000001</v>
      </c>
      <c r="AD3301">
        <v>0</v>
      </c>
      <c r="AE3301">
        <v>0</v>
      </c>
      <c r="AF3301">
        <v>299.98239999999998</v>
      </c>
    </row>
    <row r="3302" spans="1:32" x14ac:dyDescent="0.3">
      <c r="A3302">
        <v>2799974</v>
      </c>
      <c r="B3302">
        <v>1</v>
      </c>
      <c r="C3302" t="s">
        <v>82</v>
      </c>
      <c r="D3302" t="s">
        <v>104</v>
      </c>
      <c r="E3302" t="s">
        <v>12217</v>
      </c>
      <c r="F3302" t="s">
        <v>12218</v>
      </c>
      <c r="G3302" t="s">
        <v>31545</v>
      </c>
      <c r="H3302" t="s">
        <v>134</v>
      </c>
      <c r="I3302" t="s">
        <v>79</v>
      </c>
      <c r="J3302" t="s">
        <v>135</v>
      </c>
      <c r="K3302" t="s">
        <v>22</v>
      </c>
      <c r="L3302" t="s">
        <v>136</v>
      </c>
      <c r="M3302" t="s">
        <v>12219</v>
      </c>
      <c r="N3302" t="s">
        <v>11382</v>
      </c>
      <c r="O3302">
        <v>1.0522222222222222</v>
      </c>
      <c r="P3302">
        <v>0</v>
      </c>
      <c r="Q3302">
        <v>10035</v>
      </c>
      <c r="R3302">
        <v>0</v>
      </c>
      <c r="S3302">
        <v>0</v>
      </c>
      <c r="T3302">
        <v>1</v>
      </c>
      <c r="U3302">
        <v>1209</v>
      </c>
      <c r="V3302">
        <v>0</v>
      </c>
      <c r="W3302">
        <v>0</v>
      </c>
      <c r="X3302">
        <v>0</v>
      </c>
      <c r="Y3302">
        <v>2372.0825</v>
      </c>
      <c r="Z3302">
        <v>0</v>
      </c>
      <c r="AA3302">
        <v>0</v>
      </c>
      <c r="AB3302">
        <v>1.1248231</v>
      </c>
      <c r="AC3302">
        <v>1019.3988000000001</v>
      </c>
      <c r="AD3302">
        <v>0</v>
      </c>
      <c r="AE3302">
        <v>0</v>
      </c>
      <c r="AF3302">
        <v>3392.6060000000002</v>
      </c>
    </row>
    <row r="3303" spans="1:32" x14ac:dyDescent="0.3">
      <c r="A3303">
        <v>2799726</v>
      </c>
      <c r="B3303">
        <v>1</v>
      </c>
      <c r="C3303" t="s">
        <v>83</v>
      </c>
      <c r="D3303" t="s">
        <v>116</v>
      </c>
      <c r="E3303" t="s">
        <v>12220</v>
      </c>
      <c r="F3303" t="s">
        <v>12221</v>
      </c>
      <c r="G3303" t="s">
        <v>31548</v>
      </c>
      <c r="H3303" t="s">
        <v>333</v>
      </c>
      <c r="I3303" t="s">
        <v>78</v>
      </c>
      <c r="J3303" t="s">
        <v>135</v>
      </c>
      <c r="K3303" t="s">
        <v>22</v>
      </c>
      <c r="L3303" t="s">
        <v>136</v>
      </c>
      <c r="M3303" t="s">
        <v>12222</v>
      </c>
      <c r="N3303" t="s">
        <v>12223</v>
      </c>
      <c r="O3303">
        <v>1.4105555555555556</v>
      </c>
      <c r="P3303">
        <v>0</v>
      </c>
      <c r="Q3303">
        <v>1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0.29395145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0.29395145</v>
      </c>
    </row>
    <row r="3304" spans="1:32" x14ac:dyDescent="0.3">
      <c r="A3304">
        <v>2799711</v>
      </c>
      <c r="B3304">
        <v>1</v>
      </c>
      <c r="C3304" t="s">
        <v>83</v>
      </c>
      <c r="D3304" t="s">
        <v>130</v>
      </c>
      <c r="E3304" t="s">
        <v>12224</v>
      </c>
      <c r="F3304" t="s">
        <v>12225</v>
      </c>
      <c r="G3304" t="s">
        <v>31550</v>
      </c>
      <c r="H3304" t="s">
        <v>409</v>
      </c>
      <c r="I3304" t="s">
        <v>78</v>
      </c>
      <c r="J3304" t="s">
        <v>135</v>
      </c>
      <c r="K3304" t="s">
        <v>3</v>
      </c>
      <c r="L3304" t="s">
        <v>136</v>
      </c>
      <c r="M3304" t="s">
        <v>12226</v>
      </c>
      <c r="N3304" t="s">
        <v>12227</v>
      </c>
      <c r="O3304">
        <v>8.1061111111111117</v>
      </c>
      <c r="P3304">
        <v>0</v>
      </c>
      <c r="Q3304">
        <v>225</v>
      </c>
      <c r="R3304">
        <v>0</v>
      </c>
      <c r="S3304">
        <v>0</v>
      </c>
      <c r="T3304">
        <v>0</v>
      </c>
      <c r="U3304">
        <v>5</v>
      </c>
      <c r="V3304">
        <v>0</v>
      </c>
      <c r="W3304">
        <v>0</v>
      </c>
      <c r="X3304">
        <v>0</v>
      </c>
      <c r="Y3304">
        <v>593.85766999999998</v>
      </c>
      <c r="Z3304">
        <v>0</v>
      </c>
      <c r="AA3304">
        <v>0</v>
      </c>
      <c r="AB3304">
        <v>0</v>
      </c>
      <c r="AC3304">
        <v>60.018039999999999</v>
      </c>
      <c r="AD3304">
        <v>0</v>
      </c>
      <c r="AE3304">
        <v>0</v>
      </c>
      <c r="AF3304">
        <v>653.87570000000005</v>
      </c>
    </row>
    <row r="3305" spans="1:32" x14ac:dyDescent="0.3">
      <c r="A3305">
        <v>2799390</v>
      </c>
      <c r="B3305">
        <v>2</v>
      </c>
      <c r="C3305" t="s">
        <v>83</v>
      </c>
      <c r="D3305" t="s">
        <v>116</v>
      </c>
      <c r="E3305" t="s">
        <v>12228</v>
      </c>
      <c r="F3305" t="s">
        <v>12229</v>
      </c>
      <c r="G3305" t="s">
        <v>31551</v>
      </c>
      <c r="H3305" t="s">
        <v>9459</v>
      </c>
      <c r="I3305" t="s">
        <v>79</v>
      </c>
      <c r="J3305" t="s">
        <v>135</v>
      </c>
      <c r="K3305" t="s">
        <v>22</v>
      </c>
      <c r="L3305" t="s">
        <v>136</v>
      </c>
      <c r="M3305" t="s">
        <v>12230</v>
      </c>
      <c r="N3305" t="s">
        <v>12231</v>
      </c>
      <c r="O3305">
        <v>1.1413888888888888</v>
      </c>
      <c r="P3305">
        <v>0</v>
      </c>
      <c r="Q3305">
        <v>0</v>
      </c>
      <c r="R3305">
        <v>0</v>
      </c>
      <c r="S3305">
        <v>31</v>
      </c>
      <c r="T3305">
        <v>1</v>
      </c>
      <c r="U3305">
        <v>1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12.907215000000001</v>
      </c>
      <c r="AB3305">
        <v>20.273402999999998</v>
      </c>
      <c r="AC3305">
        <v>1.0145135000000001</v>
      </c>
      <c r="AD3305">
        <v>0</v>
      </c>
      <c r="AE3305">
        <v>0</v>
      </c>
      <c r="AF3305">
        <v>34.195129999999999</v>
      </c>
    </row>
    <row r="3306" spans="1:32" x14ac:dyDescent="0.3">
      <c r="A3306">
        <v>2799446</v>
      </c>
      <c r="B3306">
        <v>1</v>
      </c>
      <c r="C3306" t="s">
        <v>82</v>
      </c>
      <c r="D3306" t="s">
        <v>100</v>
      </c>
      <c r="E3306" t="s">
        <v>12232</v>
      </c>
      <c r="F3306" t="s">
        <v>12233</v>
      </c>
      <c r="G3306" t="s">
        <v>31548</v>
      </c>
      <c r="H3306" t="s">
        <v>893</v>
      </c>
      <c r="I3306" t="s">
        <v>78</v>
      </c>
      <c r="J3306" t="s">
        <v>135</v>
      </c>
      <c r="K3306" t="s">
        <v>22</v>
      </c>
      <c r="L3306" t="s">
        <v>136</v>
      </c>
      <c r="M3306" t="s">
        <v>12234</v>
      </c>
      <c r="N3306" t="s">
        <v>12235</v>
      </c>
      <c r="O3306">
        <v>0.89500000000000002</v>
      </c>
      <c r="P3306">
        <v>0</v>
      </c>
      <c r="Q3306">
        <v>9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1.4303337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1.4303337</v>
      </c>
    </row>
    <row r="3307" spans="1:32" x14ac:dyDescent="0.3">
      <c r="A3307">
        <v>2799007</v>
      </c>
      <c r="B3307">
        <v>1</v>
      </c>
      <c r="C3307" t="s">
        <v>82</v>
      </c>
      <c r="D3307" t="s">
        <v>104</v>
      </c>
      <c r="E3307" t="s">
        <v>12236</v>
      </c>
      <c r="F3307" t="s">
        <v>12237</v>
      </c>
      <c r="G3307" t="s">
        <v>31548</v>
      </c>
      <c r="H3307" t="s">
        <v>333</v>
      </c>
      <c r="I3307" t="s">
        <v>78</v>
      </c>
      <c r="J3307" t="s">
        <v>135</v>
      </c>
      <c r="K3307" t="s">
        <v>22</v>
      </c>
      <c r="L3307" t="s">
        <v>136</v>
      </c>
      <c r="M3307" t="s">
        <v>12238</v>
      </c>
      <c r="N3307" t="s">
        <v>12239</v>
      </c>
      <c r="O3307">
        <v>3.8233333333333333</v>
      </c>
      <c r="P3307">
        <v>0</v>
      </c>
      <c r="Q3307">
        <v>2</v>
      </c>
      <c r="R3307">
        <v>0</v>
      </c>
      <c r="S3307">
        <v>0</v>
      </c>
      <c r="T3307">
        <v>0</v>
      </c>
      <c r="U3307">
        <v>3</v>
      </c>
      <c r="V3307">
        <v>0</v>
      </c>
      <c r="W3307">
        <v>0</v>
      </c>
      <c r="X3307">
        <v>0</v>
      </c>
      <c r="Y3307">
        <v>7.4295381999999996</v>
      </c>
      <c r="Z3307">
        <v>0</v>
      </c>
      <c r="AA3307">
        <v>0</v>
      </c>
      <c r="AB3307">
        <v>0</v>
      </c>
      <c r="AC3307">
        <v>6.4027050000000001</v>
      </c>
      <c r="AD3307">
        <v>0</v>
      </c>
      <c r="AE3307">
        <v>0</v>
      </c>
      <c r="AF3307">
        <v>13.832243999999999</v>
      </c>
    </row>
    <row r="3308" spans="1:32" x14ac:dyDescent="0.3">
      <c r="A3308">
        <v>2798997</v>
      </c>
      <c r="B3308">
        <v>1</v>
      </c>
      <c r="C3308" t="s">
        <v>82</v>
      </c>
      <c r="D3308" t="s">
        <v>91</v>
      </c>
      <c r="E3308" t="s">
        <v>12240</v>
      </c>
      <c r="F3308" t="s">
        <v>12241</v>
      </c>
      <c r="G3308" t="s">
        <v>31546</v>
      </c>
      <c r="H3308" t="s">
        <v>145</v>
      </c>
      <c r="I3308" t="s">
        <v>78</v>
      </c>
      <c r="J3308" t="s">
        <v>135</v>
      </c>
      <c r="K3308" t="s">
        <v>22</v>
      </c>
      <c r="L3308" t="s">
        <v>136</v>
      </c>
      <c r="M3308" t="s">
        <v>12242</v>
      </c>
      <c r="N3308" t="s">
        <v>12243</v>
      </c>
      <c r="O3308">
        <v>0.29972222222222222</v>
      </c>
      <c r="P3308">
        <v>0</v>
      </c>
      <c r="Q3308">
        <v>224</v>
      </c>
      <c r="R3308">
        <v>0</v>
      </c>
      <c r="S3308">
        <v>0</v>
      </c>
      <c r="T3308">
        <v>0</v>
      </c>
      <c r="U3308">
        <v>8</v>
      </c>
      <c r="V3308">
        <v>0</v>
      </c>
      <c r="W3308">
        <v>0</v>
      </c>
      <c r="X3308">
        <v>0</v>
      </c>
      <c r="Y3308">
        <v>14.07578</v>
      </c>
      <c r="Z3308">
        <v>0</v>
      </c>
      <c r="AA3308">
        <v>0</v>
      </c>
      <c r="AB3308">
        <v>0</v>
      </c>
      <c r="AC3308">
        <v>5.412884</v>
      </c>
      <c r="AD3308">
        <v>0</v>
      </c>
      <c r="AE3308">
        <v>0</v>
      </c>
      <c r="AF3308">
        <v>19.488665000000001</v>
      </c>
    </row>
    <row r="3309" spans="1:32" x14ac:dyDescent="0.3">
      <c r="A3309">
        <v>2798869</v>
      </c>
      <c r="B3309">
        <v>1</v>
      </c>
      <c r="C3309" t="s">
        <v>83</v>
      </c>
      <c r="D3309" t="s">
        <v>130</v>
      </c>
      <c r="E3309" t="s">
        <v>12244</v>
      </c>
      <c r="F3309" t="s">
        <v>12245</v>
      </c>
      <c r="G3309" t="s">
        <v>31551</v>
      </c>
      <c r="H3309" t="s">
        <v>672</v>
      </c>
      <c r="I3309" t="s">
        <v>79</v>
      </c>
      <c r="J3309" t="s">
        <v>135</v>
      </c>
      <c r="K3309" t="s">
        <v>22</v>
      </c>
      <c r="L3309" t="s">
        <v>136</v>
      </c>
      <c r="M3309" t="s">
        <v>12246</v>
      </c>
      <c r="N3309" t="s">
        <v>12247</v>
      </c>
      <c r="O3309">
        <v>9.7480555555555561</v>
      </c>
      <c r="P3309">
        <v>0</v>
      </c>
      <c r="Q3309">
        <v>0</v>
      </c>
      <c r="R3309">
        <v>10</v>
      </c>
      <c r="S3309">
        <v>0</v>
      </c>
      <c r="T3309">
        <v>1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18.422504</v>
      </c>
      <c r="AA3309">
        <v>0</v>
      </c>
      <c r="AB3309">
        <v>0.54425626999999999</v>
      </c>
      <c r="AC3309">
        <v>0</v>
      </c>
      <c r="AD3309">
        <v>0</v>
      </c>
      <c r="AE3309">
        <v>0</v>
      </c>
      <c r="AF3309">
        <v>18.966760000000001</v>
      </c>
    </row>
    <row r="3310" spans="1:32" x14ac:dyDescent="0.3">
      <c r="A3310">
        <v>2798845</v>
      </c>
      <c r="B3310">
        <v>1</v>
      </c>
      <c r="C3310" t="s">
        <v>82</v>
      </c>
      <c r="D3310" t="s">
        <v>105</v>
      </c>
      <c r="E3310" t="s">
        <v>12248</v>
      </c>
      <c r="F3310" t="s">
        <v>12249</v>
      </c>
      <c r="G3310" t="s">
        <v>31548</v>
      </c>
      <c r="H3310" t="s">
        <v>893</v>
      </c>
      <c r="I3310" t="s">
        <v>78</v>
      </c>
      <c r="J3310" t="s">
        <v>135</v>
      </c>
      <c r="K3310" t="s">
        <v>22</v>
      </c>
      <c r="L3310" t="s">
        <v>136</v>
      </c>
      <c r="M3310" t="s">
        <v>12250</v>
      </c>
      <c r="N3310" t="s">
        <v>12251</v>
      </c>
      <c r="O3310">
        <v>3.5933333333333333</v>
      </c>
      <c r="P3310">
        <v>0</v>
      </c>
      <c r="Q3310">
        <v>1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0.41650143000000001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0.41650143000000001</v>
      </c>
    </row>
    <row r="3311" spans="1:32" x14ac:dyDescent="0.3">
      <c r="A3311">
        <v>2798779</v>
      </c>
      <c r="B3311">
        <v>1</v>
      </c>
      <c r="C3311" t="s">
        <v>83</v>
      </c>
      <c r="D3311" t="s">
        <v>116</v>
      </c>
      <c r="E3311" t="s">
        <v>12252</v>
      </c>
      <c r="F3311" t="s">
        <v>12253</v>
      </c>
      <c r="G3311" t="s">
        <v>31548</v>
      </c>
      <c r="H3311" t="s">
        <v>333</v>
      </c>
      <c r="I3311" t="s">
        <v>78</v>
      </c>
      <c r="J3311" t="s">
        <v>135</v>
      </c>
      <c r="K3311" t="s">
        <v>22</v>
      </c>
      <c r="L3311" t="s">
        <v>136</v>
      </c>
      <c r="M3311" t="s">
        <v>12254</v>
      </c>
      <c r="N3311" t="s">
        <v>12255</v>
      </c>
      <c r="O3311">
        <v>8.6541666666666668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2.6795494999999999E-4</v>
      </c>
      <c r="AD3311">
        <v>0</v>
      </c>
      <c r="AE3311">
        <v>0</v>
      </c>
      <c r="AF3311">
        <v>2.6795494999999999E-4</v>
      </c>
    </row>
    <row r="3312" spans="1:32" x14ac:dyDescent="0.3">
      <c r="A3312">
        <v>2798755</v>
      </c>
      <c r="B3312">
        <v>1</v>
      </c>
      <c r="C3312" t="s">
        <v>82</v>
      </c>
      <c r="D3312" t="s">
        <v>84</v>
      </c>
      <c r="E3312" t="s">
        <v>12256</v>
      </c>
      <c r="F3312" t="s">
        <v>12257</v>
      </c>
      <c r="G3312" t="s">
        <v>31551</v>
      </c>
      <c r="H3312" t="s">
        <v>672</v>
      </c>
      <c r="I3312" t="s">
        <v>79</v>
      </c>
      <c r="J3312" t="s">
        <v>135</v>
      </c>
      <c r="K3312" t="s">
        <v>22</v>
      </c>
      <c r="L3312" t="s">
        <v>136</v>
      </c>
      <c r="M3312" t="s">
        <v>12258</v>
      </c>
      <c r="N3312" t="s">
        <v>12259</v>
      </c>
      <c r="O3312">
        <v>3.145</v>
      </c>
      <c r="P3312">
        <v>4</v>
      </c>
      <c r="Q3312">
        <v>281</v>
      </c>
      <c r="R3312">
        <v>20</v>
      </c>
      <c r="S3312">
        <v>2</v>
      </c>
      <c r="T3312">
        <v>20</v>
      </c>
      <c r="U3312">
        <v>24</v>
      </c>
      <c r="V3312">
        <v>0</v>
      </c>
      <c r="W3312">
        <v>0</v>
      </c>
      <c r="X3312">
        <v>17.725826000000001</v>
      </c>
      <c r="Y3312">
        <v>188.62791000000001</v>
      </c>
      <c r="Z3312">
        <v>79.244489999999999</v>
      </c>
      <c r="AA3312">
        <v>2.2920186999999999</v>
      </c>
      <c r="AB3312">
        <v>427.48165999999998</v>
      </c>
      <c r="AC3312">
        <v>62.871502</v>
      </c>
      <c r="AD3312">
        <v>0</v>
      </c>
      <c r="AE3312">
        <v>0</v>
      </c>
      <c r="AF3312">
        <v>778.24339999999995</v>
      </c>
    </row>
    <row r="3313" spans="1:32" x14ac:dyDescent="0.3">
      <c r="A3313">
        <v>2798773</v>
      </c>
      <c r="B3313">
        <v>1</v>
      </c>
      <c r="C3313" t="s">
        <v>83</v>
      </c>
      <c r="D3313" t="s">
        <v>130</v>
      </c>
      <c r="E3313" t="s">
        <v>12260</v>
      </c>
      <c r="F3313" t="s">
        <v>12261</v>
      </c>
      <c r="G3313" t="s">
        <v>31552</v>
      </c>
      <c r="H3313" t="s">
        <v>648</v>
      </c>
      <c r="I3313" t="s">
        <v>78</v>
      </c>
      <c r="J3313" t="s">
        <v>135</v>
      </c>
      <c r="K3313" t="s">
        <v>22</v>
      </c>
      <c r="L3313" t="s">
        <v>186</v>
      </c>
      <c r="M3313" t="s">
        <v>12262</v>
      </c>
      <c r="N3313" t="s">
        <v>12263</v>
      </c>
      <c r="O3313">
        <v>0.56416666666666671</v>
      </c>
      <c r="P3313">
        <v>0</v>
      </c>
      <c r="Q3313">
        <v>359</v>
      </c>
      <c r="R3313">
        <v>0</v>
      </c>
      <c r="S3313">
        <v>0</v>
      </c>
      <c r="T3313">
        <v>0</v>
      </c>
      <c r="U3313">
        <v>11</v>
      </c>
      <c r="V3313">
        <v>0</v>
      </c>
      <c r="W3313">
        <v>0</v>
      </c>
      <c r="X3313">
        <v>0</v>
      </c>
      <c r="Y3313">
        <v>45.063809999999997</v>
      </c>
      <c r="Z3313">
        <v>0</v>
      </c>
      <c r="AA3313">
        <v>0</v>
      </c>
      <c r="AB3313">
        <v>0</v>
      </c>
      <c r="AC3313">
        <v>4.4534273000000004</v>
      </c>
      <c r="AD3313">
        <v>0</v>
      </c>
      <c r="AE3313">
        <v>0</v>
      </c>
      <c r="AF3313">
        <v>49.517234999999999</v>
      </c>
    </row>
    <row r="3314" spans="1:32" x14ac:dyDescent="0.3">
      <c r="A3314">
        <v>2798766</v>
      </c>
      <c r="B3314">
        <v>1</v>
      </c>
      <c r="C3314" t="s">
        <v>82</v>
      </c>
      <c r="D3314" t="s">
        <v>106</v>
      </c>
      <c r="E3314" t="s">
        <v>12264</v>
      </c>
      <c r="F3314" t="s">
        <v>12265</v>
      </c>
      <c r="G3314" t="s">
        <v>31551</v>
      </c>
      <c r="H3314" t="s">
        <v>643</v>
      </c>
      <c r="I3314" t="s">
        <v>79</v>
      </c>
      <c r="J3314" t="s">
        <v>135</v>
      </c>
      <c r="K3314" t="s">
        <v>22</v>
      </c>
      <c r="L3314" t="s">
        <v>186</v>
      </c>
      <c r="M3314" t="s">
        <v>12266</v>
      </c>
      <c r="N3314" t="s">
        <v>12267</v>
      </c>
      <c r="O3314">
        <v>4.6372222222222224</v>
      </c>
      <c r="P3314">
        <v>0</v>
      </c>
      <c r="Q3314">
        <v>461</v>
      </c>
      <c r="R3314">
        <v>0</v>
      </c>
      <c r="S3314">
        <v>0</v>
      </c>
      <c r="T3314">
        <v>0</v>
      </c>
      <c r="U3314">
        <v>25</v>
      </c>
      <c r="V3314">
        <v>0</v>
      </c>
      <c r="W3314">
        <v>0</v>
      </c>
      <c r="X3314">
        <v>0</v>
      </c>
      <c r="Y3314">
        <v>515.23706000000004</v>
      </c>
      <c r="Z3314">
        <v>0</v>
      </c>
      <c r="AA3314">
        <v>0</v>
      </c>
      <c r="AB3314">
        <v>0</v>
      </c>
      <c r="AC3314">
        <v>65.013670000000005</v>
      </c>
      <c r="AD3314">
        <v>0</v>
      </c>
      <c r="AE3314">
        <v>0</v>
      </c>
      <c r="AF3314">
        <v>580.25072999999998</v>
      </c>
    </row>
    <row r="3315" spans="1:32" x14ac:dyDescent="0.3">
      <c r="A3315">
        <v>2798640</v>
      </c>
      <c r="B3315">
        <v>1</v>
      </c>
      <c r="C3315" t="s">
        <v>82</v>
      </c>
      <c r="D3315" t="s">
        <v>105</v>
      </c>
      <c r="E3315" t="s">
        <v>12268</v>
      </c>
      <c r="F3315" t="s">
        <v>12269</v>
      </c>
      <c r="G3315" t="s">
        <v>31546</v>
      </c>
      <c r="H3315" t="s">
        <v>2229</v>
      </c>
      <c r="I3315" t="s">
        <v>78</v>
      </c>
      <c r="J3315" t="s">
        <v>135</v>
      </c>
      <c r="K3315" t="s">
        <v>22</v>
      </c>
      <c r="L3315" t="s">
        <v>136</v>
      </c>
      <c r="M3315" t="s">
        <v>12270</v>
      </c>
      <c r="N3315" t="s">
        <v>12271</v>
      </c>
      <c r="O3315">
        <v>1.7783333333333333</v>
      </c>
      <c r="P3315">
        <v>0</v>
      </c>
      <c r="Q3315">
        <v>55</v>
      </c>
      <c r="R3315">
        <v>0</v>
      </c>
      <c r="S3315">
        <v>0</v>
      </c>
      <c r="T3315">
        <v>0</v>
      </c>
      <c r="U3315">
        <v>4</v>
      </c>
      <c r="V3315">
        <v>0</v>
      </c>
      <c r="W3315">
        <v>0</v>
      </c>
      <c r="X3315">
        <v>0</v>
      </c>
      <c r="Y3315">
        <v>19.444859000000001</v>
      </c>
      <c r="Z3315">
        <v>0</v>
      </c>
      <c r="AA3315">
        <v>0</v>
      </c>
      <c r="AB3315">
        <v>0</v>
      </c>
      <c r="AC3315">
        <v>0.50206744999999997</v>
      </c>
      <c r="AD3315">
        <v>0</v>
      </c>
      <c r="AE3315">
        <v>0</v>
      </c>
      <c r="AF3315">
        <v>19.946926000000001</v>
      </c>
    </row>
    <row r="3316" spans="1:32" x14ac:dyDescent="0.3">
      <c r="A3316">
        <v>2798585</v>
      </c>
      <c r="B3316">
        <v>1</v>
      </c>
      <c r="C3316" t="s">
        <v>82</v>
      </c>
      <c r="D3316" t="s">
        <v>93</v>
      </c>
      <c r="E3316" t="s">
        <v>12272</v>
      </c>
      <c r="F3316" t="s">
        <v>12273</v>
      </c>
      <c r="G3316" t="s">
        <v>31547</v>
      </c>
      <c r="H3316" t="s">
        <v>134</v>
      </c>
      <c r="I3316" t="s">
        <v>79</v>
      </c>
      <c r="J3316" t="s">
        <v>135</v>
      </c>
      <c r="K3316" t="s">
        <v>22</v>
      </c>
      <c r="L3316" t="s">
        <v>136</v>
      </c>
      <c r="M3316" t="s">
        <v>12274</v>
      </c>
      <c r="N3316" t="s">
        <v>12275</v>
      </c>
      <c r="O3316">
        <v>0.15277777777777779</v>
      </c>
      <c r="P3316">
        <v>1</v>
      </c>
      <c r="Q3316">
        <v>4536</v>
      </c>
      <c r="R3316">
        <v>0</v>
      </c>
      <c r="S3316">
        <v>2</v>
      </c>
      <c r="T3316">
        <v>15</v>
      </c>
      <c r="U3316">
        <v>726</v>
      </c>
      <c r="V3316">
        <v>4</v>
      </c>
      <c r="W3316">
        <v>4</v>
      </c>
      <c r="X3316">
        <v>2.1571364000000002</v>
      </c>
      <c r="Y3316">
        <v>233.51258999999999</v>
      </c>
      <c r="Z3316">
        <v>0</v>
      </c>
      <c r="AA3316">
        <v>0.4329192</v>
      </c>
      <c r="AB3316">
        <v>50.419533000000001</v>
      </c>
      <c r="AC3316">
        <v>141.73203000000001</v>
      </c>
      <c r="AD3316">
        <v>49.981915000000001</v>
      </c>
      <c r="AE3316">
        <v>4.1660136999999997</v>
      </c>
      <c r="AF3316">
        <v>482.40213</v>
      </c>
    </row>
    <row r="3317" spans="1:32" x14ac:dyDescent="0.3">
      <c r="A3317">
        <v>2798572</v>
      </c>
      <c r="B3317">
        <v>1</v>
      </c>
      <c r="C3317" t="s">
        <v>82</v>
      </c>
      <c r="D3317" t="s">
        <v>90</v>
      </c>
      <c r="E3317" t="s">
        <v>12276</v>
      </c>
      <c r="F3317" t="s">
        <v>12277</v>
      </c>
      <c r="G3317" t="s">
        <v>31547</v>
      </c>
      <c r="H3317" t="s">
        <v>185</v>
      </c>
      <c r="I3317" t="s">
        <v>79</v>
      </c>
      <c r="J3317" t="s">
        <v>248</v>
      </c>
      <c r="K3317" t="s">
        <v>22</v>
      </c>
      <c r="L3317" t="s">
        <v>186</v>
      </c>
      <c r="M3317" t="s">
        <v>12278</v>
      </c>
      <c r="N3317" t="s">
        <v>12279</v>
      </c>
      <c r="O3317">
        <v>2.5000000000000001E-2</v>
      </c>
      <c r="P3317">
        <v>0</v>
      </c>
      <c r="Q3317">
        <v>4876</v>
      </c>
      <c r="R3317">
        <v>0</v>
      </c>
      <c r="S3317">
        <v>1</v>
      </c>
      <c r="T3317">
        <v>0</v>
      </c>
      <c r="U3317">
        <v>301</v>
      </c>
      <c r="V3317">
        <v>0</v>
      </c>
      <c r="W3317">
        <v>3</v>
      </c>
      <c r="X3317">
        <v>0</v>
      </c>
      <c r="Y3317">
        <v>36.971046000000001</v>
      </c>
      <c r="Z3317">
        <v>0</v>
      </c>
      <c r="AA3317">
        <v>3.5361264000000003E-2</v>
      </c>
      <c r="AB3317">
        <v>0</v>
      </c>
      <c r="AC3317">
        <v>6.8448900000000004</v>
      </c>
      <c r="AD3317">
        <v>0</v>
      </c>
      <c r="AE3317">
        <v>2.7565813000000001</v>
      </c>
      <c r="AF3317">
        <v>46.607875999999997</v>
      </c>
    </row>
    <row r="3318" spans="1:32" x14ac:dyDescent="0.3">
      <c r="A3318">
        <v>2798476</v>
      </c>
      <c r="B3318">
        <v>2</v>
      </c>
      <c r="C3318" t="s">
        <v>82</v>
      </c>
      <c r="D3318" t="s">
        <v>84</v>
      </c>
      <c r="E3318" t="s">
        <v>9024</v>
      </c>
      <c r="F3318" t="s">
        <v>9025</v>
      </c>
      <c r="G3318" t="s">
        <v>31546</v>
      </c>
      <c r="H3318" t="s">
        <v>333</v>
      </c>
      <c r="I3318" t="s">
        <v>78</v>
      </c>
      <c r="J3318" t="s">
        <v>135</v>
      </c>
      <c r="K3318" t="s">
        <v>22</v>
      </c>
      <c r="L3318" t="s">
        <v>136</v>
      </c>
      <c r="M3318" t="s">
        <v>12280</v>
      </c>
      <c r="N3318" t="s">
        <v>12281</v>
      </c>
      <c r="O3318">
        <v>0.45777777777777778</v>
      </c>
      <c r="P3318">
        <v>0</v>
      </c>
      <c r="Q3318">
        <v>65</v>
      </c>
      <c r="R3318">
        <v>0</v>
      </c>
      <c r="S3318">
        <v>0</v>
      </c>
      <c r="T3318">
        <v>0</v>
      </c>
      <c r="U3318">
        <v>9</v>
      </c>
      <c r="V3318">
        <v>0</v>
      </c>
      <c r="W3318">
        <v>0</v>
      </c>
      <c r="X3318">
        <v>0</v>
      </c>
      <c r="Y3318">
        <v>8.7840710000000009</v>
      </c>
      <c r="Z3318">
        <v>0</v>
      </c>
      <c r="AA3318">
        <v>0</v>
      </c>
      <c r="AB3318">
        <v>0</v>
      </c>
      <c r="AC3318">
        <v>2.6196578000000001</v>
      </c>
      <c r="AD3318">
        <v>0</v>
      </c>
      <c r="AE3318">
        <v>0</v>
      </c>
      <c r="AF3318">
        <v>11.403729</v>
      </c>
    </row>
    <row r="3319" spans="1:32" x14ac:dyDescent="0.3">
      <c r="A3319">
        <v>2798533</v>
      </c>
      <c r="B3319">
        <v>2</v>
      </c>
      <c r="C3319" t="s">
        <v>82</v>
      </c>
      <c r="D3319" t="s">
        <v>106</v>
      </c>
      <c r="E3319" t="s">
        <v>12282</v>
      </c>
      <c r="F3319" t="s">
        <v>12283</v>
      </c>
      <c r="G3319" t="s">
        <v>31552</v>
      </c>
      <c r="H3319" t="s">
        <v>145</v>
      </c>
      <c r="I3319" t="s">
        <v>78</v>
      </c>
      <c r="J3319" t="s">
        <v>135</v>
      </c>
      <c r="K3319" t="s">
        <v>22</v>
      </c>
      <c r="L3319" t="s">
        <v>136</v>
      </c>
      <c r="M3319" t="s">
        <v>12284</v>
      </c>
      <c r="N3319" t="s">
        <v>12285</v>
      </c>
      <c r="O3319">
        <v>0.74444444444444446</v>
      </c>
      <c r="P3319">
        <v>0</v>
      </c>
      <c r="Q3319">
        <v>391</v>
      </c>
      <c r="R3319">
        <v>0</v>
      </c>
      <c r="S3319">
        <v>0</v>
      </c>
      <c r="T3319">
        <v>0</v>
      </c>
      <c r="U3319">
        <v>82</v>
      </c>
      <c r="V3319">
        <v>0</v>
      </c>
      <c r="W3319">
        <v>0</v>
      </c>
      <c r="X3319">
        <v>0</v>
      </c>
      <c r="Y3319">
        <v>80.563760000000002</v>
      </c>
      <c r="Z3319">
        <v>0</v>
      </c>
      <c r="AA3319">
        <v>0</v>
      </c>
      <c r="AB3319">
        <v>0</v>
      </c>
      <c r="AC3319">
        <v>82.272260000000003</v>
      </c>
      <c r="AD3319">
        <v>0</v>
      </c>
      <c r="AE3319">
        <v>0</v>
      </c>
      <c r="AF3319">
        <v>162.83602999999999</v>
      </c>
    </row>
    <row r="3320" spans="1:32" x14ac:dyDescent="0.3">
      <c r="A3320">
        <v>2798534</v>
      </c>
      <c r="B3320">
        <v>1</v>
      </c>
      <c r="C3320" t="s">
        <v>82</v>
      </c>
      <c r="D3320" t="s">
        <v>112</v>
      </c>
      <c r="E3320" t="s">
        <v>12286</v>
      </c>
      <c r="F3320" t="s">
        <v>12287</v>
      </c>
      <c r="G3320" t="s">
        <v>31552</v>
      </c>
      <c r="H3320" t="s">
        <v>665</v>
      </c>
      <c r="I3320" t="s">
        <v>78</v>
      </c>
      <c r="J3320" t="s">
        <v>135</v>
      </c>
      <c r="K3320" t="s">
        <v>22</v>
      </c>
      <c r="L3320" t="s">
        <v>136</v>
      </c>
      <c r="M3320" t="s">
        <v>12288</v>
      </c>
      <c r="N3320" t="s">
        <v>12289</v>
      </c>
      <c r="O3320">
        <v>1.2583333333333333</v>
      </c>
      <c r="P3320">
        <v>0</v>
      </c>
      <c r="Q3320">
        <v>418</v>
      </c>
      <c r="R3320">
        <v>0</v>
      </c>
      <c r="S3320">
        <v>0</v>
      </c>
      <c r="T3320">
        <v>0</v>
      </c>
      <c r="U3320">
        <v>15</v>
      </c>
      <c r="V3320">
        <v>0</v>
      </c>
      <c r="W3320">
        <v>0</v>
      </c>
      <c r="X3320">
        <v>0</v>
      </c>
      <c r="Y3320">
        <v>128.48052999999999</v>
      </c>
      <c r="Z3320">
        <v>0</v>
      </c>
      <c r="AA3320">
        <v>0</v>
      </c>
      <c r="AB3320">
        <v>0</v>
      </c>
      <c r="AC3320">
        <v>20.253602999999998</v>
      </c>
      <c r="AD3320">
        <v>0</v>
      </c>
      <c r="AE3320">
        <v>0</v>
      </c>
      <c r="AF3320">
        <v>148.73412999999999</v>
      </c>
    </row>
    <row r="3321" spans="1:32" x14ac:dyDescent="0.3">
      <c r="A3321">
        <v>2798532</v>
      </c>
      <c r="B3321">
        <v>1</v>
      </c>
      <c r="C3321" t="s">
        <v>83</v>
      </c>
      <c r="D3321" t="s">
        <v>118</v>
      </c>
      <c r="E3321" t="s">
        <v>12290</v>
      </c>
      <c r="F3321" t="s">
        <v>12291</v>
      </c>
      <c r="G3321" t="s">
        <v>31551</v>
      </c>
      <c r="H3321" t="s">
        <v>134</v>
      </c>
      <c r="I3321" t="s">
        <v>79</v>
      </c>
      <c r="J3321" t="s">
        <v>135</v>
      </c>
      <c r="K3321" t="s">
        <v>22</v>
      </c>
      <c r="L3321" t="s">
        <v>136</v>
      </c>
      <c r="M3321" t="s">
        <v>12292</v>
      </c>
      <c r="N3321" t="s">
        <v>12293</v>
      </c>
      <c r="O3321">
        <v>0.65833333333333333</v>
      </c>
      <c r="P3321">
        <v>0</v>
      </c>
      <c r="Q3321">
        <v>837</v>
      </c>
      <c r="R3321">
        <v>2</v>
      </c>
      <c r="S3321">
        <v>49</v>
      </c>
      <c r="T3321">
        <v>3</v>
      </c>
      <c r="U3321">
        <v>147</v>
      </c>
      <c r="V3321">
        <v>2</v>
      </c>
      <c r="W3321">
        <v>0</v>
      </c>
      <c r="X3321">
        <v>0</v>
      </c>
      <c r="Y3321">
        <v>120.95531</v>
      </c>
      <c r="Z3321">
        <v>1.1758481999999999</v>
      </c>
      <c r="AA3321">
        <v>7.5946584000000001</v>
      </c>
      <c r="AB3321">
        <v>23.710922</v>
      </c>
      <c r="AC3321">
        <v>71.537130000000005</v>
      </c>
      <c r="AD3321">
        <v>641.54407000000003</v>
      </c>
      <c r="AE3321">
        <v>0</v>
      </c>
      <c r="AF3321">
        <v>866.51793999999995</v>
      </c>
    </row>
    <row r="3322" spans="1:32" x14ac:dyDescent="0.3">
      <c r="A3322">
        <v>2798284</v>
      </c>
      <c r="B3322">
        <v>1</v>
      </c>
      <c r="C3322" t="s">
        <v>83</v>
      </c>
      <c r="D3322" t="s">
        <v>124</v>
      </c>
      <c r="E3322" t="s">
        <v>12294</v>
      </c>
      <c r="F3322" t="s">
        <v>12295</v>
      </c>
      <c r="G3322" t="s">
        <v>31546</v>
      </c>
      <c r="H3322" t="s">
        <v>223</v>
      </c>
      <c r="I3322" t="s">
        <v>78</v>
      </c>
      <c r="J3322" t="s">
        <v>135</v>
      </c>
      <c r="K3322" t="s">
        <v>22</v>
      </c>
      <c r="L3322" t="s">
        <v>136</v>
      </c>
      <c r="M3322" t="s">
        <v>12296</v>
      </c>
      <c r="N3322" t="s">
        <v>12297</v>
      </c>
      <c r="O3322">
        <v>2.8386111111111112</v>
      </c>
      <c r="P3322">
        <v>0</v>
      </c>
      <c r="Q3322">
        <v>35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21.065674000000001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21.065674000000001</v>
      </c>
    </row>
    <row r="3323" spans="1:32" x14ac:dyDescent="0.3">
      <c r="A3323">
        <v>2798142</v>
      </c>
      <c r="B3323">
        <v>1</v>
      </c>
      <c r="C3323" t="s">
        <v>82</v>
      </c>
      <c r="D3323" t="s">
        <v>88</v>
      </c>
      <c r="E3323" t="s">
        <v>659</v>
      </c>
      <c r="F3323" t="s">
        <v>660</v>
      </c>
      <c r="G3323" t="s">
        <v>31546</v>
      </c>
      <c r="H3323" t="s">
        <v>223</v>
      </c>
      <c r="I3323" t="s">
        <v>78</v>
      </c>
      <c r="J3323" t="s">
        <v>135</v>
      </c>
      <c r="K3323" t="s">
        <v>22</v>
      </c>
      <c r="L3323" t="s">
        <v>136</v>
      </c>
      <c r="M3323" t="s">
        <v>12298</v>
      </c>
      <c r="N3323" t="s">
        <v>12299</v>
      </c>
      <c r="O3323">
        <v>1.1019444444444444</v>
      </c>
      <c r="P3323">
        <v>0</v>
      </c>
      <c r="Q3323">
        <v>206</v>
      </c>
      <c r="R3323">
        <v>0</v>
      </c>
      <c r="S3323">
        <v>0</v>
      </c>
      <c r="T3323">
        <v>0</v>
      </c>
      <c r="U3323">
        <v>24</v>
      </c>
      <c r="V3323">
        <v>0</v>
      </c>
      <c r="W3323">
        <v>0</v>
      </c>
      <c r="X3323">
        <v>0</v>
      </c>
      <c r="Y3323">
        <v>63.010390000000001</v>
      </c>
      <c r="Z3323">
        <v>0</v>
      </c>
      <c r="AA3323">
        <v>0</v>
      </c>
      <c r="AB3323">
        <v>0</v>
      </c>
      <c r="AC3323">
        <v>16.414753000000001</v>
      </c>
      <c r="AD3323">
        <v>0</v>
      </c>
      <c r="AE3323">
        <v>0</v>
      </c>
      <c r="AF3323">
        <v>79.425139999999999</v>
      </c>
    </row>
    <row r="3324" spans="1:32" x14ac:dyDescent="0.3">
      <c r="A3324">
        <v>2798130</v>
      </c>
      <c r="B3324">
        <v>1</v>
      </c>
      <c r="C3324" t="s">
        <v>83</v>
      </c>
      <c r="D3324" t="s">
        <v>115</v>
      </c>
      <c r="E3324" t="s">
        <v>12300</v>
      </c>
      <c r="F3324" t="s">
        <v>12301</v>
      </c>
      <c r="G3324" t="s">
        <v>31546</v>
      </c>
      <c r="H3324" t="s">
        <v>1557</v>
      </c>
      <c r="I3324" t="s">
        <v>78</v>
      </c>
      <c r="J3324" t="s">
        <v>135</v>
      </c>
      <c r="K3324" t="s">
        <v>22</v>
      </c>
      <c r="L3324" t="s">
        <v>136</v>
      </c>
      <c r="M3324" t="s">
        <v>12302</v>
      </c>
      <c r="N3324" t="s">
        <v>12303</v>
      </c>
      <c r="O3324">
        <v>2.6655555555555557</v>
      </c>
      <c r="P3324">
        <v>0</v>
      </c>
      <c r="Q3324">
        <v>3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1.1067309999999999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1.1067309999999999</v>
      </c>
    </row>
    <row r="3325" spans="1:32" x14ac:dyDescent="0.3">
      <c r="A3325">
        <v>2797971</v>
      </c>
      <c r="B3325">
        <v>1</v>
      </c>
      <c r="C3325" t="s">
        <v>82</v>
      </c>
      <c r="D3325" t="s">
        <v>110</v>
      </c>
      <c r="E3325" t="s">
        <v>12304</v>
      </c>
      <c r="F3325" t="s">
        <v>12305</v>
      </c>
      <c r="G3325" t="s">
        <v>31552</v>
      </c>
      <c r="H3325" t="s">
        <v>10278</v>
      </c>
      <c r="I3325" t="s">
        <v>78</v>
      </c>
      <c r="J3325" t="s">
        <v>135</v>
      </c>
      <c r="K3325" t="s">
        <v>22</v>
      </c>
      <c r="L3325" t="s">
        <v>136</v>
      </c>
      <c r="M3325" t="s">
        <v>12306</v>
      </c>
      <c r="N3325" t="s">
        <v>12307</v>
      </c>
      <c r="O3325">
        <v>0.89694444444444443</v>
      </c>
      <c r="P3325">
        <v>0</v>
      </c>
      <c r="Q3325">
        <v>0</v>
      </c>
      <c r="R3325">
        <v>0</v>
      </c>
      <c r="S3325">
        <v>3</v>
      </c>
      <c r="T3325">
        <v>0</v>
      </c>
      <c r="U3325">
        <v>1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0.16663971999999999</v>
      </c>
      <c r="AB3325">
        <v>0</v>
      </c>
      <c r="AC3325">
        <v>0</v>
      </c>
      <c r="AD3325">
        <v>0</v>
      </c>
      <c r="AE3325">
        <v>0</v>
      </c>
      <c r="AF3325">
        <v>0.16663971999999999</v>
      </c>
    </row>
    <row r="3326" spans="1:32" x14ac:dyDescent="0.3">
      <c r="A3326">
        <v>2789511</v>
      </c>
      <c r="B3326">
        <v>1</v>
      </c>
      <c r="C3326" t="s">
        <v>82</v>
      </c>
      <c r="D3326" t="s">
        <v>89</v>
      </c>
      <c r="E3326" t="s">
        <v>12308</v>
      </c>
      <c r="F3326" t="s">
        <v>12309</v>
      </c>
      <c r="G3326" t="s">
        <v>31552</v>
      </c>
      <c r="H3326" t="s">
        <v>145</v>
      </c>
      <c r="I3326" t="s">
        <v>78</v>
      </c>
      <c r="J3326" t="s">
        <v>135</v>
      </c>
      <c r="K3326" t="s">
        <v>22</v>
      </c>
      <c r="L3326" t="s">
        <v>136</v>
      </c>
      <c r="M3326" t="s">
        <v>12310</v>
      </c>
      <c r="N3326" t="s">
        <v>12311</v>
      </c>
      <c r="O3326">
        <v>0.62444444444444447</v>
      </c>
      <c r="P3326">
        <v>0</v>
      </c>
      <c r="Q3326">
        <v>56</v>
      </c>
      <c r="R3326">
        <v>0</v>
      </c>
      <c r="S3326">
        <v>30</v>
      </c>
      <c r="T3326">
        <v>0</v>
      </c>
      <c r="U3326">
        <v>9</v>
      </c>
      <c r="V3326">
        <v>0</v>
      </c>
      <c r="W3326">
        <v>0</v>
      </c>
      <c r="X3326">
        <v>0</v>
      </c>
      <c r="Y3326">
        <v>1.5070920000000001</v>
      </c>
      <c r="Z3326">
        <v>0</v>
      </c>
      <c r="AA3326">
        <v>1.6513294999999999</v>
      </c>
      <c r="AB3326">
        <v>0</v>
      </c>
      <c r="AC3326">
        <v>7.2454489999999996E-2</v>
      </c>
      <c r="AD3326">
        <v>0</v>
      </c>
      <c r="AE3326">
        <v>0</v>
      </c>
      <c r="AF3326">
        <v>3.2308759999999999</v>
      </c>
    </row>
    <row r="3327" spans="1:32" x14ac:dyDescent="0.3">
      <c r="A3327">
        <v>2789510</v>
      </c>
      <c r="B3327">
        <v>1</v>
      </c>
      <c r="C3327" t="s">
        <v>82</v>
      </c>
      <c r="D3327" t="s">
        <v>108</v>
      </c>
      <c r="E3327" t="s">
        <v>12312</v>
      </c>
      <c r="F3327" t="s">
        <v>12313</v>
      </c>
      <c r="G3327" t="s">
        <v>31552</v>
      </c>
      <c r="H3327" t="s">
        <v>665</v>
      </c>
      <c r="I3327" t="s">
        <v>78</v>
      </c>
      <c r="J3327" t="s">
        <v>135</v>
      </c>
      <c r="K3327" t="s">
        <v>22</v>
      </c>
      <c r="L3327" t="s">
        <v>136</v>
      </c>
      <c r="M3327" t="s">
        <v>12314</v>
      </c>
      <c r="N3327" t="s">
        <v>12315</v>
      </c>
      <c r="O3327">
        <v>3.4772222222222222</v>
      </c>
      <c r="P3327">
        <v>0</v>
      </c>
      <c r="Q3327">
        <v>21</v>
      </c>
      <c r="R3327">
        <v>0</v>
      </c>
      <c r="S3327">
        <v>15</v>
      </c>
      <c r="T3327">
        <v>0</v>
      </c>
      <c r="U3327">
        <v>10</v>
      </c>
      <c r="V3327">
        <v>0</v>
      </c>
      <c r="W3327">
        <v>0</v>
      </c>
      <c r="X3327">
        <v>0</v>
      </c>
      <c r="Y3327">
        <v>23.620314</v>
      </c>
      <c r="Z3327">
        <v>0</v>
      </c>
      <c r="AA3327">
        <v>78.940833999999995</v>
      </c>
      <c r="AB3327">
        <v>0</v>
      </c>
      <c r="AC3327">
        <v>30.039266999999999</v>
      </c>
      <c r="AD3327">
        <v>0</v>
      </c>
      <c r="AE3327">
        <v>0</v>
      </c>
      <c r="AF3327">
        <v>132.60042000000001</v>
      </c>
    </row>
    <row r="3328" spans="1:32" x14ac:dyDescent="0.3">
      <c r="A3328">
        <v>2788870</v>
      </c>
      <c r="B3328">
        <v>1</v>
      </c>
      <c r="C3328" t="s">
        <v>82</v>
      </c>
      <c r="D3328" t="s">
        <v>111</v>
      </c>
      <c r="E3328" t="s">
        <v>11263</v>
      </c>
      <c r="F3328" t="s">
        <v>11264</v>
      </c>
      <c r="G3328" t="s">
        <v>31549</v>
      </c>
      <c r="H3328" t="s">
        <v>134</v>
      </c>
      <c r="I3328" t="s">
        <v>79</v>
      </c>
      <c r="J3328" t="s">
        <v>135</v>
      </c>
      <c r="K3328" t="s">
        <v>22</v>
      </c>
      <c r="L3328" t="s">
        <v>136</v>
      </c>
      <c r="M3328" t="s">
        <v>12316</v>
      </c>
      <c r="N3328" t="s">
        <v>12317</v>
      </c>
      <c r="O3328">
        <v>2.1230555555555557</v>
      </c>
      <c r="P3328">
        <v>0</v>
      </c>
      <c r="Q3328">
        <v>0</v>
      </c>
      <c r="R3328">
        <v>9</v>
      </c>
      <c r="S3328">
        <v>71</v>
      </c>
      <c r="T3328">
        <v>4</v>
      </c>
      <c r="U3328">
        <v>8</v>
      </c>
      <c r="V3328">
        <v>0</v>
      </c>
      <c r="W3328">
        <v>0</v>
      </c>
      <c r="X3328">
        <v>0</v>
      </c>
      <c r="Y3328">
        <v>0</v>
      </c>
      <c r="Z3328">
        <v>15.479374999999999</v>
      </c>
      <c r="AA3328">
        <v>158.25373999999999</v>
      </c>
      <c r="AB3328">
        <v>22.227329999999998</v>
      </c>
      <c r="AC3328">
        <v>12.128049000000001</v>
      </c>
      <c r="AD3328">
        <v>0</v>
      </c>
      <c r="AE3328">
        <v>0</v>
      </c>
      <c r="AF3328">
        <v>208.08850000000001</v>
      </c>
    </row>
    <row r="3329" spans="1:32" x14ac:dyDescent="0.3">
      <c r="A3329">
        <v>2788862</v>
      </c>
      <c r="B3329">
        <v>1</v>
      </c>
      <c r="C3329" t="s">
        <v>83</v>
      </c>
      <c r="D3329" t="s">
        <v>127</v>
      </c>
      <c r="E3329" t="s">
        <v>12318</v>
      </c>
      <c r="F3329" t="s">
        <v>872</v>
      </c>
      <c r="G3329" t="s">
        <v>31545</v>
      </c>
      <c r="H3329" t="s">
        <v>134</v>
      </c>
      <c r="I3329" t="s">
        <v>79</v>
      </c>
      <c r="J3329" t="s">
        <v>135</v>
      </c>
      <c r="K3329" t="s">
        <v>22</v>
      </c>
      <c r="L3329" t="s">
        <v>136</v>
      </c>
      <c r="M3329" t="s">
        <v>12319</v>
      </c>
      <c r="N3329" t="s">
        <v>12320</v>
      </c>
      <c r="O3329">
        <v>0.24166666666666667</v>
      </c>
      <c r="P3329">
        <v>2</v>
      </c>
      <c r="Q3329">
        <v>379</v>
      </c>
      <c r="R3329">
        <v>57</v>
      </c>
      <c r="S3329">
        <v>22</v>
      </c>
      <c r="T3329">
        <v>4</v>
      </c>
      <c r="U3329">
        <v>49</v>
      </c>
      <c r="V3329">
        <v>1</v>
      </c>
      <c r="W3329">
        <v>0</v>
      </c>
      <c r="X3329">
        <v>3.6978924000000002</v>
      </c>
      <c r="Y3329">
        <v>10.808529</v>
      </c>
      <c r="Z3329">
        <v>21.497301</v>
      </c>
      <c r="AA3329">
        <v>1.0682921000000001</v>
      </c>
      <c r="AB3329">
        <v>14.372439999999999</v>
      </c>
      <c r="AC3329">
        <v>10.981593999999999</v>
      </c>
      <c r="AD3329">
        <v>4.4929376000000003</v>
      </c>
      <c r="AE3329">
        <v>0</v>
      </c>
      <c r="AF3329">
        <v>66.918989999999994</v>
      </c>
    </row>
    <row r="3330" spans="1:32" x14ac:dyDescent="0.3">
      <c r="A3330">
        <v>2788861</v>
      </c>
      <c r="B3330">
        <v>1</v>
      </c>
      <c r="C3330" t="s">
        <v>83</v>
      </c>
      <c r="D3330" t="s">
        <v>127</v>
      </c>
      <c r="E3330" t="s">
        <v>12321</v>
      </c>
      <c r="F3330" t="s">
        <v>12322</v>
      </c>
      <c r="G3330" t="s">
        <v>31545</v>
      </c>
      <c r="H3330" t="s">
        <v>134</v>
      </c>
      <c r="I3330" t="s">
        <v>79</v>
      </c>
      <c r="J3330" t="s">
        <v>135</v>
      </c>
      <c r="K3330" t="s">
        <v>22</v>
      </c>
      <c r="L3330" t="s">
        <v>136</v>
      </c>
      <c r="M3330" t="s">
        <v>12323</v>
      </c>
      <c r="N3330" t="s">
        <v>12324</v>
      </c>
      <c r="O3330">
        <v>3.088888888888889</v>
      </c>
      <c r="P3330">
        <v>15</v>
      </c>
      <c r="Q3330">
        <v>904</v>
      </c>
      <c r="R3330">
        <v>2</v>
      </c>
      <c r="S3330">
        <v>25</v>
      </c>
      <c r="T3330">
        <v>3</v>
      </c>
      <c r="U3330">
        <v>53</v>
      </c>
      <c r="V3330">
        <v>0</v>
      </c>
      <c r="W3330">
        <v>0</v>
      </c>
      <c r="X3330">
        <v>24.855882999999999</v>
      </c>
      <c r="Y3330">
        <v>284.40087999999997</v>
      </c>
      <c r="Z3330">
        <v>0.81519454999999996</v>
      </c>
      <c r="AA3330">
        <v>5.9904809999999999</v>
      </c>
      <c r="AB3330">
        <v>357.91649999999998</v>
      </c>
      <c r="AC3330">
        <v>50.580379999999998</v>
      </c>
      <c r="AD3330">
        <v>0</v>
      </c>
      <c r="AE3330">
        <v>0</v>
      </c>
      <c r="AF3330">
        <v>724.55930000000001</v>
      </c>
    </row>
    <row r="3331" spans="1:32" x14ac:dyDescent="0.3">
      <c r="A3331">
        <v>2788696</v>
      </c>
      <c r="B3331">
        <v>1</v>
      </c>
      <c r="C3331" t="s">
        <v>82</v>
      </c>
      <c r="D3331" t="s">
        <v>104</v>
      </c>
      <c r="E3331" t="s">
        <v>9160</v>
      </c>
      <c r="F3331" t="s">
        <v>9161</v>
      </c>
      <c r="G3331" t="s">
        <v>31550</v>
      </c>
      <c r="H3331" t="s">
        <v>223</v>
      </c>
      <c r="I3331" t="s">
        <v>78</v>
      </c>
      <c r="J3331" t="s">
        <v>135</v>
      </c>
      <c r="K3331" t="s">
        <v>22</v>
      </c>
      <c r="L3331" t="s">
        <v>136</v>
      </c>
      <c r="M3331" t="s">
        <v>12325</v>
      </c>
      <c r="N3331" t="s">
        <v>12326</v>
      </c>
      <c r="O3331">
        <v>3.5638888888888891</v>
      </c>
      <c r="P3331">
        <v>0</v>
      </c>
      <c r="Q3331">
        <v>18</v>
      </c>
      <c r="R3331">
        <v>0</v>
      </c>
      <c r="S3331">
        <v>0</v>
      </c>
      <c r="T3331">
        <v>0</v>
      </c>
      <c r="U3331">
        <v>65</v>
      </c>
      <c r="V3331">
        <v>0</v>
      </c>
      <c r="W3331">
        <v>0</v>
      </c>
      <c r="X3331">
        <v>0</v>
      </c>
      <c r="Y3331">
        <v>22.062897</v>
      </c>
      <c r="Z3331">
        <v>0</v>
      </c>
      <c r="AA3331">
        <v>0</v>
      </c>
      <c r="AB3331">
        <v>0</v>
      </c>
      <c r="AC3331">
        <v>236.26076</v>
      </c>
      <c r="AD3331">
        <v>0</v>
      </c>
      <c r="AE3331">
        <v>0</v>
      </c>
      <c r="AF3331">
        <v>258.32364000000001</v>
      </c>
    </row>
    <row r="3332" spans="1:32" x14ac:dyDescent="0.3">
      <c r="A3332">
        <v>2788175</v>
      </c>
      <c r="B3332">
        <v>1</v>
      </c>
      <c r="C3332" t="s">
        <v>83</v>
      </c>
      <c r="D3332" t="s">
        <v>125</v>
      </c>
      <c r="E3332" t="s">
        <v>12327</v>
      </c>
      <c r="F3332" t="s">
        <v>12328</v>
      </c>
      <c r="G3332" t="s">
        <v>31549</v>
      </c>
      <c r="H3332" t="s">
        <v>134</v>
      </c>
      <c r="I3332" t="s">
        <v>79</v>
      </c>
      <c r="J3332" t="s">
        <v>135</v>
      </c>
      <c r="K3332" t="s">
        <v>22</v>
      </c>
      <c r="L3332" t="s">
        <v>136</v>
      </c>
      <c r="M3332" t="s">
        <v>12329</v>
      </c>
      <c r="N3332" t="s">
        <v>12330</v>
      </c>
      <c r="O3332">
        <v>0.57999999999999996</v>
      </c>
      <c r="P3332">
        <v>2</v>
      </c>
      <c r="Q3332">
        <v>91</v>
      </c>
      <c r="R3332">
        <v>62</v>
      </c>
      <c r="S3332">
        <v>2</v>
      </c>
      <c r="T3332">
        <v>11</v>
      </c>
      <c r="U3332">
        <v>7</v>
      </c>
      <c r="V3332">
        <v>0</v>
      </c>
      <c r="W3332">
        <v>0</v>
      </c>
      <c r="X3332">
        <v>0.24910753999999999</v>
      </c>
      <c r="Y3332">
        <v>13.506823000000001</v>
      </c>
      <c r="Z3332">
        <v>16.395668000000001</v>
      </c>
      <c r="AA3332">
        <v>5.2448874000000003E-3</v>
      </c>
      <c r="AB3332">
        <v>33.195459999999997</v>
      </c>
      <c r="AC3332">
        <v>1.8682443</v>
      </c>
      <c r="AD3332">
        <v>0</v>
      </c>
      <c r="AE3332">
        <v>0</v>
      </c>
      <c r="AF3332">
        <v>65.220550000000003</v>
      </c>
    </row>
    <row r="3333" spans="1:32" x14ac:dyDescent="0.3">
      <c r="A3333">
        <v>2788157</v>
      </c>
      <c r="B3333">
        <v>1</v>
      </c>
      <c r="C3333" t="s">
        <v>83</v>
      </c>
      <c r="D3333" t="s">
        <v>128</v>
      </c>
      <c r="E3333" t="s">
        <v>12331</v>
      </c>
      <c r="F3333" t="s">
        <v>12332</v>
      </c>
      <c r="G3333" t="s">
        <v>31551</v>
      </c>
      <c r="H3333" t="s">
        <v>2930</v>
      </c>
      <c r="I3333" t="s">
        <v>79</v>
      </c>
      <c r="J3333" t="s">
        <v>135</v>
      </c>
      <c r="K3333" t="s">
        <v>22</v>
      </c>
      <c r="L3333" t="s">
        <v>136</v>
      </c>
      <c r="M3333" t="s">
        <v>12333</v>
      </c>
      <c r="N3333" t="s">
        <v>12334</v>
      </c>
      <c r="O3333">
        <v>3.9550000000000001</v>
      </c>
      <c r="P3333">
        <v>0</v>
      </c>
      <c r="Q3333">
        <v>146</v>
      </c>
      <c r="R3333">
        <v>0</v>
      </c>
      <c r="S3333">
        <v>0</v>
      </c>
      <c r="T3333">
        <v>0</v>
      </c>
      <c r="U3333">
        <v>26</v>
      </c>
      <c r="V3333">
        <v>0</v>
      </c>
      <c r="W3333">
        <v>0</v>
      </c>
      <c r="X3333">
        <v>0</v>
      </c>
      <c r="Y3333">
        <v>139.91327000000001</v>
      </c>
      <c r="Z3333">
        <v>0</v>
      </c>
      <c r="AA3333">
        <v>0</v>
      </c>
      <c r="AB3333">
        <v>0</v>
      </c>
      <c r="AC3333">
        <v>66.124719999999996</v>
      </c>
      <c r="AD3333">
        <v>0</v>
      </c>
      <c r="AE3333">
        <v>0</v>
      </c>
      <c r="AF3333">
        <v>206.03798</v>
      </c>
    </row>
    <row r="3334" spans="1:32" x14ac:dyDescent="0.3">
      <c r="A3334">
        <v>2788058</v>
      </c>
      <c r="B3334">
        <v>1</v>
      </c>
      <c r="C3334" t="s">
        <v>83</v>
      </c>
      <c r="D3334" t="s">
        <v>123</v>
      </c>
      <c r="E3334" t="s">
        <v>12335</v>
      </c>
      <c r="F3334" t="s">
        <v>12336</v>
      </c>
      <c r="G3334" t="s">
        <v>31548</v>
      </c>
      <c r="H3334" t="s">
        <v>893</v>
      </c>
      <c r="I3334" t="s">
        <v>78</v>
      </c>
      <c r="J3334" t="s">
        <v>135</v>
      </c>
      <c r="K3334" t="s">
        <v>22</v>
      </c>
      <c r="L3334" t="s">
        <v>136</v>
      </c>
      <c r="M3334" t="s">
        <v>12337</v>
      </c>
      <c r="N3334" t="s">
        <v>12338</v>
      </c>
      <c r="O3334">
        <v>7.6988888888888889</v>
      </c>
      <c r="P3334">
        <v>0</v>
      </c>
      <c r="Q3334">
        <v>7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13.942265000000001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13.942265000000001</v>
      </c>
    </row>
    <row r="3335" spans="1:32" x14ac:dyDescent="0.3">
      <c r="A3335">
        <v>2787952</v>
      </c>
      <c r="B3335">
        <v>1</v>
      </c>
      <c r="C3335" t="s">
        <v>82</v>
      </c>
      <c r="D3335" t="s">
        <v>104</v>
      </c>
      <c r="E3335" t="s">
        <v>12339</v>
      </c>
      <c r="F3335" t="s">
        <v>12340</v>
      </c>
      <c r="G3335" t="s">
        <v>31548</v>
      </c>
      <c r="H3335" t="s">
        <v>333</v>
      </c>
      <c r="I3335" t="s">
        <v>78</v>
      </c>
      <c r="J3335" t="s">
        <v>135</v>
      </c>
      <c r="K3335" t="s">
        <v>22</v>
      </c>
      <c r="L3335" t="s">
        <v>136</v>
      </c>
      <c r="M3335" t="s">
        <v>12341</v>
      </c>
      <c r="N3335" t="s">
        <v>12342</v>
      </c>
      <c r="O3335">
        <v>2.1830555555555557</v>
      </c>
      <c r="P3335">
        <v>0</v>
      </c>
      <c r="Q3335">
        <v>1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1.7425290999999999E-2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1.7425290999999999E-2</v>
      </c>
    </row>
    <row r="3336" spans="1:32" x14ac:dyDescent="0.3">
      <c r="A3336">
        <v>2787559</v>
      </c>
      <c r="B3336">
        <v>2</v>
      </c>
      <c r="C3336" t="s">
        <v>82</v>
      </c>
      <c r="D3336" t="s">
        <v>113</v>
      </c>
      <c r="E3336" t="s">
        <v>12343</v>
      </c>
      <c r="F3336" t="s">
        <v>12344</v>
      </c>
      <c r="G3336" t="s">
        <v>31552</v>
      </c>
      <c r="H3336" t="s">
        <v>1297</v>
      </c>
      <c r="I3336" t="s">
        <v>78</v>
      </c>
      <c r="J3336" t="s">
        <v>135</v>
      </c>
      <c r="K3336" t="s">
        <v>22</v>
      </c>
      <c r="L3336" t="s">
        <v>136</v>
      </c>
      <c r="M3336" t="s">
        <v>12345</v>
      </c>
      <c r="N3336" t="s">
        <v>12346</v>
      </c>
      <c r="O3336">
        <v>2.0750000000000002</v>
      </c>
      <c r="P3336">
        <v>0</v>
      </c>
      <c r="Q3336">
        <v>127</v>
      </c>
      <c r="R3336">
        <v>0</v>
      </c>
      <c r="S3336">
        <v>1</v>
      </c>
      <c r="T3336">
        <v>0</v>
      </c>
      <c r="U3336">
        <v>11</v>
      </c>
      <c r="V3336">
        <v>0</v>
      </c>
      <c r="W3336">
        <v>0</v>
      </c>
      <c r="X3336">
        <v>0</v>
      </c>
      <c r="Y3336">
        <v>44.873283000000001</v>
      </c>
      <c r="Z3336">
        <v>0</v>
      </c>
      <c r="AA3336">
        <v>3.9190600000000003E-3</v>
      </c>
      <c r="AB3336">
        <v>0</v>
      </c>
      <c r="AC3336">
        <v>18.720645999999999</v>
      </c>
      <c r="AD3336">
        <v>0</v>
      </c>
      <c r="AE3336">
        <v>0</v>
      </c>
      <c r="AF3336">
        <v>63.597850000000001</v>
      </c>
    </row>
    <row r="3337" spans="1:32" x14ac:dyDescent="0.3">
      <c r="A3337">
        <v>2787648</v>
      </c>
      <c r="B3337">
        <v>1</v>
      </c>
      <c r="C3337" t="s">
        <v>82</v>
      </c>
      <c r="D3337" t="s">
        <v>84</v>
      </c>
      <c r="E3337" t="s">
        <v>3175</v>
      </c>
      <c r="F3337" t="s">
        <v>3176</v>
      </c>
      <c r="G3337" t="s">
        <v>31552</v>
      </c>
      <c r="H3337" t="s">
        <v>665</v>
      </c>
      <c r="I3337" t="s">
        <v>78</v>
      </c>
      <c r="J3337" t="s">
        <v>135</v>
      </c>
      <c r="K3337" t="s">
        <v>22</v>
      </c>
      <c r="L3337" t="s">
        <v>136</v>
      </c>
      <c r="M3337" t="s">
        <v>12347</v>
      </c>
      <c r="N3337" t="s">
        <v>12348</v>
      </c>
      <c r="O3337">
        <v>3.7280555555555557</v>
      </c>
      <c r="P3337">
        <v>0</v>
      </c>
      <c r="Q3337">
        <v>18</v>
      </c>
      <c r="R3337">
        <v>0</v>
      </c>
      <c r="S3337">
        <v>1</v>
      </c>
      <c r="T3337">
        <v>0</v>
      </c>
      <c r="U3337">
        <v>2</v>
      </c>
      <c r="V3337">
        <v>0</v>
      </c>
      <c r="W3337">
        <v>0</v>
      </c>
      <c r="X3337">
        <v>0</v>
      </c>
      <c r="Y3337">
        <v>5.2508363999999998</v>
      </c>
      <c r="Z3337">
        <v>0</v>
      </c>
      <c r="AA3337">
        <v>0.10143602</v>
      </c>
      <c r="AB3337">
        <v>0</v>
      </c>
      <c r="AC3337">
        <v>34.751064</v>
      </c>
      <c r="AD3337">
        <v>0</v>
      </c>
      <c r="AE3337">
        <v>0</v>
      </c>
      <c r="AF3337">
        <v>40.103335999999999</v>
      </c>
    </row>
    <row r="3338" spans="1:32" x14ac:dyDescent="0.3">
      <c r="A3338">
        <v>2787642</v>
      </c>
      <c r="B3338">
        <v>1</v>
      </c>
      <c r="C3338" t="s">
        <v>82</v>
      </c>
      <c r="D3338" t="s">
        <v>103</v>
      </c>
      <c r="E3338" t="s">
        <v>12349</v>
      </c>
      <c r="F3338" t="s">
        <v>12350</v>
      </c>
      <c r="G3338" t="s">
        <v>31546</v>
      </c>
      <c r="H3338" t="s">
        <v>1297</v>
      </c>
      <c r="I3338" t="s">
        <v>78</v>
      </c>
      <c r="J3338" t="s">
        <v>135</v>
      </c>
      <c r="K3338" t="s">
        <v>22</v>
      </c>
      <c r="L3338" t="s">
        <v>136</v>
      </c>
      <c r="M3338" t="s">
        <v>12351</v>
      </c>
      <c r="N3338" t="s">
        <v>12352</v>
      </c>
      <c r="O3338">
        <v>1.7897222222222222</v>
      </c>
      <c r="P3338">
        <v>0</v>
      </c>
      <c r="Q3338">
        <v>20</v>
      </c>
      <c r="R3338">
        <v>0</v>
      </c>
      <c r="S3338">
        <v>1</v>
      </c>
      <c r="T3338">
        <v>0</v>
      </c>
      <c r="U3338">
        <v>2</v>
      </c>
      <c r="V3338">
        <v>0</v>
      </c>
      <c r="W3338">
        <v>0</v>
      </c>
      <c r="X3338">
        <v>0</v>
      </c>
      <c r="Y3338">
        <v>4.5966725000000004</v>
      </c>
      <c r="Z3338">
        <v>0</v>
      </c>
      <c r="AA3338">
        <v>7.0778820000000006E-2</v>
      </c>
      <c r="AB3338">
        <v>0</v>
      </c>
      <c r="AC3338">
        <v>8.0174840000000001E-3</v>
      </c>
      <c r="AD3338">
        <v>0</v>
      </c>
      <c r="AE3338">
        <v>0</v>
      </c>
      <c r="AF3338">
        <v>4.6754689999999997</v>
      </c>
    </row>
    <row r="3339" spans="1:32" x14ac:dyDescent="0.3">
      <c r="A3339">
        <v>2787629</v>
      </c>
      <c r="B3339">
        <v>1</v>
      </c>
      <c r="C3339" t="s">
        <v>83</v>
      </c>
      <c r="D3339" t="s">
        <v>123</v>
      </c>
      <c r="E3339" t="s">
        <v>12353</v>
      </c>
      <c r="F3339" t="s">
        <v>12354</v>
      </c>
      <c r="G3339" t="s">
        <v>31549</v>
      </c>
      <c r="H3339" t="s">
        <v>145</v>
      </c>
      <c r="I3339" t="s">
        <v>79</v>
      </c>
      <c r="J3339" t="s">
        <v>135</v>
      </c>
      <c r="K3339" t="s">
        <v>22</v>
      </c>
      <c r="L3339" t="s">
        <v>136</v>
      </c>
      <c r="M3339" t="s">
        <v>12355</v>
      </c>
      <c r="N3339" t="s">
        <v>12356</v>
      </c>
      <c r="O3339">
        <v>0.57277777777777783</v>
      </c>
      <c r="P3339">
        <v>4</v>
      </c>
      <c r="Q3339">
        <v>975</v>
      </c>
      <c r="R3339">
        <v>52</v>
      </c>
      <c r="S3339">
        <v>150</v>
      </c>
      <c r="T3339">
        <v>7</v>
      </c>
      <c r="U3339">
        <v>79</v>
      </c>
      <c r="V3339">
        <v>0</v>
      </c>
      <c r="W3339">
        <v>0</v>
      </c>
      <c r="X3339">
        <v>22.687061</v>
      </c>
      <c r="Y3339">
        <v>64.149540000000002</v>
      </c>
      <c r="Z3339">
        <v>10.006118000000001</v>
      </c>
      <c r="AA3339">
        <v>14.510797</v>
      </c>
      <c r="AB3339">
        <v>6.8490076000000002</v>
      </c>
      <c r="AC3339">
        <v>20.504615999999999</v>
      </c>
      <c r="AD3339">
        <v>0</v>
      </c>
      <c r="AE3339">
        <v>0</v>
      </c>
      <c r="AF3339">
        <v>138.70715000000001</v>
      </c>
    </row>
    <row r="3340" spans="1:32" x14ac:dyDescent="0.3">
      <c r="A3340">
        <v>2787643</v>
      </c>
      <c r="B3340">
        <v>1</v>
      </c>
      <c r="C3340" t="s">
        <v>82</v>
      </c>
      <c r="D3340" t="s">
        <v>106</v>
      </c>
      <c r="E3340" t="s">
        <v>12357</v>
      </c>
      <c r="F3340" t="s">
        <v>12358</v>
      </c>
      <c r="G3340" t="s">
        <v>31545</v>
      </c>
      <c r="H3340" t="s">
        <v>134</v>
      </c>
      <c r="I3340" t="s">
        <v>79</v>
      </c>
      <c r="J3340" t="s">
        <v>135</v>
      </c>
      <c r="K3340" t="s">
        <v>22</v>
      </c>
      <c r="L3340" t="s">
        <v>136</v>
      </c>
      <c r="M3340" t="s">
        <v>12359</v>
      </c>
      <c r="N3340" t="s">
        <v>12360</v>
      </c>
      <c r="O3340">
        <v>0.21333333333333335</v>
      </c>
      <c r="P3340">
        <v>7</v>
      </c>
      <c r="Q3340">
        <v>7063</v>
      </c>
      <c r="R3340">
        <v>19</v>
      </c>
      <c r="S3340">
        <v>59</v>
      </c>
      <c r="T3340">
        <v>75</v>
      </c>
      <c r="U3340">
        <v>630</v>
      </c>
      <c r="V3340">
        <v>15</v>
      </c>
      <c r="W3340">
        <v>0</v>
      </c>
      <c r="X3340">
        <v>1.9125812</v>
      </c>
      <c r="Y3340">
        <v>450.25824</v>
      </c>
      <c r="Z3340">
        <v>11.441208</v>
      </c>
      <c r="AA3340">
        <v>3.1847135999999998</v>
      </c>
      <c r="AB3340">
        <v>327.31058000000002</v>
      </c>
      <c r="AC3340">
        <v>201.08536000000001</v>
      </c>
      <c r="AD3340">
        <v>2065.7172999999998</v>
      </c>
      <c r="AE3340">
        <v>0</v>
      </c>
      <c r="AF3340">
        <v>3060.91</v>
      </c>
    </row>
    <row r="3341" spans="1:32" x14ac:dyDescent="0.3">
      <c r="A3341">
        <v>2787148</v>
      </c>
      <c r="B3341">
        <v>2</v>
      </c>
      <c r="C3341" t="s">
        <v>83</v>
      </c>
      <c r="D3341" t="s">
        <v>115</v>
      </c>
      <c r="E3341" t="s">
        <v>12361</v>
      </c>
      <c r="F3341" t="s">
        <v>12362</v>
      </c>
      <c r="G3341" t="s">
        <v>31546</v>
      </c>
      <c r="H3341" t="s">
        <v>333</v>
      </c>
      <c r="I3341" t="s">
        <v>78</v>
      </c>
      <c r="J3341" t="s">
        <v>135</v>
      </c>
      <c r="K3341" t="s">
        <v>22</v>
      </c>
      <c r="L3341" t="s">
        <v>136</v>
      </c>
      <c r="M3341" t="s">
        <v>12363</v>
      </c>
      <c r="N3341" t="s">
        <v>12364</v>
      </c>
      <c r="O3341">
        <v>0.82527777777777778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5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0.58030530000000002</v>
      </c>
      <c r="AD3341">
        <v>0</v>
      </c>
      <c r="AE3341">
        <v>0</v>
      </c>
      <c r="AF3341">
        <v>0.58030530000000002</v>
      </c>
    </row>
    <row r="3342" spans="1:32" x14ac:dyDescent="0.3">
      <c r="A3342">
        <v>2787249</v>
      </c>
      <c r="B3342">
        <v>1</v>
      </c>
      <c r="C3342" t="s">
        <v>82</v>
      </c>
      <c r="D3342" t="s">
        <v>107</v>
      </c>
      <c r="E3342" t="s">
        <v>12365</v>
      </c>
      <c r="F3342" t="s">
        <v>12366</v>
      </c>
      <c r="G3342" t="s">
        <v>31548</v>
      </c>
      <c r="H3342" t="s">
        <v>333</v>
      </c>
      <c r="I3342" t="s">
        <v>78</v>
      </c>
      <c r="J3342" t="s">
        <v>135</v>
      </c>
      <c r="K3342" t="s">
        <v>22</v>
      </c>
      <c r="L3342" t="s">
        <v>136</v>
      </c>
      <c r="M3342" t="s">
        <v>12367</v>
      </c>
      <c r="N3342" t="s">
        <v>12368</v>
      </c>
      <c r="O3342">
        <v>3.79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22.333888999999999</v>
      </c>
      <c r="AD3342">
        <v>0</v>
      </c>
      <c r="AE3342">
        <v>0</v>
      </c>
      <c r="AF3342">
        <v>22.333888999999999</v>
      </c>
    </row>
    <row r="3343" spans="1:32" x14ac:dyDescent="0.3">
      <c r="A3343">
        <v>2787114</v>
      </c>
      <c r="B3343">
        <v>1</v>
      </c>
      <c r="C3343" t="s">
        <v>82</v>
      </c>
      <c r="D3343" t="s">
        <v>108</v>
      </c>
      <c r="E3343" t="s">
        <v>12369</v>
      </c>
      <c r="F3343" t="s">
        <v>12370</v>
      </c>
      <c r="G3343" t="s">
        <v>31546</v>
      </c>
      <c r="H3343" t="s">
        <v>223</v>
      </c>
      <c r="I3343" t="s">
        <v>78</v>
      </c>
      <c r="J3343" t="s">
        <v>135</v>
      </c>
      <c r="K3343" t="s">
        <v>22</v>
      </c>
      <c r="L3343" t="s">
        <v>136</v>
      </c>
      <c r="M3343" t="s">
        <v>12371</v>
      </c>
      <c r="N3343" t="s">
        <v>11519</v>
      </c>
      <c r="O3343">
        <v>0.81833333333333336</v>
      </c>
      <c r="P3343">
        <v>0</v>
      </c>
      <c r="Q3343">
        <v>0</v>
      </c>
      <c r="R3343">
        <v>0</v>
      </c>
      <c r="S3343">
        <v>2</v>
      </c>
      <c r="T3343">
        <v>0</v>
      </c>
      <c r="U3343">
        <v>5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0.30847394</v>
      </c>
      <c r="AB3343">
        <v>0</v>
      </c>
      <c r="AC3343">
        <v>1.725948</v>
      </c>
      <c r="AD3343">
        <v>0</v>
      </c>
      <c r="AE3343">
        <v>0</v>
      </c>
      <c r="AF3343">
        <v>2.0344220000000002</v>
      </c>
    </row>
    <row r="3344" spans="1:32" x14ac:dyDescent="0.3">
      <c r="A3344">
        <v>2787112</v>
      </c>
      <c r="B3344">
        <v>1</v>
      </c>
      <c r="C3344" t="s">
        <v>82</v>
      </c>
      <c r="D3344" t="s">
        <v>113</v>
      </c>
      <c r="E3344" t="s">
        <v>12372</v>
      </c>
      <c r="F3344" t="s">
        <v>12373</v>
      </c>
      <c r="G3344" t="s">
        <v>31546</v>
      </c>
      <c r="H3344" t="s">
        <v>223</v>
      </c>
      <c r="I3344" t="s">
        <v>78</v>
      </c>
      <c r="J3344" t="s">
        <v>135</v>
      </c>
      <c r="K3344" t="s">
        <v>22</v>
      </c>
      <c r="L3344" t="s">
        <v>136</v>
      </c>
      <c r="M3344" t="s">
        <v>12374</v>
      </c>
      <c r="N3344" t="s">
        <v>12375</v>
      </c>
      <c r="O3344">
        <v>1.1994444444444445</v>
      </c>
      <c r="P3344">
        <v>0</v>
      </c>
      <c r="Q3344">
        <v>11</v>
      </c>
      <c r="R3344">
        <v>0</v>
      </c>
      <c r="S3344">
        <v>42</v>
      </c>
      <c r="T3344">
        <v>0</v>
      </c>
      <c r="U3344">
        <v>6</v>
      </c>
      <c r="V3344">
        <v>0</v>
      </c>
      <c r="W3344">
        <v>0</v>
      </c>
      <c r="X3344">
        <v>0</v>
      </c>
      <c r="Y3344">
        <v>2.4958057</v>
      </c>
      <c r="Z3344">
        <v>0</v>
      </c>
      <c r="AA3344">
        <v>9.6446430000000003</v>
      </c>
      <c r="AB3344">
        <v>0</v>
      </c>
      <c r="AC3344">
        <v>1.8214827</v>
      </c>
      <c r="AD3344">
        <v>0</v>
      </c>
      <c r="AE3344">
        <v>0</v>
      </c>
      <c r="AF3344">
        <v>13.961931</v>
      </c>
    </row>
    <row r="3345" spans="1:32" x14ac:dyDescent="0.3">
      <c r="A3345">
        <v>2786939</v>
      </c>
      <c r="B3345">
        <v>1</v>
      </c>
      <c r="C3345" t="s">
        <v>82</v>
      </c>
      <c r="D3345" t="s">
        <v>90</v>
      </c>
      <c r="E3345" t="s">
        <v>12376</v>
      </c>
      <c r="F3345" t="s">
        <v>12377</v>
      </c>
      <c r="G3345" t="s">
        <v>31551</v>
      </c>
      <c r="H3345" t="s">
        <v>134</v>
      </c>
      <c r="I3345" t="s">
        <v>79</v>
      </c>
      <c r="J3345" t="s">
        <v>135</v>
      </c>
      <c r="K3345" t="s">
        <v>22</v>
      </c>
      <c r="L3345" t="s">
        <v>136</v>
      </c>
      <c r="M3345" t="s">
        <v>12378</v>
      </c>
      <c r="N3345" t="s">
        <v>12379</v>
      </c>
      <c r="O3345">
        <v>7.7499999999999999E-2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1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0.82015139999999997</v>
      </c>
      <c r="AE3345">
        <v>0</v>
      </c>
      <c r="AF3345">
        <v>0.82015139999999997</v>
      </c>
    </row>
    <row r="3346" spans="1:32" x14ac:dyDescent="0.3">
      <c r="A3346">
        <v>2786941</v>
      </c>
      <c r="B3346">
        <v>1</v>
      </c>
      <c r="C3346" t="s">
        <v>82</v>
      </c>
      <c r="D3346" t="s">
        <v>108</v>
      </c>
      <c r="E3346" t="s">
        <v>11323</v>
      </c>
      <c r="F3346" t="s">
        <v>11324</v>
      </c>
      <c r="G3346" t="s">
        <v>31545</v>
      </c>
      <c r="H3346" t="s">
        <v>134</v>
      </c>
      <c r="I3346" t="s">
        <v>79</v>
      </c>
      <c r="J3346" t="s">
        <v>135</v>
      </c>
      <c r="K3346" t="s">
        <v>22</v>
      </c>
      <c r="L3346" t="s">
        <v>136</v>
      </c>
      <c r="M3346" t="s">
        <v>12380</v>
      </c>
      <c r="N3346" t="s">
        <v>12381</v>
      </c>
      <c r="O3346">
        <v>1.3055555555555556</v>
      </c>
      <c r="P3346">
        <v>0</v>
      </c>
      <c r="Q3346">
        <v>204</v>
      </c>
      <c r="R3346">
        <v>0</v>
      </c>
      <c r="S3346">
        <v>45</v>
      </c>
      <c r="T3346">
        <v>0</v>
      </c>
      <c r="U3346">
        <v>28</v>
      </c>
      <c r="V3346">
        <v>0</v>
      </c>
      <c r="W3346">
        <v>0</v>
      </c>
      <c r="X3346">
        <v>0</v>
      </c>
      <c r="Y3346">
        <v>18.506830000000001</v>
      </c>
      <c r="Z3346">
        <v>0</v>
      </c>
      <c r="AA3346">
        <v>4.7484326000000001</v>
      </c>
      <c r="AB3346">
        <v>0</v>
      </c>
      <c r="AC3346">
        <v>7.9653153000000003</v>
      </c>
      <c r="AD3346">
        <v>0</v>
      </c>
      <c r="AE3346">
        <v>0</v>
      </c>
      <c r="AF3346">
        <v>31.220576999999999</v>
      </c>
    </row>
    <row r="3347" spans="1:32" x14ac:dyDescent="0.3">
      <c r="A3347">
        <v>2786863</v>
      </c>
      <c r="B3347">
        <v>1</v>
      </c>
      <c r="C3347" t="s">
        <v>82</v>
      </c>
      <c r="D3347" t="s">
        <v>103</v>
      </c>
      <c r="E3347" t="s">
        <v>12382</v>
      </c>
      <c r="F3347" t="s">
        <v>12383</v>
      </c>
      <c r="G3347" t="s">
        <v>31548</v>
      </c>
      <c r="H3347" t="s">
        <v>333</v>
      </c>
      <c r="I3347" t="s">
        <v>78</v>
      </c>
      <c r="J3347" t="s">
        <v>135</v>
      </c>
      <c r="K3347" t="s">
        <v>22</v>
      </c>
      <c r="L3347" t="s">
        <v>136</v>
      </c>
      <c r="M3347" t="s">
        <v>12384</v>
      </c>
      <c r="N3347" t="s">
        <v>12385</v>
      </c>
      <c r="O3347">
        <v>2.1202777777777779</v>
      </c>
      <c r="P3347">
        <v>0</v>
      </c>
      <c r="Q3347">
        <v>4</v>
      </c>
      <c r="R3347">
        <v>0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0</v>
      </c>
      <c r="Y3347">
        <v>1.0810858000000001</v>
      </c>
      <c r="Z3347">
        <v>0</v>
      </c>
      <c r="AA3347">
        <v>0</v>
      </c>
      <c r="AB3347">
        <v>0</v>
      </c>
      <c r="AC3347">
        <v>3.4660536999999998</v>
      </c>
      <c r="AD3347">
        <v>0</v>
      </c>
      <c r="AE3347">
        <v>0</v>
      </c>
      <c r="AF3347">
        <v>4.5471396000000004</v>
      </c>
    </row>
    <row r="3348" spans="1:32" x14ac:dyDescent="0.3">
      <c r="A3348">
        <v>2786847</v>
      </c>
      <c r="B3348">
        <v>1</v>
      </c>
      <c r="C3348" t="s">
        <v>82</v>
      </c>
      <c r="D3348" t="s">
        <v>103</v>
      </c>
      <c r="E3348" t="s">
        <v>12386</v>
      </c>
      <c r="F3348" t="s">
        <v>12387</v>
      </c>
      <c r="G3348" t="s">
        <v>31551</v>
      </c>
      <c r="H3348" t="s">
        <v>672</v>
      </c>
      <c r="I3348" t="s">
        <v>79</v>
      </c>
      <c r="J3348" t="s">
        <v>135</v>
      </c>
      <c r="K3348" t="s">
        <v>22</v>
      </c>
      <c r="L3348" t="s">
        <v>136</v>
      </c>
      <c r="M3348" t="s">
        <v>12388</v>
      </c>
      <c r="N3348" t="s">
        <v>12389</v>
      </c>
      <c r="O3348">
        <v>2.651388888888889</v>
      </c>
      <c r="P3348">
        <v>0</v>
      </c>
      <c r="Q3348">
        <v>126</v>
      </c>
      <c r="R3348">
        <v>0</v>
      </c>
      <c r="S3348">
        <v>77</v>
      </c>
      <c r="T3348">
        <v>1</v>
      </c>
      <c r="U3348">
        <v>39</v>
      </c>
      <c r="V3348">
        <v>0</v>
      </c>
      <c r="W3348">
        <v>0</v>
      </c>
      <c r="X3348">
        <v>0</v>
      </c>
      <c r="Y3348">
        <v>84.569550000000007</v>
      </c>
      <c r="Z3348">
        <v>0</v>
      </c>
      <c r="AA3348">
        <v>88.50112</v>
      </c>
      <c r="AB3348">
        <v>13.100813</v>
      </c>
      <c r="AC3348">
        <v>78.194370000000006</v>
      </c>
      <c r="AD3348">
        <v>0</v>
      </c>
      <c r="AE3348">
        <v>0</v>
      </c>
      <c r="AF3348">
        <v>264.36583999999999</v>
      </c>
    </row>
    <row r="3349" spans="1:32" x14ac:dyDescent="0.3">
      <c r="A3349">
        <v>2786860</v>
      </c>
      <c r="B3349">
        <v>1</v>
      </c>
      <c r="C3349" t="s">
        <v>82</v>
      </c>
      <c r="D3349" t="s">
        <v>103</v>
      </c>
      <c r="E3349" t="s">
        <v>12390</v>
      </c>
      <c r="F3349" t="s">
        <v>12391</v>
      </c>
      <c r="G3349" t="s">
        <v>31546</v>
      </c>
      <c r="H3349" t="s">
        <v>223</v>
      </c>
      <c r="I3349" t="s">
        <v>78</v>
      </c>
      <c r="J3349" t="s">
        <v>135</v>
      </c>
      <c r="K3349" t="s">
        <v>22</v>
      </c>
      <c r="L3349" t="s">
        <v>136</v>
      </c>
      <c r="M3349" t="s">
        <v>12392</v>
      </c>
      <c r="N3349" t="s">
        <v>12393</v>
      </c>
      <c r="O3349">
        <v>6.927777777777778</v>
      </c>
      <c r="P3349">
        <v>0</v>
      </c>
      <c r="Q3349">
        <v>19</v>
      </c>
      <c r="R3349">
        <v>0</v>
      </c>
      <c r="S3349">
        <v>9</v>
      </c>
      <c r="T3349">
        <v>0</v>
      </c>
      <c r="U3349">
        <v>3</v>
      </c>
      <c r="V3349">
        <v>0</v>
      </c>
      <c r="W3349">
        <v>0</v>
      </c>
      <c r="X3349">
        <v>0</v>
      </c>
      <c r="Y3349">
        <v>17.865005</v>
      </c>
      <c r="Z3349">
        <v>0</v>
      </c>
      <c r="AA3349">
        <v>4.8250628000000004</v>
      </c>
      <c r="AB3349">
        <v>0</v>
      </c>
      <c r="AC3349">
        <v>9.9292119999999997</v>
      </c>
      <c r="AD3349">
        <v>0</v>
      </c>
      <c r="AE3349">
        <v>0</v>
      </c>
      <c r="AF3349">
        <v>32.619280000000003</v>
      </c>
    </row>
    <row r="3350" spans="1:32" x14ac:dyDescent="0.3">
      <c r="A3350">
        <v>2786780</v>
      </c>
      <c r="B3350">
        <v>1</v>
      </c>
      <c r="C3350" t="s">
        <v>82</v>
      </c>
      <c r="D3350" t="s">
        <v>94</v>
      </c>
      <c r="E3350" t="s">
        <v>12394</v>
      </c>
      <c r="F3350" t="s">
        <v>12395</v>
      </c>
      <c r="G3350" t="s">
        <v>31548</v>
      </c>
      <c r="H3350" t="s">
        <v>893</v>
      </c>
      <c r="I3350" t="s">
        <v>78</v>
      </c>
      <c r="J3350" t="s">
        <v>135</v>
      </c>
      <c r="K3350" t="s">
        <v>22</v>
      </c>
      <c r="L3350" t="s">
        <v>136</v>
      </c>
      <c r="M3350" t="s">
        <v>12396</v>
      </c>
      <c r="N3350" t="s">
        <v>12397</v>
      </c>
      <c r="O3350">
        <v>5.1408333333333331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0.29822490000000001</v>
      </c>
      <c r="AD3350">
        <v>0</v>
      </c>
      <c r="AE3350">
        <v>0</v>
      </c>
      <c r="AF3350">
        <v>0.29822490000000001</v>
      </c>
    </row>
    <row r="3351" spans="1:32" x14ac:dyDescent="0.3">
      <c r="A3351">
        <v>2786782</v>
      </c>
      <c r="B3351">
        <v>1</v>
      </c>
      <c r="C3351" t="s">
        <v>82</v>
      </c>
      <c r="D3351" t="s">
        <v>110</v>
      </c>
      <c r="E3351" t="s">
        <v>12398</v>
      </c>
      <c r="F3351" t="s">
        <v>12399</v>
      </c>
      <c r="G3351" t="s">
        <v>31545</v>
      </c>
      <c r="H3351" t="s">
        <v>134</v>
      </c>
      <c r="I3351" t="s">
        <v>79</v>
      </c>
      <c r="J3351" t="s">
        <v>135</v>
      </c>
      <c r="K3351" t="s">
        <v>22</v>
      </c>
      <c r="L3351" t="s">
        <v>136</v>
      </c>
      <c r="M3351" t="s">
        <v>12400</v>
      </c>
      <c r="N3351" t="s">
        <v>12401</v>
      </c>
      <c r="O3351">
        <v>0.19694444444444445</v>
      </c>
      <c r="P3351">
        <v>0</v>
      </c>
      <c r="Q3351">
        <v>0</v>
      </c>
      <c r="R3351">
        <v>0</v>
      </c>
      <c r="S3351">
        <v>0</v>
      </c>
      <c r="T3351">
        <v>6</v>
      </c>
      <c r="U3351">
        <v>2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57.522179999999999</v>
      </c>
      <c r="AC3351">
        <v>0.25151532999999998</v>
      </c>
      <c r="AD3351">
        <v>0</v>
      </c>
      <c r="AE3351">
        <v>0</v>
      </c>
      <c r="AF3351">
        <v>57.773693000000002</v>
      </c>
    </row>
    <row r="3352" spans="1:32" x14ac:dyDescent="0.3">
      <c r="A3352">
        <v>2786774</v>
      </c>
      <c r="B3352">
        <v>1</v>
      </c>
      <c r="C3352" t="s">
        <v>83</v>
      </c>
      <c r="D3352" t="s">
        <v>116</v>
      </c>
      <c r="E3352" t="s">
        <v>12402</v>
      </c>
      <c r="F3352" t="s">
        <v>12403</v>
      </c>
      <c r="G3352" t="s">
        <v>31546</v>
      </c>
      <c r="H3352" t="s">
        <v>1297</v>
      </c>
      <c r="I3352" t="s">
        <v>78</v>
      </c>
      <c r="J3352" t="s">
        <v>135</v>
      </c>
      <c r="K3352" t="s">
        <v>22</v>
      </c>
      <c r="L3352" t="s">
        <v>136</v>
      </c>
      <c r="M3352" t="s">
        <v>12404</v>
      </c>
      <c r="N3352" t="s">
        <v>12405</v>
      </c>
      <c r="O3352">
        <v>5.8436111111111115</v>
      </c>
      <c r="P3352">
        <v>0</v>
      </c>
      <c r="Q3352">
        <v>22</v>
      </c>
      <c r="R3352">
        <v>0</v>
      </c>
      <c r="S3352">
        <v>5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55.116165000000002</v>
      </c>
      <c r="Z3352">
        <v>0</v>
      </c>
      <c r="AA3352">
        <v>2.6891413000000002</v>
      </c>
      <c r="AB3352">
        <v>0</v>
      </c>
      <c r="AC3352">
        <v>0</v>
      </c>
      <c r="AD3352">
        <v>0</v>
      </c>
      <c r="AE3352">
        <v>0</v>
      </c>
      <c r="AF3352">
        <v>57.805309999999999</v>
      </c>
    </row>
    <row r="3353" spans="1:32" x14ac:dyDescent="0.3">
      <c r="A3353">
        <v>2786032</v>
      </c>
      <c r="B3353">
        <v>1</v>
      </c>
      <c r="C3353" t="s">
        <v>82</v>
      </c>
      <c r="D3353" t="s">
        <v>84</v>
      </c>
      <c r="E3353" t="s">
        <v>12406</v>
      </c>
      <c r="F3353" t="s">
        <v>12407</v>
      </c>
      <c r="G3353" t="s">
        <v>31546</v>
      </c>
      <c r="H3353" t="s">
        <v>223</v>
      </c>
      <c r="I3353" t="s">
        <v>78</v>
      </c>
      <c r="J3353" t="s">
        <v>135</v>
      </c>
      <c r="K3353" t="s">
        <v>22</v>
      </c>
      <c r="L3353" t="s">
        <v>136</v>
      </c>
      <c r="M3353" t="s">
        <v>12408</v>
      </c>
      <c r="N3353" t="s">
        <v>12409</v>
      </c>
      <c r="O3353">
        <v>2.2875000000000001</v>
      </c>
      <c r="P3353">
        <v>0</v>
      </c>
      <c r="Q3353">
        <v>75</v>
      </c>
      <c r="R3353">
        <v>0</v>
      </c>
      <c r="S3353">
        <v>0</v>
      </c>
      <c r="T3353">
        <v>0</v>
      </c>
      <c r="U3353">
        <v>2</v>
      </c>
      <c r="V3353">
        <v>0</v>
      </c>
      <c r="W3353">
        <v>0</v>
      </c>
      <c r="X3353">
        <v>0</v>
      </c>
      <c r="Y3353">
        <v>67.266959999999997</v>
      </c>
      <c r="Z3353">
        <v>0</v>
      </c>
      <c r="AA3353">
        <v>0</v>
      </c>
      <c r="AB3353">
        <v>0</v>
      </c>
      <c r="AC3353">
        <v>1.6663644</v>
      </c>
      <c r="AD3353">
        <v>0</v>
      </c>
      <c r="AE3353">
        <v>0</v>
      </c>
      <c r="AF3353">
        <v>68.933329999999998</v>
      </c>
    </row>
    <row r="3354" spans="1:32" x14ac:dyDescent="0.3">
      <c r="A3354">
        <v>2786028</v>
      </c>
      <c r="B3354">
        <v>1</v>
      </c>
      <c r="C3354" t="s">
        <v>82</v>
      </c>
      <c r="D3354" t="s">
        <v>108</v>
      </c>
      <c r="E3354" t="s">
        <v>12410</v>
      </c>
      <c r="F3354" t="s">
        <v>858</v>
      </c>
      <c r="G3354" t="s">
        <v>31545</v>
      </c>
      <c r="H3354" t="s">
        <v>134</v>
      </c>
      <c r="I3354" t="s">
        <v>79</v>
      </c>
      <c r="J3354" t="s">
        <v>135</v>
      </c>
      <c r="K3354" t="s">
        <v>22</v>
      </c>
      <c r="L3354" t="s">
        <v>136</v>
      </c>
      <c r="M3354" t="s">
        <v>12411</v>
      </c>
      <c r="N3354" t="s">
        <v>12412</v>
      </c>
      <c r="O3354">
        <v>1.5380555555555555</v>
      </c>
      <c r="P3354">
        <v>3</v>
      </c>
      <c r="Q3354">
        <v>39</v>
      </c>
      <c r="R3354">
        <v>78</v>
      </c>
      <c r="S3354">
        <v>400</v>
      </c>
      <c r="T3354">
        <v>18</v>
      </c>
      <c r="U3354">
        <v>97</v>
      </c>
      <c r="V3354">
        <v>0</v>
      </c>
      <c r="W3354">
        <v>0</v>
      </c>
      <c r="X3354">
        <v>17.53107</v>
      </c>
      <c r="Y3354">
        <v>26.41159</v>
      </c>
      <c r="Z3354">
        <v>116.76392</v>
      </c>
      <c r="AA3354">
        <v>372.7611</v>
      </c>
      <c r="AB3354">
        <v>170.63701</v>
      </c>
      <c r="AC3354">
        <v>93.454796000000002</v>
      </c>
      <c r="AD3354">
        <v>0</v>
      </c>
      <c r="AE3354">
        <v>0</v>
      </c>
      <c r="AF3354">
        <v>797.55949999999996</v>
      </c>
    </row>
    <row r="3355" spans="1:32" x14ac:dyDescent="0.3">
      <c r="A3355">
        <v>2785877</v>
      </c>
      <c r="B3355">
        <v>1</v>
      </c>
      <c r="C3355" t="s">
        <v>83</v>
      </c>
      <c r="D3355" t="s">
        <v>116</v>
      </c>
      <c r="E3355" t="s">
        <v>12413</v>
      </c>
      <c r="F3355" t="s">
        <v>12414</v>
      </c>
      <c r="G3355" t="s">
        <v>31552</v>
      </c>
      <c r="H3355" t="s">
        <v>665</v>
      </c>
      <c r="I3355" t="s">
        <v>78</v>
      </c>
      <c r="J3355" t="s">
        <v>135</v>
      </c>
      <c r="K3355" t="s">
        <v>22</v>
      </c>
      <c r="L3355" t="s">
        <v>136</v>
      </c>
      <c r="M3355" t="s">
        <v>12415</v>
      </c>
      <c r="N3355" t="s">
        <v>11579</v>
      </c>
      <c r="O3355">
        <v>1.2891666666666666</v>
      </c>
      <c r="P3355">
        <v>0</v>
      </c>
      <c r="Q3355">
        <v>98</v>
      </c>
      <c r="R3355">
        <v>0</v>
      </c>
      <c r="S3355">
        <v>2</v>
      </c>
      <c r="T3355">
        <v>0</v>
      </c>
      <c r="U3355">
        <v>12</v>
      </c>
      <c r="V3355">
        <v>0</v>
      </c>
      <c r="W3355">
        <v>0</v>
      </c>
      <c r="X3355">
        <v>0</v>
      </c>
      <c r="Y3355">
        <v>33.027369999999998</v>
      </c>
      <c r="Z3355">
        <v>0</v>
      </c>
      <c r="AA3355">
        <v>1.4733866</v>
      </c>
      <c r="AB3355">
        <v>0</v>
      </c>
      <c r="AC3355">
        <v>15.748594000000001</v>
      </c>
      <c r="AD3355">
        <v>0</v>
      </c>
      <c r="AE3355">
        <v>0</v>
      </c>
      <c r="AF3355">
        <v>50.24935</v>
      </c>
    </row>
    <row r="3356" spans="1:32" x14ac:dyDescent="0.3">
      <c r="A3356">
        <v>2785872</v>
      </c>
      <c r="B3356">
        <v>1</v>
      </c>
      <c r="C3356" t="s">
        <v>82</v>
      </c>
      <c r="D3356" t="s">
        <v>109</v>
      </c>
      <c r="E3356" t="s">
        <v>12416</v>
      </c>
      <c r="F3356" t="s">
        <v>12417</v>
      </c>
      <c r="G3356" t="s">
        <v>31552</v>
      </c>
      <c r="H3356" t="s">
        <v>665</v>
      </c>
      <c r="I3356" t="s">
        <v>78</v>
      </c>
      <c r="J3356" t="s">
        <v>135</v>
      </c>
      <c r="K3356" t="s">
        <v>22</v>
      </c>
      <c r="L3356" t="s">
        <v>136</v>
      </c>
      <c r="M3356" t="s">
        <v>12418</v>
      </c>
      <c r="N3356" t="s">
        <v>12419</v>
      </c>
      <c r="O3356">
        <v>7.8274999999999997</v>
      </c>
      <c r="P3356">
        <v>0</v>
      </c>
      <c r="Q3356">
        <v>140</v>
      </c>
      <c r="R3356">
        <v>0</v>
      </c>
      <c r="S3356">
        <v>5</v>
      </c>
      <c r="T3356">
        <v>0</v>
      </c>
      <c r="U3356">
        <v>43</v>
      </c>
      <c r="V3356">
        <v>0</v>
      </c>
      <c r="W3356">
        <v>1</v>
      </c>
      <c r="X3356">
        <v>0</v>
      </c>
      <c r="Y3356">
        <v>223.34012999999999</v>
      </c>
      <c r="Z3356">
        <v>0</v>
      </c>
      <c r="AA3356">
        <v>3.5696455999999999</v>
      </c>
      <c r="AB3356">
        <v>0</v>
      </c>
      <c r="AC3356">
        <v>170.12843000000001</v>
      </c>
      <c r="AD3356">
        <v>0</v>
      </c>
      <c r="AE3356">
        <v>0</v>
      </c>
      <c r="AF3356">
        <v>397.03820000000002</v>
      </c>
    </row>
    <row r="3357" spans="1:32" x14ac:dyDescent="0.3">
      <c r="A3357">
        <v>2785879</v>
      </c>
      <c r="B3357">
        <v>1</v>
      </c>
      <c r="C3357" t="s">
        <v>83</v>
      </c>
      <c r="D3357" t="s">
        <v>121</v>
      </c>
      <c r="E3357" t="s">
        <v>12420</v>
      </c>
      <c r="F3357" t="s">
        <v>12421</v>
      </c>
      <c r="G3357" t="s">
        <v>31549</v>
      </c>
      <c r="H3357" t="s">
        <v>134</v>
      </c>
      <c r="I3357" t="s">
        <v>79</v>
      </c>
      <c r="J3357" t="s">
        <v>135</v>
      </c>
      <c r="K3357" t="s">
        <v>22</v>
      </c>
      <c r="L3357" t="s">
        <v>136</v>
      </c>
      <c r="M3357" t="s">
        <v>12422</v>
      </c>
      <c r="N3357" t="s">
        <v>12423</v>
      </c>
      <c r="O3357">
        <v>0.60777777777777775</v>
      </c>
      <c r="P3357">
        <v>3</v>
      </c>
      <c r="Q3357">
        <v>654</v>
      </c>
      <c r="R3357">
        <v>24</v>
      </c>
      <c r="S3357">
        <v>199</v>
      </c>
      <c r="T3357">
        <v>4</v>
      </c>
      <c r="U3357">
        <v>47</v>
      </c>
      <c r="V3357">
        <v>0</v>
      </c>
      <c r="W3357">
        <v>0</v>
      </c>
      <c r="X3357">
        <v>5.3825636000000001</v>
      </c>
      <c r="Y3357">
        <v>35.362900000000003</v>
      </c>
      <c r="Z3357">
        <v>50.866816999999998</v>
      </c>
      <c r="AA3357">
        <v>4.3203573000000004</v>
      </c>
      <c r="AB3357">
        <v>8.5624894999999999</v>
      </c>
      <c r="AC3357">
        <v>12.349513999999999</v>
      </c>
      <c r="AD3357">
        <v>0</v>
      </c>
      <c r="AE3357">
        <v>0</v>
      </c>
      <c r="AF3357">
        <v>116.84464</v>
      </c>
    </row>
    <row r="3358" spans="1:32" x14ac:dyDescent="0.3">
      <c r="A3358">
        <v>2785614</v>
      </c>
      <c r="B3358">
        <v>2</v>
      </c>
      <c r="C3358" t="s">
        <v>82</v>
      </c>
      <c r="D3358" t="s">
        <v>90</v>
      </c>
      <c r="E3358" t="s">
        <v>12424</v>
      </c>
      <c r="F3358" t="s">
        <v>12425</v>
      </c>
      <c r="G3358" t="s">
        <v>31551</v>
      </c>
      <c r="H3358" t="s">
        <v>1237</v>
      </c>
      <c r="I3358" t="s">
        <v>79</v>
      </c>
      <c r="J3358" t="s">
        <v>135</v>
      </c>
      <c r="K3358" t="s">
        <v>22</v>
      </c>
      <c r="L3358" t="s">
        <v>136</v>
      </c>
      <c r="M3358" t="s">
        <v>12426</v>
      </c>
      <c r="N3358" t="s">
        <v>12427</v>
      </c>
      <c r="O3358">
        <v>2.5344444444444445</v>
      </c>
      <c r="P3358">
        <v>0</v>
      </c>
      <c r="Q3358">
        <v>633</v>
      </c>
      <c r="R3358">
        <v>0</v>
      </c>
      <c r="S3358">
        <v>0</v>
      </c>
      <c r="T3358">
        <v>0</v>
      </c>
      <c r="U3358">
        <v>42</v>
      </c>
      <c r="V3358">
        <v>0</v>
      </c>
      <c r="W3358">
        <v>0</v>
      </c>
      <c r="X3358">
        <v>0</v>
      </c>
      <c r="Y3358">
        <v>385.21014000000002</v>
      </c>
      <c r="Z3358">
        <v>0</v>
      </c>
      <c r="AA3358">
        <v>0</v>
      </c>
      <c r="AB3358">
        <v>0</v>
      </c>
      <c r="AC3358">
        <v>409.39008000000001</v>
      </c>
      <c r="AD3358">
        <v>0</v>
      </c>
      <c r="AE3358">
        <v>0</v>
      </c>
      <c r="AF3358">
        <v>794.60019999999997</v>
      </c>
    </row>
    <row r="3359" spans="1:32" x14ac:dyDescent="0.3">
      <c r="A3359">
        <v>2785828</v>
      </c>
      <c r="B3359">
        <v>1</v>
      </c>
      <c r="C3359" t="s">
        <v>82</v>
      </c>
      <c r="D3359" t="s">
        <v>103</v>
      </c>
      <c r="E3359" t="s">
        <v>12428</v>
      </c>
      <c r="F3359" t="s">
        <v>12429</v>
      </c>
      <c r="G3359" t="s">
        <v>31546</v>
      </c>
      <c r="H3359" t="s">
        <v>223</v>
      </c>
      <c r="I3359" t="s">
        <v>78</v>
      </c>
      <c r="J3359" t="s">
        <v>135</v>
      </c>
      <c r="K3359" t="s">
        <v>22</v>
      </c>
      <c r="L3359" t="s">
        <v>136</v>
      </c>
      <c r="M3359" t="s">
        <v>12430</v>
      </c>
      <c r="N3359" t="s">
        <v>12431</v>
      </c>
      <c r="O3359">
        <v>1.1027777777777779</v>
      </c>
      <c r="P3359">
        <v>0</v>
      </c>
      <c r="Q3359">
        <v>22</v>
      </c>
      <c r="R3359">
        <v>0</v>
      </c>
      <c r="S3359">
        <v>1</v>
      </c>
      <c r="T3359">
        <v>0</v>
      </c>
      <c r="U3359">
        <v>2</v>
      </c>
      <c r="V3359">
        <v>0</v>
      </c>
      <c r="W3359">
        <v>0</v>
      </c>
      <c r="X3359">
        <v>0</v>
      </c>
      <c r="Y3359">
        <v>1.9184391000000001</v>
      </c>
      <c r="Z3359">
        <v>0</v>
      </c>
      <c r="AA3359">
        <v>1.1286039E-3</v>
      </c>
      <c r="AB3359">
        <v>0</v>
      </c>
      <c r="AC3359">
        <v>7.5498689999999999E-3</v>
      </c>
      <c r="AD3359">
        <v>0</v>
      </c>
      <c r="AE3359">
        <v>0</v>
      </c>
      <c r="AF3359">
        <v>1.9271176000000001</v>
      </c>
    </row>
    <row r="3360" spans="1:32" x14ac:dyDescent="0.3">
      <c r="A3360">
        <v>2800165</v>
      </c>
      <c r="B3360">
        <v>1</v>
      </c>
      <c r="C3360" t="s">
        <v>82</v>
      </c>
      <c r="D3360" t="s">
        <v>99</v>
      </c>
      <c r="E3360" t="s">
        <v>12432</v>
      </c>
      <c r="F3360" t="s">
        <v>12433</v>
      </c>
      <c r="G3360" t="s">
        <v>31546</v>
      </c>
      <c r="H3360" t="s">
        <v>223</v>
      </c>
      <c r="I3360" t="s">
        <v>78</v>
      </c>
      <c r="J3360" t="s">
        <v>135</v>
      </c>
      <c r="K3360" t="s">
        <v>22</v>
      </c>
      <c r="L3360" t="s">
        <v>136</v>
      </c>
      <c r="M3360" t="s">
        <v>12434</v>
      </c>
      <c r="N3360" t="s">
        <v>12435</v>
      </c>
      <c r="O3360">
        <v>3.4183333333333334</v>
      </c>
      <c r="P3360">
        <v>0</v>
      </c>
      <c r="Q3360">
        <v>47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40.885860000000001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40.885860000000001</v>
      </c>
    </row>
    <row r="3361" spans="1:32" x14ac:dyDescent="0.3">
      <c r="A3361">
        <v>2800155</v>
      </c>
      <c r="B3361">
        <v>1</v>
      </c>
      <c r="C3361" t="s">
        <v>82</v>
      </c>
      <c r="D3361" t="s">
        <v>100</v>
      </c>
      <c r="E3361" t="s">
        <v>12436</v>
      </c>
      <c r="F3361" t="s">
        <v>12437</v>
      </c>
      <c r="G3361" t="s">
        <v>31546</v>
      </c>
      <c r="H3361" t="s">
        <v>163</v>
      </c>
      <c r="I3361" t="s">
        <v>78</v>
      </c>
      <c r="J3361" t="s">
        <v>135</v>
      </c>
      <c r="K3361" t="s">
        <v>22</v>
      </c>
      <c r="L3361" t="s">
        <v>136</v>
      </c>
      <c r="M3361" t="s">
        <v>12438</v>
      </c>
      <c r="N3361" t="s">
        <v>12439</v>
      </c>
      <c r="O3361">
        <v>1.8077777777777777</v>
      </c>
      <c r="P3361">
        <v>0</v>
      </c>
      <c r="Q3361">
        <v>81</v>
      </c>
      <c r="R3361">
        <v>0</v>
      </c>
      <c r="S3361">
        <v>0</v>
      </c>
      <c r="T3361">
        <v>0</v>
      </c>
      <c r="U3361">
        <v>15</v>
      </c>
      <c r="V3361">
        <v>0</v>
      </c>
      <c r="W3361">
        <v>0</v>
      </c>
      <c r="X3361">
        <v>0</v>
      </c>
      <c r="Y3361">
        <v>37.523110000000003</v>
      </c>
      <c r="Z3361">
        <v>0</v>
      </c>
      <c r="AA3361">
        <v>0</v>
      </c>
      <c r="AB3361">
        <v>0</v>
      </c>
      <c r="AC3361">
        <v>34.602029999999999</v>
      </c>
      <c r="AD3361">
        <v>0</v>
      </c>
      <c r="AE3361">
        <v>0</v>
      </c>
      <c r="AF3361">
        <v>72.125145000000003</v>
      </c>
    </row>
    <row r="3362" spans="1:32" x14ac:dyDescent="0.3">
      <c r="A3362">
        <v>2800093</v>
      </c>
      <c r="B3362">
        <v>2</v>
      </c>
      <c r="C3362" t="s">
        <v>82</v>
      </c>
      <c r="D3362" t="s">
        <v>88</v>
      </c>
      <c r="E3362" t="s">
        <v>11083</v>
      </c>
      <c r="F3362" t="s">
        <v>11084</v>
      </c>
      <c r="G3362" t="s">
        <v>31551</v>
      </c>
      <c r="H3362" t="s">
        <v>672</v>
      </c>
      <c r="I3362" t="s">
        <v>79</v>
      </c>
      <c r="J3362" t="s">
        <v>135</v>
      </c>
      <c r="K3362" t="s">
        <v>22</v>
      </c>
      <c r="L3362" t="s">
        <v>136</v>
      </c>
      <c r="M3362" t="s">
        <v>12440</v>
      </c>
      <c r="N3362" t="s">
        <v>12441</v>
      </c>
      <c r="O3362">
        <v>0.61333333333333329</v>
      </c>
      <c r="P3362">
        <v>0</v>
      </c>
      <c r="Q3362">
        <v>143</v>
      </c>
      <c r="R3362">
        <v>0</v>
      </c>
      <c r="S3362">
        <v>10</v>
      </c>
      <c r="T3362">
        <v>0</v>
      </c>
      <c r="U3362">
        <v>16</v>
      </c>
      <c r="V3362">
        <v>0</v>
      </c>
      <c r="W3362">
        <v>0</v>
      </c>
      <c r="X3362">
        <v>0</v>
      </c>
      <c r="Y3362">
        <v>31.438086999999999</v>
      </c>
      <c r="Z3362">
        <v>0</v>
      </c>
      <c r="AA3362">
        <v>2.2824178000000002</v>
      </c>
      <c r="AB3362">
        <v>0</v>
      </c>
      <c r="AC3362">
        <v>10.2571335</v>
      </c>
      <c r="AD3362">
        <v>0</v>
      </c>
      <c r="AE3362">
        <v>0</v>
      </c>
      <c r="AF3362">
        <v>43.977640000000001</v>
      </c>
    </row>
    <row r="3363" spans="1:32" x14ac:dyDescent="0.3">
      <c r="A3363">
        <v>2799990</v>
      </c>
      <c r="B3363">
        <v>1</v>
      </c>
      <c r="C3363" t="s">
        <v>82</v>
      </c>
      <c r="D3363" t="s">
        <v>95</v>
      </c>
      <c r="E3363" t="s">
        <v>2974</v>
      </c>
      <c r="F3363" t="s">
        <v>2975</v>
      </c>
      <c r="G3363" t="s">
        <v>31546</v>
      </c>
      <c r="H3363" t="s">
        <v>223</v>
      </c>
      <c r="I3363" t="s">
        <v>78</v>
      </c>
      <c r="J3363" t="s">
        <v>135</v>
      </c>
      <c r="K3363" t="s">
        <v>22</v>
      </c>
      <c r="L3363" t="s">
        <v>136</v>
      </c>
      <c r="M3363" t="s">
        <v>12442</v>
      </c>
      <c r="N3363" t="s">
        <v>12443</v>
      </c>
      <c r="O3363">
        <v>1.2286111111111111</v>
      </c>
      <c r="P3363">
        <v>0</v>
      </c>
      <c r="Q3363">
        <v>10</v>
      </c>
      <c r="R3363">
        <v>0</v>
      </c>
      <c r="S3363">
        <v>1</v>
      </c>
      <c r="T3363">
        <v>0</v>
      </c>
      <c r="U3363">
        <v>2</v>
      </c>
      <c r="V3363">
        <v>0</v>
      </c>
      <c r="W3363">
        <v>0</v>
      </c>
      <c r="X3363">
        <v>0</v>
      </c>
      <c r="Y3363">
        <v>12.572409</v>
      </c>
      <c r="Z3363">
        <v>0</v>
      </c>
      <c r="AA3363">
        <v>0</v>
      </c>
      <c r="AB3363">
        <v>0</v>
      </c>
      <c r="AC3363">
        <v>6.4170590000000001</v>
      </c>
      <c r="AD3363">
        <v>0</v>
      </c>
      <c r="AE3363">
        <v>0</v>
      </c>
      <c r="AF3363">
        <v>18.989467999999999</v>
      </c>
    </row>
    <row r="3364" spans="1:32" x14ac:dyDescent="0.3">
      <c r="A3364">
        <v>2799572</v>
      </c>
      <c r="B3364">
        <v>2</v>
      </c>
      <c r="C3364" t="s">
        <v>83</v>
      </c>
      <c r="D3364" t="s">
        <v>130</v>
      </c>
      <c r="E3364" t="s">
        <v>2265</v>
      </c>
      <c r="F3364" t="s">
        <v>2266</v>
      </c>
      <c r="G3364" t="s">
        <v>31552</v>
      </c>
      <c r="H3364" t="s">
        <v>223</v>
      </c>
      <c r="I3364" t="s">
        <v>78</v>
      </c>
      <c r="J3364" t="s">
        <v>135</v>
      </c>
      <c r="K3364" t="s">
        <v>22</v>
      </c>
      <c r="L3364" t="s">
        <v>136</v>
      </c>
      <c r="M3364" t="s">
        <v>9990</v>
      </c>
      <c r="N3364" t="s">
        <v>12444</v>
      </c>
      <c r="O3364">
        <v>0.65111111111111108</v>
      </c>
      <c r="P3364">
        <v>0</v>
      </c>
      <c r="Q3364">
        <v>64</v>
      </c>
      <c r="R3364">
        <v>0</v>
      </c>
      <c r="S3364">
        <v>0</v>
      </c>
      <c r="T3364">
        <v>0</v>
      </c>
      <c r="U3364">
        <v>3</v>
      </c>
      <c r="V3364">
        <v>0</v>
      </c>
      <c r="W3364">
        <v>0</v>
      </c>
      <c r="X3364">
        <v>0</v>
      </c>
      <c r="Y3364">
        <v>4.7688709999999999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4.7688709999999999</v>
      </c>
    </row>
    <row r="3365" spans="1:32" x14ac:dyDescent="0.3">
      <c r="A3365">
        <v>2799540</v>
      </c>
      <c r="B3365">
        <v>1</v>
      </c>
      <c r="C3365" t="s">
        <v>82</v>
      </c>
      <c r="D3365" t="s">
        <v>88</v>
      </c>
      <c r="E3365" t="s">
        <v>12445</v>
      </c>
      <c r="F3365" t="s">
        <v>12446</v>
      </c>
      <c r="G3365" t="s">
        <v>31552</v>
      </c>
      <c r="H3365" t="s">
        <v>3126</v>
      </c>
      <c r="I3365" t="s">
        <v>78</v>
      </c>
      <c r="J3365" t="s">
        <v>135</v>
      </c>
      <c r="K3365" t="s">
        <v>22</v>
      </c>
      <c r="L3365" t="s">
        <v>136</v>
      </c>
      <c r="M3365" t="s">
        <v>12447</v>
      </c>
      <c r="N3365" t="s">
        <v>12448</v>
      </c>
      <c r="O3365">
        <v>3.4697222222222224</v>
      </c>
      <c r="P3365">
        <v>0</v>
      </c>
      <c r="Q3365">
        <v>34</v>
      </c>
      <c r="R3365">
        <v>0</v>
      </c>
      <c r="S3365">
        <v>0</v>
      </c>
      <c r="T3365">
        <v>0</v>
      </c>
      <c r="U3365">
        <v>5</v>
      </c>
      <c r="V3365">
        <v>0</v>
      </c>
      <c r="W3365">
        <v>0</v>
      </c>
      <c r="X3365">
        <v>0</v>
      </c>
      <c r="Y3365">
        <v>9.2571960000000004</v>
      </c>
      <c r="Z3365">
        <v>0</v>
      </c>
      <c r="AA3365">
        <v>0</v>
      </c>
      <c r="AB3365">
        <v>0</v>
      </c>
      <c r="AC3365">
        <v>2.7291982999999999E-2</v>
      </c>
      <c r="AD3365">
        <v>0</v>
      </c>
      <c r="AE3365">
        <v>0</v>
      </c>
      <c r="AF3365">
        <v>9.2844890000000007</v>
      </c>
    </row>
    <row r="3366" spans="1:32" x14ac:dyDescent="0.3">
      <c r="A3366">
        <v>2799441</v>
      </c>
      <c r="B3366">
        <v>1</v>
      </c>
      <c r="C3366" t="s">
        <v>83</v>
      </c>
      <c r="D3366" t="s">
        <v>115</v>
      </c>
      <c r="E3366" t="s">
        <v>12449</v>
      </c>
      <c r="F3366" t="s">
        <v>12450</v>
      </c>
      <c r="G3366" t="s">
        <v>31551</v>
      </c>
      <c r="H3366" t="s">
        <v>648</v>
      </c>
      <c r="I3366" t="s">
        <v>79</v>
      </c>
      <c r="J3366" t="s">
        <v>135</v>
      </c>
      <c r="K3366" t="s">
        <v>22</v>
      </c>
      <c r="L3366" t="s">
        <v>186</v>
      </c>
      <c r="M3366" t="s">
        <v>12451</v>
      </c>
      <c r="N3366" t="s">
        <v>12452</v>
      </c>
      <c r="O3366">
        <v>2.0155555555555558</v>
      </c>
      <c r="P3366">
        <v>0</v>
      </c>
      <c r="Q3366">
        <v>329</v>
      </c>
      <c r="R3366">
        <v>0</v>
      </c>
      <c r="S3366">
        <v>0</v>
      </c>
      <c r="T3366">
        <v>0</v>
      </c>
      <c r="U3366">
        <v>130</v>
      </c>
      <c r="V3366">
        <v>0</v>
      </c>
      <c r="W3366">
        <v>0</v>
      </c>
      <c r="X3366">
        <v>0</v>
      </c>
      <c r="Y3366">
        <v>121.51784499999999</v>
      </c>
      <c r="Z3366">
        <v>0</v>
      </c>
      <c r="AA3366">
        <v>0</v>
      </c>
      <c r="AB3366">
        <v>0</v>
      </c>
      <c r="AC3366">
        <v>73.40813</v>
      </c>
      <c r="AD3366">
        <v>0</v>
      </c>
      <c r="AE3366">
        <v>0</v>
      </c>
      <c r="AF3366">
        <v>194.92596</v>
      </c>
    </row>
    <row r="3367" spans="1:32" x14ac:dyDescent="0.3">
      <c r="A3367">
        <v>2799343</v>
      </c>
      <c r="B3367">
        <v>1</v>
      </c>
      <c r="C3367" t="s">
        <v>82</v>
      </c>
      <c r="D3367" t="s">
        <v>95</v>
      </c>
      <c r="E3367" t="s">
        <v>12453</v>
      </c>
      <c r="F3367" t="s">
        <v>12454</v>
      </c>
      <c r="G3367" t="s">
        <v>31548</v>
      </c>
      <c r="H3367" t="s">
        <v>333</v>
      </c>
      <c r="I3367" t="s">
        <v>78</v>
      </c>
      <c r="J3367" t="s">
        <v>135</v>
      </c>
      <c r="K3367" t="s">
        <v>22</v>
      </c>
      <c r="L3367" t="s">
        <v>136</v>
      </c>
      <c r="M3367" t="s">
        <v>12455</v>
      </c>
      <c r="N3367" t="s">
        <v>12456</v>
      </c>
      <c r="O3367">
        <v>4.0038888888888886</v>
      </c>
      <c r="P3367">
        <v>0</v>
      </c>
      <c r="Q3367">
        <v>7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8.6335850000000001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8.6335850000000001</v>
      </c>
    </row>
    <row r="3368" spans="1:32" x14ac:dyDescent="0.3">
      <c r="A3368">
        <v>2799218</v>
      </c>
      <c r="B3368">
        <v>1</v>
      </c>
      <c r="C3368" t="s">
        <v>82</v>
      </c>
      <c r="D3368" t="s">
        <v>88</v>
      </c>
      <c r="E3368" t="s">
        <v>12457</v>
      </c>
      <c r="F3368" t="s">
        <v>12458</v>
      </c>
      <c r="G3368" t="s">
        <v>31548</v>
      </c>
      <c r="H3368" t="s">
        <v>893</v>
      </c>
      <c r="I3368" t="s">
        <v>78</v>
      </c>
      <c r="J3368" t="s">
        <v>135</v>
      </c>
      <c r="K3368" t="s">
        <v>22</v>
      </c>
      <c r="L3368" t="s">
        <v>136</v>
      </c>
      <c r="M3368" t="s">
        <v>12459</v>
      </c>
      <c r="N3368" t="s">
        <v>12460</v>
      </c>
      <c r="O3368">
        <v>1.1847222222222222</v>
      </c>
      <c r="P3368">
        <v>0</v>
      </c>
      <c r="Q3368">
        <v>8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6.381672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6.381672</v>
      </c>
    </row>
    <row r="3369" spans="1:32" x14ac:dyDescent="0.3">
      <c r="A3369">
        <v>2799224</v>
      </c>
      <c r="B3369">
        <v>1</v>
      </c>
      <c r="C3369" t="s">
        <v>83</v>
      </c>
      <c r="D3369" t="s">
        <v>127</v>
      </c>
      <c r="E3369" t="s">
        <v>12461</v>
      </c>
      <c r="F3369" t="s">
        <v>12462</v>
      </c>
      <c r="G3369" t="s">
        <v>31552</v>
      </c>
      <c r="H3369" t="s">
        <v>163</v>
      </c>
      <c r="I3369" t="s">
        <v>78</v>
      </c>
      <c r="J3369" t="s">
        <v>135</v>
      </c>
      <c r="K3369" t="s">
        <v>22</v>
      </c>
      <c r="L3369" t="s">
        <v>136</v>
      </c>
      <c r="M3369" t="s">
        <v>12463</v>
      </c>
      <c r="N3369" t="s">
        <v>12464</v>
      </c>
      <c r="O3369">
        <v>5.8758333333333335</v>
      </c>
      <c r="P3369">
        <v>0</v>
      </c>
      <c r="Q3369">
        <v>19</v>
      </c>
      <c r="R3369">
        <v>0</v>
      </c>
      <c r="S3369">
        <v>4</v>
      </c>
      <c r="T3369">
        <v>0</v>
      </c>
      <c r="U3369">
        <v>6</v>
      </c>
      <c r="V3369">
        <v>0</v>
      </c>
      <c r="W3369">
        <v>0</v>
      </c>
      <c r="X3369">
        <v>0</v>
      </c>
      <c r="Y3369">
        <v>9.3385259999999999</v>
      </c>
      <c r="Z3369">
        <v>0</v>
      </c>
      <c r="AA3369">
        <v>0.94382860000000002</v>
      </c>
      <c r="AB3369">
        <v>0</v>
      </c>
      <c r="AC3369">
        <v>27.417614</v>
      </c>
      <c r="AD3369">
        <v>0</v>
      </c>
      <c r="AE3369">
        <v>0</v>
      </c>
      <c r="AF3369">
        <v>37.699966000000003</v>
      </c>
    </row>
    <row r="3370" spans="1:32" x14ac:dyDescent="0.3">
      <c r="A3370">
        <v>2799107</v>
      </c>
      <c r="B3370">
        <v>1</v>
      </c>
      <c r="C3370" t="s">
        <v>82</v>
      </c>
      <c r="D3370" t="s">
        <v>94</v>
      </c>
      <c r="E3370" t="s">
        <v>12465</v>
      </c>
      <c r="F3370" t="s">
        <v>12466</v>
      </c>
      <c r="G3370" t="s">
        <v>31546</v>
      </c>
      <c r="H3370" t="s">
        <v>223</v>
      </c>
      <c r="I3370" t="s">
        <v>78</v>
      </c>
      <c r="J3370" t="s">
        <v>135</v>
      </c>
      <c r="K3370" t="s">
        <v>22</v>
      </c>
      <c r="L3370" t="s">
        <v>136</v>
      </c>
      <c r="M3370" t="s">
        <v>12467</v>
      </c>
      <c r="N3370" t="s">
        <v>12468</v>
      </c>
      <c r="O3370">
        <v>0.5280555555555555</v>
      </c>
      <c r="P3370">
        <v>0</v>
      </c>
      <c r="Q3370">
        <v>79</v>
      </c>
      <c r="R3370">
        <v>0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0</v>
      </c>
      <c r="Y3370">
        <v>3.9307805999999998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3.9307805999999998</v>
      </c>
    </row>
    <row r="3371" spans="1:32" x14ac:dyDescent="0.3">
      <c r="A3371">
        <v>2799103</v>
      </c>
      <c r="B3371">
        <v>1</v>
      </c>
      <c r="C3371" t="s">
        <v>83</v>
      </c>
      <c r="D3371" t="s">
        <v>124</v>
      </c>
      <c r="E3371" t="s">
        <v>12469</v>
      </c>
      <c r="F3371" t="s">
        <v>12470</v>
      </c>
      <c r="G3371" t="s">
        <v>31548</v>
      </c>
      <c r="H3371" t="s">
        <v>333</v>
      </c>
      <c r="I3371" t="s">
        <v>78</v>
      </c>
      <c r="J3371" t="s">
        <v>135</v>
      </c>
      <c r="K3371" t="s">
        <v>22</v>
      </c>
      <c r="L3371" t="s">
        <v>136</v>
      </c>
      <c r="M3371" t="s">
        <v>12471</v>
      </c>
      <c r="N3371" t="s">
        <v>12472</v>
      </c>
      <c r="O3371">
        <v>3.8066666666666666</v>
      </c>
      <c r="P3371">
        <v>0</v>
      </c>
      <c r="Q3371">
        <v>1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1.0026702999999999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1.0026702999999999</v>
      </c>
    </row>
    <row r="3372" spans="1:32" x14ac:dyDescent="0.3">
      <c r="A3372">
        <v>2799101</v>
      </c>
      <c r="B3372">
        <v>1</v>
      </c>
      <c r="C3372" t="s">
        <v>82</v>
      </c>
      <c r="D3372" t="s">
        <v>103</v>
      </c>
      <c r="E3372" t="s">
        <v>12473</v>
      </c>
      <c r="F3372" t="s">
        <v>12474</v>
      </c>
      <c r="G3372" t="s">
        <v>31552</v>
      </c>
      <c r="H3372" t="s">
        <v>223</v>
      </c>
      <c r="I3372" t="s">
        <v>78</v>
      </c>
      <c r="J3372" t="s">
        <v>135</v>
      </c>
      <c r="K3372" t="s">
        <v>22</v>
      </c>
      <c r="L3372" t="s">
        <v>136</v>
      </c>
      <c r="M3372" t="s">
        <v>12475</v>
      </c>
      <c r="N3372" t="s">
        <v>12476</v>
      </c>
      <c r="O3372">
        <v>1.3144444444444445</v>
      </c>
      <c r="P3372">
        <v>0</v>
      </c>
      <c r="Q3372">
        <v>36</v>
      </c>
      <c r="R3372">
        <v>0</v>
      </c>
      <c r="S3372">
        <v>25</v>
      </c>
      <c r="T3372">
        <v>0</v>
      </c>
      <c r="U3372">
        <v>8</v>
      </c>
      <c r="V3372">
        <v>0</v>
      </c>
      <c r="W3372">
        <v>0</v>
      </c>
      <c r="X3372">
        <v>0</v>
      </c>
      <c r="Y3372">
        <v>8.0905159999999992</v>
      </c>
      <c r="Z3372">
        <v>0</v>
      </c>
      <c r="AA3372">
        <v>8.1205839999999991</v>
      </c>
      <c r="AB3372">
        <v>0</v>
      </c>
      <c r="AC3372">
        <v>2.9396930000000001</v>
      </c>
      <c r="AD3372">
        <v>0</v>
      </c>
      <c r="AE3372">
        <v>0</v>
      </c>
      <c r="AF3372">
        <v>19.150793</v>
      </c>
    </row>
    <row r="3373" spans="1:32" x14ac:dyDescent="0.3">
      <c r="A3373">
        <v>2799082</v>
      </c>
      <c r="B3373">
        <v>1</v>
      </c>
      <c r="C3373" t="s">
        <v>83</v>
      </c>
      <c r="D3373" t="s">
        <v>129</v>
      </c>
      <c r="E3373" t="s">
        <v>12477</v>
      </c>
      <c r="F3373" t="s">
        <v>12478</v>
      </c>
      <c r="G3373" t="s">
        <v>31549</v>
      </c>
      <c r="H3373" t="s">
        <v>134</v>
      </c>
      <c r="I3373" t="s">
        <v>79</v>
      </c>
      <c r="J3373" t="s">
        <v>135</v>
      </c>
      <c r="K3373" t="s">
        <v>22</v>
      </c>
      <c r="L3373" t="s">
        <v>136</v>
      </c>
      <c r="M3373" t="s">
        <v>12479</v>
      </c>
      <c r="N3373" t="s">
        <v>12480</v>
      </c>
      <c r="O3373">
        <v>0.81138888888888894</v>
      </c>
      <c r="P3373">
        <v>4</v>
      </c>
      <c r="Q3373">
        <v>64</v>
      </c>
      <c r="R3373">
        <v>131</v>
      </c>
      <c r="S3373">
        <v>337</v>
      </c>
      <c r="T3373">
        <v>16</v>
      </c>
      <c r="U3373">
        <v>76</v>
      </c>
      <c r="V3373">
        <v>0</v>
      </c>
      <c r="W3373">
        <v>0</v>
      </c>
      <c r="X3373">
        <v>0.29750159999999998</v>
      </c>
      <c r="Y3373">
        <v>13.271197000000001</v>
      </c>
      <c r="Z3373">
        <v>28.494679999999999</v>
      </c>
      <c r="AA3373">
        <v>64.115309999999994</v>
      </c>
      <c r="AB3373">
        <v>4.7299439999999997</v>
      </c>
      <c r="AC3373">
        <v>34.038739999999997</v>
      </c>
      <c r="AD3373">
        <v>0</v>
      </c>
      <c r="AE3373">
        <v>0</v>
      </c>
      <c r="AF3373">
        <v>144.94737000000001</v>
      </c>
    </row>
    <row r="3374" spans="1:32" x14ac:dyDescent="0.3">
      <c r="A3374">
        <v>2798960</v>
      </c>
      <c r="B3374">
        <v>1</v>
      </c>
      <c r="C3374" t="s">
        <v>82</v>
      </c>
      <c r="D3374" t="s">
        <v>96</v>
      </c>
      <c r="E3374" t="s">
        <v>12481</v>
      </c>
      <c r="F3374" t="s">
        <v>12482</v>
      </c>
      <c r="G3374" t="s">
        <v>31551</v>
      </c>
      <c r="H3374" t="s">
        <v>134</v>
      </c>
      <c r="I3374" t="s">
        <v>79</v>
      </c>
      <c r="J3374" t="s">
        <v>135</v>
      </c>
      <c r="K3374" t="s">
        <v>22</v>
      </c>
      <c r="L3374" t="s">
        <v>136</v>
      </c>
      <c r="M3374" t="s">
        <v>12483</v>
      </c>
      <c r="N3374" t="s">
        <v>12484</v>
      </c>
      <c r="O3374">
        <v>1.4680555555555554</v>
      </c>
      <c r="P3374">
        <v>1</v>
      </c>
      <c r="Q3374">
        <v>0</v>
      </c>
      <c r="R3374">
        <v>0</v>
      </c>
      <c r="S3374">
        <v>0</v>
      </c>
      <c r="T3374">
        <v>11</v>
      </c>
      <c r="U3374">
        <v>5</v>
      </c>
      <c r="V3374">
        <v>1</v>
      </c>
      <c r="W3374">
        <v>0</v>
      </c>
      <c r="X3374">
        <v>0.74218607000000003</v>
      </c>
      <c r="Y3374">
        <v>0</v>
      </c>
      <c r="Z3374">
        <v>0</v>
      </c>
      <c r="AA3374">
        <v>0</v>
      </c>
      <c r="AB3374">
        <v>499.78012000000001</v>
      </c>
      <c r="AC3374">
        <v>62.627406999999998</v>
      </c>
      <c r="AD3374">
        <v>15.595352</v>
      </c>
      <c r="AE3374">
        <v>0</v>
      </c>
      <c r="AF3374">
        <v>578.74505999999997</v>
      </c>
    </row>
    <row r="3375" spans="1:32" x14ac:dyDescent="0.3">
      <c r="A3375">
        <v>2798931</v>
      </c>
      <c r="B3375">
        <v>1</v>
      </c>
      <c r="C3375" t="s">
        <v>82</v>
      </c>
      <c r="D3375" t="s">
        <v>98</v>
      </c>
      <c r="E3375" t="s">
        <v>12485</v>
      </c>
      <c r="F3375" t="s">
        <v>12486</v>
      </c>
      <c r="G3375" t="s">
        <v>31548</v>
      </c>
      <c r="H3375" t="s">
        <v>333</v>
      </c>
      <c r="I3375" t="s">
        <v>78</v>
      </c>
      <c r="J3375" t="s">
        <v>135</v>
      </c>
      <c r="K3375" t="s">
        <v>22</v>
      </c>
      <c r="L3375" t="s">
        <v>136</v>
      </c>
      <c r="M3375" t="s">
        <v>12487</v>
      </c>
      <c r="N3375" t="s">
        <v>12488</v>
      </c>
      <c r="O3375">
        <v>1.6594444444444445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5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69.668080000000003</v>
      </c>
      <c r="AD3375">
        <v>0</v>
      </c>
      <c r="AE3375">
        <v>0</v>
      </c>
      <c r="AF3375">
        <v>69.668080000000003</v>
      </c>
    </row>
    <row r="3376" spans="1:32" x14ac:dyDescent="0.3">
      <c r="A3376">
        <v>2798949</v>
      </c>
      <c r="B3376">
        <v>1</v>
      </c>
      <c r="C3376" t="s">
        <v>83</v>
      </c>
      <c r="D3376" t="s">
        <v>123</v>
      </c>
      <c r="E3376" t="s">
        <v>6837</v>
      </c>
      <c r="F3376" t="s">
        <v>6838</v>
      </c>
      <c r="G3376" t="s">
        <v>31549</v>
      </c>
      <c r="H3376" t="s">
        <v>134</v>
      </c>
      <c r="I3376" t="s">
        <v>79</v>
      </c>
      <c r="J3376" t="s">
        <v>135</v>
      </c>
      <c r="K3376" t="s">
        <v>22</v>
      </c>
      <c r="L3376" t="s">
        <v>136</v>
      </c>
      <c r="M3376" t="s">
        <v>12489</v>
      </c>
      <c r="N3376" t="s">
        <v>12490</v>
      </c>
      <c r="O3376">
        <v>0.6380555555555556</v>
      </c>
      <c r="P3376">
        <v>1</v>
      </c>
      <c r="Q3376">
        <v>613</v>
      </c>
      <c r="R3376">
        <v>14</v>
      </c>
      <c r="S3376">
        <v>29</v>
      </c>
      <c r="T3376">
        <v>9</v>
      </c>
      <c r="U3376">
        <v>80</v>
      </c>
      <c r="V3376">
        <v>4</v>
      </c>
      <c r="W3376">
        <v>0</v>
      </c>
      <c r="X3376">
        <v>0.931342</v>
      </c>
      <c r="Y3376">
        <v>93.220079999999996</v>
      </c>
      <c r="Z3376">
        <v>3.8897626000000001</v>
      </c>
      <c r="AA3376">
        <v>9.0282920000000004</v>
      </c>
      <c r="AB3376">
        <v>148.27446</v>
      </c>
      <c r="AC3376">
        <v>32.117558000000002</v>
      </c>
      <c r="AD3376">
        <v>620.65639999999996</v>
      </c>
      <c r="AE3376">
        <v>0</v>
      </c>
      <c r="AF3376">
        <v>908.11785999999995</v>
      </c>
    </row>
    <row r="3377" spans="1:32" x14ac:dyDescent="0.3">
      <c r="A3377">
        <v>2798849</v>
      </c>
      <c r="B3377">
        <v>1</v>
      </c>
      <c r="C3377" t="s">
        <v>83</v>
      </c>
      <c r="D3377" t="s">
        <v>116</v>
      </c>
      <c r="E3377" t="s">
        <v>12491</v>
      </c>
      <c r="F3377" t="s">
        <v>12492</v>
      </c>
      <c r="G3377" t="s">
        <v>31549</v>
      </c>
      <c r="H3377" t="s">
        <v>134</v>
      </c>
      <c r="I3377" t="s">
        <v>79</v>
      </c>
      <c r="J3377" t="s">
        <v>135</v>
      </c>
      <c r="K3377" t="s">
        <v>22</v>
      </c>
      <c r="L3377" t="s">
        <v>136</v>
      </c>
      <c r="M3377" t="s">
        <v>12493</v>
      </c>
      <c r="N3377" t="s">
        <v>12494</v>
      </c>
      <c r="O3377">
        <v>0.35638888888888887</v>
      </c>
      <c r="P3377">
        <v>0</v>
      </c>
      <c r="Q3377">
        <v>144</v>
      </c>
      <c r="R3377">
        <v>4</v>
      </c>
      <c r="S3377">
        <v>48</v>
      </c>
      <c r="T3377">
        <v>0</v>
      </c>
      <c r="U3377">
        <v>7</v>
      </c>
      <c r="V3377">
        <v>0</v>
      </c>
      <c r="W3377">
        <v>0</v>
      </c>
      <c r="X3377">
        <v>0</v>
      </c>
      <c r="Y3377">
        <v>6.6668015</v>
      </c>
      <c r="Z3377">
        <v>1.6261312000000001</v>
      </c>
      <c r="AA3377">
        <v>3.9705013999999998</v>
      </c>
      <c r="AB3377">
        <v>0</v>
      </c>
      <c r="AC3377">
        <v>0.10680949000000001</v>
      </c>
      <c r="AD3377">
        <v>0</v>
      </c>
      <c r="AE3377">
        <v>0</v>
      </c>
      <c r="AF3377">
        <v>12.370244</v>
      </c>
    </row>
    <row r="3378" spans="1:32" x14ac:dyDescent="0.3">
      <c r="A3378">
        <v>2798706</v>
      </c>
      <c r="B3378">
        <v>1</v>
      </c>
      <c r="C3378" t="s">
        <v>82</v>
      </c>
      <c r="D3378" t="s">
        <v>100</v>
      </c>
      <c r="E3378" t="s">
        <v>12495</v>
      </c>
      <c r="F3378" t="s">
        <v>12496</v>
      </c>
      <c r="G3378" t="s">
        <v>31546</v>
      </c>
      <c r="H3378" t="s">
        <v>223</v>
      </c>
      <c r="I3378" t="s">
        <v>78</v>
      </c>
      <c r="J3378" t="s">
        <v>135</v>
      </c>
      <c r="K3378" t="s">
        <v>22</v>
      </c>
      <c r="L3378" t="s">
        <v>136</v>
      </c>
      <c r="M3378" t="s">
        <v>12497</v>
      </c>
      <c r="N3378" t="s">
        <v>12498</v>
      </c>
      <c r="O3378">
        <v>0.96444444444444444</v>
      </c>
      <c r="P3378">
        <v>0</v>
      </c>
      <c r="Q3378">
        <v>137</v>
      </c>
      <c r="R3378">
        <v>0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0</v>
      </c>
      <c r="Y3378">
        <v>23.587585000000001</v>
      </c>
      <c r="Z3378">
        <v>0</v>
      </c>
      <c r="AA3378">
        <v>0</v>
      </c>
      <c r="AB3378">
        <v>0</v>
      </c>
      <c r="AC3378">
        <v>0.12623812000000001</v>
      </c>
      <c r="AD3378">
        <v>0</v>
      </c>
      <c r="AE3378">
        <v>0</v>
      </c>
      <c r="AF3378">
        <v>23.713823000000001</v>
      </c>
    </row>
    <row r="3379" spans="1:32" x14ac:dyDescent="0.3">
      <c r="A3379">
        <v>2798698</v>
      </c>
      <c r="B3379">
        <v>1</v>
      </c>
      <c r="C3379" t="s">
        <v>82</v>
      </c>
      <c r="D3379" t="s">
        <v>111</v>
      </c>
      <c r="E3379" t="s">
        <v>12499</v>
      </c>
      <c r="F3379" t="s">
        <v>12500</v>
      </c>
      <c r="G3379" t="s">
        <v>31552</v>
      </c>
      <c r="H3379" t="s">
        <v>223</v>
      </c>
      <c r="I3379" t="s">
        <v>78</v>
      </c>
      <c r="J3379" t="s">
        <v>135</v>
      </c>
      <c r="K3379" t="s">
        <v>22</v>
      </c>
      <c r="L3379" t="s">
        <v>136</v>
      </c>
      <c r="M3379" t="s">
        <v>12501</v>
      </c>
      <c r="N3379" t="s">
        <v>12502</v>
      </c>
      <c r="O3379">
        <v>2.160277777777778</v>
      </c>
      <c r="P3379">
        <v>0</v>
      </c>
      <c r="Q3379">
        <v>31</v>
      </c>
      <c r="R3379">
        <v>0</v>
      </c>
      <c r="S3379">
        <v>1</v>
      </c>
      <c r="T3379">
        <v>0</v>
      </c>
      <c r="U3379">
        <v>2</v>
      </c>
      <c r="V3379">
        <v>0</v>
      </c>
      <c r="W3379">
        <v>0</v>
      </c>
      <c r="X3379">
        <v>0</v>
      </c>
      <c r="Y3379">
        <v>4.8549657000000002</v>
      </c>
      <c r="Z3379">
        <v>0</v>
      </c>
      <c r="AA3379">
        <v>2.3487599999999999E-4</v>
      </c>
      <c r="AB3379">
        <v>0</v>
      </c>
      <c r="AC3379">
        <v>0.42848136999999997</v>
      </c>
      <c r="AD3379">
        <v>0</v>
      </c>
      <c r="AE3379">
        <v>0</v>
      </c>
      <c r="AF3379">
        <v>5.2836819999999998</v>
      </c>
    </row>
    <row r="3380" spans="1:32" x14ac:dyDescent="0.3">
      <c r="A3380">
        <v>2798695</v>
      </c>
      <c r="B3380">
        <v>1</v>
      </c>
      <c r="C3380" t="s">
        <v>82</v>
      </c>
      <c r="D3380" t="s">
        <v>108</v>
      </c>
      <c r="E3380" t="s">
        <v>12503</v>
      </c>
      <c r="F3380" t="s">
        <v>12504</v>
      </c>
      <c r="G3380" t="s">
        <v>31552</v>
      </c>
      <c r="H3380" t="s">
        <v>643</v>
      </c>
      <c r="I3380" t="s">
        <v>78</v>
      </c>
      <c r="J3380" t="s">
        <v>135</v>
      </c>
      <c r="K3380" t="s">
        <v>22</v>
      </c>
      <c r="L3380" t="s">
        <v>186</v>
      </c>
      <c r="M3380" t="s">
        <v>12505</v>
      </c>
      <c r="N3380" t="s">
        <v>12506</v>
      </c>
      <c r="O3380">
        <v>6.1375000000000002</v>
      </c>
      <c r="P3380">
        <v>0</v>
      </c>
      <c r="Q3380">
        <v>264</v>
      </c>
      <c r="R3380">
        <v>0</v>
      </c>
      <c r="S3380">
        <v>0</v>
      </c>
      <c r="T3380">
        <v>0</v>
      </c>
      <c r="U3380">
        <v>42</v>
      </c>
      <c r="V3380">
        <v>0</v>
      </c>
      <c r="W3380">
        <v>0</v>
      </c>
      <c r="X3380">
        <v>0</v>
      </c>
      <c r="Y3380">
        <v>328.28296</v>
      </c>
      <c r="Z3380">
        <v>0</v>
      </c>
      <c r="AA3380">
        <v>0</v>
      </c>
      <c r="AB3380">
        <v>0</v>
      </c>
      <c r="AC3380">
        <v>119.34788</v>
      </c>
      <c r="AD3380">
        <v>0</v>
      </c>
      <c r="AE3380">
        <v>0</v>
      </c>
      <c r="AF3380">
        <v>447.63085999999998</v>
      </c>
    </row>
    <row r="3381" spans="1:32" x14ac:dyDescent="0.3">
      <c r="A3381">
        <v>2798700</v>
      </c>
      <c r="B3381">
        <v>1</v>
      </c>
      <c r="C3381" t="s">
        <v>83</v>
      </c>
      <c r="D3381" t="s">
        <v>130</v>
      </c>
      <c r="E3381" t="s">
        <v>2388</v>
      </c>
      <c r="F3381" t="s">
        <v>2389</v>
      </c>
      <c r="G3381" t="s">
        <v>31545</v>
      </c>
      <c r="H3381" t="s">
        <v>185</v>
      </c>
      <c r="I3381" t="s">
        <v>79</v>
      </c>
      <c r="J3381" t="s">
        <v>135</v>
      </c>
      <c r="K3381" t="s">
        <v>22</v>
      </c>
      <c r="L3381" t="s">
        <v>136</v>
      </c>
      <c r="M3381" t="s">
        <v>12507</v>
      </c>
      <c r="N3381" t="s">
        <v>12508</v>
      </c>
      <c r="O3381">
        <v>0.24472222222222223</v>
      </c>
      <c r="P3381">
        <v>0</v>
      </c>
      <c r="Q3381">
        <v>488</v>
      </c>
      <c r="R3381">
        <v>0</v>
      </c>
      <c r="S3381">
        <v>32</v>
      </c>
      <c r="T3381">
        <v>0</v>
      </c>
      <c r="U3381">
        <v>113</v>
      </c>
      <c r="V3381">
        <v>0</v>
      </c>
      <c r="W3381">
        <v>0</v>
      </c>
      <c r="X3381">
        <v>0</v>
      </c>
      <c r="Y3381">
        <v>23.77092</v>
      </c>
      <c r="Z3381">
        <v>0</v>
      </c>
      <c r="AA3381">
        <v>0.82153160000000003</v>
      </c>
      <c r="AB3381">
        <v>0</v>
      </c>
      <c r="AC3381">
        <v>8.0977230000000002</v>
      </c>
      <c r="AD3381">
        <v>0</v>
      </c>
      <c r="AE3381">
        <v>0</v>
      </c>
      <c r="AF3381">
        <v>32.690173999999999</v>
      </c>
    </row>
    <row r="3382" spans="1:32" x14ac:dyDescent="0.3">
      <c r="A3382">
        <v>2798694</v>
      </c>
      <c r="B3382">
        <v>1</v>
      </c>
      <c r="C3382" t="s">
        <v>82</v>
      </c>
      <c r="D3382" t="s">
        <v>108</v>
      </c>
      <c r="E3382" t="s">
        <v>12509</v>
      </c>
      <c r="F3382" t="s">
        <v>12510</v>
      </c>
      <c r="G3382" t="s">
        <v>31545</v>
      </c>
      <c r="H3382" t="s">
        <v>648</v>
      </c>
      <c r="I3382" t="s">
        <v>79</v>
      </c>
      <c r="J3382" t="s">
        <v>135</v>
      </c>
      <c r="K3382" t="s">
        <v>22</v>
      </c>
      <c r="L3382" t="s">
        <v>186</v>
      </c>
      <c r="M3382" t="s">
        <v>12511</v>
      </c>
      <c r="N3382" t="s">
        <v>12512</v>
      </c>
      <c r="O3382">
        <v>5.1074999999999999</v>
      </c>
      <c r="P3382">
        <v>0</v>
      </c>
      <c r="Q3382">
        <v>266</v>
      </c>
      <c r="R3382">
        <v>5</v>
      </c>
      <c r="S3382">
        <v>171</v>
      </c>
      <c r="T3382">
        <v>2</v>
      </c>
      <c r="U3382">
        <v>59</v>
      </c>
      <c r="V3382">
        <v>0</v>
      </c>
      <c r="W3382">
        <v>0</v>
      </c>
      <c r="X3382">
        <v>0</v>
      </c>
      <c r="Y3382">
        <v>247.34857</v>
      </c>
      <c r="Z3382">
        <v>40.554540000000003</v>
      </c>
      <c r="AA3382">
        <v>407.0326</v>
      </c>
      <c r="AB3382">
        <v>42.592179999999999</v>
      </c>
      <c r="AC3382">
        <v>102.71389000000001</v>
      </c>
      <c r="AD3382">
        <v>0</v>
      </c>
      <c r="AE3382">
        <v>0</v>
      </c>
      <c r="AF3382">
        <v>840.24176</v>
      </c>
    </row>
    <row r="3383" spans="1:32" x14ac:dyDescent="0.3">
      <c r="A3383">
        <v>2798703</v>
      </c>
      <c r="B3383">
        <v>1</v>
      </c>
      <c r="C3383" t="s">
        <v>83</v>
      </c>
      <c r="D3383" t="s">
        <v>130</v>
      </c>
      <c r="E3383" t="s">
        <v>12513</v>
      </c>
      <c r="F3383" t="s">
        <v>12514</v>
      </c>
      <c r="G3383" t="s">
        <v>31549</v>
      </c>
      <c r="H3383" t="s">
        <v>643</v>
      </c>
      <c r="I3383" t="s">
        <v>79</v>
      </c>
      <c r="J3383" t="s">
        <v>135</v>
      </c>
      <c r="K3383" t="s">
        <v>22</v>
      </c>
      <c r="L3383" t="s">
        <v>186</v>
      </c>
      <c r="M3383" t="s">
        <v>12515</v>
      </c>
      <c r="N3383" t="s">
        <v>12516</v>
      </c>
      <c r="O3383">
        <v>3.2155555555555555</v>
      </c>
      <c r="P3383">
        <v>18</v>
      </c>
      <c r="Q3383">
        <v>1497</v>
      </c>
      <c r="R3383">
        <v>28</v>
      </c>
      <c r="S3383">
        <v>23</v>
      </c>
      <c r="T3383">
        <v>14</v>
      </c>
      <c r="U3383">
        <v>128</v>
      </c>
      <c r="V3383">
        <v>1</v>
      </c>
      <c r="W3383">
        <v>0</v>
      </c>
      <c r="X3383">
        <v>60.824264999999997</v>
      </c>
      <c r="Y3383">
        <v>483.65084999999999</v>
      </c>
      <c r="Z3383">
        <v>746.24176</v>
      </c>
      <c r="AA3383">
        <v>12.694049</v>
      </c>
      <c r="AB3383">
        <v>174.54761999999999</v>
      </c>
      <c r="AC3383">
        <v>104.28194999999999</v>
      </c>
      <c r="AD3383">
        <v>292.62124999999997</v>
      </c>
      <c r="AE3383">
        <v>0</v>
      </c>
      <c r="AF3383">
        <v>1874.8617999999999</v>
      </c>
    </row>
    <row r="3384" spans="1:32" x14ac:dyDescent="0.3">
      <c r="A3384">
        <v>2798693</v>
      </c>
      <c r="B3384">
        <v>1</v>
      </c>
      <c r="C3384" t="s">
        <v>82</v>
      </c>
      <c r="D3384" t="s">
        <v>113</v>
      </c>
      <c r="E3384" t="s">
        <v>12517</v>
      </c>
      <c r="F3384" t="s">
        <v>12518</v>
      </c>
      <c r="G3384" t="s">
        <v>31545</v>
      </c>
      <c r="H3384" t="s">
        <v>643</v>
      </c>
      <c r="I3384" t="s">
        <v>79</v>
      </c>
      <c r="J3384" t="s">
        <v>135</v>
      </c>
      <c r="K3384" t="s">
        <v>22</v>
      </c>
      <c r="L3384" t="s">
        <v>186</v>
      </c>
      <c r="M3384" t="s">
        <v>12519</v>
      </c>
      <c r="N3384" t="s">
        <v>12520</v>
      </c>
      <c r="O3384">
        <v>8.0675000000000008</v>
      </c>
      <c r="P3384">
        <v>30</v>
      </c>
      <c r="Q3384">
        <v>2440</v>
      </c>
      <c r="R3384">
        <v>4</v>
      </c>
      <c r="S3384">
        <v>80</v>
      </c>
      <c r="T3384">
        <v>11</v>
      </c>
      <c r="U3384">
        <v>191</v>
      </c>
      <c r="V3384">
        <v>0</v>
      </c>
      <c r="W3384">
        <v>1</v>
      </c>
      <c r="X3384">
        <v>3247.2768999999998</v>
      </c>
      <c r="Y3384">
        <v>8320.3289999999997</v>
      </c>
      <c r="Z3384">
        <v>9.5603420000000003</v>
      </c>
      <c r="AA3384">
        <v>377.69405999999998</v>
      </c>
      <c r="AB3384">
        <v>2266.8096</v>
      </c>
      <c r="AC3384">
        <v>880.54570000000001</v>
      </c>
      <c r="AD3384">
        <v>0</v>
      </c>
      <c r="AE3384">
        <v>8.2414850000000008</v>
      </c>
      <c r="AF3384">
        <v>15110.457</v>
      </c>
    </row>
    <row r="3385" spans="1:32" x14ac:dyDescent="0.3">
      <c r="A3385">
        <v>2798641</v>
      </c>
      <c r="B3385">
        <v>1</v>
      </c>
      <c r="C3385" t="s">
        <v>82</v>
      </c>
      <c r="D3385" t="s">
        <v>106</v>
      </c>
      <c r="E3385" t="s">
        <v>12521</v>
      </c>
      <c r="F3385" t="s">
        <v>12522</v>
      </c>
      <c r="G3385" t="s">
        <v>31548</v>
      </c>
      <c r="H3385" t="s">
        <v>333</v>
      </c>
      <c r="I3385" t="s">
        <v>78</v>
      </c>
      <c r="J3385" t="s">
        <v>135</v>
      </c>
      <c r="K3385" t="s">
        <v>22</v>
      </c>
      <c r="L3385" t="s">
        <v>136</v>
      </c>
      <c r="M3385" t="s">
        <v>12523</v>
      </c>
      <c r="N3385" t="s">
        <v>12524</v>
      </c>
      <c r="O3385">
        <v>2.5147222222222223</v>
      </c>
      <c r="P3385">
        <v>0</v>
      </c>
      <c r="Q3385">
        <v>5</v>
      </c>
      <c r="R3385">
        <v>0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0</v>
      </c>
      <c r="Y3385">
        <v>2.4960662999999998</v>
      </c>
      <c r="Z3385">
        <v>0</v>
      </c>
      <c r="AA3385">
        <v>0</v>
      </c>
      <c r="AB3385">
        <v>0</v>
      </c>
      <c r="AC3385">
        <v>1.9572387</v>
      </c>
      <c r="AD3385">
        <v>0</v>
      </c>
      <c r="AE3385">
        <v>0</v>
      </c>
      <c r="AF3385">
        <v>4.4533052</v>
      </c>
    </row>
    <row r="3386" spans="1:32" x14ac:dyDescent="0.3">
      <c r="A3386">
        <v>2798645</v>
      </c>
      <c r="B3386">
        <v>1</v>
      </c>
      <c r="C3386" t="s">
        <v>83</v>
      </c>
      <c r="D3386" t="s">
        <v>125</v>
      </c>
      <c r="E3386" t="s">
        <v>12525</v>
      </c>
      <c r="F3386" t="s">
        <v>12526</v>
      </c>
      <c r="G3386" t="s">
        <v>31545</v>
      </c>
      <c r="H3386" t="s">
        <v>134</v>
      </c>
      <c r="I3386" t="s">
        <v>79</v>
      </c>
      <c r="J3386" t="s">
        <v>135</v>
      </c>
      <c r="K3386" t="s">
        <v>22</v>
      </c>
      <c r="L3386" t="s">
        <v>136</v>
      </c>
      <c r="M3386" t="s">
        <v>12527</v>
      </c>
      <c r="N3386" t="s">
        <v>12528</v>
      </c>
      <c r="O3386">
        <v>0.40277777777777779</v>
      </c>
      <c r="P3386">
        <v>2</v>
      </c>
      <c r="Q3386">
        <v>328</v>
      </c>
      <c r="R3386">
        <v>99</v>
      </c>
      <c r="S3386">
        <v>9</v>
      </c>
      <c r="T3386">
        <v>9</v>
      </c>
      <c r="U3386">
        <v>24</v>
      </c>
      <c r="V3386">
        <v>1</v>
      </c>
      <c r="W3386">
        <v>0</v>
      </c>
      <c r="X3386">
        <v>0.18224043000000001</v>
      </c>
      <c r="Y3386">
        <v>19.461300000000001</v>
      </c>
      <c r="Z3386">
        <v>10.791102</v>
      </c>
      <c r="AA3386">
        <v>0.3315901</v>
      </c>
      <c r="AB3386">
        <v>14.455747000000001</v>
      </c>
      <c r="AC3386">
        <v>1.9335887</v>
      </c>
      <c r="AD3386">
        <v>2.1358771000000001</v>
      </c>
      <c r="AE3386">
        <v>0</v>
      </c>
      <c r="AF3386">
        <v>49.291446999999998</v>
      </c>
    </row>
    <row r="3387" spans="1:32" x14ac:dyDescent="0.3">
      <c r="A3387">
        <v>2798570</v>
      </c>
      <c r="B3387">
        <v>1</v>
      </c>
      <c r="C3387" t="s">
        <v>82</v>
      </c>
      <c r="D3387" t="s">
        <v>98</v>
      </c>
      <c r="E3387" t="s">
        <v>8575</v>
      </c>
      <c r="F3387" t="s">
        <v>8576</v>
      </c>
      <c r="G3387" t="s">
        <v>31552</v>
      </c>
      <c r="H3387" t="s">
        <v>145</v>
      </c>
      <c r="I3387" t="s">
        <v>78</v>
      </c>
      <c r="J3387" t="s">
        <v>135</v>
      </c>
      <c r="K3387" t="s">
        <v>22</v>
      </c>
      <c r="L3387" t="s">
        <v>136</v>
      </c>
      <c r="M3387" t="s">
        <v>12529</v>
      </c>
      <c r="N3387" t="s">
        <v>12530</v>
      </c>
      <c r="O3387">
        <v>2.9655555555555555</v>
      </c>
      <c r="P3387">
        <v>0</v>
      </c>
      <c r="Q3387">
        <v>639</v>
      </c>
      <c r="R3387">
        <v>0</v>
      </c>
      <c r="S3387">
        <v>0</v>
      </c>
      <c r="T3387">
        <v>0</v>
      </c>
      <c r="U3387">
        <v>80</v>
      </c>
      <c r="V3387">
        <v>0</v>
      </c>
      <c r="W3387">
        <v>0</v>
      </c>
      <c r="X3387">
        <v>0</v>
      </c>
      <c r="Y3387">
        <v>865.40539999999999</v>
      </c>
      <c r="Z3387">
        <v>0</v>
      </c>
      <c r="AA3387">
        <v>0</v>
      </c>
      <c r="AB3387">
        <v>0</v>
      </c>
      <c r="AC3387">
        <v>193.55137999999999</v>
      </c>
      <c r="AD3387">
        <v>0</v>
      </c>
      <c r="AE3387">
        <v>0</v>
      </c>
      <c r="AF3387">
        <v>1058.9567999999999</v>
      </c>
    </row>
    <row r="3388" spans="1:32" x14ac:dyDescent="0.3">
      <c r="A3388">
        <v>2798578</v>
      </c>
      <c r="B3388">
        <v>1</v>
      </c>
      <c r="C3388" t="s">
        <v>82</v>
      </c>
      <c r="D3388" t="s">
        <v>90</v>
      </c>
      <c r="E3388" t="s">
        <v>12531</v>
      </c>
      <c r="F3388" t="s">
        <v>12532</v>
      </c>
      <c r="G3388" t="s">
        <v>31551</v>
      </c>
      <c r="H3388" t="s">
        <v>185</v>
      </c>
      <c r="I3388" t="s">
        <v>79</v>
      </c>
      <c r="J3388" t="s">
        <v>248</v>
      </c>
      <c r="K3388" t="s">
        <v>22</v>
      </c>
      <c r="L3388" t="s">
        <v>186</v>
      </c>
      <c r="M3388" t="s">
        <v>12533</v>
      </c>
      <c r="N3388" t="s">
        <v>12534</v>
      </c>
      <c r="O3388">
        <v>5.5555555555555558E-3</v>
      </c>
      <c r="P3388">
        <v>0</v>
      </c>
      <c r="Q3388">
        <v>3793</v>
      </c>
      <c r="R3388">
        <v>0</v>
      </c>
      <c r="S3388">
        <v>0</v>
      </c>
      <c r="T3388">
        <v>0</v>
      </c>
      <c r="U3388">
        <v>676</v>
      </c>
      <c r="V3388">
        <v>0</v>
      </c>
      <c r="W3388">
        <v>0</v>
      </c>
      <c r="X3388">
        <v>0</v>
      </c>
      <c r="Y3388">
        <v>6.4634786000000002</v>
      </c>
      <c r="Z3388">
        <v>0</v>
      </c>
      <c r="AA3388">
        <v>0</v>
      </c>
      <c r="AB3388">
        <v>0</v>
      </c>
      <c r="AC3388">
        <v>3.3665813999999998</v>
      </c>
      <c r="AD3388">
        <v>0</v>
      </c>
      <c r="AE3388">
        <v>0</v>
      </c>
      <c r="AF3388">
        <v>9.8300599999999996</v>
      </c>
    </row>
    <row r="3389" spans="1:32" x14ac:dyDescent="0.3">
      <c r="A3389">
        <v>2798575</v>
      </c>
      <c r="B3389">
        <v>1</v>
      </c>
      <c r="C3389" t="s">
        <v>82</v>
      </c>
      <c r="D3389" t="s">
        <v>99</v>
      </c>
      <c r="E3389" t="s">
        <v>5592</v>
      </c>
      <c r="F3389" t="s">
        <v>5593</v>
      </c>
      <c r="G3389" t="s">
        <v>31545</v>
      </c>
      <c r="H3389" t="s">
        <v>185</v>
      </c>
      <c r="I3389" t="s">
        <v>79</v>
      </c>
      <c r="J3389" t="s">
        <v>248</v>
      </c>
      <c r="K3389" t="s">
        <v>22</v>
      </c>
      <c r="L3389" t="s">
        <v>186</v>
      </c>
      <c r="M3389" t="s">
        <v>12535</v>
      </c>
      <c r="N3389" t="s">
        <v>12536</v>
      </c>
      <c r="O3389">
        <v>1.0277777777777778E-2</v>
      </c>
      <c r="P3389">
        <v>15</v>
      </c>
      <c r="Q3389">
        <v>13686</v>
      </c>
      <c r="R3389">
        <v>17</v>
      </c>
      <c r="S3389">
        <v>339</v>
      </c>
      <c r="T3389">
        <v>65</v>
      </c>
      <c r="U3389">
        <v>1635</v>
      </c>
      <c r="V3389">
        <v>1</v>
      </c>
      <c r="W3389">
        <v>14</v>
      </c>
      <c r="X3389">
        <v>0.52610873999999996</v>
      </c>
      <c r="Y3389">
        <v>37.324897999999997</v>
      </c>
      <c r="Z3389">
        <v>0.10806056</v>
      </c>
      <c r="AA3389">
        <v>0.77212009999999998</v>
      </c>
      <c r="AB3389">
        <v>8.9999570000000002</v>
      </c>
      <c r="AC3389">
        <v>12.497766</v>
      </c>
      <c r="AD3389">
        <v>0.75799139999999998</v>
      </c>
      <c r="AE3389">
        <v>1.0574440000000001</v>
      </c>
      <c r="AF3389">
        <v>62.044345999999997</v>
      </c>
    </row>
    <row r="3390" spans="1:32" x14ac:dyDescent="0.3">
      <c r="A3390">
        <v>2798552</v>
      </c>
      <c r="B3390">
        <v>1</v>
      </c>
      <c r="C3390" t="s">
        <v>83</v>
      </c>
      <c r="D3390" t="s">
        <v>128</v>
      </c>
      <c r="E3390" t="s">
        <v>12537</v>
      </c>
      <c r="F3390" t="s">
        <v>12538</v>
      </c>
      <c r="G3390" t="s">
        <v>31551</v>
      </c>
      <c r="H3390" t="s">
        <v>134</v>
      </c>
      <c r="I3390" t="s">
        <v>79</v>
      </c>
      <c r="J3390" t="s">
        <v>135</v>
      </c>
      <c r="K3390" t="s">
        <v>22</v>
      </c>
      <c r="L3390" t="s">
        <v>136</v>
      </c>
      <c r="M3390" t="s">
        <v>12539</v>
      </c>
      <c r="N3390" t="s">
        <v>12540</v>
      </c>
      <c r="O3390">
        <v>0.35666666666666669</v>
      </c>
      <c r="P3390">
        <v>0</v>
      </c>
      <c r="Q3390">
        <v>0</v>
      </c>
      <c r="R3390">
        <v>0</v>
      </c>
      <c r="S3390">
        <v>0</v>
      </c>
      <c r="T3390">
        <v>1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6.8076340000000002</v>
      </c>
      <c r="AC3390">
        <v>0</v>
      </c>
      <c r="AD3390">
        <v>0</v>
      </c>
      <c r="AE3390">
        <v>0</v>
      </c>
      <c r="AF3390">
        <v>6.8076340000000002</v>
      </c>
    </row>
    <row r="3391" spans="1:32" x14ac:dyDescent="0.3">
      <c r="A3391">
        <v>2798560</v>
      </c>
      <c r="B3391">
        <v>1</v>
      </c>
      <c r="C3391" t="s">
        <v>83</v>
      </c>
      <c r="D3391" t="s">
        <v>115</v>
      </c>
      <c r="E3391" t="s">
        <v>12541</v>
      </c>
      <c r="F3391" t="s">
        <v>12542</v>
      </c>
      <c r="G3391" t="s">
        <v>31545</v>
      </c>
      <c r="H3391" t="s">
        <v>134</v>
      </c>
      <c r="I3391" t="s">
        <v>79</v>
      </c>
      <c r="J3391" t="s">
        <v>135</v>
      </c>
      <c r="K3391" t="s">
        <v>22</v>
      </c>
      <c r="L3391" t="s">
        <v>136</v>
      </c>
      <c r="M3391" t="s">
        <v>12543</v>
      </c>
      <c r="N3391" t="s">
        <v>12544</v>
      </c>
      <c r="O3391">
        <v>0.65722222222222226</v>
      </c>
      <c r="P3391">
        <v>1</v>
      </c>
      <c r="Q3391">
        <v>3</v>
      </c>
      <c r="R3391">
        <v>12</v>
      </c>
      <c r="S3391">
        <v>70</v>
      </c>
      <c r="T3391">
        <v>2</v>
      </c>
      <c r="U3391">
        <v>6</v>
      </c>
      <c r="V3391">
        <v>1</v>
      </c>
      <c r="W3391">
        <v>0</v>
      </c>
      <c r="X3391">
        <v>10.075018</v>
      </c>
      <c r="Y3391">
        <v>0.57494860000000003</v>
      </c>
      <c r="Z3391">
        <v>246.54085000000001</v>
      </c>
      <c r="AA3391">
        <v>66.952039999999997</v>
      </c>
      <c r="AB3391">
        <v>2.8237808000000002</v>
      </c>
      <c r="AC3391">
        <v>9.4840780000000002</v>
      </c>
      <c r="AD3391">
        <v>2.1180526999999998</v>
      </c>
      <c r="AE3391">
        <v>0</v>
      </c>
      <c r="AF3391">
        <v>338.56876</v>
      </c>
    </row>
    <row r="3392" spans="1:32" x14ac:dyDescent="0.3">
      <c r="A3392">
        <v>2798544</v>
      </c>
      <c r="B3392">
        <v>1</v>
      </c>
      <c r="C3392" t="s">
        <v>82</v>
      </c>
      <c r="D3392" t="s">
        <v>91</v>
      </c>
      <c r="E3392" t="s">
        <v>12545</v>
      </c>
      <c r="F3392" t="s">
        <v>12546</v>
      </c>
      <c r="G3392" t="s">
        <v>31546</v>
      </c>
      <c r="H3392" t="s">
        <v>223</v>
      </c>
      <c r="I3392" t="s">
        <v>78</v>
      </c>
      <c r="J3392" t="s">
        <v>135</v>
      </c>
      <c r="K3392" t="s">
        <v>22</v>
      </c>
      <c r="L3392" t="s">
        <v>136</v>
      </c>
      <c r="M3392" t="s">
        <v>12547</v>
      </c>
      <c r="N3392" t="s">
        <v>12548</v>
      </c>
      <c r="O3392">
        <v>0.61444444444444446</v>
      </c>
      <c r="P3392">
        <v>0</v>
      </c>
      <c r="Q3392">
        <v>242</v>
      </c>
      <c r="R3392">
        <v>0</v>
      </c>
      <c r="S3392">
        <v>0</v>
      </c>
      <c r="T3392">
        <v>0</v>
      </c>
      <c r="U3392">
        <v>36</v>
      </c>
      <c r="V3392">
        <v>0</v>
      </c>
      <c r="W3392">
        <v>0</v>
      </c>
      <c r="X3392">
        <v>0</v>
      </c>
      <c r="Y3392">
        <v>38.776879999999998</v>
      </c>
      <c r="Z3392">
        <v>0</v>
      </c>
      <c r="AA3392">
        <v>0</v>
      </c>
      <c r="AB3392">
        <v>0</v>
      </c>
      <c r="AC3392">
        <v>17.737604000000001</v>
      </c>
      <c r="AD3392">
        <v>0</v>
      </c>
      <c r="AE3392">
        <v>0</v>
      </c>
      <c r="AF3392">
        <v>56.514479999999999</v>
      </c>
    </row>
    <row r="3393" spans="1:32" x14ac:dyDescent="0.3">
      <c r="A3393">
        <v>2798312</v>
      </c>
      <c r="B3393">
        <v>1</v>
      </c>
      <c r="C3393" t="s">
        <v>82</v>
      </c>
      <c r="D3393" t="s">
        <v>95</v>
      </c>
      <c r="E3393" t="s">
        <v>12549</v>
      </c>
      <c r="F3393" t="s">
        <v>12550</v>
      </c>
      <c r="G3393" t="s">
        <v>31548</v>
      </c>
      <c r="H3393" t="s">
        <v>311</v>
      </c>
      <c r="I3393" t="s">
        <v>78</v>
      </c>
      <c r="J3393" t="s">
        <v>135</v>
      </c>
      <c r="K3393" t="s">
        <v>22</v>
      </c>
      <c r="L3393" t="s">
        <v>136</v>
      </c>
      <c r="M3393" t="s">
        <v>12551</v>
      </c>
      <c r="N3393" t="s">
        <v>12552</v>
      </c>
      <c r="O3393">
        <v>1.381388888888889</v>
      </c>
      <c r="P3393">
        <v>0</v>
      </c>
      <c r="Q3393">
        <v>1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1.7498807999999999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1.7498807999999999</v>
      </c>
    </row>
    <row r="3394" spans="1:32" x14ac:dyDescent="0.3">
      <c r="A3394">
        <v>2798015</v>
      </c>
      <c r="B3394">
        <v>1</v>
      </c>
      <c r="C3394" t="s">
        <v>82</v>
      </c>
      <c r="D3394" t="s">
        <v>95</v>
      </c>
      <c r="E3394" t="s">
        <v>12553</v>
      </c>
      <c r="F3394" t="s">
        <v>12554</v>
      </c>
      <c r="G3394" t="s">
        <v>31551</v>
      </c>
      <c r="H3394" t="s">
        <v>643</v>
      </c>
      <c r="I3394" t="s">
        <v>79</v>
      </c>
      <c r="J3394" t="s">
        <v>135</v>
      </c>
      <c r="K3394" t="s">
        <v>22</v>
      </c>
      <c r="L3394" t="s">
        <v>186</v>
      </c>
      <c r="M3394" t="s">
        <v>12555</v>
      </c>
      <c r="N3394" t="s">
        <v>12556</v>
      </c>
      <c r="O3394">
        <v>3.492777777777778</v>
      </c>
      <c r="P3394">
        <v>0</v>
      </c>
      <c r="Q3394">
        <v>0</v>
      </c>
      <c r="R3394">
        <v>1</v>
      </c>
      <c r="S3394">
        <v>0</v>
      </c>
      <c r="T3394">
        <v>1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0.20800434000000001</v>
      </c>
      <c r="AA3394">
        <v>0</v>
      </c>
      <c r="AB3394">
        <v>14.636183000000001</v>
      </c>
      <c r="AC3394">
        <v>0</v>
      </c>
      <c r="AD3394">
        <v>0</v>
      </c>
      <c r="AE3394">
        <v>0</v>
      </c>
      <c r="AF3394">
        <v>14.844187</v>
      </c>
    </row>
    <row r="3395" spans="1:32" x14ac:dyDescent="0.3">
      <c r="A3395">
        <v>2798039</v>
      </c>
      <c r="B3395">
        <v>1</v>
      </c>
      <c r="C3395" t="s">
        <v>82</v>
      </c>
      <c r="D3395" t="s">
        <v>92</v>
      </c>
      <c r="E3395" t="s">
        <v>12557</v>
      </c>
      <c r="F3395" t="s">
        <v>12558</v>
      </c>
      <c r="G3395" t="s">
        <v>31551</v>
      </c>
      <c r="H3395" t="s">
        <v>12559</v>
      </c>
      <c r="I3395" t="s">
        <v>79</v>
      </c>
      <c r="J3395" t="s">
        <v>135</v>
      </c>
      <c r="K3395" t="s">
        <v>22</v>
      </c>
      <c r="L3395" t="s">
        <v>136</v>
      </c>
      <c r="M3395" t="s">
        <v>12560</v>
      </c>
      <c r="N3395" t="s">
        <v>12561</v>
      </c>
      <c r="O3395">
        <v>0.4152777777777778</v>
      </c>
      <c r="P3395">
        <v>0</v>
      </c>
      <c r="Q3395">
        <v>166</v>
      </c>
      <c r="R3395">
        <v>0</v>
      </c>
      <c r="S3395">
        <v>2</v>
      </c>
      <c r="T3395">
        <v>0</v>
      </c>
      <c r="U3395">
        <v>19</v>
      </c>
      <c r="V3395">
        <v>0</v>
      </c>
      <c r="W3395">
        <v>0</v>
      </c>
      <c r="X3395">
        <v>0</v>
      </c>
      <c r="Y3395">
        <v>31.598901999999999</v>
      </c>
      <c r="Z3395">
        <v>0</v>
      </c>
      <c r="AA3395">
        <v>0.44718839999999999</v>
      </c>
      <c r="AB3395">
        <v>0</v>
      </c>
      <c r="AC3395">
        <v>6.2106028000000002</v>
      </c>
      <c r="AD3395">
        <v>0</v>
      </c>
      <c r="AE3395">
        <v>0</v>
      </c>
      <c r="AF3395">
        <v>38.256695000000001</v>
      </c>
    </row>
    <row r="3396" spans="1:32" x14ac:dyDescent="0.3">
      <c r="A3396">
        <v>2797903</v>
      </c>
      <c r="B3396">
        <v>1</v>
      </c>
      <c r="C3396" t="s">
        <v>82</v>
      </c>
      <c r="D3396" t="s">
        <v>108</v>
      </c>
      <c r="E3396" t="s">
        <v>4054</v>
      </c>
      <c r="F3396" t="s">
        <v>4055</v>
      </c>
      <c r="G3396" t="s">
        <v>31552</v>
      </c>
      <c r="H3396" t="s">
        <v>643</v>
      </c>
      <c r="I3396" t="s">
        <v>78</v>
      </c>
      <c r="J3396" t="s">
        <v>135</v>
      </c>
      <c r="K3396" t="s">
        <v>22</v>
      </c>
      <c r="L3396" t="s">
        <v>186</v>
      </c>
      <c r="M3396" t="s">
        <v>12562</v>
      </c>
      <c r="N3396" t="s">
        <v>12563</v>
      </c>
      <c r="O3396">
        <v>7.3044444444444441</v>
      </c>
      <c r="P3396">
        <v>0</v>
      </c>
      <c r="Q3396">
        <v>27</v>
      </c>
      <c r="R3396">
        <v>0</v>
      </c>
      <c r="S3396">
        <v>22</v>
      </c>
      <c r="T3396">
        <v>0</v>
      </c>
      <c r="U3396">
        <v>16</v>
      </c>
      <c r="V3396">
        <v>0</v>
      </c>
      <c r="W3396">
        <v>0</v>
      </c>
      <c r="X3396">
        <v>0</v>
      </c>
      <c r="Y3396">
        <v>17.670109</v>
      </c>
      <c r="Z3396">
        <v>0</v>
      </c>
      <c r="AA3396">
        <v>29.764652000000002</v>
      </c>
      <c r="AB3396">
        <v>0</v>
      </c>
      <c r="AC3396">
        <v>115.80789</v>
      </c>
      <c r="AD3396">
        <v>0</v>
      </c>
      <c r="AE3396">
        <v>0</v>
      </c>
      <c r="AF3396">
        <v>163.24265</v>
      </c>
    </row>
    <row r="3397" spans="1:32" x14ac:dyDescent="0.3">
      <c r="A3397">
        <v>2797882</v>
      </c>
      <c r="B3397">
        <v>1</v>
      </c>
      <c r="C3397" t="s">
        <v>82</v>
      </c>
      <c r="D3397" t="s">
        <v>113</v>
      </c>
      <c r="E3397" t="s">
        <v>3548</v>
      </c>
      <c r="F3397" t="s">
        <v>3549</v>
      </c>
      <c r="G3397" t="s">
        <v>31546</v>
      </c>
      <c r="H3397" t="s">
        <v>643</v>
      </c>
      <c r="I3397" t="s">
        <v>78</v>
      </c>
      <c r="J3397" t="s">
        <v>135</v>
      </c>
      <c r="K3397" t="s">
        <v>22</v>
      </c>
      <c r="L3397" t="s">
        <v>186</v>
      </c>
      <c r="M3397" t="s">
        <v>12564</v>
      </c>
      <c r="N3397" t="s">
        <v>12565</v>
      </c>
      <c r="O3397">
        <v>7.7611111111111111</v>
      </c>
      <c r="P3397">
        <v>0</v>
      </c>
      <c r="Q3397">
        <v>116</v>
      </c>
      <c r="R3397">
        <v>0</v>
      </c>
      <c r="S3397">
        <v>0</v>
      </c>
      <c r="T3397">
        <v>0</v>
      </c>
      <c r="U3397">
        <v>5</v>
      </c>
      <c r="V3397">
        <v>0</v>
      </c>
      <c r="W3397">
        <v>0</v>
      </c>
      <c r="X3397">
        <v>0</v>
      </c>
      <c r="Y3397">
        <v>408.41991999999999</v>
      </c>
      <c r="Z3397">
        <v>0</v>
      </c>
      <c r="AA3397">
        <v>0</v>
      </c>
      <c r="AB3397">
        <v>0</v>
      </c>
      <c r="AC3397">
        <v>87.638990000000007</v>
      </c>
      <c r="AD3397">
        <v>0</v>
      </c>
      <c r="AE3397">
        <v>0</v>
      </c>
      <c r="AF3397">
        <v>496.05892999999998</v>
      </c>
    </row>
    <row r="3398" spans="1:32" x14ac:dyDescent="0.3">
      <c r="A3398">
        <v>2797872</v>
      </c>
      <c r="B3398">
        <v>1</v>
      </c>
      <c r="C3398" t="s">
        <v>83</v>
      </c>
      <c r="D3398" t="s">
        <v>123</v>
      </c>
      <c r="E3398" t="s">
        <v>12566</v>
      </c>
      <c r="F3398" t="s">
        <v>12567</v>
      </c>
      <c r="G3398" t="s">
        <v>31551</v>
      </c>
      <c r="H3398" t="s">
        <v>672</v>
      </c>
      <c r="I3398" t="s">
        <v>79</v>
      </c>
      <c r="J3398" t="s">
        <v>135</v>
      </c>
      <c r="K3398" t="s">
        <v>22</v>
      </c>
      <c r="L3398" t="s">
        <v>136</v>
      </c>
      <c r="M3398" t="s">
        <v>12568</v>
      </c>
      <c r="N3398" t="s">
        <v>12569</v>
      </c>
      <c r="O3398">
        <v>1.8225</v>
      </c>
      <c r="P3398">
        <v>2</v>
      </c>
      <c r="Q3398">
        <v>152</v>
      </c>
      <c r="R3398">
        <v>12</v>
      </c>
      <c r="S3398">
        <v>27</v>
      </c>
      <c r="T3398">
        <v>5</v>
      </c>
      <c r="U3398">
        <v>22</v>
      </c>
      <c r="V3398">
        <v>1</v>
      </c>
      <c r="W3398">
        <v>0</v>
      </c>
      <c r="X3398">
        <v>1.2052244000000001</v>
      </c>
      <c r="Y3398">
        <v>26.137812</v>
      </c>
      <c r="Z3398">
        <v>46.261279999999999</v>
      </c>
      <c r="AA3398">
        <v>3.3815997000000002</v>
      </c>
      <c r="AB3398">
        <v>14.324142999999999</v>
      </c>
      <c r="AC3398">
        <v>1.9163139</v>
      </c>
      <c r="AD3398">
        <v>102.79330400000001</v>
      </c>
      <c r="AE3398">
        <v>0</v>
      </c>
      <c r="AF3398">
        <v>196.01967999999999</v>
      </c>
    </row>
    <row r="3399" spans="1:32" x14ac:dyDescent="0.3">
      <c r="A3399">
        <v>2797773</v>
      </c>
      <c r="B3399">
        <v>1</v>
      </c>
      <c r="C3399" t="s">
        <v>82</v>
      </c>
      <c r="D3399" t="s">
        <v>99</v>
      </c>
      <c r="E3399" t="s">
        <v>12570</v>
      </c>
      <c r="F3399" t="s">
        <v>12571</v>
      </c>
      <c r="G3399" t="s">
        <v>31545</v>
      </c>
      <c r="H3399" t="s">
        <v>145</v>
      </c>
      <c r="I3399" t="s">
        <v>79</v>
      </c>
      <c r="J3399" t="s">
        <v>135</v>
      </c>
      <c r="K3399" t="s">
        <v>22</v>
      </c>
      <c r="L3399" t="s">
        <v>136</v>
      </c>
      <c r="M3399" t="s">
        <v>12572</v>
      </c>
      <c r="N3399" t="s">
        <v>12573</v>
      </c>
      <c r="O3399">
        <v>0.62472222222222218</v>
      </c>
      <c r="P3399">
        <v>0</v>
      </c>
      <c r="Q3399">
        <v>0</v>
      </c>
      <c r="R3399">
        <v>0</v>
      </c>
      <c r="S3399">
        <v>0</v>
      </c>
      <c r="T3399">
        <v>8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159.98228</v>
      </c>
      <c r="AC3399">
        <v>0</v>
      </c>
      <c r="AD3399">
        <v>0</v>
      </c>
      <c r="AE3399">
        <v>0</v>
      </c>
      <c r="AF3399">
        <v>159.98228</v>
      </c>
    </row>
    <row r="3400" spans="1:32" x14ac:dyDescent="0.3">
      <c r="A3400">
        <v>2789481</v>
      </c>
      <c r="B3400">
        <v>1</v>
      </c>
      <c r="C3400" t="s">
        <v>83</v>
      </c>
      <c r="D3400" t="s">
        <v>127</v>
      </c>
      <c r="E3400" t="s">
        <v>12574</v>
      </c>
      <c r="F3400" t="s">
        <v>12575</v>
      </c>
      <c r="G3400" t="s">
        <v>31551</v>
      </c>
      <c r="H3400" t="s">
        <v>1209</v>
      </c>
      <c r="I3400" t="s">
        <v>79</v>
      </c>
      <c r="J3400" t="s">
        <v>135</v>
      </c>
      <c r="K3400" t="s">
        <v>22</v>
      </c>
      <c r="L3400" t="s">
        <v>136</v>
      </c>
      <c r="M3400" t="s">
        <v>12576</v>
      </c>
      <c r="N3400" t="s">
        <v>12577</v>
      </c>
      <c r="O3400">
        <v>7.6419444444444444</v>
      </c>
      <c r="P3400">
        <v>0</v>
      </c>
      <c r="Q3400">
        <v>28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14.972116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14.972116</v>
      </c>
    </row>
    <row r="3401" spans="1:32" x14ac:dyDescent="0.3">
      <c r="A3401">
        <v>2789483</v>
      </c>
      <c r="B3401">
        <v>1</v>
      </c>
      <c r="C3401" t="s">
        <v>83</v>
      </c>
      <c r="D3401" t="s">
        <v>124</v>
      </c>
      <c r="E3401" t="s">
        <v>12578</v>
      </c>
      <c r="F3401" t="s">
        <v>12579</v>
      </c>
      <c r="G3401" t="s">
        <v>31552</v>
      </c>
      <c r="H3401" t="s">
        <v>145</v>
      </c>
      <c r="I3401" t="s">
        <v>78</v>
      </c>
      <c r="J3401" t="s">
        <v>135</v>
      </c>
      <c r="K3401" t="s">
        <v>22</v>
      </c>
      <c r="L3401" t="s">
        <v>136</v>
      </c>
      <c r="M3401" t="s">
        <v>12580</v>
      </c>
      <c r="N3401" t="s">
        <v>12581</v>
      </c>
      <c r="O3401">
        <v>0.71416666666666662</v>
      </c>
      <c r="P3401">
        <v>0</v>
      </c>
      <c r="Q3401">
        <v>71</v>
      </c>
      <c r="R3401">
        <v>0</v>
      </c>
      <c r="S3401">
        <v>2</v>
      </c>
      <c r="T3401">
        <v>0</v>
      </c>
      <c r="U3401">
        <v>8</v>
      </c>
      <c r="V3401">
        <v>0</v>
      </c>
      <c r="W3401">
        <v>0</v>
      </c>
      <c r="X3401">
        <v>0</v>
      </c>
      <c r="Y3401">
        <v>10.083515</v>
      </c>
      <c r="Z3401">
        <v>0</v>
      </c>
      <c r="AA3401">
        <v>0.42116271999999999</v>
      </c>
      <c r="AB3401">
        <v>0</v>
      </c>
      <c r="AC3401">
        <v>2.3912032000000001</v>
      </c>
      <c r="AD3401">
        <v>0</v>
      </c>
      <c r="AE3401">
        <v>0</v>
      </c>
      <c r="AF3401">
        <v>12.895880999999999</v>
      </c>
    </row>
    <row r="3402" spans="1:32" x14ac:dyDescent="0.3">
      <c r="A3402">
        <v>2789460</v>
      </c>
      <c r="B3402">
        <v>1</v>
      </c>
      <c r="C3402" t="s">
        <v>82</v>
      </c>
      <c r="D3402" t="s">
        <v>95</v>
      </c>
      <c r="E3402" t="s">
        <v>12582</v>
      </c>
      <c r="F3402" t="s">
        <v>12583</v>
      </c>
      <c r="G3402" t="s">
        <v>31550</v>
      </c>
      <c r="H3402" t="s">
        <v>223</v>
      </c>
      <c r="I3402" t="s">
        <v>78</v>
      </c>
      <c r="J3402" t="s">
        <v>135</v>
      </c>
      <c r="K3402" t="s">
        <v>22</v>
      </c>
      <c r="L3402" t="s">
        <v>136</v>
      </c>
      <c r="M3402" t="s">
        <v>12584</v>
      </c>
      <c r="N3402" t="s">
        <v>12585</v>
      </c>
      <c r="O3402">
        <v>0.89777777777777779</v>
      </c>
      <c r="P3402">
        <v>0</v>
      </c>
      <c r="Q3402">
        <v>14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2.4058861999999999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2.4058861999999999</v>
      </c>
    </row>
    <row r="3403" spans="1:32" x14ac:dyDescent="0.3">
      <c r="A3403">
        <v>2789118</v>
      </c>
      <c r="B3403">
        <v>1</v>
      </c>
      <c r="C3403" t="s">
        <v>83</v>
      </c>
      <c r="D3403" t="s">
        <v>130</v>
      </c>
      <c r="E3403" t="s">
        <v>12586</v>
      </c>
      <c r="F3403" t="s">
        <v>12587</v>
      </c>
      <c r="G3403" t="s">
        <v>31548</v>
      </c>
      <c r="H3403" t="s">
        <v>893</v>
      </c>
      <c r="I3403" t="s">
        <v>78</v>
      </c>
      <c r="J3403" t="s">
        <v>135</v>
      </c>
      <c r="K3403" t="s">
        <v>22</v>
      </c>
      <c r="L3403" t="s">
        <v>136</v>
      </c>
      <c r="M3403" t="s">
        <v>12588</v>
      </c>
      <c r="N3403" t="s">
        <v>12589</v>
      </c>
      <c r="O3403">
        <v>7.4397222222222226</v>
      </c>
      <c r="P3403">
        <v>0</v>
      </c>
      <c r="Q3403">
        <v>12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17.120365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17.120365</v>
      </c>
    </row>
    <row r="3404" spans="1:32" x14ac:dyDescent="0.3">
      <c r="A3404">
        <v>2788898</v>
      </c>
      <c r="B3404">
        <v>1</v>
      </c>
      <c r="C3404" t="s">
        <v>82</v>
      </c>
      <c r="D3404" t="s">
        <v>97</v>
      </c>
      <c r="E3404" t="s">
        <v>12590</v>
      </c>
      <c r="F3404" t="s">
        <v>12591</v>
      </c>
      <c r="G3404" t="s">
        <v>31548</v>
      </c>
      <c r="H3404" t="s">
        <v>893</v>
      </c>
      <c r="I3404" t="s">
        <v>78</v>
      </c>
      <c r="J3404" t="s">
        <v>135</v>
      </c>
      <c r="K3404" t="s">
        <v>22</v>
      </c>
      <c r="L3404" t="s">
        <v>136</v>
      </c>
      <c r="M3404" t="s">
        <v>12592</v>
      </c>
      <c r="N3404" t="s">
        <v>12593</v>
      </c>
      <c r="O3404">
        <v>2.0341666666666667</v>
      </c>
      <c r="P3404">
        <v>0</v>
      </c>
      <c r="Q3404">
        <v>6</v>
      </c>
      <c r="R3404">
        <v>0</v>
      </c>
      <c r="S3404">
        <v>0</v>
      </c>
      <c r="T3404">
        <v>0</v>
      </c>
      <c r="U3404">
        <v>2</v>
      </c>
      <c r="V3404">
        <v>0</v>
      </c>
      <c r="W3404">
        <v>0</v>
      </c>
      <c r="X3404">
        <v>0</v>
      </c>
      <c r="Y3404">
        <v>8.1443814999999997</v>
      </c>
      <c r="Z3404">
        <v>0</v>
      </c>
      <c r="AA3404">
        <v>0</v>
      </c>
      <c r="AB3404">
        <v>0</v>
      </c>
      <c r="AC3404">
        <v>1.5257425</v>
      </c>
      <c r="AD3404">
        <v>0</v>
      </c>
      <c r="AE3404">
        <v>0</v>
      </c>
      <c r="AF3404">
        <v>9.6701239999999995</v>
      </c>
    </row>
    <row r="3405" spans="1:32" x14ac:dyDescent="0.3">
      <c r="A3405">
        <v>2788879</v>
      </c>
      <c r="B3405">
        <v>1</v>
      </c>
      <c r="C3405" t="s">
        <v>83</v>
      </c>
      <c r="D3405" t="s">
        <v>127</v>
      </c>
      <c r="E3405" t="s">
        <v>12594</v>
      </c>
      <c r="F3405" t="s">
        <v>12595</v>
      </c>
      <c r="G3405" t="s">
        <v>31545</v>
      </c>
      <c r="H3405" t="s">
        <v>134</v>
      </c>
      <c r="I3405" t="s">
        <v>79</v>
      </c>
      <c r="J3405" t="s">
        <v>135</v>
      </c>
      <c r="K3405" t="s">
        <v>22</v>
      </c>
      <c r="L3405" t="s">
        <v>136</v>
      </c>
      <c r="M3405" t="s">
        <v>12596</v>
      </c>
      <c r="N3405" t="s">
        <v>12597</v>
      </c>
      <c r="O3405">
        <v>1.2641666666666667</v>
      </c>
      <c r="P3405">
        <v>2</v>
      </c>
      <c r="Q3405">
        <v>379</v>
      </c>
      <c r="R3405">
        <v>57</v>
      </c>
      <c r="S3405">
        <v>22</v>
      </c>
      <c r="T3405">
        <v>4</v>
      </c>
      <c r="U3405">
        <v>49</v>
      </c>
      <c r="V3405">
        <v>1</v>
      </c>
      <c r="W3405">
        <v>0</v>
      </c>
      <c r="X3405">
        <v>19.666654999999999</v>
      </c>
      <c r="Y3405">
        <v>57.483443999999999</v>
      </c>
      <c r="Z3405">
        <v>114.58543</v>
      </c>
      <c r="AA3405">
        <v>5.4650210000000001</v>
      </c>
      <c r="AB3405">
        <v>72.053610000000006</v>
      </c>
      <c r="AC3405">
        <v>55.761456000000003</v>
      </c>
      <c r="AD3405">
        <v>22.745809999999999</v>
      </c>
      <c r="AE3405">
        <v>0</v>
      </c>
      <c r="AF3405">
        <v>347.76139999999998</v>
      </c>
    </row>
    <row r="3406" spans="1:32" x14ac:dyDescent="0.3">
      <c r="A3406">
        <v>2788120</v>
      </c>
      <c r="B3406">
        <v>3</v>
      </c>
      <c r="C3406" t="s">
        <v>82</v>
      </c>
      <c r="D3406" t="s">
        <v>96</v>
      </c>
      <c r="E3406" t="s">
        <v>12598</v>
      </c>
      <c r="F3406" t="s">
        <v>12599</v>
      </c>
      <c r="G3406" t="s">
        <v>31548</v>
      </c>
      <c r="H3406" t="s">
        <v>311</v>
      </c>
      <c r="I3406" t="s">
        <v>78</v>
      </c>
      <c r="J3406" t="s">
        <v>135</v>
      </c>
      <c r="K3406" t="s">
        <v>22</v>
      </c>
      <c r="L3406" t="s">
        <v>136</v>
      </c>
      <c r="M3406" t="s">
        <v>12600</v>
      </c>
      <c r="N3406" t="s">
        <v>12601</v>
      </c>
      <c r="O3406">
        <v>0.78055555555555556</v>
      </c>
      <c r="P3406">
        <v>0</v>
      </c>
      <c r="Q3406">
        <v>5</v>
      </c>
      <c r="R3406">
        <v>0</v>
      </c>
      <c r="S3406">
        <v>0</v>
      </c>
      <c r="T3406">
        <v>0</v>
      </c>
      <c r="U3406">
        <v>2</v>
      </c>
      <c r="V3406">
        <v>0</v>
      </c>
      <c r="W3406">
        <v>0</v>
      </c>
      <c r="X3406">
        <v>0</v>
      </c>
      <c r="Y3406">
        <v>1.0066322000000001</v>
      </c>
      <c r="Z3406">
        <v>0</v>
      </c>
      <c r="AA3406">
        <v>0</v>
      </c>
      <c r="AB3406">
        <v>0</v>
      </c>
      <c r="AC3406">
        <v>1.4328468000000001</v>
      </c>
      <c r="AD3406">
        <v>0</v>
      </c>
      <c r="AE3406">
        <v>0</v>
      </c>
      <c r="AF3406">
        <v>2.439479</v>
      </c>
    </row>
    <row r="3407" spans="1:32" x14ac:dyDescent="0.3">
      <c r="A3407">
        <v>2788307</v>
      </c>
      <c r="B3407">
        <v>2</v>
      </c>
      <c r="C3407" t="s">
        <v>83</v>
      </c>
      <c r="D3407" t="s">
        <v>127</v>
      </c>
      <c r="E3407" t="s">
        <v>12602</v>
      </c>
      <c r="F3407" t="s">
        <v>12603</v>
      </c>
      <c r="G3407" t="s">
        <v>31552</v>
      </c>
      <c r="H3407" t="s">
        <v>643</v>
      </c>
      <c r="I3407" t="s">
        <v>78</v>
      </c>
      <c r="J3407" t="s">
        <v>135</v>
      </c>
      <c r="K3407" t="s">
        <v>22</v>
      </c>
      <c r="L3407" t="s">
        <v>186</v>
      </c>
      <c r="M3407" t="s">
        <v>12604</v>
      </c>
      <c r="N3407" t="s">
        <v>12605</v>
      </c>
      <c r="O3407">
        <v>8.7222222222222229E-2</v>
      </c>
      <c r="P3407">
        <v>0</v>
      </c>
      <c r="Q3407">
        <v>180</v>
      </c>
      <c r="R3407">
        <v>0</v>
      </c>
      <c r="S3407">
        <v>1</v>
      </c>
      <c r="T3407">
        <v>0</v>
      </c>
      <c r="U3407">
        <v>9</v>
      </c>
      <c r="V3407">
        <v>0</v>
      </c>
      <c r="W3407">
        <v>0</v>
      </c>
      <c r="X3407">
        <v>0</v>
      </c>
      <c r="Y3407">
        <v>2.7211306</v>
      </c>
      <c r="Z3407">
        <v>0</v>
      </c>
      <c r="AA3407">
        <v>1.1026959E-6</v>
      </c>
      <c r="AB3407">
        <v>0</v>
      </c>
      <c r="AC3407">
        <v>0.58573675000000003</v>
      </c>
      <c r="AD3407">
        <v>0</v>
      </c>
      <c r="AE3407">
        <v>0</v>
      </c>
      <c r="AF3407">
        <v>3.3068686</v>
      </c>
    </row>
    <row r="3408" spans="1:32" x14ac:dyDescent="0.3">
      <c r="A3408">
        <v>2788315</v>
      </c>
      <c r="B3408">
        <v>1</v>
      </c>
      <c r="C3408" t="s">
        <v>82</v>
      </c>
      <c r="D3408" t="s">
        <v>88</v>
      </c>
      <c r="E3408" t="s">
        <v>12606</v>
      </c>
      <c r="F3408" t="s">
        <v>12607</v>
      </c>
      <c r="G3408" t="s">
        <v>31548</v>
      </c>
      <c r="H3408" t="s">
        <v>311</v>
      </c>
      <c r="I3408" t="s">
        <v>78</v>
      </c>
      <c r="J3408" t="s">
        <v>135</v>
      </c>
      <c r="K3408" t="s">
        <v>22</v>
      </c>
      <c r="L3408" t="s">
        <v>136</v>
      </c>
      <c r="M3408" t="s">
        <v>10639</v>
      </c>
      <c r="N3408" t="s">
        <v>12079</v>
      </c>
      <c r="O3408">
        <v>3.8691666666666666</v>
      </c>
      <c r="P3408">
        <v>0</v>
      </c>
      <c r="Q3408">
        <v>17</v>
      </c>
      <c r="R3408">
        <v>0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0</v>
      </c>
      <c r="Y3408">
        <v>13.899326</v>
      </c>
      <c r="Z3408">
        <v>0</v>
      </c>
      <c r="AA3408">
        <v>0</v>
      </c>
      <c r="AB3408">
        <v>0</v>
      </c>
      <c r="AC3408">
        <v>0.53864140000000005</v>
      </c>
      <c r="AD3408">
        <v>0</v>
      </c>
      <c r="AE3408">
        <v>0</v>
      </c>
      <c r="AF3408">
        <v>14.437968</v>
      </c>
    </row>
    <row r="3409" spans="1:32" x14ac:dyDescent="0.3">
      <c r="A3409">
        <v>2788326</v>
      </c>
      <c r="B3409">
        <v>1</v>
      </c>
      <c r="C3409" t="s">
        <v>82</v>
      </c>
      <c r="D3409" t="s">
        <v>87</v>
      </c>
      <c r="E3409" t="s">
        <v>12608</v>
      </c>
      <c r="F3409" t="s">
        <v>12609</v>
      </c>
      <c r="G3409" t="s">
        <v>31548</v>
      </c>
      <c r="H3409" t="s">
        <v>311</v>
      </c>
      <c r="I3409" t="s">
        <v>78</v>
      </c>
      <c r="J3409" t="s">
        <v>135</v>
      </c>
      <c r="K3409" t="s">
        <v>22</v>
      </c>
      <c r="L3409" t="s">
        <v>136</v>
      </c>
      <c r="M3409" t="s">
        <v>12610</v>
      </c>
      <c r="N3409" t="s">
        <v>12611</v>
      </c>
      <c r="O3409">
        <v>0.59222222222222221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10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2.4954436000000002</v>
      </c>
      <c r="AD3409">
        <v>0</v>
      </c>
      <c r="AE3409">
        <v>0</v>
      </c>
      <c r="AF3409">
        <v>2.4954436000000002</v>
      </c>
    </row>
    <row r="3410" spans="1:32" x14ac:dyDescent="0.3">
      <c r="A3410">
        <v>2788313</v>
      </c>
      <c r="B3410">
        <v>1</v>
      </c>
      <c r="C3410" t="s">
        <v>82</v>
      </c>
      <c r="D3410" t="s">
        <v>99</v>
      </c>
      <c r="E3410" t="s">
        <v>8338</v>
      </c>
      <c r="F3410" t="s">
        <v>8339</v>
      </c>
      <c r="G3410" t="s">
        <v>31546</v>
      </c>
      <c r="H3410" t="s">
        <v>223</v>
      </c>
      <c r="I3410" t="s">
        <v>78</v>
      </c>
      <c r="J3410" t="s">
        <v>135</v>
      </c>
      <c r="K3410" t="s">
        <v>22</v>
      </c>
      <c r="L3410" t="s">
        <v>136</v>
      </c>
      <c r="M3410" t="s">
        <v>12612</v>
      </c>
      <c r="N3410" t="s">
        <v>12613</v>
      </c>
      <c r="O3410">
        <v>10.16611111111111</v>
      </c>
      <c r="P3410">
        <v>0</v>
      </c>
      <c r="Q3410">
        <v>24</v>
      </c>
      <c r="R3410">
        <v>0</v>
      </c>
      <c r="S3410">
        <v>6</v>
      </c>
      <c r="T3410">
        <v>0</v>
      </c>
      <c r="U3410">
        <v>8</v>
      </c>
      <c r="V3410">
        <v>0</v>
      </c>
      <c r="W3410">
        <v>0</v>
      </c>
      <c r="X3410">
        <v>0</v>
      </c>
      <c r="Y3410">
        <v>50.376069999999999</v>
      </c>
      <c r="Z3410">
        <v>0</v>
      </c>
      <c r="AA3410">
        <v>28.324314000000001</v>
      </c>
      <c r="AB3410">
        <v>0</v>
      </c>
      <c r="AC3410">
        <v>258.05941999999999</v>
      </c>
      <c r="AD3410">
        <v>0</v>
      </c>
      <c r="AE3410">
        <v>0</v>
      </c>
      <c r="AF3410">
        <v>336.75979999999998</v>
      </c>
    </row>
    <row r="3411" spans="1:32" x14ac:dyDescent="0.3">
      <c r="A3411">
        <v>2787831</v>
      </c>
      <c r="B3411">
        <v>1</v>
      </c>
      <c r="C3411" t="s">
        <v>83</v>
      </c>
      <c r="D3411" t="s">
        <v>122</v>
      </c>
      <c r="E3411" t="s">
        <v>12614</v>
      </c>
      <c r="F3411" t="s">
        <v>12615</v>
      </c>
      <c r="G3411" t="s">
        <v>31552</v>
      </c>
      <c r="H3411" t="s">
        <v>145</v>
      </c>
      <c r="I3411" t="s">
        <v>78</v>
      </c>
      <c r="J3411" t="s">
        <v>135</v>
      </c>
      <c r="K3411" t="s">
        <v>22</v>
      </c>
      <c r="L3411" t="s">
        <v>136</v>
      </c>
      <c r="M3411" t="s">
        <v>12616</v>
      </c>
      <c r="N3411" t="s">
        <v>12617</v>
      </c>
      <c r="O3411">
        <v>0.49555555555555558</v>
      </c>
      <c r="P3411">
        <v>0</v>
      </c>
      <c r="Q3411">
        <v>35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1.3361877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1.3361877</v>
      </c>
    </row>
    <row r="3412" spans="1:32" x14ac:dyDescent="0.3">
      <c r="A3412">
        <v>2787826</v>
      </c>
      <c r="B3412">
        <v>1</v>
      </c>
      <c r="C3412" t="s">
        <v>83</v>
      </c>
      <c r="D3412" t="s">
        <v>130</v>
      </c>
      <c r="E3412" t="s">
        <v>12618</v>
      </c>
      <c r="F3412" t="s">
        <v>12619</v>
      </c>
      <c r="G3412" t="s">
        <v>31548</v>
      </c>
      <c r="H3412" t="s">
        <v>893</v>
      </c>
      <c r="I3412" t="s">
        <v>78</v>
      </c>
      <c r="J3412" t="s">
        <v>135</v>
      </c>
      <c r="K3412" t="s">
        <v>22</v>
      </c>
      <c r="L3412" t="s">
        <v>136</v>
      </c>
      <c r="M3412" t="s">
        <v>12620</v>
      </c>
      <c r="N3412" t="s">
        <v>12621</v>
      </c>
      <c r="O3412">
        <v>4.5730555555555554</v>
      </c>
      <c r="P3412">
        <v>0</v>
      </c>
      <c r="Q3412">
        <v>4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2.8551845999999999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2.8551845999999999</v>
      </c>
    </row>
    <row r="3413" spans="1:32" x14ac:dyDescent="0.3">
      <c r="A3413">
        <v>2787612</v>
      </c>
      <c r="B3413">
        <v>1</v>
      </c>
      <c r="C3413" t="s">
        <v>83</v>
      </c>
      <c r="D3413" t="s">
        <v>130</v>
      </c>
      <c r="E3413" t="s">
        <v>12622</v>
      </c>
      <c r="F3413" t="s">
        <v>12623</v>
      </c>
      <c r="G3413" t="s">
        <v>31546</v>
      </c>
      <c r="H3413" t="s">
        <v>223</v>
      </c>
      <c r="I3413" t="s">
        <v>78</v>
      </c>
      <c r="J3413" t="s">
        <v>135</v>
      </c>
      <c r="K3413" t="s">
        <v>22</v>
      </c>
      <c r="L3413" t="s">
        <v>136</v>
      </c>
      <c r="M3413" t="s">
        <v>12624</v>
      </c>
      <c r="N3413" t="s">
        <v>12625</v>
      </c>
      <c r="O3413">
        <v>3.8641666666666667</v>
      </c>
      <c r="P3413">
        <v>0</v>
      </c>
      <c r="Q3413">
        <v>53</v>
      </c>
      <c r="R3413">
        <v>0</v>
      </c>
      <c r="S3413">
        <v>0</v>
      </c>
      <c r="T3413">
        <v>0</v>
      </c>
      <c r="U3413">
        <v>5</v>
      </c>
      <c r="V3413">
        <v>0</v>
      </c>
      <c r="W3413">
        <v>0</v>
      </c>
      <c r="X3413">
        <v>0</v>
      </c>
      <c r="Y3413">
        <v>18.02786</v>
      </c>
      <c r="Z3413">
        <v>0</v>
      </c>
      <c r="AA3413">
        <v>0</v>
      </c>
      <c r="AB3413">
        <v>0</v>
      </c>
      <c r="AC3413">
        <v>1.9348552999999999</v>
      </c>
      <c r="AD3413">
        <v>0</v>
      </c>
      <c r="AE3413">
        <v>0</v>
      </c>
      <c r="AF3413">
        <v>19.962714999999999</v>
      </c>
    </row>
    <row r="3414" spans="1:32" x14ac:dyDescent="0.3">
      <c r="A3414">
        <v>2787425</v>
      </c>
      <c r="B3414">
        <v>1</v>
      </c>
      <c r="C3414" t="s">
        <v>82</v>
      </c>
      <c r="D3414" t="s">
        <v>98</v>
      </c>
      <c r="E3414" t="s">
        <v>12626</v>
      </c>
      <c r="F3414" t="s">
        <v>12627</v>
      </c>
      <c r="G3414" t="s">
        <v>31546</v>
      </c>
      <c r="H3414" t="s">
        <v>223</v>
      </c>
      <c r="I3414" t="s">
        <v>78</v>
      </c>
      <c r="J3414" t="s">
        <v>135</v>
      </c>
      <c r="K3414" t="s">
        <v>22</v>
      </c>
      <c r="L3414" t="s">
        <v>136</v>
      </c>
      <c r="M3414" t="s">
        <v>12628</v>
      </c>
      <c r="N3414" t="s">
        <v>12629</v>
      </c>
      <c r="O3414">
        <v>0.75583333333333336</v>
      </c>
      <c r="P3414">
        <v>0</v>
      </c>
      <c r="Q3414">
        <v>4</v>
      </c>
      <c r="R3414">
        <v>0</v>
      </c>
      <c r="S3414">
        <v>0</v>
      </c>
      <c r="T3414">
        <v>0</v>
      </c>
      <c r="U3414">
        <v>93</v>
      </c>
      <c r="V3414">
        <v>0</v>
      </c>
      <c r="W3414">
        <v>0</v>
      </c>
      <c r="X3414">
        <v>0</v>
      </c>
      <c r="Y3414">
        <v>0.19747213</v>
      </c>
      <c r="Z3414">
        <v>0</v>
      </c>
      <c r="AA3414">
        <v>0</v>
      </c>
      <c r="AB3414">
        <v>0</v>
      </c>
      <c r="AC3414">
        <v>24.579602999999999</v>
      </c>
      <c r="AD3414">
        <v>0</v>
      </c>
      <c r="AE3414">
        <v>0</v>
      </c>
      <c r="AF3414">
        <v>24.777076999999998</v>
      </c>
    </row>
    <row r="3415" spans="1:32" x14ac:dyDescent="0.3">
      <c r="A3415">
        <v>2787210</v>
      </c>
      <c r="B3415">
        <v>1</v>
      </c>
      <c r="C3415" t="s">
        <v>83</v>
      </c>
      <c r="D3415" t="s">
        <v>116</v>
      </c>
      <c r="E3415" t="s">
        <v>10725</v>
      </c>
      <c r="F3415" t="s">
        <v>10726</v>
      </c>
      <c r="G3415" t="s">
        <v>31552</v>
      </c>
      <c r="H3415" t="s">
        <v>665</v>
      </c>
      <c r="I3415" t="s">
        <v>78</v>
      </c>
      <c r="J3415" t="s">
        <v>135</v>
      </c>
      <c r="K3415" t="s">
        <v>22</v>
      </c>
      <c r="L3415" t="s">
        <v>136</v>
      </c>
      <c r="M3415" t="s">
        <v>12630</v>
      </c>
      <c r="N3415" t="s">
        <v>12631</v>
      </c>
      <c r="O3415">
        <v>2.8280555555555558</v>
      </c>
      <c r="P3415">
        <v>0</v>
      </c>
      <c r="Q3415">
        <v>40</v>
      </c>
      <c r="R3415">
        <v>0</v>
      </c>
      <c r="S3415">
        <v>3</v>
      </c>
      <c r="T3415">
        <v>0</v>
      </c>
      <c r="U3415">
        <v>2</v>
      </c>
      <c r="V3415">
        <v>0</v>
      </c>
      <c r="W3415">
        <v>0</v>
      </c>
      <c r="X3415">
        <v>0</v>
      </c>
      <c r="Y3415">
        <v>11.517015000000001</v>
      </c>
      <c r="Z3415">
        <v>0</v>
      </c>
      <c r="AA3415">
        <v>2.6780092999999998</v>
      </c>
      <c r="AB3415">
        <v>0</v>
      </c>
      <c r="AC3415">
        <v>0</v>
      </c>
      <c r="AD3415">
        <v>0</v>
      </c>
      <c r="AE3415">
        <v>0</v>
      </c>
      <c r="AF3415">
        <v>14.195024500000001</v>
      </c>
    </row>
    <row r="3416" spans="1:32" x14ac:dyDescent="0.3">
      <c r="A3416">
        <v>2787219</v>
      </c>
      <c r="B3416">
        <v>1</v>
      </c>
      <c r="C3416" t="s">
        <v>82</v>
      </c>
      <c r="D3416" t="s">
        <v>101</v>
      </c>
      <c r="E3416" t="s">
        <v>5534</v>
      </c>
      <c r="F3416" t="s">
        <v>5535</v>
      </c>
      <c r="G3416" t="s">
        <v>31549</v>
      </c>
      <c r="H3416" t="s">
        <v>134</v>
      </c>
      <c r="I3416" t="s">
        <v>79</v>
      </c>
      <c r="J3416" t="s">
        <v>135</v>
      </c>
      <c r="K3416" t="s">
        <v>22</v>
      </c>
      <c r="L3416" t="s">
        <v>136</v>
      </c>
      <c r="M3416" t="s">
        <v>12632</v>
      </c>
      <c r="N3416" t="s">
        <v>12633</v>
      </c>
      <c r="O3416">
        <v>0.45805555555555555</v>
      </c>
      <c r="P3416">
        <v>0</v>
      </c>
      <c r="Q3416">
        <v>373</v>
      </c>
      <c r="R3416">
        <v>7</v>
      </c>
      <c r="S3416">
        <v>1</v>
      </c>
      <c r="T3416">
        <v>14</v>
      </c>
      <c r="U3416">
        <v>33</v>
      </c>
      <c r="V3416">
        <v>6</v>
      </c>
      <c r="W3416">
        <v>0</v>
      </c>
      <c r="X3416">
        <v>0</v>
      </c>
      <c r="Y3416">
        <v>40.532440000000001</v>
      </c>
      <c r="Z3416">
        <v>38.185912999999999</v>
      </c>
      <c r="AA3416">
        <v>3.6013985000000001E-4</v>
      </c>
      <c r="AB3416">
        <v>97.291210000000007</v>
      </c>
      <c r="AC3416">
        <v>2.6152966000000002</v>
      </c>
      <c r="AD3416">
        <v>62.387610000000002</v>
      </c>
      <c r="AE3416">
        <v>0</v>
      </c>
      <c r="AF3416">
        <v>241.01283000000001</v>
      </c>
    </row>
    <row r="3417" spans="1:32" x14ac:dyDescent="0.3">
      <c r="A3417">
        <v>2787061</v>
      </c>
      <c r="B3417">
        <v>1</v>
      </c>
      <c r="C3417" t="s">
        <v>83</v>
      </c>
      <c r="D3417" t="s">
        <v>116</v>
      </c>
      <c r="E3417" t="s">
        <v>7030</v>
      </c>
      <c r="F3417" t="s">
        <v>7031</v>
      </c>
      <c r="G3417" t="s">
        <v>31552</v>
      </c>
      <c r="H3417" t="s">
        <v>665</v>
      </c>
      <c r="I3417" t="s">
        <v>78</v>
      </c>
      <c r="J3417" t="s">
        <v>135</v>
      </c>
      <c r="K3417" t="s">
        <v>22</v>
      </c>
      <c r="L3417" t="s">
        <v>136</v>
      </c>
      <c r="M3417" t="s">
        <v>12634</v>
      </c>
      <c r="N3417" t="s">
        <v>12635</v>
      </c>
      <c r="O3417">
        <v>5.1449999999999996</v>
      </c>
      <c r="P3417">
        <v>0</v>
      </c>
      <c r="Q3417">
        <v>26</v>
      </c>
      <c r="R3417">
        <v>0</v>
      </c>
      <c r="S3417">
        <v>17</v>
      </c>
      <c r="T3417">
        <v>0</v>
      </c>
      <c r="U3417">
        <v>3</v>
      </c>
      <c r="V3417">
        <v>0</v>
      </c>
      <c r="W3417">
        <v>0</v>
      </c>
      <c r="X3417">
        <v>0</v>
      </c>
      <c r="Y3417">
        <v>10.133903999999999</v>
      </c>
      <c r="Z3417">
        <v>0</v>
      </c>
      <c r="AA3417">
        <v>3.8887732000000002</v>
      </c>
      <c r="AB3417">
        <v>0</v>
      </c>
      <c r="AC3417">
        <v>2.4548551999999999</v>
      </c>
      <c r="AD3417">
        <v>0</v>
      </c>
      <c r="AE3417">
        <v>0</v>
      </c>
      <c r="AF3417">
        <v>16.477533000000001</v>
      </c>
    </row>
    <row r="3418" spans="1:32" x14ac:dyDescent="0.3">
      <c r="A3418">
        <v>2786681</v>
      </c>
      <c r="B3418">
        <v>1</v>
      </c>
      <c r="C3418" t="s">
        <v>83</v>
      </c>
      <c r="D3418" t="s">
        <v>128</v>
      </c>
      <c r="E3418" t="s">
        <v>12636</v>
      </c>
      <c r="F3418" t="s">
        <v>12637</v>
      </c>
      <c r="G3418" t="s">
        <v>31548</v>
      </c>
      <c r="H3418" t="s">
        <v>311</v>
      </c>
      <c r="I3418" t="s">
        <v>78</v>
      </c>
      <c r="J3418" t="s">
        <v>135</v>
      </c>
      <c r="K3418" t="s">
        <v>22</v>
      </c>
      <c r="L3418" t="s">
        <v>136</v>
      </c>
      <c r="M3418" t="s">
        <v>12638</v>
      </c>
      <c r="N3418" t="s">
        <v>12639</v>
      </c>
      <c r="O3418">
        <v>3.703611111111111</v>
      </c>
      <c r="P3418">
        <v>0</v>
      </c>
      <c r="Q3418">
        <v>6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4.8285429999999998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4.8285429999999998</v>
      </c>
    </row>
    <row r="3419" spans="1:32" x14ac:dyDescent="0.3">
      <c r="A3419">
        <v>2786707</v>
      </c>
      <c r="B3419">
        <v>1</v>
      </c>
      <c r="C3419" t="s">
        <v>82</v>
      </c>
      <c r="D3419" t="s">
        <v>101</v>
      </c>
      <c r="E3419" t="s">
        <v>12640</v>
      </c>
      <c r="F3419" t="s">
        <v>12641</v>
      </c>
      <c r="G3419" t="s">
        <v>31551</v>
      </c>
      <c r="H3419" t="s">
        <v>672</v>
      </c>
      <c r="I3419" t="s">
        <v>79</v>
      </c>
      <c r="J3419" t="s">
        <v>135</v>
      </c>
      <c r="K3419" t="s">
        <v>22</v>
      </c>
      <c r="L3419" t="s">
        <v>136</v>
      </c>
      <c r="M3419" t="s">
        <v>12642</v>
      </c>
      <c r="N3419" t="s">
        <v>12643</v>
      </c>
      <c r="O3419">
        <v>6.3552777777777774</v>
      </c>
      <c r="P3419">
        <v>0</v>
      </c>
      <c r="Q3419">
        <v>2</v>
      </c>
      <c r="R3419">
        <v>0</v>
      </c>
      <c r="S3419">
        <v>1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1.9302961999999999</v>
      </c>
      <c r="Z3419">
        <v>0</v>
      </c>
      <c r="AA3419">
        <v>0.42240864</v>
      </c>
      <c r="AB3419">
        <v>0</v>
      </c>
      <c r="AC3419">
        <v>0</v>
      </c>
      <c r="AD3419">
        <v>0</v>
      </c>
      <c r="AE3419">
        <v>0</v>
      </c>
      <c r="AF3419">
        <v>2.3527048000000002</v>
      </c>
    </row>
    <row r="3420" spans="1:32" x14ac:dyDescent="0.3">
      <c r="A3420">
        <v>2786395</v>
      </c>
      <c r="B3420">
        <v>1</v>
      </c>
      <c r="C3420" t="s">
        <v>83</v>
      </c>
      <c r="D3420" t="s">
        <v>128</v>
      </c>
      <c r="E3420" t="s">
        <v>2303</v>
      </c>
      <c r="F3420" t="s">
        <v>2304</v>
      </c>
      <c r="G3420" t="s">
        <v>31551</v>
      </c>
      <c r="H3420" t="s">
        <v>134</v>
      </c>
      <c r="I3420" t="s">
        <v>79</v>
      </c>
      <c r="J3420" t="s">
        <v>135</v>
      </c>
      <c r="K3420" t="s">
        <v>22</v>
      </c>
      <c r="L3420" t="s">
        <v>136</v>
      </c>
      <c r="M3420" t="s">
        <v>12644</v>
      </c>
      <c r="N3420" t="s">
        <v>12645</v>
      </c>
      <c r="O3420">
        <v>0.42222222222222222</v>
      </c>
      <c r="P3420">
        <v>6</v>
      </c>
      <c r="Q3420">
        <v>0</v>
      </c>
      <c r="R3420">
        <v>156</v>
      </c>
      <c r="S3420">
        <v>6</v>
      </c>
      <c r="T3420">
        <v>7</v>
      </c>
      <c r="U3420">
        <v>0</v>
      </c>
      <c r="V3420">
        <v>0</v>
      </c>
      <c r="W3420">
        <v>0</v>
      </c>
      <c r="X3420">
        <v>0.47103515000000001</v>
      </c>
      <c r="Y3420">
        <v>0</v>
      </c>
      <c r="Z3420">
        <v>8.3571399999999993</v>
      </c>
      <c r="AA3420">
        <v>0.73906300000000003</v>
      </c>
      <c r="AB3420">
        <v>4.8793816999999997</v>
      </c>
      <c r="AC3420">
        <v>0</v>
      </c>
      <c r="AD3420">
        <v>0</v>
      </c>
      <c r="AE3420">
        <v>0</v>
      </c>
      <c r="AF3420">
        <v>14.446619999999999</v>
      </c>
    </row>
    <row r="3421" spans="1:32" x14ac:dyDescent="0.3">
      <c r="A3421">
        <v>2786313</v>
      </c>
      <c r="B3421">
        <v>1</v>
      </c>
      <c r="C3421" t="s">
        <v>82</v>
      </c>
      <c r="D3421" t="s">
        <v>108</v>
      </c>
      <c r="E3421" t="s">
        <v>12646</v>
      </c>
      <c r="F3421" t="s">
        <v>12647</v>
      </c>
      <c r="G3421" t="s">
        <v>31546</v>
      </c>
      <c r="H3421" t="s">
        <v>223</v>
      </c>
      <c r="I3421" t="s">
        <v>78</v>
      </c>
      <c r="J3421" t="s">
        <v>135</v>
      </c>
      <c r="K3421" t="s">
        <v>22</v>
      </c>
      <c r="L3421" t="s">
        <v>136</v>
      </c>
      <c r="M3421" t="s">
        <v>12648</v>
      </c>
      <c r="N3421" t="s">
        <v>10171</v>
      </c>
      <c r="O3421">
        <v>3.828611111111111</v>
      </c>
      <c r="P3421">
        <v>0</v>
      </c>
      <c r="Q3421">
        <v>3</v>
      </c>
      <c r="R3421">
        <v>0</v>
      </c>
      <c r="S3421">
        <v>1</v>
      </c>
      <c r="T3421">
        <v>0</v>
      </c>
      <c r="U3421">
        <v>1</v>
      </c>
      <c r="V3421">
        <v>0</v>
      </c>
      <c r="W3421">
        <v>0</v>
      </c>
      <c r="X3421">
        <v>0</v>
      </c>
      <c r="Y3421">
        <v>1.0125451999999999</v>
      </c>
      <c r="Z3421">
        <v>0</v>
      </c>
      <c r="AA3421">
        <v>9.0069479999999993E-2</v>
      </c>
      <c r="AB3421">
        <v>0</v>
      </c>
      <c r="AC3421">
        <v>2.2715836</v>
      </c>
      <c r="AD3421">
        <v>0</v>
      </c>
      <c r="AE3421">
        <v>0</v>
      </c>
      <c r="AF3421">
        <v>3.3741981999999999</v>
      </c>
    </row>
    <row r="3422" spans="1:32" x14ac:dyDescent="0.3">
      <c r="A3422">
        <v>2786320</v>
      </c>
      <c r="B3422">
        <v>1</v>
      </c>
      <c r="C3422" t="s">
        <v>82</v>
      </c>
      <c r="D3422" t="s">
        <v>105</v>
      </c>
      <c r="E3422" t="s">
        <v>12649</v>
      </c>
      <c r="F3422" t="s">
        <v>12650</v>
      </c>
      <c r="G3422" t="s">
        <v>31546</v>
      </c>
      <c r="H3422" t="s">
        <v>223</v>
      </c>
      <c r="I3422" t="s">
        <v>78</v>
      </c>
      <c r="J3422" t="s">
        <v>135</v>
      </c>
      <c r="K3422" t="s">
        <v>22</v>
      </c>
      <c r="L3422" t="s">
        <v>136</v>
      </c>
      <c r="M3422" t="s">
        <v>12651</v>
      </c>
      <c r="N3422" t="s">
        <v>12652</v>
      </c>
      <c r="O3422">
        <v>1.1602777777777777</v>
      </c>
      <c r="P3422">
        <v>0</v>
      </c>
      <c r="Q3422">
        <v>8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8.0418719999999997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8.0418719999999997</v>
      </c>
    </row>
    <row r="3423" spans="1:32" x14ac:dyDescent="0.3">
      <c r="A3423">
        <v>2786103</v>
      </c>
      <c r="B3423">
        <v>1</v>
      </c>
      <c r="C3423" t="s">
        <v>82</v>
      </c>
      <c r="D3423" t="s">
        <v>100</v>
      </c>
      <c r="E3423" t="s">
        <v>12653</v>
      </c>
      <c r="F3423" t="s">
        <v>12654</v>
      </c>
      <c r="G3423" t="s">
        <v>31550</v>
      </c>
      <c r="H3423" t="s">
        <v>1432</v>
      </c>
      <c r="I3423" t="s">
        <v>78</v>
      </c>
      <c r="J3423" t="s">
        <v>135</v>
      </c>
      <c r="K3423" t="s">
        <v>22</v>
      </c>
      <c r="L3423" t="s">
        <v>136</v>
      </c>
      <c r="M3423" t="s">
        <v>12655</v>
      </c>
      <c r="N3423" t="s">
        <v>12656</v>
      </c>
      <c r="O3423">
        <v>5.3008333333333333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11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189.71104</v>
      </c>
      <c r="AD3423">
        <v>0</v>
      </c>
      <c r="AE3423">
        <v>0</v>
      </c>
      <c r="AF3423">
        <v>189.71104</v>
      </c>
    </row>
    <row r="3424" spans="1:32" x14ac:dyDescent="0.3">
      <c r="A3424">
        <v>2786117</v>
      </c>
      <c r="B3424">
        <v>1</v>
      </c>
      <c r="C3424" t="s">
        <v>82</v>
      </c>
      <c r="D3424" t="s">
        <v>84</v>
      </c>
      <c r="E3424" t="s">
        <v>12657</v>
      </c>
      <c r="F3424" t="s">
        <v>12658</v>
      </c>
      <c r="G3424" t="s">
        <v>31546</v>
      </c>
      <c r="H3424" t="s">
        <v>223</v>
      </c>
      <c r="I3424" t="s">
        <v>78</v>
      </c>
      <c r="J3424" t="s">
        <v>135</v>
      </c>
      <c r="K3424" t="s">
        <v>22</v>
      </c>
      <c r="L3424" t="s">
        <v>136</v>
      </c>
      <c r="M3424" t="s">
        <v>12659</v>
      </c>
      <c r="N3424" t="s">
        <v>12660</v>
      </c>
      <c r="O3424">
        <v>5.809166666666667</v>
      </c>
      <c r="P3424">
        <v>0</v>
      </c>
      <c r="Q3424">
        <v>93</v>
      </c>
      <c r="R3424">
        <v>0</v>
      </c>
      <c r="S3424">
        <v>0</v>
      </c>
      <c r="T3424">
        <v>0</v>
      </c>
      <c r="U3424">
        <v>3</v>
      </c>
      <c r="V3424">
        <v>0</v>
      </c>
      <c r="W3424">
        <v>0</v>
      </c>
      <c r="X3424">
        <v>0</v>
      </c>
      <c r="Y3424">
        <v>133.00550000000001</v>
      </c>
      <c r="Z3424">
        <v>0</v>
      </c>
      <c r="AA3424">
        <v>0</v>
      </c>
      <c r="AB3424">
        <v>0</v>
      </c>
      <c r="AC3424">
        <v>3.3143091</v>
      </c>
      <c r="AD3424">
        <v>0</v>
      </c>
      <c r="AE3424">
        <v>0</v>
      </c>
      <c r="AF3424">
        <v>136.31980999999999</v>
      </c>
    </row>
    <row r="3425" spans="1:32" x14ac:dyDescent="0.3">
      <c r="A3425">
        <v>2786099</v>
      </c>
      <c r="B3425">
        <v>1</v>
      </c>
      <c r="C3425" t="s">
        <v>82</v>
      </c>
      <c r="D3425" t="s">
        <v>108</v>
      </c>
      <c r="E3425" t="s">
        <v>12661</v>
      </c>
      <c r="F3425" t="s">
        <v>12662</v>
      </c>
      <c r="G3425" t="s">
        <v>31551</v>
      </c>
      <c r="H3425" t="s">
        <v>134</v>
      </c>
      <c r="I3425" t="s">
        <v>79</v>
      </c>
      <c r="J3425" t="s">
        <v>135</v>
      </c>
      <c r="K3425" t="s">
        <v>22</v>
      </c>
      <c r="L3425" t="s">
        <v>136</v>
      </c>
      <c r="M3425" t="s">
        <v>12663</v>
      </c>
      <c r="N3425" t="s">
        <v>12664</v>
      </c>
      <c r="O3425">
        <v>0.87194444444444441</v>
      </c>
      <c r="P3425">
        <v>0</v>
      </c>
      <c r="Q3425">
        <v>184</v>
      </c>
      <c r="R3425">
        <v>0</v>
      </c>
      <c r="S3425">
        <v>0</v>
      </c>
      <c r="T3425">
        <v>0</v>
      </c>
      <c r="U3425">
        <v>13</v>
      </c>
      <c r="V3425">
        <v>0</v>
      </c>
      <c r="W3425">
        <v>0</v>
      </c>
      <c r="X3425">
        <v>0</v>
      </c>
      <c r="Y3425">
        <v>12.156264999999999</v>
      </c>
      <c r="Z3425">
        <v>0</v>
      </c>
      <c r="AA3425">
        <v>0</v>
      </c>
      <c r="AB3425">
        <v>0</v>
      </c>
      <c r="AC3425">
        <v>6.1165022999999996</v>
      </c>
      <c r="AD3425">
        <v>0</v>
      </c>
      <c r="AE3425">
        <v>0</v>
      </c>
      <c r="AF3425">
        <v>18.272767999999999</v>
      </c>
    </row>
    <row r="3426" spans="1:32" x14ac:dyDescent="0.3">
      <c r="A3426">
        <v>2786114</v>
      </c>
      <c r="B3426">
        <v>1</v>
      </c>
      <c r="C3426" t="s">
        <v>82</v>
      </c>
      <c r="D3426" t="s">
        <v>89</v>
      </c>
      <c r="E3426" t="s">
        <v>12665</v>
      </c>
      <c r="F3426" t="s">
        <v>12666</v>
      </c>
      <c r="G3426" t="s">
        <v>31545</v>
      </c>
      <c r="H3426" t="s">
        <v>134</v>
      </c>
      <c r="I3426" t="s">
        <v>79</v>
      </c>
      <c r="J3426" t="s">
        <v>135</v>
      </c>
      <c r="K3426" t="s">
        <v>22</v>
      </c>
      <c r="L3426" t="s">
        <v>136</v>
      </c>
      <c r="M3426" t="s">
        <v>12667</v>
      </c>
      <c r="N3426" t="s">
        <v>12668</v>
      </c>
      <c r="O3426">
        <v>0.17472222222222222</v>
      </c>
      <c r="P3426">
        <v>0</v>
      </c>
      <c r="Q3426">
        <v>540</v>
      </c>
      <c r="R3426">
        <v>0</v>
      </c>
      <c r="S3426">
        <v>34</v>
      </c>
      <c r="T3426">
        <v>1</v>
      </c>
      <c r="U3426">
        <v>69</v>
      </c>
      <c r="V3426">
        <v>0</v>
      </c>
      <c r="W3426">
        <v>0</v>
      </c>
      <c r="X3426">
        <v>0</v>
      </c>
      <c r="Y3426">
        <v>10.775594999999999</v>
      </c>
      <c r="Z3426">
        <v>0</v>
      </c>
      <c r="AA3426">
        <v>0.80806977000000002</v>
      </c>
      <c r="AB3426">
        <v>2.8075816E-2</v>
      </c>
      <c r="AC3426">
        <v>2.7970195000000002</v>
      </c>
      <c r="AD3426">
        <v>0</v>
      </c>
      <c r="AE3426">
        <v>0</v>
      </c>
      <c r="AF3426">
        <v>14.408759</v>
      </c>
    </row>
    <row r="3427" spans="1:32" x14ac:dyDescent="0.3">
      <c r="A3427">
        <v>2786100</v>
      </c>
      <c r="B3427">
        <v>1</v>
      </c>
      <c r="C3427" t="s">
        <v>82</v>
      </c>
      <c r="D3427" t="s">
        <v>109</v>
      </c>
      <c r="E3427" t="s">
        <v>12669</v>
      </c>
      <c r="F3427" t="s">
        <v>12670</v>
      </c>
      <c r="G3427" t="s">
        <v>31549</v>
      </c>
      <c r="H3427" t="s">
        <v>134</v>
      </c>
      <c r="I3427" t="s">
        <v>79</v>
      </c>
      <c r="J3427" t="s">
        <v>135</v>
      </c>
      <c r="K3427" t="s">
        <v>22</v>
      </c>
      <c r="L3427" t="s">
        <v>136</v>
      </c>
      <c r="M3427" t="s">
        <v>12671</v>
      </c>
      <c r="N3427" t="s">
        <v>12672</v>
      </c>
      <c r="O3427">
        <v>9.166666666666666E-2</v>
      </c>
      <c r="P3427">
        <v>0</v>
      </c>
      <c r="Q3427">
        <v>1232</v>
      </c>
      <c r="R3427">
        <v>0</v>
      </c>
      <c r="S3427">
        <v>29</v>
      </c>
      <c r="T3427">
        <v>0</v>
      </c>
      <c r="U3427">
        <v>43</v>
      </c>
      <c r="V3427">
        <v>0</v>
      </c>
      <c r="W3427">
        <v>0</v>
      </c>
      <c r="X3427">
        <v>0</v>
      </c>
      <c r="Y3427">
        <v>19.549130999999999</v>
      </c>
      <c r="Z3427">
        <v>0</v>
      </c>
      <c r="AA3427">
        <v>0.14399648000000001</v>
      </c>
      <c r="AB3427">
        <v>0</v>
      </c>
      <c r="AC3427">
        <v>1.3611789000000001</v>
      </c>
      <c r="AD3427">
        <v>0</v>
      </c>
      <c r="AE3427">
        <v>0</v>
      </c>
      <c r="AF3427">
        <v>21.054307999999999</v>
      </c>
    </row>
    <row r="3428" spans="1:32" x14ac:dyDescent="0.3">
      <c r="A3428">
        <v>2786006</v>
      </c>
      <c r="B3428">
        <v>1</v>
      </c>
      <c r="C3428" t="s">
        <v>82</v>
      </c>
      <c r="D3428" t="s">
        <v>104</v>
      </c>
      <c r="E3428" t="s">
        <v>12673</v>
      </c>
      <c r="F3428" t="s">
        <v>12674</v>
      </c>
      <c r="G3428" t="s">
        <v>31546</v>
      </c>
      <c r="H3428" t="s">
        <v>1297</v>
      </c>
      <c r="I3428" t="s">
        <v>78</v>
      </c>
      <c r="J3428" t="s">
        <v>135</v>
      </c>
      <c r="K3428" t="s">
        <v>22</v>
      </c>
      <c r="L3428" t="s">
        <v>136</v>
      </c>
      <c r="M3428" t="s">
        <v>12675</v>
      </c>
      <c r="N3428" t="s">
        <v>12676</v>
      </c>
      <c r="O3428">
        <v>3.8986111111111112</v>
      </c>
      <c r="P3428">
        <v>0</v>
      </c>
      <c r="Q3428">
        <v>49</v>
      </c>
      <c r="R3428">
        <v>0</v>
      </c>
      <c r="S3428">
        <v>0</v>
      </c>
      <c r="T3428">
        <v>0</v>
      </c>
      <c r="U3428">
        <v>8</v>
      </c>
      <c r="V3428">
        <v>0</v>
      </c>
      <c r="W3428">
        <v>0</v>
      </c>
      <c r="X3428">
        <v>0</v>
      </c>
      <c r="Y3428">
        <v>40.64499</v>
      </c>
      <c r="Z3428">
        <v>0</v>
      </c>
      <c r="AA3428">
        <v>0</v>
      </c>
      <c r="AB3428">
        <v>0</v>
      </c>
      <c r="AC3428">
        <v>4.0990314000000003</v>
      </c>
      <c r="AD3428">
        <v>0</v>
      </c>
      <c r="AE3428">
        <v>0</v>
      </c>
      <c r="AF3428">
        <v>44.744022000000001</v>
      </c>
    </row>
    <row r="3429" spans="1:32" x14ac:dyDescent="0.3">
      <c r="A3429">
        <v>2786019</v>
      </c>
      <c r="B3429">
        <v>1</v>
      </c>
      <c r="C3429" t="s">
        <v>83</v>
      </c>
      <c r="D3429" t="s">
        <v>124</v>
      </c>
      <c r="E3429" t="s">
        <v>12677</v>
      </c>
      <c r="F3429" t="s">
        <v>12678</v>
      </c>
      <c r="G3429" t="s">
        <v>31546</v>
      </c>
      <c r="H3429" t="s">
        <v>223</v>
      </c>
      <c r="I3429" t="s">
        <v>78</v>
      </c>
      <c r="J3429" t="s">
        <v>135</v>
      </c>
      <c r="K3429" t="s">
        <v>22</v>
      </c>
      <c r="L3429" t="s">
        <v>136</v>
      </c>
      <c r="M3429" t="s">
        <v>12679</v>
      </c>
      <c r="N3429" t="s">
        <v>12680</v>
      </c>
      <c r="O3429">
        <v>2.8805555555555555</v>
      </c>
      <c r="P3429">
        <v>0</v>
      </c>
      <c r="Q3429">
        <v>52</v>
      </c>
      <c r="R3429">
        <v>0</v>
      </c>
      <c r="S3429">
        <v>0</v>
      </c>
      <c r="T3429">
        <v>0</v>
      </c>
      <c r="U3429">
        <v>13</v>
      </c>
      <c r="V3429">
        <v>0</v>
      </c>
      <c r="W3429">
        <v>0</v>
      </c>
      <c r="X3429">
        <v>0</v>
      </c>
      <c r="Y3429">
        <v>36.867283</v>
      </c>
      <c r="Z3429">
        <v>0</v>
      </c>
      <c r="AA3429">
        <v>0</v>
      </c>
      <c r="AB3429">
        <v>0</v>
      </c>
      <c r="AC3429">
        <v>33.880935999999998</v>
      </c>
      <c r="AD3429">
        <v>0</v>
      </c>
      <c r="AE3429">
        <v>0</v>
      </c>
      <c r="AF3429">
        <v>70.748215000000002</v>
      </c>
    </row>
    <row r="3430" spans="1:32" x14ac:dyDescent="0.3">
      <c r="A3430">
        <v>2786018</v>
      </c>
      <c r="B3430">
        <v>1</v>
      </c>
      <c r="C3430" t="s">
        <v>83</v>
      </c>
      <c r="D3430" t="s">
        <v>115</v>
      </c>
      <c r="E3430" t="s">
        <v>12681</v>
      </c>
      <c r="F3430" t="s">
        <v>12682</v>
      </c>
      <c r="G3430" t="s">
        <v>31551</v>
      </c>
      <c r="H3430" t="s">
        <v>134</v>
      </c>
      <c r="I3430" t="s">
        <v>79</v>
      </c>
      <c r="J3430" t="s">
        <v>135</v>
      </c>
      <c r="K3430" t="s">
        <v>22</v>
      </c>
      <c r="L3430" t="s">
        <v>136</v>
      </c>
      <c r="M3430" t="s">
        <v>12683</v>
      </c>
      <c r="N3430" t="s">
        <v>12684</v>
      </c>
      <c r="O3430">
        <v>0.58750000000000002</v>
      </c>
      <c r="P3430">
        <v>0</v>
      </c>
      <c r="Q3430">
        <v>1346</v>
      </c>
      <c r="R3430">
        <v>0</v>
      </c>
      <c r="S3430">
        <v>11</v>
      </c>
      <c r="T3430">
        <v>0</v>
      </c>
      <c r="U3430">
        <v>34</v>
      </c>
      <c r="V3430">
        <v>0</v>
      </c>
      <c r="W3430">
        <v>0</v>
      </c>
      <c r="X3430">
        <v>0</v>
      </c>
      <c r="Y3430">
        <v>163.38516000000001</v>
      </c>
      <c r="Z3430">
        <v>0</v>
      </c>
      <c r="AA3430">
        <v>0.27453562999999997</v>
      </c>
      <c r="AB3430">
        <v>0</v>
      </c>
      <c r="AC3430">
        <v>10.955912</v>
      </c>
      <c r="AD3430">
        <v>0</v>
      </c>
      <c r="AE3430">
        <v>0</v>
      </c>
      <c r="AF3430">
        <v>174.6156</v>
      </c>
    </row>
    <row r="3431" spans="1:32" x14ac:dyDescent="0.3">
      <c r="A3431">
        <v>2785911</v>
      </c>
      <c r="B3431">
        <v>1</v>
      </c>
      <c r="C3431" t="s">
        <v>83</v>
      </c>
      <c r="D3431" t="s">
        <v>119</v>
      </c>
      <c r="E3431" t="s">
        <v>12685</v>
      </c>
      <c r="F3431" t="s">
        <v>12686</v>
      </c>
      <c r="G3431" t="s">
        <v>31549</v>
      </c>
      <c r="H3431" t="s">
        <v>134</v>
      </c>
      <c r="I3431" t="s">
        <v>79</v>
      </c>
      <c r="J3431" t="s">
        <v>135</v>
      </c>
      <c r="K3431" t="s">
        <v>22</v>
      </c>
      <c r="L3431" t="s">
        <v>136</v>
      </c>
      <c r="M3431" t="s">
        <v>12687</v>
      </c>
      <c r="N3431" t="s">
        <v>12688</v>
      </c>
      <c r="O3431">
        <v>0.49222222222222223</v>
      </c>
      <c r="P3431">
        <v>0</v>
      </c>
      <c r="Q3431">
        <v>0</v>
      </c>
      <c r="R3431">
        <v>0</v>
      </c>
      <c r="S3431">
        <v>0</v>
      </c>
      <c r="T3431">
        <v>2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0.61820686000000002</v>
      </c>
      <c r="AC3431">
        <v>0</v>
      </c>
      <c r="AD3431">
        <v>0</v>
      </c>
      <c r="AE3431">
        <v>0</v>
      </c>
      <c r="AF3431">
        <v>0.61820686000000002</v>
      </c>
    </row>
    <row r="3432" spans="1:32" x14ac:dyDescent="0.3">
      <c r="A3432">
        <v>2800164</v>
      </c>
      <c r="B3432">
        <v>1</v>
      </c>
      <c r="C3432" t="s">
        <v>82</v>
      </c>
      <c r="D3432" t="s">
        <v>103</v>
      </c>
      <c r="E3432" t="s">
        <v>12689</v>
      </c>
      <c r="F3432" t="s">
        <v>12690</v>
      </c>
      <c r="G3432" t="s">
        <v>31546</v>
      </c>
      <c r="H3432" t="s">
        <v>1297</v>
      </c>
      <c r="I3432" t="s">
        <v>78</v>
      </c>
      <c r="J3432" t="s">
        <v>135</v>
      </c>
      <c r="K3432" t="s">
        <v>22</v>
      </c>
      <c r="L3432" t="s">
        <v>136</v>
      </c>
      <c r="M3432" t="s">
        <v>12691</v>
      </c>
      <c r="N3432" t="s">
        <v>12692</v>
      </c>
      <c r="O3432">
        <v>2.4194444444444443</v>
      </c>
      <c r="P3432">
        <v>0</v>
      </c>
      <c r="Q3432">
        <v>4</v>
      </c>
      <c r="R3432">
        <v>0</v>
      </c>
      <c r="S3432">
        <v>1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3.3900014999999999</v>
      </c>
      <c r="Z3432">
        <v>0</v>
      </c>
      <c r="AA3432">
        <v>0.11889942000000001</v>
      </c>
      <c r="AB3432">
        <v>0</v>
      </c>
      <c r="AC3432">
        <v>0</v>
      </c>
      <c r="AD3432">
        <v>0</v>
      </c>
      <c r="AE3432">
        <v>0</v>
      </c>
      <c r="AF3432">
        <v>3.5089009999999998</v>
      </c>
    </row>
    <row r="3433" spans="1:32" x14ac:dyDescent="0.3">
      <c r="A3433">
        <v>2799620</v>
      </c>
      <c r="B3433">
        <v>1</v>
      </c>
      <c r="C3433" t="s">
        <v>82</v>
      </c>
      <c r="D3433" t="s">
        <v>113</v>
      </c>
      <c r="E3433" t="s">
        <v>12693</v>
      </c>
      <c r="F3433" t="s">
        <v>12694</v>
      </c>
      <c r="G3433" t="s">
        <v>31550</v>
      </c>
      <c r="H3433" t="s">
        <v>311</v>
      </c>
      <c r="I3433" t="s">
        <v>78</v>
      </c>
      <c r="J3433" t="s">
        <v>135</v>
      </c>
      <c r="K3433" t="s">
        <v>22</v>
      </c>
      <c r="L3433" t="s">
        <v>136</v>
      </c>
      <c r="M3433" t="s">
        <v>12695</v>
      </c>
      <c r="N3433" t="s">
        <v>12696</v>
      </c>
      <c r="O3433">
        <v>1.43</v>
      </c>
      <c r="P3433">
        <v>0</v>
      </c>
      <c r="Q3433">
        <v>26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10.342057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10.342057</v>
      </c>
    </row>
    <row r="3434" spans="1:32" x14ac:dyDescent="0.3">
      <c r="A3434">
        <v>2799561</v>
      </c>
      <c r="B3434">
        <v>1</v>
      </c>
      <c r="C3434" t="s">
        <v>83</v>
      </c>
      <c r="D3434" t="s">
        <v>123</v>
      </c>
      <c r="E3434" t="s">
        <v>12697</v>
      </c>
      <c r="F3434" t="s">
        <v>12698</v>
      </c>
      <c r="G3434" t="s">
        <v>31551</v>
      </c>
      <c r="H3434" t="s">
        <v>12699</v>
      </c>
      <c r="I3434" t="s">
        <v>79</v>
      </c>
      <c r="J3434" t="s">
        <v>135</v>
      </c>
      <c r="K3434" t="s">
        <v>22</v>
      </c>
      <c r="L3434" t="s">
        <v>136</v>
      </c>
      <c r="M3434" t="s">
        <v>12700</v>
      </c>
      <c r="N3434" t="s">
        <v>12701</v>
      </c>
      <c r="O3434">
        <v>0.50555555555555554</v>
      </c>
      <c r="P3434">
        <v>0</v>
      </c>
      <c r="Q3434">
        <v>29</v>
      </c>
      <c r="R3434">
        <v>35</v>
      </c>
      <c r="S3434">
        <v>34</v>
      </c>
      <c r="T3434">
        <v>3</v>
      </c>
      <c r="U3434">
        <v>6</v>
      </c>
      <c r="V3434">
        <v>0</v>
      </c>
      <c r="W3434">
        <v>0</v>
      </c>
      <c r="X3434">
        <v>0</v>
      </c>
      <c r="Y3434">
        <v>10.099135</v>
      </c>
      <c r="Z3434">
        <v>5.9008599999999998</v>
      </c>
      <c r="AA3434">
        <v>3.6461651000000002</v>
      </c>
      <c r="AB3434">
        <v>8.3948694000000004E-2</v>
      </c>
      <c r="AC3434">
        <v>2.3764105</v>
      </c>
      <c r="AD3434">
        <v>0</v>
      </c>
      <c r="AE3434">
        <v>0</v>
      </c>
      <c r="AF3434">
        <v>22.10652</v>
      </c>
    </row>
    <row r="3435" spans="1:32" x14ac:dyDescent="0.3">
      <c r="A3435">
        <v>2799354</v>
      </c>
      <c r="B3435">
        <v>1</v>
      </c>
      <c r="C3435" t="s">
        <v>82</v>
      </c>
      <c r="D3435" t="s">
        <v>91</v>
      </c>
      <c r="E3435" t="s">
        <v>12702</v>
      </c>
      <c r="F3435" t="s">
        <v>12703</v>
      </c>
      <c r="G3435" t="s">
        <v>31548</v>
      </c>
      <c r="H3435" t="s">
        <v>333</v>
      </c>
      <c r="I3435" t="s">
        <v>78</v>
      </c>
      <c r="J3435" t="s">
        <v>135</v>
      </c>
      <c r="K3435" t="s">
        <v>22</v>
      </c>
      <c r="L3435" t="s">
        <v>136</v>
      </c>
      <c r="M3435" t="s">
        <v>12704</v>
      </c>
      <c r="N3435" t="s">
        <v>12705</v>
      </c>
      <c r="O3435">
        <v>1.2286111111111111</v>
      </c>
      <c r="P3435">
        <v>0</v>
      </c>
      <c r="Q3435">
        <v>3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2.9129619999999998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2.9129619999999998</v>
      </c>
    </row>
    <row r="3436" spans="1:32" x14ac:dyDescent="0.3">
      <c r="A3436">
        <v>2799368</v>
      </c>
      <c r="B3436">
        <v>1</v>
      </c>
      <c r="C3436" t="s">
        <v>82</v>
      </c>
      <c r="D3436" t="s">
        <v>104</v>
      </c>
      <c r="E3436" t="s">
        <v>12706</v>
      </c>
      <c r="F3436" t="s">
        <v>12707</v>
      </c>
      <c r="G3436" t="s">
        <v>31552</v>
      </c>
      <c r="H3436" t="s">
        <v>1297</v>
      </c>
      <c r="I3436" t="s">
        <v>78</v>
      </c>
      <c r="J3436" t="s">
        <v>135</v>
      </c>
      <c r="K3436" t="s">
        <v>22</v>
      </c>
      <c r="L3436" t="s">
        <v>136</v>
      </c>
      <c r="M3436" t="s">
        <v>12708</v>
      </c>
      <c r="N3436" t="s">
        <v>12709</v>
      </c>
      <c r="O3436">
        <v>1.7330555555555556</v>
      </c>
      <c r="P3436">
        <v>0</v>
      </c>
      <c r="Q3436">
        <v>667</v>
      </c>
      <c r="R3436">
        <v>0</v>
      </c>
      <c r="S3436">
        <v>0</v>
      </c>
      <c r="T3436">
        <v>0</v>
      </c>
      <c r="U3436">
        <v>27</v>
      </c>
      <c r="V3436">
        <v>0</v>
      </c>
      <c r="W3436">
        <v>0</v>
      </c>
      <c r="X3436">
        <v>0</v>
      </c>
      <c r="Y3436">
        <v>329.95197000000002</v>
      </c>
      <c r="Z3436">
        <v>0</v>
      </c>
      <c r="AA3436">
        <v>0</v>
      </c>
      <c r="AB3436">
        <v>0</v>
      </c>
      <c r="AC3436">
        <v>8.8947280000000006</v>
      </c>
      <c r="AD3436">
        <v>0</v>
      </c>
      <c r="AE3436">
        <v>0</v>
      </c>
      <c r="AF3436">
        <v>338.8467</v>
      </c>
    </row>
    <row r="3437" spans="1:32" x14ac:dyDescent="0.3">
      <c r="A3437">
        <v>2799008</v>
      </c>
      <c r="B3437">
        <v>1</v>
      </c>
      <c r="C3437" t="s">
        <v>82</v>
      </c>
      <c r="D3437" t="s">
        <v>92</v>
      </c>
      <c r="E3437" t="s">
        <v>12710</v>
      </c>
      <c r="F3437" t="s">
        <v>12711</v>
      </c>
      <c r="G3437" t="s">
        <v>31549</v>
      </c>
      <c r="H3437" t="s">
        <v>134</v>
      </c>
      <c r="I3437" t="s">
        <v>79</v>
      </c>
      <c r="J3437" t="s">
        <v>135</v>
      </c>
      <c r="K3437" t="s">
        <v>22</v>
      </c>
      <c r="L3437" t="s">
        <v>136</v>
      </c>
      <c r="M3437" t="s">
        <v>12712</v>
      </c>
      <c r="N3437" t="s">
        <v>12713</v>
      </c>
      <c r="O3437">
        <v>2.888611111111111</v>
      </c>
      <c r="P3437">
        <v>0</v>
      </c>
      <c r="Q3437">
        <v>0</v>
      </c>
      <c r="R3437">
        <v>0</v>
      </c>
      <c r="S3437">
        <v>0</v>
      </c>
      <c r="T3437">
        <v>2</v>
      </c>
      <c r="U3437">
        <v>0</v>
      </c>
      <c r="V3437">
        <v>1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96.544799999999995</v>
      </c>
      <c r="AC3437">
        <v>0</v>
      </c>
      <c r="AD3437">
        <v>325.19299999999998</v>
      </c>
      <c r="AE3437">
        <v>0</v>
      </c>
      <c r="AF3437">
        <v>421.73779999999999</v>
      </c>
    </row>
    <row r="3438" spans="1:32" x14ac:dyDescent="0.3">
      <c r="A3438">
        <v>2799019</v>
      </c>
      <c r="B3438">
        <v>1</v>
      </c>
      <c r="C3438" t="s">
        <v>83</v>
      </c>
      <c r="D3438" t="s">
        <v>130</v>
      </c>
      <c r="E3438" t="s">
        <v>12714</v>
      </c>
      <c r="F3438" t="s">
        <v>12715</v>
      </c>
      <c r="G3438" t="s">
        <v>31546</v>
      </c>
      <c r="H3438" t="s">
        <v>223</v>
      </c>
      <c r="I3438" t="s">
        <v>78</v>
      </c>
      <c r="J3438" t="s">
        <v>135</v>
      </c>
      <c r="K3438" t="s">
        <v>22</v>
      </c>
      <c r="L3438" t="s">
        <v>136</v>
      </c>
      <c r="M3438" t="s">
        <v>12716</v>
      </c>
      <c r="N3438" t="s">
        <v>12717</v>
      </c>
      <c r="O3438">
        <v>8.0361111111111114</v>
      </c>
      <c r="P3438">
        <v>0</v>
      </c>
      <c r="Q3438">
        <v>95</v>
      </c>
      <c r="R3438">
        <v>0</v>
      </c>
      <c r="S3438">
        <v>0</v>
      </c>
      <c r="T3438">
        <v>0</v>
      </c>
      <c r="U3438">
        <v>26</v>
      </c>
      <c r="V3438">
        <v>0</v>
      </c>
      <c r="W3438">
        <v>0</v>
      </c>
      <c r="X3438">
        <v>0</v>
      </c>
      <c r="Y3438">
        <v>102.82344000000001</v>
      </c>
      <c r="Z3438">
        <v>0</v>
      </c>
      <c r="AA3438">
        <v>0</v>
      </c>
      <c r="AB3438">
        <v>0</v>
      </c>
      <c r="AC3438">
        <v>40.855255</v>
      </c>
      <c r="AD3438">
        <v>0</v>
      </c>
      <c r="AE3438">
        <v>0</v>
      </c>
      <c r="AF3438">
        <v>143.67869999999999</v>
      </c>
    </row>
    <row r="3439" spans="1:32" x14ac:dyDescent="0.3">
      <c r="A3439">
        <v>2799010</v>
      </c>
      <c r="B3439">
        <v>1</v>
      </c>
      <c r="C3439" t="s">
        <v>82</v>
      </c>
      <c r="D3439" t="s">
        <v>105</v>
      </c>
      <c r="E3439" t="s">
        <v>12718</v>
      </c>
      <c r="F3439" t="s">
        <v>12719</v>
      </c>
      <c r="G3439" t="s">
        <v>31546</v>
      </c>
      <c r="H3439" t="s">
        <v>1432</v>
      </c>
      <c r="I3439" t="s">
        <v>78</v>
      </c>
      <c r="J3439" t="s">
        <v>135</v>
      </c>
      <c r="K3439" t="s">
        <v>22</v>
      </c>
      <c r="L3439" t="s">
        <v>136</v>
      </c>
      <c r="M3439" t="s">
        <v>12720</v>
      </c>
      <c r="N3439" t="s">
        <v>12721</v>
      </c>
      <c r="O3439">
        <v>2.2830555555555554</v>
      </c>
      <c r="P3439">
        <v>0</v>
      </c>
      <c r="Q3439">
        <v>127</v>
      </c>
      <c r="R3439">
        <v>0</v>
      </c>
      <c r="S3439">
        <v>0</v>
      </c>
      <c r="T3439">
        <v>0</v>
      </c>
      <c r="U3439">
        <v>11</v>
      </c>
      <c r="V3439">
        <v>0</v>
      </c>
      <c r="W3439">
        <v>0</v>
      </c>
      <c r="X3439">
        <v>0</v>
      </c>
      <c r="Y3439">
        <v>48.398006000000002</v>
      </c>
      <c r="Z3439">
        <v>0</v>
      </c>
      <c r="AA3439">
        <v>0</v>
      </c>
      <c r="AB3439">
        <v>0</v>
      </c>
      <c r="AC3439">
        <v>68.987300000000005</v>
      </c>
      <c r="AD3439">
        <v>0</v>
      </c>
      <c r="AE3439">
        <v>0</v>
      </c>
      <c r="AF3439">
        <v>117.3853</v>
      </c>
    </row>
    <row r="3440" spans="1:32" x14ac:dyDescent="0.3">
      <c r="A3440">
        <v>2798997</v>
      </c>
      <c r="B3440">
        <v>2</v>
      </c>
      <c r="C3440" t="s">
        <v>82</v>
      </c>
      <c r="D3440" t="s">
        <v>91</v>
      </c>
      <c r="E3440" t="s">
        <v>12722</v>
      </c>
      <c r="F3440" t="s">
        <v>12723</v>
      </c>
      <c r="G3440" t="s">
        <v>31552</v>
      </c>
      <c r="H3440" t="s">
        <v>145</v>
      </c>
      <c r="I3440" t="s">
        <v>78</v>
      </c>
      <c r="J3440" t="s">
        <v>135</v>
      </c>
      <c r="K3440" t="s">
        <v>22</v>
      </c>
      <c r="L3440" t="s">
        <v>136</v>
      </c>
      <c r="M3440" t="s">
        <v>12243</v>
      </c>
      <c r="N3440" t="s">
        <v>12724</v>
      </c>
      <c r="O3440">
        <v>0.54972222222222222</v>
      </c>
      <c r="P3440">
        <v>0</v>
      </c>
      <c r="Q3440">
        <v>575</v>
      </c>
      <c r="R3440">
        <v>0</v>
      </c>
      <c r="S3440">
        <v>0</v>
      </c>
      <c r="T3440">
        <v>0</v>
      </c>
      <c r="U3440">
        <v>77</v>
      </c>
      <c r="V3440">
        <v>0</v>
      </c>
      <c r="W3440">
        <v>1</v>
      </c>
      <c r="X3440">
        <v>0</v>
      </c>
      <c r="Y3440">
        <v>81.301215999999997</v>
      </c>
      <c r="Z3440">
        <v>0</v>
      </c>
      <c r="AA3440">
        <v>0</v>
      </c>
      <c r="AB3440">
        <v>0</v>
      </c>
      <c r="AC3440">
        <v>104.04071999999999</v>
      </c>
      <c r="AD3440">
        <v>0</v>
      </c>
      <c r="AE3440">
        <v>11.735189999999999</v>
      </c>
      <c r="AF3440">
        <v>197.07712000000001</v>
      </c>
    </row>
    <row r="3441" spans="1:32" x14ac:dyDescent="0.3">
      <c r="A3441">
        <v>2799018</v>
      </c>
      <c r="B3441">
        <v>1</v>
      </c>
      <c r="C3441" t="s">
        <v>82</v>
      </c>
      <c r="D3441" t="s">
        <v>108</v>
      </c>
      <c r="E3441" t="s">
        <v>12725</v>
      </c>
      <c r="F3441" t="s">
        <v>12726</v>
      </c>
      <c r="G3441" t="s">
        <v>31545</v>
      </c>
      <c r="H3441" t="s">
        <v>134</v>
      </c>
      <c r="I3441" t="s">
        <v>79</v>
      </c>
      <c r="J3441" t="s">
        <v>135</v>
      </c>
      <c r="K3441" t="s">
        <v>22</v>
      </c>
      <c r="L3441" t="s">
        <v>136</v>
      </c>
      <c r="M3441" t="s">
        <v>12727</v>
      </c>
      <c r="N3441" t="s">
        <v>12728</v>
      </c>
      <c r="O3441">
        <v>0.38083333333333336</v>
      </c>
      <c r="P3441">
        <v>1</v>
      </c>
      <c r="Q3441">
        <v>102</v>
      </c>
      <c r="R3441">
        <v>11</v>
      </c>
      <c r="S3441">
        <v>155</v>
      </c>
      <c r="T3441">
        <v>2</v>
      </c>
      <c r="U3441">
        <v>73</v>
      </c>
      <c r="V3441">
        <v>3</v>
      </c>
      <c r="W3441">
        <v>1</v>
      </c>
      <c r="X3441">
        <v>8.827401E-2</v>
      </c>
      <c r="Y3441">
        <v>9.8155429999999999</v>
      </c>
      <c r="Z3441">
        <v>7.1498819999999998</v>
      </c>
      <c r="AA3441">
        <v>25.434607</v>
      </c>
      <c r="AB3441">
        <v>12.7745905</v>
      </c>
      <c r="AC3441">
        <v>13.154484999999999</v>
      </c>
      <c r="AD3441">
        <v>70.755529999999993</v>
      </c>
      <c r="AE3441">
        <v>0.94168996999999999</v>
      </c>
      <c r="AF3441">
        <v>140.1146</v>
      </c>
    </row>
    <row r="3442" spans="1:32" x14ac:dyDescent="0.3">
      <c r="A3442">
        <v>2798999</v>
      </c>
      <c r="B3442">
        <v>1</v>
      </c>
      <c r="C3442" t="s">
        <v>82</v>
      </c>
      <c r="D3442" t="s">
        <v>106</v>
      </c>
      <c r="E3442" t="s">
        <v>12729</v>
      </c>
      <c r="F3442" t="s">
        <v>12730</v>
      </c>
      <c r="G3442" t="s">
        <v>31552</v>
      </c>
      <c r="H3442" t="s">
        <v>145</v>
      </c>
      <c r="I3442" t="s">
        <v>78</v>
      </c>
      <c r="J3442" t="s">
        <v>135</v>
      </c>
      <c r="K3442" t="s">
        <v>22</v>
      </c>
      <c r="L3442" t="s">
        <v>136</v>
      </c>
      <c r="M3442" t="s">
        <v>12731</v>
      </c>
      <c r="N3442" t="s">
        <v>12732</v>
      </c>
      <c r="O3442">
        <v>0.34749999999999998</v>
      </c>
      <c r="P3442">
        <v>0</v>
      </c>
      <c r="Q3442">
        <v>461</v>
      </c>
      <c r="R3442">
        <v>0</v>
      </c>
      <c r="S3442">
        <v>0</v>
      </c>
      <c r="T3442">
        <v>0</v>
      </c>
      <c r="U3442">
        <v>25</v>
      </c>
      <c r="V3442">
        <v>0</v>
      </c>
      <c r="W3442">
        <v>0</v>
      </c>
      <c r="X3442">
        <v>0</v>
      </c>
      <c r="Y3442">
        <v>43.867170000000002</v>
      </c>
      <c r="Z3442">
        <v>0</v>
      </c>
      <c r="AA3442">
        <v>0</v>
      </c>
      <c r="AB3442">
        <v>0</v>
      </c>
      <c r="AC3442">
        <v>6.5456953000000002</v>
      </c>
      <c r="AD3442">
        <v>0</v>
      </c>
      <c r="AE3442">
        <v>0</v>
      </c>
      <c r="AF3442">
        <v>50.412860000000002</v>
      </c>
    </row>
    <row r="3443" spans="1:32" x14ac:dyDescent="0.3">
      <c r="A3443">
        <v>2799009</v>
      </c>
      <c r="B3443">
        <v>1</v>
      </c>
      <c r="C3443" t="s">
        <v>83</v>
      </c>
      <c r="D3443" t="s">
        <v>130</v>
      </c>
      <c r="E3443" t="s">
        <v>12733</v>
      </c>
      <c r="F3443" t="s">
        <v>12734</v>
      </c>
      <c r="G3443" t="s">
        <v>31549</v>
      </c>
      <c r="H3443" t="s">
        <v>134</v>
      </c>
      <c r="I3443" t="s">
        <v>79</v>
      </c>
      <c r="J3443" t="s">
        <v>135</v>
      </c>
      <c r="K3443" t="s">
        <v>22</v>
      </c>
      <c r="L3443" t="s">
        <v>136</v>
      </c>
      <c r="M3443" t="s">
        <v>12735</v>
      </c>
      <c r="N3443" t="s">
        <v>12736</v>
      </c>
      <c r="O3443">
        <v>0.90277777777777779</v>
      </c>
      <c r="P3443">
        <v>6</v>
      </c>
      <c r="Q3443">
        <v>623</v>
      </c>
      <c r="R3443">
        <v>4</v>
      </c>
      <c r="S3443">
        <v>4</v>
      </c>
      <c r="T3443">
        <v>2</v>
      </c>
      <c r="U3443">
        <v>57</v>
      </c>
      <c r="V3443">
        <v>0</v>
      </c>
      <c r="W3443">
        <v>0</v>
      </c>
      <c r="X3443">
        <v>34.452784999999999</v>
      </c>
      <c r="Y3443">
        <v>61.227429999999998</v>
      </c>
      <c r="Z3443">
        <v>1.6504095999999999</v>
      </c>
      <c r="AA3443">
        <v>1.1684302</v>
      </c>
      <c r="AB3443">
        <v>9.2936359999999993</v>
      </c>
      <c r="AC3443">
        <v>20.69678</v>
      </c>
      <c r="AD3443">
        <v>0</v>
      </c>
      <c r="AE3443">
        <v>0</v>
      </c>
      <c r="AF3443">
        <v>128.48947000000001</v>
      </c>
    </row>
    <row r="3444" spans="1:32" x14ac:dyDescent="0.3">
      <c r="A3444">
        <v>2798870</v>
      </c>
      <c r="B3444">
        <v>1</v>
      </c>
      <c r="C3444" t="s">
        <v>83</v>
      </c>
      <c r="D3444" t="s">
        <v>128</v>
      </c>
      <c r="E3444" t="s">
        <v>12737</v>
      </c>
      <c r="F3444" t="s">
        <v>12738</v>
      </c>
      <c r="G3444" t="s">
        <v>31549</v>
      </c>
      <c r="H3444" t="s">
        <v>134</v>
      </c>
      <c r="I3444" t="s">
        <v>79</v>
      </c>
      <c r="J3444" t="s">
        <v>135</v>
      </c>
      <c r="K3444" t="s">
        <v>22</v>
      </c>
      <c r="L3444" t="s">
        <v>136</v>
      </c>
      <c r="M3444" t="s">
        <v>12739</v>
      </c>
      <c r="N3444" t="s">
        <v>12740</v>
      </c>
      <c r="O3444">
        <v>5.6144444444444446</v>
      </c>
      <c r="P3444">
        <v>5</v>
      </c>
      <c r="Q3444">
        <v>0</v>
      </c>
      <c r="R3444">
        <v>32</v>
      </c>
      <c r="S3444">
        <v>0</v>
      </c>
      <c r="T3444">
        <v>5</v>
      </c>
      <c r="U3444">
        <v>0</v>
      </c>
      <c r="V3444">
        <v>2</v>
      </c>
      <c r="W3444">
        <v>0</v>
      </c>
      <c r="X3444">
        <v>127.77043</v>
      </c>
      <c r="Y3444">
        <v>0</v>
      </c>
      <c r="Z3444">
        <v>31.020175999999999</v>
      </c>
      <c r="AA3444">
        <v>0</v>
      </c>
      <c r="AB3444">
        <v>102.87846999999999</v>
      </c>
      <c r="AC3444">
        <v>0</v>
      </c>
      <c r="AD3444">
        <v>228.9855</v>
      </c>
      <c r="AE3444">
        <v>0</v>
      </c>
      <c r="AF3444">
        <v>490.65456999999998</v>
      </c>
    </row>
    <row r="3445" spans="1:32" x14ac:dyDescent="0.3">
      <c r="A3445">
        <v>2798677</v>
      </c>
      <c r="B3445">
        <v>2</v>
      </c>
      <c r="C3445" t="s">
        <v>83</v>
      </c>
      <c r="D3445" t="s">
        <v>128</v>
      </c>
      <c r="E3445" t="s">
        <v>12741</v>
      </c>
      <c r="F3445" t="s">
        <v>12742</v>
      </c>
      <c r="G3445" t="s">
        <v>31549</v>
      </c>
      <c r="H3445" t="s">
        <v>672</v>
      </c>
      <c r="I3445" t="s">
        <v>79</v>
      </c>
      <c r="J3445" t="s">
        <v>135</v>
      </c>
      <c r="K3445" t="s">
        <v>22</v>
      </c>
      <c r="L3445" t="s">
        <v>136</v>
      </c>
      <c r="M3445" t="s">
        <v>11651</v>
      </c>
      <c r="N3445" t="s">
        <v>12743</v>
      </c>
      <c r="O3445">
        <v>0.38944444444444443</v>
      </c>
      <c r="P3445">
        <v>2</v>
      </c>
      <c r="Q3445">
        <v>1228</v>
      </c>
      <c r="R3445">
        <v>115</v>
      </c>
      <c r="S3445">
        <v>161</v>
      </c>
      <c r="T3445">
        <v>8</v>
      </c>
      <c r="U3445">
        <v>151</v>
      </c>
      <c r="V3445">
        <v>4</v>
      </c>
      <c r="W3445">
        <v>0</v>
      </c>
      <c r="X3445">
        <v>1.4405418999999999</v>
      </c>
      <c r="Y3445">
        <v>112.985085</v>
      </c>
      <c r="Z3445">
        <v>63.108814000000002</v>
      </c>
      <c r="AA3445">
        <v>35.564549999999997</v>
      </c>
      <c r="AB3445">
        <v>16.078299999999999</v>
      </c>
      <c r="AC3445">
        <v>25.467516</v>
      </c>
      <c r="AD3445">
        <v>192.60847000000001</v>
      </c>
      <c r="AE3445">
        <v>0</v>
      </c>
      <c r="AF3445">
        <v>447.25326999999999</v>
      </c>
    </row>
    <row r="3446" spans="1:32" x14ac:dyDescent="0.3">
      <c r="A3446">
        <v>2798642</v>
      </c>
      <c r="B3446">
        <v>1</v>
      </c>
      <c r="C3446" t="s">
        <v>83</v>
      </c>
      <c r="D3446" t="s">
        <v>128</v>
      </c>
      <c r="E3446" t="s">
        <v>12744</v>
      </c>
      <c r="F3446" t="s">
        <v>12745</v>
      </c>
      <c r="G3446" t="s">
        <v>31550</v>
      </c>
      <c r="H3446" t="s">
        <v>665</v>
      </c>
      <c r="I3446" t="s">
        <v>78</v>
      </c>
      <c r="J3446" t="s">
        <v>135</v>
      </c>
      <c r="K3446" t="s">
        <v>22</v>
      </c>
      <c r="L3446" t="s">
        <v>136</v>
      </c>
      <c r="M3446" t="s">
        <v>12746</v>
      </c>
      <c r="N3446" t="s">
        <v>12747</v>
      </c>
      <c r="O3446">
        <v>2.5363888888888888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4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3.0220951999999999</v>
      </c>
      <c r="AD3446">
        <v>0</v>
      </c>
      <c r="AE3446">
        <v>0</v>
      </c>
      <c r="AF3446">
        <v>3.0220951999999999</v>
      </c>
    </row>
    <row r="3447" spans="1:32" x14ac:dyDescent="0.3">
      <c r="A3447">
        <v>2798533</v>
      </c>
      <c r="B3447">
        <v>1</v>
      </c>
      <c r="C3447" t="s">
        <v>82</v>
      </c>
      <c r="D3447" t="s">
        <v>106</v>
      </c>
      <c r="E3447" t="s">
        <v>12748</v>
      </c>
      <c r="F3447" t="s">
        <v>12749</v>
      </c>
      <c r="G3447" t="s">
        <v>31550</v>
      </c>
      <c r="H3447" t="s">
        <v>145</v>
      </c>
      <c r="I3447" t="s">
        <v>78</v>
      </c>
      <c r="J3447" t="s">
        <v>135</v>
      </c>
      <c r="K3447" t="s">
        <v>22</v>
      </c>
      <c r="L3447" t="s">
        <v>136</v>
      </c>
      <c r="M3447" t="s">
        <v>12750</v>
      </c>
      <c r="N3447" t="s">
        <v>12284</v>
      </c>
      <c r="O3447">
        <v>0.21833333333333332</v>
      </c>
      <c r="P3447">
        <v>0</v>
      </c>
      <c r="Q3447">
        <v>51</v>
      </c>
      <c r="R3447">
        <v>0</v>
      </c>
      <c r="S3447">
        <v>0</v>
      </c>
      <c r="T3447">
        <v>0</v>
      </c>
      <c r="U3447">
        <v>5</v>
      </c>
      <c r="V3447">
        <v>0</v>
      </c>
      <c r="W3447">
        <v>0</v>
      </c>
      <c r="X3447">
        <v>0</v>
      </c>
      <c r="Y3447">
        <v>3.3599834</v>
      </c>
      <c r="Z3447">
        <v>0</v>
      </c>
      <c r="AA3447">
        <v>0</v>
      </c>
      <c r="AB3447">
        <v>0</v>
      </c>
      <c r="AC3447">
        <v>1.4743805000000001</v>
      </c>
      <c r="AD3447">
        <v>0</v>
      </c>
      <c r="AE3447">
        <v>0</v>
      </c>
      <c r="AF3447">
        <v>4.8343639999999999</v>
      </c>
    </row>
    <row r="3448" spans="1:32" x14ac:dyDescent="0.3">
      <c r="A3448">
        <v>2798537</v>
      </c>
      <c r="B3448">
        <v>1</v>
      </c>
      <c r="C3448" t="s">
        <v>83</v>
      </c>
      <c r="D3448" t="s">
        <v>119</v>
      </c>
      <c r="E3448" t="s">
        <v>12751</v>
      </c>
      <c r="F3448" t="s">
        <v>12752</v>
      </c>
      <c r="G3448" t="s">
        <v>31546</v>
      </c>
      <c r="H3448" t="s">
        <v>145</v>
      </c>
      <c r="I3448" t="s">
        <v>78</v>
      </c>
      <c r="J3448" t="s">
        <v>135</v>
      </c>
      <c r="K3448" t="s">
        <v>22</v>
      </c>
      <c r="L3448" t="s">
        <v>136</v>
      </c>
      <c r="M3448" t="s">
        <v>12753</v>
      </c>
      <c r="N3448" t="s">
        <v>12754</v>
      </c>
      <c r="O3448">
        <v>0.94611111111111112</v>
      </c>
      <c r="P3448">
        <v>0</v>
      </c>
      <c r="Q3448">
        <v>28</v>
      </c>
      <c r="R3448">
        <v>0</v>
      </c>
      <c r="S3448">
        <v>0</v>
      </c>
      <c r="T3448">
        <v>0</v>
      </c>
      <c r="U3448">
        <v>2</v>
      </c>
      <c r="V3448">
        <v>0</v>
      </c>
      <c r="W3448">
        <v>0</v>
      </c>
      <c r="X3448">
        <v>0</v>
      </c>
      <c r="Y3448">
        <v>2.6425926999999998</v>
      </c>
      <c r="Z3448">
        <v>0</v>
      </c>
      <c r="AA3448">
        <v>0</v>
      </c>
      <c r="AB3448">
        <v>0</v>
      </c>
      <c r="AC3448">
        <v>0.70545950000000002</v>
      </c>
      <c r="AD3448">
        <v>0</v>
      </c>
      <c r="AE3448">
        <v>0</v>
      </c>
      <c r="AF3448">
        <v>3.348052</v>
      </c>
    </row>
    <row r="3449" spans="1:32" x14ac:dyDescent="0.3">
      <c r="A3449">
        <v>2798507</v>
      </c>
      <c r="B3449">
        <v>2</v>
      </c>
      <c r="C3449" t="s">
        <v>82</v>
      </c>
      <c r="D3449" t="s">
        <v>88</v>
      </c>
      <c r="E3449" t="s">
        <v>12755</v>
      </c>
      <c r="F3449" t="s">
        <v>12756</v>
      </c>
      <c r="G3449" t="s">
        <v>31552</v>
      </c>
      <c r="H3449" t="s">
        <v>2229</v>
      </c>
      <c r="I3449" t="s">
        <v>78</v>
      </c>
      <c r="J3449" t="s">
        <v>135</v>
      </c>
      <c r="K3449" t="s">
        <v>22</v>
      </c>
      <c r="L3449" t="s">
        <v>136</v>
      </c>
      <c r="M3449" t="s">
        <v>11655</v>
      </c>
      <c r="N3449" t="s">
        <v>12757</v>
      </c>
      <c r="O3449">
        <v>1.8416666666666666</v>
      </c>
      <c r="P3449">
        <v>0</v>
      </c>
      <c r="Q3449">
        <v>48</v>
      </c>
      <c r="R3449">
        <v>0</v>
      </c>
      <c r="S3449">
        <v>0</v>
      </c>
      <c r="T3449">
        <v>0</v>
      </c>
      <c r="U3449">
        <v>2</v>
      </c>
      <c r="V3449">
        <v>0</v>
      </c>
      <c r="W3449">
        <v>0</v>
      </c>
      <c r="X3449">
        <v>0</v>
      </c>
      <c r="Y3449">
        <v>5.8872814</v>
      </c>
      <c r="Z3449">
        <v>0</v>
      </c>
      <c r="AA3449">
        <v>0</v>
      </c>
      <c r="AB3449">
        <v>0</v>
      </c>
      <c r="AC3449">
        <v>2.2889834000000001E-2</v>
      </c>
      <c r="AD3449">
        <v>0</v>
      </c>
      <c r="AE3449">
        <v>0</v>
      </c>
      <c r="AF3449">
        <v>5.9101710000000001</v>
      </c>
    </row>
    <row r="3450" spans="1:32" x14ac:dyDescent="0.3">
      <c r="A3450">
        <v>2798287</v>
      </c>
      <c r="B3450">
        <v>1</v>
      </c>
      <c r="C3450" t="s">
        <v>83</v>
      </c>
      <c r="D3450" t="s">
        <v>114</v>
      </c>
      <c r="E3450" t="s">
        <v>11606</v>
      </c>
      <c r="F3450" t="s">
        <v>11607</v>
      </c>
      <c r="G3450" t="s">
        <v>31545</v>
      </c>
      <c r="H3450" t="s">
        <v>134</v>
      </c>
      <c r="I3450" t="s">
        <v>79</v>
      </c>
      <c r="J3450" t="s">
        <v>135</v>
      </c>
      <c r="K3450" t="s">
        <v>22</v>
      </c>
      <c r="L3450" t="s">
        <v>136</v>
      </c>
      <c r="M3450" t="s">
        <v>12758</v>
      </c>
      <c r="N3450" t="s">
        <v>12759</v>
      </c>
      <c r="O3450">
        <v>0.90833333333333333</v>
      </c>
      <c r="P3450">
        <v>2</v>
      </c>
      <c r="Q3450">
        <v>184</v>
      </c>
      <c r="R3450">
        <v>38</v>
      </c>
      <c r="S3450">
        <v>131</v>
      </c>
      <c r="T3450">
        <v>14</v>
      </c>
      <c r="U3450">
        <v>21</v>
      </c>
      <c r="V3450">
        <v>1</v>
      </c>
      <c r="W3450">
        <v>0</v>
      </c>
      <c r="X3450">
        <v>0.34346624999999997</v>
      </c>
      <c r="Y3450">
        <v>23.716374999999999</v>
      </c>
      <c r="Z3450">
        <v>9.4925990000000002</v>
      </c>
      <c r="AA3450">
        <v>53.628962999999999</v>
      </c>
      <c r="AB3450">
        <v>57.518925000000003</v>
      </c>
      <c r="AC3450">
        <v>5.1650739999999997</v>
      </c>
      <c r="AD3450">
        <v>15.494752999999999</v>
      </c>
      <c r="AE3450">
        <v>0</v>
      </c>
      <c r="AF3450">
        <v>165.36015</v>
      </c>
    </row>
    <row r="3451" spans="1:32" x14ac:dyDescent="0.3">
      <c r="A3451">
        <v>2797963</v>
      </c>
      <c r="B3451">
        <v>1</v>
      </c>
      <c r="C3451" t="s">
        <v>83</v>
      </c>
      <c r="D3451" t="s">
        <v>120</v>
      </c>
      <c r="E3451" t="s">
        <v>12760</v>
      </c>
      <c r="F3451" t="s">
        <v>12761</v>
      </c>
      <c r="G3451" t="s">
        <v>31551</v>
      </c>
      <c r="H3451" t="s">
        <v>185</v>
      </c>
      <c r="I3451" t="s">
        <v>79</v>
      </c>
      <c r="J3451" t="s">
        <v>135</v>
      </c>
      <c r="K3451" t="s">
        <v>22</v>
      </c>
      <c r="L3451" t="s">
        <v>136</v>
      </c>
      <c r="M3451" t="s">
        <v>12762</v>
      </c>
      <c r="N3451" t="s">
        <v>12763</v>
      </c>
      <c r="O3451">
        <v>0.65916666666666668</v>
      </c>
      <c r="P3451">
        <v>0</v>
      </c>
      <c r="Q3451">
        <v>1348</v>
      </c>
      <c r="R3451">
        <v>0</v>
      </c>
      <c r="S3451">
        <v>0</v>
      </c>
      <c r="T3451">
        <v>1</v>
      </c>
      <c r="U3451">
        <v>318</v>
      </c>
      <c r="V3451">
        <v>0</v>
      </c>
      <c r="W3451">
        <v>0</v>
      </c>
      <c r="X3451">
        <v>0</v>
      </c>
      <c r="Y3451">
        <v>139.3783</v>
      </c>
      <c r="Z3451">
        <v>0</v>
      </c>
      <c r="AA3451">
        <v>0</v>
      </c>
      <c r="AB3451">
        <v>6.675548</v>
      </c>
      <c r="AC3451">
        <v>98.685670000000002</v>
      </c>
      <c r="AD3451">
        <v>0</v>
      </c>
      <c r="AE3451">
        <v>0</v>
      </c>
      <c r="AF3451">
        <v>244.73952</v>
      </c>
    </row>
    <row r="3452" spans="1:32" x14ac:dyDescent="0.3">
      <c r="A3452">
        <v>2797960</v>
      </c>
      <c r="B3452">
        <v>1</v>
      </c>
      <c r="C3452" t="s">
        <v>82</v>
      </c>
      <c r="D3452" t="s">
        <v>88</v>
      </c>
      <c r="E3452" t="s">
        <v>12764</v>
      </c>
      <c r="F3452" t="s">
        <v>12765</v>
      </c>
      <c r="G3452" t="s">
        <v>31547</v>
      </c>
      <c r="H3452" t="s">
        <v>185</v>
      </c>
      <c r="I3452" t="s">
        <v>80</v>
      </c>
      <c r="J3452" t="s">
        <v>135</v>
      </c>
      <c r="K3452" t="s">
        <v>22</v>
      </c>
      <c r="L3452" t="s">
        <v>136</v>
      </c>
      <c r="M3452" t="s">
        <v>12766</v>
      </c>
      <c r="N3452" t="s">
        <v>12767</v>
      </c>
      <c r="O3452">
        <v>1.06</v>
      </c>
      <c r="P3452">
        <v>2</v>
      </c>
      <c r="Q3452">
        <v>2840</v>
      </c>
      <c r="R3452">
        <v>44</v>
      </c>
      <c r="S3452">
        <v>426</v>
      </c>
      <c r="T3452">
        <v>63</v>
      </c>
      <c r="U3452">
        <v>314</v>
      </c>
      <c r="V3452">
        <v>14</v>
      </c>
      <c r="W3452">
        <v>0</v>
      </c>
      <c r="X3452">
        <v>3.5516632000000001</v>
      </c>
      <c r="Y3452">
        <v>376.46548000000001</v>
      </c>
      <c r="Z3452">
        <v>207.8124</v>
      </c>
      <c r="AA3452">
        <v>371.89037999999999</v>
      </c>
      <c r="AB3452">
        <v>254.12336999999999</v>
      </c>
      <c r="AC3452">
        <v>125.68738999999999</v>
      </c>
      <c r="AD3452">
        <v>4093.3733000000002</v>
      </c>
      <c r="AE3452">
        <v>0</v>
      </c>
      <c r="AF3452">
        <v>5432.9040000000005</v>
      </c>
    </row>
    <row r="3453" spans="1:32" x14ac:dyDescent="0.3">
      <c r="A3453">
        <v>2797961</v>
      </c>
      <c r="B3453">
        <v>1</v>
      </c>
      <c r="C3453" t="s">
        <v>83</v>
      </c>
      <c r="D3453" t="s">
        <v>127</v>
      </c>
      <c r="E3453" t="s">
        <v>12768</v>
      </c>
      <c r="F3453" t="s">
        <v>12769</v>
      </c>
      <c r="G3453" t="s">
        <v>31547</v>
      </c>
      <c r="H3453" t="s">
        <v>134</v>
      </c>
      <c r="I3453" t="s">
        <v>79</v>
      </c>
      <c r="J3453" t="s">
        <v>135</v>
      </c>
      <c r="K3453" t="s">
        <v>22</v>
      </c>
      <c r="L3453" t="s">
        <v>136</v>
      </c>
      <c r="M3453" t="s">
        <v>12770</v>
      </c>
      <c r="N3453" t="s">
        <v>12771</v>
      </c>
      <c r="O3453">
        <v>0.27305555555555555</v>
      </c>
      <c r="P3453">
        <v>14</v>
      </c>
      <c r="Q3453">
        <v>4240</v>
      </c>
      <c r="R3453">
        <v>101</v>
      </c>
      <c r="S3453">
        <v>164</v>
      </c>
      <c r="T3453">
        <v>56</v>
      </c>
      <c r="U3453">
        <v>373</v>
      </c>
      <c r="V3453">
        <v>5</v>
      </c>
      <c r="W3453">
        <v>1</v>
      </c>
      <c r="X3453">
        <v>4.8127513000000004</v>
      </c>
      <c r="Y3453">
        <v>154.57803000000001</v>
      </c>
      <c r="Z3453">
        <v>20.959427000000002</v>
      </c>
      <c r="AA3453">
        <v>6.4240627000000003</v>
      </c>
      <c r="AB3453">
        <v>35.389749999999999</v>
      </c>
      <c r="AC3453">
        <v>35.125155999999997</v>
      </c>
      <c r="AD3453">
        <v>56.818089999999998</v>
      </c>
      <c r="AE3453">
        <v>1.9499621</v>
      </c>
      <c r="AF3453">
        <v>316.05725000000001</v>
      </c>
    </row>
    <row r="3454" spans="1:32" x14ac:dyDescent="0.3">
      <c r="A3454">
        <v>2797763</v>
      </c>
      <c r="B3454">
        <v>1</v>
      </c>
      <c r="C3454" t="s">
        <v>82</v>
      </c>
      <c r="D3454" t="s">
        <v>95</v>
      </c>
      <c r="E3454" t="s">
        <v>12772</v>
      </c>
      <c r="F3454" t="s">
        <v>12773</v>
      </c>
      <c r="G3454" t="s">
        <v>31546</v>
      </c>
      <c r="H3454" t="s">
        <v>145</v>
      </c>
      <c r="I3454" t="s">
        <v>78</v>
      </c>
      <c r="J3454" t="s">
        <v>135</v>
      </c>
      <c r="K3454" t="s">
        <v>22</v>
      </c>
      <c r="L3454" t="s">
        <v>136</v>
      </c>
      <c r="M3454" t="s">
        <v>12774</v>
      </c>
      <c r="N3454" t="s">
        <v>12775</v>
      </c>
      <c r="O3454">
        <v>1.0475000000000001</v>
      </c>
      <c r="P3454">
        <v>0</v>
      </c>
      <c r="Q3454">
        <v>13</v>
      </c>
      <c r="R3454">
        <v>0</v>
      </c>
      <c r="S3454">
        <v>0</v>
      </c>
      <c r="T3454">
        <v>0</v>
      </c>
      <c r="U3454">
        <v>2</v>
      </c>
      <c r="V3454">
        <v>0</v>
      </c>
      <c r="W3454">
        <v>0</v>
      </c>
      <c r="X3454">
        <v>0</v>
      </c>
      <c r="Y3454">
        <v>5.0662383999999996</v>
      </c>
      <c r="Z3454">
        <v>0</v>
      </c>
      <c r="AA3454">
        <v>0</v>
      </c>
      <c r="AB3454">
        <v>0</v>
      </c>
      <c r="AC3454">
        <v>0.623672</v>
      </c>
      <c r="AD3454">
        <v>0</v>
      </c>
      <c r="AE3454">
        <v>0</v>
      </c>
      <c r="AF3454">
        <v>5.6899103999999996</v>
      </c>
    </row>
    <row r="3455" spans="1:32" x14ac:dyDescent="0.3">
      <c r="A3455">
        <v>2789486</v>
      </c>
      <c r="B3455">
        <v>1</v>
      </c>
      <c r="C3455" t="s">
        <v>83</v>
      </c>
      <c r="D3455" t="s">
        <v>116</v>
      </c>
      <c r="E3455" t="s">
        <v>12776</v>
      </c>
      <c r="F3455" t="s">
        <v>12777</v>
      </c>
      <c r="G3455" t="s">
        <v>31546</v>
      </c>
      <c r="H3455" t="s">
        <v>223</v>
      </c>
      <c r="I3455" t="s">
        <v>78</v>
      </c>
      <c r="J3455" t="s">
        <v>135</v>
      </c>
      <c r="K3455" t="s">
        <v>22</v>
      </c>
      <c r="L3455" t="s">
        <v>136</v>
      </c>
      <c r="M3455" t="s">
        <v>12778</v>
      </c>
      <c r="N3455" t="s">
        <v>12779</v>
      </c>
      <c r="O3455">
        <v>1.3641666666666667</v>
      </c>
      <c r="P3455">
        <v>0</v>
      </c>
      <c r="Q3455">
        <v>5</v>
      </c>
      <c r="R3455">
        <v>0</v>
      </c>
      <c r="S3455">
        <v>3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0.63837860000000002</v>
      </c>
      <c r="Z3455">
        <v>0</v>
      </c>
      <c r="AA3455">
        <v>0.91527539999999996</v>
      </c>
      <c r="AB3455">
        <v>0</v>
      </c>
      <c r="AC3455">
        <v>0</v>
      </c>
      <c r="AD3455">
        <v>0</v>
      </c>
      <c r="AE3455">
        <v>0</v>
      </c>
      <c r="AF3455">
        <v>1.5536540999999999</v>
      </c>
    </row>
    <row r="3456" spans="1:32" x14ac:dyDescent="0.3">
      <c r="A3456">
        <v>2789472</v>
      </c>
      <c r="B3456">
        <v>1</v>
      </c>
      <c r="C3456" t="s">
        <v>82</v>
      </c>
      <c r="D3456" t="s">
        <v>107</v>
      </c>
      <c r="E3456" t="s">
        <v>12780</v>
      </c>
      <c r="F3456" t="s">
        <v>12781</v>
      </c>
      <c r="G3456" t="s">
        <v>31548</v>
      </c>
      <c r="H3456" t="s">
        <v>893</v>
      </c>
      <c r="I3456" t="s">
        <v>78</v>
      </c>
      <c r="J3456" t="s">
        <v>135</v>
      </c>
      <c r="K3456" t="s">
        <v>22</v>
      </c>
      <c r="L3456" t="s">
        <v>136</v>
      </c>
      <c r="M3456" t="s">
        <v>12782</v>
      </c>
      <c r="N3456" t="s">
        <v>12783</v>
      </c>
      <c r="O3456">
        <v>1.6422222222222222</v>
      </c>
      <c r="P3456">
        <v>0</v>
      </c>
      <c r="Q3456">
        <v>1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0.8137778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0.8137778</v>
      </c>
    </row>
    <row r="3457" spans="1:32" x14ac:dyDescent="0.3">
      <c r="A3457">
        <v>2789441</v>
      </c>
      <c r="B3457">
        <v>1</v>
      </c>
      <c r="C3457" t="s">
        <v>83</v>
      </c>
      <c r="D3457" t="s">
        <v>123</v>
      </c>
      <c r="E3457" t="s">
        <v>12784</v>
      </c>
      <c r="F3457" t="s">
        <v>12785</v>
      </c>
      <c r="G3457" t="s">
        <v>31548</v>
      </c>
      <c r="H3457" t="s">
        <v>333</v>
      </c>
      <c r="I3457" t="s">
        <v>78</v>
      </c>
      <c r="J3457" t="s">
        <v>135</v>
      </c>
      <c r="K3457" t="s">
        <v>22</v>
      </c>
      <c r="L3457" t="s">
        <v>136</v>
      </c>
      <c r="M3457" t="s">
        <v>12786</v>
      </c>
      <c r="N3457" t="s">
        <v>12787</v>
      </c>
      <c r="O3457">
        <v>2.6041666666666665</v>
      </c>
      <c r="P3457">
        <v>0</v>
      </c>
      <c r="Q3457">
        <v>1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0.19558702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0.19558702</v>
      </c>
    </row>
    <row r="3458" spans="1:32" x14ac:dyDescent="0.3">
      <c r="A3458">
        <v>2789423</v>
      </c>
      <c r="B3458">
        <v>1</v>
      </c>
      <c r="C3458" t="s">
        <v>82</v>
      </c>
      <c r="D3458" t="s">
        <v>104</v>
      </c>
      <c r="E3458" t="s">
        <v>12788</v>
      </c>
      <c r="F3458" t="s">
        <v>12789</v>
      </c>
      <c r="G3458" t="s">
        <v>31548</v>
      </c>
      <c r="H3458" t="s">
        <v>893</v>
      </c>
      <c r="I3458" t="s">
        <v>78</v>
      </c>
      <c r="J3458" t="s">
        <v>135</v>
      </c>
      <c r="K3458" t="s">
        <v>22</v>
      </c>
      <c r="L3458" t="s">
        <v>136</v>
      </c>
      <c r="M3458" t="s">
        <v>12790</v>
      </c>
      <c r="N3458" t="s">
        <v>12791</v>
      </c>
      <c r="O3458">
        <v>1.9541666666666666</v>
      </c>
      <c r="P3458">
        <v>0</v>
      </c>
      <c r="Q3458">
        <v>5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2.4531874999999999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2.4531874999999999</v>
      </c>
    </row>
    <row r="3459" spans="1:32" x14ac:dyDescent="0.3">
      <c r="A3459">
        <v>2789422</v>
      </c>
      <c r="B3459">
        <v>1</v>
      </c>
      <c r="C3459" t="s">
        <v>82</v>
      </c>
      <c r="D3459" t="s">
        <v>91</v>
      </c>
      <c r="E3459" t="s">
        <v>12792</v>
      </c>
      <c r="F3459" t="s">
        <v>12793</v>
      </c>
      <c r="G3459" t="s">
        <v>31546</v>
      </c>
      <c r="H3459" t="s">
        <v>223</v>
      </c>
      <c r="I3459" t="s">
        <v>78</v>
      </c>
      <c r="J3459" t="s">
        <v>135</v>
      </c>
      <c r="K3459" t="s">
        <v>22</v>
      </c>
      <c r="L3459" t="s">
        <v>136</v>
      </c>
      <c r="M3459" t="s">
        <v>12794</v>
      </c>
      <c r="N3459" t="s">
        <v>12795</v>
      </c>
      <c r="O3459">
        <v>2.4480555555555554</v>
      </c>
      <c r="P3459">
        <v>0</v>
      </c>
      <c r="Q3459">
        <v>274</v>
      </c>
      <c r="R3459">
        <v>0</v>
      </c>
      <c r="S3459">
        <v>3</v>
      </c>
      <c r="T3459">
        <v>0</v>
      </c>
      <c r="U3459">
        <v>46</v>
      </c>
      <c r="V3459">
        <v>0</v>
      </c>
      <c r="W3459">
        <v>0</v>
      </c>
      <c r="X3459">
        <v>0</v>
      </c>
      <c r="Y3459">
        <v>204.88730000000001</v>
      </c>
      <c r="Z3459">
        <v>0</v>
      </c>
      <c r="AA3459">
        <v>2.0386791</v>
      </c>
      <c r="AB3459">
        <v>0</v>
      </c>
      <c r="AC3459">
        <v>90.805090000000007</v>
      </c>
      <c r="AD3459">
        <v>0</v>
      </c>
      <c r="AE3459">
        <v>0</v>
      </c>
      <c r="AF3459">
        <v>297.73108000000002</v>
      </c>
    </row>
    <row r="3460" spans="1:32" x14ac:dyDescent="0.3">
      <c r="A3460">
        <v>2789418</v>
      </c>
      <c r="B3460">
        <v>1</v>
      </c>
      <c r="C3460" t="s">
        <v>83</v>
      </c>
      <c r="D3460" t="s">
        <v>120</v>
      </c>
      <c r="E3460" t="s">
        <v>11959</v>
      </c>
      <c r="F3460" t="s">
        <v>11960</v>
      </c>
      <c r="G3460" t="s">
        <v>31549</v>
      </c>
      <c r="H3460" t="s">
        <v>134</v>
      </c>
      <c r="I3460" t="s">
        <v>79</v>
      </c>
      <c r="J3460" t="s">
        <v>135</v>
      </c>
      <c r="K3460" t="s">
        <v>22</v>
      </c>
      <c r="L3460" t="s">
        <v>136</v>
      </c>
      <c r="M3460" t="s">
        <v>12796</v>
      </c>
      <c r="N3460" t="s">
        <v>12797</v>
      </c>
      <c r="O3460">
        <v>3.2583333333333333</v>
      </c>
      <c r="P3460">
        <v>2</v>
      </c>
      <c r="Q3460">
        <v>317</v>
      </c>
      <c r="R3460">
        <v>4</v>
      </c>
      <c r="S3460">
        <v>53</v>
      </c>
      <c r="T3460">
        <v>1</v>
      </c>
      <c r="U3460">
        <v>20</v>
      </c>
      <c r="V3460">
        <v>0</v>
      </c>
      <c r="W3460">
        <v>0</v>
      </c>
      <c r="X3460">
        <v>25.088066000000001</v>
      </c>
      <c r="Y3460">
        <v>84.901404999999997</v>
      </c>
      <c r="Z3460">
        <v>0.4033524</v>
      </c>
      <c r="AA3460">
        <v>25.888197000000002</v>
      </c>
      <c r="AB3460">
        <v>17.939509999999999</v>
      </c>
      <c r="AC3460">
        <v>41.892822000000002</v>
      </c>
      <c r="AD3460">
        <v>0</v>
      </c>
      <c r="AE3460">
        <v>0</v>
      </c>
      <c r="AF3460">
        <v>196.11336</v>
      </c>
    </row>
    <row r="3461" spans="1:32" x14ac:dyDescent="0.3">
      <c r="A3461">
        <v>2789323</v>
      </c>
      <c r="B3461">
        <v>1</v>
      </c>
      <c r="C3461" t="s">
        <v>83</v>
      </c>
      <c r="D3461" t="s">
        <v>127</v>
      </c>
      <c r="E3461" t="s">
        <v>12798</v>
      </c>
      <c r="F3461" t="s">
        <v>12799</v>
      </c>
      <c r="G3461" t="s">
        <v>31551</v>
      </c>
      <c r="H3461" t="s">
        <v>672</v>
      </c>
      <c r="I3461" t="s">
        <v>79</v>
      </c>
      <c r="J3461" t="s">
        <v>135</v>
      </c>
      <c r="K3461" t="s">
        <v>22</v>
      </c>
      <c r="L3461" t="s">
        <v>136</v>
      </c>
      <c r="M3461" t="s">
        <v>12800</v>
      </c>
      <c r="N3461" t="s">
        <v>12801</v>
      </c>
      <c r="O3461">
        <v>1.9405555555555556</v>
      </c>
      <c r="P3461">
        <v>0</v>
      </c>
      <c r="Q3461">
        <v>298</v>
      </c>
      <c r="R3461">
        <v>0</v>
      </c>
      <c r="S3461">
        <v>1</v>
      </c>
      <c r="T3461">
        <v>1</v>
      </c>
      <c r="U3461">
        <v>12</v>
      </c>
      <c r="V3461">
        <v>0</v>
      </c>
      <c r="W3461">
        <v>0</v>
      </c>
      <c r="X3461">
        <v>0</v>
      </c>
      <c r="Y3461">
        <v>56.497340000000001</v>
      </c>
      <c r="Z3461">
        <v>0</v>
      </c>
      <c r="AA3461">
        <v>5.0119439999999999E-3</v>
      </c>
      <c r="AB3461">
        <v>1.7007637</v>
      </c>
      <c r="AC3461">
        <v>10.012040000000001</v>
      </c>
      <c r="AD3461">
        <v>0</v>
      </c>
      <c r="AE3461">
        <v>0</v>
      </c>
      <c r="AF3461">
        <v>68.215159999999997</v>
      </c>
    </row>
    <row r="3462" spans="1:32" x14ac:dyDescent="0.3">
      <c r="A3462">
        <v>2788967</v>
      </c>
      <c r="B3462">
        <v>1</v>
      </c>
      <c r="C3462" t="s">
        <v>83</v>
      </c>
      <c r="D3462" t="s">
        <v>130</v>
      </c>
      <c r="E3462" t="s">
        <v>11251</v>
      </c>
      <c r="F3462" t="s">
        <v>11252</v>
      </c>
      <c r="G3462" t="s">
        <v>31549</v>
      </c>
      <c r="H3462" t="s">
        <v>134</v>
      </c>
      <c r="I3462" t="s">
        <v>79</v>
      </c>
      <c r="J3462" t="s">
        <v>135</v>
      </c>
      <c r="K3462" t="s">
        <v>22</v>
      </c>
      <c r="L3462" t="s">
        <v>136</v>
      </c>
      <c r="M3462" t="s">
        <v>12802</v>
      </c>
      <c r="N3462" t="s">
        <v>12803</v>
      </c>
      <c r="O3462">
        <v>0.26777777777777778</v>
      </c>
      <c r="P3462">
        <v>7</v>
      </c>
      <c r="Q3462">
        <v>1185</v>
      </c>
      <c r="R3462">
        <v>3</v>
      </c>
      <c r="S3462">
        <v>2</v>
      </c>
      <c r="T3462">
        <v>3</v>
      </c>
      <c r="U3462">
        <v>88</v>
      </c>
      <c r="V3462">
        <v>0</v>
      </c>
      <c r="W3462">
        <v>0</v>
      </c>
      <c r="X3462">
        <v>5.8989089999999997</v>
      </c>
      <c r="Y3462">
        <v>37.545043999999997</v>
      </c>
      <c r="Z3462">
        <v>0.59993529999999995</v>
      </c>
      <c r="AA3462">
        <v>1.4973026E-3</v>
      </c>
      <c r="AB3462">
        <v>4.2195907000000004</v>
      </c>
      <c r="AC3462">
        <v>4.7851710000000001</v>
      </c>
      <c r="AD3462">
        <v>0</v>
      </c>
      <c r="AE3462">
        <v>0</v>
      </c>
      <c r="AF3462">
        <v>53.050148</v>
      </c>
    </row>
    <row r="3463" spans="1:32" x14ac:dyDescent="0.3">
      <c r="A3463">
        <v>2788764</v>
      </c>
      <c r="B3463">
        <v>1</v>
      </c>
      <c r="C3463" t="s">
        <v>82</v>
      </c>
      <c r="D3463" t="s">
        <v>107</v>
      </c>
      <c r="E3463" t="s">
        <v>12804</v>
      </c>
      <c r="F3463" t="s">
        <v>12805</v>
      </c>
      <c r="G3463" t="s">
        <v>31548</v>
      </c>
      <c r="H3463" t="s">
        <v>893</v>
      </c>
      <c r="I3463" t="s">
        <v>78</v>
      </c>
      <c r="J3463" t="s">
        <v>135</v>
      </c>
      <c r="K3463" t="s">
        <v>22</v>
      </c>
      <c r="L3463" t="s">
        <v>136</v>
      </c>
      <c r="M3463" t="s">
        <v>12806</v>
      </c>
      <c r="N3463" t="s">
        <v>12807</v>
      </c>
      <c r="O3463">
        <v>2.9858333333333333</v>
      </c>
      <c r="P3463">
        <v>0</v>
      </c>
      <c r="Q3463">
        <v>1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4.4216933000000003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4.4216933000000003</v>
      </c>
    </row>
    <row r="3464" spans="1:32" x14ac:dyDescent="0.3">
      <c r="A3464">
        <v>2788772</v>
      </c>
      <c r="B3464">
        <v>1</v>
      </c>
      <c r="C3464" t="s">
        <v>82</v>
      </c>
      <c r="D3464" t="s">
        <v>90</v>
      </c>
      <c r="E3464" t="s">
        <v>12808</v>
      </c>
      <c r="F3464" t="s">
        <v>12809</v>
      </c>
      <c r="G3464" t="s">
        <v>31548</v>
      </c>
      <c r="H3464" t="s">
        <v>333</v>
      </c>
      <c r="I3464" t="s">
        <v>78</v>
      </c>
      <c r="J3464" t="s">
        <v>135</v>
      </c>
      <c r="K3464" t="s">
        <v>22</v>
      </c>
      <c r="L3464" t="s">
        <v>136</v>
      </c>
      <c r="M3464" t="s">
        <v>12810</v>
      </c>
      <c r="N3464" t="s">
        <v>12811</v>
      </c>
      <c r="O3464">
        <v>3.1652777777777779</v>
      </c>
      <c r="P3464">
        <v>0</v>
      </c>
      <c r="Q3464">
        <v>1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0.72953080000000003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0.72953080000000003</v>
      </c>
    </row>
    <row r="3465" spans="1:32" x14ac:dyDescent="0.3">
      <c r="A3465">
        <v>2788783</v>
      </c>
      <c r="B3465">
        <v>1</v>
      </c>
      <c r="C3465" t="s">
        <v>82</v>
      </c>
      <c r="D3465" t="s">
        <v>95</v>
      </c>
      <c r="E3465" t="s">
        <v>12812</v>
      </c>
      <c r="F3465" t="s">
        <v>12813</v>
      </c>
      <c r="G3465" t="s">
        <v>31548</v>
      </c>
      <c r="H3465" t="s">
        <v>311</v>
      </c>
      <c r="I3465" t="s">
        <v>78</v>
      </c>
      <c r="J3465" t="s">
        <v>135</v>
      </c>
      <c r="K3465" t="s">
        <v>22</v>
      </c>
      <c r="L3465" t="s">
        <v>136</v>
      </c>
      <c r="M3465" t="s">
        <v>12814</v>
      </c>
      <c r="N3465" t="s">
        <v>12815</v>
      </c>
      <c r="O3465">
        <v>3.1563888888888889</v>
      </c>
      <c r="P3465">
        <v>0</v>
      </c>
      <c r="Q3465">
        <v>2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0.78588057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0.78588057</v>
      </c>
    </row>
    <row r="3466" spans="1:32" x14ac:dyDescent="0.3">
      <c r="A3466">
        <v>2788765</v>
      </c>
      <c r="B3466">
        <v>1</v>
      </c>
      <c r="C3466" t="s">
        <v>82</v>
      </c>
      <c r="D3466" t="s">
        <v>108</v>
      </c>
      <c r="E3466" t="s">
        <v>12816</v>
      </c>
      <c r="F3466" t="s">
        <v>12817</v>
      </c>
      <c r="G3466" t="s">
        <v>31546</v>
      </c>
      <c r="H3466" t="s">
        <v>223</v>
      </c>
      <c r="I3466" t="s">
        <v>78</v>
      </c>
      <c r="J3466" t="s">
        <v>135</v>
      </c>
      <c r="K3466" t="s">
        <v>22</v>
      </c>
      <c r="L3466" t="s">
        <v>136</v>
      </c>
      <c r="M3466" t="s">
        <v>12818</v>
      </c>
      <c r="N3466" t="s">
        <v>12819</v>
      </c>
      <c r="O3466">
        <v>0.80472222222222223</v>
      </c>
      <c r="P3466">
        <v>0</v>
      </c>
      <c r="Q3466">
        <v>11</v>
      </c>
      <c r="R3466">
        <v>0</v>
      </c>
      <c r="S3466">
        <v>1</v>
      </c>
      <c r="T3466">
        <v>0</v>
      </c>
      <c r="U3466">
        <v>5</v>
      </c>
      <c r="V3466">
        <v>0</v>
      </c>
      <c r="W3466">
        <v>0</v>
      </c>
      <c r="X3466">
        <v>0</v>
      </c>
      <c r="Y3466">
        <v>1.7106828999999999</v>
      </c>
      <c r="Z3466">
        <v>0</v>
      </c>
      <c r="AA3466">
        <v>6.9741723000000004E-3</v>
      </c>
      <c r="AB3466">
        <v>0</v>
      </c>
      <c r="AC3466">
        <v>1.5913063999999999</v>
      </c>
      <c r="AD3466">
        <v>0</v>
      </c>
      <c r="AE3466">
        <v>0</v>
      </c>
      <c r="AF3466">
        <v>3.3089634999999999</v>
      </c>
    </row>
    <row r="3467" spans="1:32" x14ac:dyDescent="0.3">
      <c r="A3467">
        <v>2788771</v>
      </c>
      <c r="B3467">
        <v>1</v>
      </c>
      <c r="C3467" t="s">
        <v>82</v>
      </c>
      <c r="D3467" t="s">
        <v>98</v>
      </c>
      <c r="E3467" t="s">
        <v>12820</v>
      </c>
      <c r="F3467" t="s">
        <v>12821</v>
      </c>
      <c r="G3467" t="s">
        <v>31548</v>
      </c>
      <c r="H3467" t="s">
        <v>333</v>
      </c>
      <c r="I3467" t="s">
        <v>78</v>
      </c>
      <c r="J3467" t="s">
        <v>135</v>
      </c>
      <c r="K3467" t="s">
        <v>22</v>
      </c>
      <c r="L3467" t="s">
        <v>136</v>
      </c>
      <c r="M3467" t="s">
        <v>12822</v>
      </c>
      <c r="N3467" t="s">
        <v>12823</v>
      </c>
      <c r="O3467">
        <v>1.2447222222222223</v>
      </c>
      <c r="P3467">
        <v>0</v>
      </c>
      <c r="Q3467">
        <v>7</v>
      </c>
      <c r="R3467">
        <v>0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0</v>
      </c>
      <c r="Y3467">
        <v>1.7342527999999999</v>
      </c>
      <c r="Z3467">
        <v>0</v>
      </c>
      <c r="AA3467">
        <v>0</v>
      </c>
      <c r="AB3467">
        <v>0</v>
      </c>
      <c r="AC3467">
        <v>6.43349E-2</v>
      </c>
      <c r="AD3467">
        <v>0</v>
      </c>
      <c r="AE3467">
        <v>0</v>
      </c>
      <c r="AF3467">
        <v>1.7985876999999999</v>
      </c>
    </row>
    <row r="3468" spans="1:32" x14ac:dyDescent="0.3">
      <c r="A3468">
        <v>2788609</v>
      </c>
      <c r="B3468">
        <v>2</v>
      </c>
      <c r="C3468" t="s">
        <v>82</v>
      </c>
      <c r="D3468" t="s">
        <v>108</v>
      </c>
      <c r="E3468" t="s">
        <v>12824</v>
      </c>
      <c r="F3468" t="s">
        <v>12825</v>
      </c>
      <c r="G3468" t="s">
        <v>31552</v>
      </c>
      <c r="H3468" t="s">
        <v>333</v>
      </c>
      <c r="I3468" t="s">
        <v>78</v>
      </c>
      <c r="J3468" t="s">
        <v>135</v>
      </c>
      <c r="K3468" t="s">
        <v>22</v>
      </c>
      <c r="L3468" t="s">
        <v>136</v>
      </c>
      <c r="M3468" t="s">
        <v>12826</v>
      </c>
      <c r="N3468" t="s">
        <v>12827</v>
      </c>
      <c r="O3468">
        <v>0.6580555555555555</v>
      </c>
      <c r="P3468">
        <v>0</v>
      </c>
      <c r="Q3468">
        <v>156</v>
      </c>
      <c r="R3468">
        <v>0</v>
      </c>
      <c r="S3468">
        <v>6</v>
      </c>
      <c r="T3468">
        <v>0</v>
      </c>
      <c r="U3468">
        <v>23</v>
      </c>
      <c r="V3468">
        <v>0</v>
      </c>
      <c r="W3468">
        <v>0</v>
      </c>
      <c r="X3468">
        <v>0</v>
      </c>
      <c r="Y3468">
        <v>8.8140850000000004</v>
      </c>
      <c r="Z3468">
        <v>0</v>
      </c>
      <c r="AA3468">
        <v>1.5500224</v>
      </c>
      <c r="AB3468">
        <v>0</v>
      </c>
      <c r="AC3468">
        <v>3.3976060000000001</v>
      </c>
      <c r="AD3468">
        <v>0</v>
      </c>
      <c r="AE3468">
        <v>0</v>
      </c>
      <c r="AF3468">
        <v>13.761713</v>
      </c>
    </row>
    <row r="3469" spans="1:32" x14ac:dyDescent="0.3">
      <c r="A3469">
        <v>2788596</v>
      </c>
      <c r="B3469">
        <v>2</v>
      </c>
      <c r="C3469" t="s">
        <v>82</v>
      </c>
      <c r="D3469" t="s">
        <v>94</v>
      </c>
      <c r="E3469" t="s">
        <v>2655</v>
      </c>
      <c r="F3469" t="s">
        <v>2656</v>
      </c>
      <c r="G3469" t="s">
        <v>31552</v>
      </c>
      <c r="H3469" t="s">
        <v>223</v>
      </c>
      <c r="I3469" t="s">
        <v>78</v>
      </c>
      <c r="J3469" t="s">
        <v>135</v>
      </c>
      <c r="K3469" t="s">
        <v>22</v>
      </c>
      <c r="L3469" t="s">
        <v>136</v>
      </c>
      <c r="M3469" t="s">
        <v>12828</v>
      </c>
      <c r="N3469" t="s">
        <v>12829</v>
      </c>
      <c r="O3469">
        <v>0.12055555555555555</v>
      </c>
      <c r="P3469">
        <v>0</v>
      </c>
      <c r="Q3469">
        <v>289</v>
      </c>
      <c r="R3469">
        <v>0</v>
      </c>
      <c r="S3469">
        <v>0</v>
      </c>
      <c r="T3469">
        <v>0</v>
      </c>
      <c r="U3469">
        <v>15</v>
      </c>
      <c r="V3469">
        <v>0</v>
      </c>
      <c r="W3469">
        <v>0</v>
      </c>
      <c r="X3469">
        <v>0</v>
      </c>
      <c r="Y3469">
        <v>2.7893805999999999</v>
      </c>
      <c r="Z3469">
        <v>0</v>
      </c>
      <c r="AA3469">
        <v>0</v>
      </c>
      <c r="AB3469">
        <v>0</v>
      </c>
      <c r="AC3469">
        <v>1.004877</v>
      </c>
      <c r="AD3469">
        <v>0</v>
      </c>
      <c r="AE3469">
        <v>0</v>
      </c>
      <c r="AF3469">
        <v>3.7942573999999998</v>
      </c>
    </row>
    <row r="3470" spans="1:32" x14ac:dyDescent="0.3">
      <c r="A3470">
        <v>2788780</v>
      </c>
      <c r="B3470">
        <v>1</v>
      </c>
      <c r="C3470" t="s">
        <v>83</v>
      </c>
      <c r="D3470" t="s">
        <v>124</v>
      </c>
      <c r="E3470" t="s">
        <v>12830</v>
      </c>
      <c r="F3470" t="s">
        <v>12831</v>
      </c>
      <c r="G3470" t="s">
        <v>31551</v>
      </c>
      <c r="H3470" t="s">
        <v>672</v>
      </c>
      <c r="I3470" t="s">
        <v>79</v>
      </c>
      <c r="J3470" t="s">
        <v>135</v>
      </c>
      <c r="K3470" t="s">
        <v>22</v>
      </c>
      <c r="L3470" t="s">
        <v>136</v>
      </c>
      <c r="M3470" t="s">
        <v>12832</v>
      </c>
      <c r="N3470" t="s">
        <v>12833</v>
      </c>
      <c r="O3470">
        <v>3.1561111111111111</v>
      </c>
      <c r="P3470">
        <v>0</v>
      </c>
      <c r="Q3470">
        <v>316</v>
      </c>
      <c r="R3470">
        <v>3</v>
      </c>
      <c r="S3470">
        <v>8</v>
      </c>
      <c r="T3470">
        <v>0</v>
      </c>
      <c r="U3470">
        <v>17</v>
      </c>
      <c r="V3470">
        <v>0</v>
      </c>
      <c r="W3470">
        <v>0</v>
      </c>
      <c r="X3470">
        <v>0</v>
      </c>
      <c r="Y3470">
        <v>144.22942</v>
      </c>
      <c r="Z3470">
        <v>0.81703179999999997</v>
      </c>
      <c r="AA3470">
        <v>3.7022910000000002</v>
      </c>
      <c r="AB3470">
        <v>0</v>
      </c>
      <c r="AC3470">
        <v>28.713439999999999</v>
      </c>
      <c r="AD3470">
        <v>0</v>
      </c>
      <c r="AE3470">
        <v>0</v>
      </c>
      <c r="AF3470">
        <v>177.46216999999999</v>
      </c>
    </row>
    <row r="3471" spans="1:32" x14ac:dyDescent="0.3">
      <c r="A3471">
        <v>2788369</v>
      </c>
      <c r="B3471">
        <v>1</v>
      </c>
      <c r="C3471" t="s">
        <v>82</v>
      </c>
      <c r="D3471" t="s">
        <v>90</v>
      </c>
      <c r="E3471" t="s">
        <v>12834</v>
      </c>
      <c r="F3471" t="s">
        <v>12835</v>
      </c>
      <c r="G3471" t="s">
        <v>31548</v>
      </c>
      <c r="H3471" t="s">
        <v>333</v>
      </c>
      <c r="I3471" t="s">
        <v>78</v>
      </c>
      <c r="J3471" t="s">
        <v>135</v>
      </c>
      <c r="K3471" t="s">
        <v>22</v>
      </c>
      <c r="L3471" t="s">
        <v>136</v>
      </c>
      <c r="M3471" t="s">
        <v>12836</v>
      </c>
      <c r="N3471" t="s">
        <v>12837</v>
      </c>
      <c r="O3471">
        <v>1.4322222222222223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1.372425</v>
      </c>
      <c r="AD3471">
        <v>0</v>
      </c>
      <c r="AE3471">
        <v>0</v>
      </c>
      <c r="AF3471">
        <v>1.372425</v>
      </c>
    </row>
    <row r="3472" spans="1:32" x14ac:dyDescent="0.3">
      <c r="A3472">
        <v>2788233</v>
      </c>
      <c r="B3472">
        <v>1</v>
      </c>
      <c r="C3472" t="s">
        <v>82</v>
      </c>
      <c r="D3472" t="s">
        <v>86</v>
      </c>
      <c r="E3472" t="s">
        <v>12838</v>
      </c>
      <c r="F3472" t="s">
        <v>12839</v>
      </c>
      <c r="G3472" t="s">
        <v>31546</v>
      </c>
      <c r="H3472" t="s">
        <v>223</v>
      </c>
      <c r="I3472" t="s">
        <v>78</v>
      </c>
      <c r="J3472" t="s">
        <v>135</v>
      </c>
      <c r="K3472" t="s">
        <v>22</v>
      </c>
      <c r="L3472" t="s">
        <v>136</v>
      </c>
      <c r="M3472" t="s">
        <v>12840</v>
      </c>
      <c r="N3472" t="s">
        <v>12841</v>
      </c>
      <c r="O3472">
        <v>0.77249999999999996</v>
      </c>
      <c r="P3472">
        <v>0</v>
      </c>
      <c r="Q3472">
        <v>34</v>
      </c>
      <c r="R3472">
        <v>0</v>
      </c>
      <c r="S3472">
        <v>4</v>
      </c>
      <c r="T3472">
        <v>0</v>
      </c>
      <c r="U3472">
        <v>3</v>
      </c>
      <c r="V3472">
        <v>0</v>
      </c>
      <c r="W3472">
        <v>0</v>
      </c>
      <c r="X3472">
        <v>0</v>
      </c>
      <c r="Y3472">
        <v>5.3094963999999996</v>
      </c>
      <c r="Z3472">
        <v>0</v>
      </c>
      <c r="AA3472">
        <v>3.8158340000000002E-3</v>
      </c>
      <c r="AB3472">
        <v>0</v>
      </c>
      <c r="AC3472">
        <v>1.2181671000000001</v>
      </c>
      <c r="AD3472">
        <v>0</v>
      </c>
      <c r="AE3472">
        <v>0</v>
      </c>
      <c r="AF3472">
        <v>6.5314794000000003</v>
      </c>
    </row>
    <row r="3473" spans="1:32" x14ac:dyDescent="0.3">
      <c r="A3473">
        <v>2787956</v>
      </c>
      <c r="B3473">
        <v>1</v>
      </c>
      <c r="C3473" t="s">
        <v>82</v>
      </c>
      <c r="D3473" t="s">
        <v>90</v>
      </c>
      <c r="E3473" t="s">
        <v>12842</v>
      </c>
      <c r="F3473" t="s">
        <v>12843</v>
      </c>
      <c r="G3473" t="s">
        <v>31548</v>
      </c>
      <c r="H3473" t="s">
        <v>311</v>
      </c>
      <c r="I3473" t="s">
        <v>78</v>
      </c>
      <c r="J3473" t="s">
        <v>135</v>
      </c>
      <c r="K3473" t="s">
        <v>22</v>
      </c>
      <c r="L3473" t="s">
        <v>136</v>
      </c>
      <c r="M3473" t="s">
        <v>12844</v>
      </c>
      <c r="N3473" t="s">
        <v>12845</v>
      </c>
      <c r="O3473">
        <v>1.8694444444444445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4</v>
      </c>
      <c r="V3473">
        <v>0</v>
      </c>
      <c r="W3473">
        <v>1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26.327428999999999</v>
      </c>
      <c r="AD3473">
        <v>0</v>
      </c>
      <c r="AE3473">
        <v>51.812313000000003</v>
      </c>
      <c r="AF3473">
        <v>78.139740000000003</v>
      </c>
    </row>
    <row r="3474" spans="1:32" x14ac:dyDescent="0.3">
      <c r="A3474">
        <v>2787964</v>
      </c>
      <c r="B3474">
        <v>1</v>
      </c>
      <c r="C3474" t="s">
        <v>82</v>
      </c>
      <c r="D3474" t="s">
        <v>109</v>
      </c>
      <c r="E3474" t="s">
        <v>12846</v>
      </c>
      <c r="F3474" t="s">
        <v>12847</v>
      </c>
      <c r="G3474" t="s">
        <v>31548</v>
      </c>
      <c r="H3474" t="s">
        <v>893</v>
      </c>
      <c r="I3474" t="s">
        <v>78</v>
      </c>
      <c r="J3474" t="s">
        <v>135</v>
      </c>
      <c r="K3474" t="s">
        <v>22</v>
      </c>
      <c r="L3474" t="s">
        <v>136</v>
      </c>
      <c r="M3474" t="s">
        <v>12848</v>
      </c>
      <c r="N3474" t="s">
        <v>12849</v>
      </c>
      <c r="O3474">
        <v>2.4813888888888891</v>
      </c>
      <c r="P3474">
        <v>0</v>
      </c>
      <c r="Q3474">
        <v>1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8.055677E-2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8.055677E-2</v>
      </c>
    </row>
    <row r="3475" spans="1:32" x14ac:dyDescent="0.3">
      <c r="A3475">
        <v>2787865</v>
      </c>
      <c r="B3475">
        <v>1</v>
      </c>
      <c r="C3475" t="s">
        <v>82</v>
      </c>
      <c r="D3475" t="s">
        <v>112</v>
      </c>
      <c r="E3475" t="s">
        <v>12850</v>
      </c>
      <c r="F3475" t="s">
        <v>12851</v>
      </c>
      <c r="G3475" t="s">
        <v>31549</v>
      </c>
      <c r="H3475" t="s">
        <v>134</v>
      </c>
      <c r="I3475" t="s">
        <v>79</v>
      </c>
      <c r="J3475" t="s">
        <v>135</v>
      </c>
      <c r="K3475" t="s">
        <v>22</v>
      </c>
      <c r="L3475" t="s">
        <v>136</v>
      </c>
      <c r="M3475" t="s">
        <v>12852</v>
      </c>
      <c r="N3475" t="s">
        <v>12853</v>
      </c>
      <c r="O3475">
        <v>0.91638888888888892</v>
      </c>
      <c r="P3475">
        <v>0</v>
      </c>
      <c r="Q3475">
        <v>0</v>
      </c>
      <c r="R3475">
        <v>0</v>
      </c>
      <c r="S3475">
        <v>0</v>
      </c>
      <c r="T3475">
        <v>1</v>
      </c>
      <c r="U3475">
        <v>2</v>
      </c>
      <c r="V3475">
        <v>3</v>
      </c>
      <c r="W3475">
        <v>1</v>
      </c>
      <c r="X3475">
        <v>0</v>
      </c>
      <c r="Y3475">
        <v>0</v>
      </c>
      <c r="Z3475">
        <v>0</v>
      </c>
      <c r="AA3475">
        <v>0</v>
      </c>
      <c r="AB3475">
        <v>119.4182</v>
      </c>
      <c r="AC3475">
        <v>3.1629263999999999</v>
      </c>
      <c r="AD3475">
        <v>1888.1216999999999</v>
      </c>
      <c r="AE3475">
        <v>121.02504999999999</v>
      </c>
      <c r="AF3475">
        <v>2131.7280000000001</v>
      </c>
    </row>
    <row r="3476" spans="1:32" x14ac:dyDescent="0.3">
      <c r="A3476">
        <v>2787873</v>
      </c>
      <c r="B3476">
        <v>1</v>
      </c>
      <c r="C3476" t="s">
        <v>83</v>
      </c>
      <c r="D3476" t="s">
        <v>128</v>
      </c>
      <c r="E3476" t="s">
        <v>12854</v>
      </c>
      <c r="F3476" t="s">
        <v>12855</v>
      </c>
      <c r="G3476" t="s">
        <v>31550</v>
      </c>
      <c r="H3476" t="s">
        <v>311</v>
      </c>
      <c r="I3476" t="s">
        <v>78</v>
      </c>
      <c r="J3476" t="s">
        <v>135</v>
      </c>
      <c r="K3476" t="s">
        <v>22</v>
      </c>
      <c r="L3476" t="s">
        <v>136</v>
      </c>
      <c r="M3476" t="s">
        <v>12856</v>
      </c>
      <c r="N3476" t="s">
        <v>12857</v>
      </c>
      <c r="O3476">
        <v>4.6205555555555557</v>
      </c>
      <c r="P3476">
        <v>0</v>
      </c>
      <c r="Q3476">
        <v>48</v>
      </c>
      <c r="R3476">
        <v>0</v>
      </c>
      <c r="S3476">
        <v>0</v>
      </c>
      <c r="T3476">
        <v>0</v>
      </c>
      <c r="U3476">
        <v>7</v>
      </c>
      <c r="V3476">
        <v>0</v>
      </c>
      <c r="W3476">
        <v>0</v>
      </c>
      <c r="X3476">
        <v>0</v>
      </c>
      <c r="Y3476">
        <v>41.824092999999998</v>
      </c>
      <c r="Z3476">
        <v>0</v>
      </c>
      <c r="AA3476">
        <v>0</v>
      </c>
      <c r="AB3476">
        <v>0</v>
      </c>
      <c r="AC3476">
        <v>55.169980000000002</v>
      </c>
      <c r="AD3476">
        <v>0</v>
      </c>
      <c r="AE3476">
        <v>0</v>
      </c>
      <c r="AF3476">
        <v>96.994069999999994</v>
      </c>
    </row>
    <row r="3477" spans="1:32" x14ac:dyDescent="0.3">
      <c r="A3477">
        <v>2787863</v>
      </c>
      <c r="B3477">
        <v>1</v>
      </c>
      <c r="C3477" t="s">
        <v>82</v>
      </c>
      <c r="D3477" t="s">
        <v>104</v>
      </c>
      <c r="E3477" t="s">
        <v>12858</v>
      </c>
      <c r="F3477" t="s">
        <v>12859</v>
      </c>
      <c r="G3477" t="s">
        <v>31546</v>
      </c>
      <c r="H3477" t="s">
        <v>1297</v>
      </c>
      <c r="I3477" t="s">
        <v>78</v>
      </c>
      <c r="J3477" t="s">
        <v>135</v>
      </c>
      <c r="K3477" t="s">
        <v>22</v>
      </c>
      <c r="L3477" t="s">
        <v>136</v>
      </c>
      <c r="M3477" t="s">
        <v>12860</v>
      </c>
      <c r="N3477" t="s">
        <v>12861</v>
      </c>
      <c r="O3477">
        <v>2.1230555555555557</v>
      </c>
      <c r="P3477">
        <v>0</v>
      </c>
      <c r="Q3477">
        <v>146</v>
      </c>
      <c r="R3477">
        <v>0</v>
      </c>
      <c r="S3477">
        <v>0</v>
      </c>
      <c r="T3477">
        <v>0</v>
      </c>
      <c r="U3477">
        <v>9</v>
      </c>
      <c r="V3477">
        <v>0</v>
      </c>
      <c r="W3477">
        <v>0</v>
      </c>
      <c r="X3477">
        <v>0</v>
      </c>
      <c r="Y3477">
        <v>80.045876000000007</v>
      </c>
      <c r="Z3477">
        <v>0</v>
      </c>
      <c r="AA3477">
        <v>0</v>
      </c>
      <c r="AB3477">
        <v>0</v>
      </c>
      <c r="AC3477">
        <v>5.0379633999999998</v>
      </c>
      <c r="AD3477">
        <v>0</v>
      </c>
      <c r="AE3477">
        <v>0</v>
      </c>
      <c r="AF3477">
        <v>85.083839999999995</v>
      </c>
    </row>
    <row r="3478" spans="1:32" x14ac:dyDescent="0.3">
      <c r="A3478">
        <v>2787870</v>
      </c>
      <c r="B3478">
        <v>1</v>
      </c>
      <c r="C3478" t="s">
        <v>83</v>
      </c>
      <c r="D3478" t="s">
        <v>128</v>
      </c>
      <c r="E3478" t="s">
        <v>5877</v>
      </c>
      <c r="F3478" t="s">
        <v>5878</v>
      </c>
      <c r="G3478" t="s">
        <v>31549</v>
      </c>
      <c r="H3478" t="s">
        <v>134</v>
      </c>
      <c r="I3478" t="s">
        <v>79</v>
      </c>
      <c r="J3478" t="s">
        <v>135</v>
      </c>
      <c r="K3478" t="s">
        <v>22</v>
      </c>
      <c r="L3478" t="s">
        <v>136</v>
      </c>
      <c r="M3478" t="s">
        <v>12862</v>
      </c>
      <c r="N3478" t="s">
        <v>12863</v>
      </c>
      <c r="O3478">
        <v>0.7533333333333333</v>
      </c>
      <c r="P3478">
        <v>11</v>
      </c>
      <c r="Q3478">
        <v>3</v>
      </c>
      <c r="R3478">
        <v>284</v>
      </c>
      <c r="S3478">
        <v>46</v>
      </c>
      <c r="T3478">
        <v>17</v>
      </c>
      <c r="U3478">
        <v>2</v>
      </c>
      <c r="V3478">
        <v>0</v>
      </c>
      <c r="W3478">
        <v>0</v>
      </c>
      <c r="X3478">
        <v>1.4229916</v>
      </c>
      <c r="Y3478">
        <v>1.1881995999999999</v>
      </c>
      <c r="Z3478">
        <v>93.898120000000006</v>
      </c>
      <c r="AA3478">
        <v>30.776655000000002</v>
      </c>
      <c r="AB3478">
        <v>14.117559999999999</v>
      </c>
      <c r="AC3478">
        <v>1.1527977</v>
      </c>
      <c r="AD3478">
        <v>0</v>
      </c>
      <c r="AE3478">
        <v>0</v>
      </c>
      <c r="AF3478">
        <v>142.55632</v>
      </c>
    </row>
    <row r="3479" spans="1:32" x14ac:dyDescent="0.3">
      <c r="A3479">
        <v>2787858</v>
      </c>
      <c r="B3479">
        <v>1</v>
      </c>
      <c r="C3479" t="s">
        <v>83</v>
      </c>
      <c r="D3479" t="s">
        <v>130</v>
      </c>
      <c r="E3479" t="s">
        <v>11748</v>
      </c>
      <c r="F3479" t="s">
        <v>11749</v>
      </c>
      <c r="G3479" t="s">
        <v>31545</v>
      </c>
      <c r="H3479" t="s">
        <v>134</v>
      </c>
      <c r="I3479" t="s">
        <v>79</v>
      </c>
      <c r="J3479" t="s">
        <v>135</v>
      </c>
      <c r="K3479" t="s">
        <v>22</v>
      </c>
      <c r="L3479" t="s">
        <v>136</v>
      </c>
      <c r="M3479" t="s">
        <v>12864</v>
      </c>
      <c r="N3479" t="s">
        <v>12865</v>
      </c>
      <c r="O3479">
        <v>0.56555555555555559</v>
      </c>
      <c r="P3479">
        <v>23</v>
      </c>
      <c r="Q3479">
        <v>178</v>
      </c>
      <c r="R3479">
        <v>309</v>
      </c>
      <c r="S3479">
        <v>73</v>
      </c>
      <c r="T3479">
        <v>8</v>
      </c>
      <c r="U3479">
        <v>8</v>
      </c>
      <c r="V3479">
        <v>0</v>
      </c>
      <c r="W3479">
        <v>0</v>
      </c>
      <c r="X3479">
        <v>2.9728691999999999</v>
      </c>
      <c r="Y3479">
        <v>27.093516999999999</v>
      </c>
      <c r="Z3479">
        <v>47.628166</v>
      </c>
      <c r="AA3479">
        <v>11.556445999999999</v>
      </c>
      <c r="AB3479">
        <v>1.4439765</v>
      </c>
      <c r="AC3479">
        <v>5.2263260000000002</v>
      </c>
      <c r="AD3479">
        <v>0</v>
      </c>
      <c r="AE3479">
        <v>0</v>
      </c>
      <c r="AF3479">
        <v>95.921300000000002</v>
      </c>
    </row>
    <row r="3480" spans="1:32" x14ac:dyDescent="0.3">
      <c r="A3480">
        <v>2787124</v>
      </c>
      <c r="B3480">
        <v>2</v>
      </c>
      <c r="C3480" t="s">
        <v>83</v>
      </c>
      <c r="D3480" t="s">
        <v>116</v>
      </c>
      <c r="E3480" t="s">
        <v>12866</v>
      </c>
      <c r="F3480" t="s">
        <v>12867</v>
      </c>
      <c r="G3480" t="s">
        <v>31551</v>
      </c>
      <c r="H3480" t="s">
        <v>672</v>
      </c>
      <c r="I3480" t="s">
        <v>79</v>
      </c>
      <c r="J3480" t="s">
        <v>135</v>
      </c>
      <c r="K3480" t="s">
        <v>22</v>
      </c>
      <c r="L3480" t="s">
        <v>136</v>
      </c>
      <c r="M3480" t="s">
        <v>12868</v>
      </c>
      <c r="N3480" t="s">
        <v>12869</v>
      </c>
      <c r="O3480">
        <v>0.68083333333333329</v>
      </c>
      <c r="P3480">
        <v>0</v>
      </c>
      <c r="Q3480">
        <v>0</v>
      </c>
      <c r="R3480">
        <v>8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11.126696000000001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11.126696000000001</v>
      </c>
    </row>
    <row r="3481" spans="1:32" x14ac:dyDescent="0.3">
      <c r="A3481">
        <v>2787624</v>
      </c>
      <c r="B3481">
        <v>1</v>
      </c>
      <c r="C3481" t="s">
        <v>82</v>
      </c>
      <c r="D3481" t="s">
        <v>97</v>
      </c>
      <c r="E3481" t="s">
        <v>12870</v>
      </c>
      <c r="F3481" t="s">
        <v>12871</v>
      </c>
      <c r="G3481" t="s">
        <v>31548</v>
      </c>
      <c r="H3481" t="s">
        <v>311</v>
      </c>
      <c r="I3481" t="s">
        <v>78</v>
      </c>
      <c r="J3481" t="s">
        <v>135</v>
      </c>
      <c r="K3481" t="s">
        <v>22</v>
      </c>
      <c r="L3481" t="s">
        <v>136</v>
      </c>
      <c r="M3481" t="s">
        <v>12872</v>
      </c>
      <c r="N3481" t="s">
        <v>12873</v>
      </c>
      <c r="O3481">
        <v>4.29</v>
      </c>
      <c r="P3481">
        <v>0</v>
      </c>
      <c r="Q3481">
        <v>1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1.6550320000000001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1.6550320000000001</v>
      </c>
    </row>
    <row r="3482" spans="1:32" x14ac:dyDescent="0.3">
      <c r="A3482">
        <v>2787567</v>
      </c>
      <c r="B3482">
        <v>1</v>
      </c>
      <c r="C3482" t="s">
        <v>82</v>
      </c>
      <c r="D3482" t="s">
        <v>86</v>
      </c>
      <c r="E3482" t="s">
        <v>12874</v>
      </c>
      <c r="F3482" t="s">
        <v>12875</v>
      </c>
      <c r="G3482" t="s">
        <v>31548</v>
      </c>
      <c r="H3482" t="s">
        <v>333</v>
      </c>
      <c r="I3482" t="s">
        <v>78</v>
      </c>
      <c r="J3482" t="s">
        <v>135</v>
      </c>
      <c r="K3482" t="s">
        <v>22</v>
      </c>
      <c r="L3482" t="s">
        <v>136</v>
      </c>
      <c r="M3482" t="s">
        <v>12876</v>
      </c>
      <c r="N3482" t="s">
        <v>12877</v>
      </c>
      <c r="O3482">
        <v>2.6397222222222223</v>
      </c>
      <c r="P3482">
        <v>0</v>
      </c>
      <c r="Q3482">
        <v>1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0.65107024000000002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0.65107024000000002</v>
      </c>
    </row>
    <row r="3483" spans="1:32" x14ac:dyDescent="0.3">
      <c r="A3483">
        <v>2787407</v>
      </c>
      <c r="B3483">
        <v>1</v>
      </c>
      <c r="C3483" t="s">
        <v>82</v>
      </c>
      <c r="D3483" t="s">
        <v>111</v>
      </c>
      <c r="E3483" t="s">
        <v>12878</v>
      </c>
      <c r="F3483" t="s">
        <v>12879</v>
      </c>
      <c r="G3483" t="s">
        <v>31549</v>
      </c>
      <c r="H3483" t="s">
        <v>134</v>
      </c>
      <c r="I3483" t="s">
        <v>79</v>
      </c>
      <c r="J3483" t="s">
        <v>135</v>
      </c>
      <c r="K3483" t="s">
        <v>22</v>
      </c>
      <c r="L3483" t="s">
        <v>136</v>
      </c>
      <c r="M3483" t="s">
        <v>12880</v>
      </c>
      <c r="N3483" t="s">
        <v>12881</v>
      </c>
      <c r="O3483">
        <v>0.71111111111111114</v>
      </c>
      <c r="P3483">
        <v>0</v>
      </c>
      <c r="Q3483">
        <v>592</v>
      </c>
      <c r="R3483">
        <v>0</v>
      </c>
      <c r="S3483">
        <v>16</v>
      </c>
      <c r="T3483">
        <v>3</v>
      </c>
      <c r="U3483">
        <v>71</v>
      </c>
      <c r="V3483">
        <v>0</v>
      </c>
      <c r="W3483">
        <v>0</v>
      </c>
      <c r="X3483">
        <v>0</v>
      </c>
      <c r="Y3483">
        <v>40.869509999999998</v>
      </c>
      <c r="Z3483">
        <v>0</v>
      </c>
      <c r="AA3483">
        <v>1.5685009999999999</v>
      </c>
      <c r="AB3483">
        <v>8.1819009999999999</v>
      </c>
      <c r="AC3483">
        <v>8.0176470000000002</v>
      </c>
      <c r="AD3483">
        <v>0</v>
      </c>
      <c r="AE3483">
        <v>0</v>
      </c>
      <c r="AF3483">
        <v>58.637557999999999</v>
      </c>
    </row>
    <row r="3484" spans="1:32" x14ac:dyDescent="0.3">
      <c r="A3484">
        <v>2787415</v>
      </c>
      <c r="B3484">
        <v>1</v>
      </c>
      <c r="C3484" t="s">
        <v>82</v>
      </c>
      <c r="D3484" t="s">
        <v>113</v>
      </c>
      <c r="E3484" t="s">
        <v>12882</v>
      </c>
      <c r="F3484" t="s">
        <v>12883</v>
      </c>
      <c r="G3484" t="s">
        <v>31545</v>
      </c>
      <c r="H3484" t="s">
        <v>134</v>
      </c>
      <c r="I3484" t="s">
        <v>79</v>
      </c>
      <c r="J3484" t="s">
        <v>135</v>
      </c>
      <c r="K3484" t="s">
        <v>22</v>
      </c>
      <c r="L3484" t="s">
        <v>136</v>
      </c>
      <c r="M3484" t="s">
        <v>12884</v>
      </c>
      <c r="N3484" t="s">
        <v>12885</v>
      </c>
      <c r="O3484">
        <v>6.1388888888888889E-2</v>
      </c>
      <c r="P3484">
        <v>9</v>
      </c>
      <c r="Q3484">
        <v>2119</v>
      </c>
      <c r="R3484">
        <v>0</v>
      </c>
      <c r="S3484">
        <v>28</v>
      </c>
      <c r="T3484">
        <v>4</v>
      </c>
      <c r="U3484">
        <v>201</v>
      </c>
      <c r="V3484">
        <v>0</v>
      </c>
      <c r="W3484">
        <v>1</v>
      </c>
      <c r="X3484">
        <v>17.362130000000001</v>
      </c>
      <c r="Y3484">
        <v>44.601536000000003</v>
      </c>
      <c r="Z3484">
        <v>0</v>
      </c>
      <c r="AA3484">
        <v>0.89969149999999998</v>
      </c>
      <c r="AB3484">
        <v>11.152225</v>
      </c>
      <c r="AC3484">
        <v>4.380611</v>
      </c>
      <c r="AD3484">
        <v>0</v>
      </c>
      <c r="AE3484">
        <v>2.6175634999999999E-2</v>
      </c>
      <c r="AF3484">
        <v>78.422370000000001</v>
      </c>
    </row>
    <row r="3485" spans="1:32" x14ac:dyDescent="0.3">
      <c r="A3485">
        <v>2787401</v>
      </c>
      <c r="B3485">
        <v>1</v>
      </c>
      <c r="C3485" t="s">
        <v>82</v>
      </c>
      <c r="D3485" t="s">
        <v>106</v>
      </c>
      <c r="E3485" t="s">
        <v>12886</v>
      </c>
      <c r="F3485" t="s">
        <v>12887</v>
      </c>
      <c r="G3485" t="s">
        <v>31545</v>
      </c>
      <c r="H3485" t="s">
        <v>134</v>
      </c>
      <c r="I3485" t="s">
        <v>79</v>
      </c>
      <c r="J3485" t="s">
        <v>135</v>
      </c>
      <c r="K3485" t="s">
        <v>22</v>
      </c>
      <c r="L3485" t="s">
        <v>136</v>
      </c>
      <c r="M3485" t="s">
        <v>12888</v>
      </c>
      <c r="N3485" t="s">
        <v>12889</v>
      </c>
      <c r="O3485">
        <v>0.18083333333333335</v>
      </c>
      <c r="P3485">
        <v>0</v>
      </c>
      <c r="Q3485">
        <v>6080</v>
      </c>
      <c r="R3485">
        <v>0</v>
      </c>
      <c r="S3485">
        <v>43</v>
      </c>
      <c r="T3485">
        <v>1</v>
      </c>
      <c r="U3485">
        <v>839</v>
      </c>
      <c r="V3485">
        <v>2</v>
      </c>
      <c r="W3485">
        <v>1</v>
      </c>
      <c r="X3485">
        <v>0</v>
      </c>
      <c r="Y3485">
        <v>258.13576999999998</v>
      </c>
      <c r="Z3485">
        <v>0</v>
      </c>
      <c r="AA3485">
        <v>2.799709</v>
      </c>
      <c r="AB3485">
        <v>3.0078309000000001</v>
      </c>
      <c r="AC3485">
        <v>85.963570000000004</v>
      </c>
      <c r="AD3485">
        <v>4.029153</v>
      </c>
      <c r="AE3485">
        <v>0.22928773999999999</v>
      </c>
      <c r="AF3485">
        <v>354.16534000000001</v>
      </c>
    </row>
    <row r="3486" spans="1:32" x14ac:dyDescent="0.3">
      <c r="A3486">
        <v>2787223</v>
      </c>
      <c r="B3486">
        <v>1</v>
      </c>
      <c r="C3486" t="s">
        <v>83</v>
      </c>
      <c r="D3486" t="s">
        <v>114</v>
      </c>
      <c r="E3486" t="s">
        <v>12890</v>
      </c>
      <c r="F3486" t="s">
        <v>12891</v>
      </c>
      <c r="G3486" t="s">
        <v>31546</v>
      </c>
      <c r="H3486" t="s">
        <v>223</v>
      </c>
      <c r="I3486" t="s">
        <v>78</v>
      </c>
      <c r="J3486" t="s">
        <v>135</v>
      </c>
      <c r="K3486" t="s">
        <v>22</v>
      </c>
      <c r="L3486" t="s">
        <v>136</v>
      </c>
      <c r="M3486" t="s">
        <v>12892</v>
      </c>
      <c r="N3486" t="s">
        <v>12893</v>
      </c>
      <c r="O3486">
        <v>1.6913888888888888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8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1.2214217000000001</v>
      </c>
      <c r="AD3486">
        <v>0</v>
      </c>
      <c r="AE3486">
        <v>0</v>
      </c>
      <c r="AF3486">
        <v>1.2214217000000001</v>
      </c>
    </row>
    <row r="3487" spans="1:32" x14ac:dyDescent="0.3">
      <c r="A3487">
        <v>2787064</v>
      </c>
      <c r="B3487">
        <v>1</v>
      </c>
      <c r="C3487" t="s">
        <v>82</v>
      </c>
      <c r="D3487" t="s">
        <v>103</v>
      </c>
      <c r="E3487" t="s">
        <v>3141</v>
      </c>
      <c r="F3487" t="s">
        <v>3142</v>
      </c>
      <c r="G3487" t="s">
        <v>31546</v>
      </c>
      <c r="H3487" t="s">
        <v>223</v>
      </c>
      <c r="I3487" t="s">
        <v>78</v>
      </c>
      <c r="J3487" t="s">
        <v>135</v>
      </c>
      <c r="K3487" t="s">
        <v>22</v>
      </c>
      <c r="L3487" t="s">
        <v>136</v>
      </c>
      <c r="M3487" t="s">
        <v>12894</v>
      </c>
      <c r="N3487" t="s">
        <v>12895</v>
      </c>
      <c r="O3487">
        <v>8.9541666666666675</v>
      </c>
      <c r="P3487">
        <v>0</v>
      </c>
      <c r="Q3487">
        <v>10</v>
      </c>
      <c r="R3487">
        <v>0</v>
      </c>
      <c r="S3487">
        <v>8</v>
      </c>
      <c r="T3487">
        <v>0</v>
      </c>
      <c r="U3487">
        <v>2</v>
      </c>
      <c r="V3487">
        <v>0</v>
      </c>
      <c r="W3487">
        <v>0</v>
      </c>
      <c r="X3487">
        <v>0</v>
      </c>
      <c r="Y3487">
        <v>8.6624809999999997</v>
      </c>
      <c r="Z3487">
        <v>0</v>
      </c>
      <c r="AA3487">
        <v>51.828994999999999</v>
      </c>
      <c r="AB3487">
        <v>0</v>
      </c>
      <c r="AC3487">
        <v>4.4990654000000001</v>
      </c>
      <c r="AD3487">
        <v>0</v>
      </c>
      <c r="AE3487">
        <v>0</v>
      </c>
      <c r="AF3487">
        <v>64.990539999999996</v>
      </c>
    </row>
    <row r="3488" spans="1:32" x14ac:dyDescent="0.3">
      <c r="A3488">
        <v>2786987</v>
      </c>
      <c r="B3488">
        <v>1</v>
      </c>
      <c r="C3488" t="s">
        <v>83</v>
      </c>
      <c r="D3488" t="s">
        <v>130</v>
      </c>
      <c r="E3488" t="s">
        <v>12896</v>
      </c>
      <c r="F3488" t="s">
        <v>12897</v>
      </c>
      <c r="G3488" t="s">
        <v>31549</v>
      </c>
      <c r="H3488" t="s">
        <v>134</v>
      </c>
      <c r="I3488" t="s">
        <v>79</v>
      </c>
      <c r="J3488" t="s">
        <v>135</v>
      </c>
      <c r="K3488" t="s">
        <v>22</v>
      </c>
      <c r="L3488" t="s">
        <v>136</v>
      </c>
      <c r="M3488" t="s">
        <v>12898</v>
      </c>
      <c r="N3488" t="s">
        <v>12899</v>
      </c>
      <c r="O3488">
        <v>0.54861111111111116</v>
      </c>
      <c r="P3488">
        <v>2</v>
      </c>
      <c r="Q3488">
        <v>1</v>
      </c>
      <c r="R3488">
        <v>7</v>
      </c>
      <c r="S3488">
        <v>0</v>
      </c>
      <c r="T3488">
        <v>1</v>
      </c>
      <c r="U3488">
        <v>1</v>
      </c>
      <c r="V3488">
        <v>0</v>
      </c>
      <c r="W3488">
        <v>0</v>
      </c>
      <c r="X3488">
        <v>15.252193</v>
      </c>
      <c r="Y3488">
        <v>1.1482052499999999E-2</v>
      </c>
      <c r="Z3488">
        <v>0.61376790000000003</v>
      </c>
      <c r="AA3488">
        <v>0</v>
      </c>
      <c r="AB3488">
        <v>1.0649762</v>
      </c>
      <c r="AC3488">
        <v>0.27181852000000001</v>
      </c>
      <c r="AD3488">
        <v>0</v>
      </c>
      <c r="AE3488">
        <v>0</v>
      </c>
      <c r="AF3488">
        <v>17.214237000000001</v>
      </c>
    </row>
    <row r="3489" spans="1:32" x14ac:dyDescent="0.3">
      <c r="A3489">
        <v>2787001</v>
      </c>
      <c r="B3489">
        <v>1</v>
      </c>
      <c r="C3489" t="s">
        <v>82</v>
      </c>
      <c r="D3489" t="s">
        <v>84</v>
      </c>
      <c r="E3489" t="s">
        <v>12900</v>
      </c>
      <c r="F3489" t="s">
        <v>12901</v>
      </c>
      <c r="G3489" t="s">
        <v>31546</v>
      </c>
      <c r="H3489" t="s">
        <v>223</v>
      </c>
      <c r="I3489" t="s">
        <v>78</v>
      </c>
      <c r="J3489" t="s">
        <v>135</v>
      </c>
      <c r="K3489" t="s">
        <v>22</v>
      </c>
      <c r="L3489" t="s">
        <v>136</v>
      </c>
      <c r="M3489" t="s">
        <v>12902</v>
      </c>
      <c r="N3489" t="s">
        <v>12903</v>
      </c>
      <c r="O3489">
        <v>7.5130555555555558</v>
      </c>
      <c r="P3489">
        <v>0</v>
      </c>
      <c r="Q3489">
        <v>59</v>
      </c>
      <c r="R3489">
        <v>0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0</v>
      </c>
      <c r="Y3489">
        <v>76.729290000000006</v>
      </c>
      <c r="Z3489">
        <v>0</v>
      </c>
      <c r="AA3489">
        <v>0</v>
      </c>
      <c r="AB3489">
        <v>0</v>
      </c>
      <c r="AC3489">
        <v>3.0039570000000002</v>
      </c>
      <c r="AD3489">
        <v>0</v>
      </c>
      <c r="AE3489">
        <v>0</v>
      </c>
      <c r="AF3489">
        <v>79.733239999999995</v>
      </c>
    </row>
    <row r="3490" spans="1:32" x14ac:dyDescent="0.3">
      <c r="A3490">
        <v>2786999</v>
      </c>
      <c r="B3490">
        <v>1</v>
      </c>
      <c r="C3490" t="s">
        <v>83</v>
      </c>
      <c r="D3490" t="s">
        <v>128</v>
      </c>
      <c r="E3490" t="s">
        <v>12904</v>
      </c>
      <c r="F3490" t="s">
        <v>12905</v>
      </c>
      <c r="G3490" t="s">
        <v>31549</v>
      </c>
      <c r="H3490" t="s">
        <v>134</v>
      </c>
      <c r="I3490" t="s">
        <v>79</v>
      </c>
      <c r="J3490" t="s">
        <v>135</v>
      </c>
      <c r="K3490" t="s">
        <v>22</v>
      </c>
      <c r="L3490" t="s">
        <v>136</v>
      </c>
      <c r="M3490" t="s">
        <v>12906</v>
      </c>
      <c r="N3490" t="s">
        <v>12907</v>
      </c>
      <c r="O3490">
        <v>0.89944444444444449</v>
      </c>
      <c r="P3490">
        <v>14</v>
      </c>
      <c r="Q3490">
        <v>533</v>
      </c>
      <c r="R3490">
        <v>81</v>
      </c>
      <c r="S3490">
        <v>87</v>
      </c>
      <c r="T3490">
        <v>17</v>
      </c>
      <c r="U3490">
        <v>38</v>
      </c>
      <c r="V3490">
        <v>4</v>
      </c>
      <c r="W3490">
        <v>0</v>
      </c>
      <c r="X3490">
        <v>3.8755882000000001</v>
      </c>
      <c r="Y3490">
        <v>92.113839999999996</v>
      </c>
      <c r="Z3490">
        <v>42.63579</v>
      </c>
      <c r="AA3490">
        <v>11.779023</v>
      </c>
      <c r="AB3490">
        <v>47.429855000000003</v>
      </c>
      <c r="AC3490">
        <v>4.0847077000000001</v>
      </c>
      <c r="AD3490">
        <v>178.00635</v>
      </c>
      <c r="AE3490">
        <v>0</v>
      </c>
      <c r="AF3490">
        <v>379.92514</v>
      </c>
    </row>
    <row r="3491" spans="1:32" x14ac:dyDescent="0.3">
      <c r="A3491">
        <v>2786976</v>
      </c>
      <c r="B3491">
        <v>1</v>
      </c>
      <c r="C3491" t="s">
        <v>82</v>
      </c>
      <c r="D3491" t="s">
        <v>90</v>
      </c>
      <c r="E3491" t="s">
        <v>12908</v>
      </c>
      <c r="F3491" t="s">
        <v>12909</v>
      </c>
      <c r="G3491" t="s">
        <v>31547</v>
      </c>
      <c r="H3491" t="s">
        <v>185</v>
      </c>
      <c r="I3491" t="s">
        <v>80</v>
      </c>
      <c r="J3491" t="s">
        <v>135</v>
      </c>
      <c r="K3491" t="s">
        <v>22</v>
      </c>
      <c r="L3491" t="s">
        <v>186</v>
      </c>
      <c r="M3491" t="s">
        <v>12910</v>
      </c>
      <c r="N3491" t="s">
        <v>12911</v>
      </c>
      <c r="O3491">
        <v>0.42249999999999999</v>
      </c>
      <c r="P3491">
        <v>0</v>
      </c>
      <c r="Q3491">
        <v>2598</v>
      </c>
      <c r="R3491">
        <v>0</v>
      </c>
      <c r="S3491">
        <v>0</v>
      </c>
      <c r="T3491">
        <v>0</v>
      </c>
      <c r="U3491">
        <v>78</v>
      </c>
      <c r="V3491">
        <v>0</v>
      </c>
      <c r="W3491">
        <v>0</v>
      </c>
      <c r="X3491">
        <v>0</v>
      </c>
      <c r="Y3491">
        <v>413.64523000000003</v>
      </c>
      <c r="Z3491">
        <v>0</v>
      </c>
      <c r="AA3491">
        <v>0</v>
      </c>
      <c r="AB3491">
        <v>0</v>
      </c>
      <c r="AC3491">
        <v>35.229446000000003</v>
      </c>
      <c r="AD3491">
        <v>0</v>
      </c>
      <c r="AE3491">
        <v>0</v>
      </c>
      <c r="AF3491">
        <v>448.87466000000001</v>
      </c>
    </row>
    <row r="3492" spans="1:32" x14ac:dyDescent="0.3">
      <c r="A3492">
        <v>2786975</v>
      </c>
      <c r="B3492">
        <v>1</v>
      </c>
      <c r="C3492" t="s">
        <v>82</v>
      </c>
      <c r="D3492" t="s">
        <v>90</v>
      </c>
      <c r="E3492" t="s">
        <v>183</v>
      </c>
      <c r="F3492" t="s">
        <v>184</v>
      </c>
      <c r="G3492" t="s">
        <v>31547</v>
      </c>
      <c r="H3492" t="s">
        <v>185</v>
      </c>
      <c r="I3492" t="s">
        <v>80</v>
      </c>
      <c r="J3492" t="s">
        <v>135</v>
      </c>
      <c r="K3492" t="s">
        <v>22</v>
      </c>
      <c r="L3492" t="s">
        <v>186</v>
      </c>
      <c r="M3492" t="s">
        <v>12912</v>
      </c>
      <c r="N3492" t="s">
        <v>12913</v>
      </c>
      <c r="O3492">
        <v>0.25055555555555553</v>
      </c>
      <c r="P3492">
        <v>0</v>
      </c>
      <c r="Q3492">
        <v>3220</v>
      </c>
      <c r="R3492">
        <v>0</v>
      </c>
      <c r="S3492">
        <v>0</v>
      </c>
      <c r="T3492">
        <v>0</v>
      </c>
      <c r="U3492">
        <v>510</v>
      </c>
      <c r="V3492">
        <v>0</v>
      </c>
      <c r="W3492">
        <v>26</v>
      </c>
      <c r="X3492">
        <v>0</v>
      </c>
      <c r="Y3492">
        <v>239.96268000000001</v>
      </c>
      <c r="Z3492">
        <v>0</v>
      </c>
      <c r="AA3492">
        <v>0</v>
      </c>
      <c r="AB3492">
        <v>0</v>
      </c>
      <c r="AC3492">
        <v>136.61917</v>
      </c>
      <c r="AD3492">
        <v>0</v>
      </c>
      <c r="AE3492">
        <v>35.985194999999997</v>
      </c>
      <c r="AF3492">
        <v>412.56704999999999</v>
      </c>
    </row>
    <row r="3493" spans="1:32" x14ac:dyDescent="0.3">
      <c r="A3493">
        <v>2786608</v>
      </c>
      <c r="B3493">
        <v>1</v>
      </c>
      <c r="C3493" t="s">
        <v>82</v>
      </c>
      <c r="D3493" t="s">
        <v>87</v>
      </c>
      <c r="E3493" t="s">
        <v>12914</v>
      </c>
      <c r="F3493" t="s">
        <v>12915</v>
      </c>
      <c r="G3493" t="s">
        <v>31546</v>
      </c>
      <c r="H3493" t="s">
        <v>2229</v>
      </c>
      <c r="I3493" t="s">
        <v>78</v>
      </c>
      <c r="J3493" t="s">
        <v>135</v>
      </c>
      <c r="K3493" t="s">
        <v>22</v>
      </c>
      <c r="L3493" t="s">
        <v>136</v>
      </c>
      <c r="M3493" t="s">
        <v>12916</v>
      </c>
      <c r="N3493" t="s">
        <v>12917</v>
      </c>
      <c r="O3493">
        <v>2.3155555555555556</v>
      </c>
      <c r="P3493">
        <v>0</v>
      </c>
      <c r="Q3493">
        <v>24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16.057980000000001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16.057980000000001</v>
      </c>
    </row>
    <row r="3494" spans="1:32" x14ac:dyDescent="0.3">
      <c r="A3494">
        <v>2786584</v>
      </c>
      <c r="B3494">
        <v>1</v>
      </c>
      <c r="C3494" t="s">
        <v>82</v>
      </c>
      <c r="D3494" t="s">
        <v>88</v>
      </c>
      <c r="E3494" t="s">
        <v>12918</v>
      </c>
      <c r="F3494" t="s">
        <v>12919</v>
      </c>
      <c r="G3494" t="s">
        <v>31551</v>
      </c>
      <c r="H3494" t="s">
        <v>672</v>
      </c>
      <c r="I3494" t="s">
        <v>79</v>
      </c>
      <c r="J3494" t="s">
        <v>135</v>
      </c>
      <c r="K3494" t="s">
        <v>22</v>
      </c>
      <c r="L3494" t="s">
        <v>136</v>
      </c>
      <c r="M3494" t="s">
        <v>12920</v>
      </c>
      <c r="N3494" t="s">
        <v>12921</v>
      </c>
      <c r="O3494">
        <v>2.2169444444444446</v>
      </c>
      <c r="P3494">
        <v>0</v>
      </c>
      <c r="Q3494">
        <v>310</v>
      </c>
      <c r="R3494">
        <v>0</v>
      </c>
      <c r="S3494">
        <v>1</v>
      </c>
      <c r="T3494">
        <v>8</v>
      </c>
      <c r="U3494">
        <v>11</v>
      </c>
      <c r="V3494">
        <v>1</v>
      </c>
      <c r="W3494">
        <v>0</v>
      </c>
      <c r="X3494">
        <v>0</v>
      </c>
      <c r="Y3494">
        <v>50.328040000000001</v>
      </c>
      <c r="Z3494">
        <v>0</v>
      </c>
      <c r="AA3494">
        <v>0.16158484000000001</v>
      </c>
      <c r="AB3494">
        <v>45.128193000000003</v>
      </c>
      <c r="AC3494">
        <v>3.2419288000000002</v>
      </c>
      <c r="AD3494">
        <v>39.290585</v>
      </c>
      <c r="AE3494">
        <v>0</v>
      </c>
      <c r="AF3494">
        <v>138.15033</v>
      </c>
    </row>
    <row r="3495" spans="1:32" x14ac:dyDescent="0.3">
      <c r="A3495">
        <v>2786553</v>
      </c>
      <c r="B3495">
        <v>2</v>
      </c>
      <c r="C3495" t="s">
        <v>82</v>
      </c>
      <c r="D3495" t="s">
        <v>98</v>
      </c>
      <c r="E3495" t="s">
        <v>12922</v>
      </c>
      <c r="F3495" t="s">
        <v>12923</v>
      </c>
      <c r="G3495" t="s">
        <v>31552</v>
      </c>
      <c r="H3495" t="s">
        <v>2229</v>
      </c>
      <c r="I3495" t="s">
        <v>78</v>
      </c>
      <c r="J3495" t="s">
        <v>135</v>
      </c>
      <c r="K3495" t="s">
        <v>22</v>
      </c>
      <c r="L3495" t="s">
        <v>136</v>
      </c>
      <c r="M3495" t="s">
        <v>10732</v>
      </c>
      <c r="N3495" t="s">
        <v>12924</v>
      </c>
      <c r="O3495">
        <v>1.7958333333333334</v>
      </c>
      <c r="P3495">
        <v>0</v>
      </c>
      <c r="Q3495">
        <v>680</v>
      </c>
      <c r="R3495">
        <v>0</v>
      </c>
      <c r="S3495">
        <v>0</v>
      </c>
      <c r="T3495">
        <v>0</v>
      </c>
      <c r="U3495">
        <v>62</v>
      </c>
      <c r="V3495">
        <v>0</v>
      </c>
      <c r="W3495">
        <v>0</v>
      </c>
      <c r="X3495">
        <v>0</v>
      </c>
      <c r="Y3495">
        <v>256.05779999999999</v>
      </c>
      <c r="Z3495">
        <v>0</v>
      </c>
      <c r="AA3495">
        <v>0</v>
      </c>
      <c r="AB3495">
        <v>0</v>
      </c>
      <c r="AC3495">
        <v>81.382769999999994</v>
      </c>
      <c r="AD3495">
        <v>0</v>
      </c>
      <c r="AE3495">
        <v>0</v>
      </c>
      <c r="AF3495">
        <v>337.44054999999997</v>
      </c>
    </row>
    <row r="3496" spans="1:32" x14ac:dyDescent="0.3">
      <c r="A3496">
        <v>2785786</v>
      </c>
      <c r="B3496">
        <v>1</v>
      </c>
      <c r="C3496" t="s">
        <v>82</v>
      </c>
      <c r="D3496" t="s">
        <v>108</v>
      </c>
      <c r="E3496" t="s">
        <v>12661</v>
      </c>
      <c r="F3496" t="s">
        <v>12662</v>
      </c>
      <c r="G3496" t="s">
        <v>31551</v>
      </c>
      <c r="H3496" t="s">
        <v>134</v>
      </c>
      <c r="I3496" t="s">
        <v>79</v>
      </c>
      <c r="J3496" t="s">
        <v>135</v>
      </c>
      <c r="K3496" t="s">
        <v>22</v>
      </c>
      <c r="L3496" t="s">
        <v>136</v>
      </c>
      <c r="M3496" t="s">
        <v>12925</v>
      </c>
      <c r="N3496" t="s">
        <v>12926</v>
      </c>
      <c r="O3496">
        <v>1.2441666666666666</v>
      </c>
      <c r="P3496">
        <v>0</v>
      </c>
      <c r="Q3496">
        <v>184</v>
      </c>
      <c r="R3496">
        <v>0</v>
      </c>
      <c r="S3496">
        <v>0</v>
      </c>
      <c r="T3496">
        <v>0</v>
      </c>
      <c r="U3496">
        <v>13</v>
      </c>
      <c r="V3496">
        <v>0</v>
      </c>
      <c r="W3496">
        <v>0</v>
      </c>
      <c r="X3496">
        <v>0</v>
      </c>
      <c r="Y3496">
        <v>14.821463</v>
      </c>
      <c r="Z3496">
        <v>0</v>
      </c>
      <c r="AA3496">
        <v>0</v>
      </c>
      <c r="AB3496">
        <v>0</v>
      </c>
      <c r="AC3496">
        <v>6.6881300000000001</v>
      </c>
      <c r="AD3496">
        <v>0</v>
      </c>
      <c r="AE3496">
        <v>0</v>
      </c>
      <c r="AF3496">
        <v>21.509592000000001</v>
      </c>
    </row>
    <row r="3497" spans="1:32" x14ac:dyDescent="0.3">
      <c r="A3497">
        <v>2786496</v>
      </c>
      <c r="B3497">
        <v>1</v>
      </c>
      <c r="C3497" t="s">
        <v>82</v>
      </c>
      <c r="D3497" t="s">
        <v>105</v>
      </c>
      <c r="E3497" t="s">
        <v>12927</v>
      </c>
      <c r="F3497" t="s">
        <v>12928</v>
      </c>
      <c r="G3497" t="s">
        <v>31548</v>
      </c>
      <c r="H3497" t="s">
        <v>311</v>
      </c>
      <c r="I3497" t="s">
        <v>78</v>
      </c>
      <c r="J3497" t="s">
        <v>135</v>
      </c>
      <c r="K3497" t="s">
        <v>22</v>
      </c>
      <c r="L3497" t="s">
        <v>136</v>
      </c>
      <c r="M3497" t="s">
        <v>12929</v>
      </c>
      <c r="N3497" t="s">
        <v>12930</v>
      </c>
      <c r="O3497">
        <v>1.2122222222222223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7.9974999999999996</v>
      </c>
      <c r="AD3497">
        <v>0</v>
      </c>
      <c r="AE3497">
        <v>0</v>
      </c>
      <c r="AF3497">
        <v>7.9974999999999996</v>
      </c>
    </row>
    <row r="3498" spans="1:32" x14ac:dyDescent="0.3">
      <c r="A3498">
        <v>2786477</v>
      </c>
      <c r="B3498">
        <v>1</v>
      </c>
      <c r="C3498" t="s">
        <v>83</v>
      </c>
      <c r="D3498" t="s">
        <v>124</v>
      </c>
      <c r="E3498" t="s">
        <v>12931</v>
      </c>
      <c r="F3498" t="s">
        <v>12932</v>
      </c>
      <c r="G3498" t="s">
        <v>31548</v>
      </c>
      <c r="H3498" t="s">
        <v>333</v>
      </c>
      <c r="I3498" t="s">
        <v>78</v>
      </c>
      <c r="J3498" t="s">
        <v>135</v>
      </c>
      <c r="K3498" t="s">
        <v>22</v>
      </c>
      <c r="L3498" t="s">
        <v>136</v>
      </c>
      <c r="M3498" t="s">
        <v>12933</v>
      </c>
      <c r="N3498" t="s">
        <v>12934</v>
      </c>
      <c r="O3498">
        <v>3.5369444444444444</v>
      </c>
      <c r="P3498">
        <v>0</v>
      </c>
      <c r="Q3498">
        <v>1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0.50557226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0.50557226</v>
      </c>
    </row>
    <row r="3499" spans="1:32" x14ac:dyDescent="0.3">
      <c r="A3499">
        <v>2786485</v>
      </c>
      <c r="B3499">
        <v>1</v>
      </c>
      <c r="C3499" t="s">
        <v>83</v>
      </c>
      <c r="D3499" t="s">
        <v>123</v>
      </c>
      <c r="E3499" t="s">
        <v>12935</v>
      </c>
      <c r="F3499" t="s">
        <v>12936</v>
      </c>
      <c r="G3499" t="s">
        <v>31548</v>
      </c>
      <c r="H3499" t="s">
        <v>333</v>
      </c>
      <c r="I3499" t="s">
        <v>78</v>
      </c>
      <c r="J3499" t="s">
        <v>135</v>
      </c>
      <c r="K3499" t="s">
        <v>22</v>
      </c>
      <c r="L3499" t="s">
        <v>136</v>
      </c>
      <c r="M3499" t="s">
        <v>12937</v>
      </c>
      <c r="N3499" t="s">
        <v>12938</v>
      </c>
      <c r="O3499">
        <v>2.7580555555555555</v>
      </c>
      <c r="P3499">
        <v>0</v>
      </c>
      <c r="Q3499">
        <v>0</v>
      </c>
      <c r="R3499">
        <v>0</v>
      </c>
      <c r="S3499">
        <v>1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0.12137858999999999</v>
      </c>
      <c r="AB3499">
        <v>0</v>
      </c>
      <c r="AC3499">
        <v>0</v>
      </c>
      <c r="AD3499">
        <v>0</v>
      </c>
      <c r="AE3499">
        <v>0</v>
      </c>
      <c r="AF3499">
        <v>0.12137858999999999</v>
      </c>
    </row>
    <row r="3500" spans="1:32" x14ac:dyDescent="0.3">
      <c r="A3500">
        <v>2786473</v>
      </c>
      <c r="B3500">
        <v>1</v>
      </c>
      <c r="C3500" t="s">
        <v>82</v>
      </c>
      <c r="D3500" t="s">
        <v>101</v>
      </c>
      <c r="E3500" t="s">
        <v>12939</v>
      </c>
      <c r="F3500" t="s">
        <v>12940</v>
      </c>
      <c r="G3500" t="s">
        <v>31551</v>
      </c>
      <c r="H3500" t="s">
        <v>134</v>
      </c>
      <c r="I3500" t="s">
        <v>79</v>
      </c>
      <c r="J3500" t="s">
        <v>135</v>
      </c>
      <c r="K3500" t="s">
        <v>22</v>
      </c>
      <c r="L3500" t="s">
        <v>136</v>
      </c>
      <c r="M3500" t="s">
        <v>12941</v>
      </c>
      <c r="N3500" t="s">
        <v>12942</v>
      </c>
      <c r="O3500">
        <v>0.29555555555555557</v>
      </c>
      <c r="P3500">
        <v>25</v>
      </c>
      <c r="Q3500">
        <v>216</v>
      </c>
      <c r="R3500">
        <v>44</v>
      </c>
      <c r="S3500">
        <v>92</v>
      </c>
      <c r="T3500">
        <v>25</v>
      </c>
      <c r="U3500">
        <v>72</v>
      </c>
      <c r="V3500">
        <v>2</v>
      </c>
      <c r="W3500">
        <v>1</v>
      </c>
      <c r="X3500">
        <v>12.725811</v>
      </c>
      <c r="Y3500">
        <v>27.091097000000001</v>
      </c>
      <c r="Z3500">
        <v>10.701174</v>
      </c>
      <c r="AA3500">
        <v>6.4895053000000003</v>
      </c>
      <c r="AB3500">
        <v>29.352774</v>
      </c>
      <c r="AC3500">
        <v>16.230170999999999</v>
      </c>
      <c r="AD3500">
        <v>2.5424251999999998</v>
      </c>
      <c r="AE3500">
        <v>0.32743995999999997</v>
      </c>
      <c r="AF3500">
        <v>105.460396</v>
      </c>
    </row>
    <row r="3501" spans="1:32" x14ac:dyDescent="0.3">
      <c r="A3501">
        <v>2786489</v>
      </c>
      <c r="B3501">
        <v>1</v>
      </c>
      <c r="C3501" t="s">
        <v>82</v>
      </c>
      <c r="D3501" t="s">
        <v>106</v>
      </c>
      <c r="E3501" t="s">
        <v>12943</v>
      </c>
      <c r="F3501" t="s">
        <v>12944</v>
      </c>
      <c r="G3501" t="s">
        <v>31551</v>
      </c>
      <c r="H3501" t="s">
        <v>2930</v>
      </c>
      <c r="I3501" t="s">
        <v>79</v>
      </c>
      <c r="J3501" t="s">
        <v>135</v>
      </c>
      <c r="K3501" t="s">
        <v>22</v>
      </c>
      <c r="L3501" t="s">
        <v>136</v>
      </c>
      <c r="M3501" t="s">
        <v>12945</v>
      </c>
      <c r="N3501" t="s">
        <v>12946</v>
      </c>
      <c r="O3501">
        <v>3.0402777777777779</v>
      </c>
      <c r="P3501">
        <v>0</v>
      </c>
      <c r="Q3501">
        <v>321</v>
      </c>
      <c r="R3501">
        <v>0</v>
      </c>
      <c r="S3501">
        <v>0</v>
      </c>
      <c r="T3501">
        <v>0</v>
      </c>
      <c r="U3501">
        <v>14</v>
      </c>
      <c r="V3501">
        <v>0</v>
      </c>
      <c r="W3501">
        <v>0</v>
      </c>
      <c r="X3501">
        <v>0</v>
      </c>
      <c r="Y3501">
        <v>236.8767</v>
      </c>
      <c r="Z3501">
        <v>0</v>
      </c>
      <c r="AA3501">
        <v>0</v>
      </c>
      <c r="AB3501">
        <v>0</v>
      </c>
      <c r="AC3501">
        <v>39.335124999999998</v>
      </c>
      <c r="AD3501">
        <v>0</v>
      </c>
      <c r="AE3501">
        <v>0</v>
      </c>
      <c r="AF3501">
        <v>276.21181999999999</v>
      </c>
    </row>
    <row r="3502" spans="1:32" x14ac:dyDescent="0.3">
      <c r="A3502">
        <v>2786487</v>
      </c>
      <c r="B3502">
        <v>1</v>
      </c>
      <c r="C3502" t="s">
        <v>83</v>
      </c>
      <c r="D3502" t="s">
        <v>130</v>
      </c>
      <c r="E3502" t="s">
        <v>12947</v>
      </c>
      <c r="F3502" t="s">
        <v>12948</v>
      </c>
      <c r="G3502" t="s">
        <v>31546</v>
      </c>
      <c r="H3502" t="s">
        <v>223</v>
      </c>
      <c r="I3502" t="s">
        <v>78</v>
      </c>
      <c r="J3502" t="s">
        <v>135</v>
      </c>
      <c r="K3502" t="s">
        <v>22</v>
      </c>
      <c r="L3502" t="s">
        <v>136</v>
      </c>
      <c r="M3502" t="s">
        <v>12949</v>
      </c>
      <c r="N3502" t="s">
        <v>12950</v>
      </c>
      <c r="O3502">
        <v>10.406944444444445</v>
      </c>
      <c r="P3502">
        <v>0</v>
      </c>
      <c r="Q3502">
        <v>236</v>
      </c>
      <c r="R3502">
        <v>0</v>
      </c>
      <c r="S3502">
        <v>0</v>
      </c>
      <c r="T3502">
        <v>0</v>
      </c>
      <c r="U3502">
        <v>4</v>
      </c>
      <c r="V3502">
        <v>0</v>
      </c>
      <c r="W3502">
        <v>0</v>
      </c>
      <c r="X3502">
        <v>0</v>
      </c>
      <c r="Y3502">
        <v>502.22770000000003</v>
      </c>
      <c r="Z3502">
        <v>0</v>
      </c>
      <c r="AA3502">
        <v>0</v>
      </c>
      <c r="AB3502">
        <v>0</v>
      </c>
      <c r="AC3502">
        <v>39.099711999999997</v>
      </c>
      <c r="AD3502">
        <v>0</v>
      </c>
      <c r="AE3502">
        <v>0</v>
      </c>
      <c r="AF3502">
        <v>541.32740000000001</v>
      </c>
    </row>
    <row r="3503" spans="1:32" x14ac:dyDescent="0.3">
      <c r="A3503">
        <v>2786382</v>
      </c>
      <c r="B3503">
        <v>1</v>
      </c>
      <c r="C3503" t="s">
        <v>82</v>
      </c>
      <c r="D3503" t="s">
        <v>99</v>
      </c>
      <c r="E3503" t="s">
        <v>12951</v>
      </c>
      <c r="F3503" t="s">
        <v>12952</v>
      </c>
      <c r="G3503" t="s">
        <v>31551</v>
      </c>
      <c r="H3503" t="s">
        <v>672</v>
      </c>
      <c r="I3503" t="s">
        <v>79</v>
      </c>
      <c r="J3503" t="s">
        <v>135</v>
      </c>
      <c r="K3503" t="s">
        <v>22</v>
      </c>
      <c r="L3503" t="s">
        <v>136</v>
      </c>
      <c r="M3503" t="s">
        <v>12953</v>
      </c>
      <c r="N3503" t="s">
        <v>12954</v>
      </c>
      <c r="O3503">
        <v>11.431944444444444</v>
      </c>
      <c r="P3503">
        <v>0</v>
      </c>
      <c r="Q3503">
        <v>69</v>
      </c>
      <c r="R3503">
        <v>0</v>
      </c>
      <c r="S3503">
        <v>1</v>
      </c>
      <c r="T3503">
        <v>0</v>
      </c>
      <c r="U3503">
        <v>6</v>
      </c>
      <c r="V3503">
        <v>0</v>
      </c>
      <c r="W3503">
        <v>1</v>
      </c>
      <c r="X3503">
        <v>0</v>
      </c>
      <c r="Y3503">
        <v>135.673</v>
      </c>
      <c r="Z3503">
        <v>0</v>
      </c>
      <c r="AA3503">
        <v>1.2971269000000001</v>
      </c>
      <c r="AB3503">
        <v>0</v>
      </c>
      <c r="AC3503">
        <v>46.652602999999999</v>
      </c>
      <c r="AD3503">
        <v>0</v>
      </c>
      <c r="AE3503">
        <v>9.9380249999999997</v>
      </c>
      <c r="AF3503">
        <v>193.56075999999999</v>
      </c>
    </row>
    <row r="3504" spans="1:32" x14ac:dyDescent="0.3">
      <c r="A3504">
        <v>2786323</v>
      </c>
      <c r="B3504">
        <v>1</v>
      </c>
      <c r="C3504" t="s">
        <v>82</v>
      </c>
      <c r="D3504" t="s">
        <v>103</v>
      </c>
      <c r="E3504" t="s">
        <v>12955</v>
      </c>
      <c r="F3504" t="s">
        <v>12956</v>
      </c>
      <c r="G3504" t="s">
        <v>31546</v>
      </c>
      <c r="H3504" t="s">
        <v>223</v>
      </c>
      <c r="I3504" t="s">
        <v>78</v>
      </c>
      <c r="J3504" t="s">
        <v>135</v>
      </c>
      <c r="K3504" t="s">
        <v>22</v>
      </c>
      <c r="L3504" t="s">
        <v>136</v>
      </c>
      <c r="M3504" t="s">
        <v>12957</v>
      </c>
      <c r="N3504" t="s">
        <v>12958</v>
      </c>
      <c r="O3504">
        <v>3.6405555555555558</v>
      </c>
      <c r="P3504">
        <v>0</v>
      </c>
      <c r="Q3504">
        <v>5</v>
      </c>
      <c r="R3504">
        <v>0</v>
      </c>
      <c r="S3504">
        <v>5</v>
      </c>
      <c r="T3504">
        <v>0</v>
      </c>
      <c r="U3504">
        <v>4</v>
      </c>
      <c r="V3504">
        <v>0</v>
      </c>
      <c r="W3504">
        <v>0</v>
      </c>
      <c r="X3504">
        <v>0</v>
      </c>
      <c r="Y3504">
        <v>2.6333058</v>
      </c>
      <c r="Z3504">
        <v>0</v>
      </c>
      <c r="AA3504">
        <v>3.2024919999999999</v>
      </c>
      <c r="AB3504">
        <v>0</v>
      </c>
      <c r="AC3504">
        <v>5.4222454999999998</v>
      </c>
      <c r="AD3504">
        <v>0</v>
      </c>
      <c r="AE3504">
        <v>0</v>
      </c>
      <c r="AF3504">
        <v>11.258043000000001</v>
      </c>
    </row>
    <row r="3505" spans="1:32" x14ac:dyDescent="0.3">
      <c r="A3505">
        <v>2786280</v>
      </c>
      <c r="B3505">
        <v>1</v>
      </c>
      <c r="C3505" t="s">
        <v>83</v>
      </c>
      <c r="D3505" t="s">
        <v>127</v>
      </c>
      <c r="E3505" t="s">
        <v>12959</v>
      </c>
      <c r="F3505" t="s">
        <v>12960</v>
      </c>
      <c r="G3505" t="s">
        <v>31546</v>
      </c>
      <c r="H3505" t="s">
        <v>223</v>
      </c>
      <c r="I3505" t="s">
        <v>78</v>
      </c>
      <c r="J3505" t="s">
        <v>135</v>
      </c>
      <c r="K3505" t="s">
        <v>22</v>
      </c>
      <c r="L3505" t="s">
        <v>136</v>
      </c>
      <c r="M3505" t="s">
        <v>12961</v>
      </c>
      <c r="N3505" t="s">
        <v>12962</v>
      </c>
      <c r="O3505">
        <v>6.762777777777778</v>
      </c>
      <c r="P3505">
        <v>0</v>
      </c>
      <c r="Q3505">
        <v>58</v>
      </c>
      <c r="R3505">
        <v>0</v>
      </c>
      <c r="S3505">
        <v>2</v>
      </c>
      <c r="T3505">
        <v>0</v>
      </c>
      <c r="U3505">
        <v>9</v>
      </c>
      <c r="V3505">
        <v>0</v>
      </c>
      <c r="W3505">
        <v>0</v>
      </c>
      <c r="X3505">
        <v>0</v>
      </c>
      <c r="Y3505">
        <v>61.490295000000003</v>
      </c>
      <c r="Z3505">
        <v>0</v>
      </c>
      <c r="AA3505">
        <v>0.112690546</v>
      </c>
      <c r="AB3505">
        <v>0</v>
      </c>
      <c r="AC3505">
        <v>9.9814419999999995</v>
      </c>
      <c r="AD3505">
        <v>0</v>
      </c>
      <c r="AE3505">
        <v>0</v>
      </c>
      <c r="AF3505">
        <v>71.584429999999998</v>
      </c>
    </row>
    <row r="3506" spans="1:32" x14ac:dyDescent="0.3">
      <c r="A3506">
        <v>2786274</v>
      </c>
      <c r="B3506">
        <v>1</v>
      </c>
      <c r="C3506" t="s">
        <v>83</v>
      </c>
      <c r="D3506" t="s">
        <v>127</v>
      </c>
      <c r="E3506" t="s">
        <v>12963</v>
      </c>
      <c r="F3506" t="s">
        <v>12964</v>
      </c>
      <c r="G3506" t="s">
        <v>31549</v>
      </c>
      <c r="H3506" t="s">
        <v>134</v>
      </c>
      <c r="I3506" t="s">
        <v>79</v>
      </c>
      <c r="J3506" t="s">
        <v>135</v>
      </c>
      <c r="K3506" t="s">
        <v>22</v>
      </c>
      <c r="L3506" t="s">
        <v>136</v>
      </c>
      <c r="M3506" t="s">
        <v>12965</v>
      </c>
      <c r="N3506" t="s">
        <v>12966</v>
      </c>
      <c r="O3506">
        <v>0.10972222222222222</v>
      </c>
      <c r="P3506">
        <v>3</v>
      </c>
      <c r="Q3506">
        <v>1611</v>
      </c>
      <c r="R3506">
        <v>14</v>
      </c>
      <c r="S3506">
        <v>24</v>
      </c>
      <c r="T3506">
        <v>3</v>
      </c>
      <c r="U3506">
        <v>119</v>
      </c>
      <c r="V3506">
        <v>2</v>
      </c>
      <c r="W3506">
        <v>0</v>
      </c>
      <c r="X3506">
        <v>1.9946455000000001</v>
      </c>
      <c r="Y3506">
        <v>32.932009999999998</v>
      </c>
      <c r="Z3506">
        <v>2.9825153000000002</v>
      </c>
      <c r="AA3506">
        <v>1.2017069</v>
      </c>
      <c r="AB3506">
        <v>0.64643669999999998</v>
      </c>
      <c r="AC3506">
        <v>5.2674760000000003</v>
      </c>
      <c r="AD3506">
        <v>1.8467735999999999</v>
      </c>
      <c r="AE3506">
        <v>0</v>
      </c>
      <c r="AF3506">
        <v>46.871566999999999</v>
      </c>
    </row>
    <row r="3507" spans="1:32" x14ac:dyDescent="0.3">
      <c r="A3507">
        <v>2786211</v>
      </c>
      <c r="B3507">
        <v>1</v>
      </c>
      <c r="C3507" t="s">
        <v>82</v>
      </c>
      <c r="D3507" t="s">
        <v>101</v>
      </c>
      <c r="E3507" t="s">
        <v>12967</v>
      </c>
      <c r="F3507" t="s">
        <v>12968</v>
      </c>
      <c r="G3507" t="s">
        <v>31546</v>
      </c>
      <c r="H3507" t="s">
        <v>1297</v>
      </c>
      <c r="I3507" t="s">
        <v>78</v>
      </c>
      <c r="J3507" t="s">
        <v>135</v>
      </c>
      <c r="K3507" t="s">
        <v>22</v>
      </c>
      <c r="L3507" t="s">
        <v>136</v>
      </c>
      <c r="M3507" t="s">
        <v>12969</v>
      </c>
      <c r="N3507" t="s">
        <v>12970</v>
      </c>
      <c r="O3507">
        <v>8.1955555555555559</v>
      </c>
      <c r="P3507">
        <v>0</v>
      </c>
      <c r="Q3507">
        <v>9</v>
      </c>
      <c r="R3507">
        <v>0</v>
      </c>
      <c r="S3507">
        <v>0</v>
      </c>
      <c r="T3507">
        <v>0</v>
      </c>
      <c r="U3507">
        <v>2</v>
      </c>
      <c r="V3507">
        <v>0</v>
      </c>
      <c r="W3507">
        <v>0</v>
      </c>
      <c r="X3507">
        <v>0</v>
      </c>
      <c r="Y3507">
        <v>12.935392999999999</v>
      </c>
      <c r="Z3507">
        <v>0</v>
      </c>
      <c r="AA3507">
        <v>0</v>
      </c>
      <c r="AB3507">
        <v>0</v>
      </c>
      <c r="AC3507">
        <v>4.9063144000000003</v>
      </c>
      <c r="AD3507">
        <v>0</v>
      </c>
      <c r="AE3507">
        <v>0</v>
      </c>
      <c r="AF3507">
        <v>17.841707</v>
      </c>
    </row>
    <row r="3508" spans="1:32" x14ac:dyDescent="0.3">
      <c r="A3508">
        <v>2786206</v>
      </c>
      <c r="B3508">
        <v>1</v>
      </c>
      <c r="C3508" t="s">
        <v>82</v>
      </c>
      <c r="D3508" t="s">
        <v>105</v>
      </c>
      <c r="E3508" t="s">
        <v>12971</v>
      </c>
      <c r="F3508" t="s">
        <v>12972</v>
      </c>
      <c r="G3508" t="s">
        <v>31546</v>
      </c>
      <c r="H3508" t="s">
        <v>223</v>
      </c>
      <c r="I3508" t="s">
        <v>78</v>
      </c>
      <c r="J3508" t="s">
        <v>135</v>
      </c>
      <c r="K3508" t="s">
        <v>22</v>
      </c>
      <c r="L3508" t="s">
        <v>136</v>
      </c>
      <c r="M3508" t="s">
        <v>12973</v>
      </c>
      <c r="N3508" t="s">
        <v>12974</v>
      </c>
      <c r="O3508">
        <v>2.9472222222222224</v>
      </c>
      <c r="P3508">
        <v>0</v>
      </c>
      <c r="Q3508">
        <v>23</v>
      </c>
      <c r="R3508">
        <v>0</v>
      </c>
      <c r="S3508">
        <v>23</v>
      </c>
      <c r="T3508">
        <v>0</v>
      </c>
      <c r="U3508">
        <v>4</v>
      </c>
      <c r="V3508">
        <v>0</v>
      </c>
      <c r="W3508">
        <v>0</v>
      </c>
      <c r="X3508">
        <v>0</v>
      </c>
      <c r="Y3508">
        <v>15.497346</v>
      </c>
      <c r="Z3508">
        <v>0</v>
      </c>
      <c r="AA3508">
        <v>20.594325999999999</v>
      </c>
      <c r="AB3508">
        <v>0</v>
      </c>
      <c r="AC3508">
        <v>2.1596264999999999</v>
      </c>
      <c r="AD3508">
        <v>0</v>
      </c>
      <c r="AE3508">
        <v>0</v>
      </c>
      <c r="AF3508">
        <v>38.251297000000001</v>
      </c>
    </row>
    <row r="3509" spans="1:32" x14ac:dyDescent="0.3">
      <c r="A3509">
        <v>2786200</v>
      </c>
      <c r="B3509">
        <v>1</v>
      </c>
      <c r="C3509" t="s">
        <v>82</v>
      </c>
      <c r="D3509" t="s">
        <v>106</v>
      </c>
      <c r="E3509" t="s">
        <v>12975</v>
      </c>
      <c r="F3509" t="s">
        <v>425</v>
      </c>
      <c r="G3509" t="s">
        <v>31546</v>
      </c>
      <c r="H3509" t="s">
        <v>223</v>
      </c>
      <c r="I3509" t="s">
        <v>78</v>
      </c>
      <c r="J3509" t="s">
        <v>135</v>
      </c>
      <c r="K3509" t="s">
        <v>22</v>
      </c>
      <c r="L3509" t="s">
        <v>136</v>
      </c>
      <c r="M3509" t="s">
        <v>12976</v>
      </c>
      <c r="N3509" t="s">
        <v>12977</v>
      </c>
      <c r="O3509">
        <v>8.2458333333333336</v>
      </c>
      <c r="P3509">
        <v>0</v>
      </c>
      <c r="Q3509">
        <v>11</v>
      </c>
      <c r="R3509">
        <v>0</v>
      </c>
      <c r="S3509">
        <v>14</v>
      </c>
      <c r="T3509">
        <v>0</v>
      </c>
      <c r="U3509">
        <v>18</v>
      </c>
      <c r="V3509">
        <v>0</v>
      </c>
      <c r="W3509">
        <v>0</v>
      </c>
      <c r="X3509">
        <v>0</v>
      </c>
      <c r="Y3509">
        <v>34.139220000000002</v>
      </c>
      <c r="Z3509">
        <v>0</v>
      </c>
      <c r="AA3509">
        <v>9.3572129999999998</v>
      </c>
      <c r="AB3509">
        <v>0</v>
      </c>
      <c r="AC3509">
        <v>220.58620999999999</v>
      </c>
      <c r="AD3509">
        <v>0</v>
      </c>
      <c r="AE3509">
        <v>0</v>
      </c>
      <c r="AF3509">
        <v>264.08264000000003</v>
      </c>
    </row>
    <row r="3510" spans="1:32" x14ac:dyDescent="0.3">
      <c r="A3510">
        <v>2786152</v>
      </c>
      <c r="B3510">
        <v>1</v>
      </c>
      <c r="C3510" t="s">
        <v>83</v>
      </c>
      <c r="D3510" t="s">
        <v>125</v>
      </c>
      <c r="E3510" t="s">
        <v>2372</v>
      </c>
      <c r="F3510" t="s">
        <v>2373</v>
      </c>
      <c r="G3510" t="s">
        <v>31549</v>
      </c>
      <c r="H3510" t="s">
        <v>134</v>
      </c>
      <c r="I3510" t="s">
        <v>79</v>
      </c>
      <c r="J3510" t="s">
        <v>135</v>
      </c>
      <c r="K3510" t="s">
        <v>22</v>
      </c>
      <c r="L3510" t="s">
        <v>136</v>
      </c>
      <c r="M3510" t="s">
        <v>12978</v>
      </c>
      <c r="N3510" t="s">
        <v>12979</v>
      </c>
      <c r="O3510">
        <v>1.2147222222222223</v>
      </c>
      <c r="P3510">
        <v>0</v>
      </c>
      <c r="Q3510">
        <v>300</v>
      </c>
      <c r="R3510">
        <v>20</v>
      </c>
      <c r="S3510">
        <v>20</v>
      </c>
      <c r="T3510">
        <v>4</v>
      </c>
      <c r="U3510">
        <v>34</v>
      </c>
      <c r="V3510">
        <v>0</v>
      </c>
      <c r="W3510">
        <v>0</v>
      </c>
      <c r="X3510">
        <v>0</v>
      </c>
      <c r="Y3510">
        <v>122.51734</v>
      </c>
      <c r="Z3510">
        <v>82.601380000000006</v>
      </c>
      <c r="AA3510">
        <v>8.8328319999999998</v>
      </c>
      <c r="AB3510">
        <v>9.2655999999999992</v>
      </c>
      <c r="AC3510">
        <v>14.636934999999999</v>
      </c>
      <c r="AD3510">
        <v>0</v>
      </c>
      <c r="AE3510">
        <v>0</v>
      </c>
      <c r="AF3510">
        <v>237.85409999999999</v>
      </c>
    </row>
    <row r="3511" spans="1:32" x14ac:dyDescent="0.3">
      <c r="A3511">
        <v>2786056</v>
      </c>
      <c r="B3511">
        <v>1</v>
      </c>
      <c r="C3511" t="s">
        <v>82</v>
      </c>
      <c r="D3511" t="s">
        <v>95</v>
      </c>
      <c r="E3511" t="s">
        <v>12980</v>
      </c>
      <c r="F3511" t="s">
        <v>12981</v>
      </c>
      <c r="G3511" t="s">
        <v>31545</v>
      </c>
      <c r="H3511" t="s">
        <v>134</v>
      </c>
      <c r="I3511" t="s">
        <v>79</v>
      </c>
      <c r="J3511" t="s">
        <v>135</v>
      </c>
      <c r="K3511" t="s">
        <v>22</v>
      </c>
      <c r="L3511" t="s">
        <v>136</v>
      </c>
      <c r="M3511" t="s">
        <v>12982</v>
      </c>
      <c r="N3511" t="s">
        <v>12983</v>
      </c>
      <c r="O3511">
        <v>7.4938888888888888</v>
      </c>
      <c r="P3511">
        <v>0</v>
      </c>
      <c r="Q3511">
        <v>132</v>
      </c>
      <c r="R3511">
        <v>0</v>
      </c>
      <c r="S3511">
        <v>0</v>
      </c>
      <c r="T3511">
        <v>0</v>
      </c>
      <c r="U3511">
        <v>9</v>
      </c>
      <c r="V3511">
        <v>0</v>
      </c>
      <c r="W3511">
        <v>0</v>
      </c>
      <c r="X3511">
        <v>0</v>
      </c>
      <c r="Y3511">
        <v>157.23523</v>
      </c>
      <c r="Z3511">
        <v>0</v>
      </c>
      <c r="AA3511">
        <v>0</v>
      </c>
      <c r="AB3511">
        <v>0</v>
      </c>
      <c r="AC3511">
        <v>20.368326</v>
      </c>
      <c r="AD3511">
        <v>0</v>
      </c>
      <c r="AE3511">
        <v>0</v>
      </c>
      <c r="AF3511">
        <v>177.60355999999999</v>
      </c>
    </row>
    <row r="3512" spans="1:32" x14ac:dyDescent="0.3">
      <c r="A3512">
        <v>2786059</v>
      </c>
      <c r="B3512">
        <v>1</v>
      </c>
      <c r="C3512" t="s">
        <v>82</v>
      </c>
      <c r="D3512" t="s">
        <v>105</v>
      </c>
      <c r="E3512" t="s">
        <v>12984</v>
      </c>
      <c r="F3512" t="s">
        <v>12985</v>
      </c>
      <c r="G3512" t="s">
        <v>31549</v>
      </c>
      <c r="H3512" t="s">
        <v>134</v>
      </c>
      <c r="I3512" t="s">
        <v>79</v>
      </c>
      <c r="J3512" t="s">
        <v>135</v>
      </c>
      <c r="K3512" t="s">
        <v>22</v>
      </c>
      <c r="L3512" t="s">
        <v>136</v>
      </c>
      <c r="M3512" t="s">
        <v>12986</v>
      </c>
      <c r="N3512" t="s">
        <v>12987</v>
      </c>
      <c r="O3512">
        <v>2.4577777777777778</v>
      </c>
      <c r="P3512">
        <v>4</v>
      </c>
      <c r="Q3512">
        <v>500</v>
      </c>
      <c r="R3512">
        <v>8</v>
      </c>
      <c r="S3512">
        <v>97</v>
      </c>
      <c r="T3512">
        <v>3</v>
      </c>
      <c r="U3512">
        <v>74</v>
      </c>
      <c r="V3512">
        <v>1</v>
      </c>
      <c r="W3512">
        <v>0</v>
      </c>
      <c r="X3512">
        <v>1.7491595</v>
      </c>
      <c r="Y3512">
        <v>249.26410999999999</v>
      </c>
      <c r="Z3512">
        <v>4.4730249999999998</v>
      </c>
      <c r="AA3512">
        <v>52.670665999999997</v>
      </c>
      <c r="AB3512">
        <v>7.2065539999999997</v>
      </c>
      <c r="AC3512">
        <v>56.127780000000001</v>
      </c>
      <c r="AD3512">
        <v>200.00764000000001</v>
      </c>
      <c r="AE3512">
        <v>0</v>
      </c>
      <c r="AF3512">
        <v>571.49896000000001</v>
      </c>
    </row>
    <row r="3513" spans="1:32" x14ac:dyDescent="0.3">
      <c r="A3513">
        <v>2786067</v>
      </c>
      <c r="B3513">
        <v>1</v>
      </c>
      <c r="C3513" t="s">
        <v>83</v>
      </c>
      <c r="D3513" t="s">
        <v>117</v>
      </c>
      <c r="E3513" t="s">
        <v>7634</v>
      </c>
      <c r="F3513" t="s">
        <v>7635</v>
      </c>
      <c r="G3513" t="s">
        <v>31545</v>
      </c>
      <c r="H3513" t="s">
        <v>134</v>
      </c>
      <c r="I3513" t="s">
        <v>79</v>
      </c>
      <c r="J3513" t="s">
        <v>135</v>
      </c>
      <c r="K3513" t="s">
        <v>22</v>
      </c>
      <c r="L3513" t="s">
        <v>136</v>
      </c>
      <c r="M3513" t="s">
        <v>12988</v>
      </c>
      <c r="N3513" t="s">
        <v>12989</v>
      </c>
      <c r="O3513">
        <v>0.11666666666666667</v>
      </c>
      <c r="P3513">
        <v>5</v>
      </c>
      <c r="Q3513">
        <v>1860</v>
      </c>
      <c r="R3513">
        <v>0</v>
      </c>
      <c r="S3513">
        <v>48</v>
      </c>
      <c r="T3513">
        <v>4</v>
      </c>
      <c r="U3513">
        <v>166</v>
      </c>
      <c r="V3513">
        <v>0</v>
      </c>
      <c r="W3513">
        <v>0</v>
      </c>
      <c r="X3513">
        <v>3.9738091999999998</v>
      </c>
      <c r="Y3513">
        <v>17.182663000000002</v>
      </c>
      <c r="Z3513">
        <v>0</v>
      </c>
      <c r="AA3513">
        <v>0.14478837</v>
      </c>
      <c r="AB3513">
        <v>0.2486034</v>
      </c>
      <c r="AC3513">
        <v>2.9526846</v>
      </c>
      <c r="AD3513">
        <v>0</v>
      </c>
      <c r="AE3513">
        <v>0</v>
      </c>
      <c r="AF3513">
        <v>24.502549999999999</v>
      </c>
    </row>
    <row r="3514" spans="1:32" x14ac:dyDescent="0.3">
      <c r="A3514">
        <v>2786066</v>
      </c>
      <c r="B3514">
        <v>1</v>
      </c>
      <c r="C3514" t="s">
        <v>82</v>
      </c>
      <c r="D3514" t="s">
        <v>105</v>
      </c>
      <c r="E3514" t="s">
        <v>12990</v>
      </c>
      <c r="F3514" t="s">
        <v>12991</v>
      </c>
      <c r="G3514" t="s">
        <v>31545</v>
      </c>
      <c r="H3514" t="s">
        <v>134</v>
      </c>
      <c r="I3514" t="s">
        <v>79</v>
      </c>
      <c r="J3514" t="s">
        <v>135</v>
      </c>
      <c r="K3514" t="s">
        <v>22</v>
      </c>
      <c r="L3514" t="s">
        <v>136</v>
      </c>
      <c r="M3514" t="s">
        <v>12992</v>
      </c>
      <c r="N3514" t="s">
        <v>12993</v>
      </c>
      <c r="O3514">
        <v>2.9486111111111111</v>
      </c>
      <c r="P3514">
        <v>6</v>
      </c>
      <c r="Q3514">
        <v>854</v>
      </c>
      <c r="R3514">
        <v>25</v>
      </c>
      <c r="S3514">
        <v>364</v>
      </c>
      <c r="T3514">
        <v>12</v>
      </c>
      <c r="U3514">
        <v>185</v>
      </c>
      <c r="V3514">
        <v>3</v>
      </c>
      <c r="W3514">
        <v>0</v>
      </c>
      <c r="X3514">
        <v>5.1051164</v>
      </c>
      <c r="Y3514">
        <v>511.92406999999997</v>
      </c>
      <c r="Z3514">
        <v>22.369308</v>
      </c>
      <c r="AA3514">
        <v>288.99878000000001</v>
      </c>
      <c r="AB3514">
        <v>115.94562999999999</v>
      </c>
      <c r="AC3514">
        <v>195.99648999999999</v>
      </c>
      <c r="AD3514">
        <v>297.84300000000002</v>
      </c>
      <c r="AE3514">
        <v>0</v>
      </c>
      <c r="AF3514">
        <v>1438.1823999999999</v>
      </c>
    </row>
    <row r="3515" spans="1:32" x14ac:dyDescent="0.3">
      <c r="A3515">
        <v>2786041</v>
      </c>
      <c r="B3515">
        <v>1</v>
      </c>
      <c r="C3515" t="s">
        <v>82</v>
      </c>
      <c r="D3515" t="s">
        <v>113</v>
      </c>
      <c r="E3515" t="s">
        <v>12994</v>
      </c>
      <c r="F3515" t="s">
        <v>12995</v>
      </c>
      <c r="G3515" t="s">
        <v>31551</v>
      </c>
      <c r="H3515" t="s">
        <v>145</v>
      </c>
      <c r="I3515" t="s">
        <v>79</v>
      </c>
      <c r="J3515" t="s">
        <v>135</v>
      </c>
      <c r="K3515" t="s">
        <v>22</v>
      </c>
      <c r="L3515" t="s">
        <v>136</v>
      </c>
      <c r="M3515" t="s">
        <v>12996</v>
      </c>
      <c r="N3515" t="s">
        <v>12997</v>
      </c>
      <c r="O3515">
        <v>0.58861111111111108</v>
      </c>
      <c r="P3515">
        <v>1</v>
      </c>
      <c r="Q3515">
        <v>487</v>
      </c>
      <c r="R3515">
        <v>4</v>
      </c>
      <c r="S3515">
        <v>84</v>
      </c>
      <c r="T3515">
        <v>16</v>
      </c>
      <c r="U3515">
        <v>365</v>
      </c>
      <c r="V3515">
        <v>6</v>
      </c>
      <c r="W3515">
        <v>1</v>
      </c>
      <c r="X3515">
        <v>0.16182258999999999</v>
      </c>
      <c r="Y3515">
        <v>134.05095</v>
      </c>
      <c r="Z3515">
        <v>10.210348</v>
      </c>
      <c r="AA3515">
        <v>29.994710000000001</v>
      </c>
      <c r="AB3515">
        <v>87.795074</v>
      </c>
      <c r="AC3515">
        <v>164.74309</v>
      </c>
      <c r="AD3515">
        <v>44.928085000000003</v>
      </c>
      <c r="AE3515">
        <v>0.51354650000000002</v>
      </c>
      <c r="AF3515">
        <v>472.39764000000002</v>
      </c>
    </row>
    <row r="3516" spans="1:32" x14ac:dyDescent="0.3">
      <c r="A3516">
        <v>2785940</v>
      </c>
      <c r="B3516">
        <v>1</v>
      </c>
      <c r="C3516" t="s">
        <v>82</v>
      </c>
      <c r="D3516" t="s">
        <v>104</v>
      </c>
      <c r="E3516" t="s">
        <v>12998</v>
      </c>
      <c r="F3516" t="s">
        <v>12999</v>
      </c>
      <c r="G3516" t="s">
        <v>31548</v>
      </c>
      <c r="H3516" t="s">
        <v>893</v>
      </c>
      <c r="I3516" t="s">
        <v>78</v>
      </c>
      <c r="J3516" t="s">
        <v>135</v>
      </c>
      <c r="K3516" t="s">
        <v>22</v>
      </c>
      <c r="L3516" t="s">
        <v>136</v>
      </c>
      <c r="M3516" t="s">
        <v>13000</v>
      </c>
      <c r="N3516" t="s">
        <v>13001</v>
      </c>
      <c r="O3516">
        <v>1.7925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11.95735</v>
      </c>
      <c r="AD3516">
        <v>0</v>
      </c>
      <c r="AE3516">
        <v>0</v>
      </c>
      <c r="AF3516">
        <v>11.95735</v>
      </c>
    </row>
    <row r="3517" spans="1:32" x14ac:dyDescent="0.3">
      <c r="A3517">
        <v>2785897</v>
      </c>
      <c r="B3517">
        <v>1</v>
      </c>
      <c r="C3517" t="s">
        <v>82</v>
      </c>
      <c r="D3517" t="s">
        <v>99</v>
      </c>
      <c r="E3517" t="s">
        <v>13002</v>
      </c>
      <c r="F3517" t="s">
        <v>13003</v>
      </c>
      <c r="G3517" t="s">
        <v>31546</v>
      </c>
      <c r="H3517" t="s">
        <v>223</v>
      </c>
      <c r="I3517" t="s">
        <v>78</v>
      </c>
      <c r="J3517" t="s">
        <v>135</v>
      </c>
      <c r="K3517" t="s">
        <v>22</v>
      </c>
      <c r="L3517" t="s">
        <v>136</v>
      </c>
      <c r="M3517" t="s">
        <v>13004</v>
      </c>
      <c r="N3517" t="s">
        <v>13005</v>
      </c>
      <c r="O3517">
        <v>7.1011111111111109</v>
      </c>
      <c r="P3517">
        <v>0</v>
      </c>
      <c r="Q3517">
        <v>38</v>
      </c>
      <c r="R3517">
        <v>0</v>
      </c>
      <c r="S3517">
        <v>10</v>
      </c>
      <c r="T3517">
        <v>0</v>
      </c>
      <c r="U3517">
        <v>9</v>
      </c>
      <c r="V3517">
        <v>0</v>
      </c>
      <c r="W3517">
        <v>0</v>
      </c>
      <c r="X3517">
        <v>0</v>
      </c>
      <c r="Y3517">
        <v>56.589184000000003</v>
      </c>
      <c r="Z3517">
        <v>0</v>
      </c>
      <c r="AA3517">
        <v>11.697183000000001</v>
      </c>
      <c r="AB3517">
        <v>0</v>
      </c>
      <c r="AC3517">
        <v>15.815516000000001</v>
      </c>
      <c r="AD3517">
        <v>0</v>
      </c>
      <c r="AE3517">
        <v>0</v>
      </c>
      <c r="AF3517">
        <v>84.101879999999994</v>
      </c>
    </row>
    <row r="3518" spans="1:32" x14ac:dyDescent="0.3">
      <c r="A3518">
        <v>2785906</v>
      </c>
      <c r="B3518">
        <v>1</v>
      </c>
      <c r="C3518" t="s">
        <v>83</v>
      </c>
      <c r="D3518" t="s">
        <v>116</v>
      </c>
      <c r="E3518" t="s">
        <v>13006</v>
      </c>
      <c r="F3518" t="s">
        <v>13007</v>
      </c>
      <c r="G3518" t="s">
        <v>31552</v>
      </c>
      <c r="H3518" t="s">
        <v>665</v>
      </c>
      <c r="I3518" t="s">
        <v>78</v>
      </c>
      <c r="J3518" t="s">
        <v>135</v>
      </c>
      <c r="K3518" t="s">
        <v>22</v>
      </c>
      <c r="L3518" t="s">
        <v>136</v>
      </c>
      <c r="M3518" t="s">
        <v>13008</v>
      </c>
      <c r="N3518" t="s">
        <v>13009</v>
      </c>
      <c r="O3518">
        <v>9.8461111111111119</v>
      </c>
      <c r="P3518">
        <v>0</v>
      </c>
      <c r="Q3518">
        <v>35</v>
      </c>
      <c r="R3518">
        <v>0</v>
      </c>
      <c r="S3518">
        <v>5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37.845973999999998</v>
      </c>
      <c r="Z3518">
        <v>0</v>
      </c>
      <c r="AA3518">
        <v>15.110442000000001</v>
      </c>
      <c r="AB3518">
        <v>0</v>
      </c>
      <c r="AC3518">
        <v>0</v>
      </c>
      <c r="AD3518">
        <v>0</v>
      </c>
      <c r="AE3518">
        <v>0</v>
      </c>
      <c r="AF3518">
        <v>52.956417000000002</v>
      </c>
    </row>
    <row r="3519" spans="1:32" x14ac:dyDescent="0.3">
      <c r="A3519">
        <v>2785798</v>
      </c>
      <c r="B3519">
        <v>1</v>
      </c>
      <c r="C3519" t="s">
        <v>83</v>
      </c>
      <c r="D3519" t="s">
        <v>120</v>
      </c>
      <c r="E3519" t="s">
        <v>13010</v>
      </c>
      <c r="F3519" t="s">
        <v>13011</v>
      </c>
      <c r="G3519" t="s">
        <v>31549</v>
      </c>
      <c r="H3519" t="s">
        <v>134</v>
      </c>
      <c r="I3519" t="s">
        <v>79</v>
      </c>
      <c r="J3519" t="s">
        <v>135</v>
      </c>
      <c r="K3519" t="s">
        <v>22</v>
      </c>
      <c r="L3519" t="s">
        <v>136</v>
      </c>
      <c r="M3519" t="s">
        <v>13012</v>
      </c>
      <c r="N3519" t="s">
        <v>13013</v>
      </c>
      <c r="O3519">
        <v>0.73499999999999999</v>
      </c>
      <c r="P3519">
        <v>5</v>
      </c>
      <c r="Q3519">
        <v>173</v>
      </c>
      <c r="R3519">
        <v>111</v>
      </c>
      <c r="S3519">
        <v>128</v>
      </c>
      <c r="T3519">
        <v>6</v>
      </c>
      <c r="U3519">
        <v>17</v>
      </c>
      <c r="V3519">
        <v>1</v>
      </c>
      <c r="W3519">
        <v>0</v>
      </c>
      <c r="X3519">
        <v>9.5017669999999992</v>
      </c>
      <c r="Y3519">
        <v>10.888128</v>
      </c>
      <c r="Z3519">
        <v>21.926870000000001</v>
      </c>
      <c r="AA3519">
        <v>11.735886000000001</v>
      </c>
      <c r="AB3519">
        <v>3.1419997</v>
      </c>
      <c r="AC3519">
        <v>1.3616269000000001</v>
      </c>
      <c r="AD3519">
        <v>5.2225266000000001</v>
      </c>
      <c r="AE3519">
        <v>0</v>
      </c>
      <c r="AF3519">
        <v>63.778804999999998</v>
      </c>
    </row>
    <row r="3520" spans="1:32" x14ac:dyDescent="0.3">
      <c r="A3520">
        <v>2785791</v>
      </c>
      <c r="B3520">
        <v>1</v>
      </c>
      <c r="C3520" t="s">
        <v>83</v>
      </c>
      <c r="D3520" t="s">
        <v>124</v>
      </c>
      <c r="E3520" t="s">
        <v>13014</v>
      </c>
      <c r="F3520" t="s">
        <v>13015</v>
      </c>
      <c r="G3520" t="s">
        <v>31549</v>
      </c>
      <c r="H3520" t="s">
        <v>134</v>
      </c>
      <c r="I3520" t="s">
        <v>79</v>
      </c>
      <c r="J3520" t="s">
        <v>135</v>
      </c>
      <c r="K3520" t="s">
        <v>22</v>
      </c>
      <c r="L3520" t="s">
        <v>136</v>
      </c>
      <c r="M3520" t="s">
        <v>13016</v>
      </c>
      <c r="N3520" t="s">
        <v>13017</v>
      </c>
      <c r="O3520">
        <v>4.95</v>
      </c>
      <c r="P3520">
        <v>0</v>
      </c>
      <c r="Q3520">
        <v>359</v>
      </c>
      <c r="R3520">
        <v>35</v>
      </c>
      <c r="S3520">
        <v>132</v>
      </c>
      <c r="T3520">
        <v>1</v>
      </c>
      <c r="U3520">
        <v>19</v>
      </c>
      <c r="V3520">
        <v>0</v>
      </c>
      <c r="W3520">
        <v>0</v>
      </c>
      <c r="X3520">
        <v>0</v>
      </c>
      <c r="Y3520">
        <v>501.01641999999998</v>
      </c>
      <c r="Z3520">
        <v>28.164739999999998</v>
      </c>
      <c r="AA3520">
        <v>200.20043999999999</v>
      </c>
      <c r="AB3520">
        <v>0</v>
      </c>
      <c r="AC3520">
        <v>31.242832</v>
      </c>
      <c r="AD3520">
        <v>0</v>
      </c>
      <c r="AE3520">
        <v>0</v>
      </c>
      <c r="AF3520">
        <v>760.62445000000002</v>
      </c>
    </row>
    <row r="3521" spans="1:32" x14ac:dyDescent="0.3">
      <c r="A3521">
        <v>2785801</v>
      </c>
      <c r="B3521">
        <v>1</v>
      </c>
      <c r="C3521" t="s">
        <v>82</v>
      </c>
      <c r="D3521" t="s">
        <v>106</v>
      </c>
      <c r="E3521" t="s">
        <v>13018</v>
      </c>
      <c r="F3521" t="s">
        <v>13019</v>
      </c>
      <c r="G3521" t="s">
        <v>31551</v>
      </c>
      <c r="H3521" t="s">
        <v>134</v>
      </c>
      <c r="I3521" t="s">
        <v>79</v>
      </c>
      <c r="J3521" t="s">
        <v>135</v>
      </c>
      <c r="K3521" t="s">
        <v>22</v>
      </c>
      <c r="L3521" t="s">
        <v>136</v>
      </c>
      <c r="M3521" t="s">
        <v>13020</v>
      </c>
      <c r="N3521" t="s">
        <v>13021</v>
      </c>
      <c r="O3521">
        <v>0.44444444444444442</v>
      </c>
      <c r="P3521">
        <v>0</v>
      </c>
      <c r="Q3521">
        <v>1378</v>
      </c>
      <c r="R3521">
        <v>0</v>
      </c>
      <c r="S3521">
        <v>0</v>
      </c>
      <c r="T3521">
        <v>1</v>
      </c>
      <c r="U3521">
        <v>369</v>
      </c>
      <c r="V3521">
        <v>0</v>
      </c>
      <c r="W3521">
        <v>0</v>
      </c>
      <c r="X3521">
        <v>0</v>
      </c>
      <c r="Y3521">
        <v>148.21274</v>
      </c>
      <c r="Z3521">
        <v>0</v>
      </c>
      <c r="AA3521">
        <v>0</v>
      </c>
      <c r="AB3521">
        <v>19.476870999999999</v>
      </c>
      <c r="AC3521">
        <v>66.027640000000005</v>
      </c>
      <c r="AD3521">
        <v>0</v>
      </c>
      <c r="AE3521">
        <v>0</v>
      </c>
      <c r="AF3521">
        <v>233.71725000000001</v>
      </c>
    </row>
    <row r="3522" spans="1:32" x14ac:dyDescent="0.3">
      <c r="A3522">
        <v>2785793</v>
      </c>
      <c r="B3522">
        <v>1</v>
      </c>
      <c r="C3522" t="s">
        <v>82</v>
      </c>
      <c r="D3522" t="s">
        <v>106</v>
      </c>
      <c r="E3522" t="s">
        <v>13022</v>
      </c>
      <c r="F3522" t="s">
        <v>13023</v>
      </c>
      <c r="G3522" t="s">
        <v>31545</v>
      </c>
      <c r="H3522" t="s">
        <v>643</v>
      </c>
      <c r="I3522" t="s">
        <v>79</v>
      </c>
      <c r="J3522" t="s">
        <v>135</v>
      </c>
      <c r="K3522" t="s">
        <v>22</v>
      </c>
      <c r="L3522" t="s">
        <v>186</v>
      </c>
      <c r="M3522" t="s">
        <v>13024</v>
      </c>
      <c r="N3522" t="s">
        <v>13025</v>
      </c>
      <c r="O3522">
        <v>1.9116666666666666</v>
      </c>
      <c r="P3522">
        <v>0</v>
      </c>
      <c r="Q3522">
        <v>2891</v>
      </c>
      <c r="R3522">
        <v>0</v>
      </c>
      <c r="S3522">
        <v>0</v>
      </c>
      <c r="T3522">
        <v>1</v>
      </c>
      <c r="U3522">
        <v>828</v>
      </c>
      <c r="V3522">
        <v>0</v>
      </c>
      <c r="W3522">
        <v>2</v>
      </c>
      <c r="X3522">
        <v>0</v>
      </c>
      <c r="Y3522">
        <v>1328.0563999999999</v>
      </c>
      <c r="Z3522">
        <v>0</v>
      </c>
      <c r="AA3522">
        <v>0</v>
      </c>
      <c r="AB3522">
        <v>52.524512999999999</v>
      </c>
      <c r="AC3522">
        <v>1095.4287999999999</v>
      </c>
      <c r="AD3522">
        <v>0</v>
      </c>
      <c r="AE3522">
        <v>8.0904579999999999</v>
      </c>
      <c r="AF3522">
        <v>2484.1003000000001</v>
      </c>
    </row>
    <row r="3523" spans="1:32" x14ac:dyDescent="0.3">
      <c r="A3523">
        <v>2800159</v>
      </c>
      <c r="B3523">
        <v>1</v>
      </c>
      <c r="C3523" t="s">
        <v>82</v>
      </c>
      <c r="D3523" t="s">
        <v>99</v>
      </c>
      <c r="E3523" t="s">
        <v>6921</v>
      </c>
      <c r="F3523" t="s">
        <v>6922</v>
      </c>
      <c r="G3523" t="s">
        <v>31546</v>
      </c>
      <c r="H3523" t="s">
        <v>223</v>
      </c>
      <c r="I3523" t="s">
        <v>78</v>
      </c>
      <c r="J3523" t="s">
        <v>135</v>
      </c>
      <c r="K3523" t="s">
        <v>22</v>
      </c>
      <c r="L3523" t="s">
        <v>136</v>
      </c>
      <c r="M3523" t="s">
        <v>13026</v>
      </c>
      <c r="N3523" t="s">
        <v>13027</v>
      </c>
      <c r="O3523">
        <v>3.0391666666666666</v>
      </c>
      <c r="P3523">
        <v>0</v>
      </c>
      <c r="Q3523">
        <v>25</v>
      </c>
      <c r="R3523">
        <v>0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0</v>
      </c>
      <c r="Y3523">
        <v>21.800491000000001</v>
      </c>
      <c r="Z3523">
        <v>0</v>
      </c>
      <c r="AA3523">
        <v>0</v>
      </c>
      <c r="AB3523">
        <v>0</v>
      </c>
      <c r="AC3523">
        <v>2.5376655000000001E-2</v>
      </c>
      <c r="AD3523">
        <v>0</v>
      </c>
      <c r="AE3523">
        <v>0</v>
      </c>
      <c r="AF3523">
        <v>21.825866999999999</v>
      </c>
    </row>
    <row r="3524" spans="1:32" x14ac:dyDescent="0.3">
      <c r="A3524">
        <v>2800125</v>
      </c>
      <c r="B3524">
        <v>1</v>
      </c>
      <c r="C3524" t="s">
        <v>82</v>
      </c>
      <c r="D3524" t="s">
        <v>90</v>
      </c>
      <c r="E3524" t="s">
        <v>13028</v>
      </c>
      <c r="F3524" t="s">
        <v>13029</v>
      </c>
      <c r="G3524" t="s">
        <v>31548</v>
      </c>
      <c r="H3524" t="s">
        <v>333</v>
      </c>
      <c r="I3524" t="s">
        <v>78</v>
      </c>
      <c r="J3524" t="s">
        <v>135</v>
      </c>
      <c r="K3524" t="s">
        <v>22</v>
      </c>
      <c r="L3524" t="s">
        <v>136</v>
      </c>
      <c r="M3524" t="s">
        <v>13030</v>
      </c>
      <c r="N3524" t="s">
        <v>13031</v>
      </c>
      <c r="O3524">
        <v>3.105</v>
      </c>
      <c r="P3524">
        <v>0</v>
      </c>
      <c r="Q3524">
        <v>1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2.0863779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2.0863779</v>
      </c>
    </row>
    <row r="3525" spans="1:32" x14ac:dyDescent="0.3">
      <c r="A3525">
        <v>2800137</v>
      </c>
      <c r="B3525">
        <v>1</v>
      </c>
      <c r="C3525" t="s">
        <v>83</v>
      </c>
      <c r="D3525" t="s">
        <v>124</v>
      </c>
      <c r="E3525" t="s">
        <v>13032</v>
      </c>
      <c r="F3525" t="s">
        <v>13033</v>
      </c>
      <c r="G3525" t="s">
        <v>31546</v>
      </c>
      <c r="H3525" t="s">
        <v>223</v>
      </c>
      <c r="I3525" t="s">
        <v>78</v>
      </c>
      <c r="J3525" t="s">
        <v>135</v>
      </c>
      <c r="K3525" t="s">
        <v>22</v>
      </c>
      <c r="L3525" t="s">
        <v>136</v>
      </c>
      <c r="M3525" t="s">
        <v>13034</v>
      </c>
      <c r="N3525" t="s">
        <v>13035</v>
      </c>
      <c r="O3525">
        <v>0.44722222222222224</v>
      </c>
      <c r="P3525">
        <v>0</v>
      </c>
      <c r="Q3525">
        <v>155</v>
      </c>
      <c r="R3525">
        <v>0</v>
      </c>
      <c r="S3525">
        <v>2</v>
      </c>
      <c r="T3525">
        <v>0</v>
      </c>
      <c r="U3525">
        <v>7</v>
      </c>
      <c r="V3525">
        <v>0</v>
      </c>
      <c r="W3525">
        <v>0</v>
      </c>
      <c r="X3525">
        <v>0</v>
      </c>
      <c r="Y3525">
        <v>18.190715999999998</v>
      </c>
      <c r="Z3525">
        <v>0</v>
      </c>
      <c r="AA3525">
        <v>0.20063294000000001</v>
      </c>
      <c r="AB3525">
        <v>0</v>
      </c>
      <c r="AC3525">
        <v>1.2314969</v>
      </c>
      <c r="AD3525">
        <v>0</v>
      </c>
      <c r="AE3525">
        <v>0</v>
      </c>
      <c r="AF3525">
        <v>19.622847</v>
      </c>
    </row>
    <row r="3526" spans="1:32" x14ac:dyDescent="0.3">
      <c r="A3526">
        <v>2800139</v>
      </c>
      <c r="B3526">
        <v>1</v>
      </c>
      <c r="C3526" t="s">
        <v>82</v>
      </c>
      <c r="D3526" t="s">
        <v>87</v>
      </c>
      <c r="E3526" t="s">
        <v>13036</v>
      </c>
      <c r="F3526" t="s">
        <v>13037</v>
      </c>
      <c r="G3526" t="s">
        <v>31546</v>
      </c>
      <c r="H3526" t="s">
        <v>223</v>
      </c>
      <c r="I3526" t="s">
        <v>78</v>
      </c>
      <c r="J3526" t="s">
        <v>135</v>
      </c>
      <c r="K3526" t="s">
        <v>22</v>
      </c>
      <c r="L3526" t="s">
        <v>136</v>
      </c>
      <c r="M3526" t="s">
        <v>13038</v>
      </c>
      <c r="N3526" t="s">
        <v>13039</v>
      </c>
      <c r="O3526">
        <v>2.8058333333333332</v>
      </c>
      <c r="P3526">
        <v>0</v>
      </c>
      <c r="Q3526">
        <v>263</v>
      </c>
      <c r="R3526">
        <v>0</v>
      </c>
      <c r="S3526">
        <v>0</v>
      </c>
      <c r="T3526">
        <v>0</v>
      </c>
      <c r="U3526">
        <v>18</v>
      </c>
      <c r="V3526">
        <v>0</v>
      </c>
      <c r="W3526">
        <v>0</v>
      </c>
      <c r="X3526">
        <v>0</v>
      </c>
      <c r="Y3526">
        <v>374.5668</v>
      </c>
      <c r="Z3526">
        <v>0</v>
      </c>
      <c r="AA3526">
        <v>0</v>
      </c>
      <c r="AB3526">
        <v>0</v>
      </c>
      <c r="AC3526">
        <v>23.235668</v>
      </c>
      <c r="AD3526">
        <v>0</v>
      </c>
      <c r="AE3526">
        <v>0</v>
      </c>
      <c r="AF3526">
        <v>397.80250000000001</v>
      </c>
    </row>
    <row r="3527" spans="1:32" x14ac:dyDescent="0.3">
      <c r="A3527">
        <v>2800121</v>
      </c>
      <c r="B3527">
        <v>1</v>
      </c>
      <c r="C3527" t="s">
        <v>82</v>
      </c>
      <c r="D3527" t="s">
        <v>88</v>
      </c>
      <c r="E3527" t="s">
        <v>1555</v>
      </c>
      <c r="F3527" t="s">
        <v>1556</v>
      </c>
      <c r="G3527" t="s">
        <v>31552</v>
      </c>
      <c r="H3527" t="s">
        <v>145</v>
      </c>
      <c r="I3527" t="s">
        <v>78</v>
      </c>
      <c r="J3527" t="s">
        <v>135</v>
      </c>
      <c r="K3527" t="s">
        <v>22</v>
      </c>
      <c r="L3527" t="s">
        <v>136</v>
      </c>
      <c r="M3527" t="s">
        <v>13040</v>
      </c>
      <c r="N3527" t="s">
        <v>13041</v>
      </c>
      <c r="O3527">
        <v>0.19222222222222221</v>
      </c>
      <c r="P3527">
        <v>0</v>
      </c>
      <c r="Q3527">
        <v>306</v>
      </c>
      <c r="R3527">
        <v>0</v>
      </c>
      <c r="S3527">
        <v>4</v>
      </c>
      <c r="T3527">
        <v>0</v>
      </c>
      <c r="U3527">
        <v>83</v>
      </c>
      <c r="V3527">
        <v>0</v>
      </c>
      <c r="W3527">
        <v>0</v>
      </c>
      <c r="X3527">
        <v>0</v>
      </c>
      <c r="Y3527">
        <v>9.7051970000000001</v>
      </c>
      <c r="Z3527">
        <v>0</v>
      </c>
      <c r="AA3527">
        <v>0.21167125000000001</v>
      </c>
      <c r="AB3527">
        <v>0</v>
      </c>
      <c r="AC3527">
        <v>7.7776389999999997</v>
      </c>
      <c r="AD3527">
        <v>0</v>
      </c>
      <c r="AE3527">
        <v>0</v>
      </c>
      <c r="AF3527">
        <v>17.694507999999999</v>
      </c>
    </row>
    <row r="3528" spans="1:32" x14ac:dyDescent="0.3">
      <c r="A3528">
        <v>2800109</v>
      </c>
      <c r="B3528">
        <v>1</v>
      </c>
      <c r="C3528" t="s">
        <v>82</v>
      </c>
      <c r="D3528" t="s">
        <v>87</v>
      </c>
      <c r="E3528" t="s">
        <v>13042</v>
      </c>
      <c r="F3528" t="s">
        <v>13043</v>
      </c>
      <c r="G3528" t="s">
        <v>31547</v>
      </c>
      <c r="H3528" t="s">
        <v>134</v>
      </c>
      <c r="I3528" t="s">
        <v>79</v>
      </c>
      <c r="J3528" t="s">
        <v>135</v>
      </c>
      <c r="K3528" t="s">
        <v>22</v>
      </c>
      <c r="L3528" t="s">
        <v>136</v>
      </c>
      <c r="M3528" t="s">
        <v>13044</v>
      </c>
      <c r="N3528" t="s">
        <v>13045</v>
      </c>
      <c r="O3528">
        <v>0.93444444444444441</v>
      </c>
      <c r="P3528">
        <v>0</v>
      </c>
      <c r="Q3528">
        <v>2013</v>
      </c>
      <c r="R3528">
        <v>0</v>
      </c>
      <c r="S3528">
        <v>0</v>
      </c>
      <c r="T3528">
        <v>0</v>
      </c>
      <c r="U3528">
        <v>773</v>
      </c>
      <c r="V3528">
        <v>0</v>
      </c>
      <c r="W3528">
        <v>1</v>
      </c>
      <c r="X3528">
        <v>0</v>
      </c>
      <c r="Y3528">
        <v>431.81103999999999</v>
      </c>
      <c r="Z3528">
        <v>0</v>
      </c>
      <c r="AA3528">
        <v>0</v>
      </c>
      <c r="AB3528">
        <v>0</v>
      </c>
      <c r="AC3528">
        <v>667.18799999999999</v>
      </c>
      <c r="AD3528">
        <v>0</v>
      </c>
      <c r="AE3528">
        <v>4.877847</v>
      </c>
      <c r="AF3528">
        <v>1103.8768</v>
      </c>
    </row>
    <row r="3529" spans="1:32" x14ac:dyDescent="0.3">
      <c r="A3529">
        <v>2800070</v>
      </c>
      <c r="B3529">
        <v>2</v>
      </c>
      <c r="C3529" t="s">
        <v>82</v>
      </c>
      <c r="D3529" t="s">
        <v>104</v>
      </c>
      <c r="E3529" t="s">
        <v>10777</v>
      </c>
      <c r="F3529" t="s">
        <v>10778</v>
      </c>
      <c r="G3529" t="s">
        <v>31552</v>
      </c>
      <c r="H3529" t="s">
        <v>223</v>
      </c>
      <c r="I3529" t="s">
        <v>78</v>
      </c>
      <c r="J3529" t="s">
        <v>135</v>
      </c>
      <c r="K3529" t="s">
        <v>22</v>
      </c>
      <c r="L3529" t="s">
        <v>136</v>
      </c>
      <c r="M3529" t="s">
        <v>13046</v>
      </c>
      <c r="N3529" t="s">
        <v>13047</v>
      </c>
      <c r="O3529">
        <v>0.26027777777777777</v>
      </c>
      <c r="P3529">
        <v>0</v>
      </c>
      <c r="Q3529">
        <v>1396</v>
      </c>
      <c r="R3529">
        <v>0</v>
      </c>
      <c r="S3529">
        <v>0</v>
      </c>
      <c r="T3529">
        <v>0</v>
      </c>
      <c r="U3529">
        <v>103</v>
      </c>
      <c r="V3529">
        <v>0</v>
      </c>
      <c r="W3529">
        <v>0</v>
      </c>
      <c r="X3529">
        <v>0</v>
      </c>
      <c r="Y3529">
        <v>119.56501</v>
      </c>
      <c r="Z3529">
        <v>0</v>
      </c>
      <c r="AA3529">
        <v>0</v>
      </c>
      <c r="AB3529">
        <v>0</v>
      </c>
      <c r="AC3529">
        <v>10.701890000000001</v>
      </c>
      <c r="AD3529">
        <v>0</v>
      </c>
      <c r="AE3529">
        <v>0</v>
      </c>
      <c r="AF3529">
        <v>130.26688999999999</v>
      </c>
    </row>
    <row r="3530" spans="1:32" x14ac:dyDescent="0.3">
      <c r="A3530">
        <v>2800108</v>
      </c>
      <c r="B3530">
        <v>1</v>
      </c>
      <c r="C3530" t="s">
        <v>82</v>
      </c>
      <c r="D3530" t="s">
        <v>87</v>
      </c>
      <c r="E3530" t="s">
        <v>1654</v>
      </c>
      <c r="F3530" t="s">
        <v>1655</v>
      </c>
      <c r="G3530" t="s">
        <v>31547</v>
      </c>
      <c r="H3530" t="s">
        <v>134</v>
      </c>
      <c r="I3530" t="s">
        <v>79</v>
      </c>
      <c r="J3530" t="s">
        <v>135</v>
      </c>
      <c r="K3530" t="s">
        <v>22</v>
      </c>
      <c r="L3530" t="s">
        <v>136</v>
      </c>
      <c r="M3530" t="s">
        <v>13044</v>
      </c>
      <c r="N3530" t="s">
        <v>11590</v>
      </c>
      <c r="O3530">
        <v>0.93666666666666665</v>
      </c>
      <c r="P3530">
        <v>0</v>
      </c>
      <c r="Q3530">
        <v>5342</v>
      </c>
      <c r="R3530">
        <v>0</v>
      </c>
      <c r="S3530">
        <v>0</v>
      </c>
      <c r="T3530">
        <v>0</v>
      </c>
      <c r="U3530">
        <v>460</v>
      </c>
      <c r="V3530">
        <v>0</v>
      </c>
      <c r="W3530">
        <v>0</v>
      </c>
      <c r="X3530">
        <v>0</v>
      </c>
      <c r="Y3530">
        <v>1099.0803000000001</v>
      </c>
      <c r="Z3530">
        <v>0</v>
      </c>
      <c r="AA3530">
        <v>0</v>
      </c>
      <c r="AB3530">
        <v>0</v>
      </c>
      <c r="AC3530">
        <v>223.35936000000001</v>
      </c>
      <c r="AD3530">
        <v>0</v>
      </c>
      <c r="AE3530">
        <v>0</v>
      </c>
      <c r="AF3530">
        <v>1322.4396999999999</v>
      </c>
    </row>
    <row r="3531" spans="1:32" x14ac:dyDescent="0.3">
      <c r="A3531">
        <v>2799385</v>
      </c>
      <c r="B3531">
        <v>2</v>
      </c>
      <c r="C3531" t="s">
        <v>82</v>
      </c>
      <c r="D3531" t="s">
        <v>95</v>
      </c>
      <c r="E3531" t="s">
        <v>7937</v>
      </c>
      <c r="F3531" t="s">
        <v>7938</v>
      </c>
      <c r="G3531" t="s">
        <v>31552</v>
      </c>
      <c r="H3531" t="s">
        <v>893</v>
      </c>
      <c r="I3531" t="s">
        <v>78</v>
      </c>
      <c r="J3531" t="s">
        <v>135</v>
      </c>
      <c r="K3531" t="s">
        <v>22</v>
      </c>
      <c r="L3531" t="s">
        <v>136</v>
      </c>
      <c r="M3531" t="s">
        <v>13048</v>
      </c>
      <c r="N3531" t="s">
        <v>13049</v>
      </c>
      <c r="O3531">
        <v>0.95805555555555555</v>
      </c>
      <c r="P3531">
        <v>0</v>
      </c>
      <c r="Q3531">
        <v>47</v>
      </c>
      <c r="R3531">
        <v>0</v>
      </c>
      <c r="S3531">
        <v>0</v>
      </c>
      <c r="T3531">
        <v>0</v>
      </c>
      <c r="U3531">
        <v>14</v>
      </c>
      <c r="V3531">
        <v>0</v>
      </c>
      <c r="W3531">
        <v>0</v>
      </c>
      <c r="X3531">
        <v>0</v>
      </c>
      <c r="Y3531">
        <v>21.669747999999998</v>
      </c>
      <c r="Z3531">
        <v>0</v>
      </c>
      <c r="AA3531">
        <v>0</v>
      </c>
      <c r="AB3531">
        <v>0</v>
      </c>
      <c r="AC3531">
        <v>8.5175450000000001</v>
      </c>
      <c r="AD3531">
        <v>0</v>
      </c>
      <c r="AE3531">
        <v>0</v>
      </c>
      <c r="AF3531">
        <v>30.187291999999999</v>
      </c>
    </row>
    <row r="3532" spans="1:32" x14ac:dyDescent="0.3">
      <c r="A3532">
        <v>2799536</v>
      </c>
      <c r="B3532">
        <v>1</v>
      </c>
      <c r="C3532" t="s">
        <v>82</v>
      </c>
      <c r="D3532" t="s">
        <v>90</v>
      </c>
      <c r="E3532" t="s">
        <v>13050</v>
      </c>
      <c r="F3532" t="s">
        <v>13051</v>
      </c>
      <c r="G3532" t="s">
        <v>31548</v>
      </c>
      <c r="H3532" t="s">
        <v>333</v>
      </c>
      <c r="I3532" t="s">
        <v>78</v>
      </c>
      <c r="J3532" t="s">
        <v>135</v>
      </c>
      <c r="K3532" t="s">
        <v>22</v>
      </c>
      <c r="L3532" t="s">
        <v>136</v>
      </c>
      <c r="M3532" t="s">
        <v>13052</v>
      </c>
      <c r="N3532" t="s">
        <v>13053</v>
      </c>
      <c r="O3532">
        <v>0.99805555555555558</v>
      </c>
      <c r="P3532">
        <v>0</v>
      </c>
      <c r="Q3532">
        <v>3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0.67414839999999998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0.67414839999999998</v>
      </c>
    </row>
    <row r="3533" spans="1:32" x14ac:dyDescent="0.3">
      <c r="A3533">
        <v>2799470</v>
      </c>
      <c r="B3533">
        <v>1</v>
      </c>
      <c r="C3533" t="s">
        <v>82</v>
      </c>
      <c r="D3533" t="s">
        <v>113</v>
      </c>
      <c r="E3533" t="s">
        <v>13054</v>
      </c>
      <c r="F3533" t="s">
        <v>13055</v>
      </c>
      <c r="G3533" t="s">
        <v>31546</v>
      </c>
      <c r="H3533" t="s">
        <v>1297</v>
      </c>
      <c r="I3533" t="s">
        <v>78</v>
      </c>
      <c r="J3533" t="s">
        <v>135</v>
      </c>
      <c r="K3533" t="s">
        <v>22</v>
      </c>
      <c r="L3533" t="s">
        <v>136</v>
      </c>
      <c r="M3533" t="s">
        <v>13056</v>
      </c>
      <c r="N3533" t="s">
        <v>11913</v>
      </c>
      <c r="O3533">
        <v>0.72027777777777779</v>
      </c>
      <c r="P3533">
        <v>0</v>
      </c>
      <c r="Q3533">
        <v>59</v>
      </c>
      <c r="R3533">
        <v>0</v>
      </c>
      <c r="S3533">
        <v>5</v>
      </c>
      <c r="T3533">
        <v>0</v>
      </c>
      <c r="U3533">
        <v>15</v>
      </c>
      <c r="V3533">
        <v>0</v>
      </c>
      <c r="W3533">
        <v>0</v>
      </c>
      <c r="X3533">
        <v>0</v>
      </c>
      <c r="Y3533">
        <v>11.756418</v>
      </c>
      <c r="Z3533">
        <v>0</v>
      </c>
      <c r="AA3533">
        <v>0.24438344000000001</v>
      </c>
      <c r="AB3533">
        <v>0</v>
      </c>
      <c r="AC3533">
        <v>3.059456</v>
      </c>
      <c r="AD3533">
        <v>0</v>
      </c>
      <c r="AE3533">
        <v>0</v>
      </c>
      <c r="AF3533">
        <v>15.060257999999999</v>
      </c>
    </row>
    <row r="3534" spans="1:32" x14ac:dyDescent="0.3">
      <c r="A3534">
        <v>2799445</v>
      </c>
      <c r="B3534">
        <v>1</v>
      </c>
      <c r="C3534" t="s">
        <v>82</v>
      </c>
      <c r="D3534" t="s">
        <v>91</v>
      </c>
      <c r="E3534" t="s">
        <v>13057</v>
      </c>
      <c r="F3534" t="s">
        <v>13058</v>
      </c>
      <c r="G3534" t="s">
        <v>31551</v>
      </c>
      <c r="H3534" t="s">
        <v>648</v>
      </c>
      <c r="I3534" t="s">
        <v>79</v>
      </c>
      <c r="J3534" t="s">
        <v>135</v>
      </c>
      <c r="K3534" t="s">
        <v>22</v>
      </c>
      <c r="L3534" t="s">
        <v>186</v>
      </c>
      <c r="M3534" t="s">
        <v>13059</v>
      </c>
      <c r="N3534" t="s">
        <v>13060</v>
      </c>
      <c r="O3534">
        <v>3.4611111111111112</v>
      </c>
      <c r="P3534">
        <v>0</v>
      </c>
      <c r="Q3534">
        <v>515</v>
      </c>
      <c r="R3534">
        <v>0</v>
      </c>
      <c r="S3534">
        <v>0</v>
      </c>
      <c r="T3534">
        <v>0</v>
      </c>
      <c r="U3534">
        <v>11</v>
      </c>
      <c r="V3534">
        <v>0</v>
      </c>
      <c r="W3534">
        <v>0</v>
      </c>
      <c r="X3534">
        <v>0</v>
      </c>
      <c r="Y3534">
        <v>354.01389999999998</v>
      </c>
      <c r="Z3534">
        <v>0</v>
      </c>
      <c r="AA3534">
        <v>0</v>
      </c>
      <c r="AB3534">
        <v>0</v>
      </c>
      <c r="AC3534">
        <v>90.018180000000001</v>
      </c>
      <c r="AD3534">
        <v>0</v>
      </c>
      <c r="AE3534">
        <v>0</v>
      </c>
      <c r="AF3534">
        <v>444.03206999999998</v>
      </c>
    </row>
    <row r="3535" spans="1:32" x14ac:dyDescent="0.3">
      <c r="A3535">
        <v>2799364</v>
      </c>
      <c r="B3535">
        <v>1</v>
      </c>
      <c r="C3535" t="s">
        <v>82</v>
      </c>
      <c r="D3535" t="s">
        <v>99</v>
      </c>
      <c r="E3535" t="s">
        <v>8429</v>
      </c>
      <c r="F3535" t="s">
        <v>8430</v>
      </c>
      <c r="G3535" t="s">
        <v>31549</v>
      </c>
      <c r="H3535" t="s">
        <v>134</v>
      </c>
      <c r="I3535" t="s">
        <v>79</v>
      </c>
      <c r="J3535" t="s">
        <v>135</v>
      </c>
      <c r="K3535" t="s">
        <v>22</v>
      </c>
      <c r="L3535" t="s">
        <v>136</v>
      </c>
      <c r="M3535" t="s">
        <v>13061</v>
      </c>
      <c r="N3535" t="s">
        <v>13062</v>
      </c>
      <c r="O3535">
        <v>3.306111111111111</v>
      </c>
      <c r="P3535">
        <v>0</v>
      </c>
      <c r="Q3535">
        <v>0</v>
      </c>
      <c r="R3535">
        <v>0</v>
      </c>
      <c r="S3535">
        <v>0</v>
      </c>
      <c r="T3535">
        <v>5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722.58299999999997</v>
      </c>
      <c r="AC3535">
        <v>0</v>
      </c>
      <c r="AD3535">
        <v>0</v>
      </c>
      <c r="AE3535">
        <v>0</v>
      </c>
      <c r="AF3535">
        <v>722.58299999999997</v>
      </c>
    </row>
    <row r="3536" spans="1:32" x14ac:dyDescent="0.3">
      <c r="A3536">
        <v>2799241</v>
      </c>
      <c r="B3536">
        <v>1</v>
      </c>
      <c r="C3536" t="s">
        <v>82</v>
      </c>
      <c r="D3536" t="s">
        <v>94</v>
      </c>
      <c r="E3536" t="s">
        <v>13063</v>
      </c>
      <c r="F3536" t="s">
        <v>13064</v>
      </c>
      <c r="G3536" t="s">
        <v>31548</v>
      </c>
      <c r="H3536" t="s">
        <v>893</v>
      </c>
      <c r="I3536" t="s">
        <v>78</v>
      </c>
      <c r="J3536" t="s">
        <v>135</v>
      </c>
      <c r="K3536" t="s">
        <v>22</v>
      </c>
      <c r="L3536" t="s">
        <v>136</v>
      </c>
      <c r="M3536" t="s">
        <v>13065</v>
      </c>
      <c r="N3536" t="s">
        <v>13066</v>
      </c>
      <c r="O3536">
        <v>1.9830555555555556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</row>
    <row r="3537" spans="1:32" x14ac:dyDescent="0.3">
      <c r="A3537">
        <v>2799226</v>
      </c>
      <c r="B3537">
        <v>1</v>
      </c>
      <c r="C3537" t="s">
        <v>82</v>
      </c>
      <c r="D3537" t="s">
        <v>103</v>
      </c>
      <c r="E3537" t="s">
        <v>13067</v>
      </c>
      <c r="F3537" t="s">
        <v>13068</v>
      </c>
      <c r="G3537" t="s">
        <v>31548</v>
      </c>
      <c r="H3537" t="s">
        <v>333</v>
      </c>
      <c r="I3537" t="s">
        <v>78</v>
      </c>
      <c r="J3537" t="s">
        <v>135</v>
      </c>
      <c r="K3537" t="s">
        <v>22</v>
      </c>
      <c r="L3537" t="s">
        <v>136</v>
      </c>
      <c r="M3537" t="s">
        <v>13069</v>
      </c>
      <c r="N3537" t="s">
        <v>13070</v>
      </c>
      <c r="O3537">
        <v>2.298888888888889</v>
      </c>
      <c r="P3537">
        <v>0</v>
      </c>
      <c r="Q3537">
        <v>1</v>
      </c>
      <c r="R3537">
        <v>0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0</v>
      </c>
      <c r="Y3537">
        <v>0.30081877000000001</v>
      </c>
      <c r="Z3537">
        <v>0</v>
      </c>
      <c r="AA3537">
        <v>0</v>
      </c>
      <c r="AB3537">
        <v>0</v>
      </c>
      <c r="AC3537">
        <v>6.6177273000000004E-4</v>
      </c>
      <c r="AD3537">
        <v>0</v>
      </c>
      <c r="AE3537">
        <v>0</v>
      </c>
      <c r="AF3537">
        <v>0.30148053000000002</v>
      </c>
    </row>
    <row r="3538" spans="1:32" x14ac:dyDescent="0.3">
      <c r="A3538">
        <v>2799234</v>
      </c>
      <c r="B3538">
        <v>1</v>
      </c>
      <c r="C3538" t="s">
        <v>83</v>
      </c>
      <c r="D3538" t="s">
        <v>128</v>
      </c>
      <c r="E3538" t="s">
        <v>13071</v>
      </c>
      <c r="F3538" t="s">
        <v>13072</v>
      </c>
      <c r="G3538" t="s">
        <v>31549</v>
      </c>
      <c r="H3538" t="s">
        <v>134</v>
      </c>
      <c r="I3538" t="s">
        <v>79</v>
      </c>
      <c r="J3538" t="s">
        <v>135</v>
      </c>
      <c r="K3538" t="s">
        <v>22</v>
      </c>
      <c r="L3538" t="s">
        <v>136</v>
      </c>
      <c r="M3538" t="s">
        <v>13073</v>
      </c>
      <c r="N3538" t="s">
        <v>13074</v>
      </c>
      <c r="O3538">
        <v>0.19805555555555557</v>
      </c>
      <c r="P3538">
        <v>0</v>
      </c>
      <c r="Q3538">
        <v>0</v>
      </c>
      <c r="R3538">
        <v>2</v>
      </c>
      <c r="S3538">
        <v>0</v>
      </c>
      <c r="T3538">
        <v>11</v>
      </c>
      <c r="U3538">
        <v>0</v>
      </c>
      <c r="V3538">
        <v>1</v>
      </c>
      <c r="W3538">
        <v>0</v>
      </c>
      <c r="X3538">
        <v>0</v>
      </c>
      <c r="Y3538">
        <v>0</v>
      </c>
      <c r="Z3538">
        <v>6.3183740000000002E-2</v>
      </c>
      <c r="AA3538">
        <v>0</v>
      </c>
      <c r="AB3538">
        <v>10.555130999999999</v>
      </c>
      <c r="AC3538">
        <v>0</v>
      </c>
      <c r="AD3538">
        <v>17.503952000000002</v>
      </c>
      <c r="AE3538">
        <v>0</v>
      </c>
      <c r="AF3538">
        <v>28.122267000000001</v>
      </c>
    </row>
    <row r="3539" spans="1:32" x14ac:dyDescent="0.3">
      <c r="A3539">
        <v>2799168</v>
      </c>
      <c r="B3539">
        <v>2</v>
      </c>
      <c r="C3539" t="s">
        <v>82</v>
      </c>
      <c r="D3539" t="s">
        <v>104</v>
      </c>
      <c r="E3539" t="s">
        <v>13075</v>
      </c>
      <c r="F3539" t="s">
        <v>13076</v>
      </c>
      <c r="G3539" t="s">
        <v>31552</v>
      </c>
      <c r="H3539" t="s">
        <v>333</v>
      </c>
      <c r="I3539" t="s">
        <v>78</v>
      </c>
      <c r="J3539" t="s">
        <v>135</v>
      </c>
      <c r="K3539" t="s">
        <v>22</v>
      </c>
      <c r="L3539" t="s">
        <v>136</v>
      </c>
      <c r="M3539" t="s">
        <v>13077</v>
      </c>
      <c r="N3539" t="s">
        <v>13078</v>
      </c>
      <c r="O3539">
        <v>0.43833333333333335</v>
      </c>
      <c r="P3539">
        <v>0</v>
      </c>
      <c r="Q3539">
        <v>688</v>
      </c>
      <c r="R3539">
        <v>0</v>
      </c>
      <c r="S3539">
        <v>0</v>
      </c>
      <c r="T3539">
        <v>0</v>
      </c>
      <c r="U3539">
        <v>84</v>
      </c>
      <c r="V3539">
        <v>0</v>
      </c>
      <c r="W3539">
        <v>0</v>
      </c>
      <c r="X3539">
        <v>0</v>
      </c>
      <c r="Y3539">
        <v>64.674385000000001</v>
      </c>
      <c r="Z3539">
        <v>0</v>
      </c>
      <c r="AA3539">
        <v>0</v>
      </c>
      <c r="AB3539">
        <v>0</v>
      </c>
      <c r="AC3539">
        <v>18.456873000000002</v>
      </c>
      <c r="AD3539">
        <v>0</v>
      </c>
      <c r="AE3539">
        <v>0</v>
      </c>
      <c r="AF3539">
        <v>83.131255999999993</v>
      </c>
    </row>
    <row r="3540" spans="1:32" x14ac:dyDescent="0.3">
      <c r="A3540">
        <v>2798941</v>
      </c>
      <c r="B3540">
        <v>1</v>
      </c>
      <c r="C3540" t="s">
        <v>83</v>
      </c>
      <c r="D3540" t="s">
        <v>130</v>
      </c>
      <c r="E3540" t="s">
        <v>13079</v>
      </c>
      <c r="F3540" t="s">
        <v>13080</v>
      </c>
      <c r="G3540" t="s">
        <v>31552</v>
      </c>
      <c r="H3540" t="s">
        <v>145</v>
      </c>
      <c r="I3540" t="s">
        <v>78</v>
      </c>
      <c r="J3540" t="s">
        <v>135</v>
      </c>
      <c r="K3540" t="s">
        <v>22</v>
      </c>
      <c r="L3540" t="s">
        <v>136</v>
      </c>
      <c r="M3540" t="s">
        <v>13081</v>
      </c>
      <c r="N3540" t="s">
        <v>13082</v>
      </c>
      <c r="O3540">
        <v>1.2713888888888889</v>
      </c>
      <c r="P3540">
        <v>0</v>
      </c>
      <c r="Q3540">
        <v>11</v>
      </c>
      <c r="R3540">
        <v>0</v>
      </c>
      <c r="S3540">
        <v>6</v>
      </c>
      <c r="T3540">
        <v>0</v>
      </c>
      <c r="U3540">
        <v>4</v>
      </c>
      <c r="V3540">
        <v>0</v>
      </c>
      <c r="W3540">
        <v>0</v>
      </c>
      <c r="X3540">
        <v>0</v>
      </c>
      <c r="Y3540">
        <v>1.5549473</v>
      </c>
      <c r="Z3540">
        <v>0</v>
      </c>
      <c r="AA3540">
        <v>0.7786286</v>
      </c>
      <c r="AB3540">
        <v>0</v>
      </c>
      <c r="AC3540">
        <v>2.0489823999999999</v>
      </c>
      <c r="AD3540">
        <v>0</v>
      </c>
      <c r="AE3540">
        <v>0</v>
      </c>
      <c r="AF3540">
        <v>4.3825583000000004</v>
      </c>
    </row>
    <row r="3541" spans="1:32" x14ac:dyDescent="0.3">
      <c r="A3541">
        <v>2798935</v>
      </c>
      <c r="B3541">
        <v>1</v>
      </c>
      <c r="C3541" t="s">
        <v>83</v>
      </c>
      <c r="D3541" t="s">
        <v>123</v>
      </c>
      <c r="E3541" t="s">
        <v>13083</v>
      </c>
      <c r="F3541" t="s">
        <v>13084</v>
      </c>
      <c r="G3541" t="s">
        <v>31551</v>
      </c>
      <c r="H3541" t="s">
        <v>134</v>
      </c>
      <c r="I3541" t="s">
        <v>79</v>
      </c>
      <c r="J3541" t="s">
        <v>135</v>
      </c>
      <c r="K3541" t="s">
        <v>22</v>
      </c>
      <c r="L3541" t="s">
        <v>136</v>
      </c>
      <c r="M3541" t="s">
        <v>13085</v>
      </c>
      <c r="N3541" t="s">
        <v>13086</v>
      </c>
      <c r="O3541">
        <v>0.25916666666666666</v>
      </c>
      <c r="P3541">
        <v>2</v>
      </c>
      <c r="Q3541">
        <v>146</v>
      </c>
      <c r="R3541">
        <v>23</v>
      </c>
      <c r="S3541">
        <v>28</v>
      </c>
      <c r="T3541">
        <v>4</v>
      </c>
      <c r="U3541">
        <v>7</v>
      </c>
      <c r="V3541">
        <v>0</v>
      </c>
      <c r="W3541">
        <v>0</v>
      </c>
      <c r="X3541">
        <v>0.73281750000000001</v>
      </c>
      <c r="Y3541">
        <v>5.2133292999999998</v>
      </c>
      <c r="Z3541">
        <v>12.535273999999999</v>
      </c>
      <c r="AA3541">
        <v>1.7356833</v>
      </c>
      <c r="AB3541">
        <v>1.9634525</v>
      </c>
      <c r="AC3541">
        <v>0.49257763999999998</v>
      </c>
      <c r="AD3541">
        <v>0</v>
      </c>
      <c r="AE3541">
        <v>0</v>
      </c>
      <c r="AF3541">
        <v>22.673134000000001</v>
      </c>
    </row>
    <row r="3542" spans="1:32" x14ac:dyDescent="0.3">
      <c r="A3542">
        <v>2798708</v>
      </c>
      <c r="B3542">
        <v>1</v>
      </c>
      <c r="C3542" t="s">
        <v>82</v>
      </c>
      <c r="D3542" t="s">
        <v>96</v>
      </c>
      <c r="E3542" t="s">
        <v>13087</v>
      </c>
      <c r="F3542" t="s">
        <v>13088</v>
      </c>
      <c r="G3542" t="s">
        <v>31552</v>
      </c>
      <c r="H3542" t="s">
        <v>2951</v>
      </c>
      <c r="I3542" t="s">
        <v>78</v>
      </c>
      <c r="J3542" t="s">
        <v>135</v>
      </c>
      <c r="K3542" t="s">
        <v>22</v>
      </c>
      <c r="L3542" t="s">
        <v>136</v>
      </c>
      <c r="M3542" t="s">
        <v>13089</v>
      </c>
      <c r="N3542" t="s">
        <v>13090</v>
      </c>
      <c r="O3542">
        <v>0.62277777777777776</v>
      </c>
      <c r="P3542">
        <v>0</v>
      </c>
      <c r="Q3542">
        <v>37</v>
      </c>
      <c r="R3542">
        <v>0</v>
      </c>
      <c r="S3542">
        <v>0</v>
      </c>
      <c r="T3542">
        <v>0</v>
      </c>
      <c r="U3542">
        <v>25</v>
      </c>
      <c r="V3542">
        <v>0</v>
      </c>
      <c r="W3542">
        <v>4</v>
      </c>
      <c r="X3542">
        <v>0</v>
      </c>
      <c r="Y3542">
        <v>9.5562590000000007</v>
      </c>
      <c r="Z3542">
        <v>0</v>
      </c>
      <c r="AA3542">
        <v>0</v>
      </c>
      <c r="AB3542">
        <v>0</v>
      </c>
      <c r="AC3542">
        <v>32.119796999999998</v>
      </c>
      <c r="AD3542">
        <v>0</v>
      </c>
      <c r="AE3542">
        <v>40.06165</v>
      </c>
      <c r="AF3542">
        <v>81.737700000000004</v>
      </c>
    </row>
    <row r="3543" spans="1:32" x14ac:dyDescent="0.3">
      <c r="A3543">
        <v>2787638</v>
      </c>
      <c r="B3543">
        <v>1</v>
      </c>
      <c r="C3543" t="s">
        <v>82</v>
      </c>
      <c r="D3543" t="s">
        <v>110</v>
      </c>
      <c r="E3543" t="s">
        <v>13091</v>
      </c>
      <c r="F3543" t="s">
        <v>13092</v>
      </c>
      <c r="G3543" t="s">
        <v>31546</v>
      </c>
      <c r="H3543" t="s">
        <v>1297</v>
      </c>
      <c r="I3543" t="s">
        <v>78</v>
      </c>
      <c r="J3543" t="s">
        <v>135</v>
      </c>
      <c r="K3543" t="s">
        <v>22</v>
      </c>
      <c r="L3543" t="s">
        <v>136</v>
      </c>
      <c r="M3543" t="s">
        <v>13093</v>
      </c>
      <c r="N3543" t="s">
        <v>13094</v>
      </c>
      <c r="O3543">
        <v>1.8647222222222222</v>
      </c>
      <c r="P3543">
        <v>0</v>
      </c>
      <c r="Q3543">
        <v>14</v>
      </c>
      <c r="R3543">
        <v>0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0</v>
      </c>
      <c r="Y3543">
        <v>3.9157438</v>
      </c>
      <c r="Z3543">
        <v>0</v>
      </c>
      <c r="AA3543">
        <v>0</v>
      </c>
      <c r="AB3543">
        <v>0</v>
      </c>
      <c r="AC3543">
        <v>1.657656E-3</v>
      </c>
      <c r="AD3543">
        <v>0</v>
      </c>
      <c r="AE3543">
        <v>0</v>
      </c>
      <c r="AF3543">
        <v>3.9174015999999998</v>
      </c>
    </row>
    <row r="3544" spans="1:32" x14ac:dyDescent="0.3">
      <c r="A3544">
        <v>2798704</v>
      </c>
      <c r="B3544">
        <v>1</v>
      </c>
      <c r="C3544" t="s">
        <v>82</v>
      </c>
      <c r="D3544" t="s">
        <v>113</v>
      </c>
      <c r="E3544" t="s">
        <v>13095</v>
      </c>
      <c r="F3544" t="s">
        <v>13096</v>
      </c>
      <c r="G3544" t="s">
        <v>31546</v>
      </c>
      <c r="H3544" t="s">
        <v>643</v>
      </c>
      <c r="I3544" t="s">
        <v>78</v>
      </c>
      <c r="J3544" t="s">
        <v>135</v>
      </c>
      <c r="K3544" t="s">
        <v>22</v>
      </c>
      <c r="L3544" t="s">
        <v>186</v>
      </c>
      <c r="M3544" t="s">
        <v>13097</v>
      </c>
      <c r="N3544" t="s">
        <v>13098</v>
      </c>
      <c r="O3544">
        <v>5.7380555555555555</v>
      </c>
      <c r="P3544">
        <v>0</v>
      </c>
      <c r="Q3544">
        <v>87</v>
      </c>
      <c r="R3544">
        <v>0</v>
      </c>
      <c r="S3544">
        <v>7</v>
      </c>
      <c r="T3544">
        <v>0</v>
      </c>
      <c r="U3544">
        <v>7</v>
      </c>
      <c r="V3544">
        <v>0</v>
      </c>
      <c r="W3544">
        <v>0</v>
      </c>
      <c r="X3544">
        <v>0</v>
      </c>
      <c r="Y3544">
        <v>243.68446</v>
      </c>
      <c r="Z3544">
        <v>0</v>
      </c>
      <c r="AA3544">
        <v>41.835022000000002</v>
      </c>
      <c r="AB3544">
        <v>0</v>
      </c>
      <c r="AC3544">
        <v>68.03295</v>
      </c>
      <c r="AD3544">
        <v>0</v>
      </c>
      <c r="AE3544">
        <v>0</v>
      </c>
      <c r="AF3544">
        <v>353.55246</v>
      </c>
    </row>
    <row r="3545" spans="1:32" x14ac:dyDescent="0.3">
      <c r="A3545">
        <v>2798640</v>
      </c>
      <c r="B3545">
        <v>2</v>
      </c>
      <c r="C3545" t="s">
        <v>82</v>
      </c>
      <c r="D3545" t="s">
        <v>105</v>
      </c>
      <c r="E3545" t="s">
        <v>6826</v>
      </c>
      <c r="F3545" t="s">
        <v>6827</v>
      </c>
      <c r="G3545" t="s">
        <v>31552</v>
      </c>
      <c r="H3545" t="s">
        <v>2229</v>
      </c>
      <c r="I3545" t="s">
        <v>78</v>
      </c>
      <c r="J3545" t="s">
        <v>135</v>
      </c>
      <c r="K3545" t="s">
        <v>22</v>
      </c>
      <c r="L3545" t="s">
        <v>136</v>
      </c>
      <c r="M3545" t="s">
        <v>12271</v>
      </c>
      <c r="N3545" t="s">
        <v>13099</v>
      </c>
      <c r="O3545">
        <v>0.55805555555555553</v>
      </c>
      <c r="P3545">
        <v>0</v>
      </c>
      <c r="Q3545">
        <v>148</v>
      </c>
      <c r="R3545">
        <v>0</v>
      </c>
      <c r="S3545">
        <v>0</v>
      </c>
      <c r="T3545">
        <v>0</v>
      </c>
      <c r="U3545">
        <v>19</v>
      </c>
      <c r="V3545">
        <v>0</v>
      </c>
      <c r="W3545">
        <v>0</v>
      </c>
      <c r="X3545">
        <v>0</v>
      </c>
      <c r="Y3545">
        <v>18.207526999999999</v>
      </c>
      <c r="Z3545">
        <v>0</v>
      </c>
      <c r="AA3545">
        <v>0</v>
      </c>
      <c r="AB3545">
        <v>0</v>
      </c>
      <c r="AC3545">
        <v>2.5823143000000002</v>
      </c>
      <c r="AD3545">
        <v>0</v>
      </c>
      <c r="AE3545">
        <v>0</v>
      </c>
      <c r="AF3545">
        <v>20.789843000000001</v>
      </c>
    </row>
    <row r="3546" spans="1:32" x14ac:dyDescent="0.3">
      <c r="A3546">
        <v>2798339</v>
      </c>
      <c r="B3546">
        <v>1</v>
      </c>
      <c r="C3546" t="s">
        <v>83</v>
      </c>
      <c r="D3546" t="s">
        <v>124</v>
      </c>
      <c r="E3546" t="s">
        <v>13100</v>
      </c>
      <c r="F3546" t="s">
        <v>13101</v>
      </c>
      <c r="G3546" t="s">
        <v>31548</v>
      </c>
      <c r="H3546" t="s">
        <v>333</v>
      </c>
      <c r="I3546" t="s">
        <v>78</v>
      </c>
      <c r="J3546" t="s">
        <v>135</v>
      </c>
      <c r="K3546" t="s">
        <v>22</v>
      </c>
      <c r="L3546" t="s">
        <v>136</v>
      </c>
      <c r="M3546" t="s">
        <v>13102</v>
      </c>
      <c r="N3546" t="s">
        <v>13103</v>
      </c>
      <c r="O3546">
        <v>3.8555555555555556</v>
      </c>
      <c r="P3546">
        <v>0</v>
      </c>
      <c r="Q3546">
        <v>1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0.95161180000000001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0.95161180000000001</v>
      </c>
    </row>
    <row r="3547" spans="1:32" x14ac:dyDescent="0.3">
      <c r="A3547">
        <v>2798264</v>
      </c>
      <c r="B3547">
        <v>1</v>
      </c>
      <c r="C3547" t="s">
        <v>82</v>
      </c>
      <c r="D3547" t="s">
        <v>108</v>
      </c>
      <c r="E3547" t="s">
        <v>13104</v>
      </c>
      <c r="F3547" t="s">
        <v>13105</v>
      </c>
      <c r="G3547" t="s">
        <v>31545</v>
      </c>
      <c r="H3547" t="s">
        <v>134</v>
      </c>
      <c r="I3547" t="s">
        <v>79</v>
      </c>
      <c r="J3547" t="s">
        <v>135</v>
      </c>
      <c r="K3547" t="s">
        <v>22</v>
      </c>
      <c r="L3547" t="s">
        <v>136</v>
      </c>
      <c r="M3547" t="s">
        <v>13106</v>
      </c>
      <c r="N3547" t="s">
        <v>13107</v>
      </c>
      <c r="O3547">
        <v>1.1416666666666666</v>
      </c>
      <c r="P3547">
        <v>0</v>
      </c>
      <c r="Q3547">
        <v>638</v>
      </c>
      <c r="R3547">
        <v>10</v>
      </c>
      <c r="S3547">
        <v>165</v>
      </c>
      <c r="T3547">
        <v>2</v>
      </c>
      <c r="U3547">
        <v>120</v>
      </c>
      <c r="V3547">
        <v>1</v>
      </c>
      <c r="W3547">
        <v>0</v>
      </c>
      <c r="X3547">
        <v>0</v>
      </c>
      <c r="Y3547">
        <v>184.78176999999999</v>
      </c>
      <c r="Z3547">
        <v>4.7107716000000002</v>
      </c>
      <c r="AA3547">
        <v>154.6172</v>
      </c>
      <c r="AB3547">
        <v>24.798233</v>
      </c>
      <c r="AC3547">
        <v>164.49306000000001</v>
      </c>
      <c r="AD3547">
        <v>215.59897000000001</v>
      </c>
      <c r="AE3547">
        <v>0</v>
      </c>
      <c r="AF3547">
        <v>749</v>
      </c>
    </row>
    <row r="3548" spans="1:32" x14ac:dyDescent="0.3">
      <c r="A3548">
        <v>2798303</v>
      </c>
      <c r="B3548">
        <v>1</v>
      </c>
      <c r="C3548" t="s">
        <v>82</v>
      </c>
      <c r="D3548" t="s">
        <v>90</v>
      </c>
      <c r="E3548" t="s">
        <v>13108</v>
      </c>
      <c r="F3548" t="s">
        <v>13109</v>
      </c>
      <c r="G3548" t="s">
        <v>31547</v>
      </c>
      <c r="H3548" t="s">
        <v>134</v>
      </c>
      <c r="I3548" t="s">
        <v>79</v>
      </c>
      <c r="J3548" t="s">
        <v>135</v>
      </c>
      <c r="K3548" t="s">
        <v>22</v>
      </c>
      <c r="L3548" t="s">
        <v>136</v>
      </c>
      <c r="M3548" t="s">
        <v>13110</v>
      </c>
      <c r="N3548" t="s">
        <v>13111</v>
      </c>
      <c r="O3548">
        <v>1.05</v>
      </c>
      <c r="P3548">
        <v>0</v>
      </c>
      <c r="Q3548">
        <v>7098</v>
      </c>
      <c r="R3548">
        <v>0</v>
      </c>
      <c r="S3548">
        <v>0</v>
      </c>
      <c r="T3548">
        <v>6</v>
      </c>
      <c r="U3548">
        <v>784</v>
      </c>
      <c r="V3548">
        <v>2</v>
      </c>
      <c r="W3548">
        <v>11</v>
      </c>
      <c r="X3548">
        <v>0</v>
      </c>
      <c r="Y3548">
        <v>2344.0796</v>
      </c>
      <c r="Z3548">
        <v>0</v>
      </c>
      <c r="AA3548">
        <v>0</v>
      </c>
      <c r="AB3548">
        <v>2982.1862999999998</v>
      </c>
      <c r="AC3548">
        <v>1034.1477</v>
      </c>
      <c r="AD3548">
        <v>274.4015</v>
      </c>
      <c r="AE3548">
        <v>379.38146999999998</v>
      </c>
      <c r="AF3548">
        <v>7014.1962999999996</v>
      </c>
    </row>
    <row r="3549" spans="1:32" x14ac:dyDescent="0.3">
      <c r="A3549">
        <v>2798121</v>
      </c>
      <c r="B3549">
        <v>1</v>
      </c>
      <c r="C3549" t="s">
        <v>83</v>
      </c>
      <c r="D3549" t="s">
        <v>130</v>
      </c>
      <c r="E3549" t="s">
        <v>13112</v>
      </c>
      <c r="F3549" t="s">
        <v>13113</v>
      </c>
      <c r="G3549" t="s">
        <v>31551</v>
      </c>
      <c r="H3549" t="s">
        <v>624</v>
      </c>
      <c r="I3549" t="s">
        <v>79</v>
      </c>
      <c r="J3549" t="s">
        <v>135</v>
      </c>
      <c r="K3549" t="s">
        <v>22</v>
      </c>
      <c r="L3549" t="s">
        <v>136</v>
      </c>
      <c r="M3549" t="s">
        <v>13114</v>
      </c>
      <c r="N3549" t="s">
        <v>13115</v>
      </c>
      <c r="O3549">
        <v>6.6675000000000004</v>
      </c>
      <c r="P3549">
        <v>0</v>
      </c>
      <c r="Q3549">
        <v>0</v>
      </c>
      <c r="R3549">
        <v>16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7.9259763000000003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7.9259763000000003</v>
      </c>
    </row>
    <row r="3550" spans="1:32" x14ac:dyDescent="0.3">
      <c r="A3550">
        <v>2798143</v>
      </c>
      <c r="B3550">
        <v>1</v>
      </c>
      <c r="C3550" t="s">
        <v>82</v>
      </c>
      <c r="D3550" t="s">
        <v>97</v>
      </c>
      <c r="E3550" t="s">
        <v>13116</v>
      </c>
      <c r="F3550" t="s">
        <v>13117</v>
      </c>
      <c r="G3550" t="s">
        <v>31551</v>
      </c>
      <c r="H3550" t="s">
        <v>134</v>
      </c>
      <c r="I3550" t="s">
        <v>79</v>
      </c>
      <c r="J3550" t="s">
        <v>135</v>
      </c>
      <c r="K3550" t="s">
        <v>22</v>
      </c>
      <c r="L3550" t="s">
        <v>136</v>
      </c>
      <c r="M3550" t="s">
        <v>13118</v>
      </c>
      <c r="N3550" t="s">
        <v>13119</v>
      </c>
      <c r="O3550">
        <v>0.98111111111111116</v>
      </c>
      <c r="P3550">
        <v>0</v>
      </c>
      <c r="Q3550">
        <v>34</v>
      </c>
      <c r="R3550">
        <v>0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0</v>
      </c>
      <c r="Y3550">
        <v>41.322800000000001</v>
      </c>
      <c r="Z3550">
        <v>0</v>
      </c>
      <c r="AA3550">
        <v>0</v>
      </c>
      <c r="AB3550">
        <v>0</v>
      </c>
      <c r="AC3550">
        <v>2.9574775999999998</v>
      </c>
      <c r="AD3550">
        <v>0</v>
      </c>
      <c r="AE3550">
        <v>0</v>
      </c>
      <c r="AF3550">
        <v>44.280276999999998</v>
      </c>
    </row>
    <row r="3551" spans="1:32" x14ac:dyDescent="0.3">
      <c r="A3551">
        <v>2797954</v>
      </c>
      <c r="B3551">
        <v>1</v>
      </c>
      <c r="C3551" t="s">
        <v>82</v>
      </c>
      <c r="D3551" t="s">
        <v>84</v>
      </c>
      <c r="E3551" t="s">
        <v>13120</v>
      </c>
      <c r="F3551" t="s">
        <v>13121</v>
      </c>
      <c r="G3551" t="s">
        <v>31551</v>
      </c>
      <c r="H3551" t="s">
        <v>648</v>
      </c>
      <c r="I3551" t="s">
        <v>79</v>
      </c>
      <c r="J3551" t="s">
        <v>135</v>
      </c>
      <c r="K3551" t="s">
        <v>22</v>
      </c>
      <c r="L3551" t="s">
        <v>186</v>
      </c>
      <c r="M3551" t="s">
        <v>13122</v>
      </c>
      <c r="N3551" t="s">
        <v>13123</v>
      </c>
      <c r="O3551">
        <v>1.2294444444444443</v>
      </c>
      <c r="P3551">
        <v>0</v>
      </c>
      <c r="Q3551">
        <v>0</v>
      </c>
      <c r="R3551">
        <v>0</v>
      </c>
      <c r="S3551">
        <v>0</v>
      </c>
      <c r="T3551">
        <v>2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815.76373000000001</v>
      </c>
      <c r="AC3551">
        <v>0</v>
      </c>
      <c r="AD3551">
        <v>0</v>
      </c>
      <c r="AE3551">
        <v>0</v>
      </c>
      <c r="AF3551">
        <v>815.76373000000001</v>
      </c>
    </row>
    <row r="3552" spans="1:32" x14ac:dyDescent="0.3">
      <c r="A3552">
        <v>2797972</v>
      </c>
      <c r="B3552">
        <v>1</v>
      </c>
      <c r="C3552" t="s">
        <v>83</v>
      </c>
      <c r="D3552" t="s">
        <v>116</v>
      </c>
      <c r="E3552" t="s">
        <v>13124</v>
      </c>
      <c r="F3552" t="s">
        <v>13125</v>
      </c>
      <c r="G3552" t="s">
        <v>31548</v>
      </c>
      <c r="H3552" t="s">
        <v>333</v>
      </c>
      <c r="I3552" t="s">
        <v>78</v>
      </c>
      <c r="J3552" t="s">
        <v>135</v>
      </c>
      <c r="K3552" t="s">
        <v>22</v>
      </c>
      <c r="L3552" t="s">
        <v>136</v>
      </c>
      <c r="M3552" t="s">
        <v>13126</v>
      </c>
      <c r="N3552" t="s">
        <v>13127</v>
      </c>
      <c r="O3552">
        <v>7.6083333333333334</v>
      </c>
      <c r="P3552">
        <v>0</v>
      </c>
      <c r="Q3552">
        <v>1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0.83884389999999998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0.83884389999999998</v>
      </c>
    </row>
    <row r="3553" spans="1:32" x14ac:dyDescent="0.3">
      <c r="A3553">
        <v>2797898</v>
      </c>
      <c r="B3553">
        <v>1</v>
      </c>
      <c r="C3553" t="s">
        <v>82</v>
      </c>
      <c r="D3553" t="s">
        <v>113</v>
      </c>
      <c r="E3553" t="s">
        <v>13128</v>
      </c>
      <c r="F3553" t="s">
        <v>13129</v>
      </c>
      <c r="G3553" t="s">
        <v>31548</v>
      </c>
      <c r="H3553" t="s">
        <v>893</v>
      </c>
      <c r="I3553" t="s">
        <v>78</v>
      </c>
      <c r="J3553" t="s">
        <v>135</v>
      </c>
      <c r="K3553" t="s">
        <v>22</v>
      </c>
      <c r="L3553" t="s">
        <v>136</v>
      </c>
      <c r="M3553" t="s">
        <v>13130</v>
      </c>
      <c r="N3553" t="s">
        <v>13131</v>
      </c>
      <c r="O3553">
        <v>4.5230555555555556</v>
      </c>
      <c r="P3553">
        <v>0</v>
      </c>
      <c r="Q3553">
        <v>1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0.68867789999999995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0.68867789999999995</v>
      </c>
    </row>
    <row r="3554" spans="1:32" x14ac:dyDescent="0.3">
      <c r="A3554">
        <v>2797894</v>
      </c>
      <c r="B3554">
        <v>1</v>
      </c>
      <c r="C3554" t="s">
        <v>82</v>
      </c>
      <c r="D3554" t="s">
        <v>106</v>
      </c>
      <c r="E3554" t="s">
        <v>1895</v>
      </c>
      <c r="F3554" t="s">
        <v>1896</v>
      </c>
      <c r="G3554" t="s">
        <v>31552</v>
      </c>
      <c r="H3554" t="s">
        <v>145</v>
      </c>
      <c r="I3554" t="s">
        <v>78</v>
      </c>
      <c r="J3554" t="s">
        <v>135</v>
      </c>
      <c r="K3554" t="s">
        <v>22</v>
      </c>
      <c r="L3554" t="s">
        <v>136</v>
      </c>
      <c r="M3554" t="s">
        <v>13132</v>
      </c>
      <c r="N3554" t="s">
        <v>13133</v>
      </c>
      <c r="O3554">
        <v>0.15694444444444444</v>
      </c>
      <c r="P3554">
        <v>0</v>
      </c>
      <c r="Q3554">
        <v>146</v>
      </c>
      <c r="R3554">
        <v>0</v>
      </c>
      <c r="S3554">
        <v>10</v>
      </c>
      <c r="T3554">
        <v>0</v>
      </c>
      <c r="U3554">
        <v>6</v>
      </c>
      <c r="V3554">
        <v>0</v>
      </c>
      <c r="W3554">
        <v>0</v>
      </c>
      <c r="X3554">
        <v>0</v>
      </c>
      <c r="Y3554">
        <v>4.1032194999999998</v>
      </c>
      <c r="Z3554">
        <v>0</v>
      </c>
      <c r="AA3554">
        <v>6.9723629999999995E-2</v>
      </c>
      <c r="AB3554">
        <v>0</v>
      </c>
      <c r="AC3554">
        <v>0.22877650999999999</v>
      </c>
      <c r="AD3554">
        <v>0</v>
      </c>
      <c r="AE3554">
        <v>0</v>
      </c>
      <c r="AF3554">
        <v>4.4017195999999998</v>
      </c>
    </row>
    <row r="3555" spans="1:32" x14ac:dyDescent="0.3">
      <c r="A3555">
        <v>2797886</v>
      </c>
      <c r="B3555">
        <v>1</v>
      </c>
      <c r="C3555" t="s">
        <v>82</v>
      </c>
      <c r="D3555" t="s">
        <v>99</v>
      </c>
      <c r="E3555" t="s">
        <v>10142</v>
      </c>
      <c r="F3555" t="s">
        <v>10143</v>
      </c>
      <c r="G3555" t="s">
        <v>31552</v>
      </c>
      <c r="H3555" t="s">
        <v>145</v>
      </c>
      <c r="I3555" t="s">
        <v>78</v>
      </c>
      <c r="J3555" t="s">
        <v>135</v>
      </c>
      <c r="K3555" t="s">
        <v>22</v>
      </c>
      <c r="L3555" t="s">
        <v>136</v>
      </c>
      <c r="M3555" t="s">
        <v>13134</v>
      </c>
      <c r="N3555" t="s">
        <v>13135</v>
      </c>
      <c r="O3555">
        <v>0.27527777777777779</v>
      </c>
      <c r="P3555">
        <v>0</v>
      </c>
      <c r="Q3555">
        <v>173</v>
      </c>
      <c r="R3555">
        <v>0</v>
      </c>
      <c r="S3555">
        <v>2</v>
      </c>
      <c r="T3555">
        <v>0</v>
      </c>
      <c r="U3555">
        <v>10</v>
      </c>
      <c r="V3555">
        <v>0</v>
      </c>
      <c r="W3555">
        <v>0</v>
      </c>
      <c r="X3555">
        <v>0</v>
      </c>
      <c r="Y3555">
        <v>9.4136209999999991</v>
      </c>
      <c r="Z3555">
        <v>0</v>
      </c>
      <c r="AA3555">
        <v>0.13860227</v>
      </c>
      <c r="AB3555">
        <v>0</v>
      </c>
      <c r="AC3555">
        <v>1.53139</v>
      </c>
      <c r="AD3555">
        <v>0</v>
      </c>
      <c r="AE3555">
        <v>0</v>
      </c>
      <c r="AF3555">
        <v>11.083612</v>
      </c>
    </row>
    <row r="3556" spans="1:32" x14ac:dyDescent="0.3">
      <c r="A3556">
        <v>2789453</v>
      </c>
      <c r="B3556">
        <v>1</v>
      </c>
      <c r="C3556" t="s">
        <v>82</v>
      </c>
      <c r="D3556" t="s">
        <v>104</v>
      </c>
      <c r="E3556" t="s">
        <v>13136</v>
      </c>
      <c r="F3556" t="s">
        <v>13137</v>
      </c>
      <c r="G3556" t="s">
        <v>31548</v>
      </c>
      <c r="H3556" t="s">
        <v>893</v>
      </c>
      <c r="I3556" t="s">
        <v>78</v>
      </c>
      <c r="J3556" t="s">
        <v>135</v>
      </c>
      <c r="K3556" t="s">
        <v>22</v>
      </c>
      <c r="L3556" t="s">
        <v>136</v>
      </c>
      <c r="M3556" t="s">
        <v>13138</v>
      </c>
      <c r="N3556" t="s">
        <v>13139</v>
      </c>
      <c r="O3556">
        <v>4.9702777777777776</v>
      </c>
      <c r="P3556">
        <v>0</v>
      </c>
      <c r="Q3556">
        <v>1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6.7904280000000004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6.7904280000000004</v>
      </c>
    </row>
    <row r="3557" spans="1:32" x14ac:dyDescent="0.3">
      <c r="A3557">
        <v>2789451</v>
      </c>
      <c r="B3557">
        <v>1</v>
      </c>
      <c r="C3557" t="s">
        <v>83</v>
      </c>
      <c r="D3557" t="s">
        <v>115</v>
      </c>
      <c r="E3557" t="s">
        <v>13140</v>
      </c>
      <c r="F3557" t="s">
        <v>13141</v>
      </c>
      <c r="G3557" t="s">
        <v>31552</v>
      </c>
      <c r="H3557" t="s">
        <v>1297</v>
      </c>
      <c r="I3557" t="s">
        <v>78</v>
      </c>
      <c r="J3557" t="s">
        <v>135</v>
      </c>
      <c r="K3557" t="s">
        <v>22</v>
      </c>
      <c r="L3557" t="s">
        <v>136</v>
      </c>
      <c r="M3557" t="s">
        <v>13142</v>
      </c>
      <c r="N3557" t="s">
        <v>13143</v>
      </c>
      <c r="O3557">
        <v>6.1566666666666663</v>
      </c>
      <c r="P3557">
        <v>0</v>
      </c>
      <c r="Q3557">
        <v>39</v>
      </c>
      <c r="R3557">
        <v>0</v>
      </c>
      <c r="S3557">
        <v>36</v>
      </c>
      <c r="T3557">
        <v>0</v>
      </c>
      <c r="U3557">
        <v>8</v>
      </c>
      <c r="V3557">
        <v>0</v>
      </c>
      <c r="W3557">
        <v>0</v>
      </c>
      <c r="X3557">
        <v>0</v>
      </c>
      <c r="Y3557">
        <v>47.316276999999999</v>
      </c>
      <c r="Z3557">
        <v>0</v>
      </c>
      <c r="AA3557">
        <v>56.111600000000003</v>
      </c>
      <c r="AB3557">
        <v>0</v>
      </c>
      <c r="AC3557">
        <v>22.752738999999998</v>
      </c>
      <c r="AD3557">
        <v>0</v>
      </c>
      <c r="AE3557">
        <v>0</v>
      </c>
      <c r="AF3557">
        <v>126.18062</v>
      </c>
    </row>
    <row r="3558" spans="1:32" x14ac:dyDescent="0.3">
      <c r="A3558">
        <v>2789457</v>
      </c>
      <c r="B3558">
        <v>1</v>
      </c>
      <c r="C3558" t="s">
        <v>82</v>
      </c>
      <c r="D3558" t="s">
        <v>104</v>
      </c>
      <c r="E3558" t="s">
        <v>13144</v>
      </c>
      <c r="F3558" t="s">
        <v>13145</v>
      </c>
      <c r="G3558" t="s">
        <v>31546</v>
      </c>
      <c r="H3558" t="s">
        <v>2229</v>
      </c>
      <c r="I3558" t="s">
        <v>78</v>
      </c>
      <c r="J3558" t="s">
        <v>135</v>
      </c>
      <c r="K3558" t="s">
        <v>22</v>
      </c>
      <c r="L3558" t="s">
        <v>136</v>
      </c>
      <c r="M3558" t="s">
        <v>13146</v>
      </c>
      <c r="N3558" t="s">
        <v>13147</v>
      </c>
      <c r="O3558">
        <v>7.5166666666666666</v>
      </c>
      <c r="P3558">
        <v>0</v>
      </c>
      <c r="Q3558">
        <v>40</v>
      </c>
      <c r="R3558">
        <v>0</v>
      </c>
      <c r="S3558">
        <v>0</v>
      </c>
      <c r="T3558">
        <v>0</v>
      </c>
      <c r="U3558">
        <v>8</v>
      </c>
      <c r="V3558">
        <v>0</v>
      </c>
      <c r="W3558">
        <v>0</v>
      </c>
      <c r="X3558">
        <v>0</v>
      </c>
      <c r="Y3558">
        <v>61.020299999999999</v>
      </c>
      <c r="Z3558">
        <v>0</v>
      </c>
      <c r="AA3558">
        <v>0</v>
      </c>
      <c r="AB3558">
        <v>0</v>
      </c>
      <c r="AC3558">
        <v>52.61018</v>
      </c>
      <c r="AD3558">
        <v>0</v>
      </c>
      <c r="AE3558">
        <v>0</v>
      </c>
      <c r="AF3558">
        <v>113.63048000000001</v>
      </c>
    </row>
    <row r="3559" spans="1:32" x14ac:dyDescent="0.3">
      <c r="A3559">
        <v>2789444</v>
      </c>
      <c r="B3559">
        <v>1</v>
      </c>
      <c r="C3559" t="s">
        <v>82</v>
      </c>
      <c r="D3559" t="s">
        <v>108</v>
      </c>
      <c r="E3559" t="s">
        <v>13148</v>
      </c>
      <c r="F3559" t="s">
        <v>13149</v>
      </c>
      <c r="G3559" t="s">
        <v>31545</v>
      </c>
      <c r="H3559" t="s">
        <v>134</v>
      </c>
      <c r="I3559" t="s">
        <v>79</v>
      </c>
      <c r="J3559" t="s">
        <v>135</v>
      </c>
      <c r="K3559" t="s">
        <v>22</v>
      </c>
      <c r="L3559" t="s">
        <v>136</v>
      </c>
      <c r="M3559" t="s">
        <v>13150</v>
      </c>
      <c r="N3559" t="s">
        <v>13151</v>
      </c>
      <c r="O3559">
        <v>2.2244444444444444</v>
      </c>
      <c r="P3559">
        <v>2</v>
      </c>
      <c r="Q3559">
        <v>378</v>
      </c>
      <c r="R3559">
        <v>23</v>
      </c>
      <c r="S3559">
        <v>98</v>
      </c>
      <c r="T3559">
        <v>5</v>
      </c>
      <c r="U3559">
        <v>77</v>
      </c>
      <c r="V3559">
        <v>1</v>
      </c>
      <c r="W3559">
        <v>0</v>
      </c>
      <c r="X3559">
        <v>0.42702364999999998</v>
      </c>
      <c r="Y3559">
        <v>185.56371999999999</v>
      </c>
      <c r="Z3559">
        <v>59.453139999999998</v>
      </c>
      <c r="AA3559">
        <v>149.63990000000001</v>
      </c>
      <c r="AB3559">
        <v>31.954239000000001</v>
      </c>
      <c r="AC3559">
        <v>111.80177</v>
      </c>
      <c r="AD3559">
        <v>185.08046999999999</v>
      </c>
      <c r="AE3559">
        <v>0</v>
      </c>
      <c r="AF3559">
        <v>723.92020000000002</v>
      </c>
    </row>
    <row r="3560" spans="1:32" x14ac:dyDescent="0.3">
      <c r="A3560">
        <v>2789446</v>
      </c>
      <c r="B3560">
        <v>1</v>
      </c>
      <c r="C3560" t="s">
        <v>82</v>
      </c>
      <c r="D3560" t="s">
        <v>100</v>
      </c>
      <c r="E3560" t="s">
        <v>13152</v>
      </c>
      <c r="F3560" t="s">
        <v>13153</v>
      </c>
      <c r="G3560" t="s">
        <v>31552</v>
      </c>
      <c r="H3560" t="s">
        <v>648</v>
      </c>
      <c r="I3560" t="s">
        <v>78</v>
      </c>
      <c r="J3560" t="s">
        <v>135</v>
      </c>
      <c r="K3560" t="s">
        <v>22</v>
      </c>
      <c r="L3560" t="s">
        <v>186</v>
      </c>
      <c r="M3560" t="s">
        <v>13154</v>
      </c>
      <c r="N3560" t="s">
        <v>13155</v>
      </c>
      <c r="O3560">
        <v>1.6416666666666666</v>
      </c>
      <c r="P3560">
        <v>0</v>
      </c>
      <c r="Q3560">
        <v>488</v>
      </c>
      <c r="R3560">
        <v>0</v>
      </c>
      <c r="S3560">
        <v>0</v>
      </c>
      <c r="T3560">
        <v>0</v>
      </c>
      <c r="U3560">
        <v>69</v>
      </c>
      <c r="V3560">
        <v>0</v>
      </c>
      <c r="W3560">
        <v>0</v>
      </c>
      <c r="X3560">
        <v>0</v>
      </c>
      <c r="Y3560">
        <v>191.66927000000001</v>
      </c>
      <c r="Z3560">
        <v>0</v>
      </c>
      <c r="AA3560">
        <v>0</v>
      </c>
      <c r="AB3560">
        <v>0</v>
      </c>
      <c r="AC3560">
        <v>138.20236</v>
      </c>
      <c r="AD3560">
        <v>0</v>
      </c>
      <c r="AE3560">
        <v>0</v>
      </c>
      <c r="AF3560">
        <v>329.8716</v>
      </c>
    </row>
    <row r="3561" spans="1:32" x14ac:dyDescent="0.3">
      <c r="A3561">
        <v>2788984</v>
      </c>
      <c r="B3561">
        <v>1</v>
      </c>
      <c r="C3561" t="s">
        <v>83</v>
      </c>
      <c r="D3561" t="s">
        <v>130</v>
      </c>
      <c r="E3561" t="s">
        <v>13156</v>
      </c>
      <c r="F3561" t="s">
        <v>13157</v>
      </c>
      <c r="G3561" t="s">
        <v>31548</v>
      </c>
      <c r="H3561" t="s">
        <v>311</v>
      </c>
      <c r="I3561" t="s">
        <v>78</v>
      </c>
      <c r="J3561" t="s">
        <v>135</v>
      </c>
      <c r="K3561" t="s">
        <v>22</v>
      </c>
      <c r="L3561" t="s">
        <v>136</v>
      </c>
      <c r="M3561" t="s">
        <v>13158</v>
      </c>
      <c r="N3561" t="s">
        <v>13159</v>
      </c>
      <c r="O3561">
        <v>2.3194444444444446</v>
      </c>
      <c r="P3561">
        <v>0</v>
      </c>
      <c r="Q3561">
        <v>9</v>
      </c>
      <c r="R3561">
        <v>0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0</v>
      </c>
      <c r="Y3561">
        <v>5.5076369999999999</v>
      </c>
      <c r="Z3561">
        <v>0</v>
      </c>
      <c r="AA3561">
        <v>0</v>
      </c>
      <c r="AB3561">
        <v>0</v>
      </c>
      <c r="AC3561">
        <v>1.3515539000000001</v>
      </c>
      <c r="AD3561">
        <v>0</v>
      </c>
      <c r="AE3561">
        <v>0</v>
      </c>
      <c r="AF3561">
        <v>6.859191</v>
      </c>
    </row>
    <row r="3562" spans="1:32" x14ac:dyDescent="0.3">
      <c r="A3562">
        <v>2788868</v>
      </c>
      <c r="B3562">
        <v>1</v>
      </c>
      <c r="C3562" t="s">
        <v>82</v>
      </c>
      <c r="D3562" t="s">
        <v>104</v>
      </c>
      <c r="E3562" t="s">
        <v>13160</v>
      </c>
      <c r="F3562" t="s">
        <v>13161</v>
      </c>
      <c r="G3562" t="s">
        <v>31546</v>
      </c>
      <c r="H3562" t="s">
        <v>223</v>
      </c>
      <c r="I3562" t="s">
        <v>78</v>
      </c>
      <c r="J3562" t="s">
        <v>135</v>
      </c>
      <c r="K3562" t="s">
        <v>22</v>
      </c>
      <c r="L3562" t="s">
        <v>136</v>
      </c>
      <c r="M3562" t="s">
        <v>13162</v>
      </c>
      <c r="N3562" t="s">
        <v>13163</v>
      </c>
      <c r="O3562">
        <v>5.118611111111111</v>
      </c>
      <c r="P3562">
        <v>0</v>
      </c>
      <c r="Q3562">
        <v>90</v>
      </c>
      <c r="R3562">
        <v>0</v>
      </c>
      <c r="S3562">
        <v>0</v>
      </c>
      <c r="T3562">
        <v>0</v>
      </c>
      <c r="U3562">
        <v>2</v>
      </c>
      <c r="V3562">
        <v>0</v>
      </c>
      <c r="W3562">
        <v>0</v>
      </c>
      <c r="X3562">
        <v>0</v>
      </c>
      <c r="Y3562">
        <v>100.491615</v>
      </c>
      <c r="Z3562">
        <v>0</v>
      </c>
      <c r="AA3562">
        <v>0</v>
      </c>
      <c r="AB3562">
        <v>0</v>
      </c>
      <c r="AC3562">
        <v>2.6866042999999999</v>
      </c>
      <c r="AD3562">
        <v>0</v>
      </c>
      <c r="AE3562">
        <v>0</v>
      </c>
      <c r="AF3562">
        <v>103.17822</v>
      </c>
    </row>
    <row r="3563" spans="1:32" x14ac:dyDescent="0.3">
      <c r="A3563">
        <v>2788721</v>
      </c>
      <c r="B3563">
        <v>2</v>
      </c>
      <c r="C3563" t="s">
        <v>82</v>
      </c>
      <c r="D3563" t="s">
        <v>103</v>
      </c>
      <c r="E3563" t="s">
        <v>13164</v>
      </c>
      <c r="F3563" t="s">
        <v>13165</v>
      </c>
      <c r="G3563" t="s">
        <v>31552</v>
      </c>
      <c r="H3563" t="s">
        <v>223</v>
      </c>
      <c r="I3563" t="s">
        <v>78</v>
      </c>
      <c r="J3563" t="s">
        <v>135</v>
      </c>
      <c r="K3563" t="s">
        <v>22</v>
      </c>
      <c r="L3563" t="s">
        <v>136</v>
      </c>
      <c r="M3563" t="s">
        <v>12596</v>
      </c>
      <c r="N3563" t="s">
        <v>13166</v>
      </c>
      <c r="O3563">
        <v>0.2772222222222222</v>
      </c>
      <c r="P3563">
        <v>0</v>
      </c>
      <c r="Q3563">
        <v>47</v>
      </c>
      <c r="R3563">
        <v>0</v>
      </c>
      <c r="S3563">
        <v>1</v>
      </c>
      <c r="T3563">
        <v>0</v>
      </c>
      <c r="U3563">
        <v>4</v>
      </c>
      <c r="V3563">
        <v>0</v>
      </c>
      <c r="W3563">
        <v>0</v>
      </c>
      <c r="X3563">
        <v>0</v>
      </c>
      <c r="Y3563">
        <v>1.4242328</v>
      </c>
      <c r="Z3563">
        <v>0</v>
      </c>
      <c r="AA3563">
        <v>2.0270378E-3</v>
      </c>
      <c r="AB3563">
        <v>0</v>
      </c>
      <c r="AC3563">
        <v>1.3143978000000001</v>
      </c>
      <c r="AD3563">
        <v>0</v>
      </c>
      <c r="AE3563">
        <v>0</v>
      </c>
      <c r="AF3563">
        <v>2.7406576</v>
      </c>
    </row>
    <row r="3564" spans="1:32" x14ac:dyDescent="0.3">
      <c r="A3564">
        <v>2788811</v>
      </c>
      <c r="B3564">
        <v>1</v>
      </c>
      <c r="C3564" t="s">
        <v>82</v>
      </c>
      <c r="D3564" t="s">
        <v>106</v>
      </c>
      <c r="E3564" t="s">
        <v>13167</v>
      </c>
      <c r="F3564" t="s">
        <v>13168</v>
      </c>
      <c r="G3564" t="s">
        <v>31548</v>
      </c>
      <c r="H3564" t="s">
        <v>893</v>
      </c>
      <c r="I3564" t="s">
        <v>78</v>
      </c>
      <c r="J3564" t="s">
        <v>135</v>
      </c>
      <c r="K3564" t="s">
        <v>22</v>
      </c>
      <c r="L3564" t="s">
        <v>136</v>
      </c>
      <c r="M3564" t="s">
        <v>13169</v>
      </c>
      <c r="N3564" t="s">
        <v>13170</v>
      </c>
      <c r="O3564">
        <v>4.3816666666666668</v>
      </c>
      <c r="P3564">
        <v>0</v>
      </c>
      <c r="Q3564">
        <v>3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4.1124809999999998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4.1124809999999998</v>
      </c>
    </row>
    <row r="3565" spans="1:32" x14ac:dyDescent="0.3">
      <c r="A3565">
        <v>2788585</v>
      </c>
      <c r="B3565">
        <v>1</v>
      </c>
      <c r="C3565" t="s">
        <v>82</v>
      </c>
      <c r="D3565" t="s">
        <v>104</v>
      </c>
      <c r="E3565" t="s">
        <v>13171</v>
      </c>
      <c r="F3565" t="s">
        <v>13172</v>
      </c>
      <c r="G3565" t="s">
        <v>31548</v>
      </c>
      <c r="H3565" t="s">
        <v>333</v>
      </c>
      <c r="I3565" t="s">
        <v>78</v>
      </c>
      <c r="J3565" t="s">
        <v>135</v>
      </c>
      <c r="K3565" t="s">
        <v>22</v>
      </c>
      <c r="L3565" t="s">
        <v>136</v>
      </c>
      <c r="M3565" t="s">
        <v>13173</v>
      </c>
      <c r="N3565" t="s">
        <v>13174</v>
      </c>
      <c r="O3565">
        <v>1.9716666666666667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4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19.098901999999999</v>
      </c>
      <c r="AD3565">
        <v>0</v>
      </c>
      <c r="AE3565">
        <v>0</v>
      </c>
      <c r="AF3565">
        <v>19.098901999999999</v>
      </c>
    </row>
    <row r="3566" spans="1:32" x14ac:dyDescent="0.3">
      <c r="A3566">
        <v>2788593</v>
      </c>
      <c r="B3566">
        <v>1</v>
      </c>
      <c r="C3566" t="s">
        <v>83</v>
      </c>
      <c r="D3566" t="s">
        <v>116</v>
      </c>
      <c r="E3566" t="s">
        <v>13175</v>
      </c>
      <c r="F3566" t="s">
        <v>13176</v>
      </c>
      <c r="G3566" t="s">
        <v>31552</v>
      </c>
      <c r="H3566" t="s">
        <v>665</v>
      </c>
      <c r="I3566" t="s">
        <v>78</v>
      </c>
      <c r="J3566" t="s">
        <v>135</v>
      </c>
      <c r="K3566" t="s">
        <v>22</v>
      </c>
      <c r="L3566" t="s">
        <v>136</v>
      </c>
      <c r="M3566" t="s">
        <v>13177</v>
      </c>
      <c r="N3566" t="s">
        <v>13178</v>
      </c>
      <c r="O3566">
        <v>2.6136111111111111</v>
      </c>
      <c r="P3566">
        <v>0</v>
      </c>
      <c r="Q3566">
        <v>131</v>
      </c>
      <c r="R3566">
        <v>0</v>
      </c>
      <c r="S3566">
        <v>1</v>
      </c>
      <c r="T3566">
        <v>0</v>
      </c>
      <c r="U3566">
        <v>5</v>
      </c>
      <c r="V3566">
        <v>0</v>
      </c>
      <c r="W3566">
        <v>0</v>
      </c>
      <c r="X3566">
        <v>0</v>
      </c>
      <c r="Y3566">
        <v>41.964686999999998</v>
      </c>
      <c r="Z3566">
        <v>0</v>
      </c>
      <c r="AA3566">
        <v>0.43761689999999998</v>
      </c>
      <c r="AB3566">
        <v>0</v>
      </c>
      <c r="AC3566">
        <v>2.7099247000000002</v>
      </c>
      <c r="AD3566">
        <v>0</v>
      </c>
      <c r="AE3566">
        <v>0</v>
      </c>
      <c r="AF3566">
        <v>45.112229999999997</v>
      </c>
    </row>
    <row r="3567" spans="1:32" x14ac:dyDescent="0.3">
      <c r="A3567">
        <v>2788495</v>
      </c>
      <c r="B3567">
        <v>1</v>
      </c>
      <c r="C3567" t="s">
        <v>83</v>
      </c>
      <c r="D3567" t="s">
        <v>121</v>
      </c>
      <c r="E3567" t="s">
        <v>13179</v>
      </c>
      <c r="F3567" t="s">
        <v>13180</v>
      </c>
      <c r="G3567" t="s">
        <v>31549</v>
      </c>
      <c r="H3567" t="s">
        <v>134</v>
      </c>
      <c r="I3567" t="s">
        <v>79</v>
      </c>
      <c r="J3567" t="s">
        <v>135</v>
      </c>
      <c r="K3567" t="s">
        <v>22</v>
      </c>
      <c r="L3567" t="s">
        <v>136</v>
      </c>
      <c r="M3567" t="s">
        <v>13181</v>
      </c>
      <c r="N3567" t="s">
        <v>13182</v>
      </c>
      <c r="O3567">
        <v>1.6147222222222222</v>
      </c>
      <c r="P3567">
        <v>0</v>
      </c>
      <c r="Q3567">
        <v>52</v>
      </c>
      <c r="R3567">
        <v>0</v>
      </c>
      <c r="S3567">
        <v>32</v>
      </c>
      <c r="T3567">
        <v>0</v>
      </c>
      <c r="U3567">
        <v>2</v>
      </c>
      <c r="V3567">
        <v>0</v>
      </c>
      <c r="W3567">
        <v>0</v>
      </c>
      <c r="X3567">
        <v>0</v>
      </c>
      <c r="Y3567">
        <v>11.787366</v>
      </c>
      <c r="Z3567">
        <v>0</v>
      </c>
      <c r="AA3567">
        <v>0.14144013999999999</v>
      </c>
      <c r="AB3567">
        <v>0</v>
      </c>
      <c r="AC3567">
        <v>0.33107954000000001</v>
      </c>
      <c r="AD3567">
        <v>0</v>
      </c>
      <c r="AE3567">
        <v>0</v>
      </c>
      <c r="AF3567">
        <v>12.259886</v>
      </c>
    </row>
    <row r="3568" spans="1:32" x14ac:dyDescent="0.3">
      <c r="A3568">
        <v>2788427</v>
      </c>
      <c r="B3568">
        <v>1</v>
      </c>
      <c r="C3568" t="s">
        <v>82</v>
      </c>
      <c r="D3568" t="s">
        <v>106</v>
      </c>
      <c r="E3568" t="s">
        <v>13183</v>
      </c>
      <c r="F3568" t="s">
        <v>13184</v>
      </c>
      <c r="G3568" t="s">
        <v>31546</v>
      </c>
      <c r="H3568" t="s">
        <v>145</v>
      </c>
      <c r="I3568" t="s">
        <v>78</v>
      </c>
      <c r="J3568" t="s">
        <v>135</v>
      </c>
      <c r="K3568" t="s">
        <v>22</v>
      </c>
      <c r="L3568" t="s">
        <v>136</v>
      </c>
      <c r="M3568" t="s">
        <v>13185</v>
      </c>
      <c r="N3568" t="s">
        <v>13186</v>
      </c>
      <c r="O3568">
        <v>3.0380555555555557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4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10.106472999999999</v>
      </c>
      <c r="AD3568">
        <v>0</v>
      </c>
      <c r="AE3568">
        <v>0</v>
      </c>
      <c r="AF3568">
        <v>10.106472999999999</v>
      </c>
    </row>
    <row r="3569" spans="1:32" x14ac:dyDescent="0.3">
      <c r="A3569">
        <v>2788442</v>
      </c>
      <c r="B3569">
        <v>1</v>
      </c>
      <c r="C3569" t="s">
        <v>82</v>
      </c>
      <c r="D3569" t="s">
        <v>94</v>
      </c>
      <c r="E3569" t="s">
        <v>13187</v>
      </c>
      <c r="F3569" t="s">
        <v>13188</v>
      </c>
      <c r="G3569" t="s">
        <v>31552</v>
      </c>
      <c r="H3569" t="s">
        <v>145</v>
      </c>
      <c r="I3569" t="s">
        <v>78</v>
      </c>
      <c r="J3569" t="s">
        <v>135</v>
      </c>
      <c r="K3569" t="s">
        <v>22</v>
      </c>
      <c r="L3569" t="s">
        <v>136</v>
      </c>
      <c r="M3569" t="s">
        <v>13189</v>
      </c>
      <c r="N3569" t="s">
        <v>13190</v>
      </c>
      <c r="O3569">
        <v>1.5988888888888888</v>
      </c>
      <c r="P3569">
        <v>0</v>
      </c>
      <c r="Q3569">
        <v>151</v>
      </c>
      <c r="R3569">
        <v>0</v>
      </c>
      <c r="S3569">
        <v>2</v>
      </c>
      <c r="T3569">
        <v>0</v>
      </c>
      <c r="U3569">
        <v>9</v>
      </c>
      <c r="V3569">
        <v>0</v>
      </c>
      <c r="W3569">
        <v>0</v>
      </c>
      <c r="X3569">
        <v>0</v>
      </c>
      <c r="Y3569">
        <v>26.201841000000002</v>
      </c>
      <c r="Z3569">
        <v>0</v>
      </c>
      <c r="AA3569">
        <v>0.42042713999999998</v>
      </c>
      <c r="AB3569">
        <v>0</v>
      </c>
      <c r="AC3569">
        <v>10.0512295</v>
      </c>
      <c r="AD3569">
        <v>0</v>
      </c>
      <c r="AE3569">
        <v>0</v>
      </c>
      <c r="AF3569">
        <v>36.673496</v>
      </c>
    </row>
    <row r="3570" spans="1:32" x14ac:dyDescent="0.3">
      <c r="A3570">
        <v>2788393</v>
      </c>
      <c r="B3570">
        <v>1</v>
      </c>
      <c r="C3570" t="s">
        <v>82</v>
      </c>
      <c r="D3570" t="s">
        <v>105</v>
      </c>
      <c r="E3570" t="s">
        <v>13191</v>
      </c>
      <c r="F3570" t="s">
        <v>13192</v>
      </c>
      <c r="G3570" t="s">
        <v>31549</v>
      </c>
      <c r="H3570" t="s">
        <v>134</v>
      </c>
      <c r="I3570" t="s">
        <v>79</v>
      </c>
      <c r="J3570" t="s">
        <v>135</v>
      </c>
      <c r="K3570" t="s">
        <v>22</v>
      </c>
      <c r="L3570" t="s">
        <v>136</v>
      </c>
      <c r="M3570" t="s">
        <v>13193</v>
      </c>
      <c r="N3570" t="s">
        <v>13194</v>
      </c>
      <c r="O3570">
        <v>0.78694444444444445</v>
      </c>
      <c r="P3570">
        <v>1</v>
      </c>
      <c r="Q3570">
        <v>16</v>
      </c>
      <c r="R3570">
        <v>4</v>
      </c>
      <c r="S3570">
        <v>29</v>
      </c>
      <c r="T3570">
        <v>17</v>
      </c>
      <c r="U3570">
        <v>14</v>
      </c>
      <c r="V3570">
        <v>1</v>
      </c>
      <c r="W3570">
        <v>0</v>
      </c>
      <c r="X3570">
        <v>0.49207315000000001</v>
      </c>
      <c r="Y3570">
        <v>3.1913857000000001</v>
      </c>
      <c r="Z3570">
        <v>3.1471974999999999</v>
      </c>
      <c r="AA3570">
        <v>11.03191</v>
      </c>
      <c r="AB3570">
        <v>86.209404000000006</v>
      </c>
      <c r="AC3570">
        <v>6.7383455999999997</v>
      </c>
      <c r="AD3570">
        <v>10.145896</v>
      </c>
      <c r="AE3570">
        <v>0</v>
      </c>
      <c r="AF3570">
        <v>120.956215</v>
      </c>
    </row>
    <row r="3571" spans="1:32" x14ac:dyDescent="0.3">
      <c r="A3571">
        <v>2788238</v>
      </c>
      <c r="B3571">
        <v>1</v>
      </c>
      <c r="C3571" t="s">
        <v>82</v>
      </c>
      <c r="D3571" t="s">
        <v>104</v>
      </c>
      <c r="E3571" t="s">
        <v>13195</v>
      </c>
      <c r="F3571" t="s">
        <v>13196</v>
      </c>
      <c r="G3571" t="s">
        <v>31550</v>
      </c>
      <c r="H3571" t="s">
        <v>1432</v>
      </c>
      <c r="I3571" t="s">
        <v>78</v>
      </c>
      <c r="J3571" t="s">
        <v>135</v>
      </c>
      <c r="K3571" t="s">
        <v>22</v>
      </c>
      <c r="L3571" t="s">
        <v>136</v>
      </c>
      <c r="M3571" t="s">
        <v>13197</v>
      </c>
      <c r="N3571" t="s">
        <v>13198</v>
      </c>
      <c r="O3571">
        <v>5.309166666666667</v>
      </c>
      <c r="P3571">
        <v>0</v>
      </c>
      <c r="Q3571">
        <v>12</v>
      </c>
      <c r="R3571">
        <v>0</v>
      </c>
      <c r="S3571">
        <v>0</v>
      </c>
      <c r="T3571">
        <v>0</v>
      </c>
      <c r="U3571">
        <v>30</v>
      </c>
      <c r="V3571">
        <v>0</v>
      </c>
      <c r="W3571">
        <v>0</v>
      </c>
      <c r="X3571">
        <v>0</v>
      </c>
      <c r="Y3571">
        <v>13.144114</v>
      </c>
      <c r="Z3571">
        <v>0</v>
      </c>
      <c r="AA3571">
        <v>0</v>
      </c>
      <c r="AB3571">
        <v>0</v>
      </c>
      <c r="AC3571">
        <v>368.68732</v>
      </c>
      <c r="AD3571">
        <v>0</v>
      </c>
      <c r="AE3571">
        <v>0</v>
      </c>
      <c r="AF3571">
        <v>381.83141999999998</v>
      </c>
    </row>
    <row r="3572" spans="1:32" x14ac:dyDescent="0.3">
      <c r="A3572">
        <v>2788234</v>
      </c>
      <c r="B3572">
        <v>1</v>
      </c>
      <c r="C3572" t="s">
        <v>82</v>
      </c>
      <c r="D3572" t="s">
        <v>87</v>
      </c>
      <c r="E3572" t="s">
        <v>13199</v>
      </c>
      <c r="F3572" t="s">
        <v>13200</v>
      </c>
      <c r="G3572" t="s">
        <v>31548</v>
      </c>
      <c r="H3572" t="s">
        <v>333</v>
      </c>
      <c r="I3572" t="s">
        <v>78</v>
      </c>
      <c r="J3572" t="s">
        <v>135</v>
      </c>
      <c r="K3572" t="s">
        <v>22</v>
      </c>
      <c r="L3572" t="s">
        <v>136</v>
      </c>
      <c r="M3572" t="s">
        <v>13201</v>
      </c>
      <c r="N3572" t="s">
        <v>13202</v>
      </c>
      <c r="O3572">
        <v>0.75694444444444442</v>
      </c>
      <c r="P3572">
        <v>0</v>
      </c>
      <c r="Q3572">
        <v>3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0.331789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0.331789</v>
      </c>
    </row>
    <row r="3573" spans="1:32" x14ac:dyDescent="0.3">
      <c r="A3573">
        <v>2788270</v>
      </c>
      <c r="B3573">
        <v>1</v>
      </c>
      <c r="C3573" t="s">
        <v>82</v>
      </c>
      <c r="D3573" t="s">
        <v>105</v>
      </c>
      <c r="E3573" t="s">
        <v>13203</v>
      </c>
      <c r="F3573" t="s">
        <v>13204</v>
      </c>
      <c r="G3573" t="s">
        <v>31552</v>
      </c>
      <c r="H3573" t="s">
        <v>643</v>
      </c>
      <c r="I3573" t="s">
        <v>78</v>
      </c>
      <c r="J3573" t="s">
        <v>135</v>
      </c>
      <c r="K3573" t="s">
        <v>22</v>
      </c>
      <c r="L3573" t="s">
        <v>186</v>
      </c>
      <c r="M3573" t="s">
        <v>13205</v>
      </c>
      <c r="N3573" t="s">
        <v>13206</v>
      </c>
      <c r="O3573">
        <v>5.5230555555555556</v>
      </c>
      <c r="P3573">
        <v>0</v>
      </c>
      <c r="Q3573">
        <v>195</v>
      </c>
      <c r="R3573">
        <v>0</v>
      </c>
      <c r="S3573">
        <v>3</v>
      </c>
      <c r="T3573">
        <v>0</v>
      </c>
      <c r="U3573">
        <v>30</v>
      </c>
      <c r="V3573">
        <v>0</v>
      </c>
      <c r="W3573">
        <v>0</v>
      </c>
      <c r="X3573">
        <v>0</v>
      </c>
      <c r="Y3573">
        <v>457.82047</v>
      </c>
      <c r="Z3573">
        <v>0</v>
      </c>
      <c r="AA3573">
        <v>0.69241713999999999</v>
      </c>
      <c r="AB3573">
        <v>0</v>
      </c>
      <c r="AC3573">
        <v>144.00803999999999</v>
      </c>
      <c r="AD3573">
        <v>0</v>
      </c>
      <c r="AE3573">
        <v>0</v>
      </c>
      <c r="AF3573">
        <v>602.52094</v>
      </c>
    </row>
    <row r="3574" spans="1:32" x14ac:dyDescent="0.3">
      <c r="A3574">
        <v>2788273</v>
      </c>
      <c r="B3574">
        <v>1</v>
      </c>
      <c r="C3574" t="s">
        <v>82</v>
      </c>
      <c r="D3574" t="s">
        <v>100</v>
      </c>
      <c r="E3574" t="s">
        <v>13207</v>
      </c>
      <c r="F3574" t="s">
        <v>13208</v>
      </c>
      <c r="G3574" t="s">
        <v>31551</v>
      </c>
      <c r="H3574" t="s">
        <v>643</v>
      </c>
      <c r="I3574" t="s">
        <v>79</v>
      </c>
      <c r="J3574" t="s">
        <v>135</v>
      </c>
      <c r="K3574" t="s">
        <v>22</v>
      </c>
      <c r="L3574" t="s">
        <v>186</v>
      </c>
      <c r="M3574" t="s">
        <v>13209</v>
      </c>
      <c r="N3574" t="s">
        <v>13210</v>
      </c>
      <c r="O3574">
        <v>3.1949999999999998</v>
      </c>
      <c r="P3574">
        <v>0</v>
      </c>
      <c r="Q3574">
        <v>425</v>
      </c>
      <c r="R3574">
        <v>0</v>
      </c>
      <c r="S3574">
        <v>0</v>
      </c>
      <c r="T3574">
        <v>0</v>
      </c>
      <c r="U3574">
        <v>57</v>
      </c>
      <c r="V3574">
        <v>0</v>
      </c>
      <c r="W3574">
        <v>0</v>
      </c>
      <c r="X3574">
        <v>0</v>
      </c>
      <c r="Y3574">
        <v>299.49804999999998</v>
      </c>
      <c r="Z3574">
        <v>0</v>
      </c>
      <c r="AA3574">
        <v>0</v>
      </c>
      <c r="AB3574">
        <v>0</v>
      </c>
      <c r="AC3574">
        <v>92.930019999999999</v>
      </c>
      <c r="AD3574">
        <v>0</v>
      </c>
      <c r="AE3574">
        <v>0</v>
      </c>
      <c r="AF3574">
        <v>392.42806999999999</v>
      </c>
    </row>
    <row r="3575" spans="1:32" x14ac:dyDescent="0.3">
      <c r="A3575">
        <v>2788261</v>
      </c>
      <c r="B3575">
        <v>1</v>
      </c>
      <c r="C3575" t="s">
        <v>82</v>
      </c>
      <c r="D3575" t="s">
        <v>108</v>
      </c>
      <c r="E3575" t="s">
        <v>13211</v>
      </c>
      <c r="F3575" t="s">
        <v>13212</v>
      </c>
      <c r="G3575" t="s">
        <v>31545</v>
      </c>
      <c r="H3575" t="s">
        <v>134</v>
      </c>
      <c r="I3575" t="s">
        <v>79</v>
      </c>
      <c r="J3575" t="s">
        <v>135</v>
      </c>
      <c r="K3575" t="s">
        <v>22</v>
      </c>
      <c r="L3575" t="s">
        <v>136</v>
      </c>
      <c r="M3575" t="s">
        <v>13213</v>
      </c>
      <c r="N3575" t="s">
        <v>13214</v>
      </c>
      <c r="O3575">
        <v>0.10277777777777777</v>
      </c>
      <c r="P3575">
        <v>0</v>
      </c>
      <c r="Q3575">
        <v>1823</v>
      </c>
      <c r="R3575">
        <v>2</v>
      </c>
      <c r="S3575">
        <v>24</v>
      </c>
      <c r="T3575">
        <v>12</v>
      </c>
      <c r="U3575">
        <v>1215</v>
      </c>
      <c r="V3575">
        <v>7</v>
      </c>
      <c r="W3575">
        <v>16</v>
      </c>
      <c r="X3575">
        <v>0</v>
      </c>
      <c r="Y3575">
        <v>35.713120000000004</v>
      </c>
      <c r="Z3575">
        <v>0.33628255000000001</v>
      </c>
      <c r="AA3575">
        <v>3.2084866000000001</v>
      </c>
      <c r="AB3575">
        <v>32.178336999999999</v>
      </c>
      <c r="AC3575">
        <v>44.954300000000003</v>
      </c>
      <c r="AD3575">
        <v>53.951979999999999</v>
      </c>
      <c r="AE3575">
        <v>13.611027999999999</v>
      </c>
      <c r="AF3575">
        <v>183.95354</v>
      </c>
    </row>
    <row r="3576" spans="1:32" x14ac:dyDescent="0.3">
      <c r="A3576">
        <v>2788267</v>
      </c>
      <c r="B3576">
        <v>1</v>
      </c>
      <c r="C3576" t="s">
        <v>83</v>
      </c>
      <c r="D3576" t="s">
        <v>121</v>
      </c>
      <c r="E3576" t="s">
        <v>13215</v>
      </c>
      <c r="F3576" t="s">
        <v>13216</v>
      </c>
      <c r="G3576" t="s">
        <v>31549</v>
      </c>
      <c r="H3576" t="s">
        <v>643</v>
      </c>
      <c r="I3576" t="s">
        <v>79</v>
      </c>
      <c r="J3576" t="s">
        <v>135</v>
      </c>
      <c r="K3576" t="s">
        <v>22</v>
      </c>
      <c r="L3576" t="s">
        <v>186</v>
      </c>
      <c r="M3576" t="s">
        <v>13217</v>
      </c>
      <c r="N3576" t="s">
        <v>13218</v>
      </c>
      <c r="O3576">
        <v>1.9247222222222222</v>
      </c>
      <c r="P3576">
        <v>6</v>
      </c>
      <c r="Q3576">
        <v>711</v>
      </c>
      <c r="R3576">
        <v>12</v>
      </c>
      <c r="S3576">
        <v>97</v>
      </c>
      <c r="T3576">
        <v>12</v>
      </c>
      <c r="U3576">
        <v>50</v>
      </c>
      <c r="V3576">
        <v>0</v>
      </c>
      <c r="W3576">
        <v>0</v>
      </c>
      <c r="X3576">
        <v>15.71576</v>
      </c>
      <c r="Y3576">
        <v>122.71699</v>
      </c>
      <c r="Z3576">
        <v>16.724627999999999</v>
      </c>
      <c r="AA3576">
        <v>56.82985</v>
      </c>
      <c r="AB3576">
        <v>51.731597999999998</v>
      </c>
      <c r="AC3576">
        <v>26.237366000000002</v>
      </c>
      <c r="AD3576">
        <v>0</v>
      </c>
      <c r="AE3576">
        <v>0</v>
      </c>
      <c r="AF3576">
        <v>289.95618000000002</v>
      </c>
    </row>
    <row r="3577" spans="1:32" x14ac:dyDescent="0.3">
      <c r="A3577">
        <v>2788052</v>
      </c>
      <c r="B3577">
        <v>1</v>
      </c>
      <c r="C3577" t="s">
        <v>82</v>
      </c>
      <c r="D3577" t="s">
        <v>94</v>
      </c>
      <c r="E3577" t="s">
        <v>13219</v>
      </c>
      <c r="F3577" t="s">
        <v>13220</v>
      </c>
      <c r="G3577" t="s">
        <v>31548</v>
      </c>
      <c r="H3577" t="s">
        <v>893</v>
      </c>
      <c r="I3577" t="s">
        <v>78</v>
      </c>
      <c r="J3577" t="s">
        <v>135</v>
      </c>
      <c r="K3577" t="s">
        <v>22</v>
      </c>
      <c r="L3577" t="s">
        <v>136</v>
      </c>
      <c r="M3577" t="s">
        <v>13221</v>
      </c>
      <c r="N3577" t="s">
        <v>13222</v>
      </c>
      <c r="O3577">
        <v>1.9088888888888889</v>
      </c>
      <c r="P3577">
        <v>0</v>
      </c>
      <c r="Q3577">
        <v>7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4.2839239999999998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4.2839239999999998</v>
      </c>
    </row>
    <row r="3578" spans="1:32" x14ac:dyDescent="0.3">
      <c r="A3578">
        <v>2787946</v>
      </c>
      <c r="B3578">
        <v>1</v>
      </c>
      <c r="C3578" t="s">
        <v>82</v>
      </c>
      <c r="D3578" t="s">
        <v>100</v>
      </c>
      <c r="E3578" t="s">
        <v>4297</v>
      </c>
      <c r="F3578" t="s">
        <v>4298</v>
      </c>
      <c r="G3578" t="s">
        <v>31548</v>
      </c>
      <c r="H3578" t="s">
        <v>893</v>
      </c>
      <c r="I3578" t="s">
        <v>78</v>
      </c>
      <c r="J3578" t="s">
        <v>135</v>
      </c>
      <c r="K3578" t="s">
        <v>22</v>
      </c>
      <c r="L3578" t="s">
        <v>136</v>
      </c>
      <c r="M3578" t="s">
        <v>13223</v>
      </c>
      <c r="N3578" t="s">
        <v>13224</v>
      </c>
      <c r="O3578">
        <v>3.055277777777778</v>
      </c>
      <c r="P3578">
        <v>0</v>
      </c>
      <c r="Q3578">
        <v>15</v>
      </c>
      <c r="R3578">
        <v>0</v>
      </c>
      <c r="S3578">
        <v>0</v>
      </c>
      <c r="T3578">
        <v>0</v>
      </c>
      <c r="U3578">
        <v>2</v>
      </c>
      <c r="V3578">
        <v>0</v>
      </c>
      <c r="W3578">
        <v>0</v>
      </c>
      <c r="X3578">
        <v>0</v>
      </c>
      <c r="Y3578">
        <v>9.8662299999999998</v>
      </c>
      <c r="Z3578">
        <v>0</v>
      </c>
      <c r="AA3578">
        <v>0</v>
      </c>
      <c r="AB3578">
        <v>0</v>
      </c>
      <c r="AC3578">
        <v>2.1585025999999998</v>
      </c>
      <c r="AD3578">
        <v>0</v>
      </c>
      <c r="AE3578">
        <v>0</v>
      </c>
      <c r="AF3578">
        <v>12.024732999999999</v>
      </c>
    </row>
    <row r="3579" spans="1:32" x14ac:dyDescent="0.3">
      <c r="A3579">
        <v>2787458</v>
      </c>
      <c r="B3579">
        <v>1</v>
      </c>
      <c r="C3579" t="s">
        <v>82</v>
      </c>
      <c r="D3579" t="s">
        <v>108</v>
      </c>
      <c r="E3579" t="s">
        <v>13225</v>
      </c>
      <c r="F3579" t="s">
        <v>13226</v>
      </c>
      <c r="G3579" t="s">
        <v>31546</v>
      </c>
      <c r="H3579" t="s">
        <v>223</v>
      </c>
      <c r="I3579" t="s">
        <v>78</v>
      </c>
      <c r="J3579" t="s">
        <v>135</v>
      </c>
      <c r="K3579" t="s">
        <v>22</v>
      </c>
      <c r="L3579" t="s">
        <v>136</v>
      </c>
      <c r="M3579" t="s">
        <v>13227</v>
      </c>
      <c r="N3579" t="s">
        <v>13228</v>
      </c>
      <c r="O3579">
        <v>2.5736111111111111</v>
      </c>
      <c r="P3579">
        <v>0</v>
      </c>
      <c r="Q3579">
        <v>7</v>
      </c>
      <c r="R3579">
        <v>0</v>
      </c>
      <c r="S3579">
        <v>10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1.7038226000000001</v>
      </c>
      <c r="Z3579">
        <v>0</v>
      </c>
      <c r="AA3579">
        <v>3.2637703</v>
      </c>
      <c r="AB3579">
        <v>0</v>
      </c>
      <c r="AC3579">
        <v>0</v>
      </c>
      <c r="AD3579">
        <v>0</v>
      </c>
      <c r="AE3579">
        <v>0</v>
      </c>
      <c r="AF3579">
        <v>4.9675929999999999</v>
      </c>
    </row>
    <row r="3580" spans="1:32" x14ac:dyDescent="0.3">
      <c r="A3580">
        <v>2787357</v>
      </c>
      <c r="B3580">
        <v>1</v>
      </c>
      <c r="C3580" t="s">
        <v>83</v>
      </c>
      <c r="D3580" t="s">
        <v>127</v>
      </c>
      <c r="E3580" t="s">
        <v>13229</v>
      </c>
      <c r="F3580" t="s">
        <v>13230</v>
      </c>
      <c r="G3580" t="s">
        <v>31546</v>
      </c>
      <c r="H3580" t="s">
        <v>223</v>
      </c>
      <c r="I3580" t="s">
        <v>78</v>
      </c>
      <c r="J3580" t="s">
        <v>135</v>
      </c>
      <c r="K3580" t="s">
        <v>22</v>
      </c>
      <c r="L3580" t="s">
        <v>136</v>
      </c>
      <c r="M3580" t="s">
        <v>13231</v>
      </c>
      <c r="N3580" t="s">
        <v>13232</v>
      </c>
      <c r="O3580">
        <v>3.0655555555555556</v>
      </c>
      <c r="P3580">
        <v>0</v>
      </c>
      <c r="Q3580">
        <v>13</v>
      </c>
      <c r="R3580">
        <v>0</v>
      </c>
      <c r="S3580">
        <v>0</v>
      </c>
      <c r="T3580">
        <v>0</v>
      </c>
      <c r="U3580">
        <v>18</v>
      </c>
      <c r="V3580">
        <v>0</v>
      </c>
      <c r="W3580">
        <v>0</v>
      </c>
      <c r="X3580">
        <v>0</v>
      </c>
      <c r="Y3580">
        <v>5.5378337000000002</v>
      </c>
      <c r="Z3580">
        <v>0</v>
      </c>
      <c r="AA3580">
        <v>0</v>
      </c>
      <c r="AB3580">
        <v>0</v>
      </c>
      <c r="AC3580">
        <v>17.538414</v>
      </c>
      <c r="AD3580">
        <v>0</v>
      </c>
      <c r="AE3580">
        <v>0</v>
      </c>
      <c r="AF3580">
        <v>23.076248</v>
      </c>
    </row>
    <row r="3581" spans="1:32" x14ac:dyDescent="0.3">
      <c r="A3581">
        <v>2787233</v>
      </c>
      <c r="B3581">
        <v>1</v>
      </c>
      <c r="C3581" t="s">
        <v>83</v>
      </c>
      <c r="D3581" t="s">
        <v>115</v>
      </c>
      <c r="E3581" t="s">
        <v>13233</v>
      </c>
      <c r="F3581" t="s">
        <v>13234</v>
      </c>
      <c r="G3581" t="s">
        <v>31548</v>
      </c>
      <c r="H3581" t="s">
        <v>333</v>
      </c>
      <c r="I3581" t="s">
        <v>78</v>
      </c>
      <c r="J3581" t="s">
        <v>135</v>
      </c>
      <c r="K3581" t="s">
        <v>22</v>
      </c>
      <c r="L3581" t="s">
        <v>136</v>
      </c>
      <c r="M3581" t="s">
        <v>13235</v>
      </c>
      <c r="N3581" t="s">
        <v>13236</v>
      </c>
      <c r="O3581">
        <v>9.9702777777777776</v>
      </c>
      <c r="P3581">
        <v>0</v>
      </c>
      <c r="Q3581">
        <v>1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2.0007419999999998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2.0007419999999998</v>
      </c>
    </row>
    <row r="3582" spans="1:32" x14ac:dyDescent="0.3">
      <c r="A3582">
        <v>2787248</v>
      </c>
      <c r="B3582">
        <v>1</v>
      </c>
      <c r="C3582" t="s">
        <v>82</v>
      </c>
      <c r="D3582" t="s">
        <v>102</v>
      </c>
      <c r="E3582" t="s">
        <v>6341</v>
      </c>
      <c r="F3582" t="s">
        <v>6342</v>
      </c>
      <c r="G3582" t="s">
        <v>31551</v>
      </c>
      <c r="H3582" t="s">
        <v>643</v>
      </c>
      <c r="I3582" t="s">
        <v>79</v>
      </c>
      <c r="J3582" t="s">
        <v>135</v>
      </c>
      <c r="K3582" t="s">
        <v>22</v>
      </c>
      <c r="L3582" t="s">
        <v>186</v>
      </c>
      <c r="M3582" t="s">
        <v>13237</v>
      </c>
      <c r="N3582" t="s">
        <v>13238</v>
      </c>
      <c r="O3582">
        <v>6.1872222222222222</v>
      </c>
      <c r="P3582">
        <v>0</v>
      </c>
      <c r="Q3582">
        <v>38</v>
      </c>
      <c r="R3582">
        <v>0</v>
      </c>
      <c r="S3582">
        <v>128</v>
      </c>
      <c r="T3582">
        <v>0</v>
      </c>
      <c r="U3582">
        <v>49</v>
      </c>
      <c r="V3582">
        <v>0</v>
      </c>
      <c r="W3582">
        <v>0</v>
      </c>
      <c r="X3582">
        <v>0</v>
      </c>
      <c r="Y3582">
        <v>24.804946999999999</v>
      </c>
      <c r="Z3582">
        <v>0</v>
      </c>
      <c r="AA3582">
        <v>195.35024999999999</v>
      </c>
      <c r="AB3582">
        <v>0</v>
      </c>
      <c r="AC3582">
        <v>219.16327000000001</v>
      </c>
      <c r="AD3582">
        <v>0</v>
      </c>
      <c r="AE3582">
        <v>0</v>
      </c>
      <c r="AF3582">
        <v>439.31848000000002</v>
      </c>
    </row>
    <row r="3583" spans="1:32" x14ac:dyDescent="0.3">
      <c r="A3583">
        <v>2787243</v>
      </c>
      <c r="B3583">
        <v>1</v>
      </c>
      <c r="C3583" t="s">
        <v>83</v>
      </c>
      <c r="D3583" t="s">
        <v>128</v>
      </c>
      <c r="E3583" t="s">
        <v>13239</v>
      </c>
      <c r="F3583" t="s">
        <v>13240</v>
      </c>
      <c r="G3583" t="s">
        <v>31549</v>
      </c>
      <c r="H3583" t="s">
        <v>648</v>
      </c>
      <c r="I3583" t="s">
        <v>79</v>
      </c>
      <c r="J3583" t="s">
        <v>135</v>
      </c>
      <c r="K3583" t="s">
        <v>22</v>
      </c>
      <c r="L3583" t="s">
        <v>186</v>
      </c>
      <c r="M3583" t="s">
        <v>13241</v>
      </c>
      <c r="N3583" t="s">
        <v>13242</v>
      </c>
      <c r="O3583">
        <v>2.3733333333333335</v>
      </c>
      <c r="P3583">
        <v>0</v>
      </c>
      <c r="Q3583">
        <v>371</v>
      </c>
      <c r="R3583">
        <v>0</v>
      </c>
      <c r="S3583">
        <v>26</v>
      </c>
      <c r="T3583">
        <v>0</v>
      </c>
      <c r="U3583">
        <v>45</v>
      </c>
      <c r="V3583">
        <v>0</v>
      </c>
      <c r="W3583">
        <v>0</v>
      </c>
      <c r="X3583">
        <v>0</v>
      </c>
      <c r="Y3583">
        <v>158.16594000000001</v>
      </c>
      <c r="Z3583">
        <v>0</v>
      </c>
      <c r="AA3583">
        <v>18.39049</v>
      </c>
      <c r="AB3583">
        <v>0</v>
      </c>
      <c r="AC3583">
        <v>21.265447999999999</v>
      </c>
      <c r="AD3583">
        <v>0</v>
      </c>
      <c r="AE3583">
        <v>0</v>
      </c>
      <c r="AF3583">
        <v>197.82187999999999</v>
      </c>
    </row>
    <row r="3584" spans="1:32" x14ac:dyDescent="0.3">
      <c r="A3584">
        <v>2787234</v>
      </c>
      <c r="B3584">
        <v>1</v>
      </c>
      <c r="C3584" t="s">
        <v>82</v>
      </c>
      <c r="D3584" t="s">
        <v>106</v>
      </c>
      <c r="E3584" t="s">
        <v>13243</v>
      </c>
      <c r="F3584" t="s">
        <v>13244</v>
      </c>
      <c r="G3584" t="s">
        <v>31552</v>
      </c>
      <c r="H3584" t="s">
        <v>145</v>
      </c>
      <c r="I3584" t="s">
        <v>78</v>
      </c>
      <c r="J3584" t="s">
        <v>135</v>
      </c>
      <c r="K3584" t="s">
        <v>22</v>
      </c>
      <c r="L3584" t="s">
        <v>136</v>
      </c>
      <c r="M3584" t="s">
        <v>13245</v>
      </c>
      <c r="N3584" t="s">
        <v>13246</v>
      </c>
      <c r="O3584">
        <v>0.16694444444444445</v>
      </c>
      <c r="P3584">
        <v>0</v>
      </c>
      <c r="Q3584">
        <v>300</v>
      </c>
      <c r="R3584">
        <v>0</v>
      </c>
      <c r="S3584">
        <v>0</v>
      </c>
      <c r="T3584">
        <v>0</v>
      </c>
      <c r="U3584">
        <v>7</v>
      </c>
      <c r="V3584">
        <v>0</v>
      </c>
      <c r="W3584">
        <v>0</v>
      </c>
      <c r="X3584">
        <v>0</v>
      </c>
      <c r="Y3584">
        <v>14.163460000000001</v>
      </c>
      <c r="Z3584">
        <v>0</v>
      </c>
      <c r="AA3584">
        <v>0</v>
      </c>
      <c r="AB3584">
        <v>0</v>
      </c>
      <c r="AC3584">
        <v>1.0242161999999999</v>
      </c>
      <c r="AD3584">
        <v>0</v>
      </c>
      <c r="AE3584">
        <v>0</v>
      </c>
      <c r="AF3584">
        <v>15.187676</v>
      </c>
    </row>
    <row r="3585" spans="1:32" x14ac:dyDescent="0.3">
      <c r="A3585">
        <v>2787122</v>
      </c>
      <c r="B3585">
        <v>1</v>
      </c>
      <c r="C3585" t="s">
        <v>82</v>
      </c>
      <c r="D3585" t="s">
        <v>106</v>
      </c>
      <c r="E3585" t="s">
        <v>13247</v>
      </c>
      <c r="F3585" t="s">
        <v>13248</v>
      </c>
      <c r="G3585" t="s">
        <v>31548</v>
      </c>
      <c r="H3585" t="s">
        <v>311</v>
      </c>
      <c r="I3585" t="s">
        <v>78</v>
      </c>
      <c r="J3585" t="s">
        <v>135</v>
      </c>
      <c r="K3585" t="s">
        <v>22</v>
      </c>
      <c r="L3585" t="s">
        <v>136</v>
      </c>
      <c r="M3585" t="s">
        <v>13249</v>
      </c>
      <c r="N3585" t="s">
        <v>13250</v>
      </c>
      <c r="O3585">
        <v>1.1019444444444444</v>
      </c>
      <c r="P3585">
        <v>0</v>
      </c>
      <c r="Q3585">
        <v>5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0.67911180000000004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0.67911180000000004</v>
      </c>
    </row>
    <row r="3586" spans="1:32" x14ac:dyDescent="0.3">
      <c r="A3586">
        <v>2786724</v>
      </c>
      <c r="B3586">
        <v>1</v>
      </c>
      <c r="C3586" t="s">
        <v>82</v>
      </c>
      <c r="D3586" t="s">
        <v>95</v>
      </c>
      <c r="E3586" t="s">
        <v>13251</v>
      </c>
      <c r="F3586" t="s">
        <v>13252</v>
      </c>
      <c r="G3586" t="s">
        <v>31549</v>
      </c>
      <c r="H3586" t="s">
        <v>134</v>
      </c>
      <c r="I3586" t="s">
        <v>79</v>
      </c>
      <c r="J3586" t="s">
        <v>135</v>
      </c>
      <c r="K3586" t="s">
        <v>22</v>
      </c>
      <c r="L3586" t="s">
        <v>136</v>
      </c>
      <c r="M3586" t="s">
        <v>13253</v>
      </c>
      <c r="N3586" t="s">
        <v>13254</v>
      </c>
      <c r="O3586">
        <v>3.2536111111111112</v>
      </c>
      <c r="P3586">
        <v>7</v>
      </c>
      <c r="Q3586">
        <v>10</v>
      </c>
      <c r="R3586">
        <v>7</v>
      </c>
      <c r="S3586">
        <v>10</v>
      </c>
      <c r="T3586">
        <v>1</v>
      </c>
      <c r="U3586">
        <v>5</v>
      </c>
      <c r="V3586">
        <v>0</v>
      </c>
      <c r="W3586">
        <v>0</v>
      </c>
      <c r="X3586">
        <v>15.729825</v>
      </c>
      <c r="Y3586">
        <v>11.184991999999999</v>
      </c>
      <c r="Z3586">
        <v>9.8623589999999997</v>
      </c>
      <c r="AA3586">
        <v>4.1281695000000003</v>
      </c>
      <c r="AB3586">
        <v>22.458963000000001</v>
      </c>
      <c r="AC3586">
        <v>10.305714999999999</v>
      </c>
      <c r="AD3586">
        <v>0</v>
      </c>
      <c r="AE3586">
        <v>0</v>
      </c>
      <c r="AF3586">
        <v>73.670019999999994</v>
      </c>
    </row>
    <row r="3587" spans="1:32" x14ac:dyDescent="0.3">
      <c r="A3587">
        <v>2786718</v>
      </c>
      <c r="B3587">
        <v>1</v>
      </c>
      <c r="C3587" t="s">
        <v>83</v>
      </c>
      <c r="D3587" t="s">
        <v>120</v>
      </c>
      <c r="E3587" t="s">
        <v>13255</v>
      </c>
      <c r="F3587" t="s">
        <v>13256</v>
      </c>
      <c r="G3587" t="s">
        <v>31546</v>
      </c>
      <c r="H3587" t="s">
        <v>1297</v>
      </c>
      <c r="I3587" t="s">
        <v>78</v>
      </c>
      <c r="J3587" t="s">
        <v>135</v>
      </c>
      <c r="K3587" t="s">
        <v>22</v>
      </c>
      <c r="L3587" t="s">
        <v>136</v>
      </c>
      <c r="M3587" t="s">
        <v>13257</v>
      </c>
      <c r="N3587" t="s">
        <v>13258</v>
      </c>
      <c r="O3587">
        <v>7.0022222222222226</v>
      </c>
      <c r="P3587">
        <v>0</v>
      </c>
      <c r="Q3587">
        <v>34</v>
      </c>
      <c r="R3587">
        <v>0</v>
      </c>
      <c r="S3587">
        <v>0</v>
      </c>
      <c r="T3587">
        <v>0</v>
      </c>
      <c r="U3587">
        <v>18</v>
      </c>
      <c r="V3587">
        <v>0</v>
      </c>
      <c r="W3587">
        <v>0</v>
      </c>
      <c r="X3587">
        <v>0</v>
      </c>
      <c r="Y3587">
        <v>42.527859999999997</v>
      </c>
      <c r="Z3587">
        <v>0</v>
      </c>
      <c r="AA3587">
        <v>0</v>
      </c>
      <c r="AB3587">
        <v>0</v>
      </c>
      <c r="AC3587">
        <v>27.542175</v>
      </c>
      <c r="AD3587">
        <v>0</v>
      </c>
      <c r="AE3587">
        <v>0</v>
      </c>
      <c r="AF3587">
        <v>70.070030000000003</v>
      </c>
    </row>
    <row r="3588" spans="1:32" x14ac:dyDescent="0.3">
      <c r="A3588">
        <v>2786709</v>
      </c>
      <c r="B3588">
        <v>1</v>
      </c>
      <c r="C3588" t="s">
        <v>82</v>
      </c>
      <c r="D3588" t="s">
        <v>111</v>
      </c>
      <c r="E3588" t="s">
        <v>13259</v>
      </c>
      <c r="F3588" t="s">
        <v>13260</v>
      </c>
      <c r="G3588" t="s">
        <v>31552</v>
      </c>
      <c r="H3588" t="s">
        <v>665</v>
      </c>
      <c r="I3588" t="s">
        <v>78</v>
      </c>
      <c r="J3588" t="s">
        <v>135</v>
      </c>
      <c r="K3588" t="s">
        <v>22</v>
      </c>
      <c r="L3588" t="s">
        <v>136</v>
      </c>
      <c r="M3588" t="s">
        <v>13261</v>
      </c>
      <c r="N3588" t="s">
        <v>13262</v>
      </c>
      <c r="O3588">
        <v>2.1936111111111112</v>
      </c>
      <c r="P3588">
        <v>0</v>
      </c>
      <c r="Q3588">
        <v>133</v>
      </c>
      <c r="R3588">
        <v>0</v>
      </c>
      <c r="S3588">
        <v>0</v>
      </c>
      <c r="T3588">
        <v>0</v>
      </c>
      <c r="U3588">
        <v>16</v>
      </c>
      <c r="V3588">
        <v>0</v>
      </c>
      <c r="W3588">
        <v>0</v>
      </c>
      <c r="X3588">
        <v>0</v>
      </c>
      <c r="Y3588">
        <v>28.817186</v>
      </c>
      <c r="Z3588">
        <v>0</v>
      </c>
      <c r="AA3588">
        <v>0</v>
      </c>
      <c r="AB3588">
        <v>0</v>
      </c>
      <c r="AC3588">
        <v>4.0704783999999998</v>
      </c>
      <c r="AD3588">
        <v>0</v>
      </c>
      <c r="AE3588">
        <v>0</v>
      </c>
      <c r="AF3588">
        <v>32.887664999999998</v>
      </c>
    </row>
    <row r="3589" spans="1:32" x14ac:dyDescent="0.3">
      <c r="A3589">
        <v>2786710</v>
      </c>
      <c r="B3589">
        <v>1</v>
      </c>
      <c r="C3589" t="s">
        <v>82</v>
      </c>
      <c r="D3589" t="s">
        <v>110</v>
      </c>
      <c r="E3589" t="s">
        <v>13263</v>
      </c>
      <c r="F3589" t="s">
        <v>13264</v>
      </c>
      <c r="G3589" t="s">
        <v>31545</v>
      </c>
      <c r="H3589" t="s">
        <v>134</v>
      </c>
      <c r="I3589" t="s">
        <v>79</v>
      </c>
      <c r="J3589" t="s">
        <v>135</v>
      </c>
      <c r="K3589" t="s">
        <v>22</v>
      </c>
      <c r="L3589" t="s">
        <v>136</v>
      </c>
      <c r="M3589" t="s">
        <v>13265</v>
      </c>
      <c r="N3589" t="s">
        <v>13266</v>
      </c>
      <c r="O3589">
        <v>0.12222222222222222</v>
      </c>
      <c r="P3589">
        <v>1</v>
      </c>
      <c r="Q3589">
        <v>0</v>
      </c>
      <c r="R3589">
        <v>51</v>
      </c>
      <c r="S3589">
        <v>19</v>
      </c>
      <c r="T3589">
        <v>33</v>
      </c>
      <c r="U3589">
        <v>8</v>
      </c>
      <c r="V3589">
        <v>1</v>
      </c>
      <c r="W3589">
        <v>0</v>
      </c>
      <c r="X3589">
        <v>0.36048346999999997</v>
      </c>
      <c r="Y3589">
        <v>0</v>
      </c>
      <c r="Z3589">
        <v>4.7188416000000002</v>
      </c>
      <c r="AA3589">
        <v>0.5854222</v>
      </c>
      <c r="AB3589">
        <v>23.121738000000001</v>
      </c>
      <c r="AC3589">
        <v>0.46739399999999998</v>
      </c>
      <c r="AD3589">
        <v>5.7942937999999999E-2</v>
      </c>
      <c r="AE3589">
        <v>0</v>
      </c>
      <c r="AF3589">
        <v>29.311820999999998</v>
      </c>
    </row>
    <row r="3590" spans="1:32" x14ac:dyDescent="0.3">
      <c r="A3590">
        <v>2786627</v>
      </c>
      <c r="B3590">
        <v>1</v>
      </c>
      <c r="C3590" t="s">
        <v>82</v>
      </c>
      <c r="D3590" t="s">
        <v>84</v>
      </c>
      <c r="E3590" t="s">
        <v>13267</v>
      </c>
      <c r="F3590" t="s">
        <v>13268</v>
      </c>
      <c r="G3590" t="s">
        <v>31546</v>
      </c>
      <c r="H3590" t="s">
        <v>2212</v>
      </c>
      <c r="I3590" t="s">
        <v>78</v>
      </c>
      <c r="J3590" t="s">
        <v>135</v>
      </c>
      <c r="K3590" t="s">
        <v>22</v>
      </c>
      <c r="L3590" t="s">
        <v>136</v>
      </c>
      <c r="M3590" t="s">
        <v>13269</v>
      </c>
      <c r="N3590" t="s">
        <v>13270</v>
      </c>
      <c r="O3590">
        <v>1.9988888888888889</v>
      </c>
      <c r="P3590">
        <v>0</v>
      </c>
      <c r="Q3590">
        <v>59</v>
      </c>
      <c r="R3590">
        <v>0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0</v>
      </c>
      <c r="Y3590">
        <v>19.467482</v>
      </c>
      <c r="Z3590">
        <v>0</v>
      </c>
      <c r="AA3590">
        <v>0</v>
      </c>
      <c r="AB3590">
        <v>0</v>
      </c>
      <c r="AC3590">
        <v>1.2383850999999999</v>
      </c>
      <c r="AD3590">
        <v>0</v>
      </c>
      <c r="AE3590">
        <v>0</v>
      </c>
      <c r="AF3590">
        <v>20.705867999999999</v>
      </c>
    </row>
    <row r="3591" spans="1:32" x14ac:dyDescent="0.3">
      <c r="A3591">
        <v>2786616</v>
      </c>
      <c r="B3591">
        <v>1</v>
      </c>
      <c r="C3591" t="s">
        <v>82</v>
      </c>
      <c r="D3591" t="s">
        <v>106</v>
      </c>
      <c r="E3591" t="s">
        <v>13271</v>
      </c>
      <c r="F3591" t="s">
        <v>13272</v>
      </c>
      <c r="G3591" t="s">
        <v>31549</v>
      </c>
      <c r="H3591" t="s">
        <v>134</v>
      </c>
      <c r="I3591" t="s">
        <v>79</v>
      </c>
      <c r="J3591" t="s">
        <v>248</v>
      </c>
      <c r="K3591" t="s">
        <v>22</v>
      </c>
      <c r="L3591" t="s">
        <v>136</v>
      </c>
      <c r="M3591" t="s">
        <v>13273</v>
      </c>
      <c r="N3591" t="s">
        <v>13274</v>
      </c>
      <c r="O3591">
        <v>2.7777777777777776E-2</v>
      </c>
      <c r="P3591">
        <v>4</v>
      </c>
      <c r="Q3591">
        <v>3</v>
      </c>
      <c r="R3591">
        <v>6</v>
      </c>
      <c r="S3591">
        <v>2</v>
      </c>
      <c r="T3591">
        <v>28</v>
      </c>
      <c r="U3591">
        <v>122</v>
      </c>
      <c r="V3591">
        <v>13</v>
      </c>
      <c r="W3591">
        <v>22</v>
      </c>
      <c r="X3591">
        <v>0.33561047999999999</v>
      </c>
      <c r="Y3591">
        <v>7.0163760000000006E-2</v>
      </c>
      <c r="Z3591">
        <v>0.18785487000000001</v>
      </c>
      <c r="AA3591">
        <v>2.1032314999999999E-2</v>
      </c>
      <c r="AB3591">
        <v>5.3357400000000004</v>
      </c>
      <c r="AC3591">
        <v>8.0236350000000005</v>
      </c>
      <c r="AD3591">
        <v>21.278229</v>
      </c>
      <c r="AE3591">
        <v>3.7159057</v>
      </c>
      <c r="AF3591">
        <v>38.968170000000001</v>
      </c>
    </row>
    <row r="3592" spans="1:32" x14ac:dyDescent="0.3">
      <c r="A3592">
        <v>2786304</v>
      </c>
      <c r="B3592">
        <v>1</v>
      </c>
      <c r="C3592" t="s">
        <v>82</v>
      </c>
      <c r="D3592" t="s">
        <v>100</v>
      </c>
      <c r="E3592" t="s">
        <v>4297</v>
      </c>
      <c r="F3592" t="s">
        <v>4298</v>
      </c>
      <c r="G3592" t="s">
        <v>31548</v>
      </c>
      <c r="H3592" t="s">
        <v>893</v>
      </c>
      <c r="I3592" t="s">
        <v>78</v>
      </c>
      <c r="J3592" t="s">
        <v>135</v>
      </c>
      <c r="K3592" t="s">
        <v>22</v>
      </c>
      <c r="L3592" t="s">
        <v>136</v>
      </c>
      <c r="M3592" t="s">
        <v>13275</v>
      </c>
      <c r="N3592" t="s">
        <v>13276</v>
      </c>
      <c r="O3592">
        <v>4.7186111111111115</v>
      </c>
      <c r="P3592">
        <v>0</v>
      </c>
      <c r="Q3592">
        <v>15</v>
      </c>
      <c r="R3592">
        <v>0</v>
      </c>
      <c r="S3592">
        <v>0</v>
      </c>
      <c r="T3592">
        <v>0</v>
      </c>
      <c r="U3592">
        <v>2</v>
      </c>
      <c r="V3592">
        <v>0</v>
      </c>
      <c r="W3592">
        <v>0</v>
      </c>
      <c r="X3592">
        <v>0</v>
      </c>
      <c r="Y3592">
        <v>16.393166999999998</v>
      </c>
      <c r="Z3592">
        <v>0</v>
      </c>
      <c r="AA3592">
        <v>0</v>
      </c>
      <c r="AB3592">
        <v>0</v>
      </c>
      <c r="AC3592">
        <v>2.4602827999999999</v>
      </c>
      <c r="AD3592">
        <v>0</v>
      </c>
      <c r="AE3592">
        <v>0</v>
      </c>
      <c r="AF3592">
        <v>18.853449999999999</v>
      </c>
    </row>
    <row r="3593" spans="1:32" x14ac:dyDescent="0.3">
      <c r="A3593">
        <v>2786303</v>
      </c>
      <c r="B3593">
        <v>1</v>
      </c>
      <c r="C3593" t="s">
        <v>83</v>
      </c>
      <c r="D3593" t="s">
        <v>123</v>
      </c>
      <c r="E3593" t="s">
        <v>13277</v>
      </c>
      <c r="F3593" t="s">
        <v>13278</v>
      </c>
      <c r="G3593" t="s">
        <v>31546</v>
      </c>
      <c r="H3593" t="s">
        <v>223</v>
      </c>
      <c r="I3593" t="s">
        <v>78</v>
      </c>
      <c r="J3593" t="s">
        <v>135</v>
      </c>
      <c r="K3593" t="s">
        <v>22</v>
      </c>
      <c r="L3593" t="s">
        <v>136</v>
      </c>
      <c r="M3593" t="s">
        <v>13279</v>
      </c>
      <c r="N3593" t="s">
        <v>13280</v>
      </c>
      <c r="O3593">
        <v>1.3569444444444445</v>
      </c>
      <c r="P3593">
        <v>0</v>
      </c>
      <c r="Q3593">
        <v>9</v>
      </c>
      <c r="R3593">
        <v>0</v>
      </c>
      <c r="S3593">
        <v>5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1.2439666</v>
      </c>
      <c r="Z3593">
        <v>0</v>
      </c>
      <c r="AA3593">
        <v>1.5564998000000001</v>
      </c>
      <c r="AB3593">
        <v>0</v>
      </c>
      <c r="AC3593">
        <v>0</v>
      </c>
      <c r="AD3593">
        <v>0</v>
      </c>
      <c r="AE3593">
        <v>0</v>
      </c>
      <c r="AF3593">
        <v>2.8004663000000001</v>
      </c>
    </row>
    <row r="3594" spans="1:32" x14ac:dyDescent="0.3">
      <c r="A3594">
        <v>2786171</v>
      </c>
      <c r="B3594">
        <v>1</v>
      </c>
      <c r="C3594" t="s">
        <v>83</v>
      </c>
      <c r="D3594" t="s">
        <v>117</v>
      </c>
      <c r="E3594" t="s">
        <v>13281</v>
      </c>
      <c r="F3594" t="s">
        <v>13282</v>
      </c>
      <c r="G3594" t="s">
        <v>31551</v>
      </c>
      <c r="H3594" t="s">
        <v>672</v>
      </c>
      <c r="I3594" t="s">
        <v>79</v>
      </c>
      <c r="J3594" t="s">
        <v>135</v>
      </c>
      <c r="K3594" t="s">
        <v>22</v>
      </c>
      <c r="L3594" t="s">
        <v>136</v>
      </c>
      <c r="M3594" t="s">
        <v>13283</v>
      </c>
      <c r="N3594" t="s">
        <v>13284</v>
      </c>
      <c r="O3594">
        <v>3.472777777777778</v>
      </c>
      <c r="P3594">
        <v>0</v>
      </c>
      <c r="Q3594">
        <v>60</v>
      </c>
      <c r="R3594">
        <v>0</v>
      </c>
      <c r="S3594">
        <v>0</v>
      </c>
      <c r="T3594">
        <v>0</v>
      </c>
      <c r="U3594">
        <v>6</v>
      </c>
      <c r="V3594">
        <v>0</v>
      </c>
      <c r="W3594">
        <v>0</v>
      </c>
      <c r="X3594">
        <v>0</v>
      </c>
      <c r="Y3594">
        <v>9.4277429999999995</v>
      </c>
      <c r="Z3594">
        <v>0</v>
      </c>
      <c r="AA3594">
        <v>0</v>
      </c>
      <c r="AB3594">
        <v>0</v>
      </c>
      <c r="AC3594">
        <v>4.627497</v>
      </c>
      <c r="AD3594">
        <v>0</v>
      </c>
      <c r="AE3594">
        <v>0</v>
      </c>
      <c r="AF3594">
        <v>14.05524</v>
      </c>
    </row>
    <row r="3595" spans="1:32" x14ac:dyDescent="0.3">
      <c r="A3595">
        <v>2786169</v>
      </c>
      <c r="B3595">
        <v>1</v>
      </c>
      <c r="C3595" t="s">
        <v>82</v>
      </c>
      <c r="D3595" t="s">
        <v>113</v>
      </c>
      <c r="E3595" t="s">
        <v>13285</v>
      </c>
      <c r="F3595" t="s">
        <v>13286</v>
      </c>
      <c r="G3595" t="s">
        <v>31549</v>
      </c>
      <c r="H3595" t="s">
        <v>134</v>
      </c>
      <c r="I3595" t="s">
        <v>79</v>
      </c>
      <c r="J3595" t="s">
        <v>248</v>
      </c>
      <c r="K3595" t="s">
        <v>22</v>
      </c>
      <c r="L3595" t="s">
        <v>136</v>
      </c>
      <c r="M3595" t="s">
        <v>13287</v>
      </c>
      <c r="N3595" t="s">
        <v>13288</v>
      </c>
      <c r="O3595">
        <v>2.2777777777777779E-2</v>
      </c>
      <c r="P3595">
        <v>3</v>
      </c>
      <c r="Q3595">
        <v>369</v>
      </c>
      <c r="R3595">
        <v>5</v>
      </c>
      <c r="S3595">
        <v>65</v>
      </c>
      <c r="T3595">
        <v>9</v>
      </c>
      <c r="U3595">
        <v>44</v>
      </c>
      <c r="V3595">
        <v>1</v>
      </c>
      <c r="W3595">
        <v>0</v>
      </c>
      <c r="X3595">
        <v>2.2244459999999999</v>
      </c>
      <c r="Y3595">
        <v>4.5827064999999996</v>
      </c>
      <c r="Z3595">
        <v>11.371639</v>
      </c>
      <c r="AA3595">
        <v>0.42605332000000001</v>
      </c>
      <c r="AB3595">
        <v>0.51813644000000003</v>
      </c>
      <c r="AC3595">
        <v>0.59152322999999996</v>
      </c>
      <c r="AD3595">
        <v>2.0476717999999998</v>
      </c>
      <c r="AE3595">
        <v>0</v>
      </c>
      <c r="AF3595">
        <v>21.762177000000001</v>
      </c>
    </row>
    <row r="3596" spans="1:32" x14ac:dyDescent="0.3">
      <c r="A3596">
        <v>2786186</v>
      </c>
      <c r="B3596">
        <v>1</v>
      </c>
      <c r="C3596" t="s">
        <v>82</v>
      </c>
      <c r="D3596" t="s">
        <v>108</v>
      </c>
      <c r="E3596" t="s">
        <v>13289</v>
      </c>
      <c r="F3596" t="s">
        <v>13290</v>
      </c>
      <c r="G3596" t="s">
        <v>31545</v>
      </c>
      <c r="H3596" t="s">
        <v>134</v>
      </c>
      <c r="I3596" t="s">
        <v>79</v>
      </c>
      <c r="J3596" t="s">
        <v>135</v>
      </c>
      <c r="K3596" t="s">
        <v>22</v>
      </c>
      <c r="L3596" t="s">
        <v>136</v>
      </c>
      <c r="M3596" t="s">
        <v>13291</v>
      </c>
      <c r="N3596" t="s">
        <v>13292</v>
      </c>
      <c r="O3596">
        <v>1.0702777777777779</v>
      </c>
      <c r="P3596">
        <v>0</v>
      </c>
      <c r="Q3596">
        <v>652</v>
      </c>
      <c r="R3596">
        <v>14</v>
      </c>
      <c r="S3596">
        <v>120</v>
      </c>
      <c r="T3596">
        <v>4</v>
      </c>
      <c r="U3596">
        <v>142</v>
      </c>
      <c r="V3596">
        <v>0</v>
      </c>
      <c r="W3596">
        <v>0</v>
      </c>
      <c r="X3596">
        <v>0</v>
      </c>
      <c r="Y3596">
        <v>71.853830000000002</v>
      </c>
      <c r="Z3596">
        <v>24.448090000000001</v>
      </c>
      <c r="AA3596">
        <v>68.356629999999996</v>
      </c>
      <c r="AB3596">
        <v>13.517617</v>
      </c>
      <c r="AC3596">
        <v>43.630961999999997</v>
      </c>
      <c r="AD3596">
        <v>0</v>
      </c>
      <c r="AE3596">
        <v>0</v>
      </c>
      <c r="AF3596">
        <v>221.80713</v>
      </c>
    </row>
    <row r="3597" spans="1:32" x14ac:dyDescent="0.3">
      <c r="A3597">
        <v>2786183</v>
      </c>
      <c r="B3597">
        <v>1</v>
      </c>
      <c r="C3597" t="s">
        <v>82</v>
      </c>
      <c r="D3597" t="s">
        <v>106</v>
      </c>
      <c r="E3597" t="s">
        <v>13293</v>
      </c>
      <c r="F3597" t="s">
        <v>13294</v>
      </c>
      <c r="G3597" t="s">
        <v>31549</v>
      </c>
      <c r="H3597" t="s">
        <v>134</v>
      </c>
      <c r="I3597" t="s">
        <v>79</v>
      </c>
      <c r="J3597" t="s">
        <v>135</v>
      </c>
      <c r="K3597" t="s">
        <v>22</v>
      </c>
      <c r="L3597" t="s">
        <v>136</v>
      </c>
      <c r="M3597" t="s">
        <v>13295</v>
      </c>
      <c r="N3597" t="s">
        <v>13296</v>
      </c>
      <c r="O3597">
        <v>1.3227777777777778</v>
      </c>
      <c r="P3597">
        <v>1</v>
      </c>
      <c r="Q3597">
        <v>2580</v>
      </c>
      <c r="R3597">
        <v>4</v>
      </c>
      <c r="S3597">
        <v>332</v>
      </c>
      <c r="T3597">
        <v>41</v>
      </c>
      <c r="U3597">
        <v>365</v>
      </c>
      <c r="V3597">
        <v>6</v>
      </c>
      <c r="W3597">
        <v>2</v>
      </c>
      <c r="X3597">
        <v>1.2215986000000001</v>
      </c>
      <c r="Y3597">
        <v>1128.9494999999999</v>
      </c>
      <c r="Z3597">
        <v>3.1376615000000001</v>
      </c>
      <c r="AA3597">
        <v>78.534840000000003</v>
      </c>
      <c r="AB3597">
        <v>294.33452999999997</v>
      </c>
      <c r="AC3597">
        <v>345.41116</v>
      </c>
      <c r="AD3597">
        <v>161.25099</v>
      </c>
      <c r="AE3597">
        <v>1.773949</v>
      </c>
      <c r="AF3597">
        <v>2014.6143</v>
      </c>
    </row>
    <row r="3598" spans="1:32" x14ac:dyDescent="0.3">
      <c r="A3598">
        <v>2786194</v>
      </c>
      <c r="B3598">
        <v>1</v>
      </c>
      <c r="C3598" t="s">
        <v>83</v>
      </c>
      <c r="D3598" t="s">
        <v>122</v>
      </c>
      <c r="E3598" t="s">
        <v>13297</v>
      </c>
      <c r="F3598" t="s">
        <v>13298</v>
      </c>
      <c r="G3598" t="s">
        <v>31547</v>
      </c>
      <c r="H3598" t="s">
        <v>3857</v>
      </c>
      <c r="I3598" t="s">
        <v>80</v>
      </c>
      <c r="J3598" t="s">
        <v>135</v>
      </c>
      <c r="K3598" t="s">
        <v>22</v>
      </c>
      <c r="L3598" t="s">
        <v>136</v>
      </c>
      <c r="M3598" t="s">
        <v>13299</v>
      </c>
      <c r="N3598" t="s">
        <v>13300</v>
      </c>
      <c r="O3598">
        <v>1.3947222222222222</v>
      </c>
      <c r="P3598">
        <v>36</v>
      </c>
      <c r="Q3598">
        <v>9252</v>
      </c>
      <c r="R3598">
        <v>18</v>
      </c>
      <c r="S3598">
        <v>700</v>
      </c>
      <c r="T3598">
        <v>31</v>
      </c>
      <c r="U3598">
        <v>1061</v>
      </c>
      <c r="V3598">
        <v>1</v>
      </c>
      <c r="W3598">
        <v>3</v>
      </c>
      <c r="X3598">
        <v>260.73322000000002</v>
      </c>
      <c r="Y3598">
        <v>2008.4535000000001</v>
      </c>
      <c r="Z3598">
        <v>71.037599999999998</v>
      </c>
      <c r="AA3598">
        <v>150.81247999999999</v>
      </c>
      <c r="AB3598">
        <v>275.69763</v>
      </c>
      <c r="AC3598">
        <v>655.00210000000004</v>
      </c>
      <c r="AD3598">
        <v>70.730034000000003</v>
      </c>
      <c r="AE3598">
        <v>95.986205999999996</v>
      </c>
      <c r="AF3598">
        <v>3588.4526000000001</v>
      </c>
    </row>
    <row r="3599" spans="1:32" x14ac:dyDescent="0.3">
      <c r="A3599">
        <v>2785878</v>
      </c>
      <c r="B3599">
        <v>1</v>
      </c>
      <c r="C3599" t="s">
        <v>83</v>
      </c>
      <c r="D3599" t="s">
        <v>116</v>
      </c>
      <c r="E3599" t="s">
        <v>13301</v>
      </c>
      <c r="F3599" t="s">
        <v>13302</v>
      </c>
      <c r="G3599" t="s">
        <v>31552</v>
      </c>
      <c r="H3599" t="s">
        <v>665</v>
      </c>
      <c r="I3599" t="s">
        <v>78</v>
      </c>
      <c r="J3599" t="s">
        <v>135</v>
      </c>
      <c r="K3599" t="s">
        <v>22</v>
      </c>
      <c r="L3599" t="s">
        <v>136</v>
      </c>
      <c r="M3599" t="s">
        <v>13303</v>
      </c>
      <c r="N3599" t="s">
        <v>13304</v>
      </c>
      <c r="O3599">
        <v>5.52</v>
      </c>
      <c r="P3599">
        <v>0</v>
      </c>
      <c r="Q3599">
        <v>61</v>
      </c>
      <c r="R3599">
        <v>0</v>
      </c>
      <c r="S3599">
        <v>1</v>
      </c>
      <c r="T3599">
        <v>0</v>
      </c>
      <c r="U3599">
        <v>1</v>
      </c>
      <c r="V3599">
        <v>0</v>
      </c>
      <c r="W3599">
        <v>0</v>
      </c>
      <c r="X3599">
        <v>0</v>
      </c>
      <c r="Y3599">
        <v>37.098260000000003</v>
      </c>
      <c r="Z3599">
        <v>0</v>
      </c>
      <c r="AA3599">
        <v>5.8299545999999998</v>
      </c>
      <c r="AB3599">
        <v>0</v>
      </c>
      <c r="AC3599">
        <v>0.83210677</v>
      </c>
      <c r="AD3599">
        <v>0</v>
      </c>
      <c r="AE3599">
        <v>0</v>
      </c>
      <c r="AF3599">
        <v>43.76032</v>
      </c>
    </row>
    <row r="3600" spans="1:32" x14ac:dyDescent="0.3">
      <c r="A3600">
        <v>2800129</v>
      </c>
      <c r="B3600">
        <v>1</v>
      </c>
      <c r="C3600" t="s">
        <v>82</v>
      </c>
      <c r="D3600" t="s">
        <v>95</v>
      </c>
      <c r="E3600" t="s">
        <v>11432</v>
      </c>
      <c r="F3600" t="s">
        <v>11433</v>
      </c>
      <c r="G3600" t="s">
        <v>31548</v>
      </c>
      <c r="H3600" t="s">
        <v>893</v>
      </c>
      <c r="I3600" t="s">
        <v>78</v>
      </c>
      <c r="J3600" t="s">
        <v>135</v>
      </c>
      <c r="K3600" t="s">
        <v>22</v>
      </c>
      <c r="L3600" t="s">
        <v>136</v>
      </c>
      <c r="M3600" t="s">
        <v>13305</v>
      </c>
      <c r="N3600" t="s">
        <v>13306</v>
      </c>
      <c r="O3600">
        <v>1.4422222222222223</v>
      </c>
      <c r="P3600">
        <v>0</v>
      </c>
      <c r="Q3600">
        <v>2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0.52547670000000002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0.52547670000000002</v>
      </c>
    </row>
    <row r="3601" spans="1:32" x14ac:dyDescent="0.3">
      <c r="A3601">
        <v>2800133</v>
      </c>
      <c r="B3601">
        <v>1</v>
      </c>
      <c r="C3601" t="s">
        <v>82</v>
      </c>
      <c r="D3601" t="s">
        <v>106</v>
      </c>
      <c r="E3601" t="s">
        <v>8973</v>
      </c>
      <c r="F3601" t="s">
        <v>8974</v>
      </c>
      <c r="G3601" t="s">
        <v>31546</v>
      </c>
      <c r="H3601" t="s">
        <v>223</v>
      </c>
      <c r="I3601" t="s">
        <v>78</v>
      </c>
      <c r="J3601" t="s">
        <v>135</v>
      </c>
      <c r="K3601" t="s">
        <v>22</v>
      </c>
      <c r="L3601" t="s">
        <v>136</v>
      </c>
      <c r="M3601" t="s">
        <v>13307</v>
      </c>
      <c r="N3601" t="s">
        <v>13308</v>
      </c>
      <c r="O3601">
        <v>2.2672222222222222</v>
      </c>
      <c r="P3601">
        <v>0</v>
      </c>
      <c r="Q3601">
        <v>161</v>
      </c>
      <c r="R3601">
        <v>0</v>
      </c>
      <c r="S3601">
        <v>0</v>
      </c>
      <c r="T3601">
        <v>0</v>
      </c>
      <c r="U3601">
        <v>20</v>
      </c>
      <c r="V3601">
        <v>0</v>
      </c>
      <c r="W3601">
        <v>0</v>
      </c>
      <c r="X3601">
        <v>0</v>
      </c>
      <c r="Y3601">
        <v>122.35921999999999</v>
      </c>
      <c r="Z3601">
        <v>0</v>
      </c>
      <c r="AA3601">
        <v>0</v>
      </c>
      <c r="AB3601">
        <v>0</v>
      </c>
      <c r="AC3601">
        <v>32.581287000000003</v>
      </c>
      <c r="AD3601">
        <v>0</v>
      </c>
      <c r="AE3601">
        <v>0</v>
      </c>
      <c r="AF3601">
        <v>154.94049999999999</v>
      </c>
    </row>
    <row r="3602" spans="1:32" x14ac:dyDescent="0.3">
      <c r="A3602">
        <v>2799630</v>
      </c>
      <c r="B3602">
        <v>1</v>
      </c>
      <c r="C3602" t="s">
        <v>82</v>
      </c>
      <c r="D3602" t="s">
        <v>100</v>
      </c>
      <c r="E3602" t="s">
        <v>13309</v>
      </c>
      <c r="F3602" t="s">
        <v>13310</v>
      </c>
      <c r="G3602" t="s">
        <v>31548</v>
      </c>
      <c r="H3602" t="s">
        <v>409</v>
      </c>
      <c r="I3602" t="s">
        <v>78</v>
      </c>
      <c r="J3602" t="s">
        <v>135</v>
      </c>
      <c r="K3602" t="s">
        <v>3</v>
      </c>
      <c r="L3602" t="s">
        <v>136</v>
      </c>
      <c r="M3602" t="s">
        <v>13311</v>
      </c>
      <c r="N3602" t="s">
        <v>13312</v>
      </c>
      <c r="O3602">
        <v>6.9152777777777779</v>
      </c>
      <c r="P3602">
        <v>0</v>
      </c>
      <c r="Q3602">
        <v>13</v>
      </c>
      <c r="R3602">
        <v>0</v>
      </c>
      <c r="S3602">
        <v>0</v>
      </c>
      <c r="T3602">
        <v>0</v>
      </c>
      <c r="U3602">
        <v>3</v>
      </c>
      <c r="V3602">
        <v>0</v>
      </c>
      <c r="W3602">
        <v>0</v>
      </c>
      <c r="X3602">
        <v>0</v>
      </c>
      <c r="Y3602">
        <v>28.49644</v>
      </c>
      <c r="Z3602">
        <v>0</v>
      </c>
      <c r="AA3602">
        <v>0</v>
      </c>
      <c r="AB3602">
        <v>0</v>
      </c>
      <c r="AC3602">
        <v>23.639171999999999</v>
      </c>
      <c r="AD3602">
        <v>0</v>
      </c>
      <c r="AE3602">
        <v>0</v>
      </c>
      <c r="AF3602">
        <v>52.135612000000002</v>
      </c>
    </row>
    <row r="3603" spans="1:32" x14ac:dyDescent="0.3">
      <c r="A3603">
        <v>2799453</v>
      </c>
      <c r="B3603">
        <v>1</v>
      </c>
      <c r="C3603" t="s">
        <v>82</v>
      </c>
      <c r="D3603" t="s">
        <v>108</v>
      </c>
      <c r="E3603" t="s">
        <v>13313</v>
      </c>
      <c r="F3603" t="s">
        <v>13314</v>
      </c>
      <c r="G3603" t="s">
        <v>31546</v>
      </c>
      <c r="H3603" t="s">
        <v>223</v>
      </c>
      <c r="I3603" t="s">
        <v>78</v>
      </c>
      <c r="J3603" t="s">
        <v>135</v>
      </c>
      <c r="K3603" t="s">
        <v>22</v>
      </c>
      <c r="L3603" t="s">
        <v>136</v>
      </c>
      <c r="M3603" t="s">
        <v>13315</v>
      </c>
      <c r="N3603" t="s">
        <v>13316</v>
      </c>
      <c r="O3603">
        <v>4.2544444444444443</v>
      </c>
      <c r="P3603">
        <v>0</v>
      </c>
      <c r="Q3603">
        <v>7</v>
      </c>
      <c r="R3603">
        <v>0</v>
      </c>
      <c r="S3603">
        <v>4</v>
      </c>
      <c r="T3603">
        <v>0</v>
      </c>
      <c r="U3603">
        <v>3</v>
      </c>
      <c r="V3603">
        <v>0</v>
      </c>
      <c r="W3603">
        <v>0</v>
      </c>
      <c r="X3603">
        <v>0</v>
      </c>
      <c r="Y3603">
        <v>2.1527780999999999</v>
      </c>
      <c r="Z3603">
        <v>0</v>
      </c>
      <c r="AA3603">
        <v>5.0833735000000004</v>
      </c>
      <c r="AB3603">
        <v>0</v>
      </c>
      <c r="AC3603">
        <v>8.2279739999999997</v>
      </c>
      <c r="AD3603">
        <v>0</v>
      </c>
      <c r="AE3603">
        <v>0</v>
      </c>
      <c r="AF3603">
        <v>15.464126</v>
      </c>
    </row>
    <row r="3604" spans="1:32" x14ac:dyDescent="0.3">
      <c r="A3604">
        <v>2799122</v>
      </c>
      <c r="B3604">
        <v>1</v>
      </c>
      <c r="C3604" t="s">
        <v>82</v>
      </c>
      <c r="D3604" t="s">
        <v>104</v>
      </c>
      <c r="E3604" t="s">
        <v>13317</v>
      </c>
      <c r="F3604" t="s">
        <v>13318</v>
      </c>
      <c r="G3604" t="s">
        <v>31548</v>
      </c>
      <c r="H3604" t="s">
        <v>311</v>
      </c>
      <c r="I3604" t="s">
        <v>78</v>
      </c>
      <c r="J3604" t="s">
        <v>135</v>
      </c>
      <c r="K3604" t="s">
        <v>22</v>
      </c>
      <c r="L3604" t="s">
        <v>136</v>
      </c>
      <c r="M3604" t="s">
        <v>13319</v>
      </c>
      <c r="N3604" t="s">
        <v>13320</v>
      </c>
      <c r="O3604">
        <v>2.6941666666666668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3.9379062999999999</v>
      </c>
      <c r="AD3604">
        <v>0</v>
      </c>
      <c r="AE3604">
        <v>0</v>
      </c>
      <c r="AF3604">
        <v>3.9379062999999999</v>
      </c>
    </row>
    <row r="3605" spans="1:32" x14ac:dyDescent="0.3">
      <c r="A3605">
        <v>2799130</v>
      </c>
      <c r="B3605">
        <v>1</v>
      </c>
      <c r="C3605" t="s">
        <v>83</v>
      </c>
      <c r="D3605" t="s">
        <v>116</v>
      </c>
      <c r="E3605" t="s">
        <v>13321</v>
      </c>
      <c r="F3605" t="s">
        <v>13322</v>
      </c>
      <c r="G3605" t="s">
        <v>31548</v>
      </c>
      <c r="H3605" t="s">
        <v>333</v>
      </c>
      <c r="I3605" t="s">
        <v>78</v>
      </c>
      <c r="J3605" t="s">
        <v>135</v>
      </c>
      <c r="K3605" t="s">
        <v>22</v>
      </c>
      <c r="L3605" t="s">
        <v>136</v>
      </c>
      <c r="M3605" t="s">
        <v>13323</v>
      </c>
      <c r="N3605" t="s">
        <v>13324</v>
      </c>
      <c r="O3605">
        <v>1.2322222222222223</v>
      </c>
      <c r="P3605">
        <v>0</v>
      </c>
      <c r="Q3605">
        <v>2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0.60077703000000005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0.60077703000000005</v>
      </c>
    </row>
    <row r="3606" spans="1:32" x14ac:dyDescent="0.3">
      <c r="A3606">
        <v>2799124</v>
      </c>
      <c r="B3606">
        <v>1</v>
      </c>
      <c r="C3606" t="s">
        <v>82</v>
      </c>
      <c r="D3606" t="s">
        <v>91</v>
      </c>
      <c r="E3606" t="s">
        <v>12722</v>
      </c>
      <c r="F3606" t="s">
        <v>12723</v>
      </c>
      <c r="G3606" t="s">
        <v>31552</v>
      </c>
      <c r="H3606" t="s">
        <v>145</v>
      </c>
      <c r="I3606" t="s">
        <v>78</v>
      </c>
      <c r="J3606" t="s">
        <v>135</v>
      </c>
      <c r="K3606" t="s">
        <v>22</v>
      </c>
      <c r="L3606" t="s">
        <v>136</v>
      </c>
      <c r="M3606" t="s">
        <v>13325</v>
      </c>
      <c r="N3606" t="s">
        <v>13326</v>
      </c>
      <c r="O3606">
        <v>0.44972222222222225</v>
      </c>
      <c r="P3606">
        <v>0</v>
      </c>
      <c r="Q3606">
        <v>351</v>
      </c>
      <c r="R3606">
        <v>0</v>
      </c>
      <c r="S3606">
        <v>0</v>
      </c>
      <c r="T3606">
        <v>0</v>
      </c>
      <c r="U3606">
        <v>69</v>
      </c>
      <c r="V3606">
        <v>0</v>
      </c>
      <c r="W3606">
        <v>1</v>
      </c>
      <c r="X3606">
        <v>0</v>
      </c>
      <c r="Y3606">
        <v>41.878433000000001</v>
      </c>
      <c r="Z3606">
        <v>0</v>
      </c>
      <c r="AA3606">
        <v>0</v>
      </c>
      <c r="AB3606">
        <v>0</v>
      </c>
      <c r="AC3606">
        <v>71.704409999999996</v>
      </c>
      <c r="AD3606">
        <v>0</v>
      </c>
      <c r="AE3606">
        <v>7.5533304000000001</v>
      </c>
      <c r="AF3606">
        <v>121.13617000000001</v>
      </c>
    </row>
    <row r="3607" spans="1:32" x14ac:dyDescent="0.3">
      <c r="A3607">
        <v>2798862</v>
      </c>
      <c r="B3607">
        <v>1</v>
      </c>
      <c r="C3607" t="s">
        <v>83</v>
      </c>
      <c r="D3607" t="s">
        <v>117</v>
      </c>
      <c r="E3607" t="s">
        <v>6853</v>
      </c>
      <c r="F3607" t="s">
        <v>6854</v>
      </c>
      <c r="G3607" t="s">
        <v>31551</v>
      </c>
      <c r="H3607" t="s">
        <v>624</v>
      </c>
      <c r="I3607" t="s">
        <v>79</v>
      </c>
      <c r="J3607" t="s">
        <v>135</v>
      </c>
      <c r="K3607" t="s">
        <v>22</v>
      </c>
      <c r="L3607" t="s">
        <v>136</v>
      </c>
      <c r="M3607" t="s">
        <v>13327</v>
      </c>
      <c r="N3607" t="s">
        <v>13328</v>
      </c>
      <c r="O3607">
        <v>5.0836122222222224</v>
      </c>
      <c r="P3607">
        <v>2</v>
      </c>
      <c r="Q3607">
        <v>199</v>
      </c>
      <c r="R3607">
        <v>0</v>
      </c>
      <c r="S3607">
        <v>5</v>
      </c>
      <c r="T3607">
        <v>0</v>
      </c>
      <c r="U3607">
        <v>15</v>
      </c>
      <c r="V3607">
        <v>0</v>
      </c>
      <c r="W3607">
        <v>0</v>
      </c>
      <c r="X3607">
        <v>27.672577</v>
      </c>
      <c r="Y3607">
        <v>78.451170000000005</v>
      </c>
      <c r="Z3607">
        <v>0</v>
      </c>
      <c r="AA3607">
        <v>0.12614301999999999</v>
      </c>
      <c r="AB3607">
        <v>0</v>
      </c>
      <c r="AC3607">
        <v>3.6399490000000001</v>
      </c>
      <c r="AD3607">
        <v>0</v>
      </c>
      <c r="AE3607">
        <v>0</v>
      </c>
      <c r="AF3607">
        <v>109.88984000000001</v>
      </c>
    </row>
    <row r="3608" spans="1:32" x14ac:dyDescent="0.3">
      <c r="A3608">
        <v>2798872</v>
      </c>
      <c r="B3608">
        <v>1</v>
      </c>
      <c r="C3608" t="s">
        <v>82</v>
      </c>
      <c r="D3608" t="s">
        <v>84</v>
      </c>
      <c r="E3608" t="s">
        <v>2179</v>
      </c>
      <c r="F3608" t="s">
        <v>604</v>
      </c>
      <c r="G3608" t="s">
        <v>31552</v>
      </c>
      <c r="H3608" t="s">
        <v>665</v>
      </c>
      <c r="I3608" t="s">
        <v>78</v>
      </c>
      <c r="J3608" t="s">
        <v>135</v>
      </c>
      <c r="K3608" t="s">
        <v>22</v>
      </c>
      <c r="L3608" t="s">
        <v>136</v>
      </c>
      <c r="M3608" t="s">
        <v>13329</v>
      </c>
      <c r="N3608" t="s">
        <v>13330</v>
      </c>
      <c r="O3608">
        <v>2.700277777777778</v>
      </c>
      <c r="P3608">
        <v>0</v>
      </c>
      <c r="Q3608">
        <v>120</v>
      </c>
      <c r="R3608">
        <v>0</v>
      </c>
      <c r="S3608">
        <v>3</v>
      </c>
      <c r="T3608">
        <v>0</v>
      </c>
      <c r="U3608">
        <v>7</v>
      </c>
      <c r="V3608">
        <v>0</v>
      </c>
      <c r="W3608">
        <v>0</v>
      </c>
      <c r="X3608">
        <v>0</v>
      </c>
      <c r="Y3608">
        <v>43.522739999999999</v>
      </c>
      <c r="Z3608">
        <v>0</v>
      </c>
      <c r="AA3608">
        <v>1.7056819000000001E-2</v>
      </c>
      <c r="AB3608">
        <v>0</v>
      </c>
      <c r="AC3608">
        <v>2.6070622999999999</v>
      </c>
      <c r="AD3608">
        <v>0</v>
      </c>
      <c r="AE3608">
        <v>0</v>
      </c>
      <c r="AF3608">
        <v>46.146859999999997</v>
      </c>
    </row>
    <row r="3609" spans="1:32" x14ac:dyDescent="0.3">
      <c r="A3609">
        <v>2798775</v>
      </c>
      <c r="B3609">
        <v>1</v>
      </c>
      <c r="C3609" t="s">
        <v>82</v>
      </c>
      <c r="D3609" t="s">
        <v>92</v>
      </c>
      <c r="E3609" t="s">
        <v>13331</v>
      </c>
      <c r="F3609" t="s">
        <v>13332</v>
      </c>
      <c r="G3609" t="s">
        <v>31551</v>
      </c>
      <c r="H3609" t="s">
        <v>3857</v>
      </c>
      <c r="I3609" t="s">
        <v>79</v>
      </c>
      <c r="J3609" t="s">
        <v>135</v>
      </c>
      <c r="K3609" t="s">
        <v>22</v>
      </c>
      <c r="L3609" t="s">
        <v>136</v>
      </c>
      <c r="M3609" t="s">
        <v>13333</v>
      </c>
      <c r="N3609" t="s">
        <v>13334</v>
      </c>
      <c r="O3609">
        <v>2.6047222222222222</v>
      </c>
      <c r="P3609">
        <v>0</v>
      </c>
      <c r="Q3609">
        <v>16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2.0915073999999998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2.0915073999999998</v>
      </c>
    </row>
    <row r="3610" spans="1:32" x14ac:dyDescent="0.3">
      <c r="A3610">
        <v>2798778</v>
      </c>
      <c r="B3610">
        <v>1</v>
      </c>
      <c r="C3610" t="s">
        <v>83</v>
      </c>
      <c r="D3610" t="s">
        <v>116</v>
      </c>
      <c r="E3610" t="s">
        <v>13335</v>
      </c>
      <c r="F3610" t="s">
        <v>13336</v>
      </c>
      <c r="G3610" t="s">
        <v>31546</v>
      </c>
      <c r="H3610" t="s">
        <v>223</v>
      </c>
      <c r="I3610" t="s">
        <v>78</v>
      </c>
      <c r="J3610" t="s">
        <v>135</v>
      </c>
      <c r="K3610" t="s">
        <v>22</v>
      </c>
      <c r="L3610" t="s">
        <v>136</v>
      </c>
      <c r="M3610" t="s">
        <v>13337</v>
      </c>
      <c r="N3610" t="s">
        <v>13338</v>
      </c>
      <c r="O3610">
        <v>7.8511111111111109</v>
      </c>
      <c r="P3610">
        <v>0</v>
      </c>
      <c r="Q3610">
        <v>12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10.234843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10.234843</v>
      </c>
    </row>
    <row r="3611" spans="1:32" x14ac:dyDescent="0.3">
      <c r="A3611">
        <v>2798761</v>
      </c>
      <c r="B3611">
        <v>1</v>
      </c>
      <c r="C3611" t="s">
        <v>82</v>
      </c>
      <c r="D3611" t="s">
        <v>112</v>
      </c>
      <c r="E3611" t="s">
        <v>13339</v>
      </c>
      <c r="F3611" t="s">
        <v>13340</v>
      </c>
      <c r="G3611" t="s">
        <v>31545</v>
      </c>
      <c r="H3611" t="s">
        <v>134</v>
      </c>
      <c r="I3611" t="s">
        <v>79</v>
      </c>
      <c r="J3611" t="s">
        <v>135</v>
      </c>
      <c r="K3611" t="s">
        <v>22</v>
      </c>
      <c r="L3611" t="s">
        <v>136</v>
      </c>
      <c r="M3611" t="s">
        <v>13341</v>
      </c>
      <c r="N3611" t="s">
        <v>13342</v>
      </c>
      <c r="O3611">
        <v>1.7</v>
      </c>
      <c r="P3611">
        <v>2</v>
      </c>
      <c r="Q3611">
        <v>106</v>
      </c>
      <c r="R3611">
        <v>38</v>
      </c>
      <c r="S3611">
        <v>13</v>
      </c>
      <c r="T3611">
        <v>13</v>
      </c>
      <c r="U3611">
        <v>15</v>
      </c>
      <c r="V3611">
        <v>0</v>
      </c>
      <c r="W3611">
        <v>0</v>
      </c>
      <c r="X3611">
        <v>0.84181709999999998</v>
      </c>
      <c r="Y3611">
        <v>40.779324000000003</v>
      </c>
      <c r="Z3611">
        <v>108.758095</v>
      </c>
      <c r="AA3611">
        <v>18.438804999999999</v>
      </c>
      <c r="AB3611">
        <v>84.902640000000005</v>
      </c>
      <c r="AC3611">
        <v>14.372714999999999</v>
      </c>
      <c r="AD3611">
        <v>0</v>
      </c>
      <c r="AE3611">
        <v>0</v>
      </c>
      <c r="AF3611">
        <v>268.09338000000002</v>
      </c>
    </row>
    <row r="3612" spans="1:32" x14ac:dyDescent="0.3">
      <c r="A3612">
        <v>2798776</v>
      </c>
      <c r="B3612">
        <v>1</v>
      </c>
      <c r="C3612" t="s">
        <v>83</v>
      </c>
      <c r="D3612" t="s">
        <v>114</v>
      </c>
      <c r="E3612" t="s">
        <v>2845</v>
      </c>
      <c r="F3612" t="s">
        <v>2846</v>
      </c>
      <c r="G3612" t="s">
        <v>31551</v>
      </c>
      <c r="H3612" t="s">
        <v>134</v>
      </c>
      <c r="I3612" t="s">
        <v>79</v>
      </c>
      <c r="J3612" t="s">
        <v>248</v>
      </c>
      <c r="K3612" t="s">
        <v>22</v>
      </c>
      <c r="L3612" t="s">
        <v>136</v>
      </c>
      <c r="M3612" t="s">
        <v>13343</v>
      </c>
      <c r="N3612" t="s">
        <v>13344</v>
      </c>
      <c r="O3612">
        <v>3.0555555555555557E-3</v>
      </c>
      <c r="P3612">
        <v>8</v>
      </c>
      <c r="Q3612">
        <v>2</v>
      </c>
      <c r="R3612">
        <v>99</v>
      </c>
      <c r="S3612">
        <v>17</v>
      </c>
      <c r="T3612">
        <v>2</v>
      </c>
      <c r="U3612">
        <v>0</v>
      </c>
      <c r="V3612">
        <v>0</v>
      </c>
      <c r="W3612">
        <v>0</v>
      </c>
      <c r="X3612">
        <v>2.6158866999999999E-2</v>
      </c>
      <c r="Y3612">
        <v>5.270823E-4</v>
      </c>
      <c r="Z3612">
        <v>0.12167588999999999</v>
      </c>
      <c r="AA3612">
        <v>1.5534676000000001E-2</v>
      </c>
      <c r="AB3612">
        <v>4.4844079999999998E-4</v>
      </c>
      <c r="AC3612">
        <v>0</v>
      </c>
      <c r="AD3612">
        <v>0</v>
      </c>
      <c r="AE3612">
        <v>0</v>
      </c>
      <c r="AF3612">
        <v>0.16434494999999999</v>
      </c>
    </row>
    <row r="3613" spans="1:32" x14ac:dyDescent="0.3">
      <c r="A3613">
        <v>2798770</v>
      </c>
      <c r="B3613">
        <v>1</v>
      </c>
      <c r="C3613" t="s">
        <v>83</v>
      </c>
      <c r="D3613" t="s">
        <v>128</v>
      </c>
      <c r="E3613" t="s">
        <v>11724</v>
      </c>
      <c r="F3613" t="s">
        <v>11725</v>
      </c>
      <c r="G3613" t="s">
        <v>31549</v>
      </c>
      <c r="H3613" t="s">
        <v>648</v>
      </c>
      <c r="I3613" t="s">
        <v>79</v>
      </c>
      <c r="J3613" t="s">
        <v>135</v>
      </c>
      <c r="K3613" t="s">
        <v>22</v>
      </c>
      <c r="L3613" t="s">
        <v>186</v>
      </c>
      <c r="M3613" t="s">
        <v>13345</v>
      </c>
      <c r="N3613" t="s">
        <v>13346</v>
      </c>
      <c r="O3613">
        <v>7.1680555555555552</v>
      </c>
      <c r="P3613">
        <v>6</v>
      </c>
      <c r="Q3613">
        <v>12</v>
      </c>
      <c r="R3613">
        <v>195</v>
      </c>
      <c r="S3613">
        <v>121</v>
      </c>
      <c r="T3613">
        <v>15</v>
      </c>
      <c r="U3613">
        <v>8</v>
      </c>
      <c r="V3613">
        <v>0</v>
      </c>
      <c r="W3613">
        <v>0</v>
      </c>
      <c r="X3613">
        <v>13.850413</v>
      </c>
      <c r="Y3613">
        <v>2.842546</v>
      </c>
      <c r="Z3613">
        <v>587.94659999999999</v>
      </c>
      <c r="AA3613">
        <v>273.31342000000001</v>
      </c>
      <c r="AB3613">
        <v>447.30941999999999</v>
      </c>
      <c r="AC3613">
        <v>12.538041</v>
      </c>
      <c r="AD3613">
        <v>0</v>
      </c>
      <c r="AE3613">
        <v>0</v>
      </c>
      <c r="AF3613">
        <v>1337.8004000000001</v>
      </c>
    </row>
    <row r="3614" spans="1:32" x14ac:dyDescent="0.3">
      <c r="A3614">
        <v>2798579</v>
      </c>
      <c r="B3614">
        <v>1</v>
      </c>
      <c r="C3614" t="s">
        <v>83</v>
      </c>
      <c r="D3614" t="s">
        <v>124</v>
      </c>
      <c r="E3614" t="s">
        <v>13347</v>
      </c>
      <c r="F3614" t="s">
        <v>13348</v>
      </c>
      <c r="G3614" t="s">
        <v>31550</v>
      </c>
      <c r="H3614" t="s">
        <v>145</v>
      </c>
      <c r="I3614" t="s">
        <v>78</v>
      </c>
      <c r="J3614" t="s">
        <v>135</v>
      </c>
      <c r="K3614" t="s">
        <v>22</v>
      </c>
      <c r="L3614" t="s">
        <v>136</v>
      </c>
      <c r="M3614" t="s">
        <v>13349</v>
      </c>
      <c r="N3614" t="s">
        <v>13350</v>
      </c>
      <c r="O3614">
        <v>0.93611111111111112</v>
      </c>
      <c r="P3614">
        <v>0</v>
      </c>
      <c r="Q3614">
        <v>15</v>
      </c>
      <c r="R3614">
        <v>0</v>
      </c>
      <c r="S3614">
        <v>0</v>
      </c>
      <c r="T3614">
        <v>0</v>
      </c>
      <c r="U3614">
        <v>2</v>
      </c>
      <c r="V3614">
        <v>0</v>
      </c>
      <c r="W3614">
        <v>0</v>
      </c>
      <c r="X3614">
        <v>0</v>
      </c>
      <c r="Y3614">
        <v>4.0871500000000003</v>
      </c>
      <c r="Z3614">
        <v>0</v>
      </c>
      <c r="AA3614">
        <v>0</v>
      </c>
      <c r="AB3614">
        <v>0</v>
      </c>
      <c r="AC3614">
        <v>0.46772382000000001</v>
      </c>
      <c r="AD3614">
        <v>0</v>
      </c>
      <c r="AE3614">
        <v>0</v>
      </c>
      <c r="AF3614">
        <v>4.5548739999999999</v>
      </c>
    </row>
    <row r="3615" spans="1:32" x14ac:dyDescent="0.3">
      <c r="A3615">
        <v>2798547</v>
      </c>
      <c r="B3615">
        <v>1</v>
      </c>
      <c r="C3615" t="s">
        <v>83</v>
      </c>
      <c r="D3615" t="s">
        <v>123</v>
      </c>
      <c r="E3615" t="s">
        <v>13351</v>
      </c>
      <c r="F3615" t="s">
        <v>13352</v>
      </c>
      <c r="G3615" t="s">
        <v>31550</v>
      </c>
      <c r="H3615" t="s">
        <v>380</v>
      </c>
      <c r="I3615" t="s">
        <v>78</v>
      </c>
      <c r="J3615" t="s">
        <v>135</v>
      </c>
      <c r="K3615" t="s">
        <v>22</v>
      </c>
      <c r="L3615" t="s">
        <v>136</v>
      </c>
      <c r="M3615" t="s">
        <v>13353</v>
      </c>
      <c r="N3615" t="s">
        <v>13354</v>
      </c>
      <c r="O3615">
        <v>0.86861111111111111</v>
      </c>
      <c r="P3615">
        <v>0</v>
      </c>
      <c r="Q3615">
        <v>14</v>
      </c>
      <c r="R3615">
        <v>0</v>
      </c>
      <c r="S3615">
        <v>0</v>
      </c>
      <c r="T3615">
        <v>0</v>
      </c>
      <c r="U3615">
        <v>3</v>
      </c>
      <c r="V3615">
        <v>0</v>
      </c>
      <c r="W3615">
        <v>0</v>
      </c>
      <c r="X3615">
        <v>0</v>
      </c>
      <c r="Y3615">
        <v>3.1109338000000002</v>
      </c>
      <c r="Z3615">
        <v>0</v>
      </c>
      <c r="AA3615">
        <v>0</v>
      </c>
      <c r="AB3615">
        <v>0</v>
      </c>
      <c r="AC3615">
        <v>3.408811</v>
      </c>
      <c r="AD3615">
        <v>0</v>
      </c>
      <c r="AE3615">
        <v>0</v>
      </c>
      <c r="AF3615">
        <v>6.5197450000000003</v>
      </c>
    </row>
    <row r="3616" spans="1:32" x14ac:dyDescent="0.3">
      <c r="A3616">
        <v>2798535</v>
      </c>
      <c r="B3616">
        <v>1</v>
      </c>
      <c r="C3616" t="s">
        <v>83</v>
      </c>
      <c r="D3616" t="s">
        <v>117</v>
      </c>
      <c r="E3616" t="s">
        <v>13355</v>
      </c>
      <c r="F3616" t="s">
        <v>13356</v>
      </c>
      <c r="G3616" t="s">
        <v>31546</v>
      </c>
      <c r="H3616" t="s">
        <v>223</v>
      </c>
      <c r="I3616" t="s">
        <v>78</v>
      </c>
      <c r="J3616" t="s">
        <v>135</v>
      </c>
      <c r="K3616" t="s">
        <v>22</v>
      </c>
      <c r="L3616" t="s">
        <v>136</v>
      </c>
      <c r="M3616" t="s">
        <v>13357</v>
      </c>
      <c r="N3616" t="s">
        <v>13358</v>
      </c>
      <c r="O3616">
        <v>2.9483333333333333</v>
      </c>
      <c r="P3616">
        <v>0</v>
      </c>
      <c r="Q3616">
        <v>56</v>
      </c>
      <c r="R3616">
        <v>0</v>
      </c>
      <c r="S3616">
        <v>0</v>
      </c>
      <c r="T3616">
        <v>0</v>
      </c>
      <c r="U3616">
        <v>8</v>
      </c>
      <c r="V3616">
        <v>0</v>
      </c>
      <c r="W3616">
        <v>0</v>
      </c>
      <c r="X3616">
        <v>0</v>
      </c>
      <c r="Y3616">
        <v>16.791891</v>
      </c>
      <c r="Z3616">
        <v>0</v>
      </c>
      <c r="AA3616">
        <v>0</v>
      </c>
      <c r="AB3616">
        <v>0</v>
      </c>
      <c r="AC3616">
        <v>1.1015537</v>
      </c>
      <c r="AD3616">
        <v>0</v>
      </c>
      <c r="AE3616">
        <v>0</v>
      </c>
      <c r="AF3616">
        <v>17.893446000000001</v>
      </c>
    </row>
    <row r="3617" spans="1:32" x14ac:dyDescent="0.3">
      <c r="A3617">
        <v>2798001</v>
      </c>
      <c r="B3617">
        <v>1</v>
      </c>
      <c r="C3617" t="s">
        <v>82</v>
      </c>
      <c r="D3617" t="s">
        <v>95</v>
      </c>
      <c r="E3617" t="s">
        <v>13359</v>
      </c>
      <c r="F3617" t="s">
        <v>13360</v>
      </c>
      <c r="G3617" t="s">
        <v>31548</v>
      </c>
      <c r="H3617" t="s">
        <v>893</v>
      </c>
      <c r="I3617" t="s">
        <v>78</v>
      </c>
      <c r="J3617" t="s">
        <v>135</v>
      </c>
      <c r="K3617" t="s">
        <v>22</v>
      </c>
      <c r="L3617" t="s">
        <v>136</v>
      </c>
      <c r="M3617" t="s">
        <v>13361</v>
      </c>
      <c r="N3617" t="s">
        <v>13362</v>
      </c>
      <c r="O3617">
        <v>4.6500000000000004</v>
      </c>
      <c r="P3617">
        <v>0</v>
      </c>
      <c r="Q3617">
        <v>5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2.3600477999999998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2.3600477999999998</v>
      </c>
    </row>
    <row r="3618" spans="1:32" x14ac:dyDescent="0.3">
      <c r="A3618">
        <v>2798026</v>
      </c>
      <c r="B3618">
        <v>1</v>
      </c>
      <c r="C3618" t="s">
        <v>82</v>
      </c>
      <c r="D3618" t="s">
        <v>93</v>
      </c>
      <c r="E3618" t="s">
        <v>4069</v>
      </c>
      <c r="F3618" t="s">
        <v>4070</v>
      </c>
      <c r="G3618" t="s">
        <v>31546</v>
      </c>
      <c r="H3618" t="s">
        <v>648</v>
      </c>
      <c r="I3618" t="s">
        <v>78</v>
      </c>
      <c r="J3618" t="s">
        <v>135</v>
      </c>
      <c r="K3618" t="s">
        <v>22</v>
      </c>
      <c r="L3618" t="s">
        <v>186</v>
      </c>
      <c r="M3618" t="s">
        <v>13363</v>
      </c>
      <c r="N3618" t="s">
        <v>13364</v>
      </c>
      <c r="O3618">
        <v>2.7658333333333331</v>
      </c>
      <c r="P3618">
        <v>0</v>
      </c>
      <c r="Q3618">
        <v>62</v>
      </c>
      <c r="R3618">
        <v>0</v>
      </c>
      <c r="S3618">
        <v>0</v>
      </c>
      <c r="T3618">
        <v>0</v>
      </c>
      <c r="U3618">
        <v>2</v>
      </c>
      <c r="V3618">
        <v>0</v>
      </c>
      <c r="W3618">
        <v>0</v>
      </c>
      <c r="X3618">
        <v>0</v>
      </c>
      <c r="Y3618">
        <v>39.943829999999998</v>
      </c>
      <c r="Z3618">
        <v>0</v>
      </c>
      <c r="AA3618">
        <v>0</v>
      </c>
      <c r="AB3618">
        <v>0</v>
      </c>
      <c r="AC3618">
        <v>1.0997916000000001</v>
      </c>
      <c r="AD3618">
        <v>0</v>
      </c>
      <c r="AE3618">
        <v>0</v>
      </c>
      <c r="AF3618">
        <v>41.043619999999997</v>
      </c>
    </row>
    <row r="3619" spans="1:32" x14ac:dyDescent="0.3">
      <c r="A3619">
        <v>2798003</v>
      </c>
      <c r="B3619">
        <v>1</v>
      </c>
      <c r="C3619" t="s">
        <v>82</v>
      </c>
      <c r="D3619" t="s">
        <v>95</v>
      </c>
      <c r="E3619" t="s">
        <v>13365</v>
      </c>
      <c r="F3619" t="s">
        <v>13366</v>
      </c>
      <c r="G3619" t="s">
        <v>31551</v>
      </c>
      <c r="H3619" t="s">
        <v>643</v>
      </c>
      <c r="I3619" t="s">
        <v>79</v>
      </c>
      <c r="J3619" t="s">
        <v>135</v>
      </c>
      <c r="K3619" t="s">
        <v>22</v>
      </c>
      <c r="L3619" t="s">
        <v>186</v>
      </c>
      <c r="M3619" t="s">
        <v>13367</v>
      </c>
      <c r="N3619" t="s">
        <v>13368</v>
      </c>
      <c r="O3619">
        <v>3.6533333333333333</v>
      </c>
      <c r="P3619">
        <v>2</v>
      </c>
      <c r="Q3619">
        <v>0</v>
      </c>
      <c r="R3619">
        <v>1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1.7132449999999999</v>
      </c>
      <c r="Y3619">
        <v>0</v>
      </c>
      <c r="Z3619">
        <v>0.26388633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1.9771314</v>
      </c>
    </row>
    <row r="3620" spans="1:32" x14ac:dyDescent="0.3">
      <c r="A3620">
        <v>2797988</v>
      </c>
      <c r="B3620">
        <v>2</v>
      </c>
      <c r="C3620" t="s">
        <v>83</v>
      </c>
      <c r="D3620" t="s">
        <v>114</v>
      </c>
      <c r="E3620" t="s">
        <v>13369</v>
      </c>
      <c r="F3620" t="s">
        <v>13370</v>
      </c>
      <c r="G3620" t="s">
        <v>31551</v>
      </c>
      <c r="H3620" t="s">
        <v>624</v>
      </c>
      <c r="I3620" t="s">
        <v>79</v>
      </c>
      <c r="J3620" t="s">
        <v>135</v>
      </c>
      <c r="K3620" t="s">
        <v>22</v>
      </c>
      <c r="L3620" t="s">
        <v>136</v>
      </c>
      <c r="M3620" t="s">
        <v>11707</v>
      </c>
      <c r="N3620" t="s">
        <v>13371</v>
      </c>
      <c r="O3620">
        <v>0.44166666666666665</v>
      </c>
      <c r="P3620">
        <v>0</v>
      </c>
      <c r="Q3620">
        <v>212</v>
      </c>
      <c r="R3620">
        <v>0</v>
      </c>
      <c r="S3620">
        <v>9</v>
      </c>
      <c r="T3620">
        <v>0</v>
      </c>
      <c r="U3620">
        <v>13</v>
      </c>
      <c r="V3620">
        <v>0</v>
      </c>
      <c r="W3620">
        <v>0</v>
      </c>
      <c r="X3620">
        <v>0</v>
      </c>
      <c r="Y3620">
        <v>10.963654500000001</v>
      </c>
      <c r="Z3620">
        <v>0</v>
      </c>
      <c r="AA3620">
        <v>0.61827326000000005</v>
      </c>
      <c r="AB3620">
        <v>0</v>
      </c>
      <c r="AC3620">
        <v>0.97667060000000006</v>
      </c>
      <c r="AD3620">
        <v>0</v>
      </c>
      <c r="AE3620">
        <v>0</v>
      </c>
      <c r="AF3620">
        <v>12.5585985</v>
      </c>
    </row>
    <row r="3621" spans="1:32" x14ac:dyDescent="0.3">
      <c r="A3621">
        <v>2798013</v>
      </c>
      <c r="B3621">
        <v>1</v>
      </c>
      <c r="C3621" t="s">
        <v>82</v>
      </c>
      <c r="D3621" t="s">
        <v>95</v>
      </c>
      <c r="E3621" t="s">
        <v>13372</v>
      </c>
      <c r="F3621" t="s">
        <v>13373</v>
      </c>
      <c r="G3621" t="s">
        <v>31551</v>
      </c>
      <c r="H3621" t="s">
        <v>643</v>
      </c>
      <c r="I3621" t="s">
        <v>79</v>
      </c>
      <c r="J3621" t="s">
        <v>135</v>
      </c>
      <c r="K3621" t="s">
        <v>22</v>
      </c>
      <c r="L3621" t="s">
        <v>186</v>
      </c>
      <c r="M3621" t="s">
        <v>13374</v>
      </c>
      <c r="N3621" t="s">
        <v>13375</v>
      </c>
      <c r="O3621">
        <v>3.4783333333333335</v>
      </c>
      <c r="P3621">
        <v>1</v>
      </c>
      <c r="Q3621">
        <v>0</v>
      </c>
      <c r="R3621">
        <v>0</v>
      </c>
      <c r="S3621">
        <v>0</v>
      </c>
      <c r="T3621">
        <v>1</v>
      </c>
      <c r="U3621">
        <v>0</v>
      </c>
      <c r="V3621">
        <v>0</v>
      </c>
      <c r="W3621">
        <v>0</v>
      </c>
      <c r="X3621">
        <v>0.20483193999999999</v>
      </c>
      <c r="Y3621">
        <v>0</v>
      </c>
      <c r="Z3621">
        <v>0</v>
      </c>
      <c r="AA3621">
        <v>0</v>
      </c>
      <c r="AB3621">
        <v>9.6665480000000006</v>
      </c>
      <c r="AC3621">
        <v>0</v>
      </c>
      <c r="AD3621">
        <v>0</v>
      </c>
      <c r="AE3621">
        <v>0</v>
      </c>
      <c r="AF3621">
        <v>9.8713800000000003</v>
      </c>
    </row>
    <row r="3622" spans="1:32" x14ac:dyDescent="0.3">
      <c r="A3622">
        <v>2798007</v>
      </c>
      <c r="B3622">
        <v>1</v>
      </c>
      <c r="C3622" t="s">
        <v>82</v>
      </c>
      <c r="D3622" t="s">
        <v>84</v>
      </c>
      <c r="E3622" t="s">
        <v>2179</v>
      </c>
      <c r="F3622" t="s">
        <v>604</v>
      </c>
      <c r="G3622" t="s">
        <v>31552</v>
      </c>
      <c r="H3622" t="s">
        <v>665</v>
      </c>
      <c r="I3622" t="s">
        <v>78</v>
      </c>
      <c r="J3622" t="s">
        <v>135</v>
      </c>
      <c r="K3622" t="s">
        <v>22</v>
      </c>
      <c r="L3622" t="s">
        <v>136</v>
      </c>
      <c r="M3622" t="s">
        <v>13376</v>
      </c>
      <c r="N3622" t="s">
        <v>13377</v>
      </c>
      <c r="O3622">
        <v>6.6519444444444442</v>
      </c>
      <c r="P3622">
        <v>0</v>
      </c>
      <c r="Q3622">
        <v>120</v>
      </c>
      <c r="R3622">
        <v>0</v>
      </c>
      <c r="S3622">
        <v>3</v>
      </c>
      <c r="T3622">
        <v>0</v>
      </c>
      <c r="U3622">
        <v>7</v>
      </c>
      <c r="V3622">
        <v>0</v>
      </c>
      <c r="W3622">
        <v>0</v>
      </c>
      <c r="X3622">
        <v>0</v>
      </c>
      <c r="Y3622">
        <v>102.02249</v>
      </c>
      <c r="Z3622">
        <v>0</v>
      </c>
      <c r="AA3622">
        <v>4.0912013999999997E-2</v>
      </c>
      <c r="AB3622">
        <v>0</v>
      </c>
      <c r="AC3622">
        <v>7.8066316000000002</v>
      </c>
      <c r="AD3622">
        <v>0</v>
      </c>
      <c r="AE3622">
        <v>0</v>
      </c>
      <c r="AF3622">
        <v>109.87004</v>
      </c>
    </row>
    <row r="3623" spans="1:32" x14ac:dyDescent="0.3">
      <c r="A3623">
        <v>2798004</v>
      </c>
      <c r="B3623">
        <v>1</v>
      </c>
      <c r="C3623" t="s">
        <v>83</v>
      </c>
      <c r="D3623" t="s">
        <v>120</v>
      </c>
      <c r="E3623" t="s">
        <v>13378</v>
      </c>
      <c r="F3623" t="s">
        <v>13379</v>
      </c>
      <c r="G3623" t="s">
        <v>31551</v>
      </c>
      <c r="H3623" t="s">
        <v>134</v>
      </c>
      <c r="I3623" t="s">
        <v>79</v>
      </c>
      <c r="J3623" t="s">
        <v>135</v>
      </c>
      <c r="K3623" t="s">
        <v>22</v>
      </c>
      <c r="L3623" t="s">
        <v>136</v>
      </c>
      <c r="M3623" t="s">
        <v>13380</v>
      </c>
      <c r="N3623" t="s">
        <v>13381</v>
      </c>
      <c r="O3623">
        <v>1.9397222222222221</v>
      </c>
      <c r="P3623">
        <v>1</v>
      </c>
      <c r="Q3623">
        <v>397</v>
      </c>
      <c r="R3623">
        <v>0</v>
      </c>
      <c r="S3623">
        <v>5</v>
      </c>
      <c r="T3623">
        <v>4</v>
      </c>
      <c r="U3623">
        <v>35</v>
      </c>
      <c r="V3623">
        <v>1</v>
      </c>
      <c r="W3623">
        <v>0</v>
      </c>
      <c r="X3623">
        <v>203.70914999999999</v>
      </c>
      <c r="Y3623">
        <v>130.37643</v>
      </c>
      <c r="Z3623">
        <v>0</v>
      </c>
      <c r="AA3623">
        <v>1.1578972000000001</v>
      </c>
      <c r="AB3623">
        <v>79.115364</v>
      </c>
      <c r="AC3623">
        <v>31.639923</v>
      </c>
      <c r="AD3623">
        <v>18.635849</v>
      </c>
      <c r="AE3623">
        <v>0</v>
      </c>
      <c r="AF3623">
        <v>464.63459999999998</v>
      </c>
    </row>
    <row r="3624" spans="1:32" x14ac:dyDescent="0.3">
      <c r="A3624">
        <v>2798022</v>
      </c>
      <c r="B3624">
        <v>1</v>
      </c>
      <c r="C3624" t="s">
        <v>82</v>
      </c>
      <c r="D3624" t="s">
        <v>108</v>
      </c>
      <c r="E3624" t="s">
        <v>13382</v>
      </c>
      <c r="F3624" t="s">
        <v>13383</v>
      </c>
      <c r="G3624" t="s">
        <v>31551</v>
      </c>
      <c r="H3624" t="s">
        <v>648</v>
      </c>
      <c r="I3624" t="s">
        <v>79</v>
      </c>
      <c r="J3624" t="s">
        <v>135</v>
      </c>
      <c r="K3624" t="s">
        <v>22</v>
      </c>
      <c r="L3624" t="s">
        <v>186</v>
      </c>
      <c r="M3624" t="s">
        <v>13384</v>
      </c>
      <c r="N3624" t="s">
        <v>13385</v>
      </c>
      <c r="O3624">
        <v>1.2838888888888889</v>
      </c>
      <c r="P3624">
        <v>0</v>
      </c>
      <c r="Q3624">
        <v>1100</v>
      </c>
      <c r="R3624">
        <v>0</v>
      </c>
      <c r="S3624">
        <v>0</v>
      </c>
      <c r="T3624">
        <v>1</v>
      </c>
      <c r="U3624">
        <v>515</v>
      </c>
      <c r="V3624">
        <v>0</v>
      </c>
      <c r="W3624">
        <v>1</v>
      </c>
      <c r="X3624">
        <v>0</v>
      </c>
      <c r="Y3624">
        <v>305.44553000000002</v>
      </c>
      <c r="Z3624">
        <v>0</v>
      </c>
      <c r="AA3624">
        <v>0</v>
      </c>
      <c r="AB3624">
        <v>1.5037208</v>
      </c>
      <c r="AC3624">
        <v>248.20453000000001</v>
      </c>
      <c r="AD3624">
        <v>0</v>
      </c>
      <c r="AE3624">
        <v>0.61755159999999998</v>
      </c>
      <c r="AF3624">
        <v>555.77135999999996</v>
      </c>
    </row>
    <row r="3625" spans="1:32" x14ac:dyDescent="0.3">
      <c r="A3625">
        <v>2797899</v>
      </c>
      <c r="B3625">
        <v>1</v>
      </c>
      <c r="C3625" t="s">
        <v>82</v>
      </c>
      <c r="D3625" t="s">
        <v>112</v>
      </c>
      <c r="E3625" t="s">
        <v>13386</v>
      </c>
      <c r="F3625" t="s">
        <v>13387</v>
      </c>
      <c r="G3625" t="s">
        <v>31549</v>
      </c>
      <c r="H3625" t="s">
        <v>648</v>
      </c>
      <c r="I3625" t="s">
        <v>79</v>
      </c>
      <c r="J3625" t="s">
        <v>135</v>
      </c>
      <c r="K3625" t="s">
        <v>22</v>
      </c>
      <c r="L3625" t="s">
        <v>186</v>
      </c>
      <c r="M3625" t="s">
        <v>13388</v>
      </c>
      <c r="N3625" t="s">
        <v>13389</v>
      </c>
      <c r="O3625">
        <v>3.1686111111111113</v>
      </c>
      <c r="P3625">
        <v>0</v>
      </c>
      <c r="Q3625">
        <v>0</v>
      </c>
      <c r="R3625">
        <v>1</v>
      </c>
      <c r="S3625">
        <v>0</v>
      </c>
      <c r="T3625">
        <v>2</v>
      </c>
      <c r="U3625">
        <v>0</v>
      </c>
      <c r="V3625">
        <v>4</v>
      </c>
      <c r="W3625">
        <v>0</v>
      </c>
      <c r="X3625">
        <v>0</v>
      </c>
      <c r="Y3625">
        <v>0</v>
      </c>
      <c r="Z3625">
        <v>1.6541448000000001</v>
      </c>
      <c r="AA3625">
        <v>0</v>
      </c>
      <c r="AB3625">
        <v>48.844368000000003</v>
      </c>
      <c r="AC3625">
        <v>0</v>
      </c>
      <c r="AD3625">
        <v>7684.6059999999998</v>
      </c>
      <c r="AE3625">
        <v>0</v>
      </c>
      <c r="AF3625">
        <v>7735.1045000000004</v>
      </c>
    </row>
    <row r="3626" spans="1:32" x14ac:dyDescent="0.3">
      <c r="A3626">
        <v>2797889</v>
      </c>
      <c r="B3626">
        <v>1</v>
      </c>
      <c r="C3626" t="s">
        <v>82</v>
      </c>
      <c r="D3626" t="s">
        <v>90</v>
      </c>
      <c r="E3626" t="s">
        <v>10539</v>
      </c>
      <c r="F3626" t="s">
        <v>10540</v>
      </c>
      <c r="G3626" t="s">
        <v>31546</v>
      </c>
      <c r="H3626" t="s">
        <v>223</v>
      </c>
      <c r="I3626" t="s">
        <v>78</v>
      </c>
      <c r="J3626" t="s">
        <v>135</v>
      </c>
      <c r="K3626" t="s">
        <v>22</v>
      </c>
      <c r="L3626" t="s">
        <v>136</v>
      </c>
      <c r="M3626" t="s">
        <v>13390</v>
      </c>
      <c r="N3626" t="s">
        <v>13391</v>
      </c>
      <c r="O3626">
        <v>1.0077777777777779</v>
      </c>
      <c r="P3626">
        <v>0</v>
      </c>
      <c r="Q3626">
        <v>107</v>
      </c>
      <c r="R3626">
        <v>0</v>
      </c>
      <c r="S3626">
        <v>0</v>
      </c>
      <c r="T3626">
        <v>0</v>
      </c>
      <c r="U3626">
        <v>28</v>
      </c>
      <c r="V3626">
        <v>0</v>
      </c>
      <c r="W3626">
        <v>0</v>
      </c>
      <c r="X3626">
        <v>0</v>
      </c>
      <c r="Y3626">
        <v>24.953441999999999</v>
      </c>
      <c r="Z3626">
        <v>0</v>
      </c>
      <c r="AA3626">
        <v>0</v>
      </c>
      <c r="AB3626">
        <v>0</v>
      </c>
      <c r="AC3626">
        <v>27.622468999999999</v>
      </c>
      <c r="AD3626">
        <v>0</v>
      </c>
      <c r="AE3626">
        <v>0</v>
      </c>
      <c r="AF3626">
        <v>52.57591</v>
      </c>
    </row>
    <row r="3627" spans="1:32" x14ac:dyDescent="0.3">
      <c r="A3627">
        <v>2797901</v>
      </c>
      <c r="B3627">
        <v>1</v>
      </c>
      <c r="C3627" t="s">
        <v>82</v>
      </c>
      <c r="D3627" t="s">
        <v>106</v>
      </c>
      <c r="E3627" t="s">
        <v>3095</v>
      </c>
      <c r="F3627" t="s">
        <v>3096</v>
      </c>
      <c r="G3627" t="s">
        <v>31546</v>
      </c>
      <c r="H3627" t="s">
        <v>643</v>
      </c>
      <c r="I3627" t="s">
        <v>78</v>
      </c>
      <c r="J3627" t="s">
        <v>135</v>
      </c>
      <c r="K3627" t="s">
        <v>22</v>
      </c>
      <c r="L3627" t="s">
        <v>186</v>
      </c>
      <c r="M3627" t="s">
        <v>13392</v>
      </c>
      <c r="N3627" t="s">
        <v>13393</v>
      </c>
      <c r="O3627">
        <v>9.4072222222222219</v>
      </c>
      <c r="P3627">
        <v>0</v>
      </c>
      <c r="Q3627">
        <v>62</v>
      </c>
      <c r="R3627">
        <v>0</v>
      </c>
      <c r="S3627">
        <v>2</v>
      </c>
      <c r="T3627">
        <v>0</v>
      </c>
      <c r="U3627">
        <v>2</v>
      </c>
      <c r="V3627">
        <v>0</v>
      </c>
      <c r="W3627">
        <v>0</v>
      </c>
      <c r="X3627">
        <v>0</v>
      </c>
      <c r="Y3627">
        <v>143.34302</v>
      </c>
      <c r="Z3627">
        <v>0</v>
      </c>
      <c r="AA3627">
        <v>8.9387129999999992E-3</v>
      </c>
      <c r="AB3627">
        <v>0</v>
      </c>
      <c r="AC3627">
        <v>13.95825</v>
      </c>
      <c r="AD3627">
        <v>0</v>
      </c>
      <c r="AE3627">
        <v>0</v>
      </c>
      <c r="AF3627">
        <v>157.31021000000001</v>
      </c>
    </row>
    <row r="3628" spans="1:32" x14ac:dyDescent="0.3">
      <c r="A3628">
        <v>2797885</v>
      </c>
      <c r="B3628">
        <v>1</v>
      </c>
      <c r="C3628" t="s">
        <v>83</v>
      </c>
      <c r="D3628" t="s">
        <v>119</v>
      </c>
      <c r="E3628" t="s">
        <v>10866</v>
      </c>
      <c r="F3628" t="s">
        <v>10867</v>
      </c>
      <c r="G3628" t="s">
        <v>31549</v>
      </c>
      <c r="H3628" t="s">
        <v>648</v>
      </c>
      <c r="I3628" t="s">
        <v>79</v>
      </c>
      <c r="J3628" t="s">
        <v>135</v>
      </c>
      <c r="K3628" t="s">
        <v>22</v>
      </c>
      <c r="L3628" t="s">
        <v>186</v>
      </c>
      <c r="M3628" t="s">
        <v>13394</v>
      </c>
      <c r="N3628" t="s">
        <v>13395</v>
      </c>
      <c r="O3628">
        <v>3.243611111111111</v>
      </c>
      <c r="P3628">
        <v>3</v>
      </c>
      <c r="Q3628">
        <v>485</v>
      </c>
      <c r="R3628">
        <v>1</v>
      </c>
      <c r="S3628">
        <v>49</v>
      </c>
      <c r="T3628">
        <v>5</v>
      </c>
      <c r="U3628">
        <v>40</v>
      </c>
      <c r="V3628">
        <v>0</v>
      </c>
      <c r="W3628">
        <v>0</v>
      </c>
      <c r="X3628">
        <v>37.411118000000002</v>
      </c>
      <c r="Y3628">
        <v>125.20587999999999</v>
      </c>
      <c r="Z3628">
        <v>1.3240217000000001</v>
      </c>
      <c r="AA3628">
        <v>19.466464999999999</v>
      </c>
      <c r="AB3628">
        <v>34.881233000000002</v>
      </c>
      <c r="AC3628">
        <v>49.233294999999998</v>
      </c>
      <c r="AD3628">
        <v>0</v>
      </c>
      <c r="AE3628">
        <v>0</v>
      </c>
      <c r="AF3628">
        <v>267.52199999999999</v>
      </c>
    </row>
    <row r="3629" spans="1:32" x14ac:dyDescent="0.3">
      <c r="A3629">
        <v>2797893</v>
      </c>
      <c r="B3629">
        <v>1</v>
      </c>
      <c r="C3629" t="s">
        <v>82</v>
      </c>
      <c r="D3629" t="s">
        <v>92</v>
      </c>
      <c r="E3629" t="s">
        <v>8219</v>
      </c>
      <c r="F3629" t="s">
        <v>8220</v>
      </c>
      <c r="G3629" t="s">
        <v>31549</v>
      </c>
      <c r="H3629" t="s">
        <v>134</v>
      </c>
      <c r="I3629" t="s">
        <v>79</v>
      </c>
      <c r="J3629" t="s">
        <v>135</v>
      </c>
      <c r="K3629" t="s">
        <v>22</v>
      </c>
      <c r="L3629" t="s">
        <v>136</v>
      </c>
      <c r="M3629" t="s">
        <v>13396</v>
      </c>
      <c r="N3629" t="s">
        <v>13397</v>
      </c>
      <c r="O3629">
        <v>0.16194444444444445</v>
      </c>
      <c r="P3629">
        <v>1</v>
      </c>
      <c r="Q3629">
        <v>1301</v>
      </c>
      <c r="R3629">
        <v>0</v>
      </c>
      <c r="S3629">
        <v>18</v>
      </c>
      <c r="T3629">
        <v>3</v>
      </c>
      <c r="U3629">
        <v>146</v>
      </c>
      <c r="V3629">
        <v>0</v>
      </c>
      <c r="W3629">
        <v>0</v>
      </c>
      <c r="X3629">
        <v>0.18692866999999999</v>
      </c>
      <c r="Y3629">
        <v>72.73048</v>
      </c>
      <c r="Z3629">
        <v>0</v>
      </c>
      <c r="AA3629">
        <v>0.61156140000000003</v>
      </c>
      <c r="AB3629">
        <v>3.8002310000000001</v>
      </c>
      <c r="AC3629">
        <v>13.381626000000001</v>
      </c>
      <c r="AD3629">
        <v>0</v>
      </c>
      <c r="AE3629">
        <v>0</v>
      </c>
      <c r="AF3629">
        <v>90.710819999999998</v>
      </c>
    </row>
    <row r="3630" spans="1:32" x14ac:dyDescent="0.3">
      <c r="A3630">
        <v>2797794</v>
      </c>
      <c r="B3630">
        <v>1</v>
      </c>
      <c r="C3630" t="s">
        <v>83</v>
      </c>
      <c r="D3630" t="s">
        <v>118</v>
      </c>
      <c r="E3630" t="s">
        <v>13398</v>
      </c>
      <c r="F3630" t="s">
        <v>13399</v>
      </c>
      <c r="G3630" t="s">
        <v>31548</v>
      </c>
      <c r="H3630" t="s">
        <v>333</v>
      </c>
      <c r="I3630" t="s">
        <v>78</v>
      </c>
      <c r="J3630" t="s">
        <v>135</v>
      </c>
      <c r="K3630" t="s">
        <v>22</v>
      </c>
      <c r="L3630" t="s">
        <v>136</v>
      </c>
      <c r="M3630" t="s">
        <v>13400</v>
      </c>
      <c r="N3630" t="s">
        <v>13401</v>
      </c>
      <c r="O3630">
        <v>2.1958333333333333</v>
      </c>
      <c r="P3630">
        <v>0</v>
      </c>
      <c r="Q3630">
        <v>2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0.32958013000000003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0.32958013000000003</v>
      </c>
    </row>
    <row r="3631" spans="1:32" x14ac:dyDescent="0.3">
      <c r="A3631">
        <v>2789449</v>
      </c>
      <c r="B3631">
        <v>1</v>
      </c>
      <c r="C3631" t="s">
        <v>82</v>
      </c>
      <c r="D3631" t="s">
        <v>109</v>
      </c>
      <c r="E3631" t="s">
        <v>13402</v>
      </c>
      <c r="F3631" t="s">
        <v>13403</v>
      </c>
      <c r="G3631" t="s">
        <v>31548</v>
      </c>
      <c r="H3631" t="s">
        <v>311</v>
      </c>
      <c r="I3631" t="s">
        <v>78</v>
      </c>
      <c r="J3631" t="s">
        <v>135</v>
      </c>
      <c r="K3631" t="s">
        <v>22</v>
      </c>
      <c r="L3631" t="s">
        <v>136</v>
      </c>
      <c r="M3631" t="s">
        <v>13404</v>
      </c>
      <c r="N3631" t="s">
        <v>13405</v>
      </c>
      <c r="O3631">
        <v>2.75</v>
      </c>
      <c r="P3631">
        <v>0</v>
      </c>
      <c r="Q3631">
        <v>0</v>
      </c>
      <c r="R3631">
        <v>0</v>
      </c>
      <c r="S3631">
        <v>2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0.63765883000000001</v>
      </c>
      <c r="AB3631">
        <v>0</v>
      </c>
      <c r="AC3631">
        <v>0</v>
      </c>
      <c r="AD3631">
        <v>0</v>
      </c>
      <c r="AE3631">
        <v>0</v>
      </c>
      <c r="AF3631">
        <v>0.63765883000000001</v>
      </c>
    </row>
    <row r="3632" spans="1:32" x14ac:dyDescent="0.3">
      <c r="A3632">
        <v>2789458</v>
      </c>
      <c r="B3632">
        <v>1</v>
      </c>
      <c r="C3632" t="s">
        <v>82</v>
      </c>
      <c r="D3632" t="s">
        <v>113</v>
      </c>
      <c r="E3632" t="s">
        <v>13406</v>
      </c>
      <c r="F3632" t="s">
        <v>13407</v>
      </c>
      <c r="G3632" t="s">
        <v>31546</v>
      </c>
      <c r="H3632" t="s">
        <v>1297</v>
      </c>
      <c r="I3632" t="s">
        <v>78</v>
      </c>
      <c r="J3632" t="s">
        <v>135</v>
      </c>
      <c r="K3632" t="s">
        <v>22</v>
      </c>
      <c r="L3632" t="s">
        <v>136</v>
      </c>
      <c r="M3632" t="s">
        <v>13408</v>
      </c>
      <c r="N3632" t="s">
        <v>13409</v>
      </c>
      <c r="O3632">
        <v>1.9536111111111112</v>
      </c>
      <c r="P3632">
        <v>0</v>
      </c>
      <c r="Q3632">
        <v>131</v>
      </c>
      <c r="R3632">
        <v>0</v>
      </c>
      <c r="S3632">
        <v>4</v>
      </c>
      <c r="T3632">
        <v>0</v>
      </c>
      <c r="U3632">
        <v>3</v>
      </c>
      <c r="V3632">
        <v>0</v>
      </c>
      <c r="W3632">
        <v>0</v>
      </c>
      <c r="X3632">
        <v>0</v>
      </c>
      <c r="Y3632">
        <v>57.54363</v>
      </c>
      <c r="Z3632">
        <v>0</v>
      </c>
      <c r="AA3632">
        <v>2.9022809999999999</v>
      </c>
      <c r="AB3632">
        <v>0</v>
      </c>
      <c r="AC3632">
        <v>4.1613125999999996</v>
      </c>
      <c r="AD3632">
        <v>0</v>
      </c>
      <c r="AE3632">
        <v>0</v>
      </c>
      <c r="AF3632">
        <v>64.607219999999998</v>
      </c>
    </row>
    <row r="3633" spans="1:32" x14ac:dyDescent="0.3">
      <c r="A3633">
        <v>2789169</v>
      </c>
      <c r="B3633">
        <v>1</v>
      </c>
      <c r="C3633" t="s">
        <v>82</v>
      </c>
      <c r="D3633" t="s">
        <v>108</v>
      </c>
      <c r="E3633" t="s">
        <v>13410</v>
      </c>
      <c r="F3633" t="s">
        <v>13411</v>
      </c>
      <c r="G3633" t="s">
        <v>31552</v>
      </c>
      <c r="H3633" t="s">
        <v>643</v>
      </c>
      <c r="I3633" t="s">
        <v>78</v>
      </c>
      <c r="J3633" t="s">
        <v>135</v>
      </c>
      <c r="K3633" t="s">
        <v>22</v>
      </c>
      <c r="L3633" t="s">
        <v>186</v>
      </c>
      <c r="M3633" t="s">
        <v>13412</v>
      </c>
      <c r="N3633" t="s">
        <v>13413</v>
      </c>
      <c r="O3633">
        <v>7.4530555555555553</v>
      </c>
      <c r="P3633">
        <v>0</v>
      </c>
      <c r="Q3633">
        <v>8</v>
      </c>
      <c r="R3633">
        <v>0</v>
      </c>
      <c r="S3633">
        <v>21</v>
      </c>
      <c r="T3633">
        <v>0</v>
      </c>
      <c r="U3633">
        <v>4</v>
      </c>
      <c r="V3633">
        <v>0</v>
      </c>
      <c r="W3633">
        <v>0</v>
      </c>
      <c r="X3633">
        <v>0</v>
      </c>
      <c r="Y3633">
        <v>9.2917489999999994</v>
      </c>
      <c r="Z3633">
        <v>0</v>
      </c>
      <c r="AA3633">
        <v>264.5677</v>
      </c>
      <c r="AB3633">
        <v>0</v>
      </c>
      <c r="AC3633">
        <v>4.4803509999999998</v>
      </c>
      <c r="AD3633">
        <v>0</v>
      </c>
      <c r="AE3633">
        <v>0</v>
      </c>
      <c r="AF3633">
        <v>278.33978000000002</v>
      </c>
    </row>
    <row r="3634" spans="1:32" x14ac:dyDescent="0.3">
      <c r="A3634">
        <v>2789094</v>
      </c>
      <c r="B3634">
        <v>1</v>
      </c>
      <c r="C3634" t="s">
        <v>82</v>
      </c>
      <c r="D3634" t="s">
        <v>96</v>
      </c>
      <c r="E3634" t="s">
        <v>13414</v>
      </c>
      <c r="F3634" t="s">
        <v>13415</v>
      </c>
      <c r="G3634" t="s">
        <v>31548</v>
      </c>
      <c r="H3634" t="s">
        <v>311</v>
      </c>
      <c r="I3634" t="s">
        <v>78</v>
      </c>
      <c r="J3634" t="s">
        <v>135</v>
      </c>
      <c r="K3634" t="s">
        <v>22</v>
      </c>
      <c r="L3634" t="s">
        <v>136</v>
      </c>
      <c r="M3634" t="s">
        <v>13416</v>
      </c>
      <c r="N3634" t="s">
        <v>13417</v>
      </c>
      <c r="O3634">
        <v>1.7327777777777778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7.8255825000000003</v>
      </c>
      <c r="AD3634">
        <v>0</v>
      </c>
      <c r="AE3634">
        <v>0</v>
      </c>
      <c r="AF3634">
        <v>7.8255825000000003</v>
      </c>
    </row>
    <row r="3635" spans="1:32" x14ac:dyDescent="0.3">
      <c r="A3635">
        <v>2789097</v>
      </c>
      <c r="B3635">
        <v>1</v>
      </c>
      <c r="C3635" t="s">
        <v>82</v>
      </c>
      <c r="D3635" t="s">
        <v>86</v>
      </c>
      <c r="E3635" t="s">
        <v>13418</v>
      </c>
      <c r="F3635" t="s">
        <v>13419</v>
      </c>
      <c r="G3635" t="s">
        <v>31548</v>
      </c>
      <c r="H3635" t="s">
        <v>333</v>
      </c>
      <c r="I3635" t="s">
        <v>78</v>
      </c>
      <c r="J3635" t="s">
        <v>135</v>
      </c>
      <c r="K3635" t="s">
        <v>22</v>
      </c>
      <c r="L3635" t="s">
        <v>136</v>
      </c>
      <c r="M3635" t="s">
        <v>13420</v>
      </c>
      <c r="N3635" t="s">
        <v>13421</v>
      </c>
      <c r="O3635">
        <v>1.9944444444444445</v>
      </c>
      <c r="P3635">
        <v>0</v>
      </c>
      <c r="Q3635">
        <v>1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0.25933065999999999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0.25933065999999999</v>
      </c>
    </row>
    <row r="3636" spans="1:32" x14ac:dyDescent="0.3">
      <c r="A3636">
        <v>2789113</v>
      </c>
      <c r="B3636">
        <v>1</v>
      </c>
      <c r="C3636" t="s">
        <v>83</v>
      </c>
      <c r="D3636" t="s">
        <v>129</v>
      </c>
      <c r="E3636" t="s">
        <v>13422</v>
      </c>
      <c r="F3636" t="s">
        <v>13423</v>
      </c>
      <c r="G3636" t="s">
        <v>31551</v>
      </c>
      <c r="H3636" t="s">
        <v>134</v>
      </c>
      <c r="I3636" t="s">
        <v>79</v>
      </c>
      <c r="J3636" t="s">
        <v>135</v>
      </c>
      <c r="K3636" t="s">
        <v>22</v>
      </c>
      <c r="L3636" t="s">
        <v>136</v>
      </c>
      <c r="M3636" t="s">
        <v>13424</v>
      </c>
      <c r="N3636" t="s">
        <v>13425</v>
      </c>
      <c r="O3636">
        <v>0.69972222222222225</v>
      </c>
      <c r="P3636">
        <v>0</v>
      </c>
      <c r="Q3636">
        <v>2</v>
      </c>
      <c r="R3636">
        <v>0</v>
      </c>
      <c r="S3636">
        <v>0</v>
      </c>
      <c r="T3636">
        <v>0</v>
      </c>
      <c r="U3636">
        <v>297</v>
      </c>
      <c r="V3636">
        <v>0</v>
      </c>
      <c r="W3636">
        <v>3</v>
      </c>
      <c r="X3636">
        <v>0</v>
      </c>
      <c r="Y3636">
        <v>0.50358199999999997</v>
      </c>
      <c r="Z3636">
        <v>0</v>
      </c>
      <c r="AA3636">
        <v>0</v>
      </c>
      <c r="AB3636">
        <v>0</v>
      </c>
      <c r="AC3636">
        <v>61.304783</v>
      </c>
      <c r="AD3636">
        <v>0</v>
      </c>
      <c r="AE3636">
        <v>5.8640889999999999</v>
      </c>
      <c r="AF3636">
        <v>67.672454999999999</v>
      </c>
    </row>
    <row r="3637" spans="1:32" x14ac:dyDescent="0.3">
      <c r="A3637">
        <v>2788855</v>
      </c>
      <c r="B3637">
        <v>1</v>
      </c>
      <c r="C3637" t="s">
        <v>83</v>
      </c>
      <c r="D3637" t="s">
        <v>119</v>
      </c>
      <c r="E3637" t="s">
        <v>13426</v>
      </c>
      <c r="F3637" t="s">
        <v>13427</v>
      </c>
      <c r="G3637" t="s">
        <v>31551</v>
      </c>
      <c r="H3637" t="s">
        <v>672</v>
      </c>
      <c r="I3637" t="s">
        <v>79</v>
      </c>
      <c r="J3637" t="s">
        <v>135</v>
      </c>
      <c r="K3637" t="s">
        <v>22</v>
      </c>
      <c r="L3637" t="s">
        <v>136</v>
      </c>
      <c r="M3637" t="s">
        <v>13428</v>
      </c>
      <c r="N3637" t="s">
        <v>13429</v>
      </c>
      <c r="O3637">
        <v>0.72083333333333333</v>
      </c>
      <c r="P3637">
        <v>0</v>
      </c>
      <c r="Q3637">
        <v>10</v>
      </c>
      <c r="R3637">
        <v>0</v>
      </c>
      <c r="S3637">
        <v>2</v>
      </c>
      <c r="T3637">
        <v>0</v>
      </c>
      <c r="U3637">
        <v>1</v>
      </c>
      <c r="V3637">
        <v>0</v>
      </c>
      <c r="W3637">
        <v>0</v>
      </c>
      <c r="X3637">
        <v>0</v>
      </c>
      <c r="Y3637">
        <v>0.48847701999999998</v>
      </c>
      <c r="Z3637">
        <v>0</v>
      </c>
      <c r="AA3637">
        <v>1.7999749999999998E-2</v>
      </c>
      <c r="AB3637">
        <v>0</v>
      </c>
      <c r="AC3637">
        <v>1.0863836999999999E-2</v>
      </c>
      <c r="AD3637">
        <v>0</v>
      </c>
      <c r="AE3637">
        <v>0</v>
      </c>
      <c r="AF3637">
        <v>0.51734060000000004</v>
      </c>
    </row>
    <row r="3638" spans="1:32" x14ac:dyDescent="0.3">
      <c r="A3638">
        <v>2788798</v>
      </c>
      <c r="B3638">
        <v>1</v>
      </c>
      <c r="C3638" t="s">
        <v>82</v>
      </c>
      <c r="D3638" t="s">
        <v>109</v>
      </c>
      <c r="E3638" t="s">
        <v>13430</v>
      </c>
      <c r="F3638" t="s">
        <v>13431</v>
      </c>
      <c r="G3638" t="s">
        <v>31548</v>
      </c>
      <c r="H3638" t="s">
        <v>893</v>
      </c>
      <c r="I3638" t="s">
        <v>78</v>
      </c>
      <c r="J3638" t="s">
        <v>135</v>
      </c>
      <c r="K3638" t="s">
        <v>22</v>
      </c>
      <c r="L3638" t="s">
        <v>136</v>
      </c>
      <c r="M3638" t="s">
        <v>13432</v>
      </c>
      <c r="N3638" t="s">
        <v>13433</v>
      </c>
      <c r="O3638">
        <v>1.0927777777777778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19.423266999999999</v>
      </c>
      <c r="AD3638">
        <v>0</v>
      </c>
      <c r="AE3638">
        <v>0</v>
      </c>
      <c r="AF3638">
        <v>19.423266999999999</v>
      </c>
    </row>
    <row r="3639" spans="1:32" x14ac:dyDescent="0.3">
      <c r="A3639">
        <v>2788797</v>
      </c>
      <c r="B3639">
        <v>1</v>
      </c>
      <c r="C3639" t="s">
        <v>82</v>
      </c>
      <c r="D3639" t="s">
        <v>86</v>
      </c>
      <c r="E3639" t="s">
        <v>13434</v>
      </c>
      <c r="F3639" t="s">
        <v>13435</v>
      </c>
      <c r="G3639" t="s">
        <v>31550</v>
      </c>
      <c r="H3639" t="s">
        <v>223</v>
      </c>
      <c r="I3639" t="s">
        <v>78</v>
      </c>
      <c r="J3639" t="s">
        <v>135</v>
      </c>
      <c r="K3639" t="s">
        <v>22</v>
      </c>
      <c r="L3639" t="s">
        <v>136</v>
      </c>
      <c r="M3639" t="s">
        <v>13436</v>
      </c>
      <c r="N3639" t="s">
        <v>13437</v>
      </c>
      <c r="O3639">
        <v>1.8977777777777778</v>
      </c>
      <c r="P3639">
        <v>0</v>
      </c>
      <c r="Q3639">
        <v>61</v>
      </c>
      <c r="R3639">
        <v>0</v>
      </c>
      <c r="S3639">
        <v>0</v>
      </c>
      <c r="T3639">
        <v>0</v>
      </c>
      <c r="U3639">
        <v>14</v>
      </c>
      <c r="V3639">
        <v>0</v>
      </c>
      <c r="W3639">
        <v>0</v>
      </c>
      <c r="X3639">
        <v>0</v>
      </c>
      <c r="Y3639">
        <v>23.891425999999999</v>
      </c>
      <c r="Z3639">
        <v>0</v>
      </c>
      <c r="AA3639">
        <v>0</v>
      </c>
      <c r="AB3639">
        <v>0</v>
      </c>
      <c r="AC3639">
        <v>44.028644999999997</v>
      </c>
      <c r="AD3639">
        <v>0</v>
      </c>
      <c r="AE3639">
        <v>0</v>
      </c>
      <c r="AF3639">
        <v>67.920069999999996</v>
      </c>
    </row>
    <row r="3640" spans="1:32" x14ac:dyDescent="0.3">
      <c r="A3640">
        <v>2788701</v>
      </c>
      <c r="B3640">
        <v>1</v>
      </c>
      <c r="C3640" t="s">
        <v>82</v>
      </c>
      <c r="D3640" t="s">
        <v>101</v>
      </c>
      <c r="E3640" t="s">
        <v>13438</v>
      </c>
      <c r="F3640" t="s">
        <v>13439</v>
      </c>
      <c r="G3640" t="s">
        <v>31549</v>
      </c>
      <c r="H3640" t="s">
        <v>134</v>
      </c>
      <c r="I3640" t="s">
        <v>79</v>
      </c>
      <c r="J3640" t="s">
        <v>135</v>
      </c>
      <c r="K3640" t="s">
        <v>22</v>
      </c>
      <c r="L3640" t="s">
        <v>136</v>
      </c>
      <c r="M3640" t="s">
        <v>13440</v>
      </c>
      <c r="N3640" t="s">
        <v>13441</v>
      </c>
      <c r="O3640">
        <v>3.0194444444444444</v>
      </c>
      <c r="P3640">
        <v>0</v>
      </c>
      <c r="Q3640">
        <v>0</v>
      </c>
      <c r="R3640">
        <v>8</v>
      </c>
      <c r="S3640">
        <v>0</v>
      </c>
      <c r="T3640">
        <v>0</v>
      </c>
      <c r="U3640">
        <v>0</v>
      </c>
      <c r="V3640">
        <v>1</v>
      </c>
      <c r="W3640">
        <v>0</v>
      </c>
      <c r="X3640">
        <v>0</v>
      </c>
      <c r="Y3640">
        <v>0</v>
      </c>
      <c r="Z3640">
        <v>129.89964000000001</v>
      </c>
      <c r="AA3640">
        <v>0</v>
      </c>
      <c r="AB3640">
        <v>0</v>
      </c>
      <c r="AC3640">
        <v>0</v>
      </c>
      <c r="AD3640">
        <v>128.77297999999999</v>
      </c>
      <c r="AE3640">
        <v>0</v>
      </c>
      <c r="AF3640">
        <v>258.67264</v>
      </c>
    </row>
    <row r="3641" spans="1:32" x14ac:dyDescent="0.3">
      <c r="A3641">
        <v>2788596</v>
      </c>
      <c r="B3641">
        <v>1</v>
      </c>
      <c r="C3641" t="s">
        <v>82</v>
      </c>
      <c r="D3641" t="s">
        <v>94</v>
      </c>
      <c r="E3641" t="s">
        <v>13442</v>
      </c>
      <c r="F3641" t="s">
        <v>13443</v>
      </c>
      <c r="G3641" t="s">
        <v>31546</v>
      </c>
      <c r="H3641" t="s">
        <v>223</v>
      </c>
      <c r="I3641" t="s">
        <v>78</v>
      </c>
      <c r="J3641" t="s">
        <v>135</v>
      </c>
      <c r="K3641" t="s">
        <v>22</v>
      </c>
      <c r="L3641" t="s">
        <v>136</v>
      </c>
      <c r="M3641" t="s">
        <v>13444</v>
      </c>
      <c r="N3641" t="s">
        <v>12828</v>
      </c>
      <c r="O3641">
        <v>3.1219444444444444</v>
      </c>
      <c r="P3641">
        <v>0</v>
      </c>
      <c r="Q3641">
        <v>20</v>
      </c>
      <c r="R3641">
        <v>0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0</v>
      </c>
      <c r="Y3641">
        <v>4.5960919999999996</v>
      </c>
      <c r="Z3641">
        <v>0</v>
      </c>
      <c r="AA3641">
        <v>0</v>
      </c>
      <c r="AB3641">
        <v>0</v>
      </c>
      <c r="AC3641">
        <v>4.5081425000000001E-2</v>
      </c>
      <c r="AD3641">
        <v>0</v>
      </c>
      <c r="AE3641">
        <v>0</v>
      </c>
      <c r="AF3641">
        <v>4.6411740000000004</v>
      </c>
    </row>
    <row r="3642" spans="1:32" x14ac:dyDescent="0.3">
      <c r="A3642">
        <v>2788563</v>
      </c>
      <c r="B3642">
        <v>1</v>
      </c>
      <c r="C3642" t="s">
        <v>83</v>
      </c>
      <c r="D3642" t="s">
        <v>121</v>
      </c>
      <c r="E3642" t="s">
        <v>10091</v>
      </c>
      <c r="F3642" t="s">
        <v>10092</v>
      </c>
      <c r="G3642" t="s">
        <v>31549</v>
      </c>
      <c r="H3642" t="s">
        <v>134</v>
      </c>
      <c r="I3642" t="s">
        <v>79</v>
      </c>
      <c r="J3642" t="s">
        <v>248</v>
      </c>
      <c r="K3642" t="s">
        <v>22</v>
      </c>
      <c r="L3642" t="s">
        <v>136</v>
      </c>
      <c r="M3642" t="s">
        <v>13445</v>
      </c>
      <c r="N3642" t="s">
        <v>13446</v>
      </c>
      <c r="O3642">
        <v>2.5000000000000001E-2</v>
      </c>
      <c r="P3642">
        <v>0</v>
      </c>
      <c r="Q3642">
        <v>918</v>
      </c>
      <c r="R3642">
        <v>2</v>
      </c>
      <c r="S3642">
        <v>133</v>
      </c>
      <c r="T3642">
        <v>0</v>
      </c>
      <c r="U3642">
        <v>63</v>
      </c>
      <c r="V3642">
        <v>0</v>
      </c>
      <c r="W3642">
        <v>0</v>
      </c>
      <c r="X3642">
        <v>0</v>
      </c>
      <c r="Y3642">
        <v>2.5254737999999999</v>
      </c>
      <c r="Z3642">
        <v>4.2042397000000002E-2</v>
      </c>
      <c r="AA3642">
        <v>0.65677549999999996</v>
      </c>
      <c r="AB3642">
        <v>0</v>
      </c>
      <c r="AC3642">
        <v>0.96223133999999999</v>
      </c>
      <c r="AD3642">
        <v>0</v>
      </c>
      <c r="AE3642">
        <v>0</v>
      </c>
      <c r="AF3642">
        <v>4.1865230000000002</v>
      </c>
    </row>
    <row r="3643" spans="1:32" x14ac:dyDescent="0.3">
      <c r="A3643">
        <v>2788395</v>
      </c>
      <c r="B3643">
        <v>1</v>
      </c>
      <c r="C3643" t="s">
        <v>82</v>
      </c>
      <c r="D3643" t="s">
        <v>86</v>
      </c>
      <c r="E3643" t="s">
        <v>13447</v>
      </c>
      <c r="F3643" t="s">
        <v>13448</v>
      </c>
      <c r="G3643" t="s">
        <v>31548</v>
      </c>
      <c r="H3643" t="s">
        <v>333</v>
      </c>
      <c r="I3643" t="s">
        <v>78</v>
      </c>
      <c r="J3643" t="s">
        <v>135</v>
      </c>
      <c r="K3643" t="s">
        <v>22</v>
      </c>
      <c r="L3643" t="s">
        <v>136</v>
      </c>
      <c r="M3643" t="s">
        <v>13449</v>
      </c>
      <c r="N3643" t="s">
        <v>13450</v>
      </c>
      <c r="O3643">
        <v>2.2141666666666668</v>
      </c>
      <c r="P3643">
        <v>0</v>
      </c>
      <c r="Q3643">
        <v>7</v>
      </c>
      <c r="R3643">
        <v>0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0</v>
      </c>
      <c r="Y3643">
        <v>3.0058653</v>
      </c>
      <c r="Z3643">
        <v>0</v>
      </c>
      <c r="AA3643">
        <v>0</v>
      </c>
      <c r="AB3643">
        <v>0</v>
      </c>
      <c r="AC3643">
        <v>2.6018590000000001</v>
      </c>
      <c r="AD3643">
        <v>0</v>
      </c>
      <c r="AE3643">
        <v>0</v>
      </c>
      <c r="AF3643">
        <v>5.6077240000000002</v>
      </c>
    </row>
    <row r="3644" spans="1:32" x14ac:dyDescent="0.3">
      <c r="A3644">
        <v>2788412</v>
      </c>
      <c r="B3644">
        <v>1</v>
      </c>
      <c r="C3644" t="s">
        <v>82</v>
      </c>
      <c r="D3644" t="s">
        <v>94</v>
      </c>
      <c r="E3644" t="s">
        <v>13451</v>
      </c>
      <c r="F3644" t="s">
        <v>13452</v>
      </c>
      <c r="G3644" t="s">
        <v>31546</v>
      </c>
      <c r="H3644" t="s">
        <v>145</v>
      </c>
      <c r="I3644" t="s">
        <v>78</v>
      </c>
      <c r="J3644" t="s">
        <v>135</v>
      </c>
      <c r="K3644" t="s">
        <v>22</v>
      </c>
      <c r="L3644" t="s">
        <v>136</v>
      </c>
      <c r="M3644" t="s">
        <v>13453</v>
      </c>
      <c r="N3644" t="s">
        <v>13454</v>
      </c>
      <c r="O3644">
        <v>0.56611111111111112</v>
      </c>
      <c r="P3644">
        <v>0</v>
      </c>
      <c r="Q3644">
        <v>194</v>
      </c>
      <c r="R3644">
        <v>0</v>
      </c>
      <c r="S3644">
        <v>0</v>
      </c>
      <c r="T3644">
        <v>0</v>
      </c>
      <c r="U3644">
        <v>8</v>
      </c>
      <c r="V3644">
        <v>0</v>
      </c>
      <c r="W3644">
        <v>0</v>
      </c>
      <c r="X3644">
        <v>0</v>
      </c>
      <c r="Y3644">
        <v>26.016929999999999</v>
      </c>
      <c r="Z3644">
        <v>0</v>
      </c>
      <c r="AA3644">
        <v>0</v>
      </c>
      <c r="AB3644">
        <v>0</v>
      </c>
      <c r="AC3644">
        <v>1.4129672</v>
      </c>
      <c r="AD3644">
        <v>0</v>
      </c>
      <c r="AE3644">
        <v>0</v>
      </c>
      <c r="AF3644">
        <v>27.429897</v>
      </c>
    </row>
    <row r="3645" spans="1:32" x14ac:dyDescent="0.3">
      <c r="A3645">
        <v>2788254</v>
      </c>
      <c r="B3645">
        <v>1</v>
      </c>
      <c r="C3645" t="s">
        <v>83</v>
      </c>
      <c r="D3645" t="s">
        <v>127</v>
      </c>
      <c r="E3645" t="s">
        <v>12602</v>
      </c>
      <c r="F3645" t="s">
        <v>12603</v>
      </c>
      <c r="G3645" t="s">
        <v>31552</v>
      </c>
      <c r="H3645" t="s">
        <v>145</v>
      </c>
      <c r="I3645" t="s">
        <v>78</v>
      </c>
      <c r="J3645" t="s">
        <v>135</v>
      </c>
      <c r="K3645" t="s">
        <v>22</v>
      </c>
      <c r="L3645" t="s">
        <v>136</v>
      </c>
      <c r="M3645" t="s">
        <v>13455</v>
      </c>
      <c r="N3645" t="s">
        <v>13456</v>
      </c>
      <c r="O3645">
        <v>0.77361111111111114</v>
      </c>
      <c r="P3645">
        <v>0</v>
      </c>
      <c r="Q3645">
        <v>11</v>
      </c>
      <c r="R3645">
        <v>0</v>
      </c>
      <c r="S3645">
        <v>1</v>
      </c>
      <c r="T3645">
        <v>0</v>
      </c>
      <c r="U3645">
        <v>3</v>
      </c>
      <c r="V3645">
        <v>0</v>
      </c>
      <c r="W3645">
        <v>0</v>
      </c>
      <c r="X3645">
        <v>0</v>
      </c>
      <c r="Y3645">
        <v>1.4169138999999999</v>
      </c>
      <c r="Z3645">
        <v>0</v>
      </c>
      <c r="AA3645">
        <v>8.7484730000000005E-6</v>
      </c>
      <c r="AB3645">
        <v>0</v>
      </c>
      <c r="AC3645">
        <v>2.4686390999999999</v>
      </c>
      <c r="AD3645">
        <v>0</v>
      </c>
      <c r="AE3645">
        <v>0</v>
      </c>
      <c r="AF3645">
        <v>3.8855616999999998</v>
      </c>
    </row>
    <row r="3646" spans="1:32" x14ac:dyDescent="0.3">
      <c r="A3646">
        <v>2788200</v>
      </c>
      <c r="B3646">
        <v>2</v>
      </c>
      <c r="C3646" t="s">
        <v>82</v>
      </c>
      <c r="D3646" t="s">
        <v>92</v>
      </c>
      <c r="E3646" t="s">
        <v>13457</v>
      </c>
      <c r="F3646" t="s">
        <v>13458</v>
      </c>
      <c r="G3646" t="s">
        <v>31546</v>
      </c>
      <c r="H3646" t="s">
        <v>333</v>
      </c>
      <c r="I3646" t="s">
        <v>78</v>
      </c>
      <c r="J3646" t="s">
        <v>135</v>
      </c>
      <c r="K3646" t="s">
        <v>22</v>
      </c>
      <c r="L3646" t="s">
        <v>136</v>
      </c>
      <c r="M3646" t="s">
        <v>13459</v>
      </c>
      <c r="N3646" t="s">
        <v>13460</v>
      </c>
      <c r="O3646">
        <v>0.40777777777777779</v>
      </c>
      <c r="P3646">
        <v>0</v>
      </c>
      <c r="Q3646">
        <v>29</v>
      </c>
      <c r="R3646">
        <v>0</v>
      </c>
      <c r="S3646">
        <v>0</v>
      </c>
      <c r="T3646">
        <v>0</v>
      </c>
      <c r="U3646">
        <v>2</v>
      </c>
      <c r="V3646">
        <v>0</v>
      </c>
      <c r="W3646">
        <v>0</v>
      </c>
      <c r="X3646">
        <v>0</v>
      </c>
      <c r="Y3646">
        <v>3.864239</v>
      </c>
      <c r="Z3646">
        <v>0</v>
      </c>
      <c r="AA3646">
        <v>0</v>
      </c>
      <c r="AB3646">
        <v>0</v>
      </c>
      <c r="AC3646">
        <v>0.71372880000000005</v>
      </c>
      <c r="AD3646">
        <v>0</v>
      </c>
      <c r="AE3646">
        <v>0</v>
      </c>
      <c r="AF3646">
        <v>4.5779676</v>
      </c>
    </row>
    <row r="3647" spans="1:32" x14ac:dyDescent="0.3">
      <c r="A3647">
        <v>2788253</v>
      </c>
      <c r="B3647">
        <v>1</v>
      </c>
      <c r="C3647" t="s">
        <v>82</v>
      </c>
      <c r="D3647" t="s">
        <v>108</v>
      </c>
      <c r="E3647" t="s">
        <v>13461</v>
      </c>
      <c r="F3647" t="s">
        <v>13462</v>
      </c>
      <c r="G3647" t="s">
        <v>31545</v>
      </c>
      <c r="H3647" t="s">
        <v>648</v>
      </c>
      <c r="I3647" t="s">
        <v>79</v>
      </c>
      <c r="J3647" t="s">
        <v>135</v>
      </c>
      <c r="K3647" t="s">
        <v>22</v>
      </c>
      <c r="L3647" t="s">
        <v>186</v>
      </c>
      <c r="M3647" t="s">
        <v>13463</v>
      </c>
      <c r="N3647" t="s">
        <v>13464</v>
      </c>
      <c r="O3647">
        <v>4.7949999999999999</v>
      </c>
      <c r="P3647">
        <v>0</v>
      </c>
      <c r="Q3647">
        <v>570</v>
      </c>
      <c r="R3647">
        <v>6</v>
      </c>
      <c r="S3647">
        <v>7</v>
      </c>
      <c r="T3647">
        <v>1</v>
      </c>
      <c r="U3647">
        <v>49</v>
      </c>
      <c r="V3647">
        <v>0</v>
      </c>
      <c r="W3647">
        <v>0</v>
      </c>
      <c r="X3647">
        <v>0</v>
      </c>
      <c r="Y3647">
        <v>355.31229999999999</v>
      </c>
      <c r="Z3647">
        <v>73.039640000000006</v>
      </c>
      <c r="AA3647">
        <v>10.425195</v>
      </c>
      <c r="AB3647">
        <v>139.82234</v>
      </c>
      <c r="AC3647">
        <v>93.528274999999994</v>
      </c>
      <c r="AD3647">
        <v>0</v>
      </c>
      <c r="AE3647">
        <v>0</v>
      </c>
      <c r="AF3647">
        <v>672.12774999999999</v>
      </c>
    </row>
    <row r="3648" spans="1:32" x14ac:dyDescent="0.3">
      <c r="A3648">
        <v>2788167</v>
      </c>
      <c r="B3648">
        <v>1</v>
      </c>
      <c r="C3648" t="s">
        <v>82</v>
      </c>
      <c r="D3648" t="s">
        <v>104</v>
      </c>
      <c r="E3648" t="s">
        <v>13465</v>
      </c>
      <c r="F3648" t="s">
        <v>13466</v>
      </c>
      <c r="G3648" t="s">
        <v>31548</v>
      </c>
      <c r="H3648" t="s">
        <v>893</v>
      </c>
      <c r="I3648" t="s">
        <v>78</v>
      </c>
      <c r="J3648" t="s">
        <v>135</v>
      </c>
      <c r="K3648" t="s">
        <v>22</v>
      </c>
      <c r="L3648" t="s">
        <v>136</v>
      </c>
      <c r="M3648" t="s">
        <v>13467</v>
      </c>
      <c r="N3648" t="s">
        <v>13468</v>
      </c>
      <c r="O3648">
        <v>6.3022222222222224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30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89.623469999999998</v>
      </c>
      <c r="AD3648">
        <v>0</v>
      </c>
      <c r="AE3648">
        <v>0</v>
      </c>
      <c r="AF3648">
        <v>89.623469999999998</v>
      </c>
    </row>
    <row r="3649" spans="1:32" x14ac:dyDescent="0.3">
      <c r="A3649">
        <v>2788053</v>
      </c>
      <c r="B3649">
        <v>1</v>
      </c>
      <c r="C3649" t="s">
        <v>82</v>
      </c>
      <c r="D3649" t="s">
        <v>91</v>
      </c>
      <c r="E3649" t="s">
        <v>11046</v>
      </c>
      <c r="F3649" t="s">
        <v>11047</v>
      </c>
      <c r="G3649" t="s">
        <v>31548</v>
      </c>
      <c r="H3649" t="s">
        <v>893</v>
      </c>
      <c r="I3649" t="s">
        <v>78</v>
      </c>
      <c r="J3649" t="s">
        <v>135</v>
      </c>
      <c r="K3649" t="s">
        <v>22</v>
      </c>
      <c r="L3649" t="s">
        <v>136</v>
      </c>
      <c r="M3649" t="s">
        <v>13469</v>
      </c>
      <c r="N3649" t="s">
        <v>13470</v>
      </c>
      <c r="O3649">
        <v>0.85666666666666669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2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0.90338209999999997</v>
      </c>
      <c r="AD3649">
        <v>0</v>
      </c>
      <c r="AE3649">
        <v>0</v>
      </c>
      <c r="AF3649">
        <v>0.90338209999999997</v>
      </c>
    </row>
    <row r="3650" spans="1:32" x14ac:dyDescent="0.3">
      <c r="A3650">
        <v>2787939</v>
      </c>
      <c r="B3650">
        <v>1</v>
      </c>
      <c r="C3650" t="s">
        <v>82</v>
      </c>
      <c r="D3650" t="s">
        <v>94</v>
      </c>
      <c r="E3650" t="s">
        <v>13471</v>
      </c>
      <c r="F3650" t="s">
        <v>13472</v>
      </c>
      <c r="G3650" t="s">
        <v>31548</v>
      </c>
      <c r="H3650" t="s">
        <v>333</v>
      </c>
      <c r="I3650" t="s">
        <v>78</v>
      </c>
      <c r="J3650" t="s">
        <v>135</v>
      </c>
      <c r="K3650" t="s">
        <v>22</v>
      </c>
      <c r="L3650" t="s">
        <v>136</v>
      </c>
      <c r="M3650" t="s">
        <v>13473</v>
      </c>
      <c r="N3650" t="s">
        <v>13474</v>
      </c>
      <c r="O3650">
        <v>3.3958333333333335</v>
      </c>
      <c r="P3650">
        <v>0</v>
      </c>
      <c r="Q3650">
        <v>1</v>
      </c>
      <c r="R3650">
        <v>0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0</v>
      </c>
      <c r="Y3650">
        <v>0.78279995999999996</v>
      </c>
      <c r="Z3650">
        <v>0</v>
      </c>
      <c r="AA3650">
        <v>0</v>
      </c>
      <c r="AB3650">
        <v>0</v>
      </c>
      <c r="AC3650">
        <v>6.0676103000000001</v>
      </c>
      <c r="AD3650">
        <v>0</v>
      </c>
      <c r="AE3650">
        <v>0</v>
      </c>
      <c r="AF3650">
        <v>6.8504100000000001</v>
      </c>
    </row>
    <row r="3651" spans="1:32" x14ac:dyDescent="0.3">
      <c r="A3651">
        <v>2787947</v>
      </c>
      <c r="B3651">
        <v>1</v>
      </c>
      <c r="C3651" t="s">
        <v>82</v>
      </c>
      <c r="D3651" t="s">
        <v>94</v>
      </c>
      <c r="E3651" t="s">
        <v>13475</v>
      </c>
      <c r="F3651" t="s">
        <v>13476</v>
      </c>
      <c r="G3651" t="s">
        <v>31552</v>
      </c>
      <c r="H3651" t="s">
        <v>3706</v>
      </c>
      <c r="I3651" t="s">
        <v>78</v>
      </c>
      <c r="J3651" t="s">
        <v>135</v>
      </c>
      <c r="K3651" t="s">
        <v>22</v>
      </c>
      <c r="L3651" t="s">
        <v>136</v>
      </c>
      <c r="M3651" t="s">
        <v>13477</v>
      </c>
      <c r="N3651" t="s">
        <v>13478</v>
      </c>
      <c r="O3651">
        <v>0.5755555555555556</v>
      </c>
      <c r="P3651">
        <v>0</v>
      </c>
      <c r="Q3651">
        <v>565</v>
      </c>
      <c r="R3651">
        <v>0</v>
      </c>
      <c r="S3651">
        <v>0</v>
      </c>
      <c r="T3651">
        <v>0</v>
      </c>
      <c r="U3651">
        <v>14</v>
      </c>
      <c r="V3651">
        <v>0</v>
      </c>
      <c r="W3651">
        <v>0</v>
      </c>
      <c r="X3651">
        <v>0</v>
      </c>
      <c r="Y3651">
        <v>59.737563999999999</v>
      </c>
      <c r="Z3651">
        <v>0</v>
      </c>
      <c r="AA3651">
        <v>0</v>
      </c>
      <c r="AB3651">
        <v>0</v>
      </c>
      <c r="AC3651">
        <v>7.2619629999999997</v>
      </c>
      <c r="AD3651">
        <v>0</v>
      </c>
      <c r="AE3651">
        <v>0</v>
      </c>
      <c r="AF3651">
        <v>66.999529999999993</v>
      </c>
    </row>
    <row r="3652" spans="1:32" x14ac:dyDescent="0.3">
      <c r="A3652">
        <v>2787942</v>
      </c>
      <c r="B3652">
        <v>1</v>
      </c>
      <c r="C3652" t="s">
        <v>83</v>
      </c>
      <c r="D3652" t="s">
        <v>115</v>
      </c>
      <c r="E3652" t="s">
        <v>13479</v>
      </c>
      <c r="F3652" t="s">
        <v>13480</v>
      </c>
      <c r="G3652" t="s">
        <v>31552</v>
      </c>
      <c r="H3652" t="s">
        <v>665</v>
      </c>
      <c r="I3652" t="s">
        <v>78</v>
      </c>
      <c r="J3652" t="s">
        <v>135</v>
      </c>
      <c r="K3652" t="s">
        <v>22</v>
      </c>
      <c r="L3652" t="s">
        <v>136</v>
      </c>
      <c r="M3652" t="s">
        <v>13481</v>
      </c>
      <c r="N3652" t="s">
        <v>13482</v>
      </c>
      <c r="O3652">
        <v>1.5080555555555555</v>
      </c>
      <c r="P3652">
        <v>0</v>
      </c>
      <c r="Q3652">
        <v>647</v>
      </c>
      <c r="R3652">
        <v>0</v>
      </c>
      <c r="S3652">
        <v>0</v>
      </c>
      <c r="T3652">
        <v>0</v>
      </c>
      <c r="U3652">
        <v>67</v>
      </c>
      <c r="V3652">
        <v>0</v>
      </c>
      <c r="W3652">
        <v>0</v>
      </c>
      <c r="X3652">
        <v>0</v>
      </c>
      <c r="Y3652">
        <v>168.18188000000001</v>
      </c>
      <c r="Z3652">
        <v>0</v>
      </c>
      <c r="AA3652">
        <v>0</v>
      </c>
      <c r="AB3652">
        <v>0</v>
      </c>
      <c r="AC3652">
        <v>105.38712</v>
      </c>
      <c r="AD3652">
        <v>0</v>
      </c>
      <c r="AE3652">
        <v>0</v>
      </c>
      <c r="AF3652">
        <v>273.56900000000002</v>
      </c>
    </row>
    <row r="3653" spans="1:32" x14ac:dyDescent="0.3">
      <c r="A3653">
        <v>2787891</v>
      </c>
      <c r="B3653">
        <v>1</v>
      </c>
      <c r="C3653" t="s">
        <v>83</v>
      </c>
      <c r="D3653" t="s">
        <v>124</v>
      </c>
      <c r="E3653" t="s">
        <v>13483</v>
      </c>
      <c r="F3653" t="s">
        <v>13484</v>
      </c>
      <c r="G3653" t="s">
        <v>31546</v>
      </c>
      <c r="H3653" t="s">
        <v>223</v>
      </c>
      <c r="I3653" t="s">
        <v>78</v>
      </c>
      <c r="J3653" t="s">
        <v>135</v>
      </c>
      <c r="K3653" t="s">
        <v>22</v>
      </c>
      <c r="L3653" t="s">
        <v>136</v>
      </c>
      <c r="M3653" t="s">
        <v>13485</v>
      </c>
      <c r="N3653" t="s">
        <v>13486</v>
      </c>
      <c r="O3653">
        <v>7.9658333333333333</v>
      </c>
      <c r="P3653">
        <v>0</v>
      </c>
      <c r="Q3653">
        <v>6</v>
      </c>
      <c r="R3653">
        <v>0</v>
      </c>
      <c r="S3653">
        <v>5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3.8513093</v>
      </c>
      <c r="Z3653">
        <v>0</v>
      </c>
      <c r="AA3653">
        <v>0.92807910000000005</v>
      </c>
      <c r="AB3653">
        <v>0</v>
      </c>
      <c r="AC3653">
        <v>0</v>
      </c>
      <c r="AD3653">
        <v>0</v>
      </c>
      <c r="AE3653">
        <v>0</v>
      </c>
      <c r="AF3653">
        <v>4.7793884000000002</v>
      </c>
    </row>
    <row r="3654" spans="1:32" x14ac:dyDescent="0.3">
      <c r="A3654">
        <v>2787894</v>
      </c>
      <c r="B3654">
        <v>1</v>
      </c>
      <c r="C3654" t="s">
        <v>83</v>
      </c>
      <c r="D3654" t="s">
        <v>124</v>
      </c>
      <c r="E3654" t="s">
        <v>13487</v>
      </c>
      <c r="F3654" t="s">
        <v>13488</v>
      </c>
      <c r="G3654" t="s">
        <v>31546</v>
      </c>
      <c r="H3654" t="s">
        <v>2497</v>
      </c>
      <c r="I3654" t="s">
        <v>78</v>
      </c>
      <c r="J3654" t="s">
        <v>135</v>
      </c>
      <c r="K3654" t="s">
        <v>22</v>
      </c>
      <c r="L3654" t="s">
        <v>136</v>
      </c>
      <c r="M3654" t="s">
        <v>13489</v>
      </c>
      <c r="N3654" t="s">
        <v>13490</v>
      </c>
      <c r="O3654">
        <v>6.35</v>
      </c>
      <c r="P3654">
        <v>0</v>
      </c>
      <c r="Q3654">
        <v>6</v>
      </c>
      <c r="R3654">
        <v>0</v>
      </c>
      <c r="S3654">
        <v>7</v>
      </c>
      <c r="T3654">
        <v>0</v>
      </c>
      <c r="U3654">
        <v>1</v>
      </c>
      <c r="V3654">
        <v>0</v>
      </c>
      <c r="W3654">
        <v>0</v>
      </c>
      <c r="X3654">
        <v>0</v>
      </c>
      <c r="Y3654">
        <v>0.60173710000000002</v>
      </c>
      <c r="Z3654">
        <v>0</v>
      </c>
      <c r="AA3654">
        <v>8.1499849999999991</v>
      </c>
      <c r="AB3654">
        <v>0</v>
      </c>
      <c r="AC3654">
        <v>8.7447309999999998</v>
      </c>
      <c r="AD3654">
        <v>0</v>
      </c>
      <c r="AE3654">
        <v>0</v>
      </c>
      <c r="AF3654">
        <v>17.496452000000001</v>
      </c>
    </row>
    <row r="3655" spans="1:32" x14ac:dyDescent="0.3">
      <c r="A3655">
        <v>2787893</v>
      </c>
      <c r="B3655">
        <v>1</v>
      </c>
      <c r="C3655" t="s">
        <v>82</v>
      </c>
      <c r="D3655" t="s">
        <v>104</v>
      </c>
      <c r="E3655" t="s">
        <v>13491</v>
      </c>
      <c r="F3655" t="s">
        <v>13492</v>
      </c>
      <c r="G3655" t="s">
        <v>31548</v>
      </c>
      <c r="H3655" t="s">
        <v>333</v>
      </c>
      <c r="I3655" t="s">
        <v>78</v>
      </c>
      <c r="J3655" t="s">
        <v>135</v>
      </c>
      <c r="K3655" t="s">
        <v>22</v>
      </c>
      <c r="L3655" t="s">
        <v>136</v>
      </c>
      <c r="M3655" t="s">
        <v>13493</v>
      </c>
      <c r="N3655" t="s">
        <v>13494</v>
      </c>
      <c r="O3655">
        <v>1.5002777777777778</v>
      </c>
      <c r="P3655">
        <v>0</v>
      </c>
      <c r="Q3655">
        <v>3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0.36777565000000001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0.36777565000000001</v>
      </c>
    </row>
    <row r="3656" spans="1:32" x14ac:dyDescent="0.3">
      <c r="A3656">
        <v>2787468</v>
      </c>
      <c r="B3656">
        <v>1</v>
      </c>
      <c r="C3656" t="s">
        <v>83</v>
      </c>
      <c r="D3656" t="s">
        <v>123</v>
      </c>
      <c r="E3656" t="s">
        <v>13495</v>
      </c>
      <c r="F3656" t="s">
        <v>13496</v>
      </c>
      <c r="G3656" t="s">
        <v>31551</v>
      </c>
      <c r="H3656" t="s">
        <v>672</v>
      </c>
      <c r="I3656" t="s">
        <v>79</v>
      </c>
      <c r="J3656" t="s">
        <v>135</v>
      </c>
      <c r="K3656" t="s">
        <v>22</v>
      </c>
      <c r="L3656" t="s">
        <v>136</v>
      </c>
      <c r="M3656" t="s">
        <v>13497</v>
      </c>
      <c r="N3656" t="s">
        <v>13498</v>
      </c>
      <c r="O3656">
        <v>3.4655555555555555</v>
      </c>
      <c r="P3656">
        <v>0</v>
      </c>
      <c r="Q3656">
        <v>16</v>
      </c>
      <c r="R3656">
        <v>0</v>
      </c>
      <c r="S3656">
        <v>1</v>
      </c>
      <c r="T3656">
        <v>0</v>
      </c>
      <c r="U3656">
        <v>1</v>
      </c>
      <c r="V3656">
        <v>0</v>
      </c>
      <c r="W3656">
        <v>0</v>
      </c>
      <c r="X3656">
        <v>0</v>
      </c>
      <c r="Y3656">
        <v>9.0602865000000001</v>
      </c>
      <c r="Z3656">
        <v>0</v>
      </c>
      <c r="AA3656">
        <v>1.0261146000000001E-2</v>
      </c>
      <c r="AB3656">
        <v>0</v>
      </c>
      <c r="AC3656">
        <v>9.8920689999999993</v>
      </c>
      <c r="AD3656">
        <v>0</v>
      </c>
      <c r="AE3656">
        <v>0</v>
      </c>
      <c r="AF3656">
        <v>18.962616000000001</v>
      </c>
    </row>
    <row r="3657" spans="1:32" x14ac:dyDescent="0.3">
      <c r="A3657">
        <v>2787373</v>
      </c>
      <c r="B3657">
        <v>1</v>
      </c>
      <c r="C3657" t="s">
        <v>83</v>
      </c>
      <c r="D3657" t="s">
        <v>115</v>
      </c>
      <c r="E3657" t="s">
        <v>13499</v>
      </c>
      <c r="F3657" t="s">
        <v>13500</v>
      </c>
      <c r="G3657" t="s">
        <v>31548</v>
      </c>
      <c r="H3657" t="s">
        <v>333</v>
      </c>
      <c r="I3657" t="s">
        <v>78</v>
      </c>
      <c r="J3657" t="s">
        <v>135</v>
      </c>
      <c r="K3657" t="s">
        <v>22</v>
      </c>
      <c r="L3657" t="s">
        <v>136</v>
      </c>
      <c r="M3657" t="s">
        <v>13501</v>
      </c>
      <c r="N3657" t="s">
        <v>13502</v>
      </c>
      <c r="O3657">
        <v>8.1755555555555564</v>
      </c>
      <c r="P3657">
        <v>0</v>
      </c>
      <c r="Q3657">
        <v>1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2.4923660000000001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2.4923660000000001</v>
      </c>
    </row>
    <row r="3658" spans="1:32" x14ac:dyDescent="0.3">
      <c r="A3658">
        <v>2787321</v>
      </c>
      <c r="B3658">
        <v>1</v>
      </c>
      <c r="C3658" t="s">
        <v>82</v>
      </c>
      <c r="D3658" t="s">
        <v>88</v>
      </c>
      <c r="E3658" t="s">
        <v>13503</v>
      </c>
      <c r="F3658" t="s">
        <v>13504</v>
      </c>
      <c r="G3658" t="s">
        <v>31549</v>
      </c>
      <c r="H3658" t="s">
        <v>1358</v>
      </c>
      <c r="I3658" t="s">
        <v>79</v>
      </c>
      <c r="J3658" t="s">
        <v>135</v>
      </c>
      <c r="K3658" t="s">
        <v>22</v>
      </c>
      <c r="L3658" t="s">
        <v>136</v>
      </c>
      <c r="M3658" t="s">
        <v>13505</v>
      </c>
      <c r="N3658" t="s">
        <v>10407</v>
      </c>
      <c r="O3658">
        <v>1.163888888888889</v>
      </c>
      <c r="P3658">
        <v>0</v>
      </c>
      <c r="Q3658">
        <v>180</v>
      </c>
      <c r="R3658">
        <v>0</v>
      </c>
      <c r="S3658">
        <v>0</v>
      </c>
      <c r="T3658">
        <v>0</v>
      </c>
      <c r="U3658">
        <v>17</v>
      </c>
      <c r="V3658">
        <v>0</v>
      </c>
      <c r="W3658">
        <v>0</v>
      </c>
      <c r="X3658">
        <v>0</v>
      </c>
      <c r="Y3658">
        <v>28.509702999999998</v>
      </c>
      <c r="Z3658">
        <v>0</v>
      </c>
      <c r="AA3658">
        <v>0</v>
      </c>
      <c r="AB3658">
        <v>0</v>
      </c>
      <c r="AC3658">
        <v>25.851955</v>
      </c>
      <c r="AD3658">
        <v>0</v>
      </c>
      <c r="AE3658">
        <v>0</v>
      </c>
      <c r="AF3658">
        <v>54.361660000000001</v>
      </c>
    </row>
    <row r="3659" spans="1:32" x14ac:dyDescent="0.3">
      <c r="A3659">
        <v>2787310</v>
      </c>
      <c r="B3659">
        <v>1</v>
      </c>
      <c r="C3659" t="s">
        <v>82</v>
      </c>
      <c r="D3659" t="s">
        <v>111</v>
      </c>
      <c r="E3659" t="s">
        <v>13506</v>
      </c>
      <c r="F3659" t="s">
        <v>13507</v>
      </c>
      <c r="G3659" t="s">
        <v>31546</v>
      </c>
      <c r="H3659" t="s">
        <v>223</v>
      </c>
      <c r="I3659" t="s">
        <v>78</v>
      </c>
      <c r="J3659" t="s">
        <v>135</v>
      </c>
      <c r="K3659" t="s">
        <v>22</v>
      </c>
      <c r="L3659" t="s">
        <v>136</v>
      </c>
      <c r="M3659" t="s">
        <v>13508</v>
      </c>
      <c r="N3659" t="s">
        <v>13509</v>
      </c>
      <c r="O3659">
        <v>3.5513888888888889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2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5.0383662999999999</v>
      </c>
      <c r="AD3659">
        <v>0</v>
      </c>
      <c r="AE3659">
        <v>0</v>
      </c>
      <c r="AF3659">
        <v>5.0383662999999999</v>
      </c>
    </row>
    <row r="3660" spans="1:32" x14ac:dyDescent="0.3">
      <c r="A3660">
        <v>2787254</v>
      </c>
      <c r="B3660">
        <v>1</v>
      </c>
      <c r="C3660" t="s">
        <v>82</v>
      </c>
      <c r="D3660" t="s">
        <v>108</v>
      </c>
      <c r="E3660" t="s">
        <v>13510</v>
      </c>
      <c r="F3660" t="s">
        <v>13511</v>
      </c>
      <c r="G3660" t="s">
        <v>31545</v>
      </c>
      <c r="H3660" t="s">
        <v>145</v>
      </c>
      <c r="I3660" t="s">
        <v>79</v>
      </c>
      <c r="J3660" t="s">
        <v>135</v>
      </c>
      <c r="K3660" t="s">
        <v>22</v>
      </c>
      <c r="L3660" t="s">
        <v>136</v>
      </c>
      <c r="M3660" t="s">
        <v>13512</v>
      </c>
      <c r="N3660" t="s">
        <v>13513</v>
      </c>
      <c r="O3660">
        <v>0.29944444444444446</v>
      </c>
      <c r="P3660">
        <v>3</v>
      </c>
      <c r="Q3660">
        <v>1872</v>
      </c>
      <c r="R3660">
        <v>82</v>
      </c>
      <c r="S3660">
        <v>583</v>
      </c>
      <c r="T3660">
        <v>24</v>
      </c>
      <c r="U3660">
        <v>488</v>
      </c>
      <c r="V3660">
        <v>1</v>
      </c>
      <c r="W3660">
        <v>0</v>
      </c>
      <c r="X3660">
        <v>0.37624639999999998</v>
      </c>
      <c r="Y3660">
        <v>89.410210000000006</v>
      </c>
      <c r="Z3660">
        <v>62.651499999999999</v>
      </c>
      <c r="AA3660">
        <v>107.84186</v>
      </c>
      <c r="AB3660">
        <v>32.497993000000001</v>
      </c>
      <c r="AC3660">
        <v>40.621209999999998</v>
      </c>
      <c r="AD3660">
        <v>5.8927183000000003</v>
      </c>
      <c r="AE3660">
        <v>0</v>
      </c>
      <c r="AF3660">
        <v>339.29172</v>
      </c>
    </row>
    <row r="3661" spans="1:32" x14ac:dyDescent="0.3">
      <c r="A3661">
        <v>2786313</v>
      </c>
      <c r="B3661">
        <v>2</v>
      </c>
      <c r="C3661" t="s">
        <v>82</v>
      </c>
      <c r="D3661" t="s">
        <v>108</v>
      </c>
      <c r="E3661" t="s">
        <v>7815</v>
      </c>
      <c r="F3661" t="s">
        <v>7816</v>
      </c>
      <c r="G3661" t="s">
        <v>31552</v>
      </c>
      <c r="H3661" t="s">
        <v>223</v>
      </c>
      <c r="I3661" t="s">
        <v>78</v>
      </c>
      <c r="J3661" t="s">
        <v>135</v>
      </c>
      <c r="K3661" t="s">
        <v>22</v>
      </c>
      <c r="L3661" t="s">
        <v>136</v>
      </c>
      <c r="M3661" t="s">
        <v>10171</v>
      </c>
      <c r="N3661" t="s">
        <v>13514</v>
      </c>
      <c r="O3661">
        <v>8.9722222222222217E-2</v>
      </c>
      <c r="P3661">
        <v>0</v>
      </c>
      <c r="Q3661">
        <v>8</v>
      </c>
      <c r="R3661">
        <v>0</v>
      </c>
      <c r="S3661">
        <v>16</v>
      </c>
      <c r="T3661">
        <v>0</v>
      </c>
      <c r="U3661">
        <v>7</v>
      </c>
      <c r="V3661">
        <v>0</v>
      </c>
      <c r="W3661">
        <v>0</v>
      </c>
      <c r="X3661">
        <v>0</v>
      </c>
      <c r="Y3661">
        <v>7.3127499999999998E-2</v>
      </c>
      <c r="Z3661">
        <v>0</v>
      </c>
      <c r="AA3661">
        <v>0.50380009999999997</v>
      </c>
      <c r="AB3661">
        <v>0</v>
      </c>
      <c r="AC3661">
        <v>0.71845740000000002</v>
      </c>
      <c r="AD3661">
        <v>0</v>
      </c>
      <c r="AE3661">
        <v>0</v>
      </c>
      <c r="AF3661">
        <v>1.295385</v>
      </c>
    </row>
    <row r="3662" spans="1:32" x14ac:dyDescent="0.3">
      <c r="A3662">
        <v>2785374</v>
      </c>
      <c r="B3662">
        <v>2</v>
      </c>
      <c r="C3662" t="s">
        <v>82</v>
      </c>
      <c r="D3662" t="s">
        <v>113</v>
      </c>
      <c r="E3662" t="s">
        <v>13515</v>
      </c>
      <c r="F3662" t="s">
        <v>13516</v>
      </c>
      <c r="G3662" t="s">
        <v>31552</v>
      </c>
      <c r="H3662" t="s">
        <v>1297</v>
      </c>
      <c r="I3662" t="s">
        <v>78</v>
      </c>
      <c r="J3662" t="s">
        <v>135</v>
      </c>
      <c r="K3662" t="s">
        <v>22</v>
      </c>
      <c r="L3662" t="s">
        <v>136</v>
      </c>
      <c r="M3662" t="s">
        <v>13517</v>
      </c>
      <c r="N3662" t="s">
        <v>13518</v>
      </c>
      <c r="O3662">
        <v>3.2269444444444444</v>
      </c>
      <c r="P3662">
        <v>0</v>
      </c>
      <c r="Q3662">
        <v>176</v>
      </c>
      <c r="R3662">
        <v>0</v>
      </c>
      <c r="S3662">
        <v>9</v>
      </c>
      <c r="T3662">
        <v>0</v>
      </c>
      <c r="U3662">
        <v>18</v>
      </c>
      <c r="V3662">
        <v>0</v>
      </c>
      <c r="W3662">
        <v>0</v>
      </c>
      <c r="X3662">
        <v>0</v>
      </c>
      <c r="Y3662">
        <v>259.42329999999998</v>
      </c>
      <c r="Z3662">
        <v>0</v>
      </c>
      <c r="AA3662">
        <v>2.7924007999999998</v>
      </c>
      <c r="AB3662">
        <v>0</v>
      </c>
      <c r="AC3662">
        <v>26.447666000000002</v>
      </c>
      <c r="AD3662">
        <v>0</v>
      </c>
      <c r="AE3662">
        <v>0</v>
      </c>
      <c r="AF3662">
        <v>288.66336000000001</v>
      </c>
    </row>
    <row r="3663" spans="1:32" x14ac:dyDescent="0.3">
      <c r="A3663">
        <v>2786256</v>
      </c>
      <c r="B3663">
        <v>1</v>
      </c>
      <c r="C3663" t="s">
        <v>83</v>
      </c>
      <c r="D3663" t="s">
        <v>124</v>
      </c>
      <c r="E3663" t="s">
        <v>13519</v>
      </c>
      <c r="F3663" t="s">
        <v>13520</v>
      </c>
      <c r="G3663" t="s">
        <v>31546</v>
      </c>
      <c r="H3663" t="s">
        <v>223</v>
      </c>
      <c r="I3663" t="s">
        <v>78</v>
      </c>
      <c r="J3663" t="s">
        <v>135</v>
      </c>
      <c r="K3663" t="s">
        <v>22</v>
      </c>
      <c r="L3663" t="s">
        <v>136</v>
      </c>
      <c r="M3663" t="s">
        <v>13521</v>
      </c>
      <c r="N3663" t="s">
        <v>13522</v>
      </c>
      <c r="O3663">
        <v>4.0822222222222226</v>
      </c>
      <c r="P3663">
        <v>0</v>
      </c>
      <c r="Q3663">
        <v>6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3.9645139999999999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3.9645139999999999</v>
      </c>
    </row>
    <row r="3664" spans="1:32" x14ac:dyDescent="0.3">
      <c r="A3664">
        <v>2785848</v>
      </c>
      <c r="B3664">
        <v>2</v>
      </c>
      <c r="C3664" t="s">
        <v>82</v>
      </c>
      <c r="D3664" t="s">
        <v>104</v>
      </c>
      <c r="E3664" t="s">
        <v>13523</v>
      </c>
      <c r="F3664" t="s">
        <v>13524</v>
      </c>
      <c r="G3664" t="s">
        <v>31552</v>
      </c>
      <c r="H3664" t="s">
        <v>2229</v>
      </c>
      <c r="I3664" t="s">
        <v>78</v>
      </c>
      <c r="J3664" t="s">
        <v>135</v>
      </c>
      <c r="K3664" t="s">
        <v>22</v>
      </c>
      <c r="L3664" t="s">
        <v>136</v>
      </c>
      <c r="M3664" t="s">
        <v>13525</v>
      </c>
      <c r="N3664" t="s">
        <v>13526</v>
      </c>
      <c r="O3664">
        <v>0.60222222222222221</v>
      </c>
      <c r="P3664">
        <v>0</v>
      </c>
      <c r="Q3664">
        <v>269</v>
      </c>
      <c r="R3664">
        <v>0</v>
      </c>
      <c r="S3664">
        <v>0</v>
      </c>
      <c r="T3664">
        <v>0</v>
      </c>
      <c r="U3664">
        <v>6</v>
      </c>
      <c r="V3664">
        <v>0</v>
      </c>
      <c r="W3664">
        <v>0</v>
      </c>
      <c r="X3664">
        <v>0</v>
      </c>
      <c r="Y3664">
        <v>65.315669999999997</v>
      </c>
      <c r="Z3664">
        <v>0</v>
      </c>
      <c r="AA3664">
        <v>0</v>
      </c>
      <c r="AB3664">
        <v>0</v>
      </c>
      <c r="AC3664">
        <v>3.1123142000000001</v>
      </c>
      <c r="AD3664">
        <v>0</v>
      </c>
      <c r="AE3664">
        <v>0</v>
      </c>
      <c r="AF3664">
        <v>68.427980000000005</v>
      </c>
    </row>
    <row r="3665" spans="1:32" x14ac:dyDescent="0.3">
      <c r="A3665">
        <v>2786260</v>
      </c>
      <c r="B3665">
        <v>1</v>
      </c>
      <c r="C3665" t="s">
        <v>83</v>
      </c>
      <c r="D3665" t="s">
        <v>128</v>
      </c>
      <c r="E3665" t="s">
        <v>13527</v>
      </c>
      <c r="F3665" t="s">
        <v>13528</v>
      </c>
      <c r="G3665" t="s">
        <v>31550</v>
      </c>
      <c r="H3665" t="s">
        <v>223</v>
      </c>
      <c r="I3665" t="s">
        <v>78</v>
      </c>
      <c r="J3665" t="s">
        <v>135</v>
      </c>
      <c r="K3665" t="s">
        <v>22</v>
      </c>
      <c r="L3665" t="s">
        <v>136</v>
      </c>
      <c r="M3665" t="s">
        <v>13529</v>
      </c>
      <c r="N3665" t="s">
        <v>13530</v>
      </c>
      <c r="O3665">
        <v>7.6936111111111112</v>
      </c>
      <c r="P3665">
        <v>0</v>
      </c>
      <c r="Q3665">
        <v>119</v>
      </c>
      <c r="R3665">
        <v>0</v>
      </c>
      <c r="S3665">
        <v>0</v>
      </c>
      <c r="T3665">
        <v>0</v>
      </c>
      <c r="U3665">
        <v>6</v>
      </c>
      <c r="V3665">
        <v>0</v>
      </c>
      <c r="W3665">
        <v>0</v>
      </c>
      <c r="X3665">
        <v>0</v>
      </c>
      <c r="Y3665">
        <v>184.21806000000001</v>
      </c>
      <c r="Z3665">
        <v>0</v>
      </c>
      <c r="AA3665">
        <v>0</v>
      </c>
      <c r="AB3665">
        <v>0</v>
      </c>
      <c r="AC3665">
        <v>57.16666</v>
      </c>
      <c r="AD3665">
        <v>0</v>
      </c>
      <c r="AE3665">
        <v>0</v>
      </c>
      <c r="AF3665">
        <v>241.38471999999999</v>
      </c>
    </row>
    <row r="3666" spans="1:32" x14ac:dyDescent="0.3">
      <c r="A3666">
        <v>2786252</v>
      </c>
      <c r="B3666">
        <v>1</v>
      </c>
      <c r="C3666" t="s">
        <v>83</v>
      </c>
      <c r="D3666" t="s">
        <v>130</v>
      </c>
      <c r="E3666" t="s">
        <v>13531</v>
      </c>
      <c r="F3666" t="s">
        <v>13532</v>
      </c>
      <c r="G3666" t="s">
        <v>31549</v>
      </c>
      <c r="H3666" t="s">
        <v>134</v>
      </c>
      <c r="I3666" t="s">
        <v>79</v>
      </c>
      <c r="J3666" t="s">
        <v>135</v>
      </c>
      <c r="K3666" t="s">
        <v>22</v>
      </c>
      <c r="L3666" t="s">
        <v>136</v>
      </c>
      <c r="M3666" t="s">
        <v>13533</v>
      </c>
      <c r="N3666" t="s">
        <v>13534</v>
      </c>
      <c r="O3666">
        <v>4.1461111111111109</v>
      </c>
      <c r="P3666">
        <v>5</v>
      </c>
      <c r="Q3666">
        <v>515</v>
      </c>
      <c r="R3666">
        <v>8</v>
      </c>
      <c r="S3666">
        <v>1</v>
      </c>
      <c r="T3666">
        <v>3</v>
      </c>
      <c r="U3666">
        <v>46</v>
      </c>
      <c r="V3666">
        <v>0</v>
      </c>
      <c r="W3666">
        <v>0</v>
      </c>
      <c r="X3666">
        <v>30.812017000000001</v>
      </c>
      <c r="Y3666">
        <v>223.90161000000001</v>
      </c>
      <c r="Z3666">
        <v>7.4254227000000004</v>
      </c>
      <c r="AA3666">
        <v>0.14494204999999999</v>
      </c>
      <c r="AB3666">
        <v>57.375072000000003</v>
      </c>
      <c r="AC3666">
        <v>22.947765</v>
      </c>
      <c r="AD3666">
        <v>0</v>
      </c>
      <c r="AE3666">
        <v>0</v>
      </c>
      <c r="AF3666">
        <v>342.60683999999998</v>
      </c>
    </row>
    <row r="3667" spans="1:32" x14ac:dyDescent="0.3">
      <c r="A3667">
        <v>2786253</v>
      </c>
      <c r="B3667">
        <v>1</v>
      </c>
      <c r="C3667" t="s">
        <v>82</v>
      </c>
      <c r="D3667" t="s">
        <v>108</v>
      </c>
      <c r="E3667" t="s">
        <v>13535</v>
      </c>
      <c r="F3667" t="s">
        <v>13536</v>
      </c>
      <c r="G3667" t="s">
        <v>31549</v>
      </c>
      <c r="H3667" t="s">
        <v>134</v>
      </c>
      <c r="I3667" t="s">
        <v>79</v>
      </c>
      <c r="J3667" t="s">
        <v>135</v>
      </c>
      <c r="K3667" t="s">
        <v>22</v>
      </c>
      <c r="L3667" t="s">
        <v>136</v>
      </c>
      <c r="M3667" t="s">
        <v>13533</v>
      </c>
      <c r="N3667" t="s">
        <v>13537</v>
      </c>
      <c r="O3667">
        <v>3.0722222222222224</v>
      </c>
      <c r="P3667">
        <v>0</v>
      </c>
      <c r="Q3667">
        <v>213</v>
      </c>
      <c r="R3667">
        <v>10</v>
      </c>
      <c r="S3667">
        <v>85</v>
      </c>
      <c r="T3667">
        <v>5</v>
      </c>
      <c r="U3667">
        <v>31</v>
      </c>
      <c r="V3667">
        <v>0</v>
      </c>
      <c r="W3667">
        <v>0</v>
      </c>
      <c r="X3667">
        <v>0</v>
      </c>
      <c r="Y3667">
        <v>48.49559</v>
      </c>
      <c r="Z3667">
        <v>4.5995574000000001</v>
      </c>
      <c r="AA3667">
        <v>35.791134</v>
      </c>
      <c r="AB3667">
        <v>14.747959</v>
      </c>
      <c r="AC3667">
        <v>50.480297</v>
      </c>
      <c r="AD3667">
        <v>0</v>
      </c>
      <c r="AE3667">
        <v>0</v>
      </c>
      <c r="AF3667">
        <v>154.11453</v>
      </c>
    </row>
    <row r="3668" spans="1:32" x14ac:dyDescent="0.3">
      <c r="A3668">
        <v>2786023</v>
      </c>
      <c r="B3668">
        <v>1</v>
      </c>
      <c r="C3668" t="s">
        <v>83</v>
      </c>
      <c r="D3668" t="s">
        <v>122</v>
      </c>
      <c r="E3668" t="s">
        <v>10172</v>
      </c>
      <c r="F3668" t="s">
        <v>10173</v>
      </c>
      <c r="G3668" t="s">
        <v>31547</v>
      </c>
      <c r="H3668" t="s">
        <v>185</v>
      </c>
      <c r="I3668" t="s">
        <v>80</v>
      </c>
      <c r="J3668" t="s">
        <v>135</v>
      </c>
      <c r="K3668" t="s">
        <v>22</v>
      </c>
      <c r="L3668" t="s">
        <v>136</v>
      </c>
      <c r="M3668" t="s">
        <v>13538</v>
      </c>
      <c r="N3668" t="s">
        <v>13539</v>
      </c>
      <c r="O3668">
        <v>9.9420277777777774E-2</v>
      </c>
      <c r="P3668">
        <v>36</v>
      </c>
      <c r="Q3668">
        <v>9086</v>
      </c>
      <c r="R3668">
        <v>18</v>
      </c>
      <c r="S3668">
        <v>697</v>
      </c>
      <c r="T3668">
        <v>25</v>
      </c>
      <c r="U3668">
        <v>1046</v>
      </c>
      <c r="V3668">
        <v>2</v>
      </c>
      <c r="W3668">
        <v>2</v>
      </c>
      <c r="X3668">
        <v>16.360226000000001</v>
      </c>
      <c r="Y3668">
        <v>123.13017000000001</v>
      </c>
      <c r="Z3668">
        <v>5.2728763000000001</v>
      </c>
      <c r="AA3668">
        <v>8.7561490000000006</v>
      </c>
      <c r="AB3668">
        <v>16.374817</v>
      </c>
      <c r="AC3668">
        <v>37.931334999999997</v>
      </c>
      <c r="AD3668">
        <v>25.780726999999999</v>
      </c>
      <c r="AE3668">
        <v>4.1403885000000002</v>
      </c>
      <c r="AF3668">
        <v>237.74669</v>
      </c>
    </row>
    <row r="3669" spans="1:32" x14ac:dyDescent="0.3">
      <c r="A3669">
        <v>2785845</v>
      </c>
      <c r="B3669">
        <v>1</v>
      </c>
      <c r="C3669" t="s">
        <v>83</v>
      </c>
      <c r="D3669" t="s">
        <v>124</v>
      </c>
      <c r="E3669" t="s">
        <v>13540</v>
      </c>
      <c r="F3669" t="s">
        <v>13541</v>
      </c>
      <c r="G3669" t="s">
        <v>31552</v>
      </c>
      <c r="H3669" t="s">
        <v>665</v>
      </c>
      <c r="I3669" t="s">
        <v>78</v>
      </c>
      <c r="J3669" t="s">
        <v>135</v>
      </c>
      <c r="K3669" t="s">
        <v>22</v>
      </c>
      <c r="L3669" t="s">
        <v>136</v>
      </c>
      <c r="M3669" t="s">
        <v>13542</v>
      </c>
      <c r="N3669" t="s">
        <v>13543</v>
      </c>
      <c r="O3669">
        <v>7.7613888888888889</v>
      </c>
      <c r="P3669">
        <v>0</v>
      </c>
      <c r="Q3669">
        <v>38</v>
      </c>
      <c r="R3669">
        <v>0</v>
      </c>
      <c r="S3669">
        <v>8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13.391919</v>
      </c>
      <c r="Z3669">
        <v>0</v>
      </c>
      <c r="AA3669">
        <v>3.6625616999999999</v>
      </c>
      <c r="AB3669">
        <v>0</v>
      </c>
      <c r="AC3669">
        <v>0</v>
      </c>
      <c r="AD3669">
        <v>0</v>
      </c>
      <c r="AE3669">
        <v>0</v>
      </c>
      <c r="AF3669">
        <v>17.054482</v>
      </c>
    </row>
    <row r="3670" spans="1:32" x14ac:dyDescent="0.3">
      <c r="A3670">
        <v>2785848</v>
      </c>
      <c r="B3670">
        <v>1</v>
      </c>
      <c r="C3670" t="s">
        <v>82</v>
      </c>
      <c r="D3670" t="s">
        <v>104</v>
      </c>
      <c r="E3670" t="s">
        <v>13544</v>
      </c>
      <c r="F3670" t="s">
        <v>13545</v>
      </c>
      <c r="G3670" t="s">
        <v>31546</v>
      </c>
      <c r="H3670" t="s">
        <v>2229</v>
      </c>
      <c r="I3670" t="s">
        <v>78</v>
      </c>
      <c r="J3670" t="s">
        <v>135</v>
      </c>
      <c r="K3670" t="s">
        <v>22</v>
      </c>
      <c r="L3670" t="s">
        <v>136</v>
      </c>
      <c r="M3670" t="s">
        <v>13546</v>
      </c>
      <c r="N3670" t="s">
        <v>13525</v>
      </c>
      <c r="O3670">
        <v>3.3958333333333335</v>
      </c>
      <c r="P3670">
        <v>0</v>
      </c>
      <c r="Q3670">
        <v>134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146.94776999999999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146.94776999999999</v>
      </c>
    </row>
    <row r="3671" spans="1:32" x14ac:dyDescent="0.3">
      <c r="A3671">
        <v>2785851</v>
      </c>
      <c r="B3671">
        <v>1</v>
      </c>
      <c r="C3671" t="s">
        <v>82</v>
      </c>
      <c r="D3671" t="s">
        <v>112</v>
      </c>
      <c r="E3671" t="s">
        <v>12102</v>
      </c>
      <c r="F3671" t="s">
        <v>12103</v>
      </c>
      <c r="G3671" t="s">
        <v>31545</v>
      </c>
      <c r="H3671" t="s">
        <v>134</v>
      </c>
      <c r="I3671" t="s">
        <v>79</v>
      </c>
      <c r="J3671" t="s">
        <v>135</v>
      </c>
      <c r="K3671" t="s">
        <v>22</v>
      </c>
      <c r="L3671" t="s">
        <v>136</v>
      </c>
      <c r="M3671" t="s">
        <v>13547</v>
      </c>
      <c r="N3671" t="s">
        <v>13548</v>
      </c>
      <c r="O3671">
        <v>3.4152777777777779</v>
      </c>
      <c r="P3671">
        <v>0</v>
      </c>
      <c r="Q3671">
        <v>90</v>
      </c>
      <c r="R3671">
        <v>17</v>
      </c>
      <c r="S3671">
        <v>40</v>
      </c>
      <c r="T3671">
        <v>3</v>
      </c>
      <c r="U3671">
        <v>13</v>
      </c>
      <c r="V3671">
        <v>0</v>
      </c>
      <c r="W3671">
        <v>0</v>
      </c>
      <c r="X3671">
        <v>0</v>
      </c>
      <c r="Y3671">
        <v>79.870514</v>
      </c>
      <c r="Z3671">
        <v>70.877700000000004</v>
      </c>
      <c r="AA3671">
        <v>384.36423000000002</v>
      </c>
      <c r="AB3671">
        <v>3.672218</v>
      </c>
      <c r="AC3671">
        <v>21.39208</v>
      </c>
      <c r="AD3671">
        <v>0</v>
      </c>
      <c r="AE3671">
        <v>0</v>
      </c>
      <c r="AF3671">
        <v>560.17675999999994</v>
      </c>
    </row>
    <row r="3672" spans="1:32" x14ac:dyDescent="0.3">
      <c r="A3672">
        <v>2785827</v>
      </c>
      <c r="B3672">
        <v>1</v>
      </c>
      <c r="C3672" t="s">
        <v>82</v>
      </c>
      <c r="D3672" t="s">
        <v>101</v>
      </c>
      <c r="E3672" t="s">
        <v>3332</v>
      </c>
      <c r="F3672" t="s">
        <v>3333</v>
      </c>
      <c r="G3672" t="s">
        <v>31551</v>
      </c>
      <c r="H3672" t="s">
        <v>134</v>
      </c>
      <c r="I3672" t="s">
        <v>79</v>
      </c>
      <c r="J3672" t="s">
        <v>248</v>
      </c>
      <c r="K3672" t="s">
        <v>22</v>
      </c>
      <c r="L3672" t="s">
        <v>136</v>
      </c>
      <c r="M3672" t="s">
        <v>13549</v>
      </c>
      <c r="N3672" t="s">
        <v>13550</v>
      </c>
      <c r="O3672">
        <v>5.0000000000000001E-3</v>
      </c>
      <c r="P3672">
        <v>6</v>
      </c>
      <c r="Q3672">
        <v>13</v>
      </c>
      <c r="R3672">
        <v>16</v>
      </c>
      <c r="S3672">
        <v>25</v>
      </c>
      <c r="T3672">
        <v>16</v>
      </c>
      <c r="U3672">
        <v>11</v>
      </c>
      <c r="V3672">
        <v>5</v>
      </c>
      <c r="W3672">
        <v>0</v>
      </c>
      <c r="X3672">
        <v>6.8048904999999998E-3</v>
      </c>
      <c r="Y3672">
        <v>1.1047558000000001E-2</v>
      </c>
      <c r="Z3672">
        <v>3.5848629999999999E-2</v>
      </c>
      <c r="AA3672">
        <v>4.6630047000000001E-2</v>
      </c>
      <c r="AB3672">
        <v>1.1227787</v>
      </c>
      <c r="AC3672">
        <v>8.1491170000000002E-2</v>
      </c>
      <c r="AD3672">
        <v>1.0686102</v>
      </c>
      <c r="AE3672">
        <v>0</v>
      </c>
      <c r="AF3672">
        <v>2.3732110999999998</v>
      </c>
    </row>
    <row r="3673" spans="1:32" x14ac:dyDescent="0.3">
      <c r="A3673">
        <v>2785846</v>
      </c>
      <c r="B3673">
        <v>1</v>
      </c>
      <c r="C3673" t="s">
        <v>83</v>
      </c>
      <c r="D3673" t="s">
        <v>120</v>
      </c>
      <c r="E3673" t="s">
        <v>11473</v>
      </c>
      <c r="F3673" t="s">
        <v>11474</v>
      </c>
      <c r="G3673" t="s">
        <v>31549</v>
      </c>
      <c r="H3673" t="s">
        <v>134</v>
      </c>
      <c r="I3673" t="s">
        <v>79</v>
      </c>
      <c r="J3673" t="s">
        <v>135</v>
      </c>
      <c r="K3673" t="s">
        <v>22</v>
      </c>
      <c r="L3673" t="s">
        <v>136</v>
      </c>
      <c r="M3673" t="s">
        <v>13551</v>
      </c>
      <c r="N3673" t="s">
        <v>13552</v>
      </c>
      <c r="O3673">
        <v>0.37083333333333335</v>
      </c>
      <c r="P3673">
        <v>1</v>
      </c>
      <c r="Q3673">
        <v>527</v>
      </c>
      <c r="R3673">
        <v>5</v>
      </c>
      <c r="S3673">
        <v>38</v>
      </c>
      <c r="T3673">
        <v>0</v>
      </c>
      <c r="U3673">
        <v>59</v>
      </c>
      <c r="V3673">
        <v>0</v>
      </c>
      <c r="W3673">
        <v>0</v>
      </c>
      <c r="X3673">
        <v>6.7792110000000003E-2</v>
      </c>
      <c r="Y3673">
        <v>28.413533999999999</v>
      </c>
      <c r="Z3673">
        <v>0.79751479999999997</v>
      </c>
      <c r="AA3673">
        <v>0.51968340000000002</v>
      </c>
      <c r="AB3673">
        <v>0</v>
      </c>
      <c r="AC3673">
        <v>2.6955981000000002</v>
      </c>
      <c r="AD3673">
        <v>0</v>
      </c>
      <c r="AE3673">
        <v>0</v>
      </c>
      <c r="AF3673">
        <v>32.494120000000002</v>
      </c>
    </row>
    <row r="3674" spans="1:32" x14ac:dyDescent="0.3">
      <c r="A3674">
        <v>2785852</v>
      </c>
      <c r="B3674">
        <v>1</v>
      </c>
      <c r="C3674" t="s">
        <v>82</v>
      </c>
      <c r="D3674" t="s">
        <v>101</v>
      </c>
      <c r="E3674" t="s">
        <v>13553</v>
      </c>
      <c r="F3674" t="s">
        <v>13554</v>
      </c>
      <c r="G3674" t="s">
        <v>31546</v>
      </c>
      <c r="H3674" t="s">
        <v>223</v>
      </c>
      <c r="I3674" t="s">
        <v>78</v>
      </c>
      <c r="J3674" t="s">
        <v>135</v>
      </c>
      <c r="K3674" t="s">
        <v>22</v>
      </c>
      <c r="L3674" t="s">
        <v>136</v>
      </c>
      <c r="M3674" t="s">
        <v>13555</v>
      </c>
      <c r="N3674" t="s">
        <v>13556</v>
      </c>
      <c r="O3674">
        <v>4.674722222222222</v>
      </c>
      <c r="P3674">
        <v>0</v>
      </c>
      <c r="Q3674">
        <v>472</v>
      </c>
      <c r="R3674">
        <v>0</v>
      </c>
      <c r="S3674">
        <v>0</v>
      </c>
      <c r="T3674">
        <v>0</v>
      </c>
      <c r="U3674">
        <v>32</v>
      </c>
      <c r="V3674">
        <v>0</v>
      </c>
      <c r="W3674">
        <v>0</v>
      </c>
      <c r="X3674">
        <v>0</v>
      </c>
      <c r="Y3674">
        <v>396.74243000000001</v>
      </c>
      <c r="Z3674">
        <v>0</v>
      </c>
      <c r="AA3674">
        <v>0</v>
      </c>
      <c r="AB3674">
        <v>0</v>
      </c>
      <c r="AC3674">
        <v>80.624160000000003</v>
      </c>
      <c r="AD3674">
        <v>0</v>
      </c>
      <c r="AE3674">
        <v>0</v>
      </c>
      <c r="AF3674">
        <v>477.36660000000001</v>
      </c>
    </row>
    <row r="3675" spans="1:32" x14ac:dyDescent="0.3">
      <c r="A3675">
        <v>2785853</v>
      </c>
      <c r="B3675">
        <v>1</v>
      </c>
      <c r="C3675" t="s">
        <v>83</v>
      </c>
      <c r="D3675" t="s">
        <v>130</v>
      </c>
      <c r="E3675" t="s">
        <v>13557</v>
      </c>
      <c r="F3675" t="s">
        <v>13558</v>
      </c>
      <c r="G3675" t="s">
        <v>31549</v>
      </c>
      <c r="H3675" t="s">
        <v>134</v>
      </c>
      <c r="I3675" t="s">
        <v>79</v>
      </c>
      <c r="J3675" t="s">
        <v>135</v>
      </c>
      <c r="K3675" t="s">
        <v>22</v>
      </c>
      <c r="L3675" t="s">
        <v>136</v>
      </c>
      <c r="M3675" t="s">
        <v>13559</v>
      </c>
      <c r="N3675" t="s">
        <v>13560</v>
      </c>
      <c r="O3675">
        <v>1.8630555555555555</v>
      </c>
      <c r="P3675">
        <v>6</v>
      </c>
      <c r="Q3675">
        <v>507</v>
      </c>
      <c r="R3675">
        <v>100</v>
      </c>
      <c r="S3675">
        <v>13</v>
      </c>
      <c r="T3675">
        <v>6</v>
      </c>
      <c r="U3675">
        <v>46</v>
      </c>
      <c r="V3675">
        <v>0</v>
      </c>
      <c r="W3675">
        <v>0</v>
      </c>
      <c r="X3675">
        <v>126.095955</v>
      </c>
      <c r="Y3675">
        <v>162.68090000000001</v>
      </c>
      <c r="Z3675">
        <v>103.60182</v>
      </c>
      <c r="AA3675">
        <v>6.4353530000000001</v>
      </c>
      <c r="AB3675">
        <v>55.359825000000001</v>
      </c>
      <c r="AC3675">
        <v>27.098116000000001</v>
      </c>
      <c r="AD3675">
        <v>0</v>
      </c>
      <c r="AE3675">
        <v>0</v>
      </c>
      <c r="AF3675">
        <v>481.27197000000001</v>
      </c>
    </row>
    <row r="3676" spans="1:32" x14ac:dyDescent="0.3">
      <c r="A3676">
        <v>2800103</v>
      </c>
      <c r="B3676">
        <v>1</v>
      </c>
      <c r="C3676" t="s">
        <v>82</v>
      </c>
      <c r="D3676" t="s">
        <v>99</v>
      </c>
      <c r="E3676" t="s">
        <v>8429</v>
      </c>
      <c r="F3676" t="s">
        <v>8430</v>
      </c>
      <c r="G3676" t="s">
        <v>31549</v>
      </c>
      <c r="H3676" t="s">
        <v>134</v>
      </c>
      <c r="I3676" t="s">
        <v>79</v>
      </c>
      <c r="J3676" t="s">
        <v>135</v>
      </c>
      <c r="K3676" t="s">
        <v>22</v>
      </c>
      <c r="L3676" t="s">
        <v>136</v>
      </c>
      <c r="M3676" t="s">
        <v>13561</v>
      </c>
      <c r="N3676" t="s">
        <v>13562</v>
      </c>
      <c r="O3676">
        <v>9.5000000000000001E-2</v>
      </c>
      <c r="P3676">
        <v>0</v>
      </c>
      <c r="Q3676">
        <v>0</v>
      </c>
      <c r="R3676">
        <v>0</v>
      </c>
      <c r="S3676">
        <v>0</v>
      </c>
      <c r="T3676">
        <v>5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22.424406000000001</v>
      </c>
      <c r="AC3676">
        <v>0</v>
      </c>
      <c r="AD3676">
        <v>0</v>
      </c>
      <c r="AE3676">
        <v>0</v>
      </c>
      <c r="AF3676">
        <v>22.424406000000001</v>
      </c>
    </row>
    <row r="3677" spans="1:32" x14ac:dyDescent="0.3">
      <c r="A3677">
        <v>2800070</v>
      </c>
      <c r="B3677">
        <v>1</v>
      </c>
      <c r="C3677" t="s">
        <v>82</v>
      </c>
      <c r="D3677" t="s">
        <v>104</v>
      </c>
      <c r="E3677" t="s">
        <v>5130</v>
      </c>
      <c r="F3677" t="s">
        <v>5131</v>
      </c>
      <c r="G3677" t="s">
        <v>31546</v>
      </c>
      <c r="H3677" t="s">
        <v>223</v>
      </c>
      <c r="I3677" t="s">
        <v>78</v>
      </c>
      <c r="J3677" t="s">
        <v>135</v>
      </c>
      <c r="K3677" t="s">
        <v>22</v>
      </c>
      <c r="L3677" t="s">
        <v>136</v>
      </c>
      <c r="M3677" t="s">
        <v>13563</v>
      </c>
      <c r="N3677" t="s">
        <v>13046</v>
      </c>
      <c r="O3677">
        <v>1.9302777777777778</v>
      </c>
      <c r="P3677">
        <v>0</v>
      </c>
      <c r="Q3677">
        <v>257</v>
      </c>
      <c r="R3677">
        <v>0</v>
      </c>
      <c r="S3677">
        <v>0</v>
      </c>
      <c r="T3677">
        <v>0</v>
      </c>
      <c r="U3677">
        <v>6</v>
      </c>
      <c r="V3677">
        <v>0</v>
      </c>
      <c r="W3677">
        <v>0</v>
      </c>
      <c r="X3677">
        <v>0</v>
      </c>
      <c r="Y3677">
        <v>145.38632000000001</v>
      </c>
      <c r="Z3677">
        <v>0</v>
      </c>
      <c r="AA3677">
        <v>0</v>
      </c>
      <c r="AB3677">
        <v>0</v>
      </c>
      <c r="AC3677">
        <v>1.0766959</v>
      </c>
      <c r="AD3677">
        <v>0</v>
      </c>
      <c r="AE3677">
        <v>0</v>
      </c>
      <c r="AF3677">
        <v>146.46303</v>
      </c>
    </row>
    <row r="3678" spans="1:32" x14ac:dyDescent="0.3">
      <c r="A3678">
        <v>2799916</v>
      </c>
      <c r="B3678">
        <v>1</v>
      </c>
      <c r="C3678" t="s">
        <v>82</v>
      </c>
      <c r="D3678" t="s">
        <v>106</v>
      </c>
      <c r="E3678" t="s">
        <v>5214</v>
      </c>
      <c r="F3678" t="s">
        <v>5215</v>
      </c>
      <c r="G3678" t="s">
        <v>31546</v>
      </c>
      <c r="H3678" t="s">
        <v>1297</v>
      </c>
      <c r="I3678" t="s">
        <v>78</v>
      </c>
      <c r="J3678" t="s">
        <v>135</v>
      </c>
      <c r="K3678" t="s">
        <v>22</v>
      </c>
      <c r="L3678" t="s">
        <v>136</v>
      </c>
      <c r="M3678" t="s">
        <v>13564</v>
      </c>
      <c r="N3678" t="s">
        <v>13565</v>
      </c>
      <c r="O3678">
        <v>4.0222222222222221</v>
      </c>
      <c r="P3678">
        <v>0</v>
      </c>
      <c r="Q3678">
        <v>75</v>
      </c>
      <c r="R3678">
        <v>0</v>
      </c>
      <c r="S3678">
        <v>0</v>
      </c>
      <c r="T3678">
        <v>0</v>
      </c>
      <c r="U3678">
        <v>3</v>
      </c>
      <c r="V3678">
        <v>0</v>
      </c>
      <c r="W3678">
        <v>0</v>
      </c>
      <c r="X3678">
        <v>0</v>
      </c>
      <c r="Y3678">
        <v>104.786545</v>
      </c>
      <c r="Z3678">
        <v>0</v>
      </c>
      <c r="AA3678">
        <v>0</v>
      </c>
      <c r="AB3678">
        <v>0</v>
      </c>
      <c r="AC3678">
        <v>11.096397</v>
      </c>
      <c r="AD3678">
        <v>0</v>
      </c>
      <c r="AE3678">
        <v>0</v>
      </c>
      <c r="AF3678">
        <v>115.88294</v>
      </c>
    </row>
    <row r="3679" spans="1:32" x14ac:dyDescent="0.3">
      <c r="A3679">
        <v>2799840</v>
      </c>
      <c r="B3679">
        <v>1</v>
      </c>
      <c r="C3679" t="s">
        <v>82</v>
      </c>
      <c r="D3679" t="s">
        <v>87</v>
      </c>
      <c r="E3679" t="s">
        <v>13566</v>
      </c>
      <c r="F3679" t="s">
        <v>13567</v>
      </c>
      <c r="G3679" t="s">
        <v>31548</v>
      </c>
      <c r="H3679" t="s">
        <v>311</v>
      </c>
      <c r="I3679" t="s">
        <v>78</v>
      </c>
      <c r="J3679" t="s">
        <v>135</v>
      </c>
      <c r="K3679" t="s">
        <v>22</v>
      </c>
      <c r="L3679" t="s">
        <v>136</v>
      </c>
      <c r="M3679" t="s">
        <v>13568</v>
      </c>
      <c r="N3679" t="s">
        <v>13569</v>
      </c>
      <c r="O3679">
        <v>1.648611111111111</v>
      </c>
      <c r="P3679">
        <v>0</v>
      </c>
      <c r="Q3679">
        <v>2</v>
      </c>
      <c r="R3679">
        <v>0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0</v>
      </c>
      <c r="Y3679">
        <v>3.4131708000000001</v>
      </c>
      <c r="Z3679">
        <v>0</v>
      </c>
      <c r="AA3679">
        <v>0</v>
      </c>
      <c r="AB3679">
        <v>0</v>
      </c>
      <c r="AC3679">
        <v>0.28244859999999999</v>
      </c>
      <c r="AD3679">
        <v>0</v>
      </c>
      <c r="AE3679">
        <v>0</v>
      </c>
      <c r="AF3679">
        <v>3.6956193000000002</v>
      </c>
    </row>
    <row r="3680" spans="1:32" x14ac:dyDescent="0.3">
      <c r="A3680">
        <v>2799808</v>
      </c>
      <c r="B3680">
        <v>1</v>
      </c>
      <c r="C3680" t="s">
        <v>82</v>
      </c>
      <c r="D3680" t="s">
        <v>88</v>
      </c>
      <c r="E3680" t="s">
        <v>9020</v>
      </c>
      <c r="F3680" t="s">
        <v>9021</v>
      </c>
      <c r="G3680" t="s">
        <v>31546</v>
      </c>
      <c r="H3680" t="s">
        <v>163</v>
      </c>
      <c r="I3680" t="s">
        <v>78</v>
      </c>
      <c r="J3680" t="s">
        <v>135</v>
      </c>
      <c r="K3680" t="s">
        <v>22</v>
      </c>
      <c r="L3680" t="s">
        <v>136</v>
      </c>
      <c r="M3680" t="s">
        <v>13570</v>
      </c>
      <c r="N3680" t="s">
        <v>13571</v>
      </c>
      <c r="O3680">
        <v>5.0819444444444448</v>
      </c>
      <c r="P3680">
        <v>0</v>
      </c>
      <c r="Q3680">
        <v>74</v>
      </c>
      <c r="R3680">
        <v>0</v>
      </c>
      <c r="S3680">
        <v>0</v>
      </c>
      <c r="T3680">
        <v>0</v>
      </c>
      <c r="U3680">
        <v>4</v>
      </c>
      <c r="V3680">
        <v>0</v>
      </c>
      <c r="W3680">
        <v>0</v>
      </c>
      <c r="X3680">
        <v>0</v>
      </c>
      <c r="Y3680">
        <v>76.531715000000005</v>
      </c>
      <c r="Z3680">
        <v>0</v>
      </c>
      <c r="AA3680">
        <v>0</v>
      </c>
      <c r="AB3680">
        <v>0</v>
      </c>
      <c r="AC3680">
        <v>1.0255525999999999</v>
      </c>
      <c r="AD3680">
        <v>0</v>
      </c>
      <c r="AE3680">
        <v>0</v>
      </c>
      <c r="AF3680">
        <v>77.557274000000007</v>
      </c>
    </row>
    <row r="3681" spans="1:32" x14ac:dyDescent="0.3">
      <c r="A3681">
        <v>2799821</v>
      </c>
      <c r="B3681">
        <v>1</v>
      </c>
      <c r="C3681" t="s">
        <v>83</v>
      </c>
      <c r="D3681" t="s">
        <v>115</v>
      </c>
      <c r="E3681" t="s">
        <v>13572</v>
      </c>
      <c r="F3681" t="s">
        <v>13573</v>
      </c>
      <c r="G3681" t="s">
        <v>31546</v>
      </c>
      <c r="H3681" t="s">
        <v>359</v>
      </c>
      <c r="I3681" t="s">
        <v>78</v>
      </c>
      <c r="J3681" t="s">
        <v>135</v>
      </c>
      <c r="K3681" t="s">
        <v>22</v>
      </c>
      <c r="L3681" t="s">
        <v>136</v>
      </c>
      <c r="M3681" t="s">
        <v>13574</v>
      </c>
      <c r="N3681" t="s">
        <v>13575</v>
      </c>
      <c r="O3681">
        <v>1.8594444444444445</v>
      </c>
      <c r="P3681">
        <v>0</v>
      </c>
      <c r="Q3681">
        <v>337</v>
      </c>
      <c r="R3681">
        <v>0</v>
      </c>
      <c r="S3681">
        <v>0</v>
      </c>
      <c r="T3681">
        <v>0</v>
      </c>
      <c r="U3681">
        <v>6</v>
      </c>
      <c r="V3681">
        <v>0</v>
      </c>
      <c r="W3681">
        <v>0</v>
      </c>
      <c r="X3681">
        <v>0</v>
      </c>
      <c r="Y3681">
        <v>133.76326</v>
      </c>
      <c r="Z3681">
        <v>0</v>
      </c>
      <c r="AA3681">
        <v>0</v>
      </c>
      <c r="AB3681">
        <v>0</v>
      </c>
      <c r="AC3681">
        <v>4.3202639999999999</v>
      </c>
      <c r="AD3681">
        <v>0</v>
      </c>
      <c r="AE3681">
        <v>0</v>
      </c>
      <c r="AF3681">
        <v>138.08353</v>
      </c>
    </row>
    <row r="3682" spans="1:32" x14ac:dyDescent="0.3">
      <c r="A3682">
        <v>2799683</v>
      </c>
      <c r="B3682">
        <v>1</v>
      </c>
      <c r="C3682" t="s">
        <v>82</v>
      </c>
      <c r="D3682" t="s">
        <v>101</v>
      </c>
      <c r="E3682" t="s">
        <v>13576</v>
      </c>
      <c r="F3682" t="s">
        <v>13577</v>
      </c>
      <c r="G3682" t="s">
        <v>31546</v>
      </c>
      <c r="H3682" t="s">
        <v>665</v>
      </c>
      <c r="I3682" t="s">
        <v>78</v>
      </c>
      <c r="J3682" t="s">
        <v>135</v>
      </c>
      <c r="K3682" t="s">
        <v>22</v>
      </c>
      <c r="L3682" t="s">
        <v>136</v>
      </c>
      <c r="M3682" t="s">
        <v>13578</v>
      </c>
      <c r="N3682" t="s">
        <v>13579</v>
      </c>
      <c r="O3682">
        <v>1.4233333333333333</v>
      </c>
      <c r="P3682">
        <v>0</v>
      </c>
      <c r="Q3682">
        <v>205</v>
      </c>
      <c r="R3682">
        <v>0</v>
      </c>
      <c r="S3682">
        <v>0</v>
      </c>
      <c r="T3682">
        <v>0</v>
      </c>
      <c r="U3682">
        <v>3</v>
      </c>
      <c r="V3682">
        <v>0</v>
      </c>
      <c r="W3682">
        <v>0</v>
      </c>
      <c r="X3682">
        <v>0</v>
      </c>
      <c r="Y3682">
        <v>64.208740000000006</v>
      </c>
      <c r="Z3682">
        <v>0</v>
      </c>
      <c r="AA3682">
        <v>0</v>
      </c>
      <c r="AB3682">
        <v>0</v>
      </c>
      <c r="AC3682">
        <v>1.8997618999999999</v>
      </c>
      <c r="AD3682">
        <v>0</v>
      </c>
      <c r="AE3682">
        <v>0</v>
      </c>
      <c r="AF3682">
        <v>66.108500000000006</v>
      </c>
    </row>
    <row r="3683" spans="1:32" x14ac:dyDescent="0.3">
      <c r="A3683">
        <v>2799531</v>
      </c>
      <c r="B3683">
        <v>1</v>
      </c>
      <c r="C3683" t="s">
        <v>82</v>
      </c>
      <c r="D3683" t="s">
        <v>112</v>
      </c>
      <c r="E3683" t="s">
        <v>13580</v>
      </c>
      <c r="F3683" t="s">
        <v>13581</v>
      </c>
      <c r="G3683" t="s">
        <v>31545</v>
      </c>
      <c r="H3683" t="s">
        <v>134</v>
      </c>
      <c r="I3683" t="s">
        <v>79</v>
      </c>
      <c r="J3683" t="s">
        <v>135</v>
      </c>
      <c r="K3683" t="s">
        <v>22</v>
      </c>
      <c r="L3683" t="s">
        <v>136</v>
      </c>
      <c r="M3683" t="s">
        <v>13582</v>
      </c>
      <c r="N3683" t="s">
        <v>13583</v>
      </c>
      <c r="O3683">
        <v>0.89500000000000002</v>
      </c>
      <c r="P3683">
        <v>0</v>
      </c>
      <c r="Q3683">
        <v>2</v>
      </c>
      <c r="R3683">
        <v>7</v>
      </c>
      <c r="S3683">
        <v>11</v>
      </c>
      <c r="T3683">
        <v>23</v>
      </c>
      <c r="U3683">
        <v>19</v>
      </c>
      <c r="V3683">
        <v>35</v>
      </c>
      <c r="W3683">
        <v>6</v>
      </c>
      <c r="X3683">
        <v>0</v>
      </c>
      <c r="Y3683">
        <v>0.78206830000000005</v>
      </c>
      <c r="Z3683">
        <v>10.892886000000001</v>
      </c>
      <c r="AA3683">
        <v>4.74254</v>
      </c>
      <c r="AB3683">
        <v>240.81</v>
      </c>
      <c r="AC3683">
        <v>14.08648</v>
      </c>
      <c r="AD3683">
        <v>1084.8317</v>
      </c>
      <c r="AE3683">
        <v>51.101120000000002</v>
      </c>
      <c r="AF3683">
        <v>1407.2467999999999</v>
      </c>
    </row>
    <row r="3684" spans="1:32" x14ac:dyDescent="0.3">
      <c r="A3684">
        <v>2799305</v>
      </c>
      <c r="B3684">
        <v>1</v>
      </c>
      <c r="C3684" t="s">
        <v>82</v>
      </c>
      <c r="D3684" t="s">
        <v>99</v>
      </c>
      <c r="E3684" t="s">
        <v>13584</v>
      </c>
      <c r="F3684" t="s">
        <v>13585</v>
      </c>
      <c r="G3684" t="s">
        <v>31545</v>
      </c>
      <c r="H3684" t="s">
        <v>134</v>
      </c>
      <c r="I3684" t="s">
        <v>79</v>
      </c>
      <c r="J3684" t="s">
        <v>135</v>
      </c>
      <c r="K3684" t="s">
        <v>22</v>
      </c>
      <c r="L3684" t="s">
        <v>136</v>
      </c>
      <c r="M3684" t="s">
        <v>13586</v>
      </c>
      <c r="N3684" t="s">
        <v>13587</v>
      </c>
      <c r="O3684">
        <v>0.20666666666666667</v>
      </c>
      <c r="P3684">
        <v>0</v>
      </c>
      <c r="Q3684">
        <v>0</v>
      </c>
      <c r="R3684">
        <v>0</v>
      </c>
      <c r="S3684">
        <v>0</v>
      </c>
      <c r="T3684">
        <v>8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53.366416999999998</v>
      </c>
      <c r="AC3684">
        <v>0</v>
      </c>
      <c r="AD3684">
        <v>0</v>
      </c>
      <c r="AE3684">
        <v>0</v>
      </c>
      <c r="AF3684">
        <v>53.366416999999998</v>
      </c>
    </row>
    <row r="3685" spans="1:32" x14ac:dyDescent="0.3">
      <c r="A3685">
        <v>2799050</v>
      </c>
      <c r="B3685">
        <v>1</v>
      </c>
      <c r="C3685" t="s">
        <v>82</v>
      </c>
      <c r="D3685" t="s">
        <v>91</v>
      </c>
      <c r="E3685" t="s">
        <v>10230</v>
      </c>
      <c r="F3685" t="s">
        <v>10231</v>
      </c>
      <c r="G3685" t="s">
        <v>31546</v>
      </c>
      <c r="H3685" t="s">
        <v>223</v>
      </c>
      <c r="I3685" t="s">
        <v>78</v>
      </c>
      <c r="J3685" t="s">
        <v>135</v>
      </c>
      <c r="K3685" t="s">
        <v>22</v>
      </c>
      <c r="L3685" t="s">
        <v>136</v>
      </c>
      <c r="M3685" t="s">
        <v>13588</v>
      </c>
      <c r="N3685" t="s">
        <v>13589</v>
      </c>
      <c r="O3685">
        <v>3.395</v>
      </c>
      <c r="P3685">
        <v>0</v>
      </c>
      <c r="Q3685">
        <v>5</v>
      </c>
      <c r="R3685">
        <v>0</v>
      </c>
      <c r="S3685">
        <v>12</v>
      </c>
      <c r="T3685">
        <v>0</v>
      </c>
      <c r="U3685">
        <v>5</v>
      </c>
      <c r="V3685">
        <v>0</v>
      </c>
      <c r="W3685">
        <v>0</v>
      </c>
      <c r="X3685">
        <v>0</v>
      </c>
      <c r="Y3685">
        <v>9.1545539999999992</v>
      </c>
      <c r="Z3685">
        <v>0</v>
      </c>
      <c r="AA3685">
        <v>12.522532</v>
      </c>
      <c r="AB3685">
        <v>0</v>
      </c>
      <c r="AC3685">
        <v>12.958074</v>
      </c>
      <c r="AD3685">
        <v>0</v>
      </c>
      <c r="AE3685">
        <v>0</v>
      </c>
      <c r="AF3685">
        <v>34.635159999999999</v>
      </c>
    </row>
    <row r="3686" spans="1:32" x14ac:dyDescent="0.3">
      <c r="A3686">
        <v>2799037</v>
      </c>
      <c r="B3686">
        <v>1</v>
      </c>
      <c r="C3686" t="s">
        <v>82</v>
      </c>
      <c r="D3686" t="s">
        <v>84</v>
      </c>
      <c r="E3686" t="s">
        <v>13590</v>
      </c>
      <c r="F3686" t="s">
        <v>13591</v>
      </c>
      <c r="G3686" t="s">
        <v>31550</v>
      </c>
      <c r="H3686" t="s">
        <v>145</v>
      </c>
      <c r="I3686" t="s">
        <v>78</v>
      </c>
      <c r="J3686" t="s">
        <v>135</v>
      </c>
      <c r="K3686" t="s">
        <v>22</v>
      </c>
      <c r="L3686" t="s">
        <v>136</v>
      </c>
      <c r="M3686" t="s">
        <v>13592</v>
      </c>
      <c r="N3686" t="s">
        <v>13593</v>
      </c>
      <c r="O3686">
        <v>1.211111111111111</v>
      </c>
      <c r="P3686">
        <v>0</v>
      </c>
      <c r="Q3686">
        <v>28</v>
      </c>
      <c r="R3686">
        <v>0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0</v>
      </c>
      <c r="Y3686">
        <v>6.2385387000000003</v>
      </c>
      <c r="Z3686">
        <v>0</v>
      </c>
      <c r="AA3686">
        <v>0</v>
      </c>
      <c r="AB3686">
        <v>0</v>
      </c>
      <c r="AC3686">
        <v>14.418683</v>
      </c>
      <c r="AD3686">
        <v>0</v>
      </c>
      <c r="AE3686">
        <v>0</v>
      </c>
      <c r="AF3686">
        <v>20.657219999999999</v>
      </c>
    </row>
    <row r="3687" spans="1:32" x14ac:dyDescent="0.3">
      <c r="A3687">
        <v>2799042</v>
      </c>
      <c r="B3687">
        <v>1</v>
      </c>
      <c r="C3687" t="s">
        <v>82</v>
      </c>
      <c r="D3687" t="s">
        <v>101</v>
      </c>
      <c r="E3687" t="s">
        <v>13594</v>
      </c>
      <c r="F3687" t="s">
        <v>13595</v>
      </c>
      <c r="G3687" t="s">
        <v>31549</v>
      </c>
      <c r="H3687" t="s">
        <v>134</v>
      </c>
      <c r="I3687" t="s">
        <v>79</v>
      </c>
      <c r="J3687" t="s">
        <v>248</v>
      </c>
      <c r="K3687" t="s">
        <v>22</v>
      </c>
      <c r="L3687" t="s">
        <v>136</v>
      </c>
      <c r="M3687" t="s">
        <v>13596</v>
      </c>
      <c r="N3687" t="s">
        <v>13597</v>
      </c>
      <c r="O3687">
        <v>3.888888888888889E-2</v>
      </c>
      <c r="P3687">
        <v>5</v>
      </c>
      <c r="Q3687">
        <v>4723</v>
      </c>
      <c r="R3687">
        <v>26</v>
      </c>
      <c r="S3687">
        <v>153</v>
      </c>
      <c r="T3687">
        <v>7</v>
      </c>
      <c r="U3687">
        <v>708</v>
      </c>
      <c r="V3687">
        <v>4</v>
      </c>
      <c r="W3687">
        <v>1</v>
      </c>
      <c r="X3687">
        <v>4.5764909999999999E-2</v>
      </c>
      <c r="Y3687">
        <v>48.378203999999997</v>
      </c>
      <c r="Z3687">
        <v>1.3396148999999999</v>
      </c>
      <c r="AA3687">
        <v>1.3495604999999999</v>
      </c>
      <c r="AB3687">
        <v>1.2031376</v>
      </c>
      <c r="AC3687">
        <v>16.436546</v>
      </c>
      <c r="AD3687">
        <v>9.1596250000000001</v>
      </c>
      <c r="AE3687">
        <v>0</v>
      </c>
      <c r="AF3687">
        <v>77.912450000000007</v>
      </c>
    </row>
    <row r="3688" spans="1:32" x14ac:dyDescent="0.3">
      <c r="A3688">
        <v>2799047</v>
      </c>
      <c r="B3688">
        <v>1</v>
      </c>
      <c r="C3688" t="s">
        <v>82</v>
      </c>
      <c r="D3688" t="s">
        <v>106</v>
      </c>
      <c r="E3688" t="s">
        <v>13598</v>
      </c>
      <c r="F3688" t="s">
        <v>13599</v>
      </c>
      <c r="G3688" t="s">
        <v>31545</v>
      </c>
      <c r="H3688" t="s">
        <v>134</v>
      </c>
      <c r="I3688" t="s">
        <v>79</v>
      </c>
      <c r="J3688" t="s">
        <v>135</v>
      </c>
      <c r="K3688" t="s">
        <v>22</v>
      </c>
      <c r="L3688" t="s">
        <v>136</v>
      </c>
      <c r="M3688" t="s">
        <v>13600</v>
      </c>
      <c r="N3688" t="s">
        <v>13601</v>
      </c>
      <c r="O3688">
        <v>0.34861111111111109</v>
      </c>
      <c r="P3688">
        <v>0</v>
      </c>
      <c r="Q3688">
        <v>6096</v>
      </c>
      <c r="R3688">
        <v>0</v>
      </c>
      <c r="S3688">
        <v>44</v>
      </c>
      <c r="T3688">
        <v>1</v>
      </c>
      <c r="U3688">
        <v>891</v>
      </c>
      <c r="V3688">
        <v>2</v>
      </c>
      <c r="W3688">
        <v>1</v>
      </c>
      <c r="X3688">
        <v>0</v>
      </c>
      <c r="Y3688">
        <v>567.17449999999997</v>
      </c>
      <c r="Z3688">
        <v>0</v>
      </c>
      <c r="AA3688">
        <v>6.0215706999999998</v>
      </c>
      <c r="AB3688">
        <v>8.1074260000000002</v>
      </c>
      <c r="AC3688">
        <v>312.69470000000001</v>
      </c>
      <c r="AD3688">
        <v>20.13017</v>
      </c>
      <c r="AE3688">
        <v>1.3543763</v>
      </c>
      <c r="AF3688">
        <v>915.48270000000002</v>
      </c>
    </row>
    <row r="3689" spans="1:32" x14ac:dyDescent="0.3">
      <c r="A3689">
        <v>2798878</v>
      </c>
      <c r="B3689">
        <v>1</v>
      </c>
      <c r="C3689" t="s">
        <v>83</v>
      </c>
      <c r="D3689" t="s">
        <v>125</v>
      </c>
      <c r="E3689" t="s">
        <v>13602</v>
      </c>
      <c r="F3689" t="s">
        <v>13603</v>
      </c>
      <c r="G3689" t="s">
        <v>31549</v>
      </c>
      <c r="H3689" t="s">
        <v>134</v>
      </c>
      <c r="I3689" t="s">
        <v>79</v>
      </c>
      <c r="J3689" t="s">
        <v>135</v>
      </c>
      <c r="K3689" t="s">
        <v>22</v>
      </c>
      <c r="L3689" t="s">
        <v>136</v>
      </c>
      <c r="M3689" t="s">
        <v>13604</v>
      </c>
      <c r="N3689" t="s">
        <v>13605</v>
      </c>
      <c r="O3689">
        <v>1.3105555555555555</v>
      </c>
      <c r="P3689">
        <v>4</v>
      </c>
      <c r="Q3689">
        <v>4</v>
      </c>
      <c r="R3689">
        <v>69</v>
      </c>
      <c r="S3689">
        <v>66</v>
      </c>
      <c r="T3689">
        <v>9</v>
      </c>
      <c r="U3689">
        <v>2</v>
      </c>
      <c r="V3689">
        <v>0</v>
      </c>
      <c r="W3689">
        <v>0</v>
      </c>
      <c r="X3689">
        <v>11.340287999999999</v>
      </c>
      <c r="Y3689">
        <v>0.27590095999999997</v>
      </c>
      <c r="Z3689">
        <v>126.70169</v>
      </c>
      <c r="AA3689">
        <v>22.004946</v>
      </c>
      <c r="AB3689">
        <v>41.179090000000002</v>
      </c>
      <c r="AC3689">
        <v>1.806942</v>
      </c>
      <c r="AD3689">
        <v>0</v>
      </c>
      <c r="AE3689">
        <v>0</v>
      </c>
      <c r="AF3689">
        <v>203.30885000000001</v>
      </c>
    </row>
    <row r="3690" spans="1:32" x14ac:dyDescent="0.3">
      <c r="A3690">
        <v>2798780</v>
      </c>
      <c r="B3690">
        <v>2</v>
      </c>
      <c r="C3690" t="s">
        <v>82</v>
      </c>
      <c r="D3690" t="s">
        <v>104</v>
      </c>
      <c r="E3690" t="s">
        <v>3749</v>
      </c>
      <c r="F3690" t="s">
        <v>3750</v>
      </c>
      <c r="G3690" t="s">
        <v>31552</v>
      </c>
      <c r="H3690" t="s">
        <v>1297</v>
      </c>
      <c r="I3690" t="s">
        <v>78</v>
      </c>
      <c r="J3690" t="s">
        <v>135</v>
      </c>
      <c r="K3690" t="s">
        <v>22</v>
      </c>
      <c r="L3690" t="s">
        <v>136</v>
      </c>
      <c r="M3690" t="s">
        <v>13606</v>
      </c>
      <c r="N3690" t="s">
        <v>13607</v>
      </c>
      <c r="O3690">
        <v>0.73166666666666669</v>
      </c>
      <c r="P3690">
        <v>0</v>
      </c>
      <c r="Q3690">
        <v>183</v>
      </c>
      <c r="R3690">
        <v>0</v>
      </c>
      <c r="S3690">
        <v>0</v>
      </c>
      <c r="T3690">
        <v>0</v>
      </c>
      <c r="U3690">
        <v>13</v>
      </c>
      <c r="V3690">
        <v>0</v>
      </c>
      <c r="W3690">
        <v>0</v>
      </c>
      <c r="X3690">
        <v>0</v>
      </c>
      <c r="Y3690">
        <v>24.707739</v>
      </c>
      <c r="Z3690">
        <v>0</v>
      </c>
      <c r="AA3690">
        <v>0</v>
      </c>
      <c r="AB3690">
        <v>0</v>
      </c>
      <c r="AC3690">
        <v>1.9071577</v>
      </c>
      <c r="AD3690">
        <v>0</v>
      </c>
      <c r="AE3690">
        <v>0</v>
      </c>
      <c r="AF3690">
        <v>26.614896999999999</v>
      </c>
    </row>
    <row r="3691" spans="1:32" x14ac:dyDescent="0.3">
      <c r="A3691">
        <v>2798805</v>
      </c>
      <c r="B3691">
        <v>1</v>
      </c>
      <c r="C3691" t="s">
        <v>83</v>
      </c>
      <c r="D3691" t="s">
        <v>129</v>
      </c>
      <c r="E3691" t="s">
        <v>13608</v>
      </c>
      <c r="F3691" t="s">
        <v>13609</v>
      </c>
      <c r="G3691" t="s">
        <v>31545</v>
      </c>
      <c r="H3691" t="s">
        <v>134</v>
      </c>
      <c r="I3691" t="s">
        <v>79</v>
      </c>
      <c r="J3691" t="s">
        <v>135</v>
      </c>
      <c r="K3691" t="s">
        <v>22</v>
      </c>
      <c r="L3691" t="s">
        <v>136</v>
      </c>
      <c r="M3691" t="s">
        <v>13610</v>
      </c>
      <c r="N3691" t="s">
        <v>13611</v>
      </c>
      <c r="O3691">
        <v>0.21222222222222223</v>
      </c>
      <c r="P3691">
        <v>0</v>
      </c>
      <c r="Q3691">
        <v>0</v>
      </c>
      <c r="R3691">
        <v>0</v>
      </c>
      <c r="S3691">
        <v>0</v>
      </c>
      <c r="T3691">
        <v>1</v>
      </c>
      <c r="U3691">
        <v>1</v>
      </c>
      <c r="V3691">
        <v>2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100.04253</v>
      </c>
      <c r="AC3691">
        <v>8.0921926000000005E-2</v>
      </c>
      <c r="AD3691">
        <v>182.10911999999999</v>
      </c>
      <c r="AE3691">
        <v>0</v>
      </c>
      <c r="AF3691">
        <v>282.23257000000001</v>
      </c>
    </row>
    <row r="3692" spans="1:32" x14ac:dyDescent="0.3">
      <c r="A3692">
        <v>2798796</v>
      </c>
      <c r="B3692">
        <v>1</v>
      </c>
      <c r="C3692" t="s">
        <v>83</v>
      </c>
      <c r="D3692" t="s">
        <v>116</v>
      </c>
      <c r="E3692" t="s">
        <v>12491</v>
      </c>
      <c r="F3692" t="s">
        <v>12492</v>
      </c>
      <c r="G3692" t="s">
        <v>31549</v>
      </c>
      <c r="H3692" t="s">
        <v>134</v>
      </c>
      <c r="I3692" t="s">
        <v>79</v>
      </c>
      <c r="J3692" t="s">
        <v>135</v>
      </c>
      <c r="K3692" t="s">
        <v>22</v>
      </c>
      <c r="L3692" t="s">
        <v>136</v>
      </c>
      <c r="M3692" t="s">
        <v>13612</v>
      </c>
      <c r="N3692" t="s">
        <v>13613</v>
      </c>
      <c r="O3692">
        <v>0.65833333333333333</v>
      </c>
      <c r="P3692">
        <v>0</v>
      </c>
      <c r="Q3692">
        <v>144</v>
      </c>
      <c r="R3692">
        <v>4</v>
      </c>
      <c r="S3692">
        <v>48</v>
      </c>
      <c r="T3692">
        <v>0</v>
      </c>
      <c r="U3692">
        <v>7</v>
      </c>
      <c r="V3692">
        <v>0</v>
      </c>
      <c r="W3692">
        <v>0</v>
      </c>
      <c r="X3692">
        <v>0</v>
      </c>
      <c r="Y3692">
        <v>11.465282999999999</v>
      </c>
      <c r="Z3692">
        <v>2.798467</v>
      </c>
      <c r="AA3692">
        <v>7.2086085999999998</v>
      </c>
      <c r="AB3692">
        <v>0</v>
      </c>
      <c r="AC3692">
        <v>0.19374050000000001</v>
      </c>
      <c r="AD3692">
        <v>0</v>
      </c>
      <c r="AE3692">
        <v>0</v>
      </c>
      <c r="AF3692">
        <v>21.6661</v>
      </c>
    </row>
    <row r="3693" spans="1:32" x14ac:dyDescent="0.3">
      <c r="A3693">
        <v>2798719</v>
      </c>
      <c r="B3693">
        <v>1</v>
      </c>
      <c r="C3693" t="s">
        <v>82</v>
      </c>
      <c r="D3693" t="s">
        <v>104</v>
      </c>
      <c r="E3693" t="s">
        <v>13614</v>
      </c>
      <c r="F3693" t="s">
        <v>13615</v>
      </c>
      <c r="G3693" t="s">
        <v>31548</v>
      </c>
      <c r="H3693" t="s">
        <v>311</v>
      </c>
      <c r="I3693" t="s">
        <v>78</v>
      </c>
      <c r="J3693" t="s">
        <v>135</v>
      </c>
      <c r="K3693" t="s">
        <v>22</v>
      </c>
      <c r="L3693" t="s">
        <v>136</v>
      </c>
      <c r="M3693" t="s">
        <v>13616</v>
      </c>
      <c r="N3693" t="s">
        <v>13617</v>
      </c>
      <c r="O3693">
        <v>2.5227777777777778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24.830729000000002</v>
      </c>
      <c r="AD3693">
        <v>0</v>
      </c>
      <c r="AE3693">
        <v>0</v>
      </c>
      <c r="AF3693">
        <v>24.830729000000002</v>
      </c>
    </row>
    <row r="3694" spans="1:32" x14ac:dyDescent="0.3">
      <c r="A3694">
        <v>2798721</v>
      </c>
      <c r="B3694">
        <v>1</v>
      </c>
      <c r="C3694" t="s">
        <v>82</v>
      </c>
      <c r="D3694" t="s">
        <v>105</v>
      </c>
      <c r="E3694" t="s">
        <v>13618</v>
      </c>
      <c r="F3694" t="s">
        <v>13619</v>
      </c>
      <c r="G3694" t="s">
        <v>31548</v>
      </c>
      <c r="H3694" t="s">
        <v>409</v>
      </c>
      <c r="I3694" t="s">
        <v>78</v>
      </c>
      <c r="J3694" t="s">
        <v>135</v>
      </c>
      <c r="K3694" t="s">
        <v>22</v>
      </c>
      <c r="L3694" t="s">
        <v>136</v>
      </c>
      <c r="M3694" t="s">
        <v>13620</v>
      </c>
      <c r="N3694" t="s">
        <v>13621</v>
      </c>
      <c r="O3694">
        <v>5.2161111111111111</v>
      </c>
      <c r="P3694">
        <v>0</v>
      </c>
      <c r="Q3694">
        <v>4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3.9265332000000002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3.9265332000000002</v>
      </c>
    </row>
    <row r="3695" spans="1:32" x14ac:dyDescent="0.3">
      <c r="A3695">
        <v>2798718</v>
      </c>
      <c r="B3695">
        <v>1</v>
      </c>
      <c r="C3695" t="s">
        <v>82</v>
      </c>
      <c r="D3695" t="s">
        <v>86</v>
      </c>
      <c r="E3695" t="s">
        <v>7450</v>
      </c>
      <c r="F3695" t="s">
        <v>7451</v>
      </c>
      <c r="G3695" t="s">
        <v>31552</v>
      </c>
      <c r="H3695" t="s">
        <v>643</v>
      </c>
      <c r="I3695" t="s">
        <v>78</v>
      </c>
      <c r="J3695" t="s">
        <v>135</v>
      </c>
      <c r="K3695" t="s">
        <v>22</v>
      </c>
      <c r="L3695" t="s">
        <v>186</v>
      </c>
      <c r="M3695" t="s">
        <v>13622</v>
      </c>
      <c r="N3695" t="s">
        <v>13623</v>
      </c>
      <c r="O3695">
        <v>7.1316666666666668</v>
      </c>
      <c r="P3695">
        <v>0</v>
      </c>
      <c r="Q3695">
        <v>91</v>
      </c>
      <c r="R3695">
        <v>0</v>
      </c>
      <c r="S3695">
        <v>8</v>
      </c>
      <c r="T3695">
        <v>0</v>
      </c>
      <c r="U3695">
        <v>14</v>
      </c>
      <c r="V3695">
        <v>0</v>
      </c>
      <c r="W3695">
        <v>0</v>
      </c>
      <c r="X3695">
        <v>0</v>
      </c>
      <c r="Y3695">
        <v>97.104645000000005</v>
      </c>
      <c r="Z3695">
        <v>0</v>
      </c>
      <c r="AA3695">
        <v>8.1582000000000008</v>
      </c>
      <c r="AB3695">
        <v>0</v>
      </c>
      <c r="AC3695">
        <v>93.045689999999993</v>
      </c>
      <c r="AD3695">
        <v>0</v>
      </c>
      <c r="AE3695">
        <v>0</v>
      </c>
      <c r="AF3695">
        <v>198.30852999999999</v>
      </c>
    </row>
    <row r="3696" spans="1:32" x14ac:dyDescent="0.3">
      <c r="A3696">
        <v>2798716</v>
      </c>
      <c r="B3696">
        <v>1</v>
      </c>
      <c r="C3696" t="s">
        <v>82</v>
      </c>
      <c r="D3696" t="s">
        <v>101</v>
      </c>
      <c r="E3696" t="s">
        <v>13624</v>
      </c>
      <c r="F3696" t="s">
        <v>13625</v>
      </c>
      <c r="G3696" t="s">
        <v>31549</v>
      </c>
      <c r="H3696" t="s">
        <v>648</v>
      </c>
      <c r="I3696" t="s">
        <v>79</v>
      </c>
      <c r="J3696" t="s">
        <v>135</v>
      </c>
      <c r="K3696" t="s">
        <v>22</v>
      </c>
      <c r="L3696" t="s">
        <v>186</v>
      </c>
      <c r="M3696" t="s">
        <v>10015</v>
      </c>
      <c r="N3696" t="s">
        <v>13626</v>
      </c>
      <c r="O3696">
        <v>6.4313888888888888</v>
      </c>
      <c r="P3696">
        <v>2</v>
      </c>
      <c r="Q3696">
        <v>428</v>
      </c>
      <c r="R3696">
        <v>6</v>
      </c>
      <c r="S3696">
        <v>32</v>
      </c>
      <c r="T3696">
        <v>5</v>
      </c>
      <c r="U3696">
        <v>74</v>
      </c>
      <c r="V3696">
        <v>0</v>
      </c>
      <c r="W3696">
        <v>0</v>
      </c>
      <c r="X3696">
        <v>9.0111170000000005</v>
      </c>
      <c r="Y3696">
        <v>559.53625</v>
      </c>
      <c r="Z3696">
        <v>89.124020000000002</v>
      </c>
      <c r="AA3696">
        <v>66.873630000000006</v>
      </c>
      <c r="AB3696">
        <v>146.57267999999999</v>
      </c>
      <c r="AC3696">
        <v>149.98763</v>
      </c>
      <c r="AD3696">
        <v>0</v>
      </c>
      <c r="AE3696">
        <v>0</v>
      </c>
      <c r="AF3696">
        <v>1021.1053000000001</v>
      </c>
    </row>
    <row r="3697" spans="1:32" x14ac:dyDescent="0.3">
      <c r="A3697">
        <v>2798713</v>
      </c>
      <c r="B3697">
        <v>1</v>
      </c>
      <c r="C3697" t="s">
        <v>82</v>
      </c>
      <c r="D3697" t="s">
        <v>91</v>
      </c>
      <c r="E3697" t="s">
        <v>13627</v>
      </c>
      <c r="F3697" t="s">
        <v>13628</v>
      </c>
      <c r="G3697" t="s">
        <v>31552</v>
      </c>
      <c r="H3697" t="s">
        <v>643</v>
      </c>
      <c r="I3697" t="s">
        <v>78</v>
      </c>
      <c r="J3697" t="s">
        <v>135</v>
      </c>
      <c r="K3697" t="s">
        <v>22</v>
      </c>
      <c r="L3697" t="s">
        <v>186</v>
      </c>
      <c r="M3697" t="s">
        <v>13629</v>
      </c>
      <c r="N3697" t="s">
        <v>13630</v>
      </c>
      <c r="O3697">
        <v>6.1233333333333331</v>
      </c>
      <c r="P3697">
        <v>0</v>
      </c>
      <c r="Q3697">
        <v>885</v>
      </c>
      <c r="R3697">
        <v>0</v>
      </c>
      <c r="S3697">
        <v>0</v>
      </c>
      <c r="T3697">
        <v>0</v>
      </c>
      <c r="U3697">
        <v>56</v>
      </c>
      <c r="V3697">
        <v>0</v>
      </c>
      <c r="W3697">
        <v>0</v>
      </c>
      <c r="X3697">
        <v>0</v>
      </c>
      <c r="Y3697">
        <v>1253.3171</v>
      </c>
      <c r="Z3697">
        <v>0</v>
      </c>
      <c r="AA3697">
        <v>0</v>
      </c>
      <c r="AB3697">
        <v>0</v>
      </c>
      <c r="AC3697">
        <v>183.29892000000001</v>
      </c>
      <c r="AD3697">
        <v>0</v>
      </c>
      <c r="AE3697">
        <v>0</v>
      </c>
      <c r="AF3697">
        <v>1436.6161</v>
      </c>
    </row>
    <row r="3698" spans="1:32" x14ac:dyDescent="0.3">
      <c r="A3698">
        <v>2798720</v>
      </c>
      <c r="B3698">
        <v>1</v>
      </c>
      <c r="C3698" t="s">
        <v>83</v>
      </c>
      <c r="D3698" t="s">
        <v>116</v>
      </c>
      <c r="E3698" t="s">
        <v>13631</v>
      </c>
      <c r="F3698" t="s">
        <v>13632</v>
      </c>
      <c r="G3698" t="s">
        <v>31552</v>
      </c>
      <c r="H3698" t="s">
        <v>643</v>
      </c>
      <c r="I3698" t="s">
        <v>78</v>
      </c>
      <c r="J3698" t="s">
        <v>135</v>
      </c>
      <c r="K3698" t="s">
        <v>22</v>
      </c>
      <c r="L3698" t="s">
        <v>186</v>
      </c>
      <c r="M3698" t="s">
        <v>13633</v>
      </c>
      <c r="N3698" t="s">
        <v>13634</v>
      </c>
      <c r="O3698">
        <v>3.4819444444444443</v>
      </c>
      <c r="P3698">
        <v>0</v>
      </c>
      <c r="Q3698">
        <v>32</v>
      </c>
      <c r="R3698">
        <v>0</v>
      </c>
      <c r="S3698">
        <v>0</v>
      </c>
      <c r="T3698">
        <v>0</v>
      </c>
      <c r="U3698">
        <v>419</v>
      </c>
      <c r="V3698">
        <v>0</v>
      </c>
      <c r="W3698">
        <v>0</v>
      </c>
      <c r="X3698">
        <v>0</v>
      </c>
      <c r="Y3698">
        <v>47.149258000000003</v>
      </c>
      <c r="Z3698">
        <v>0</v>
      </c>
      <c r="AA3698">
        <v>0</v>
      </c>
      <c r="AB3698">
        <v>0</v>
      </c>
      <c r="AC3698">
        <v>566.49360000000001</v>
      </c>
      <c r="AD3698">
        <v>0</v>
      </c>
      <c r="AE3698">
        <v>0</v>
      </c>
      <c r="AF3698">
        <v>613.64279999999997</v>
      </c>
    </row>
    <row r="3699" spans="1:32" x14ac:dyDescent="0.3">
      <c r="A3699">
        <v>2798710</v>
      </c>
      <c r="B3699">
        <v>1</v>
      </c>
      <c r="C3699" t="s">
        <v>82</v>
      </c>
      <c r="D3699" t="s">
        <v>111</v>
      </c>
      <c r="E3699" t="s">
        <v>13635</v>
      </c>
      <c r="F3699" t="s">
        <v>13636</v>
      </c>
      <c r="G3699" t="s">
        <v>31549</v>
      </c>
      <c r="H3699" t="s">
        <v>648</v>
      </c>
      <c r="I3699" t="s">
        <v>79</v>
      </c>
      <c r="J3699" t="s">
        <v>135</v>
      </c>
      <c r="K3699" t="s">
        <v>22</v>
      </c>
      <c r="L3699" t="s">
        <v>186</v>
      </c>
      <c r="M3699" t="s">
        <v>13637</v>
      </c>
      <c r="N3699" t="s">
        <v>13638</v>
      </c>
      <c r="O3699">
        <v>3.4641666666666668</v>
      </c>
      <c r="P3699">
        <v>2</v>
      </c>
      <c r="Q3699">
        <v>751</v>
      </c>
      <c r="R3699">
        <v>87</v>
      </c>
      <c r="S3699">
        <v>139</v>
      </c>
      <c r="T3699">
        <v>10</v>
      </c>
      <c r="U3699">
        <v>115</v>
      </c>
      <c r="V3699">
        <v>0</v>
      </c>
      <c r="W3699">
        <v>0</v>
      </c>
      <c r="X3699">
        <v>0.99961820000000001</v>
      </c>
      <c r="Y3699">
        <v>436.57483000000002</v>
      </c>
      <c r="Z3699">
        <v>298.08783</v>
      </c>
      <c r="AA3699">
        <v>295.11786000000001</v>
      </c>
      <c r="AB3699">
        <v>129.81756999999999</v>
      </c>
      <c r="AC3699">
        <v>161.02429000000001</v>
      </c>
      <c r="AD3699">
        <v>0</v>
      </c>
      <c r="AE3699">
        <v>0</v>
      </c>
      <c r="AF3699">
        <v>1321.6220000000001</v>
      </c>
    </row>
    <row r="3700" spans="1:32" x14ac:dyDescent="0.3">
      <c r="A3700">
        <v>2798382</v>
      </c>
      <c r="B3700">
        <v>1</v>
      </c>
      <c r="C3700" t="s">
        <v>82</v>
      </c>
      <c r="D3700" t="s">
        <v>92</v>
      </c>
      <c r="E3700" t="s">
        <v>13639</v>
      </c>
      <c r="F3700" t="s">
        <v>13640</v>
      </c>
      <c r="G3700" t="s">
        <v>31546</v>
      </c>
      <c r="H3700" t="s">
        <v>223</v>
      </c>
      <c r="I3700" t="s">
        <v>78</v>
      </c>
      <c r="J3700" t="s">
        <v>135</v>
      </c>
      <c r="K3700" t="s">
        <v>22</v>
      </c>
      <c r="L3700" t="s">
        <v>136</v>
      </c>
      <c r="M3700" t="s">
        <v>13641</v>
      </c>
      <c r="N3700" t="s">
        <v>13642</v>
      </c>
      <c r="O3700">
        <v>2.8908333333333331</v>
      </c>
      <c r="P3700">
        <v>0</v>
      </c>
      <c r="Q3700">
        <v>41</v>
      </c>
      <c r="R3700">
        <v>0</v>
      </c>
      <c r="S3700">
        <v>0</v>
      </c>
      <c r="T3700">
        <v>0</v>
      </c>
      <c r="U3700">
        <v>8</v>
      </c>
      <c r="V3700">
        <v>0</v>
      </c>
      <c r="W3700">
        <v>0</v>
      </c>
      <c r="X3700">
        <v>0</v>
      </c>
      <c r="Y3700">
        <v>45.682755</v>
      </c>
      <c r="Z3700">
        <v>0</v>
      </c>
      <c r="AA3700">
        <v>0</v>
      </c>
      <c r="AB3700">
        <v>0</v>
      </c>
      <c r="AC3700">
        <v>70.076509999999999</v>
      </c>
      <c r="AD3700">
        <v>0</v>
      </c>
      <c r="AE3700">
        <v>0</v>
      </c>
      <c r="AF3700">
        <v>115.75926</v>
      </c>
    </row>
    <row r="3701" spans="1:32" x14ac:dyDescent="0.3">
      <c r="A3701">
        <v>2798117</v>
      </c>
      <c r="B3701">
        <v>1</v>
      </c>
      <c r="C3701" t="s">
        <v>82</v>
      </c>
      <c r="D3701" t="s">
        <v>98</v>
      </c>
      <c r="E3701" t="s">
        <v>13643</v>
      </c>
      <c r="F3701" t="s">
        <v>13644</v>
      </c>
      <c r="G3701" t="s">
        <v>31548</v>
      </c>
      <c r="H3701" t="s">
        <v>311</v>
      </c>
      <c r="I3701" t="s">
        <v>78</v>
      </c>
      <c r="J3701" t="s">
        <v>135</v>
      </c>
      <c r="K3701" t="s">
        <v>22</v>
      </c>
      <c r="L3701" t="s">
        <v>136</v>
      </c>
      <c r="M3701" t="s">
        <v>13645</v>
      </c>
      <c r="N3701" t="s">
        <v>13646</v>
      </c>
      <c r="O3701">
        <v>1.2491666666666668</v>
      </c>
      <c r="P3701">
        <v>0</v>
      </c>
      <c r="Q3701">
        <v>1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0.72756290000000001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0.72756290000000001</v>
      </c>
    </row>
    <row r="3702" spans="1:32" x14ac:dyDescent="0.3">
      <c r="A3702">
        <v>2798097</v>
      </c>
      <c r="B3702">
        <v>1</v>
      </c>
      <c r="C3702" t="s">
        <v>82</v>
      </c>
      <c r="D3702" t="s">
        <v>113</v>
      </c>
      <c r="E3702" t="s">
        <v>13647</v>
      </c>
      <c r="F3702" t="s">
        <v>13648</v>
      </c>
      <c r="G3702" t="s">
        <v>31550</v>
      </c>
      <c r="H3702" t="s">
        <v>643</v>
      </c>
      <c r="I3702" t="s">
        <v>78</v>
      </c>
      <c r="J3702" t="s">
        <v>135</v>
      </c>
      <c r="K3702" t="s">
        <v>22</v>
      </c>
      <c r="L3702" t="s">
        <v>186</v>
      </c>
      <c r="M3702" t="s">
        <v>13649</v>
      </c>
      <c r="N3702" t="s">
        <v>13650</v>
      </c>
      <c r="O3702">
        <v>1.5558333333333334</v>
      </c>
      <c r="P3702">
        <v>0</v>
      </c>
      <c r="Q3702">
        <v>14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24.269676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24.269676</v>
      </c>
    </row>
    <row r="3703" spans="1:32" x14ac:dyDescent="0.3">
      <c r="A3703">
        <v>2798111</v>
      </c>
      <c r="B3703">
        <v>1</v>
      </c>
      <c r="C3703" t="s">
        <v>82</v>
      </c>
      <c r="D3703" t="s">
        <v>96</v>
      </c>
      <c r="E3703" t="s">
        <v>13651</v>
      </c>
      <c r="F3703" t="s">
        <v>13652</v>
      </c>
      <c r="G3703" t="s">
        <v>31552</v>
      </c>
      <c r="H3703" t="s">
        <v>145</v>
      </c>
      <c r="I3703" t="s">
        <v>78</v>
      </c>
      <c r="J3703" t="s">
        <v>135</v>
      </c>
      <c r="K3703" t="s">
        <v>22</v>
      </c>
      <c r="L3703" t="s">
        <v>136</v>
      </c>
      <c r="M3703" t="s">
        <v>13653</v>
      </c>
      <c r="N3703" t="s">
        <v>13654</v>
      </c>
      <c r="O3703">
        <v>0.44472222222222224</v>
      </c>
      <c r="P3703">
        <v>0</v>
      </c>
      <c r="Q3703">
        <v>354</v>
      </c>
      <c r="R3703">
        <v>0</v>
      </c>
      <c r="S3703">
        <v>0</v>
      </c>
      <c r="T3703">
        <v>0</v>
      </c>
      <c r="U3703">
        <v>17</v>
      </c>
      <c r="V3703">
        <v>0</v>
      </c>
      <c r="W3703">
        <v>0</v>
      </c>
      <c r="X3703">
        <v>0</v>
      </c>
      <c r="Y3703">
        <v>37.008335000000002</v>
      </c>
      <c r="Z3703">
        <v>0</v>
      </c>
      <c r="AA3703">
        <v>0</v>
      </c>
      <c r="AB3703">
        <v>0</v>
      </c>
      <c r="AC3703">
        <v>12.442883999999999</v>
      </c>
      <c r="AD3703">
        <v>0</v>
      </c>
      <c r="AE3703">
        <v>0</v>
      </c>
      <c r="AF3703">
        <v>49.451217999999997</v>
      </c>
    </row>
    <row r="3704" spans="1:32" x14ac:dyDescent="0.3">
      <c r="A3704">
        <v>2798085</v>
      </c>
      <c r="B3704">
        <v>1</v>
      </c>
      <c r="C3704" t="s">
        <v>83</v>
      </c>
      <c r="D3704" t="s">
        <v>126</v>
      </c>
      <c r="E3704" t="s">
        <v>13655</v>
      </c>
      <c r="F3704" t="s">
        <v>13656</v>
      </c>
      <c r="G3704" t="s">
        <v>31549</v>
      </c>
      <c r="H3704" t="s">
        <v>134</v>
      </c>
      <c r="I3704" t="s">
        <v>79</v>
      </c>
      <c r="J3704" t="s">
        <v>135</v>
      </c>
      <c r="K3704" t="s">
        <v>22</v>
      </c>
      <c r="L3704" t="s">
        <v>136</v>
      </c>
      <c r="M3704" t="s">
        <v>13657</v>
      </c>
      <c r="N3704" t="s">
        <v>13658</v>
      </c>
      <c r="O3704">
        <v>0.72361111111111109</v>
      </c>
      <c r="P3704">
        <v>1</v>
      </c>
      <c r="Q3704">
        <v>386</v>
      </c>
      <c r="R3704">
        <v>1</v>
      </c>
      <c r="S3704">
        <v>38</v>
      </c>
      <c r="T3704">
        <v>0</v>
      </c>
      <c r="U3704">
        <v>27</v>
      </c>
      <c r="V3704">
        <v>0</v>
      </c>
      <c r="W3704">
        <v>0</v>
      </c>
      <c r="X3704">
        <v>3.1589797000000002</v>
      </c>
      <c r="Y3704">
        <v>24.897262999999999</v>
      </c>
      <c r="Z3704">
        <v>0.20304427999999999</v>
      </c>
      <c r="AA3704">
        <v>1.5043632</v>
      </c>
      <c r="AB3704">
        <v>0</v>
      </c>
      <c r="AC3704">
        <v>5.0725064</v>
      </c>
      <c r="AD3704">
        <v>0</v>
      </c>
      <c r="AE3704">
        <v>0</v>
      </c>
      <c r="AF3704">
        <v>34.836154999999998</v>
      </c>
    </row>
    <row r="3705" spans="1:32" x14ac:dyDescent="0.3">
      <c r="A3705">
        <v>2797998</v>
      </c>
      <c r="B3705">
        <v>1</v>
      </c>
      <c r="C3705" t="s">
        <v>82</v>
      </c>
      <c r="D3705" t="s">
        <v>94</v>
      </c>
      <c r="E3705" t="s">
        <v>13659</v>
      </c>
      <c r="F3705" t="s">
        <v>13660</v>
      </c>
      <c r="G3705" t="s">
        <v>31548</v>
      </c>
      <c r="H3705" t="s">
        <v>333</v>
      </c>
      <c r="I3705" t="s">
        <v>78</v>
      </c>
      <c r="J3705" t="s">
        <v>135</v>
      </c>
      <c r="K3705" t="s">
        <v>22</v>
      </c>
      <c r="L3705" t="s">
        <v>136</v>
      </c>
      <c r="M3705" t="s">
        <v>13661</v>
      </c>
      <c r="N3705" t="s">
        <v>11678</v>
      </c>
      <c r="O3705">
        <v>3.2519444444444443</v>
      </c>
      <c r="P3705">
        <v>0</v>
      </c>
      <c r="Q3705">
        <v>7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4.9365015000000003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4.9365015000000003</v>
      </c>
    </row>
    <row r="3706" spans="1:32" x14ac:dyDescent="0.3">
      <c r="A3706">
        <v>2797983</v>
      </c>
      <c r="B3706">
        <v>1</v>
      </c>
      <c r="C3706" t="s">
        <v>83</v>
      </c>
      <c r="D3706" t="s">
        <v>121</v>
      </c>
      <c r="E3706" t="s">
        <v>13662</v>
      </c>
      <c r="F3706" t="s">
        <v>13663</v>
      </c>
      <c r="G3706" t="s">
        <v>31552</v>
      </c>
      <c r="H3706" t="s">
        <v>665</v>
      </c>
      <c r="I3706" t="s">
        <v>78</v>
      </c>
      <c r="J3706" t="s">
        <v>135</v>
      </c>
      <c r="K3706" t="s">
        <v>22</v>
      </c>
      <c r="L3706" t="s">
        <v>136</v>
      </c>
      <c r="M3706" t="s">
        <v>13664</v>
      </c>
      <c r="N3706" t="s">
        <v>13665</v>
      </c>
      <c r="O3706">
        <v>6.1633333333333331</v>
      </c>
      <c r="P3706">
        <v>0</v>
      </c>
      <c r="Q3706">
        <v>36</v>
      </c>
      <c r="R3706">
        <v>0</v>
      </c>
      <c r="S3706">
        <v>7</v>
      </c>
      <c r="T3706">
        <v>0</v>
      </c>
      <c r="U3706">
        <v>4</v>
      </c>
      <c r="V3706">
        <v>0</v>
      </c>
      <c r="W3706">
        <v>0</v>
      </c>
      <c r="X3706">
        <v>0</v>
      </c>
      <c r="Y3706">
        <v>39.602992999999998</v>
      </c>
      <c r="Z3706">
        <v>0</v>
      </c>
      <c r="AA3706">
        <v>4.9743766999999997</v>
      </c>
      <c r="AB3706">
        <v>0</v>
      </c>
      <c r="AC3706">
        <v>13.975101</v>
      </c>
      <c r="AD3706">
        <v>0</v>
      </c>
      <c r="AE3706">
        <v>0</v>
      </c>
      <c r="AF3706">
        <v>58.55247</v>
      </c>
    </row>
    <row r="3707" spans="1:32" x14ac:dyDescent="0.3">
      <c r="A3707">
        <v>2797839</v>
      </c>
      <c r="B3707">
        <v>2</v>
      </c>
      <c r="C3707" t="s">
        <v>82</v>
      </c>
      <c r="D3707" t="s">
        <v>99</v>
      </c>
      <c r="E3707" t="s">
        <v>13666</v>
      </c>
      <c r="F3707" t="s">
        <v>13667</v>
      </c>
      <c r="G3707" t="s">
        <v>31552</v>
      </c>
      <c r="H3707" t="s">
        <v>1297</v>
      </c>
      <c r="I3707" t="s">
        <v>78</v>
      </c>
      <c r="J3707" t="s">
        <v>135</v>
      </c>
      <c r="K3707" t="s">
        <v>22</v>
      </c>
      <c r="L3707" t="s">
        <v>136</v>
      </c>
      <c r="M3707" t="s">
        <v>13668</v>
      </c>
      <c r="N3707" t="s">
        <v>13669</v>
      </c>
      <c r="O3707">
        <v>2.2080555555555557</v>
      </c>
      <c r="P3707">
        <v>0</v>
      </c>
      <c r="Q3707">
        <v>232</v>
      </c>
      <c r="R3707">
        <v>0</v>
      </c>
      <c r="S3707">
        <v>0</v>
      </c>
      <c r="T3707">
        <v>0</v>
      </c>
      <c r="U3707">
        <v>22</v>
      </c>
      <c r="V3707">
        <v>0</v>
      </c>
      <c r="W3707">
        <v>0</v>
      </c>
      <c r="X3707">
        <v>0</v>
      </c>
      <c r="Y3707">
        <v>77.042460000000005</v>
      </c>
      <c r="Z3707">
        <v>0</v>
      </c>
      <c r="AA3707">
        <v>0</v>
      </c>
      <c r="AB3707">
        <v>0</v>
      </c>
      <c r="AC3707">
        <v>17.271946</v>
      </c>
      <c r="AD3707">
        <v>0</v>
      </c>
      <c r="AE3707">
        <v>0</v>
      </c>
      <c r="AF3707">
        <v>94.314409999999995</v>
      </c>
    </row>
    <row r="3708" spans="1:32" x14ac:dyDescent="0.3">
      <c r="A3708">
        <v>2798000</v>
      </c>
      <c r="B3708">
        <v>1</v>
      </c>
      <c r="C3708" t="s">
        <v>82</v>
      </c>
      <c r="D3708" t="s">
        <v>108</v>
      </c>
      <c r="E3708" t="s">
        <v>13670</v>
      </c>
      <c r="F3708" t="s">
        <v>13671</v>
      </c>
      <c r="G3708" t="s">
        <v>31545</v>
      </c>
      <c r="H3708" t="s">
        <v>3730</v>
      </c>
      <c r="I3708" t="s">
        <v>79</v>
      </c>
      <c r="J3708" t="s">
        <v>135</v>
      </c>
      <c r="K3708" t="s">
        <v>22</v>
      </c>
      <c r="L3708" t="s">
        <v>186</v>
      </c>
      <c r="M3708" t="s">
        <v>13672</v>
      </c>
      <c r="N3708" t="s">
        <v>13673</v>
      </c>
      <c r="O3708">
        <v>2.3363888888888891</v>
      </c>
      <c r="P3708">
        <v>2</v>
      </c>
      <c r="Q3708">
        <v>268</v>
      </c>
      <c r="R3708">
        <v>37</v>
      </c>
      <c r="S3708">
        <v>34</v>
      </c>
      <c r="T3708">
        <v>5</v>
      </c>
      <c r="U3708">
        <v>41</v>
      </c>
      <c r="V3708">
        <v>0</v>
      </c>
      <c r="W3708">
        <v>0</v>
      </c>
      <c r="X3708">
        <v>3.0047226</v>
      </c>
      <c r="Y3708">
        <v>103.31507999999999</v>
      </c>
      <c r="Z3708">
        <v>38.908386</v>
      </c>
      <c r="AA3708">
        <v>70.977729999999994</v>
      </c>
      <c r="AB3708">
        <v>18.801727</v>
      </c>
      <c r="AC3708">
        <v>42.161490000000001</v>
      </c>
      <c r="AD3708">
        <v>0</v>
      </c>
      <c r="AE3708">
        <v>0</v>
      </c>
      <c r="AF3708">
        <v>277.16913</v>
      </c>
    </row>
    <row r="3709" spans="1:32" x14ac:dyDescent="0.3">
      <c r="A3709">
        <v>2797997</v>
      </c>
      <c r="B3709">
        <v>1</v>
      </c>
      <c r="C3709" t="s">
        <v>82</v>
      </c>
      <c r="D3709" t="s">
        <v>97</v>
      </c>
      <c r="E3709" t="s">
        <v>11684</v>
      </c>
      <c r="F3709" t="s">
        <v>11685</v>
      </c>
      <c r="G3709" t="s">
        <v>31551</v>
      </c>
      <c r="H3709" t="s">
        <v>134</v>
      </c>
      <c r="I3709" t="s">
        <v>79</v>
      </c>
      <c r="J3709" t="s">
        <v>135</v>
      </c>
      <c r="K3709" t="s">
        <v>22</v>
      </c>
      <c r="L3709" t="s">
        <v>136</v>
      </c>
      <c r="M3709" t="s">
        <v>13674</v>
      </c>
      <c r="N3709" t="s">
        <v>13675</v>
      </c>
      <c r="O3709">
        <v>1.1227777777777779</v>
      </c>
      <c r="P3709">
        <v>3</v>
      </c>
      <c r="Q3709">
        <v>1067</v>
      </c>
      <c r="R3709">
        <v>2</v>
      </c>
      <c r="S3709">
        <v>16</v>
      </c>
      <c r="T3709">
        <v>12</v>
      </c>
      <c r="U3709">
        <v>93</v>
      </c>
      <c r="V3709">
        <v>4</v>
      </c>
      <c r="W3709">
        <v>1</v>
      </c>
      <c r="X3709">
        <v>40.570934000000001</v>
      </c>
      <c r="Y3709">
        <v>560.76953000000003</v>
      </c>
      <c r="Z3709">
        <v>9.8098670000000006</v>
      </c>
      <c r="AA3709">
        <v>1.7192818000000001</v>
      </c>
      <c r="AB3709">
        <v>162.10778999999999</v>
      </c>
      <c r="AC3709">
        <v>141.94226</v>
      </c>
      <c r="AD3709">
        <v>139.70779999999999</v>
      </c>
      <c r="AE3709">
        <v>2.5071192</v>
      </c>
      <c r="AF3709">
        <v>1059.1346000000001</v>
      </c>
    </row>
    <row r="3710" spans="1:32" x14ac:dyDescent="0.3">
      <c r="A3710">
        <v>2797975</v>
      </c>
      <c r="B3710">
        <v>1</v>
      </c>
      <c r="C3710" t="s">
        <v>82</v>
      </c>
      <c r="D3710" t="s">
        <v>86</v>
      </c>
      <c r="E3710" t="s">
        <v>13676</v>
      </c>
      <c r="F3710" t="s">
        <v>13677</v>
      </c>
      <c r="G3710" t="s">
        <v>31545</v>
      </c>
      <c r="H3710" t="s">
        <v>648</v>
      </c>
      <c r="I3710" t="s">
        <v>79</v>
      </c>
      <c r="J3710" t="s">
        <v>135</v>
      </c>
      <c r="K3710" t="s">
        <v>22</v>
      </c>
      <c r="L3710" t="s">
        <v>186</v>
      </c>
      <c r="M3710" t="s">
        <v>13678</v>
      </c>
      <c r="N3710" t="s">
        <v>13679</v>
      </c>
      <c r="O3710">
        <v>0.91249999999999998</v>
      </c>
      <c r="P3710">
        <v>0</v>
      </c>
      <c r="Q3710">
        <v>3259</v>
      </c>
      <c r="R3710">
        <v>11</v>
      </c>
      <c r="S3710">
        <v>757</v>
      </c>
      <c r="T3710">
        <v>23</v>
      </c>
      <c r="U3710">
        <v>852</v>
      </c>
      <c r="V3710">
        <v>3</v>
      </c>
      <c r="W3710">
        <v>0</v>
      </c>
      <c r="X3710">
        <v>0</v>
      </c>
      <c r="Y3710">
        <v>405.90627999999998</v>
      </c>
      <c r="Z3710">
        <v>9.3261050000000001</v>
      </c>
      <c r="AA3710">
        <v>182.4701</v>
      </c>
      <c r="AB3710">
        <v>186.43281999999999</v>
      </c>
      <c r="AC3710">
        <v>238.6574</v>
      </c>
      <c r="AD3710">
        <v>112.69365999999999</v>
      </c>
      <c r="AE3710">
        <v>0</v>
      </c>
      <c r="AF3710">
        <v>1135.4863</v>
      </c>
    </row>
    <row r="3711" spans="1:32" x14ac:dyDescent="0.3">
      <c r="A3711">
        <v>2797909</v>
      </c>
      <c r="B3711">
        <v>1</v>
      </c>
      <c r="C3711" t="s">
        <v>82</v>
      </c>
      <c r="D3711" t="s">
        <v>96</v>
      </c>
      <c r="E3711" t="s">
        <v>13680</v>
      </c>
      <c r="F3711" t="s">
        <v>13681</v>
      </c>
      <c r="G3711" t="s">
        <v>31545</v>
      </c>
      <c r="H3711" t="s">
        <v>648</v>
      </c>
      <c r="I3711" t="s">
        <v>79</v>
      </c>
      <c r="J3711" t="s">
        <v>135</v>
      </c>
      <c r="K3711" t="s">
        <v>22</v>
      </c>
      <c r="L3711" t="s">
        <v>186</v>
      </c>
      <c r="M3711" t="s">
        <v>13682</v>
      </c>
      <c r="N3711" t="s">
        <v>13683</v>
      </c>
      <c r="O3711">
        <v>8.5577777777777779</v>
      </c>
      <c r="P3711">
        <v>0</v>
      </c>
      <c r="Q3711">
        <v>118</v>
      </c>
      <c r="R3711">
        <v>0</v>
      </c>
      <c r="S3711">
        <v>0</v>
      </c>
      <c r="T3711">
        <v>0</v>
      </c>
      <c r="U3711">
        <v>21</v>
      </c>
      <c r="V3711">
        <v>0</v>
      </c>
      <c r="W3711">
        <v>1</v>
      </c>
      <c r="X3711">
        <v>0</v>
      </c>
      <c r="Y3711">
        <v>325.64017000000001</v>
      </c>
      <c r="Z3711">
        <v>0</v>
      </c>
      <c r="AA3711">
        <v>0</v>
      </c>
      <c r="AB3711">
        <v>0</v>
      </c>
      <c r="AC3711">
        <v>1324.7389000000001</v>
      </c>
      <c r="AD3711">
        <v>0</v>
      </c>
      <c r="AE3711">
        <v>469.82965000000002</v>
      </c>
      <c r="AF3711">
        <v>2120.2087000000001</v>
      </c>
    </row>
    <row r="3712" spans="1:32" x14ac:dyDescent="0.3">
      <c r="A3712">
        <v>2797915</v>
      </c>
      <c r="B3712">
        <v>1</v>
      </c>
      <c r="C3712" t="s">
        <v>82</v>
      </c>
      <c r="D3712" t="s">
        <v>91</v>
      </c>
      <c r="E3712" t="s">
        <v>13627</v>
      </c>
      <c r="F3712" t="s">
        <v>13628</v>
      </c>
      <c r="G3712" t="s">
        <v>31552</v>
      </c>
      <c r="H3712" t="s">
        <v>643</v>
      </c>
      <c r="I3712" t="s">
        <v>78</v>
      </c>
      <c r="J3712" t="s">
        <v>135</v>
      </c>
      <c r="K3712" t="s">
        <v>22</v>
      </c>
      <c r="L3712" t="s">
        <v>186</v>
      </c>
      <c r="M3712" t="s">
        <v>13684</v>
      </c>
      <c r="N3712" t="s">
        <v>13685</v>
      </c>
      <c r="O3712">
        <v>4.7233333333333336</v>
      </c>
      <c r="P3712">
        <v>0</v>
      </c>
      <c r="Q3712">
        <v>885</v>
      </c>
      <c r="R3712">
        <v>0</v>
      </c>
      <c r="S3712">
        <v>0</v>
      </c>
      <c r="T3712">
        <v>0</v>
      </c>
      <c r="U3712">
        <v>56</v>
      </c>
      <c r="V3712">
        <v>0</v>
      </c>
      <c r="W3712">
        <v>0</v>
      </c>
      <c r="X3712">
        <v>0</v>
      </c>
      <c r="Y3712">
        <v>900.05200000000002</v>
      </c>
      <c r="Z3712">
        <v>0</v>
      </c>
      <c r="AA3712">
        <v>0</v>
      </c>
      <c r="AB3712">
        <v>0</v>
      </c>
      <c r="AC3712">
        <v>139.51389</v>
      </c>
      <c r="AD3712">
        <v>0</v>
      </c>
      <c r="AE3712">
        <v>0</v>
      </c>
      <c r="AF3712">
        <v>1039.5659000000001</v>
      </c>
    </row>
    <row r="3713" spans="1:32" x14ac:dyDescent="0.3">
      <c r="A3713">
        <v>2789614</v>
      </c>
      <c r="B3713">
        <v>1</v>
      </c>
      <c r="C3713" t="s">
        <v>83</v>
      </c>
      <c r="D3713" t="s">
        <v>122</v>
      </c>
      <c r="E3713" t="s">
        <v>10172</v>
      </c>
      <c r="F3713" t="s">
        <v>10173</v>
      </c>
      <c r="G3713" t="s">
        <v>31547</v>
      </c>
      <c r="H3713" t="s">
        <v>3857</v>
      </c>
      <c r="I3713" t="s">
        <v>80</v>
      </c>
      <c r="J3713" t="s">
        <v>135</v>
      </c>
      <c r="K3713" t="s">
        <v>22</v>
      </c>
      <c r="L3713" t="s">
        <v>136</v>
      </c>
      <c r="M3713" t="s">
        <v>13686</v>
      </c>
      <c r="N3713" t="s">
        <v>13687</v>
      </c>
      <c r="O3713">
        <v>1.2419444444444445</v>
      </c>
      <c r="P3713">
        <v>36</v>
      </c>
      <c r="Q3713">
        <v>9217</v>
      </c>
      <c r="R3713">
        <v>18</v>
      </c>
      <c r="S3713">
        <v>698</v>
      </c>
      <c r="T3713">
        <v>25</v>
      </c>
      <c r="U3713">
        <v>1047</v>
      </c>
      <c r="V3713">
        <v>1</v>
      </c>
      <c r="W3713">
        <v>2</v>
      </c>
      <c r="X3713">
        <v>206.68378999999999</v>
      </c>
      <c r="Y3713">
        <v>1581.0077000000001</v>
      </c>
      <c r="Z3713">
        <v>63.146168000000003</v>
      </c>
      <c r="AA3713">
        <v>115.529144</v>
      </c>
      <c r="AB3713">
        <v>386.57907</v>
      </c>
      <c r="AC3713">
        <v>901.81089999999995</v>
      </c>
      <c r="AD3713">
        <v>245.0702</v>
      </c>
      <c r="AE3713">
        <v>238.78719000000001</v>
      </c>
      <c r="AF3713">
        <v>3738.6143000000002</v>
      </c>
    </row>
    <row r="3714" spans="1:32" x14ac:dyDescent="0.3">
      <c r="A3714">
        <v>2789212</v>
      </c>
      <c r="B3714">
        <v>1</v>
      </c>
      <c r="C3714" t="s">
        <v>82</v>
      </c>
      <c r="D3714" t="s">
        <v>102</v>
      </c>
      <c r="E3714" t="s">
        <v>13688</v>
      </c>
      <c r="F3714" t="s">
        <v>13689</v>
      </c>
      <c r="G3714" t="s">
        <v>31551</v>
      </c>
      <c r="H3714" t="s">
        <v>648</v>
      </c>
      <c r="I3714" t="s">
        <v>79</v>
      </c>
      <c r="J3714" t="s">
        <v>135</v>
      </c>
      <c r="K3714" t="s">
        <v>22</v>
      </c>
      <c r="L3714" t="s">
        <v>186</v>
      </c>
      <c r="M3714" t="s">
        <v>13690</v>
      </c>
      <c r="N3714" t="s">
        <v>13691</v>
      </c>
      <c r="O3714">
        <v>7.4513888888888893</v>
      </c>
      <c r="P3714">
        <v>0</v>
      </c>
      <c r="Q3714">
        <v>26</v>
      </c>
      <c r="R3714">
        <v>0</v>
      </c>
      <c r="S3714">
        <v>2</v>
      </c>
      <c r="T3714">
        <v>0</v>
      </c>
      <c r="U3714">
        <v>4</v>
      </c>
      <c r="V3714">
        <v>0</v>
      </c>
      <c r="W3714">
        <v>0</v>
      </c>
      <c r="X3714">
        <v>0</v>
      </c>
      <c r="Y3714">
        <v>30.04871</v>
      </c>
      <c r="Z3714">
        <v>0</v>
      </c>
      <c r="AA3714">
        <v>0.53607475999999998</v>
      </c>
      <c r="AB3714">
        <v>0</v>
      </c>
      <c r="AC3714">
        <v>36.954574999999998</v>
      </c>
      <c r="AD3714">
        <v>0</v>
      </c>
      <c r="AE3714">
        <v>0</v>
      </c>
      <c r="AF3714">
        <v>67.539360000000002</v>
      </c>
    </row>
    <row r="3715" spans="1:32" x14ac:dyDescent="0.3">
      <c r="A3715">
        <v>2788621</v>
      </c>
      <c r="B3715">
        <v>1</v>
      </c>
      <c r="C3715" t="s">
        <v>82</v>
      </c>
      <c r="D3715" t="s">
        <v>113</v>
      </c>
      <c r="E3715" t="s">
        <v>13692</v>
      </c>
      <c r="F3715" t="s">
        <v>13693</v>
      </c>
      <c r="G3715" t="s">
        <v>31548</v>
      </c>
      <c r="H3715" t="s">
        <v>893</v>
      </c>
      <c r="I3715" t="s">
        <v>78</v>
      </c>
      <c r="J3715" t="s">
        <v>135</v>
      </c>
      <c r="K3715" t="s">
        <v>22</v>
      </c>
      <c r="L3715" t="s">
        <v>136</v>
      </c>
      <c r="M3715" t="s">
        <v>13694</v>
      </c>
      <c r="N3715" t="s">
        <v>13695</v>
      </c>
      <c r="O3715">
        <v>4.9441666666666668</v>
      </c>
      <c r="P3715">
        <v>0</v>
      </c>
      <c r="Q3715">
        <v>2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3.6799819999999999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3.6799819999999999</v>
      </c>
    </row>
    <row r="3716" spans="1:32" x14ac:dyDescent="0.3">
      <c r="A3716">
        <v>2788362</v>
      </c>
      <c r="B3716">
        <v>1</v>
      </c>
      <c r="C3716" t="s">
        <v>82</v>
      </c>
      <c r="D3716" t="s">
        <v>109</v>
      </c>
      <c r="E3716" t="s">
        <v>13696</v>
      </c>
      <c r="F3716" t="s">
        <v>13697</v>
      </c>
      <c r="G3716" t="s">
        <v>31548</v>
      </c>
      <c r="H3716" t="s">
        <v>333</v>
      </c>
      <c r="I3716" t="s">
        <v>78</v>
      </c>
      <c r="J3716" t="s">
        <v>135</v>
      </c>
      <c r="K3716" t="s">
        <v>22</v>
      </c>
      <c r="L3716" t="s">
        <v>136</v>
      </c>
      <c r="M3716" t="s">
        <v>13698</v>
      </c>
      <c r="N3716" t="s">
        <v>13699</v>
      </c>
      <c r="O3716">
        <v>3.1983333333333333</v>
      </c>
      <c r="P3716">
        <v>0</v>
      </c>
      <c r="Q3716">
        <v>1</v>
      </c>
      <c r="R3716">
        <v>0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0</v>
      </c>
      <c r="Y3716">
        <v>4.8933086000000001</v>
      </c>
      <c r="Z3716">
        <v>0</v>
      </c>
      <c r="AA3716">
        <v>0</v>
      </c>
      <c r="AB3716">
        <v>0</v>
      </c>
      <c r="AC3716">
        <v>1.0207295000000001</v>
      </c>
      <c r="AD3716">
        <v>0</v>
      </c>
      <c r="AE3716">
        <v>0</v>
      </c>
      <c r="AF3716">
        <v>5.9140379999999997</v>
      </c>
    </row>
    <row r="3717" spans="1:32" x14ac:dyDescent="0.3">
      <c r="A3717">
        <v>2788359</v>
      </c>
      <c r="B3717">
        <v>1</v>
      </c>
      <c r="C3717" t="s">
        <v>83</v>
      </c>
      <c r="D3717" t="s">
        <v>125</v>
      </c>
      <c r="E3717" t="s">
        <v>13700</v>
      </c>
      <c r="F3717" t="s">
        <v>13701</v>
      </c>
      <c r="G3717" t="s">
        <v>31549</v>
      </c>
      <c r="H3717" t="s">
        <v>134</v>
      </c>
      <c r="I3717" t="s">
        <v>79</v>
      </c>
      <c r="J3717" t="s">
        <v>135</v>
      </c>
      <c r="K3717" t="s">
        <v>22</v>
      </c>
      <c r="L3717" t="s">
        <v>136</v>
      </c>
      <c r="M3717" t="s">
        <v>13702</v>
      </c>
      <c r="N3717" t="s">
        <v>13703</v>
      </c>
      <c r="O3717">
        <v>0.73611111111111116</v>
      </c>
      <c r="P3717">
        <v>1</v>
      </c>
      <c r="Q3717">
        <v>206</v>
      </c>
      <c r="R3717">
        <v>51</v>
      </c>
      <c r="S3717">
        <v>18</v>
      </c>
      <c r="T3717">
        <v>6</v>
      </c>
      <c r="U3717">
        <v>17</v>
      </c>
      <c r="V3717">
        <v>0</v>
      </c>
      <c r="W3717">
        <v>0</v>
      </c>
      <c r="X3717">
        <v>0.23825326999999999</v>
      </c>
      <c r="Y3717">
        <v>21.231579</v>
      </c>
      <c r="Z3717">
        <v>7.8013143999999999</v>
      </c>
      <c r="AA3717">
        <v>1.2287264</v>
      </c>
      <c r="AB3717">
        <v>2.2848060000000001</v>
      </c>
      <c r="AC3717">
        <v>1.6860702000000001</v>
      </c>
      <c r="AD3717">
        <v>0</v>
      </c>
      <c r="AE3717">
        <v>0</v>
      </c>
      <c r="AF3717">
        <v>34.470750000000002</v>
      </c>
    </row>
    <row r="3718" spans="1:32" x14ac:dyDescent="0.3">
      <c r="A3718">
        <v>2788194</v>
      </c>
      <c r="B3718">
        <v>1</v>
      </c>
      <c r="C3718" t="s">
        <v>82</v>
      </c>
      <c r="D3718" t="s">
        <v>107</v>
      </c>
      <c r="E3718" t="s">
        <v>13704</v>
      </c>
      <c r="F3718" t="s">
        <v>13705</v>
      </c>
      <c r="G3718" t="s">
        <v>31548</v>
      </c>
      <c r="H3718" t="s">
        <v>893</v>
      </c>
      <c r="I3718" t="s">
        <v>78</v>
      </c>
      <c r="J3718" t="s">
        <v>135</v>
      </c>
      <c r="K3718" t="s">
        <v>22</v>
      </c>
      <c r="L3718" t="s">
        <v>136</v>
      </c>
      <c r="M3718" t="s">
        <v>13706</v>
      </c>
      <c r="N3718" t="s">
        <v>13707</v>
      </c>
      <c r="O3718">
        <v>0.94944444444444442</v>
      </c>
      <c r="P3718">
        <v>0</v>
      </c>
      <c r="Q3718">
        <v>1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1.0486479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1.0486479</v>
      </c>
    </row>
    <row r="3719" spans="1:32" x14ac:dyDescent="0.3">
      <c r="A3719">
        <v>2788050</v>
      </c>
      <c r="B3719">
        <v>2</v>
      </c>
      <c r="C3719" t="s">
        <v>82</v>
      </c>
      <c r="D3719" t="s">
        <v>104</v>
      </c>
      <c r="E3719" t="s">
        <v>13708</v>
      </c>
      <c r="F3719" t="s">
        <v>13709</v>
      </c>
      <c r="G3719" t="s">
        <v>31550</v>
      </c>
      <c r="H3719" t="s">
        <v>1432</v>
      </c>
      <c r="I3719" t="s">
        <v>78</v>
      </c>
      <c r="J3719" t="s">
        <v>135</v>
      </c>
      <c r="K3719" t="s">
        <v>22</v>
      </c>
      <c r="L3719" t="s">
        <v>136</v>
      </c>
      <c r="M3719" t="s">
        <v>10108</v>
      </c>
      <c r="N3719" t="s">
        <v>13710</v>
      </c>
      <c r="O3719">
        <v>2.6080555555555556</v>
      </c>
      <c r="P3719">
        <v>0</v>
      </c>
      <c r="Q3719">
        <v>31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45.620429999999999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45.620429999999999</v>
      </c>
    </row>
    <row r="3720" spans="1:32" x14ac:dyDescent="0.3">
      <c r="A3720">
        <v>2787930</v>
      </c>
      <c r="B3720">
        <v>1</v>
      </c>
      <c r="C3720" t="s">
        <v>82</v>
      </c>
      <c r="D3720" t="s">
        <v>93</v>
      </c>
      <c r="E3720" t="s">
        <v>13711</v>
      </c>
      <c r="F3720" t="s">
        <v>13712</v>
      </c>
      <c r="G3720" t="s">
        <v>31548</v>
      </c>
      <c r="H3720" t="s">
        <v>333</v>
      </c>
      <c r="I3720" t="s">
        <v>78</v>
      </c>
      <c r="J3720" t="s">
        <v>135</v>
      </c>
      <c r="K3720" t="s">
        <v>22</v>
      </c>
      <c r="L3720" t="s">
        <v>136</v>
      </c>
      <c r="M3720" t="s">
        <v>13713</v>
      </c>
      <c r="N3720" t="s">
        <v>13714</v>
      </c>
      <c r="O3720">
        <v>1.456388888888889</v>
      </c>
      <c r="P3720">
        <v>0</v>
      </c>
      <c r="Q3720">
        <v>2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1.0078453000000001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1.0078453000000001</v>
      </c>
    </row>
    <row r="3721" spans="1:32" x14ac:dyDescent="0.3">
      <c r="A3721">
        <v>2787929</v>
      </c>
      <c r="B3721">
        <v>1</v>
      </c>
      <c r="C3721" t="s">
        <v>82</v>
      </c>
      <c r="D3721" t="s">
        <v>110</v>
      </c>
      <c r="E3721" t="s">
        <v>13715</v>
      </c>
      <c r="F3721" t="s">
        <v>13716</v>
      </c>
      <c r="G3721" t="s">
        <v>31546</v>
      </c>
      <c r="H3721" t="s">
        <v>223</v>
      </c>
      <c r="I3721" t="s">
        <v>78</v>
      </c>
      <c r="J3721" t="s">
        <v>135</v>
      </c>
      <c r="K3721" t="s">
        <v>22</v>
      </c>
      <c r="L3721" t="s">
        <v>136</v>
      </c>
      <c r="M3721" t="s">
        <v>13717</v>
      </c>
      <c r="N3721" t="s">
        <v>13718</v>
      </c>
      <c r="O3721">
        <v>0.60222222222222221</v>
      </c>
      <c r="P3721">
        <v>0</v>
      </c>
      <c r="Q3721">
        <v>6</v>
      </c>
      <c r="R3721">
        <v>0</v>
      </c>
      <c r="S3721">
        <v>2</v>
      </c>
      <c r="T3721">
        <v>0</v>
      </c>
      <c r="U3721">
        <v>4</v>
      </c>
      <c r="V3721">
        <v>0</v>
      </c>
      <c r="W3721">
        <v>0</v>
      </c>
      <c r="X3721">
        <v>0</v>
      </c>
      <c r="Y3721">
        <v>0.42544611999999998</v>
      </c>
      <c r="Z3721">
        <v>0</v>
      </c>
      <c r="AA3721">
        <v>7.1634649999999999E-3</v>
      </c>
      <c r="AB3721">
        <v>0</v>
      </c>
      <c r="AC3721">
        <v>7.332738</v>
      </c>
      <c r="AD3721">
        <v>0</v>
      </c>
      <c r="AE3721">
        <v>0</v>
      </c>
      <c r="AF3721">
        <v>7.7653474999999998</v>
      </c>
    </row>
    <row r="3722" spans="1:32" x14ac:dyDescent="0.3">
      <c r="A3722">
        <v>2787917</v>
      </c>
      <c r="B3722">
        <v>1</v>
      </c>
      <c r="C3722" t="s">
        <v>82</v>
      </c>
      <c r="D3722" t="s">
        <v>90</v>
      </c>
      <c r="E3722" t="s">
        <v>13719</v>
      </c>
      <c r="F3722" t="s">
        <v>13720</v>
      </c>
      <c r="G3722" t="s">
        <v>31551</v>
      </c>
      <c r="H3722" t="s">
        <v>1358</v>
      </c>
      <c r="I3722" t="s">
        <v>79</v>
      </c>
      <c r="J3722" t="s">
        <v>135</v>
      </c>
      <c r="K3722" t="s">
        <v>22</v>
      </c>
      <c r="L3722" t="s">
        <v>136</v>
      </c>
      <c r="M3722" t="s">
        <v>13721</v>
      </c>
      <c r="N3722" t="s">
        <v>13722</v>
      </c>
      <c r="O3722">
        <v>1.4855555555555555</v>
      </c>
      <c r="P3722">
        <v>0</v>
      </c>
      <c r="Q3722">
        <v>144</v>
      </c>
      <c r="R3722">
        <v>0</v>
      </c>
      <c r="S3722">
        <v>1</v>
      </c>
      <c r="T3722">
        <v>29</v>
      </c>
      <c r="U3722">
        <v>22</v>
      </c>
      <c r="V3722">
        <v>12</v>
      </c>
      <c r="W3722">
        <v>4</v>
      </c>
      <c r="X3722">
        <v>0</v>
      </c>
      <c r="Y3722">
        <v>66.363349999999997</v>
      </c>
      <c r="Z3722">
        <v>0</v>
      </c>
      <c r="AA3722">
        <v>4.0994678000000002</v>
      </c>
      <c r="AB3722">
        <v>1514.1918000000001</v>
      </c>
      <c r="AC3722">
        <v>82.821799999999996</v>
      </c>
      <c r="AD3722">
        <v>1033.9131</v>
      </c>
      <c r="AE3722">
        <v>304.87243999999998</v>
      </c>
      <c r="AF3722">
        <v>3006.2620000000002</v>
      </c>
    </row>
    <row r="3723" spans="1:32" x14ac:dyDescent="0.3">
      <c r="A3723">
        <v>2787757</v>
      </c>
      <c r="B3723">
        <v>1</v>
      </c>
      <c r="C3723" t="s">
        <v>82</v>
      </c>
      <c r="D3723" t="s">
        <v>92</v>
      </c>
      <c r="E3723" t="s">
        <v>13723</v>
      </c>
      <c r="F3723" t="s">
        <v>13724</v>
      </c>
      <c r="G3723" t="s">
        <v>31551</v>
      </c>
      <c r="H3723" t="s">
        <v>134</v>
      </c>
      <c r="I3723" t="s">
        <v>79</v>
      </c>
      <c r="J3723" t="s">
        <v>135</v>
      </c>
      <c r="K3723" t="s">
        <v>22</v>
      </c>
      <c r="L3723" t="s">
        <v>136</v>
      </c>
      <c r="M3723" t="s">
        <v>13725</v>
      </c>
      <c r="N3723" t="s">
        <v>13726</v>
      </c>
      <c r="O3723">
        <v>6.9444444444444448E-2</v>
      </c>
      <c r="P3723">
        <v>0</v>
      </c>
      <c r="Q3723">
        <v>169</v>
      </c>
      <c r="R3723">
        <v>0</v>
      </c>
      <c r="S3723">
        <v>0</v>
      </c>
      <c r="T3723">
        <v>0</v>
      </c>
      <c r="U3723">
        <v>26</v>
      </c>
      <c r="V3723">
        <v>0</v>
      </c>
      <c r="W3723">
        <v>0</v>
      </c>
      <c r="X3723">
        <v>0</v>
      </c>
      <c r="Y3723">
        <v>6.596698</v>
      </c>
      <c r="Z3723">
        <v>0</v>
      </c>
      <c r="AA3723">
        <v>0</v>
      </c>
      <c r="AB3723">
        <v>0</v>
      </c>
      <c r="AC3723">
        <v>4.5680126999999997</v>
      </c>
      <c r="AD3723">
        <v>0</v>
      </c>
      <c r="AE3723">
        <v>0</v>
      </c>
      <c r="AF3723">
        <v>11.164709999999999</v>
      </c>
    </row>
    <row r="3724" spans="1:32" x14ac:dyDescent="0.3">
      <c r="A3724">
        <v>2787674</v>
      </c>
      <c r="B3724">
        <v>1</v>
      </c>
      <c r="C3724" t="s">
        <v>82</v>
      </c>
      <c r="D3724" t="s">
        <v>101</v>
      </c>
      <c r="E3724" t="s">
        <v>13727</v>
      </c>
      <c r="F3724" t="s">
        <v>13728</v>
      </c>
      <c r="G3724" t="s">
        <v>31548</v>
      </c>
      <c r="H3724" t="s">
        <v>333</v>
      </c>
      <c r="I3724" t="s">
        <v>78</v>
      </c>
      <c r="J3724" t="s">
        <v>135</v>
      </c>
      <c r="K3724" t="s">
        <v>22</v>
      </c>
      <c r="L3724" t="s">
        <v>136</v>
      </c>
      <c r="M3724" t="s">
        <v>13729</v>
      </c>
      <c r="N3724" t="s">
        <v>13730</v>
      </c>
      <c r="O3724">
        <v>3.01</v>
      </c>
      <c r="P3724">
        <v>0</v>
      </c>
      <c r="Q3724">
        <v>1</v>
      </c>
      <c r="R3724">
        <v>0</v>
      </c>
      <c r="S3724">
        <v>1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0.79771172999999995</v>
      </c>
      <c r="Z3724">
        <v>0</v>
      </c>
      <c r="AA3724">
        <v>2.2332296</v>
      </c>
      <c r="AB3724">
        <v>0</v>
      </c>
      <c r="AC3724">
        <v>0</v>
      </c>
      <c r="AD3724">
        <v>0</v>
      </c>
      <c r="AE3724">
        <v>0</v>
      </c>
      <c r="AF3724">
        <v>3.0309412</v>
      </c>
    </row>
    <row r="3725" spans="1:32" x14ac:dyDescent="0.3">
      <c r="A3725">
        <v>2787503</v>
      </c>
      <c r="B3725">
        <v>1</v>
      </c>
      <c r="C3725" t="s">
        <v>82</v>
      </c>
      <c r="D3725" t="s">
        <v>108</v>
      </c>
      <c r="E3725" t="s">
        <v>13731</v>
      </c>
      <c r="F3725" t="s">
        <v>13732</v>
      </c>
      <c r="G3725" t="s">
        <v>31546</v>
      </c>
      <c r="H3725" t="s">
        <v>223</v>
      </c>
      <c r="I3725" t="s">
        <v>78</v>
      </c>
      <c r="J3725" t="s">
        <v>135</v>
      </c>
      <c r="K3725" t="s">
        <v>22</v>
      </c>
      <c r="L3725" t="s">
        <v>136</v>
      </c>
      <c r="M3725" t="s">
        <v>13733</v>
      </c>
      <c r="N3725" t="s">
        <v>13734</v>
      </c>
      <c r="O3725">
        <v>6.2088888888888887</v>
      </c>
      <c r="P3725">
        <v>0</v>
      </c>
      <c r="Q3725">
        <v>6</v>
      </c>
      <c r="R3725">
        <v>0</v>
      </c>
      <c r="S3725">
        <v>5</v>
      </c>
      <c r="T3725">
        <v>0</v>
      </c>
      <c r="U3725">
        <v>1</v>
      </c>
      <c r="V3725">
        <v>0</v>
      </c>
      <c r="W3725">
        <v>0</v>
      </c>
      <c r="X3725">
        <v>0</v>
      </c>
      <c r="Y3725">
        <v>2.8443877999999998</v>
      </c>
      <c r="Z3725">
        <v>0</v>
      </c>
      <c r="AA3725">
        <v>3.8584702000000002</v>
      </c>
      <c r="AB3725">
        <v>0</v>
      </c>
      <c r="AC3725">
        <v>0.13601646000000001</v>
      </c>
      <c r="AD3725">
        <v>0</v>
      </c>
      <c r="AE3725">
        <v>0</v>
      </c>
      <c r="AF3725">
        <v>6.8388742999999996</v>
      </c>
    </row>
    <row r="3726" spans="1:32" x14ac:dyDescent="0.3">
      <c r="A3726">
        <v>2787391</v>
      </c>
      <c r="B3726">
        <v>1</v>
      </c>
      <c r="C3726" t="s">
        <v>82</v>
      </c>
      <c r="D3726" t="s">
        <v>93</v>
      </c>
      <c r="E3726" t="s">
        <v>13735</v>
      </c>
      <c r="F3726" t="s">
        <v>13736</v>
      </c>
      <c r="G3726" t="s">
        <v>31548</v>
      </c>
      <c r="H3726" t="s">
        <v>311</v>
      </c>
      <c r="I3726" t="s">
        <v>78</v>
      </c>
      <c r="J3726" t="s">
        <v>135</v>
      </c>
      <c r="K3726" t="s">
        <v>22</v>
      </c>
      <c r="L3726" t="s">
        <v>136</v>
      </c>
      <c r="M3726" t="s">
        <v>13737</v>
      </c>
      <c r="N3726" t="s">
        <v>13738</v>
      </c>
      <c r="O3726">
        <v>1.5230555555555556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1.4175523999999999</v>
      </c>
      <c r="AD3726">
        <v>0</v>
      </c>
      <c r="AE3726">
        <v>0</v>
      </c>
      <c r="AF3726">
        <v>1.4175523999999999</v>
      </c>
    </row>
    <row r="3727" spans="1:32" x14ac:dyDescent="0.3">
      <c r="A3727">
        <v>2787132</v>
      </c>
      <c r="B3727">
        <v>1</v>
      </c>
      <c r="C3727" t="s">
        <v>82</v>
      </c>
      <c r="D3727" t="s">
        <v>89</v>
      </c>
      <c r="E3727" t="s">
        <v>13739</v>
      </c>
      <c r="F3727" t="s">
        <v>13740</v>
      </c>
      <c r="G3727" t="s">
        <v>31546</v>
      </c>
      <c r="H3727" t="s">
        <v>1853</v>
      </c>
      <c r="I3727" t="s">
        <v>78</v>
      </c>
      <c r="J3727" t="s">
        <v>135</v>
      </c>
      <c r="K3727" t="s">
        <v>22</v>
      </c>
      <c r="L3727" t="s">
        <v>136</v>
      </c>
      <c r="M3727" t="s">
        <v>13741</v>
      </c>
      <c r="N3727" t="s">
        <v>13742</v>
      </c>
      <c r="O3727">
        <v>2.6844444444444444</v>
      </c>
      <c r="P3727">
        <v>0</v>
      </c>
      <c r="Q3727">
        <v>9</v>
      </c>
      <c r="R3727">
        <v>0</v>
      </c>
      <c r="S3727">
        <v>8</v>
      </c>
      <c r="T3727">
        <v>0</v>
      </c>
      <c r="U3727">
        <v>2</v>
      </c>
      <c r="V3727">
        <v>0</v>
      </c>
      <c r="W3727">
        <v>0</v>
      </c>
      <c r="X3727">
        <v>0</v>
      </c>
      <c r="Y3727">
        <v>0.46105533999999998</v>
      </c>
      <c r="Z3727">
        <v>0</v>
      </c>
      <c r="AA3727">
        <v>1.3627317999999999</v>
      </c>
      <c r="AB3727">
        <v>0</v>
      </c>
      <c r="AC3727">
        <v>8.4035063999999995E-4</v>
      </c>
      <c r="AD3727">
        <v>0</v>
      </c>
      <c r="AE3727">
        <v>0</v>
      </c>
      <c r="AF3727">
        <v>1.8246275000000001</v>
      </c>
    </row>
    <row r="3728" spans="1:32" x14ac:dyDescent="0.3">
      <c r="A3728">
        <v>2787143</v>
      </c>
      <c r="B3728">
        <v>1</v>
      </c>
      <c r="C3728" t="s">
        <v>82</v>
      </c>
      <c r="D3728" t="s">
        <v>107</v>
      </c>
      <c r="E3728" t="s">
        <v>13743</v>
      </c>
      <c r="F3728" t="s">
        <v>13744</v>
      </c>
      <c r="G3728" t="s">
        <v>31546</v>
      </c>
      <c r="H3728" t="s">
        <v>648</v>
      </c>
      <c r="I3728" t="s">
        <v>78</v>
      </c>
      <c r="J3728" t="s">
        <v>135</v>
      </c>
      <c r="K3728" t="s">
        <v>22</v>
      </c>
      <c r="L3728" t="s">
        <v>186</v>
      </c>
      <c r="M3728" t="s">
        <v>13745</v>
      </c>
      <c r="N3728" t="s">
        <v>13746</v>
      </c>
      <c r="O3728">
        <v>0.65861111111111115</v>
      </c>
      <c r="P3728">
        <v>0</v>
      </c>
      <c r="Q3728">
        <v>21</v>
      </c>
      <c r="R3728">
        <v>0</v>
      </c>
      <c r="S3728">
        <v>0</v>
      </c>
      <c r="T3728">
        <v>0</v>
      </c>
      <c r="U3728">
        <v>3</v>
      </c>
      <c r="V3728">
        <v>0</v>
      </c>
      <c r="W3728">
        <v>0</v>
      </c>
      <c r="X3728">
        <v>0</v>
      </c>
      <c r="Y3728">
        <v>3.7101571999999998</v>
      </c>
      <c r="Z3728">
        <v>0</v>
      </c>
      <c r="AA3728">
        <v>0</v>
      </c>
      <c r="AB3728">
        <v>0</v>
      </c>
      <c r="AC3728">
        <v>4.4183244999999998</v>
      </c>
      <c r="AD3728">
        <v>0</v>
      </c>
      <c r="AE3728">
        <v>0</v>
      </c>
      <c r="AF3728">
        <v>8.128482</v>
      </c>
    </row>
    <row r="3729" spans="1:32" x14ac:dyDescent="0.3">
      <c r="A3729">
        <v>2786462</v>
      </c>
      <c r="B3729">
        <v>1</v>
      </c>
      <c r="C3729" t="s">
        <v>82</v>
      </c>
      <c r="D3729" t="s">
        <v>103</v>
      </c>
      <c r="E3729" t="s">
        <v>13747</v>
      </c>
      <c r="F3729" t="s">
        <v>13748</v>
      </c>
      <c r="G3729" t="s">
        <v>31546</v>
      </c>
      <c r="H3729" t="s">
        <v>223</v>
      </c>
      <c r="I3729" t="s">
        <v>78</v>
      </c>
      <c r="J3729" t="s">
        <v>135</v>
      </c>
      <c r="K3729" t="s">
        <v>22</v>
      </c>
      <c r="L3729" t="s">
        <v>136</v>
      </c>
      <c r="M3729" t="s">
        <v>13749</v>
      </c>
      <c r="N3729" t="s">
        <v>13750</v>
      </c>
      <c r="O3729">
        <v>6.0627777777777778</v>
      </c>
      <c r="P3729">
        <v>0</v>
      </c>
      <c r="Q3729">
        <v>17</v>
      </c>
      <c r="R3729">
        <v>0</v>
      </c>
      <c r="S3729">
        <v>1</v>
      </c>
      <c r="T3729">
        <v>0</v>
      </c>
      <c r="U3729">
        <v>1</v>
      </c>
      <c r="V3729">
        <v>0</v>
      </c>
      <c r="W3729">
        <v>0</v>
      </c>
      <c r="X3729">
        <v>0</v>
      </c>
      <c r="Y3729">
        <v>8.0321619999999996</v>
      </c>
      <c r="Z3729">
        <v>0</v>
      </c>
      <c r="AA3729">
        <v>1.3853579E-2</v>
      </c>
      <c r="AB3729">
        <v>0</v>
      </c>
      <c r="AC3729">
        <v>2.8238215000000001E-2</v>
      </c>
      <c r="AD3729">
        <v>0</v>
      </c>
      <c r="AE3729">
        <v>0</v>
      </c>
      <c r="AF3729">
        <v>8.0742530000000006</v>
      </c>
    </row>
    <row r="3730" spans="1:32" x14ac:dyDescent="0.3">
      <c r="A3730">
        <v>2786346</v>
      </c>
      <c r="B3730">
        <v>1</v>
      </c>
      <c r="C3730" t="s">
        <v>82</v>
      </c>
      <c r="D3730" t="s">
        <v>111</v>
      </c>
      <c r="E3730" t="s">
        <v>13751</v>
      </c>
      <c r="F3730" t="s">
        <v>13752</v>
      </c>
      <c r="G3730" t="s">
        <v>31552</v>
      </c>
      <c r="H3730" t="s">
        <v>665</v>
      </c>
      <c r="I3730" t="s">
        <v>78</v>
      </c>
      <c r="J3730" t="s">
        <v>135</v>
      </c>
      <c r="K3730" t="s">
        <v>22</v>
      </c>
      <c r="L3730" t="s">
        <v>136</v>
      </c>
      <c r="M3730" t="s">
        <v>13753</v>
      </c>
      <c r="N3730" t="s">
        <v>13754</v>
      </c>
      <c r="O3730">
        <v>6.1047222222222226</v>
      </c>
      <c r="P3730">
        <v>0</v>
      </c>
      <c r="Q3730">
        <v>90</v>
      </c>
      <c r="R3730">
        <v>0</v>
      </c>
      <c r="S3730">
        <v>0</v>
      </c>
      <c r="T3730">
        <v>0</v>
      </c>
      <c r="U3730">
        <v>12</v>
      </c>
      <c r="V3730">
        <v>0</v>
      </c>
      <c r="W3730">
        <v>0</v>
      </c>
      <c r="X3730">
        <v>0</v>
      </c>
      <c r="Y3730">
        <v>93.190029999999993</v>
      </c>
      <c r="Z3730">
        <v>0</v>
      </c>
      <c r="AA3730">
        <v>0</v>
      </c>
      <c r="AB3730">
        <v>0</v>
      </c>
      <c r="AC3730">
        <v>23.156639999999999</v>
      </c>
      <c r="AD3730">
        <v>0</v>
      </c>
      <c r="AE3730">
        <v>0</v>
      </c>
      <c r="AF3730">
        <v>116.34667</v>
      </c>
    </row>
    <row r="3731" spans="1:32" x14ac:dyDescent="0.3">
      <c r="A3731">
        <v>2786083</v>
      </c>
      <c r="B3731">
        <v>1</v>
      </c>
      <c r="C3731" t="s">
        <v>83</v>
      </c>
      <c r="D3731" t="s">
        <v>123</v>
      </c>
      <c r="E3731" t="s">
        <v>13755</v>
      </c>
      <c r="F3731" t="s">
        <v>13756</v>
      </c>
      <c r="G3731" t="s">
        <v>31545</v>
      </c>
      <c r="H3731" t="s">
        <v>134</v>
      </c>
      <c r="I3731" t="s">
        <v>79</v>
      </c>
      <c r="J3731" t="s">
        <v>135</v>
      </c>
      <c r="K3731" t="s">
        <v>22</v>
      </c>
      <c r="L3731" t="s">
        <v>136</v>
      </c>
      <c r="M3731" t="s">
        <v>13757</v>
      </c>
      <c r="N3731" t="s">
        <v>13758</v>
      </c>
      <c r="O3731">
        <v>0.28499999999999998</v>
      </c>
      <c r="P3731">
        <v>5</v>
      </c>
      <c r="Q3731">
        <v>1628</v>
      </c>
      <c r="R3731">
        <v>227</v>
      </c>
      <c r="S3731">
        <v>158</v>
      </c>
      <c r="T3731">
        <v>33</v>
      </c>
      <c r="U3731">
        <v>161</v>
      </c>
      <c r="V3731">
        <v>1</v>
      </c>
      <c r="W3731">
        <v>0</v>
      </c>
      <c r="X3731">
        <v>5.0283239999999996</v>
      </c>
      <c r="Y3731">
        <v>118.33942999999999</v>
      </c>
      <c r="Z3731">
        <v>111.13773999999999</v>
      </c>
      <c r="AA3731">
        <v>14.855746999999999</v>
      </c>
      <c r="AB3731">
        <v>110.02894000000001</v>
      </c>
      <c r="AC3731">
        <v>16.925877</v>
      </c>
      <c r="AD3731">
        <v>1.9887665999999999</v>
      </c>
      <c r="AE3731">
        <v>0</v>
      </c>
      <c r="AF3731">
        <v>378.3048</v>
      </c>
    </row>
    <row r="3732" spans="1:32" x14ac:dyDescent="0.3">
      <c r="A3732">
        <v>2786091</v>
      </c>
      <c r="B3732">
        <v>1</v>
      </c>
      <c r="C3732" t="s">
        <v>83</v>
      </c>
      <c r="D3732" t="s">
        <v>120</v>
      </c>
      <c r="E3732" t="s">
        <v>10025</v>
      </c>
      <c r="F3732" t="s">
        <v>10026</v>
      </c>
      <c r="G3732" t="s">
        <v>31545</v>
      </c>
      <c r="H3732" t="s">
        <v>134</v>
      </c>
      <c r="I3732" t="s">
        <v>79</v>
      </c>
      <c r="J3732" t="s">
        <v>135</v>
      </c>
      <c r="K3732" t="s">
        <v>22</v>
      </c>
      <c r="L3732" t="s">
        <v>136</v>
      </c>
      <c r="M3732" t="s">
        <v>13759</v>
      </c>
      <c r="N3732" t="s">
        <v>13760</v>
      </c>
      <c r="O3732">
        <v>7.7777777777777779E-2</v>
      </c>
      <c r="P3732">
        <v>22</v>
      </c>
      <c r="Q3732">
        <v>4300</v>
      </c>
      <c r="R3732">
        <v>556</v>
      </c>
      <c r="S3732">
        <v>499</v>
      </c>
      <c r="T3732">
        <v>50</v>
      </c>
      <c r="U3732">
        <v>498</v>
      </c>
      <c r="V3732">
        <v>6</v>
      </c>
      <c r="W3732">
        <v>0</v>
      </c>
      <c r="X3732">
        <v>5.0412407000000004</v>
      </c>
      <c r="Y3732">
        <v>44.594270000000002</v>
      </c>
      <c r="Z3732">
        <v>18.113499999999998</v>
      </c>
      <c r="AA3732">
        <v>7.1191076999999998</v>
      </c>
      <c r="AB3732">
        <v>20.94896</v>
      </c>
      <c r="AC3732">
        <v>10.420259</v>
      </c>
      <c r="AD3732">
        <v>2.1934016000000001</v>
      </c>
      <c r="AE3732">
        <v>0</v>
      </c>
      <c r="AF3732">
        <v>108.43074</v>
      </c>
    </row>
    <row r="3733" spans="1:32" x14ac:dyDescent="0.3">
      <c r="A3733">
        <v>2785986</v>
      </c>
      <c r="B3733">
        <v>1</v>
      </c>
      <c r="C3733" t="s">
        <v>83</v>
      </c>
      <c r="D3733" t="s">
        <v>115</v>
      </c>
      <c r="E3733" t="s">
        <v>13761</v>
      </c>
      <c r="F3733" t="s">
        <v>13762</v>
      </c>
      <c r="G3733" t="s">
        <v>31552</v>
      </c>
      <c r="H3733" t="s">
        <v>665</v>
      </c>
      <c r="I3733" t="s">
        <v>78</v>
      </c>
      <c r="J3733" t="s">
        <v>135</v>
      </c>
      <c r="K3733" t="s">
        <v>22</v>
      </c>
      <c r="L3733" t="s">
        <v>136</v>
      </c>
      <c r="M3733" t="s">
        <v>13763</v>
      </c>
      <c r="N3733" t="s">
        <v>13764</v>
      </c>
      <c r="O3733">
        <v>3.1472222222222221</v>
      </c>
      <c r="P3733">
        <v>0</v>
      </c>
      <c r="Q3733">
        <v>49</v>
      </c>
      <c r="R3733">
        <v>0</v>
      </c>
      <c r="S3733">
        <v>1</v>
      </c>
      <c r="T3733">
        <v>0</v>
      </c>
      <c r="U3733">
        <v>10</v>
      </c>
      <c r="V3733">
        <v>0</v>
      </c>
      <c r="W3733">
        <v>0</v>
      </c>
      <c r="X3733">
        <v>0</v>
      </c>
      <c r="Y3733">
        <v>32.578290000000003</v>
      </c>
      <c r="Z3733">
        <v>0</v>
      </c>
      <c r="AA3733">
        <v>0.35715007999999998</v>
      </c>
      <c r="AB3733">
        <v>0</v>
      </c>
      <c r="AC3733">
        <v>11.583068000000001</v>
      </c>
      <c r="AD3733">
        <v>0</v>
      </c>
      <c r="AE3733">
        <v>0</v>
      </c>
      <c r="AF3733">
        <v>44.518504999999998</v>
      </c>
    </row>
    <row r="3734" spans="1:32" x14ac:dyDescent="0.3">
      <c r="A3734">
        <v>2785857</v>
      </c>
      <c r="B3734">
        <v>1</v>
      </c>
      <c r="C3734" t="s">
        <v>82</v>
      </c>
      <c r="D3734" t="s">
        <v>84</v>
      </c>
      <c r="E3734" t="s">
        <v>13765</v>
      </c>
      <c r="F3734" t="s">
        <v>13766</v>
      </c>
      <c r="G3734" t="s">
        <v>31548</v>
      </c>
      <c r="H3734" t="s">
        <v>333</v>
      </c>
      <c r="I3734" t="s">
        <v>78</v>
      </c>
      <c r="J3734" t="s">
        <v>135</v>
      </c>
      <c r="K3734" t="s">
        <v>22</v>
      </c>
      <c r="L3734" t="s">
        <v>136</v>
      </c>
      <c r="M3734" t="s">
        <v>13767</v>
      </c>
      <c r="N3734" t="s">
        <v>13768</v>
      </c>
      <c r="O3734">
        <v>8.8280555555555562</v>
      </c>
      <c r="P3734">
        <v>0</v>
      </c>
      <c r="Q3734">
        <v>12</v>
      </c>
      <c r="R3734">
        <v>0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0</v>
      </c>
      <c r="Y3734">
        <v>24.830711000000001</v>
      </c>
      <c r="Z3734">
        <v>0</v>
      </c>
      <c r="AA3734">
        <v>0</v>
      </c>
      <c r="AB3734">
        <v>0</v>
      </c>
      <c r="AC3734">
        <v>1.2881659000000001</v>
      </c>
      <c r="AD3734">
        <v>0</v>
      </c>
      <c r="AE3734">
        <v>0</v>
      </c>
      <c r="AF3734">
        <v>26.118877000000001</v>
      </c>
    </row>
    <row r="3735" spans="1:32" x14ac:dyDescent="0.3">
      <c r="A3735">
        <v>2785854</v>
      </c>
      <c r="B3735">
        <v>1</v>
      </c>
      <c r="C3735" t="s">
        <v>83</v>
      </c>
      <c r="D3735" t="s">
        <v>130</v>
      </c>
      <c r="E3735" t="s">
        <v>13769</v>
      </c>
      <c r="F3735" t="s">
        <v>13770</v>
      </c>
      <c r="G3735" t="s">
        <v>31546</v>
      </c>
      <c r="H3735" t="s">
        <v>223</v>
      </c>
      <c r="I3735" t="s">
        <v>78</v>
      </c>
      <c r="J3735" t="s">
        <v>135</v>
      </c>
      <c r="K3735" t="s">
        <v>22</v>
      </c>
      <c r="L3735" t="s">
        <v>136</v>
      </c>
      <c r="M3735" t="s">
        <v>13771</v>
      </c>
      <c r="N3735" t="s">
        <v>13772</v>
      </c>
      <c r="O3735">
        <v>5.5094444444444441</v>
      </c>
      <c r="P3735">
        <v>0</v>
      </c>
      <c r="Q3735">
        <v>96</v>
      </c>
      <c r="R3735">
        <v>0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0</v>
      </c>
      <c r="Y3735">
        <v>126.22776</v>
      </c>
      <c r="Z3735">
        <v>0</v>
      </c>
      <c r="AA3735">
        <v>0</v>
      </c>
      <c r="AB3735">
        <v>0</v>
      </c>
      <c r="AC3735">
        <v>1.6743494000000001</v>
      </c>
      <c r="AD3735">
        <v>0</v>
      </c>
      <c r="AE3735">
        <v>0</v>
      </c>
      <c r="AF3735">
        <v>127.90210999999999</v>
      </c>
    </row>
    <row r="3736" spans="1:32" x14ac:dyDescent="0.3">
      <c r="A3736">
        <v>2785858</v>
      </c>
      <c r="B3736">
        <v>1</v>
      </c>
      <c r="C3736" t="s">
        <v>83</v>
      </c>
      <c r="D3736" t="s">
        <v>128</v>
      </c>
      <c r="E3736" t="s">
        <v>13773</v>
      </c>
      <c r="F3736" t="s">
        <v>13774</v>
      </c>
      <c r="G3736" t="s">
        <v>31546</v>
      </c>
      <c r="H3736" t="s">
        <v>223</v>
      </c>
      <c r="I3736" t="s">
        <v>78</v>
      </c>
      <c r="J3736" t="s">
        <v>135</v>
      </c>
      <c r="K3736" t="s">
        <v>22</v>
      </c>
      <c r="L3736" t="s">
        <v>136</v>
      </c>
      <c r="M3736" t="s">
        <v>13775</v>
      </c>
      <c r="N3736" t="s">
        <v>13776</v>
      </c>
      <c r="O3736">
        <v>9.9555555555555557</v>
      </c>
      <c r="P3736">
        <v>0</v>
      </c>
      <c r="Q3736">
        <v>108</v>
      </c>
      <c r="R3736">
        <v>0</v>
      </c>
      <c r="S3736">
        <v>2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364.69348000000002</v>
      </c>
      <c r="Z3736">
        <v>0</v>
      </c>
      <c r="AA3736">
        <v>8.8941719999999993</v>
      </c>
      <c r="AB3736">
        <v>0</v>
      </c>
      <c r="AC3736">
        <v>0</v>
      </c>
      <c r="AD3736">
        <v>0</v>
      </c>
      <c r="AE3736">
        <v>0</v>
      </c>
      <c r="AF3736">
        <v>373.58765</v>
      </c>
    </row>
    <row r="3737" spans="1:32" x14ac:dyDescent="0.3">
      <c r="A3737">
        <v>2785757</v>
      </c>
      <c r="B3737">
        <v>1</v>
      </c>
      <c r="C3737" t="s">
        <v>83</v>
      </c>
      <c r="D3737" t="s">
        <v>115</v>
      </c>
      <c r="E3737" t="s">
        <v>13777</v>
      </c>
      <c r="F3737" t="s">
        <v>13778</v>
      </c>
      <c r="G3737" t="s">
        <v>31549</v>
      </c>
      <c r="H3737" t="s">
        <v>134</v>
      </c>
      <c r="I3737" t="s">
        <v>79</v>
      </c>
      <c r="J3737" t="s">
        <v>135</v>
      </c>
      <c r="K3737" t="s">
        <v>22</v>
      </c>
      <c r="L3737" t="s">
        <v>136</v>
      </c>
      <c r="M3737" t="s">
        <v>13779</v>
      </c>
      <c r="N3737" t="s">
        <v>13780</v>
      </c>
      <c r="O3737">
        <v>2.0041666666666669</v>
      </c>
      <c r="P3737">
        <v>1</v>
      </c>
      <c r="Q3737">
        <v>422</v>
      </c>
      <c r="R3737">
        <v>2</v>
      </c>
      <c r="S3737">
        <v>0</v>
      </c>
      <c r="T3737">
        <v>0</v>
      </c>
      <c r="U3737">
        <v>8</v>
      </c>
      <c r="V3737">
        <v>0</v>
      </c>
      <c r="W3737">
        <v>0</v>
      </c>
      <c r="X3737">
        <v>0.47835456999999998</v>
      </c>
      <c r="Y3737">
        <v>68.622879999999995</v>
      </c>
      <c r="Z3737">
        <v>2.8441557999999998</v>
      </c>
      <c r="AA3737">
        <v>0</v>
      </c>
      <c r="AB3737">
        <v>0</v>
      </c>
      <c r="AC3737">
        <v>3.0198352000000002</v>
      </c>
      <c r="AD3737">
        <v>0</v>
      </c>
      <c r="AE3737">
        <v>0</v>
      </c>
      <c r="AF3737">
        <v>74.965225000000004</v>
      </c>
    </row>
    <row r="3738" spans="1:32" x14ac:dyDescent="0.3">
      <c r="A3738">
        <v>2800101</v>
      </c>
      <c r="B3738">
        <v>1</v>
      </c>
      <c r="C3738" t="s">
        <v>82</v>
      </c>
      <c r="D3738" t="s">
        <v>95</v>
      </c>
      <c r="E3738" t="s">
        <v>13781</v>
      </c>
      <c r="F3738" t="s">
        <v>13782</v>
      </c>
      <c r="G3738" t="s">
        <v>31548</v>
      </c>
      <c r="H3738" t="s">
        <v>893</v>
      </c>
      <c r="I3738" t="s">
        <v>78</v>
      </c>
      <c r="J3738" t="s">
        <v>135</v>
      </c>
      <c r="K3738" t="s">
        <v>22</v>
      </c>
      <c r="L3738" t="s">
        <v>136</v>
      </c>
      <c r="M3738" t="s">
        <v>13783</v>
      </c>
      <c r="N3738" t="s">
        <v>13784</v>
      </c>
      <c r="O3738">
        <v>2.2936111111111113</v>
      </c>
      <c r="P3738">
        <v>0</v>
      </c>
      <c r="Q3738">
        <v>1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0.99601035999999998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0.99601035999999998</v>
      </c>
    </row>
    <row r="3739" spans="1:32" x14ac:dyDescent="0.3">
      <c r="A3739">
        <v>2800099</v>
      </c>
      <c r="B3739">
        <v>1</v>
      </c>
      <c r="C3739" t="s">
        <v>82</v>
      </c>
      <c r="D3739" t="s">
        <v>104</v>
      </c>
      <c r="E3739" t="s">
        <v>698</v>
      </c>
      <c r="F3739" t="s">
        <v>699</v>
      </c>
      <c r="G3739" t="s">
        <v>31546</v>
      </c>
      <c r="H3739" t="s">
        <v>223</v>
      </c>
      <c r="I3739" t="s">
        <v>78</v>
      </c>
      <c r="J3739" t="s">
        <v>135</v>
      </c>
      <c r="K3739" t="s">
        <v>22</v>
      </c>
      <c r="L3739" t="s">
        <v>136</v>
      </c>
      <c r="M3739" t="s">
        <v>13785</v>
      </c>
      <c r="N3739" t="s">
        <v>13786</v>
      </c>
      <c r="O3739">
        <v>1.2819444444444446</v>
      </c>
      <c r="P3739">
        <v>0</v>
      </c>
      <c r="Q3739">
        <v>170</v>
      </c>
      <c r="R3739">
        <v>0</v>
      </c>
      <c r="S3739">
        <v>0</v>
      </c>
      <c r="T3739">
        <v>0</v>
      </c>
      <c r="U3739">
        <v>7</v>
      </c>
      <c r="V3739">
        <v>0</v>
      </c>
      <c r="W3739">
        <v>0</v>
      </c>
      <c r="X3739">
        <v>0</v>
      </c>
      <c r="Y3739">
        <v>52.363979999999998</v>
      </c>
      <c r="Z3739">
        <v>0</v>
      </c>
      <c r="AA3739">
        <v>0</v>
      </c>
      <c r="AB3739">
        <v>0</v>
      </c>
      <c r="AC3739">
        <v>7.3632879999999998</v>
      </c>
      <c r="AD3739">
        <v>0</v>
      </c>
      <c r="AE3739">
        <v>0</v>
      </c>
      <c r="AF3739">
        <v>59.727269999999997</v>
      </c>
    </row>
    <row r="3740" spans="1:32" x14ac:dyDescent="0.3">
      <c r="A3740">
        <v>2800017</v>
      </c>
      <c r="B3740">
        <v>1</v>
      </c>
      <c r="C3740" t="s">
        <v>83</v>
      </c>
      <c r="D3740" t="s">
        <v>123</v>
      </c>
      <c r="E3740" t="s">
        <v>13787</v>
      </c>
      <c r="F3740" t="s">
        <v>13788</v>
      </c>
      <c r="G3740" t="s">
        <v>31548</v>
      </c>
      <c r="H3740" t="s">
        <v>333</v>
      </c>
      <c r="I3740" t="s">
        <v>78</v>
      </c>
      <c r="J3740" t="s">
        <v>135</v>
      </c>
      <c r="K3740" t="s">
        <v>22</v>
      </c>
      <c r="L3740" t="s">
        <v>136</v>
      </c>
      <c r="M3740" t="s">
        <v>13789</v>
      </c>
      <c r="N3740" t="s">
        <v>13790</v>
      </c>
      <c r="O3740">
        <v>1.7975000000000001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0.42021914999999999</v>
      </c>
      <c r="AD3740">
        <v>0</v>
      </c>
      <c r="AE3740">
        <v>0</v>
      </c>
      <c r="AF3740">
        <v>0.42021914999999999</v>
      </c>
    </row>
    <row r="3741" spans="1:32" x14ac:dyDescent="0.3">
      <c r="A3741">
        <v>2799698</v>
      </c>
      <c r="B3741">
        <v>1</v>
      </c>
      <c r="C3741" t="s">
        <v>82</v>
      </c>
      <c r="D3741" t="s">
        <v>84</v>
      </c>
      <c r="E3741" t="s">
        <v>13791</v>
      </c>
      <c r="F3741" t="s">
        <v>13792</v>
      </c>
      <c r="G3741" t="s">
        <v>31546</v>
      </c>
      <c r="H3741" t="s">
        <v>223</v>
      </c>
      <c r="I3741" t="s">
        <v>78</v>
      </c>
      <c r="J3741" t="s">
        <v>135</v>
      </c>
      <c r="K3741" t="s">
        <v>22</v>
      </c>
      <c r="L3741" t="s">
        <v>136</v>
      </c>
      <c r="M3741" t="s">
        <v>10812</v>
      </c>
      <c r="N3741" t="s">
        <v>13793</v>
      </c>
      <c r="O3741">
        <v>2.3163888888888891</v>
      </c>
      <c r="P3741">
        <v>0</v>
      </c>
      <c r="Q3741">
        <v>37</v>
      </c>
      <c r="R3741">
        <v>0</v>
      </c>
      <c r="S3741">
        <v>0</v>
      </c>
      <c r="T3741">
        <v>0</v>
      </c>
      <c r="U3741">
        <v>36</v>
      </c>
      <c r="V3741">
        <v>0</v>
      </c>
      <c r="W3741">
        <v>0</v>
      </c>
      <c r="X3741">
        <v>0</v>
      </c>
      <c r="Y3741">
        <v>15.407228999999999</v>
      </c>
      <c r="Z3741">
        <v>0</v>
      </c>
      <c r="AA3741">
        <v>0</v>
      </c>
      <c r="AB3741">
        <v>0</v>
      </c>
      <c r="AC3741">
        <v>86.551445000000001</v>
      </c>
      <c r="AD3741">
        <v>0</v>
      </c>
      <c r="AE3741">
        <v>0</v>
      </c>
      <c r="AF3741">
        <v>101.95868</v>
      </c>
    </row>
    <row r="3742" spans="1:32" x14ac:dyDescent="0.3">
      <c r="A3742">
        <v>2799697</v>
      </c>
      <c r="B3742">
        <v>1</v>
      </c>
      <c r="C3742" t="s">
        <v>82</v>
      </c>
      <c r="D3742" t="s">
        <v>94</v>
      </c>
      <c r="E3742" t="s">
        <v>13794</v>
      </c>
      <c r="F3742" t="s">
        <v>13795</v>
      </c>
      <c r="G3742" t="s">
        <v>31545</v>
      </c>
      <c r="H3742" t="s">
        <v>134</v>
      </c>
      <c r="I3742" t="s">
        <v>79</v>
      </c>
      <c r="J3742" t="s">
        <v>135</v>
      </c>
      <c r="K3742" t="s">
        <v>22</v>
      </c>
      <c r="L3742" t="s">
        <v>136</v>
      </c>
      <c r="M3742" t="s">
        <v>13796</v>
      </c>
      <c r="N3742" t="s">
        <v>13797</v>
      </c>
      <c r="O3742">
        <v>0.10277777777777777</v>
      </c>
      <c r="P3742">
        <v>0</v>
      </c>
      <c r="Q3742">
        <v>1</v>
      </c>
      <c r="R3742">
        <v>9</v>
      </c>
      <c r="S3742">
        <v>47</v>
      </c>
      <c r="T3742">
        <v>1</v>
      </c>
      <c r="U3742">
        <v>12</v>
      </c>
      <c r="V3742">
        <v>0</v>
      </c>
      <c r="W3742">
        <v>0</v>
      </c>
      <c r="X3742">
        <v>0</v>
      </c>
      <c r="Y3742">
        <v>0.2347408</v>
      </c>
      <c r="Z3742">
        <v>9.3288119999999992</v>
      </c>
      <c r="AA3742">
        <v>8.6315419999999996</v>
      </c>
      <c r="AB3742">
        <v>1.0343664000000001E-2</v>
      </c>
      <c r="AC3742">
        <v>0.17627975000000001</v>
      </c>
      <c r="AD3742">
        <v>0</v>
      </c>
      <c r="AE3742">
        <v>0</v>
      </c>
      <c r="AF3742">
        <v>18.381717999999999</v>
      </c>
    </row>
    <row r="3743" spans="1:32" x14ac:dyDescent="0.3">
      <c r="A3743">
        <v>2799693</v>
      </c>
      <c r="B3743">
        <v>1</v>
      </c>
      <c r="C3743" t="s">
        <v>82</v>
      </c>
      <c r="D3743" t="s">
        <v>111</v>
      </c>
      <c r="E3743" t="s">
        <v>13798</v>
      </c>
      <c r="F3743" t="s">
        <v>13799</v>
      </c>
      <c r="G3743" t="s">
        <v>31552</v>
      </c>
      <c r="H3743" t="s">
        <v>665</v>
      </c>
      <c r="I3743" t="s">
        <v>78</v>
      </c>
      <c r="J3743" t="s">
        <v>135</v>
      </c>
      <c r="K3743" t="s">
        <v>22</v>
      </c>
      <c r="L3743" t="s">
        <v>136</v>
      </c>
      <c r="M3743" t="s">
        <v>13800</v>
      </c>
      <c r="N3743" t="s">
        <v>13801</v>
      </c>
      <c r="O3743">
        <v>1.9030555555555555</v>
      </c>
      <c r="P3743">
        <v>0</v>
      </c>
      <c r="Q3743">
        <v>5</v>
      </c>
      <c r="R3743">
        <v>0</v>
      </c>
      <c r="S3743">
        <v>21</v>
      </c>
      <c r="T3743">
        <v>0</v>
      </c>
      <c r="U3743">
        <v>2</v>
      </c>
      <c r="V3743">
        <v>0</v>
      </c>
      <c r="W3743">
        <v>0</v>
      </c>
      <c r="X3743">
        <v>0</v>
      </c>
      <c r="Y3743">
        <v>6.8928380000000002</v>
      </c>
      <c r="Z3743">
        <v>0</v>
      </c>
      <c r="AA3743">
        <v>19.917428999999998</v>
      </c>
      <c r="AB3743">
        <v>0</v>
      </c>
      <c r="AC3743">
        <v>0.27066701999999998</v>
      </c>
      <c r="AD3743">
        <v>0</v>
      </c>
      <c r="AE3743">
        <v>0</v>
      </c>
      <c r="AF3743">
        <v>27.080935</v>
      </c>
    </row>
    <row r="3744" spans="1:32" x14ac:dyDescent="0.3">
      <c r="A3744">
        <v>2799418</v>
      </c>
      <c r="B3744">
        <v>1</v>
      </c>
      <c r="C3744" t="s">
        <v>82</v>
      </c>
      <c r="D3744" t="s">
        <v>109</v>
      </c>
      <c r="E3744" t="s">
        <v>13802</v>
      </c>
      <c r="F3744" t="s">
        <v>13803</v>
      </c>
      <c r="G3744" t="s">
        <v>31546</v>
      </c>
      <c r="H3744" t="s">
        <v>1297</v>
      </c>
      <c r="I3744" t="s">
        <v>78</v>
      </c>
      <c r="J3744" t="s">
        <v>135</v>
      </c>
      <c r="K3744" t="s">
        <v>22</v>
      </c>
      <c r="L3744" t="s">
        <v>136</v>
      </c>
      <c r="M3744" t="s">
        <v>13804</v>
      </c>
      <c r="N3744" t="s">
        <v>13805</v>
      </c>
      <c r="O3744">
        <v>1.0258333333333334</v>
      </c>
      <c r="P3744">
        <v>0</v>
      </c>
      <c r="Q3744">
        <v>44</v>
      </c>
      <c r="R3744">
        <v>0</v>
      </c>
      <c r="S3744">
        <v>0</v>
      </c>
      <c r="T3744">
        <v>0</v>
      </c>
      <c r="U3744">
        <v>4</v>
      </c>
      <c r="V3744">
        <v>0</v>
      </c>
      <c r="W3744">
        <v>0</v>
      </c>
      <c r="X3744">
        <v>0</v>
      </c>
      <c r="Y3744">
        <v>14.336323</v>
      </c>
      <c r="Z3744">
        <v>0</v>
      </c>
      <c r="AA3744">
        <v>0</v>
      </c>
      <c r="AB3744">
        <v>0</v>
      </c>
      <c r="AC3744">
        <v>6.2588263</v>
      </c>
      <c r="AD3744">
        <v>0</v>
      </c>
      <c r="AE3744">
        <v>0</v>
      </c>
      <c r="AF3744">
        <v>20.595147999999998</v>
      </c>
    </row>
    <row r="3745" spans="1:32" x14ac:dyDescent="0.3">
      <c r="A3745">
        <v>2799338</v>
      </c>
      <c r="B3745">
        <v>1</v>
      </c>
      <c r="C3745" t="s">
        <v>82</v>
      </c>
      <c r="D3745" t="s">
        <v>106</v>
      </c>
      <c r="E3745" t="s">
        <v>13806</v>
      </c>
      <c r="F3745" t="s">
        <v>13807</v>
      </c>
      <c r="G3745" t="s">
        <v>31545</v>
      </c>
      <c r="H3745" t="s">
        <v>134</v>
      </c>
      <c r="I3745" t="s">
        <v>79</v>
      </c>
      <c r="J3745" t="s">
        <v>135</v>
      </c>
      <c r="K3745" t="s">
        <v>22</v>
      </c>
      <c r="L3745" t="s">
        <v>136</v>
      </c>
      <c r="M3745" t="s">
        <v>13808</v>
      </c>
      <c r="N3745" t="s">
        <v>11604</v>
      </c>
      <c r="O3745">
        <v>7.1524999999999999</v>
      </c>
      <c r="P3745">
        <v>22</v>
      </c>
      <c r="Q3745">
        <v>62</v>
      </c>
      <c r="R3745">
        <v>7</v>
      </c>
      <c r="S3745">
        <v>0</v>
      </c>
      <c r="T3745">
        <v>15</v>
      </c>
      <c r="U3745">
        <v>0</v>
      </c>
      <c r="V3745">
        <v>1</v>
      </c>
      <c r="W3745">
        <v>0</v>
      </c>
      <c r="X3745">
        <v>42.739490000000004</v>
      </c>
      <c r="Y3745">
        <v>88.103165000000004</v>
      </c>
      <c r="Z3745">
        <v>31.369730000000001</v>
      </c>
      <c r="AA3745">
        <v>0</v>
      </c>
      <c r="AB3745">
        <v>516.73599999999999</v>
      </c>
      <c r="AC3745">
        <v>0</v>
      </c>
      <c r="AD3745">
        <v>314.47332999999998</v>
      </c>
      <c r="AE3745">
        <v>0</v>
      </c>
      <c r="AF3745">
        <v>993.42174999999997</v>
      </c>
    </row>
    <row r="3746" spans="1:32" x14ac:dyDescent="0.3">
      <c r="A3746">
        <v>2799314</v>
      </c>
      <c r="B3746">
        <v>1</v>
      </c>
      <c r="C3746" t="s">
        <v>82</v>
      </c>
      <c r="D3746" t="s">
        <v>106</v>
      </c>
      <c r="E3746" t="s">
        <v>2886</v>
      </c>
      <c r="F3746" t="s">
        <v>2887</v>
      </c>
      <c r="G3746" t="s">
        <v>31545</v>
      </c>
      <c r="H3746" t="s">
        <v>134</v>
      </c>
      <c r="I3746" t="s">
        <v>79</v>
      </c>
      <c r="J3746" t="s">
        <v>135</v>
      </c>
      <c r="K3746" t="s">
        <v>22</v>
      </c>
      <c r="L3746" t="s">
        <v>136</v>
      </c>
      <c r="M3746" t="s">
        <v>13809</v>
      </c>
      <c r="N3746" t="s">
        <v>13810</v>
      </c>
      <c r="O3746">
        <v>0.68527777777777776</v>
      </c>
      <c r="P3746">
        <v>2</v>
      </c>
      <c r="Q3746">
        <v>579</v>
      </c>
      <c r="R3746">
        <v>10</v>
      </c>
      <c r="S3746">
        <v>40</v>
      </c>
      <c r="T3746">
        <v>46</v>
      </c>
      <c r="U3746">
        <v>77</v>
      </c>
      <c r="V3746">
        <v>8</v>
      </c>
      <c r="W3746">
        <v>0</v>
      </c>
      <c r="X3746">
        <v>0.27414680000000002</v>
      </c>
      <c r="Y3746">
        <v>123.07398999999999</v>
      </c>
      <c r="Z3746">
        <v>7.3251824000000001</v>
      </c>
      <c r="AA3746">
        <v>4.7302520000000001</v>
      </c>
      <c r="AB3746">
        <v>280.08123999999998</v>
      </c>
      <c r="AC3746">
        <v>27.625011000000001</v>
      </c>
      <c r="AD3746">
        <v>270.11721999999997</v>
      </c>
      <c r="AE3746">
        <v>0</v>
      </c>
      <c r="AF3746">
        <v>713.22699999999998</v>
      </c>
    </row>
    <row r="3747" spans="1:32" x14ac:dyDescent="0.3">
      <c r="A3747">
        <v>2799334</v>
      </c>
      <c r="B3747">
        <v>1</v>
      </c>
      <c r="C3747" t="s">
        <v>82</v>
      </c>
      <c r="D3747" t="s">
        <v>91</v>
      </c>
      <c r="E3747" t="s">
        <v>13811</v>
      </c>
      <c r="F3747" t="s">
        <v>13812</v>
      </c>
      <c r="G3747" t="s">
        <v>31552</v>
      </c>
      <c r="H3747" t="s">
        <v>409</v>
      </c>
      <c r="I3747" t="s">
        <v>78</v>
      </c>
      <c r="J3747" t="s">
        <v>135</v>
      </c>
      <c r="K3747" t="s">
        <v>3</v>
      </c>
      <c r="L3747" t="s">
        <v>136</v>
      </c>
      <c r="M3747" t="s">
        <v>13813</v>
      </c>
      <c r="N3747" t="s">
        <v>13814</v>
      </c>
      <c r="O3747">
        <v>3.1719444444444442</v>
      </c>
      <c r="P3747">
        <v>0</v>
      </c>
      <c r="Q3747">
        <v>965</v>
      </c>
      <c r="R3747">
        <v>0</v>
      </c>
      <c r="S3747">
        <v>0</v>
      </c>
      <c r="T3747">
        <v>0</v>
      </c>
      <c r="U3747">
        <v>68</v>
      </c>
      <c r="V3747">
        <v>0</v>
      </c>
      <c r="W3747">
        <v>0</v>
      </c>
      <c r="X3747">
        <v>0</v>
      </c>
      <c r="Y3747">
        <v>667.37865999999997</v>
      </c>
      <c r="Z3747">
        <v>0</v>
      </c>
      <c r="AA3747">
        <v>0</v>
      </c>
      <c r="AB3747">
        <v>0</v>
      </c>
      <c r="AC3747">
        <v>178.74056999999999</v>
      </c>
      <c r="AD3747">
        <v>0</v>
      </c>
      <c r="AE3747">
        <v>0</v>
      </c>
      <c r="AF3747">
        <v>846.11926000000005</v>
      </c>
    </row>
    <row r="3748" spans="1:32" x14ac:dyDescent="0.3">
      <c r="A3748">
        <v>2799326</v>
      </c>
      <c r="B3748">
        <v>1</v>
      </c>
      <c r="C3748" t="s">
        <v>82</v>
      </c>
      <c r="D3748" t="s">
        <v>112</v>
      </c>
      <c r="E3748" t="s">
        <v>13815</v>
      </c>
      <c r="F3748" t="s">
        <v>13816</v>
      </c>
      <c r="G3748" t="s">
        <v>31545</v>
      </c>
      <c r="H3748" t="s">
        <v>134</v>
      </c>
      <c r="I3748" t="s">
        <v>79</v>
      </c>
      <c r="J3748" t="s">
        <v>135</v>
      </c>
      <c r="K3748" t="s">
        <v>22</v>
      </c>
      <c r="L3748" t="s">
        <v>136</v>
      </c>
      <c r="M3748" t="s">
        <v>13817</v>
      </c>
      <c r="N3748" t="s">
        <v>13818</v>
      </c>
      <c r="O3748">
        <v>0.10777777777777778</v>
      </c>
      <c r="P3748">
        <v>2</v>
      </c>
      <c r="Q3748">
        <v>1966</v>
      </c>
      <c r="R3748">
        <v>35</v>
      </c>
      <c r="S3748">
        <v>20</v>
      </c>
      <c r="T3748">
        <v>14</v>
      </c>
      <c r="U3748">
        <v>270</v>
      </c>
      <c r="V3748">
        <v>7</v>
      </c>
      <c r="W3748">
        <v>4</v>
      </c>
      <c r="X3748">
        <v>0.90682810000000003</v>
      </c>
      <c r="Y3748">
        <v>68.369060000000005</v>
      </c>
      <c r="Z3748">
        <v>0.7268713</v>
      </c>
      <c r="AA3748">
        <v>2.5963978999999999</v>
      </c>
      <c r="AB3748">
        <v>12.271326</v>
      </c>
      <c r="AC3748">
        <v>15.286365999999999</v>
      </c>
      <c r="AD3748">
        <v>20.648394</v>
      </c>
      <c r="AE3748">
        <v>4.286378</v>
      </c>
      <c r="AF3748">
        <v>125.09162000000001</v>
      </c>
    </row>
    <row r="3749" spans="1:32" x14ac:dyDescent="0.3">
      <c r="A3749">
        <v>2798725</v>
      </c>
      <c r="B3749">
        <v>1</v>
      </c>
      <c r="C3749" t="s">
        <v>83</v>
      </c>
      <c r="D3749" t="s">
        <v>115</v>
      </c>
      <c r="E3749" t="s">
        <v>2816</v>
      </c>
      <c r="F3749" t="s">
        <v>1177</v>
      </c>
      <c r="G3749" t="s">
        <v>31552</v>
      </c>
      <c r="H3749" t="s">
        <v>643</v>
      </c>
      <c r="I3749" t="s">
        <v>78</v>
      </c>
      <c r="J3749" t="s">
        <v>135</v>
      </c>
      <c r="K3749" t="s">
        <v>22</v>
      </c>
      <c r="L3749" t="s">
        <v>186</v>
      </c>
      <c r="M3749" t="s">
        <v>13819</v>
      </c>
      <c r="N3749" t="s">
        <v>13820</v>
      </c>
      <c r="O3749">
        <v>7.6327777777777781</v>
      </c>
      <c r="P3749">
        <v>0</v>
      </c>
      <c r="Q3749">
        <v>121</v>
      </c>
      <c r="R3749">
        <v>0</v>
      </c>
      <c r="S3749">
        <v>2</v>
      </c>
      <c r="T3749">
        <v>0</v>
      </c>
      <c r="U3749">
        <v>6</v>
      </c>
      <c r="V3749">
        <v>0</v>
      </c>
      <c r="W3749">
        <v>0</v>
      </c>
      <c r="X3749">
        <v>0</v>
      </c>
      <c r="Y3749">
        <v>107.691986</v>
      </c>
      <c r="Z3749">
        <v>0</v>
      </c>
      <c r="AA3749">
        <v>2.4316279999999999</v>
      </c>
      <c r="AB3749">
        <v>0</v>
      </c>
      <c r="AC3749">
        <v>2.2055218000000001</v>
      </c>
      <c r="AD3749">
        <v>0</v>
      </c>
      <c r="AE3749">
        <v>0</v>
      </c>
      <c r="AF3749">
        <v>112.32914</v>
      </c>
    </row>
    <row r="3750" spans="1:32" x14ac:dyDescent="0.3">
      <c r="A3750">
        <v>2798723</v>
      </c>
      <c r="B3750">
        <v>1</v>
      </c>
      <c r="C3750" t="s">
        <v>82</v>
      </c>
      <c r="D3750" t="s">
        <v>86</v>
      </c>
      <c r="E3750" t="s">
        <v>13821</v>
      </c>
      <c r="F3750" t="s">
        <v>13822</v>
      </c>
      <c r="G3750" t="s">
        <v>31545</v>
      </c>
      <c r="H3750" t="s">
        <v>134</v>
      </c>
      <c r="I3750" t="s">
        <v>79</v>
      </c>
      <c r="J3750" t="s">
        <v>135</v>
      </c>
      <c r="K3750" t="s">
        <v>22</v>
      </c>
      <c r="L3750" t="s">
        <v>136</v>
      </c>
      <c r="M3750" t="s">
        <v>13823</v>
      </c>
      <c r="N3750" t="s">
        <v>13824</v>
      </c>
      <c r="O3750">
        <v>0.67277777777777781</v>
      </c>
      <c r="P3750">
        <v>0</v>
      </c>
      <c r="Q3750">
        <v>2267</v>
      </c>
      <c r="R3750">
        <v>32</v>
      </c>
      <c r="S3750">
        <v>742</v>
      </c>
      <c r="T3750">
        <v>35</v>
      </c>
      <c r="U3750">
        <v>672</v>
      </c>
      <c r="V3750">
        <v>2</v>
      </c>
      <c r="W3750">
        <v>0</v>
      </c>
      <c r="X3750">
        <v>0</v>
      </c>
      <c r="Y3750">
        <v>308.822</v>
      </c>
      <c r="Z3750">
        <v>44.11159</v>
      </c>
      <c r="AA3750">
        <v>205.50586000000001</v>
      </c>
      <c r="AB3750">
        <v>56.170999999999999</v>
      </c>
      <c r="AC3750">
        <v>143.79761999999999</v>
      </c>
      <c r="AD3750">
        <v>142.50586000000001</v>
      </c>
      <c r="AE3750">
        <v>0</v>
      </c>
      <c r="AF3750">
        <v>900.91390000000001</v>
      </c>
    </row>
    <row r="3751" spans="1:32" x14ac:dyDescent="0.3">
      <c r="A3751">
        <v>2798502</v>
      </c>
      <c r="B3751">
        <v>1</v>
      </c>
      <c r="C3751" t="s">
        <v>82</v>
      </c>
      <c r="D3751" t="s">
        <v>84</v>
      </c>
      <c r="E3751" t="s">
        <v>13825</v>
      </c>
      <c r="F3751" t="s">
        <v>13826</v>
      </c>
      <c r="G3751" t="s">
        <v>31548</v>
      </c>
      <c r="H3751" t="s">
        <v>893</v>
      </c>
      <c r="I3751" t="s">
        <v>78</v>
      </c>
      <c r="J3751" t="s">
        <v>135</v>
      </c>
      <c r="K3751" t="s">
        <v>22</v>
      </c>
      <c r="L3751" t="s">
        <v>136</v>
      </c>
      <c r="M3751" t="s">
        <v>13827</v>
      </c>
      <c r="N3751" t="s">
        <v>13828</v>
      </c>
      <c r="O3751">
        <v>3.9630555555555556</v>
      </c>
      <c r="P3751">
        <v>0</v>
      </c>
      <c r="Q3751">
        <v>6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18.530386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18.530386</v>
      </c>
    </row>
    <row r="3752" spans="1:32" x14ac:dyDescent="0.3">
      <c r="A3752">
        <v>2798519</v>
      </c>
      <c r="B3752">
        <v>1</v>
      </c>
      <c r="C3752" t="s">
        <v>83</v>
      </c>
      <c r="D3752" t="s">
        <v>128</v>
      </c>
      <c r="E3752" t="s">
        <v>13829</v>
      </c>
      <c r="F3752" t="s">
        <v>13830</v>
      </c>
      <c r="G3752" t="s">
        <v>31546</v>
      </c>
      <c r="H3752" t="s">
        <v>223</v>
      </c>
      <c r="I3752" t="s">
        <v>78</v>
      </c>
      <c r="J3752" t="s">
        <v>135</v>
      </c>
      <c r="K3752" t="s">
        <v>22</v>
      </c>
      <c r="L3752" t="s">
        <v>136</v>
      </c>
      <c r="M3752" t="s">
        <v>13831</v>
      </c>
      <c r="N3752" t="s">
        <v>13832</v>
      </c>
      <c r="O3752">
        <v>6.1266666666666669</v>
      </c>
      <c r="P3752">
        <v>0</v>
      </c>
      <c r="Q3752">
        <v>1</v>
      </c>
      <c r="R3752">
        <v>0</v>
      </c>
      <c r="S3752">
        <v>4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40.379283999999998</v>
      </c>
      <c r="Z3752">
        <v>0</v>
      </c>
      <c r="AA3752">
        <v>4.8494219999999997</v>
      </c>
      <c r="AB3752">
        <v>0</v>
      </c>
      <c r="AC3752">
        <v>0</v>
      </c>
      <c r="AD3752">
        <v>0</v>
      </c>
      <c r="AE3752">
        <v>0</v>
      </c>
      <c r="AF3752">
        <v>45.228706000000003</v>
      </c>
    </row>
    <row r="3753" spans="1:32" x14ac:dyDescent="0.3">
      <c r="A3753">
        <v>2798522</v>
      </c>
      <c r="B3753">
        <v>1</v>
      </c>
      <c r="C3753" t="s">
        <v>82</v>
      </c>
      <c r="D3753" t="s">
        <v>100</v>
      </c>
      <c r="E3753" t="s">
        <v>13833</v>
      </c>
      <c r="F3753" t="s">
        <v>13834</v>
      </c>
      <c r="G3753" t="s">
        <v>31548</v>
      </c>
      <c r="H3753" t="s">
        <v>311</v>
      </c>
      <c r="I3753" t="s">
        <v>78</v>
      </c>
      <c r="J3753" t="s">
        <v>135</v>
      </c>
      <c r="K3753" t="s">
        <v>22</v>
      </c>
      <c r="L3753" t="s">
        <v>136</v>
      </c>
      <c r="M3753" t="s">
        <v>13835</v>
      </c>
      <c r="N3753" t="s">
        <v>13836</v>
      </c>
      <c r="O3753">
        <v>1.5208333333333333</v>
      </c>
      <c r="P3753">
        <v>0</v>
      </c>
      <c r="Q3753">
        <v>13</v>
      </c>
      <c r="R3753">
        <v>0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0</v>
      </c>
      <c r="Y3753">
        <v>4.6468559999999997</v>
      </c>
      <c r="Z3753">
        <v>0</v>
      </c>
      <c r="AA3753">
        <v>0</v>
      </c>
      <c r="AB3753">
        <v>0</v>
      </c>
      <c r="AC3753">
        <v>2.2151646999999999</v>
      </c>
      <c r="AD3753">
        <v>0</v>
      </c>
      <c r="AE3753">
        <v>0</v>
      </c>
      <c r="AF3753">
        <v>6.8620204999999999</v>
      </c>
    </row>
    <row r="3754" spans="1:32" x14ac:dyDescent="0.3">
      <c r="A3754">
        <v>2798517</v>
      </c>
      <c r="B3754">
        <v>1</v>
      </c>
      <c r="C3754" t="s">
        <v>82</v>
      </c>
      <c r="D3754" t="s">
        <v>109</v>
      </c>
      <c r="E3754" t="s">
        <v>13837</v>
      </c>
      <c r="F3754" t="s">
        <v>13838</v>
      </c>
      <c r="G3754" t="s">
        <v>31545</v>
      </c>
      <c r="H3754" t="s">
        <v>624</v>
      </c>
      <c r="I3754" t="s">
        <v>79</v>
      </c>
      <c r="J3754" t="s">
        <v>135</v>
      </c>
      <c r="K3754" t="s">
        <v>22</v>
      </c>
      <c r="L3754" t="s">
        <v>136</v>
      </c>
      <c r="M3754" t="s">
        <v>13839</v>
      </c>
      <c r="N3754" t="s">
        <v>13840</v>
      </c>
      <c r="O3754">
        <v>0.52666666666666662</v>
      </c>
      <c r="P3754">
        <v>0</v>
      </c>
      <c r="Q3754">
        <v>2276</v>
      </c>
      <c r="R3754">
        <v>0</v>
      </c>
      <c r="S3754">
        <v>3</v>
      </c>
      <c r="T3754">
        <v>3</v>
      </c>
      <c r="U3754">
        <v>93</v>
      </c>
      <c r="V3754">
        <v>1</v>
      </c>
      <c r="W3754">
        <v>5</v>
      </c>
      <c r="X3754">
        <v>0</v>
      </c>
      <c r="Y3754">
        <v>140.64479</v>
      </c>
      <c r="Z3754">
        <v>0</v>
      </c>
      <c r="AA3754">
        <v>0.80825674999999997</v>
      </c>
      <c r="AB3754">
        <v>20.602415000000001</v>
      </c>
      <c r="AC3754">
        <v>46.686016000000002</v>
      </c>
      <c r="AD3754">
        <v>159.7782</v>
      </c>
      <c r="AE3754">
        <v>0.84525189999999994</v>
      </c>
      <c r="AF3754">
        <v>369.36493000000002</v>
      </c>
    </row>
    <row r="3755" spans="1:32" x14ac:dyDescent="0.3">
      <c r="A3755">
        <v>2798530</v>
      </c>
      <c r="B3755">
        <v>1</v>
      </c>
      <c r="C3755" t="s">
        <v>82</v>
      </c>
      <c r="D3755" t="s">
        <v>112</v>
      </c>
      <c r="E3755" t="s">
        <v>13841</v>
      </c>
      <c r="F3755" t="s">
        <v>13842</v>
      </c>
      <c r="G3755" t="s">
        <v>31546</v>
      </c>
      <c r="H3755" t="s">
        <v>1853</v>
      </c>
      <c r="I3755" t="s">
        <v>78</v>
      </c>
      <c r="J3755" t="s">
        <v>135</v>
      </c>
      <c r="K3755" t="s">
        <v>22</v>
      </c>
      <c r="L3755" t="s">
        <v>136</v>
      </c>
      <c r="M3755" t="s">
        <v>13843</v>
      </c>
      <c r="N3755" t="s">
        <v>13844</v>
      </c>
      <c r="O3755">
        <v>1.0947222222222222</v>
      </c>
      <c r="P3755">
        <v>0</v>
      </c>
      <c r="Q3755">
        <v>316</v>
      </c>
      <c r="R3755">
        <v>0</v>
      </c>
      <c r="S3755">
        <v>0</v>
      </c>
      <c r="T3755">
        <v>0</v>
      </c>
      <c r="U3755">
        <v>19</v>
      </c>
      <c r="V3755">
        <v>0</v>
      </c>
      <c r="W3755">
        <v>0</v>
      </c>
      <c r="X3755">
        <v>0</v>
      </c>
      <c r="Y3755">
        <v>78.401560000000003</v>
      </c>
      <c r="Z3755">
        <v>0</v>
      </c>
      <c r="AA3755">
        <v>0</v>
      </c>
      <c r="AB3755">
        <v>0</v>
      </c>
      <c r="AC3755">
        <v>12.730834</v>
      </c>
      <c r="AD3755">
        <v>0</v>
      </c>
      <c r="AE3755">
        <v>0</v>
      </c>
      <c r="AF3755">
        <v>91.132390000000001</v>
      </c>
    </row>
    <row r="3756" spans="1:32" x14ac:dyDescent="0.3">
      <c r="A3756">
        <v>2798456</v>
      </c>
      <c r="B3756">
        <v>1</v>
      </c>
      <c r="C3756" t="s">
        <v>82</v>
      </c>
      <c r="D3756" t="s">
        <v>92</v>
      </c>
      <c r="E3756" t="s">
        <v>13845</v>
      </c>
      <c r="F3756" t="s">
        <v>13846</v>
      </c>
      <c r="G3756" t="s">
        <v>31546</v>
      </c>
      <c r="H3756" t="s">
        <v>223</v>
      </c>
      <c r="I3756" t="s">
        <v>78</v>
      </c>
      <c r="J3756" t="s">
        <v>135</v>
      </c>
      <c r="K3756" t="s">
        <v>22</v>
      </c>
      <c r="L3756" t="s">
        <v>136</v>
      </c>
      <c r="M3756" t="s">
        <v>13847</v>
      </c>
      <c r="N3756" t="s">
        <v>13848</v>
      </c>
      <c r="O3756">
        <v>1.8080555555555555</v>
      </c>
      <c r="P3756">
        <v>0</v>
      </c>
      <c r="Q3756">
        <v>58</v>
      </c>
      <c r="R3756">
        <v>0</v>
      </c>
      <c r="S3756">
        <v>0</v>
      </c>
      <c r="T3756">
        <v>0</v>
      </c>
      <c r="U3756">
        <v>4</v>
      </c>
      <c r="V3756">
        <v>0</v>
      </c>
      <c r="W3756">
        <v>0</v>
      </c>
      <c r="X3756">
        <v>0</v>
      </c>
      <c r="Y3756">
        <v>56.636310000000002</v>
      </c>
      <c r="Z3756">
        <v>0</v>
      </c>
      <c r="AA3756">
        <v>0</v>
      </c>
      <c r="AB3756">
        <v>0</v>
      </c>
      <c r="AC3756">
        <v>9.8434980000000003</v>
      </c>
      <c r="AD3756">
        <v>0</v>
      </c>
      <c r="AE3756">
        <v>0</v>
      </c>
      <c r="AF3756">
        <v>66.479810000000001</v>
      </c>
    </row>
    <row r="3757" spans="1:32" x14ac:dyDescent="0.3">
      <c r="A3757">
        <v>2798449</v>
      </c>
      <c r="B3757">
        <v>1</v>
      </c>
      <c r="C3757" t="s">
        <v>82</v>
      </c>
      <c r="D3757" t="s">
        <v>98</v>
      </c>
      <c r="E3757" t="s">
        <v>13849</v>
      </c>
      <c r="F3757" t="s">
        <v>13850</v>
      </c>
      <c r="G3757" t="s">
        <v>31546</v>
      </c>
      <c r="H3757" t="s">
        <v>223</v>
      </c>
      <c r="I3757" t="s">
        <v>78</v>
      </c>
      <c r="J3757" t="s">
        <v>135</v>
      </c>
      <c r="K3757" t="s">
        <v>22</v>
      </c>
      <c r="L3757" t="s">
        <v>136</v>
      </c>
      <c r="M3757" t="s">
        <v>13851</v>
      </c>
      <c r="N3757" t="s">
        <v>13852</v>
      </c>
      <c r="O3757">
        <v>0.83555555555555561</v>
      </c>
      <c r="P3757">
        <v>0</v>
      </c>
      <c r="Q3757">
        <v>202</v>
      </c>
      <c r="R3757">
        <v>0</v>
      </c>
      <c r="S3757">
        <v>0</v>
      </c>
      <c r="T3757">
        <v>0</v>
      </c>
      <c r="U3757">
        <v>13</v>
      </c>
      <c r="V3757">
        <v>0</v>
      </c>
      <c r="W3757">
        <v>0</v>
      </c>
      <c r="X3757">
        <v>0</v>
      </c>
      <c r="Y3757">
        <v>64.996669999999995</v>
      </c>
      <c r="Z3757">
        <v>0</v>
      </c>
      <c r="AA3757">
        <v>0</v>
      </c>
      <c r="AB3757">
        <v>0</v>
      </c>
      <c r="AC3757">
        <v>13.452266</v>
      </c>
      <c r="AD3757">
        <v>0</v>
      </c>
      <c r="AE3757">
        <v>0</v>
      </c>
      <c r="AF3757">
        <v>78.448939999999993</v>
      </c>
    </row>
    <row r="3758" spans="1:32" x14ac:dyDescent="0.3">
      <c r="A3758">
        <v>2798342</v>
      </c>
      <c r="B3758">
        <v>1</v>
      </c>
      <c r="C3758" t="s">
        <v>82</v>
      </c>
      <c r="D3758" t="s">
        <v>99</v>
      </c>
      <c r="E3758" t="s">
        <v>13853</v>
      </c>
      <c r="F3758" t="s">
        <v>13854</v>
      </c>
      <c r="G3758" t="s">
        <v>31546</v>
      </c>
      <c r="H3758" t="s">
        <v>223</v>
      </c>
      <c r="I3758" t="s">
        <v>78</v>
      </c>
      <c r="J3758" t="s">
        <v>135</v>
      </c>
      <c r="K3758" t="s">
        <v>22</v>
      </c>
      <c r="L3758" t="s">
        <v>136</v>
      </c>
      <c r="M3758" t="s">
        <v>13855</v>
      </c>
      <c r="N3758" t="s">
        <v>13856</v>
      </c>
      <c r="O3758">
        <v>4.7847222222222223</v>
      </c>
      <c r="P3758">
        <v>0</v>
      </c>
      <c r="Q3758">
        <v>18</v>
      </c>
      <c r="R3758">
        <v>0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0</v>
      </c>
      <c r="Y3758">
        <v>10.139934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10.139934</v>
      </c>
    </row>
    <row r="3759" spans="1:32" x14ac:dyDescent="0.3">
      <c r="A3759">
        <v>2798340</v>
      </c>
      <c r="B3759">
        <v>1</v>
      </c>
      <c r="C3759" t="s">
        <v>82</v>
      </c>
      <c r="D3759" t="s">
        <v>92</v>
      </c>
      <c r="E3759" t="s">
        <v>13857</v>
      </c>
      <c r="F3759" t="s">
        <v>13858</v>
      </c>
      <c r="G3759" t="s">
        <v>31552</v>
      </c>
      <c r="H3759" t="s">
        <v>1853</v>
      </c>
      <c r="I3759" t="s">
        <v>78</v>
      </c>
      <c r="J3759" t="s">
        <v>135</v>
      </c>
      <c r="K3759" t="s">
        <v>22</v>
      </c>
      <c r="L3759" t="s">
        <v>136</v>
      </c>
      <c r="M3759" t="s">
        <v>13859</v>
      </c>
      <c r="N3759" t="s">
        <v>13860</v>
      </c>
      <c r="O3759">
        <v>3.3833333333333333</v>
      </c>
      <c r="P3759">
        <v>0</v>
      </c>
      <c r="Q3759">
        <v>108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19.379536000000002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19.379536000000002</v>
      </c>
    </row>
    <row r="3760" spans="1:32" x14ac:dyDescent="0.3">
      <c r="A3760">
        <v>2798393</v>
      </c>
      <c r="B3760">
        <v>1</v>
      </c>
      <c r="C3760" t="s">
        <v>82</v>
      </c>
      <c r="D3760" t="s">
        <v>84</v>
      </c>
      <c r="E3760" t="s">
        <v>13861</v>
      </c>
      <c r="F3760" t="s">
        <v>13862</v>
      </c>
      <c r="G3760" t="s">
        <v>31546</v>
      </c>
      <c r="H3760" t="s">
        <v>145</v>
      </c>
      <c r="I3760" t="s">
        <v>78</v>
      </c>
      <c r="J3760" t="s">
        <v>135</v>
      </c>
      <c r="K3760" t="s">
        <v>22</v>
      </c>
      <c r="L3760" t="s">
        <v>136</v>
      </c>
      <c r="M3760" t="s">
        <v>13863</v>
      </c>
      <c r="N3760" t="s">
        <v>13864</v>
      </c>
      <c r="O3760">
        <v>1.2155555555555555</v>
      </c>
      <c r="P3760">
        <v>0</v>
      </c>
      <c r="Q3760">
        <v>202</v>
      </c>
      <c r="R3760">
        <v>0</v>
      </c>
      <c r="S3760">
        <v>1</v>
      </c>
      <c r="T3760">
        <v>0</v>
      </c>
      <c r="U3760">
        <v>12</v>
      </c>
      <c r="V3760">
        <v>0</v>
      </c>
      <c r="W3760">
        <v>0</v>
      </c>
      <c r="X3760">
        <v>0</v>
      </c>
      <c r="Y3760">
        <v>45.730136999999999</v>
      </c>
      <c r="Z3760">
        <v>0</v>
      </c>
      <c r="AA3760">
        <v>5.6772159999999997E-3</v>
      </c>
      <c r="AB3760">
        <v>0</v>
      </c>
      <c r="AC3760">
        <v>19.963422999999999</v>
      </c>
      <c r="AD3760">
        <v>0</v>
      </c>
      <c r="AE3760">
        <v>0</v>
      </c>
      <c r="AF3760">
        <v>65.699234000000004</v>
      </c>
    </row>
    <row r="3761" spans="1:32" x14ac:dyDescent="0.3">
      <c r="A3761">
        <v>2798388</v>
      </c>
      <c r="B3761">
        <v>1</v>
      </c>
      <c r="C3761" t="s">
        <v>83</v>
      </c>
      <c r="D3761" t="s">
        <v>121</v>
      </c>
      <c r="E3761" t="s">
        <v>13865</v>
      </c>
      <c r="F3761" t="s">
        <v>13866</v>
      </c>
      <c r="G3761" t="s">
        <v>31549</v>
      </c>
      <c r="H3761" t="s">
        <v>145</v>
      </c>
      <c r="I3761" t="s">
        <v>79</v>
      </c>
      <c r="J3761" t="s">
        <v>135</v>
      </c>
      <c r="K3761" t="s">
        <v>22</v>
      </c>
      <c r="L3761" t="s">
        <v>136</v>
      </c>
      <c r="M3761" t="s">
        <v>13867</v>
      </c>
      <c r="N3761" t="s">
        <v>13868</v>
      </c>
      <c r="O3761">
        <v>0.62694444444444442</v>
      </c>
      <c r="P3761">
        <v>7</v>
      </c>
      <c r="Q3761">
        <v>753</v>
      </c>
      <c r="R3761">
        <v>51</v>
      </c>
      <c r="S3761">
        <v>131</v>
      </c>
      <c r="T3761">
        <v>3</v>
      </c>
      <c r="U3761">
        <v>39</v>
      </c>
      <c r="V3761">
        <v>1</v>
      </c>
      <c r="W3761">
        <v>0</v>
      </c>
      <c r="X3761">
        <v>17.152570000000001</v>
      </c>
      <c r="Y3761">
        <v>36.292686000000003</v>
      </c>
      <c r="Z3761">
        <v>25.382116</v>
      </c>
      <c r="AA3761">
        <v>7.103999</v>
      </c>
      <c r="AB3761">
        <v>9.388579</v>
      </c>
      <c r="AC3761">
        <v>7.2859819999999997</v>
      </c>
      <c r="AD3761">
        <v>100.336754</v>
      </c>
      <c r="AE3761">
        <v>0</v>
      </c>
      <c r="AF3761">
        <v>202.94269</v>
      </c>
    </row>
    <row r="3762" spans="1:32" x14ac:dyDescent="0.3">
      <c r="A3762">
        <v>2798094</v>
      </c>
      <c r="B3762">
        <v>1</v>
      </c>
      <c r="C3762" t="s">
        <v>83</v>
      </c>
      <c r="D3762" t="s">
        <v>129</v>
      </c>
      <c r="E3762" t="s">
        <v>13869</v>
      </c>
      <c r="F3762" t="s">
        <v>13870</v>
      </c>
      <c r="G3762" t="s">
        <v>31552</v>
      </c>
      <c r="H3762" t="s">
        <v>643</v>
      </c>
      <c r="I3762" t="s">
        <v>78</v>
      </c>
      <c r="J3762" t="s">
        <v>135</v>
      </c>
      <c r="K3762" t="s">
        <v>22</v>
      </c>
      <c r="L3762" t="s">
        <v>186</v>
      </c>
      <c r="M3762" t="s">
        <v>13871</v>
      </c>
      <c r="N3762" t="s">
        <v>13872</v>
      </c>
      <c r="O3762">
        <v>2.2075</v>
      </c>
      <c r="P3762">
        <v>0</v>
      </c>
      <c r="Q3762">
        <v>71</v>
      </c>
      <c r="R3762">
        <v>0</v>
      </c>
      <c r="S3762">
        <v>9</v>
      </c>
      <c r="T3762">
        <v>0</v>
      </c>
      <c r="U3762">
        <v>5</v>
      </c>
      <c r="V3762">
        <v>0</v>
      </c>
      <c r="W3762">
        <v>0</v>
      </c>
      <c r="X3762">
        <v>0</v>
      </c>
      <c r="Y3762">
        <v>33.872833</v>
      </c>
      <c r="Z3762">
        <v>0</v>
      </c>
      <c r="AA3762">
        <v>2.5477283000000002</v>
      </c>
      <c r="AB3762">
        <v>0</v>
      </c>
      <c r="AC3762">
        <v>3.3668941999999999</v>
      </c>
      <c r="AD3762">
        <v>0</v>
      </c>
      <c r="AE3762">
        <v>0</v>
      </c>
      <c r="AF3762">
        <v>39.787457000000003</v>
      </c>
    </row>
    <row r="3763" spans="1:32" x14ac:dyDescent="0.3">
      <c r="A3763">
        <v>2798088</v>
      </c>
      <c r="B3763">
        <v>1</v>
      </c>
      <c r="C3763" t="s">
        <v>83</v>
      </c>
      <c r="D3763" t="s">
        <v>128</v>
      </c>
      <c r="E3763" t="s">
        <v>13873</v>
      </c>
      <c r="F3763" t="s">
        <v>13874</v>
      </c>
      <c r="G3763" t="s">
        <v>31550</v>
      </c>
      <c r="H3763" t="s">
        <v>223</v>
      </c>
      <c r="I3763" t="s">
        <v>78</v>
      </c>
      <c r="J3763" t="s">
        <v>135</v>
      </c>
      <c r="K3763" t="s">
        <v>22</v>
      </c>
      <c r="L3763" t="s">
        <v>136</v>
      </c>
      <c r="M3763" t="s">
        <v>13875</v>
      </c>
      <c r="N3763" t="s">
        <v>13876</v>
      </c>
      <c r="O3763">
        <v>6.0925000000000002</v>
      </c>
      <c r="P3763">
        <v>0</v>
      </c>
      <c r="Q3763">
        <v>150</v>
      </c>
      <c r="R3763">
        <v>0</v>
      </c>
      <c r="S3763">
        <v>0</v>
      </c>
      <c r="T3763">
        <v>0</v>
      </c>
      <c r="U3763">
        <v>35</v>
      </c>
      <c r="V3763">
        <v>0</v>
      </c>
      <c r="W3763">
        <v>0</v>
      </c>
      <c r="X3763">
        <v>0</v>
      </c>
      <c r="Y3763">
        <v>182.60735</v>
      </c>
      <c r="Z3763">
        <v>0</v>
      </c>
      <c r="AA3763">
        <v>0</v>
      </c>
      <c r="AB3763">
        <v>0</v>
      </c>
      <c r="AC3763">
        <v>153.03533999999999</v>
      </c>
      <c r="AD3763">
        <v>0</v>
      </c>
      <c r="AE3763">
        <v>0</v>
      </c>
      <c r="AF3763">
        <v>335.64269999999999</v>
      </c>
    </row>
    <row r="3764" spans="1:32" x14ac:dyDescent="0.3">
      <c r="A3764">
        <v>2789430</v>
      </c>
      <c r="B3764">
        <v>1</v>
      </c>
      <c r="C3764" t="s">
        <v>82</v>
      </c>
      <c r="D3764" t="s">
        <v>104</v>
      </c>
      <c r="E3764" t="s">
        <v>13877</v>
      </c>
      <c r="F3764" t="s">
        <v>13878</v>
      </c>
      <c r="G3764" t="s">
        <v>31548</v>
      </c>
      <c r="H3764" t="s">
        <v>311</v>
      </c>
      <c r="I3764" t="s">
        <v>78</v>
      </c>
      <c r="J3764" t="s">
        <v>135</v>
      </c>
      <c r="K3764" t="s">
        <v>22</v>
      </c>
      <c r="L3764" t="s">
        <v>136</v>
      </c>
      <c r="M3764" t="s">
        <v>13879</v>
      </c>
      <c r="N3764" t="s">
        <v>13880</v>
      </c>
      <c r="O3764">
        <v>0.74805555555555558</v>
      </c>
      <c r="P3764">
        <v>0</v>
      </c>
      <c r="Q3764">
        <v>4</v>
      </c>
      <c r="R3764">
        <v>0</v>
      </c>
      <c r="S3764">
        <v>0</v>
      </c>
      <c r="T3764">
        <v>0</v>
      </c>
      <c r="U3764">
        <v>2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1.088301</v>
      </c>
      <c r="AD3764">
        <v>0</v>
      </c>
      <c r="AE3764">
        <v>0</v>
      </c>
      <c r="AF3764">
        <v>1.088301</v>
      </c>
    </row>
    <row r="3765" spans="1:32" x14ac:dyDescent="0.3">
      <c r="A3765">
        <v>2789353</v>
      </c>
      <c r="B3765">
        <v>1</v>
      </c>
      <c r="C3765" t="s">
        <v>82</v>
      </c>
      <c r="D3765" t="s">
        <v>86</v>
      </c>
      <c r="E3765" t="s">
        <v>13881</v>
      </c>
      <c r="F3765" t="s">
        <v>13882</v>
      </c>
      <c r="G3765" t="s">
        <v>31548</v>
      </c>
      <c r="H3765" t="s">
        <v>333</v>
      </c>
      <c r="I3765" t="s">
        <v>78</v>
      </c>
      <c r="J3765" t="s">
        <v>135</v>
      </c>
      <c r="K3765" t="s">
        <v>22</v>
      </c>
      <c r="L3765" t="s">
        <v>136</v>
      </c>
      <c r="M3765" t="s">
        <v>13883</v>
      </c>
      <c r="N3765" t="s">
        <v>13884</v>
      </c>
      <c r="O3765">
        <v>4.3022222222222224</v>
      </c>
      <c r="P3765">
        <v>0</v>
      </c>
      <c r="Q3765">
        <v>10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8.0048639999999995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8.0048639999999995</v>
      </c>
    </row>
    <row r="3766" spans="1:32" x14ac:dyDescent="0.3">
      <c r="A3766">
        <v>2789304</v>
      </c>
      <c r="B3766">
        <v>1</v>
      </c>
      <c r="C3766" t="s">
        <v>82</v>
      </c>
      <c r="D3766" t="s">
        <v>90</v>
      </c>
      <c r="E3766" t="s">
        <v>13885</v>
      </c>
      <c r="F3766" t="s">
        <v>13886</v>
      </c>
      <c r="G3766" t="s">
        <v>31548</v>
      </c>
      <c r="H3766" t="s">
        <v>311</v>
      </c>
      <c r="I3766" t="s">
        <v>78</v>
      </c>
      <c r="J3766" t="s">
        <v>135</v>
      </c>
      <c r="K3766" t="s">
        <v>22</v>
      </c>
      <c r="L3766" t="s">
        <v>136</v>
      </c>
      <c r="M3766" t="s">
        <v>13887</v>
      </c>
      <c r="N3766" t="s">
        <v>13888</v>
      </c>
      <c r="O3766">
        <v>5.3947222222222226</v>
      </c>
      <c r="P3766">
        <v>0</v>
      </c>
      <c r="Q3766">
        <v>4</v>
      </c>
      <c r="R3766">
        <v>0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0</v>
      </c>
      <c r="Y3766">
        <v>2.7104553999999998</v>
      </c>
      <c r="Z3766">
        <v>0</v>
      </c>
      <c r="AA3766">
        <v>0</v>
      </c>
      <c r="AB3766">
        <v>0</v>
      </c>
      <c r="AC3766">
        <v>2.4081479999999999E-2</v>
      </c>
      <c r="AD3766">
        <v>0</v>
      </c>
      <c r="AE3766">
        <v>0</v>
      </c>
      <c r="AF3766">
        <v>2.734537</v>
      </c>
    </row>
    <row r="3767" spans="1:32" x14ac:dyDescent="0.3">
      <c r="A3767">
        <v>2789305</v>
      </c>
      <c r="B3767">
        <v>1</v>
      </c>
      <c r="C3767" t="s">
        <v>82</v>
      </c>
      <c r="D3767" t="s">
        <v>104</v>
      </c>
      <c r="E3767" t="s">
        <v>13889</v>
      </c>
      <c r="F3767" t="s">
        <v>13890</v>
      </c>
      <c r="G3767" t="s">
        <v>31552</v>
      </c>
      <c r="H3767" t="s">
        <v>145</v>
      </c>
      <c r="I3767" t="s">
        <v>78</v>
      </c>
      <c r="J3767" t="s">
        <v>135</v>
      </c>
      <c r="K3767" t="s">
        <v>22</v>
      </c>
      <c r="L3767" t="s">
        <v>136</v>
      </c>
      <c r="M3767" t="s">
        <v>13891</v>
      </c>
      <c r="N3767" t="s">
        <v>13892</v>
      </c>
      <c r="O3767">
        <v>0.47361111111111109</v>
      </c>
      <c r="P3767">
        <v>0</v>
      </c>
      <c r="Q3767">
        <v>154</v>
      </c>
      <c r="R3767">
        <v>0</v>
      </c>
      <c r="S3767">
        <v>0</v>
      </c>
      <c r="T3767">
        <v>0</v>
      </c>
      <c r="U3767">
        <v>307</v>
      </c>
      <c r="V3767">
        <v>0</v>
      </c>
      <c r="W3767">
        <v>0</v>
      </c>
      <c r="X3767">
        <v>0</v>
      </c>
      <c r="Y3767">
        <v>17.482174000000001</v>
      </c>
      <c r="Z3767">
        <v>0</v>
      </c>
      <c r="AA3767">
        <v>0</v>
      </c>
      <c r="AB3767">
        <v>0</v>
      </c>
      <c r="AC3767">
        <v>80.205359999999999</v>
      </c>
      <c r="AD3767">
        <v>0</v>
      </c>
      <c r="AE3767">
        <v>0</v>
      </c>
      <c r="AF3767">
        <v>97.687539999999998</v>
      </c>
    </row>
    <row r="3768" spans="1:32" x14ac:dyDescent="0.3">
      <c r="A3768">
        <v>2789301</v>
      </c>
      <c r="B3768">
        <v>1</v>
      </c>
      <c r="C3768" t="s">
        <v>82</v>
      </c>
      <c r="D3768" t="s">
        <v>88</v>
      </c>
      <c r="E3768" t="s">
        <v>13893</v>
      </c>
      <c r="F3768" t="s">
        <v>13894</v>
      </c>
      <c r="G3768" t="s">
        <v>31552</v>
      </c>
      <c r="H3768" t="s">
        <v>1297</v>
      </c>
      <c r="I3768" t="s">
        <v>78</v>
      </c>
      <c r="J3768" t="s">
        <v>135</v>
      </c>
      <c r="K3768" t="s">
        <v>22</v>
      </c>
      <c r="L3768" t="s">
        <v>136</v>
      </c>
      <c r="M3768" t="s">
        <v>13895</v>
      </c>
      <c r="N3768" t="s">
        <v>13896</v>
      </c>
      <c r="O3768">
        <v>2.0750000000000002</v>
      </c>
      <c r="P3768">
        <v>0</v>
      </c>
      <c r="Q3768">
        <v>356</v>
      </c>
      <c r="R3768">
        <v>0</v>
      </c>
      <c r="S3768">
        <v>0</v>
      </c>
      <c r="T3768">
        <v>0</v>
      </c>
      <c r="U3768">
        <v>92</v>
      </c>
      <c r="V3768">
        <v>0</v>
      </c>
      <c r="W3768">
        <v>0</v>
      </c>
      <c r="X3768">
        <v>0</v>
      </c>
      <c r="Y3768">
        <v>142.93137999999999</v>
      </c>
      <c r="Z3768">
        <v>0</v>
      </c>
      <c r="AA3768">
        <v>0</v>
      </c>
      <c r="AB3768">
        <v>0</v>
      </c>
      <c r="AC3768">
        <v>77.322829999999996</v>
      </c>
      <c r="AD3768">
        <v>0</v>
      </c>
      <c r="AE3768">
        <v>0</v>
      </c>
      <c r="AF3768">
        <v>220.2542</v>
      </c>
    </row>
    <row r="3769" spans="1:32" x14ac:dyDescent="0.3">
      <c r="A3769">
        <v>2789303</v>
      </c>
      <c r="B3769">
        <v>1</v>
      </c>
      <c r="C3769" t="s">
        <v>82</v>
      </c>
      <c r="D3769" t="s">
        <v>101</v>
      </c>
      <c r="E3769" t="s">
        <v>13897</v>
      </c>
      <c r="F3769" t="s">
        <v>13898</v>
      </c>
      <c r="G3769" t="s">
        <v>31545</v>
      </c>
      <c r="H3769" t="s">
        <v>134</v>
      </c>
      <c r="I3769" t="s">
        <v>79</v>
      </c>
      <c r="J3769" t="s">
        <v>135</v>
      </c>
      <c r="K3769" t="s">
        <v>22</v>
      </c>
      <c r="L3769" t="s">
        <v>136</v>
      </c>
      <c r="M3769" t="s">
        <v>13899</v>
      </c>
      <c r="N3769" t="s">
        <v>13900</v>
      </c>
      <c r="O3769">
        <v>2.0827777777777778</v>
      </c>
      <c r="P3769">
        <v>0</v>
      </c>
      <c r="Q3769">
        <v>577</v>
      </c>
      <c r="R3769">
        <v>0</v>
      </c>
      <c r="S3769">
        <v>0</v>
      </c>
      <c r="T3769">
        <v>0</v>
      </c>
      <c r="U3769">
        <v>2</v>
      </c>
      <c r="V3769">
        <v>0</v>
      </c>
      <c r="W3769">
        <v>0</v>
      </c>
      <c r="X3769">
        <v>0</v>
      </c>
      <c r="Y3769">
        <v>221.06119000000001</v>
      </c>
      <c r="Z3769">
        <v>0</v>
      </c>
      <c r="AA3769">
        <v>0</v>
      </c>
      <c r="AB3769">
        <v>0</v>
      </c>
      <c r="AC3769">
        <v>2.1123438000000001</v>
      </c>
      <c r="AD3769">
        <v>0</v>
      </c>
      <c r="AE3769">
        <v>0</v>
      </c>
      <c r="AF3769">
        <v>223.17354</v>
      </c>
    </row>
    <row r="3770" spans="1:32" x14ac:dyDescent="0.3">
      <c r="A3770">
        <v>2789325</v>
      </c>
      <c r="B3770">
        <v>1</v>
      </c>
      <c r="C3770" t="s">
        <v>82</v>
      </c>
      <c r="D3770" t="s">
        <v>108</v>
      </c>
      <c r="E3770" t="s">
        <v>13461</v>
      </c>
      <c r="F3770" t="s">
        <v>13462</v>
      </c>
      <c r="G3770" t="s">
        <v>31545</v>
      </c>
      <c r="H3770" t="s">
        <v>648</v>
      </c>
      <c r="I3770" t="s">
        <v>79</v>
      </c>
      <c r="J3770" t="s">
        <v>135</v>
      </c>
      <c r="K3770" t="s">
        <v>22</v>
      </c>
      <c r="L3770" t="s">
        <v>186</v>
      </c>
      <c r="M3770" t="s">
        <v>13901</v>
      </c>
      <c r="N3770" t="s">
        <v>13902</v>
      </c>
      <c r="O3770">
        <v>7.8241666666666667</v>
      </c>
      <c r="P3770">
        <v>0</v>
      </c>
      <c r="Q3770">
        <v>570</v>
      </c>
      <c r="R3770">
        <v>6</v>
      </c>
      <c r="S3770">
        <v>7</v>
      </c>
      <c r="T3770">
        <v>1</v>
      </c>
      <c r="U3770">
        <v>49</v>
      </c>
      <c r="V3770">
        <v>0</v>
      </c>
      <c r="W3770">
        <v>0</v>
      </c>
      <c r="X3770">
        <v>0</v>
      </c>
      <c r="Y3770">
        <v>571.50170000000003</v>
      </c>
      <c r="Z3770">
        <v>117.50767</v>
      </c>
      <c r="AA3770">
        <v>17.686775000000001</v>
      </c>
      <c r="AB3770">
        <v>260.66604999999998</v>
      </c>
      <c r="AC3770">
        <v>181.31873999999999</v>
      </c>
      <c r="AD3770">
        <v>0</v>
      </c>
      <c r="AE3770">
        <v>0</v>
      </c>
      <c r="AF3770">
        <v>1148.6809000000001</v>
      </c>
    </row>
    <row r="3771" spans="1:32" x14ac:dyDescent="0.3">
      <c r="A3771">
        <v>2789141</v>
      </c>
      <c r="B3771">
        <v>1</v>
      </c>
      <c r="C3771" t="s">
        <v>82</v>
      </c>
      <c r="D3771" t="s">
        <v>99</v>
      </c>
      <c r="E3771" t="s">
        <v>13903</v>
      </c>
      <c r="F3771" t="s">
        <v>13904</v>
      </c>
      <c r="G3771" t="s">
        <v>31546</v>
      </c>
      <c r="H3771" t="s">
        <v>223</v>
      </c>
      <c r="I3771" t="s">
        <v>78</v>
      </c>
      <c r="J3771" t="s">
        <v>135</v>
      </c>
      <c r="K3771" t="s">
        <v>22</v>
      </c>
      <c r="L3771" t="s">
        <v>136</v>
      </c>
      <c r="M3771" t="s">
        <v>13905</v>
      </c>
      <c r="N3771" t="s">
        <v>13906</v>
      </c>
      <c r="O3771">
        <v>5.2169444444444446</v>
      </c>
      <c r="P3771">
        <v>0</v>
      </c>
      <c r="Q3771">
        <v>74</v>
      </c>
      <c r="R3771">
        <v>0</v>
      </c>
      <c r="S3771">
        <v>0</v>
      </c>
      <c r="T3771">
        <v>0</v>
      </c>
      <c r="U3771">
        <v>3</v>
      </c>
      <c r="V3771">
        <v>0</v>
      </c>
      <c r="W3771">
        <v>0</v>
      </c>
      <c r="X3771">
        <v>0</v>
      </c>
      <c r="Y3771">
        <v>35.519419999999997</v>
      </c>
      <c r="Z3771">
        <v>0</v>
      </c>
      <c r="AA3771">
        <v>0</v>
      </c>
      <c r="AB3771">
        <v>0</v>
      </c>
      <c r="AC3771">
        <v>6.9528146</v>
      </c>
      <c r="AD3771">
        <v>0</v>
      </c>
      <c r="AE3771">
        <v>0</v>
      </c>
      <c r="AF3771">
        <v>42.472237</v>
      </c>
    </row>
    <row r="3772" spans="1:32" x14ac:dyDescent="0.3">
      <c r="A3772">
        <v>2789136</v>
      </c>
      <c r="B3772">
        <v>1</v>
      </c>
      <c r="C3772" t="s">
        <v>82</v>
      </c>
      <c r="D3772" t="s">
        <v>90</v>
      </c>
      <c r="E3772" t="s">
        <v>13907</v>
      </c>
      <c r="F3772" t="s">
        <v>13908</v>
      </c>
      <c r="G3772" t="s">
        <v>31548</v>
      </c>
      <c r="H3772" t="s">
        <v>311</v>
      </c>
      <c r="I3772" t="s">
        <v>78</v>
      </c>
      <c r="J3772" t="s">
        <v>135</v>
      </c>
      <c r="K3772" t="s">
        <v>22</v>
      </c>
      <c r="L3772" t="s">
        <v>136</v>
      </c>
      <c r="M3772" t="s">
        <v>13909</v>
      </c>
      <c r="N3772" t="s">
        <v>13910</v>
      </c>
      <c r="O3772">
        <v>3.0469444444444442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5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60.644103999999999</v>
      </c>
      <c r="AD3772">
        <v>0</v>
      </c>
      <c r="AE3772">
        <v>0</v>
      </c>
      <c r="AF3772">
        <v>60.644103999999999</v>
      </c>
    </row>
    <row r="3773" spans="1:32" x14ac:dyDescent="0.3">
      <c r="A3773">
        <v>2789133</v>
      </c>
      <c r="B3773">
        <v>1</v>
      </c>
      <c r="C3773" t="s">
        <v>83</v>
      </c>
      <c r="D3773" t="s">
        <v>119</v>
      </c>
      <c r="E3773" t="s">
        <v>13911</v>
      </c>
      <c r="F3773" t="s">
        <v>13912</v>
      </c>
      <c r="G3773" t="s">
        <v>31548</v>
      </c>
      <c r="H3773" t="s">
        <v>311</v>
      </c>
      <c r="I3773" t="s">
        <v>78</v>
      </c>
      <c r="J3773" t="s">
        <v>135</v>
      </c>
      <c r="K3773" t="s">
        <v>22</v>
      </c>
      <c r="L3773" t="s">
        <v>136</v>
      </c>
      <c r="M3773" t="s">
        <v>13913</v>
      </c>
      <c r="N3773" t="s">
        <v>13914</v>
      </c>
      <c r="O3773">
        <v>0.54833333333333334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2.5064281999999998E-3</v>
      </c>
      <c r="AD3773">
        <v>0</v>
      </c>
      <c r="AE3773">
        <v>0</v>
      </c>
      <c r="AF3773">
        <v>2.5064281999999998E-3</v>
      </c>
    </row>
    <row r="3774" spans="1:32" x14ac:dyDescent="0.3">
      <c r="A3774">
        <v>2788890</v>
      </c>
      <c r="B3774">
        <v>1</v>
      </c>
      <c r="C3774" t="s">
        <v>82</v>
      </c>
      <c r="D3774" t="s">
        <v>96</v>
      </c>
      <c r="E3774" t="s">
        <v>13915</v>
      </c>
      <c r="F3774" t="s">
        <v>13916</v>
      </c>
      <c r="G3774" t="s">
        <v>31548</v>
      </c>
      <c r="H3774" t="s">
        <v>893</v>
      </c>
      <c r="I3774" t="s">
        <v>78</v>
      </c>
      <c r="J3774" t="s">
        <v>135</v>
      </c>
      <c r="K3774" t="s">
        <v>22</v>
      </c>
      <c r="L3774" t="s">
        <v>136</v>
      </c>
      <c r="M3774" t="s">
        <v>13917</v>
      </c>
      <c r="N3774" t="s">
        <v>13918</v>
      </c>
      <c r="O3774">
        <v>1.29</v>
      </c>
      <c r="P3774">
        <v>0</v>
      </c>
      <c r="Q3774">
        <v>3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0.76911443000000002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0.76911443000000002</v>
      </c>
    </row>
    <row r="3775" spans="1:32" x14ac:dyDescent="0.3">
      <c r="A3775">
        <v>2788880</v>
      </c>
      <c r="B3775">
        <v>1</v>
      </c>
      <c r="C3775" t="s">
        <v>82</v>
      </c>
      <c r="D3775" t="s">
        <v>106</v>
      </c>
      <c r="E3775" t="s">
        <v>2429</v>
      </c>
      <c r="F3775" t="s">
        <v>2430</v>
      </c>
      <c r="G3775" t="s">
        <v>31549</v>
      </c>
      <c r="H3775" t="s">
        <v>145</v>
      </c>
      <c r="I3775" t="s">
        <v>79</v>
      </c>
      <c r="J3775" t="s">
        <v>135</v>
      </c>
      <c r="K3775" t="s">
        <v>22</v>
      </c>
      <c r="L3775" t="s">
        <v>136</v>
      </c>
      <c r="M3775" t="s">
        <v>13919</v>
      </c>
      <c r="N3775" t="s">
        <v>13920</v>
      </c>
      <c r="O3775">
        <v>1.1111111111111112</v>
      </c>
      <c r="P3775">
        <v>2</v>
      </c>
      <c r="Q3775">
        <v>137</v>
      </c>
      <c r="R3775">
        <v>6</v>
      </c>
      <c r="S3775">
        <v>3</v>
      </c>
      <c r="T3775">
        <v>8</v>
      </c>
      <c r="U3775">
        <v>43</v>
      </c>
      <c r="V3775">
        <v>0</v>
      </c>
      <c r="W3775">
        <v>0</v>
      </c>
      <c r="X3775">
        <v>0.69222324999999996</v>
      </c>
      <c r="Y3775">
        <v>42.313800000000001</v>
      </c>
      <c r="Z3775">
        <v>34.375903999999998</v>
      </c>
      <c r="AA3775">
        <v>1.5458644E-3</v>
      </c>
      <c r="AB3775">
        <v>82.037379999999999</v>
      </c>
      <c r="AC3775">
        <v>26.946090000000002</v>
      </c>
      <c r="AD3775">
        <v>0</v>
      </c>
      <c r="AE3775">
        <v>0</v>
      </c>
      <c r="AF3775">
        <v>186.36694</v>
      </c>
    </row>
    <row r="3776" spans="1:32" x14ac:dyDescent="0.3">
      <c r="A3776">
        <v>2788891</v>
      </c>
      <c r="B3776">
        <v>1</v>
      </c>
      <c r="C3776" t="s">
        <v>82</v>
      </c>
      <c r="D3776" t="s">
        <v>104</v>
      </c>
      <c r="E3776" t="s">
        <v>9160</v>
      </c>
      <c r="F3776" t="s">
        <v>9161</v>
      </c>
      <c r="G3776" t="s">
        <v>31550</v>
      </c>
      <c r="H3776" t="s">
        <v>223</v>
      </c>
      <c r="I3776" t="s">
        <v>78</v>
      </c>
      <c r="J3776" t="s">
        <v>135</v>
      </c>
      <c r="K3776" t="s">
        <v>22</v>
      </c>
      <c r="L3776" t="s">
        <v>136</v>
      </c>
      <c r="M3776" t="s">
        <v>13921</v>
      </c>
      <c r="N3776" t="s">
        <v>13922</v>
      </c>
      <c r="O3776">
        <v>1.6266666666666667</v>
      </c>
      <c r="P3776">
        <v>0</v>
      </c>
      <c r="Q3776">
        <v>18</v>
      </c>
      <c r="R3776">
        <v>0</v>
      </c>
      <c r="S3776">
        <v>0</v>
      </c>
      <c r="T3776">
        <v>0</v>
      </c>
      <c r="U3776">
        <v>65</v>
      </c>
      <c r="V3776">
        <v>0</v>
      </c>
      <c r="W3776">
        <v>0</v>
      </c>
      <c r="X3776">
        <v>0</v>
      </c>
      <c r="Y3776">
        <v>10.0380745</v>
      </c>
      <c r="Z3776">
        <v>0</v>
      </c>
      <c r="AA3776">
        <v>0</v>
      </c>
      <c r="AB3776">
        <v>0</v>
      </c>
      <c r="AC3776">
        <v>98.130549999999999</v>
      </c>
      <c r="AD3776">
        <v>0</v>
      </c>
      <c r="AE3776">
        <v>0</v>
      </c>
      <c r="AF3776">
        <v>108.16862500000001</v>
      </c>
    </row>
    <row r="3777" spans="1:32" x14ac:dyDescent="0.3">
      <c r="A3777">
        <v>2788658</v>
      </c>
      <c r="B3777">
        <v>1</v>
      </c>
      <c r="C3777" t="s">
        <v>83</v>
      </c>
      <c r="D3777" t="s">
        <v>124</v>
      </c>
      <c r="E3777" t="s">
        <v>13923</v>
      </c>
      <c r="F3777" t="s">
        <v>13924</v>
      </c>
      <c r="G3777" t="s">
        <v>31552</v>
      </c>
      <c r="H3777" t="s">
        <v>665</v>
      </c>
      <c r="I3777" t="s">
        <v>78</v>
      </c>
      <c r="J3777" t="s">
        <v>135</v>
      </c>
      <c r="K3777" t="s">
        <v>22</v>
      </c>
      <c r="L3777" t="s">
        <v>136</v>
      </c>
      <c r="M3777" t="s">
        <v>13925</v>
      </c>
      <c r="N3777" t="s">
        <v>13926</v>
      </c>
      <c r="O3777">
        <v>3.5255555555555556</v>
      </c>
      <c r="P3777">
        <v>0</v>
      </c>
      <c r="Q3777">
        <v>13</v>
      </c>
      <c r="R3777">
        <v>0</v>
      </c>
      <c r="S3777">
        <v>10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3.3300290000000001</v>
      </c>
      <c r="Z3777">
        <v>0</v>
      </c>
      <c r="AA3777">
        <v>0.75699559999999999</v>
      </c>
      <c r="AB3777">
        <v>0</v>
      </c>
      <c r="AC3777">
        <v>0</v>
      </c>
      <c r="AD3777">
        <v>0</v>
      </c>
      <c r="AE3777">
        <v>0</v>
      </c>
      <c r="AF3777">
        <v>4.0870246999999997</v>
      </c>
    </row>
    <row r="3778" spans="1:32" x14ac:dyDescent="0.3">
      <c r="A3778">
        <v>2788377</v>
      </c>
      <c r="B3778">
        <v>1</v>
      </c>
      <c r="C3778" t="s">
        <v>83</v>
      </c>
      <c r="D3778" t="s">
        <v>116</v>
      </c>
      <c r="E3778" t="s">
        <v>13927</v>
      </c>
      <c r="F3778" t="s">
        <v>13928</v>
      </c>
      <c r="G3778" t="s">
        <v>31548</v>
      </c>
      <c r="H3778" t="s">
        <v>333</v>
      </c>
      <c r="I3778" t="s">
        <v>78</v>
      </c>
      <c r="J3778" t="s">
        <v>135</v>
      </c>
      <c r="K3778" t="s">
        <v>22</v>
      </c>
      <c r="L3778" t="s">
        <v>136</v>
      </c>
      <c r="M3778" t="s">
        <v>13929</v>
      </c>
      <c r="N3778" t="s">
        <v>13930</v>
      </c>
      <c r="O3778">
        <v>1.4869444444444444</v>
      </c>
      <c r="P3778">
        <v>0</v>
      </c>
      <c r="Q3778">
        <v>1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5.127429E-2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5.127429E-2</v>
      </c>
    </row>
    <row r="3779" spans="1:32" x14ac:dyDescent="0.3">
      <c r="A3779">
        <v>2788371</v>
      </c>
      <c r="B3779">
        <v>1</v>
      </c>
      <c r="C3779" t="s">
        <v>82</v>
      </c>
      <c r="D3779" t="s">
        <v>106</v>
      </c>
      <c r="E3779" t="s">
        <v>132</v>
      </c>
      <c r="F3779" t="s">
        <v>133</v>
      </c>
      <c r="G3779" t="s">
        <v>31545</v>
      </c>
      <c r="H3779" t="s">
        <v>3730</v>
      </c>
      <c r="I3779" t="s">
        <v>79</v>
      </c>
      <c r="J3779" t="s">
        <v>135</v>
      </c>
      <c r="K3779" t="s">
        <v>22</v>
      </c>
      <c r="L3779" t="s">
        <v>186</v>
      </c>
      <c r="M3779" t="s">
        <v>13931</v>
      </c>
      <c r="N3779" t="s">
        <v>13932</v>
      </c>
      <c r="O3779">
        <v>4.1124999999999998</v>
      </c>
      <c r="P3779">
        <v>2</v>
      </c>
      <c r="Q3779">
        <v>308</v>
      </c>
      <c r="R3779">
        <v>2</v>
      </c>
      <c r="S3779">
        <v>20</v>
      </c>
      <c r="T3779">
        <v>16</v>
      </c>
      <c r="U3779">
        <v>66</v>
      </c>
      <c r="V3779">
        <v>2</v>
      </c>
      <c r="W3779">
        <v>0</v>
      </c>
      <c r="X3779">
        <v>24.629024999999999</v>
      </c>
      <c r="Y3779">
        <v>381.46645999999998</v>
      </c>
      <c r="Z3779">
        <v>5.6100089999999998</v>
      </c>
      <c r="AA3779">
        <v>64.002300000000005</v>
      </c>
      <c r="AB3779">
        <v>378.82857999999999</v>
      </c>
      <c r="AC3779">
        <v>268.57684</v>
      </c>
      <c r="AD3779">
        <v>290.66176999999999</v>
      </c>
      <c r="AE3779">
        <v>0</v>
      </c>
      <c r="AF3779">
        <v>1413.7748999999999</v>
      </c>
    </row>
    <row r="3780" spans="1:32" x14ac:dyDescent="0.3">
      <c r="A3780">
        <v>2788379</v>
      </c>
      <c r="B3780">
        <v>1</v>
      </c>
      <c r="C3780" t="s">
        <v>82</v>
      </c>
      <c r="D3780" t="s">
        <v>101</v>
      </c>
      <c r="E3780" t="s">
        <v>13933</v>
      </c>
      <c r="F3780" t="s">
        <v>13934</v>
      </c>
      <c r="G3780" t="s">
        <v>31549</v>
      </c>
      <c r="H3780" t="s">
        <v>134</v>
      </c>
      <c r="I3780" t="s">
        <v>79</v>
      </c>
      <c r="J3780" t="s">
        <v>135</v>
      </c>
      <c r="K3780" t="s">
        <v>22</v>
      </c>
      <c r="L3780" t="s">
        <v>136</v>
      </c>
      <c r="M3780" t="s">
        <v>13935</v>
      </c>
      <c r="N3780" t="s">
        <v>13936</v>
      </c>
      <c r="O3780">
        <v>0.17305555555555555</v>
      </c>
      <c r="P3780">
        <v>20</v>
      </c>
      <c r="Q3780">
        <v>3687</v>
      </c>
      <c r="R3780">
        <v>64</v>
      </c>
      <c r="S3780">
        <v>51</v>
      </c>
      <c r="T3780">
        <v>104</v>
      </c>
      <c r="U3780">
        <v>336</v>
      </c>
      <c r="V3780">
        <v>22</v>
      </c>
      <c r="W3780">
        <v>0</v>
      </c>
      <c r="X3780">
        <v>0.78262233999999997</v>
      </c>
      <c r="Y3780">
        <v>138.89306999999999</v>
      </c>
      <c r="Z3780">
        <v>23.258509</v>
      </c>
      <c r="AA3780">
        <v>2.818206</v>
      </c>
      <c r="AB3780">
        <v>211.13164</v>
      </c>
      <c r="AC3780">
        <v>24.732973000000001</v>
      </c>
      <c r="AD3780">
        <v>196.83645999999999</v>
      </c>
      <c r="AE3780">
        <v>0</v>
      </c>
      <c r="AF3780">
        <v>598.45349999999996</v>
      </c>
    </row>
    <row r="3781" spans="1:32" x14ac:dyDescent="0.3">
      <c r="A3781">
        <v>2788318</v>
      </c>
      <c r="B3781">
        <v>1</v>
      </c>
      <c r="C3781" t="s">
        <v>82</v>
      </c>
      <c r="D3781" t="s">
        <v>99</v>
      </c>
      <c r="E3781" t="s">
        <v>11239</v>
      </c>
      <c r="F3781" t="s">
        <v>11240</v>
      </c>
      <c r="G3781" t="s">
        <v>31551</v>
      </c>
      <c r="H3781" t="s">
        <v>672</v>
      </c>
      <c r="I3781" t="s">
        <v>79</v>
      </c>
      <c r="J3781" t="s">
        <v>135</v>
      </c>
      <c r="K3781" t="s">
        <v>22</v>
      </c>
      <c r="L3781" t="s">
        <v>136</v>
      </c>
      <c r="M3781" t="s">
        <v>13937</v>
      </c>
      <c r="N3781" t="s">
        <v>13938</v>
      </c>
      <c r="O3781">
        <v>9.9366666666666674</v>
      </c>
      <c r="P3781">
        <v>0</v>
      </c>
      <c r="Q3781">
        <v>71</v>
      </c>
      <c r="R3781">
        <v>1</v>
      </c>
      <c r="S3781">
        <v>37</v>
      </c>
      <c r="T3781">
        <v>1</v>
      </c>
      <c r="U3781">
        <v>13</v>
      </c>
      <c r="V3781">
        <v>0</v>
      </c>
      <c r="W3781">
        <v>0</v>
      </c>
      <c r="X3781">
        <v>0</v>
      </c>
      <c r="Y3781">
        <v>91.077699999999993</v>
      </c>
      <c r="Z3781">
        <v>2.1031718000000001</v>
      </c>
      <c r="AA3781">
        <v>74.432299999999998</v>
      </c>
      <c r="AB3781">
        <v>2.1216197000000001</v>
      </c>
      <c r="AC3781">
        <v>13.708588000000001</v>
      </c>
      <c r="AD3781">
        <v>0</v>
      </c>
      <c r="AE3781">
        <v>0</v>
      </c>
      <c r="AF3781">
        <v>183.44336999999999</v>
      </c>
    </row>
    <row r="3782" spans="1:32" x14ac:dyDescent="0.3">
      <c r="A3782">
        <v>2788096</v>
      </c>
      <c r="B3782">
        <v>2</v>
      </c>
      <c r="C3782" t="s">
        <v>82</v>
      </c>
      <c r="D3782" t="s">
        <v>100</v>
      </c>
      <c r="E3782" t="s">
        <v>13939</v>
      </c>
      <c r="F3782" t="s">
        <v>13940</v>
      </c>
      <c r="G3782" t="s">
        <v>31552</v>
      </c>
      <c r="H3782" t="s">
        <v>223</v>
      </c>
      <c r="I3782" t="s">
        <v>78</v>
      </c>
      <c r="J3782" t="s">
        <v>135</v>
      </c>
      <c r="K3782" t="s">
        <v>22</v>
      </c>
      <c r="L3782" t="s">
        <v>136</v>
      </c>
      <c r="M3782" t="s">
        <v>10652</v>
      </c>
      <c r="N3782" t="s">
        <v>13941</v>
      </c>
      <c r="O3782">
        <v>0.49805555555555553</v>
      </c>
      <c r="P3782">
        <v>0</v>
      </c>
      <c r="Q3782">
        <v>482</v>
      </c>
      <c r="R3782">
        <v>0</v>
      </c>
      <c r="S3782">
        <v>0</v>
      </c>
      <c r="T3782">
        <v>0</v>
      </c>
      <c r="U3782">
        <v>76</v>
      </c>
      <c r="V3782">
        <v>0</v>
      </c>
      <c r="W3782">
        <v>0</v>
      </c>
      <c r="X3782">
        <v>0</v>
      </c>
      <c r="Y3782">
        <v>68.478650000000002</v>
      </c>
      <c r="Z3782">
        <v>0</v>
      </c>
      <c r="AA3782">
        <v>0</v>
      </c>
      <c r="AB3782">
        <v>0</v>
      </c>
      <c r="AC3782">
        <v>34.579765000000002</v>
      </c>
      <c r="AD3782">
        <v>0</v>
      </c>
      <c r="AE3782">
        <v>0</v>
      </c>
      <c r="AF3782">
        <v>103.05842</v>
      </c>
    </row>
    <row r="3783" spans="1:32" x14ac:dyDescent="0.3">
      <c r="A3783">
        <v>2788089</v>
      </c>
      <c r="B3783">
        <v>1</v>
      </c>
      <c r="C3783" t="s">
        <v>82</v>
      </c>
      <c r="D3783" t="s">
        <v>109</v>
      </c>
      <c r="E3783" t="s">
        <v>10109</v>
      </c>
      <c r="F3783" t="s">
        <v>10110</v>
      </c>
      <c r="G3783" t="s">
        <v>31545</v>
      </c>
      <c r="H3783" t="s">
        <v>134</v>
      </c>
      <c r="I3783" t="s">
        <v>79</v>
      </c>
      <c r="J3783" t="s">
        <v>135</v>
      </c>
      <c r="K3783" t="s">
        <v>22</v>
      </c>
      <c r="L3783" t="s">
        <v>136</v>
      </c>
      <c r="M3783" t="s">
        <v>13942</v>
      </c>
      <c r="N3783" t="s">
        <v>13943</v>
      </c>
      <c r="O3783">
        <v>0.65527777777777774</v>
      </c>
      <c r="P3783">
        <v>0</v>
      </c>
      <c r="Q3783">
        <v>1573</v>
      </c>
      <c r="R3783">
        <v>0</v>
      </c>
      <c r="S3783">
        <v>9</v>
      </c>
      <c r="T3783">
        <v>2</v>
      </c>
      <c r="U3783">
        <v>105</v>
      </c>
      <c r="V3783">
        <v>0</v>
      </c>
      <c r="W3783">
        <v>0</v>
      </c>
      <c r="X3783">
        <v>0</v>
      </c>
      <c r="Y3783">
        <v>271.59627999999998</v>
      </c>
      <c r="Z3783">
        <v>0</v>
      </c>
      <c r="AA3783">
        <v>0.25145876</v>
      </c>
      <c r="AB3783">
        <v>341.94153</v>
      </c>
      <c r="AC3783">
        <v>46.527140000000003</v>
      </c>
      <c r="AD3783">
        <v>0</v>
      </c>
      <c r="AE3783">
        <v>0</v>
      </c>
      <c r="AF3783">
        <v>660.31640000000004</v>
      </c>
    </row>
    <row r="3784" spans="1:32" x14ac:dyDescent="0.3">
      <c r="A3784">
        <v>2788088</v>
      </c>
      <c r="B3784">
        <v>1</v>
      </c>
      <c r="C3784" t="s">
        <v>82</v>
      </c>
      <c r="D3784" t="s">
        <v>113</v>
      </c>
      <c r="E3784" t="s">
        <v>10113</v>
      </c>
      <c r="F3784" t="s">
        <v>10114</v>
      </c>
      <c r="G3784" t="s">
        <v>31549</v>
      </c>
      <c r="H3784" t="s">
        <v>134</v>
      </c>
      <c r="I3784" t="s">
        <v>79</v>
      </c>
      <c r="J3784" t="s">
        <v>135</v>
      </c>
      <c r="K3784" t="s">
        <v>22</v>
      </c>
      <c r="L3784" t="s">
        <v>136</v>
      </c>
      <c r="M3784" t="s">
        <v>13942</v>
      </c>
      <c r="N3784" t="s">
        <v>13944</v>
      </c>
      <c r="O3784">
        <v>7.2222222222222215E-2</v>
      </c>
      <c r="P3784">
        <v>5</v>
      </c>
      <c r="Q3784">
        <v>3121</v>
      </c>
      <c r="R3784">
        <v>4</v>
      </c>
      <c r="S3784">
        <v>283</v>
      </c>
      <c r="T3784">
        <v>19</v>
      </c>
      <c r="U3784">
        <v>402</v>
      </c>
      <c r="V3784">
        <v>1</v>
      </c>
      <c r="W3784">
        <v>0</v>
      </c>
      <c r="X3784">
        <v>2.3474637999999999</v>
      </c>
      <c r="Y3784">
        <v>106.72574</v>
      </c>
      <c r="Z3784">
        <v>0.16042413</v>
      </c>
      <c r="AA3784">
        <v>5.6665863999999999</v>
      </c>
      <c r="AB3784">
        <v>26.617591999999998</v>
      </c>
      <c r="AC3784">
        <v>26.846412999999998</v>
      </c>
      <c r="AD3784">
        <v>10.169388</v>
      </c>
      <c r="AE3784">
        <v>0</v>
      </c>
      <c r="AF3784">
        <v>178.53360000000001</v>
      </c>
    </row>
    <row r="3785" spans="1:32" x14ac:dyDescent="0.3">
      <c r="A3785">
        <v>2787601</v>
      </c>
      <c r="B3785">
        <v>1</v>
      </c>
      <c r="C3785" t="s">
        <v>82</v>
      </c>
      <c r="D3785" t="s">
        <v>106</v>
      </c>
      <c r="E3785" t="s">
        <v>13945</v>
      </c>
      <c r="F3785" t="s">
        <v>13946</v>
      </c>
      <c r="G3785" t="s">
        <v>31551</v>
      </c>
      <c r="H3785" t="s">
        <v>672</v>
      </c>
      <c r="I3785" t="s">
        <v>79</v>
      </c>
      <c r="J3785" t="s">
        <v>135</v>
      </c>
      <c r="K3785" t="s">
        <v>22</v>
      </c>
      <c r="L3785" t="s">
        <v>136</v>
      </c>
      <c r="M3785" t="s">
        <v>13947</v>
      </c>
      <c r="N3785" t="s">
        <v>13948</v>
      </c>
      <c r="O3785">
        <v>5.0713888888888885</v>
      </c>
      <c r="P3785">
        <v>7</v>
      </c>
      <c r="Q3785">
        <v>1</v>
      </c>
      <c r="R3785">
        <v>9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18.508875</v>
      </c>
      <c r="Y3785">
        <v>2.5013466000000002</v>
      </c>
      <c r="Z3785">
        <v>8.1871659999999995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29.197388</v>
      </c>
    </row>
    <row r="3786" spans="1:32" x14ac:dyDescent="0.3">
      <c r="A3786">
        <v>2787556</v>
      </c>
      <c r="B3786">
        <v>1</v>
      </c>
      <c r="C3786" t="s">
        <v>83</v>
      </c>
      <c r="D3786" t="s">
        <v>129</v>
      </c>
      <c r="E3786" t="s">
        <v>13949</v>
      </c>
      <c r="F3786" t="s">
        <v>13950</v>
      </c>
      <c r="G3786" t="s">
        <v>31546</v>
      </c>
      <c r="H3786" t="s">
        <v>223</v>
      </c>
      <c r="I3786" t="s">
        <v>78</v>
      </c>
      <c r="J3786" t="s">
        <v>135</v>
      </c>
      <c r="K3786" t="s">
        <v>22</v>
      </c>
      <c r="L3786" t="s">
        <v>136</v>
      </c>
      <c r="M3786" t="s">
        <v>13951</v>
      </c>
      <c r="N3786" t="s">
        <v>13952</v>
      </c>
      <c r="O3786">
        <v>1.2477777777777779</v>
      </c>
      <c r="P3786">
        <v>0</v>
      </c>
      <c r="Q3786">
        <v>7</v>
      </c>
      <c r="R3786">
        <v>0</v>
      </c>
      <c r="S3786">
        <v>8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6.280068</v>
      </c>
      <c r="Z3786">
        <v>0</v>
      </c>
      <c r="AA3786">
        <v>2.8968352999999998</v>
      </c>
      <c r="AB3786">
        <v>0</v>
      </c>
      <c r="AC3786">
        <v>0</v>
      </c>
      <c r="AD3786">
        <v>0</v>
      </c>
      <c r="AE3786">
        <v>0</v>
      </c>
      <c r="AF3786">
        <v>9.1769040000000004</v>
      </c>
    </row>
    <row r="3787" spans="1:32" x14ac:dyDescent="0.3">
      <c r="A3787">
        <v>2787552</v>
      </c>
      <c r="B3787">
        <v>1</v>
      </c>
      <c r="C3787" t="s">
        <v>82</v>
      </c>
      <c r="D3787" t="s">
        <v>98</v>
      </c>
      <c r="E3787" t="s">
        <v>13953</v>
      </c>
      <c r="F3787" t="s">
        <v>13954</v>
      </c>
      <c r="G3787" t="s">
        <v>31548</v>
      </c>
      <c r="H3787" t="s">
        <v>893</v>
      </c>
      <c r="I3787" t="s">
        <v>78</v>
      </c>
      <c r="J3787" t="s">
        <v>135</v>
      </c>
      <c r="K3787" t="s">
        <v>22</v>
      </c>
      <c r="L3787" t="s">
        <v>136</v>
      </c>
      <c r="M3787" t="s">
        <v>13955</v>
      </c>
      <c r="N3787" t="s">
        <v>13956</v>
      </c>
      <c r="O3787">
        <v>1.4147222222222222</v>
      </c>
      <c r="P3787">
        <v>0</v>
      </c>
      <c r="Q3787">
        <v>2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0.70292770000000004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0.70292770000000004</v>
      </c>
    </row>
    <row r="3788" spans="1:32" x14ac:dyDescent="0.3">
      <c r="A3788">
        <v>2787549</v>
      </c>
      <c r="B3788">
        <v>1</v>
      </c>
      <c r="C3788" t="s">
        <v>82</v>
      </c>
      <c r="D3788" t="s">
        <v>95</v>
      </c>
      <c r="E3788" t="s">
        <v>12980</v>
      </c>
      <c r="F3788" t="s">
        <v>12981</v>
      </c>
      <c r="G3788" t="s">
        <v>31545</v>
      </c>
      <c r="H3788" t="s">
        <v>134</v>
      </c>
      <c r="I3788" t="s">
        <v>79</v>
      </c>
      <c r="J3788" t="s">
        <v>135</v>
      </c>
      <c r="K3788" t="s">
        <v>22</v>
      </c>
      <c r="L3788" t="s">
        <v>136</v>
      </c>
      <c r="M3788" t="s">
        <v>12635</v>
      </c>
      <c r="N3788" t="s">
        <v>13957</v>
      </c>
      <c r="O3788">
        <v>1.288888888888889</v>
      </c>
      <c r="P3788">
        <v>0</v>
      </c>
      <c r="Q3788">
        <v>132</v>
      </c>
      <c r="R3788">
        <v>0</v>
      </c>
      <c r="S3788">
        <v>0</v>
      </c>
      <c r="T3788">
        <v>0</v>
      </c>
      <c r="U3788">
        <v>9</v>
      </c>
      <c r="V3788">
        <v>0</v>
      </c>
      <c r="W3788">
        <v>0</v>
      </c>
      <c r="X3788">
        <v>0</v>
      </c>
      <c r="Y3788">
        <v>28.953845999999999</v>
      </c>
      <c r="Z3788">
        <v>0</v>
      </c>
      <c r="AA3788">
        <v>0</v>
      </c>
      <c r="AB3788">
        <v>0</v>
      </c>
      <c r="AC3788">
        <v>4.3931545999999999</v>
      </c>
      <c r="AD3788">
        <v>0</v>
      </c>
      <c r="AE3788">
        <v>0</v>
      </c>
      <c r="AF3788">
        <v>33.347000000000001</v>
      </c>
    </row>
    <row r="3789" spans="1:32" x14ac:dyDescent="0.3">
      <c r="A3789">
        <v>2787550</v>
      </c>
      <c r="B3789">
        <v>1</v>
      </c>
      <c r="C3789" t="s">
        <v>82</v>
      </c>
      <c r="D3789" t="s">
        <v>111</v>
      </c>
      <c r="E3789" t="s">
        <v>10117</v>
      </c>
      <c r="F3789" t="s">
        <v>1115</v>
      </c>
      <c r="G3789" t="s">
        <v>31545</v>
      </c>
      <c r="H3789" t="s">
        <v>134</v>
      </c>
      <c r="I3789" t="s">
        <v>79</v>
      </c>
      <c r="J3789" t="s">
        <v>135</v>
      </c>
      <c r="K3789" t="s">
        <v>22</v>
      </c>
      <c r="L3789" t="s">
        <v>136</v>
      </c>
      <c r="M3789" t="s">
        <v>13958</v>
      </c>
      <c r="N3789" t="s">
        <v>13959</v>
      </c>
      <c r="O3789">
        <v>0.26527777777777778</v>
      </c>
      <c r="P3789">
        <v>0</v>
      </c>
      <c r="Q3789">
        <v>7</v>
      </c>
      <c r="R3789">
        <v>32</v>
      </c>
      <c r="S3789">
        <v>60</v>
      </c>
      <c r="T3789">
        <v>7</v>
      </c>
      <c r="U3789">
        <v>17</v>
      </c>
      <c r="V3789">
        <v>2</v>
      </c>
      <c r="W3789">
        <v>0</v>
      </c>
      <c r="X3789">
        <v>0</v>
      </c>
      <c r="Y3789">
        <v>0.46207753000000001</v>
      </c>
      <c r="Z3789">
        <v>6.6456704000000002</v>
      </c>
      <c r="AA3789">
        <v>11.267474999999999</v>
      </c>
      <c r="AB3789">
        <v>15.055490000000001</v>
      </c>
      <c r="AC3789">
        <v>6.5762609999999997</v>
      </c>
      <c r="AD3789">
        <v>7.6446833999999999</v>
      </c>
      <c r="AE3789">
        <v>0</v>
      </c>
      <c r="AF3789">
        <v>47.651657</v>
      </c>
    </row>
    <row r="3790" spans="1:32" x14ac:dyDescent="0.3">
      <c r="A3790">
        <v>2787540</v>
      </c>
      <c r="B3790">
        <v>1</v>
      </c>
      <c r="C3790" t="s">
        <v>82</v>
      </c>
      <c r="D3790" t="s">
        <v>111</v>
      </c>
      <c r="E3790" t="s">
        <v>189</v>
      </c>
      <c r="F3790" t="s">
        <v>190</v>
      </c>
      <c r="G3790" t="s">
        <v>31545</v>
      </c>
      <c r="H3790" t="s">
        <v>134</v>
      </c>
      <c r="I3790" t="s">
        <v>79</v>
      </c>
      <c r="J3790" t="s">
        <v>135</v>
      </c>
      <c r="K3790" t="s">
        <v>22</v>
      </c>
      <c r="L3790" t="s">
        <v>136</v>
      </c>
      <c r="M3790" t="s">
        <v>13960</v>
      </c>
      <c r="N3790" t="s">
        <v>13961</v>
      </c>
      <c r="O3790">
        <v>0.32027777777777777</v>
      </c>
      <c r="P3790">
        <v>4</v>
      </c>
      <c r="Q3790">
        <v>1839</v>
      </c>
      <c r="R3790">
        <v>56</v>
      </c>
      <c r="S3790">
        <v>393</v>
      </c>
      <c r="T3790">
        <v>25</v>
      </c>
      <c r="U3790">
        <v>298</v>
      </c>
      <c r="V3790">
        <v>5</v>
      </c>
      <c r="W3790">
        <v>1</v>
      </c>
      <c r="X3790">
        <v>0.44054856999999997</v>
      </c>
      <c r="Y3790">
        <v>105.01012</v>
      </c>
      <c r="Z3790">
        <v>41.151417000000002</v>
      </c>
      <c r="AA3790">
        <v>43.916283</v>
      </c>
      <c r="AB3790">
        <v>35.177933000000003</v>
      </c>
      <c r="AC3790">
        <v>41.118209999999998</v>
      </c>
      <c r="AD3790">
        <v>228.47763</v>
      </c>
      <c r="AE3790">
        <v>3.8853331999999997E-2</v>
      </c>
      <c r="AF3790">
        <v>495.33100000000002</v>
      </c>
    </row>
    <row r="3791" spans="1:32" x14ac:dyDescent="0.3">
      <c r="A3791">
        <v>2787056</v>
      </c>
      <c r="B3791">
        <v>1</v>
      </c>
      <c r="C3791" t="s">
        <v>83</v>
      </c>
      <c r="D3791" t="s">
        <v>116</v>
      </c>
      <c r="E3791" t="s">
        <v>13962</v>
      </c>
      <c r="F3791" t="s">
        <v>13963</v>
      </c>
      <c r="G3791" t="s">
        <v>31546</v>
      </c>
      <c r="H3791" t="s">
        <v>223</v>
      </c>
      <c r="I3791" t="s">
        <v>78</v>
      </c>
      <c r="J3791" t="s">
        <v>135</v>
      </c>
      <c r="K3791" t="s">
        <v>22</v>
      </c>
      <c r="L3791" t="s">
        <v>136</v>
      </c>
      <c r="M3791" t="s">
        <v>13964</v>
      </c>
      <c r="N3791" t="s">
        <v>13965</v>
      </c>
      <c r="O3791">
        <v>6.8719444444444449</v>
      </c>
      <c r="P3791">
        <v>0</v>
      </c>
      <c r="Q3791">
        <v>23</v>
      </c>
      <c r="R3791">
        <v>0</v>
      </c>
      <c r="S3791">
        <v>1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16.544767</v>
      </c>
      <c r="Z3791">
        <v>0</v>
      </c>
      <c r="AA3791">
        <v>3.601978E-3</v>
      </c>
      <c r="AB3791">
        <v>0</v>
      </c>
      <c r="AC3791">
        <v>0</v>
      </c>
      <c r="AD3791">
        <v>0</v>
      </c>
      <c r="AE3791">
        <v>0</v>
      </c>
      <c r="AF3791">
        <v>16.548368</v>
      </c>
    </row>
    <row r="3792" spans="1:32" x14ac:dyDescent="0.3">
      <c r="A3792">
        <v>2787067</v>
      </c>
      <c r="B3792">
        <v>1</v>
      </c>
      <c r="C3792" t="s">
        <v>82</v>
      </c>
      <c r="D3792" t="s">
        <v>95</v>
      </c>
      <c r="E3792" t="s">
        <v>13966</v>
      </c>
      <c r="F3792" t="s">
        <v>13967</v>
      </c>
      <c r="G3792" t="s">
        <v>31551</v>
      </c>
      <c r="H3792" t="s">
        <v>672</v>
      </c>
      <c r="I3792" t="s">
        <v>79</v>
      </c>
      <c r="J3792" t="s">
        <v>135</v>
      </c>
      <c r="K3792" t="s">
        <v>22</v>
      </c>
      <c r="L3792" t="s">
        <v>136</v>
      </c>
      <c r="M3792" t="s">
        <v>13968</v>
      </c>
      <c r="N3792" t="s">
        <v>13969</v>
      </c>
      <c r="O3792">
        <v>1.8588888888888888</v>
      </c>
      <c r="P3792">
        <v>0</v>
      </c>
      <c r="Q3792">
        <v>92</v>
      </c>
      <c r="R3792">
        <v>0</v>
      </c>
      <c r="S3792">
        <v>0</v>
      </c>
      <c r="T3792">
        <v>0</v>
      </c>
      <c r="U3792">
        <v>11</v>
      </c>
      <c r="V3792">
        <v>0</v>
      </c>
      <c r="W3792">
        <v>0</v>
      </c>
      <c r="X3792">
        <v>0</v>
      </c>
      <c r="Y3792">
        <v>73.301249999999996</v>
      </c>
      <c r="Z3792">
        <v>0</v>
      </c>
      <c r="AA3792">
        <v>0</v>
      </c>
      <c r="AB3792">
        <v>0</v>
      </c>
      <c r="AC3792">
        <v>7.9155902999999999</v>
      </c>
      <c r="AD3792">
        <v>0</v>
      </c>
      <c r="AE3792">
        <v>0</v>
      </c>
      <c r="AF3792">
        <v>81.216835000000003</v>
      </c>
    </row>
    <row r="3793" spans="1:32" x14ac:dyDescent="0.3">
      <c r="A3793">
        <v>2786697</v>
      </c>
      <c r="B3793">
        <v>1</v>
      </c>
      <c r="C3793" t="s">
        <v>82</v>
      </c>
      <c r="D3793" t="s">
        <v>100</v>
      </c>
      <c r="E3793" t="s">
        <v>10477</v>
      </c>
      <c r="F3793" t="s">
        <v>10478</v>
      </c>
      <c r="G3793" t="s">
        <v>31548</v>
      </c>
      <c r="H3793" t="s">
        <v>333</v>
      </c>
      <c r="I3793" t="s">
        <v>78</v>
      </c>
      <c r="J3793" t="s">
        <v>135</v>
      </c>
      <c r="K3793" t="s">
        <v>22</v>
      </c>
      <c r="L3793" t="s">
        <v>136</v>
      </c>
      <c r="M3793" t="s">
        <v>13970</v>
      </c>
      <c r="N3793" t="s">
        <v>13971</v>
      </c>
      <c r="O3793">
        <v>2.0030555555555556</v>
      </c>
      <c r="P3793">
        <v>0</v>
      </c>
      <c r="Q3793">
        <v>5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1.7916789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1.7916789</v>
      </c>
    </row>
    <row r="3794" spans="1:32" x14ac:dyDescent="0.3">
      <c r="A3794">
        <v>2786690</v>
      </c>
      <c r="B3794">
        <v>1</v>
      </c>
      <c r="C3794" t="s">
        <v>82</v>
      </c>
      <c r="D3794" t="s">
        <v>95</v>
      </c>
      <c r="E3794" t="s">
        <v>13972</v>
      </c>
      <c r="F3794" t="s">
        <v>13973</v>
      </c>
      <c r="G3794" t="s">
        <v>31546</v>
      </c>
      <c r="H3794" t="s">
        <v>1297</v>
      </c>
      <c r="I3794" t="s">
        <v>78</v>
      </c>
      <c r="J3794" t="s">
        <v>135</v>
      </c>
      <c r="K3794" t="s">
        <v>22</v>
      </c>
      <c r="L3794" t="s">
        <v>136</v>
      </c>
      <c r="M3794" t="s">
        <v>13974</v>
      </c>
      <c r="N3794" t="s">
        <v>13975</v>
      </c>
      <c r="O3794">
        <v>7.4524999999999997</v>
      </c>
      <c r="P3794">
        <v>0</v>
      </c>
      <c r="Q3794">
        <v>70</v>
      </c>
      <c r="R3794">
        <v>0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0</v>
      </c>
      <c r="Y3794">
        <v>176.59870000000001</v>
      </c>
      <c r="Z3794">
        <v>0</v>
      </c>
      <c r="AA3794">
        <v>0</v>
      </c>
      <c r="AB3794">
        <v>0</v>
      </c>
      <c r="AC3794">
        <v>9.5376910000000006</v>
      </c>
      <c r="AD3794">
        <v>0</v>
      </c>
      <c r="AE3794">
        <v>0</v>
      </c>
      <c r="AF3794">
        <v>186.13638</v>
      </c>
    </row>
    <row r="3795" spans="1:32" x14ac:dyDescent="0.3">
      <c r="A3795">
        <v>2786682</v>
      </c>
      <c r="B3795">
        <v>1</v>
      </c>
      <c r="C3795" t="s">
        <v>83</v>
      </c>
      <c r="D3795" t="s">
        <v>129</v>
      </c>
      <c r="E3795" t="s">
        <v>13976</v>
      </c>
      <c r="F3795" t="s">
        <v>13977</v>
      </c>
      <c r="G3795" t="s">
        <v>31552</v>
      </c>
      <c r="H3795" t="s">
        <v>665</v>
      </c>
      <c r="I3795" t="s">
        <v>78</v>
      </c>
      <c r="J3795" t="s">
        <v>135</v>
      </c>
      <c r="K3795" t="s">
        <v>22</v>
      </c>
      <c r="L3795" t="s">
        <v>136</v>
      </c>
      <c r="M3795" t="s">
        <v>13978</v>
      </c>
      <c r="N3795" t="s">
        <v>13979</v>
      </c>
      <c r="O3795">
        <v>1.1919444444444445</v>
      </c>
      <c r="P3795">
        <v>0</v>
      </c>
      <c r="Q3795">
        <v>0</v>
      </c>
      <c r="R3795">
        <v>0</v>
      </c>
      <c r="S3795">
        <v>7</v>
      </c>
      <c r="T3795">
        <v>0</v>
      </c>
      <c r="U3795">
        <v>9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0.68157727000000001</v>
      </c>
      <c r="AB3795">
        <v>0</v>
      </c>
      <c r="AC3795">
        <v>15.0639</v>
      </c>
      <c r="AD3795">
        <v>0</v>
      </c>
      <c r="AE3795">
        <v>0</v>
      </c>
      <c r="AF3795">
        <v>15.745478</v>
      </c>
    </row>
    <row r="3796" spans="1:32" x14ac:dyDescent="0.3">
      <c r="A3796">
        <v>2786691</v>
      </c>
      <c r="B3796">
        <v>1</v>
      </c>
      <c r="C3796" t="s">
        <v>82</v>
      </c>
      <c r="D3796" t="s">
        <v>106</v>
      </c>
      <c r="E3796" t="s">
        <v>13980</v>
      </c>
      <c r="F3796" t="s">
        <v>13981</v>
      </c>
      <c r="G3796" t="s">
        <v>31546</v>
      </c>
      <c r="H3796" t="s">
        <v>223</v>
      </c>
      <c r="I3796" t="s">
        <v>78</v>
      </c>
      <c r="J3796" t="s">
        <v>135</v>
      </c>
      <c r="K3796" t="s">
        <v>22</v>
      </c>
      <c r="L3796" t="s">
        <v>136</v>
      </c>
      <c r="M3796" t="s">
        <v>13982</v>
      </c>
      <c r="N3796" t="s">
        <v>13983</v>
      </c>
      <c r="O3796">
        <v>3.9080555555555554</v>
      </c>
      <c r="P3796">
        <v>0</v>
      </c>
      <c r="Q3796">
        <v>114</v>
      </c>
      <c r="R3796">
        <v>0</v>
      </c>
      <c r="S3796">
        <v>0</v>
      </c>
      <c r="T3796">
        <v>0</v>
      </c>
      <c r="U3796">
        <v>4</v>
      </c>
      <c r="V3796">
        <v>0</v>
      </c>
      <c r="W3796">
        <v>0</v>
      </c>
      <c r="X3796">
        <v>0</v>
      </c>
      <c r="Y3796">
        <v>149.52440000000001</v>
      </c>
      <c r="Z3796">
        <v>0</v>
      </c>
      <c r="AA3796">
        <v>0</v>
      </c>
      <c r="AB3796">
        <v>0</v>
      </c>
      <c r="AC3796">
        <v>17.85061</v>
      </c>
      <c r="AD3796">
        <v>0</v>
      </c>
      <c r="AE3796">
        <v>0</v>
      </c>
      <c r="AF3796">
        <v>167.37502000000001</v>
      </c>
    </row>
    <row r="3797" spans="1:32" x14ac:dyDescent="0.3">
      <c r="A3797">
        <v>2786678</v>
      </c>
      <c r="B3797">
        <v>1</v>
      </c>
      <c r="C3797" t="s">
        <v>82</v>
      </c>
      <c r="D3797" t="s">
        <v>108</v>
      </c>
      <c r="E3797" t="s">
        <v>13984</v>
      </c>
      <c r="F3797" t="s">
        <v>13985</v>
      </c>
      <c r="G3797" t="s">
        <v>31546</v>
      </c>
      <c r="H3797" t="s">
        <v>223</v>
      </c>
      <c r="I3797" t="s">
        <v>78</v>
      </c>
      <c r="J3797" t="s">
        <v>135</v>
      </c>
      <c r="K3797" t="s">
        <v>22</v>
      </c>
      <c r="L3797" t="s">
        <v>136</v>
      </c>
      <c r="M3797" t="s">
        <v>13986</v>
      </c>
      <c r="N3797" t="s">
        <v>13987</v>
      </c>
      <c r="O3797">
        <v>4.3969444444444443</v>
      </c>
      <c r="P3797">
        <v>0</v>
      </c>
      <c r="Q3797">
        <v>245</v>
      </c>
      <c r="R3797">
        <v>0</v>
      </c>
      <c r="S3797">
        <v>0</v>
      </c>
      <c r="T3797">
        <v>0</v>
      </c>
      <c r="U3797">
        <v>19</v>
      </c>
      <c r="V3797">
        <v>0</v>
      </c>
      <c r="W3797">
        <v>0</v>
      </c>
      <c r="X3797">
        <v>0</v>
      </c>
      <c r="Y3797">
        <v>240.57767000000001</v>
      </c>
      <c r="Z3797">
        <v>0</v>
      </c>
      <c r="AA3797">
        <v>0</v>
      </c>
      <c r="AB3797">
        <v>0</v>
      </c>
      <c r="AC3797">
        <v>104.83214</v>
      </c>
      <c r="AD3797">
        <v>0</v>
      </c>
      <c r="AE3797">
        <v>0</v>
      </c>
      <c r="AF3797">
        <v>345.40982000000002</v>
      </c>
    </row>
    <row r="3798" spans="1:32" x14ac:dyDescent="0.3">
      <c r="A3798">
        <v>2786491</v>
      </c>
      <c r="B3798">
        <v>1</v>
      </c>
      <c r="C3798" t="s">
        <v>82</v>
      </c>
      <c r="D3798" t="s">
        <v>105</v>
      </c>
      <c r="E3798" t="s">
        <v>13988</v>
      </c>
      <c r="F3798" t="s">
        <v>13989</v>
      </c>
      <c r="G3798" t="s">
        <v>31552</v>
      </c>
      <c r="H3798" t="s">
        <v>145</v>
      </c>
      <c r="I3798" t="s">
        <v>78</v>
      </c>
      <c r="J3798" t="s">
        <v>135</v>
      </c>
      <c r="K3798" t="s">
        <v>22</v>
      </c>
      <c r="L3798" t="s">
        <v>136</v>
      </c>
      <c r="M3798" t="s">
        <v>11859</v>
      </c>
      <c r="N3798" t="s">
        <v>13990</v>
      </c>
      <c r="O3798">
        <v>0.14722222222222223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19</v>
      </c>
      <c r="V3798">
        <v>0</v>
      </c>
      <c r="W3798">
        <v>1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3.2232656</v>
      </c>
      <c r="AD3798">
        <v>0</v>
      </c>
      <c r="AE3798">
        <v>3.2160234000000003E-2</v>
      </c>
      <c r="AF3798">
        <v>3.2554259999999999</v>
      </c>
    </row>
    <row r="3799" spans="1:32" x14ac:dyDescent="0.3">
      <c r="A3799">
        <v>2786280</v>
      </c>
      <c r="B3799">
        <v>2</v>
      </c>
      <c r="C3799" t="s">
        <v>83</v>
      </c>
      <c r="D3799" t="s">
        <v>127</v>
      </c>
      <c r="E3799" t="s">
        <v>13991</v>
      </c>
      <c r="F3799" t="s">
        <v>13992</v>
      </c>
      <c r="G3799" t="s">
        <v>31552</v>
      </c>
      <c r="H3799" t="s">
        <v>223</v>
      </c>
      <c r="I3799" t="s">
        <v>78</v>
      </c>
      <c r="J3799" t="s">
        <v>135</v>
      </c>
      <c r="K3799" t="s">
        <v>22</v>
      </c>
      <c r="L3799" t="s">
        <v>136</v>
      </c>
      <c r="M3799" t="s">
        <v>12962</v>
      </c>
      <c r="N3799" t="s">
        <v>13993</v>
      </c>
      <c r="O3799">
        <v>0.84527777777777779</v>
      </c>
      <c r="P3799">
        <v>0</v>
      </c>
      <c r="Q3799">
        <v>179</v>
      </c>
      <c r="R3799">
        <v>0</v>
      </c>
      <c r="S3799">
        <v>7</v>
      </c>
      <c r="T3799">
        <v>0</v>
      </c>
      <c r="U3799">
        <v>20</v>
      </c>
      <c r="V3799">
        <v>0</v>
      </c>
      <c r="W3799">
        <v>0</v>
      </c>
      <c r="X3799">
        <v>0</v>
      </c>
      <c r="Y3799">
        <v>17.561985</v>
      </c>
      <c r="Z3799">
        <v>0</v>
      </c>
      <c r="AA3799">
        <v>1.2649277000000001</v>
      </c>
      <c r="AB3799">
        <v>0</v>
      </c>
      <c r="AC3799">
        <v>2.8784556000000001</v>
      </c>
      <c r="AD3799">
        <v>0</v>
      </c>
      <c r="AE3799">
        <v>0</v>
      </c>
      <c r="AF3799">
        <v>21.705368</v>
      </c>
    </row>
    <row r="3800" spans="1:32" x14ac:dyDescent="0.3">
      <c r="A3800">
        <v>2786388</v>
      </c>
      <c r="B3800">
        <v>1</v>
      </c>
      <c r="C3800" t="s">
        <v>83</v>
      </c>
      <c r="D3800" t="s">
        <v>121</v>
      </c>
      <c r="E3800" t="s">
        <v>13994</v>
      </c>
      <c r="F3800" t="s">
        <v>13995</v>
      </c>
      <c r="G3800" t="s">
        <v>31551</v>
      </c>
      <c r="H3800" t="s">
        <v>134</v>
      </c>
      <c r="I3800" t="s">
        <v>79</v>
      </c>
      <c r="J3800" t="s">
        <v>135</v>
      </c>
      <c r="K3800" t="s">
        <v>22</v>
      </c>
      <c r="L3800" t="s">
        <v>136</v>
      </c>
      <c r="M3800" t="s">
        <v>13996</v>
      </c>
      <c r="N3800" t="s">
        <v>13997</v>
      </c>
      <c r="O3800">
        <v>0.11666666666666667</v>
      </c>
      <c r="P3800">
        <v>2</v>
      </c>
      <c r="Q3800">
        <v>175</v>
      </c>
      <c r="R3800">
        <v>7</v>
      </c>
      <c r="S3800">
        <v>72</v>
      </c>
      <c r="T3800">
        <v>1</v>
      </c>
      <c r="U3800">
        <v>7</v>
      </c>
      <c r="V3800">
        <v>0</v>
      </c>
      <c r="W3800">
        <v>0</v>
      </c>
      <c r="X3800">
        <v>1.3998569000000001</v>
      </c>
      <c r="Y3800">
        <v>2.0033395000000001</v>
      </c>
      <c r="Z3800">
        <v>3.3680021999999998</v>
      </c>
      <c r="AA3800">
        <v>1.7235411</v>
      </c>
      <c r="AB3800">
        <v>2.2407506000000001E-2</v>
      </c>
      <c r="AC3800">
        <v>0.52662927000000004</v>
      </c>
      <c r="AD3800">
        <v>0</v>
      </c>
      <c r="AE3800">
        <v>0</v>
      </c>
      <c r="AF3800">
        <v>9.0437764999999999</v>
      </c>
    </row>
    <row r="3801" spans="1:32" x14ac:dyDescent="0.3">
      <c r="A3801">
        <v>2786285</v>
      </c>
      <c r="B3801">
        <v>1</v>
      </c>
      <c r="C3801" t="s">
        <v>82</v>
      </c>
      <c r="D3801" t="s">
        <v>103</v>
      </c>
      <c r="E3801" t="s">
        <v>13998</v>
      </c>
      <c r="F3801" t="s">
        <v>13999</v>
      </c>
      <c r="G3801" t="s">
        <v>31546</v>
      </c>
      <c r="H3801" t="s">
        <v>223</v>
      </c>
      <c r="I3801" t="s">
        <v>78</v>
      </c>
      <c r="J3801" t="s">
        <v>135</v>
      </c>
      <c r="K3801" t="s">
        <v>22</v>
      </c>
      <c r="L3801" t="s">
        <v>136</v>
      </c>
      <c r="M3801" t="s">
        <v>14000</v>
      </c>
      <c r="N3801" t="s">
        <v>14001</v>
      </c>
      <c r="O3801">
        <v>1.8669444444444445</v>
      </c>
      <c r="P3801">
        <v>0</v>
      </c>
      <c r="Q3801">
        <v>4</v>
      </c>
      <c r="R3801">
        <v>0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0</v>
      </c>
      <c r="Y3801">
        <v>9.3575890000000008</v>
      </c>
      <c r="Z3801">
        <v>0</v>
      </c>
      <c r="AA3801">
        <v>0</v>
      </c>
      <c r="AB3801">
        <v>0</v>
      </c>
      <c r="AC3801">
        <v>0.1178877</v>
      </c>
      <c r="AD3801">
        <v>0</v>
      </c>
      <c r="AE3801">
        <v>0</v>
      </c>
      <c r="AF3801">
        <v>9.4754760000000005</v>
      </c>
    </row>
    <row r="3802" spans="1:32" x14ac:dyDescent="0.3">
      <c r="A3802">
        <v>2786154</v>
      </c>
      <c r="B3802">
        <v>1</v>
      </c>
      <c r="C3802" t="s">
        <v>83</v>
      </c>
      <c r="D3802" t="s">
        <v>128</v>
      </c>
      <c r="E3802" t="s">
        <v>14002</v>
      </c>
      <c r="F3802" t="s">
        <v>14003</v>
      </c>
      <c r="G3802" t="s">
        <v>31546</v>
      </c>
      <c r="H3802" t="s">
        <v>223</v>
      </c>
      <c r="I3802" t="s">
        <v>78</v>
      </c>
      <c r="J3802" t="s">
        <v>135</v>
      </c>
      <c r="K3802" t="s">
        <v>22</v>
      </c>
      <c r="L3802" t="s">
        <v>136</v>
      </c>
      <c r="M3802" t="s">
        <v>14004</v>
      </c>
      <c r="N3802" t="s">
        <v>14005</v>
      </c>
      <c r="O3802">
        <v>7.2111111111111112</v>
      </c>
      <c r="P3802">
        <v>0</v>
      </c>
      <c r="Q3802">
        <v>0</v>
      </c>
      <c r="R3802">
        <v>0</v>
      </c>
      <c r="S3802">
        <v>1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4.1450787</v>
      </c>
      <c r="AB3802">
        <v>0</v>
      </c>
      <c r="AC3802">
        <v>0</v>
      </c>
      <c r="AD3802">
        <v>0</v>
      </c>
      <c r="AE3802">
        <v>0</v>
      </c>
      <c r="AF3802">
        <v>4.1450787</v>
      </c>
    </row>
    <row r="3803" spans="1:32" x14ac:dyDescent="0.3">
      <c r="A3803">
        <v>2786151</v>
      </c>
      <c r="B3803">
        <v>1</v>
      </c>
      <c r="C3803" t="s">
        <v>82</v>
      </c>
      <c r="D3803" t="s">
        <v>106</v>
      </c>
      <c r="E3803" t="s">
        <v>132</v>
      </c>
      <c r="F3803" t="s">
        <v>133</v>
      </c>
      <c r="G3803" t="s">
        <v>31545</v>
      </c>
      <c r="H3803" t="s">
        <v>672</v>
      </c>
      <c r="I3803" t="s">
        <v>79</v>
      </c>
      <c r="J3803" t="s">
        <v>135</v>
      </c>
      <c r="K3803" t="s">
        <v>22</v>
      </c>
      <c r="L3803" t="s">
        <v>136</v>
      </c>
      <c r="M3803" t="s">
        <v>14006</v>
      </c>
      <c r="N3803" t="s">
        <v>14007</v>
      </c>
      <c r="O3803">
        <v>0.96499999999999997</v>
      </c>
      <c r="P3803">
        <v>2</v>
      </c>
      <c r="Q3803">
        <v>206</v>
      </c>
      <c r="R3803">
        <v>2</v>
      </c>
      <c r="S3803">
        <v>15</v>
      </c>
      <c r="T3803">
        <v>16</v>
      </c>
      <c r="U3803">
        <v>50</v>
      </c>
      <c r="V3803">
        <v>2</v>
      </c>
      <c r="W3803">
        <v>0</v>
      </c>
      <c r="X3803">
        <v>6.5119457000000001</v>
      </c>
      <c r="Y3803">
        <v>62.66901</v>
      </c>
      <c r="Z3803">
        <v>1.2574065999999999</v>
      </c>
      <c r="AA3803">
        <v>16.637663</v>
      </c>
      <c r="AB3803">
        <v>65.384690000000006</v>
      </c>
      <c r="AC3803">
        <v>44.697000000000003</v>
      </c>
      <c r="AD3803">
        <v>28.281676999999998</v>
      </c>
      <c r="AE3803">
        <v>0</v>
      </c>
      <c r="AF3803">
        <v>225.43939</v>
      </c>
    </row>
    <row r="3804" spans="1:32" x14ac:dyDescent="0.3">
      <c r="A3804">
        <v>2786161</v>
      </c>
      <c r="B3804">
        <v>1</v>
      </c>
      <c r="C3804" t="s">
        <v>82</v>
      </c>
      <c r="D3804" t="s">
        <v>111</v>
      </c>
      <c r="E3804" t="s">
        <v>14008</v>
      </c>
      <c r="F3804" t="s">
        <v>14009</v>
      </c>
      <c r="G3804" t="s">
        <v>31549</v>
      </c>
      <c r="H3804" t="s">
        <v>134</v>
      </c>
      <c r="I3804" t="s">
        <v>79</v>
      </c>
      <c r="J3804" t="s">
        <v>135</v>
      </c>
      <c r="K3804" t="s">
        <v>22</v>
      </c>
      <c r="L3804" t="s">
        <v>136</v>
      </c>
      <c r="M3804" t="s">
        <v>14010</v>
      </c>
      <c r="N3804" t="s">
        <v>14011</v>
      </c>
      <c r="O3804">
        <v>1.2927777777777778</v>
      </c>
      <c r="P3804">
        <v>0</v>
      </c>
      <c r="Q3804">
        <v>475</v>
      </c>
      <c r="R3804">
        <v>1</v>
      </c>
      <c r="S3804">
        <v>41</v>
      </c>
      <c r="T3804">
        <v>2</v>
      </c>
      <c r="U3804">
        <v>58</v>
      </c>
      <c r="V3804">
        <v>0</v>
      </c>
      <c r="W3804">
        <v>0</v>
      </c>
      <c r="X3804">
        <v>0</v>
      </c>
      <c r="Y3804">
        <v>109.02814499999999</v>
      </c>
      <c r="Z3804">
        <v>12.59557</v>
      </c>
      <c r="AA3804">
        <v>26.606255999999998</v>
      </c>
      <c r="AB3804">
        <v>2.8103403999999998</v>
      </c>
      <c r="AC3804">
        <v>25.786503</v>
      </c>
      <c r="AD3804">
        <v>0</v>
      </c>
      <c r="AE3804">
        <v>0</v>
      </c>
      <c r="AF3804">
        <v>176.82680999999999</v>
      </c>
    </row>
    <row r="3805" spans="1:32" x14ac:dyDescent="0.3">
      <c r="A3805">
        <v>2786104</v>
      </c>
      <c r="B3805">
        <v>1</v>
      </c>
      <c r="C3805" t="s">
        <v>83</v>
      </c>
      <c r="D3805" t="s">
        <v>124</v>
      </c>
      <c r="E3805" t="s">
        <v>14012</v>
      </c>
      <c r="F3805" t="s">
        <v>14013</v>
      </c>
      <c r="G3805" t="s">
        <v>31546</v>
      </c>
      <c r="H3805" t="s">
        <v>223</v>
      </c>
      <c r="I3805" t="s">
        <v>78</v>
      </c>
      <c r="J3805" t="s">
        <v>135</v>
      </c>
      <c r="K3805" t="s">
        <v>22</v>
      </c>
      <c r="L3805" t="s">
        <v>136</v>
      </c>
      <c r="M3805" t="s">
        <v>14014</v>
      </c>
      <c r="N3805" t="s">
        <v>10415</v>
      </c>
      <c r="O3805">
        <v>2.6605555555555553</v>
      </c>
      <c r="P3805">
        <v>0</v>
      </c>
      <c r="Q3805">
        <v>35</v>
      </c>
      <c r="R3805">
        <v>0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0</v>
      </c>
      <c r="Y3805">
        <v>19.335522000000001</v>
      </c>
      <c r="Z3805">
        <v>0</v>
      </c>
      <c r="AA3805">
        <v>0</v>
      </c>
      <c r="AB3805">
        <v>0</v>
      </c>
      <c r="AC3805">
        <v>4.0721170000000001E-3</v>
      </c>
      <c r="AD3805">
        <v>0</v>
      </c>
      <c r="AE3805">
        <v>0</v>
      </c>
      <c r="AF3805">
        <v>19.339594000000002</v>
      </c>
    </row>
    <row r="3806" spans="1:32" x14ac:dyDescent="0.3">
      <c r="A3806">
        <v>2786118</v>
      </c>
      <c r="B3806">
        <v>1</v>
      </c>
      <c r="C3806" t="s">
        <v>82</v>
      </c>
      <c r="D3806" t="s">
        <v>93</v>
      </c>
      <c r="E3806" t="s">
        <v>14015</v>
      </c>
      <c r="F3806" t="s">
        <v>14016</v>
      </c>
      <c r="G3806" t="s">
        <v>31548</v>
      </c>
      <c r="H3806" t="s">
        <v>333</v>
      </c>
      <c r="I3806" t="s">
        <v>78</v>
      </c>
      <c r="J3806" t="s">
        <v>135</v>
      </c>
      <c r="K3806" t="s">
        <v>22</v>
      </c>
      <c r="L3806" t="s">
        <v>136</v>
      </c>
      <c r="M3806" t="s">
        <v>14017</v>
      </c>
      <c r="N3806" t="s">
        <v>14018</v>
      </c>
      <c r="O3806">
        <v>3.4780555555555557</v>
      </c>
      <c r="P3806">
        <v>0</v>
      </c>
      <c r="Q3806">
        <v>2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2.2138360000000001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2.2138360000000001</v>
      </c>
    </row>
    <row r="3807" spans="1:32" x14ac:dyDescent="0.3">
      <c r="A3807">
        <v>2786094</v>
      </c>
      <c r="B3807">
        <v>1</v>
      </c>
      <c r="C3807" t="s">
        <v>83</v>
      </c>
      <c r="D3807" t="s">
        <v>130</v>
      </c>
      <c r="E3807" t="s">
        <v>14019</v>
      </c>
      <c r="F3807" t="s">
        <v>14020</v>
      </c>
      <c r="G3807" t="s">
        <v>31546</v>
      </c>
      <c r="H3807" t="s">
        <v>223</v>
      </c>
      <c r="I3807" t="s">
        <v>78</v>
      </c>
      <c r="J3807" t="s">
        <v>135</v>
      </c>
      <c r="K3807" t="s">
        <v>22</v>
      </c>
      <c r="L3807" t="s">
        <v>136</v>
      </c>
      <c r="M3807" t="s">
        <v>14021</v>
      </c>
      <c r="N3807" t="s">
        <v>14022</v>
      </c>
      <c r="O3807">
        <v>3.8361111111111112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4.2522539999999998</v>
      </c>
      <c r="AD3807">
        <v>0</v>
      </c>
      <c r="AE3807">
        <v>0</v>
      </c>
      <c r="AF3807">
        <v>4.2522539999999998</v>
      </c>
    </row>
    <row r="3808" spans="1:32" x14ac:dyDescent="0.3">
      <c r="A3808">
        <v>2786044</v>
      </c>
      <c r="B3808">
        <v>1</v>
      </c>
      <c r="C3808" t="s">
        <v>83</v>
      </c>
      <c r="D3808" t="s">
        <v>129</v>
      </c>
      <c r="E3808" t="s">
        <v>14023</v>
      </c>
      <c r="F3808" t="s">
        <v>14024</v>
      </c>
      <c r="G3808" t="s">
        <v>31552</v>
      </c>
      <c r="H3808" t="s">
        <v>665</v>
      </c>
      <c r="I3808" t="s">
        <v>78</v>
      </c>
      <c r="J3808" t="s">
        <v>135</v>
      </c>
      <c r="K3808" t="s">
        <v>22</v>
      </c>
      <c r="L3808" t="s">
        <v>136</v>
      </c>
      <c r="M3808" t="s">
        <v>14025</v>
      </c>
      <c r="N3808" t="s">
        <v>14026</v>
      </c>
      <c r="O3808">
        <v>1.4988888888888889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2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16.753456</v>
      </c>
      <c r="AD3808">
        <v>0</v>
      </c>
      <c r="AE3808">
        <v>0</v>
      </c>
      <c r="AF3808">
        <v>16.753456</v>
      </c>
    </row>
    <row r="3809" spans="1:32" x14ac:dyDescent="0.3">
      <c r="A3809">
        <v>2786047</v>
      </c>
      <c r="B3809">
        <v>1</v>
      </c>
      <c r="C3809" t="s">
        <v>82</v>
      </c>
      <c r="D3809" t="s">
        <v>108</v>
      </c>
      <c r="E3809" t="s">
        <v>14027</v>
      </c>
      <c r="F3809" t="s">
        <v>14028</v>
      </c>
      <c r="G3809" t="s">
        <v>31545</v>
      </c>
      <c r="H3809" t="s">
        <v>134</v>
      </c>
      <c r="I3809" t="s">
        <v>79</v>
      </c>
      <c r="J3809" t="s">
        <v>135</v>
      </c>
      <c r="K3809" t="s">
        <v>22</v>
      </c>
      <c r="L3809" t="s">
        <v>136</v>
      </c>
      <c r="M3809" t="s">
        <v>14029</v>
      </c>
      <c r="N3809" t="s">
        <v>14030</v>
      </c>
      <c r="O3809">
        <v>4.6083333333333334</v>
      </c>
      <c r="P3809">
        <v>0</v>
      </c>
      <c r="Q3809">
        <v>174</v>
      </c>
      <c r="R3809">
        <v>4</v>
      </c>
      <c r="S3809">
        <v>8</v>
      </c>
      <c r="T3809">
        <v>3</v>
      </c>
      <c r="U3809">
        <v>37</v>
      </c>
      <c r="V3809">
        <v>0</v>
      </c>
      <c r="W3809">
        <v>0</v>
      </c>
      <c r="X3809">
        <v>0</v>
      </c>
      <c r="Y3809">
        <v>154.62792999999999</v>
      </c>
      <c r="Z3809">
        <v>9.9447229999999998</v>
      </c>
      <c r="AA3809">
        <v>38.344532000000001</v>
      </c>
      <c r="AB3809">
        <v>203.43584999999999</v>
      </c>
      <c r="AC3809">
        <v>98.600784000000004</v>
      </c>
      <c r="AD3809">
        <v>0</v>
      </c>
      <c r="AE3809">
        <v>0</v>
      </c>
      <c r="AF3809">
        <v>504.95382999999998</v>
      </c>
    </row>
    <row r="3810" spans="1:32" x14ac:dyDescent="0.3">
      <c r="A3810">
        <v>2786062</v>
      </c>
      <c r="B3810">
        <v>1</v>
      </c>
      <c r="C3810" t="s">
        <v>82</v>
      </c>
      <c r="D3810" t="s">
        <v>99</v>
      </c>
      <c r="E3810" t="s">
        <v>5126</v>
      </c>
      <c r="F3810" t="s">
        <v>5127</v>
      </c>
      <c r="G3810" t="s">
        <v>31546</v>
      </c>
      <c r="H3810" t="s">
        <v>223</v>
      </c>
      <c r="I3810" t="s">
        <v>78</v>
      </c>
      <c r="J3810" t="s">
        <v>135</v>
      </c>
      <c r="K3810" t="s">
        <v>22</v>
      </c>
      <c r="L3810" t="s">
        <v>136</v>
      </c>
      <c r="M3810" t="s">
        <v>14031</v>
      </c>
      <c r="N3810" t="s">
        <v>14032</v>
      </c>
      <c r="O3810">
        <v>5.4686111111111115</v>
      </c>
      <c r="P3810">
        <v>0</v>
      </c>
      <c r="Q3810">
        <v>35</v>
      </c>
      <c r="R3810">
        <v>0</v>
      </c>
      <c r="S3810">
        <v>1</v>
      </c>
      <c r="T3810">
        <v>0</v>
      </c>
      <c r="U3810">
        <v>7</v>
      </c>
      <c r="V3810">
        <v>0</v>
      </c>
      <c r="W3810">
        <v>1</v>
      </c>
      <c r="X3810">
        <v>0</v>
      </c>
      <c r="Y3810">
        <v>44.103306000000003</v>
      </c>
      <c r="Z3810">
        <v>0</v>
      </c>
      <c r="AA3810">
        <v>0.42364236999999999</v>
      </c>
      <c r="AB3810">
        <v>0</v>
      </c>
      <c r="AC3810">
        <v>20.502669999999998</v>
      </c>
      <c r="AD3810">
        <v>0</v>
      </c>
      <c r="AE3810">
        <v>4.707522</v>
      </c>
      <c r="AF3810">
        <v>69.737144000000001</v>
      </c>
    </row>
    <row r="3811" spans="1:32" x14ac:dyDescent="0.3">
      <c r="A3811">
        <v>2785999</v>
      </c>
      <c r="B3811">
        <v>1</v>
      </c>
      <c r="C3811" t="s">
        <v>83</v>
      </c>
      <c r="D3811" t="s">
        <v>129</v>
      </c>
      <c r="E3811" t="s">
        <v>14033</v>
      </c>
      <c r="F3811" t="s">
        <v>14034</v>
      </c>
      <c r="G3811" t="s">
        <v>31552</v>
      </c>
      <c r="H3811" t="s">
        <v>665</v>
      </c>
      <c r="I3811" t="s">
        <v>78</v>
      </c>
      <c r="J3811" t="s">
        <v>135</v>
      </c>
      <c r="K3811" t="s">
        <v>22</v>
      </c>
      <c r="L3811" t="s">
        <v>136</v>
      </c>
      <c r="M3811" t="s">
        <v>14035</v>
      </c>
      <c r="N3811" t="s">
        <v>14036</v>
      </c>
      <c r="O3811">
        <v>1.0422222222222222</v>
      </c>
      <c r="P3811">
        <v>0</v>
      </c>
      <c r="Q3811">
        <v>8</v>
      </c>
      <c r="R3811">
        <v>0</v>
      </c>
      <c r="S3811">
        <v>17</v>
      </c>
      <c r="T3811">
        <v>0</v>
      </c>
      <c r="U3811">
        <v>3</v>
      </c>
      <c r="V3811">
        <v>0</v>
      </c>
      <c r="W3811">
        <v>0</v>
      </c>
      <c r="X3811">
        <v>0</v>
      </c>
      <c r="Y3811">
        <v>0.91297470000000003</v>
      </c>
      <c r="Z3811">
        <v>0</v>
      </c>
      <c r="AA3811">
        <v>8.7489550000000005</v>
      </c>
      <c r="AB3811">
        <v>0</v>
      </c>
      <c r="AC3811">
        <v>3.0101209</v>
      </c>
      <c r="AD3811">
        <v>0</v>
      </c>
      <c r="AE3811">
        <v>0</v>
      </c>
      <c r="AF3811">
        <v>12.67205</v>
      </c>
    </row>
    <row r="3812" spans="1:32" x14ac:dyDescent="0.3">
      <c r="A3812">
        <v>2786002</v>
      </c>
      <c r="B3812">
        <v>1</v>
      </c>
      <c r="C3812" t="s">
        <v>83</v>
      </c>
      <c r="D3812" t="s">
        <v>130</v>
      </c>
      <c r="E3812" t="s">
        <v>14037</v>
      </c>
      <c r="F3812" t="s">
        <v>14038</v>
      </c>
      <c r="G3812" t="s">
        <v>31546</v>
      </c>
      <c r="H3812" t="s">
        <v>1432</v>
      </c>
      <c r="I3812" t="s">
        <v>78</v>
      </c>
      <c r="J3812" t="s">
        <v>135</v>
      </c>
      <c r="K3812" t="s">
        <v>22</v>
      </c>
      <c r="L3812" t="s">
        <v>136</v>
      </c>
      <c r="M3812" t="s">
        <v>14039</v>
      </c>
      <c r="N3812" t="s">
        <v>14040</v>
      </c>
      <c r="O3812">
        <v>7.990277777777778</v>
      </c>
      <c r="P3812">
        <v>0</v>
      </c>
      <c r="Q3812">
        <v>136</v>
      </c>
      <c r="R3812">
        <v>0</v>
      </c>
      <c r="S3812">
        <v>0</v>
      </c>
      <c r="T3812">
        <v>0</v>
      </c>
      <c r="U3812">
        <v>11</v>
      </c>
      <c r="V3812">
        <v>0</v>
      </c>
      <c r="W3812">
        <v>0</v>
      </c>
      <c r="X3812">
        <v>0</v>
      </c>
      <c r="Y3812">
        <v>230.58195000000001</v>
      </c>
      <c r="Z3812">
        <v>0</v>
      </c>
      <c r="AA3812">
        <v>0</v>
      </c>
      <c r="AB3812">
        <v>0</v>
      </c>
      <c r="AC3812">
        <v>187.25156000000001</v>
      </c>
      <c r="AD3812">
        <v>0</v>
      </c>
      <c r="AE3812">
        <v>0</v>
      </c>
      <c r="AF3812">
        <v>417.83353</v>
      </c>
    </row>
    <row r="3813" spans="1:32" x14ac:dyDescent="0.3">
      <c r="A3813">
        <v>2785998</v>
      </c>
      <c r="B3813">
        <v>1</v>
      </c>
      <c r="C3813" t="s">
        <v>83</v>
      </c>
      <c r="D3813" t="s">
        <v>129</v>
      </c>
      <c r="E3813" t="s">
        <v>14041</v>
      </c>
      <c r="F3813" t="s">
        <v>14042</v>
      </c>
      <c r="G3813" t="s">
        <v>31545</v>
      </c>
      <c r="H3813" t="s">
        <v>134</v>
      </c>
      <c r="I3813" t="s">
        <v>79</v>
      </c>
      <c r="J3813" t="s">
        <v>135</v>
      </c>
      <c r="K3813" t="s">
        <v>22</v>
      </c>
      <c r="L3813" t="s">
        <v>136</v>
      </c>
      <c r="M3813" t="s">
        <v>14043</v>
      </c>
      <c r="N3813" t="s">
        <v>14044</v>
      </c>
      <c r="O3813">
        <v>1.4463888888888889</v>
      </c>
      <c r="P3813">
        <v>0</v>
      </c>
      <c r="Q3813">
        <v>10</v>
      </c>
      <c r="R3813">
        <v>0</v>
      </c>
      <c r="S3813">
        <v>38</v>
      </c>
      <c r="T3813">
        <v>12</v>
      </c>
      <c r="U3813">
        <v>379</v>
      </c>
      <c r="V3813">
        <v>15</v>
      </c>
      <c r="W3813">
        <v>15</v>
      </c>
      <c r="X3813">
        <v>0</v>
      </c>
      <c r="Y3813">
        <v>5.3200054000000003</v>
      </c>
      <c r="Z3813">
        <v>0</v>
      </c>
      <c r="AA3813">
        <v>16.707879999999999</v>
      </c>
      <c r="AB3813">
        <v>276.33228000000003</v>
      </c>
      <c r="AC3813">
        <v>506.39603</v>
      </c>
      <c r="AD3813">
        <v>1070.2579000000001</v>
      </c>
      <c r="AE3813">
        <v>166.37437</v>
      </c>
      <c r="AF3813">
        <v>2041.3884</v>
      </c>
    </row>
    <row r="3814" spans="1:32" x14ac:dyDescent="0.3">
      <c r="A3814">
        <v>2786003</v>
      </c>
      <c r="B3814">
        <v>1</v>
      </c>
      <c r="C3814" t="s">
        <v>82</v>
      </c>
      <c r="D3814" t="s">
        <v>84</v>
      </c>
      <c r="E3814" t="s">
        <v>14045</v>
      </c>
      <c r="F3814" t="s">
        <v>14046</v>
      </c>
      <c r="G3814" t="s">
        <v>31547</v>
      </c>
      <c r="H3814" t="s">
        <v>134</v>
      </c>
      <c r="I3814" t="s">
        <v>79</v>
      </c>
      <c r="J3814" t="s">
        <v>135</v>
      </c>
      <c r="K3814" t="s">
        <v>22</v>
      </c>
      <c r="L3814" t="s">
        <v>136</v>
      </c>
      <c r="M3814" t="s">
        <v>14047</v>
      </c>
      <c r="N3814" t="s">
        <v>14048</v>
      </c>
      <c r="O3814">
        <v>0.43194444444444446</v>
      </c>
      <c r="P3814">
        <v>10</v>
      </c>
      <c r="Q3814">
        <v>781</v>
      </c>
      <c r="R3814">
        <v>0</v>
      </c>
      <c r="S3814">
        <v>16</v>
      </c>
      <c r="T3814">
        <v>12</v>
      </c>
      <c r="U3814">
        <v>83</v>
      </c>
      <c r="V3814">
        <v>1</v>
      </c>
      <c r="W3814">
        <v>0</v>
      </c>
      <c r="X3814">
        <v>8.5821199999999997</v>
      </c>
      <c r="Y3814">
        <v>71.039389999999997</v>
      </c>
      <c r="Z3814">
        <v>0</v>
      </c>
      <c r="AA3814">
        <v>1.3508492999999999</v>
      </c>
      <c r="AB3814">
        <v>37.717840000000002</v>
      </c>
      <c r="AC3814">
        <v>25.310389000000001</v>
      </c>
      <c r="AD3814">
        <v>20.440404999999998</v>
      </c>
      <c r="AE3814">
        <v>0</v>
      </c>
      <c r="AF3814">
        <v>164.441</v>
      </c>
    </row>
    <row r="3815" spans="1:32" x14ac:dyDescent="0.3">
      <c r="A3815">
        <v>2800093</v>
      </c>
      <c r="B3815">
        <v>1</v>
      </c>
      <c r="C3815" t="s">
        <v>82</v>
      </c>
      <c r="D3815" t="s">
        <v>88</v>
      </c>
      <c r="E3815" t="s">
        <v>14049</v>
      </c>
      <c r="F3815" t="s">
        <v>14050</v>
      </c>
      <c r="G3815" t="s">
        <v>31551</v>
      </c>
      <c r="H3815" t="s">
        <v>672</v>
      </c>
      <c r="I3815" t="s">
        <v>79</v>
      </c>
      <c r="J3815" t="s">
        <v>135</v>
      </c>
      <c r="K3815" t="s">
        <v>22</v>
      </c>
      <c r="L3815" t="s">
        <v>136</v>
      </c>
      <c r="M3815" t="s">
        <v>14051</v>
      </c>
      <c r="N3815" t="s">
        <v>12440</v>
      </c>
      <c r="O3815">
        <v>1.625</v>
      </c>
      <c r="P3815">
        <v>0</v>
      </c>
      <c r="Q3815">
        <v>24</v>
      </c>
      <c r="R3815">
        <v>0</v>
      </c>
      <c r="S3815">
        <v>5</v>
      </c>
      <c r="T3815">
        <v>0</v>
      </c>
      <c r="U3815">
        <v>3</v>
      </c>
      <c r="V3815">
        <v>0</v>
      </c>
      <c r="W3815">
        <v>0</v>
      </c>
      <c r="X3815">
        <v>0</v>
      </c>
      <c r="Y3815">
        <v>6.6237063000000003</v>
      </c>
      <c r="Z3815">
        <v>0</v>
      </c>
      <c r="AA3815">
        <v>2.9994483000000001</v>
      </c>
      <c r="AB3815">
        <v>0</v>
      </c>
      <c r="AC3815">
        <v>9.9338129999999997E-2</v>
      </c>
      <c r="AD3815">
        <v>0</v>
      </c>
      <c r="AE3815">
        <v>0</v>
      </c>
      <c r="AF3815">
        <v>9.7224920000000008</v>
      </c>
    </row>
    <row r="3816" spans="1:32" x14ac:dyDescent="0.3">
      <c r="A3816">
        <v>2800087</v>
      </c>
      <c r="B3816">
        <v>1</v>
      </c>
      <c r="C3816" t="s">
        <v>83</v>
      </c>
      <c r="D3816" t="s">
        <v>120</v>
      </c>
      <c r="E3816" t="s">
        <v>14052</v>
      </c>
      <c r="F3816" t="s">
        <v>14053</v>
      </c>
      <c r="G3816" t="s">
        <v>31551</v>
      </c>
      <c r="H3816" t="s">
        <v>1209</v>
      </c>
      <c r="I3816" t="s">
        <v>79</v>
      </c>
      <c r="J3816" t="s">
        <v>135</v>
      </c>
      <c r="K3816" t="s">
        <v>22</v>
      </c>
      <c r="L3816" t="s">
        <v>136</v>
      </c>
      <c r="M3816" t="s">
        <v>14054</v>
      </c>
      <c r="N3816" t="s">
        <v>14055</v>
      </c>
      <c r="O3816">
        <v>3.8913888888888888</v>
      </c>
      <c r="P3816">
        <v>0</v>
      </c>
      <c r="Q3816">
        <v>89</v>
      </c>
      <c r="R3816">
        <v>0</v>
      </c>
      <c r="S3816">
        <v>3</v>
      </c>
      <c r="T3816">
        <v>0</v>
      </c>
      <c r="U3816">
        <v>5</v>
      </c>
      <c r="V3816">
        <v>0</v>
      </c>
      <c r="W3816">
        <v>0</v>
      </c>
      <c r="X3816">
        <v>0</v>
      </c>
      <c r="Y3816">
        <v>28.617021999999999</v>
      </c>
      <c r="Z3816">
        <v>0</v>
      </c>
      <c r="AA3816">
        <v>4.6100716999999998</v>
      </c>
      <c r="AB3816">
        <v>0</v>
      </c>
      <c r="AC3816">
        <v>10.438146</v>
      </c>
      <c r="AD3816">
        <v>0</v>
      </c>
      <c r="AE3816">
        <v>0</v>
      </c>
      <c r="AF3816">
        <v>43.665239999999997</v>
      </c>
    </row>
    <row r="3817" spans="1:32" x14ac:dyDescent="0.3">
      <c r="A3817">
        <v>2799922</v>
      </c>
      <c r="B3817">
        <v>1</v>
      </c>
      <c r="C3817" t="s">
        <v>82</v>
      </c>
      <c r="D3817" t="s">
        <v>84</v>
      </c>
      <c r="E3817" t="s">
        <v>14056</v>
      </c>
      <c r="F3817" t="s">
        <v>14057</v>
      </c>
      <c r="G3817" t="s">
        <v>31548</v>
      </c>
      <c r="H3817" t="s">
        <v>333</v>
      </c>
      <c r="I3817" t="s">
        <v>78</v>
      </c>
      <c r="J3817" t="s">
        <v>135</v>
      </c>
      <c r="K3817" t="s">
        <v>22</v>
      </c>
      <c r="L3817" t="s">
        <v>136</v>
      </c>
      <c r="M3817" t="s">
        <v>14058</v>
      </c>
      <c r="N3817" t="s">
        <v>14059</v>
      </c>
      <c r="O3817">
        <v>4.2536111111111108</v>
      </c>
      <c r="P3817">
        <v>0</v>
      </c>
      <c r="Q3817">
        <v>1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1.2683401999999999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1.2683401999999999</v>
      </c>
    </row>
    <row r="3818" spans="1:32" x14ac:dyDescent="0.3">
      <c r="A3818">
        <v>2799814</v>
      </c>
      <c r="B3818">
        <v>1</v>
      </c>
      <c r="C3818" t="s">
        <v>82</v>
      </c>
      <c r="D3818" t="s">
        <v>106</v>
      </c>
      <c r="E3818" t="s">
        <v>14060</v>
      </c>
      <c r="F3818" t="s">
        <v>14061</v>
      </c>
      <c r="G3818" t="s">
        <v>31548</v>
      </c>
      <c r="H3818" t="s">
        <v>333</v>
      </c>
      <c r="I3818" t="s">
        <v>78</v>
      </c>
      <c r="J3818" t="s">
        <v>135</v>
      </c>
      <c r="K3818" t="s">
        <v>22</v>
      </c>
      <c r="L3818" t="s">
        <v>136</v>
      </c>
      <c r="M3818" t="s">
        <v>14062</v>
      </c>
      <c r="N3818" t="s">
        <v>14063</v>
      </c>
      <c r="O3818">
        <v>2.8280555555555558</v>
      </c>
      <c r="P3818">
        <v>0</v>
      </c>
      <c r="Q3818">
        <v>1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1.2017148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1.2017148</v>
      </c>
    </row>
    <row r="3819" spans="1:32" x14ac:dyDescent="0.3">
      <c r="A3819">
        <v>2799818</v>
      </c>
      <c r="B3819">
        <v>1</v>
      </c>
      <c r="C3819" t="s">
        <v>82</v>
      </c>
      <c r="D3819" t="s">
        <v>93</v>
      </c>
      <c r="E3819" t="s">
        <v>14064</v>
      </c>
      <c r="F3819" t="s">
        <v>14065</v>
      </c>
      <c r="G3819" t="s">
        <v>31548</v>
      </c>
      <c r="H3819" t="s">
        <v>893</v>
      </c>
      <c r="I3819" t="s">
        <v>78</v>
      </c>
      <c r="J3819" t="s">
        <v>135</v>
      </c>
      <c r="K3819" t="s">
        <v>22</v>
      </c>
      <c r="L3819" t="s">
        <v>136</v>
      </c>
      <c r="M3819" t="s">
        <v>14066</v>
      </c>
      <c r="N3819" t="s">
        <v>14067</v>
      </c>
      <c r="O3819">
        <v>3.1944444444444446</v>
      </c>
      <c r="P3819">
        <v>0</v>
      </c>
      <c r="Q3819">
        <v>13</v>
      </c>
      <c r="R3819">
        <v>0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0</v>
      </c>
      <c r="Y3819">
        <v>8.7602589999999996</v>
      </c>
      <c r="Z3819">
        <v>0</v>
      </c>
      <c r="AA3819">
        <v>0</v>
      </c>
      <c r="AB3819">
        <v>0</v>
      </c>
      <c r="AC3819">
        <v>4.2662890000000004</v>
      </c>
      <c r="AD3819">
        <v>0</v>
      </c>
      <c r="AE3819">
        <v>0</v>
      </c>
      <c r="AF3819">
        <v>13.026547000000001</v>
      </c>
    </row>
    <row r="3820" spans="1:32" x14ac:dyDescent="0.3">
      <c r="A3820">
        <v>2799771</v>
      </c>
      <c r="B3820">
        <v>1</v>
      </c>
      <c r="C3820" t="s">
        <v>82</v>
      </c>
      <c r="D3820" t="s">
        <v>90</v>
      </c>
      <c r="E3820" t="s">
        <v>14068</v>
      </c>
      <c r="F3820" t="s">
        <v>14069</v>
      </c>
      <c r="G3820" t="s">
        <v>31548</v>
      </c>
      <c r="H3820" t="s">
        <v>333</v>
      </c>
      <c r="I3820" t="s">
        <v>78</v>
      </c>
      <c r="J3820" t="s">
        <v>135</v>
      </c>
      <c r="K3820" t="s">
        <v>22</v>
      </c>
      <c r="L3820" t="s">
        <v>136</v>
      </c>
      <c r="M3820" t="s">
        <v>14070</v>
      </c>
      <c r="N3820" t="s">
        <v>14071</v>
      </c>
      <c r="O3820">
        <v>2.2077777777777778</v>
      </c>
      <c r="P3820">
        <v>0</v>
      </c>
      <c r="Q3820">
        <v>4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1.5803559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1.5803559</v>
      </c>
    </row>
    <row r="3821" spans="1:32" x14ac:dyDescent="0.3">
      <c r="A3821">
        <v>2799791</v>
      </c>
      <c r="B3821">
        <v>1</v>
      </c>
      <c r="C3821" t="s">
        <v>83</v>
      </c>
      <c r="D3821" t="s">
        <v>122</v>
      </c>
      <c r="E3821" t="s">
        <v>14072</v>
      </c>
      <c r="F3821" t="s">
        <v>14073</v>
      </c>
      <c r="G3821" t="s">
        <v>31546</v>
      </c>
      <c r="H3821" t="s">
        <v>223</v>
      </c>
      <c r="I3821" t="s">
        <v>78</v>
      </c>
      <c r="J3821" t="s">
        <v>135</v>
      </c>
      <c r="K3821" t="s">
        <v>22</v>
      </c>
      <c r="L3821" t="s">
        <v>136</v>
      </c>
      <c r="M3821" t="s">
        <v>14074</v>
      </c>
      <c r="N3821" t="s">
        <v>14075</v>
      </c>
      <c r="O3821">
        <v>0.7747222222222222</v>
      </c>
      <c r="P3821">
        <v>0</v>
      </c>
      <c r="Q3821">
        <v>2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2.0560406000000001E-3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2.0560406000000001E-3</v>
      </c>
    </row>
    <row r="3822" spans="1:32" x14ac:dyDescent="0.3">
      <c r="A3822">
        <v>2799687</v>
      </c>
      <c r="B3822">
        <v>1</v>
      </c>
      <c r="C3822" t="s">
        <v>82</v>
      </c>
      <c r="D3822" t="s">
        <v>104</v>
      </c>
      <c r="E3822" t="s">
        <v>14076</v>
      </c>
      <c r="F3822" t="s">
        <v>14077</v>
      </c>
      <c r="G3822" t="s">
        <v>31550</v>
      </c>
      <c r="H3822" t="s">
        <v>1432</v>
      </c>
      <c r="I3822" t="s">
        <v>78</v>
      </c>
      <c r="J3822" t="s">
        <v>135</v>
      </c>
      <c r="K3822" t="s">
        <v>22</v>
      </c>
      <c r="L3822" t="s">
        <v>136</v>
      </c>
      <c r="M3822" t="s">
        <v>14078</v>
      </c>
      <c r="N3822" t="s">
        <v>14079</v>
      </c>
      <c r="O3822">
        <v>7.5274999999999999</v>
      </c>
      <c r="P3822">
        <v>0</v>
      </c>
      <c r="Q3822">
        <v>4</v>
      </c>
      <c r="R3822">
        <v>0</v>
      </c>
      <c r="S3822">
        <v>0</v>
      </c>
      <c r="T3822">
        <v>0</v>
      </c>
      <c r="U3822">
        <v>22</v>
      </c>
      <c r="V3822">
        <v>0</v>
      </c>
      <c r="W3822">
        <v>0</v>
      </c>
      <c r="X3822">
        <v>0</v>
      </c>
      <c r="Y3822">
        <v>5.5131755</v>
      </c>
      <c r="Z3822">
        <v>0</v>
      </c>
      <c r="AA3822">
        <v>0</v>
      </c>
      <c r="AB3822">
        <v>0</v>
      </c>
      <c r="AC3822">
        <v>105.64595</v>
      </c>
      <c r="AD3822">
        <v>0</v>
      </c>
      <c r="AE3822">
        <v>0</v>
      </c>
      <c r="AF3822">
        <v>111.15913</v>
      </c>
    </row>
    <row r="3823" spans="1:32" x14ac:dyDescent="0.3">
      <c r="A3823">
        <v>2799684</v>
      </c>
      <c r="B3823">
        <v>1</v>
      </c>
      <c r="C3823" t="s">
        <v>82</v>
      </c>
      <c r="D3823" t="s">
        <v>88</v>
      </c>
      <c r="E3823" t="s">
        <v>14080</v>
      </c>
      <c r="F3823" t="s">
        <v>14081</v>
      </c>
      <c r="G3823" t="s">
        <v>31549</v>
      </c>
      <c r="H3823" t="s">
        <v>1237</v>
      </c>
      <c r="I3823" t="s">
        <v>79</v>
      </c>
      <c r="J3823" t="s">
        <v>135</v>
      </c>
      <c r="K3823" t="s">
        <v>22</v>
      </c>
      <c r="L3823" t="s">
        <v>136</v>
      </c>
      <c r="M3823" t="s">
        <v>14082</v>
      </c>
      <c r="N3823" t="s">
        <v>14083</v>
      </c>
      <c r="O3823">
        <v>9.4280555555555559</v>
      </c>
      <c r="P3823">
        <v>0</v>
      </c>
      <c r="Q3823">
        <v>0</v>
      </c>
      <c r="R3823">
        <v>6</v>
      </c>
      <c r="S3823">
        <v>0</v>
      </c>
      <c r="T3823">
        <v>1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18.424185000000001</v>
      </c>
      <c r="AA3823">
        <v>0</v>
      </c>
      <c r="AB3823">
        <v>6.6072340000000001</v>
      </c>
      <c r="AC3823">
        <v>0</v>
      </c>
      <c r="AD3823">
        <v>0</v>
      </c>
      <c r="AE3823">
        <v>0</v>
      </c>
      <c r="AF3823">
        <v>25.031417999999999</v>
      </c>
    </row>
    <row r="3824" spans="1:32" x14ac:dyDescent="0.3">
      <c r="A3824">
        <v>2799689</v>
      </c>
      <c r="B3824">
        <v>1</v>
      </c>
      <c r="C3824" t="s">
        <v>82</v>
      </c>
      <c r="D3824" t="s">
        <v>100</v>
      </c>
      <c r="E3824" t="s">
        <v>12495</v>
      </c>
      <c r="F3824" t="s">
        <v>12496</v>
      </c>
      <c r="G3824" t="s">
        <v>31546</v>
      </c>
      <c r="H3824" t="s">
        <v>223</v>
      </c>
      <c r="I3824" t="s">
        <v>78</v>
      </c>
      <c r="J3824" t="s">
        <v>135</v>
      </c>
      <c r="K3824" t="s">
        <v>22</v>
      </c>
      <c r="L3824" t="s">
        <v>136</v>
      </c>
      <c r="M3824" t="s">
        <v>14084</v>
      </c>
      <c r="N3824" t="s">
        <v>14085</v>
      </c>
      <c r="O3824">
        <v>3.9058333333333333</v>
      </c>
      <c r="P3824">
        <v>0</v>
      </c>
      <c r="Q3824">
        <v>137</v>
      </c>
      <c r="R3824">
        <v>0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0</v>
      </c>
      <c r="Y3824">
        <v>124.37197</v>
      </c>
      <c r="Z3824">
        <v>0</v>
      </c>
      <c r="AA3824">
        <v>0</v>
      </c>
      <c r="AB3824">
        <v>0</v>
      </c>
      <c r="AC3824">
        <v>0.72876810000000003</v>
      </c>
      <c r="AD3824">
        <v>0</v>
      </c>
      <c r="AE3824">
        <v>0</v>
      </c>
      <c r="AF3824">
        <v>125.10074</v>
      </c>
    </row>
    <row r="3825" spans="1:32" x14ac:dyDescent="0.3">
      <c r="A3825">
        <v>2799674</v>
      </c>
      <c r="B3825">
        <v>1</v>
      </c>
      <c r="C3825" t="s">
        <v>83</v>
      </c>
      <c r="D3825" t="s">
        <v>128</v>
      </c>
      <c r="E3825" t="s">
        <v>5877</v>
      </c>
      <c r="F3825" t="s">
        <v>5878</v>
      </c>
      <c r="G3825" t="s">
        <v>31549</v>
      </c>
      <c r="H3825" t="s">
        <v>134</v>
      </c>
      <c r="I3825" t="s">
        <v>79</v>
      </c>
      <c r="J3825" t="s">
        <v>135</v>
      </c>
      <c r="K3825" t="s">
        <v>22</v>
      </c>
      <c r="L3825" t="s">
        <v>136</v>
      </c>
      <c r="M3825" t="s">
        <v>14086</v>
      </c>
      <c r="N3825" t="s">
        <v>14087</v>
      </c>
      <c r="O3825">
        <v>2.4402777777777778</v>
      </c>
      <c r="P3825">
        <v>11</v>
      </c>
      <c r="Q3825">
        <v>3</v>
      </c>
      <c r="R3825">
        <v>281</v>
      </c>
      <c r="S3825">
        <v>45</v>
      </c>
      <c r="T3825">
        <v>17</v>
      </c>
      <c r="U3825">
        <v>2</v>
      </c>
      <c r="V3825">
        <v>0</v>
      </c>
      <c r="W3825">
        <v>0</v>
      </c>
      <c r="X3825">
        <v>4.8038473000000002</v>
      </c>
      <c r="Y3825">
        <v>4.0112180000000004</v>
      </c>
      <c r="Z3825">
        <v>365.1825</v>
      </c>
      <c r="AA3825">
        <v>108.17108</v>
      </c>
      <c r="AB3825">
        <v>26.521666</v>
      </c>
      <c r="AC3825">
        <v>2.0822845000000001</v>
      </c>
      <c r="AD3825">
        <v>0</v>
      </c>
      <c r="AE3825">
        <v>0</v>
      </c>
      <c r="AF3825">
        <v>510.77260000000001</v>
      </c>
    </row>
    <row r="3826" spans="1:32" x14ac:dyDescent="0.3">
      <c r="A3826">
        <v>2799501</v>
      </c>
      <c r="B3826">
        <v>1</v>
      </c>
      <c r="C3826" t="s">
        <v>82</v>
      </c>
      <c r="D3826" t="s">
        <v>94</v>
      </c>
      <c r="E3826" t="s">
        <v>14088</v>
      </c>
      <c r="F3826" t="s">
        <v>14089</v>
      </c>
      <c r="G3826" t="s">
        <v>31546</v>
      </c>
      <c r="H3826" t="s">
        <v>145</v>
      </c>
      <c r="I3826" t="s">
        <v>78</v>
      </c>
      <c r="J3826" t="s">
        <v>135</v>
      </c>
      <c r="K3826" t="s">
        <v>22</v>
      </c>
      <c r="L3826" t="s">
        <v>136</v>
      </c>
      <c r="M3826" t="s">
        <v>14090</v>
      </c>
      <c r="N3826" t="s">
        <v>14091</v>
      </c>
      <c r="O3826">
        <v>2.0922222222222224</v>
      </c>
      <c r="P3826">
        <v>0</v>
      </c>
      <c r="Q3826">
        <v>66</v>
      </c>
      <c r="R3826">
        <v>0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0</v>
      </c>
      <c r="Y3826">
        <v>8.1531219999999998</v>
      </c>
      <c r="Z3826">
        <v>0</v>
      </c>
      <c r="AA3826">
        <v>0</v>
      </c>
      <c r="AB3826">
        <v>0</v>
      </c>
      <c r="AC3826">
        <v>8.4520899999999996E-2</v>
      </c>
      <c r="AD3826">
        <v>0</v>
      </c>
      <c r="AE3826">
        <v>0</v>
      </c>
      <c r="AF3826">
        <v>8.2376430000000003</v>
      </c>
    </row>
    <row r="3827" spans="1:32" x14ac:dyDescent="0.3">
      <c r="A3827">
        <v>2799479</v>
      </c>
      <c r="B3827">
        <v>1</v>
      </c>
      <c r="C3827" t="s">
        <v>82</v>
      </c>
      <c r="D3827" t="s">
        <v>97</v>
      </c>
      <c r="E3827" t="s">
        <v>14092</v>
      </c>
      <c r="F3827" t="s">
        <v>14093</v>
      </c>
      <c r="G3827" t="s">
        <v>31549</v>
      </c>
      <c r="H3827" t="s">
        <v>134</v>
      </c>
      <c r="I3827" t="s">
        <v>79</v>
      </c>
      <c r="J3827" t="s">
        <v>135</v>
      </c>
      <c r="K3827" t="s">
        <v>22</v>
      </c>
      <c r="L3827" t="s">
        <v>136</v>
      </c>
      <c r="M3827" t="s">
        <v>14094</v>
      </c>
      <c r="N3827" t="s">
        <v>14095</v>
      </c>
      <c r="O3827">
        <v>2.59</v>
      </c>
      <c r="P3827">
        <v>0</v>
      </c>
      <c r="Q3827">
        <v>168</v>
      </c>
      <c r="R3827">
        <v>0</v>
      </c>
      <c r="S3827">
        <v>5</v>
      </c>
      <c r="T3827">
        <v>0</v>
      </c>
      <c r="U3827">
        <v>2</v>
      </c>
      <c r="V3827">
        <v>0</v>
      </c>
      <c r="W3827">
        <v>0</v>
      </c>
      <c r="X3827">
        <v>0</v>
      </c>
      <c r="Y3827">
        <v>244.45652999999999</v>
      </c>
      <c r="Z3827">
        <v>0</v>
      </c>
      <c r="AA3827">
        <v>2.8829392999999999</v>
      </c>
      <c r="AB3827">
        <v>0</v>
      </c>
      <c r="AC3827">
        <v>6.4514655999999997</v>
      </c>
      <c r="AD3827">
        <v>0</v>
      </c>
      <c r="AE3827">
        <v>0</v>
      </c>
      <c r="AF3827">
        <v>253.79092</v>
      </c>
    </row>
    <row r="3828" spans="1:32" x14ac:dyDescent="0.3">
      <c r="A3828">
        <v>2799411</v>
      </c>
      <c r="B3828">
        <v>1</v>
      </c>
      <c r="C3828" t="s">
        <v>83</v>
      </c>
      <c r="D3828" t="s">
        <v>126</v>
      </c>
      <c r="E3828" t="s">
        <v>14096</v>
      </c>
      <c r="F3828" t="s">
        <v>14097</v>
      </c>
      <c r="G3828" t="s">
        <v>31545</v>
      </c>
      <c r="H3828" t="s">
        <v>9459</v>
      </c>
      <c r="I3828" t="s">
        <v>79</v>
      </c>
      <c r="J3828" t="s">
        <v>135</v>
      </c>
      <c r="K3828" t="s">
        <v>22</v>
      </c>
      <c r="L3828" t="s">
        <v>136</v>
      </c>
      <c r="M3828" t="s">
        <v>14098</v>
      </c>
      <c r="N3828" t="s">
        <v>14099</v>
      </c>
      <c r="O3828">
        <v>2.9747222222222223</v>
      </c>
      <c r="P3828">
        <v>3</v>
      </c>
      <c r="Q3828">
        <v>1241</v>
      </c>
      <c r="R3828">
        <v>0</v>
      </c>
      <c r="S3828">
        <v>58</v>
      </c>
      <c r="T3828">
        <v>3</v>
      </c>
      <c r="U3828">
        <v>65</v>
      </c>
      <c r="V3828">
        <v>0</v>
      </c>
      <c r="W3828">
        <v>0</v>
      </c>
      <c r="X3828">
        <v>12.729217</v>
      </c>
      <c r="Y3828">
        <v>342.61196999999999</v>
      </c>
      <c r="Z3828">
        <v>0</v>
      </c>
      <c r="AA3828">
        <v>9.7431420000000006</v>
      </c>
      <c r="AB3828">
        <v>17.514953999999999</v>
      </c>
      <c r="AC3828">
        <v>30.575534999999999</v>
      </c>
      <c r="AD3828">
        <v>0</v>
      </c>
      <c r="AE3828">
        <v>0</v>
      </c>
      <c r="AF3828">
        <v>413.17484000000002</v>
      </c>
    </row>
    <row r="3829" spans="1:32" x14ac:dyDescent="0.3">
      <c r="A3829">
        <v>2799427</v>
      </c>
      <c r="B3829">
        <v>1</v>
      </c>
      <c r="C3829" t="s">
        <v>82</v>
      </c>
      <c r="D3829" t="s">
        <v>106</v>
      </c>
      <c r="E3829" t="s">
        <v>13293</v>
      </c>
      <c r="F3829" t="s">
        <v>13294</v>
      </c>
      <c r="G3829" t="s">
        <v>31549</v>
      </c>
      <c r="H3829" t="s">
        <v>134</v>
      </c>
      <c r="I3829" t="s">
        <v>79</v>
      </c>
      <c r="J3829" t="s">
        <v>135</v>
      </c>
      <c r="K3829" t="s">
        <v>22</v>
      </c>
      <c r="L3829" t="s">
        <v>136</v>
      </c>
      <c r="M3829" t="s">
        <v>14100</v>
      </c>
      <c r="N3829" t="s">
        <v>14101</v>
      </c>
      <c r="O3829">
        <v>1.2658333333333334</v>
      </c>
      <c r="P3829">
        <v>4</v>
      </c>
      <c r="Q3829">
        <v>2387</v>
      </c>
      <c r="R3829">
        <v>4</v>
      </c>
      <c r="S3829">
        <v>333</v>
      </c>
      <c r="T3829">
        <v>42</v>
      </c>
      <c r="U3829">
        <v>368</v>
      </c>
      <c r="V3829">
        <v>7</v>
      </c>
      <c r="W3829">
        <v>2</v>
      </c>
      <c r="X3829">
        <v>1.7426178000000001</v>
      </c>
      <c r="Y3829">
        <v>794.84010000000001</v>
      </c>
      <c r="Z3829">
        <v>2.5443153000000001</v>
      </c>
      <c r="AA3829">
        <v>58.04956</v>
      </c>
      <c r="AB3829">
        <v>241.08967999999999</v>
      </c>
      <c r="AC3829">
        <v>222.15835999999999</v>
      </c>
      <c r="AD3829">
        <v>183.77199999999999</v>
      </c>
      <c r="AE3829">
        <v>1.5541091</v>
      </c>
      <c r="AF3829">
        <v>1505.7507000000001</v>
      </c>
    </row>
    <row r="3830" spans="1:32" x14ac:dyDescent="0.3">
      <c r="A3830">
        <v>2798877</v>
      </c>
      <c r="B3830">
        <v>1</v>
      </c>
      <c r="C3830" t="s">
        <v>82</v>
      </c>
      <c r="D3830" t="s">
        <v>106</v>
      </c>
      <c r="E3830" t="s">
        <v>14102</v>
      </c>
      <c r="F3830" t="s">
        <v>14103</v>
      </c>
      <c r="G3830" t="s">
        <v>31551</v>
      </c>
      <c r="H3830" t="s">
        <v>672</v>
      </c>
      <c r="I3830" t="s">
        <v>79</v>
      </c>
      <c r="J3830" t="s">
        <v>135</v>
      </c>
      <c r="K3830" t="s">
        <v>22</v>
      </c>
      <c r="L3830" t="s">
        <v>136</v>
      </c>
      <c r="M3830" t="s">
        <v>14104</v>
      </c>
      <c r="N3830" t="s">
        <v>14105</v>
      </c>
      <c r="O3830">
        <v>7.0380555555555553</v>
      </c>
      <c r="P3830">
        <v>1</v>
      </c>
      <c r="Q3830">
        <v>0</v>
      </c>
      <c r="R3830">
        <v>5</v>
      </c>
      <c r="S3830">
        <v>0</v>
      </c>
      <c r="T3830">
        <v>1</v>
      </c>
      <c r="U3830">
        <v>0</v>
      </c>
      <c r="V3830">
        <v>0</v>
      </c>
      <c r="W3830">
        <v>0</v>
      </c>
      <c r="X3830">
        <v>3.5246737000000001</v>
      </c>
      <c r="Y3830">
        <v>0</v>
      </c>
      <c r="Z3830">
        <v>12.744502000000001</v>
      </c>
      <c r="AA3830">
        <v>0</v>
      </c>
      <c r="AB3830">
        <v>9.6300819999999998</v>
      </c>
      <c r="AC3830">
        <v>0</v>
      </c>
      <c r="AD3830">
        <v>0</v>
      </c>
      <c r="AE3830">
        <v>0</v>
      </c>
      <c r="AF3830">
        <v>25.899258</v>
      </c>
    </row>
    <row r="3831" spans="1:32" x14ac:dyDescent="0.3">
      <c r="A3831">
        <v>2798902</v>
      </c>
      <c r="B3831">
        <v>1</v>
      </c>
      <c r="C3831" t="s">
        <v>82</v>
      </c>
      <c r="D3831" t="s">
        <v>112</v>
      </c>
      <c r="E3831" t="s">
        <v>14106</v>
      </c>
      <c r="F3831" t="s">
        <v>14107</v>
      </c>
      <c r="G3831" t="s">
        <v>31545</v>
      </c>
      <c r="H3831" t="s">
        <v>643</v>
      </c>
      <c r="I3831" t="s">
        <v>79</v>
      </c>
      <c r="J3831" t="s">
        <v>135</v>
      </c>
      <c r="K3831" t="s">
        <v>22</v>
      </c>
      <c r="L3831" t="s">
        <v>186</v>
      </c>
      <c r="M3831" t="s">
        <v>14108</v>
      </c>
      <c r="N3831" t="s">
        <v>14109</v>
      </c>
      <c r="O3831">
        <v>2.4266666666666667</v>
      </c>
      <c r="P3831">
        <v>0</v>
      </c>
      <c r="Q3831">
        <v>0</v>
      </c>
      <c r="R3831">
        <v>7</v>
      </c>
      <c r="S3831">
        <v>21</v>
      </c>
      <c r="T3831">
        <v>13</v>
      </c>
      <c r="U3831">
        <v>4</v>
      </c>
      <c r="V3831">
        <v>5</v>
      </c>
      <c r="W3831">
        <v>1</v>
      </c>
      <c r="X3831">
        <v>0</v>
      </c>
      <c r="Y3831">
        <v>0</v>
      </c>
      <c r="Z3831">
        <v>28.316406000000001</v>
      </c>
      <c r="AA3831">
        <v>993.92</v>
      </c>
      <c r="AB3831">
        <v>319.58969999999999</v>
      </c>
      <c r="AC3831">
        <v>63.416504000000003</v>
      </c>
      <c r="AD3831">
        <v>283.0641</v>
      </c>
      <c r="AE3831">
        <v>21.130486999999999</v>
      </c>
      <c r="AF3831">
        <v>1709.4373000000001</v>
      </c>
    </row>
    <row r="3832" spans="1:32" x14ac:dyDescent="0.3">
      <c r="A3832">
        <v>2798880</v>
      </c>
      <c r="B3832">
        <v>1</v>
      </c>
      <c r="C3832" t="s">
        <v>83</v>
      </c>
      <c r="D3832" t="s">
        <v>115</v>
      </c>
      <c r="E3832" t="s">
        <v>14110</v>
      </c>
      <c r="F3832" t="s">
        <v>14111</v>
      </c>
      <c r="G3832" t="s">
        <v>31548</v>
      </c>
      <c r="H3832" t="s">
        <v>333</v>
      </c>
      <c r="I3832" t="s">
        <v>78</v>
      </c>
      <c r="J3832" t="s">
        <v>135</v>
      </c>
      <c r="K3832" t="s">
        <v>22</v>
      </c>
      <c r="L3832" t="s">
        <v>136</v>
      </c>
      <c r="M3832" t="s">
        <v>14112</v>
      </c>
      <c r="N3832" t="s">
        <v>14113</v>
      </c>
      <c r="O3832">
        <v>1.393888888888889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1.8551628000000001E-3</v>
      </c>
      <c r="AD3832">
        <v>0</v>
      </c>
      <c r="AE3832">
        <v>0</v>
      </c>
      <c r="AF3832">
        <v>1.8551628000000001E-3</v>
      </c>
    </row>
    <row r="3833" spans="1:32" x14ac:dyDescent="0.3">
      <c r="A3833">
        <v>2798801</v>
      </c>
      <c r="B3833">
        <v>1</v>
      </c>
      <c r="C3833" t="s">
        <v>83</v>
      </c>
      <c r="D3833" t="s">
        <v>122</v>
      </c>
      <c r="E3833" t="s">
        <v>14114</v>
      </c>
      <c r="F3833" t="s">
        <v>14115</v>
      </c>
      <c r="G3833" t="s">
        <v>31548</v>
      </c>
      <c r="H3833" t="s">
        <v>333</v>
      </c>
      <c r="I3833" t="s">
        <v>78</v>
      </c>
      <c r="J3833" t="s">
        <v>135</v>
      </c>
      <c r="K3833" t="s">
        <v>22</v>
      </c>
      <c r="L3833" t="s">
        <v>136</v>
      </c>
      <c r="M3833" t="s">
        <v>14116</v>
      </c>
      <c r="N3833" t="s">
        <v>14117</v>
      </c>
      <c r="O3833">
        <v>0.67138888888888892</v>
      </c>
      <c r="P3833">
        <v>0</v>
      </c>
      <c r="Q3833">
        <v>1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1.7480740000000002E-2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1.7480740000000002E-2</v>
      </c>
    </row>
    <row r="3834" spans="1:32" x14ac:dyDescent="0.3">
      <c r="A3834">
        <v>2798809</v>
      </c>
      <c r="B3834">
        <v>1</v>
      </c>
      <c r="C3834" t="s">
        <v>83</v>
      </c>
      <c r="D3834" t="s">
        <v>115</v>
      </c>
      <c r="E3834" t="s">
        <v>14118</v>
      </c>
      <c r="F3834" t="s">
        <v>14119</v>
      </c>
      <c r="G3834" t="s">
        <v>31545</v>
      </c>
      <c r="H3834" t="s">
        <v>134</v>
      </c>
      <c r="I3834" t="s">
        <v>79</v>
      </c>
      <c r="J3834" t="s">
        <v>135</v>
      </c>
      <c r="K3834" t="s">
        <v>22</v>
      </c>
      <c r="L3834" t="s">
        <v>136</v>
      </c>
      <c r="M3834" t="s">
        <v>14120</v>
      </c>
      <c r="N3834" t="s">
        <v>14121</v>
      </c>
      <c r="O3834">
        <v>0.25638888888888889</v>
      </c>
      <c r="P3834">
        <v>1</v>
      </c>
      <c r="Q3834">
        <v>520</v>
      </c>
      <c r="R3834">
        <v>6</v>
      </c>
      <c r="S3834">
        <v>9</v>
      </c>
      <c r="T3834">
        <v>0</v>
      </c>
      <c r="U3834">
        <v>63</v>
      </c>
      <c r="V3834">
        <v>0</v>
      </c>
      <c r="W3834">
        <v>0</v>
      </c>
      <c r="X3834">
        <v>0.19412418000000001</v>
      </c>
      <c r="Y3834">
        <v>23.730098999999999</v>
      </c>
      <c r="Z3834">
        <v>0.15655520000000001</v>
      </c>
      <c r="AA3834">
        <v>1.3659650999999999</v>
      </c>
      <c r="AB3834">
        <v>0</v>
      </c>
      <c r="AC3834">
        <v>7.8698816000000003</v>
      </c>
      <c r="AD3834">
        <v>0</v>
      </c>
      <c r="AE3834">
        <v>0</v>
      </c>
      <c r="AF3834">
        <v>33.316623999999997</v>
      </c>
    </row>
    <row r="3835" spans="1:32" x14ac:dyDescent="0.3">
      <c r="A3835">
        <v>2798690</v>
      </c>
      <c r="B3835">
        <v>1</v>
      </c>
      <c r="C3835" t="s">
        <v>83</v>
      </c>
      <c r="D3835" t="s">
        <v>129</v>
      </c>
      <c r="E3835" t="s">
        <v>14122</v>
      </c>
      <c r="F3835" t="s">
        <v>14123</v>
      </c>
      <c r="G3835" t="s">
        <v>31551</v>
      </c>
      <c r="H3835" t="s">
        <v>643</v>
      </c>
      <c r="I3835" t="s">
        <v>79</v>
      </c>
      <c r="J3835" t="s">
        <v>135</v>
      </c>
      <c r="K3835" t="s">
        <v>22</v>
      </c>
      <c r="L3835" t="s">
        <v>186</v>
      </c>
      <c r="M3835" t="s">
        <v>14124</v>
      </c>
      <c r="N3835" t="s">
        <v>14125</v>
      </c>
      <c r="O3835">
        <v>8.0466666666666669</v>
      </c>
      <c r="P3835">
        <v>0</v>
      </c>
      <c r="Q3835">
        <v>0</v>
      </c>
      <c r="R3835">
        <v>0</v>
      </c>
      <c r="S3835">
        <v>8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14.847134</v>
      </c>
      <c r="AB3835">
        <v>0</v>
      </c>
      <c r="AC3835">
        <v>0</v>
      </c>
      <c r="AD3835">
        <v>0</v>
      </c>
      <c r="AE3835">
        <v>0</v>
      </c>
      <c r="AF3835">
        <v>14.847134</v>
      </c>
    </row>
    <row r="3836" spans="1:32" x14ac:dyDescent="0.3">
      <c r="A3836">
        <v>2798685</v>
      </c>
      <c r="B3836">
        <v>1</v>
      </c>
      <c r="C3836" t="s">
        <v>83</v>
      </c>
      <c r="D3836" t="s">
        <v>116</v>
      </c>
      <c r="E3836" t="s">
        <v>14126</v>
      </c>
      <c r="F3836" t="s">
        <v>14127</v>
      </c>
      <c r="G3836" t="s">
        <v>31551</v>
      </c>
      <c r="H3836" t="s">
        <v>643</v>
      </c>
      <c r="I3836" t="s">
        <v>79</v>
      </c>
      <c r="J3836" t="s">
        <v>135</v>
      </c>
      <c r="K3836" t="s">
        <v>22</v>
      </c>
      <c r="L3836" t="s">
        <v>186</v>
      </c>
      <c r="M3836" t="s">
        <v>14128</v>
      </c>
      <c r="N3836" t="s">
        <v>14129</v>
      </c>
      <c r="O3836">
        <v>5.8113888888888887</v>
      </c>
      <c r="P3836">
        <v>0</v>
      </c>
      <c r="Q3836">
        <v>61</v>
      </c>
      <c r="R3836">
        <v>0</v>
      </c>
      <c r="S3836">
        <v>83</v>
      </c>
      <c r="T3836">
        <v>0</v>
      </c>
      <c r="U3836">
        <v>4</v>
      </c>
      <c r="V3836">
        <v>0</v>
      </c>
      <c r="W3836">
        <v>0</v>
      </c>
      <c r="X3836">
        <v>0</v>
      </c>
      <c r="Y3836">
        <v>39.338410000000003</v>
      </c>
      <c r="Z3836">
        <v>0</v>
      </c>
      <c r="AA3836">
        <v>22.157284000000001</v>
      </c>
      <c r="AB3836">
        <v>0</v>
      </c>
      <c r="AC3836">
        <v>6.1578229999999998E-2</v>
      </c>
      <c r="AD3836">
        <v>0</v>
      </c>
      <c r="AE3836">
        <v>0</v>
      </c>
      <c r="AF3836">
        <v>61.557270000000003</v>
      </c>
    </row>
    <row r="3837" spans="1:32" x14ac:dyDescent="0.3">
      <c r="A3837">
        <v>2798531</v>
      </c>
      <c r="B3837">
        <v>1</v>
      </c>
      <c r="C3837" t="s">
        <v>82</v>
      </c>
      <c r="D3837" t="s">
        <v>90</v>
      </c>
      <c r="E3837" t="s">
        <v>14130</v>
      </c>
      <c r="F3837" t="s">
        <v>14131</v>
      </c>
      <c r="G3837" t="s">
        <v>31552</v>
      </c>
      <c r="H3837" t="s">
        <v>665</v>
      </c>
      <c r="I3837" t="s">
        <v>78</v>
      </c>
      <c r="J3837" t="s">
        <v>135</v>
      </c>
      <c r="K3837" t="s">
        <v>22</v>
      </c>
      <c r="L3837" t="s">
        <v>136</v>
      </c>
      <c r="M3837" t="s">
        <v>14132</v>
      </c>
      <c r="N3837" t="s">
        <v>14133</v>
      </c>
      <c r="O3837">
        <v>4.5613888888888887</v>
      </c>
      <c r="P3837">
        <v>0</v>
      </c>
      <c r="Q3837">
        <v>39</v>
      </c>
      <c r="R3837">
        <v>0</v>
      </c>
      <c r="S3837">
        <v>4</v>
      </c>
      <c r="T3837">
        <v>0</v>
      </c>
      <c r="U3837">
        <v>2</v>
      </c>
      <c r="V3837">
        <v>0</v>
      </c>
      <c r="W3837">
        <v>0</v>
      </c>
      <c r="X3837">
        <v>0</v>
      </c>
      <c r="Y3837">
        <v>66.428925000000007</v>
      </c>
      <c r="Z3837">
        <v>0</v>
      </c>
      <c r="AA3837">
        <v>19.538525</v>
      </c>
      <c r="AB3837">
        <v>0</v>
      </c>
      <c r="AC3837">
        <v>4.7968460000000004</v>
      </c>
      <c r="AD3837">
        <v>0</v>
      </c>
      <c r="AE3837">
        <v>0</v>
      </c>
      <c r="AF3837">
        <v>90.764300000000006</v>
      </c>
    </row>
    <row r="3838" spans="1:32" x14ac:dyDescent="0.3">
      <c r="A3838">
        <v>2798348</v>
      </c>
      <c r="B3838">
        <v>1</v>
      </c>
      <c r="C3838" t="s">
        <v>82</v>
      </c>
      <c r="D3838" t="s">
        <v>107</v>
      </c>
      <c r="E3838" t="s">
        <v>14134</v>
      </c>
      <c r="F3838" t="s">
        <v>14135</v>
      </c>
      <c r="G3838" t="s">
        <v>31548</v>
      </c>
      <c r="H3838" t="s">
        <v>333</v>
      </c>
      <c r="I3838" t="s">
        <v>78</v>
      </c>
      <c r="J3838" t="s">
        <v>135</v>
      </c>
      <c r="K3838" t="s">
        <v>22</v>
      </c>
      <c r="L3838" t="s">
        <v>136</v>
      </c>
      <c r="M3838" t="s">
        <v>14136</v>
      </c>
      <c r="N3838" t="s">
        <v>14137</v>
      </c>
      <c r="O3838">
        <v>1.0536111111111111</v>
      </c>
      <c r="P3838">
        <v>0</v>
      </c>
      <c r="Q3838">
        <v>1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0.20345634000000001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0.20345634000000001</v>
      </c>
    </row>
    <row r="3839" spans="1:32" x14ac:dyDescent="0.3">
      <c r="A3839">
        <v>2798089</v>
      </c>
      <c r="B3839">
        <v>1</v>
      </c>
      <c r="C3839" t="s">
        <v>83</v>
      </c>
      <c r="D3839" t="s">
        <v>116</v>
      </c>
      <c r="E3839" t="s">
        <v>14138</v>
      </c>
      <c r="F3839" t="s">
        <v>14139</v>
      </c>
      <c r="G3839" t="s">
        <v>31546</v>
      </c>
      <c r="H3839" t="s">
        <v>223</v>
      </c>
      <c r="I3839" t="s">
        <v>78</v>
      </c>
      <c r="J3839" t="s">
        <v>135</v>
      </c>
      <c r="K3839" t="s">
        <v>22</v>
      </c>
      <c r="L3839" t="s">
        <v>136</v>
      </c>
      <c r="M3839" t="s">
        <v>14140</v>
      </c>
      <c r="N3839" t="s">
        <v>14141</v>
      </c>
      <c r="O3839">
        <v>2.1780555555555554</v>
      </c>
      <c r="P3839">
        <v>0</v>
      </c>
      <c r="Q3839">
        <v>16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4.1422379999999999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4.1422379999999999</v>
      </c>
    </row>
    <row r="3840" spans="1:32" x14ac:dyDescent="0.3">
      <c r="A3840">
        <v>2797921</v>
      </c>
      <c r="B3840">
        <v>1</v>
      </c>
      <c r="C3840" t="s">
        <v>83</v>
      </c>
      <c r="D3840" t="s">
        <v>115</v>
      </c>
      <c r="E3840" t="s">
        <v>2816</v>
      </c>
      <c r="F3840" t="s">
        <v>1177</v>
      </c>
      <c r="G3840" t="s">
        <v>31552</v>
      </c>
      <c r="H3840" t="s">
        <v>643</v>
      </c>
      <c r="I3840" t="s">
        <v>78</v>
      </c>
      <c r="J3840" t="s">
        <v>135</v>
      </c>
      <c r="K3840" t="s">
        <v>22</v>
      </c>
      <c r="L3840" t="s">
        <v>186</v>
      </c>
      <c r="M3840" t="s">
        <v>14142</v>
      </c>
      <c r="N3840" t="s">
        <v>14143</v>
      </c>
      <c r="O3840">
        <v>7.4386111111111113</v>
      </c>
      <c r="P3840">
        <v>0</v>
      </c>
      <c r="Q3840">
        <v>121</v>
      </c>
      <c r="R3840">
        <v>0</v>
      </c>
      <c r="S3840">
        <v>2</v>
      </c>
      <c r="T3840">
        <v>0</v>
      </c>
      <c r="U3840">
        <v>6</v>
      </c>
      <c r="V3840">
        <v>0</v>
      </c>
      <c r="W3840">
        <v>0</v>
      </c>
      <c r="X3840">
        <v>0</v>
      </c>
      <c r="Y3840">
        <v>100.12668600000001</v>
      </c>
      <c r="Z3840">
        <v>0</v>
      </c>
      <c r="AA3840">
        <v>2.4419034000000002</v>
      </c>
      <c r="AB3840">
        <v>0</v>
      </c>
      <c r="AC3840">
        <v>2.4875462000000002</v>
      </c>
      <c r="AD3840">
        <v>0</v>
      </c>
      <c r="AE3840">
        <v>0</v>
      </c>
      <c r="AF3840">
        <v>105.05614</v>
      </c>
    </row>
    <row r="3841" spans="1:32" x14ac:dyDescent="0.3">
      <c r="A3841">
        <v>2789403</v>
      </c>
      <c r="B3841">
        <v>1</v>
      </c>
      <c r="C3841" t="s">
        <v>82</v>
      </c>
      <c r="D3841" t="s">
        <v>95</v>
      </c>
      <c r="E3841" t="s">
        <v>14144</v>
      </c>
      <c r="F3841" t="s">
        <v>14145</v>
      </c>
      <c r="G3841" t="s">
        <v>31550</v>
      </c>
      <c r="H3841" t="s">
        <v>145</v>
      </c>
      <c r="I3841" t="s">
        <v>78</v>
      </c>
      <c r="J3841" t="s">
        <v>135</v>
      </c>
      <c r="K3841" t="s">
        <v>22</v>
      </c>
      <c r="L3841" t="s">
        <v>136</v>
      </c>
      <c r="M3841" t="s">
        <v>14146</v>
      </c>
      <c r="N3841" t="s">
        <v>14147</v>
      </c>
      <c r="O3841">
        <v>1.5177777777777777</v>
      </c>
      <c r="P3841">
        <v>0</v>
      </c>
      <c r="Q3841">
        <v>9</v>
      </c>
      <c r="R3841">
        <v>0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0</v>
      </c>
      <c r="Y3841">
        <v>3.6183572000000002</v>
      </c>
      <c r="Z3841">
        <v>0</v>
      </c>
      <c r="AA3841">
        <v>0</v>
      </c>
      <c r="AB3841">
        <v>0</v>
      </c>
      <c r="AC3841">
        <v>1.1163557</v>
      </c>
      <c r="AD3841">
        <v>0</v>
      </c>
      <c r="AE3841">
        <v>0</v>
      </c>
      <c r="AF3841">
        <v>4.7347130000000002</v>
      </c>
    </row>
    <row r="3842" spans="1:32" x14ac:dyDescent="0.3">
      <c r="A3842">
        <v>2789293</v>
      </c>
      <c r="B3842">
        <v>1</v>
      </c>
      <c r="C3842" t="s">
        <v>82</v>
      </c>
      <c r="D3842" t="s">
        <v>87</v>
      </c>
      <c r="E3842" t="s">
        <v>12608</v>
      </c>
      <c r="F3842" t="s">
        <v>12609</v>
      </c>
      <c r="G3842" t="s">
        <v>31548</v>
      </c>
      <c r="H3842" t="s">
        <v>893</v>
      </c>
      <c r="I3842" t="s">
        <v>78</v>
      </c>
      <c r="J3842" t="s">
        <v>135</v>
      </c>
      <c r="K3842" t="s">
        <v>22</v>
      </c>
      <c r="L3842" t="s">
        <v>136</v>
      </c>
      <c r="M3842" t="s">
        <v>14148</v>
      </c>
      <c r="N3842" t="s">
        <v>14149</v>
      </c>
      <c r="O3842">
        <v>4.4597222222222221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10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21.666820000000001</v>
      </c>
      <c r="AD3842">
        <v>0</v>
      </c>
      <c r="AE3842">
        <v>0</v>
      </c>
      <c r="AF3842">
        <v>21.666820000000001</v>
      </c>
    </row>
    <row r="3843" spans="1:32" x14ac:dyDescent="0.3">
      <c r="A3843">
        <v>2789287</v>
      </c>
      <c r="B3843">
        <v>1</v>
      </c>
      <c r="C3843" t="s">
        <v>82</v>
      </c>
      <c r="D3843" t="s">
        <v>98</v>
      </c>
      <c r="E3843" t="s">
        <v>14150</v>
      </c>
      <c r="F3843" t="s">
        <v>14151</v>
      </c>
      <c r="G3843" t="s">
        <v>31552</v>
      </c>
      <c r="H3843" t="s">
        <v>145</v>
      </c>
      <c r="I3843" t="s">
        <v>78</v>
      </c>
      <c r="J3843" t="s">
        <v>135</v>
      </c>
      <c r="K3843" t="s">
        <v>22</v>
      </c>
      <c r="L3843" t="s">
        <v>136</v>
      </c>
      <c r="M3843" t="s">
        <v>14152</v>
      </c>
      <c r="N3843" t="s">
        <v>14153</v>
      </c>
      <c r="O3843">
        <v>1.2116666666666667</v>
      </c>
      <c r="P3843">
        <v>0</v>
      </c>
      <c r="Q3843">
        <v>236</v>
      </c>
      <c r="R3843">
        <v>0</v>
      </c>
      <c r="S3843">
        <v>0</v>
      </c>
      <c r="T3843">
        <v>0</v>
      </c>
      <c r="U3843">
        <v>18</v>
      </c>
      <c r="V3843">
        <v>0</v>
      </c>
      <c r="W3843">
        <v>0</v>
      </c>
      <c r="X3843">
        <v>0</v>
      </c>
      <c r="Y3843">
        <v>86.102119999999999</v>
      </c>
      <c r="Z3843">
        <v>0</v>
      </c>
      <c r="AA3843">
        <v>0</v>
      </c>
      <c r="AB3843">
        <v>0</v>
      </c>
      <c r="AC3843">
        <v>12.785537</v>
      </c>
      <c r="AD3843">
        <v>0</v>
      </c>
      <c r="AE3843">
        <v>0</v>
      </c>
      <c r="AF3843">
        <v>98.887659999999997</v>
      </c>
    </row>
    <row r="3844" spans="1:32" x14ac:dyDescent="0.3">
      <c r="A3844">
        <v>2788944</v>
      </c>
      <c r="B3844">
        <v>1</v>
      </c>
      <c r="C3844" t="s">
        <v>82</v>
      </c>
      <c r="D3844" t="s">
        <v>93</v>
      </c>
      <c r="E3844" t="s">
        <v>14154</v>
      </c>
      <c r="F3844" t="s">
        <v>14155</v>
      </c>
      <c r="G3844" t="s">
        <v>31548</v>
      </c>
      <c r="H3844" t="s">
        <v>893</v>
      </c>
      <c r="I3844" t="s">
        <v>78</v>
      </c>
      <c r="J3844" t="s">
        <v>135</v>
      </c>
      <c r="K3844" t="s">
        <v>22</v>
      </c>
      <c r="L3844" t="s">
        <v>136</v>
      </c>
      <c r="M3844" t="s">
        <v>14156</v>
      </c>
      <c r="N3844" t="s">
        <v>14157</v>
      </c>
      <c r="O3844">
        <v>4.6555555555555559</v>
      </c>
      <c r="P3844">
        <v>0</v>
      </c>
      <c r="Q3844">
        <v>1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1.3968761000000001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1.3968761000000001</v>
      </c>
    </row>
    <row r="3845" spans="1:32" x14ac:dyDescent="0.3">
      <c r="A3845">
        <v>2788940</v>
      </c>
      <c r="B3845">
        <v>1</v>
      </c>
      <c r="C3845" t="s">
        <v>83</v>
      </c>
      <c r="D3845" t="s">
        <v>127</v>
      </c>
      <c r="E3845" t="s">
        <v>14158</v>
      </c>
      <c r="F3845" t="s">
        <v>14159</v>
      </c>
      <c r="G3845" t="s">
        <v>31545</v>
      </c>
      <c r="H3845" t="s">
        <v>134</v>
      </c>
      <c r="I3845" t="s">
        <v>79</v>
      </c>
      <c r="J3845" t="s">
        <v>135</v>
      </c>
      <c r="K3845" t="s">
        <v>22</v>
      </c>
      <c r="L3845" t="s">
        <v>136</v>
      </c>
      <c r="M3845" t="s">
        <v>14160</v>
      </c>
      <c r="N3845" t="s">
        <v>14161</v>
      </c>
      <c r="O3845">
        <v>1.3416666666666666</v>
      </c>
      <c r="P3845">
        <v>0</v>
      </c>
      <c r="Q3845">
        <v>138</v>
      </c>
      <c r="R3845">
        <v>0</v>
      </c>
      <c r="S3845">
        <v>0</v>
      </c>
      <c r="T3845">
        <v>14</v>
      </c>
      <c r="U3845">
        <v>12</v>
      </c>
      <c r="V3845">
        <v>1</v>
      </c>
      <c r="W3845">
        <v>0</v>
      </c>
      <c r="X3845">
        <v>0</v>
      </c>
      <c r="Y3845">
        <v>17.387688000000001</v>
      </c>
      <c r="Z3845">
        <v>0</v>
      </c>
      <c r="AA3845">
        <v>0</v>
      </c>
      <c r="AB3845">
        <v>14.057169999999999</v>
      </c>
      <c r="AC3845">
        <v>10.410518</v>
      </c>
      <c r="AD3845">
        <v>0</v>
      </c>
      <c r="AE3845">
        <v>0</v>
      </c>
      <c r="AF3845">
        <v>41.855376999999997</v>
      </c>
    </row>
    <row r="3846" spans="1:32" x14ac:dyDescent="0.3">
      <c r="A3846">
        <v>2788933</v>
      </c>
      <c r="B3846">
        <v>1</v>
      </c>
      <c r="C3846" t="s">
        <v>83</v>
      </c>
      <c r="D3846" t="s">
        <v>127</v>
      </c>
      <c r="E3846" t="s">
        <v>2410</v>
      </c>
      <c r="F3846" t="s">
        <v>2411</v>
      </c>
      <c r="G3846" t="s">
        <v>31545</v>
      </c>
      <c r="H3846" t="s">
        <v>134</v>
      </c>
      <c r="I3846" t="s">
        <v>79</v>
      </c>
      <c r="J3846" t="s">
        <v>135</v>
      </c>
      <c r="K3846" t="s">
        <v>22</v>
      </c>
      <c r="L3846" t="s">
        <v>136</v>
      </c>
      <c r="M3846" t="s">
        <v>14162</v>
      </c>
      <c r="N3846" t="s">
        <v>14163</v>
      </c>
      <c r="O3846">
        <v>0.69722222222222219</v>
      </c>
      <c r="P3846">
        <v>2</v>
      </c>
      <c r="Q3846">
        <v>127</v>
      </c>
      <c r="R3846">
        <v>57</v>
      </c>
      <c r="S3846">
        <v>17</v>
      </c>
      <c r="T3846">
        <v>4</v>
      </c>
      <c r="U3846">
        <v>21</v>
      </c>
      <c r="V3846">
        <v>1</v>
      </c>
      <c r="W3846">
        <v>0</v>
      </c>
      <c r="X3846">
        <v>11.764836000000001</v>
      </c>
      <c r="Y3846">
        <v>8.2289089999999998</v>
      </c>
      <c r="Z3846">
        <v>64.502655000000004</v>
      </c>
      <c r="AA3846">
        <v>2.4984099999999998</v>
      </c>
      <c r="AB3846">
        <v>37.137385999999999</v>
      </c>
      <c r="AC3846">
        <v>19.143260999999999</v>
      </c>
      <c r="AD3846">
        <v>11.788193</v>
      </c>
      <c r="AE3846">
        <v>0</v>
      </c>
      <c r="AF3846">
        <v>155.06366</v>
      </c>
    </row>
    <row r="3847" spans="1:32" x14ac:dyDescent="0.3">
      <c r="A3847">
        <v>2788074</v>
      </c>
      <c r="B3847">
        <v>1</v>
      </c>
      <c r="C3847" t="s">
        <v>83</v>
      </c>
      <c r="D3847" t="s">
        <v>116</v>
      </c>
      <c r="E3847" t="s">
        <v>14164</v>
      </c>
      <c r="F3847" t="s">
        <v>14165</v>
      </c>
      <c r="G3847" t="s">
        <v>31548</v>
      </c>
      <c r="H3847" t="s">
        <v>333</v>
      </c>
      <c r="I3847" t="s">
        <v>78</v>
      </c>
      <c r="J3847" t="s">
        <v>135</v>
      </c>
      <c r="K3847" t="s">
        <v>22</v>
      </c>
      <c r="L3847" t="s">
        <v>136</v>
      </c>
      <c r="M3847" t="s">
        <v>14166</v>
      </c>
      <c r="N3847" t="s">
        <v>14167</v>
      </c>
      <c r="O3847">
        <v>2.6838888888888888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21.511707000000001</v>
      </c>
      <c r="AD3847">
        <v>0</v>
      </c>
      <c r="AE3847">
        <v>0</v>
      </c>
      <c r="AF3847">
        <v>21.511707000000001</v>
      </c>
    </row>
    <row r="3848" spans="1:32" x14ac:dyDescent="0.3">
      <c r="A3848">
        <v>2788031</v>
      </c>
      <c r="B3848">
        <v>1</v>
      </c>
      <c r="C3848" t="s">
        <v>82</v>
      </c>
      <c r="D3848" t="s">
        <v>92</v>
      </c>
      <c r="E3848" t="s">
        <v>14168</v>
      </c>
      <c r="F3848" t="s">
        <v>14169</v>
      </c>
      <c r="G3848" t="s">
        <v>31552</v>
      </c>
      <c r="H3848" t="s">
        <v>665</v>
      </c>
      <c r="I3848" t="s">
        <v>78</v>
      </c>
      <c r="J3848" t="s">
        <v>135</v>
      </c>
      <c r="K3848" t="s">
        <v>22</v>
      </c>
      <c r="L3848" t="s">
        <v>136</v>
      </c>
      <c r="M3848" t="s">
        <v>14170</v>
      </c>
      <c r="N3848" t="s">
        <v>14171</v>
      </c>
      <c r="O3848">
        <v>4.3650008333333332</v>
      </c>
      <c r="P3848">
        <v>0</v>
      </c>
      <c r="Q3848">
        <v>83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80.095140000000001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80.095140000000001</v>
      </c>
    </row>
    <row r="3849" spans="1:32" x14ac:dyDescent="0.3">
      <c r="A3849">
        <v>2788028</v>
      </c>
      <c r="B3849">
        <v>1</v>
      </c>
      <c r="C3849" t="s">
        <v>83</v>
      </c>
      <c r="D3849" t="s">
        <v>114</v>
      </c>
      <c r="E3849" t="s">
        <v>14172</v>
      </c>
      <c r="F3849" t="s">
        <v>14173</v>
      </c>
      <c r="G3849" t="s">
        <v>31548</v>
      </c>
      <c r="H3849" t="s">
        <v>333</v>
      </c>
      <c r="I3849" t="s">
        <v>78</v>
      </c>
      <c r="J3849" t="s">
        <v>135</v>
      </c>
      <c r="K3849" t="s">
        <v>22</v>
      </c>
      <c r="L3849" t="s">
        <v>136</v>
      </c>
      <c r="M3849" t="s">
        <v>14174</v>
      </c>
      <c r="N3849" t="s">
        <v>14175</v>
      </c>
      <c r="O3849">
        <v>1.3297222222222222</v>
      </c>
      <c r="P3849">
        <v>0</v>
      </c>
      <c r="Q3849">
        <v>1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2.0677245000000001E-3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2.0677245000000001E-3</v>
      </c>
    </row>
    <row r="3850" spans="1:32" x14ac:dyDescent="0.3">
      <c r="A3850">
        <v>2787713</v>
      </c>
      <c r="B3850">
        <v>2</v>
      </c>
      <c r="C3850" t="s">
        <v>83</v>
      </c>
      <c r="D3850" t="s">
        <v>124</v>
      </c>
      <c r="E3850" t="s">
        <v>14176</v>
      </c>
      <c r="F3850" t="s">
        <v>14177</v>
      </c>
      <c r="G3850" t="s">
        <v>31552</v>
      </c>
      <c r="H3850" t="s">
        <v>1297</v>
      </c>
      <c r="I3850" t="s">
        <v>78</v>
      </c>
      <c r="J3850" t="s">
        <v>135</v>
      </c>
      <c r="K3850" t="s">
        <v>22</v>
      </c>
      <c r="L3850" t="s">
        <v>136</v>
      </c>
      <c r="M3850" t="s">
        <v>10971</v>
      </c>
      <c r="N3850" t="s">
        <v>14178</v>
      </c>
      <c r="O3850">
        <v>0.87</v>
      </c>
      <c r="P3850">
        <v>0</v>
      </c>
      <c r="Q3850">
        <v>59</v>
      </c>
      <c r="R3850">
        <v>0</v>
      </c>
      <c r="S3850">
        <v>4</v>
      </c>
      <c r="T3850">
        <v>0</v>
      </c>
      <c r="U3850">
        <v>4</v>
      </c>
      <c r="V3850">
        <v>0</v>
      </c>
      <c r="W3850">
        <v>0</v>
      </c>
      <c r="X3850">
        <v>0</v>
      </c>
      <c r="Y3850">
        <v>6.0290055000000002</v>
      </c>
      <c r="Z3850">
        <v>0</v>
      </c>
      <c r="AA3850">
        <v>3.9481830000000002E-2</v>
      </c>
      <c r="AB3850">
        <v>0</v>
      </c>
      <c r="AC3850">
        <v>13.190146</v>
      </c>
      <c r="AD3850">
        <v>0</v>
      </c>
      <c r="AE3850">
        <v>0</v>
      </c>
      <c r="AF3850">
        <v>19.258635000000002</v>
      </c>
    </row>
    <row r="3851" spans="1:32" x14ac:dyDescent="0.3">
      <c r="A3851">
        <v>2787842</v>
      </c>
      <c r="B3851">
        <v>1</v>
      </c>
      <c r="C3851" t="s">
        <v>82</v>
      </c>
      <c r="D3851" t="s">
        <v>84</v>
      </c>
      <c r="E3851" t="s">
        <v>14179</v>
      </c>
      <c r="F3851" t="s">
        <v>14180</v>
      </c>
      <c r="G3851" t="s">
        <v>31546</v>
      </c>
      <c r="H3851" t="s">
        <v>145</v>
      </c>
      <c r="I3851" t="s">
        <v>78</v>
      </c>
      <c r="J3851" t="s">
        <v>135</v>
      </c>
      <c r="K3851" t="s">
        <v>22</v>
      </c>
      <c r="L3851" t="s">
        <v>136</v>
      </c>
      <c r="M3851" t="s">
        <v>14181</v>
      </c>
      <c r="N3851" t="s">
        <v>14182</v>
      </c>
      <c r="O3851">
        <v>0.7780555555555555</v>
      </c>
      <c r="P3851">
        <v>0</v>
      </c>
      <c r="Q3851">
        <v>34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9.3894439999999992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9.3894439999999992</v>
      </c>
    </row>
    <row r="3852" spans="1:32" x14ac:dyDescent="0.3">
      <c r="A3852">
        <v>2789017</v>
      </c>
      <c r="B3852">
        <v>1</v>
      </c>
      <c r="C3852" t="s">
        <v>82</v>
      </c>
      <c r="D3852" t="s">
        <v>104</v>
      </c>
      <c r="E3852" t="s">
        <v>14183</v>
      </c>
      <c r="F3852" t="s">
        <v>14184</v>
      </c>
      <c r="G3852" t="s">
        <v>31550</v>
      </c>
      <c r="H3852" t="s">
        <v>223</v>
      </c>
      <c r="I3852" t="s">
        <v>78</v>
      </c>
      <c r="J3852" t="s">
        <v>135</v>
      </c>
      <c r="K3852" t="s">
        <v>22</v>
      </c>
      <c r="L3852" t="s">
        <v>136</v>
      </c>
      <c r="M3852" t="s">
        <v>14185</v>
      </c>
      <c r="N3852" t="s">
        <v>14186</v>
      </c>
      <c r="O3852">
        <v>1.5838888888888889</v>
      </c>
      <c r="P3852">
        <v>0</v>
      </c>
      <c r="Q3852">
        <v>32</v>
      </c>
      <c r="R3852">
        <v>0</v>
      </c>
      <c r="S3852">
        <v>0</v>
      </c>
      <c r="T3852">
        <v>0</v>
      </c>
      <c r="U3852">
        <v>28</v>
      </c>
      <c r="V3852">
        <v>0</v>
      </c>
      <c r="W3852">
        <v>0</v>
      </c>
      <c r="X3852">
        <v>0</v>
      </c>
      <c r="Y3852">
        <v>18.763159000000002</v>
      </c>
      <c r="Z3852">
        <v>0</v>
      </c>
      <c r="AA3852">
        <v>0</v>
      </c>
      <c r="AB3852">
        <v>0</v>
      </c>
      <c r="AC3852">
        <v>21.376078</v>
      </c>
      <c r="AD3852">
        <v>0</v>
      </c>
      <c r="AE3852">
        <v>0</v>
      </c>
      <c r="AF3852">
        <v>40.139235999999997</v>
      </c>
    </row>
    <row r="3853" spans="1:32" x14ac:dyDescent="0.3">
      <c r="A3853">
        <v>2787612</v>
      </c>
      <c r="B3853">
        <v>2</v>
      </c>
      <c r="C3853" t="s">
        <v>83</v>
      </c>
      <c r="D3853" t="s">
        <v>130</v>
      </c>
      <c r="E3853" t="s">
        <v>5576</v>
      </c>
      <c r="F3853" t="s">
        <v>5577</v>
      </c>
      <c r="G3853" t="s">
        <v>31552</v>
      </c>
      <c r="H3853" t="s">
        <v>223</v>
      </c>
      <c r="I3853" t="s">
        <v>78</v>
      </c>
      <c r="J3853" t="s">
        <v>135</v>
      </c>
      <c r="K3853" t="s">
        <v>22</v>
      </c>
      <c r="L3853" t="s">
        <v>136</v>
      </c>
      <c r="M3853" t="s">
        <v>12625</v>
      </c>
      <c r="N3853" t="s">
        <v>12352</v>
      </c>
      <c r="O3853">
        <v>0.41555555555555557</v>
      </c>
      <c r="P3853">
        <v>0</v>
      </c>
      <c r="Q3853">
        <v>174</v>
      </c>
      <c r="R3853">
        <v>0</v>
      </c>
      <c r="S3853">
        <v>0</v>
      </c>
      <c r="T3853">
        <v>0</v>
      </c>
      <c r="U3853">
        <v>12</v>
      </c>
      <c r="V3853">
        <v>0</v>
      </c>
      <c r="W3853">
        <v>0</v>
      </c>
      <c r="X3853">
        <v>0</v>
      </c>
      <c r="Y3853">
        <v>7.0961679999999996</v>
      </c>
      <c r="Z3853">
        <v>0</v>
      </c>
      <c r="AA3853">
        <v>0</v>
      </c>
      <c r="AB3853">
        <v>0</v>
      </c>
      <c r="AC3853">
        <v>0.72355645999999996</v>
      </c>
      <c r="AD3853">
        <v>0</v>
      </c>
      <c r="AE3853">
        <v>0</v>
      </c>
      <c r="AF3853">
        <v>7.8197239999999999</v>
      </c>
    </row>
    <row r="3854" spans="1:32" x14ac:dyDescent="0.3">
      <c r="A3854">
        <v>2787672</v>
      </c>
      <c r="B3854">
        <v>1</v>
      </c>
      <c r="C3854" t="s">
        <v>82</v>
      </c>
      <c r="D3854" t="s">
        <v>90</v>
      </c>
      <c r="E3854" t="s">
        <v>14187</v>
      </c>
      <c r="F3854" t="s">
        <v>14188</v>
      </c>
      <c r="G3854" t="s">
        <v>31550</v>
      </c>
      <c r="H3854" t="s">
        <v>380</v>
      </c>
      <c r="I3854" t="s">
        <v>78</v>
      </c>
      <c r="J3854" t="s">
        <v>135</v>
      </c>
      <c r="K3854" t="s">
        <v>22</v>
      </c>
      <c r="L3854" t="s">
        <v>136</v>
      </c>
      <c r="M3854" t="s">
        <v>14189</v>
      </c>
      <c r="N3854" t="s">
        <v>14190</v>
      </c>
      <c r="O3854">
        <v>1.6797222222222221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11</v>
      </c>
      <c r="V3854">
        <v>0</v>
      </c>
      <c r="W3854">
        <v>1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34.669612999999998</v>
      </c>
      <c r="AD3854">
        <v>0</v>
      </c>
      <c r="AE3854">
        <v>18.024296</v>
      </c>
      <c r="AF3854">
        <v>52.693910000000002</v>
      </c>
    </row>
    <row r="3855" spans="1:32" x14ac:dyDescent="0.3">
      <c r="A3855">
        <v>2787665</v>
      </c>
      <c r="B3855">
        <v>1</v>
      </c>
      <c r="C3855" t="s">
        <v>83</v>
      </c>
      <c r="D3855" t="s">
        <v>129</v>
      </c>
      <c r="E3855" t="s">
        <v>14191</v>
      </c>
      <c r="F3855" t="s">
        <v>14192</v>
      </c>
      <c r="G3855" t="s">
        <v>31551</v>
      </c>
      <c r="H3855" t="s">
        <v>134</v>
      </c>
      <c r="I3855" t="s">
        <v>79</v>
      </c>
      <c r="J3855" t="s">
        <v>135</v>
      </c>
      <c r="K3855" t="s">
        <v>22</v>
      </c>
      <c r="L3855" t="s">
        <v>136</v>
      </c>
      <c r="M3855" t="s">
        <v>14193</v>
      </c>
      <c r="N3855" t="s">
        <v>14194</v>
      </c>
      <c r="O3855">
        <v>0.25</v>
      </c>
      <c r="P3855">
        <v>0</v>
      </c>
      <c r="Q3855">
        <v>1071</v>
      </c>
      <c r="R3855">
        <v>2</v>
      </c>
      <c r="S3855">
        <v>29</v>
      </c>
      <c r="T3855">
        <v>7</v>
      </c>
      <c r="U3855">
        <v>104</v>
      </c>
      <c r="V3855">
        <v>2</v>
      </c>
      <c r="W3855">
        <v>0</v>
      </c>
      <c r="X3855">
        <v>0</v>
      </c>
      <c r="Y3855">
        <v>67.767380000000003</v>
      </c>
      <c r="Z3855">
        <v>4.9546156000000003</v>
      </c>
      <c r="AA3855">
        <v>1.3207253999999999</v>
      </c>
      <c r="AB3855">
        <v>21.456308</v>
      </c>
      <c r="AC3855">
        <v>17.856618999999998</v>
      </c>
      <c r="AD3855">
        <v>5.391146</v>
      </c>
      <c r="AE3855">
        <v>0</v>
      </c>
      <c r="AF3855">
        <v>118.746796</v>
      </c>
    </row>
    <row r="3856" spans="1:32" x14ac:dyDescent="0.3">
      <c r="A3856">
        <v>2787663</v>
      </c>
      <c r="B3856">
        <v>1</v>
      </c>
      <c r="C3856" t="s">
        <v>83</v>
      </c>
      <c r="D3856" t="s">
        <v>129</v>
      </c>
      <c r="E3856" t="s">
        <v>14195</v>
      </c>
      <c r="F3856" t="s">
        <v>14196</v>
      </c>
      <c r="G3856" t="s">
        <v>31547</v>
      </c>
      <c r="H3856" t="s">
        <v>134</v>
      </c>
      <c r="I3856" t="s">
        <v>79</v>
      </c>
      <c r="J3856" t="s">
        <v>135</v>
      </c>
      <c r="K3856" t="s">
        <v>22</v>
      </c>
      <c r="L3856" t="s">
        <v>136</v>
      </c>
      <c r="M3856" t="s">
        <v>14197</v>
      </c>
      <c r="N3856" t="s">
        <v>14198</v>
      </c>
      <c r="O3856">
        <v>1.0319444444444446</v>
      </c>
      <c r="P3856">
        <v>0</v>
      </c>
      <c r="Q3856">
        <v>2580</v>
      </c>
      <c r="R3856">
        <v>1</v>
      </c>
      <c r="S3856">
        <v>3</v>
      </c>
      <c r="T3856">
        <v>9</v>
      </c>
      <c r="U3856">
        <v>308</v>
      </c>
      <c r="V3856">
        <v>10</v>
      </c>
      <c r="W3856">
        <v>1</v>
      </c>
      <c r="X3856">
        <v>0</v>
      </c>
      <c r="Y3856">
        <v>649.67444</v>
      </c>
      <c r="Z3856">
        <v>0.80246543999999997</v>
      </c>
      <c r="AA3856">
        <v>0.12825192999999999</v>
      </c>
      <c r="AB3856">
        <v>1011.24725</v>
      </c>
      <c r="AC3856">
        <v>464.99103000000002</v>
      </c>
      <c r="AD3856">
        <v>3060.6819999999998</v>
      </c>
      <c r="AE3856">
        <v>12.270152</v>
      </c>
      <c r="AF3856">
        <v>5199.7954</v>
      </c>
    </row>
    <row r="3857" spans="1:32" x14ac:dyDescent="0.3">
      <c r="A3857">
        <v>2787532</v>
      </c>
      <c r="B3857">
        <v>1</v>
      </c>
      <c r="C3857" t="s">
        <v>83</v>
      </c>
      <c r="D3857" t="s">
        <v>119</v>
      </c>
      <c r="E3857" t="s">
        <v>14199</v>
      </c>
      <c r="F3857" t="s">
        <v>14200</v>
      </c>
      <c r="G3857" t="s">
        <v>31552</v>
      </c>
      <c r="H3857" t="s">
        <v>2229</v>
      </c>
      <c r="I3857" t="s">
        <v>78</v>
      </c>
      <c r="J3857" t="s">
        <v>135</v>
      </c>
      <c r="K3857" t="s">
        <v>22</v>
      </c>
      <c r="L3857" t="s">
        <v>136</v>
      </c>
      <c r="M3857" t="s">
        <v>14201</v>
      </c>
      <c r="N3857" t="s">
        <v>14202</v>
      </c>
      <c r="O3857">
        <v>1.403888888888889</v>
      </c>
      <c r="P3857">
        <v>0</v>
      </c>
      <c r="Q3857">
        <v>151</v>
      </c>
      <c r="R3857">
        <v>0</v>
      </c>
      <c r="S3857">
        <v>1</v>
      </c>
      <c r="T3857">
        <v>0</v>
      </c>
      <c r="U3857">
        <v>17</v>
      </c>
      <c r="V3857">
        <v>0</v>
      </c>
      <c r="W3857">
        <v>0</v>
      </c>
      <c r="X3857">
        <v>0</v>
      </c>
      <c r="Y3857">
        <v>24.044938999999999</v>
      </c>
      <c r="Z3857">
        <v>0</v>
      </c>
      <c r="AA3857">
        <v>2.4761806000000002</v>
      </c>
      <c r="AB3857">
        <v>0</v>
      </c>
      <c r="AC3857">
        <v>6.1636639999999998</v>
      </c>
      <c r="AD3857">
        <v>0</v>
      </c>
      <c r="AE3857">
        <v>0</v>
      </c>
      <c r="AF3857">
        <v>32.684784000000001</v>
      </c>
    </row>
    <row r="3858" spans="1:32" x14ac:dyDescent="0.3">
      <c r="A3858">
        <v>2787084</v>
      </c>
      <c r="B3858">
        <v>2</v>
      </c>
      <c r="C3858" t="s">
        <v>83</v>
      </c>
      <c r="D3858" t="s">
        <v>130</v>
      </c>
      <c r="E3858" t="s">
        <v>2466</v>
      </c>
      <c r="F3858" t="s">
        <v>2467</v>
      </c>
      <c r="G3858" t="s">
        <v>31549</v>
      </c>
      <c r="H3858" t="s">
        <v>1358</v>
      </c>
      <c r="I3858" t="s">
        <v>79</v>
      </c>
      <c r="J3858" t="s">
        <v>135</v>
      </c>
      <c r="K3858" t="s">
        <v>22</v>
      </c>
      <c r="L3858" t="s">
        <v>136</v>
      </c>
      <c r="M3858" t="s">
        <v>14203</v>
      </c>
      <c r="N3858" t="s">
        <v>14204</v>
      </c>
      <c r="O3858">
        <v>1.8283333333333334</v>
      </c>
      <c r="P3858">
        <v>3</v>
      </c>
      <c r="Q3858">
        <v>217</v>
      </c>
      <c r="R3858">
        <v>1</v>
      </c>
      <c r="S3858">
        <v>3</v>
      </c>
      <c r="T3858">
        <v>3</v>
      </c>
      <c r="U3858">
        <v>23</v>
      </c>
      <c r="V3858">
        <v>2</v>
      </c>
      <c r="W3858">
        <v>0</v>
      </c>
      <c r="X3858">
        <v>17.036842</v>
      </c>
      <c r="Y3858">
        <v>99.460719999999995</v>
      </c>
      <c r="Z3858">
        <v>0.24579275</v>
      </c>
      <c r="AA3858">
        <v>7.1765055999999996</v>
      </c>
      <c r="AB3858">
        <v>369.20675999999997</v>
      </c>
      <c r="AC3858">
        <v>26.36553</v>
      </c>
      <c r="AD3858">
        <v>95.030519999999996</v>
      </c>
      <c r="AE3858">
        <v>0</v>
      </c>
      <c r="AF3858">
        <v>614.52264000000002</v>
      </c>
    </row>
    <row r="3859" spans="1:32" x14ac:dyDescent="0.3">
      <c r="A3859">
        <v>2787399</v>
      </c>
      <c r="B3859">
        <v>1</v>
      </c>
      <c r="C3859" t="s">
        <v>82</v>
      </c>
      <c r="D3859" t="s">
        <v>95</v>
      </c>
      <c r="E3859" t="s">
        <v>4379</v>
      </c>
      <c r="F3859" t="s">
        <v>4380</v>
      </c>
      <c r="G3859" t="s">
        <v>31545</v>
      </c>
      <c r="H3859" t="s">
        <v>134</v>
      </c>
      <c r="I3859" t="s">
        <v>79</v>
      </c>
      <c r="J3859" t="s">
        <v>135</v>
      </c>
      <c r="K3859" t="s">
        <v>22</v>
      </c>
      <c r="L3859" t="s">
        <v>136</v>
      </c>
      <c r="M3859" t="s">
        <v>14205</v>
      </c>
      <c r="N3859" t="s">
        <v>14206</v>
      </c>
      <c r="O3859">
        <v>0.77555555555555555</v>
      </c>
      <c r="P3859">
        <v>5</v>
      </c>
      <c r="Q3859">
        <v>0</v>
      </c>
      <c r="R3859">
        <v>2</v>
      </c>
      <c r="S3859">
        <v>0</v>
      </c>
      <c r="T3859">
        <v>19</v>
      </c>
      <c r="U3859">
        <v>0</v>
      </c>
      <c r="V3859">
        <v>0</v>
      </c>
      <c r="W3859">
        <v>0</v>
      </c>
      <c r="X3859">
        <v>29.0916</v>
      </c>
      <c r="Y3859">
        <v>0</v>
      </c>
      <c r="Z3859">
        <v>1.4161961999999999</v>
      </c>
      <c r="AA3859">
        <v>0</v>
      </c>
      <c r="AB3859">
        <v>18.759740000000001</v>
      </c>
      <c r="AC3859">
        <v>0</v>
      </c>
      <c r="AD3859">
        <v>0</v>
      </c>
      <c r="AE3859">
        <v>0</v>
      </c>
      <c r="AF3859">
        <v>49.267536</v>
      </c>
    </row>
    <row r="3860" spans="1:32" x14ac:dyDescent="0.3">
      <c r="A3860">
        <v>2787016</v>
      </c>
      <c r="B3860">
        <v>1</v>
      </c>
      <c r="C3860" t="s">
        <v>83</v>
      </c>
      <c r="D3860" t="s">
        <v>130</v>
      </c>
      <c r="E3860" t="s">
        <v>14207</v>
      </c>
      <c r="F3860" t="s">
        <v>14208</v>
      </c>
      <c r="G3860" t="s">
        <v>31548</v>
      </c>
      <c r="H3860" t="s">
        <v>893</v>
      </c>
      <c r="I3860" t="s">
        <v>78</v>
      </c>
      <c r="J3860" t="s">
        <v>135</v>
      </c>
      <c r="K3860" t="s">
        <v>22</v>
      </c>
      <c r="L3860" t="s">
        <v>136</v>
      </c>
      <c r="M3860" t="s">
        <v>14209</v>
      </c>
      <c r="N3860" t="s">
        <v>14210</v>
      </c>
      <c r="O3860">
        <v>9.6541666666666668</v>
      </c>
      <c r="P3860">
        <v>0</v>
      </c>
      <c r="Q3860">
        <v>3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3.7184895999999998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3.7184895999999998</v>
      </c>
    </row>
    <row r="3861" spans="1:32" x14ac:dyDescent="0.3">
      <c r="A3861">
        <v>2786951</v>
      </c>
      <c r="B3861">
        <v>1</v>
      </c>
      <c r="C3861" t="s">
        <v>82</v>
      </c>
      <c r="D3861" t="s">
        <v>104</v>
      </c>
      <c r="E3861" t="s">
        <v>14211</v>
      </c>
      <c r="F3861" t="s">
        <v>14212</v>
      </c>
      <c r="G3861" t="s">
        <v>31548</v>
      </c>
      <c r="H3861" t="s">
        <v>893</v>
      </c>
      <c r="I3861" t="s">
        <v>78</v>
      </c>
      <c r="J3861" t="s">
        <v>135</v>
      </c>
      <c r="K3861" t="s">
        <v>22</v>
      </c>
      <c r="L3861" t="s">
        <v>136</v>
      </c>
      <c r="M3861" t="s">
        <v>14213</v>
      </c>
      <c r="N3861" t="s">
        <v>14214</v>
      </c>
      <c r="O3861">
        <v>2.9222222222222221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11.488099999999999</v>
      </c>
      <c r="AD3861">
        <v>0</v>
      </c>
      <c r="AE3861">
        <v>0</v>
      </c>
      <c r="AF3861">
        <v>11.488099999999999</v>
      </c>
    </row>
    <row r="3862" spans="1:32" x14ac:dyDescent="0.3">
      <c r="A3862">
        <v>2786962</v>
      </c>
      <c r="B3862">
        <v>1</v>
      </c>
      <c r="C3862" t="s">
        <v>82</v>
      </c>
      <c r="D3862" t="s">
        <v>113</v>
      </c>
      <c r="E3862" t="s">
        <v>14215</v>
      </c>
      <c r="F3862" t="s">
        <v>14216</v>
      </c>
      <c r="G3862" t="s">
        <v>31548</v>
      </c>
      <c r="H3862" t="s">
        <v>333</v>
      </c>
      <c r="I3862" t="s">
        <v>78</v>
      </c>
      <c r="J3862" t="s">
        <v>135</v>
      </c>
      <c r="K3862" t="s">
        <v>22</v>
      </c>
      <c r="L3862" t="s">
        <v>136</v>
      </c>
      <c r="M3862" t="s">
        <v>14217</v>
      </c>
      <c r="N3862" t="s">
        <v>14218</v>
      </c>
      <c r="O3862">
        <v>2.8563888888888891</v>
      </c>
      <c r="P3862">
        <v>0</v>
      </c>
      <c r="Q3862">
        <v>0</v>
      </c>
      <c r="R3862">
        <v>0</v>
      </c>
      <c r="S3862">
        <v>1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0.28112978</v>
      </c>
      <c r="AB3862">
        <v>0</v>
      </c>
      <c r="AC3862">
        <v>0</v>
      </c>
      <c r="AD3862">
        <v>0</v>
      </c>
      <c r="AE3862">
        <v>0</v>
      </c>
      <c r="AF3862">
        <v>0.28112978</v>
      </c>
    </row>
    <row r="3863" spans="1:32" x14ac:dyDescent="0.3">
      <c r="A3863">
        <v>2786956</v>
      </c>
      <c r="B3863">
        <v>1</v>
      </c>
      <c r="C3863" t="s">
        <v>83</v>
      </c>
      <c r="D3863" t="s">
        <v>119</v>
      </c>
      <c r="E3863" t="s">
        <v>9535</v>
      </c>
      <c r="F3863" t="s">
        <v>9536</v>
      </c>
      <c r="G3863" t="s">
        <v>31551</v>
      </c>
      <c r="H3863" t="s">
        <v>672</v>
      </c>
      <c r="I3863" t="s">
        <v>79</v>
      </c>
      <c r="J3863" t="s">
        <v>135</v>
      </c>
      <c r="K3863" t="s">
        <v>22</v>
      </c>
      <c r="L3863" t="s">
        <v>136</v>
      </c>
      <c r="M3863" t="s">
        <v>14219</v>
      </c>
      <c r="N3863" t="s">
        <v>14220</v>
      </c>
      <c r="O3863">
        <v>3.0819444444444444</v>
      </c>
      <c r="P3863">
        <v>0</v>
      </c>
      <c r="Q3863">
        <v>316</v>
      </c>
      <c r="R3863">
        <v>0</v>
      </c>
      <c r="S3863">
        <v>6</v>
      </c>
      <c r="T3863">
        <v>0</v>
      </c>
      <c r="U3863">
        <v>15</v>
      </c>
      <c r="V3863">
        <v>0</v>
      </c>
      <c r="W3863">
        <v>0</v>
      </c>
      <c r="X3863">
        <v>0</v>
      </c>
      <c r="Y3863">
        <v>99.839519999999993</v>
      </c>
      <c r="Z3863">
        <v>0</v>
      </c>
      <c r="AA3863">
        <v>1.9393370999999999</v>
      </c>
      <c r="AB3863">
        <v>0</v>
      </c>
      <c r="AC3863">
        <v>6.3305980000000002</v>
      </c>
      <c r="AD3863">
        <v>0</v>
      </c>
      <c r="AE3863">
        <v>0</v>
      </c>
      <c r="AF3863">
        <v>108.10946</v>
      </c>
    </row>
    <row r="3864" spans="1:32" x14ac:dyDescent="0.3">
      <c r="A3864">
        <v>2786973</v>
      </c>
      <c r="B3864">
        <v>1</v>
      </c>
      <c r="C3864" t="s">
        <v>82</v>
      </c>
      <c r="D3864" t="s">
        <v>90</v>
      </c>
      <c r="E3864" t="s">
        <v>14221</v>
      </c>
      <c r="F3864" t="s">
        <v>14222</v>
      </c>
      <c r="G3864" t="s">
        <v>31547</v>
      </c>
      <c r="H3864" t="s">
        <v>185</v>
      </c>
      <c r="I3864" t="s">
        <v>80</v>
      </c>
      <c r="J3864" t="s">
        <v>135</v>
      </c>
      <c r="K3864" t="s">
        <v>22</v>
      </c>
      <c r="L3864" t="s">
        <v>186</v>
      </c>
      <c r="M3864" t="s">
        <v>14223</v>
      </c>
      <c r="N3864" t="s">
        <v>14224</v>
      </c>
      <c r="O3864">
        <v>0.24083333333333334</v>
      </c>
      <c r="P3864">
        <v>0</v>
      </c>
      <c r="Q3864">
        <v>3788</v>
      </c>
      <c r="R3864">
        <v>0</v>
      </c>
      <c r="S3864">
        <v>0</v>
      </c>
      <c r="T3864">
        <v>17</v>
      </c>
      <c r="U3864">
        <v>406</v>
      </c>
      <c r="V3864">
        <v>1</v>
      </c>
      <c r="W3864">
        <v>0</v>
      </c>
      <c r="X3864">
        <v>0</v>
      </c>
      <c r="Y3864">
        <v>261.37047999999999</v>
      </c>
      <c r="Z3864">
        <v>0</v>
      </c>
      <c r="AA3864">
        <v>0</v>
      </c>
      <c r="AB3864">
        <v>243.2328</v>
      </c>
      <c r="AC3864">
        <v>81.615859999999998</v>
      </c>
      <c r="AD3864">
        <v>2.9679275000000001</v>
      </c>
      <c r="AE3864">
        <v>0</v>
      </c>
      <c r="AF3864">
        <v>589.18709999999999</v>
      </c>
    </row>
    <row r="3865" spans="1:32" x14ac:dyDescent="0.3">
      <c r="A3865">
        <v>2786825</v>
      </c>
      <c r="B3865">
        <v>1</v>
      </c>
      <c r="C3865" t="s">
        <v>83</v>
      </c>
      <c r="D3865" t="s">
        <v>122</v>
      </c>
      <c r="E3865" t="s">
        <v>14225</v>
      </c>
      <c r="F3865" t="s">
        <v>14226</v>
      </c>
      <c r="G3865" t="s">
        <v>31551</v>
      </c>
      <c r="H3865" t="s">
        <v>672</v>
      </c>
      <c r="I3865" t="s">
        <v>79</v>
      </c>
      <c r="J3865" t="s">
        <v>135</v>
      </c>
      <c r="K3865" t="s">
        <v>22</v>
      </c>
      <c r="L3865" t="s">
        <v>136</v>
      </c>
      <c r="M3865" t="s">
        <v>14227</v>
      </c>
      <c r="N3865" t="s">
        <v>14228</v>
      </c>
      <c r="O3865">
        <v>4.0852777777777778</v>
      </c>
      <c r="P3865">
        <v>0</v>
      </c>
      <c r="Q3865">
        <v>15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4.7429275999999998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4.7429275999999998</v>
      </c>
    </row>
    <row r="3866" spans="1:32" x14ac:dyDescent="0.3">
      <c r="A3866">
        <v>2786842</v>
      </c>
      <c r="B3866">
        <v>1</v>
      </c>
      <c r="C3866" t="s">
        <v>82</v>
      </c>
      <c r="D3866" t="s">
        <v>94</v>
      </c>
      <c r="E3866" t="s">
        <v>14229</v>
      </c>
      <c r="F3866" t="s">
        <v>14230</v>
      </c>
      <c r="G3866" t="s">
        <v>31551</v>
      </c>
      <c r="H3866" t="s">
        <v>672</v>
      </c>
      <c r="I3866" t="s">
        <v>79</v>
      </c>
      <c r="J3866" t="s">
        <v>135</v>
      </c>
      <c r="K3866" t="s">
        <v>22</v>
      </c>
      <c r="L3866" t="s">
        <v>136</v>
      </c>
      <c r="M3866" t="s">
        <v>14231</v>
      </c>
      <c r="N3866" t="s">
        <v>14232</v>
      </c>
      <c r="O3866">
        <v>0.69444444444444442</v>
      </c>
      <c r="P3866">
        <v>1</v>
      </c>
      <c r="Q3866">
        <v>0</v>
      </c>
      <c r="R3866">
        <v>8</v>
      </c>
      <c r="S3866">
        <v>0</v>
      </c>
      <c r="T3866">
        <v>1</v>
      </c>
      <c r="U3866">
        <v>0</v>
      </c>
      <c r="V3866">
        <v>0</v>
      </c>
      <c r="W3866">
        <v>0</v>
      </c>
      <c r="X3866">
        <v>1.4844847999999999</v>
      </c>
      <c r="Y3866">
        <v>0</v>
      </c>
      <c r="Z3866">
        <v>24.490120000000001</v>
      </c>
      <c r="AA3866">
        <v>0</v>
      </c>
      <c r="AB3866">
        <v>0.70528966000000004</v>
      </c>
      <c r="AC3866">
        <v>0</v>
      </c>
      <c r="AD3866">
        <v>0</v>
      </c>
      <c r="AE3866">
        <v>0</v>
      </c>
      <c r="AF3866">
        <v>26.679894999999998</v>
      </c>
    </row>
    <row r="3867" spans="1:32" x14ac:dyDescent="0.3">
      <c r="A3867">
        <v>2786837</v>
      </c>
      <c r="B3867">
        <v>1</v>
      </c>
      <c r="C3867" t="s">
        <v>82</v>
      </c>
      <c r="D3867" t="s">
        <v>111</v>
      </c>
      <c r="E3867" t="s">
        <v>14233</v>
      </c>
      <c r="F3867" t="s">
        <v>14234</v>
      </c>
      <c r="G3867" t="s">
        <v>31551</v>
      </c>
      <c r="H3867" t="s">
        <v>134</v>
      </c>
      <c r="I3867" t="s">
        <v>79</v>
      </c>
      <c r="J3867" t="s">
        <v>135</v>
      </c>
      <c r="K3867" t="s">
        <v>22</v>
      </c>
      <c r="L3867" t="s">
        <v>136</v>
      </c>
      <c r="M3867" t="s">
        <v>14235</v>
      </c>
      <c r="N3867" t="s">
        <v>14236</v>
      </c>
      <c r="O3867">
        <v>0.23499999999999999</v>
      </c>
      <c r="P3867">
        <v>0</v>
      </c>
      <c r="Q3867">
        <v>437</v>
      </c>
      <c r="R3867">
        <v>0</v>
      </c>
      <c r="S3867">
        <v>10</v>
      </c>
      <c r="T3867">
        <v>1</v>
      </c>
      <c r="U3867">
        <v>49</v>
      </c>
      <c r="V3867">
        <v>0</v>
      </c>
      <c r="W3867">
        <v>0</v>
      </c>
      <c r="X3867">
        <v>0</v>
      </c>
      <c r="Y3867">
        <v>17.031599</v>
      </c>
      <c r="Z3867">
        <v>0</v>
      </c>
      <c r="AA3867">
        <v>1.2981898000000001</v>
      </c>
      <c r="AB3867">
        <v>3.8007590000000001E-2</v>
      </c>
      <c r="AC3867">
        <v>6.1407895000000003</v>
      </c>
      <c r="AD3867">
        <v>0</v>
      </c>
      <c r="AE3867">
        <v>0</v>
      </c>
      <c r="AF3867">
        <v>24.508585</v>
      </c>
    </row>
    <row r="3868" spans="1:32" x14ac:dyDescent="0.3">
      <c r="A3868">
        <v>2786801</v>
      </c>
      <c r="B3868">
        <v>1</v>
      </c>
      <c r="C3868" t="s">
        <v>82</v>
      </c>
      <c r="D3868" t="s">
        <v>93</v>
      </c>
      <c r="E3868" t="s">
        <v>14237</v>
      </c>
      <c r="F3868" t="s">
        <v>14238</v>
      </c>
      <c r="G3868" t="s">
        <v>31551</v>
      </c>
      <c r="H3868" t="s">
        <v>338</v>
      </c>
      <c r="I3868" t="s">
        <v>79</v>
      </c>
      <c r="J3868" t="s">
        <v>135</v>
      </c>
      <c r="K3868" t="s">
        <v>22</v>
      </c>
      <c r="L3868" t="s">
        <v>136</v>
      </c>
      <c r="M3868" t="s">
        <v>14239</v>
      </c>
      <c r="N3868" t="s">
        <v>14240</v>
      </c>
      <c r="O3868">
        <v>9.318888888888889</v>
      </c>
      <c r="P3868">
        <v>0</v>
      </c>
      <c r="Q3868">
        <v>354</v>
      </c>
      <c r="R3868">
        <v>0</v>
      </c>
      <c r="S3868">
        <v>0</v>
      </c>
      <c r="T3868">
        <v>0</v>
      </c>
      <c r="U3868">
        <v>16</v>
      </c>
      <c r="V3868">
        <v>0</v>
      </c>
      <c r="W3868">
        <v>0</v>
      </c>
      <c r="X3868">
        <v>0</v>
      </c>
      <c r="Y3868">
        <v>780.4271</v>
      </c>
      <c r="Z3868">
        <v>0</v>
      </c>
      <c r="AA3868">
        <v>0</v>
      </c>
      <c r="AB3868">
        <v>0</v>
      </c>
      <c r="AC3868">
        <v>52.313429999999997</v>
      </c>
      <c r="AD3868">
        <v>0</v>
      </c>
      <c r="AE3868">
        <v>0</v>
      </c>
      <c r="AF3868">
        <v>832.74054000000001</v>
      </c>
    </row>
    <row r="3869" spans="1:32" x14ac:dyDescent="0.3">
      <c r="A3869">
        <v>2786244</v>
      </c>
      <c r="B3869">
        <v>2</v>
      </c>
      <c r="C3869" t="s">
        <v>82</v>
      </c>
      <c r="D3869" t="s">
        <v>103</v>
      </c>
      <c r="E3869" t="s">
        <v>8223</v>
      </c>
      <c r="F3869" t="s">
        <v>8224</v>
      </c>
      <c r="G3869" t="s">
        <v>31552</v>
      </c>
      <c r="H3869" t="s">
        <v>6803</v>
      </c>
      <c r="I3869" t="s">
        <v>78</v>
      </c>
      <c r="J3869" t="s">
        <v>135</v>
      </c>
      <c r="K3869" t="s">
        <v>22</v>
      </c>
      <c r="L3869" t="s">
        <v>136</v>
      </c>
      <c r="M3869" t="s">
        <v>12192</v>
      </c>
      <c r="N3869" t="s">
        <v>14241</v>
      </c>
      <c r="O3869">
        <v>1.4461111111111111</v>
      </c>
      <c r="P3869">
        <v>0</v>
      </c>
      <c r="Q3869">
        <v>34</v>
      </c>
      <c r="R3869">
        <v>0</v>
      </c>
      <c r="S3869">
        <v>4</v>
      </c>
      <c r="T3869">
        <v>0</v>
      </c>
      <c r="U3869">
        <v>2</v>
      </c>
      <c r="V3869">
        <v>0</v>
      </c>
      <c r="W3869">
        <v>0</v>
      </c>
      <c r="X3869">
        <v>0</v>
      </c>
      <c r="Y3869">
        <v>3.9313948000000001</v>
      </c>
      <c r="Z3869">
        <v>0</v>
      </c>
      <c r="AA3869">
        <v>9.3292860000000005E-2</v>
      </c>
      <c r="AB3869">
        <v>0</v>
      </c>
      <c r="AC3869">
        <v>1.0764683E-3</v>
      </c>
      <c r="AD3869">
        <v>0</v>
      </c>
      <c r="AE3869">
        <v>0</v>
      </c>
      <c r="AF3869">
        <v>4.0257639999999997</v>
      </c>
    </row>
    <row r="3870" spans="1:32" x14ac:dyDescent="0.3">
      <c r="A3870">
        <v>2786760</v>
      </c>
      <c r="B3870">
        <v>1</v>
      </c>
      <c r="C3870" t="s">
        <v>82</v>
      </c>
      <c r="D3870" t="s">
        <v>93</v>
      </c>
      <c r="E3870" t="s">
        <v>14242</v>
      </c>
      <c r="F3870" t="s">
        <v>14243</v>
      </c>
      <c r="G3870" t="s">
        <v>31551</v>
      </c>
      <c r="H3870" t="s">
        <v>3857</v>
      </c>
      <c r="I3870" t="s">
        <v>79</v>
      </c>
      <c r="J3870" t="s">
        <v>135</v>
      </c>
      <c r="K3870" t="s">
        <v>22</v>
      </c>
      <c r="L3870" t="s">
        <v>136</v>
      </c>
      <c r="M3870" t="s">
        <v>14244</v>
      </c>
      <c r="N3870" t="s">
        <v>14245</v>
      </c>
      <c r="O3870">
        <v>3.3891666666666667</v>
      </c>
      <c r="P3870">
        <v>0</v>
      </c>
      <c r="Q3870">
        <v>241</v>
      </c>
      <c r="R3870">
        <v>0</v>
      </c>
      <c r="S3870">
        <v>0</v>
      </c>
      <c r="T3870">
        <v>0</v>
      </c>
      <c r="U3870">
        <v>79</v>
      </c>
      <c r="V3870">
        <v>0</v>
      </c>
      <c r="W3870">
        <v>0</v>
      </c>
      <c r="X3870">
        <v>0</v>
      </c>
      <c r="Y3870">
        <v>196.31528</v>
      </c>
      <c r="Z3870">
        <v>0</v>
      </c>
      <c r="AA3870">
        <v>0</v>
      </c>
      <c r="AB3870">
        <v>0</v>
      </c>
      <c r="AC3870">
        <v>119.147125</v>
      </c>
      <c r="AD3870">
        <v>0</v>
      </c>
      <c r="AE3870">
        <v>0</v>
      </c>
      <c r="AF3870">
        <v>315.4624</v>
      </c>
    </row>
    <row r="3871" spans="1:32" x14ac:dyDescent="0.3">
      <c r="A3871">
        <v>2786627</v>
      </c>
      <c r="B3871">
        <v>2</v>
      </c>
      <c r="C3871" t="s">
        <v>82</v>
      </c>
      <c r="D3871" t="s">
        <v>84</v>
      </c>
      <c r="E3871" t="s">
        <v>14246</v>
      </c>
      <c r="F3871" t="s">
        <v>14247</v>
      </c>
      <c r="G3871" t="s">
        <v>31552</v>
      </c>
      <c r="H3871" t="s">
        <v>2212</v>
      </c>
      <c r="I3871" t="s">
        <v>78</v>
      </c>
      <c r="J3871" t="s">
        <v>135</v>
      </c>
      <c r="K3871" t="s">
        <v>22</v>
      </c>
      <c r="L3871" t="s">
        <v>136</v>
      </c>
      <c r="M3871" t="s">
        <v>13270</v>
      </c>
      <c r="N3871" t="s">
        <v>14248</v>
      </c>
      <c r="O3871">
        <v>2.2472222222222222</v>
      </c>
      <c r="P3871">
        <v>0</v>
      </c>
      <c r="Q3871">
        <v>249</v>
      </c>
      <c r="R3871">
        <v>0</v>
      </c>
      <c r="S3871">
        <v>1</v>
      </c>
      <c r="T3871">
        <v>0</v>
      </c>
      <c r="U3871">
        <v>12</v>
      </c>
      <c r="V3871">
        <v>0</v>
      </c>
      <c r="W3871">
        <v>0</v>
      </c>
      <c r="X3871">
        <v>0</v>
      </c>
      <c r="Y3871">
        <v>90.818330000000003</v>
      </c>
      <c r="Z3871">
        <v>0</v>
      </c>
      <c r="AA3871">
        <v>1.3195345000000001</v>
      </c>
      <c r="AB3871">
        <v>0</v>
      </c>
      <c r="AC3871">
        <v>8.4061149999999998</v>
      </c>
      <c r="AD3871">
        <v>0</v>
      </c>
      <c r="AE3871">
        <v>0</v>
      </c>
      <c r="AF3871">
        <v>100.543976</v>
      </c>
    </row>
    <row r="3872" spans="1:32" x14ac:dyDescent="0.3">
      <c r="A3872">
        <v>2786528</v>
      </c>
      <c r="B3872">
        <v>1</v>
      </c>
      <c r="C3872" t="s">
        <v>82</v>
      </c>
      <c r="D3872" t="s">
        <v>113</v>
      </c>
      <c r="E3872" t="s">
        <v>14249</v>
      </c>
      <c r="F3872" t="s">
        <v>14250</v>
      </c>
      <c r="G3872" t="s">
        <v>31546</v>
      </c>
      <c r="H3872" t="s">
        <v>223</v>
      </c>
      <c r="I3872" t="s">
        <v>78</v>
      </c>
      <c r="J3872" t="s">
        <v>135</v>
      </c>
      <c r="K3872" t="s">
        <v>22</v>
      </c>
      <c r="L3872" t="s">
        <v>136</v>
      </c>
      <c r="M3872" t="s">
        <v>14251</v>
      </c>
      <c r="N3872" t="s">
        <v>14252</v>
      </c>
      <c r="O3872">
        <v>4.6844444444444449</v>
      </c>
      <c r="P3872">
        <v>0</v>
      </c>
      <c r="Q3872">
        <v>18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1</v>
      </c>
      <c r="X3872">
        <v>0</v>
      </c>
      <c r="Y3872">
        <v>13.305058000000001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1.1561865</v>
      </c>
      <c r="AF3872">
        <v>14.461244000000001</v>
      </c>
    </row>
    <row r="3873" spans="1:32" x14ac:dyDescent="0.3">
      <c r="A3873">
        <v>2786357</v>
      </c>
      <c r="B3873">
        <v>1</v>
      </c>
      <c r="C3873" t="s">
        <v>83</v>
      </c>
      <c r="D3873" t="s">
        <v>116</v>
      </c>
      <c r="E3873" t="s">
        <v>14253</v>
      </c>
      <c r="F3873" t="s">
        <v>14254</v>
      </c>
      <c r="G3873" t="s">
        <v>31551</v>
      </c>
      <c r="H3873" t="s">
        <v>672</v>
      </c>
      <c r="I3873" t="s">
        <v>79</v>
      </c>
      <c r="J3873" t="s">
        <v>135</v>
      </c>
      <c r="K3873" t="s">
        <v>22</v>
      </c>
      <c r="L3873" t="s">
        <v>136</v>
      </c>
      <c r="M3873" t="s">
        <v>14255</v>
      </c>
      <c r="N3873" t="s">
        <v>14256</v>
      </c>
      <c r="O3873">
        <v>2.2613888888888889</v>
      </c>
      <c r="P3873">
        <v>0</v>
      </c>
      <c r="Q3873">
        <v>7</v>
      </c>
      <c r="R3873">
        <v>0</v>
      </c>
      <c r="S3873">
        <v>27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0.22210592000000001</v>
      </c>
      <c r="Z3873">
        <v>0</v>
      </c>
      <c r="AA3873">
        <v>42.59628</v>
      </c>
      <c r="AB3873">
        <v>0</v>
      </c>
      <c r="AC3873">
        <v>0</v>
      </c>
      <c r="AD3873">
        <v>0</v>
      </c>
      <c r="AE3873">
        <v>0</v>
      </c>
      <c r="AF3873">
        <v>42.818382</v>
      </c>
    </row>
    <row r="3874" spans="1:32" x14ac:dyDescent="0.3">
      <c r="A3874">
        <v>2786139</v>
      </c>
      <c r="B3874">
        <v>1</v>
      </c>
      <c r="C3874" t="s">
        <v>82</v>
      </c>
      <c r="D3874" t="s">
        <v>84</v>
      </c>
      <c r="E3874" t="s">
        <v>14257</v>
      </c>
      <c r="F3874" t="s">
        <v>14258</v>
      </c>
      <c r="G3874" t="s">
        <v>31551</v>
      </c>
      <c r="H3874" t="s">
        <v>672</v>
      </c>
      <c r="I3874" t="s">
        <v>79</v>
      </c>
      <c r="J3874" t="s">
        <v>135</v>
      </c>
      <c r="K3874" t="s">
        <v>22</v>
      </c>
      <c r="L3874" t="s">
        <v>136</v>
      </c>
      <c r="M3874" t="s">
        <v>14259</v>
      </c>
      <c r="N3874" t="s">
        <v>14260</v>
      </c>
      <c r="O3874">
        <v>2.1636111111111109</v>
      </c>
      <c r="P3874">
        <v>0</v>
      </c>
      <c r="Q3874">
        <v>23</v>
      </c>
      <c r="R3874">
        <v>0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0</v>
      </c>
      <c r="Y3874">
        <v>20.811160999999998</v>
      </c>
      <c r="Z3874">
        <v>0</v>
      </c>
      <c r="AA3874">
        <v>0</v>
      </c>
      <c r="AB3874">
        <v>0</v>
      </c>
      <c r="AC3874">
        <v>4.4330010000000003E-2</v>
      </c>
      <c r="AD3874">
        <v>0</v>
      </c>
      <c r="AE3874">
        <v>0</v>
      </c>
      <c r="AF3874">
        <v>20.85549</v>
      </c>
    </row>
    <row r="3875" spans="1:32" x14ac:dyDescent="0.3">
      <c r="A3875">
        <v>2786071</v>
      </c>
      <c r="B3875">
        <v>1</v>
      </c>
      <c r="C3875" t="s">
        <v>82</v>
      </c>
      <c r="D3875" t="s">
        <v>112</v>
      </c>
      <c r="E3875" t="s">
        <v>14261</v>
      </c>
      <c r="F3875" t="s">
        <v>14262</v>
      </c>
      <c r="G3875" t="s">
        <v>31546</v>
      </c>
      <c r="H3875" t="s">
        <v>223</v>
      </c>
      <c r="I3875" t="s">
        <v>78</v>
      </c>
      <c r="J3875" t="s">
        <v>135</v>
      </c>
      <c r="K3875" t="s">
        <v>22</v>
      </c>
      <c r="L3875" t="s">
        <v>136</v>
      </c>
      <c r="M3875" t="s">
        <v>14263</v>
      </c>
      <c r="N3875" t="s">
        <v>14264</v>
      </c>
      <c r="O3875">
        <v>3.0750000000000002</v>
      </c>
      <c r="P3875">
        <v>0</v>
      </c>
      <c r="Q3875">
        <v>0</v>
      </c>
      <c r="R3875">
        <v>0</v>
      </c>
      <c r="S3875">
        <v>5</v>
      </c>
      <c r="T3875">
        <v>0</v>
      </c>
      <c r="U3875">
        <v>2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29.280404999999998</v>
      </c>
      <c r="AB3875">
        <v>0</v>
      </c>
      <c r="AC3875">
        <v>3.0292447</v>
      </c>
      <c r="AD3875">
        <v>0</v>
      </c>
      <c r="AE3875">
        <v>0</v>
      </c>
      <c r="AF3875">
        <v>32.309649999999998</v>
      </c>
    </row>
    <row r="3876" spans="1:32" x14ac:dyDescent="0.3">
      <c r="A3876">
        <v>2786092</v>
      </c>
      <c r="B3876">
        <v>1</v>
      </c>
      <c r="C3876" t="s">
        <v>83</v>
      </c>
      <c r="D3876" t="s">
        <v>129</v>
      </c>
      <c r="E3876" t="s">
        <v>14265</v>
      </c>
      <c r="F3876" t="s">
        <v>14266</v>
      </c>
      <c r="G3876" t="s">
        <v>31552</v>
      </c>
      <c r="H3876" t="s">
        <v>665</v>
      </c>
      <c r="I3876" t="s">
        <v>78</v>
      </c>
      <c r="J3876" t="s">
        <v>135</v>
      </c>
      <c r="K3876" t="s">
        <v>22</v>
      </c>
      <c r="L3876" t="s">
        <v>136</v>
      </c>
      <c r="M3876" t="s">
        <v>14267</v>
      </c>
      <c r="N3876" t="s">
        <v>14268</v>
      </c>
      <c r="O3876">
        <v>3.348611111111111</v>
      </c>
      <c r="P3876">
        <v>0</v>
      </c>
      <c r="Q3876">
        <v>4</v>
      </c>
      <c r="R3876">
        <v>0</v>
      </c>
      <c r="S3876">
        <v>62</v>
      </c>
      <c r="T3876">
        <v>0</v>
      </c>
      <c r="U3876">
        <v>13</v>
      </c>
      <c r="V3876">
        <v>0</v>
      </c>
      <c r="W3876">
        <v>0</v>
      </c>
      <c r="X3876">
        <v>0</v>
      </c>
      <c r="Y3876">
        <v>2.5464083999999998</v>
      </c>
      <c r="Z3876">
        <v>0</v>
      </c>
      <c r="AA3876">
        <v>32.092880000000001</v>
      </c>
      <c r="AB3876">
        <v>0</v>
      </c>
      <c r="AC3876">
        <v>5.7229165999999996</v>
      </c>
      <c r="AD3876">
        <v>0</v>
      </c>
      <c r="AE3876">
        <v>0</v>
      </c>
      <c r="AF3876">
        <v>40.362206</v>
      </c>
    </row>
    <row r="3877" spans="1:32" x14ac:dyDescent="0.3">
      <c r="A3877">
        <v>2785864</v>
      </c>
      <c r="B3877">
        <v>1</v>
      </c>
      <c r="C3877" t="s">
        <v>82</v>
      </c>
      <c r="D3877" t="s">
        <v>109</v>
      </c>
      <c r="E3877" t="s">
        <v>14269</v>
      </c>
      <c r="F3877" t="s">
        <v>14270</v>
      </c>
      <c r="G3877" t="s">
        <v>31546</v>
      </c>
      <c r="H3877" t="s">
        <v>1297</v>
      </c>
      <c r="I3877" t="s">
        <v>78</v>
      </c>
      <c r="J3877" t="s">
        <v>135</v>
      </c>
      <c r="K3877" t="s">
        <v>22</v>
      </c>
      <c r="L3877" t="s">
        <v>136</v>
      </c>
      <c r="M3877" t="s">
        <v>14271</v>
      </c>
      <c r="N3877" t="s">
        <v>14272</v>
      </c>
      <c r="O3877">
        <v>5.5449999999999999</v>
      </c>
      <c r="P3877">
        <v>0</v>
      </c>
      <c r="Q3877">
        <v>49</v>
      </c>
      <c r="R3877">
        <v>0</v>
      </c>
      <c r="S3877">
        <v>4</v>
      </c>
      <c r="T3877">
        <v>0</v>
      </c>
      <c r="U3877">
        <v>3</v>
      </c>
      <c r="V3877">
        <v>0</v>
      </c>
      <c r="W3877">
        <v>0</v>
      </c>
      <c r="X3877">
        <v>0</v>
      </c>
      <c r="Y3877">
        <v>36.914850000000001</v>
      </c>
      <c r="Z3877">
        <v>0</v>
      </c>
      <c r="AA3877">
        <v>3.5377296999999999</v>
      </c>
      <c r="AB3877">
        <v>0</v>
      </c>
      <c r="AC3877">
        <v>17.798565</v>
      </c>
      <c r="AD3877">
        <v>0</v>
      </c>
      <c r="AE3877">
        <v>0</v>
      </c>
      <c r="AF3877">
        <v>58.251139999999999</v>
      </c>
    </row>
    <row r="3878" spans="1:32" x14ac:dyDescent="0.3">
      <c r="A3878">
        <v>2785860</v>
      </c>
      <c r="B3878">
        <v>1</v>
      </c>
      <c r="C3878" t="s">
        <v>82</v>
      </c>
      <c r="D3878" t="s">
        <v>103</v>
      </c>
      <c r="E3878" t="s">
        <v>14273</v>
      </c>
      <c r="F3878" t="s">
        <v>14274</v>
      </c>
      <c r="G3878" t="s">
        <v>31552</v>
      </c>
      <c r="H3878" t="s">
        <v>145</v>
      </c>
      <c r="I3878" t="s">
        <v>78</v>
      </c>
      <c r="J3878" t="s">
        <v>135</v>
      </c>
      <c r="K3878" t="s">
        <v>22</v>
      </c>
      <c r="L3878" t="s">
        <v>136</v>
      </c>
      <c r="M3878" t="s">
        <v>14275</v>
      </c>
      <c r="N3878" t="s">
        <v>14276</v>
      </c>
      <c r="O3878">
        <v>0.57694444444444448</v>
      </c>
      <c r="P3878">
        <v>0</v>
      </c>
      <c r="Q3878">
        <v>28</v>
      </c>
      <c r="R3878">
        <v>0</v>
      </c>
      <c r="S3878">
        <v>1</v>
      </c>
      <c r="T3878">
        <v>0</v>
      </c>
      <c r="U3878">
        <v>2</v>
      </c>
      <c r="V3878">
        <v>0</v>
      </c>
      <c r="W3878">
        <v>0</v>
      </c>
      <c r="X3878">
        <v>0</v>
      </c>
      <c r="Y3878">
        <v>1.2355862</v>
      </c>
      <c r="Z3878">
        <v>0</v>
      </c>
      <c r="AA3878">
        <v>6.0490510000000002E-4</v>
      </c>
      <c r="AB3878">
        <v>0</v>
      </c>
      <c r="AC3878">
        <v>4.1754017999999999E-3</v>
      </c>
      <c r="AD3878">
        <v>0</v>
      </c>
      <c r="AE3878">
        <v>0</v>
      </c>
      <c r="AF3878">
        <v>1.2403664999999999</v>
      </c>
    </row>
    <row r="3879" spans="1:32" x14ac:dyDescent="0.3">
      <c r="A3879">
        <v>2785861</v>
      </c>
      <c r="B3879">
        <v>1</v>
      </c>
      <c r="C3879" t="s">
        <v>82</v>
      </c>
      <c r="D3879" t="s">
        <v>105</v>
      </c>
      <c r="E3879" t="s">
        <v>14277</v>
      </c>
      <c r="F3879" t="s">
        <v>14278</v>
      </c>
      <c r="G3879" t="s">
        <v>31546</v>
      </c>
      <c r="H3879" t="s">
        <v>3126</v>
      </c>
      <c r="I3879" t="s">
        <v>78</v>
      </c>
      <c r="J3879" t="s">
        <v>135</v>
      </c>
      <c r="K3879" t="s">
        <v>22</v>
      </c>
      <c r="L3879" t="s">
        <v>136</v>
      </c>
      <c r="M3879" t="s">
        <v>14279</v>
      </c>
      <c r="N3879" t="s">
        <v>14280</v>
      </c>
      <c r="O3879">
        <v>5.0927777777777781</v>
      </c>
      <c r="P3879">
        <v>0</v>
      </c>
      <c r="Q3879">
        <v>13</v>
      </c>
      <c r="R3879">
        <v>0</v>
      </c>
      <c r="S3879">
        <v>1</v>
      </c>
      <c r="T3879">
        <v>0</v>
      </c>
      <c r="U3879">
        <v>1</v>
      </c>
      <c r="V3879">
        <v>0</v>
      </c>
      <c r="W3879">
        <v>0</v>
      </c>
      <c r="X3879">
        <v>0</v>
      </c>
      <c r="Y3879">
        <v>26.762922</v>
      </c>
      <c r="Z3879">
        <v>0</v>
      </c>
      <c r="AA3879">
        <v>1.2642065</v>
      </c>
      <c r="AB3879">
        <v>0</v>
      </c>
      <c r="AC3879">
        <v>1.5552471999999999</v>
      </c>
      <c r="AD3879">
        <v>0</v>
      </c>
      <c r="AE3879">
        <v>0</v>
      </c>
      <c r="AF3879">
        <v>29.582376</v>
      </c>
    </row>
    <row r="3880" spans="1:32" x14ac:dyDescent="0.3">
      <c r="A3880">
        <v>2800104</v>
      </c>
      <c r="B3880">
        <v>1</v>
      </c>
      <c r="C3880" t="s">
        <v>82</v>
      </c>
      <c r="D3880" t="s">
        <v>103</v>
      </c>
      <c r="E3880" t="s">
        <v>14281</v>
      </c>
      <c r="F3880" t="s">
        <v>14282</v>
      </c>
      <c r="G3880" t="s">
        <v>31546</v>
      </c>
      <c r="H3880" t="s">
        <v>223</v>
      </c>
      <c r="I3880" t="s">
        <v>78</v>
      </c>
      <c r="J3880" t="s">
        <v>135</v>
      </c>
      <c r="K3880" t="s">
        <v>22</v>
      </c>
      <c r="L3880" t="s">
        <v>136</v>
      </c>
      <c r="M3880" t="s">
        <v>14283</v>
      </c>
      <c r="N3880" t="s">
        <v>14284</v>
      </c>
      <c r="O3880">
        <v>1.8002777777777779</v>
      </c>
      <c r="P3880">
        <v>0</v>
      </c>
      <c r="Q3880">
        <v>10</v>
      </c>
      <c r="R3880">
        <v>0</v>
      </c>
      <c r="S3880">
        <v>9</v>
      </c>
      <c r="T3880">
        <v>0</v>
      </c>
      <c r="U3880">
        <v>2</v>
      </c>
      <c r="V3880">
        <v>0</v>
      </c>
      <c r="W3880">
        <v>0</v>
      </c>
      <c r="X3880">
        <v>0</v>
      </c>
      <c r="Y3880">
        <v>1.5324903999999999</v>
      </c>
      <c r="Z3880">
        <v>0</v>
      </c>
      <c r="AA3880">
        <v>0.26328932999999999</v>
      </c>
      <c r="AB3880">
        <v>0</v>
      </c>
      <c r="AC3880">
        <v>2.3713882000000002</v>
      </c>
      <c r="AD3880">
        <v>0</v>
      </c>
      <c r="AE3880">
        <v>0</v>
      </c>
      <c r="AF3880">
        <v>4.1671677000000003</v>
      </c>
    </row>
    <row r="3881" spans="1:32" x14ac:dyDescent="0.3">
      <c r="A3881">
        <v>2800014</v>
      </c>
      <c r="B3881">
        <v>1</v>
      </c>
      <c r="C3881" t="s">
        <v>83</v>
      </c>
      <c r="D3881" t="s">
        <v>122</v>
      </c>
      <c r="E3881" t="s">
        <v>14285</v>
      </c>
      <c r="F3881" t="s">
        <v>14286</v>
      </c>
      <c r="G3881" t="s">
        <v>31548</v>
      </c>
      <c r="H3881" t="s">
        <v>333</v>
      </c>
      <c r="I3881" t="s">
        <v>78</v>
      </c>
      <c r="J3881" t="s">
        <v>135</v>
      </c>
      <c r="K3881" t="s">
        <v>22</v>
      </c>
      <c r="L3881" t="s">
        <v>136</v>
      </c>
      <c r="M3881" t="s">
        <v>14287</v>
      </c>
      <c r="N3881" t="s">
        <v>14288</v>
      </c>
      <c r="O3881">
        <v>1.6230555555555555</v>
      </c>
      <c r="P3881">
        <v>0</v>
      </c>
      <c r="Q3881">
        <v>1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2.0534934000000001E-2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2.0534934000000001E-2</v>
      </c>
    </row>
    <row r="3882" spans="1:32" x14ac:dyDescent="0.3">
      <c r="A3882">
        <v>2799821</v>
      </c>
      <c r="B3882">
        <v>2</v>
      </c>
      <c r="C3882" t="s">
        <v>83</v>
      </c>
      <c r="D3882" t="s">
        <v>115</v>
      </c>
      <c r="E3882" t="s">
        <v>13479</v>
      </c>
      <c r="F3882" t="s">
        <v>13480</v>
      </c>
      <c r="G3882" t="s">
        <v>31552</v>
      </c>
      <c r="H3882" t="s">
        <v>359</v>
      </c>
      <c r="I3882" t="s">
        <v>78</v>
      </c>
      <c r="J3882" t="s">
        <v>135</v>
      </c>
      <c r="K3882" t="s">
        <v>22</v>
      </c>
      <c r="L3882" t="s">
        <v>136</v>
      </c>
      <c r="M3882" t="s">
        <v>13575</v>
      </c>
      <c r="N3882" t="s">
        <v>14289</v>
      </c>
      <c r="O3882">
        <v>0.56722222222222218</v>
      </c>
      <c r="P3882">
        <v>0</v>
      </c>
      <c r="Q3882">
        <v>619</v>
      </c>
      <c r="R3882">
        <v>0</v>
      </c>
      <c r="S3882">
        <v>0</v>
      </c>
      <c r="T3882">
        <v>0</v>
      </c>
      <c r="U3882">
        <v>67</v>
      </c>
      <c r="V3882">
        <v>0</v>
      </c>
      <c r="W3882">
        <v>0</v>
      </c>
      <c r="X3882">
        <v>0</v>
      </c>
      <c r="Y3882">
        <v>69.507189999999994</v>
      </c>
      <c r="Z3882">
        <v>0</v>
      </c>
      <c r="AA3882">
        <v>0</v>
      </c>
      <c r="AB3882">
        <v>0</v>
      </c>
      <c r="AC3882">
        <v>30.437087999999999</v>
      </c>
      <c r="AD3882">
        <v>0</v>
      </c>
      <c r="AE3882">
        <v>0</v>
      </c>
      <c r="AF3882">
        <v>99.944275000000005</v>
      </c>
    </row>
    <row r="3883" spans="1:32" x14ac:dyDescent="0.3">
      <c r="A3883">
        <v>2799914</v>
      </c>
      <c r="B3883">
        <v>1</v>
      </c>
      <c r="C3883" t="s">
        <v>82</v>
      </c>
      <c r="D3883" t="s">
        <v>108</v>
      </c>
      <c r="E3883" t="s">
        <v>14290</v>
      </c>
      <c r="F3883" t="s">
        <v>14291</v>
      </c>
      <c r="G3883" t="s">
        <v>31545</v>
      </c>
      <c r="H3883" t="s">
        <v>134</v>
      </c>
      <c r="I3883" t="s">
        <v>79</v>
      </c>
      <c r="J3883" t="s">
        <v>135</v>
      </c>
      <c r="K3883" t="s">
        <v>22</v>
      </c>
      <c r="L3883" t="s">
        <v>136</v>
      </c>
      <c r="M3883" t="s">
        <v>14292</v>
      </c>
      <c r="N3883" t="s">
        <v>14293</v>
      </c>
      <c r="O3883">
        <v>0.30277777777777776</v>
      </c>
      <c r="P3883">
        <v>4</v>
      </c>
      <c r="Q3883">
        <v>3662</v>
      </c>
      <c r="R3883">
        <v>122</v>
      </c>
      <c r="S3883">
        <v>1009</v>
      </c>
      <c r="T3883">
        <v>51</v>
      </c>
      <c r="U3883">
        <v>793</v>
      </c>
      <c r="V3883">
        <v>2</v>
      </c>
      <c r="W3883">
        <v>0</v>
      </c>
      <c r="X3883">
        <v>0.57693289999999997</v>
      </c>
      <c r="Y3883">
        <v>184.53407000000001</v>
      </c>
      <c r="Z3883">
        <v>87.502464000000003</v>
      </c>
      <c r="AA3883">
        <v>197.33126999999999</v>
      </c>
      <c r="AB3883">
        <v>69.418000000000006</v>
      </c>
      <c r="AC3883">
        <v>138.45164</v>
      </c>
      <c r="AD3883">
        <v>7.9051539999999996</v>
      </c>
      <c r="AE3883">
        <v>0</v>
      </c>
      <c r="AF3883">
        <v>685.71954000000005</v>
      </c>
    </row>
    <row r="3884" spans="1:32" x14ac:dyDescent="0.3">
      <c r="A3884">
        <v>2799656</v>
      </c>
      <c r="B3884">
        <v>1</v>
      </c>
      <c r="C3884" t="s">
        <v>83</v>
      </c>
      <c r="D3884" t="s">
        <v>117</v>
      </c>
      <c r="E3884" t="s">
        <v>14294</v>
      </c>
      <c r="F3884" t="s">
        <v>14295</v>
      </c>
      <c r="G3884" t="s">
        <v>31549</v>
      </c>
      <c r="H3884" t="s">
        <v>134</v>
      </c>
      <c r="I3884" t="s">
        <v>79</v>
      </c>
      <c r="J3884" t="s">
        <v>135</v>
      </c>
      <c r="K3884" t="s">
        <v>22</v>
      </c>
      <c r="L3884" t="s">
        <v>136</v>
      </c>
      <c r="M3884" t="s">
        <v>14296</v>
      </c>
      <c r="N3884" t="s">
        <v>14297</v>
      </c>
      <c r="O3884">
        <v>0.67722222222222217</v>
      </c>
      <c r="P3884">
        <v>2</v>
      </c>
      <c r="Q3884">
        <v>545</v>
      </c>
      <c r="R3884">
        <v>2</v>
      </c>
      <c r="S3884">
        <v>2</v>
      </c>
      <c r="T3884">
        <v>4</v>
      </c>
      <c r="U3884">
        <v>42</v>
      </c>
      <c r="V3884">
        <v>0</v>
      </c>
      <c r="W3884">
        <v>0</v>
      </c>
      <c r="X3884">
        <v>0.66633109999999995</v>
      </c>
      <c r="Y3884">
        <v>30.405182</v>
      </c>
      <c r="Z3884">
        <v>9.0849849999999996</v>
      </c>
      <c r="AA3884">
        <v>0.50649345000000001</v>
      </c>
      <c r="AB3884">
        <v>3.5960646000000001</v>
      </c>
      <c r="AC3884">
        <v>7.0710544999999998</v>
      </c>
      <c r="AD3884">
        <v>0</v>
      </c>
      <c r="AE3884">
        <v>0</v>
      </c>
      <c r="AF3884">
        <v>51.330112</v>
      </c>
    </row>
    <row r="3885" spans="1:32" x14ac:dyDescent="0.3">
      <c r="A3885">
        <v>2799676</v>
      </c>
      <c r="B3885">
        <v>1</v>
      </c>
      <c r="C3885" t="s">
        <v>82</v>
      </c>
      <c r="D3885" t="s">
        <v>87</v>
      </c>
      <c r="E3885" t="s">
        <v>14298</v>
      </c>
      <c r="F3885" t="s">
        <v>14299</v>
      </c>
      <c r="G3885" t="s">
        <v>31547</v>
      </c>
      <c r="H3885" t="s">
        <v>185</v>
      </c>
      <c r="I3885" t="s">
        <v>79</v>
      </c>
      <c r="J3885" t="s">
        <v>248</v>
      </c>
      <c r="K3885" t="s">
        <v>22</v>
      </c>
      <c r="L3885" t="s">
        <v>136</v>
      </c>
      <c r="M3885" t="s">
        <v>14300</v>
      </c>
      <c r="N3885" t="s">
        <v>14301</v>
      </c>
      <c r="O3885">
        <v>1.1111111111111112E-2</v>
      </c>
      <c r="P3885">
        <v>0</v>
      </c>
      <c r="Q3885">
        <v>4759</v>
      </c>
      <c r="R3885">
        <v>0</v>
      </c>
      <c r="S3885">
        <v>0</v>
      </c>
      <c r="T3885">
        <v>2</v>
      </c>
      <c r="U3885">
        <v>314</v>
      </c>
      <c r="V3885">
        <v>0</v>
      </c>
      <c r="W3885">
        <v>0</v>
      </c>
      <c r="X3885">
        <v>0</v>
      </c>
      <c r="Y3885">
        <v>11.538625</v>
      </c>
      <c r="Z3885">
        <v>0</v>
      </c>
      <c r="AA3885">
        <v>0</v>
      </c>
      <c r="AB3885">
        <v>9.2369123999999997E-2</v>
      </c>
      <c r="AC3885">
        <v>2.316945</v>
      </c>
      <c r="AD3885">
        <v>0</v>
      </c>
      <c r="AE3885">
        <v>0</v>
      </c>
      <c r="AF3885">
        <v>13.947939</v>
      </c>
    </row>
    <row r="3886" spans="1:32" x14ac:dyDescent="0.3">
      <c r="A3886">
        <v>2799650</v>
      </c>
      <c r="B3886">
        <v>1</v>
      </c>
      <c r="C3886" t="s">
        <v>83</v>
      </c>
      <c r="D3886" t="s">
        <v>125</v>
      </c>
      <c r="E3886" t="s">
        <v>139</v>
      </c>
      <c r="F3886" t="s">
        <v>140</v>
      </c>
      <c r="G3886" t="s">
        <v>31545</v>
      </c>
      <c r="H3886" t="s">
        <v>134</v>
      </c>
      <c r="I3886" t="s">
        <v>79</v>
      </c>
      <c r="J3886" t="s">
        <v>135</v>
      </c>
      <c r="K3886" t="s">
        <v>22</v>
      </c>
      <c r="L3886" t="s">
        <v>136</v>
      </c>
      <c r="M3886" t="s">
        <v>14302</v>
      </c>
      <c r="N3886" t="s">
        <v>14303</v>
      </c>
      <c r="O3886">
        <v>0.31138888888888888</v>
      </c>
      <c r="P3886">
        <v>17</v>
      </c>
      <c r="Q3886">
        <v>2326</v>
      </c>
      <c r="R3886">
        <v>527</v>
      </c>
      <c r="S3886">
        <v>364</v>
      </c>
      <c r="T3886">
        <v>58</v>
      </c>
      <c r="U3886">
        <v>298</v>
      </c>
      <c r="V3886">
        <v>15</v>
      </c>
      <c r="W3886">
        <v>1</v>
      </c>
      <c r="X3886">
        <v>1.9074732000000001</v>
      </c>
      <c r="Y3886">
        <v>189.28264999999999</v>
      </c>
      <c r="Z3886">
        <v>98.640854000000004</v>
      </c>
      <c r="AA3886">
        <v>49.022162999999999</v>
      </c>
      <c r="AB3886">
        <v>105.147606</v>
      </c>
      <c r="AC3886">
        <v>30.341052999999999</v>
      </c>
      <c r="AD3886">
        <v>186.87826999999999</v>
      </c>
      <c r="AE3886">
        <v>0.17587891</v>
      </c>
      <c r="AF3886">
        <v>661.39594</v>
      </c>
    </row>
    <row r="3887" spans="1:32" x14ac:dyDescent="0.3">
      <c r="A3887">
        <v>2799637</v>
      </c>
      <c r="B3887">
        <v>1</v>
      </c>
      <c r="C3887" t="s">
        <v>82</v>
      </c>
      <c r="D3887" t="s">
        <v>87</v>
      </c>
      <c r="E3887" t="s">
        <v>10561</v>
      </c>
      <c r="F3887" t="s">
        <v>10562</v>
      </c>
      <c r="G3887" t="s">
        <v>31547</v>
      </c>
      <c r="H3887" t="s">
        <v>185</v>
      </c>
      <c r="I3887" t="s">
        <v>79</v>
      </c>
      <c r="J3887" t="s">
        <v>248</v>
      </c>
      <c r="K3887" t="s">
        <v>22</v>
      </c>
      <c r="L3887" t="s">
        <v>136</v>
      </c>
      <c r="M3887" t="s">
        <v>14304</v>
      </c>
      <c r="N3887" t="s">
        <v>14305</v>
      </c>
      <c r="O3887">
        <v>2.5000000000000001E-2</v>
      </c>
      <c r="P3887">
        <v>0</v>
      </c>
      <c r="Q3887">
        <v>5348</v>
      </c>
      <c r="R3887">
        <v>0</v>
      </c>
      <c r="S3887">
        <v>0</v>
      </c>
      <c r="T3887">
        <v>0</v>
      </c>
      <c r="U3887">
        <v>1013</v>
      </c>
      <c r="V3887">
        <v>0</v>
      </c>
      <c r="W3887">
        <v>1</v>
      </c>
      <c r="X3887">
        <v>0</v>
      </c>
      <c r="Y3887">
        <v>28.169218000000001</v>
      </c>
      <c r="Z3887">
        <v>0</v>
      </c>
      <c r="AA3887">
        <v>0</v>
      </c>
      <c r="AB3887">
        <v>0</v>
      </c>
      <c r="AC3887">
        <v>14.991130999999999</v>
      </c>
      <c r="AD3887">
        <v>0</v>
      </c>
      <c r="AE3887">
        <v>3.1498025999999998E-2</v>
      </c>
      <c r="AF3887">
        <v>43.191850000000002</v>
      </c>
    </row>
    <row r="3888" spans="1:32" x14ac:dyDescent="0.3">
      <c r="A3888">
        <v>2799424</v>
      </c>
      <c r="B3888">
        <v>1</v>
      </c>
      <c r="C3888" t="s">
        <v>83</v>
      </c>
      <c r="D3888" t="s">
        <v>130</v>
      </c>
      <c r="E3888" t="s">
        <v>14306</v>
      </c>
      <c r="F3888" t="s">
        <v>14307</v>
      </c>
      <c r="G3888" t="s">
        <v>31549</v>
      </c>
      <c r="H3888" t="s">
        <v>643</v>
      </c>
      <c r="I3888" t="s">
        <v>79</v>
      </c>
      <c r="J3888" t="s">
        <v>135</v>
      </c>
      <c r="K3888" t="s">
        <v>22</v>
      </c>
      <c r="L3888" t="s">
        <v>186</v>
      </c>
      <c r="M3888" t="s">
        <v>14308</v>
      </c>
      <c r="N3888" t="s">
        <v>14309</v>
      </c>
      <c r="O3888">
        <v>6.1416666666666666</v>
      </c>
      <c r="P3888">
        <v>0</v>
      </c>
      <c r="Q3888">
        <v>0</v>
      </c>
      <c r="R3888">
        <v>0</v>
      </c>
      <c r="S3888">
        <v>0</v>
      </c>
      <c r="T3888">
        <v>3</v>
      </c>
      <c r="U3888">
        <v>0</v>
      </c>
      <c r="V3888">
        <v>1</v>
      </c>
      <c r="W3888">
        <v>3</v>
      </c>
      <c r="X3888">
        <v>0</v>
      </c>
      <c r="Y3888">
        <v>0</v>
      </c>
      <c r="Z3888">
        <v>0</v>
      </c>
      <c r="AA3888">
        <v>0</v>
      </c>
      <c r="AB3888">
        <v>53.519419999999997</v>
      </c>
      <c r="AC3888">
        <v>0</v>
      </c>
      <c r="AD3888">
        <v>76.032936000000007</v>
      </c>
      <c r="AE3888">
        <v>74.911950000000004</v>
      </c>
      <c r="AF3888">
        <v>204.46431000000001</v>
      </c>
    </row>
    <row r="3889" spans="1:32" x14ac:dyDescent="0.3">
      <c r="A3889">
        <v>2799313</v>
      </c>
      <c r="B3889">
        <v>1</v>
      </c>
      <c r="C3889" t="s">
        <v>82</v>
      </c>
      <c r="D3889" t="s">
        <v>97</v>
      </c>
      <c r="E3889" t="s">
        <v>14310</v>
      </c>
      <c r="F3889" t="s">
        <v>14311</v>
      </c>
      <c r="G3889" t="s">
        <v>31551</v>
      </c>
      <c r="H3889" t="s">
        <v>1358</v>
      </c>
      <c r="I3889" t="s">
        <v>79</v>
      </c>
      <c r="J3889" t="s">
        <v>135</v>
      </c>
      <c r="K3889" t="s">
        <v>22</v>
      </c>
      <c r="L3889" t="s">
        <v>136</v>
      </c>
      <c r="M3889" t="s">
        <v>14312</v>
      </c>
      <c r="N3889" t="s">
        <v>14313</v>
      </c>
      <c r="O3889">
        <v>7.0680555555555555</v>
      </c>
      <c r="P3889">
        <v>0</v>
      </c>
      <c r="Q3889">
        <v>0</v>
      </c>
      <c r="R3889">
        <v>0</v>
      </c>
      <c r="S3889">
        <v>0</v>
      </c>
      <c r="T3889">
        <v>1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</row>
    <row r="3890" spans="1:32" x14ac:dyDescent="0.3">
      <c r="A3890">
        <v>2799021</v>
      </c>
      <c r="B3890">
        <v>1</v>
      </c>
      <c r="C3890" t="s">
        <v>83</v>
      </c>
      <c r="D3890" t="s">
        <v>123</v>
      </c>
      <c r="E3890" t="s">
        <v>4526</v>
      </c>
      <c r="F3890" t="s">
        <v>4527</v>
      </c>
      <c r="G3890" t="s">
        <v>31549</v>
      </c>
      <c r="H3890" t="s">
        <v>134</v>
      </c>
      <c r="I3890" t="s">
        <v>79</v>
      </c>
      <c r="J3890" t="s">
        <v>135</v>
      </c>
      <c r="K3890" t="s">
        <v>22</v>
      </c>
      <c r="L3890" t="s">
        <v>136</v>
      </c>
      <c r="M3890" t="s">
        <v>14314</v>
      </c>
      <c r="N3890" t="s">
        <v>14315</v>
      </c>
      <c r="O3890">
        <v>0.90527777777777774</v>
      </c>
      <c r="P3890">
        <v>2</v>
      </c>
      <c r="Q3890">
        <v>126</v>
      </c>
      <c r="R3890">
        <v>28</v>
      </c>
      <c r="S3890">
        <v>5</v>
      </c>
      <c r="T3890">
        <v>6</v>
      </c>
      <c r="U3890">
        <v>5</v>
      </c>
      <c r="V3890">
        <v>0</v>
      </c>
      <c r="W3890">
        <v>0</v>
      </c>
      <c r="X3890">
        <v>4.0064380000000002</v>
      </c>
      <c r="Y3890">
        <v>14.135706000000001</v>
      </c>
      <c r="Z3890">
        <v>16.419630000000002</v>
      </c>
      <c r="AA3890">
        <v>1.1596739</v>
      </c>
      <c r="AB3890">
        <v>8.5998990000000006</v>
      </c>
      <c r="AC3890">
        <v>2.0729476999999998</v>
      </c>
      <c r="AD3890">
        <v>0</v>
      </c>
      <c r="AE3890">
        <v>0</v>
      </c>
      <c r="AF3890">
        <v>46.394295</v>
      </c>
    </row>
    <row r="3891" spans="1:32" x14ac:dyDescent="0.3">
      <c r="A3891">
        <v>2798724</v>
      </c>
      <c r="B3891">
        <v>1</v>
      </c>
      <c r="C3891" t="s">
        <v>82</v>
      </c>
      <c r="D3891" t="s">
        <v>93</v>
      </c>
      <c r="E3891" t="s">
        <v>14316</v>
      </c>
      <c r="F3891" t="s">
        <v>14317</v>
      </c>
      <c r="G3891" t="s">
        <v>31550</v>
      </c>
      <c r="H3891" t="s">
        <v>409</v>
      </c>
      <c r="I3891" t="s">
        <v>78</v>
      </c>
      <c r="J3891" t="s">
        <v>135</v>
      </c>
      <c r="K3891" t="s">
        <v>22</v>
      </c>
      <c r="L3891" t="s">
        <v>136</v>
      </c>
      <c r="M3891" t="s">
        <v>14318</v>
      </c>
      <c r="N3891" t="s">
        <v>14319</v>
      </c>
      <c r="O3891">
        <v>4.9508333333333336</v>
      </c>
      <c r="P3891">
        <v>0</v>
      </c>
      <c r="Q3891">
        <v>10</v>
      </c>
      <c r="R3891">
        <v>0</v>
      </c>
      <c r="S3891">
        <v>0</v>
      </c>
      <c r="T3891">
        <v>0</v>
      </c>
      <c r="U3891">
        <v>3</v>
      </c>
      <c r="V3891">
        <v>0</v>
      </c>
      <c r="W3891">
        <v>0</v>
      </c>
      <c r="X3891">
        <v>0</v>
      </c>
      <c r="Y3891">
        <v>9.5596809999999994</v>
      </c>
      <c r="Z3891">
        <v>0</v>
      </c>
      <c r="AA3891">
        <v>0</v>
      </c>
      <c r="AB3891">
        <v>0</v>
      </c>
      <c r="AC3891">
        <v>27.996728999999998</v>
      </c>
      <c r="AD3891">
        <v>0</v>
      </c>
      <c r="AE3891">
        <v>0</v>
      </c>
      <c r="AF3891">
        <v>37.556407999999998</v>
      </c>
    </row>
    <row r="3892" spans="1:32" x14ac:dyDescent="0.3">
      <c r="A3892">
        <v>2798686</v>
      </c>
      <c r="B3892">
        <v>1</v>
      </c>
      <c r="C3892" t="s">
        <v>82</v>
      </c>
      <c r="D3892" t="s">
        <v>93</v>
      </c>
      <c r="E3892" t="s">
        <v>6276</v>
      </c>
      <c r="F3892" t="s">
        <v>6277</v>
      </c>
      <c r="G3892" t="s">
        <v>31548</v>
      </c>
      <c r="H3892" t="s">
        <v>311</v>
      </c>
      <c r="I3892" t="s">
        <v>78</v>
      </c>
      <c r="J3892" t="s">
        <v>135</v>
      </c>
      <c r="K3892" t="s">
        <v>22</v>
      </c>
      <c r="L3892" t="s">
        <v>136</v>
      </c>
      <c r="M3892" t="s">
        <v>14320</v>
      </c>
      <c r="N3892" t="s">
        <v>14321</v>
      </c>
      <c r="O3892">
        <v>1.6408333333333334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1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16.586137999999998</v>
      </c>
      <c r="AF3892">
        <v>16.586137999999998</v>
      </c>
    </row>
    <row r="3893" spans="1:32" x14ac:dyDescent="0.3">
      <c r="A3893">
        <v>2798689</v>
      </c>
      <c r="B3893">
        <v>1</v>
      </c>
      <c r="C3893" t="s">
        <v>82</v>
      </c>
      <c r="D3893" t="s">
        <v>106</v>
      </c>
      <c r="E3893" t="s">
        <v>6470</v>
      </c>
      <c r="F3893" t="s">
        <v>880</v>
      </c>
      <c r="G3893" t="s">
        <v>31546</v>
      </c>
      <c r="H3893" t="s">
        <v>3730</v>
      </c>
      <c r="I3893" t="s">
        <v>78</v>
      </c>
      <c r="J3893" t="s">
        <v>135</v>
      </c>
      <c r="K3893" t="s">
        <v>22</v>
      </c>
      <c r="L3893" t="s">
        <v>186</v>
      </c>
      <c r="M3893" t="s">
        <v>14322</v>
      </c>
      <c r="N3893" t="s">
        <v>14323</v>
      </c>
      <c r="O3893">
        <v>7.7719444444444443</v>
      </c>
      <c r="P3893">
        <v>0</v>
      </c>
      <c r="Q3893">
        <v>157</v>
      </c>
      <c r="R3893">
        <v>0</v>
      </c>
      <c r="S3893">
        <v>11</v>
      </c>
      <c r="T3893">
        <v>0</v>
      </c>
      <c r="U3893">
        <v>14</v>
      </c>
      <c r="V3893">
        <v>0</v>
      </c>
      <c r="W3893">
        <v>0</v>
      </c>
      <c r="X3893">
        <v>0</v>
      </c>
      <c r="Y3893">
        <v>344.92532</v>
      </c>
      <c r="Z3893">
        <v>0</v>
      </c>
      <c r="AA3893">
        <v>9.0800769999999993</v>
      </c>
      <c r="AB3893">
        <v>0</v>
      </c>
      <c r="AC3893">
        <v>109.009384</v>
      </c>
      <c r="AD3893">
        <v>0</v>
      </c>
      <c r="AE3893">
        <v>0</v>
      </c>
      <c r="AF3893">
        <v>463.01479999999998</v>
      </c>
    </row>
    <row r="3894" spans="1:32" x14ac:dyDescent="0.3">
      <c r="A3894">
        <v>2798684</v>
      </c>
      <c r="B3894">
        <v>1</v>
      </c>
      <c r="C3894" t="s">
        <v>82</v>
      </c>
      <c r="D3894" t="s">
        <v>104</v>
      </c>
      <c r="E3894" t="s">
        <v>14324</v>
      </c>
      <c r="F3894" t="s">
        <v>14325</v>
      </c>
      <c r="G3894" t="s">
        <v>31548</v>
      </c>
      <c r="H3894" t="s">
        <v>333</v>
      </c>
      <c r="I3894" t="s">
        <v>78</v>
      </c>
      <c r="J3894" t="s">
        <v>135</v>
      </c>
      <c r="K3894" t="s">
        <v>22</v>
      </c>
      <c r="L3894" t="s">
        <v>136</v>
      </c>
      <c r="M3894" t="s">
        <v>14326</v>
      </c>
      <c r="N3894" t="s">
        <v>14327</v>
      </c>
      <c r="O3894">
        <v>1.3783333333333334</v>
      </c>
      <c r="P3894">
        <v>0</v>
      </c>
      <c r="Q3894">
        <v>1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0.80562233999999999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0.80562233999999999</v>
      </c>
    </row>
    <row r="3895" spans="1:32" x14ac:dyDescent="0.3">
      <c r="A3895">
        <v>2798676</v>
      </c>
      <c r="B3895">
        <v>1</v>
      </c>
      <c r="C3895" t="s">
        <v>83</v>
      </c>
      <c r="D3895" t="s">
        <v>115</v>
      </c>
      <c r="E3895" t="s">
        <v>14328</v>
      </c>
      <c r="F3895" t="s">
        <v>14329</v>
      </c>
      <c r="G3895" t="s">
        <v>31545</v>
      </c>
      <c r="H3895" t="s">
        <v>643</v>
      </c>
      <c r="I3895" t="s">
        <v>79</v>
      </c>
      <c r="J3895" t="s">
        <v>135</v>
      </c>
      <c r="K3895" t="s">
        <v>22</v>
      </c>
      <c r="L3895" t="s">
        <v>186</v>
      </c>
      <c r="M3895" t="s">
        <v>14330</v>
      </c>
      <c r="N3895" t="s">
        <v>14331</v>
      </c>
      <c r="O3895">
        <v>7.862222222222222</v>
      </c>
      <c r="P3895">
        <v>1</v>
      </c>
      <c r="Q3895">
        <v>17</v>
      </c>
      <c r="R3895">
        <v>107</v>
      </c>
      <c r="S3895">
        <v>0</v>
      </c>
      <c r="T3895">
        <v>2</v>
      </c>
      <c r="U3895">
        <v>0</v>
      </c>
      <c r="V3895">
        <v>0</v>
      </c>
      <c r="W3895">
        <v>0</v>
      </c>
      <c r="X3895">
        <v>1.1225733</v>
      </c>
      <c r="Y3895">
        <v>42.017975</v>
      </c>
      <c r="Z3895">
        <v>160.9819</v>
      </c>
      <c r="AA3895">
        <v>0</v>
      </c>
      <c r="AB3895">
        <v>1.2303586</v>
      </c>
      <c r="AC3895">
        <v>0</v>
      </c>
      <c r="AD3895">
        <v>0</v>
      </c>
      <c r="AE3895">
        <v>0</v>
      </c>
      <c r="AF3895">
        <v>205.35281000000001</v>
      </c>
    </row>
    <row r="3896" spans="1:32" x14ac:dyDescent="0.3">
      <c r="A3896">
        <v>2798688</v>
      </c>
      <c r="B3896">
        <v>1</v>
      </c>
      <c r="C3896" t="s">
        <v>82</v>
      </c>
      <c r="D3896" t="s">
        <v>84</v>
      </c>
      <c r="E3896" t="s">
        <v>14332</v>
      </c>
      <c r="F3896" t="s">
        <v>14333</v>
      </c>
      <c r="G3896" t="s">
        <v>31551</v>
      </c>
      <c r="H3896" t="s">
        <v>134</v>
      </c>
      <c r="I3896" t="s">
        <v>79</v>
      </c>
      <c r="J3896" t="s">
        <v>135</v>
      </c>
      <c r="K3896" t="s">
        <v>22</v>
      </c>
      <c r="L3896" t="s">
        <v>136</v>
      </c>
      <c r="M3896" t="s">
        <v>14334</v>
      </c>
      <c r="N3896" t="s">
        <v>14335</v>
      </c>
      <c r="O3896">
        <v>0.72250000000000003</v>
      </c>
      <c r="P3896">
        <v>5</v>
      </c>
      <c r="Q3896">
        <v>2168</v>
      </c>
      <c r="R3896">
        <v>3</v>
      </c>
      <c r="S3896">
        <v>21</v>
      </c>
      <c r="T3896">
        <v>17</v>
      </c>
      <c r="U3896">
        <v>194</v>
      </c>
      <c r="V3896">
        <v>6</v>
      </c>
      <c r="W3896">
        <v>3</v>
      </c>
      <c r="X3896">
        <v>1.2263615000000001</v>
      </c>
      <c r="Y3896">
        <v>388.88824</v>
      </c>
      <c r="Z3896">
        <v>13.281801</v>
      </c>
      <c r="AA3896">
        <v>1.3997686</v>
      </c>
      <c r="AB3896">
        <v>119.187065</v>
      </c>
      <c r="AC3896">
        <v>95.991839999999996</v>
      </c>
      <c r="AD3896">
        <v>81.252470000000002</v>
      </c>
      <c r="AE3896">
        <v>2.0230594000000002</v>
      </c>
      <c r="AF3896">
        <v>703.25059999999996</v>
      </c>
    </row>
    <row r="3897" spans="1:32" x14ac:dyDescent="0.3">
      <c r="A3897">
        <v>2798680</v>
      </c>
      <c r="B3897">
        <v>1</v>
      </c>
      <c r="C3897" t="s">
        <v>82</v>
      </c>
      <c r="D3897" t="s">
        <v>112</v>
      </c>
      <c r="E3897" t="s">
        <v>3133</v>
      </c>
      <c r="F3897" t="s">
        <v>3134</v>
      </c>
      <c r="G3897" t="s">
        <v>31547</v>
      </c>
      <c r="H3897" t="s">
        <v>648</v>
      </c>
      <c r="I3897" t="s">
        <v>79</v>
      </c>
      <c r="J3897" t="s">
        <v>135</v>
      </c>
      <c r="K3897" t="s">
        <v>22</v>
      </c>
      <c r="L3897" t="s">
        <v>186</v>
      </c>
      <c r="M3897" t="s">
        <v>14336</v>
      </c>
      <c r="N3897" t="s">
        <v>14337</v>
      </c>
      <c r="O3897">
        <v>3.7716666666666665</v>
      </c>
      <c r="P3897">
        <v>31</v>
      </c>
      <c r="Q3897">
        <v>6114</v>
      </c>
      <c r="R3897">
        <v>71</v>
      </c>
      <c r="S3897">
        <v>698</v>
      </c>
      <c r="T3897">
        <v>143</v>
      </c>
      <c r="U3897">
        <v>2035</v>
      </c>
      <c r="V3897">
        <v>23</v>
      </c>
      <c r="W3897">
        <v>7</v>
      </c>
      <c r="X3897">
        <v>42.454639999999998</v>
      </c>
      <c r="Y3897">
        <v>3862.3325</v>
      </c>
      <c r="Z3897">
        <v>1140.0709999999999</v>
      </c>
      <c r="AA3897">
        <v>541.14233000000002</v>
      </c>
      <c r="AB3897">
        <v>1604.1829</v>
      </c>
      <c r="AC3897">
        <v>2326.7732000000001</v>
      </c>
      <c r="AD3897">
        <v>6075.9170000000004</v>
      </c>
      <c r="AE3897">
        <v>241.03098</v>
      </c>
      <c r="AF3897">
        <v>15833.904</v>
      </c>
    </row>
    <row r="3898" spans="1:32" x14ac:dyDescent="0.3">
      <c r="A3898">
        <v>2798191</v>
      </c>
      <c r="B3898">
        <v>1</v>
      </c>
      <c r="C3898" t="s">
        <v>83</v>
      </c>
      <c r="D3898" t="s">
        <v>127</v>
      </c>
      <c r="E3898" t="s">
        <v>14338</v>
      </c>
      <c r="F3898" t="s">
        <v>14339</v>
      </c>
      <c r="G3898" t="s">
        <v>31552</v>
      </c>
      <c r="H3898" t="s">
        <v>145</v>
      </c>
      <c r="I3898" t="s">
        <v>78</v>
      </c>
      <c r="J3898" t="s">
        <v>135</v>
      </c>
      <c r="K3898" t="s">
        <v>22</v>
      </c>
      <c r="L3898" t="s">
        <v>136</v>
      </c>
      <c r="M3898" t="s">
        <v>14340</v>
      </c>
      <c r="N3898" t="s">
        <v>11694</v>
      </c>
      <c r="O3898">
        <v>0.18611111111111112</v>
      </c>
      <c r="P3898">
        <v>0</v>
      </c>
      <c r="Q3898">
        <v>673</v>
      </c>
      <c r="R3898">
        <v>0</v>
      </c>
      <c r="S3898">
        <v>0</v>
      </c>
      <c r="T3898">
        <v>0</v>
      </c>
      <c r="U3898">
        <v>58</v>
      </c>
      <c r="V3898">
        <v>0</v>
      </c>
      <c r="W3898">
        <v>0</v>
      </c>
      <c r="X3898">
        <v>0</v>
      </c>
      <c r="Y3898">
        <v>31.776973999999999</v>
      </c>
      <c r="Z3898">
        <v>0</v>
      </c>
      <c r="AA3898">
        <v>0</v>
      </c>
      <c r="AB3898">
        <v>0</v>
      </c>
      <c r="AC3898">
        <v>9.7346280000000007</v>
      </c>
      <c r="AD3898">
        <v>0</v>
      </c>
      <c r="AE3898">
        <v>0</v>
      </c>
      <c r="AF3898">
        <v>41.511603999999998</v>
      </c>
    </row>
    <row r="3899" spans="1:32" x14ac:dyDescent="0.3">
      <c r="A3899">
        <v>2798116</v>
      </c>
      <c r="B3899">
        <v>1</v>
      </c>
      <c r="C3899" t="s">
        <v>83</v>
      </c>
      <c r="D3899" t="s">
        <v>128</v>
      </c>
      <c r="E3899" t="s">
        <v>14341</v>
      </c>
      <c r="F3899" t="s">
        <v>14342</v>
      </c>
      <c r="G3899" t="s">
        <v>31546</v>
      </c>
      <c r="H3899" t="s">
        <v>1297</v>
      </c>
      <c r="I3899" t="s">
        <v>78</v>
      </c>
      <c r="J3899" t="s">
        <v>135</v>
      </c>
      <c r="K3899" t="s">
        <v>22</v>
      </c>
      <c r="L3899" t="s">
        <v>136</v>
      </c>
      <c r="M3899" t="s">
        <v>14343</v>
      </c>
      <c r="N3899" t="s">
        <v>14344</v>
      </c>
      <c r="O3899">
        <v>0.8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6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8.6469749999999994</v>
      </c>
      <c r="AD3899">
        <v>0</v>
      </c>
      <c r="AE3899">
        <v>0</v>
      </c>
      <c r="AF3899">
        <v>8.6469749999999994</v>
      </c>
    </row>
    <row r="3900" spans="1:32" x14ac:dyDescent="0.3">
      <c r="A3900">
        <v>2798091</v>
      </c>
      <c r="B3900">
        <v>1</v>
      </c>
      <c r="C3900" t="s">
        <v>82</v>
      </c>
      <c r="D3900" t="s">
        <v>98</v>
      </c>
      <c r="E3900" t="s">
        <v>14345</v>
      </c>
      <c r="F3900" t="s">
        <v>14346</v>
      </c>
      <c r="G3900" t="s">
        <v>31548</v>
      </c>
      <c r="H3900" t="s">
        <v>333</v>
      </c>
      <c r="I3900" t="s">
        <v>78</v>
      </c>
      <c r="J3900" t="s">
        <v>135</v>
      </c>
      <c r="K3900" t="s">
        <v>22</v>
      </c>
      <c r="L3900" t="s">
        <v>136</v>
      </c>
      <c r="M3900" t="s">
        <v>14347</v>
      </c>
      <c r="N3900" t="s">
        <v>14348</v>
      </c>
      <c r="O3900">
        <v>1.7394444444444443</v>
      </c>
      <c r="P3900">
        <v>0</v>
      </c>
      <c r="Q3900">
        <v>2</v>
      </c>
      <c r="R3900">
        <v>0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0</v>
      </c>
      <c r="Y3900">
        <v>9.5962119999999998E-2</v>
      </c>
      <c r="Z3900">
        <v>0</v>
      </c>
      <c r="AA3900">
        <v>0</v>
      </c>
      <c r="AB3900">
        <v>0</v>
      </c>
      <c r="AC3900">
        <v>0.48112935000000001</v>
      </c>
      <c r="AD3900">
        <v>0</v>
      </c>
      <c r="AE3900">
        <v>0</v>
      </c>
      <c r="AF3900">
        <v>0.57709146</v>
      </c>
    </row>
    <row r="3901" spans="1:32" x14ac:dyDescent="0.3">
      <c r="A3901">
        <v>2798108</v>
      </c>
      <c r="B3901">
        <v>1</v>
      </c>
      <c r="C3901" t="s">
        <v>82</v>
      </c>
      <c r="D3901" t="s">
        <v>109</v>
      </c>
      <c r="E3901" t="s">
        <v>14349</v>
      </c>
      <c r="F3901" t="s">
        <v>14350</v>
      </c>
      <c r="G3901" t="s">
        <v>31552</v>
      </c>
      <c r="H3901" t="s">
        <v>665</v>
      </c>
      <c r="I3901" t="s">
        <v>78</v>
      </c>
      <c r="J3901" t="s">
        <v>135</v>
      </c>
      <c r="K3901" t="s">
        <v>22</v>
      </c>
      <c r="L3901" t="s">
        <v>136</v>
      </c>
      <c r="M3901" t="s">
        <v>14351</v>
      </c>
      <c r="N3901" t="s">
        <v>14352</v>
      </c>
      <c r="O3901">
        <v>0.71138888888888885</v>
      </c>
      <c r="P3901">
        <v>0</v>
      </c>
      <c r="Q3901">
        <v>32</v>
      </c>
      <c r="R3901">
        <v>0</v>
      </c>
      <c r="S3901">
        <v>14</v>
      </c>
      <c r="T3901">
        <v>0</v>
      </c>
      <c r="U3901">
        <v>1</v>
      </c>
      <c r="V3901">
        <v>0</v>
      </c>
      <c r="W3901">
        <v>0</v>
      </c>
      <c r="X3901">
        <v>0</v>
      </c>
      <c r="Y3901">
        <v>9.3329920000000008</v>
      </c>
      <c r="Z3901">
        <v>0</v>
      </c>
      <c r="AA3901">
        <v>3.4531546</v>
      </c>
      <c r="AB3901">
        <v>0</v>
      </c>
      <c r="AC3901">
        <v>0.42382106000000003</v>
      </c>
      <c r="AD3901">
        <v>0</v>
      </c>
      <c r="AE3901">
        <v>0</v>
      </c>
      <c r="AF3901">
        <v>13.209967000000001</v>
      </c>
    </row>
    <row r="3902" spans="1:32" x14ac:dyDescent="0.3">
      <c r="A3902">
        <v>2797990</v>
      </c>
      <c r="B3902">
        <v>1</v>
      </c>
      <c r="C3902" t="s">
        <v>83</v>
      </c>
      <c r="D3902" t="s">
        <v>115</v>
      </c>
      <c r="E3902" t="s">
        <v>14353</v>
      </c>
      <c r="F3902" t="s">
        <v>14354</v>
      </c>
      <c r="G3902" t="s">
        <v>31550</v>
      </c>
      <c r="H3902" t="s">
        <v>1432</v>
      </c>
      <c r="I3902" t="s">
        <v>78</v>
      </c>
      <c r="J3902" t="s">
        <v>135</v>
      </c>
      <c r="K3902" t="s">
        <v>22</v>
      </c>
      <c r="L3902" t="s">
        <v>136</v>
      </c>
      <c r="M3902" t="s">
        <v>14355</v>
      </c>
      <c r="N3902" t="s">
        <v>14356</v>
      </c>
      <c r="O3902">
        <v>1.3330555555555557</v>
      </c>
      <c r="P3902">
        <v>0</v>
      </c>
      <c r="Q3902">
        <v>123</v>
      </c>
      <c r="R3902">
        <v>0</v>
      </c>
      <c r="S3902">
        <v>0</v>
      </c>
      <c r="T3902">
        <v>0</v>
      </c>
      <c r="U3902">
        <v>2</v>
      </c>
      <c r="V3902">
        <v>0</v>
      </c>
      <c r="W3902">
        <v>0</v>
      </c>
      <c r="X3902">
        <v>0</v>
      </c>
      <c r="Y3902">
        <v>23.843489999999999</v>
      </c>
      <c r="Z3902">
        <v>0</v>
      </c>
      <c r="AA3902">
        <v>0</v>
      </c>
      <c r="AB3902">
        <v>0</v>
      </c>
      <c r="AC3902">
        <v>1.6998264000000001</v>
      </c>
      <c r="AD3902">
        <v>0</v>
      </c>
      <c r="AE3902">
        <v>0</v>
      </c>
      <c r="AF3902">
        <v>25.543316000000001</v>
      </c>
    </row>
    <row r="3903" spans="1:32" x14ac:dyDescent="0.3">
      <c r="A3903">
        <v>2789407</v>
      </c>
      <c r="B3903">
        <v>1</v>
      </c>
      <c r="C3903" t="s">
        <v>82</v>
      </c>
      <c r="D3903" t="s">
        <v>98</v>
      </c>
      <c r="E3903" t="s">
        <v>14357</v>
      </c>
      <c r="F3903" t="s">
        <v>14358</v>
      </c>
      <c r="G3903" t="s">
        <v>31548</v>
      </c>
      <c r="H3903" t="s">
        <v>333</v>
      </c>
      <c r="I3903" t="s">
        <v>78</v>
      </c>
      <c r="J3903" t="s">
        <v>135</v>
      </c>
      <c r="K3903" t="s">
        <v>22</v>
      </c>
      <c r="L3903" t="s">
        <v>136</v>
      </c>
      <c r="M3903" t="s">
        <v>14359</v>
      </c>
      <c r="N3903" t="s">
        <v>14360</v>
      </c>
      <c r="O3903">
        <v>1.1455555555555557</v>
      </c>
      <c r="P3903">
        <v>0</v>
      </c>
      <c r="Q3903">
        <v>3</v>
      </c>
      <c r="R3903">
        <v>0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0</v>
      </c>
      <c r="Y3903">
        <v>1.4943796</v>
      </c>
      <c r="Z3903">
        <v>0</v>
      </c>
      <c r="AA3903">
        <v>0</v>
      </c>
      <c r="AB3903">
        <v>0</v>
      </c>
      <c r="AC3903">
        <v>0.53978099999999996</v>
      </c>
      <c r="AD3903">
        <v>0</v>
      </c>
      <c r="AE3903">
        <v>0</v>
      </c>
      <c r="AF3903">
        <v>2.0341605999999999</v>
      </c>
    </row>
    <row r="3904" spans="1:32" x14ac:dyDescent="0.3">
      <c r="A3904">
        <v>2789195</v>
      </c>
      <c r="B3904">
        <v>1</v>
      </c>
      <c r="C3904" t="s">
        <v>82</v>
      </c>
      <c r="D3904" t="s">
        <v>113</v>
      </c>
      <c r="E3904" t="s">
        <v>14361</v>
      </c>
      <c r="F3904" t="s">
        <v>14362</v>
      </c>
      <c r="G3904" t="s">
        <v>31546</v>
      </c>
      <c r="H3904" t="s">
        <v>223</v>
      </c>
      <c r="I3904" t="s">
        <v>78</v>
      </c>
      <c r="J3904" t="s">
        <v>135</v>
      </c>
      <c r="K3904" t="s">
        <v>22</v>
      </c>
      <c r="L3904" t="s">
        <v>136</v>
      </c>
      <c r="M3904" t="s">
        <v>14363</v>
      </c>
      <c r="N3904" t="s">
        <v>14364</v>
      </c>
      <c r="O3904">
        <v>3.653888888888889</v>
      </c>
      <c r="P3904">
        <v>0</v>
      </c>
      <c r="Q3904">
        <v>1</v>
      </c>
      <c r="R3904">
        <v>0</v>
      </c>
      <c r="S3904">
        <v>2</v>
      </c>
      <c r="T3904">
        <v>0</v>
      </c>
      <c r="U3904">
        <v>5</v>
      </c>
      <c r="V3904">
        <v>0</v>
      </c>
      <c r="W3904">
        <v>0</v>
      </c>
      <c r="X3904">
        <v>0</v>
      </c>
      <c r="Y3904">
        <v>0.61213832999999995</v>
      </c>
      <c r="Z3904">
        <v>0</v>
      </c>
      <c r="AA3904">
        <v>4.3494444000000003</v>
      </c>
      <c r="AB3904">
        <v>0</v>
      </c>
      <c r="AC3904">
        <v>13.413677</v>
      </c>
      <c r="AD3904">
        <v>0</v>
      </c>
      <c r="AE3904">
        <v>0</v>
      </c>
      <c r="AF3904">
        <v>18.375260000000001</v>
      </c>
    </row>
    <row r="3905" spans="1:32" x14ac:dyDescent="0.3">
      <c r="A3905">
        <v>2789210</v>
      </c>
      <c r="B3905">
        <v>1</v>
      </c>
      <c r="C3905" t="s">
        <v>82</v>
      </c>
      <c r="D3905" t="s">
        <v>88</v>
      </c>
      <c r="E3905" t="s">
        <v>14365</v>
      </c>
      <c r="F3905" t="s">
        <v>14366</v>
      </c>
      <c r="G3905" t="s">
        <v>31552</v>
      </c>
      <c r="H3905" t="s">
        <v>2212</v>
      </c>
      <c r="I3905" t="s">
        <v>78</v>
      </c>
      <c r="J3905" t="s">
        <v>135</v>
      </c>
      <c r="K3905" t="s">
        <v>22</v>
      </c>
      <c r="L3905" t="s">
        <v>136</v>
      </c>
      <c r="M3905" t="s">
        <v>14367</v>
      </c>
      <c r="N3905" t="s">
        <v>14368</v>
      </c>
      <c r="O3905">
        <v>2.8075000000000001</v>
      </c>
      <c r="P3905">
        <v>0</v>
      </c>
      <c r="Q3905">
        <v>132</v>
      </c>
      <c r="R3905">
        <v>0</v>
      </c>
      <c r="S3905">
        <v>1</v>
      </c>
      <c r="T3905">
        <v>0</v>
      </c>
      <c r="U3905">
        <v>17</v>
      </c>
      <c r="V3905">
        <v>0</v>
      </c>
      <c r="W3905">
        <v>0</v>
      </c>
      <c r="X3905">
        <v>0</v>
      </c>
      <c r="Y3905">
        <v>40.674602999999998</v>
      </c>
      <c r="Z3905">
        <v>0</v>
      </c>
      <c r="AA3905">
        <v>0.12683894000000001</v>
      </c>
      <c r="AB3905">
        <v>0</v>
      </c>
      <c r="AC3905">
        <v>4.536416</v>
      </c>
      <c r="AD3905">
        <v>0</v>
      </c>
      <c r="AE3905">
        <v>0</v>
      </c>
      <c r="AF3905">
        <v>45.337859999999999</v>
      </c>
    </row>
    <row r="3906" spans="1:32" x14ac:dyDescent="0.3">
      <c r="A3906">
        <v>2788609</v>
      </c>
      <c r="B3906">
        <v>1</v>
      </c>
      <c r="C3906" t="s">
        <v>82</v>
      </c>
      <c r="D3906" t="s">
        <v>108</v>
      </c>
      <c r="E3906" t="s">
        <v>14369</v>
      </c>
      <c r="F3906" t="s">
        <v>14370</v>
      </c>
      <c r="G3906" t="s">
        <v>31548</v>
      </c>
      <c r="H3906" t="s">
        <v>333</v>
      </c>
      <c r="I3906" t="s">
        <v>78</v>
      </c>
      <c r="J3906" t="s">
        <v>135</v>
      </c>
      <c r="K3906" t="s">
        <v>22</v>
      </c>
      <c r="L3906" t="s">
        <v>136</v>
      </c>
      <c r="M3906" t="s">
        <v>14371</v>
      </c>
      <c r="N3906" t="s">
        <v>12826</v>
      </c>
      <c r="O3906">
        <v>3.2958333333333334</v>
      </c>
      <c r="P3906">
        <v>0</v>
      </c>
      <c r="Q3906">
        <v>1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0.11125844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0.11125844</v>
      </c>
    </row>
    <row r="3907" spans="1:32" x14ac:dyDescent="0.3">
      <c r="A3907">
        <v>2788302</v>
      </c>
      <c r="B3907">
        <v>1</v>
      </c>
      <c r="C3907" t="s">
        <v>82</v>
      </c>
      <c r="D3907" t="s">
        <v>94</v>
      </c>
      <c r="E3907" t="s">
        <v>14372</v>
      </c>
      <c r="F3907" t="s">
        <v>14373</v>
      </c>
      <c r="G3907" t="s">
        <v>31552</v>
      </c>
      <c r="H3907" t="s">
        <v>145</v>
      </c>
      <c r="I3907" t="s">
        <v>78</v>
      </c>
      <c r="J3907" t="s">
        <v>135</v>
      </c>
      <c r="K3907" t="s">
        <v>22</v>
      </c>
      <c r="L3907" t="s">
        <v>136</v>
      </c>
      <c r="M3907" t="s">
        <v>14374</v>
      </c>
      <c r="N3907" t="s">
        <v>14375</v>
      </c>
      <c r="O3907">
        <v>0.87388888888888894</v>
      </c>
      <c r="P3907">
        <v>0</v>
      </c>
      <c r="Q3907">
        <v>65</v>
      </c>
      <c r="R3907">
        <v>0</v>
      </c>
      <c r="S3907">
        <v>0</v>
      </c>
      <c r="T3907">
        <v>0</v>
      </c>
      <c r="U3907">
        <v>1</v>
      </c>
      <c r="V3907">
        <v>0</v>
      </c>
      <c r="W3907">
        <v>1</v>
      </c>
      <c r="X3907">
        <v>0</v>
      </c>
      <c r="Y3907">
        <v>4.0281076000000002</v>
      </c>
      <c r="Z3907">
        <v>0</v>
      </c>
      <c r="AA3907">
        <v>0</v>
      </c>
      <c r="AB3907">
        <v>0</v>
      </c>
      <c r="AC3907">
        <v>5.9777889999999998E-3</v>
      </c>
      <c r="AD3907">
        <v>0</v>
      </c>
      <c r="AE3907">
        <v>4.4743333000000003E-2</v>
      </c>
      <c r="AF3907">
        <v>4.0788289999999998</v>
      </c>
    </row>
    <row r="3908" spans="1:32" x14ac:dyDescent="0.3">
      <c r="A3908">
        <v>2788297</v>
      </c>
      <c r="B3908">
        <v>1</v>
      </c>
      <c r="C3908" t="s">
        <v>82</v>
      </c>
      <c r="D3908" t="s">
        <v>99</v>
      </c>
      <c r="E3908" t="s">
        <v>6665</v>
      </c>
      <c r="F3908" t="s">
        <v>6666</v>
      </c>
      <c r="G3908" t="s">
        <v>31546</v>
      </c>
      <c r="H3908" t="s">
        <v>223</v>
      </c>
      <c r="I3908" t="s">
        <v>78</v>
      </c>
      <c r="J3908" t="s">
        <v>135</v>
      </c>
      <c r="K3908" t="s">
        <v>22</v>
      </c>
      <c r="L3908" t="s">
        <v>136</v>
      </c>
      <c r="M3908" t="s">
        <v>14376</v>
      </c>
      <c r="N3908" t="s">
        <v>14377</v>
      </c>
      <c r="O3908">
        <v>10.263055555555555</v>
      </c>
      <c r="P3908">
        <v>0</v>
      </c>
      <c r="Q3908">
        <v>58</v>
      </c>
      <c r="R3908">
        <v>0</v>
      </c>
      <c r="S3908">
        <v>0</v>
      </c>
      <c r="T3908">
        <v>0</v>
      </c>
      <c r="U3908">
        <v>2</v>
      </c>
      <c r="V3908">
        <v>0</v>
      </c>
      <c r="W3908">
        <v>0</v>
      </c>
      <c r="X3908">
        <v>0</v>
      </c>
      <c r="Y3908">
        <v>177.16703999999999</v>
      </c>
      <c r="Z3908">
        <v>0</v>
      </c>
      <c r="AA3908">
        <v>0</v>
      </c>
      <c r="AB3908">
        <v>0</v>
      </c>
      <c r="AC3908">
        <v>17.076315000000001</v>
      </c>
      <c r="AD3908">
        <v>0</v>
      </c>
      <c r="AE3908">
        <v>0</v>
      </c>
      <c r="AF3908">
        <v>194.24336</v>
      </c>
    </row>
    <row r="3909" spans="1:32" x14ac:dyDescent="0.3">
      <c r="A3909">
        <v>2788298</v>
      </c>
      <c r="B3909">
        <v>1</v>
      </c>
      <c r="C3909" t="s">
        <v>83</v>
      </c>
      <c r="D3909" t="s">
        <v>114</v>
      </c>
      <c r="E3909" t="s">
        <v>2845</v>
      </c>
      <c r="F3909" t="s">
        <v>2846</v>
      </c>
      <c r="G3909" t="s">
        <v>31551</v>
      </c>
      <c r="H3909" t="s">
        <v>134</v>
      </c>
      <c r="I3909" t="s">
        <v>79</v>
      </c>
      <c r="J3909" t="s">
        <v>248</v>
      </c>
      <c r="K3909" t="s">
        <v>22</v>
      </c>
      <c r="L3909" t="s">
        <v>136</v>
      </c>
      <c r="M3909" t="s">
        <v>14378</v>
      </c>
      <c r="N3909" t="s">
        <v>14379</v>
      </c>
      <c r="O3909">
        <v>1.1111111111111112E-2</v>
      </c>
      <c r="P3909">
        <v>8</v>
      </c>
      <c r="Q3909">
        <v>2</v>
      </c>
      <c r="R3909">
        <v>98</v>
      </c>
      <c r="S3909">
        <v>17</v>
      </c>
      <c r="T3909">
        <v>2</v>
      </c>
      <c r="U3909">
        <v>0</v>
      </c>
      <c r="V3909">
        <v>0</v>
      </c>
      <c r="W3909">
        <v>0</v>
      </c>
      <c r="X3909">
        <v>9.4270489999999998E-2</v>
      </c>
      <c r="Y3909">
        <v>1.8994824E-3</v>
      </c>
      <c r="Z3909">
        <v>0.40813175000000002</v>
      </c>
      <c r="AA3909">
        <v>4.8661406999999997E-2</v>
      </c>
      <c r="AB3909">
        <v>1.6316089E-3</v>
      </c>
      <c r="AC3909">
        <v>0</v>
      </c>
      <c r="AD3909">
        <v>0</v>
      </c>
      <c r="AE3909">
        <v>0</v>
      </c>
      <c r="AF3909">
        <v>0.55459475999999996</v>
      </c>
    </row>
    <row r="3910" spans="1:32" x14ac:dyDescent="0.3">
      <c r="A3910">
        <v>2788120</v>
      </c>
      <c r="B3910">
        <v>2</v>
      </c>
      <c r="C3910" t="s">
        <v>82</v>
      </c>
      <c r="D3910" t="s">
        <v>96</v>
      </c>
      <c r="E3910" t="s">
        <v>14380</v>
      </c>
      <c r="F3910" t="s">
        <v>14381</v>
      </c>
      <c r="G3910" t="s">
        <v>31552</v>
      </c>
      <c r="H3910" t="s">
        <v>311</v>
      </c>
      <c r="I3910" t="s">
        <v>78</v>
      </c>
      <c r="J3910" t="s">
        <v>135</v>
      </c>
      <c r="K3910" t="s">
        <v>22</v>
      </c>
      <c r="L3910" t="s">
        <v>136</v>
      </c>
      <c r="M3910" t="s">
        <v>14382</v>
      </c>
      <c r="N3910" t="s">
        <v>14383</v>
      </c>
      <c r="O3910">
        <v>2.3483333333333332</v>
      </c>
      <c r="P3910">
        <v>0</v>
      </c>
      <c r="Q3910">
        <v>283</v>
      </c>
      <c r="R3910">
        <v>0</v>
      </c>
      <c r="S3910">
        <v>0</v>
      </c>
      <c r="T3910">
        <v>0</v>
      </c>
      <c r="U3910">
        <v>41</v>
      </c>
      <c r="V3910">
        <v>0</v>
      </c>
      <c r="W3910">
        <v>0</v>
      </c>
      <c r="X3910">
        <v>0</v>
      </c>
      <c r="Y3910">
        <v>143.69560000000001</v>
      </c>
      <c r="Z3910">
        <v>0</v>
      </c>
      <c r="AA3910">
        <v>0</v>
      </c>
      <c r="AB3910">
        <v>0</v>
      </c>
      <c r="AC3910">
        <v>76.439030000000002</v>
      </c>
      <c r="AD3910">
        <v>0</v>
      </c>
      <c r="AE3910">
        <v>0</v>
      </c>
      <c r="AF3910">
        <v>220.13463999999999</v>
      </c>
    </row>
    <row r="3911" spans="1:32" x14ac:dyDescent="0.3">
      <c r="A3911">
        <v>2788299</v>
      </c>
      <c r="B3911">
        <v>1</v>
      </c>
      <c r="C3911" t="s">
        <v>83</v>
      </c>
      <c r="D3911" t="s">
        <v>126</v>
      </c>
      <c r="E3911" t="s">
        <v>14384</v>
      </c>
      <c r="F3911" t="s">
        <v>14385</v>
      </c>
      <c r="G3911" t="s">
        <v>31551</v>
      </c>
      <c r="H3911" t="s">
        <v>672</v>
      </c>
      <c r="I3911" t="s">
        <v>79</v>
      </c>
      <c r="J3911" t="s">
        <v>135</v>
      </c>
      <c r="K3911" t="s">
        <v>22</v>
      </c>
      <c r="L3911" t="s">
        <v>136</v>
      </c>
      <c r="M3911" t="s">
        <v>14386</v>
      </c>
      <c r="N3911" t="s">
        <v>14387</v>
      </c>
      <c r="O3911">
        <v>6.4397222222222226</v>
      </c>
      <c r="P3911">
        <v>0</v>
      </c>
      <c r="Q3911">
        <v>395</v>
      </c>
      <c r="R3911">
        <v>0</v>
      </c>
      <c r="S3911">
        <v>13</v>
      </c>
      <c r="T3911">
        <v>0</v>
      </c>
      <c r="U3911">
        <v>15</v>
      </c>
      <c r="V3911">
        <v>0</v>
      </c>
      <c r="W3911">
        <v>0</v>
      </c>
      <c r="X3911">
        <v>0</v>
      </c>
      <c r="Y3911">
        <v>223.18341000000001</v>
      </c>
      <c r="Z3911">
        <v>0</v>
      </c>
      <c r="AA3911">
        <v>0.72873783000000003</v>
      </c>
      <c r="AB3911">
        <v>0</v>
      </c>
      <c r="AC3911">
        <v>9.6856679999999997</v>
      </c>
      <c r="AD3911">
        <v>0</v>
      </c>
      <c r="AE3911">
        <v>0</v>
      </c>
      <c r="AF3911">
        <v>233.59781000000001</v>
      </c>
    </row>
    <row r="3912" spans="1:32" x14ac:dyDescent="0.3">
      <c r="A3912">
        <v>2788083</v>
      </c>
      <c r="B3912">
        <v>1</v>
      </c>
      <c r="C3912" t="s">
        <v>82</v>
      </c>
      <c r="D3912" t="s">
        <v>92</v>
      </c>
      <c r="E3912" t="s">
        <v>14388</v>
      </c>
      <c r="F3912" t="s">
        <v>14389</v>
      </c>
      <c r="G3912" t="s">
        <v>31545</v>
      </c>
      <c r="H3912" t="s">
        <v>134</v>
      </c>
      <c r="I3912" t="s">
        <v>79</v>
      </c>
      <c r="J3912" t="s">
        <v>135</v>
      </c>
      <c r="K3912" t="s">
        <v>22</v>
      </c>
      <c r="L3912" t="s">
        <v>136</v>
      </c>
      <c r="M3912" t="s">
        <v>14390</v>
      </c>
      <c r="N3912" t="s">
        <v>14391</v>
      </c>
      <c r="O3912">
        <v>0.13138888888888889</v>
      </c>
      <c r="P3912">
        <v>2</v>
      </c>
      <c r="Q3912">
        <v>105</v>
      </c>
      <c r="R3912">
        <v>3</v>
      </c>
      <c r="S3912">
        <v>0</v>
      </c>
      <c r="T3912">
        <v>7</v>
      </c>
      <c r="U3912">
        <v>0</v>
      </c>
      <c r="V3912">
        <v>0</v>
      </c>
      <c r="W3912">
        <v>0</v>
      </c>
      <c r="X3912">
        <v>0.12061274</v>
      </c>
      <c r="Y3912">
        <v>1.8960014999999999</v>
      </c>
      <c r="Z3912">
        <v>9.0168670000000006E-2</v>
      </c>
      <c r="AA3912">
        <v>0</v>
      </c>
      <c r="AB3912">
        <v>4.8956875999999996</v>
      </c>
      <c r="AC3912">
        <v>0</v>
      </c>
      <c r="AD3912">
        <v>0</v>
      </c>
      <c r="AE3912">
        <v>0</v>
      </c>
      <c r="AF3912">
        <v>7.0024705000000003</v>
      </c>
    </row>
    <row r="3913" spans="1:32" x14ac:dyDescent="0.3">
      <c r="A3913">
        <v>2788035</v>
      </c>
      <c r="B3913">
        <v>1</v>
      </c>
      <c r="C3913" t="s">
        <v>83</v>
      </c>
      <c r="D3913" t="s">
        <v>124</v>
      </c>
      <c r="E3913" t="s">
        <v>14392</v>
      </c>
      <c r="F3913" t="s">
        <v>14393</v>
      </c>
      <c r="G3913" t="s">
        <v>31546</v>
      </c>
      <c r="H3913" t="s">
        <v>223</v>
      </c>
      <c r="I3913" t="s">
        <v>78</v>
      </c>
      <c r="J3913" t="s">
        <v>135</v>
      </c>
      <c r="K3913" t="s">
        <v>22</v>
      </c>
      <c r="L3913" t="s">
        <v>136</v>
      </c>
      <c r="M3913" t="s">
        <v>14394</v>
      </c>
      <c r="N3913" t="s">
        <v>10918</v>
      </c>
      <c r="O3913">
        <v>4.8305555555555557</v>
      </c>
      <c r="P3913">
        <v>0</v>
      </c>
      <c r="Q3913">
        <v>0</v>
      </c>
      <c r="R3913">
        <v>0</v>
      </c>
      <c r="S3913">
        <v>1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9.1060900000000007E-3</v>
      </c>
      <c r="AB3913">
        <v>0</v>
      </c>
      <c r="AC3913">
        <v>0</v>
      </c>
      <c r="AD3913">
        <v>0</v>
      </c>
      <c r="AE3913">
        <v>0</v>
      </c>
      <c r="AF3913">
        <v>9.1060900000000007E-3</v>
      </c>
    </row>
    <row r="3914" spans="1:32" x14ac:dyDescent="0.3">
      <c r="A3914">
        <v>2788044</v>
      </c>
      <c r="B3914">
        <v>1</v>
      </c>
      <c r="C3914" t="s">
        <v>82</v>
      </c>
      <c r="D3914" t="s">
        <v>100</v>
      </c>
      <c r="E3914" t="s">
        <v>14395</v>
      </c>
      <c r="F3914" t="s">
        <v>14396</v>
      </c>
      <c r="G3914" t="s">
        <v>31548</v>
      </c>
      <c r="H3914" t="s">
        <v>311</v>
      </c>
      <c r="I3914" t="s">
        <v>78</v>
      </c>
      <c r="J3914" t="s">
        <v>135</v>
      </c>
      <c r="K3914" t="s">
        <v>22</v>
      </c>
      <c r="L3914" t="s">
        <v>136</v>
      </c>
      <c r="M3914" t="s">
        <v>14397</v>
      </c>
      <c r="N3914" t="s">
        <v>14398</v>
      </c>
      <c r="O3914">
        <v>1.4327777777777777</v>
      </c>
      <c r="P3914">
        <v>0</v>
      </c>
      <c r="Q3914">
        <v>5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1.2667382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1.2667382</v>
      </c>
    </row>
    <row r="3915" spans="1:32" x14ac:dyDescent="0.3">
      <c r="A3915">
        <v>2787905</v>
      </c>
      <c r="B3915">
        <v>1</v>
      </c>
      <c r="C3915" t="s">
        <v>82</v>
      </c>
      <c r="D3915" t="s">
        <v>90</v>
      </c>
      <c r="E3915" t="s">
        <v>14399</v>
      </c>
      <c r="F3915" t="s">
        <v>14400</v>
      </c>
      <c r="G3915" t="s">
        <v>31548</v>
      </c>
      <c r="H3915" t="s">
        <v>311</v>
      </c>
      <c r="I3915" t="s">
        <v>78</v>
      </c>
      <c r="J3915" t="s">
        <v>135</v>
      </c>
      <c r="K3915" t="s">
        <v>22</v>
      </c>
      <c r="L3915" t="s">
        <v>136</v>
      </c>
      <c r="M3915" t="s">
        <v>14401</v>
      </c>
      <c r="N3915" t="s">
        <v>14402</v>
      </c>
      <c r="O3915">
        <v>1.8644444444444443</v>
      </c>
      <c r="P3915">
        <v>0</v>
      </c>
      <c r="Q3915">
        <v>7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2.5606467999999998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2.5606467999999998</v>
      </c>
    </row>
    <row r="3916" spans="1:32" x14ac:dyDescent="0.3">
      <c r="A3916">
        <v>2787908</v>
      </c>
      <c r="B3916">
        <v>1</v>
      </c>
      <c r="C3916" t="s">
        <v>83</v>
      </c>
      <c r="D3916" t="s">
        <v>122</v>
      </c>
      <c r="E3916" t="s">
        <v>14403</v>
      </c>
      <c r="F3916" t="s">
        <v>14404</v>
      </c>
      <c r="G3916" t="s">
        <v>31546</v>
      </c>
      <c r="H3916" t="s">
        <v>223</v>
      </c>
      <c r="I3916" t="s">
        <v>78</v>
      </c>
      <c r="J3916" t="s">
        <v>135</v>
      </c>
      <c r="K3916" t="s">
        <v>22</v>
      </c>
      <c r="L3916" t="s">
        <v>136</v>
      </c>
      <c r="M3916" t="s">
        <v>14405</v>
      </c>
      <c r="N3916" t="s">
        <v>14406</v>
      </c>
      <c r="O3916">
        <v>0.40861111111111109</v>
      </c>
      <c r="P3916">
        <v>0</v>
      </c>
      <c r="Q3916">
        <v>9</v>
      </c>
      <c r="R3916">
        <v>0</v>
      </c>
      <c r="S3916">
        <v>1</v>
      </c>
      <c r="T3916">
        <v>0</v>
      </c>
      <c r="U3916">
        <v>7</v>
      </c>
      <c r="V3916">
        <v>0</v>
      </c>
      <c r="W3916">
        <v>0</v>
      </c>
      <c r="X3916">
        <v>0</v>
      </c>
      <c r="Y3916">
        <v>1.3621654999999999</v>
      </c>
      <c r="Z3916">
        <v>0</v>
      </c>
      <c r="AA3916">
        <v>0.22385374</v>
      </c>
      <c r="AB3916">
        <v>0</v>
      </c>
      <c r="AC3916">
        <v>1.6751518000000001</v>
      </c>
      <c r="AD3916">
        <v>0</v>
      </c>
      <c r="AE3916">
        <v>0</v>
      </c>
      <c r="AF3916">
        <v>3.261171</v>
      </c>
    </row>
    <row r="3917" spans="1:32" x14ac:dyDescent="0.3">
      <c r="A3917">
        <v>2787745</v>
      </c>
      <c r="B3917">
        <v>1</v>
      </c>
      <c r="C3917" t="s">
        <v>83</v>
      </c>
      <c r="D3917" t="s">
        <v>129</v>
      </c>
      <c r="E3917" t="s">
        <v>14407</v>
      </c>
      <c r="F3917" t="s">
        <v>14408</v>
      </c>
      <c r="G3917" t="s">
        <v>31549</v>
      </c>
      <c r="H3917" t="s">
        <v>134</v>
      </c>
      <c r="I3917" t="s">
        <v>79</v>
      </c>
      <c r="J3917" t="s">
        <v>135</v>
      </c>
      <c r="K3917" t="s">
        <v>22</v>
      </c>
      <c r="L3917" t="s">
        <v>136</v>
      </c>
      <c r="M3917" t="s">
        <v>14409</v>
      </c>
      <c r="N3917" t="s">
        <v>14410</v>
      </c>
      <c r="O3917">
        <v>0.96666666666666667</v>
      </c>
      <c r="P3917">
        <v>2</v>
      </c>
      <c r="Q3917">
        <v>0</v>
      </c>
      <c r="R3917">
        <v>59</v>
      </c>
      <c r="S3917">
        <v>0</v>
      </c>
      <c r="T3917">
        <v>9</v>
      </c>
      <c r="U3917">
        <v>0</v>
      </c>
      <c r="V3917">
        <v>0</v>
      </c>
      <c r="W3917">
        <v>0</v>
      </c>
      <c r="X3917">
        <v>0.75955534000000002</v>
      </c>
      <c r="Y3917">
        <v>0</v>
      </c>
      <c r="Z3917">
        <v>15.546904</v>
      </c>
      <c r="AA3917">
        <v>0</v>
      </c>
      <c r="AB3917">
        <v>1.7717175000000001</v>
      </c>
      <c r="AC3917">
        <v>0</v>
      </c>
      <c r="AD3917">
        <v>0</v>
      </c>
      <c r="AE3917">
        <v>0</v>
      </c>
      <c r="AF3917">
        <v>18.078175999999999</v>
      </c>
    </row>
    <row r="3918" spans="1:32" x14ac:dyDescent="0.3">
      <c r="A3918">
        <v>2787658</v>
      </c>
      <c r="B3918">
        <v>1</v>
      </c>
      <c r="C3918" t="s">
        <v>82</v>
      </c>
      <c r="D3918" t="s">
        <v>101</v>
      </c>
      <c r="E3918" t="s">
        <v>14411</v>
      </c>
      <c r="F3918" t="s">
        <v>14412</v>
      </c>
      <c r="G3918" t="s">
        <v>31546</v>
      </c>
      <c r="H3918" t="s">
        <v>1297</v>
      </c>
      <c r="I3918" t="s">
        <v>78</v>
      </c>
      <c r="J3918" t="s">
        <v>135</v>
      </c>
      <c r="K3918" t="s">
        <v>22</v>
      </c>
      <c r="L3918" t="s">
        <v>136</v>
      </c>
      <c r="M3918" t="s">
        <v>14413</v>
      </c>
      <c r="N3918" t="s">
        <v>14414</v>
      </c>
      <c r="O3918">
        <v>3.0038888888888891</v>
      </c>
      <c r="P3918">
        <v>0</v>
      </c>
      <c r="Q3918">
        <v>50</v>
      </c>
      <c r="R3918">
        <v>0</v>
      </c>
      <c r="S3918">
        <v>5</v>
      </c>
      <c r="T3918">
        <v>0</v>
      </c>
      <c r="U3918">
        <v>12</v>
      </c>
      <c r="V3918">
        <v>0</v>
      </c>
      <c r="W3918">
        <v>0</v>
      </c>
      <c r="X3918">
        <v>0</v>
      </c>
      <c r="Y3918">
        <v>31.664967000000001</v>
      </c>
      <c r="Z3918">
        <v>0</v>
      </c>
      <c r="AA3918">
        <v>2.445951</v>
      </c>
      <c r="AB3918">
        <v>0</v>
      </c>
      <c r="AC3918">
        <v>18.421863999999999</v>
      </c>
      <c r="AD3918">
        <v>0</v>
      </c>
      <c r="AE3918">
        <v>0</v>
      </c>
      <c r="AF3918">
        <v>52.532780000000002</v>
      </c>
    </row>
    <row r="3919" spans="1:32" x14ac:dyDescent="0.3">
      <c r="A3919">
        <v>2787389</v>
      </c>
      <c r="B3919">
        <v>1</v>
      </c>
      <c r="C3919" t="s">
        <v>82</v>
      </c>
      <c r="D3919" t="s">
        <v>108</v>
      </c>
      <c r="E3919" t="s">
        <v>14415</v>
      </c>
      <c r="F3919" t="s">
        <v>14416</v>
      </c>
      <c r="G3919" t="s">
        <v>31552</v>
      </c>
      <c r="H3919" t="s">
        <v>3730</v>
      </c>
      <c r="I3919" t="s">
        <v>78</v>
      </c>
      <c r="J3919" t="s">
        <v>135</v>
      </c>
      <c r="K3919" t="s">
        <v>22</v>
      </c>
      <c r="L3919" t="s">
        <v>186</v>
      </c>
      <c r="M3919" t="s">
        <v>14417</v>
      </c>
      <c r="N3919" t="s">
        <v>14418</v>
      </c>
      <c r="O3919">
        <v>6.9905555555555559</v>
      </c>
      <c r="P3919">
        <v>0</v>
      </c>
      <c r="Q3919">
        <v>0</v>
      </c>
      <c r="R3919">
        <v>0</v>
      </c>
      <c r="S3919">
        <v>14</v>
      </c>
      <c r="T3919">
        <v>0</v>
      </c>
      <c r="U3919">
        <v>2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41.988205000000001</v>
      </c>
      <c r="AB3919">
        <v>0</v>
      </c>
      <c r="AC3919">
        <v>12.088433999999999</v>
      </c>
      <c r="AD3919">
        <v>0</v>
      </c>
      <c r="AE3919">
        <v>0</v>
      </c>
      <c r="AF3919">
        <v>54.076636999999998</v>
      </c>
    </row>
    <row r="3920" spans="1:32" x14ac:dyDescent="0.3">
      <c r="A3920">
        <v>2787332</v>
      </c>
      <c r="B3920">
        <v>1</v>
      </c>
      <c r="C3920" t="s">
        <v>83</v>
      </c>
      <c r="D3920" t="s">
        <v>116</v>
      </c>
      <c r="E3920" t="s">
        <v>14419</v>
      </c>
      <c r="F3920" t="s">
        <v>14420</v>
      </c>
      <c r="G3920" t="s">
        <v>31548</v>
      </c>
      <c r="H3920" t="s">
        <v>333</v>
      </c>
      <c r="I3920" t="s">
        <v>78</v>
      </c>
      <c r="J3920" t="s">
        <v>135</v>
      </c>
      <c r="K3920" t="s">
        <v>22</v>
      </c>
      <c r="L3920" t="s">
        <v>136</v>
      </c>
      <c r="M3920" t="s">
        <v>14421</v>
      </c>
      <c r="N3920" t="s">
        <v>14422</v>
      </c>
      <c r="O3920">
        <v>4.2705555555555552</v>
      </c>
      <c r="P3920">
        <v>0</v>
      </c>
      <c r="Q3920">
        <v>1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1.4492959000000001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1.4492959000000001</v>
      </c>
    </row>
    <row r="3921" spans="1:32" x14ac:dyDescent="0.3">
      <c r="A3921">
        <v>2787350</v>
      </c>
      <c r="B3921">
        <v>1</v>
      </c>
      <c r="C3921" t="s">
        <v>83</v>
      </c>
      <c r="D3921" t="s">
        <v>124</v>
      </c>
      <c r="E3921" t="s">
        <v>14423</v>
      </c>
      <c r="F3921" t="s">
        <v>14424</v>
      </c>
      <c r="G3921" t="s">
        <v>31546</v>
      </c>
      <c r="H3921" t="s">
        <v>223</v>
      </c>
      <c r="I3921" t="s">
        <v>78</v>
      </c>
      <c r="J3921" t="s">
        <v>135</v>
      </c>
      <c r="K3921" t="s">
        <v>22</v>
      </c>
      <c r="L3921" t="s">
        <v>136</v>
      </c>
      <c r="M3921" t="s">
        <v>14425</v>
      </c>
      <c r="N3921" t="s">
        <v>14426</v>
      </c>
      <c r="O3921">
        <v>1.9930555555555556</v>
      </c>
      <c r="P3921">
        <v>0</v>
      </c>
      <c r="Q3921">
        <v>3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4.6960883000000002E-2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4.6960883000000002E-2</v>
      </c>
    </row>
    <row r="3922" spans="1:32" x14ac:dyDescent="0.3">
      <c r="A3922">
        <v>2787352</v>
      </c>
      <c r="B3922">
        <v>1</v>
      </c>
      <c r="C3922" t="s">
        <v>83</v>
      </c>
      <c r="D3922" t="s">
        <v>115</v>
      </c>
      <c r="E3922" t="s">
        <v>14427</v>
      </c>
      <c r="F3922" t="s">
        <v>14428</v>
      </c>
      <c r="G3922" t="s">
        <v>31552</v>
      </c>
      <c r="H3922" t="s">
        <v>665</v>
      </c>
      <c r="I3922" t="s">
        <v>78</v>
      </c>
      <c r="J3922" t="s">
        <v>135</v>
      </c>
      <c r="K3922" t="s">
        <v>22</v>
      </c>
      <c r="L3922" t="s">
        <v>136</v>
      </c>
      <c r="M3922" t="s">
        <v>14429</v>
      </c>
      <c r="N3922" t="s">
        <v>14430</v>
      </c>
      <c r="O3922">
        <v>7.4127777777777775</v>
      </c>
      <c r="P3922">
        <v>0</v>
      </c>
      <c r="Q3922">
        <v>29</v>
      </c>
      <c r="R3922">
        <v>0</v>
      </c>
      <c r="S3922">
        <v>26</v>
      </c>
      <c r="T3922">
        <v>0</v>
      </c>
      <c r="U3922">
        <v>5</v>
      </c>
      <c r="V3922">
        <v>0</v>
      </c>
      <c r="W3922">
        <v>0</v>
      </c>
      <c r="X3922">
        <v>0</v>
      </c>
      <c r="Y3922">
        <v>51.384929999999997</v>
      </c>
      <c r="Z3922">
        <v>0</v>
      </c>
      <c r="AA3922">
        <v>27.875353</v>
      </c>
      <c r="AB3922">
        <v>0</v>
      </c>
      <c r="AC3922">
        <v>49.887005000000002</v>
      </c>
      <c r="AD3922">
        <v>0</v>
      </c>
      <c r="AE3922">
        <v>0</v>
      </c>
      <c r="AF3922">
        <v>129.1473</v>
      </c>
    </row>
    <row r="3923" spans="1:32" x14ac:dyDescent="0.3">
      <c r="A3923">
        <v>2787329</v>
      </c>
      <c r="B3923">
        <v>1</v>
      </c>
      <c r="C3923" t="s">
        <v>83</v>
      </c>
      <c r="D3923" t="s">
        <v>116</v>
      </c>
      <c r="E3923" t="s">
        <v>14431</v>
      </c>
      <c r="F3923" t="s">
        <v>14432</v>
      </c>
      <c r="G3923" t="s">
        <v>31548</v>
      </c>
      <c r="H3923" t="s">
        <v>333</v>
      </c>
      <c r="I3923" t="s">
        <v>78</v>
      </c>
      <c r="J3923" t="s">
        <v>135</v>
      </c>
      <c r="K3923" t="s">
        <v>22</v>
      </c>
      <c r="L3923" t="s">
        <v>136</v>
      </c>
      <c r="M3923" t="s">
        <v>14433</v>
      </c>
      <c r="N3923" t="s">
        <v>14434</v>
      </c>
      <c r="O3923">
        <v>6.1205555555555557</v>
      </c>
      <c r="P3923">
        <v>0</v>
      </c>
      <c r="Q3923">
        <v>1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1.8683783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1.8683783</v>
      </c>
    </row>
    <row r="3924" spans="1:32" x14ac:dyDescent="0.3">
      <c r="A3924">
        <v>2787347</v>
      </c>
      <c r="B3924">
        <v>1</v>
      </c>
      <c r="C3924" t="s">
        <v>82</v>
      </c>
      <c r="D3924" t="s">
        <v>112</v>
      </c>
      <c r="E3924" t="s">
        <v>10154</v>
      </c>
      <c r="F3924" t="s">
        <v>10155</v>
      </c>
      <c r="G3924" t="s">
        <v>31545</v>
      </c>
      <c r="H3924" t="s">
        <v>134</v>
      </c>
      <c r="I3924" t="s">
        <v>79</v>
      </c>
      <c r="J3924" t="s">
        <v>135</v>
      </c>
      <c r="K3924" t="s">
        <v>22</v>
      </c>
      <c r="L3924" t="s">
        <v>136</v>
      </c>
      <c r="M3924" t="s">
        <v>14435</v>
      </c>
      <c r="N3924" t="s">
        <v>14436</v>
      </c>
      <c r="O3924">
        <v>0.90027777777777773</v>
      </c>
      <c r="P3924">
        <v>2</v>
      </c>
      <c r="Q3924">
        <v>105</v>
      </c>
      <c r="R3924">
        <v>38</v>
      </c>
      <c r="S3924">
        <v>13</v>
      </c>
      <c r="T3924">
        <v>13</v>
      </c>
      <c r="U3924">
        <v>15</v>
      </c>
      <c r="V3924">
        <v>0</v>
      </c>
      <c r="W3924">
        <v>0</v>
      </c>
      <c r="X3924">
        <v>0.47706595000000002</v>
      </c>
      <c r="Y3924">
        <v>23.094653999999998</v>
      </c>
      <c r="Z3924">
        <v>55.867972999999999</v>
      </c>
      <c r="AA3924">
        <v>9.6178889999999999</v>
      </c>
      <c r="AB3924">
        <v>44.148823</v>
      </c>
      <c r="AC3924">
        <v>7.3187943000000004</v>
      </c>
      <c r="AD3924">
        <v>0</v>
      </c>
      <c r="AE3924">
        <v>0</v>
      </c>
      <c r="AF3924">
        <v>140.52520000000001</v>
      </c>
    </row>
    <row r="3925" spans="1:32" x14ac:dyDescent="0.3">
      <c r="A3925">
        <v>2787133</v>
      </c>
      <c r="B3925">
        <v>1</v>
      </c>
      <c r="C3925" t="s">
        <v>82</v>
      </c>
      <c r="D3925" t="s">
        <v>107</v>
      </c>
      <c r="E3925" t="s">
        <v>6986</v>
      </c>
      <c r="F3925" t="s">
        <v>6987</v>
      </c>
      <c r="G3925" t="s">
        <v>31548</v>
      </c>
      <c r="H3925" t="s">
        <v>893</v>
      </c>
      <c r="I3925" t="s">
        <v>78</v>
      </c>
      <c r="J3925" t="s">
        <v>135</v>
      </c>
      <c r="K3925" t="s">
        <v>22</v>
      </c>
      <c r="L3925" t="s">
        <v>136</v>
      </c>
      <c r="M3925" t="s">
        <v>14437</v>
      </c>
      <c r="N3925" t="s">
        <v>14438</v>
      </c>
      <c r="O3925">
        <v>2.1913888888888891</v>
      </c>
      <c r="P3925">
        <v>0</v>
      </c>
      <c r="Q3925">
        <v>1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0.71500810000000004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0.71500810000000004</v>
      </c>
    </row>
    <row r="3926" spans="1:32" x14ac:dyDescent="0.3">
      <c r="A3926">
        <v>2787135</v>
      </c>
      <c r="B3926">
        <v>1</v>
      </c>
      <c r="C3926" t="s">
        <v>82</v>
      </c>
      <c r="D3926" t="s">
        <v>95</v>
      </c>
      <c r="E3926" t="s">
        <v>14439</v>
      </c>
      <c r="F3926" t="s">
        <v>14440</v>
      </c>
      <c r="G3926" t="s">
        <v>31548</v>
      </c>
      <c r="H3926" t="s">
        <v>893</v>
      </c>
      <c r="I3926" t="s">
        <v>78</v>
      </c>
      <c r="J3926" t="s">
        <v>135</v>
      </c>
      <c r="K3926" t="s">
        <v>22</v>
      </c>
      <c r="L3926" t="s">
        <v>136</v>
      </c>
      <c r="M3926" t="s">
        <v>14441</v>
      </c>
      <c r="N3926" t="s">
        <v>14442</v>
      </c>
      <c r="O3926">
        <v>6.49</v>
      </c>
      <c r="P3926">
        <v>0</v>
      </c>
      <c r="Q3926">
        <v>5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3.9563557999999999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3.9563557999999999</v>
      </c>
    </row>
    <row r="3927" spans="1:32" x14ac:dyDescent="0.3">
      <c r="A3927">
        <v>2787019</v>
      </c>
      <c r="B3927">
        <v>1</v>
      </c>
      <c r="C3927" t="s">
        <v>83</v>
      </c>
      <c r="D3927" t="s">
        <v>128</v>
      </c>
      <c r="E3927" t="s">
        <v>14443</v>
      </c>
      <c r="F3927" t="s">
        <v>14444</v>
      </c>
      <c r="G3927" t="s">
        <v>31549</v>
      </c>
      <c r="H3927" t="s">
        <v>134</v>
      </c>
      <c r="I3927" t="s">
        <v>79</v>
      </c>
      <c r="J3927" t="s">
        <v>135</v>
      </c>
      <c r="K3927" t="s">
        <v>22</v>
      </c>
      <c r="L3927" t="s">
        <v>136</v>
      </c>
      <c r="M3927" t="s">
        <v>14445</v>
      </c>
      <c r="N3927" t="s">
        <v>14446</v>
      </c>
      <c r="O3927">
        <v>5.3905555555555553</v>
      </c>
      <c r="P3927">
        <v>4</v>
      </c>
      <c r="Q3927">
        <v>0</v>
      </c>
      <c r="R3927">
        <v>32</v>
      </c>
      <c r="S3927">
        <v>0</v>
      </c>
      <c r="T3927">
        <v>5</v>
      </c>
      <c r="U3927">
        <v>0</v>
      </c>
      <c r="V3927">
        <v>2</v>
      </c>
      <c r="W3927">
        <v>0</v>
      </c>
      <c r="X3927">
        <v>102.370285</v>
      </c>
      <c r="Y3927">
        <v>0</v>
      </c>
      <c r="Z3927">
        <v>24.397614999999998</v>
      </c>
      <c r="AA3927">
        <v>0</v>
      </c>
      <c r="AB3927">
        <v>68.510109999999997</v>
      </c>
      <c r="AC3927">
        <v>0</v>
      </c>
      <c r="AD3927">
        <v>76.939316000000005</v>
      </c>
      <c r="AE3927">
        <v>0</v>
      </c>
      <c r="AF3927">
        <v>272.21731999999997</v>
      </c>
    </row>
    <row r="3928" spans="1:32" x14ac:dyDescent="0.3">
      <c r="A3928">
        <v>2786965</v>
      </c>
      <c r="B3928">
        <v>1</v>
      </c>
      <c r="C3928" t="s">
        <v>82</v>
      </c>
      <c r="D3928" t="s">
        <v>106</v>
      </c>
      <c r="E3928" t="s">
        <v>14447</v>
      </c>
      <c r="F3928" t="s">
        <v>14448</v>
      </c>
      <c r="G3928" t="s">
        <v>31551</v>
      </c>
      <c r="H3928" t="s">
        <v>145</v>
      </c>
      <c r="I3928" t="s">
        <v>79</v>
      </c>
      <c r="J3928" t="s">
        <v>135</v>
      </c>
      <c r="K3928" t="s">
        <v>22</v>
      </c>
      <c r="L3928" t="s">
        <v>136</v>
      </c>
      <c r="M3928" t="s">
        <v>14449</v>
      </c>
      <c r="N3928" t="s">
        <v>6213</v>
      </c>
      <c r="O3928">
        <v>0.57388888888888889</v>
      </c>
      <c r="P3928">
        <v>0</v>
      </c>
      <c r="Q3928">
        <v>0</v>
      </c>
      <c r="R3928">
        <v>0</v>
      </c>
      <c r="S3928">
        <v>0</v>
      </c>
      <c r="T3928">
        <v>4</v>
      </c>
      <c r="U3928">
        <v>2</v>
      </c>
      <c r="V3928">
        <v>2</v>
      </c>
      <c r="W3928">
        <v>3</v>
      </c>
      <c r="X3928">
        <v>0</v>
      </c>
      <c r="Y3928">
        <v>0</v>
      </c>
      <c r="Z3928">
        <v>0</v>
      </c>
      <c r="AA3928">
        <v>0</v>
      </c>
      <c r="AB3928">
        <v>28.21856</v>
      </c>
      <c r="AC3928">
        <v>1.2355411999999999</v>
      </c>
      <c r="AD3928">
        <v>40.460169999999998</v>
      </c>
      <c r="AE3928">
        <v>12.105598000000001</v>
      </c>
      <c r="AF3928">
        <v>82.019874999999999</v>
      </c>
    </row>
    <row r="3929" spans="1:32" x14ac:dyDescent="0.3">
      <c r="A3929">
        <v>2786886</v>
      </c>
      <c r="B3929">
        <v>1</v>
      </c>
      <c r="C3929" t="s">
        <v>83</v>
      </c>
      <c r="D3929" t="s">
        <v>121</v>
      </c>
      <c r="E3929" t="s">
        <v>14450</v>
      </c>
      <c r="F3929" t="s">
        <v>14451</v>
      </c>
      <c r="G3929" t="s">
        <v>31546</v>
      </c>
      <c r="H3929" t="s">
        <v>311</v>
      </c>
      <c r="I3929" t="s">
        <v>78</v>
      </c>
      <c r="J3929" t="s">
        <v>135</v>
      </c>
      <c r="K3929" t="s">
        <v>22</v>
      </c>
      <c r="L3929" t="s">
        <v>136</v>
      </c>
      <c r="M3929" t="s">
        <v>14452</v>
      </c>
      <c r="N3929" t="s">
        <v>14453</v>
      </c>
      <c r="O3929">
        <v>2.867777777777778</v>
      </c>
      <c r="P3929">
        <v>0</v>
      </c>
      <c r="Q3929">
        <v>9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5.3114949999999999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5.3114949999999999</v>
      </c>
    </row>
    <row r="3930" spans="1:32" x14ac:dyDescent="0.3">
      <c r="A3930">
        <v>2786878</v>
      </c>
      <c r="B3930">
        <v>1</v>
      </c>
      <c r="C3930" t="s">
        <v>83</v>
      </c>
      <c r="D3930" t="s">
        <v>128</v>
      </c>
      <c r="E3930" t="s">
        <v>13773</v>
      </c>
      <c r="F3930" t="s">
        <v>13774</v>
      </c>
      <c r="G3930" t="s">
        <v>31546</v>
      </c>
      <c r="H3930" t="s">
        <v>223</v>
      </c>
      <c r="I3930" t="s">
        <v>78</v>
      </c>
      <c r="J3930" t="s">
        <v>135</v>
      </c>
      <c r="K3930" t="s">
        <v>22</v>
      </c>
      <c r="L3930" t="s">
        <v>136</v>
      </c>
      <c r="M3930" t="s">
        <v>14454</v>
      </c>
      <c r="N3930" t="s">
        <v>14455</v>
      </c>
      <c r="O3930">
        <v>3.362222222222222</v>
      </c>
      <c r="P3930">
        <v>0</v>
      </c>
      <c r="Q3930">
        <v>108</v>
      </c>
      <c r="R3930">
        <v>0</v>
      </c>
      <c r="S3930">
        <v>2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155.55421000000001</v>
      </c>
      <c r="Z3930">
        <v>0</v>
      </c>
      <c r="AA3930">
        <v>2.7614152000000001</v>
      </c>
      <c r="AB3930">
        <v>0</v>
      </c>
      <c r="AC3930">
        <v>0</v>
      </c>
      <c r="AD3930">
        <v>0</v>
      </c>
      <c r="AE3930">
        <v>0</v>
      </c>
      <c r="AF3930">
        <v>158.31563</v>
      </c>
    </row>
    <row r="3931" spans="1:32" x14ac:dyDescent="0.3">
      <c r="A3931">
        <v>2786877</v>
      </c>
      <c r="B3931">
        <v>1</v>
      </c>
      <c r="C3931" t="s">
        <v>82</v>
      </c>
      <c r="D3931" t="s">
        <v>84</v>
      </c>
      <c r="E3931" t="s">
        <v>14257</v>
      </c>
      <c r="F3931" t="s">
        <v>14258</v>
      </c>
      <c r="G3931" t="s">
        <v>31551</v>
      </c>
      <c r="H3931" t="s">
        <v>672</v>
      </c>
      <c r="I3931" t="s">
        <v>79</v>
      </c>
      <c r="J3931" t="s">
        <v>135</v>
      </c>
      <c r="K3931" t="s">
        <v>22</v>
      </c>
      <c r="L3931" t="s">
        <v>136</v>
      </c>
      <c r="M3931" t="s">
        <v>14456</v>
      </c>
      <c r="N3931" t="s">
        <v>14457</v>
      </c>
      <c r="O3931">
        <v>4.47</v>
      </c>
      <c r="P3931">
        <v>0</v>
      </c>
      <c r="Q3931">
        <v>23</v>
      </c>
      <c r="R3931">
        <v>0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0</v>
      </c>
      <c r="Y3931">
        <v>46.974536999999998</v>
      </c>
      <c r="Z3931">
        <v>0</v>
      </c>
      <c r="AA3931">
        <v>0</v>
      </c>
      <c r="AB3931">
        <v>0</v>
      </c>
      <c r="AC3931">
        <v>8.9458129999999997E-2</v>
      </c>
      <c r="AD3931">
        <v>0</v>
      </c>
      <c r="AE3931">
        <v>0</v>
      </c>
      <c r="AF3931">
        <v>47.063994999999998</v>
      </c>
    </row>
    <row r="3932" spans="1:32" x14ac:dyDescent="0.3">
      <c r="A3932">
        <v>2786872</v>
      </c>
      <c r="B3932">
        <v>1</v>
      </c>
      <c r="C3932" t="s">
        <v>83</v>
      </c>
      <c r="D3932" t="s">
        <v>127</v>
      </c>
      <c r="E3932" t="s">
        <v>10150</v>
      </c>
      <c r="F3932" t="s">
        <v>10151</v>
      </c>
      <c r="G3932" t="s">
        <v>31546</v>
      </c>
      <c r="H3932" t="s">
        <v>223</v>
      </c>
      <c r="I3932" t="s">
        <v>78</v>
      </c>
      <c r="J3932" t="s">
        <v>135</v>
      </c>
      <c r="K3932" t="s">
        <v>22</v>
      </c>
      <c r="L3932" t="s">
        <v>136</v>
      </c>
      <c r="M3932" t="s">
        <v>14458</v>
      </c>
      <c r="N3932" t="s">
        <v>14459</v>
      </c>
      <c r="O3932">
        <v>2.1336111111111111</v>
      </c>
      <c r="P3932">
        <v>0</v>
      </c>
      <c r="Q3932">
        <v>11</v>
      </c>
      <c r="R3932">
        <v>0</v>
      </c>
      <c r="S3932">
        <v>0</v>
      </c>
      <c r="T3932">
        <v>0</v>
      </c>
      <c r="U3932">
        <v>2</v>
      </c>
      <c r="V3932">
        <v>0</v>
      </c>
      <c r="W3932">
        <v>0</v>
      </c>
      <c r="X3932">
        <v>0</v>
      </c>
      <c r="Y3932">
        <v>7.094061</v>
      </c>
      <c r="Z3932">
        <v>0</v>
      </c>
      <c r="AA3932">
        <v>0</v>
      </c>
      <c r="AB3932">
        <v>0</v>
      </c>
      <c r="AC3932">
        <v>1.0688260999999999</v>
      </c>
      <c r="AD3932">
        <v>0</v>
      </c>
      <c r="AE3932">
        <v>0</v>
      </c>
      <c r="AF3932">
        <v>8.1628869999999996</v>
      </c>
    </row>
    <row r="3933" spans="1:32" x14ac:dyDescent="0.3">
      <c r="A3933">
        <v>2786838</v>
      </c>
      <c r="B3933">
        <v>1</v>
      </c>
      <c r="C3933" t="s">
        <v>82</v>
      </c>
      <c r="D3933" t="s">
        <v>94</v>
      </c>
      <c r="E3933" t="s">
        <v>14460</v>
      </c>
      <c r="F3933" t="s">
        <v>14461</v>
      </c>
      <c r="G3933" t="s">
        <v>31546</v>
      </c>
      <c r="H3933" t="s">
        <v>1432</v>
      </c>
      <c r="I3933" t="s">
        <v>78</v>
      </c>
      <c r="J3933" t="s">
        <v>135</v>
      </c>
      <c r="K3933" t="s">
        <v>22</v>
      </c>
      <c r="L3933" t="s">
        <v>136</v>
      </c>
      <c r="M3933" t="s">
        <v>14462</v>
      </c>
      <c r="N3933" t="s">
        <v>14463</v>
      </c>
      <c r="O3933">
        <v>3.625</v>
      </c>
      <c r="P3933">
        <v>0</v>
      </c>
      <c r="Q3933">
        <v>52</v>
      </c>
      <c r="R3933">
        <v>0</v>
      </c>
      <c r="S3933">
        <v>0</v>
      </c>
      <c r="T3933">
        <v>0</v>
      </c>
      <c r="U3933">
        <v>5</v>
      </c>
      <c r="V3933">
        <v>0</v>
      </c>
      <c r="W3933">
        <v>0</v>
      </c>
      <c r="X3933">
        <v>0</v>
      </c>
      <c r="Y3933">
        <v>21.411535000000001</v>
      </c>
      <c r="Z3933">
        <v>0</v>
      </c>
      <c r="AA3933">
        <v>0</v>
      </c>
      <c r="AB3933">
        <v>0</v>
      </c>
      <c r="AC3933">
        <v>5.657165</v>
      </c>
      <c r="AD3933">
        <v>0</v>
      </c>
      <c r="AE3933">
        <v>0</v>
      </c>
      <c r="AF3933">
        <v>27.0687</v>
      </c>
    </row>
    <row r="3934" spans="1:32" x14ac:dyDescent="0.3">
      <c r="A3934">
        <v>2786525</v>
      </c>
      <c r="B3934">
        <v>1</v>
      </c>
      <c r="C3934" t="s">
        <v>82</v>
      </c>
      <c r="D3934" t="s">
        <v>104</v>
      </c>
      <c r="E3934" t="s">
        <v>14464</v>
      </c>
      <c r="F3934" t="s">
        <v>14465</v>
      </c>
      <c r="G3934" t="s">
        <v>31548</v>
      </c>
      <c r="H3934" t="s">
        <v>333</v>
      </c>
      <c r="I3934" t="s">
        <v>78</v>
      </c>
      <c r="J3934" t="s">
        <v>135</v>
      </c>
      <c r="K3934" t="s">
        <v>22</v>
      </c>
      <c r="L3934" t="s">
        <v>136</v>
      </c>
      <c r="M3934" t="s">
        <v>14466</v>
      </c>
      <c r="N3934" t="s">
        <v>14467</v>
      </c>
      <c r="O3934">
        <v>1.7638888888888888</v>
      </c>
      <c r="P3934">
        <v>0</v>
      </c>
      <c r="Q3934">
        <v>1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1.2018732000000001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1.2018732000000001</v>
      </c>
    </row>
    <row r="3935" spans="1:32" x14ac:dyDescent="0.3">
      <c r="A3935">
        <v>2786532</v>
      </c>
      <c r="B3935">
        <v>1</v>
      </c>
      <c r="C3935" t="s">
        <v>82</v>
      </c>
      <c r="D3935" t="s">
        <v>89</v>
      </c>
      <c r="E3935" t="s">
        <v>14468</v>
      </c>
      <c r="F3935" t="s">
        <v>14469</v>
      </c>
      <c r="G3935" t="s">
        <v>31551</v>
      </c>
      <c r="H3935" t="s">
        <v>672</v>
      </c>
      <c r="I3935" t="s">
        <v>79</v>
      </c>
      <c r="J3935" t="s">
        <v>135</v>
      </c>
      <c r="K3935" t="s">
        <v>22</v>
      </c>
      <c r="L3935" t="s">
        <v>136</v>
      </c>
      <c r="M3935" t="s">
        <v>14470</v>
      </c>
      <c r="N3935" t="s">
        <v>14471</v>
      </c>
      <c r="O3935">
        <v>1.67</v>
      </c>
      <c r="P3935">
        <v>0</v>
      </c>
      <c r="Q3935">
        <v>26</v>
      </c>
      <c r="R3935">
        <v>0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0</v>
      </c>
      <c r="Y3935">
        <v>4.5792922999999996</v>
      </c>
      <c r="Z3935">
        <v>0</v>
      </c>
      <c r="AA3935">
        <v>0</v>
      </c>
      <c r="AB3935">
        <v>0</v>
      </c>
      <c r="AC3935">
        <v>9.5017039999999997E-3</v>
      </c>
      <c r="AD3935">
        <v>0</v>
      </c>
      <c r="AE3935">
        <v>0</v>
      </c>
      <c r="AF3935">
        <v>4.5887938000000004</v>
      </c>
    </row>
    <row r="3936" spans="1:32" x14ac:dyDescent="0.3">
      <c r="A3936">
        <v>2786524</v>
      </c>
      <c r="B3936">
        <v>1</v>
      </c>
      <c r="C3936" t="s">
        <v>82</v>
      </c>
      <c r="D3936" t="s">
        <v>99</v>
      </c>
      <c r="E3936" t="s">
        <v>5830</v>
      </c>
      <c r="F3936" t="s">
        <v>802</v>
      </c>
      <c r="G3936" t="s">
        <v>31546</v>
      </c>
      <c r="H3936" t="s">
        <v>223</v>
      </c>
      <c r="I3936" t="s">
        <v>78</v>
      </c>
      <c r="J3936" t="s">
        <v>135</v>
      </c>
      <c r="K3936" t="s">
        <v>22</v>
      </c>
      <c r="L3936" t="s">
        <v>136</v>
      </c>
      <c r="M3936" t="s">
        <v>14472</v>
      </c>
      <c r="N3936" t="s">
        <v>14473</v>
      </c>
      <c r="O3936">
        <v>5.9488888888888889</v>
      </c>
      <c r="P3936">
        <v>0</v>
      </c>
      <c r="Q3936">
        <v>53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47.510759999999998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47.510759999999998</v>
      </c>
    </row>
    <row r="3937" spans="1:32" x14ac:dyDescent="0.3">
      <c r="A3937">
        <v>2786543</v>
      </c>
      <c r="B3937">
        <v>1</v>
      </c>
      <c r="C3937" t="s">
        <v>83</v>
      </c>
      <c r="D3937" t="s">
        <v>128</v>
      </c>
      <c r="E3937" t="s">
        <v>4240</v>
      </c>
      <c r="F3937" t="s">
        <v>4241</v>
      </c>
      <c r="G3937" t="s">
        <v>31551</v>
      </c>
      <c r="H3937" t="s">
        <v>134</v>
      </c>
      <c r="I3937" t="s">
        <v>79</v>
      </c>
      <c r="J3937" t="s">
        <v>135</v>
      </c>
      <c r="K3937" t="s">
        <v>22</v>
      </c>
      <c r="L3937" t="s">
        <v>136</v>
      </c>
      <c r="M3937" t="s">
        <v>14474</v>
      </c>
      <c r="N3937" t="s">
        <v>14475</v>
      </c>
      <c r="O3937">
        <v>0.46722222222222221</v>
      </c>
      <c r="P3937">
        <v>1</v>
      </c>
      <c r="Q3937">
        <v>490</v>
      </c>
      <c r="R3937">
        <v>98</v>
      </c>
      <c r="S3937">
        <v>132</v>
      </c>
      <c r="T3937">
        <v>8</v>
      </c>
      <c r="U3937">
        <v>67</v>
      </c>
      <c r="V3937">
        <v>0</v>
      </c>
      <c r="W3937">
        <v>0</v>
      </c>
      <c r="X3937">
        <v>9.1070639999999994E-2</v>
      </c>
      <c r="Y3937">
        <v>51.006430000000002</v>
      </c>
      <c r="Z3937">
        <v>54.27469</v>
      </c>
      <c r="AA3937">
        <v>27.95561</v>
      </c>
      <c r="AB3937">
        <v>16.376766</v>
      </c>
      <c r="AC3937">
        <v>9.3426209999999994</v>
      </c>
      <c r="AD3937">
        <v>0</v>
      </c>
      <c r="AE3937">
        <v>0</v>
      </c>
      <c r="AF3937">
        <v>159.04718</v>
      </c>
    </row>
    <row r="3938" spans="1:32" x14ac:dyDescent="0.3">
      <c r="A3938">
        <v>2786536</v>
      </c>
      <c r="B3938">
        <v>1</v>
      </c>
      <c r="C3938" t="s">
        <v>83</v>
      </c>
      <c r="D3938" t="s">
        <v>126</v>
      </c>
      <c r="E3938" t="s">
        <v>14476</v>
      </c>
      <c r="F3938" t="s">
        <v>14477</v>
      </c>
      <c r="G3938" t="s">
        <v>31549</v>
      </c>
      <c r="H3938" t="s">
        <v>134</v>
      </c>
      <c r="I3938" t="s">
        <v>79</v>
      </c>
      <c r="J3938" t="s">
        <v>135</v>
      </c>
      <c r="K3938" t="s">
        <v>22</v>
      </c>
      <c r="L3938" t="s">
        <v>136</v>
      </c>
      <c r="M3938" t="s">
        <v>14478</v>
      </c>
      <c r="N3938" t="s">
        <v>14479</v>
      </c>
      <c r="O3938">
        <v>0.72222222222222221</v>
      </c>
      <c r="P3938">
        <v>4</v>
      </c>
      <c r="Q3938">
        <v>728</v>
      </c>
      <c r="R3938">
        <v>0</v>
      </c>
      <c r="S3938">
        <v>13</v>
      </c>
      <c r="T3938">
        <v>0</v>
      </c>
      <c r="U3938">
        <v>48</v>
      </c>
      <c r="V3938">
        <v>0</v>
      </c>
      <c r="W3938">
        <v>0</v>
      </c>
      <c r="X3938">
        <v>17.5396</v>
      </c>
      <c r="Y3938">
        <v>49.940080000000002</v>
      </c>
      <c r="Z3938">
        <v>0</v>
      </c>
      <c r="AA3938">
        <v>0.56541229999999998</v>
      </c>
      <c r="AB3938">
        <v>0</v>
      </c>
      <c r="AC3938">
        <v>7.1941465999999998</v>
      </c>
      <c r="AD3938">
        <v>0</v>
      </c>
      <c r="AE3938">
        <v>0</v>
      </c>
      <c r="AF3938">
        <v>75.239234999999994</v>
      </c>
    </row>
    <row r="3939" spans="1:32" x14ac:dyDescent="0.3">
      <c r="A3939">
        <v>2786540</v>
      </c>
      <c r="B3939">
        <v>1</v>
      </c>
      <c r="C3939" t="s">
        <v>82</v>
      </c>
      <c r="D3939" t="s">
        <v>99</v>
      </c>
      <c r="E3939" t="s">
        <v>14480</v>
      </c>
      <c r="F3939" t="s">
        <v>14481</v>
      </c>
      <c r="G3939" t="s">
        <v>31545</v>
      </c>
      <c r="H3939" t="s">
        <v>134</v>
      </c>
      <c r="I3939" t="s">
        <v>79</v>
      </c>
      <c r="J3939" t="s">
        <v>135</v>
      </c>
      <c r="K3939" t="s">
        <v>22</v>
      </c>
      <c r="L3939" t="s">
        <v>136</v>
      </c>
      <c r="M3939" t="s">
        <v>14482</v>
      </c>
      <c r="N3939" t="s">
        <v>14483</v>
      </c>
      <c r="O3939">
        <v>0.72777777777777775</v>
      </c>
      <c r="P3939">
        <v>2</v>
      </c>
      <c r="Q3939">
        <v>939</v>
      </c>
      <c r="R3939">
        <v>1</v>
      </c>
      <c r="S3939">
        <v>22</v>
      </c>
      <c r="T3939">
        <v>5</v>
      </c>
      <c r="U3939">
        <v>94</v>
      </c>
      <c r="V3939">
        <v>0</v>
      </c>
      <c r="W3939">
        <v>1</v>
      </c>
      <c r="X3939">
        <v>0.71191550000000003</v>
      </c>
      <c r="Y3939">
        <v>112.83234</v>
      </c>
      <c r="Z3939">
        <v>0.15487248000000001</v>
      </c>
      <c r="AA3939">
        <v>2.333002</v>
      </c>
      <c r="AB3939">
        <v>5.2898826999999997</v>
      </c>
      <c r="AC3939">
        <v>33.102060000000002</v>
      </c>
      <c r="AD3939">
        <v>0</v>
      </c>
      <c r="AE3939">
        <v>28.981089000000001</v>
      </c>
      <c r="AF3939">
        <v>183.40514999999999</v>
      </c>
    </row>
    <row r="3940" spans="1:32" x14ac:dyDescent="0.3">
      <c r="A3940">
        <v>2786381</v>
      </c>
      <c r="B3940">
        <v>1</v>
      </c>
      <c r="C3940" t="s">
        <v>82</v>
      </c>
      <c r="D3940" t="s">
        <v>111</v>
      </c>
      <c r="E3940" t="s">
        <v>14484</v>
      </c>
      <c r="F3940" t="s">
        <v>14485</v>
      </c>
      <c r="G3940" t="s">
        <v>31546</v>
      </c>
      <c r="H3940" t="s">
        <v>223</v>
      </c>
      <c r="I3940" t="s">
        <v>78</v>
      </c>
      <c r="J3940" t="s">
        <v>135</v>
      </c>
      <c r="K3940" t="s">
        <v>22</v>
      </c>
      <c r="L3940" t="s">
        <v>136</v>
      </c>
      <c r="M3940" t="s">
        <v>14486</v>
      </c>
      <c r="N3940" t="s">
        <v>14487</v>
      </c>
      <c r="O3940">
        <v>6.4944444444444445</v>
      </c>
      <c r="P3940">
        <v>0</v>
      </c>
      <c r="Q3940">
        <v>9</v>
      </c>
      <c r="R3940">
        <v>0</v>
      </c>
      <c r="S3940">
        <v>6</v>
      </c>
      <c r="T3940">
        <v>0</v>
      </c>
      <c r="U3940">
        <v>1</v>
      </c>
      <c r="V3940">
        <v>0</v>
      </c>
      <c r="W3940">
        <v>0</v>
      </c>
      <c r="X3940">
        <v>0</v>
      </c>
      <c r="Y3940">
        <v>2.0339594000000001</v>
      </c>
      <c r="Z3940">
        <v>0</v>
      </c>
      <c r="AA3940">
        <v>1.4601858999999999</v>
      </c>
      <c r="AB3940">
        <v>0</v>
      </c>
      <c r="AC3940">
        <v>0.14209361000000001</v>
      </c>
      <c r="AD3940">
        <v>0</v>
      </c>
      <c r="AE3940">
        <v>0</v>
      </c>
      <c r="AF3940">
        <v>3.6362388000000001</v>
      </c>
    </row>
    <row r="3941" spans="1:32" x14ac:dyDescent="0.3">
      <c r="A3941">
        <v>2786373</v>
      </c>
      <c r="B3941">
        <v>1</v>
      </c>
      <c r="C3941" t="s">
        <v>82</v>
      </c>
      <c r="D3941" t="s">
        <v>111</v>
      </c>
      <c r="E3941" t="s">
        <v>14488</v>
      </c>
      <c r="F3941" t="s">
        <v>14489</v>
      </c>
      <c r="G3941" t="s">
        <v>31552</v>
      </c>
      <c r="H3941" t="s">
        <v>665</v>
      </c>
      <c r="I3941" t="s">
        <v>78</v>
      </c>
      <c r="J3941" t="s">
        <v>135</v>
      </c>
      <c r="K3941" t="s">
        <v>22</v>
      </c>
      <c r="L3941" t="s">
        <v>136</v>
      </c>
      <c r="M3941" t="s">
        <v>14490</v>
      </c>
      <c r="N3941" t="s">
        <v>14491</v>
      </c>
      <c r="O3941">
        <v>5.0027777777777782</v>
      </c>
      <c r="P3941">
        <v>0</v>
      </c>
      <c r="Q3941">
        <v>69</v>
      </c>
      <c r="R3941">
        <v>0</v>
      </c>
      <c r="S3941">
        <v>1</v>
      </c>
      <c r="T3941">
        <v>0</v>
      </c>
      <c r="U3941">
        <v>4</v>
      </c>
      <c r="V3941">
        <v>0</v>
      </c>
      <c r="W3941">
        <v>0</v>
      </c>
      <c r="X3941">
        <v>0</v>
      </c>
      <c r="Y3941">
        <v>37.051969999999997</v>
      </c>
      <c r="Z3941">
        <v>0</v>
      </c>
      <c r="AA3941">
        <v>0.9859521</v>
      </c>
      <c r="AB3941">
        <v>0</v>
      </c>
      <c r="AC3941">
        <v>1.4703009</v>
      </c>
      <c r="AD3941">
        <v>0</v>
      </c>
      <c r="AE3941">
        <v>0</v>
      </c>
      <c r="AF3941">
        <v>39.508223999999998</v>
      </c>
    </row>
    <row r="3942" spans="1:32" x14ac:dyDescent="0.3">
      <c r="A3942">
        <v>2786135</v>
      </c>
      <c r="B3942">
        <v>1</v>
      </c>
      <c r="C3942" t="s">
        <v>82</v>
      </c>
      <c r="D3942" t="s">
        <v>99</v>
      </c>
      <c r="E3942" t="s">
        <v>14492</v>
      </c>
      <c r="F3942" t="s">
        <v>14493</v>
      </c>
      <c r="G3942" t="s">
        <v>31546</v>
      </c>
      <c r="H3942" t="s">
        <v>223</v>
      </c>
      <c r="I3942" t="s">
        <v>78</v>
      </c>
      <c r="J3942" t="s">
        <v>135</v>
      </c>
      <c r="K3942" t="s">
        <v>22</v>
      </c>
      <c r="L3942" t="s">
        <v>136</v>
      </c>
      <c r="M3942" t="s">
        <v>14494</v>
      </c>
      <c r="N3942" t="s">
        <v>14495</v>
      </c>
      <c r="O3942">
        <v>9.5088888888888885</v>
      </c>
      <c r="P3942">
        <v>0</v>
      </c>
      <c r="Q3942">
        <v>44</v>
      </c>
      <c r="R3942">
        <v>0</v>
      </c>
      <c r="S3942">
        <v>0</v>
      </c>
      <c r="T3942">
        <v>0</v>
      </c>
      <c r="U3942">
        <v>3</v>
      </c>
      <c r="V3942">
        <v>0</v>
      </c>
      <c r="W3942">
        <v>0</v>
      </c>
      <c r="X3942">
        <v>0</v>
      </c>
      <c r="Y3942">
        <v>82.951260000000005</v>
      </c>
      <c r="Z3942">
        <v>0</v>
      </c>
      <c r="AA3942">
        <v>0</v>
      </c>
      <c r="AB3942">
        <v>0</v>
      </c>
      <c r="AC3942">
        <v>15.717737</v>
      </c>
      <c r="AD3942">
        <v>0</v>
      </c>
      <c r="AE3942">
        <v>0</v>
      </c>
      <c r="AF3942">
        <v>98.668999999999997</v>
      </c>
    </row>
    <row r="3943" spans="1:32" x14ac:dyDescent="0.3">
      <c r="A3943">
        <v>2786068</v>
      </c>
      <c r="B3943">
        <v>1</v>
      </c>
      <c r="C3943" t="s">
        <v>82</v>
      </c>
      <c r="D3943" t="s">
        <v>91</v>
      </c>
      <c r="E3943" t="s">
        <v>14496</v>
      </c>
      <c r="F3943" t="s">
        <v>14497</v>
      </c>
      <c r="G3943" t="s">
        <v>31546</v>
      </c>
      <c r="H3943" t="s">
        <v>223</v>
      </c>
      <c r="I3943" t="s">
        <v>78</v>
      </c>
      <c r="J3943" t="s">
        <v>135</v>
      </c>
      <c r="K3943" t="s">
        <v>22</v>
      </c>
      <c r="L3943" t="s">
        <v>136</v>
      </c>
      <c r="M3943" t="s">
        <v>14498</v>
      </c>
      <c r="N3943" t="s">
        <v>14499</v>
      </c>
      <c r="O3943">
        <v>3.8313888888888887</v>
      </c>
      <c r="P3943">
        <v>0</v>
      </c>
      <c r="Q3943">
        <v>157</v>
      </c>
      <c r="R3943">
        <v>0</v>
      </c>
      <c r="S3943">
        <v>0</v>
      </c>
      <c r="T3943">
        <v>0</v>
      </c>
      <c r="U3943">
        <v>30</v>
      </c>
      <c r="V3943">
        <v>0</v>
      </c>
      <c r="W3943">
        <v>0</v>
      </c>
      <c r="X3943">
        <v>0</v>
      </c>
      <c r="Y3943">
        <v>148.48184000000001</v>
      </c>
      <c r="Z3943">
        <v>0</v>
      </c>
      <c r="AA3943">
        <v>0</v>
      </c>
      <c r="AB3943">
        <v>0</v>
      </c>
      <c r="AC3943">
        <v>90.339699999999993</v>
      </c>
      <c r="AD3943">
        <v>0</v>
      </c>
      <c r="AE3943">
        <v>0</v>
      </c>
      <c r="AF3943">
        <v>238.82153</v>
      </c>
    </row>
    <row r="3944" spans="1:32" x14ac:dyDescent="0.3">
      <c r="A3944">
        <v>2785979</v>
      </c>
      <c r="B3944">
        <v>1</v>
      </c>
      <c r="C3944" t="s">
        <v>82</v>
      </c>
      <c r="D3944" t="s">
        <v>84</v>
      </c>
      <c r="E3944" t="s">
        <v>14500</v>
      </c>
      <c r="F3944" t="s">
        <v>14501</v>
      </c>
      <c r="G3944" t="s">
        <v>31550</v>
      </c>
      <c r="H3944" t="s">
        <v>223</v>
      </c>
      <c r="I3944" t="s">
        <v>78</v>
      </c>
      <c r="J3944" t="s">
        <v>135</v>
      </c>
      <c r="K3944" t="s">
        <v>22</v>
      </c>
      <c r="L3944" t="s">
        <v>136</v>
      </c>
      <c r="M3944" t="s">
        <v>14502</v>
      </c>
      <c r="N3944" t="s">
        <v>14503</v>
      </c>
      <c r="O3944">
        <v>3.861388888888889</v>
      </c>
      <c r="P3944">
        <v>0</v>
      </c>
      <c r="Q3944">
        <v>38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33.923195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33.923195</v>
      </c>
    </row>
    <row r="3945" spans="1:32" x14ac:dyDescent="0.3">
      <c r="A3945">
        <v>2785826</v>
      </c>
      <c r="B3945">
        <v>1</v>
      </c>
      <c r="C3945" t="s">
        <v>83</v>
      </c>
      <c r="D3945" t="s">
        <v>128</v>
      </c>
      <c r="E3945" t="s">
        <v>14504</v>
      </c>
      <c r="F3945" t="s">
        <v>14505</v>
      </c>
      <c r="G3945" t="s">
        <v>31551</v>
      </c>
      <c r="H3945" t="s">
        <v>624</v>
      </c>
      <c r="I3945" t="s">
        <v>79</v>
      </c>
      <c r="J3945" t="s">
        <v>135</v>
      </c>
      <c r="K3945" t="s">
        <v>22</v>
      </c>
      <c r="L3945" t="s">
        <v>136</v>
      </c>
      <c r="M3945" t="s">
        <v>14506</v>
      </c>
      <c r="N3945" t="s">
        <v>14507</v>
      </c>
      <c r="O3945">
        <v>10.063333333333333</v>
      </c>
      <c r="P3945">
        <v>0</v>
      </c>
      <c r="Q3945">
        <v>18</v>
      </c>
      <c r="R3945">
        <v>0</v>
      </c>
      <c r="S3945">
        <v>4</v>
      </c>
      <c r="T3945">
        <v>4</v>
      </c>
      <c r="U3945">
        <v>11</v>
      </c>
      <c r="V3945">
        <v>0</v>
      </c>
      <c r="W3945">
        <v>0</v>
      </c>
      <c r="X3945">
        <v>0</v>
      </c>
      <c r="Y3945">
        <v>53.776535000000003</v>
      </c>
      <c r="Z3945">
        <v>0</v>
      </c>
      <c r="AA3945">
        <v>4.4193273</v>
      </c>
      <c r="AB3945">
        <v>565.59249999999997</v>
      </c>
      <c r="AC3945">
        <v>215.13184000000001</v>
      </c>
      <c r="AD3945">
        <v>0</v>
      </c>
      <c r="AE3945">
        <v>0</v>
      </c>
      <c r="AF3945">
        <v>838.92020000000002</v>
      </c>
    </row>
    <row r="3946" spans="1:32" x14ac:dyDescent="0.3">
      <c r="A3946">
        <v>2785821</v>
      </c>
      <c r="B3946">
        <v>1</v>
      </c>
      <c r="C3946" t="s">
        <v>82</v>
      </c>
      <c r="D3946" t="s">
        <v>111</v>
      </c>
      <c r="E3946" t="s">
        <v>11263</v>
      </c>
      <c r="F3946" t="s">
        <v>11264</v>
      </c>
      <c r="G3946" t="s">
        <v>31549</v>
      </c>
      <c r="H3946" t="s">
        <v>134</v>
      </c>
      <c r="I3946" t="s">
        <v>79</v>
      </c>
      <c r="J3946" t="s">
        <v>135</v>
      </c>
      <c r="K3946" t="s">
        <v>22</v>
      </c>
      <c r="L3946" t="s">
        <v>136</v>
      </c>
      <c r="M3946" t="s">
        <v>14508</v>
      </c>
      <c r="N3946" t="s">
        <v>14509</v>
      </c>
      <c r="O3946">
        <v>2.5383333333333336</v>
      </c>
      <c r="P3946">
        <v>0</v>
      </c>
      <c r="Q3946">
        <v>0</v>
      </c>
      <c r="R3946">
        <v>9</v>
      </c>
      <c r="S3946">
        <v>71</v>
      </c>
      <c r="T3946">
        <v>4</v>
      </c>
      <c r="U3946">
        <v>8</v>
      </c>
      <c r="V3946">
        <v>0</v>
      </c>
      <c r="W3946">
        <v>0</v>
      </c>
      <c r="X3946">
        <v>0</v>
      </c>
      <c r="Y3946">
        <v>0</v>
      </c>
      <c r="Z3946">
        <v>19.187076999999999</v>
      </c>
      <c r="AA3946">
        <v>194.25345999999999</v>
      </c>
      <c r="AB3946">
        <v>15.862289000000001</v>
      </c>
      <c r="AC3946">
        <v>7.3198559999999997</v>
      </c>
      <c r="AD3946">
        <v>0</v>
      </c>
      <c r="AE3946">
        <v>0</v>
      </c>
      <c r="AF3946">
        <v>236.62270000000001</v>
      </c>
    </row>
    <row r="3947" spans="1:32" x14ac:dyDescent="0.3">
      <c r="A3947">
        <v>2785823</v>
      </c>
      <c r="B3947">
        <v>1</v>
      </c>
      <c r="C3947" t="s">
        <v>83</v>
      </c>
      <c r="D3947" t="s">
        <v>129</v>
      </c>
      <c r="E3947" t="s">
        <v>2044</v>
      </c>
      <c r="F3947" t="s">
        <v>2045</v>
      </c>
      <c r="G3947" t="s">
        <v>31549</v>
      </c>
      <c r="H3947" t="s">
        <v>134</v>
      </c>
      <c r="I3947" t="s">
        <v>79</v>
      </c>
      <c r="J3947" t="s">
        <v>135</v>
      </c>
      <c r="K3947" t="s">
        <v>22</v>
      </c>
      <c r="L3947" t="s">
        <v>136</v>
      </c>
      <c r="M3947" t="s">
        <v>14510</v>
      </c>
      <c r="N3947" t="s">
        <v>14511</v>
      </c>
      <c r="O3947">
        <v>1.2036111111111112</v>
      </c>
      <c r="P3947">
        <v>4</v>
      </c>
      <c r="Q3947">
        <v>57</v>
      </c>
      <c r="R3947">
        <v>131</v>
      </c>
      <c r="S3947">
        <v>330</v>
      </c>
      <c r="T3947">
        <v>16</v>
      </c>
      <c r="U3947">
        <v>74</v>
      </c>
      <c r="V3947">
        <v>0</v>
      </c>
      <c r="W3947">
        <v>0</v>
      </c>
      <c r="X3947">
        <v>0.41003795999999998</v>
      </c>
      <c r="Y3947">
        <v>16.280901</v>
      </c>
      <c r="Z3947">
        <v>48.194267000000004</v>
      </c>
      <c r="AA3947">
        <v>89.041550000000001</v>
      </c>
      <c r="AB3947">
        <v>5.3174640000000002</v>
      </c>
      <c r="AC3947">
        <v>23.512080999999998</v>
      </c>
      <c r="AD3947">
        <v>0</v>
      </c>
      <c r="AE3947">
        <v>0</v>
      </c>
      <c r="AF3947">
        <v>182.75630000000001</v>
      </c>
    </row>
    <row r="3948" spans="1:32" x14ac:dyDescent="0.3">
      <c r="A3948">
        <v>2785805</v>
      </c>
      <c r="B3948">
        <v>1</v>
      </c>
      <c r="C3948" t="s">
        <v>82</v>
      </c>
      <c r="D3948" t="s">
        <v>89</v>
      </c>
      <c r="E3948" t="s">
        <v>14512</v>
      </c>
      <c r="F3948" t="s">
        <v>14513</v>
      </c>
      <c r="G3948" t="s">
        <v>31545</v>
      </c>
      <c r="H3948" t="s">
        <v>134</v>
      </c>
      <c r="I3948" t="s">
        <v>79</v>
      </c>
      <c r="J3948" t="s">
        <v>135</v>
      </c>
      <c r="K3948" t="s">
        <v>22</v>
      </c>
      <c r="L3948" t="s">
        <v>136</v>
      </c>
      <c r="M3948" t="s">
        <v>14514</v>
      </c>
      <c r="N3948" t="s">
        <v>14515</v>
      </c>
      <c r="O3948">
        <v>2.2369452777777776</v>
      </c>
      <c r="P3948">
        <v>0</v>
      </c>
      <c r="Q3948">
        <v>119</v>
      </c>
      <c r="R3948">
        <v>4</v>
      </c>
      <c r="S3948">
        <v>88</v>
      </c>
      <c r="T3948">
        <v>2</v>
      </c>
      <c r="U3948">
        <v>64</v>
      </c>
      <c r="V3948">
        <v>2</v>
      </c>
      <c r="W3948">
        <v>0</v>
      </c>
      <c r="X3948">
        <v>0</v>
      </c>
      <c r="Y3948">
        <v>67.163894999999997</v>
      </c>
      <c r="Z3948">
        <v>2.7316126999999999</v>
      </c>
      <c r="AA3948">
        <v>68.958169999999996</v>
      </c>
      <c r="AB3948">
        <v>2.6740417000000001</v>
      </c>
      <c r="AC3948">
        <v>40.814216999999999</v>
      </c>
      <c r="AD3948">
        <v>138.79375999999999</v>
      </c>
      <c r="AE3948">
        <v>0</v>
      </c>
      <c r="AF3948">
        <v>321.13569999999999</v>
      </c>
    </row>
    <row r="3949" spans="1:32" x14ac:dyDescent="0.3">
      <c r="A3949">
        <v>2785816</v>
      </c>
      <c r="B3949">
        <v>1</v>
      </c>
      <c r="C3949" t="s">
        <v>82</v>
      </c>
      <c r="D3949" t="s">
        <v>91</v>
      </c>
      <c r="E3949" t="s">
        <v>14516</v>
      </c>
      <c r="F3949" t="s">
        <v>14517</v>
      </c>
      <c r="G3949" t="s">
        <v>31552</v>
      </c>
      <c r="H3949" t="s">
        <v>145</v>
      </c>
      <c r="I3949" t="s">
        <v>78</v>
      </c>
      <c r="J3949" t="s">
        <v>135</v>
      </c>
      <c r="K3949" t="s">
        <v>22</v>
      </c>
      <c r="L3949" t="s">
        <v>136</v>
      </c>
      <c r="M3949" t="s">
        <v>14518</v>
      </c>
      <c r="N3949" t="s">
        <v>14519</v>
      </c>
      <c r="O3949">
        <v>0.43888888888888888</v>
      </c>
      <c r="P3949">
        <v>0</v>
      </c>
      <c r="Q3949">
        <v>506</v>
      </c>
      <c r="R3949">
        <v>0</v>
      </c>
      <c r="S3949">
        <v>0</v>
      </c>
      <c r="T3949">
        <v>0</v>
      </c>
      <c r="U3949">
        <v>263</v>
      </c>
      <c r="V3949">
        <v>0</v>
      </c>
      <c r="W3949">
        <v>1</v>
      </c>
      <c r="X3949">
        <v>0</v>
      </c>
      <c r="Y3949">
        <v>59.893203999999997</v>
      </c>
      <c r="Z3949">
        <v>0</v>
      </c>
      <c r="AA3949">
        <v>0</v>
      </c>
      <c r="AB3949">
        <v>0</v>
      </c>
      <c r="AC3949">
        <v>39.027484999999999</v>
      </c>
      <c r="AD3949">
        <v>0</v>
      </c>
      <c r="AE3949">
        <v>0.12383034</v>
      </c>
      <c r="AF3949">
        <v>99.044520000000006</v>
      </c>
    </row>
    <row r="3950" spans="1:32" x14ac:dyDescent="0.3">
      <c r="A3950">
        <v>2785818</v>
      </c>
      <c r="B3950">
        <v>1</v>
      </c>
      <c r="C3950" t="s">
        <v>83</v>
      </c>
      <c r="D3950" t="s">
        <v>125</v>
      </c>
      <c r="E3950" t="s">
        <v>14520</v>
      </c>
      <c r="F3950" t="s">
        <v>14521</v>
      </c>
      <c r="G3950" t="s">
        <v>31545</v>
      </c>
      <c r="H3950" t="s">
        <v>134</v>
      </c>
      <c r="I3950" t="s">
        <v>79</v>
      </c>
      <c r="J3950" t="s">
        <v>135</v>
      </c>
      <c r="K3950" t="s">
        <v>22</v>
      </c>
      <c r="L3950" t="s">
        <v>136</v>
      </c>
      <c r="M3950" t="s">
        <v>14522</v>
      </c>
      <c r="N3950" t="s">
        <v>14523</v>
      </c>
      <c r="O3950">
        <v>0.19</v>
      </c>
      <c r="P3950">
        <v>5</v>
      </c>
      <c r="Q3950">
        <v>880</v>
      </c>
      <c r="R3950">
        <v>289</v>
      </c>
      <c r="S3950">
        <v>93</v>
      </c>
      <c r="T3950">
        <v>23</v>
      </c>
      <c r="U3950">
        <v>110</v>
      </c>
      <c r="V3950">
        <v>4</v>
      </c>
      <c r="W3950">
        <v>0</v>
      </c>
      <c r="X3950">
        <v>2.6844838000000002</v>
      </c>
      <c r="Y3950">
        <v>32.005009999999999</v>
      </c>
      <c r="Z3950">
        <v>198.77619999999999</v>
      </c>
      <c r="AA3950">
        <v>10.243974</v>
      </c>
      <c r="AB3950">
        <v>195.08891</v>
      </c>
      <c r="AC3950">
        <v>7.3515934999999999</v>
      </c>
      <c r="AD3950">
        <v>42.728816999999999</v>
      </c>
      <c r="AE3950">
        <v>0</v>
      </c>
      <c r="AF3950">
        <v>488.87900000000002</v>
      </c>
    </row>
    <row r="3951" spans="1:32" x14ac:dyDescent="0.3">
      <c r="A3951">
        <v>2785819</v>
      </c>
      <c r="B3951">
        <v>1</v>
      </c>
      <c r="C3951" t="s">
        <v>83</v>
      </c>
      <c r="D3951" t="s">
        <v>125</v>
      </c>
      <c r="E3951" t="s">
        <v>14524</v>
      </c>
      <c r="F3951" t="s">
        <v>14525</v>
      </c>
      <c r="G3951" t="s">
        <v>31545</v>
      </c>
      <c r="H3951" t="s">
        <v>134</v>
      </c>
      <c r="I3951" t="s">
        <v>79</v>
      </c>
      <c r="J3951" t="s">
        <v>135</v>
      </c>
      <c r="K3951" t="s">
        <v>22</v>
      </c>
      <c r="L3951" t="s">
        <v>136</v>
      </c>
      <c r="M3951" t="s">
        <v>14522</v>
      </c>
      <c r="N3951" t="s">
        <v>14526</v>
      </c>
      <c r="O3951">
        <v>0.32555555555555554</v>
      </c>
      <c r="P3951">
        <v>8</v>
      </c>
      <c r="Q3951">
        <v>1227</v>
      </c>
      <c r="R3951">
        <v>117</v>
      </c>
      <c r="S3951">
        <v>68</v>
      </c>
      <c r="T3951">
        <v>22</v>
      </c>
      <c r="U3951">
        <v>67</v>
      </c>
      <c r="V3951">
        <v>2</v>
      </c>
      <c r="W3951">
        <v>0</v>
      </c>
      <c r="X3951">
        <v>4.9038854000000001</v>
      </c>
      <c r="Y3951">
        <v>64.678150000000002</v>
      </c>
      <c r="Z3951">
        <v>14.484524</v>
      </c>
      <c r="AA3951">
        <v>6.0756160000000001</v>
      </c>
      <c r="AB3951">
        <v>36.772289999999998</v>
      </c>
      <c r="AC3951">
        <v>8.7903169999999999</v>
      </c>
      <c r="AD3951">
        <v>8.0590390000000003</v>
      </c>
      <c r="AE3951">
        <v>0</v>
      </c>
      <c r="AF3951">
        <v>143.76382000000001</v>
      </c>
    </row>
    <row r="3952" spans="1:32" x14ac:dyDescent="0.3">
      <c r="A3952">
        <v>2800122</v>
      </c>
      <c r="B3952">
        <v>1</v>
      </c>
      <c r="C3952" t="s">
        <v>83</v>
      </c>
      <c r="D3952" t="s">
        <v>127</v>
      </c>
      <c r="E3952" t="s">
        <v>2490</v>
      </c>
      <c r="F3952" t="s">
        <v>2491</v>
      </c>
      <c r="G3952" t="s">
        <v>31551</v>
      </c>
      <c r="H3952" t="s">
        <v>624</v>
      </c>
      <c r="I3952" t="s">
        <v>79</v>
      </c>
      <c r="J3952" t="s">
        <v>135</v>
      </c>
      <c r="K3952" t="s">
        <v>22</v>
      </c>
      <c r="L3952" t="s">
        <v>136</v>
      </c>
      <c r="M3952" t="s">
        <v>14527</v>
      </c>
      <c r="N3952" t="s">
        <v>14528</v>
      </c>
      <c r="O3952">
        <v>6.9002777777777782</v>
      </c>
      <c r="P3952">
        <v>0</v>
      </c>
      <c r="Q3952">
        <v>177</v>
      </c>
      <c r="R3952">
        <v>0</v>
      </c>
      <c r="S3952">
        <v>0</v>
      </c>
      <c r="T3952">
        <v>1</v>
      </c>
      <c r="U3952">
        <v>9</v>
      </c>
      <c r="V3952">
        <v>0</v>
      </c>
      <c r="W3952">
        <v>0</v>
      </c>
      <c r="X3952">
        <v>0</v>
      </c>
      <c r="Y3952">
        <v>155.68727000000001</v>
      </c>
      <c r="Z3952">
        <v>0</v>
      </c>
      <c r="AA3952">
        <v>0</v>
      </c>
      <c r="AB3952">
        <v>6.6437039999999996</v>
      </c>
      <c r="AC3952">
        <v>39.098773999999999</v>
      </c>
      <c r="AD3952">
        <v>0</v>
      </c>
      <c r="AE3952">
        <v>0</v>
      </c>
      <c r="AF3952">
        <v>201.42975000000001</v>
      </c>
    </row>
    <row r="3953" spans="1:32" x14ac:dyDescent="0.3">
      <c r="A3953">
        <v>2799995</v>
      </c>
      <c r="B3953">
        <v>1</v>
      </c>
      <c r="C3953" t="s">
        <v>82</v>
      </c>
      <c r="D3953" t="s">
        <v>95</v>
      </c>
      <c r="E3953" t="s">
        <v>14529</v>
      </c>
      <c r="F3953" t="s">
        <v>14530</v>
      </c>
      <c r="G3953" t="s">
        <v>31548</v>
      </c>
      <c r="H3953" t="s">
        <v>893</v>
      </c>
      <c r="I3953" t="s">
        <v>78</v>
      </c>
      <c r="J3953" t="s">
        <v>135</v>
      </c>
      <c r="K3953" t="s">
        <v>22</v>
      </c>
      <c r="L3953" t="s">
        <v>136</v>
      </c>
      <c r="M3953" t="s">
        <v>14531</v>
      </c>
      <c r="N3953" t="s">
        <v>14532</v>
      </c>
      <c r="O3953">
        <v>0.68388888888888888</v>
      </c>
      <c r="P3953">
        <v>0</v>
      </c>
      <c r="Q3953">
        <v>7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1.8250641999999999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1.8250641999999999</v>
      </c>
    </row>
    <row r="3954" spans="1:32" x14ac:dyDescent="0.3">
      <c r="A3954">
        <v>2799716</v>
      </c>
      <c r="B3954">
        <v>1</v>
      </c>
      <c r="C3954" t="s">
        <v>82</v>
      </c>
      <c r="D3954" t="s">
        <v>90</v>
      </c>
      <c r="E3954" t="s">
        <v>14533</v>
      </c>
      <c r="F3954" t="s">
        <v>14534</v>
      </c>
      <c r="G3954" t="s">
        <v>31548</v>
      </c>
      <c r="H3954" t="s">
        <v>333</v>
      </c>
      <c r="I3954" t="s">
        <v>78</v>
      </c>
      <c r="J3954" t="s">
        <v>135</v>
      </c>
      <c r="K3954" t="s">
        <v>22</v>
      </c>
      <c r="L3954" t="s">
        <v>136</v>
      </c>
      <c r="M3954" t="s">
        <v>14535</v>
      </c>
      <c r="N3954" t="s">
        <v>14536</v>
      </c>
      <c r="O3954">
        <v>3.7608333333333333</v>
      </c>
      <c r="P3954">
        <v>0</v>
      </c>
      <c r="Q3954">
        <v>1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1.7853916000000001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1.7853916000000001</v>
      </c>
    </row>
    <row r="3955" spans="1:32" x14ac:dyDescent="0.3">
      <c r="A3955">
        <v>2799724</v>
      </c>
      <c r="B3955">
        <v>1</v>
      </c>
      <c r="C3955" t="s">
        <v>82</v>
      </c>
      <c r="D3955" t="s">
        <v>106</v>
      </c>
      <c r="E3955" t="s">
        <v>14537</v>
      </c>
      <c r="F3955" t="s">
        <v>14538</v>
      </c>
      <c r="G3955" t="s">
        <v>31551</v>
      </c>
      <c r="H3955" t="s">
        <v>672</v>
      </c>
      <c r="I3955" t="s">
        <v>79</v>
      </c>
      <c r="J3955" t="s">
        <v>135</v>
      </c>
      <c r="K3955" t="s">
        <v>22</v>
      </c>
      <c r="L3955" t="s">
        <v>136</v>
      </c>
      <c r="M3955" t="s">
        <v>14539</v>
      </c>
      <c r="N3955" t="s">
        <v>14540</v>
      </c>
      <c r="O3955">
        <v>9.3241666666666667</v>
      </c>
      <c r="P3955">
        <v>1</v>
      </c>
      <c r="Q3955">
        <v>199</v>
      </c>
      <c r="R3955">
        <v>0</v>
      </c>
      <c r="S3955">
        <v>7</v>
      </c>
      <c r="T3955">
        <v>0</v>
      </c>
      <c r="U3955">
        <v>34</v>
      </c>
      <c r="V3955">
        <v>0</v>
      </c>
      <c r="W3955">
        <v>0</v>
      </c>
      <c r="X3955">
        <v>47.620483</v>
      </c>
      <c r="Y3955">
        <v>563.84320000000002</v>
      </c>
      <c r="Z3955">
        <v>0</v>
      </c>
      <c r="AA3955">
        <v>0.30271094999999998</v>
      </c>
      <c r="AB3955">
        <v>0</v>
      </c>
      <c r="AC3955">
        <v>199.46915000000001</v>
      </c>
      <c r="AD3955">
        <v>0</v>
      </c>
      <c r="AE3955">
        <v>0</v>
      </c>
      <c r="AF3955">
        <v>811.23553000000004</v>
      </c>
    </row>
    <row r="3956" spans="1:32" x14ac:dyDescent="0.3">
      <c r="A3956">
        <v>2799729</v>
      </c>
      <c r="B3956">
        <v>1</v>
      </c>
      <c r="C3956" t="s">
        <v>82</v>
      </c>
      <c r="D3956" t="s">
        <v>88</v>
      </c>
      <c r="E3956" t="s">
        <v>14541</v>
      </c>
      <c r="F3956" t="s">
        <v>14542</v>
      </c>
      <c r="G3956" t="s">
        <v>31545</v>
      </c>
      <c r="H3956" t="s">
        <v>134</v>
      </c>
      <c r="I3956" t="s">
        <v>79</v>
      </c>
      <c r="J3956" t="s">
        <v>135</v>
      </c>
      <c r="K3956" t="s">
        <v>22</v>
      </c>
      <c r="L3956" t="s">
        <v>136</v>
      </c>
      <c r="M3956" t="s">
        <v>14543</v>
      </c>
      <c r="N3956" t="s">
        <v>14544</v>
      </c>
      <c r="O3956">
        <v>0.45055555555555554</v>
      </c>
      <c r="P3956">
        <v>1</v>
      </c>
      <c r="Q3956">
        <v>727</v>
      </c>
      <c r="R3956">
        <v>2</v>
      </c>
      <c r="S3956">
        <v>28</v>
      </c>
      <c r="T3956">
        <v>26</v>
      </c>
      <c r="U3956">
        <v>98</v>
      </c>
      <c r="V3956">
        <v>0</v>
      </c>
      <c r="W3956">
        <v>0</v>
      </c>
      <c r="X3956">
        <v>0.11646458</v>
      </c>
      <c r="Y3956">
        <v>74.695189999999997</v>
      </c>
      <c r="Z3956">
        <v>2.6892931</v>
      </c>
      <c r="AA3956">
        <v>2.4453157999999999</v>
      </c>
      <c r="AB3956">
        <v>23.831657</v>
      </c>
      <c r="AC3956">
        <v>41.227379999999997</v>
      </c>
      <c r="AD3956">
        <v>0</v>
      </c>
      <c r="AE3956">
        <v>0</v>
      </c>
      <c r="AF3956">
        <v>145.00531000000001</v>
      </c>
    </row>
    <row r="3957" spans="1:32" x14ac:dyDescent="0.3">
      <c r="A3957">
        <v>2799633</v>
      </c>
      <c r="B3957">
        <v>1</v>
      </c>
      <c r="C3957" t="s">
        <v>82</v>
      </c>
      <c r="D3957" t="s">
        <v>104</v>
      </c>
      <c r="E3957" t="s">
        <v>4989</v>
      </c>
      <c r="F3957" t="s">
        <v>4990</v>
      </c>
      <c r="G3957" t="s">
        <v>31550</v>
      </c>
      <c r="H3957" t="s">
        <v>223</v>
      </c>
      <c r="I3957" t="s">
        <v>78</v>
      </c>
      <c r="J3957" t="s">
        <v>135</v>
      </c>
      <c r="K3957" t="s">
        <v>22</v>
      </c>
      <c r="L3957" t="s">
        <v>136</v>
      </c>
      <c r="M3957" t="s">
        <v>14545</v>
      </c>
      <c r="N3957" t="s">
        <v>14546</v>
      </c>
      <c r="O3957">
        <v>3.1922222222222221</v>
      </c>
      <c r="P3957">
        <v>0</v>
      </c>
      <c r="Q3957">
        <v>84</v>
      </c>
      <c r="R3957">
        <v>0</v>
      </c>
      <c r="S3957">
        <v>0</v>
      </c>
      <c r="T3957">
        <v>0</v>
      </c>
      <c r="U3957">
        <v>3</v>
      </c>
      <c r="V3957">
        <v>0</v>
      </c>
      <c r="W3957">
        <v>0</v>
      </c>
      <c r="X3957">
        <v>0</v>
      </c>
      <c r="Y3957">
        <v>84.140690000000006</v>
      </c>
      <c r="Z3957">
        <v>0</v>
      </c>
      <c r="AA3957">
        <v>0</v>
      </c>
      <c r="AB3957">
        <v>0</v>
      </c>
      <c r="AC3957">
        <v>1.5129651</v>
      </c>
      <c r="AD3957">
        <v>0</v>
      </c>
      <c r="AE3957">
        <v>0</v>
      </c>
      <c r="AF3957">
        <v>85.653655999999998</v>
      </c>
    </row>
    <row r="3958" spans="1:32" x14ac:dyDescent="0.3">
      <c r="A3958">
        <v>2799595</v>
      </c>
      <c r="B3958">
        <v>2</v>
      </c>
      <c r="C3958" t="s">
        <v>83</v>
      </c>
      <c r="D3958" t="s">
        <v>130</v>
      </c>
      <c r="E3958" t="s">
        <v>14547</v>
      </c>
      <c r="F3958" t="s">
        <v>14548</v>
      </c>
      <c r="G3958" t="s">
        <v>31552</v>
      </c>
      <c r="H3958" t="s">
        <v>1432</v>
      </c>
      <c r="I3958" t="s">
        <v>78</v>
      </c>
      <c r="J3958" t="s">
        <v>135</v>
      </c>
      <c r="K3958" t="s">
        <v>22</v>
      </c>
      <c r="L3958" t="s">
        <v>136</v>
      </c>
      <c r="M3958" t="s">
        <v>14549</v>
      </c>
      <c r="N3958" t="s">
        <v>14550</v>
      </c>
      <c r="O3958">
        <v>0.93333333333333335</v>
      </c>
      <c r="P3958">
        <v>0</v>
      </c>
      <c r="Q3958">
        <v>919</v>
      </c>
      <c r="R3958">
        <v>0</v>
      </c>
      <c r="S3958">
        <v>0</v>
      </c>
      <c r="T3958">
        <v>0</v>
      </c>
      <c r="U3958">
        <v>22</v>
      </c>
      <c r="V3958">
        <v>0</v>
      </c>
      <c r="W3958">
        <v>0</v>
      </c>
      <c r="X3958">
        <v>0</v>
      </c>
      <c r="Y3958">
        <v>225.40205</v>
      </c>
      <c r="Z3958">
        <v>0</v>
      </c>
      <c r="AA3958">
        <v>0</v>
      </c>
      <c r="AB3958">
        <v>0</v>
      </c>
      <c r="AC3958">
        <v>33.058525000000003</v>
      </c>
      <c r="AD3958">
        <v>0</v>
      </c>
      <c r="AE3958">
        <v>0</v>
      </c>
      <c r="AF3958">
        <v>258.46057000000002</v>
      </c>
    </row>
    <row r="3959" spans="1:32" x14ac:dyDescent="0.3">
      <c r="A3959">
        <v>2799541</v>
      </c>
      <c r="B3959">
        <v>1</v>
      </c>
      <c r="C3959" t="s">
        <v>82</v>
      </c>
      <c r="D3959" t="s">
        <v>100</v>
      </c>
      <c r="E3959" t="s">
        <v>14551</v>
      </c>
      <c r="F3959" t="s">
        <v>14552</v>
      </c>
      <c r="G3959" t="s">
        <v>31548</v>
      </c>
      <c r="H3959" t="s">
        <v>893</v>
      </c>
      <c r="I3959" t="s">
        <v>78</v>
      </c>
      <c r="J3959" t="s">
        <v>135</v>
      </c>
      <c r="K3959" t="s">
        <v>22</v>
      </c>
      <c r="L3959" t="s">
        <v>136</v>
      </c>
      <c r="M3959" t="s">
        <v>14553</v>
      </c>
      <c r="N3959" t="s">
        <v>14554</v>
      </c>
      <c r="O3959">
        <v>1.1666666666666667</v>
      </c>
      <c r="P3959">
        <v>0</v>
      </c>
      <c r="Q3959">
        <v>6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1.0313941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1.0313941</v>
      </c>
    </row>
    <row r="3960" spans="1:32" x14ac:dyDescent="0.3">
      <c r="A3960">
        <v>2799535</v>
      </c>
      <c r="B3960">
        <v>1</v>
      </c>
      <c r="C3960" t="s">
        <v>82</v>
      </c>
      <c r="D3960" t="s">
        <v>93</v>
      </c>
      <c r="E3960" t="s">
        <v>14555</v>
      </c>
      <c r="F3960" t="s">
        <v>14556</v>
      </c>
      <c r="G3960" t="s">
        <v>31548</v>
      </c>
      <c r="H3960" t="s">
        <v>333</v>
      </c>
      <c r="I3960" t="s">
        <v>78</v>
      </c>
      <c r="J3960" t="s">
        <v>135</v>
      </c>
      <c r="K3960" t="s">
        <v>22</v>
      </c>
      <c r="L3960" t="s">
        <v>136</v>
      </c>
      <c r="M3960" t="s">
        <v>14557</v>
      </c>
      <c r="N3960" t="s">
        <v>14558</v>
      </c>
      <c r="O3960">
        <v>3.2008333333333332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3.0189376000000001</v>
      </c>
      <c r="AD3960">
        <v>0</v>
      </c>
      <c r="AE3960">
        <v>0</v>
      </c>
      <c r="AF3960">
        <v>3.0189376000000001</v>
      </c>
    </row>
    <row r="3961" spans="1:32" x14ac:dyDescent="0.3">
      <c r="A3961">
        <v>2799449</v>
      </c>
      <c r="B3961">
        <v>1</v>
      </c>
      <c r="C3961" t="s">
        <v>83</v>
      </c>
      <c r="D3961" t="s">
        <v>117</v>
      </c>
      <c r="E3961" t="s">
        <v>14559</v>
      </c>
      <c r="F3961" t="s">
        <v>14560</v>
      </c>
      <c r="G3961" t="s">
        <v>31551</v>
      </c>
      <c r="H3961" t="s">
        <v>643</v>
      </c>
      <c r="I3961" t="s">
        <v>79</v>
      </c>
      <c r="J3961" t="s">
        <v>135</v>
      </c>
      <c r="K3961" t="s">
        <v>22</v>
      </c>
      <c r="L3961" t="s">
        <v>186</v>
      </c>
      <c r="M3961" t="s">
        <v>14561</v>
      </c>
      <c r="N3961" t="s">
        <v>14562</v>
      </c>
      <c r="O3961">
        <v>3.8602777777777777</v>
      </c>
      <c r="P3961">
        <v>0</v>
      </c>
      <c r="Q3961">
        <v>18</v>
      </c>
      <c r="R3961">
        <v>0</v>
      </c>
      <c r="S3961">
        <v>0</v>
      </c>
      <c r="T3961">
        <v>1</v>
      </c>
      <c r="U3961">
        <v>243</v>
      </c>
      <c r="V3961">
        <v>0</v>
      </c>
      <c r="W3961">
        <v>0</v>
      </c>
      <c r="X3961">
        <v>0</v>
      </c>
      <c r="Y3961">
        <v>11.681582000000001</v>
      </c>
      <c r="Z3961">
        <v>0</v>
      </c>
      <c r="AA3961">
        <v>0</v>
      </c>
      <c r="AB3961">
        <v>2.2834026999999999</v>
      </c>
      <c r="AC3961">
        <v>165.75565</v>
      </c>
      <c r="AD3961">
        <v>0</v>
      </c>
      <c r="AE3961">
        <v>0</v>
      </c>
      <c r="AF3961">
        <v>179.72063</v>
      </c>
    </row>
    <row r="3962" spans="1:32" x14ac:dyDescent="0.3">
      <c r="A3962">
        <v>2799358</v>
      </c>
      <c r="B3962">
        <v>1</v>
      </c>
      <c r="C3962" t="s">
        <v>82</v>
      </c>
      <c r="D3962" t="s">
        <v>100</v>
      </c>
      <c r="E3962" t="s">
        <v>14563</v>
      </c>
      <c r="F3962" t="s">
        <v>14564</v>
      </c>
      <c r="G3962" t="s">
        <v>31548</v>
      </c>
      <c r="H3962" t="s">
        <v>893</v>
      </c>
      <c r="I3962" t="s">
        <v>78</v>
      </c>
      <c r="J3962" t="s">
        <v>135</v>
      </c>
      <c r="K3962" t="s">
        <v>22</v>
      </c>
      <c r="L3962" t="s">
        <v>136</v>
      </c>
      <c r="M3962" t="s">
        <v>14565</v>
      </c>
      <c r="N3962" t="s">
        <v>14566</v>
      </c>
      <c r="O3962">
        <v>6.5991666666666671</v>
      </c>
      <c r="P3962">
        <v>0</v>
      </c>
      <c r="Q3962">
        <v>26</v>
      </c>
      <c r="R3962">
        <v>0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0</v>
      </c>
      <c r="Y3962">
        <v>36.742064999999997</v>
      </c>
      <c r="Z3962">
        <v>0</v>
      </c>
      <c r="AA3962">
        <v>0</v>
      </c>
      <c r="AB3962">
        <v>0</v>
      </c>
      <c r="AC3962">
        <v>8.4906930000000003</v>
      </c>
      <c r="AD3962">
        <v>0</v>
      </c>
      <c r="AE3962">
        <v>0</v>
      </c>
      <c r="AF3962">
        <v>45.232757999999997</v>
      </c>
    </row>
    <row r="3963" spans="1:32" x14ac:dyDescent="0.3">
      <c r="A3963">
        <v>2799372</v>
      </c>
      <c r="B3963">
        <v>1</v>
      </c>
      <c r="C3963" t="s">
        <v>82</v>
      </c>
      <c r="D3963" t="s">
        <v>104</v>
      </c>
      <c r="E3963" t="s">
        <v>4989</v>
      </c>
      <c r="F3963" t="s">
        <v>4990</v>
      </c>
      <c r="G3963" t="s">
        <v>31550</v>
      </c>
      <c r="H3963" t="s">
        <v>223</v>
      </c>
      <c r="I3963" t="s">
        <v>78</v>
      </c>
      <c r="J3963" t="s">
        <v>135</v>
      </c>
      <c r="K3963" t="s">
        <v>22</v>
      </c>
      <c r="L3963" t="s">
        <v>136</v>
      </c>
      <c r="M3963" t="s">
        <v>14567</v>
      </c>
      <c r="N3963" t="s">
        <v>14568</v>
      </c>
      <c r="O3963">
        <v>3.3016666666666667</v>
      </c>
      <c r="P3963">
        <v>0</v>
      </c>
      <c r="Q3963">
        <v>84</v>
      </c>
      <c r="R3963">
        <v>0</v>
      </c>
      <c r="S3963">
        <v>0</v>
      </c>
      <c r="T3963">
        <v>0</v>
      </c>
      <c r="U3963">
        <v>3</v>
      </c>
      <c r="V3963">
        <v>0</v>
      </c>
      <c r="W3963">
        <v>0</v>
      </c>
      <c r="X3963">
        <v>0</v>
      </c>
      <c r="Y3963">
        <v>74.205529999999996</v>
      </c>
      <c r="Z3963">
        <v>0</v>
      </c>
      <c r="AA3963">
        <v>0</v>
      </c>
      <c r="AB3963">
        <v>0</v>
      </c>
      <c r="AC3963">
        <v>1.1797514</v>
      </c>
      <c r="AD3963">
        <v>0</v>
      </c>
      <c r="AE3963">
        <v>0</v>
      </c>
      <c r="AF3963">
        <v>75.385279999999995</v>
      </c>
    </row>
    <row r="3964" spans="1:32" x14ac:dyDescent="0.3">
      <c r="A3964">
        <v>2799143</v>
      </c>
      <c r="B3964">
        <v>1</v>
      </c>
      <c r="C3964" t="s">
        <v>83</v>
      </c>
      <c r="D3964" t="s">
        <v>130</v>
      </c>
      <c r="E3964" t="s">
        <v>14569</v>
      </c>
      <c r="F3964" t="s">
        <v>14570</v>
      </c>
      <c r="G3964" t="s">
        <v>31548</v>
      </c>
      <c r="H3964" t="s">
        <v>893</v>
      </c>
      <c r="I3964" t="s">
        <v>78</v>
      </c>
      <c r="J3964" t="s">
        <v>135</v>
      </c>
      <c r="K3964" t="s">
        <v>22</v>
      </c>
      <c r="L3964" t="s">
        <v>136</v>
      </c>
      <c r="M3964" t="s">
        <v>14571</v>
      </c>
      <c r="N3964" t="s">
        <v>14572</v>
      </c>
      <c r="O3964">
        <v>6.7766666666666664</v>
      </c>
      <c r="P3964">
        <v>0</v>
      </c>
      <c r="Q3964">
        <v>1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0.45021480000000003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0.45021480000000003</v>
      </c>
    </row>
    <row r="3965" spans="1:32" x14ac:dyDescent="0.3">
      <c r="A3965">
        <v>2799141</v>
      </c>
      <c r="B3965">
        <v>1</v>
      </c>
      <c r="C3965" t="s">
        <v>82</v>
      </c>
      <c r="D3965" t="s">
        <v>92</v>
      </c>
      <c r="E3965" t="s">
        <v>14573</v>
      </c>
      <c r="F3965" t="s">
        <v>14574</v>
      </c>
      <c r="G3965" t="s">
        <v>31548</v>
      </c>
      <c r="H3965" t="s">
        <v>893</v>
      </c>
      <c r="I3965" t="s">
        <v>78</v>
      </c>
      <c r="J3965" t="s">
        <v>135</v>
      </c>
      <c r="K3965" t="s">
        <v>22</v>
      </c>
      <c r="L3965" t="s">
        <v>136</v>
      </c>
      <c r="M3965" t="s">
        <v>14575</v>
      </c>
      <c r="N3965" t="s">
        <v>14576</v>
      </c>
      <c r="O3965">
        <v>1.5108333333333333</v>
      </c>
      <c r="P3965">
        <v>0</v>
      </c>
      <c r="Q3965">
        <v>1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0.40488647999999999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0.40488647999999999</v>
      </c>
    </row>
    <row r="3966" spans="1:32" x14ac:dyDescent="0.3">
      <c r="A3966">
        <v>2799140</v>
      </c>
      <c r="B3966">
        <v>1</v>
      </c>
      <c r="C3966" t="s">
        <v>82</v>
      </c>
      <c r="D3966" t="s">
        <v>99</v>
      </c>
      <c r="E3966" t="s">
        <v>14577</v>
      </c>
      <c r="F3966" t="s">
        <v>14578</v>
      </c>
      <c r="G3966" t="s">
        <v>31548</v>
      </c>
      <c r="H3966" t="s">
        <v>893</v>
      </c>
      <c r="I3966" t="s">
        <v>78</v>
      </c>
      <c r="J3966" t="s">
        <v>135</v>
      </c>
      <c r="K3966" t="s">
        <v>22</v>
      </c>
      <c r="L3966" t="s">
        <v>136</v>
      </c>
      <c r="M3966" t="s">
        <v>14579</v>
      </c>
      <c r="N3966" t="s">
        <v>14580</v>
      </c>
      <c r="O3966">
        <v>1.6791666666666667</v>
      </c>
      <c r="P3966">
        <v>0</v>
      </c>
      <c r="Q3966">
        <v>1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1.6897544E-2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1.6897544E-2</v>
      </c>
    </row>
    <row r="3967" spans="1:32" x14ac:dyDescent="0.3">
      <c r="A3967">
        <v>2799121</v>
      </c>
      <c r="B3967">
        <v>1</v>
      </c>
      <c r="C3967" t="s">
        <v>82</v>
      </c>
      <c r="D3967" t="s">
        <v>106</v>
      </c>
      <c r="E3967" t="s">
        <v>14581</v>
      </c>
      <c r="F3967" t="s">
        <v>14582</v>
      </c>
      <c r="G3967" t="s">
        <v>31546</v>
      </c>
      <c r="H3967" t="s">
        <v>1297</v>
      </c>
      <c r="I3967" t="s">
        <v>78</v>
      </c>
      <c r="J3967" t="s">
        <v>135</v>
      </c>
      <c r="K3967" t="s">
        <v>22</v>
      </c>
      <c r="L3967" t="s">
        <v>136</v>
      </c>
      <c r="M3967" t="s">
        <v>14583</v>
      </c>
      <c r="N3967" t="s">
        <v>14584</v>
      </c>
      <c r="O3967">
        <v>5.4202777777777778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12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20.706326000000001</v>
      </c>
      <c r="AD3967">
        <v>0</v>
      </c>
      <c r="AE3967">
        <v>0</v>
      </c>
      <c r="AF3967">
        <v>20.706326000000001</v>
      </c>
    </row>
    <row r="3968" spans="1:32" x14ac:dyDescent="0.3">
      <c r="A3968">
        <v>2799133</v>
      </c>
      <c r="B3968">
        <v>1</v>
      </c>
      <c r="C3968" t="s">
        <v>82</v>
      </c>
      <c r="D3968" t="s">
        <v>98</v>
      </c>
      <c r="E3968" t="s">
        <v>14585</v>
      </c>
      <c r="F3968" t="s">
        <v>14586</v>
      </c>
      <c r="G3968" t="s">
        <v>31546</v>
      </c>
      <c r="H3968" t="s">
        <v>409</v>
      </c>
      <c r="I3968" t="s">
        <v>78</v>
      </c>
      <c r="J3968" t="s">
        <v>135</v>
      </c>
      <c r="K3968" t="s">
        <v>3</v>
      </c>
      <c r="L3968" t="s">
        <v>136</v>
      </c>
      <c r="M3968" t="s">
        <v>14587</v>
      </c>
      <c r="N3968" t="s">
        <v>14588</v>
      </c>
      <c r="O3968">
        <v>0.5411111111111111</v>
      </c>
      <c r="P3968">
        <v>0</v>
      </c>
      <c r="Q3968">
        <v>200</v>
      </c>
      <c r="R3968">
        <v>0</v>
      </c>
      <c r="S3968">
        <v>0</v>
      </c>
      <c r="T3968">
        <v>0</v>
      </c>
      <c r="U3968">
        <v>14</v>
      </c>
      <c r="V3968">
        <v>0</v>
      </c>
      <c r="W3968">
        <v>0</v>
      </c>
      <c r="X3968">
        <v>0</v>
      </c>
      <c r="Y3968">
        <v>25.028120000000001</v>
      </c>
      <c r="Z3968">
        <v>0</v>
      </c>
      <c r="AA3968">
        <v>0</v>
      </c>
      <c r="AB3968">
        <v>0</v>
      </c>
      <c r="AC3968">
        <v>2.5750839999999999</v>
      </c>
      <c r="AD3968">
        <v>0</v>
      </c>
      <c r="AE3968">
        <v>0</v>
      </c>
      <c r="AF3968">
        <v>27.603204999999999</v>
      </c>
    </row>
    <row r="3969" spans="1:32" x14ac:dyDescent="0.3">
      <c r="A3969">
        <v>2798758</v>
      </c>
      <c r="B3969">
        <v>1</v>
      </c>
      <c r="C3969" t="s">
        <v>83</v>
      </c>
      <c r="D3969" t="s">
        <v>130</v>
      </c>
      <c r="E3969" t="s">
        <v>14589</v>
      </c>
      <c r="F3969" t="s">
        <v>14590</v>
      </c>
      <c r="G3969" t="s">
        <v>31548</v>
      </c>
      <c r="H3969" t="s">
        <v>893</v>
      </c>
      <c r="I3969" t="s">
        <v>78</v>
      </c>
      <c r="J3969" t="s">
        <v>135</v>
      </c>
      <c r="K3969" t="s">
        <v>22</v>
      </c>
      <c r="L3969" t="s">
        <v>136</v>
      </c>
      <c r="M3969" t="s">
        <v>14591</v>
      </c>
      <c r="N3969" t="s">
        <v>14592</v>
      </c>
      <c r="O3969">
        <v>3.0011111111111113</v>
      </c>
      <c r="P3969">
        <v>0</v>
      </c>
      <c r="Q3969">
        <v>7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7.7436857000000003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7.7436857000000003</v>
      </c>
    </row>
    <row r="3970" spans="1:32" x14ac:dyDescent="0.3">
      <c r="A3970">
        <v>2798649</v>
      </c>
      <c r="B3970">
        <v>1</v>
      </c>
      <c r="C3970" t="s">
        <v>82</v>
      </c>
      <c r="D3970" t="s">
        <v>100</v>
      </c>
      <c r="E3970" t="s">
        <v>14593</v>
      </c>
      <c r="F3970" t="s">
        <v>14594</v>
      </c>
      <c r="G3970" t="s">
        <v>31550</v>
      </c>
      <c r="H3970" t="s">
        <v>145</v>
      </c>
      <c r="I3970" t="s">
        <v>78</v>
      </c>
      <c r="J3970" t="s">
        <v>135</v>
      </c>
      <c r="K3970" t="s">
        <v>22</v>
      </c>
      <c r="L3970" t="s">
        <v>136</v>
      </c>
      <c r="M3970" t="s">
        <v>14595</v>
      </c>
      <c r="N3970" t="s">
        <v>14596</v>
      </c>
      <c r="O3970">
        <v>0.42055555555555557</v>
      </c>
      <c r="P3970">
        <v>0</v>
      </c>
      <c r="Q3970">
        <v>141</v>
      </c>
      <c r="R3970">
        <v>0</v>
      </c>
      <c r="S3970">
        <v>0</v>
      </c>
      <c r="T3970">
        <v>0</v>
      </c>
      <c r="U3970">
        <v>36</v>
      </c>
      <c r="V3970">
        <v>0</v>
      </c>
      <c r="W3970">
        <v>0</v>
      </c>
      <c r="X3970">
        <v>0</v>
      </c>
      <c r="Y3970">
        <v>10.460667000000001</v>
      </c>
      <c r="Z3970">
        <v>0</v>
      </c>
      <c r="AA3970">
        <v>0</v>
      </c>
      <c r="AB3970">
        <v>0</v>
      </c>
      <c r="AC3970">
        <v>7.7719293</v>
      </c>
      <c r="AD3970">
        <v>0</v>
      </c>
      <c r="AE3970">
        <v>0</v>
      </c>
      <c r="AF3970">
        <v>18.232595</v>
      </c>
    </row>
    <row r="3971" spans="1:32" x14ac:dyDescent="0.3">
      <c r="A3971">
        <v>2798336</v>
      </c>
      <c r="B3971">
        <v>1</v>
      </c>
      <c r="C3971" t="s">
        <v>82</v>
      </c>
      <c r="D3971" t="s">
        <v>104</v>
      </c>
      <c r="E3971" t="s">
        <v>4989</v>
      </c>
      <c r="F3971" t="s">
        <v>4990</v>
      </c>
      <c r="G3971" t="s">
        <v>31550</v>
      </c>
      <c r="H3971" t="s">
        <v>223</v>
      </c>
      <c r="I3971" t="s">
        <v>78</v>
      </c>
      <c r="J3971" t="s">
        <v>135</v>
      </c>
      <c r="K3971" t="s">
        <v>22</v>
      </c>
      <c r="L3971" t="s">
        <v>136</v>
      </c>
      <c r="M3971" t="s">
        <v>14597</v>
      </c>
      <c r="N3971" t="s">
        <v>14598</v>
      </c>
      <c r="O3971">
        <v>1.4455555555555555</v>
      </c>
      <c r="P3971">
        <v>0</v>
      </c>
      <c r="Q3971">
        <v>84</v>
      </c>
      <c r="R3971">
        <v>0</v>
      </c>
      <c r="S3971">
        <v>0</v>
      </c>
      <c r="T3971">
        <v>0</v>
      </c>
      <c r="U3971">
        <v>3</v>
      </c>
      <c r="V3971">
        <v>0</v>
      </c>
      <c r="W3971">
        <v>0</v>
      </c>
      <c r="X3971">
        <v>0</v>
      </c>
      <c r="Y3971">
        <v>35.643676999999997</v>
      </c>
      <c r="Z3971">
        <v>0</v>
      </c>
      <c r="AA3971">
        <v>0</v>
      </c>
      <c r="AB3971">
        <v>0</v>
      </c>
      <c r="AC3971">
        <v>1.1743977999999999</v>
      </c>
      <c r="AD3971">
        <v>0</v>
      </c>
      <c r="AE3971">
        <v>0</v>
      </c>
      <c r="AF3971">
        <v>36.818077000000002</v>
      </c>
    </row>
    <row r="3972" spans="1:32" x14ac:dyDescent="0.3">
      <c r="A3972">
        <v>2797966</v>
      </c>
      <c r="B3972">
        <v>1</v>
      </c>
      <c r="C3972" t="s">
        <v>82</v>
      </c>
      <c r="D3972" t="s">
        <v>98</v>
      </c>
      <c r="E3972" t="s">
        <v>14599</v>
      </c>
      <c r="F3972" t="s">
        <v>14600</v>
      </c>
      <c r="G3972" t="s">
        <v>31548</v>
      </c>
      <c r="H3972" t="s">
        <v>333</v>
      </c>
      <c r="I3972" t="s">
        <v>78</v>
      </c>
      <c r="J3972" t="s">
        <v>135</v>
      </c>
      <c r="K3972" t="s">
        <v>22</v>
      </c>
      <c r="L3972" t="s">
        <v>136</v>
      </c>
      <c r="M3972" t="s">
        <v>14601</v>
      </c>
      <c r="N3972" t="s">
        <v>14602</v>
      </c>
      <c r="O3972">
        <v>1.2333333333333334</v>
      </c>
      <c r="P3972">
        <v>0</v>
      </c>
      <c r="Q3972">
        <v>2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0.50850859999999998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0.50850859999999998</v>
      </c>
    </row>
    <row r="3973" spans="1:32" x14ac:dyDescent="0.3">
      <c r="A3973">
        <v>2797956</v>
      </c>
      <c r="B3973">
        <v>1</v>
      </c>
      <c r="C3973" t="s">
        <v>82</v>
      </c>
      <c r="D3973" t="s">
        <v>92</v>
      </c>
      <c r="E3973" t="s">
        <v>14603</v>
      </c>
      <c r="F3973" t="s">
        <v>1499</v>
      </c>
      <c r="G3973" t="s">
        <v>31546</v>
      </c>
      <c r="H3973" t="s">
        <v>648</v>
      </c>
      <c r="I3973" t="s">
        <v>78</v>
      </c>
      <c r="J3973" t="s">
        <v>135</v>
      </c>
      <c r="K3973" t="s">
        <v>22</v>
      </c>
      <c r="L3973" t="s">
        <v>186</v>
      </c>
      <c r="M3973" t="s">
        <v>14604</v>
      </c>
      <c r="N3973" t="s">
        <v>14605</v>
      </c>
      <c r="O3973">
        <v>2.6944444444444446</v>
      </c>
      <c r="P3973">
        <v>0</v>
      </c>
      <c r="Q3973">
        <v>2</v>
      </c>
      <c r="R3973">
        <v>0</v>
      </c>
      <c r="S3973">
        <v>0</v>
      </c>
      <c r="T3973">
        <v>0</v>
      </c>
      <c r="U3973">
        <v>30</v>
      </c>
      <c r="V3973">
        <v>0</v>
      </c>
      <c r="W3973">
        <v>0</v>
      </c>
      <c r="X3973">
        <v>0</v>
      </c>
      <c r="Y3973">
        <v>0.50453360000000003</v>
      </c>
      <c r="Z3973">
        <v>0</v>
      </c>
      <c r="AA3973">
        <v>0</v>
      </c>
      <c r="AB3973">
        <v>0</v>
      </c>
      <c r="AC3973">
        <v>20.913857</v>
      </c>
      <c r="AD3973">
        <v>0</v>
      </c>
      <c r="AE3973">
        <v>0</v>
      </c>
      <c r="AF3973">
        <v>21.418389999999999</v>
      </c>
    </row>
    <row r="3974" spans="1:32" x14ac:dyDescent="0.3">
      <c r="A3974">
        <v>2797874</v>
      </c>
      <c r="B3974">
        <v>1</v>
      </c>
      <c r="C3974" t="s">
        <v>83</v>
      </c>
      <c r="D3974" t="s">
        <v>117</v>
      </c>
      <c r="E3974" t="s">
        <v>14606</v>
      </c>
      <c r="F3974" t="s">
        <v>14607</v>
      </c>
      <c r="G3974" t="s">
        <v>31546</v>
      </c>
      <c r="H3974" t="s">
        <v>1297</v>
      </c>
      <c r="I3974" t="s">
        <v>78</v>
      </c>
      <c r="J3974" t="s">
        <v>135</v>
      </c>
      <c r="K3974" t="s">
        <v>22</v>
      </c>
      <c r="L3974" t="s">
        <v>136</v>
      </c>
      <c r="M3974" t="s">
        <v>14608</v>
      </c>
      <c r="N3974" t="s">
        <v>14609</v>
      </c>
      <c r="O3974">
        <v>1.4686111111111111</v>
      </c>
      <c r="P3974">
        <v>0</v>
      </c>
      <c r="Q3974">
        <v>152</v>
      </c>
      <c r="R3974">
        <v>0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0</v>
      </c>
      <c r="Y3974">
        <v>30.693726999999999</v>
      </c>
      <c r="Z3974">
        <v>0</v>
      </c>
      <c r="AA3974">
        <v>0</v>
      </c>
      <c r="AB3974">
        <v>0</v>
      </c>
      <c r="AC3974">
        <v>5.7773190000000004E-3</v>
      </c>
      <c r="AD3974">
        <v>0</v>
      </c>
      <c r="AE3974">
        <v>0</v>
      </c>
      <c r="AF3974">
        <v>30.699504999999998</v>
      </c>
    </row>
    <row r="3975" spans="1:32" x14ac:dyDescent="0.3">
      <c r="A3975">
        <v>2797876</v>
      </c>
      <c r="B3975">
        <v>1</v>
      </c>
      <c r="C3975" t="s">
        <v>82</v>
      </c>
      <c r="D3975" t="s">
        <v>99</v>
      </c>
      <c r="E3975" t="s">
        <v>14610</v>
      </c>
      <c r="F3975" t="s">
        <v>14611</v>
      </c>
      <c r="G3975" t="s">
        <v>31546</v>
      </c>
      <c r="H3975" t="s">
        <v>223</v>
      </c>
      <c r="I3975" t="s">
        <v>78</v>
      </c>
      <c r="J3975" t="s">
        <v>135</v>
      </c>
      <c r="K3975" t="s">
        <v>22</v>
      </c>
      <c r="L3975" t="s">
        <v>136</v>
      </c>
      <c r="M3975" t="s">
        <v>14612</v>
      </c>
      <c r="N3975" t="s">
        <v>14613</v>
      </c>
      <c r="O3975">
        <v>4.4508333333333336</v>
      </c>
      <c r="P3975">
        <v>0</v>
      </c>
      <c r="Q3975">
        <v>35</v>
      </c>
      <c r="R3975">
        <v>0</v>
      </c>
      <c r="S3975">
        <v>0</v>
      </c>
      <c r="T3975">
        <v>0</v>
      </c>
      <c r="U3975">
        <v>3</v>
      </c>
      <c r="V3975">
        <v>0</v>
      </c>
      <c r="W3975">
        <v>0</v>
      </c>
      <c r="X3975">
        <v>0</v>
      </c>
      <c r="Y3975">
        <v>37.212727000000001</v>
      </c>
      <c r="Z3975">
        <v>0</v>
      </c>
      <c r="AA3975">
        <v>0</v>
      </c>
      <c r="AB3975">
        <v>0</v>
      </c>
      <c r="AC3975">
        <v>9.3075690000000009</v>
      </c>
      <c r="AD3975">
        <v>0</v>
      </c>
      <c r="AE3975">
        <v>0</v>
      </c>
      <c r="AF3975">
        <v>46.520294</v>
      </c>
    </row>
    <row r="3976" spans="1:32" x14ac:dyDescent="0.3">
      <c r="A3976">
        <v>2797800</v>
      </c>
      <c r="B3976">
        <v>4</v>
      </c>
      <c r="C3976" t="s">
        <v>82</v>
      </c>
      <c r="D3976" t="s">
        <v>87</v>
      </c>
      <c r="E3976" t="s">
        <v>14614</v>
      </c>
      <c r="F3976" t="s">
        <v>14615</v>
      </c>
      <c r="G3976" t="s">
        <v>31551</v>
      </c>
      <c r="H3976" t="s">
        <v>134</v>
      </c>
      <c r="I3976" t="s">
        <v>79</v>
      </c>
      <c r="J3976" t="s">
        <v>135</v>
      </c>
      <c r="K3976" t="s">
        <v>22</v>
      </c>
      <c r="L3976" t="s">
        <v>136</v>
      </c>
      <c r="M3976" t="s">
        <v>14616</v>
      </c>
      <c r="N3976" t="s">
        <v>14617</v>
      </c>
      <c r="O3976">
        <v>3.0372222222222223</v>
      </c>
      <c r="P3976">
        <v>0</v>
      </c>
      <c r="Q3976">
        <v>530</v>
      </c>
      <c r="R3976">
        <v>0</v>
      </c>
      <c r="S3976">
        <v>0</v>
      </c>
      <c r="T3976">
        <v>0</v>
      </c>
      <c r="U3976">
        <v>20</v>
      </c>
      <c r="V3976">
        <v>0</v>
      </c>
      <c r="W3976">
        <v>0</v>
      </c>
      <c r="X3976">
        <v>0</v>
      </c>
      <c r="Y3976">
        <v>336.3843</v>
      </c>
      <c r="Z3976">
        <v>0</v>
      </c>
      <c r="AA3976">
        <v>0</v>
      </c>
      <c r="AB3976">
        <v>0</v>
      </c>
      <c r="AC3976">
        <v>44.112625000000001</v>
      </c>
      <c r="AD3976">
        <v>0</v>
      </c>
      <c r="AE3976">
        <v>0</v>
      </c>
      <c r="AF3976">
        <v>380.49691999999999</v>
      </c>
    </row>
    <row r="3977" spans="1:32" x14ac:dyDescent="0.3">
      <c r="A3977">
        <v>2797878</v>
      </c>
      <c r="B3977">
        <v>1</v>
      </c>
      <c r="C3977" t="s">
        <v>82</v>
      </c>
      <c r="D3977" t="s">
        <v>101</v>
      </c>
      <c r="E3977" t="s">
        <v>13624</v>
      </c>
      <c r="F3977" t="s">
        <v>13625</v>
      </c>
      <c r="G3977" t="s">
        <v>31549</v>
      </c>
      <c r="H3977" t="s">
        <v>648</v>
      </c>
      <c r="I3977" t="s">
        <v>79</v>
      </c>
      <c r="J3977" t="s">
        <v>135</v>
      </c>
      <c r="K3977" t="s">
        <v>22</v>
      </c>
      <c r="L3977" t="s">
        <v>186</v>
      </c>
      <c r="M3977" t="s">
        <v>14618</v>
      </c>
      <c r="N3977" t="s">
        <v>14619</v>
      </c>
      <c r="O3977">
        <v>7.9524999999999997</v>
      </c>
      <c r="P3977">
        <v>2</v>
      </c>
      <c r="Q3977">
        <v>428</v>
      </c>
      <c r="R3977">
        <v>6</v>
      </c>
      <c r="S3977">
        <v>32</v>
      </c>
      <c r="T3977">
        <v>5</v>
      </c>
      <c r="U3977">
        <v>74</v>
      </c>
      <c r="V3977">
        <v>0</v>
      </c>
      <c r="W3977">
        <v>0</v>
      </c>
      <c r="X3977">
        <v>11.053709</v>
      </c>
      <c r="Y3977">
        <v>686.41539999999998</v>
      </c>
      <c r="Z3977">
        <v>110.30865</v>
      </c>
      <c r="AA3977">
        <v>82.234030000000004</v>
      </c>
      <c r="AB3977">
        <v>231.76532</v>
      </c>
      <c r="AC3977">
        <v>235.83617000000001</v>
      </c>
      <c r="AD3977">
        <v>0</v>
      </c>
      <c r="AE3977">
        <v>0</v>
      </c>
      <c r="AF3977">
        <v>1357.6133</v>
      </c>
    </row>
    <row r="3978" spans="1:32" x14ac:dyDescent="0.3">
      <c r="A3978">
        <v>2797884</v>
      </c>
      <c r="B3978">
        <v>1</v>
      </c>
      <c r="C3978" t="s">
        <v>82</v>
      </c>
      <c r="D3978" t="s">
        <v>98</v>
      </c>
      <c r="E3978" t="s">
        <v>14620</v>
      </c>
      <c r="F3978" t="s">
        <v>14621</v>
      </c>
      <c r="G3978" t="s">
        <v>31551</v>
      </c>
      <c r="H3978" t="s">
        <v>643</v>
      </c>
      <c r="I3978" t="s">
        <v>79</v>
      </c>
      <c r="J3978" t="s">
        <v>135</v>
      </c>
      <c r="K3978" t="s">
        <v>22</v>
      </c>
      <c r="L3978" t="s">
        <v>186</v>
      </c>
      <c r="M3978" t="s">
        <v>14622</v>
      </c>
      <c r="N3978" t="s">
        <v>14623</v>
      </c>
      <c r="O3978">
        <v>8.461666666666666</v>
      </c>
      <c r="P3978">
        <v>0</v>
      </c>
      <c r="Q3978">
        <v>545</v>
      </c>
      <c r="R3978">
        <v>0</v>
      </c>
      <c r="S3978">
        <v>0</v>
      </c>
      <c r="T3978">
        <v>0</v>
      </c>
      <c r="U3978">
        <v>50</v>
      </c>
      <c r="V3978">
        <v>0</v>
      </c>
      <c r="W3978">
        <v>0</v>
      </c>
      <c r="X3978">
        <v>0</v>
      </c>
      <c r="Y3978">
        <v>966.06529999999998</v>
      </c>
      <c r="Z3978">
        <v>0</v>
      </c>
      <c r="AA3978">
        <v>0</v>
      </c>
      <c r="AB3978">
        <v>0</v>
      </c>
      <c r="AC3978">
        <v>153.99187000000001</v>
      </c>
      <c r="AD3978">
        <v>0</v>
      </c>
      <c r="AE3978">
        <v>0</v>
      </c>
      <c r="AF3978">
        <v>1120.0572999999999</v>
      </c>
    </row>
    <row r="3979" spans="1:32" x14ac:dyDescent="0.3">
      <c r="A3979">
        <v>2797875</v>
      </c>
      <c r="B3979">
        <v>1</v>
      </c>
      <c r="C3979" t="s">
        <v>83</v>
      </c>
      <c r="D3979" t="s">
        <v>130</v>
      </c>
      <c r="E3979" t="s">
        <v>1352</v>
      </c>
      <c r="F3979" t="s">
        <v>1353</v>
      </c>
      <c r="G3979" t="s">
        <v>31545</v>
      </c>
      <c r="H3979" t="s">
        <v>134</v>
      </c>
      <c r="I3979" t="s">
        <v>79</v>
      </c>
      <c r="J3979" t="s">
        <v>135</v>
      </c>
      <c r="K3979" t="s">
        <v>22</v>
      </c>
      <c r="L3979" t="s">
        <v>136</v>
      </c>
      <c r="M3979" t="s">
        <v>14624</v>
      </c>
      <c r="N3979" t="s">
        <v>14625</v>
      </c>
      <c r="O3979">
        <v>0.11166666666666666</v>
      </c>
      <c r="P3979">
        <v>19</v>
      </c>
      <c r="Q3979">
        <v>1824</v>
      </c>
      <c r="R3979">
        <v>78</v>
      </c>
      <c r="S3979">
        <v>110</v>
      </c>
      <c r="T3979">
        <v>11</v>
      </c>
      <c r="U3979">
        <v>160</v>
      </c>
      <c r="V3979">
        <v>3</v>
      </c>
      <c r="W3979">
        <v>0</v>
      </c>
      <c r="X3979">
        <v>1.6876222000000001</v>
      </c>
      <c r="Y3979">
        <v>24.836395</v>
      </c>
      <c r="Z3979">
        <v>3.9714258</v>
      </c>
      <c r="AA3979">
        <v>1.6419338999999999</v>
      </c>
      <c r="AB3979">
        <v>23.466480000000001</v>
      </c>
      <c r="AC3979">
        <v>4.9602947000000004</v>
      </c>
      <c r="AD3979">
        <v>6.7728739999999998</v>
      </c>
      <c r="AE3979">
        <v>0</v>
      </c>
      <c r="AF3979">
        <v>67.337029999999999</v>
      </c>
    </row>
    <row r="3980" spans="1:32" x14ac:dyDescent="0.3">
      <c r="A3980">
        <v>2789393</v>
      </c>
      <c r="B3980">
        <v>1</v>
      </c>
      <c r="C3980" t="s">
        <v>82</v>
      </c>
      <c r="D3980" t="s">
        <v>105</v>
      </c>
      <c r="E3980" t="s">
        <v>14626</v>
      </c>
      <c r="F3980" t="s">
        <v>14627</v>
      </c>
      <c r="G3980" t="s">
        <v>31551</v>
      </c>
      <c r="H3980" t="s">
        <v>2930</v>
      </c>
      <c r="I3980" t="s">
        <v>79</v>
      </c>
      <c r="J3980" t="s">
        <v>135</v>
      </c>
      <c r="K3980" t="s">
        <v>22</v>
      </c>
      <c r="L3980" t="s">
        <v>136</v>
      </c>
      <c r="M3980" t="s">
        <v>14628</v>
      </c>
      <c r="N3980" t="s">
        <v>14629</v>
      </c>
      <c r="O3980">
        <v>4.4233333333333329</v>
      </c>
      <c r="P3980">
        <v>0</v>
      </c>
      <c r="Q3980">
        <v>10</v>
      </c>
      <c r="R3980">
        <v>0</v>
      </c>
      <c r="S3980">
        <v>24</v>
      </c>
      <c r="T3980">
        <v>0</v>
      </c>
      <c r="U3980">
        <v>1</v>
      </c>
      <c r="V3980">
        <v>0</v>
      </c>
      <c r="W3980">
        <v>0</v>
      </c>
      <c r="X3980">
        <v>0</v>
      </c>
      <c r="Y3980">
        <v>17.593793999999999</v>
      </c>
      <c r="Z3980">
        <v>0</v>
      </c>
      <c r="AA3980">
        <v>44.899014000000001</v>
      </c>
      <c r="AB3980">
        <v>0</v>
      </c>
      <c r="AC3980">
        <v>8.9989779999999993</v>
      </c>
      <c r="AD3980">
        <v>0</v>
      </c>
      <c r="AE3980">
        <v>0</v>
      </c>
      <c r="AF3980">
        <v>71.491780000000006</v>
      </c>
    </row>
    <row r="3981" spans="1:32" x14ac:dyDescent="0.3">
      <c r="A3981">
        <v>2789378</v>
      </c>
      <c r="B3981">
        <v>1</v>
      </c>
      <c r="C3981" t="s">
        <v>82</v>
      </c>
      <c r="D3981" t="s">
        <v>98</v>
      </c>
      <c r="E3981" t="s">
        <v>14630</v>
      </c>
      <c r="F3981" t="s">
        <v>14631</v>
      </c>
      <c r="G3981" t="s">
        <v>31548</v>
      </c>
      <c r="H3981" t="s">
        <v>333</v>
      </c>
      <c r="I3981" t="s">
        <v>78</v>
      </c>
      <c r="J3981" t="s">
        <v>135</v>
      </c>
      <c r="K3981" t="s">
        <v>22</v>
      </c>
      <c r="L3981" t="s">
        <v>136</v>
      </c>
      <c r="M3981" t="s">
        <v>14632</v>
      </c>
      <c r="N3981" t="s">
        <v>14633</v>
      </c>
      <c r="O3981">
        <v>2.3925000000000001</v>
      </c>
      <c r="P3981">
        <v>0</v>
      </c>
      <c r="Q3981">
        <v>1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0.59063010000000005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0.59063010000000005</v>
      </c>
    </row>
    <row r="3982" spans="1:32" x14ac:dyDescent="0.3">
      <c r="A3982">
        <v>2789389</v>
      </c>
      <c r="B3982">
        <v>1</v>
      </c>
      <c r="C3982" t="s">
        <v>82</v>
      </c>
      <c r="D3982" t="s">
        <v>107</v>
      </c>
      <c r="E3982" t="s">
        <v>14634</v>
      </c>
      <c r="F3982" t="s">
        <v>14635</v>
      </c>
      <c r="G3982" t="s">
        <v>31547</v>
      </c>
      <c r="H3982" t="s">
        <v>185</v>
      </c>
      <c r="I3982" t="s">
        <v>79</v>
      </c>
      <c r="J3982" t="s">
        <v>135</v>
      </c>
      <c r="K3982" t="s">
        <v>22</v>
      </c>
      <c r="L3982" t="s">
        <v>136</v>
      </c>
      <c r="M3982" t="s">
        <v>14636</v>
      </c>
      <c r="N3982" t="s">
        <v>14637</v>
      </c>
      <c r="O3982">
        <v>0.47805555555555557</v>
      </c>
      <c r="P3982">
        <v>0</v>
      </c>
      <c r="Q3982">
        <v>371</v>
      </c>
      <c r="R3982">
        <v>0</v>
      </c>
      <c r="S3982">
        <v>0</v>
      </c>
      <c r="T3982">
        <v>2</v>
      </c>
      <c r="U3982">
        <v>58</v>
      </c>
      <c r="V3982">
        <v>0</v>
      </c>
      <c r="W3982">
        <v>0</v>
      </c>
      <c r="X3982">
        <v>0</v>
      </c>
      <c r="Y3982">
        <v>38.674025999999998</v>
      </c>
      <c r="Z3982">
        <v>0</v>
      </c>
      <c r="AA3982">
        <v>0</v>
      </c>
      <c r="AB3982">
        <v>448.74997000000002</v>
      </c>
      <c r="AC3982">
        <v>7.9072794999999996</v>
      </c>
      <c r="AD3982">
        <v>0</v>
      </c>
      <c r="AE3982">
        <v>0</v>
      </c>
      <c r="AF3982">
        <v>495.3313</v>
      </c>
    </row>
    <row r="3983" spans="1:32" x14ac:dyDescent="0.3">
      <c r="A3983">
        <v>2789170</v>
      </c>
      <c r="B3983">
        <v>1</v>
      </c>
      <c r="C3983" t="s">
        <v>82</v>
      </c>
      <c r="D3983" t="s">
        <v>84</v>
      </c>
      <c r="E3983" t="s">
        <v>14638</v>
      </c>
      <c r="F3983" t="s">
        <v>14639</v>
      </c>
      <c r="G3983" t="s">
        <v>31546</v>
      </c>
      <c r="H3983" t="s">
        <v>2212</v>
      </c>
      <c r="I3983" t="s">
        <v>78</v>
      </c>
      <c r="J3983" t="s">
        <v>135</v>
      </c>
      <c r="K3983" t="s">
        <v>22</v>
      </c>
      <c r="L3983" t="s">
        <v>136</v>
      </c>
      <c r="M3983" t="s">
        <v>14640</v>
      </c>
      <c r="N3983" t="s">
        <v>14641</v>
      </c>
      <c r="O3983">
        <v>6.5538888888888893</v>
      </c>
      <c r="P3983">
        <v>0</v>
      </c>
      <c r="Q3983">
        <v>59</v>
      </c>
      <c r="R3983">
        <v>0</v>
      </c>
      <c r="S3983">
        <v>0</v>
      </c>
      <c r="T3983">
        <v>0</v>
      </c>
      <c r="U3983">
        <v>18</v>
      </c>
      <c r="V3983">
        <v>0</v>
      </c>
      <c r="W3983">
        <v>0</v>
      </c>
      <c r="X3983">
        <v>0</v>
      </c>
      <c r="Y3983">
        <v>91.870050000000006</v>
      </c>
      <c r="Z3983">
        <v>0</v>
      </c>
      <c r="AA3983">
        <v>0</v>
      </c>
      <c r="AB3983">
        <v>0</v>
      </c>
      <c r="AC3983">
        <v>58.645470000000003</v>
      </c>
      <c r="AD3983">
        <v>0</v>
      </c>
      <c r="AE3983">
        <v>0</v>
      </c>
      <c r="AF3983">
        <v>150.51552000000001</v>
      </c>
    </row>
    <row r="3984" spans="1:32" x14ac:dyDescent="0.3">
      <c r="A3984">
        <v>2789156</v>
      </c>
      <c r="B3984">
        <v>1</v>
      </c>
      <c r="C3984" t="s">
        <v>82</v>
      </c>
      <c r="D3984" t="s">
        <v>100</v>
      </c>
      <c r="E3984" t="s">
        <v>14642</v>
      </c>
      <c r="F3984" t="s">
        <v>14643</v>
      </c>
      <c r="G3984" t="s">
        <v>31550</v>
      </c>
      <c r="H3984" t="s">
        <v>3730</v>
      </c>
      <c r="I3984" t="s">
        <v>78</v>
      </c>
      <c r="J3984" t="s">
        <v>135</v>
      </c>
      <c r="K3984" t="s">
        <v>22</v>
      </c>
      <c r="L3984" t="s">
        <v>186</v>
      </c>
      <c r="M3984" t="s">
        <v>14644</v>
      </c>
      <c r="N3984" t="s">
        <v>14645</v>
      </c>
      <c r="O3984">
        <v>5.4725000000000001</v>
      </c>
      <c r="P3984">
        <v>0</v>
      </c>
      <c r="Q3984">
        <v>102</v>
      </c>
      <c r="R3984">
        <v>0</v>
      </c>
      <c r="S3984">
        <v>0</v>
      </c>
      <c r="T3984">
        <v>0</v>
      </c>
      <c r="U3984">
        <v>5</v>
      </c>
      <c r="V3984">
        <v>0</v>
      </c>
      <c r="W3984">
        <v>0</v>
      </c>
      <c r="X3984">
        <v>0</v>
      </c>
      <c r="Y3984">
        <v>136.71977000000001</v>
      </c>
      <c r="Z3984">
        <v>0</v>
      </c>
      <c r="AA3984">
        <v>0</v>
      </c>
      <c r="AB3984">
        <v>0</v>
      </c>
      <c r="AC3984">
        <v>23.110476999999999</v>
      </c>
      <c r="AD3984">
        <v>0</v>
      </c>
      <c r="AE3984">
        <v>0</v>
      </c>
      <c r="AF3984">
        <v>159.83025000000001</v>
      </c>
    </row>
    <row r="3985" spans="1:32" x14ac:dyDescent="0.3">
      <c r="A3985">
        <v>2789174</v>
      </c>
      <c r="B3985">
        <v>1</v>
      </c>
      <c r="C3985" t="s">
        <v>82</v>
      </c>
      <c r="D3985" t="s">
        <v>108</v>
      </c>
      <c r="E3985" t="s">
        <v>14646</v>
      </c>
      <c r="F3985" t="s">
        <v>14647</v>
      </c>
      <c r="G3985" t="s">
        <v>31545</v>
      </c>
      <c r="H3985" t="s">
        <v>648</v>
      </c>
      <c r="I3985" t="s">
        <v>79</v>
      </c>
      <c r="J3985" t="s">
        <v>135</v>
      </c>
      <c r="K3985" t="s">
        <v>22</v>
      </c>
      <c r="L3985" t="s">
        <v>186</v>
      </c>
      <c r="M3985" t="s">
        <v>14648</v>
      </c>
      <c r="N3985" t="s">
        <v>14649</v>
      </c>
      <c r="O3985">
        <v>6.6205555555555557</v>
      </c>
      <c r="P3985">
        <v>0</v>
      </c>
      <c r="Q3985">
        <v>196</v>
      </c>
      <c r="R3985">
        <v>2</v>
      </c>
      <c r="S3985">
        <v>48</v>
      </c>
      <c r="T3985">
        <v>4</v>
      </c>
      <c r="U3985">
        <v>43</v>
      </c>
      <c r="V3985">
        <v>0</v>
      </c>
      <c r="W3985">
        <v>0</v>
      </c>
      <c r="X3985">
        <v>0</v>
      </c>
      <c r="Y3985">
        <v>84.262469999999993</v>
      </c>
      <c r="Z3985">
        <v>1.3034574999999999</v>
      </c>
      <c r="AA3985">
        <v>36.854958000000003</v>
      </c>
      <c r="AB3985">
        <v>41.399177999999999</v>
      </c>
      <c r="AC3985">
        <v>47.553897999999997</v>
      </c>
      <c r="AD3985">
        <v>0</v>
      </c>
      <c r="AE3985">
        <v>0</v>
      </c>
      <c r="AF3985">
        <v>211.37396000000001</v>
      </c>
    </row>
    <row r="3986" spans="1:32" x14ac:dyDescent="0.3">
      <c r="A3986">
        <v>2789016</v>
      </c>
      <c r="B3986">
        <v>1</v>
      </c>
      <c r="C3986" t="s">
        <v>82</v>
      </c>
      <c r="D3986" t="s">
        <v>91</v>
      </c>
      <c r="E3986" t="s">
        <v>11046</v>
      </c>
      <c r="F3986" t="s">
        <v>11047</v>
      </c>
      <c r="G3986" t="s">
        <v>31548</v>
      </c>
      <c r="H3986" t="s">
        <v>893</v>
      </c>
      <c r="I3986" t="s">
        <v>78</v>
      </c>
      <c r="J3986" t="s">
        <v>135</v>
      </c>
      <c r="K3986" t="s">
        <v>22</v>
      </c>
      <c r="L3986" t="s">
        <v>136</v>
      </c>
      <c r="M3986" t="s">
        <v>14650</v>
      </c>
      <c r="N3986" t="s">
        <v>14651</v>
      </c>
      <c r="O3986">
        <v>5.0019444444444447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2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3.9468424</v>
      </c>
      <c r="AD3986">
        <v>0</v>
      </c>
      <c r="AE3986">
        <v>0</v>
      </c>
      <c r="AF3986">
        <v>3.9468424</v>
      </c>
    </row>
    <row r="3987" spans="1:32" x14ac:dyDescent="0.3">
      <c r="A3987">
        <v>2789035</v>
      </c>
      <c r="B3987">
        <v>1</v>
      </c>
      <c r="C3987" t="s">
        <v>82</v>
      </c>
      <c r="D3987" t="s">
        <v>104</v>
      </c>
      <c r="E3987" t="s">
        <v>12673</v>
      </c>
      <c r="F3987" t="s">
        <v>12674</v>
      </c>
      <c r="G3987" t="s">
        <v>31546</v>
      </c>
      <c r="H3987" t="s">
        <v>1557</v>
      </c>
      <c r="I3987" t="s">
        <v>78</v>
      </c>
      <c r="J3987" t="s">
        <v>135</v>
      </c>
      <c r="K3987" t="s">
        <v>22</v>
      </c>
      <c r="L3987" t="s">
        <v>136</v>
      </c>
      <c r="M3987" t="s">
        <v>14652</v>
      </c>
      <c r="N3987" t="s">
        <v>12043</v>
      </c>
      <c r="O3987">
        <v>0.4588888888888889</v>
      </c>
      <c r="P3987">
        <v>0</v>
      </c>
      <c r="Q3987">
        <v>49</v>
      </c>
      <c r="R3987">
        <v>0</v>
      </c>
      <c r="S3987">
        <v>0</v>
      </c>
      <c r="T3987">
        <v>0</v>
      </c>
      <c r="U3987">
        <v>8</v>
      </c>
      <c r="V3987">
        <v>0</v>
      </c>
      <c r="W3987">
        <v>0</v>
      </c>
      <c r="X3987">
        <v>0</v>
      </c>
      <c r="Y3987">
        <v>5.4208129999999999</v>
      </c>
      <c r="Z3987">
        <v>0</v>
      </c>
      <c r="AA3987">
        <v>0</v>
      </c>
      <c r="AB3987">
        <v>0</v>
      </c>
      <c r="AC3987">
        <v>0.45734130000000001</v>
      </c>
      <c r="AD3987">
        <v>0</v>
      </c>
      <c r="AE3987">
        <v>0</v>
      </c>
      <c r="AF3987">
        <v>5.8781543000000003</v>
      </c>
    </row>
    <row r="3988" spans="1:32" x14ac:dyDescent="0.3">
      <c r="A3988">
        <v>2789029</v>
      </c>
      <c r="B3988">
        <v>1</v>
      </c>
      <c r="C3988" t="s">
        <v>83</v>
      </c>
      <c r="D3988" t="s">
        <v>128</v>
      </c>
      <c r="E3988" t="s">
        <v>14653</v>
      </c>
      <c r="F3988" t="s">
        <v>14654</v>
      </c>
      <c r="G3988" t="s">
        <v>31549</v>
      </c>
      <c r="H3988" t="s">
        <v>134</v>
      </c>
      <c r="I3988" t="s">
        <v>79</v>
      </c>
      <c r="J3988" t="s">
        <v>135</v>
      </c>
      <c r="K3988" t="s">
        <v>22</v>
      </c>
      <c r="L3988" t="s">
        <v>136</v>
      </c>
      <c r="M3988" t="s">
        <v>14655</v>
      </c>
      <c r="N3988" t="s">
        <v>14656</v>
      </c>
      <c r="O3988">
        <v>0.78472222222222221</v>
      </c>
      <c r="P3988">
        <v>1</v>
      </c>
      <c r="Q3988">
        <v>27</v>
      </c>
      <c r="R3988">
        <v>12</v>
      </c>
      <c r="S3988">
        <v>116</v>
      </c>
      <c r="T3988">
        <v>3</v>
      </c>
      <c r="U3988">
        <v>6</v>
      </c>
      <c r="V3988">
        <v>0</v>
      </c>
      <c r="W3988">
        <v>0</v>
      </c>
      <c r="X3988">
        <v>0.75971560000000005</v>
      </c>
      <c r="Y3988">
        <v>1.6132423</v>
      </c>
      <c r="Z3988">
        <v>1.4777340000000001</v>
      </c>
      <c r="AA3988">
        <v>15.010612500000001</v>
      </c>
      <c r="AB3988">
        <v>32.853026999999997</v>
      </c>
      <c r="AC3988">
        <v>1.0282602000000001</v>
      </c>
      <c r="AD3988">
        <v>0</v>
      </c>
      <c r="AE3988">
        <v>0</v>
      </c>
      <c r="AF3988">
        <v>52.74259</v>
      </c>
    </row>
    <row r="3989" spans="1:32" x14ac:dyDescent="0.3">
      <c r="A3989">
        <v>2789009</v>
      </c>
      <c r="B3989">
        <v>1</v>
      </c>
      <c r="C3989" t="s">
        <v>82</v>
      </c>
      <c r="D3989" t="s">
        <v>98</v>
      </c>
      <c r="E3989" t="s">
        <v>14657</v>
      </c>
      <c r="F3989" t="s">
        <v>14658</v>
      </c>
      <c r="G3989" t="s">
        <v>31548</v>
      </c>
      <c r="H3989" t="s">
        <v>893</v>
      </c>
      <c r="I3989" t="s">
        <v>78</v>
      </c>
      <c r="J3989" t="s">
        <v>135</v>
      </c>
      <c r="K3989" t="s">
        <v>22</v>
      </c>
      <c r="L3989" t="s">
        <v>136</v>
      </c>
      <c r="M3989" t="s">
        <v>14659</v>
      </c>
      <c r="N3989" t="s">
        <v>14660</v>
      </c>
      <c r="O3989">
        <v>4.3008333333333333</v>
      </c>
      <c r="P3989">
        <v>0</v>
      </c>
      <c r="Q3989">
        <v>18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22.274674999999998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22.274674999999998</v>
      </c>
    </row>
    <row r="3990" spans="1:32" x14ac:dyDescent="0.3">
      <c r="A3990">
        <v>2788988</v>
      </c>
      <c r="B3990">
        <v>1</v>
      </c>
      <c r="C3990" t="s">
        <v>83</v>
      </c>
      <c r="D3990" t="s">
        <v>120</v>
      </c>
      <c r="E3990" t="s">
        <v>14661</v>
      </c>
      <c r="F3990" t="s">
        <v>14662</v>
      </c>
      <c r="G3990" t="s">
        <v>31548</v>
      </c>
      <c r="H3990" t="s">
        <v>333</v>
      </c>
      <c r="I3990" t="s">
        <v>78</v>
      </c>
      <c r="J3990" t="s">
        <v>135</v>
      </c>
      <c r="K3990" t="s">
        <v>22</v>
      </c>
      <c r="L3990" t="s">
        <v>136</v>
      </c>
      <c r="M3990" t="s">
        <v>14663</v>
      </c>
      <c r="N3990" t="s">
        <v>14664</v>
      </c>
      <c r="O3990">
        <v>1.6844444444444444</v>
      </c>
      <c r="P3990">
        <v>0</v>
      </c>
      <c r="Q3990">
        <v>2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0.89768369999999997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0.89768369999999997</v>
      </c>
    </row>
    <row r="3991" spans="1:32" x14ac:dyDescent="0.3">
      <c r="A3991">
        <v>2788751</v>
      </c>
      <c r="B3991">
        <v>1</v>
      </c>
      <c r="C3991" t="s">
        <v>83</v>
      </c>
      <c r="D3991" t="s">
        <v>129</v>
      </c>
      <c r="E3991" t="s">
        <v>14665</v>
      </c>
      <c r="F3991" t="s">
        <v>14666</v>
      </c>
      <c r="G3991" t="s">
        <v>31548</v>
      </c>
      <c r="H3991" t="s">
        <v>893</v>
      </c>
      <c r="I3991" t="s">
        <v>78</v>
      </c>
      <c r="J3991" t="s">
        <v>135</v>
      </c>
      <c r="K3991" t="s">
        <v>22</v>
      </c>
      <c r="L3991" t="s">
        <v>136</v>
      </c>
      <c r="M3991" t="s">
        <v>14667</v>
      </c>
      <c r="N3991" t="s">
        <v>14668</v>
      </c>
      <c r="O3991">
        <v>2.2522222222222221</v>
      </c>
      <c r="P3991">
        <v>0</v>
      </c>
      <c r="Q3991">
        <v>5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1.8342919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1.8342919</v>
      </c>
    </row>
    <row r="3992" spans="1:32" x14ac:dyDescent="0.3">
      <c r="A3992">
        <v>2788743</v>
      </c>
      <c r="B3992">
        <v>1</v>
      </c>
      <c r="C3992" t="s">
        <v>82</v>
      </c>
      <c r="D3992" t="s">
        <v>87</v>
      </c>
      <c r="E3992" t="s">
        <v>14669</v>
      </c>
      <c r="F3992" t="s">
        <v>14670</v>
      </c>
      <c r="G3992" t="s">
        <v>31551</v>
      </c>
      <c r="H3992" t="s">
        <v>185</v>
      </c>
      <c r="I3992" t="s">
        <v>79</v>
      </c>
      <c r="J3992" t="s">
        <v>135</v>
      </c>
      <c r="K3992" t="s">
        <v>22</v>
      </c>
      <c r="L3992" t="s">
        <v>136</v>
      </c>
      <c r="M3992" t="s">
        <v>14671</v>
      </c>
      <c r="N3992" t="s">
        <v>14672</v>
      </c>
      <c r="O3992">
        <v>0.19805555555555557</v>
      </c>
      <c r="P3992">
        <v>0</v>
      </c>
      <c r="Q3992">
        <v>470</v>
      </c>
      <c r="R3992">
        <v>0</v>
      </c>
      <c r="S3992">
        <v>0</v>
      </c>
      <c r="T3992">
        <v>0</v>
      </c>
      <c r="U3992">
        <v>63</v>
      </c>
      <c r="V3992">
        <v>0</v>
      </c>
      <c r="W3992">
        <v>0</v>
      </c>
      <c r="X3992">
        <v>0</v>
      </c>
      <c r="Y3992">
        <v>23.033259999999999</v>
      </c>
      <c r="Z3992">
        <v>0</v>
      </c>
      <c r="AA3992">
        <v>0</v>
      </c>
      <c r="AB3992">
        <v>0</v>
      </c>
      <c r="AC3992">
        <v>12.930337</v>
      </c>
      <c r="AD3992">
        <v>0</v>
      </c>
      <c r="AE3992">
        <v>0</v>
      </c>
      <c r="AF3992">
        <v>35.963596000000003</v>
      </c>
    </row>
    <row r="3993" spans="1:32" x14ac:dyDescent="0.3">
      <c r="A3993">
        <v>2788594</v>
      </c>
      <c r="B3993">
        <v>1</v>
      </c>
      <c r="C3993" t="s">
        <v>83</v>
      </c>
      <c r="D3993" t="s">
        <v>124</v>
      </c>
      <c r="E3993" t="s">
        <v>14673</v>
      </c>
      <c r="F3993" t="s">
        <v>14674</v>
      </c>
      <c r="G3993" t="s">
        <v>31548</v>
      </c>
      <c r="H3993" t="s">
        <v>333</v>
      </c>
      <c r="I3993" t="s">
        <v>78</v>
      </c>
      <c r="J3993" t="s">
        <v>135</v>
      </c>
      <c r="K3993" t="s">
        <v>22</v>
      </c>
      <c r="L3993" t="s">
        <v>136</v>
      </c>
      <c r="M3993" t="s">
        <v>14675</v>
      </c>
      <c r="N3993" t="s">
        <v>14676</v>
      </c>
      <c r="O3993">
        <v>3.3852777777777776</v>
      </c>
      <c r="P3993">
        <v>0</v>
      </c>
      <c r="Q3993">
        <v>1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0.55648655000000002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0.55648655000000002</v>
      </c>
    </row>
    <row r="3994" spans="1:32" x14ac:dyDescent="0.3">
      <c r="A3994">
        <v>2788521</v>
      </c>
      <c r="B3994">
        <v>1</v>
      </c>
      <c r="C3994" t="s">
        <v>82</v>
      </c>
      <c r="D3994" t="s">
        <v>98</v>
      </c>
      <c r="E3994" t="s">
        <v>14677</v>
      </c>
      <c r="F3994" t="s">
        <v>14678</v>
      </c>
      <c r="G3994" t="s">
        <v>31548</v>
      </c>
      <c r="H3994" t="s">
        <v>333</v>
      </c>
      <c r="I3994" t="s">
        <v>78</v>
      </c>
      <c r="J3994" t="s">
        <v>135</v>
      </c>
      <c r="K3994" t="s">
        <v>22</v>
      </c>
      <c r="L3994" t="s">
        <v>136</v>
      </c>
      <c r="M3994" t="s">
        <v>14679</v>
      </c>
      <c r="N3994" t="s">
        <v>14680</v>
      </c>
      <c r="O3994">
        <v>5.5236111111111112</v>
      </c>
      <c r="P3994">
        <v>0</v>
      </c>
      <c r="Q3994">
        <v>2</v>
      </c>
      <c r="R3994">
        <v>0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0</v>
      </c>
      <c r="Y3994">
        <v>3.2403457000000002</v>
      </c>
      <c r="Z3994">
        <v>0</v>
      </c>
      <c r="AA3994">
        <v>0</v>
      </c>
      <c r="AB3994">
        <v>0</v>
      </c>
      <c r="AC3994">
        <v>5.1540759999999999</v>
      </c>
      <c r="AD3994">
        <v>0</v>
      </c>
      <c r="AE3994">
        <v>0</v>
      </c>
      <c r="AF3994">
        <v>8.3944220000000005</v>
      </c>
    </row>
    <row r="3995" spans="1:32" x14ac:dyDescent="0.3">
      <c r="A3995">
        <v>2788546</v>
      </c>
      <c r="B3995">
        <v>1</v>
      </c>
      <c r="C3995" t="s">
        <v>82</v>
      </c>
      <c r="D3995" t="s">
        <v>104</v>
      </c>
      <c r="E3995" t="s">
        <v>14681</v>
      </c>
      <c r="F3995" t="s">
        <v>14682</v>
      </c>
      <c r="G3995" t="s">
        <v>31548</v>
      </c>
      <c r="H3995" t="s">
        <v>333</v>
      </c>
      <c r="I3995" t="s">
        <v>78</v>
      </c>
      <c r="J3995" t="s">
        <v>135</v>
      </c>
      <c r="K3995" t="s">
        <v>22</v>
      </c>
      <c r="L3995" t="s">
        <v>136</v>
      </c>
      <c r="M3995" t="s">
        <v>14683</v>
      </c>
      <c r="N3995" t="s">
        <v>14684</v>
      </c>
      <c r="O3995">
        <v>4.637777777777778</v>
      </c>
      <c r="P3995">
        <v>0</v>
      </c>
      <c r="Q3995">
        <v>1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1.1895249000000001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1.1895249000000001</v>
      </c>
    </row>
    <row r="3996" spans="1:32" x14ac:dyDescent="0.3">
      <c r="A3996">
        <v>2788544</v>
      </c>
      <c r="B3996">
        <v>1</v>
      </c>
      <c r="C3996" t="s">
        <v>82</v>
      </c>
      <c r="D3996" t="s">
        <v>93</v>
      </c>
      <c r="E3996" t="s">
        <v>14685</v>
      </c>
      <c r="F3996" t="s">
        <v>14686</v>
      </c>
      <c r="G3996" t="s">
        <v>31548</v>
      </c>
      <c r="H3996" t="s">
        <v>311</v>
      </c>
      <c r="I3996" t="s">
        <v>78</v>
      </c>
      <c r="J3996" t="s">
        <v>135</v>
      </c>
      <c r="K3996" t="s">
        <v>22</v>
      </c>
      <c r="L3996" t="s">
        <v>136</v>
      </c>
      <c r="M3996" t="s">
        <v>14687</v>
      </c>
      <c r="N3996" t="s">
        <v>14688</v>
      </c>
      <c r="O3996">
        <v>4.1052777777777774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8.1122859999999992</v>
      </c>
      <c r="AD3996">
        <v>0</v>
      </c>
      <c r="AE3996">
        <v>0</v>
      </c>
      <c r="AF3996">
        <v>8.1122859999999992</v>
      </c>
    </row>
    <row r="3997" spans="1:32" x14ac:dyDescent="0.3">
      <c r="A3997">
        <v>2788518</v>
      </c>
      <c r="B3997">
        <v>1</v>
      </c>
      <c r="C3997" t="s">
        <v>82</v>
      </c>
      <c r="D3997" t="s">
        <v>92</v>
      </c>
      <c r="E3997" t="s">
        <v>14689</v>
      </c>
      <c r="F3997" t="s">
        <v>14690</v>
      </c>
      <c r="G3997" t="s">
        <v>31552</v>
      </c>
      <c r="H3997" t="s">
        <v>643</v>
      </c>
      <c r="I3997" t="s">
        <v>78</v>
      </c>
      <c r="J3997" t="s">
        <v>135</v>
      </c>
      <c r="K3997" t="s">
        <v>22</v>
      </c>
      <c r="L3997" t="s">
        <v>186</v>
      </c>
      <c r="M3997" t="s">
        <v>14691</v>
      </c>
      <c r="N3997" t="s">
        <v>14692</v>
      </c>
      <c r="O3997">
        <v>1.246388888888889</v>
      </c>
      <c r="P3997">
        <v>0</v>
      </c>
      <c r="Q3997">
        <v>343</v>
      </c>
      <c r="R3997">
        <v>0</v>
      </c>
      <c r="S3997">
        <v>0</v>
      </c>
      <c r="T3997">
        <v>0</v>
      </c>
      <c r="U3997">
        <v>27</v>
      </c>
      <c r="V3997">
        <v>0</v>
      </c>
      <c r="W3997">
        <v>0</v>
      </c>
      <c r="X3997">
        <v>0</v>
      </c>
      <c r="Y3997">
        <v>135.04734999999999</v>
      </c>
      <c r="Z3997">
        <v>0</v>
      </c>
      <c r="AA3997">
        <v>0</v>
      </c>
      <c r="AB3997">
        <v>0</v>
      </c>
      <c r="AC3997">
        <v>54.844375999999997</v>
      </c>
      <c r="AD3997">
        <v>0</v>
      </c>
      <c r="AE3997">
        <v>0</v>
      </c>
      <c r="AF3997">
        <v>189.89171999999999</v>
      </c>
    </row>
    <row r="3998" spans="1:32" x14ac:dyDescent="0.3">
      <c r="A3998">
        <v>2788439</v>
      </c>
      <c r="B3998">
        <v>1</v>
      </c>
      <c r="C3998" t="s">
        <v>82</v>
      </c>
      <c r="D3998" t="s">
        <v>90</v>
      </c>
      <c r="E3998" t="s">
        <v>14693</v>
      </c>
      <c r="F3998" t="s">
        <v>14694</v>
      </c>
      <c r="G3998" t="s">
        <v>31546</v>
      </c>
      <c r="H3998" t="s">
        <v>1297</v>
      </c>
      <c r="I3998" t="s">
        <v>78</v>
      </c>
      <c r="J3998" t="s">
        <v>135</v>
      </c>
      <c r="K3998" t="s">
        <v>22</v>
      </c>
      <c r="L3998" t="s">
        <v>136</v>
      </c>
      <c r="M3998" t="s">
        <v>14695</v>
      </c>
      <c r="N3998" t="s">
        <v>14696</v>
      </c>
      <c r="O3998">
        <v>3.3758333333333335</v>
      </c>
      <c r="P3998">
        <v>0</v>
      </c>
      <c r="Q3998">
        <v>152</v>
      </c>
      <c r="R3998">
        <v>0</v>
      </c>
      <c r="S3998">
        <v>0</v>
      </c>
      <c r="T3998">
        <v>0</v>
      </c>
      <c r="U3998">
        <v>7</v>
      </c>
      <c r="V3998">
        <v>0</v>
      </c>
      <c r="W3998">
        <v>0</v>
      </c>
      <c r="X3998">
        <v>0</v>
      </c>
      <c r="Y3998">
        <v>108.93554</v>
      </c>
      <c r="Z3998">
        <v>0</v>
      </c>
      <c r="AA3998">
        <v>0</v>
      </c>
      <c r="AB3998">
        <v>0</v>
      </c>
      <c r="AC3998">
        <v>3.4839899999999999</v>
      </c>
      <c r="AD3998">
        <v>0</v>
      </c>
      <c r="AE3998">
        <v>0</v>
      </c>
      <c r="AF3998">
        <v>112.41952999999999</v>
      </c>
    </row>
    <row r="3999" spans="1:32" x14ac:dyDescent="0.3">
      <c r="A3999">
        <v>2788145</v>
      </c>
      <c r="B3999">
        <v>1</v>
      </c>
      <c r="C3999" t="s">
        <v>83</v>
      </c>
      <c r="D3999" t="s">
        <v>115</v>
      </c>
      <c r="E3999" t="s">
        <v>14697</v>
      </c>
      <c r="F3999" t="s">
        <v>14698</v>
      </c>
      <c r="G3999" t="s">
        <v>31551</v>
      </c>
      <c r="H3999" t="s">
        <v>134</v>
      </c>
      <c r="I3999" t="s">
        <v>79</v>
      </c>
      <c r="J3999" t="s">
        <v>135</v>
      </c>
      <c r="K3999" t="s">
        <v>22</v>
      </c>
      <c r="L3999" t="s">
        <v>136</v>
      </c>
      <c r="M3999" t="s">
        <v>14699</v>
      </c>
      <c r="N3999" t="s">
        <v>14700</v>
      </c>
      <c r="O3999">
        <v>2.1238888888888887</v>
      </c>
      <c r="P3999">
        <v>0</v>
      </c>
      <c r="Q3999">
        <v>125</v>
      </c>
      <c r="R3999">
        <v>0</v>
      </c>
      <c r="S3999">
        <v>2</v>
      </c>
      <c r="T3999">
        <v>0</v>
      </c>
      <c r="U3999">
        <v>5</v>
      </c>
      <c r="V3999">
        <v>0</v>
      </c>
      <c r="W3999">
        <v>0</v>
      </c>
      <c r="X3999">
        <v>0</v>
      </c>
      <c r="Y3999">
        <v>20.521999999999998</v>
      </c>
      <c r="Z3999">
        <v>0</v>
      </c>
      <c r="AA3999">
        <v>8.5646109999999998E-2</v>
      </c>
      <c r="AB3999">
        <v>0</v>
      </c>
      <c r="AC3999">
        <v>1.8292588000000001</v>
      </c>
      <c r="AD3999">
        <v>0</v>
      </c>
      <c r="AE3999">
        <v>0</v>
      </c>
      <c r="AF3999">
        <v>22.436904999999999</v>
      </c>
    </row>
    <row r="4000" spans="1:32" x14ac:dyDescent="0.3">
      <c r="A4000">
        <v>2787933</v>
      </c>
      <c r="B4000">
        <v>1</v>
      </c>
      <c r="C4000" t="s">
        <v>83</v>
      </c>
      <c r="D4000" t="s">
        <v>126</v>
      </c>
      <c r="E4000" t="s">
        <v>14701</v>
      </c>
      <c r="F4000" t="s">
        <v>14702</v>
      </c>
      <c r="G4000" t="s">
        <v>31552</v>
      </c>
      <c r="H4000" t="s">
        <v>665</v>
      </c>
      <c r="I4000" t="s">
        <v>78</v>
      </c>
      <c r="J4000" t="s">
        <v>135</v>
      </c>
      <c r="K4000" t="s">
        <v>22</v>
      </c>
      <c r="L4000" t="s">
        <v>136</v>
      </c>
      <c r="M4000" t="s">
        <v>14703</v>
      </c>
      <c r="N4000" t="s">
        <v>14704</v>
      </c>
      <c r="O4000">
        <v>1.3913888888888888</v>
      </c>
      <c r="P4000">
        <v>0</v>
      </c>
      <c r="Q4000">
        <v>51</v>
      </c>
      <c r="R4000">
        <v>0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0</v>
      </c>
      <c r="Y4000">
        <v>9.3985649999999996</v>
      </c>
      <c r="Z4000">
        <v>0</v>
      </c>
      <c r="AA4000">
        <v>0</v>
      </c>
      <c r="AB4000">
        <v>0</v>
      </c>
      <c r="AC4000">
        <v>0.12119006</v>
      </c>
      <c r="AD4000">
        <v>0</v>
      </c>
      <c r="AE4000">
        <v>0</v>
      </c>
      <c r="AF4000">
        <v>9.519755</v>
      </c>
    </row>
    <row r="4001" spans="1:32" x14ac:dyDescent="0.3">
      <c r="A4001">
        <v>2787941</v>
      </c>
      <c r="B4001">
        <v>1</v>
      </c>
      <c r="C4001" t="s">
        <v>82</v>
      </c>
      <c r="D4001" t="s">
        <v>104</v>
      </c>
      <c r="E4001" t="s">
        <v>14705</v>
      </c>
      <c r="F4001" t="s">
        <v>14706</v>
      </c>
      <c r="G4001" t="s">
        <v>31550</v>
      </c>
      <c r="H4001" t="s">
        <v>1432</v>
      </c>
      <c r="I4001" t="s">
        <v>78</v>
      </c>
      <c r="J4001" t="s">
        <v>135</v>
      </c>
      <c r="K4001" t="s">
        <v>22</v>
      </c>
      <c r="L4001" t="s">
        <v>136</v>
      </c>
      <c r="M4001" t="s">
        <v>14707</v>
      </c>
      <c r="N4001" t="s">
        <v>14708</v>
      </c>
      <c r="O4001">
        <v>5.0936111111111115</v>
      </c>
      <c r="P4001">
        <v>0</v>
      </c>
      <c r="Q4001">
        <v>12</v>
      </c>
      <c r="R4001">
        <v>0</v>
      </c>
      <c r="S4001">
        <v>0</v>
      </c>
      <c r="T4001">
        <v>0</v>
      </c>
      <c r="U4001">
        <v>37</v>
      </c>
      <c r="V4001">
        <v>0</v>
      </c>
      <c r="W4001">
        <v>0</v>
      </c>
      <c r="X4001">
        <v>0</v>
      </c>
      <c r="Y4001">
        <v>14.914275</v>
      </c>
      <c r="Z4001">
        <v>0</v>
      </c>
      <c r="AA4001">
        <v>0</v>
      </c>
      <c r="AB4001">
        <v>0</v>
      </c>
      <c r="AC4001">
        <v>378.13909999999998</v>
      </c>
      <c r="AD4001">
        <v>0</v>
      </c>
      <c r="AE4001">
        <v>0</v>
      </c>
      <c r="AF4001">
        <v>393.05338</v>
      </c>
    </row>
    <row r="4002" spans="1:32" x14ac:dyDescent="0.3">
      <c r="A4002">
        <v>2787472</v>
      </c>
      <c r="B4002">
        <v>1</v>
      </c>
      <c r="C4002" t="s">
        <v>82</v>
      </c>
      <c r="D4002" t="s">
        <v>104</v>
      </c>
      <c r="E4002" t="s">
        <v>14709</v>
      </c>
      <c r="F4002" t="s">
        <v>14710</v>
      </c>
      <c r="G4002" t="s">
        <v>31550</v>
      </c>
      <c r="H4002" t="s">
        <v>1432</v>
      </c>
      <c r="I4002" t="s">
        <v>78</v>
      </c>
      <c r="J4002" t="s">
        <v>135</v>
      </c>
      <c r="K4002" t="s">
        <v>22</v>
      </c>
      <c r="L4002" t="s">
        <v>136</v>
      </c>
      <c r="M4002" t="s">
        <v>14711</v>
      </c>
      <c r="N4002" t="s">
        <v>14712</v>
      </c>
      <c r="O4002">
        <v>7.1825000000000001</v>
      </c>
      <c r="P4002">
        <v>0</v>
      </c>
      <c r="Q4002">
        <v>57</v>
      </c>
      <c r="R4002">
        <v>0</v>
      </c>
      <c r="S4002">
        <v>0</v>
      </c>
      <c r="T4002">
        <v>0</v>
      </c>
      <c r="U4002">
        <v>15</v>
      </c>
      <c r="V4002">
        <v>0</v>
      </c>
      <c r="W4002">
        <v>0</v>
      </c>
      <c r="X4002">
        <v>0</v>
      </c>
      <c r="Y4002">
        <v>105.78413</v>
      </c>
      <c r="Z4002">
        <v>0</v>
      </c>
      <c r="AA4002">
        <v>0</v>
      </c>
      <c r="AB4002">
        <v>0</v>
      </c>
      <c r="AC4002">
        <v>100.85760500000001</v>
      </c>
      <c r="AD4002">
        <v>0</v>
      </c>
      <c r="AE4002">
        <v>0</v>
      </c>
      <c r="AF4002">
        <v>206.64174</v>
      </c>
    </row>
    <row r="4003" spans="1:32" x14ac:dyDescent="0.3">
      <c r="A4003">
        <v>2787364</v>
      </c>
      <c r="B4003">
        <v>1</v>
      </c>
      <c r="C4003" t="s">
        <v>82</v>
      </c>
      <c r="D4003" t="s">
        <v>108</v>
      </c>
      <c r="E4003" t="s">
        <v>14713</v>
      </c>
      <c r="F4003" t="s">
        <v>14714</v>
      </c>
      <c r="G4003" t="s">
        <v>31546</v>
      </c>
      <c r="H4003" t="s">
        <v>223</v>
      </c>
      <c r="I4003" t="s">
        <v>78</v>
      </c>
      <c r="J4003" t="s">
        <v>135</v>
      </c>
      <c r="K4003" t="s">
        <v>22</v>
      </c>
      <c r="L4003" t="s">
        <v>136</v>
      </c>
      <c r="M4003" t="s">
        <v>14715</v>
      </c>
      <c r="N4003" t="s">
        <v>10938</v>
      </c>
      <c r="O4003">
        <v>9.0719444444444441</v>
      </c>
      <c r="P4003">
        <v>0</v>
      </c>
      <c r="Q4003">
        <v>37</v>
      </c>
      <c r="R4003">
        <v>0</v>
      </c>
      <c r="S4003">
        <v>3</v>
      </c>
      <c r="T4003">
        <v>0</v>
      </c>
      <c r="U4003">
        <v>1</v>
      </c>
      <c r="V4003">
        <v>0</v>
      </c>
      <c r="W4003">
        <v>0</v>
      </c>
      <c r="X4003">
        <v>0</v>
      </c>
      <c r="Y4003">
        <v>24.295666000000001</v>
      </c>
      <c r="Z4003">
        <v>0</v>
      </c>
      <c r="AA4003">
        <v>5.7708871999999998E-3</v>
      </c>
      <c r="AB4003">
        <v>0</v>
      </c>
      <c r="AC4003">
        <v>0</v>
      </c>
      <c r="AD4003">
        <v>0</v>
      </c>
      <c r="AE4003">
        <v>0</v>
      </c>
      <c r="AF4003">
        <v>24.301435000000001</v>
      </c>
    </row>
    <row r="4004" spans="1:32" x14ac:dyDescent="0.3">
      <c r="A4004">
        <v>2787292</v>
      </c>
      <c r="B4004">
        <v>1</v>
      </c>
      <c r="C4004" t="s">
        <v>83</v>
      </c>
      <c r="D4004" t="s">
        <v>130</v>
      </c>
      <c r="E4004" t="s">
        <v>14716</v>
      </c>
      <c r="F4004" t="s">
        <v>14717</v>
      </c>
      <c r="G4004" t="s">
        <v>31549</v>
      </c>
      <c r="H4004" t="s">
        <v>134</v>
      </c>
      <c r="I4004" t="s">
        <v>79</v>
      </c>
      <c r="J4004" t="s">
        <v>135</v>
      </c>
      <c r="K4004" t="s">
        <v>22</v>
      </c>
      <c r="L4004" t="s">
        <v>136</v>
      </c>
      <c r="M4004" t="s">
        <v>14718</v>
      </c>
      <c r="N4004" t="s">
        <v>14719</v>
      </c>
      <c r="O4004">
        <v>1.5413888888888889</v>
      </c>
      <c r="P4004">
        <v>0</v>
      </c>
      <c r="Q4004">
        <v>0</v>
      </c>
      <c r="R4004">
        <v>0</v>
      </c>
      <c r="S4004">
        <v>0</v>
      </c>
      <c r="T4004">
        <v>3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22.678108000000002</v>
      </c>
      <c r="AC4004">
        <v>0</v>
      </c>
      <c r="AD4004">
        <v>0</v>
      </c>
      <c r="AE4004">
        <v>0</v>
      </c>
      <c r="AF4004">
        <v>22.678108000000002</v>
      </c>
    </row>
    <row r="4005" spans="1:32" x14ac:dyDescent="0.3">
      <c r="A4005">
        <v>2787230</v>
      </c>
      <c r="B4005">
        <v>1</v>
      </c>
      <c r="C4005" t="s">
        <v>82</v>
      </c>
      <c r="D4005" t="s">
        <v>105</v>
      </c>
      <c r="E4005" t="s">
        <v>14720</v>
      </c>
      <c r="F4005" t="s">
        <v>14721</v>
      </c>
      <c r="G4005" t="s">
        <v>31548</v>
      </c>
      <c r="H4005" t="s">
        <v>333</v>
      </c>
      <c r="I4005" t="s">
        <v>78</v>
      </c>
      <c r="J4005" t="s">
        <v>135</v>
      </c>
      <c r="K4005" t="s">
        <v>22</v>
      </c>
      <c r="L4005" t="s">
        <v>136</v>
      </c>
      <c r="M4005" t="s">
        <v>14722</v>
      </c>
      <c r="N4005" t="s">
        <v>14723</v>
      </c>
      <c r="O4005">
        <v>3.8172222222222221</v>
      </c>
      <c r="P4005">
        <v>0</v>
      </c>
      <c r="Q4005">
        <v>2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2.9301254999999999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2.9301254999999999</v>
      </c>
    </row>
    <row r="4006" spans="1:32" x14ac:dyDescent="0.3">
      <c r="A4006">
        <v>2787038</v>
      </c>
      <c r="B4006">
        <v>1</v>
      </c>
      <c r="C4006" t="s">
        <v>83</v>
      </c>
      <c r="D4006" t="s">
        <v>126</v>
      </c>
      <c r="E4006" t="s">
        <v>14724</v>
      </c>
      <c r="F4006" t="s">
        <v>14725</v>
      </c>
      <c r="G4006" t="s">
        <v>31548</v>
      </c>
      <c r="H4006" t="s">
        <v>333</v>
      </c>
      <c r="I4006" t="s">
        <v>78</v>
      </c>
      <c r="J4006" t="s">
        <v>135</v>
      </c>
      <c r="K4006" t="s">
        <v>22</v>
      </c>
      <c r="L4006" t="s">
        <v>136</v>
      </c>
      <c r="M4006" t="s">
        <v>14726</v>
      </c>
      <c r="N4006" t="s">
        <v>14727</v>
      </c>
      <c r="O4006">
        <v>2.6497222222222221</v>
      </c>
      <c r="P4006">
        <v>0</v>
      </c>
      <c r="Q4006">
        <v>1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0.21601065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0.21601065</v>
      </c>
    </row>
    <row r="4007" spans="1:32" x14ac:dyDescent="0.3">
      <c r="A4007">
        <v>2787043</v>
      </c>
      <c r="B4007">
        <v>1</v>
      </c>
      <c r="C4007" t="s">
        <v>82</v>
      </c>
      <c r="D4007" t="s">
        <v>101</v>
      </c>
      <c r="E4007" t="s">
        <v>14728</v>
      </c>
      <c r="F4007" t="s">
        <v>14729</v>
      </c>
      <c r="G4007" t="s">
        <v>31546</v>
      </c>
      <c r="H4007" t="s">
        <v>223</v>
      </c>
      <c r="I4007" t="s">
        <v>78</v>
      </c>
      <c r="J4007" t="s">
        <v>135</v>
      </c>
      <c r="K4007" t="s">
        <v>22</v>
      </c>
      <c r="L4007" t="s">
        <v>136</v>
      </c>
      <c r="M4007" t="s">
        <v>14730</v>
      </c>
      <c r="N4007" t="s">
        <v>14731</v>
      </c>
      <c r="O4007">
        <v>4.1661111111111113</v>
      </c>
      <c r="P4007">
        <v>0</v>
      </c>
      <c r="Q4007">
        <v>11</v>
      </c>
      <c r="R4007">
        <v>0</v>
      </c>
      <c r="S4007">
        <v>22</v>
      </c>
      <c r="T4007">
        <v>0</v>
      </c>
      <c r="U4007">
        <v>14</v>
      </c>
      <c r="V4007">
        <v>0</v>
      </c>
      <c r="W4007">
        <v>0</v>
      </c>
      <c r="X4007">
        <v>0</v>
      </c>
      <c r="Y4007">
        <v>6.7673196999999998</v>
      </c>
      <c r="Z4007">
        <v>0</v>
      </c>
      <c r="AA4007">
        <v>32.060657999999997</v>
      </c>
      <c r="AB4007">
        <v>0</v>
      </c>
      <c r="AC4007">
        <v>7.6393719999999998</v>
      </c>
      <c r="AD4007">
        <v>0</v>
      </c>
      <c r="AE4007">
        <v>0</v>
      </c>
      <c r="AF4007">
        <v>46.467345999999999</v>
      </c>
    </row>
    <row r="4008" spans="1:32" x14ac:dyDescent="0.3">
      <c r="A4008">
        <v>2787044</v>
      </c>
      <c r="B4008">
        <v>1</v>
      </c>
      <c r="C4008" t="s">
        <v>83</v>
      </c>
      <c r="D4008" t="s">
        <v>128</v>
      </c>
      <c r="E4008" t="s">
        <v>13773</v>
      </c>
      <c r="F4008" t="s">
        <v>13774</v>
      </c>
      <c r="G4008" t="s">
        <v>31546</v>
      </c>
      <c r="H4008" t="s">
        <v>223</v>
      </c>
      <c r="I4008" t="s">
        <v>78</v>
      </c>
      <c r="J4008" t="s">
        <v>135</v>
      </c>
      <c r="K4008" t="s">
        <v>22</v>
      </c>
      <c r="L4008" t="s">
        <v>136</v>
      </c>
      <c r="M4008" t="s">
        <v>14732</v>
      </c>
      <c r="N4008" t="s">
        <v>14733</v>
      </c>
      <c r="O4008">
        <v>8.3438888888888894</v>
      </c>
      <c r="P4008">
        <v>0</v>
      </c>
      <c r="Q4008">
        <v>108</v>
      </c>
      <c r="R4008">
        <v>0</v>
      </c>
      <c r="S4008">
        <v>2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294.32846000000001</v>
      </c>
      <c r="Z4008">
        <v>0</v>
      </c>
      <c r="AA4008">
        <v>6.779814</v>
      </c>
      <c r="AB4008">
        <v>0</v>
      </c>
      <c r="AC4008">
        <v>0</v>
      </c>
      <c r="AD4008">
        <v>0</v>
      </c>
      <c r="AE4008">
        <v>0</v>
      </c>
      <c r="AF4008">
        <v>301.10827999999998</v>
      </c>
    </row>
    <row r="4009" spans="1:32" x14ac:dyDescent="0.3">
      <c r="A4009">
        <v>2786262</v>
      </c>
      <c r="B4009">
        <v>1</v>
      </c>
      <c r="C4009" t="s">
        <v>82</v>
      </c>
      <c r="D4009" t="s">
        <v>92</v>
      </c>
      <c r="E4009" t="s">
        <v>14734</v>
      </c>
      <c r="F4009" t="s">
        <v>14735</v>
      </c>
      <c r="G4009" t="s">
        <v>31552</v>
      </c>
      <c r="H4009" t="s">
        <v>1297</v>
      </c>
      <c r="I4009" t="s">
        <v>78</v>
      </c>
      <c r="J4009" t="s">
        <v>135</v>
      </c>
      <c r="K4009" t="s">
        <v>22</v>
      </c>
      <c r="L4009" t="s">
        <v>136</v>
      </c>
      <c r="M4009" t="s">
        <v>14736</v>
      </c>
      <c r="N4009" t="s">
        <v>14737</v>
      </c>
      <c r="O4009">
        <v>6.8166666666666664</v>
      </c>
      <c r="P4009">
        <v>0</v>
      </c>
      <c r="Q4009">
        <v>237</v>
      </c>
      <c r="R4009">
        <v>0</v>
      </c>
      <c r="S4009">
        <v>0</v>
      </c>
      <c r="T4009">
        <v>0</v>
      </c>
      <c r="U4009">
        <v>12</v>
      </c>
      <c r="V4009">
        <v>0</v>
      </c>
      <c r="W4009">
        <v>0</v>
      </c>
      <c r="X4009">
        <v>0</v>
      </c>
      <c r="Y4009">
        <v>291.57369999999997</v>
      </c>
      <c r="Z4009">
        <v>0</v>
      </c>
      <c r="AA4009">
        <v>0</v>
      </c>
      <c r="AB4009">
        <v>0</v>
      </c>
      <c r="AC4009">
        <v>116.08653</v>
      </c>
      <c r="AD4009">
        <v>0</v>
      </c>
      <c r="AE4009">
        <v>0</v>
      </c>
      <c r="AF4009">
        <v>407.66025000000002</v>
      </c>
    </row>
    <row r="4010" spans="1:32" x14ac:dyDescent="0.3">
      <c r="A4010">
        <v>2786180</v>
      </c>
      <c r="B4010">
        <v>1</v>
      </c>
      <c r="C4010" t="s">
        <v>83</v>
      </c>
      <c r="D4010" t="s">
        <v>116</v>
      </c>
      <c r="E4010" t="s">
        <v>14738</v>
      </c>
      <c r="F4010" t="s">
        <v>14739</v>
      </c>
      <c r="G4010" t="s">
        <v>31546</v>
      </c>
      <c r="H4010" t="s">
        <v>665</v>
      </c>
      <c r="I4010" t="s">
        <v>78</v>
      </c>
      <c r="J4010" t="s">
        <v>135</v>
      </c>
      <c r="K4010" t="s">
        <v>22</v>
      </c>
      <c r="L4010" t="s">
        <v>136</v>
      </c>
      <c r="M4010" t="s">
        <v>14740</v>
      </c>
      <c r="N4010" t="s">
        <v>14741</v>
      </c>
      <c r="O4010">
        <v>10.904999999999999</v>
      </c>
      <c r="P4010">
        <v>0</v>
      </c>
      <c r="Q4010">
        <v>40</v>
      </c>
      <c r="R4010">
        <v>0</v>
      </c>
      <c r="S4010">
        <v>2</v>
      </c>
      <c r="T4010">
        <v>0</v>
      </c>
      <c r="U4010">
        <v>17</v>
      </c>
      <c r="V4010">
        <v>0</v>
      </c>
      <c r="W4010">
        <v>0</v>
      </c>
      <c r="X4010">
        <v>0</v>
      </c>
      <c r="Y4010">
        <v>69.178579999999997</v>
      </c>
      <c r="Z4010">
        <v>0</v>
      </c>
      <c r="AA4010">
        <v>7.1721510000000004</v>
      </c>
      <c r="AB4010">
        <v>0</v>
      </c>
      <c r="AC4010">
        <v>87.855225000000004</v>
      </c>
      <c r="AD4010">
        <v>0</v>
      </c>
      <c r="AE4010">
        <v>0</v>
      </c>
      <c r="AF4010">
        <v>164.20596</v>
      </c>
    </row>
    <row r="4011" spans="1:32" x14ac:dyDescent="0.3">
      <c r="A4011">
        <v>2785833</v>
      </c>
      <c r="B4011">
        <v>1</v>
      </c>
      <c r="C4011" t="s">
        <v>82</v>
      </c>
      <c r="D4011" t="s">
        <v>100</v>
      </c>
      <c r="E4011" t="s">
        <v>14742</v>
      </c>
      <c r="F4011" t="s">
        <v>14743</v>
      </c>
      <c r="G4011" t="s">
        <v>31548</v>
      </c>
      <c r="H4011" t="s">
        <v>893</v>
      </c>
      <c r="I4011" t="s">
        <v>78</v>
      </c>
      <c r="J4011" t="s">
        <v>135</v>
      </c>
      <c r="K4011" t="s">
        <v>22</v>
      </c>
      <c r="L4011" t="s">
        <v>136</v>
      </c>
      <c r="M4011" t="s">
        <v>14744</v>
      </c>
      <c r="N4011" t="s">
        <v>14745</v>
      </c>
      <c r="O4011">
        <v>5.3536111111111113</v>
      </c>
      <c r="P4011">
        <v>0</v>
      </c>
      <c r="Q4011">
        <v>6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5.8473819999999996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5.8473819999999996</v>
      </c>
    </row>
    <row r="4012" spans="1:32" x14ac:dyDescent="0.3">
      <c r="A4012">
        <v>2785780</v>
      </c>
      <c r="B4012">
        <v>1</v>
      </c>
      <c r="C4012" t="s">
        <v>82</v>
      </c>
      <c r="D4012" t="s">
        <v>94</v>
      </c>
      <c r="E4012" t="s">
        <v>14746</v>
      </c>
      <c r="F4012" t="s">
        <v>14747</v>
      </c>
      <c r="G4012" t="s">
        <v>31552</v>
      </c>
      <c r="H4012" t="s">
        <v>665</v>
      </c>
      <c r="I4012" t="s">
        <v>78</v>
      </c>
      <c r="J4012" t="s">
        <v>135</v>
      </c>
      <c r="K4012" t="s">
        <v>22</v>
      </c>
      <c r="L4012" t="s">
        <v>136</v>
      </c>
      <c r="M4012" t="s">
        <v>14748</v>
      </c>
      <c r="N4012" t="s">
        <v>14749</v>
      </c>
      <c r="O4012">
        <v>2.8491666666666666</v>
      </c>
      <c r="P4012">
        <v>0</v>
      </c>
      <c r="Q4012">
        <v>4</v>
      </c>
      <c r="R4012">
        <v>0</v>
      </c>
      <c r="S4012">
        <v>13</v>
      </c>
      <c r="T4012">
        <v>0</v>
      </c>
      <c r="U4012">
        <v>3</v>
      </c>
      <c r="V4012">
        <v>0</v>
      </c>
      <c r="W4012">
        <v>0</v>
      </c>
      <c r="X4012">
        <v>0</v>
      </c>
      <c r="Y4012">
        <v>2.6099230000000002</v>
      </c>
      <c r="Z4012">
        <v>0</v>
      </c>
      <c r="AA4012">
        <v>7.6176953000000003</v>
      </c>
      <c r="AB4012">
        <v>0</v>
      </c>
      <c r="AC4012">
        <v>3.34823</v>
      </c>
      <c r="AD4012">
        <v>0</v>
      </c>
      <c r="AE4012">
        <v>0</v>
      </c>
      <c r="AF4012">
        <v>13.575848000000001</v>
      </c>
    </row>
    <row r="4013" spans="1:32" x14ac:dyDescent="0.3">
      <c r="A4013">
        <v>2785766</v>
      </c>
      <c r="B4013">
        <v>1</v>
      </c>
      <c r="C4013" t="s">
        <v>82</v>
      </c>
      <c r="D4013" t="s">
        <v>106</v>
      </c>
      <c r="E4013" t="s">
        <v>3024</v>
      </c>
      <c r="F4013" t="s">
        <v>3025</v>
      </c>
      <c r="G4013" t="s">
        <v>31546</v>
      </c>
      <c r="H4013" t="s">
        <v>223</v>
      </c>
      <c r="I4013" t="s">
        <v>78</v>
      </c>
      <c r="J4013" t="s">
        <v>135</v>
      </c>
      <c r="K4013" t="s">
        <v>22</v>
      </c>
      <c r="L4013" t="s">
        <v>136</v>
      </c>
      <c r="M4013" t="s">
        <v>14750</v>
      </c>
      <c r="N4013" t="s">
        <v>14751</v>
      </c>
      <c r="O4013">
        <v>6.2913888888888891</v>
      </c>
      <c r="P4013">
        <v>0</v>
      </c>
      <c r="Q4013">
        <v>139</v>
      </c>
      <c r="R4013">
        <v>0</v>
      </c>
      <c r="S4013">
        <v>0</v>
      </c>
      <c r="T4013">
        <v>0</v>
      </c>
      <c r="U4013">
        <v>13</v>
      </c>
      <c r="V4013">
        <v>0</v>
      </c>
      <c r="W4013">
        <v>0</v>
      </c>
      <c r="X4013">
        <v>0</v>
      </c>
      <c r="Y4013">
        <v>228.54485</v>
      </c>
      <c r="Z4013">
        <v>0</v>
      </c>
      <c r="AA4013">
        <v>0</v>
      </c>
      <c r="AB4013">
        <v>0</v>
      </c>
      <c r="AC4013">
        <v>66.803219999999996</v>
      </c>
      <c r="AD4013">
        <v>0</v>
      </c>
      <c r="AE4013">
        <v>0</v>
      </c>
      <c r="AF4013">
        <v>295.34805</v>
      </c>
    </row>
    <row r="4014" spans="1:32" x14ac:dyDescent="0.3">
      <c r="A4014">
        <v>2785567</v>
      </c>
      <c r="B4014">
        <v>2</v>
      </c>
      <c r="C4014" t="s">
        <v>82</v>
      </c>
      <c r="D4014" t="s">
        <v>93</v>
      </c>
      <c r="E4014" t="s">
        <v>14752</v>
      </c>
      <c r="F4014" t="s">
        <v>14753</v>
      </c>
      <c r="G4014" t="s">
        <v>31552</v>
      </c>
      <c r="H4014" t="s">
        <v>223</v>
      </c>
      <c r="I4014" t="s">
        <v>78</v>
      </c>
      <c r="J4014" t="s">
        <v>135</v>
      </c>
      <c r="K4014" t="s">
        <v>22</v>
      </c>
      <c r="L4014" t="s">
        <v>136</v>
      </c>
      <c r="M4014" t="s">
        <v>14754</v>
      </c>
      <c r="N4014" t="s">
        <v>14755</v>
      </c>
      <c r="O4014">
        <v>0.17694444444444443</v>
      </c>
      <c r="P4014">
        <v>0</v>
      </c>
      <c r="Q4014">
        <v>415</v>
      </c>
      <c r="R4014">
        <v>0</v>
      </c>
      <c r="S4014">
        <v>0</v>
      </c>
      <c r="T4014">
        <v>0</v>
      </c>
      <c r="U4014">
        <v>47</v>
      </c>
      <c r="V4014">
        <v>0</v>
      </c>
      <c r="W4014">
        <v>0</v>
      </c>
      <c r="X4014">
        <v>0</v>
      </c>
      <c r="Y4014">
        <v>16.975414000000001</v>
      </c>
      <c r="Z4014">
        <v>0</v>
      </c>
      <c r="AA4014">
        <v>0</v>
      </c>
      <c r="AB4014">
        <v>0</v>
      </c>
      <c r="AC4014">
        <v>4.1668453000000003</v>
      </c>
      <c r="AD4014">
        <v>0</v>
      </c>
      <c r="AE4014">
        <v>0</v>
      </c>
      <c r="AF4014">
        <v>21.14226</v>
      </c>
    </row>
    <row r="4015" spans="1:32" x14ac:dyDescent="0.3">
      <c r="A4015">
        <v>2800060</v>
      </c>
      <c r="B4015">
        <v>1</v>
      </c>
      <c r="C4015" t="s">
        <v>82</v>
      </c>
      <c r="D4015" t="s">
        <v>87</v>
      </c>
      <c r="E4015" t="s">
        <v>14756</v>
      </c>
      <c r="F4015" t="s">
        <v>14757</v>
      </c>
      <c r="G4015" t="s">
        <v>31546</v>
      </c>
      <c r="H4015" t="s">
        <v>223</v>
      </c>
      <c r="I4015" t="s">
        <v>78</v>
      </c>
      <c r="J4015" t="s">
        <v>135</v>
      </c>
      <c r="K4015" t="s">
        <v>22</v>
      </c>
      <c r="L4015" t="s">
        <v>136</v>
      </c>
      <c r="M4015" t="s">
        <v>14758</v>
      </c>
      <c r="N4015" t="s">
        <v>14759</v>
      </c>
      <c r="O4015">
        <v>1.3755555555555556</v>
      </c>
      <c r="P4015">
        <v>0</v>
      </c>
      <c r="Q4015">
        <v>28</v>
      </c>
      <c r="R4015">
        <v>0</v>
      </c>
      <c r="S4015">
        <v>0</v>
      </c>
      <c r="T4015">
        <v>0</v>
      </c>
      <c r="U4015">
        <v>2</v>
      </c>
      <c r="V4015">
        <v>0</v>
      </c>
      <c r="W4015">
        <v>0</v>
      </c>
      <c r="X4015">
        <v>0</v>
      </c>
      <c r="Y4015">
        <v>13.698264999999999</v>
      </c>
      <c r="Z4015">
        <v>0</v>
      </c>
      <c r="AA4015">
        <v>0</v>
      </c>
      <c r="AB4015">
        <v>0</v>
      </c>
      <c r="AC4015">
        <v>0.57718146000000004</v>
      </c>
      <c r="AD4015">
        <v>0</v>
      </c>
      <c r="AE4015">
        <v>0</v>
      </c>
      <c r="AF4015">
        <v>14.275447</v>
      </c>
    </row>
    <row r="4016" spans="1:32" x14ac:dyDescent="0.3">
      <c r="A4016">
        <v>2800046</v>
      </c>
      <c r="B4016">
        <v>1</v>
      </c>
      <c r="C4016" t="s">
        <v>82</v>
      </c>
      <c r="D4016" t="s">
        <v>90</v>
      </c>
      <c r="E4016" t="s">
        <v>14760</v>
      </c>
      <c r="F4016" t="s">
        <v>14761</v>
      </c>
      <c r="G4016" t="s">
        <v>31548</v>
      </c>
      <c r="H4016" t="s">
        <v>893</v>
      </c>
      <c r="I4016" t="s">
        <v>78</v>
      </c>
      <c r="J4016" t="s">
        <v>135</v>
      </c>
      <c r="K4016" t="s">
        <v>22</v>
      </c>
      <c r="L4016" t="s">
        <v>136</v>
      </c>
      <c r="M4016" t="s">
        <v>14762</v>
      </c>
      <c r="N4016" t="s">
        <v>14763</v>
      </c>
      <c r="O4016">
        <v>5.565833333333333</v>
      </c>
      <c r="P4016">
        <v>0</v>
      </c>
      <c r="Q4016">
        <v>1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1.4940876000000001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1.4940876000000001</v>
      </c>
    </row>
    <row r="4017" spans="1:32" x14ac:dyDescent="0.3">
      <c r="A4017">
        <v>2799926</v>
      </c>
      <c r="B4017">
        <v>1</v>
      </c>
      <c r="C4017" t="s">
        <v>83</v>
      </c>
      <c r="D4017" t="s">
        <v>120</v>
      </c>
      <c r="E4017" t="s">
        <v>14764</v>
      </c>
      <c r="F4017" t="s">
        <v>14765</v>
      </c>
      <c r="G4017" t="s">
        <v>31548</v>
      </c>
      <c r="H4017" t="s">
        <v>333</v>
      </c>
      <c r="I4017" t="s">
        <v>78</v>
      </c>
      <c r="J4017" t="s">
        <v>135</v>
      </c>
      <c r="K4017" t="s">
        <v>22</v>
      </c>
      <c r="L4017" t="s">
        <v>136</v>
      </c>
      <c r="M4017" t="s">
        <v>14766</v>
      </c>
      <c r="N4017" t="s">
        <v>14767</v>
      </c>
      <c r="O4017">
        <v>0.35638888888888887</v>
      </c>
      <c r="P4017">
        <v>0</v>
      </c>
      <c r="Q4017">
        <v>1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1.3833429E-3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1.3833429E-3</v>
      </c>
    </row>
    <row r="4018" spans="1:32" x14ac:dyDescent="0.3">
      <c r="A4018">
        <v>2799890</v>
      </c>
      <c r="B4018">
        <v>1</v>
      </c>
      <c r="C4018" t="s">
        <v>82</v>
      </c>
      <c r="D4018" t="s">
        <v>107</v>
      </c>
      <c r="E4018" t="s">
        <v>14768</v>
      </c>
      <c r="F4018" t="s">
        <v>14769</v>
      </c>
      <c r="G4018" t="s">
        <v>31548</v>
      </c>
      <c r="H4018" t="s">
        <v>333</v>
      </c>
      <c r="I4018" t="s">
        <v>78</v>
      </c>
      <c r="J4018" t="s">
        <v>135</v>
      </c>
      <c r="K4018" t="s">
        <v>22</v>
      </c>
      <c r="L4018" t="s">
        <v>136</v>
      </c>
      <c r="M4018" t="s">
        <v>14770</v>
      </c>
      <c r="N4018" t="s">
        <v>14771</v>
      </c>
      <c r="O4018">
        <v>3.3472222222222223</v>
      </c>
      <c r="P4018">
        <v>0</v>
      </c>
      <c r="Q4018">
        <v>1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0.93049972999999997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0.93049972999999997</v>
      </c>
    </row>
    <row r="4019" spans="1:32" x14ac:dyDescent="0.3">
      <c r="A4019">
        <v>2799608</v>
      </c>
      <c r="B4019">
        <v>1</v>
      </c>
      <c r="C4019" t="s">
        <v>83</v>
      </c>
      <c r="D4019" t="s">
        <v>130</v>
      </c>
      <c r="E4019" t="s">
        <v>14772</v>
      </c>
      <c r="F4019" t="s">
        <v>14773</v>
      </c>
      <c r="G4019" t="s">
        <v>31551</v>
      </c>
      <c r="H4019" t="s">
        <v>648</v>
      </c>
      <c r="I4019" t="s">
        <v>79</v>
      </c>
      <c r="J4019" t="s">
        <v>135</v>
      </c>
      <c r="K4019" t="s">
        <v>22</v>
      </c>
      <c r="L4019" t="s">
        <v>186</v>
      </c>
      <c r="M4019" t="s">
        <v>14774</v>
      </c>
      <c r="N4019" t="s">
        <v>14775</v>
      </c>
      <c r="O4019">
        <v>6.5869444444444447</v>
      </c>
      <c r="P4019">
        <v>0</v>
      </c>
      <c r="Q4019">
        <v>0</v>
      </c>
      <c r="R4019">
        <v>0</v>
      </c>
      <c r="S4019">
        <v>0</v>
      </c>
      <c r="T4019">
        <v>4</v>
      </c>
      <c r="U4019">
        <v>0</v>
      </c>
      <c r="V4019">
        <v>6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66.537125000000003</v>
      </c>
      <c r="AC4019">
        <v>0</v>
      </c>
      <c r="AD4019">
        <v>1837.2311999999999</v>
      </c>
      <c r="AE4019">
        <v>0</v>
      </c>
      <c r="AF4019">
        <v>1903.7683</v>
      </c>
    </row>
    <row r="4020" spans="1:32" x14ac:dyDescent="0.3">
      <c r="A4020">
        <v>2799604</v>
      </c>
      <c r="B4020">
        <v>1</v>
      </c>
      <c r="C4020" t="s">
        <v>82</v>
      </c>
      <c r="D4020" t="s">
        <v>90</v>
      </c>
      <c r="E4020" t="s">
        <v>14776</v>
      </c>
      <c r="F4020" t="s">
        <v>14777</v>
      </c>
      <c r="G4020" t="s">
        <v>31548</v>
      </c>
      <c r="H4020" t="s">
        <v>333</v>
      </c>
      <c r="I4020" t="s">
        <v>78</v>
      </c>
      <c r="J4020" t="s">
        <v>135</v>
      </c>
      <c r="K4020" t="s">
        <v>22</v>
      </c>
      <c r="L4020" t="s">
        <v>136</v>
      </c>
      <c r="M4020" t="s">
        <v>14778</v>
      </c>
      <c r="N4020" t="s">
        <v>14779</v>
      </c>
      <c r="O4020">
        <v>0.93305555555555553</v>
      </c>
      <c r="P4020">
        <v>0</v>
      </c>
      <c r="Q4020">
        <v>5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6.5510950000000001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6.5510950000000001</v>
      </c>
    </row>
    <row r="4021" spans="1:32" x14ac:dyDescent="0.3">
      <c r="A4021">
        <v>2799385</v>
      </c>
      <c r="B4021">
        <v>1</v>
      </c>
      <c r="C4021" t="s">
        <v>82</v>
      </c>
      <c r="D4021" t="s">
        <v>95</v>
      </c>
      <c r="E4021" t="s">
        <v>13359</v>
      </c>
      <c r="F4021" t="s">
        <v>13360</v>
      </c>
      <c r="G4021" t="s">
        <v>31548</v>
      </c>
      <c r="H4021" t="s">
        <v>893</v>
      </c>
      <c r="I4021" t="s">
        <v>78</v>
      </c>
      <c r="J4021" t="s">
        <v>135</v>
      </c>
      <c r="K4021" t="s">
        <v>22</v>
      </c>
      <c r="L4021" t="s">
        <v>136</v>
      </c>
      <c r="M4021" t="s">
        <v>14780</v>
      </c>
      <c r="N4021" t="s">
        <v>13048</v>
      </c>
      <c r="O4021">
        <v>3.0119444444444445</v>
      </c>
      <c r="P4021">
        <v>0</v>
      </c>
      <c r="Q4021">
        <v>5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1.4171286999999999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1.4171286999999999</v>
      </c>
    </row>
    <row r="4022" spans="1:32" x14ac:dyDescent="0.3">
      <c r="A4022">
        <v>2798986</v>
      </c>
      <c r="B4022">
        <v>1</v>
      </c>
      <c r="C4022" t="s">
        <v>83</v>
      </c>
      <c r="D4022" t="s">
        <v>122</v>
      </c>
      <c r="E4022" t="s">
        <v>14781</v>
      </c>
      <c r="F4022" t="s">
        <v>14782</v>
      </c>
      <c r="G4022" t="s">
        <v>31551</v>
      </c>
      <c r="H4022" t="s">
        <v>672</v>
      </c>
      <c r="I4022" t="s">
        <v>79</v>
      </c>
      <c r="J4022" t="s">
        <v>135</v>
      </c>
      <c r="K4022" t="s">
        <v>22</v>
      </c>
      <c r="L4022" t="s">
        <v>136</v>
      </c>
      <c r="M4022" t="s">
        <v>14783</v>
      </c>
      <c r="N4022" t="s">
        <v>14784</v>
      </c>
      <c r="O4022">
        <v>2.2411111111111111</v>
      </c>
      <c r="P4022">
        <v>2</v>
      </c>
      <c r="Q4022">
        <v>54</v>
      </c>
      <c r="R4022">
        <v>9</v>
      </c>
      <c r="S4022">
        <v>2</v>
      </c>
      <c r="T4022">
        <v>2</v>
      </c>
      <c r="U4022">
        <v>2</v>
      </c>
      <c r="V4022">
        <v>0</v>
      </c>
      <c r="W4022">
        <v>0</v>
      </c>
      <c r="X4022">
        <v>28.621578</v>
      </c>
      <c r="Y4022">
        <v>13.752922999999999</v>
      </c>
      <c r="Z4022">
        <v>10.522800999999999</v>
      </c>
      <c r="AA4022">
        <v>1.7942296</v>
      </c>
      <c r="AB4022">
        <v>70.841949999999997</v>
      </c>
      <c r="AC4022">
        <v>5.0730624000000004</v>
      </c>
      <c r="AD4022">
        <v>0</v>
      </c>
      <c r="AE4022">
        <v>0</v>
      </c>
      <c r="AF4022">
        <v>130.60654</v>
      </c>
    </row>
    <row r="4023" spans="1:32" x14ac:dyDescent="0.3">
      <c r="A4023">
        <v>2798816</v>
      </c>
      <c r="B4023">
        <v>1</v>
      </c>
      <c r="C4023" t="s">
        <v>83</v>
      </c>
      <c r="D4023" t="s">
        <v>124</v>
      </c>
      <c r="E4023" t="s">
        <v>12469</v>
      </c>
      <c r="F4023" t="s">
        <v>12470</v>
      </c>
      <c r="G4023" t="s">
        <v>31548</v>
      </c>
      <c r="H4023" t="s">
        <v>333</v>
      </c>
      <c r="I4023" t="s">
        <v>78</v>
      </c>
      <c r="J4023" t="s">
        <v>135</v>
      </c>
      <c r="K4023" t="s">
        <v>22</v>
      </c>
      <c r="L4023" t="s">
        <v>136</v>
      </c>
      <c r="M4023" t="s">
        <v>14785</v>
      </c>
      <c r="N4023" t="s">
        <v>14786</v>
      </c>
      <c r="O4023">
        <v>2.6183333333333332</v>
      </c>
      <c r="P4023">
        <v>0</v>
      </c>
      <c r="Q4023">
        <v>1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0.6835736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0.6835736</v>
      </c>
    </row>
    <row r="4024" spans="1:32" x14ac:dyDescent="0.3">
      <c r="A4024">
        <v>2798833</v>
      </c>
      <c r="B4024">
        <v>1</v>
      </c>
      <c r="C4024" t="s">
        <v>82</v>
      </c>
      <c r="D4024" t="s">
        <v>108</v>
      </c>
      <c r="E4024" t="s">
        <v>14787</v>
      </c>
      <c r="F4024" t="s">
        <v>14788</v>
      </c>
      <c r="G4024" t="s">
        <v>31546</v>
      </c>
      <c r="H4024" t="s">
        <v>1297</v>
      </c>
      <c r="I4024" t="s">
        <v>78</v>
      </c>
      <c r="J4024" t="s">
        <v>135</v>
      </c>
      <c r="K4024" t="s">
        <v>22</v>
      </c>
      <c r="L4024" t="s">
        <v>136</v>
      </c>
      <c r="M4024" t="s">
        <v>14789</v>
      </c>
      <c r="N4024" t="s">
        <v>14790</v>
      </c>
      <c r="O4024">
        <v>2.7644444444444445</v>
      </c>
      <c r="P4024">
        <v>0</v>
      </c>
      <c r="Q4024">
        <v>2</v>
      </c>
      <c r="R4024">
        <v>0</v>
      </c>
      <c r="S4024">
        <v>4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1.0812633</v>
      </c>
      <c r="Z4024">
        <v>0</v>
      </c>
      <c r="AA4024">
        <v>49.237324000000001</v>
      </c>
      <c r="AB4024">
        <v>0</v>
      </c>
      <c r="AC4024">
        <v>0</v>
      </c>
      <c r="AD4024">
        <v>0</v>
      </c>
      <c r="AE4024">
        <v>0</v>
      </c>
      <c r="AF4024">
        <v>50.31859</v>
      </c>
    </row>
    <row r="4025" spans="1:32" x14ac:dyDescent="0.3">
      <c r="A4025">
        <v>2798831</v>
      </c>
      <c r="B4025">
        <v>1</v>
      </c>
      <c r="C4025" t="s">
        <v>83</v>
      </c>
      <c r="D4025" t="s">
        <v>118</v>
      </c>
      <c r="E4025" t="s">
        <v>14791</v>
      </c>
      <c r="F4025" t="s">
        <v>14792</v>
      </c>
      <c r="G4025" t="s">
        <v>31549</v>
      </c>
      <c r="H4025" t="s">
        <v>145</v>
      </c>
      <c r="I4025" t="s">
        <v>79</v>
      </c>
      <c r="J4025" t="s">
        <v>135</v>
      </c>
      <c r="K4025" t="s">
        <v>22</v>
      </c>
      <c r="L4025" t="s">
        <v>136</v>
      </c>
      <c r="M4025" t="s">
        <v>14793</v>
      </c>
      <c r="N4025" t="s">
        <v>14794</v>
      </c>
      <c r="O4025">
        <v>0.39111111111111113</v>
      </c>
      <c r="P4025">
        <v>1</v>
      </c>
      <c r="Q4025">
        <v>312</v>
      </c>
      <c r="R4025">
        <v>25</v>
      </c>
      <c r="S4025">
        <v>56</v>
      </c>
      <c r="T4025">
        <v>1</v>
      </c>
      <c r="U4025">
        <v>25</v>
      </c>
      <c r="V4025">
        <v>0</v>
      </c>
      <c r="W4025">
        <v>0</v>
      </c>
      <c r="X4025">
        <v>6.8120722999999996</v>
      </c>
      <c r="Y4025">
        <v>19.777833999999999</v>
      </c>
      <c r="Z4025">
        <v>7.6350350000000002</v>
      </c>
      <c r="AA4025">
        <v>4.3784099999999997</v>
      </c>
      <c r="AB4025">
        <v>1.2260880000000001</v>
      </c>
      <c r="AC4025">
        <v>6.2037085999999997</v>
      </c>
      <c r="AD4025">
        <v>0</v>
      </c>
      <c r="AE4025">
        <v>0</v>
      </c>
      <c r="AF4025">
        <v>46.033149999999999</v>
      </c>
    </row>
    <row r="4026" spans="1:32" x14ac:dyDescent="0.3">
      <c r="A4026">
        <v>2798263</v>
      </c>
      <c r="B4026">
        <v>1</v>
      </c>
      <c r="C4026" t="s">
        <v>82</v>
      </c>
      <c r="D4026" t="s">
        <v>85</v>
      </c>
      <c r="E4026" t="s">
        <v>14795</v>
      </c>
      <c r="F4026" t="s">
        <v>14796</v>
      </c>
      <c r="G4026" t="s">
        <v>31550</v>
      </c>
      <c r="H4026" t="s">
        <v>380</v>
      </c>
      <c r="I4026" t="s">
        <v>78</v>
      </c>
      <c r="J4026" t="s">
        <v>135</v>
      </c>
      <c r="K4026" t="s">
        <v>22</v>
      </c>
      <c r="L4026" t="s">
        <v>136</v>
      </c>
      <c r="M4026" t="s">
        <v>14797</v>
      </c>
      <c r="N4026" t="s">
        <v>14798</v>
      </c>
      <c r="O4026">
        <v>0.58527777777777779</v>
      </c>
      <c r="P4026">
        <v>0</v>
      </c>
      <c r="Q4026">
        <v>149</v>
      </c>
      <c r="R4026">
        <v>0</v>
      </c>
      <c r="S4026">
        <v>0</v>
      </c>
      <c r="T4026">
        <v>0</v>
      </c>
      <c r="U4026">
        <v>23</v>
      </c>
      <c r="V4026">
        <v>0</v>
      </c>
      <c r="W4026">
        <v>0</v>
      </c>
      <c r="X4026">
        <v>0</v>
      </c>
      <c r="Y4026">
        <v>21.269856999999998</v>
      </c>
      <c r="Z4026">
        <v>0</v>
      </c>
      <c r="AA4026">
        <v>0</v>
      </c>
      <c r="AB4026">
        <v>0</v>
      </c>
      <c r="AC4026">
        <v>9.6507439999999995</v>
      </c>
      <c r="AD4026">
        <v>0</v>
      </c>
      <c r="AE4026">
        <v>0</v>
      </c>
      <c r="AF4026">
        <v>30.920603</v>
      </c>
    </row>
    <row r="4027" spans="1:32" x14ac:dyDescent="0.3">
      <c r="A4027">
        <v>2798245</v>
      </c>
      <c r="B4027">
        <v>1</v>
      </c>
      <c r="C4027" t="s">
        <v>82</v>
      </c>
      <c r="D4027" t="s">
        <v>113</v>
      </c>
      <c r="E4027" t="s">
        <v>14799</v>
      </c>
      <c r="F4027" t="s">
        <v>14800</v>
      </c>
      <c r="G4027" t="s">
        <v>31548</v>
      </c>
      <c r="H4027" t="s">
        <v>893</v>
      </c>
      <c r="I4027" t="s">
        <v>78</v>
      </c>
      <c r="J4027" t="s">
        <v>135</v>
      </c>
      <c r="K4027" t="s">
        <v>22</v>
      </c>
      <c r="L4027" t="s">
        <v>136</v>
      </c>
      <c r="M4027" t="s">
        <v>14801</v>
      </c>
      <c r="N4027" t="s">
        <v>14802</v>
      </c>
      <c r="O4027">
        <v>6.3627777777777776</v>
      </c>
      <c r="P4027">
        <v>0</v>
      </c>
      <c r="Q4027">
        <v>1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1.5433565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1.5433565</v>
      </c>
    </row>
    <row r="4028" spans="1:32" x14ac:dyDescent="0.3">
      <c r="A4028">
        <v>2798220</v>
      </c>
      <c r="B4028">
        <v>1</v>
      </c>
      <c r="C4028" t="s">
        <v>83</v>
      </c>
      <c r="D4028" t="s">
        <v>124</v>
      </c>
      <c r="E4028" t="s">
        <v>14803</v>
      </c>
      <c r="F4028" t="s">
        <v>14804</v>
      </c>
      <c r="G4028" t="s">
        <v>31550</v>
      </c>
      <c r="H4028" t="s">
        <v>380</v>
      </c>
      <c r="I4028" t="s">
        <v>78</v>
      </c>
      <c r="J4028" t="s">
        <v>135</v>
      </c>
      <c r="K4028" t="s">
        <v>22</v>
      </c>
      <c r="L4028" t="s">
        <v>136</v>
      </c>
      <c r="M4028" t="s">
        <v>14805</v>
      </c>
      <c r="N4028" t="s">
        <v>14806</v>
      </c>
      <c r="O4028">
        <v>3.0955555555555554</v>
      </c>
      <c r="P4028">
        <v>0</v>
      </c>
      <c r="Q4028">
        <v>53</v>
      </c>
      <c r="R4028">
        <v>0</v>
      </c>
      <c r="S4028">
        <v>0</v>
      </c>
      <c r="T4028">
        <v>0</v>
      </c>
      <c r="U4028">
        <v>35</v>
      </c>
      <c r="V4028">
        <v>0</v>
      </c>
      <c r="W4028">
        <v>0</v>
      </c>
      <c r="X4028">
        <v>0</v>
      </c>
      <c r="Y4028">
        <v>57.041539999999998</v>
      </c>
      <c r="Z4028">
        <v>0</v>
      </c>
      <c r="AA4028">
        <v>0</v>
      </c>
      <c r="AB4028">
        <v>0</v>
      </c>
      <c r="AC4028">
        <v>86.415120000000002</v>
      </c>
      <c r="AD4028">
        <v>0</v>
      </c>
      <c r="AE4028">
        <v>0</v>
      </c>
      <c r="AF4028">
        <v>143.45667</v>
      </c>
    </row>
    <row r="4029" spans="1:32" x14ac:dyDescent="0.3">
      <c r="A4029">
        <v>2798213</v>
      </c>
      <c r="B4029">
        <v>1</v>
      </c>
      <c r="C4029" t="s">
        <v>82</v>
      </c>
      <c r="D4029" t="s">
        <v>105</v>
      </c>
      <c r="E4029" t="s">
        <v>14807</v>
      </c>
      <c r="F4029" t="s">
        <v>14808</v>
      </c>
      <c r="G4029" t="s">
        <v>31545</v>
      </c>
      <c r="H4029" t="s">
        <v>134</v>
      </c>
      <c r="I4029" t="s">
        <v>79</v>
      </c>
      <c r="J4029" t="s">
        <v>135</v>
      </c>
      <c r="K4029" t="s">
        <v>22</v>
      </c>
      <c r="L4029" t="s">
        <v>136</v>
      </c>
      <c r="M4029" t="s">
        <v>14809</v>
      </c>
      <c r="N4029" t="s">
        <v>14810</v>
      </c>
      <c r="O4029">
        <v>1.2922222222222222</v>
      </c>
      <c r="P4029">
        <v>0</v>
      </c>
      <c r="Q4029">
        <v>491</v>
      </c>
      <c r="R4029">
        <v>0</v>
      </c>
      <c r="S4029">
        <v>0</v>
      </c>
      <c r="T4029">
        <v>0</v>
      </c>
      <c r="U4029">
        <v>46</v>
      </c>
      <c r="V4029">
        <v>0</v>
      </c>
      <c r="W4029">
        <v>0</v>
      </c>
      <c r="X4029">
        <v>0</v>
      </c>
      <c r="Y4029">
        <v>102.63571</v>
      </c>
      <c r="Z4029">
        <v>0</v>
      </c>
      <c r="AA4029">
        <v>0</v>
      </c>
      <c r="AB4029">
        <v>0</v>
      </c>
      <c r="AC4029">
        <v>67.965170000000001</v>
      </c>
      <c r="AD4029">
        <v>0</v>
      </c>
      <c r="AE4029">
        <v>0</v>
      </c>
      <c r="AF4029">
        <v>170.60087999999999</v>
      </c>
    </row>
    <row r="4030" spans="1:32" x14ac:dyDescent="0.3">
      <c r="A4030">
        <v>2798174</v>
      </c>
      <c r="B4030">
        <v>1</v>
      </c>
      <c r="C4030" t="s">
        <v>82</v>
      </c>
      <c r="D4030" t="s">
        <v>101</v>
      </c>
      <c r="E4030" t="s">
        <v>14811</v>
      </c>
      <c r="F4030" t="s">
        <v>14812</v>
      </c>
      <c r="G4030" t="s">
        <v>31548</v>
      </c>
      <c r="H4030" t="s">
        <v>333</v>
      </c>
      <c r="I4030" t="s">
        <v>78</v>
      </c>
      <c r="J4030" t="s">
        <v>135</v>
      </c>
      <c r="K4030" t="s">
        <v>22</v>
      </c>
      <c r="L4030" t="s">
        <v>136</v>
      </c>
      <c r="M4030" t="s">
        <v>14813</v>
      </c>
      <c r="N4030" t="s">
        <v>14814</v>
      </c>
      <c r="O4030">
        <v>4.2930555555555552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1.0463146499999999E-4</v>
      </c>
      <c r="AD4030">
        <v>0</v>
      </c>
      <c r="AE4030">
        <v>0</v>
      </c>
      <c r="AF4030">
        <v>1.0463146499999999E-4</v>
      </c>
    </row>
    <row r="4031" spans="1:32" x14ac:dyDescent="0.3">
      <c r="A4031">
        <v>2798164</v>
      </c>
      <c r="B4031">
        <v>1</v>
      </c>
      <c r="C4031" t="s">
        <v>82</v>
      </c>
      <c r="D4031" t="s">
        <v>88</v>
      </c>
      <c r="E4031" t="s">
        <v>14815</v>
      </c>
      <c r="F4031" t="s">
        <v>14816</v>
      </c>
      <c r="G4031" t="s">
        <v>31549</v>
      </c>
      <c r="H4031" t="s">
        <v>134</v>
      </c>
      <c r="I4031" t="s">
        <v>79</v>
      </c>
      <c r="J4031" t="s">
        <v>248</v>
      </c>
      <c r="K4031" t="s">
        <v>22</v>
      </c>
      <c r="L4031" t="s">
        <v>136</v>
      </c>
      <c r="M4031" t="s">
        <v>14817</v>
      </c>
      <c r="N4031" t="s">
        <v>14818</v>
      </c>
      <c r="O4031">
        <v>3.6666666666666667E-2</v>
      </c>
      <c r="P4031">
        <v>0</v>
      </c>
      <c r="Q4031">
        <v>182</v>
      </c>
      <c r="R4031">
        <v>2</v>
      </c>
      <c r="S4031">
        <v>0</v>
      </c>
      <c r="T4031">
        <v>4</v>
      </c>
      <c r="U4031">
        <v>18</v>
      </c>
      <c r="V4031">
        <v>0</v>
      </c>
      <c r="W4031">
        <v>0</v>
      </c>
      <c r="X4031">
        <v>0</v>
      </c>
      <c r="Y4031">
        <v>0.6213533</v>
      </c>
      <c r="Z4031">
        <v>1.0248581999999999E-2</v>
      </c>
      <c r="AA4031">
        <v>0</v>
      </c>
      <c r="AB4031">
        <v>0.13312598</v>
      </c>
      <c r="AC4031">
        <v>0.16476181000000001</v>
      </c>
      <c r="AD4031">
        <v>0</v>
      </c>
      <c r="AE4031">
        <v>0</v>
      </c>
      <c r="AF4031">
        <v>0.92948969999999997</v>
      </c>
    </row>
    <row r="4032" spans="1:32" x14ac:dyDescent="0.3">
      <c r="A4032">
        <v>2798175</v>
      </c>
      <c r="B4032">
        <v>1</v>
      </c>
      <c r="C4032" t="s">
        <v>82</v>
      </c>
      <c r="D4032" t="s">
        <v>91</v>
      </c>
      <c r="E4032" t="s">
        <v>14819</v>
      </c>
      <c r="F4032" t="s">
        <v>14820</v>
      </c>
      <c r="G4032" t="s">
        <v>31551</v>
      </c>
      <c r="H4032" t="s">
        <v>134</v>
      </c>
      <c r="I4032" t="s">
        <v>79</v>
      </c>
      <c r="J4032" t="s">
        <v>135</v>
      </c>
      <c r="K4032" t="s">
        <v>22</v>
      </c>
      <c r="L4032" t="s">
        <v>136</v>
      </c>
      <c r="M4032" t="s">
        <v>14821</v>
      </c>
      <c r="N4032" t="s">
        <v>14822</v>
      </c>
      <c r="O4032">
        <v>0.18333333333333332</v>
      </c>
      <c r="P4032">
        <v>9</v>
      </c>
      <c r="Q4032">
        <v>1744</v>
      </c>
      <c r="R4032">
        <v>13</v>
      </c>
      <c r="S4032">
        <v>304</v>
      </c>
      <c r="T4032">
        <v>31</v>
      </c>
      <c r="U4032">
        <v>312</v>
      </c>
      <c r="V4032">
        <v>1</v>
      </c>
      <c r="W4032">
        <v>0</v>
      </c>
      <c r="X4032">
        <v>0.71138995999999999</v>
      </c>
      <c r="Y4032">
        <v>98.920839999999998</v>
      </c>
      <c r="Z4032">
        <v>6.1133885000000001</v>
      </c>
      <c r="AA4032">
        <v>21.452325999999999</v>
      </c>
      <c r="AB4032">
        <v>58.79177</v>
      </c>
      <c r="AC4032">
        <v>68.925269999999998</v>
      </c>
      <c r="AD4032">
        <v>5.8168154000000003</v>
      </c>
      <c r="AE4032">
        <v>0</v>
      </c>
      <c r="AF4032">
        <v>260.73178000000001</v>
      </c>
    </row>
    <row r="4033" spans="1:32" x14ac:dyDescent="0.3">
      <c r="A4033">
        <v>2789396</v>
      </c>
      <c r="B4033">
        <v>1</v>
      </c>
      <c r="C4033" t="s">
        <v>82</v>
      </c>
      <c r="D4033" t="s">
        <v>90</v>
      </c>
      <c r="E4033" t="s">
        <v>14823</v>
      </c>
      <c r="F4033" t="s">
        <v>14824</v>
      </c>
      <c r="G4033" t="s">
        <v>31546</v>
      </c>
      <c r="H4033" t="s">
        <v>1432</v>
      </c>
      <c r="I4033" t="s">
        <v>78</v>
      </c>
      <c r="J4033" t="s">
        <v>135</v>
      </c>
      <c r="K4033" t="s">
        <v>22</v>
      </c>
      <c r="L4033" t="s">
        <v>136</v>
      </c>
      <c r="M4033" t="s">
        <v>14825</v>
      </c>
      <c r="N4033" t="s">
        <v>14826</v>
      </c>
      <c r="O4033">
        <v>7.6369444444444445</v>
      </c>
      <c r="P4033">
        <v>0</v>
      </c>
      <c r="Q4033">
        <v>39</v>
      </c>
      <c r="R4033">
        <v>0</v>
      </c>
      <c r="S4033">
        <v>0</v>
      </c>
      <c r="T4033">
        <v>0</v>
      </c>
      <c r="U4033">
        <v>19</v>
      </c>
      <c r="V4033">
        <v>0</v>
      </c>
      <c r="W4033">
        <v>2</v>
      </c>
      <c r="X4033">
        <v>0</v>
      </c>
      <c r="Y4033">
        <v>87.813159999999996</v>
      </c>
      <c r="Z4033">
        <v>0</v>
      </c>
      <c r="AA4033">
        <v>0</v>
      </c>
      <c r="AB4033">
        <v>0</v>
      </c>
      <c r="AC4033">
        <v>629.17639999999994</v>
      </c>
      <c r="AD4033">
        <v>0</v>
      </c>
      <c r="AE4033">
        <v>473.60753999999997</v>
      </c>
      <c r="AF4033">
        <v>1190.5971999999999</v>
      </c>
    </row>
    <row r="4034" spans="1:32" x14ac:dyDescent="0.3">
      <c r="A4034">
        <v>2789397</v>
      </c>
      <c r="B4034">
        <v>1</v>
      </c>
      <c r="C4034" t="s">
        <v>82</v>
      </c>
      <c r="D4034" t="s">
        <v>111</v>
      </c>
      <c r="E4034" t="s">
        <v>14827</v>
      </c>
      <c r="F4034" t="s">
        <v>14828</v>
      </c>
      <c r="G4034" t="s">
        <v>31545</v>
      </c>
      <c r="H4034" t="s">
        <v>134</v>
      </c>
      <c r="I4034" t="s">
        <v>79</v>
      </c>
      <c r="J4034" t="s">
        <v>135</v>
      </c>
      <c r="K4034" t="s">
        <v>22</v>
      </c>
      <c r="L4034" t="s">
        <v>136</v>
      </c>
      <c r="M4034" t="s">
        <v>14829</v>
      </c>
      <c r="N4034" t="s">
        <v>14830</v>
      </c>
      <c r="O4034">
        <v>0.11472222222222223</v>
      </c>
      <c r="P4034">
        <v>0</v>
      </c>
      <c r="Q4034">
        <v>4831</v>
      </c>
      <c r="R4034">
        <v>0</v>
      </c>
      <c r="S4034">
        <v>13</v>
      </c>
      <c r="T4034">
        <v>3</v>
      </c>
      <c r="U4034">
        <v>334</v>
      </c>
      <c r="V4034">
        <v>0</v>
      </c>
      <c r="W4034">
        <v>1</v>
      </c>
      <c r="X4034">
        <v>0</v>
      </c>
      <c r="Y4034">
        <v>113.764</v>
      </c>
      <c r="Z4034">
        <v>0</v>
      </c>
      <c r="AA4034">
        <v>0.24921167999999999</v>
      </c>
      <c r="AB4034">
        <v>47.579132000000001</v>
      </c>
      <c r="AC4034">
        <v>38.636290000000002</v>
      </c>
      <c r="AD4034">
        <v>0</v>
      </c>
      <c r="AE4034">
        <v>1.0652155000000001</v>
      </c>
      <c r="AF4034">
        <v>201.29384999999999</v>
      </c>
    </row>
    <row r="4035" spans="1:32" x14ac:dyDescent="0.3">
      <c r="A4035">
        <v>2789192</v>
      </c>
      <c r="B4035">
        <v>1</v>
      </c>
      <c r="C4035" t="s">
        <v>82</v>
      </c>
      <c r="D4035" t="s">
        <v>96</v>
      </c>
      <c r="E4035" t="s">
        <v>14831</v>
      </c>
      <c r="F4035" t="s">
        <v>14832</v>
      </c>
      <c r="G4035" t="s">
        <v>31545</v>
      </c>
      <c r="H4035" t="s">
        <v>648</v>
      </c>
      <c r="I4035" t="s">
        <v>79</v>
      </c>
      <c r="J4035" t="s">
        <v>135</v>
      </c>
      <c r="K4035" t="s">
        <v>22</v>
      </c>
      <c r="L4035" t="s">
        <v>186</v>
      </c>
      <c r="M4035" t="s">
        <v>14833</v>
      </c>
      <c r="N4035" t="s">
        <v>14834</v>
      </c>
      <c r="O4035">
        <v>2.3491666666666666</v>
      </c>
      <c r="P4035">
        <v>0</v>
      </c>
      <c r="Q4035">
        <v>1434</v>
      </c>
      <c r="R4035">
        <v>0</v>
      </c>
      <c r="S4035">
        <v>0</v>
      </c>
      <c r="T4035">
        <v>2</v>
      </c>
      <c r="U4035">
        <v>30</v>
      </c>
      <c r="V4035">
        <v>0</v>
      </c>
      <c r="W4035">
        <v>0</v>
      </c>
      <c r="X4035">
        <v>0</v>
      </c>
      <c r="Y4035">
        <v>794.13220000000001</v>
      </c>
      <c r="Z4035">
        <v>0</v>
      </c>
      <c r="AA4035">
        <v>0</v>
      </c>
      <c r="AB4035">
        <v>52.964350000000003</v>
      </c>
      <c r="AC4035">
        <v>150.03586000000001</v>
      </c>
      <c r="AD4035">
        <v>0</v>
      </c>
      <c r="AE4035">
        <v>0</v>
      </c>
      <c r="AF4035">
        <v>997.13239999999996</v>
      </c>
    </row>
    <row r="4036" spans="1:32" x14ac:dyDescent="0.3">
      <c r="A4036">
        <v>2789207</v>
      </c>
      <c r="B4036">
        <v>1</v>
      </c>
      <c r="C4036" t="s">
        <v>82</v>
      </c>
      <c r="D4036" t="s">
        <v>104</v>
      </c>
      <c r="E4036" t="s">
        <v>9531</v>
      </c>
      <c r="F4036" t="s">
        <v>9532</v>
      </c>
      <c r="G4036" t="s">
        <v>31552</v>
      </c>
      <c r="H4036" t="s">
        <v>643</v>
      </c>
      <c r="I4036" t="s">
        <v>78</v>
      </c>
      <c r="J4036" t="s">
        <v>135</v>
      </c>
      <c r="K4036" t="s">
        <v>22</v>
      </c>
      <c r="L4036" t="s">
        <v>186</v>
      </c>
      <c r="M4036" t="s">
        <v>14835</v>
      </c>
      <c r="N4036" t="s">
        <v>14836</v>
      </c>
      <c r="O4036">
        <v>7.9508333333333336</v>
      </c>
      <c r="P4036">
        <v>0</v>
      </c>
      <c r="Q4036">
        <v>766</v>
      </c>
      <c r="R4036">
        <v>0</v>
      </c>
      <c r="S4036">
        <v>0</v>
      </c>
      <c r="T4036">
        <v>0</v>
      </c>
      <c r="U4036">
        <v>91</v>
      </c>
      <c r="V4036">
        <v>0</v>
      </c>
      <c r="W4036">
        <v>0</v>
      </c>
      <c r="X4036">
        <v>0</v>
      </c>
      <c r="Y4036">
        <v>2128.9140000000002</v>
      </c>
      <c r="Z4036">
        <v>0</v>
      </c>
      <c r="AA4036">
        <v>0</v>
      </c>
      <c r="AB4036">
        <v>0</v>
      </c>
      <c r="AC4036">
        <v>594.5367</v>
      </c>
      <c r="AD4036">
        <v>0</v>
      </c>
      <c r="AE4036">
        <v>0</v>
      </c>
      <c r="AF4036">
        <v>2723.4506999999999</v>
      </c>
    </row>
    <row r="4037" spans="1:32" x14ac:dyDescent="0.3">
      <c r="A4037">
        <v>2789189</v>
      </c>
      <c r="B4037">
        <v>1</v>
      </c>
      <c r="C4037" t="s">
        <v>82</v>
      </c>
      <c r="D4037" t="s">
        <v>104</v>
      </c>
      <c r="E4037" t="s">
        <v>12012</v>
      </c>
      <c r="F4037" t="s">
        <v>12013</v>
      </c>
      <c r="G4037" t="s">
        <v>31545</v>
      </c>
      <c r="H4037" t="s">
        <v>134</v>
      </c>
      <c r="I4037" t="s">
        <v>79</v>
      </c>
      <c r="J4037" t="s">
        <v>135</v>
      </c>
      <c r="K4037" t="s">
        <v>22</v>
      </c>
      <c r="L4037" t="s">
        <v>136</v>
      </c>
      <c r="M4037" t="s">
        <v>14837</v>
      </c>
      <c r="N4037" t="s">
        <v>12014</v>
      </c>
      <c r="O4037">
        <v>0.68138888888888893</v>
      </c>
      <c r="P4037">
        <v>0</v>
      </c>
      <c r="Q4037">
        <v>15668</v>
      </c>
      <c r="R4037">
        <v>0</v>
      </c>
      <c r="S4037">
        <v>0</v>
      </c>
      <c r="T4037">
        <v>13</v>
      </c>
      <c r="U4037">
        <v>2643</v>
      </c>
      <c r="V4037">
        <v>1</v>
      </c>
      <c r="W4037">
        <v>10</v>
      </c>
      <c r="X4037">
        <v>0</v>
      </c>
      <c r="Y4037">
        <v>2751.8296</v>
      </c>
      <c r="Z4037">
        <v>0</v>
      </c>
      <c r="AA4037">
        <v>0</v>
      </c>
      <c r="AB4037">
        <v>1619.2584999999999</v>
      </c>
      <c r="AC4037">
        <v>1145.1295</v>
      </c>
      <c r="AD4037">
        <v>42.560482</v>
      </c>
      <c r="AE4037">
        <v>45.467820000000003</v>
      </c>
      <c r="AF4037">
        <v>5604.2460000000001</v>
      </c>
    </row>
    <row r="4038" spans="1:32" x14ac:dyDescent="0.3">
      <c r="A4038">
        <v>2788719</v>
      </c>
      <c r="B4038">
        <v>1</v>
      </c>
      <c r="C4038" t="s">
        <v>83</v>
      </c>
      <c r="D4038" t="s">
        <v>129</v>
      </c>
      <c r="E4038" t="s">
        <v>12477</v>
      </c>
      <c r="F4038" t="s">
        <v>12478</v>
      </c>
      <c r="G4038" t="s">
        <v>31549</v>
      </c>
      <c r="H4038" t="s">
        <v>134</v>
      </c>
      <c r="I4038" t="s">
        <v>79</v>
      </c>
      <c r="J4038" t="s">
        <v>135</v>
      </c>
      <c r="K4038" t="s">
        <v>22</v>
      </c>
      <c r="L4038" t="s">
        <v>136</v>
      </c>
      <c r="M4038" t="s">
        <v>14838</v>
      </c>
      <c r="N4038" t="s">
        <v>14839</v>
      </c>
      <c r="O4038">
        <v>0.73333333333333328</v>
      </c>
      <c r="P4038">
        <v>4</v>
      </c>
      <c r="Q4038">
        <v>57</v>
      </c>
      <c r="R4038">
        <v>131</v>
      </c>
      <c r="S4038">
        <v>330</v>
      </c>
      <c r="T4038">
        <v>16</v>
      </c>
      <c r="U4038">
        <v>74</v>
      </c>
      <c r="V4038">
        <v>0</v>
      </c>
      <c r="W4038">
        <v>0</v>
      </c>
      <c r="X4038">
        <v>0.26043516</v>
      </c>
      <c r="Y4038">
        <v>10.340795999999999</v>
      </c>
      <c r="Z4038">
        <v>28.973870999999999</v>
      </c>
      <c r="AA4038">
        <v>55.973812000000002</v>
      </c>
      <c r="AB4038">
        <v>5.847429</v>
      </c>
      <c r="AC4038">
        <v>29.597338000000001</v>
      </c>
      <c r="AD4038">
        <v>0</v>
      </c>
      <c r="AE4038">
        <v>0</v>
      </c>
      <c r="AF4038">
        <v>130.99368000000001</v>
      </c>
    </row>
    <row r="4039" spans="1:32" x14ac:dyDescent="0.3">
      <c r="A4039">
        <v>2788606</v>
      </c>
      <c r="B4039">
        <v>1</v>
      </c>
      <c r="C4039" t="s">
        <v>82</v>
      </c>
      <c r="D4039" t="s">
        <v>91</v>
      </c>
      <c r="E4039" t="s">
        <v>3578</v>
      </c>
      <c r="F4039" t="s">
        <v>3579</v>
      </c>
      <c r="G4039" t="s">
        <v>31552</v>
      </c>
      <c r="H4039" t="s">
        <v>665</v>
      </c>
      <c r="I4039" t="s">
        <v>78</v>
      </c>
      <c r="J4039" t="s">
        <v>135</v>
      </c>
      <c r="K4039" t="s">
        <v>22</v>
      </c>
      <c r="L4039" t="s">
        <v>136</v>
      </c>
      <c r="M4039" t="s">
        <v>14840</v>
      </c>
      <c r="N4039" t="s">
        <v>14841</v>
      </c>
      <c r="O4039">
        <v>1.6708333333333334</v>
      </c>
      <c r="P4039">
        <v>0</v>
      </c>
      <c r="Q4039">
        <v>13</v>
      </c>
      <c r="R4039">
        <v>0</v>
      </c>
      <c r="S4039">
        <v>0</v>
      </c>
      <c r="T4039">
        <v>0</v>
      </c>
      <c r="U4039">
        <v>53</v>
      </c>
      <c r="V4039">
        <v>0</v>
      </c>
      <c r="W4039">
        <v>3</v>
      </c>
      <c r="X4039">
        <v>0</v>
      </c>
      <c r="Y4039">
        <v>20.452090999999999</v>
      </c>
      <c r="Z4039">
        <v>0</v>
      </c>
      <c r="AA4039">
        <v>0</v>
      </c>
      <c r="AB4039">
        <v>0</v>
      </c>
      <c r="AC4039">
        <v>184.98412999999999</v>
      </c>
      <c r="AD4039">
        <v>0</v>
      </c>
      <c r="AE4039">
        <v>362.07805999999999</v>
      </c>
      <c r="AF4039">
        <v>567.51430000000005</v>
      </c>
    </row>
    <row r="4040" spans="1:32" x14ac:dyDescent="0.3">
      <c r="A4040">
        <v>2788349</v>
      </c>
      <c r="B4040">
        <v>1</v>
      </c>
      <c r="C4040" t="s">
        <v>82</v>
      </c>
      <c r="D4040" t="s">
        <v>86</v>
      </c>
      <c r="E4040" t="s">
        <v>14842</v>
      </c>
      <c r="F4040" t="s">
        <v>14843</v>
      </c>
      <c r="G4040" t="s">
        <v>31548</v>
      </c>
      <c r="H4040" t="s">
        <v>333</v>
      </c>
      <c r="I4040" t="s">
        <v>78</v>
      </c>
      <c r="J4040" t="s">
        <v>135</v>
      </c>
      <c r="K4040" t="s">
        <v>22</v>
      </c>
      <c r="L4040" t="s">
        <v>136</v>
      </c>
      <c r="M4040" t="s">
        <v>14844</v>
      </c>
      <c r="N4040" t="s">
        <v>14845</v>
      </c>
      <c r="O4040">
        <v>1.3716666666666666</v>
      </c>
      <c r="P4040">
        <v>0</v>
      </c>
      <c r="Q4040">
        <v>1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0.3433097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0.3433097</v>
      </c>
    </row>
    <row r="4041" spans="1:32" x14ac:dyDescent="0.3">
      <c r="A4041">
        <v>2788280</v>
      </c>
      <c r="B4041">
        <v>1</v>
      </c>
      <c r="C4041" t="s">
        <v>82</v>
      </c>
      <c r="D4041" t="s">
        <v>108</v>
      </c>
      <c r="E4041" t="s">
        <v>14846</v>
      </c>
      <c r="F4041" t="s">
        <v>14847</v>
      </c>
      <c r="G4041" t="s">
        <v>31545</v>
      </c>
      <c r="H4041" t="s">
        <v>134</v>
      </c>
      <c r="I4041" t="s">
        <v>79</v>
      </c>
      <c r="J4041" t="s">
        <v>135</v>
      </c>
      <c r="K4041" t="s">
        <v>22</v>
      </c>
      <c r="L4041" t="s">
        <v>136</v>
      </c>
      <c r="M4041" t="s">
        <v>14848</v>
      </c>
      <c r="N4041" t="s">
        <v>14849</v>
      </c>
      <c r="O4041">
        <v>0.70750000000000002</v>
      </c>
      <c r="P4041">
        <v>0</v>
      </c>
      <c r="Q4041">
        <v>49</v>
      </c>
      <c r="R4041">
        <v>52</v>
      </c>
      <c r="S4041">
        <v>157</v>
      </c>
      <c r="T4041">
        <v>2</v>
      </c>
      <c r="U4041">
        <v>53</v>
      </c>
      <c r="V4041">
        <v>1</v>
      </c>
      <c r="W4041">
        <v>0</v>
      </c>
      <c r="X4041">
        <v>0</v>
      </c>
      <c r="Y4041">
        <v>8.7877419999999997</v>
      </c>
      <c r="Z4041">
        <v>81.349779999999996</v>
      </c>
      <c r="AA4041">
        <v>90.813190000000006</v>
      </c>
      <c r="AB4041">
        <v>5.1991133999999999</v>
      </c>
      <c r="AC4041">
        <v>17.232986</v>
      </c>
      <c r="AD4041">
        <v>160.15056999999999</v>
      </c>
      <c r="AE4041">
        <v>0</v>
      </c>
      <c r="AF4041">
        <v>363.53339999999997</v>
      </c>
    </row>
    <row r="4042" spans="1:32" x14ac:dyDescent="0.3">
      <c r="A4042">
        <v>2788274</v>
      </c>
      <c r="B4042">
        <v>1</v>
      </c>
      <c r="C4042" t="s">
        <v>82</v>
      </c>
      <c r="D4042" t="s">
        <v>90</v>
      </c>
      <c r="E4042" t="s">
        <v>12908</v>
      </c>
      <c r="F4042" t="s">
        <v>12909</v>
      </c>
      <c r="G4042" t="s">
        <v>31547</v>
      </c>
      <c r="H4042" t="s">
        <v>648</v>
      </c>
      <c r="I4042" t="s">
        <v>79</v>
      </c>
      <c r="J4042" t="s">
        <v>135</v>
      </c>
      <c r="K4042" t="s">
        <v>22</v>
      </c>
      <c r="L4042" t="s">
        <v>186</v>
      </c>
      <c r="M4042" t="s">
        <v>14850</v>
      </c>
      <c r="N4042" t="s">
        <v>14851</v>
      </c>
      <c r="O4042">
        <v>6.2991666666666664</v>
      </c>
      <c r="P4042">
        <v>0</v>
      </c>
      <c r="Q4042">
        <v>289</v>
      </c>
      <c r="R4042">
        <v>0</v>
      </c>
      <c r="S4042">
        <v>0</v>
      </c>
      <c r="T4042">
        <v>0</v>
      </c>
      <c r="U4042">
        <v>11</v>
      </c>
      <c r="V4042">
        <v>0</v>
      </c>
      <c r="W4042">
        <v>0</v>
      </c>
      <c r="X4042">
        <v>0</v>
      </c>
      <c r="Y4042">
        <v>1183.3442</v>
      </c>
      <c r="Z4042">
        <v>0</v>
      </c>
      <c r="AA4042">
        <v>0</v>
      </c>
      <c r="AB4042">
        <v>0</v>
      </c>
      <c r="AC4042">
        <v>46.506816999999998</v>
      </c>
      <c r="AD4042">
        <v>0</v>
      </c>
      <c r="AE4042">
        <v>0</v>
      </c>
      <c r="AF4042">
        <v>1229.8510000000001</v>
      </c>
    </row>
    <row r="4043" spans="1:32" x14ac:dyDescent="0.3">
      <c r="A4043">
        <v>2788107</v>
      </c>
      <c r="B4043">
        <v>1</v>
      </c>
      <c r="C4043" t="s">
        <v>82</v>
      </c>
      <c r="D4043" t="s">
        <v>100</v>
      </c>
      <c r="E4043" t="s">
        <v>10920</v>
      </c>
      <c r="F4043" t="s">
        <v>10921</v>
      </c>
      <c r="G4043" t="s">
        <v>31548</v>
      </c>
      <c r="H4043" t="s">
        <v>333</v>
      </c>
      <c r="I4043" t="s">
        <v>78</v>
      </c>
      <c r="J4043" t="s">
        <v>135</v>
      </c>
      <c r="K4043" t="s">
        <v>22</v>
      </c>
      <c r="L4043" t="s">
        <v>136</v>
      </c>
      <c r="M4043" t="s">
        <v>14852</v>
      </c>
      <c r="N4043" t="s">
        <v>14853</v>
      </c>
      <c r="O4043">
        <v>6.0594444444444449</v>
      </c>
      <c r="P4043">
        <v>0</v>
      </c>
      <c r="Q4043">
        <v>13</v>
      </c>
      <c r="R4043">
        <v>0</v>
      </c>
      <c r="S4043">
        <v>0</v>
      </c>
      <c r="T4043">
        <v>0</v>
      </c>
      <c r="U4043">
        <v>3</v>
      </c>
      <c r="V4043">
        <v>0</v>
      </c>
      <c r="W4043">
        <v>0</v>
      </c>
      <c r="X4043">
        <v>0</v>
      </c>
      <c r="Y4043">
        <v>14.146331</v>
      </c>
      <c r="Z4043">
        <v>0</v>
      </c>
      <c r="AA4043">
        <v>0</v>
      </c>
      <c r="AB4043">
        <v>0</v>
      </c>
      <c r="AC4043">
        <v>9.9406829999999999</v>
      </c>
      <c r="AD4043">
        <v>0</v>
      </c>
      <c r="AE4043">
        <v>0</v>
      </c>
      <c r="AF4043">
        <v>24.087015000000001</v>
      </c>
    </row>
    <row r="4044" spans="1:32" x14ac:dyDescent="0.3">
      <c r="A4044">
        <v>2788123</v>
      </c>
      <c r="B4044">
        <v>1</v>
      </c>
      <c r="C4044" t="s">
        <v>82</v>
      </c>
      <c r="D4044" t="s">
        <v>112</v>
      </c>
      <c r="E4044" t="s">
        <v>14854</v>
      </c>
      <c r="F4044" t="s">
        <v>14855</v>
      </c>
      <c r="G4044" t="s">
        <v>31549</v>
      </c>
      <c r="H4044" t="s">
        <v>134</v>
      </c>
      <c r="I4044" t="s">
        <v>79</v>
      </c>
      <c r="J4044" t="s">
        <v>135</v>
      </c>
      <c r="K4044" t="s">
        <v>22</v>
      </c>
      <c r="L4044" t="s">
        <v>136</v>
      </c>
      <c r="M4044" t="s">
        <v>14856</v>
      </c>
      <c r="N4044" t="s">
        <v>14857</v>
      </c>
      <c r="O4044">
        <v>0.32361111111111113</v>
      </c>
      <c r="P4044">
        <v>0</v>
      </c>
      <c r="Q4044">
        <v>1</v>
      </c>
      <c r="R4044">
        <v>36</v>
      </c>
      <c r="S4044">
        <v>76</v>
      </c>
      <c r="T4044">
        <v>12</v>
      </c>
      <c r="U4044">
        <v>7</v>
      </c>
      <c r="V4044">
        <v>3</v>
      </c>
      <c r="W4044">
        <v>0</v>
      </c>
      <c r="X4044">
        <v>0</v>
      </c>
      <c r="Y4044">
        <v>0</v>
      </c>
      <c r="Z4044">
        <v>6.5287280000000001</v>
      </c>
      <c r="AA4044">
        <v>24.594128000000001</v>
      </c>
      <c r="AB4044">
        <v>40.368186999999999</v>
      </c>
      <c r="AC4044">
        <v>4.3548074000000003</v>
      </c>
      <c r="AD4044">
        <v>107.23217</v>
      </c>
      <c r="AE4044">
        <v>0</v>
      </c>
      <c r="AF4044">
        <v>183.07802000000001</v>
      </c>
    </row>
    <row r="4045" spans="1:32" x14ac:dyDescent="0.3">
      <c r="A4045">
        <v>2788130</v>
      </c>
      <c r="B4045">
        <v>1</v>
      </c>
      <c r="C4045" t="s">
        <v>83</v>
      </c>
      <c r="D4045" t="s">
        <v>129</v>
      </c>
      <c r="E4045" t="s">
        <v>2044</v>
      </c>
      <c r="F4045" t="s">
        <v>2045</v>
      </c>
      <c r="G4045" t="s">
        <v>31549</v>
      </c>
      <c r="H4045" t="s">
        <v>134</v>
      </c>
      <c r="I4045" t="s">
        <v>79</v>
      </c>
      <c r="J4045" t="s">
        <v>135</v>
      </c>
      <c r="K4045" t="s">
        <v>22</v>
      </c>
      <c r="L4045" t="s">
        <v>136</v>
      </c>
      <c r="M4045" t="s">
        <v>14858</v>
      </c>
      <c r="N4045" t="s">
        <v>14859</v>
      </c>
      <c r="O4045">
        <v>1.2194444444444446</v>
      </c>
      <c r="P4045">
        <v>4</v>
      </c>
      <c r="Q4045">
        <v>57</v>
      </c>
      <c r="R4045">
        <v>131</v>
      </c>
      <c r="S4045">
        <v>330</v>
      </c>
      <c r="T4045">
        <v>16</v>
      </c>
      <c r="U4045">
        <v>74</v>
      </c>
      <c r="V4045">
        <v>0</v>
      </c>
      <c r="W4045">
        <v>0</v>
      </c>
      <c r="X4045">
        <v>0.38793778000000001</v>
      </c>
      <c r="Y4045">
        <v>15.407807999999999</v>
      </c>
      <c r="Z4045">
        <v>39.660023000000002</v>
      </c>
      <c r="AA4045">
        <v>70.426820000000006</v>
      </c>
      <c r="AB4045">
        <v>5.3437834000000004</v>
      </c>
      <c r="AC4045">
        <v>20.917777999999998</v>
      </c>
      <c r="AD4045">
        <v>0</v>
      </c>
      <c r="AE4045">
        <v>0</v>
      </c>
      <c r="AF4045">
        <v>152.14415</v>
      </c>
    </row>
    <row r="4046" spans="1:32" x14ac:dyDescent="0.3">
      <c r="A4046">
        <v>2788124</v>
      </c>
      <c r="B4046">
        <v>1</v>
      </c>
      <c r="C4046" t="s">
        <v>82</v>
      </c>
      <c r="D4046" t="s">
        <v>113</v>
      </c>
      <c r="E4046" t="s">
        <v>3528</v>
      </c>
      <c r="F4046" t="s">
        <v>3529</v>
      </c>
      <c r="G4046" t="s">
        <v>31545</v>
      </c>
      <c r="H4046" t="s">
        <v>134</v>
      </c>
      <c r="I4046" t="s">
        <v>79</v>
      </c>
      <c r="J4046" t="s">
        <v>135</v>
      </c>
      <c r="K4046" t="s">
        <v>22</v>
      </c>
      <c r="L4046" t="s">
        <v>136</v>
      </c>
      <c r="M4046" t="s">
        <v>14860</v>
      </c>
      <c r="N4046" t="s">
        <v>14861</v>
      </c>
      <c r="O4046">
        <v>0.19805555555555557</v>
      </c>
      <c r="P4046">
        <v>1</v>
      </c>
      <c r="Q4046">
        <v>3373</v>
      </c>
      <c r="R4046">
        <v>0</v>
      </c>
      <c r="S4046">
        <v>42</v>
      </c>
      <c r="T4046">
        <v>0</v>
      </c>
      <c r="U4046">
        <v>326</v>
      </c>
      <c r="V4046">
        <v>1</v>
      </c>
      <c r="W4046">
        <v>0</v>
      </c>
      <c r="X4046">
        <v>1.3875854000000001</v>
      </c>
      <c r="Y4046">
        <v>188.64411999999999</v>
      </c>
      <c r="Z4046">
        <v>0</v>
      </c>
      <c r="AA4046">
        <v>3.6589559999999999</v>
      </c>
      <c r="AB4046">
        <v>0</v>
      </c>
      <c r="AC4046">
        <v>35.658940000000001</v>
      </c>
      <c r="AD4046">
        <v>1.1721786999999999</v>
      </c>
      <c r="AE4046">
        <v>0</v>
      </c>
      <c r="AF4046">
        <v>230.52179000000001</v>
      </c>
    </row>
    <row r="4047" spans="1:32" x14ac:dyDescent="0.3">
      <c r="A4047">
        <v>2788076</v>
      </c>
      <c r="B4047">
        <v>1</v>
      </c>
      <c r="C4047" t="s">
        <v>83</v>
      </c>
      <c r="D4047" t="s">
        <v>114</v>
      </c>
      <c r="E4047" t="s">
        <v>14862</v>
      </c>
      <c r="F4047" t="s">
        <v>14863</v>
      </c>
      <c r="G4047" t="s">
        <v>31549</v>
      </c>
      <c r="H4047" t="s">
        <v>134</v>
      </c>
      <c r="I4047" t="s">
        <v>79</v>
      </c>
      <c r="J4047" t="s">
        <v>135</v>
      </c>
      <c r="K4047" t="s">
        <v>22</v>
      </c>
      <c r="L4047" t="s">
        <v>136</v>
      </c>
      <c r="M4047" t="s">
        <v>14864</v>
      </c>
      <c r="N4047" t="s">
        <v>14865</v>
      </c>
      <c r="O4047">
        <v>0.35749999999999998</v>
      </c>
      <c r="P4047">
        <v>8</v>
      </c>
      <c r="Q4047">
        <v>2</v>
      </c>
      <c r="R4047">
        <v>101</v>
      </c>
      <c r="S4047">
        <v>17</v>
      </c>
      <c r="T4047">
        <v>2</v>
      </c>
      <c r="U4047">
        <v>0</v>
      </c>
      <c r="V4047">
        <v>0</v>
      </c>
      <c r="W4047">
        <v>0</v>
      </c>
      <c r="X4047">
        <v>4.7094535999999998</v>
      </c>
      <c r="Y4047">
        <v>9.4892089999999998E-2</v>
      </c>
      <c r="Z4047">
        <v>15.768079999999999</v>
      </c>
      <c r="AA4047">
        <v>1.9295838999999999</v>
      </c>
      <c r="AB4047">
        <v>6.7058779999999998E-2</v>
      </c>
      <c r="AC4047">
        <v>0</v>
      </c>
      <c r="AD4047">
        <v>0</v>
      </c>
      <c r="AE4047">
        <v>0</v>
      </c>
      <c r="AF4047">
        <v>22.569067</v>
      </c>
    </row>
    <row r="4048" spans="1:32" x14ac:dyDescent="0.3">
      <c r="A4048">
        <v>2788032</v>
      </c>
      <c r="B4048">
        <v>1</v>
      </c>
      <c r="C4048" t="s">
        <v>83</v>
      </c>
      <c r="D4048" t="s">
        <v>130</v>
      </c>
      <c r="E4048" t="s">
        <v>14866</v>
      </c>
      <c r="F4048" t="s">
        <v>14867</v>
      </c>
      <c r="G4048" t="s">
        <v>31550</v>
      </c>
      <c r="H4048" t="s">
        <v>380</v>
      </c>
      <c r="I4048" t="s">
        <v>78</v>
      </c>
      <c r="J4048" t="s">
        <v>135</v>
      </c>
      <c r="K4048" t="s">
        <v>22</v>
      </c>
      <c r="L4048" t="s">
        <v>136</v>
      </c>
      <c r="M4048" t="s">
        <v>14868</v>
      </c>
      <c r="N4048" t="s">
        <v>14869</v>
      </c>
      <c r="O4048">
        <v>2.2444444444444445</v>
      </c>
      <c r="P4048">
        <v>0</v>
      </c>
      <c r="Q4048">
        <v>95</v>
      </c>
      <c r="R4048">
        <v>0</v>
      </c>
      <c r="S4048">
        <v>0</v>
      </c>
      <c r="T4048">
        <v>0</v>
      </c>
      <c r="U4048">
        <v>19</v>
      </c>
      <c r="V4048">
        <v>0</v>
      </c>
      <c r="W4048">
        <v>0</v>
      </c>
      <c r="X4048">
        <v>0</v>
      </c>
      <c r="Y4048">
        <v>51.600532999999999</v>
      </c>
      <c r="Z4048">
        <v>0</v>
      </c>
      <c r="AA4048">
        <v>0</v>
      </c>
      <c r="AB4048">
        <v>0</v>
      </c>
      <c r="AC4048">
        <v>34.233910000000002</v>
      </c>
      <c r="AD4048">
        <v>0</v>
      </c>
      <c r="AE4048">
        <v>0</v>
      </c>
      <c r="AF4048">
        <v>85.834440000000001</v>
      </c>
    </row>
    <row r="4049" spans="1:32" x14ac:dyDescent="0.3">
      <c r="A4049">
        <v>2788038</v>
      </c>
      <c r="B4049">
        <v>1</v>
      </c>
      <c r="C4049" t="s">
        <v>83</v>
      </c>
      <c r="D4049" t="s">
        <v>123</v>
      </c>
      <c r="E4049" t="s">
        <v>14870</v>
      </c>
      <c r="F4049" t="s">
        <v>14871</v>
      </c>
      <c r="G4049" t="s">
        <v>31546</v>
      </c>
      <c r="H4049" t="s">
        <v>223</v>
      </c>
      <c r="I4049" t="s">
        <v>78</v>
      </c>
      <c r="J4049" t="s">
        <v>135</v>
      </c>
      <c r="K4049" t="s">
        <v>22</v>
      </c>
      <c r="L4049" t="s">
        <v>136</v>
      </c>
      <c r="M4049" t="s">
        <v>14872</v>
      </c>
      <c r="N4049" t="s">
        <v>14873</v>
      </c>
      <c r="O4049">
        <v>1.1441666666666668</v>
      </c>
      <c r="P4049">
        <v>0</v>
      </c>
      <c r="Q4049">
        <v>36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12.771753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12.771753</v>
      </c>
    </row>
    <row r="4050" spans="1:32" x14ac:dyDescent="0.3">
      <c r="A4050">
        <v>2787913</v>
      </c>
      <c r="B4050">
        <v>1</v>
      </c>
      <c r="C4050" t="s">
        <v>82</v>
      </c>
      <c r="D4050" t="s">
        <v>113</v>
      </c>
      <c r="E4050" t="s">
        <v>14874</v>
      </c>
      <c r="F4050" t="s">
        <v>14875</v>
      </c>
      <c r="G4050" t="s">
        <v>31546</v>
      </c>
      <c r="H4050" t="s">
        <v>223</v>
      </c>
      <c r="I4050" t="s">
        <v>78</v>
      </c>
      <c r="J4050" t="s">
        <v>135</v>
      </c>
      <c r="K4050" t="s">
        <v>22</v>
      </c>
      <c r="L4050" t="s">
        <v>136</v>
      </c>
      <c r="M4050" t="s">
        <v>14876</v>
      </c>
      <c r="N4050" t="s">
        <v>14877</v>
      </c>
      <c r="O4050">
        <v>7.7622222222222224</v>
      </c>
      <c r="P4050">
        <v>0</v>
      </c>
      <c r="Q4050">
        <v>11</v>
      </c>
      <c r="R4050">
        <v>0</v>
      </c>
      <c r="S4050">
        <v>9</v>
      </c>
      <c r="T4050">
        <v>0</v>
      </c>
      <c r="U4050">
        <v>2</v>
      </c>
      <c r="V4050">
        <v>0</v>
      </c>
      <c r="W4050">
        <v>0</v>
      </c>
      <c r="X4050">
        <v>0</v>
      </c>
      <c r="Y4050">
        <v>19.432269999999999</v>
      </c>
      <c r="Z4050">
        <v>0</v>
      </c>
      <c r="AA4050">
        <v>33.823746</v>
      </c>
      <c r="AB4050">
        <v>0</v>
      </c>
      <c r="AC4050">
        <v>21.222712999999999</v>
      </c>
      <c r="AD4050">
        <v>0</v>
      </c>
      <c r="AE4050">
        <v>0</v>
      </c>
      <c r="AF4050">
        <v>74.478729999999999</v>
      </c>
    </row>
    <row r="4051" spans="1:32" x14ac:dyDescent="0.3">
      <c r="A4051">
        <v>2787838</v>
      </c>
      <c r="B4051">
        <v>1</v>
      </c>
      <c r="C4051" t="s">
        <v>82</v>
      </c>
      <c r="D4051" t="s">
        <v>105</v>
      </c>
      <c r="E4051" t="s">
        <v>14878</v>
      </c>
      <c r="F4051" t="s">
        <v>14879</v>
      </c>
      <c r="G4051" t="s">
        <v>31550</v>
      </c>
      <c r="H4051" t="s">
        <v>1432</v>
      </c>
      <c r="I4051" t="s">
        <v>78</v>
      </c>
      <c r="J4051" t="s">
        <v>135</v>
      </c>
      <c r="K4051" t="s">
        <v>22</v>
      </c>
      <c r="L4051" t="s">
        <v>136</v>
      </c>
      <c r="M4051" t="s">
        <v>14880</v>
      </c>
      <c r="N4051" t="s">
        <v>14881</v>
      </c>
      <c r="O4051">
        <v>1.4972222222222222</v>
      </c>
      <c r="P4051">
        <v>0</v>
      </c>
      <c r="Q4051">
        <v>35</v>
      </c>
      <c r="R4051">
        <v>0</v>
      </c>
      <c r="S4051">
        <v>0</v>
      </c>
      <c r="T4051">
        <v>0</v>
      </c>
      <c r="U4051">
        <v>7</v>
      </c>
      <c r="V4051">
        <v>0</v>
      </c>
      <c r="W4051">
        <v>0</v>
      </c>
      <c r="X4051">
        <v>0</v>
      </c>
      <c r="Y4051">
        <v>13.694063</v>
      </c>
      <c r="Z4051">
        <v>0</v>
      </c>
      <c r="AA4051">
        <v>0</v>
      </c>
      <c r="AB4051">
        <v>0</v>
      </c>
      <c r="AC4051">
        <v>11.180135999999999</v>
      </c>
      <c r="AD4051">
        <v>0</v>
      </c>
      <c r="AE4051">
        <v>0</v>
      </c>
      <c r="AF4051">
        <v>24.874199000000001</v>
      </c>
    </row>
    <row r="4052" spans="1:32" x14ac:dyDescent="0.3">
      <c r="A4052">
        <v>2787836</v>
      </c>
      <c r="B4052">
        <v>1</v>
      </c>
      <c r="C4052" t="s">
        <v>82</v>
      </c>
      <c r="D4052" t="s">
        <v>100</v>
      </c>
      <c r="E4052" t="s">
        <v>14882</v>
      </c>
      <c r="F4052" t="s">
        <v>14883</v>
      </c>
      <c r="G4052" t="s">
        <v>31546</v>
      </c>
      <c r="H4052" t="s">
        <v>223</v>
      </c>
      <c r="I4052" t="s">
        <v>78</v>
      </c>
      <c r="J4052" t="s">
        <v>135</v>
      </c>
      <c r="K4052" t="s">
        <v>22</v>
      </c>
      <c r="L4052" t="s">
        <v>136</v>
      </c>
      <c r="M4052" t="s">
        <v>14884</v>
      </c>
      <c r="N4052" t="s">
        <v>14885</v>
      </c>
      <c r="O4052">
        <v>2.2936111111111113</v>
      </c>
      <c r="P4052">
        <v>0</v>
      </c>
      <c r="Q4052">
        <v>114</v>
      </c>
      <c r="R4052">
        <v>0</v>
      </c>
      <c r="S4052">
        <v>0</v>
      </c>
      <c r="T4052">
        <v>0</v>
      </c>
      <c r="U4052">
        <v>5</v>
      </c>
      <c r="V4052">
        <v>0</v>
      </c>
      <c r="W4052">
        <v>0</v>
      </c>
      <c r="X4052">
        <v>0</v>
      </c>
      <c r="Y4052">
        <v>58.180022999999998</v>
      </c>
      <c r="Z4052">
        <v>0</v>
      </c>
      <c r="AA4052">
        <v>0</v>
      </c>
      <c r="AB4052">
        <v>0</v>
      </c>
      <c r="AC4052">
        <v>13.165082</v>
      </c>
      <c r="AD4052">
        <v>0</v>
      </c>
      <c r="AE4052">
        <v>0</v>
      </c>
      <c r="AF4052">
        <v>71.345110000000005</v>
      </c>
    </row>
    <row r="4053" spans="1:32" x14ac:dyDescent="0.3">
      <c r="A4053">
        <v>2787844</v>
      </c>
      <c r="B4053">
        <v>1</v>
      </c>
      <c r="C4053" t="s">
        <v>83</v>
      </c>
      <c r="D4053" t="s">
        <v>117</v>
      </c>
      <c r="E4053" t="s">
        <v>5272</v>
      </c>
      <c r="F4053" t="s">
        <v>5273</v>
      </c>
      <c r="G4053" t="s">
        <v>31551</v>
      </c>
      <c r="H4053" t="s">
        <v>134</v>
      </c>
      <c r="I4053" t="s">
        <v>79</v>
      </c>
      <c r="J4053" t="s">
        <v>135</v>
      </c>
      <c r="K4053" t="s">
        <v>22</v>
      </c>
      <c r="L4053" t="s">
        <v>136</v>
      </c>
      <c r="M4053" t="s">
        <v>14886</v>
      </c>
      <c r="N4053" t="s">
        <v>14887</v>
      </c>
      <c r="O4053">
        <v>0.27777777777777779</v>
      </c>
      <c r="P4053">
        <v>0</v>
      </c>
      <c r="Q4053">
        <v>291</v>
      </c>
      <c r="R4053">
        <v>0</v>
      </c>
      <c r="S4053">
        <v>0</v>
      </c>
      <c r="T4053">
        <v>9</v>
      </c>
      <c r="U4053">
        <v>19</v>
      </c>
      <c r="V4053">
        <v>0</v>
      </c>
      <c r="W4053">
        <v>0</v>
      </c>
      <c r="X4053">
        <v>0</v>
      </c>
      <c r="Y4053">
        <v>5.3911842999999999</v>
      </c>
      <c r="Z4053">
        <v>0</v>
      </c>
      <c r="AA4053">
        <v>0</v>
      </c>
      <c r="AB4053">
        <v>15.46814</v>
      </c>
      <c r="AC4053">
        <v>0.67306679999999997</v>
      </c>
      <c r="AD4053">
        <v>0</v>
      </c>
      <c r="AE4053">
        <v>0</v>
      </c>
      <c r="AF4053">
        <v>21.532389999999999</v>
      </c>
    </row>
    <row r="4054" spans="1:32" x14ac:dyDescent="0.3">
      <c r="A4054">
        <v>2787165</v>
      </c>
      <c r="B4054">
        <v>2</v>
      </c>
      <c r="C4054" t="s">
        <v>82</v>
      </c>
      <c r="D4054" t="s">
        <v>113</v>
      </c>
      <c r="E4054" t="s">
        <v>14888</v>
      </c>
      <c r="F4054" t="s">
        <v>14889</v>
      </c>
      <c r="G4054" t="s">
        <v>31549</v>
      </c>
      <c r="H4054" t="s">
        <v>624</v>
      </c>
      <c r="I4054" t="s">
        <v>79</v>
      </c>
      <c r="J4054" t="s">
        <v>135</v>
      </c>
      <c r="K4054" t="s">
        <v>22</v>
      </c>
      <c r="L4054" t="s">
        <v>136</v>
      </c>
      <c r="M4054" t="s">
        <v>14890</v>
      </c>
      <c r="N4054" t="s">
        <v>14891</v>
      </c>
      <c r="O4054">
        <v>1.0819444444444444</v>
      </c>
      <c r="P4054">
        <v>4</v>
      </c>
      <c r="Q4054">
        <v>762</v>
      </c>
      <c r="R4054">
        <v>3</v>
      </c>
      <c r="S4054">
        <v>81</v>
      </c>
      <c r="T4054">
        <v>6</v>
      </c>
      <c r="U4054">
        <v>134</v>
      </c>
      <c r="V4054">
        <v>0</v>
      </c>
      <c r="W4054">
        <v>0</v>
      </c>
      <c r="X4054">
        <v>7.6928086000000002</v>
      </c>
      <c r="Y4054">
        <v>382.44927999999999</v>
      </c>
      <c r="Z4054">
        <v>1.2312270000000001</v>
      </c>
      <c r="AA4054">
        <v>23.302773999999999</v>
      </c>
      <c r="AB4054">
        <v>92.959159999999997</v>
      </c>
      <c r="AC4054">
        <v>176.60541000000001</v>
      </c>
      <c r="AD4054">
        <v>0</v>
      </c>
      <c r="AE4054">
        <v>0</v>
      </c>
      <c r="AF4054">
        <v>684.24066000000005</v>
      </c>
    </row>
    <row r="4055" spans="1:32" x14ac:dyDescent="0.3">
      <c r="A4055">
        <v>2787539</v>
      </c>
      <c r="B4055">
        <v>1</v>
      </c>
      <c r="C4055" t="s">
        <v>82</v>
      </c>
      <c r="D4055" t="s">
        <v>93</v>
      </c>
      <c r="E4055" t="s">
        <v>14892</v>
      </c>
      <c r="F4055" t="s">
        <v>14893</v>
      </c>
      <c r="G4055" t="s">
        <v>31552</v>
      </c>
      <c r="H4055" t="s">
        <v>643</v>
      </c>
      <c r="I4055" t="s">
        <v>78</v>
      </c>
      <c r="J4055" t="s">
        <v>135</v>
      </c>
      <c r="K4055" t="s">
        <v>22</v>
      </c>
      <c r="L4055" t="s">
        <v>186</v>
      </c>
      <c r="M4055" t="s">
        <v>14894</v>
      </c>
      <c r="N4055" t="s">
        <v>14895</v>
      </c>
      <c r="O4055">
        <v>1.3436111111111111</v>
      </c>
      <c r="P4055">
        <v>0</v>
      </c>
      <c r="Q4055">
        <v>546</v>
      </c>
      <c r="R4055">
        <v>0</v>
      </c>
      <c r="S4055">
        <v>0</v>
      </c>
      <c r="T4055">
        <v>0</v>
      </c>
      <c r="U4055">
        <v>20</v>
      </c>
      <c r="V4055">
        <v>0</v>
      </c>
      <c r="W4055">
        <v>0</v>
      </c>
      <c r="X4055">
        <v>0</v>
      </c>
      <c r="Y4055">
        <v>202.62003000000001</v>
      </c>
      <c r="Z4055">
        <v>0</v>
      </c>
      <c r="AA4055">
        <v>0</v>
      </c>
      <c r="AB4055">
        <v>0</v>
      </c>
      <c r="AC4055">
        <v>22.673342000000002</v>
      </c>
      <c r="AD4055">
        <v>0</v>
      </c>
      <c r="AE4055">
        <v>0</v>
      </c>
      <c r="AF4055">
        <v>225.29337000000001</v>
      </c>
    </row>
    <row r="4056" spans="1:32" x14ac:dyDescent="0.3">
      <c r="A4056">
        <v>2787474</v>
      </c>
      <c r="B4056">
        <v>1</v>
      </c>
      <c r="C4056" t="s">
        <v>83</v>
      </c>
      <c r="D4056" t="s">
        <v>115</v>
      </c>
      <c r="E4056" t="s">
        <v>14896</v>
      </c>
      <c r="F4056" t="s">
        <v>14897</v>
      </c>
      <c r="G4056" t="s">
        <v>31548</v>
      </c>
      <c r="H4056" t="s">
        <v>333</v>
      </c>
      <c r="I4056" t="s">
        <v>78</v>
      </c>
      <c r="J4056" t="s">
        <v>135</v>
      </c>
      <c r="K4056" t="s">
        <v>22</v>
      </c>
      <c r="L4056" t="s">
        <v>136</v>
      </c>
      <c r="M4056" t="s">
        <v>14898</v>
      </c>
      <c r="N4056" t="s">
        <v>14899</v>
      </c>
      <c r="O4056">
        <v>5.4861111111111107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7.6157630000000004E-2</v>
      </c>
      <c r="AD4056">
        <v>0</v>
      </c>
      <c r="AE4056">
        <v>0</v>
      </c>
      <c r="AF4056">
        <v>7.6157630000000004E-2</v>
      </c>
    </row>
    <row r="4057" spans="1:32" x14ac:dyDescent="0.3">
      <c r="A4057">
        <v>2787381</v>
      </c>
      <c r="B4057">
        <v>1</v>
      </c>
      <c r="C4057" t="s">
        <v>83</v>
      </c>
      <c r="D4057" t="s">
        <v>123</v>
      </c>
      <c r="E4057" t="s">
        <v>1695</v>
      </c>
      <c r="F4057" t="s">
        <v>1696</v>
      </c>
      <c r="G4057" t="s">
        <v>31551</v>
      </c>
      <c r="H4057" t="s">
        <v>134</v>
      </c>
      <c r="I4057" t="s">
        <v>79</v>
      </c>
      <c r="J4057" t="s">
        <v>248</v>
      </c>
      <c r="K4057" t="s">
        <v>22</v>
      </c>
      <c r="L4057" t="s">
        <v>136</v>
      </c>
      <c r="M4057" t="s">
        <v>14900</v>
      </c>
      <c r="N4057" t="s">
        <v>14901</v>
      </c>
      <c r="O4057">
        <v>1.3888888888888888E-2</v>
      </c>
      <c r="P4057">
        <v>0</v>
      </c>
      <c r="Q4057">
        <v>1</v>
      </c>
      <c r="R4057">
        <v>11</v>
      </c>
      <c r="S4057">
        <v>65</v>
      </c>
      <c r="T4057">
        <v>6</v>
      </c>
      <c r="U4057">
        <v>8</v>
      </c>
      <c r="V4057">
        <v>0</v>
      </c>
      <c r="W4057">
        <v>0</v>
      </c>
      <c r="X4057">
        <v>0</v>
      </c>
      <c r="Y4057">
        <v>6.0661799999999996E-4</v>
      </c>
      <c r="Z4057">
        <v>0.81519330000000001</v>
      </c>
      <c r="AA4057">
        <v>0.44419429999999999</v>
      </c>
      <c r="AB4057">
        <v>0.11472</v>
      </c>
      <c r="AC4057">
        <v>2.2992663E-2</v>
      </c>
      <c r="AD4057">
        <v>0</v>
      </c>
      <c r="AE4057">
        <v>0</v>
      </c>
      <c r="AF4057">
        <v>1.3977069</v>
      </c>
    </row>
    <row r="4058" spans="1:32" x14ac:dyDescent="0.3">
      <c r="A4058">
        <v>2787344</v>
      </c>
      <c r="B4058">
        <v>1</v>
      </c>
      <c r="C4058" t="s">
        <v>82</v>
      </c>
      <c r="D4058" t="s">
        <v>103</v>
      </c>
      <c r="E4058" t="s">
        <v>12428</v>
      </c>
      <c r="F4058" t="s">
        <v>12429</v>
      </c>
      <c r="G4058" t="s">
        <v>31546</v>
      </c>
      <c r="H4058" t="s">
        <v>223</v>
      </c>
      <c r="I4058" t="s">
        <v>78</v>
      </c>
      <c r="J4058" t="s">
        <v>135</v>
      </c>
      <c r="K4058" t="s">
        <v>22</v>
      </c>
      <c r="L4058" t="s">
        <v>136</v>
      </c>
      <c r="M4058" t="s">
        <v>14902</v>
      </c>
      <c r="N4058" t="s">
        <v>14903</v>
      </c>
      <c r="O4058">
        <v>9.8172222222222221</v>
      </c>
      <c r="P4058">
        <v>0</v>
      </c>
      <c r="Q4058">
        <v>22</v>
      </c>
      <c r="R4058">
        <v>0</v>
      </c>
      <c r="S4058">
        <v>1</v>
      </c>
      <c r="T4058">
        <v>0</v>
      </c>
      <c r="U4058">
        <v>2</v>
      </c>
      <c r="V4058">
        <v>0</v>
      </c>
      <c r="W4058">
        <v>0</v>
      </c>
      <c r="X4058">
        <v>0</v>
      </c>
      <c r="Y4058">
        <v>18.722498000000002</v>
      </c>
      <c r="Z4058">
        <v>0</v>
      </c>
      <c r="AA4058">
        <v>1.0486821E-2</v>
      </c>
      <c r="AB4058">
        <v>0</v>
      </c>
      <c r="AC4058">
        <v>0.12375907</v>
      </c>
      <c r="AD4058">
        <v>0</v>
      </c>
      <c r="AE4058">
        <v>0</v>
      </c>
      <c r="AF4058">
        <v>18.856745</v>
      </c>
    </row>
    <row r="4059" spans="1:32" x14ac:dyDescent="0.3">
      <c r="A4059">
        <v>2787353</v>
      </c>
      <c r="B4059">
        <v>1</v>
      </c>
      <c r="C4059" t="s">
        <v>82</v>
      </c>
      <c r="D4059" t="s">
        <v>94</v>
      </c>
      <c r="E4059" t="s">
        <v>14904</v>
      </c>
      <c r="F4059" t="s">
        <v>14905</v>
      </c>
      <c r="G4059" t="s">
        <v>31546</v>
      </c>
      <c r="H4059" t="s">
        <v>223</v>
      </c>
      <c r="I4059" t="s">
        <v>78</v>
      </c>
      <c r="J4059" t="s">
        <v>135</v>
      </c>
      <c r="K4059" t="s">
        <v>22</v>
      </c>
      <c r="L4059" t="s">
        <v>136</v>
      </c>
      <c r="M4059" t="s">
        <v>14906</v>
      </c>
      <c r="N4059" t="s">
        <v>14907</v>
      </c>
      <c r="O4059">
        <v>2.7875000000000001</v>
      </c>
      <c r="P4059">
        <v>0</v>
      </c>
      <c r="Q4059">
        <v>25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6.9830565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6.9830565</v>
      </c>
    </row>
    <row r="4060" spans="1:32" x14ac:dyDescent="0.3">
      <c r="A4060">
        <v>2787341</v>
      </c>
      <c r="B4060">
        <v>1</v>
      </c>
      <c r="C4060" t="s">
        <v>82</v>
      </c>
      <c r="D4060" t="s">
        <v>108</v>
      </c>
      <c r="E4060" t="s">
        <v>14908</v>
      </c>
      <c r="F4060" t="s">
        <v>14909</v>
      </c>
      <c r="G4060" t="s">
        <v>31550</v>
      </c>
      <c r="H4060" t="s">
        <v>1432</v>
      </c>
      <c r="I4060" t="s">
        <v>78</v>
      </c>
      <c r="J4060" t="s">
        <v>135</v>
      </c>
      <c r="K4060" t="s">
        <v>22</v>
      </c>
      <c r="L4060" t="s">
        <v>136</v>
      </c>
      <c r="M4060" t="s">
        <v>14910</v>
      </c>
      <c r="N4060" t="s">
        <v>14911</v>
      </c>
      <c r="O4060">
        <v>9.4372222222222231</v>
      </c>
      <c r="P4060">
        <v>0</v>
      </c>
      <c r="Q4060">
        <v>31</v>
      </c>
      <c r="R4060">
        <v>0</v>
      </c>
      <c r="S4060">
        <v>0</v>
      </c>
      <c r="T4060">
        <v>0</v>
      </c>
      <c r="U4060">
        <v>6</v>
      </c>
      <c r="V4060">
        <v>0</v>
      </c>
      <c r="W4060">
        <v>0</v>
      </c>
      <c r="X4060">
        <v>0</v>
      </c>
      <c r="Y4060">
        <v>70.466224999999994</v>
      </c>
      <c r="Z4060">
        <v>0</v>
      </c>
      <c r="AA4060">
        <v>0</v>
      </c>
      <c r="AB4060">
        <v>0</v>
      </c>
      <c r="AC4060">
        <v>93.798050000000003</v>
      </c>
      <c r="AD4060">
        <v>0</v>
      </c>
      <c r="AE4060">
        <v>0</v>
      </c>
      <c r="AF4060">
        <v>164.26427000000001</v>
      </c>
    </row>
    <row r="4061" spans="1:32" x14ac:dyDescent="0.3">
      <c r="A4061">
        <v>2787334</v>
      </c>
      <c r="B4061">
        <v>1</v>
      </c>
      <c r="C4061" t="s">
        <v>82</v>
      </c>
      <c r="D4061" t="s">
        <v>89</v>
      </c>
      <c r="E4061" t="s">
        <v>14912</v>
      </c>
      <c r="F4061" t="s">
        <v>14913</v>
      </c>
      <c r="G4061" t="s">
        <v>31552</v>
      </c>
      <c r="H4061" t="s">
        <v>145</v>
      </c>
      <c r="I4061" t="s">
        <v>78</v>
      </c>
      <c r="J4061" t="s">
        <v>135</v>
      </c>
      <c r="K4061" t="s">
        <v>22</v>
      </c>
      <c r="L4061" t="s">
        <v>136</v>
      </c>
      <c r="M4061" t="s">
        <v>14914</v>
      </c>
      <c r="N4061" t="s">
        <v>14915</v>
      </c>
      <c r="O4061">
        <v>1.4025000000000001</v>
      </c>
      <c r="P4061">
        <v>0</v>
      </c>
      <c r="Q4061">
        <v>38</v>
      </c>
      <c r="R4061">
        <v>0</v>
      </c>
      <c r="S4061">
        <v>28</v>
      </c>
      <c r="T4061">
        <v>0</v>
      </c>
      <c r="U4061">
        <v>7</v>
      </c>
      <c r="V4061">
        <v>0</v>
      </c>
      <c r="W4061">
        <v>0</v>
      </c>
      <c r="X4061">
        <v>0</v>
      </c>
      <c r="Y4061">
        <v>1.3201642</v>
      </c>
      <c r="Z4061">
        <v>0</v>
      </c>
      <c r="AA4061">
        <v>3.2839695999999998</v>
      </c>
      <c r="AB4061">
        <v>0</v>
      </c>
      <c r="AC4061">
        <v>1.3555124999999999</v>
      </c>
      <c r="AD4061">
        <v>0</v>
      </c>
      <c r="AE4061">
        <v>0</v>
      </c>
      <c r="AF4061">
        <v>5.9596460000000002</v>
      </c>
    </row>
    <row r="4062" spans="1:32" x14ac:dyDescent="0.3">
      <c r="A4062">
        <v>2787275</v>
      </c>
      <c r="B4062">
        <v>1</v>
      </c>
      <c r="C4062" t="s">
        <v>82</v>
      </c>
      <c r="D4062" t="s">
        <v>95</v>
      </c>
      <c r="E4062" t="s">
        <v>14916</v>
      </c>
      <c r="F4062" t="s">
        <v>14917</v>
      </c>
      <c r="G4062" t="s">
        <v>31549</v>
      </c>
      <c r="H4062" t="s">
        <v>134</v>
      </c>
      <c r="I4062" t="s">
        <v>79</v>
      </c>
      <c r="J4062" t="s">
        <v>135</v>
      </c>
      <c r="K4062" t="s">
        <v>22</v>
      </c>
      <c r="L4062" t="s">
        <v>136</v>
      </c>
      <c r="M4062" t="s">
        <v>14918</v>
      </c>
      <c r="N4062" t="s">
        <v>14919</v>
      </c>
      <c r="O4062">
        <v>2.9597222222222221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494.29547000000002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494.29547000000002</v>
      </c>
    </row>
    <row r="4063" spans="1:32" x14ac:dyDescent="0.3">
      <c r="A4063">
        <v>2787131</v>
      </c>
      <c r="B4063">
        <v>1</v>
      </c>
      <c r="C4063" t="s">
        <v>83</v>
      </c>
      <c r="D4063" t="s">
        <v>125</v>
      </c>
      <c r="E4063" t="s">
        <v>2372</v>
      </c>
      <c r="F4063" t="s">
        <v>2373</v>
      </c>
      <c r="G4063" t="s">
        <v>31549</v>
      </c>
      <c r="H4063" t="s">
        <v>134</v>
      </c>
      <c r="I4063" t="s">
        <v>79</v>
      </c>
      <c r="J4063" t="s">
        <v>135</v>
      </c>
      <c r="K4063" t="s">
        <v>22</v>
      </c>
      <c r="L4063" t="s">
        <v>136</v>
      </c>
      <c r="M4063" t="s">
        <v>14920</v>
      </c>
      <c r="N4063" t="s">
        <v>14921</v>
      </c>
      <c r="O4063">
        <v>0.15833333333333333</v>
      </c>
      <c r="P4063">
        <v>0</v>
      </c>
      <c r="Q4063">
        <v>300</v>
      </c>
      <c r="R4063">
        <v>20</v>
      </c>
      <c r="S4063">
        <v>20</v>
      </c>
      <c r="T4063">
        <v>4</v>
      </c>
      <c r="U4063">
        <v>34</v>
      </c>
      <c r="V4063">
        <v>0</v>
      </c>
      <c r="W4063">
        <v>0</v>
      </c>
      <c r="X4063">
        <v>0</v>
      </c>
      <c r="Y4063">
        <v>12.221515999999999</v>
      </c>
      <c r="Z4063">
        <v>8.7071740000000002</v>
      </c>
      <c r="AA4063">
        <v>0.81419209999999997</v>
      </c>
      <c r="AB4063">
        <v>1.0364954</v>
      </c>
      <c r="AC4063">
        <v>1.2520707</v>
      </c>
      <c r="AD4063">
        <v>0</v>
      </c>
      <c r="AE4063">
        <v>0</v>
      </c>
      <c r="AF4063">
        <v>24.031448000000001</v>
      </c>
    </row>
    <row r="4064" spans="1:32" x14ac:dyDescent="0.3">
      <c r="A4064">
        <v>2787134</v>
      </c>
      <c r="B4064">
        <v>1</v>
      </c>
      <c r="C4064" t="s">
        <v>83</v>
      </c>
      <c r="D4064" t="s">
        <v>128</v>
      </c>
      <c r="E4064" t="s">
        <v>14922</v>
      </c>
      <c r="F4064" t="s">
        <v>14923</v>
      </c>
      <c r="G4064" t="s">
        <v>31552</v>
      </c>
      <c r="H4064" t="s">
        <v>665</v>
      </c>
      <c r="I4064" t="s">
        <v>78</v>
      </c>
      <c r="J4064" t="s">
        <v>135</v>
      </c>
      <c r="K4064" t="s">
        <v>22</v>
      </c>
      <c r="L4064" t="s">
        <v>136</v>
      </c>
      <c r="M4064" t="s">
        <v>14924</v>
      </c>
      <c r="N4064" t="s">
        <v>14925</v>
      </c>
      <c r="O4064">
        <v>1.0722222222222222</v>
      </c>
      <c r="P4064">
        <v>0</v>
      </c>
      <c r="Q4064">
        <v>2</v>
      </c>
      <c r="R4064">
        <v>0</v>
      </c>
      <c r="S4064">
        <v>29</v>
      </c>
      <c r="T4064">
        <v>0</v>
      </c>
      <c r="U4064">
        <v>2</v>
      </c>
      <c r="V4064">
        <v>0</v>
      </c>
      <c r="W4064">
        <v>0</v>
      </c>
      <c r="X4064">
        <v>0</v>
      </c>
      <c r="Y4064">
        <v>0.3801427</v>
      </c>
      <c r="Z4064">
        <v>0</v>
      </c>
      <c r="AA4064">
        <v>3.1634166000000001</v>
      </c>
      <c r="AB4064">
        <v>0</v>
      </c>
      <c r="AC4064">
        <v>0.24088411000000001</v>
      </c>
      <c r="AD4064">
        <v>0</v>
      </c>
      <c r="AE4064">
        <v>0</v>
      </c>
      <c r="AF4064">
        <v>3.7844433999999998</v>
      </c>
    </row>
    <row r="4065" spans="1:32" x14ac:dyDescent="0.3">
      <c r="A4065">
        <v>2787094</v>
      </c>
      <c r="B4065">
        <v>1</v>
      </c>
      <c r="C4065" t="s">
        <v>83</v>
      </c>
      <c r="D4065" t="s">
        <v>123</v>
      </c>
      <c r="E4065" t="s">
        <v>14926</v>
      </c>
      <c r="F4065" t="s">
        <v>14927</v>
      </c>
      <c r="G4065" t="s">
        <v>31548</v>
      </c>
      <c r="H4065" t="s">
        <v>893</v>
      </c>
      <c r="I4065" t="s">
        <v>78</v>
      </c>
      <c r="J4065" t="s">
        <v>135</v>
      </c>
      <c r="K4065" t="s">
        <v>22</v>
      </c>
      <c r="L4065" t="s">
        <v>136</v>
      </c>
      <c r="M4065" t="s">
        <v>14928</v>
      </c>
      <c r="N4065" t="s">
        <v>14929</v>
      </c>
      <c r="O4065">
        <v>1.201111111111111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9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2.6109578999999998</v>
      </c>
      <c r="AD4065">
        <v>0</v>
      </c>
      <c r="AE4065">
        <v>0</v>
      </c>
      <c r="AF4065">
        <v>2.6109578999999998</v>
      </c>
    </row>
    <row r="4066" spans="1:32" x14ac:dyDescent="0.3">
      <c r="A4066">
        <v>2787106</v>
      </c>
      <c r="B4066">
        <v>1</v>
      </c>
      <c r="C4066" t="s">
        <v>82</v>
      </c>
      <c r="D4066" t="s">
        <v>101</v>
      </c>
      <c r="E4066" t="s">
        <v>14930</v>
      </c>
      <c r="F4066" t="s">
        <v>14931</v>
      </c>
      <c r="G4066" t="s">
        <v>31546</v>
      </c>
      <c r="H4066" t="s">
        <v>223</v>
      </c>
      <c r="I4066" t="s">
        <v>78</v>
      </c>
      <c r="J4066" t="s">
        <v>135</v>
      </c>
      <c r="K4066" t="s">
        <v>22</v>
      </c>
      <c r="L4066" t="s">
        <v>136</v>
      </c>
      <c r="M4066" t="s">
        <v>14932</v>
      </c>
      <c r="N4066" t="s">
        <v>14933</v>
      </c>
      <c r="O4066">
        <v>3.785277777777778</v>
      </c>
      <c r="P4066">
        <v>0</v>
      </c>
      <c r="Q4066">
        <v>36</v>
      </c>
      <c r="R4066">
        <v>0</v>
      </c>
      <c r="S4066">
        <v>2</v>
      </c>
      <c r="T4066">
        <v>0</v>
      </c>
      <c r="U4066">
        <v>10</v>
      </c>
      <c r="V4066">
        <v>0</v>
      </c>
      <c r="W4066">
        <v>0</v>
      </c>
      <c r="X4066">
        <v>0</v>
      </c>
      <c r="Y4066">
        <v>63.039856</v>
      </c>
      <c r="Z4066">
        <v>0</v>
      </c>
      <c r="AA4066">
        <v>2.2811254999999999</v>
      </c>
      <c r="AB4066">
        <v>0</v>
      </c>
      <c r="AC4066">
        <v>53.64067</v>
      </c>
      <c r="AD4066">
        <v>0</v>
      </c>
      <c r="AE4066">
        <v>0</v>
      </c>
      <c r="AF4066">
        <v>118.96165499999999</v>
      </c>
    </row>
    <row r="4067" spans="1:32" x14ac:dyDescent="0.3">
      <c r="A4067">
        <v>2787082</v>
      </c>
      <c r="B4067">
        <v>1</v>
      </c>
      <c r="C4067" t="s">
        <v>82</v>
      </c>
      <c r="D4067" t="s">
        <v>103</v>
      </c>
      <c r="E4067" t="s">
        <v>14934</v>
      </c>
      <c r="F4067" t="s">
        <v>14935</v>
      </c>
      <c r="G4067" t="s">
        <v>31546</v>
      </c>
      <c r="H4067" t="s">
        <v>223</v>
      </c>
      <c r="I4067" t="s">
        <v>78</v>
      </c>
      <c r="J4067" t="s">
        <v>135</v>
      </c>
      <c r="K4067" t="s">
        <v>22</v>
      </c>
      <c r="L4067" t="s">
        <v>136</v>
      </c>
      <c r="M4067" t="s">
        <v>14936</v>
      </c>
      <c r="N4067" t="s">
        <v>14937</v>
      </c>
      <c r="O4067">
        <v>3.9983333333333335</v>
      </c>
      <c r="P4067">
        <v>0</v>
      </c>
      <c r="Q4067">
        <v>19</v>
      </c>
      <c r="R4067">
        <v>0</v>
      </c>
      <c r="S4067">
        <v>9</v>
      </c>
      <c r="T4067">
        <v>0</v>
      </c>
      <c r="U4067">
        <v>3</v>
      </c>
      <c r="V4067">
        <v>0</v>
      </c>
      <c r="W4067">
        <v>0</v>
      </c>
      <c r="X4067">
        <v>0</v>
      </c>
      <c r="Y4067">
        <v>7.8015622999999996</v>
      </c>
      <c r="Z4067">
        <v>0</v>
      </c>
      <c r="AA4067">
        <v>2.757787</v>
      </c>
      <c r="AB4067">
        <v>0</v>
      </c>
      <c r="AC4067">
        <v>4.5344389999999999</v>
      </c>
      <c r="AD4067">
        <v>0</v>
      </c>
      <c r="AE4067">
        <v>0</v>
      </c>
      <c r="AF4067">
        <v>15.093788999999999</v>
      </c>
    </row>
    <row r="4068" spans="1:32" x14ac:dyDescent="0.3">
      <c r="A4068">
        <v>2787020</v>
      </c>
      <c r="B4068">
        <v>1</v>
      </c>
      <c r="C4068" t="s">
        <v>82</v>
      </c>
      <c r="D4068" t="s">
        <v>106</v>
      </c>
      <c r="E4068" t="s">
        <v>14938</v>
      </c>
      <c r="F4068" t="s">
        <v>14939</v>
      </c>
      <c r="G4068" t="s">
        <v>31551</v>
      </c>
      <c r="H4068" t="s">
        <v>672</v>
      </c>
      <c r="I4068" t="s">
        <v>79</v>
      </c>
      <c r="J4068" t="s">
        <v>135</v>
      </c>
      <c r="K4068" t="s">
        <v>22</v>
      </c>
      <c r="L4068" t="s">
        <v>136</v>
      </c>
      <c r="M4068" t="s">
        <v>14940</v>
      </c>
      <c r="N4068" t="s">
        <v>14941</v>
      </c>
      <c r="O4068">
        <v>1.6005555555555555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0.85625225000000005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0.85625225000000005</v>
      </c>
    </row>
    <row r="4069" spans="1:32" x14ac:dyDescent="0.3">
      <c r="A4069">
        <v>2786870</v>
      </c>
      <c r="B4069">
        <v>1</v>
      </c>
      <c r="C4069" t="s">
        <v>83</v>
      </c>
      <c r="D4069" t="s">
        <v>116</v>
      </c>
      <c r="E4069" t="s">
        <v>14942</v>
      </c>
      <c r="F4069" t="s">
        <v>14943</v>
      </c>
      <c r="G4069" t="s">
        <v>31552</v>
      </c>
      <c r="H4069" t="s">
        <v>665</v>
      </c>
      <c r="I4069" t="s">
        <v>78</v>
      </c>
      <c r="J4069" t="s">
        <v>135</v>
      </c>
      <c r="K4069" t="s">
        <v>22</v>
      </c>
      <c r="L4069" t="s">
        <v>136</v>
      </c>
      <c r="M4069" t="s">
        <v>14944</v>
      </c>
      <c r="N4069" t="s">
        <v>14945</v>
      </c>
      <c r="O4069">
        <v>2.5316666666666667</v>
      </c>
      <c r="P4069">
        <v>0</v>
      </c>
      <c r="Q4069">
        <v>51</v>
      </c>
      <c r="R4069">
        <v>0</v>
      </c>
      <c r="S4069">
        <v>5</v>
      </c>
      <c r="T4069">
        <v>0</v>
      </c>
      <c r="U4069">
        <v>4</v>
      </c>
      <c r="V4069">
        <v>0</v>
      </c>
      <c r="W4069">
        <v>0</v>
      </c>
      <c r="X4069">
        <v>0</v>
      </c>
      <c r="Y4069">
        <v>19.521312999999999</v>
      </c>
      <c r="Z4069">
        <v>0</v>
      </c>
      <c r="AA4069">
        <v>3.1267689999999999</v>
      </c>
      <c r="AB4069">
        <v>0</v>
      </c>
      <c r="AC4069">
        <v>6.5261800000000001</v>
      </c>
      <c r="AD4069">
        <v>0</v>
      </c>
      <c r="AE4069">
        <v>0</v>
      </c>
      <c r="AF4069">
        <v>29.174261000000001</v>
      </c>
    </row>
    <row r="4070" spans="1:32" x14ac:dyDescent="0.3">
      <c r="A4070">
        <v>2786669</v>
      </c>
      <c r="B4070">
        <v>1</v>
      </c>
      <c r="C4070" t="s">
        <v>82</v>
      </c>
      <c r="D4070" t="s">
        <v>108</v>
      </c>
      <c r="E4070" t="s">
        <v>14946</v>
      </c>
      <c r="F4070" t="s">
        <v>14947</v>
      </c>
      <c r="G4070" t="s">
        <v>31546</v>
      </c>
      <c r="H4070" t="s">
        <v>223</v>
      </c>
      <c r="I4070" t="s">
        <v>78</v>
      </c>
      <c r="J4070" t="s">
        <v>135</v>
      </c>
      <c r="K4070" t="s">
        <v>22</v>
      </c>
      <c r="L4070" t="s">
        <v>136</v>
      </c>
      <c r="M4070" t="s">
        <v>14948</v>
      </c>
      <c r="N4070" t="s">
        <v>14949</v>
      </c>
      <c r="O4070">
        <v>5.6775000000000002</v>
      </c>
      <c r="P4070">
        <v>0</v>
      </c>
      <c r="Q4070">
        <v>4</v>
      </c>
      <c r="R4070">
        <v>0</v>
      </c>
      <c r="S4070">
        <v>2</v>
      </c>
      <c r="T4070">
        <v>0</v>
      </c>
      <c r="U4070">
        <v>1</v>
      </c>
      <c r="V4070">
        <v>0</v>
      </c>
      <c r="W4070">
        <v>0</v>
      </c>
      <c r="X4070">
        <v>0</v>
      </c>
      <c r="Y4070">
        <v>10.666010999999999</v>
      </c>
      <c r="Z4070">
        <v>0</v>
      </c>
      <c r="AA4070">
        <v>7.2547917000000002</v>
      </c>
      <c r="AB4070">
        <v>0</v>
      </c>
      <c r="AC4070">
        <v>1.6837529</v>
      </c>
      <c r="AD4070">
        <v>0</v>
      </c>
      <c r="AE4070">
        <v>0</v>
      </c>
      <c r="AF4070">
        <v>19.604555000000001</v>
      </c>
    </row>
    <row r="4071" spans="1:32" x14ac:dyDescent="0.3">
      <c r="A4071">
        <v>2786676</v>
      </c>
      <c r="B4071">
        <v>1</v>
      </c>
      <c r="C4071" t="s">
        <v>82</v>
      </c>
      <c r="D4071" t="s">
        <v>99</v>
      </c>
      <c r="E4071" t="s">
        <v>6211</v>
      </c>
      <c r="F4071" t="s">
        <v>6212</v>
      </c>
      <c r="G4071" t="s">
        <v>31551</v>
      </c>
      <c r="H4071" t="s">
        <v>672</v>
      </c>
      <c r="I4071" t="s">
        <v>79</v>
      </c>
      <c r="J4071" t="s">
        <v>135</v>
      </c>
      <c r="K4071" t="s">
        <v>22</v>
      </c>
      <c r="L4071" t="s">
        <v>136</v>
      </c>
      <c r="M4071" t="s">
        <v>14950</v>
      </c>
      <c r="N4071" t="s">
        <v>14951</v>
      </c>
      <c r="O4071">
        <v>1.096111111111111</v>
      </c>
      <c r="P4071">
        <v>0</v>
      </c>
      <c r="Q4071">
        <v>954</v>
      </c>
      <c r="R4071">
        <v>0</v>
      </c>
      <c r="S4071">
        <v>13</v>
      </c>
      <c r="T4071">
        <v>1</v>
      </c>
      <c r="U4071">
        <v>100</v>
      </c>
      <c r="V4071">
        <v>0</v>
      </c>
      <c r="W4071">
        <v>2</v>
      </c>
      <c r="X4071">
        <v>0</v>
      </c>
      <c r="Y4071">
        <v>195.07256000000001</v>
      </c>
      <c r="Z4071">
        <v>0</v>
      </c>
      <c r="AA4071">
        <v>2.119945</v>
      </c>
      <c r="AB4071">
        <v>2.7047582000000001</v>
      </c>
      <c r="AC4071">
        <v>45.562798000000001</v>
      </c>
      <c r="AD4071">
        <v>0</v>
      </c>
      <c r="AE4071">
        <v>0.89580939999999998</v>
      </c>
      <c r="AF4071">
        <v>246.35587000000001</v>
      </c>
    </row>
    <row r="4072" spans="1:32" x14ac:dyDescent="0.3">
      <c r="A4072">
        <v>2786464</v>
      </c>
      <c r="B4072">
        <v>1</v>
      </c>
      <c r="C4072" t="s">
        <v>83</v>
      </c>
      <c r="D4072" t="s">
        <v>122</v>
      </c>
      <c r="E4072" t="s">
        <v>14952</v>
      </c>
      <c r="F4072" t="s">
        <v>14953</v>
      </c>
      <c r="G4072" t="s">
        <v>31551</v>
      </c>
      <c r="H4072" t="s">
        <v>134</v>
      </c>
      <c r="I4072" t="s">
        <v>79</v>
      </c>
      <c r="J4072" t="s">
        <v>135</v>
      </c>
      <c r="K4072" t="s">
        <v>22</v>
      </c>
      <c r="L4072" t="s">
        <v>136</v>
      </c>
      <c r="M4072" t="s">
        <v>14954</v>
      </c>
      <c r="N4072" t="s">
        <v>14955</v>
      </c>
      <c r="O4072">
        <v>0.91694444444444445</v>
      </c>
      <c r="P4072">
        <v>0</v>
      </c>
      <c r="Q4072">
        <v>92</v>
      </c>
      <c r="R4072">
        <v>0</v>
      </c>
      <c r="S4072">
        <v>1</v>
      </c>
      <c r="T4072">
        <v>0</v>
      </c>
      <c r="U4072">
        <v>17</v>
      </c>
      <c r="V4072">
        <v>0</v>
      </c>
      <c r="W4072">
        <v>0</v>
      </c>
      <c r="X4072">
        <v>0</v>
      </c>
      <c r="Y4072">
        <v>29.539000000000001</v>
      </c>
      <c r="Z4072">
        <v>0</v>
      </c>
      <c r="AA4072">
        <v>0.51155764000000004</v>
      </c>
      <c r="AB4072">
        <v>0</v>
      </c>
      <c r="AC4072">
        <v>6.8761497</v>
      </c>
      <c r="AD4072">
        <v>0</v>
      </c>
      <c r="AE4072">
        <v>0</v>
      </c>
      <c r="AF4072">
        <v>36.92671</v>
      </c>
    </row>
    <row r="4073" spans="1:32" x14ac:dyDescent="0.3">
      <c r="A4073">
        <v>2786144</v>
      </c>
      <c r="B4073">
        <v>1</v>
      </c>
      <c r="C4073" t="s">
        <v>82</v>
      </c>
      <c r="D4073" t="s">
        <v>112</v>
      </c>
      <c r="E4073" t="s">
        <v>14956</v>
      </c>
      <c r="F4073" t="s">
        <v>14957</v>
      </c>
      <c r="G4073" t="s">
        <v>31551</v>
      </c>
      <c r="H4073" t="s">
        <v>624</v>
      </c>
      <c r="I4073" t="s">
        <v>79</v>
      </c>
      <c r="J4073" t="s">
        <v>135</v>
      </c>
      <c r="K4073" t="s">
        <v>22</v>
      </c>
      <c r="L4073" t="s">
        <v>136</v>
      </c>
      <c r="M4073" t="s">
        <v>14958</v>
      </c>
      <c r="N4073" t="s">
        <v>10442</v>
      </c>
      <c r="O4073">
        <v>2.4275000000000002</v>
      </c>
      <c r="P4073">
        <v>0</v>
      </c>
      <c r="Q4073">
        <v>196</v>
      </c>
      <c r="R4073">
        <v>0</v>
      </c>
      <c r="S4073">
        <v>8</v>
      </c>
      <c r="T4073">
        <v>0</v>
      </c>
      <c r="U4073">
        <v>40</v>
      </c>
      <c r="V4073">
        <v>0</v>
      </c>
      <c r="W4073">
        <v>0</v>
      </c>
      <c r="X4073">
        <v>0</v>
      </c>
      <c r="Y4073">
        <v>131.63634999999999</v>
      </c>
      <c r="Z4073">
        <v>0</v>
      </c>
      <c r="AA4073">
        <v>2.9951477</v>
      </c>
      <c r="AB4073">
        <v>0</v>
      </c>
      <c r="AC4073">
        <v>25.231003000000001</v>
      </c>
      <c r="AD4073">
        <v>0</v>
      </c>
      <c r="AE4073">
        <v>0</v>
      </c>
      <c r="AF4073">
        <v>159.86250000000001</v>
      </c>
    </row>
    <row r="4074" spans="1:32" x14ac:dyDescent="0.3">
      <c r="A4074">
        <v>2786123</v>
      </c>
      <c r="B4074">
        <v>1</v>
      </c>
      <c r="C4074" t="s">
        <v>82</v>
      </c>
      <c r="D4074" t="s">
        <v>84</v>
      </c>
      <c r="E4074" t="s">
        <v>14959</v>
      </c>
      <c r="F4074" t="s">
        <v>14960</v>
      </c>
      <c r="G4074" t="s">
        <v>31551</v>
      </c>
      <c r="H4074" t="s">
        <v>134</v>
      </c>
      <c r="I4074" t="s">
        <v>79</v>
      </c>
      <c r="J4074" t="s">
        <v>135</v>
      </c>
      <c r="K4074" t="s">
        <v>22</v>
      </c>
      <c r="L4074" t="s">
        <v>136</v>
      </c>
      <c r="M4074" t="s">
        <v>14961</v>
      </c>
      <c r="N4074" t="s">
        <v>14962</v>
      </c>
      <c r="O4074">
        <v>1.3730555555555555</v>
      </c>
      <c r="P4074">
        <v>0</v>
      </c>
      <c r="Q4074">
        <v>0</v>
      </c>
      <c r="R4074">
        <v>0</v>
      </c>
      <c r="S4074">
        <v>0</v>
      </c>
      <c r="T4074">
        <v>5</v>
      </c>
      <c r="U4074">
        <v>383</v>
      </c>
      <c r="V4074">
        <v>3</v>
      </c>
      <c r="W4074">
        <v>2</v>
      </c>
      <c r="X4074">
        <v>0</v>
      </c>
      <c r="Y4074">
        <v>0</v>
      </c>
      <c r="Z4074">
        <v>0</v>
      </c>
      <c r="AA4074">
        <v>0</v>
      </c>
      <c r="AB4074">
        <v>57.263576999999998</v>
      </c>
      <c r="AC4074">
        <v>364.51459999999997</v>
      </c>
      <c r="AD4074">
        <v>1310.4628</v>
      </c>
      <c r="AE4074">
        <v>11.975128</v>
      </c>
      <c r="AF4074">
        <v>1744.2161000000001</v>
      </c>
    </row>
    <row r="4075" spans="1:32" x14ac:dyDescent="0.3">
      <c r="A4075">
        <v>2786143</v>
      </c>
      <c r="B4075">
        <v>1</v>
      </c>
      <c r="C4075" t="s">
        <v>82</v>
      </c>
      <c r="D4075" t="s">
        <v>98</v>
      </c>
      <c r="E4075" t="s">
        <v>14963</v>
      </c>
      <c r="F4075" t="s">
        <v>14964</v>
      </c>
      <c r="G4075" t="s">
        <v>31546</v>
      </c>
      <c r="H4075" t="s">
        <v>2229</v>
      </c>
      <c r="I4075" t="s">
        <v>78</v>
      </c>
      <c r="J4075" t="s">
        <v>135</v>
      </c>
      <c r="K4075" t="s">
        <v>22</v>
      </c>
      <c r="L4075" t="s">
        <v>136</v>
      </c>
      <c r="M4075" t="s">
        <v>14965</v>
      </c>
      <c r="N4075" t="s">
        <v>11862</v>
      </c>
      <c r="O4075">
        <v>1.2883333333333333</v>
      </c>
      <c r="P4075">
        <v>0</v>
      </c>
      <c r="Q4075">
        <v>130</v>
      </c>
      <c r="R4075">
        <v>0</v>
      </c>
      <c r="S4075">
        <v>0</v>
      </c>
      <c r="T4075">
        <v>0</v>
      </c>
      <c r="U4075">
        <v>8</v>
      </c>
      <c r="V4075">
        <v>0</v>
      </c>
      <c r="W4075">
        <v>0</v>
      </c>
      <c r="X4075">
        <v>0</v>
      </c>
      <c r="Y4075">
        <v>47.762985</v>
      </c>
      <c r="Z4075">
        <v>0</v>
      </c>
      <c r="AA4075">
        <v>0</v>
      </c>
      <c r="AB4075">
        <v>0</v>
      </c>
      <c r="AC4075">
        <v>10.516088</v>
      </c>
      <c r="AD4075">
        <v>0</v>
      </c>
      <c r="AE4075">
        <v>0</v>
      </c>
      <c r="AF4075">
        <v>58.279069999999997</v>
      </c>
    </row>
    <row r="4076" spans="1:32" x14ac:dyDescent="0.3">
      <c r="A4076">
        <v>2786121</v>
      </c>
      <c r="B4076">
        <v>1</v>
      </c>
      <c r="C4076" t="s">
        <v>83</v>
      </c>
      <c r="D4076" t="s">
        <v>130</v>
      </c>
      <c r="E4076" t="s">
        <v>14966</v>
      </c>
      <c r="F4076" t="s">
        <v>14967</v>
      </c>
      <c r="G4076" t="s">
        <v>31552</v>
      </c>
      <c r="H4076" t="s">
        <v>665</v>
      </c>
      <c r="I4076" t="s">
        <v>78</v>
      </c>
      <c r="J4076" t="s">
        <v>135</v>
      </c>
      <c r="K4076" t="s">
        <v>22</v>
      </c>
      <c r="L4076" t="s">
        <v>136</v>
      </c>
      <c r="M4076" t="s">
        <v>14259</v>
      </c>
      <c r="N4076" t="s">
        <v>14968</v>
      </c>
      <c r="O4076">
        <v>0.71944444444444444</v>
      </c>
      <c r="P4076">
        <v>0</v>
      </c>
      <c r="Q4076">
        <v>106</v>
      </c>
      <c r="R4076">
        <v>0</v>
      </c>
      <c r="S4076">
        <v>16</v>
      </c>
      <c r="T4076">
        <v>0</v>
      </c>
      <c r="U4076">
        <v>16</v>
      </c>
      <c r="V4076">
        <v>0</v>
      </c>
      <c r="W4076">
        <v>0</v>
      </c>
      <c r="X4076">
        <v>0</v>
      </c>
      <c r="Y4076">
        <v>18.025210000000001</v>
      </c>
      <c r="Z4076">
        <v>0</v>
      </c>
      <c r="AA4076">
        <v>1.3024249000000001</v>
      </c>
      <c r="AB4076">
        <v>0</v>
      </c>
      <c r="AC4076">
        <v>4.7797765999999999</v>
      </c>
      <c r="AD4076">
        <v>0</v>
      </c>
      <c r="AE4076">
        <v>0</v>
      </c>
      <c r="AF4076">
        <v>24.107410000000002</v>
      </c>
    </row>
    <row r="4077" spans="1:32" x14ac:dyDescent="0.3">
      <c r="A4077">
        <v>2786127</v>
      </c>
      <c r="B4077">
        <v>1</v>
      </c>
      <c r="C4077" t="s">
        <v>83</v>
      </c>
      <c r="D4077" t="s">
        <v>124</v>
      </c>
      <c r="E4077" t="s">
        <v>11063</v>
      </c>
      <c r="F4077" t="s">
        <v>11064</v>
      </c>
      <c r="G4077" t="s">
        <v>31549</v>
      </c>
      <c r="H4077" t="s">
        <v>134</v>
      </c>
      <c r="I4077" t="s">
        <v>79</v>
      </c>
      <c r="J4077" t="s">
        <v>135</v>
      </c>
      <c r="K4077" t="s">
        <v>22</v>
      </c>
      <c r="L4077" t="s">
        <v>136</v>
      </c>
      <c r="M4077" t="s">
        <v>14969</v>
      </c>
      <c r="N4077" t="s">
        <v>14970</v>
      </c>
      <c r="O4077">
        <v>0.46694444444444444</v>
      </c>
      <c r="P4077">
        <v>3</v>
      </c>
      <c r="Q4077">
        <v>1417</v>
      </c>
      <c r="R4077">
        <v>126</v>
      </c>
      <c r="S4077">
        <v>266</v>
      </c>
      <c r="T4077">
        <v>2</v>
      </c>
      <c r="U4077">
        <v>95</v>
      </c>
      <c r="V4077">
        <v>0</v>
      </c>
      <c r="W4077">
        <v>0</v>
      </c>
      <c r="X4077">
        <v>11.598195</v>
      </c>
      <c r="Y4077">
        <v>91.810326000000003</v>
      </c>
      <c r="Z4077">
        <v>9.4566020000000002</v>
      </c>
      <c r="AA4077">
        <v>16.004266999999999</v>
      </c>
      <c r="AB4077">
        <v>3.2727763E-2</v>
      </c>
      <c r="AC4077">
        <v>15.426128</v>
      </c>
      <c r="AD4077">
        <v>0</v>
      </c>
      <c r="AE4077">
        <v>0</v>
      </c>
      <c r="AF4077">
        <v>144.32825</v>
      </c>
    </row>
    <row r="4078" spans="1:32" x14ac:dyDescent="0.3">
      <c r="A4078">
        <v>2785862</v>
      </c>
      <c r="B4078">
        <v>1</v>
      </c>
      <c r="C4078" t="s">
        <v>82</v>
      </c>
      <c r="D4078" t="s">
        <v>98</v>
      </c>
      <c r="E4078" t="s">
        <v>14971</v>
      </c>
      <c r="F4078" t="s">
        <v>14972</v>
      </c>
      <c r="G4078" t="s">
        <v>31548</v>
      </c>
      <c r="H4078" t="s">
        <v>333</v>
      </c>
      <c r="I4078" t="s">
        <v>78</v>
      </c>
      <c r="J4078" t="s">
        <v>135</v>
      </c>
      <c r="K4078" t="s">
        <v>22</v>
      </c>
      <c r="L4078" t="s">
        <v>136</v>
      </c>
      <c r="M4078" t="s">
        <v>14973</v>
      </c>
      <c r="N4078" t="s">
        <v>14974</v>
      </c>
      <c r="O4078">
        <v>1.2466666666666666</v>
      </c>
      <c r="P4078">
        <v>0</v>
      </c>
      <c r="Q4078">
        <v>5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1.8471242999999999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1.8471242999999999</v>
      </c>
    </row>
    <row r="4079" spans="1:32" x14ac:dyDescent="0.3">
      <c r="A4079">
        <v>2785866</v>
      </c>
      <c r="B4079">
        <v>1</v>
      </c>
      <c r="C4079" t="s">
        <v>82</v>
      </c>
      <c r="D4079" t="s">
        <v>99</v>
      </c>
      <c r="E4079" t="s">
        <v>14975</v>
      </c>
      <c r="F4079" t="s">
        <v>14976</v>
      </c>
      <c r="G4079" t="s">
        <v>31546</v>
      </c>
      <c r="H4079" t="s">
        <v>223</v>
      </c>
      <c r="I4079" t="s">
        <v>78</v>
      </c>
      <c r="J4079" t="s">
        <v>135</v>
      </c>
      <c r="K4079" t="s">
        <v>22</v>
      </c>
      <c r="L4079" t="s">
        <v>136</v>
      </c>
      <c r="M4079" t="s">
        <v>14977</v>
      </c>
      <c r="N4079" t="s">
        <v>14978</v>
      </c>
      <c r="O4079">
        <v>7.483888888888889</v>
      </c>
      <c r="P4079">
        <v>0</v>
      </c>
      <c r="Q4079">
        <v>10</v>
      </c>
      <c r="R4079">
        <v>0</v>
      </c>
      <c r="S4079">
        <v>0</v>
      </c>
      <c r="T4079">
        <v>0</v>
      </c>
      <c r="U4079">
        <v>4</v>
      </c>
      <c r="V4079">
        <v>0</v>
      </c>
      <c r="W4079">
        <v>0</v>
      </c>
      <c r="X4079">
        <v>0</v>
      </c>
      <c r="Y4079">
        <v>15.19211</v>
      </c>
      <c r="Z4079">
        <v>0</v>
      </c>
      <c r="AA4079">
        <v>0</v>
      </c>
      <c r="AB4079">
        <v>0</v>
      </c>
      <c r="AC4079">
        <v>25.722270000000002</v>
      </c>
      <c r="AD4079">
        <v>0</v>
      </c>
      <c r="AE4079">
        <v>0</v>
      </c>
      <c r="AF4079">
        <v>40.914380000000001</v>
      </c>
    </row>
    <row r="4080" spans="1:32" x14ac:dyDescent="0.3">
      <c r="A4080">
        <v>2785863</v>
      </c>
      <c r="B4080">
        <v>1</v>
      </c>
      <c r="C4080" t="s">
        <v>82</v>
      </c>
      <c r="D4080" t="s">
        <v>106</v>
      </c>
      <c r="E4080" t="s">
        <v>11792</v>
      </c>
      <c r="F4080" t="s">
        <v>11793</v>
      </c>
      <c r="G4080" t="s">
        <v>31546</v>
      </c>
      <c r="H4080" t="s">
        <v>223</v>
      </c>
      <c r="I4080" t="s">
        <v>78</v>
      </c>
      <c r="J4080" t="s">
        <v>135</v>
      </c>
      <c r="K4080" t="s">
        <v>22</v>
      </c>
      <c r="L4080" t="s">
        <v>136</v>
      </c>
      <c r="M4080" t="s">
        <v>14979</v>
      </c>
      <c r="N4080" t="s">
        <v>14980</v>
      </c>
      <c r="O4080">
        <v>8.4844444444444438</v>
      </c>
      <c r="P4080">
        <v>0</v>
      </c>
      <c r="Q4080">
        <v>36</v>
      </c>
      <c r="R4080">
        <v>0</v>
      </c>
      <c r="S4080">
        <v>0</v>
      </c>
      <c r="T4080">
        <v>0</v>
      </c>
      <c r="U4080">
        <v>5</v>
      </c>
      <c r="V4080">
        <v>0</v>
      </c>
      <c r="W4080">
        <v>0</v>
      </c>
      <c r="X4080">
        <v>0</v>
      </c>
      <c r="Y4080">
        <v>117.83963</v>
      </c>
      <c r="Z4080">
        <v>0</v>
      </c>
      <c r="AA4080">
        <v>0</v>
      </c>
      <c r="AB4080">
        <v>0</v>
      </c>
      <c r="AC4080">
        <v>34.281820000000003</v>
      </c>
      <c r="AD4080">
        <v>0</v>
      </c>
      <c r="AE4080">
        <v>0</v>
      </c>
      <c r="AF4080">
        <v>152.12144000000001</v>
      </c>
    </row>
    <row r="4081" spans="1:32" x14ac:dyDescent="0.3">
      <c r="A4081">
        <v>2800063</v>
      </c>
      <c r="B4081">
        <v>1</v>
      </c>
      <c r="C4081" t="s">
        <v>82</v>
      </c>
      <c r="D4081" t="s">
        <v>102</v>
      </c>
      <c r="E4081" t="s">
        <v>14981</v>
      </c>
      <c r="F4081" t="s">
        <v>14982</v>
      </c>
      <c r="G4081" t="s">
        <v>31551</v>
      </c>
      <c r="H4081" t="s">
        <v>338</v>
      </c>
      <c r="I4081" t="s">
        <v>79</v>
      </c>
      <c r="J4081" t="s">
        <v>135</v>
      </c>
      <c r="K4081" t="s">
        <v>22</v>
      </c>
      <c r="L4081" t="s">
        <v>136</v>
      </c>
      <c r="M4081" t="s">
        <v>14983</v>
      </c>
      <c r="N4081" t="s">
        <v>14984</v>
      </c>
      <c r="O4081">
        <v>2.3608333333333333</v>
      </c>
      <c r="P4081">
        <v>0</v>
      </c>
      <c r="Q4081">
        <v>1</v>
      </c>
      <c r="R4081">
        <v>0</v>
      </c>
      <c r="S4081">
        <v>10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6.5664134000000001</v>
      </c>
      <c r="AB4081">
        <v>0</v>
      </c>
      <c r="AC4081">
        <v>0</v>
      </c>
      <c r="AD4081">
        <v>0</v>
      </c>
      <c r="AE4081">
        <v>0</v>
      </c>
      <c r="AF4081">
        <v>6.5664134000000001</v>
      </c>
    </row>
    <row r="4082" spans="1:32" x14ac:dyDescent="0.3">
      <c r="A4082">
        <v>2799956</v>
      </c>
      <c r="B4082">
        <v>1</v>
      </c>
      <c r="C4082" t="s">
        <v>82</v>
      </c>
      <c r="D4082" t="s">
        <v>88</v>
      </c>
      <c r="E4082" t="s">
        <v>14985</v>
      </c>
      <c r="F4082" t="s">
        <v>14986</v>
      </c>
      <c r="G4082" t="s">
        <v>31547</v>
      </c>
      <c r="H4082" t="s">
        <v>134</v>
      </c>
      <c r="I4082" t="s">
        <v>79</v>
      </c>
      <c r="J4082" t="s">
        <v>135</v>
      </c>
      <c r="K4082" t="s">
        <v>22</v>
      </c>
      <c r="L4082" t="s">
        <v>136</v>
      </c>
      <c r="M4082" t="s">
        <v>14987</v>
      </c>
      <c r="N4082" t="s">
        <v>14988</v>
      </c>
      <c r="O4082">
        <v>0.69666666666666666</v>
      </c>
      <c r="P4082">
        <v>12</v>
      </c>
      <c r="Q4082">
        <v>3535</v>
      </c>
      <c r="R4082">
        <v>144</v>
      </c>
      <c r="S4082">
        <v>619</v>
      </c>
      <c r="T4082">
        <v>53</v>
      </c>
      <c r="U4082">
        <v>448</v>
      </c>
      <c r="V4082">
        <v>4</v>
      </c>
      <c r="W4082">
        <v>0</v>
      </c>
      <c r="X4082">
        <v>3.4314892000000001</v>
      </c>
      <c r="Y4082">
        <v>260.77300000000002</v>
      </c>
      <c r="Z4082">
        <v>53.125579999999999</v>
      </c>
      <c r="AA4082">
        <v>109.03689</v>
      </c>
      <c r="AB4082">
        <v>205.63503</v>
      </c>
      <c r="AC4082">
        <v>129.17094</v>
      </c>
      <c r="AD4082">
        <v>16.322115</v>
      </c>
      <c r="AE4082">
        <v>0</v>
      </c>
      <c r="AF4082">
        <v>777.49505999999997</v>
      </c>
    </row>
    <row r="4083" spans="1:32" x14ac:dyDescent="0.3">
      <c r="A4083">
        <v>2799888</v>
      </c>
      <c r="B4083">
        <v>1</v>
      </c>
      <c r="C4083" t="s">
        <v>82</v>
      </c>
      <c r="D4083" t="s">
        <v>88</v>
      </c>
      <c r="E4083" t="s">
        <v>1333</v>
      </c>
      <c r="F4083" t="s">
        <v>1334</v>
      </c>
      <c r="G4083" t="s">
        <v>31546</v>
      </c>
      <c r="H4083" t="s">
        <v>223</v>
      </c>
      <c r="I4083" t="s">
        <v>78</v>
      </c>
      <c r="J4083" t="s">
        <v>135</v>
      </c>
      <c r="K4083" t="s">
        <v>22</v>
      </c>
      <c r="L4083" t="s">
        <v>136</v>
      </c>
      <c r="M4083" t="s">
        <v>14989</v>
      </c>
      <c r="N4083" t="s">
        <v>14990</v>
      </c>
      <c r="O4083">
        <v>0.82750000000000001</v>
      </c>
      <c r="P4083">
        <v>0</v>
      </c>
      <c r="Q4083">
        <v>9</v>
      </c>
      <c r="R4083">
        <v>0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0</v>
      </c>
      <c r="Y4083">
        <v>1.5523967000000001</v>
      </c>
      <c r="Z4083">
        <v>0</v>
      </c>
      <c r="AA4083">
        <v>0</v>
      </c>
      <c r="AB4083">
        <v>0</v>
      </c>
      <c r="AC4083">
        <v>1.7074823999999999E-4</v>
      </c>
      <c r="AD4083">
        <v>0</v>
      </c>
      <c r="AE4083">
        <v>0</v>
      </c>
      <c r="AF4083">
        <v>1.5525675000000001</v>
      </c>
    </row>
    <row r="4084" spans="1:32" x14ac:dyDescent="0.3">
      <c r="A4084">
        <v>2799869</v>
      </c>
      <c r="B4084">
        <v>1</v>
      </c>
      <c r="C4084" t="s">
        <v>82</v>
      </c>
      <c r="D4084" t="s">
        <v>108</v>
      </c>
      <c r="E4084" t="s">
        <v>14991</v>
      </c>
      <c r="F4084" t="s">
        <v>14992</v>
      </c>
      <c r="G4084" t="s">
        <v>31546</v>
      </c>
      <c r="H4084" t="s">
        <v>2242</v>
      </c>
      <c r="I4084" t="s">
        <v>78</v>
      </c>
      <c r="J4084" t="s">
        <v>135</v>
      </c>
      <c r="K4084" t="s">
        <v>22</v>
      </c>
      <c r="L4084" t="s">
        <v>136</v>
      </c>
      <c r="M4084" t="s">
        <v>14993</v>
      </c>
      <c r="N4084" t="s">
        <v>14994</v>
      </c>
      <c r="O4084">
        <v>4.0333333333333332</v>
      </c>
      <c r="P4084">
        <v>0</v>
      </c>
      <c r="Q4084">
        <v>12</v>
      </c>
      <c r="R4084">
        <v>0</v>
      </c>
      <c r="S4084">
        <v>4</v>
      </c>
      <c r="T4084">
        <v>0</v>
      </c>
      <c r="U4084">
        <v>1</v>
      </c>
      <c r="V4084">
        <v>0</v>
      </c>
      <c r="W4084">
        <v>0</v>
      </c>
      <c r="X4084">
        <v>0</v>
      </c>
      <c r="Y4084">
        <v>3.1168368000000002</v>
      </c>
      <c r="Z4084">
        <v>0</v>
      </c>
      <c r="AA4084">
        <v>2.9251893</v>
      </c>
      <c r="AB4084">
        <v>0</v>
      </c>
      <c r="AC4084">
        <v>1.9540897000000002E-2</v>
      </c>
      <c r="AD4084">
        <v>0</v>
      </c>
      <c r="AE4084">
        <v>0</v>
      </c>
      <c r="AF4084">
        <v>6.0615670000000001</v>
      </c>
    </row>
    <row r="4085" spans="1:32" x14ac:dyDescent="0.3">
      <c r="A4085">
        <v>2799595</v>
      </c>
      <c r="B4085">
        <v>1</v>
      </c>
      <c r="C4085" t="s">
        <v>83</v>
      </c>
      <c r="D4085" t="s">
        <v>130</v>
      </c>
      <c r="E4085" t="s">
        <v>12224</v>
      </c>
      <c r="F4085" t="s">
        <v>12225</v>
      </c>
      <c r="G4085" t="s">
        <v>31550</v>
      </c>
      <c r="H4085" t="s">
        <v>1432</v>
      </c>
      <c r="I4085" t="s">
        <v>78</v>
      </c>
      <c r="J4085" t="s">
        <v>135</v>
      </c>
      <c r="K4085" t="s">
        <v>22</v>
      </c>
      <c r="L4085" t="s">
        <v>136</v>
      </c>
      <c r="M4085" t="s">
        <v>14995</v>
      </c>
      <c r="N4085" t="s">
        <v>14549</v>
      </c>
      <c r="O4085">
        <v>0.57499999999999996</v>
      </c>
      <c r="P4085">
        <v>0</v>
      </c>
      <c r="Q4085">
        <v>225</v>
      </c>
      <c r="R4085">
        <v>0</v>
      </c>
      <c r="S4085">
        <v>0</v>
      </c>
      <c r="T4085">
        <v>0</v>
      </c>
      <c r="U4085">
        <v>5</v>
      </c>
      <c r="V4085">
        <v>0</v>
      </c>
      <c r="W4085">
        <v>0</v>
      </c>
      <c r="X4085">
        <v>0</v>
      </c>
      <c r="Y4085">
        <v>37.648594000000003</v>
      </c>
      <c r="Z4085">
        <v>0</v>
      </c>
      <c r="AA4085">
        <v>0</v>
      </c>
      <c r="AB4085">
        <v>0</v>
      </c>
      <c r="AC4085">
        <v>2.9023702</v>
      </c>
      <c r="AD4085">
        <v>0</v>
      </c>
      <c r="AE4085">
        <v>0</v>
      </c>
      <c r="AF4085">
        <v>40.550964</v>
      </c>
    </row>
    <row r="4086" spans="1:32" x14ac:dyDescent="0.3">
      <c r="A4086">
        <v>2799253</v>
      </c>
      <c r="B4086">
        <v>1</v>
      </c>
      <c r="C4086" t="s">
        <v>82</v>
      </c>
      <c r="D4086" t="s">
        <v>90</v>
      </c>
      <c r="E4086" t="s">
        <v>14130</v>
      </c>
      <c r="F4086" t="s">
        <v>14131</v>
      </c>
      <c r="G4086" t="s">
        <v>31552</v>
      </c>
      <c r="H4086" t="s">
        <v>223</v>
      </c>
      <c r="I4086" t="s">
        <v>78</v>
      </c>
      <c r="J4086" t="s">
        <v>135</v>
      </c>
      <c r="K4086" t="s">
        <v>22</v>
      </c>
      <c r="L4086" t="s">
        <v>136</v>
      </c>
      <c r="M4086" t="s">
        <v>14996</v>
      </c>
      <c r="N4086" t="s">
        <v>14997</v>
      </c>
      <c r="O4086">
        <v>2.7897222222222222</v>
      </c>
      <c r="P4086">
        <v>0</v>
      </c>
      <c r="Q4086">
        <v>39</v>
      </c>
      <c r="R4086">
        <v>0</v>
      </c>
      <c r="S4086">
        <v>4</v>
      </c>
      <c r="T4086">
        <v>0</v>
      </c>
      <c r="U4086">
        <v>2</v>
      </c>
      <c r="V4086">
        <v>0</v>
      </c>
      <c r="W4086">
        <v>0</v>
      </c>
      <c r="X4086">
        <v>0</v>
      </c>
      <c r="Y4086">
        <v>50.501339999999999</v>
      </c>
      <c r="Z4086">
        <v>0</v>
      </c>
      <c r="AA4086">
        <v>12.009784</v>
      </c>
      <c r="AB4086">
        <v>0</v>
      </c>
      <c r="AC4086">
        <v>2.2463540000000002</v>
      </c>
      <c r="AD4086">
        <v>0</v>
      </c>
      <c r="AE4086">
        <v>0</v>
      </c>
      <c r="AF4086">
        <v>64.757480000000001</v>
      </c>
    </row>
    <row r="4087" spans="1:32" x14ac:dyDescent="0.3">
      <c r="A4087">
        <v>2799260</v>
      </c>
      <c r="B4087">
        <v>1</v>
      </c>
      <c r="C4087" t="s">
        <v>82</v>
      </c>
      <c r="D4087" t="s">
        <v>91</v>
      </c>
      <c r="E4087" t="s">
        <v>14998</v>
      </c>
      <c r="F4087" t="s">
        <v>14999</v>
      </c>
      <c r="G4087" t="s">
        <v>31551</v>
      </c>
      <c r="H4087" t="s">
        <v>134</v>
      </c>
      <c r="I4087" t="s">
        <v>79</v>
      </c>
      <c r="J4087" t="s">
        <v>135</v>
      </c>
      <c r="K4087" t="s">
        <v>22</v>
      </c>
      <c r="L4087" t="s">
        <v>136</v>
      </c>
      <c r="M4087" t="s">
        <v>15000</v>
      </c>
      <c r="N4087" t="s">
        <v>15001</v>
      </c>
      <c r="O4087">
        <v>1.1083333333333334</v>
      </c>
      <c r="P4087">
        <v>4</v>
      </c>
      <c r="Q4087">
        <v>861</v>
      </c>
      <c r="R4087">
        <v>1</v>
      </c>
      <c r="S4087">
        <v>79</v>
      </c>
      <c r="T4087">
        <v>5</v>
      </c>
      <c r="U4087">
        <v>94</v>
      </c>
      <c r="V4087">
        <v>0</v>
      </c>
      <c r="W4087">
        <v>0</v>
      </c>
      <c r="X4087">
        <v>1.0733672000000001</v>
      </c>
      <c r="Y4087">
        <v>206.80504999999999</v>
      </c>
      <c r="Z4087">
        <v>2.0058193000000002</v>
      </c>
      <c r="AA4087">
        <v>14.171061</v>
      </c>
      <c r="AB4087">
        <v>5.8692190000000002</v>
      </c>
      <c r="AC4087">
        <v>63.885039999999996</v>
      </c>
      <c r="AD4087">
        <v>0</v>
      </c>
      <c r="AE4087">
        <v>0</v>
      </c>
      <c r="AF4087">
        <v>293.80957000000001</v>
      </c>
    </row>
    <row r="4088" spans="1:32" x14ac:dyDescent="0.3">
      <c r="A4088">
        <v>2798991</v>
      </c>
      <c r="B4088">
        <v>1</v>
      </c>
      <c r="C4088" t="s">
        <v>82</v>
      </c>
      <c r="D4088" t="s">
        <v>100</v>
      </c>
      <c r="E4088" t="s">
        <v>15002</v>
      </c>
      <c r="F4088" t="s">
        <v>15003</v>
      </c>
      <c r="G4088" t="s">
        <v>31548</v>
      </c>
      <c r="H4088" t="s">
        <v>333</v>
      </c>
      <c r="I4088" t="s">
        <v>78</v>
      </c>
      <c r="J4088" t="s">
        <v>135</v>
      </c>
      <c r="K4088" t="s">
        <v>22</v>
      </c>
      <c r="L4088" t="s">
        <v>136</v>
      </c>
      <c r="M4088" t="s">
        <v>15004</v>
      </c>
      <c r="N4088" t="s">
        <v>15005</v>
      </c>
      <c r="O4088">
        <v>2.9575</v>
      </c>
      <c r="P4088">
        <v>0</v>
      </c>
      <c r="Q4088">
        <v>2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1.1793823999999999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1.1793823999999999</v>
      </c>
    </row>
    <row r="4089" spans="1:32" x14ac:dyDescent="0.3">
      <c r="A4089">
        <v>2798983</v>
      </c>
      <c r="B4089">
        <v>1</v>
      </c>
      <c r="C4089" t="s">
        <v>83</v>
      </c>
      <c r="D4089" t="s">
        <v>130</v>
      </c>
      <c r="E4089" t="s">
        <v>15006</v>
      </c>
      <c r="F4089" t="s">
        <v>15007</v>
      </c>
      <c r="G4089" t="s">
        <v>31548</v>
      </c>
      <c r="H4089" t="s">
        <v>311</v>
      </c>
      <c r="I4089" t="s">
        <v>78</v>
      </c>
      <c r="J4089" t="s">
        <v>135</v>
      </c>
      <c r="K4089" t="s">
        <v>22</v>
      </c>
      <c r="L4089" t="s">
        <v>136</v>
      </c>
      <c r="M4089" t="s">
        <v>15008</v>
      </c>
      <c r="N4089" t="s">
        <v>15009</v>
      </c>
      <c r="O4089">
        <v>2.8941666666666666</v>
      </c>
      <c r="P4089">
        <v>0</v>
      </c>
      <c r="Q4089">
        <v>16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8.7134959999999992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8.7134959999999992</v>
      </c>
    </row>
    <row r="4090" spans="1:32" x14ac:dyDescent="0.3">
      <c r="A4090">
        <v>2798820</v>
      </c>
      <c r="B4090">
        <v>1</v>
      </c>
      <c r="C4090" t="s">
        <v>82</v>
      </c>
      <c r="D4090" t="s">
        <v>84</v>
      </c>
      <c r="E4090" t="s">
        <v>13590</v>
      </c>
      <c r="F4090" t="s">
        <v>13591</v>
      </c>
      <c r="G4090" t="s">
        <v>31550</v>
      </c>
      <c r="H4090" t="s">
        <v>145</v>
      </c>
      <c r="I4090" t="s">
        <v>78</v>
      </c>
      <c r="J4090" t="s">
        <v>135</v>
      </c>
      <c r="K4090" t="s">
        <v>22</v>
      </c>
      <c r="L4090" t="s">
        <v>136</v>
      </c>
      <c r="M4090" t="s">
        <v>15010</v>
      </c>
      <c r="N4090" t="s">
        <v>15011</v>
      </c>
      <c r="O4090">
        <v>0.42444444444444446</v>
      </c>
      <c r="P4090">
        <v>0</v>
      </c>
      <c r="Q4090">
        <v>28</v>
      </c>
      <c r="R4090">
        <v>0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0</v>
      </c>
      <c r="Y4090">
        <v>1.8387837</v>
      </c>
      <c r="Z4090">
        <v>0</v>
      </c>
      <c r="AA4090">
        <v>0</v>
      </c>
      <c r="AB4090">
        <v>0</v>
      </c>
      <c r="AC4090">
        <v>3.0230489999999999</v>
      </c>
      <c r="AD4090">
        <v>0</v>
      </c>
      <c r="AE4090">
        <v>0</v>
      </c>
      <c r="AF4090">
        <v>4.8618325999999996</v>
      </c>
    </row>
    <row r="4091" spans="1:32" x14ac:dyDescent="0.3">
      <c r="A4091">
        <v>2798827</v>
      </c>
      <c r="B4091">
        <v>1</v>
      </c>
      <c r="C4091" t="s">
        <v>82</v>
      </c>
      <c r="D4091" t="s">
        <v>106</v>
      </c>
      <c r="E4091" t="s">
        <v>12521</v>
      </c>
      <c r="F4091" t="s">
        <v>12522</v>
      </c>
      <c r="G4091" t="s">
        <v>31548</v>
      </c>
      <c r="H4091" t="s">
        <v>893</v>
      </c>
      <c r="I4091" t="s">
        <v>78</v>
      </c>
      <c r="J4091" t="s">
        <v>135</v>
      </c>
      <c r="K4091" t="s">
        <v>22</v>
      </c>
      <c r="L4091" t="s">
        <v>136</v>
      </c>
      <c r="M4091" t="s">
        <v>15012</v>
      </c>
      <c r="N4091" t="s">
        <v>15013</v>
      </c>
      <c r="O4091">
        <v>0.67972222222222223</v>
      </c>
      <c r="P4091">
        <v>0</v>
      </c>
      <c r="Q4091">
        <v>5</v>
      </c>
      <c r="R4091">
        <v>0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0</v>
      </c>
      <c r="Y4091">
        <v>0.74383765000000002</v>
      </c>
      <c r="Z4091">
        <v>0</v>
      </c>
      <c r="AA4091">
        <v>0</v>
      </c>
      <c r="AB4091">
        <v>0</v>
      </c>
      <c r="AC4091">
        <v>0.64245003000000001</v>
      </c>
      <c r="AD4091">
        <v>0</v>
      </c>
      <c r="AE4091">
        <v>0</v>
      </c>
      <c r="AF4091">
        <v>1.3862877</v>
      </c>
    </row>
    <row r="4092" spans="1:32" x14ac:dyDescent="0.3">
      <c r="A4092">
        <v>2798843</v>
      </c>
      <c r="B4092">
        <v>1</v>
      </c>
      <c r="C4092" t="s">
        <v>83</v>
      </c>
      <c r="D4092" t="s">
        <v>128</v>
      </c>
      <c r="E4092" t="s">
        <v>15014</v>
      </c>
      <c r="F4092" t="s">
        <v>15015</v>
      </c>
      <c r="G4092" t="s">
        <v>31546</v>
      </c>
      <c r="H4092" t="s">
        <v>145</v>
      </c>
      <c r="I4092" t="s">
        <v>78</v>
      </c>
      <c r="J4092" t="s">
        <v>135</v>
      </c>
      <c r="K4092" t="s">
        <v>22</v>
      </c>
      <c r="L4092" t="s">
        <v>136</v>
      </c>
      <c r="M4092" t="s">
        <v>15016</v>
      </c>
      <c r="N4092" t="s">
        <v>15017</v>
      </c>
      <c r="O4092">
        <v>1.83</v>
      </c>
      <c r="P4092">
        <v>0</v>
      </c>
      <c r="Q4092">
        <v>17</v>
      </c>
      <c r="R4092">
        <v>0</v>
      </c>
      <c r="S4092">
        <v>3</v>
      </c>
      <c r="T4092">
        <v>0</v>
      </c>
      <c r="U4092">
        <v>5</v>
      </c>
      <c r="V4092">
        <v>0</v>
      </c>
      <c r="W4092">
        <v>0</v>
      </c>
      <c r="X4092">
        <v>0</v>
      </c>
      <c r="Y4092">
        <v>7.0848613</v>
      </c>
      <c r="Z4092">
        <v>0</v>
      </c>
      <c r="AA4092">
        <v>1.1122382</v>
      </c>
      <c r="AB4092">
        <v>0</v>
      </c>
      <c r="AC4092">
        <v>5.0873749999999998</v>
      </c>
      <c r="AD4092">
        <v>0</v>
      </c>
      <c r="AE4092">
        <v>0</v>
      </c>
      <c r="AF4092">
        <v>13.284473999999999</v>
      </c>
    </row>
    <row r="4093" spans="1:32" x14ac:dyDescent="0.3">
      <c r="A4093">
        <v>2798839</v>
      </c>
      <c r="B4093">
        <v>1</v>
      </c>
      <c r="C4093" t="s">
        <v>82</v>
      </c>
      <c r="D4093" t="s">
        <v>108</v>
      </c>
      <c r="E4093" t="s">
        <v>15018</v>
      </c>
      <c r="F4093" t="s">
        <v>15019</v>
      </c>
      <c r="G4093" t="s">
        <v>31545</v>
      </c>
      <c r="H4093" t="s">
        <v>134</v>
      </c>
      <c r="I4093" t="s">
        <v>79</v>
      </c>
      <c r="J4093" t="s">
        <v>135</v>
      </c>
      <c r="K4093" t="s">
        <v>22</v>
      </c>
      <c r="L4093" t="s">
        <v>136</v>
      </c>
      <c r="M4093" t="s">
        <v>15020</v>
      </c>
      <c r="N4093" t="s">
        <v>15021</v>
      </c>
      <c r="O4093">
        <v>0.14694444444444443</v>
      </c>
      <c r="P4093">
        <v>0</v>
      </c>
      <c r="Q4093">
        <v>0</v>
      </c>
      <c r="R4093">
        <v>6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2.3161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2.3161</v>
      </c>
    </row>
    <row r="4094" spans="1:32" x14ac:dyDescent="0.3">
      <c r="A4094">
        <v>2798415</v>
      </c>
      <c r="B4094">
        <v>1</v>
      </c>
      <c r="C4094" t="s">
        <v>83</v>
      </c>
      <c r="D4094" t="s">
        <v>128</v>
      </c>
      <c r="E4094" t="s">
        <v>15022</v>
      </c>
      <c r="F4094" t="s">
        <v>15023</v>
      </c>
      <c r="G4094" t="s">
        <v>31546</v>
      </c>
      <c r="H4094" t="s">
        <v>223</v>
      </c>
      <c r="I4094" t="s">
        <v>78</v>
      </c>
      <c r="J4094" t="s">
        <v>135</v>
      </c>
      <c r="K4094" t="s">
        <v>22</v>
      </c>
      <c r="L4094" t="s">
        <v>136</v>
      </c>
      <c r="M4094" t="s">
        <v>15024</v>
      </c>
      <c r="N4094" t="s">
        <v>15025</v>
      </c>
      <c r="O4094">
        <v>4.1258333333333335</v>
      </c>
      <c r="P4094">
        <v>0</v>
      </c>
      <c r="Q4094">
        <v>22</v>
      </c>
      <c r="R4094">
        <v>0</v>
      </c>
      <c r="S4094">
        <v>0</v>
      </c>
      <c r="T4094">
        <v>0</v>
      </c>
      <c r="U4094">
        <v>4</v>
      </c>
      <c r="V4094">
        <v>0</v>
      </c>
      <c r="W4094">
        <v>0</v>
      </c>
      <c r="X4094">
        <v>0</v>
      </c>
      <c r="Y4094">
        <v>22.511232</v>
      </c>
      <c r="Z4094">
        <v>0</v>
      </c>
      <c r="AA4094">
        <v>0</v>
      </c>
      <c r="AB4094">
        <v>0</v>
      </c>
      <c r="AC4094">
        <v>21.050250999999999</v>
      </c>
      <c r="AD4094">
        <v>0</v>
      </c>
      <c r="AE4094">
        <v>0</v>
      </c>
      <c r="AF4094">
        <v>43.561484999999998</v>
      </c>
    </row>
    <row r="4095" spans="1:32" x14ac:dyDescent="0.3">
      <c r="A4095">
        <v>2798165</v>
      </c>
      <c r="B4095">
        <v>1</v>
      </c>
      <c r="C4095" t="s">
        <v>82</v>
      </c>
      <c r="D4095" t="s">
        <v>100</v>
      </c>
      <c r="E4095" t="s">
        <v>15026</v>
      </c>
      <c r="F4095" t="s">
        <v>15027</v>
      </c>
      <c r="G4095" t="s">
        <v>31548</v>
      </c>
      <c r="H4095" t="s">
        <v>893</v>
      </c>
      <c r="I4095" t="s">
        <v>78</v>
      </c>
      <c r="J4095" t="s">
        <v>135</v>
      </c>
      <c r="K4095" t="s">
        <v>22</v>
      </c>
      <c r="L4095" t="s">
        <v>136</v>
      </c>
      <c r="M4095" t="s">
        <v>15028</v>
      </c>
      <c r="N4095" t="s">
        <v>15029</v>
      </c>
      <c r="O4095">
        <v>2.2669444444444444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0.16492128</v>
      </c>
      <c r="AD4095">
        <v>0</v>
      </c>
      <c r="AE4095">
        <v>0</v>
      </c>
      <c r="AF4095">
        <v>0.16492128</v>
      </c>
    </row>
    <row r="4096" spans="1:32" x14ac:dyDescent="0.3">
      <c r="A4096">
        <v>2797816</v>
      </c>
      <c r="B4096">
        <v>2</v>
      </c>
      <c r="C4096" t="s">
        <v>83</v>
      </c>
      <c r="D4096" t="s">
        <v>128</v>
      </c>
      <c r="E4096" t="s">
        <v>15030</v>
      </c>
      <c r="F4096" t="s">
        <v>15031</v>
      </c>
      <c r="G4096" t="s">
        <v>31549</v>
      </c>
      <c r="H4096" t="s">
        <v>672</v>
      </c>
      <c r="I4096" t="s">
        <v>79</v>
      </c>
      <c r="J4096" t="s">
        <v>135</v>
      </c>
      <c r="K4096" t="s">
        <v>22</v>
      </c>
      <c r="L4096" t="s">
        <v>136</v>
      </c>
      <c r="M4096" t="s">
        <v>11160</v>
      </c>
      <c r="N4096" t="s">
        <v>15032</v>
      </c>
      <c r="O4096">
        <v>1.3286111111111112</v>
      </c>
      <c r="P4096">
        <v>0</v>
      </c>
      <c r="Q4096">
        <v>3</v>
      </c>
      <c r="R4096">
        <v>41</v>
      </c>
      <c r="S4096">
        <v>37</v>
      </c>
      <c r="T4096">
        <v>4</v>
      </c>
      <c r="U4096">
        <v>1</v>
      </c>
      <c r="V4096">
        <v>0</v>
      </c>
      <c r="W4096">
        <v>0</v>
      </c>
      <c r="X4096">
        <v>0</v>
      </c>
      <c r="Y4096">
        <v>0.20020848999999999</v>
      </c>
      <c r="Z4096">
        <v>16.115449999999999</v>
      </c>
      <c r="AA4096">
        <v>8.0565329999999999</v>
      </c>
      <c r="AB4096">
        <v>12.7824545</v>
      </c>
      <c r="AC4096">
        <v>2.8916337E-2</v>
      </c>
      <c r="AD4096">
        <v>0</v>
      </c>
      <c r="AE4096">
        <v>0</v>
      </c>
      <c r="AF4096">
        <v>37.18356</v>
      </c>
    </row>
    <row r="4097" spans="1:32" x14ac:dyDescent="0.3">
      <c r="A4097">
        <v>2798069</v>
      </c>
      <c r="B4097">
        <v>1</v>
      </c>
      <c r="C4097" t="s">
        <v>82</v>
      </c>
      <c r="D4097" t="s">
        <v>91</v>
      </c>
      <c r="E4097" t="s">
        <v>15033</v>
      </c>
      <c r="F4097" t="s">
        <v>15034</v>
      </c>
      <c r="G4097" t="s">
        <v>31548</v>
      </c>
      <c r="H4097" t="s">
        <v>333</v>
      </c>
      <c r="I4097" t="s">
        <v>78</v>
      </c>
      <c r="J4097" t="s">
        <v>135</v>
      </c>
      <c r="K4097" t="s">
        <v>22</v>
      </c>
      <c r="L4097" t="s">
        <v>136</v>
      </c>
      <c r="M4097" t="s">
        <v>15035</v>
      </c>
      <c r="N4097" t="s">
        <v>15036</v>
      </c>
      <c r="O4097">
        <v>3.1897222222222221</v>
      </c>
      <c r="P4097">
        <v>0</v>
      </c>
      <c r="Q4097">
        <v>8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4.3669424000000001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4.3669424000000001</v>
      </c>
    </row>
    <row r="4098" spans="1:32" x14ac:dyDescent="0.3">
      <c r="A4098">
        <v>2798048</v>
      </c>
      <c r="B4098">
        <v>1</v>
      </c>
      <c r="C4098" t="s">
        <v>82</v>
      </c>
      <c r="D4098" t="s">
        <v>95</v>
      </c>
      <c r="E4098" t="s">
        <v>15037</v>
      </c>
      <c r="F4098" t="s">
        <v>15038</v>
      </c>
      <c r="G4098" t="s">
        <v>31548</v>
      </c>
      <c r="H4098" t="s">
        <v>311</v>
      </c>
      <c r="I4098" t="s">
        <v>78</v>
      </c>
      <c r="J4098" t="s">
        <v>135</v>
      </c>
      <c r="K4098" t="s">
        <v>22</v>
      </c>
      <c r="L4098" t="s">
        <v>136</v>
      </c>
      <c r="M4098" t="s">
        <v>15039</v>
      </c>
      <c r="N4098" t="s">
        <v>15040</v>
      </c>
      <c r="O4098">
        <v>6.7808333333333337</v>
      </c>
      <c r="P4098">
        <v>0</v>
      </c>
      <c r="Q4098">
        <v>1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1.4138729999999999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1.4138729999999999</v>
      </c>
    </row>
    <row r="4099" spans="1:32" x14ac:dyDescent="0.3">
      <c r="A4099">
        <v>2798072</v>
      </c>
      <c r="B4099">
        <v>1</v>
      </c>
      <c r="C4099" t="s">
        <v>83</v>
      </c>
      <c r="D4099" t="s">
        <v>128</v>
      </c>
      <c r="E4099" t="s">
        <v>15041</v>
      </c>
      <c r="F4099" t="s">
        <v>15042</v>
      </c>
      <c r="G4099" t="s">
        <v>31548</v>
      </c>
      <c r="H4099" t="s">
        <v>311</v>
      </c>
      <c r="I4099" t="s">
        <v>78</v>
      </c>
      <c r="J4099" t="s">
        <v>135</v>
      </c>
      <c r="K4099" t="s">
        <v>22</v>
      </c>
      <c r="L4099" t="s">
        <v>136</v>
      </c>
      <c r="M4099" t="s">
        <v>15043</v>
      </c>
      <c r="N4099" t="s">
        <v>15044</v>
      </c>
      <c r="O4099">
        <v>5.8819444444444446</v>
      </c>
      <c r="P4099">
        <v>0</v>
      </c>
      <c r="Q4099">
        <v>7</v>
      </c>
      <c r="R4099">
        <v>0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0</v>
      </c>
      <c r="Y4099">
        <v>8.5563859999999998</v>
      </c>
      <c r="Z4099">
        <v>0</v>
      </c>
      <c r="AA4099">
        <v>0</v>
      </c>
      <c r="AB4099">
        <v>0</v>
      </c>
      <c r="AC4099">
        <v>16.039276000000001</v>
      </c>
      <c r="AD4099">
        <v>0</v>
      </c>
      <c r="AE4099">
        <v>0</v>
      </c>
      <c r="AF4099">
        <v>24.595661</v>
      </c>
    </row>
    <row r="4100" spans="1:32" x14ac:dyDescent="0.3">
      <c r="A4100">
        <v>2798054</v>
      </c>
      <c r="B4100">
        <v>1</v>
      </c>
      <c r="C4100" t="s">
        <v>83</v>
      </c>
      <c r="D4100" t="s">
        <v>116</v>
      </c>
      <c r="E4100" t="s">
        <v>15045</v>
      </c>
      <c r="F4100" t="s">
        <v>15046</v>
      </c>
      <c r="G4100" t="s">
        <v>31548</v>
      </c>
      <c r="H4100" t="s">
        <v>333</v>
      </c>
      <c r="I4100" t="s">
        <v>78</v>
      </c>
      <c r="J4100" t="s">
        <v>135</v>
      </c>
      <c r="K4100" t="s">
        <v>22</v>
      </c>
      <c r="L4100" t="s">
        <v>136</v>
      </c>
      <c r="M4100" t="s">
        <v>15047</v>
      </c>
      <c r="N4100" t="s">
        <v>15048</v>
      </c>
      <c r="O4100">
        <v>4.9272222222222224</v>
      </c>
      <c r="P4100">
        <v>0</v>
      </c>
      <c r="Q4100">
        <v>1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1.2112608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1.2112608</v>
      </c>
    </row>
    <row r="4101" spans="1:32" x14ac:dyDescent="0.3">
      <c r="A4101">
        <v>2797812</v>
      </c>
      <c r="B4101">
        <v>1</v>
      </c>
      <c r="C4101" t="s">
        <v>82</v>
      </c>
      <c r="D4101" t="s">
        <v>112</v>
      </c>
      <c r="E4101" t="s">
        <v>15049</v>
      </c>
      <c r="F4101" t="s">
        <v>15050</v>
      </c>
      <c r="G4101" t="s">
        <v>31548</v>
      </c>
      <c r="H4101" t="s">
        <v>893</v>
      </c>
      <c r="I4101" t="s">
        <v>78</v>
      </c>
      <c r="J4101" t="s">
        <v>135</v>
      </c>
      <c r="K4101" t="s">
        <v>22</v>
      </c>
      <c r="L4101" t="s">
        <v>136</v>
      </c>
      <c r="M4101" t="s">
        <v>15051</v>
      </c>
      <c r="N4101" t="s">
        <v>15052</v>
      </c>
      <c r="O4101">
        <v>8.7694444444444439</v>
      </c>
      <c r="P4101">
        <v>0</v>
      </c>
      <c r="Q4101">
        <v>7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10.419165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10.419165</v>
      </c>
    </row>
    <row r="4102" spans="1:32" x14ac:dyDescent="0.3">
      <c r="A4102">
        <v>2789406</v>
      </c>
      <c r="B4102">
        <v>1</v>
      </c>
      <c r="C4102" t="s">
        <v>83</v>
      </c>
      <c r="D4102" t="s">
        <v>123</v>
      </c>
      <c r="E4102" t="s">
        <v>15053</v>
      </c>
      <c r="F4102" t="s">
        <v>15054</v>
      </c>
      <c r="G4102" t="s">
        <v>31548</v>
      </c>
      <c r="H4102" t="s">
        <v>333</v>
      </c>
      <c r="I4102" t="s">
        <v>78</v>
      </c>
      <c r="J4102" t="s">
        <v>135</v>
      </c>
      <c r="K4102" t="s">
        <v>22</v>
      </c>
      <c r="L4102" t="s">
        <v>136</v>
      </c>
      <c r="M4102" t="s">
        <v>15055</v>
      </c>
      <c r="N4102" t="s">
        <v>15056</v>
      </c>
      <c r="O4102">
        <v>3.2769444444444447</v>
      </c>
      <c r="P4102">
        <v>0</v>
      </c>
      <c r="Q4102">
        <v>1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0.36505105999999998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0.36505105999999998</v>
      </c>
    </row>
    <row r="4103" spans="1:32" x14ac:dyDescent="0.3">
      <c r="A4103">
        <v>2789401</v>
      </c>
      <c r="B4103">
        <v>1</v>
      </c>
      <c r="C4103" t="s">
        <v>83</v>
      </c>
      <c r="D4103" t="s">
        <v>130</v>
      </c>
      <c r="E4103" t="s">
        <v>15057</v>
      </c>
      <c r="F4103" t="s">
        <v>15058</v>
      </c>
      <c r="G4103" t="s">
        <v>31548</v>
      </c>
      <c r="H4103" t="s">
        <v>893</v>
      </c>
      <c r="I4103" t="s">
        <v>78</v>
      </c>
      <c r="J4103" t="s">
        <v>135</v>
      </c>
      <c r="K4103" t="s">
        <v>22</v>
      </c>
      <c r="L4103" t="s">
        <v>136</v>
      </c>
      <c r="M4103" t="s">
        <v>15059</v>
      </c>
      <c r="N4103" t="s">
        <v>15060</v>
      </c>
      <c r="O4103">
        <v>5.8525</v>
      </c>
      <c r="P4103">
        <v>0</v>
      </c>
      <c r="Q4103">
        <v>7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7.2650967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7.2650967</v>
      </c>
    </row>
    <row r="4104" spans="1:32" x14ac:dyDescent="0.3">
      <c r="A4104">
        <v>2789408</v>
      </c>
      <c r="B4104">
        <v>1</v>
      </c>
      <c r="C4104" t="s">
        <v>82</v>
      </c>
      <c r="D4104" t="s">
        <v>107</v>
      </c>
      <c r="E4104" t="s">
        <v>15061</v>
      </c>
      <c r="F4104" t="s">
        <v>15062</v>
      </c>
      <c r="G4104" t="s">
        <v>31547</v>
      </c>
      <c r="H4104" t="s">
        <v>185</v>
      </c>
      <c r="I4104" t="s">
        <v>79</v>
      </c>
      <c r="J4104" t="s">
        <v>135</v>
      </c>
      <c r="K4104" t="s">
        <v>22</v>
      </c>
      <c r="L4104" t="s">
        <v>136</v>
      </c>
      <c r="M4104" t="s">
        <v>15063</v>
      </c>
      <c r="N4104" t="s">
        <v>15064</v>
      </c>
      <c r="O4104">
        <v>0.2722222222222222</v>
      </c>
      <c r="P4104">
        <v>0</v>
      </c>
      <c r="Q4104">
        <v>625</v>
      </c>
      <c r="R4104">
        <v>0</v>
      </c>
      <c r="S4104">
        <v>95</v>
      </c>
      <c r="T4104">
        <v>2</v>
      </c>
      <c r="U4104">
        <v>127</v>
      </c>
      <c r="V4104">
        <v>0</v>
      </c>
      <c r="W4104">
        <v>2</v>
      </c>
      <c r="X4104">
        <v>0</v>
      </c>
      <c r="Y4104">
        <v>114.184105</v>
      </c>
      <c r="Z4104">
        <v>0</v>
      </c>
      <c r="AA4104">
        <v>8.3099900000000009</v>
      </c>
      <c r="AB4104">
        <v>3.9924135000000001</v>
      </c>
      <c r="AC4104">
        <v>126.52154</v>
      </c>
      <c r="AD4104">
        <v>0</v>
      </c>
      <c r="AE4104">
        <v>29.151506000000001</v>
      </c>
      <c r="AF4104">
        <v>282.15955000000002</v>
      </c>
    </row>
    <row r="4105" spans="1:32" x14ac:dyDescent="0.3">
      <c r="A4105">
        <v>2789410</v>
      </c>
      <c r="B4105">
        <v>1</v>
      </c>
      <c r="C4105" t="s">
        <v>82</v>
      </c>
      <c r="D4105" t="s">
        <v>96</v>
      </c>
      <c r="E4105" t="s">
        <v>15065</v>
      </c>
      <c r="F4105" t="s">
        <v>15066</v>
      </c>
      <c r="G4105" t="s">
        <v>31551</v>
      </c>
      <c r="H4105" t="s">
        <v>648</v>
      </c>
      <c r="I4105" t="s">
        <v>79</v>
      </c>
      <c r="J4105" t="s">
        <v>135</v>
      </c>
      <c r="K4105" t="s">
        <v>22</v>
      </c>
      <c r="L4105" t="s">
        <v>186</v>
      </c>
      <c r="M4105" t="s">
        <v>15067</v>
      </c>
      <c r="N4105" t="s">
        <v>15068</v>
      </c>
      <c r="O4105">
        <v>2.8302777777777779</v>
      </c>
      <c r="P4105">
        <v>0</v>
      </c>
      <c r="Q4105">
        <v>692</v>
      </c>
      <c r="R4105">
        <v>0</v>
      </c>
      <c r="S4105">
        <v>0</v>
      </c>
      <c r="T4105">
        <v>0</v>
      </c>
      <c r="U4105">
        <v>4</v>
      </c>
      <c r="V4105">
        <v>0</v>
      </c>
      <c r="W4105">
        <v>0</v>
      </c>
      <c r="X4105">
        <v>0</v>
      </c>
      <c r="Y4105">
        <v>559.38149999999996</v>
      </c>
      <c r="Z4105">
        <v>0</v>
      </c>
      <c r="AA4105">
        <v>0</v>
      </c>
      <c r="AB4105">
        <v>0</v>
      </c>
      <c r="AC4105">
        <v>12.272944000000001</v>
      </c>
      <c r="AD4105">
        <v>0</v>
      </c>
      <c r="AE4105">
        <v>0</v>
      </c>
      <c r="AF4105">
        <v>571.65440000000001</v>
      </c>
    </row>
    <row r="4106" spans="1:32" x14ac:dyDescent="0.3">
      <c r="A4106">
        <v>2789192</v>
      </c>
      <c r="B4106">
        <v>2</v>
      </c>
      <c r="C4106" t="s">
        <v>82</v>
      </c>
      <c r="D4106" t="s">
        <v>96</v>
      </c>
      <c r="E4106" t="s">
        <v>15069</v>
      </c>
      <c r="F4106" t="s">
        <v>15070</v>
      </c>
      <c r="G4106" t="s">
        <v>31551</v>
      </c>
      <c r="H4106" t="s">
        <v>648</v>
      </c>
      <c r="I4106" t="s">
        <v>79</v>
      </c>
      <c r="J4106" t="s">
        <v>135</v>
      </c>
      <c r="K4106" t="s">
        <v>22</v>
      </c>
      <c r="L4106" t="s">
        <v>186</v>
      </c>
      <c r="M4106" t="s">
        <v>14834</v>
      </c>
      <c r="N4106" t="s">
        <v>15071</v>
      </c>
      <c r="O4106">
        <v>3.0861111111111112</v>
      </c>
      <c r="P4106">
        <v>0</v>
      </c>
      <c r="Q4106">
        <v>1114</v>
      </c>
      <c r="R4106">
        <v>0</v>
      </c>
      <c r="S4106">
        <v>0</v>
      </c>
      <c r="T4106">
        <v>0</v>
      </c>
      <c r="U4106">
        <v>27</v>
      </c>
      <c r="V4106">
        <v>0</v>
      </c>
      <c r="W4106">
        <v>0</v>
      </c>
      <c r="X4106">
        <v>0</v>
      </c>
      <c r="Y4106">
        <v>982.971</v>
      </c>
      <c r="Z4106">
        <v>0</v>
      </c>
      <c r="AA4106">
        <v>0</v>
      </c>
      <c r="AB4106">
        <v>0</v>
      </c>
      <c r="AC4106">
        <v>300.49770000000001</v>
      </c>
      <c r="AD4106">
        <v>0</v>
      </c>
      <c r="AE4106">
        <v>0</v>
      </c>
      <c r="AF4106">
        <v>1283.4688000000001</v>
      </c>
    </row>
    <row r="4107" spans="1:32" x14ac:dyDescent="0.3">
      <c r="A4107">
        <v>2789409</v>
      </c>
      <c r="B4107">
        <v>1</v>
      </c>
      <c r="C4107" t="s">
        <v>82</v>
      </c>
      <c r="D4107" t="s">
        <v>107</v>
      </c>
      <c r="E4107" t="s">
        <v>15072</v>
      </c>
      <c r="F4107" t="s">
        <v>15073</v>
      </c>
      <c r="G4107" t="s">
        <v>31547</v>
      </c>
      <c r="H4107" t="s">
        <v>185</v>
      </c>
      <c r="I4107" t="s">
        <v>79</v>
      </c>
      <c r="J4107" t="s">
        <v>248</v>
      </c>
      <c r="K4107" t="s">
        <v>22</v>
      </c>
      <c r="L4107" t="s">
        <v>136</v>
      </c>
      <c r="M4107" t="s">
        <v>15074</v>
      </c>
      <c r="N4107" t="s">
        <v>15075</v>
      </c>
      <c r="O4107">
        <v>9.4444444444444445E-3</v>
      </c>
      <c r="P4107">
        <v>0</v>
      </c>
      <c r="Q4107">
        <v>2977</v>
      </c>
      <c r="R4107">
        <v>0</v>
      </c>
      <c r="S4107">
        <v>0</v>
      </c>
      <c r="T4107">
        <v>1</v>
      </c>
      <c r="U4107">
        <v>94</v>
      </c>
      <c r="V4107">
        <v>0</v>
      </c>
      <c r="W4107">
        <v>0</v>
      </c>
      <c r="X4107">
        <v>0</v>
      </c>
      <c r="Y4107">
        <v>7.5232429999999999</v>
      </c>
      <c r="Z4107">
        <v>0</v>
      </c>
      <c r="AA4107">
        <v>0</v>
      </c>
      <c r="AB4107">
        <v>3.1267079999999998</v>
      </c>
      <c r="AC4107">
        <v>0.57685584000000001</v>
      </c>
      <c r="AD4107">
        <v>0</v>
      </c>
      <c r="AE4107">
        <v>0</v>
      </c>
      <c r="AF4107">
        <v>11.226807000000001</v>
      </c>
    </row>
    <row r="4108" spans="1:32" x14ac:dyDescent="0.3">
      <c r="A4108">
        <v>2789300</v>
      </c>
      <c r="B4108">
        <v>1</v>
      </c>
      <c r="C4108" t="s">
        <v>82</v>
      </c>
      <c r="D4108" t="s">
        <v>84</v>
      </c>
      <c r="E4108" t="s">
        <v>15076</v>
      </c>
      <c r="F4108" t="s">
        <v>15077</v>
      </c>
      <c r="G4108" t="s">
        <v>31546</v>
      </c>
      <c r="H4108" t="s">
        <v>145</v>
      </c>
      <c r="I4108" t="s">
        <v>78</v>
      </c>
      <c r="J4108" t="s">
        <v>135</v>
      </c>
      <c r="K4108" t="s">
        <v>22</v>
      </c>
      <c r="L4108" t="s">
        <v>136</v>
      </c>
      <c r="M4108" t="s">
        <v>15078</v>
      </c>
      <c r="N4108" t="s">
        <v>15079</v>
      </c>
      <c r="O4108">
        <v>0.72499999999999998</v>
      </c>
      <c r="P4108">
        <v>0</v>
      </c>
      <c r="Q4108">
        <v>16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3.4575377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3.4575377</v>
      </c>
    </row>
    <row r="4109" spans="1:32" x14ac:dyDescent="0.3">
      <c r="A4109">
        <v>2789282</v>
      </c>
      <c r="B4109">
        <v>1</v>
      </c>
      <c r="C4109" t="s">
        <v>82</v>
      </c>
      <c r="D4109" t="s">
        <v>85</v>
      </c>
      <c r="E4109" t="s">
        <v>15080</v>
      </c>
      <c r="F4109" t="s">
        <v>15081</v>
      </c>
      <c r="G4109" t="s">
        <v>31548</v>
      </c>
      <c r="H4109" t="s">
        <v>311</v>
      </c>
      <c r="I4109" t="s">
        <v>78</v>
      </c>
      <c r="J4109" t="s">
        <v>135</v>
      </c>
      <c r="K4109" t="s">
        <v>22</v>
      </c>
      <c r="L4109" t="s">
        <v>136</v>
      </c>
      <c r="M4109" t="s">
        <v>15082</v>
      </c>
      <c r="N4109" t="s">
        <v>15083</v>
      </c>
      <c r="O4109">
        <v>2.1447222222222222</v>
      </c>
      <c r="P4109">
        <v>0</v>
      </c>
      <c r="Q4109">
        <v>7</v>
      </c>
      <c r="R4109">
        <v>0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0</v>
      </c>
      <c r="Y4109">
        <v>3.0098405000000001</v>
      </c>
      <c r="Z4109">
        <v>0</v>
      </c>
      <c r="AA4109">
        <v>0</v>
      </c>
      <c r="AB4109">
        <v>0</v>
      </c>
      <c r="AC4109">
        <v>0.12286377</v>
      </c>
      <c r="AD4109">
        <v>0</v>
      </c>
      <c r="AE4109">
        <v>0</v>
      </c>
      <c r="AF4109">
        <v>3.1327042999999999</v>
      </c>
    </row>
    <row r="4110" spans="1:32" x14ac:dyDescent="0.3">
      <c r="A4110">
        <v>2788828</v>
      </c>
      <c r="B4110">
        <v>1</v>
      </c>
      <c r="C4110" t="s">
        <v>82</v>
      </c>
      <c r="D4110" t="s">
        <v>98</v>
      </c>
      <c r="E4110" t="s">
        <v>15084</v>
      </c>
      <c r="F4110" t="s">
        <v>15085</v>
      </c>
      <c r="G4110" t="s">
        <v>31548</v>
      </c>
      <c r="H4110" t="s">
        <v>333</v>
      </c>
      <c r="I4110" t="s">
        <v>78</v>
      </c>
      <c r="J4110" t="s">
        <v>135</v>
      </c>
      <c r="K4110" t="s">
        <v>22</v>
      </c>
      <c r="L4110" t="s">
        <v>136</v>
      </c>
      <c r="M4110" t="s">
        <v>15086</v>
      </c>
      <c r="N4110" t="s">
        <v>15087</v>
      </c>
      <c r="O4110">
        <v>2.9744444444444444</v>
      </c>
      <c r="P4110">
        <v>0</v>
      </c>
      <c r="Q4110">
        <v>1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1.7730526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1.7730526</v>
      </c>
    </row>
    <row r="4111" spans="1:32" x14ac:dyDescent="0.3">
      <c r="A4111">
        <v>2788817</v>
      </c>
      <c r="B4111">
        <v>2</v>
      </c>
      <c r="C4111" t="s">
        <v>82</v>
      </c>
      <c r="D4111" t="s">
        <v>112</v>
      </c>
      <c r="E4111" t="s">
        <v>15088</v>
      </c>
      <c r="F4111" t="s">
        <v>15089</v>
      </c>
      <c r="G4111" t="s">
        <v>31552</v>
      </c>
      <c r="H4111" t="s">
        <v>2229</v>
      </c>
      <c r="I4111" t="s">
        <v>78</v>
      </c>
      <c r="J4111" t="s">
        <v>135</v>
      </c>
      <c r="K4111" t="s">
        <v>22</v>
      </c>
      <c r="L4111" t="s">
        <v>136</v>
      </c>
      <c r="M4111" t="s">
        <v>15090</v>
      </c>
      <c r="N4111" t="s">
        <v>15091</v>
      </c>
      <c r="O4111">
        <v>1.3808333333333334</v>
      </c>
      <c r="P4111">
        <v>0</v>
      </c>
      <c r="Q4111">
        <v>155</v>
      </c>
      <c r="R4111">
        <v>0</v>
      </c>
      <c r="S4111">
        <v>4</v>
      </c>
      <c r="T4111">
        <v>0</v>
      </c>
      <c r="U4111">
        <v>30</v>
      </c>
      <c r="V4111">
        <v>0</v>
      </c>
      <c r="W4111">
        <v>0</v>
      </c>
      <c r="X4111">
        <v>0</v>
      </c>
      <c r="Y4111">
        <v>64.26061</v>
      </c>
      <c r="Z4111">
        <v>0</v>
      </c>
      <c r="AA4111">
        <v>2.5113485</v>
      </c>
      <c r="AB4111">
        <v>0</v>
      </c>
      <c r="AC4111">
        <v>61.241050000000001</v>
      </c>
      <c r="AD4111">
        <v>0</v>
      </c>
      <c r="AE4111">
        <v>0</v>
      </c>
      <c r="AF4111">
        <v>128.01302000000001</v>
      </c>
    </row>
    <row r="4112" spans="1:32" x14ac:dyDescent="0.3">
      <c r="A4112">
        <v>2788829</v>
      </c>
      <c r="B4112">
        <v>1</v>
      </c>
      <c r="C4112" t="s">
        <v>82</v>
      </c>
      <c r="D4112" t="s">
        <v>106</v>
      </c>
      <c r="E4112" t="s">
        <v>2148</v>
      </c>
      <c r="F4112" t="s">
        <v>2149</v>
      </c>
      <c r="G4112" t="s">
        <v>31546</v>
      </c>
      <c r="H4112" t="s">
        <v>1297</v>
      </c>
      <c r="I4112" t="s">
        <v>78</v>
      </c>
      <c r="J4112" t="s">
        <v>135</v>
      </c>
      <c r="K4112" t="s">
        <v>22</v>
      </c>
      <c r="L4112" t="s">
        <v>136</v>
      </c>
      <c r="M4112" t="s">
        <v>15092</v>
      </c>
      <c r="N4112" t="s">
        <v>15093</v>
      </c>
      <c r="O4112">
        <v>1.7602777777777778</v>
      </c>
      <c r="P4112">
        <v>0</v>
      </c>
      <c r="Q4112">
        <v>59</v>
      </c>
      <c r="R4112">
        <v>0</v>
      </c>
      <c r="S4112">
        <v>0</v>
      </c>
      <c r="T4112">
        <v>0</v>
      </c>
      <c r="U4112">
        <v>15</v>
      </c>
      <c r="V4112">
        <v>0</v>
      </c>
      <c r="W4112">
        <v>0</v>
      </c>
      <c r="X4112">
        <v>0</v>
      </c>
      <c r="Y4112">
        <v>19.162583999999999</v>
      </c>
      <c r="Z4112">
        <v>0</v>
      </c>
      <c r="AA4112">
        <v>0</v>
      </c>
      <c r="AB4112">
        <v>0</v>
      </c>
      <c r="AC4112">
        <v>19.298870000000001</v>
      </c>
      <c r="AD4112">
        <v>0</v>
      </c>
      <c r="AE4112">
        <v>0</v>
      </c>
      <c r="AF4112">
        <v>38.461452000000001</v>
      </c>
    </row>
    <row r="4113" spans="1:32" x14ac:dyDescent="0.3">
      <c r="A4113">
        <v>2788820</v>
      </c>
      <c r="B4113">
        <v>1</v>
      </c>
      <c r="C4113" t="s">
        <v>82</v>
      </c>
      <c r="D4113" t="s">
        <v>104</v>
      </c>
      <c r="E4113" t="s">
        <v>15094</v>
      </c>
      <c r="F4113" t="s">
        <v>15095</v>
      </c>
      <c r="G4113" t="s">
        <v>31550</v>
      </c>
      <c r="H4113" t="s">
        <v>380</v>
      </c>
      <c r="I4113" t="s">
        <v>78</v>
      </c>
      <c r="J4113" t="s">
        <v>135</v>
      </c>
      <c r="K4113" t="s">
        <v>22</v>
      </c>
      <c r="L4113" t="s">
        <v>136</v>
      </c>
      <c r="M4113" t="s">
        <v>15096</v>
      </c>
      <c r="N4113" t="s">
        <v>15097</v>
      </c>
      <c r="O4113">
        <v>2.6416666666666666</v>
      </c>
      <c r="P4113">
        <v>0</v>
      </c>
      <c r="Q4113">
        <v>164</v>
      </c>
      <c r="R4113">
        <v>0</v>
      </c>
      <c r="S4113">
        <v>0</v>
      </c>
      <c r="T4113">
        <v>0</v>
      </c>
      <c r="U4113">
        <v>33</v>
      </c>
      <c r="V4113">
        <v>0</v>
      </c>
      <c r="W4113">
        <v>0</v>
      </c>
      <c r="X4113">
        <v>0</v>
      </c>
      <c r="Y4113">
        <v>98.588645999999997</v>
      </c>
      <c r="Z4113">
        <v>0</v>
      </c>
      <c r="AA4113">
        <v>0</v>
      </c>
      <c r="AB4113">
        <v>0</v>
      </c>
      <c r="AC4113">
        <v>36.926291999999997</v>
      </c>
      <c r="AD4113">
        <v>0</v>
      </c>
      <c r="AE4113">
        <v>0</v>
      </c>
      <c r="AF4113">
        <v>135.51494</v>
      </c>
    </row>
    <row r="4114" spans="1:32" x14ac:dyDescent="0.3">
      <c r="A4114">
        <v>2788832</v>
      </c>
      <c r="B4114">
        <v>1</v>
      </c>
      <c r="C4114" t="s">
        <v>82</v>
      </c>
      <c r="D4114" t="s">
        <v>108</v>
      </c>
      <c r="E4114" t="s">
        <v>15098</v>
      </c>
      <c r="F4114" t="s">
        <v>15099</v>
      </c>
      <c r="G4114" t="s">
        <v>31552</v>
      </c>
      <c r="H4114" t="s">
        <v>145</v>
      </c>
      <c r="I4114" t="s">
        <v>78</v>
      </c>
      <c r="J4114" t="s">
        <v>135</v>
      </c>
      <c r="K4114" t="s">
        <v>22</v>
      </c>
      <c r="L4114" t="s">
        <v>136</v>
      </c>
      <c r="M4114" t="s">
        <v>15100</v>
      </c>
      <c r="N4114" t="s">
        <v>15101</v>
      </c>
      <c r="O4114">
        <v>0.8255555555555556</v>
      </c>
      <c r="P4114">
        <v>0</v>
      </c>
      <c r="Q4114">
        <v>446</v>
      </c>
      <c r="R4114">
        <v>0</v>
      </c>
      <c r="S4114">
        <v>0</v>
      </c>
      <c r="T4114">
        <v>0</v>
      </c>
      <c r="U4114">
        <v>44</v>
      </c>
      <c r="V4114">
        <v>0</v>
      </c>
      <c r="W4114">
        <v>0</v>
      </c>
      <c r="X4114">
        <v>0</v>
      </c>
      <c r="Y4114">
        <v>74.790549999999996</v>
      </c>
      <c r="Z4114">
        <v>0</v>
      </c>
      <c r="AA4114">
        <v>0</v>
      </c>
      <c r="AB4114">
        <v>0</v>
      </c>
      <c r="AC4114">
        <v>33.257174999999997</v>
      </c>
      <c r="AD4114">
        <v>0</v>
      </c>
      <c r="AE4114">
        <v>0</v>
      </c>
      <c r="AF4114">
        <v>108.04772</v>
      </c>
    </row>
    <row r="4115" spans="1:32" x14ac:dyDescent="0.3">
      <c r="A4115">
        <v>2788704</v>
      </c>
      <c r="B4115">
        <v>1</v>
      </c>
      <c r="C4115" t="s">
        <v>82</v>
      </c>
      <c r="D4115" t="s">
        <v>100</v>
      </c>
      <c r="E4115" t="s">
        <v>15102</v>
      </c>
      <c r="F4115" t="s">
        <v>15103</v>
      </c>
      <c r="G4115" t="s">
        <v>31550</v>
      </c>
      <c r="H4115" t="s">
        <v>145</v>
      </c>
      <c r="I4115" t="s">
        <v>78</v>
      </c>
      <c r="J4115" t="s">
        <v>135</v>
      </c>
      <c r="K4115" t="s">
        <v>22</v>
      </c>
      <c r="L4115" t="s">
        <v>136</v>
      </c>
      <c r="M4115" t="s">
        <v>15104</v>
      </c>
      <c r="N4115" t="s">
        <v>15105</v>
      </c>
      <c r="O4115">
        <v>0.61055555555555552</v>
      </c>
      <c r="P4115">
        <v>0</v>
      </c>
      <c r="Q4115">
        <v>35</v>
      </c>
      <c r="R4115">
        <v>0</v>
      </c>
      <c r="S4115">
        <v>0</v>
      </c>
      <c r="T4115">
        <v>0</v>
      </c>
      <c r="U4115">
        <v>12</v>
      </c>
      <c r="V4115">
        <v>0</v>
      </c>
      <c r="W4115">
        <v>0</v>
      </c>
      <c r="X4115">
        <v>0</v>
      </c>
      <c r="Y4115">
        <v>5.4389696000000001</v>
      </c>
      <c r="Z4115">
        <v>0</v>
      </c>
      <c r="AA4115">
        <v>0</v>
      </c>
      <c r="AB4115">
        <v>0</v>
      </c>
      <c r="AC4115">
        <v>7.9912194999999997</v>
      </c>
      <c r="AD4115">
        <v>0</v>
      </c>
      <c r="AE4115">
        <v>0</v>
      </c>
      <c r="AF4115">
        <v>13.430189</v>
      </c>
    </row>
    <row r="4116" spans="1:32" x14ac:dyDescent="0.3">
      <c r="A4116">
        <v>2788720</v>
      </c>
      <c r="B4116">
        <v>1</v>
      </c>
      <c r="C4116" t="s">
        <v>82</v>
      </c>
      <c r="D4116" t="s">
        <v>108</v>
      </c>
      <c r="E4116" t="s">
        <v>15106</v>
      </c>
      <c r="F4116" t="s">
        <v>15107</v>
      </c>
      <c r="G4116" t="s">
        <v>31545</v>
      </c>
      <c r="H4116" t="s">
        <v>134</v>
      </c>
      <c r="I4116" t="s">
        <v>79</v>
      </c>
      <c r="J4116" t="s">
        <v>135</v>
      </c>
      <c r="K4116" t="s">
        <v>22</v>
      </c>
      <c r="L4116" t="s">
        <v>136</v>
      </c>
      <c r="M4116" t="s">
        <v>15108</v>
      </c>
      <c r="N4116" t="s">
        <v>15109</v>
      </c>
      <c r="O4116">
        <v>0.27250000000000002</v>
      </c>
      <c r="P4116">
        <v>0</v>
      </c>
      <c r="Q4116">
        <v>1126</v>
      </c>
      <c r="R4116">
        <v>1</v>
      </c>
      <c r="S4116">
        <v>304</v>
      </c>
      <c r="T4116">
        <v>4</v>
      </c>
      <c r="U4116">
        <v>309</v>
      </c>
      <c r="V4116">
        <v>0</v>
      </c>
      <c r="W4116">
        <v>0</v>
      </c>
      <c r="X4116">
        <v>0</v>
      </c>
      <c r="Y4116">
        <v>42.515464999999999</v>
      </c>
      <c r="Z4116">
        <v>0</v>
      </c>
      <c r="AA4116">
        <v>9.8495519999999992</v>
      </c>
      <c r="AB4116">
        <v>6.1718906999999996</v>
      </c>
      <c r="AC4116">
        <v>32.539969999999997</v>
      </c>
      <c r="AD4116">
        <v>0</v>
      </c>
      <c r="AE4116">
        <v>0</v>
      </c>
      <c r="AF4116">
        <v>91.076880000000003</v>
      </c>
    </row>
    <row r="4117" spans="1:32" x14ac:dyDescent="0.3">
      <c r="A4117">
        <v>2788608</v>
      </c>
      <c r="B4117">
        <v>1</v>
      </c>
      <c r="C4117" t="s">
        <v>83</v>
      </c>
      <c r="D4117" t="s">
        <v>115</v>
      </c>
      <c r="E4117" t="s">
        <v>15110</v>
      </c>
      <c r="F4117" t="s">
        <v>15111</v>
      </c>
      <c r="G4117" t="s">
        <v>31548</v>
      </c>
      <c r="H4117" t="s">
        <v>333</v>
      </c>
      <c r="I4117" t="s">
        <v>78</v>
      </c>
      <c r="J4117" t="s">
        <v>135</v>
      </c>
      <c r="K4117" t="s">
        <v>22</v>
      </c>
      <c r="L4117" t="s">
        <v>136</v>
      </c>
      <c r="M4117" t="s">
        <v>15112</v>
      </c>
      <c r="N4117" t="s">
        <v>15113</v>
      </c>
      <c r="O4117">
        <v>1.32</v>
      </c>
      <c r="P4117">
        <v>0</v>
      </c>
      <c r="Q4117">
        <v>1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1.1263638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1.1263638</v>
      </c>
    </row>
    <row r="4118" spans="1:32" x14ac:dyDescent="0.3">
      <c r="A4118">
        <v>2788200</v>
      </c>
      <c r="B4118">
        <v>1</v>
      </c>
      <c r="C4118" t="s">
        <v>82</v>
      </c>
      <c r="D4118" t="s">
        <v>92</v>
      </c>
      <c r="E4118" t="s">
        <v>15114</v>
      </c>
      <c r="F4118" t="s">
        <v>15115</v>
      </c>
      <c r="G4118" t="s">
        <v>31548</v>
      </c>
      <c r="H4118" t="s">
        <v>333</v>
      </c>
      <c r="I4118" t="s">
        <v>78</v>
      </c>
      <c r="J4118" t="s">
        <v>135</v>
      </c>
      <c r="K4118" t="s">
        <v>22</v>
      </c>
      <c r="L4118" t="s">
        <v>136</v>
      </c>
      <c r="M4118" t="s">
        <v>15116</v>
      </c>
      <c r="N4118" t="s">
        <v>13459</v>
      </c>
      <c r="O4118">
        <v>0.63249999999999995</v>
      </c>
      <c r="P4118">
        <v>0</v>
      </c>
      <c r="Q4118">
        <v>1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4.9979243E-2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4.9979243E-2</v>
      </c>
    </row>
    <row r="4119" spans="1:32" x14ac:dyDescent="0.3">
      <c r="A4119">
        <v>2788192</v>
      </c>
      <c r="B4119">
        <v>1</v>
      </c>
      <c r="C4119" t="s">
        <v>82</v>
      </c>
      <c r="D4119" t="s">
        <v>104</v>
      </c>
      <c r="E4119" t="s">
        <v>15117</v>
      </c>
      <c r="F4119" t="s">
        <v>15118</v>
      </c>
      <c r="G4119" t="s">
        <v>31550</v>
      </c>
      <c r="H4119" t="s">
        <v>380</v>
      </c>
      <c r="I4119" t="s">
        <v>78</v>
      </c>
      <c r="J4119" t="s">
        <v>135</v>
      </c>
      <c r="K4119" t="s">
        <v>22</v>
      </c>
      <c r="L4119" t="s">
        <v>136</v>
      </c>
      <c r="M4119" t="s">
        <v>13706</v>
      </c>
      <c r="N4119" t="s">
        <v>15119</v>
      </c>
      <c r="O4119">
        <v>1.1822222222222223</v>
      </c>
      <c r="P4119">
        <v>0</v>
      </c>
      <c r="Q4119">
        <v>28</v>
      </c>
      <c r="R4119">
        <v>0</v>
      </c>
      <c r="S4119">
        <v>0</v>
      </c>
      <c r="T4119">
        <v>0</v>
      </c>
      <c r="U4119">
        <v>29</v>
      </c>
      <c r="V4119">
        <v>0</v>
      </c>
      <c r="W4119">
        <v>0</v>
      </c>
      <c r="X4119">
        <v>0</v>
      </c>
      <c r="Y4119">
        <v>8.8712990000000005</v>
      </c>
      <c r="Z4119">
        <v>0</v>
      </c>
      <c r="AA4119">
        <v>0</v>
      </c>
      <c r="AB4119">
        <v>0</v>
      </c>
      <c r="AC4119">
        <v>12.405728</v>
      </c>
      <c r="AD4119">
        <v>0</v>
      </c>
      <c r="AE4119">
        <v>0</v>
      </c>
      <c r="AF4119">
        <v>21.277027</v>
      </c>
    </row>
    <row r="4120" spans="1:32" x14ac:dyDescent="0.3">
      <c r="A4120">
        <v>2788184</v>
      </c>
      <c r="B4120">
        <v>1</v>
      </c>
      <c r="C4120" t="s">
        <v>83</v>
      </c>
      <c r="D4120" t="s">
        <v>124</v>
      </c>
      <c r="E4120" t="s">
        <v>15120</v>
      </c>
      <c r="F4120" t="s">
        <v>15121</v>
      </c>
      <c r="G4120" t="s">
        <v>31551</v>
      </c>
      <c r="H4120" t="s">
        <v>9459</v>
      </c>
      <c r="I4120" t="s">
        <v>79</v>
      </c>
      <c r="J4120" t="s">
        <v>135</v>
      </c>
      <c r="K4120" t="s">
        <v>22</v>
      </c>
      <c r="L4120" t="s">
        <v>136</v>
      </c>
      <c r="M4120" t="s">
        <v>15122</v>
      </c>
      <c r="N4120" t="s">
        <v>10637</v>
      </c>
      <c r="O4120">
        <v>1.5988888888888888</v>
      </c>
      <c r="P4120">
        <v>0</v>
      </c>
      <c r="Q4120">
        <v>42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7.4101056999999999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7.4101056999999999</v>
      </c>
    </row>
    <row r="4121" spans="1:32" x14ac:dyDescent="0.3">
      <c r="A4121">
        <v>2788182</v>
      </c>
      <c r="B4121">
        <v>1</v>
      </c>
      <c r="C4121" t="s">
        <v>82</v>
      </c>
      <c r="D4121" t="s">
        <v>112</v>
      </c>
      <c r="E4121" t="s">
        <v>12102</v>
      </c>
      <c r="F4121" t="s">
        <v>12103</v>
      </c>
      <c r="G4121" t="s">
        <v>31545</v>
      </c>
      <c r="H4121" t="s">
        <v>134</v>
      </c>
      <c r="I4121" t="s">
        <v>79</v>
      </c>
      <c r="J4121" t="s">
        <v>135</v>
      </c>
      <c r="K4121" t="s">
        <v>22</v>
      </c>
      <c r="L4121" t="s">
        <v>136</v>
      </c>
      <c r="M4121" t="s">
        <v>15123</v>
      </c>
      <c r="N4121" t="s">
        <v>15124</v>
      </c>
      <c r="O4121">
        <v>0.38611111111111113</v>
      </c>
      <c r="P4121">
        <v>0</v>
      </c>
      <c r="Q4121">
        <v>90</v>
      </c>
      <c r="R4121">
        <v>17</v>
      </c>
      <c r="S4121">
        <v>40</v>
      </c>
      <c r="T4121">
        <v>3</v>
      </c>
      <c r="U4121">
        <v>13</v>
      </c>
      <c r="V4121">
        <v>0</v>
      </c>
      <c r="W4121">
        <v>0</v>
      </c>
      <c r="X4121">
        <v>0</v>
      </c>
      <c r="Y4121">
        <v>7.3853435999999997</v>
      </c>
      <c r="Z4121">
        <v>6.1622715000000001</v>
      </c>
      <c r="AA4121">
        <v>30.63222</v>
      </c>
      <c r="AB4121">
        <v>0.3857874</v>
      </c>
      <c r="AC4121">
        <v>1.7723880000000001</v>
      </c>
      <c r="AD4121">
        <v>0</v>
      </c>
      <c r="AE4121">
        <v>0</v>
      </c>
      <c r="AF4121">
        <v>46.338009999999997</v>
      </c>
    </row>
    <row r="4122" spans="1:32" x14ac:dyDescent="0.3">
      <c r="A4122">
        <v>2787649</v>
      </c>
      <c r="B4122">
        <v>1</v>
      </c>
      <c r="C4122" t="s">
        <v>82</v>
      </c>
      <c r="D4122" t="s">
        <v>112</v>
      </c>
      <c r="E4122" t="s">
        <v>15125</v>
      </c>
      <c r="F4122" t="s">
        <v>15126</v>
      </c>
      <c r="G4122" t="s">
        <v>31548</v>
      </c>
      <c r="H4122" t="s">
        <v>333</v>
      </c>
      <c r="I4122" t="s">
        <v>78</v>
      </c>
      <c r="J4122" t="s">
        <v>135</v>
      </c>
      <c r="K4122" t="s">
        <v>22</v>
      </c>
      <c r="L4122" t="s">
        <v>136</v>
      </c>
      <c r="M4122" t="s">
        <v>15127</v>
      </c>
      <c r="N4122" t="s">
        <v>15128</v>
      </c>
      <c r="O4122">
        <v>1.4544444444444444</v>
      </c>
      <c r="P4122">
        <v>0</v>
      </c>
      <c r="Q4122">
        <v>2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0.91143185000000004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0.91143185000000004</v>
      </c>
    </row>
    <row r="4123" spans="1:32" x14ac:dyDescent="0.3">
      <c r="A4123">
        <v>2787376</v>
      </c>
      <c r="B4123">
        <v>1</v>
      </c>
      <c r="C4123" t="s">
        <v>82</v>
      </c>
      <c r="D4123" t="s">
        <v>111</v>
      </c>
      <c r="E4123" t="s">
        <v>10117</v>
      </c>
      <c r="F4123" t="s">
        <v>1115</v>
      </c>
      <c r="G4123" t="s">
        <v>31545</v>
      </c>
      <c r="H4123" t="s">
        <v>134</v>
      </c>
      <c r="I4123" t="s">
        <v>79</v>
      </c>
      <c r="J4123" t="s">
        <v>135</v>
      </c>
      <c r="K4123" t="s">
        <v>22</v>
      </c>
      <c r="L4123" t="s">
        <v>136</v>
      </c>
      <c r="M4123" t="s">
        <v>15129</v>
      </c>
      <c r="N4123" t="s">
        <v>15130</v>
      </c>
      <c r="O4123">
        <v>0.38972222222222225</v>
      </c>
      <c r="P4123">
        <v>0</v>
      </c>
      <c r="Q4123">
        <v>7</v>
      </c>
      <c r="R4123">
        <v>32</v>
      </c>
      <c r="S4123">
        <v>60</v>
      </c>
      <c r="T4123">
        <v>7</v>
      </c>
      <c r="U4123">
        <v>17</v>
      </c>
      <c r="V4123">
        <v>2</v>
      </c>
      <c r="W4123">
        <v>0</v>
      </c>
      <c r="X4123">
        <v>0</v>
      </c>
      <c r="Y4123">
        <v>0.59985316</v>
      </c>
      <c r="Z4123">
        <v>8.4259090000000008</v>
      </c>
      <c r="AA4123">
        <v>16.119382999999999</v>
      </c>
      <c r="AB4123">
        <v>15.594091000000001</v>
      </c>
      <c r="AC4123">
        <v>6.3094653999999997</v>
      </c>
      <c r="AD4123">
        <v>5.1120720000000004</v>
      </c>
      <c r="AE4123">
        <v>0</v>
      </c>
      <c r="AF4123">
        <v>52.160774000000004</v>
      </c>
    </row>
    <row r="4124" spans="1:32" x14ac:dyDescent="0.3">
      <c r="A4124">
        <v>2787271</v>
      </c>
      <c r="B4124">
        <v>1</v>
      </c>
      <c r="C4124" t="s">
        <v>82</v>
      </c>
      <c r="D4124" t="s">
        <v>109</v>
      </c>
      <c r="E4124" t="s">
        <v>15131</v>
      </c>
      <c r="F4124" t="s">
        <v>15132</v>
      </c>
      <c r="G4124" t="s">
        <v>31548</v>
      </c>
      <c r="H4124" t="s">
        <v>311</v>
      </c>
      <c r="I4124" t="s">
        <v>78</v>
      </c>
      <c r="J4124" t="s">
        <v>135</v>
      </c>
      <c r="K4124" t="s">
        <v>22</v>
      </c>
      <c r="L4124" t="s">
        <v>136</v>
      </c>
      <c r="M4124" t="s">
        <v>15133</v>
      </c>
      <c r="N4124" t="s">
        <v>15134</v>
      </c>
      <c r="O4124">
        <v>2.6219444444444444</v>
      </c>
      <c r="P4124">
        <v>0</v>
      </c>
      <c r="Q4124">
        <v>1</v>
      </c>
      <c r="R4124">
        <v>0</v>
      </c>
      <c r="S4124">
        <v>1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0.62245583999999998</v>
      </c>
      <c r="Z4124">
        <v>0</v>
      </c>
      <c r="AA4124">
        <v>3.4544017</v>
      </c>
      <c r="AB4124">
        <v>0</v>
      </c>
      <c r="AC4124">
        <v>0</v>
      </c>
      <c r="AD4124">
        <v>0</v>
      </c>
      <c r="AE4124">
        <v>0</v>
      </c>
      <c r="AF4124">
        <v>4.0768576000000003</v>
      </c>
    </row>
    <row r="4125" spans="1:32" x14ac:dyDescent="0.3">
      <c r="A4125">
        <v>2787030</v>
      </c>
      <c r="B4125">
        <v>1</v>
      </c>
      <c r="C4125" t="s">
        <v>82</v>
      </c>
      <c r="D4125" t="s">
        <v>103</v>
      </c>
      <c r="E4125" t="s">
        <v>15135</v>
      </c>
      <c r="F4125" t="s">
        <v>15136</v>
      </c>
      <c r="G4125" t="s">
        <v>31546</v>
      </c>
      <c r="H4125" t="s">
        <v>223</v>
      </c>
      <c r="I4125" t="s">
        <v>78</v>
      </c>
      <c r="J4125" t="s">
        <v>135</v>
      </c>
      <c r="K4125" t="s">
        <v>22</v>
      </c>
      <c r="L4125" t="s">
        <v>136</v>
      </c>
      <c r="M4125" t="s">
        <v>15137</v>
      </c>
      <c r="N4125" t="s">
        <v>15138</v>
      </c>
      <c r="O4125">
        <v>3.2258333333333336</v>
      </c>
      <c r="P4125">
        <v>0</v>
      </c>
      <c r="Q4125">
        <v>16</v>
      </c>
      <c r="R4125">
        <v>0</v>
      </c>
      <c r="S4125">
        <v>1</v>
      </c>
      <c r="T4125">
        <v>0</v>
      </c>
      <c r="U4125">
        <v>1</v>
      </c>
      <c r="V4125">
        <v>0</v>
      </c>
      <c r="W4125">
        <v>0</v>
      </c>
      <c r="X4125">
        <v>0</v>
      </c>
      <c r="Y4125">
        <v>4.8938503000000004</v>
      </c>
      <c r="Z4125">
        <v>0</v>
      </c>
      <c r="AA4125">
        <v>2.0200485000000001E-2</v>
      </c>
      <c r="AB4125">
        <v>0</v>
      </c>
      <c r="AC4125">
        <v>0.1093784</v>
      </c>
      <c r="AD4125">
        <v>0</v>
      </c>
      <c r="AE4125">
        <v>0</v>
      </c>
      <c r="AF4125">
        <v>5.0234290000000001</v>
      </c>
    </row>
    <row r="4126" spans="1:32" x14ac:dyDescent="0.3">
      <c r="A4126">
        <v>2786969</v>
      </c>
      <c r="B4126">
        <v>1</v>
      </c>
      <c r="C4126" t="s">
        <v>82</v>
      </c>
      <c r="D4126" t="s">
        <v>90</v>
      </c>
      <c r="E4126" t="s">
        <v>15139</v>
      </c>
      <c r="F4126" t="s">
        <v>15140</v>
      </c>
      <c r="G4126" t="s">
        <v>31547</v>
      </c>
      <c r="H4126" t="s">
        <v>185</v>
      </c>
      <c r="I4126" t="s">
        <v>80</v>
      </c>
      <c r="J4126" t="s">
        <v>135</v>
      </c>
      <c r="K4126" t="s">
        <v>22</v>
      </c>
      <c r="L4126" t="s">
        <v>186</v>
      </c>
      <c r="M4126" t="s">
        <v>15141</v>
      </c>
      <c r="N4126" t="s">
        <v>15142</v>
      </c>
      <c r="O4126">
        <v>0.28722222222222221</v>
      </c>
      <c r="P4126">
        <v>0</v>
      </c>
      <c r="Q4126">
        <v>0</v>
      </c>
      <c r="R4126">
        <v>0</v>
      </c>
      <c r="S4126">
        <v>0</v>
      </c>
      <c r="T4126">
        <v>2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51.848263000000003</v>
      </c>
      <c r="AC4126">
        <v>0</v>
      </c>
      <c r="AD4126">
        <v>0</v>
      </c>
      <c r="AE4126">
        <v>0</v>
      </c>
      <c r="AF4126">
        <v>51.848263000000003</v>
      </c>
    </row>
    <row r="4127" spans="1:32" x14ac:dyDescent="0.3">
      <c r="A4127">
        <v>2786461</v>
      </c>
      <c r="B4127">
        <v>1</v>
      </c>
      <c r="C4127" t="s">
        <v>82</v>
      </c>
      <c r="D4127" t="s">
        <v>84</v>
      </c>
      <c r="E4127" t="s">
        <v>7349</v>
      </c>
      <c r="F4127" t="s">
        <v>7350</v>
      </c>
      <c r="G4127" t="s">
        <v>31551</v>
      </c>
      <c r="H4127" t="s">
        <v>672</v>
      </c>
      <c r="I4127" t="s">
        <v>79</v>
      </c>
      <c r="J4127" t="s">
        <v>135</v>
      </c>
      <c r="K4127" t="s">
        <v>22</v>
      </c>
      <c r="L4127" t="s">
        <v>136</v>
      </c>
      <c r="M4127" t="s">
        <v>15143</v>
      </c>
      <c r="N4127" t="s">
        <v>15144</v>
      </c>
      <c r="O4127">
        <v>0.59416666666666662</v>
      </c>
      <c r="P4127">
        <v>0</v>
      </c>
      <c r="Q4127">
        <v>118</v>
      </c>
      <c r="R4127">
        <v>0</v>
      </c>
      <c r="S4127">
        <v>3</v>
      </c>
      <c r="T4127">
        <v>0</v>
      </c>
      <c r="U4127">
        <v>7</v>
      </c>
      <c r="V4127">
        <v>0</v>
      </c>
      <c r="W4127">
        <v>0</v>
      </c>
      <c r="X4127">
        <v>0</v>
      </c>
      <c r="Y4127">
        <v>8.8548969999999994</v>
      </c>
      <c r="Z4127">
        <v>0</v>
      </c>
      <c r="AA4127">
        <v>3.4472222999999999E-3</v>
      </c>
      <c r="AB4127">
        <v>0</v>
      </c>
      <c r="AC4127">
        <v>0.56942725000000005</v>
      </c>
      <c r="AD4127">
        <v>0</v>
      </c>
      <c r="AE4127">
        <v>0</v>
      </c>
      <c r="AF4127">
        <v>9.4277709999999999</v>
      </c>
    </row>
    <row r="4128" spans="1:32" x14ac:dyDescent="0.3">
      <c r="A4128">
        <v>2786075</v>
      </c>
      <c r="B4128">
        <v>1</v>
      </c>
      <c r="C4128" t="s">
        <v>82</v>
      </c>
      <c r="D4128" t="s">
        <v>108</v>
      </c>
      <c r="E4128" t="s">
        <v>15145</v>
      </c>
      <c r="F4128" t="s">
        <v>15146</v>
      </c>
      <c r="G4128" t="s">
        <v>31545</v>
      </c>
      <c r="H4128" t="s">
        <v>134</v>
      </c>
      <c r="I4128" t="s">
        <v>79</v>
      </c>
      <c r="J4128" t="s">
        <v>135</v>
      </c>
      <c r="K4128" t="s">
        <v>22</v>
      </c>
      <c r="L4128" t="s">
        <v>136</v>
      </c>
      <c r="M4128" t="s">
        <v>13291</v>
      </c>
      <c r="N4128" t="s">
        <v>10457</v>
      </c>
      <c r="O4128">
        <v>0.64194444444444443</v>
      </c>
      <c r="P4128">
        <v>0</v>
      </c>
      <c r="Q4128">
        <v>14</v>
      </c>
      <c r="R4128">
        <v>0</v>
      </c>
      <c r="S4128">
        <v>32</v>
      </c>
      <c r="T4128">
        <v>0</v>
      </c>
      <c r="U4128">
        <v>22</v>
      </c>
      <c r="V4128">
        <v>0</v>
      </c>
      <c r="W4128">
        <v>0</v>
      </c>
      <c r="X4128">
        <v>0</v>
      </c>
      <c r="Y4128">
        <v>1.7484189000000001</v>
      </c>
      <c r="Z4128">
        <v>0</v>
      </c>
      <c r="AA4128">
        <v>28.978225999999999</v>
      </c>
      <c r="AB4128">
        <v>0</v>
      </c>
      <c r="AC4128">
        <v>3.4341235000000001</v>
      </c>
      <c r="AD4128">
        <v>0</v>
      </c>
      <c r="AE4128">
        <v>0</v>
      </c>
      <c r="AF4128">
        <v>34.160767</v>
      </c>
    </row>
    <row r="4129" spans="1:32" x14ac:dyDescent="0.3">
      <c r="A4129">
        <v>2785985</v>
      </c>
      <c r="B4129">
        <v>1</v>
      </c>
      <c r="C4129" t="s">
        <v>83</v>
      </c>
      <c r="D4129" t="s">
        <v>124</v>
      </c>
      <c r="E4129" t="s">
        <v>15147</v>
      </c>
      <c r="F4129" t="s">
        <v>15148</v>
      </c>
      <c r="G4129" t="s">
        <v>31546</v>
      </c>
      <c r="H4129" t="s">
        <v>223</v>
      </c>
      <c r="I4129" t="s">
        <v>78</v>
      </c>
      <c r="J4129" t="s">
        <v>135</v>
      </c>
      <c r="K4129" t="s">
        <v>22</v>
      </c>
      <c r="L4129" t="s">
        <v>136</v>
      </c>
      <c r="M4129" t="s">
        <v>15149</v>
      </c>
      <c r="N4129" t="s">
        <v>15150</v>
      </c>
      <c r="O4129">
        <v>4.8988888888888891</v>
      </c>
      <c r="P4129">
        <v>0</v>
      </c>
      <c r="Q4129">
        <v>45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14.319102000000001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14.319102000000001</v>
      </c>
    </row>
    <row r="4130" spans="1:32" x14ac:dyDescent="0.3">
      <c r="A4130">
        <v>2785804</v>
      </c>
      <c r="B4130">
        <v>1</v>
      </c>
      <c r="C4130" t="s">
        <v>82</v>
      </c>
      <c r="D4130" t="s">
        <v>113</v>
      </c>
      <c r="E4130" t="s">
        <v>15151</v>
      </c>
      <c r="F4130" t="s">
        <v>15152</v>
      </c>
      <c r="G4130" t="s">
        <v>31546</v>
      </c>
      <c r="H4130" t="s">
        <v>145</v>
      </c>
      <c r="I4130" t="s">
        <v>78</v>
      </c>
      <c r="J4130" t="s">
        <v>135</v>
      </c>
      <c r="K4130" t="s">
        <v>22</v>
      </c>
      <c r="L4130" t="s">
        <v>136</v>
      </c>
      <c r="M4130" t="s">
        <v>15153</v>
      </c>
      <c r="N4130" t="s">
        <v>15154</v>
      </c>
      <c r="O4130">
        <v>0.31805555555555554</v>
      </c>
      <c r="P4130">
        <v>0</v>
      </c>
      <c r="Q4130">
        <v>9</v>
      </c>
      <c r="R4130">
        <v>0</v>
      </c>
      <c r="S4130">
        <v>0</v>
      </c>
      <c r="T4130">
        <v>0</v>
      </c>
      <c r="U4130">
        <v>3</v>
      </c>
      <c r="V4130">
        <v>0</v>
      </c>
      <c r="W4130">
        <v>0</v>
      </c>
      <c r="X4130">
        <v>0</v>
      </c>
      <c r="Y4130">
        <v>0.45599509999999999</v>
      </c>
      <c r="Z4130">
        <v>0</v>
      </c>
      <c r="AA4130">
        <v>0</v>
      </c>
      <c r="AB4130">
        <v>0</v>
      </c>
      <c r="AC4130">
        <v>0.28522049999999999</v>
      </c>
      <c r="AD4130">
        <v>0</v>
      </c>
      <c r="AE4130">
        <v>0</v>
      </c>
      <c r="AF4130">
        <v>0.74121565</v>
      </c>
    </row>
    <row r="4131" spans="1:32" x14ac:dyDescent="0.3">
      <c r="A4131">
        <v>2800057</v>
      </c>
      <c r="B4131">
        <v>1</v>
      </c>
      <c r="C4131" t="s">
        <v>83</v>
      </c>
      <c r="D4131" t="s">
        <v>129</v>
      </c>
      <c r="E4131" t="s">
        <v>15155</v>
      </c>
      <c r="F4131" t="s">
        <v>15156</v>
      </c>
      <c r="G4131" t="s">
        <v>31550</v>
      </c>
      <c r="H4131" t="s">
        <v>223</v>
      </c>
      <c r="I4131" t="s">
        <v>78</v>
      </c>
      <c r="J4131" t="s">
        <v>135</v>
      </c>
      <c r="K4131" t="s">
        <v>22</v>
      </c>
      <c r="L4131" t="s">
        <v>136</v>
      </c>
      <c r="M4131" t="s">
        <v>14758</v>
      </c>
      <c r="N4131" t="s">
        <v>15157</v>
      </c>
      <c r="O4131">
        <v>1.8677777777777778</v>
      </c>
      <c r="P4131">
        <v>0</v>
      </c>
      <c r="Q4131">
        <v>25</v>
      </c>
      <c r="R4131">
        <v>0</v>
      </c>
      <c r="S4131">
        <v>0</v>
      </c>
      <c r="T4131">
        <v>0</v>
      </c>
      <c r="U4131">
        <v>2</v>
      </c>
      <c r="V4131">
        <v>0</v>
      </c>
      <c r="W4131">
        <v>0</v>
      </c>
      <c r="X4131">
        <v>0</v>
      </c>
      <c r="Y4131">
        <v>10.568568000000001</v>
      </c>
      <c r="Z4131">
        <v>0</v>
      </c>
      <c r="AA4131">
        <v>0</v>
      </c>
      <c r="AB4131">
        <v>0</v>
      </c>
      <c r="AC4131">
        <v>3.2296876999999999</v>
      </c>
      <c r="AD4131">
        <v>0</v>
      </c>
      <c r="AE4131">
        <v>0</v>
      </c>
      <c r="AF4131">
        <v>13.798256</v>
      </c>
    </row>
    <row r="4132" spans="1:32" x14ac:dyDescent="0.3">
      <c r="A4132">
        <v>2800066</v>
      </c>
      <c r="B4132">
        <v>1</v>
      </c>
      <c r="C4132" t="s">
        <v>83</v>
      </c>
      <c r="D4132" t="s">
        <v>127</v>
      </c>
      <c r="E4132" t="s">
        <v>15158</v>
      </c>
      <c r="F4132" t="s">
        <v>15159</v>
      </c>
      <c r="G4132" t="s">
        <v>31549</v>
      </c>
      <c r="H4132" t="s">
        <v>1209</v>
      </c>
      <c r="I4132" t="s">
        <v>79</v>
      </c>
      <c r="J4132" t="s">
        <v>135</v>
      </c>
      <c r="K4132" t="s">
        <v>22</v>
      </c>
      <c r="L4132" t="s">
        <v>136</v>
      </c>
      <c r="M4132" t="s">
        <v>15160</v>
      </c>
      <c r="N4132" t="s">
        <v>15161</v>
      </c>
      <c r="O4132">
        <v>6.916666666666667</v>
      </c>
      <c r="P4132">
        <v>5</v>
      </c>
      <c r="Q4132">
        <v>215</v>
      </c>
      <c r="R4132">
        <v>11</v>
      </c>
      <c r="S4132">
        <v>3</v>
      </c>
      <c r="T4132">
        <v>2</v>
      </c>
      <c r="U4132">
        <v>22</v>
      </c>
      <c r="V4132">
        <v>0</v>
      </c>
      <c r="W4132">
        <v>0</v>
      </c>
      <c r="X4132">
        <v>105.93107999999999</v>
      </c>
      <c r="Y4132">
        <v>221.84530000000001</v>
      </c>
      <c r="Z4132">
        <v>7.6840809999999999</v>
      </c>
      <c r="AA4132">
        <v>0.41535475999999999</v>
      </c>
      <c r="AB4132">
        <v>45.747784000000003</v>
      </c>
      <c r="AC4132">
        <v>43.208331999999999</v>
      </c>
      <c r="AD4132">
        <v>0</v>
      </c>
      <c r="AE4132">
        <v>0</v>
      </c>
      <c r="AF4132">
        <v>424.83193999999997</v>
      </c>
    </row>
    <row r="4133" spans="1:32" x14ac:dyDescent="0.3">
      <c r="A4133">
        <v>2799878</v>
      </c>
      <c r="B4133">
        <v>1</v>
      </c>
      <c r="C4133" t="s">
        <v>82</v>
      </c>
      <c r="D4133" t="s">
        <v>112</v>
      </c>
      <c r="E4133" t="s">
        <v>7381</v>
      </c>
      <c r="F4133" t="s">
        <v>7382</v>
      </c>
      <c r="G4133" t="s">
        <v>31550</v>
      </c>
      <c r="H4133" t="s">
        <v>1432</v>
      </c>
      <c r="I4133" t="s">
        <v>78</v>
      </c>
      <c r="J4133" t="s">
        <v>135</v>
      </c>
      <c r="K4133" t="s">
        <v>22</v>
      </c>
      <c r="L4133" t="s">
        <v>136</v>
      </c>
      <c r="M4133" t="s">
        <v>15162</v>
      </c>
      <c r="N4133" t="s">
        <v>15163</v>
      </c>
      <c r="O4133">
        <v>5.6591666666666667</v>
      </c>
      <c r="P4133">
        <v>0</v>
      </c>
      <c r="Q4133">
        <v>90</v>
      </c>
      <c r="R4133">
        <v>0</v>
      </c>
      <c r="S4133">
        <v>0</v>
      </c>
      <c r="T4133">
        <v>0</v>
      </c>
      <c r="U4133">
        <v>6</v>
      </c>
      <c r="V4133">
        <v>0</v>
      </c>
      <c r="W4133">
        <v>0</v>
      </c>
      <c r="X4133">
        <v>0</v>
      </c>
      <c r="Y4133">
        <v>149.70993000000001</v>
      </c>
      <c r="Z4133">
        <v>0</v>
      </c>
      <c r="AA4133">
        <v>0</v>
      </c>
      <c r="AB4133">
        <v>0</v>
      </c>
      <c r="AC4133">
        <v>38.364829999999998</v>
      </c>
      <c r="AD4133">
        <v>0</v>
      </c>
      <c r="AE4133">
        <v>0</v>
      </c>
      <c r="AF4133">
        <v>188.07477</v>
      </c>
    </row>
    <row r="4134" spans="1:32" x14ac:dyDescent="0.3">
      <c r="A4134">
        <v>2799751</v>
      </c>
      <c r="B4134">
        <v>1</v>
      </c>
      <c r="C4134" t="s">
        <v>83</v>
      </c>
      <c r="D4134" t="s">
        <v>130</v>
      </c>
      <c r="E4134" t="s">
        <v>15164</v>
      </c>
      <c r="F4134" t="s">
        <v>15165</v>
      </c>
      <c r="G4134" t="s">
        <v>31545</v>
      </c>
      <c r="H4134" t="s">
        <v>134</v>
      </c>
      <c r="I4134" t="s">
        <v>79</v>
      </c>
      <c r="J4134" t="s">
        <v>135</v>
      </c>
      <c r="K4134" t="s">
        <v>22</v>
      </c>
      <c r="L4134" t="s">
        <v>136</v>
      </c>
      <c r="M4134" t="s">
        <v>15166</v>
      </c>
      <c r="N4134" t="s">
        <v>15167</v>
      </c>
      <c r="O4134">
        <v>0.96166666666666667</v>
      </c>
      <c r="P4134">
        <v>0</v>
      </c>
      <c r="Q4134">
        <v>0</v>
      </c>
      <c r="R4134">
        <v>12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2.9951603000000002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2.9951603000000002</v>
      </c>
    </row>
    <row r="4135" spans="1:32" x14ac:dyDescent="0.3">
      <c r="A4135">
        <v>2799738</v>
      </c>
      <c r="B4135">
        <v>1</v>
      </c>
      <c r="C4135" t="s">
        <v>82</v>
      </c>
      <c r="D4135" t="s">
        <v>91</v>
      </c>
      <c r="E4135" t="s">
        <v>15168</v>
      </c>
      <c r="F4135" t="s">
        <v>15169</v>
      </c>
      <c r="G4135" t="s">
        <v>31546</v>
      </c>
      <c r="H4135" t="s">
        <v>223</v>
      </c>
      <c r="I4135" t="s">
        <v>78</v>
      </c>
      <c r="J4135" t="s">
        <v>135</v>
      </c>
      <c r="K4135" t="s">
        <v>22</v>
      </c>
      <c r="L4135" t="s">
        <v>136</v>
      </c>
      <c r="M4135" t="s">
        <v>15170</v>
      </c>
      <c r="N4135" t="s">
        <v>15171</v>
      </c>
      <c r="O4135">
        <v>0.80972222222222223</v>
      </c>
      <c r="P4135">
        <v>0</v>
      </c>
      <c r="Q4135">
        <v>73</v>
      </c>
      <c r="R4135">
        <v>0</v>
      </c>
      <c r="S4135">
        <v>0</v>
      </c>
      <c r="T4135">
        <v>0</v>
      </c>
      <c r="U4135">
        <v>20</v>
      </c>
      <c r="V4135">
        <v>0</v>
      </c>
      <c r="W4135">
        <v>0</v>
      </c>
      <c r="X4135">
        <v>0</v>
      </c>
      <c r="Y4135">
        <v>14.418450999999999</v>
      </c>
      <c r="Z4135">
        <v>0</v>
      </c>
      <c r="AA4135">
        <v>0</v>
      </c>
      <c r="AB4135">
        <v>0</v>
      </c>
      <c r="AC4135">
        <v>10.700493</v>
      </c>
      <c r="AD4135">
        <v>0</v>
      </c>
      <c r="AE4135">
        <v>0</v>
      </c>
      <c r="AF4135">
        <v>25.118943999999999</v>
      </c>
    </row>
    <row r="4136" spans="1:32" x14ac:dyDescent="0.3">
      <c r="A4136">
        <v>2799297</v>
      </c>
      <c r="B4136">
        <v>1</v>
      </c>
      <c r="C4136" t="s">
        <v>82</v>
      </c>
      <c r="D4136" t="s">
        <v>104</v>
      </c>
      <c r="E4136" t="s">
        <v>15172</v>
      </c>
      <c r="F4136" t="s">
        <v>15173</v>
      </c>
      <c r="G4136" t="s">
        <v>31546</v>
      </c>
      <c r="H4136" t="s">
        <v>223</v>
      </c>
      <c r="I4136" t="s">
        <v>78</v>
      </c>
      <c r="J4136" t="s">
        <v>135</v>
      </c>
      <c r="K4136" t="s">
        <v>22</v>
      </c>
      <c r="L4136" t="s">
        <v>136</v>
      </c>
      <c r="M4136" t="s">
        <v>15174</v>
      </c>
      <c r="N4136" t="s">
        <v>15175</v>
      </c>
      <c r="O4136">
        <v>0.92694444444444446</v>
      </c>
      <c r="P4136">
        <v>0</v>
      </c>
      <c r="Q4136">
        <v>91</v>
      </c>
      <c r="R4136">
        <v>0</v>
      </c>
      <c r="S4136">
        <v>0</v>
      </c>
      <c r="T4136">
        <v>0</v>
      </c>
      <c r="U4136">
        <v>3</v>
      </c>
      <c r="V4136">
        <v>0</v>
      </c>
      <c r="W4136">
        <v>0</v>
      </c>
      <c r="X4136">
        <v>0</v>
      </c>
      <c r="Y4136">
        <v>36.636620000000001</v>
      </c>
      <c r="Z4136">
        <v>0</v>
      </c>
      <c r="AA4136">
        <v>0</v>
      </c>
      <c r="AB4136">
        <v>0</v>
      </c>
      <c r="AC4136">
        <v>1.3123606000000001</v>
      </c>
      <c r="AD4136">
        <v>0</v>
      </c>
      <c r="AE4136">
        <v>0</v>
      </c>
      <c r="AF4136">
        <v>37.948982000000001</v>
      </c>
    </row>
    <row r="4137" spans="1:32" x14ac:dyDescent="0.3">
      <c r="A4137">
        <v>2799147</v>
      </c>
      <c r="B4137">
        <v>1</v>
      </c>
      <c r="C4137" t="s">
        <v>82</v>
      </c>
      <c r="D4137" t="s">
        <v>92</v>
      </c>
      <c r="E4137" t="s">
        <v>15176</v>
      </c>
      <c r="F4137" t="s">
        <v>15177</v>
      </c>
      <c r="G4137" t="s">
        <v>31548</v>
      </c>
      <c r="H4137" t="s">
        <v>333</v>
      </c>
      <c r="I4137" t="s">
        <v>78</v>
      </c>
      <c r="J4137" t="s">
        <v>135</v>
      </c>
      <c r="K4137" t="s">
        <v>22</v>
      </c>
      <c r="L4137" t="s">
        <v>136</v>
      </c>
      <c r="M4137" t="s">
        <v>15178</v>
      </c>
      <c r="N4137" t="s">
        <v>15179</v>
      </c>
      <c r="O4137">
        <v>2.0772222222222223</v>
      </c>
      <c r="P4137">
        <v>0</v>
      </c>
      <c r="Q4137">
        <v>1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1.3096525999999999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1.3096525999999999</v>
      </c>
    </row>
    <row r="4138" spans="1:32" x14ac:dyDescent="0.3">
      <c r="A4138">
        <v>2799213</v>
      </c>
      <c r="B4138">
        <v>1</v>
      </c>
      <c r="C4138" t="s">
        <v>82</v>
      </c>
      <c r="D4138" t="s">
        <v>100</v>
      </c>
      <c r="E4138" t="s">
        <v>13309</v>
      </c>
      <c r="F4138" t="s">
        <v>13310</v>
      </c>
      <c r="G4138" t="s">
        <v>31548</v>
      </c>
      <c r="H4138" t="s">
        <v>893</v>
      </c>
      <c r="I4138" t="s">
        <v>78</v>
      </c>
      <c r="J4138" t="s">
        <v>135</v>
      </c>
      <c r="K4138" t="s">
        <v>22</v>
      </c>
      <c r="L4138" t="s">
        <v>136</v>
      </c>
      <c r="M4138" t="s">
        <v>15180</v>
      </c>
      <c r="N4138" t="s">
        <v>15181</v>
      </c>
      <c r="O4138">
        <v>3.3338888888888887</v>
      </c>
      <c r="P4138">
        <v>0</v>
      </c>
      <c r="Q4138">
        <v>13</v>
      </c>
      <c r="R4138">
        <v>0</v>
      </c>
      <c r="S4138">
        <v>0</v>
      </c>
      <c r="T4138">
        <v>0</v>
      </c>
      <c r="U4138">
        <v>3</v>
      </c>
      <c r="V4138">
        <v>0</v>
      </c>
      <c r="W4138">
        <v>0</v>
      </c>
      <c r="X4138">
        <v>0</v>
      </c>
      <c r="Y4138">
        <v>12.971964</v>
      </c>
      <c r="Z4138">
        <v>0</v>
      </c>
      <c r="AA4138">
        <v>0</v>
      </c>
      <c r="AB4138">
        <v>0</v>
      </c>
      <c r="AC4138">
        <v>12.988219000000001</v>
      </c>
      <c r="AD4138">
        <v>0</v>
      </c>
      <c r="AE4138">
        <v>0</v>
      </c>
      <c r="AF4138">
        <v>25.960184000000002</v>
      </c>
    </row>
    <row r="4139" spans="1:32" x14ac:dyDescent="0.3">
      <c r="A4139">
        <v>2799205</v>
      </c>
      <c r="B4139">
        <v>1</v>
      </c>
      <c r="C4139" t="s">
        <v>83</v>
      </c>
      <c r="D4139" t="s">
        <v>130</v>
      </c>
      <c r="E4139" t="s">
        <v>15182</v>
      </c>
      <c r="F4139" t="s">
        <v>15183</v>
      </c>
      <c r="G4139" t="s">
        <v>31551</v>
      </c>
      <c r="H4139" t="s">
        <v>672</v>
      </c>
      <c r="I4139" t="s">
        <v>79</v>
      </c>
      <c r="J4139" t="s">
        <v>135</v>
      </c>
      <c r="K4139" t="s">
        <v>22</v>
      </c>
      <c r="L4139" t="s">
        <v>136</v>
      </c>
      <c r="M4139" t="s">
        <v>15184</v>
      </c>
      <c r="N4139" t="s">
        <v>15185</v>
      </c>
      <c r="O4139">
        <v>2.033611111111111</v>
      </c>
      <c r="P4139">
        <v>0</v>
      </c>
      <c r="Q4139">
        <v>0</v>
      </c>
      <c r="R4139">
        <v>2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2.0667076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2.0667076</v>
      </c>
    </row>
    <row r="4140" spans="1:32" x14ac:dyDescent="0.3">
      <c r="A4140">
        <v>2799168</v>
      </c>
      <c r="B4140">
        <v>1</v>
      </c>
      <c r="C4140" t="s">
        <v>82</v>
      </c>
      <c r="D4140" t="s">
        <v>104</v>
      </c>
      <c r="E4140" t="s">
        <v>15186</v>
      </c>
      <c r="F4140" t="s">
        <v>15187</v>
      </c>
      <c r="G4140" t="s">
        <v>31548</v>
      </c>
      <c r="H4140" t="s">
        <v>333</v>
      </c>
      <c r="I4140" t="s">
        <v>78</v>
      </c>
      <c r="J4140" t="s">
        <v>135</v>
      </c>
      <c r="K4140" t="s">
        <v>22</v>
      </c>
      <c r="L4140" t="s">
        <v>136</v>
      </c>
      <c r="M4140" t="s">
        <v>15188</v>
      </c>
      <c r="N4140" t="s">
        <v>13077</v>
      </c>
      <c r="O4140">
        <v>2.4424999999999999</v>
      </c>
      <c r="P4140">
        <v>0</v>
      </c>
      <c r="Q4140">
        <v>10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3.9015992000000002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3.9015992000000002</v>
      </c>
    </row>
    <row r="4141" spans="1:32" x14ac:dyDescent="0.3">
      <c r="A4141">
        <v>2799133</v>
      </c>
      <c r="B4141">
        <v>2</v>
      </c>
      <c r="C4141" t="s">
        <v>82</v>
      </c>
      <c r="D4141" t="s">
        <v>98</v>
      </c>
      <c r="E4141" t="s">
        <v>15189</v>
      </c>
      <c r="F4141" t="s">
        <v>15190</v>
      </c>
      <c r="G4141" t="s">
        <v>31552</v>
      </c>
      <c r="H4141" t="s">
        <v>409</v>
      </c>
      <c r="I4141" t="s">
        <v>78</v>
      </c>
      <c r="J4141" t="s">
        <v>135</v>
      </c>
      <c r="K4141" t="s">
        <v>3</v>
      </c>
      <c r="L4141" t="s">
        <v>136</v>
      </c>
      <c r="M4141" t="s">
        <v>14588</v>
      </c>
      <c r="N4141" t="s">
        <v>15191</v>
      </c>
      <c r="O4141">
        <v>0.62694444444444442</v>
      </c>
      <c r="P4141">
        <v>0</v>
      </c>
      <c r="Q4141">
        <v>583</v>
      </c>
      <c r="R4141">
        <v>0</v>
      </c>
      <c r="S4141">
        <v>0</v>
      </c>
      <c r="T4141">
        <v>0</v>
      </c>
      <c r="U4141">
        <v>30</v>
      </c>
      <c r="V4141">
        <v>0</v>
      </c>
      <c r="W4141">
        <v>0</v>
      </c>
      <c r="X4141">
        <v>0</v>
      </c>
      <c r="Y4141">
        <v>82.606189999999998</v>
      </c>
      <c r="Z4141">
        <v>0</v>
      </c>
      <c r="AA4141">
        <v>0</v>
      </c>
      <c r="AB4141">
        <v>0</v>
      </c>
      <c r="AC4141">
        <v>8.4998369999999994</v>
      </c>
      <c r="AD4141">
        <v>0</v>
      </c>
      <c r="AE4141">
        <v>0</v>
      </c>
      <c r="AF4141">
        <v>91.106026</v>
      </c>
    </row>
    <row r="4142" spans="1:32" x14ac:dyDescent="0.3">
      <c r="A4142">
        <v>2798984</v>
      </c>
      <c r="B4142">
        <v>1</v>
      </c>
      <c r="C4142" t="s">
        <v>82</v>
      </c>
      <c r="D4142" t="s">
        <v>112</v>
      </c>
      <c r="E4142" t="s">
        <v>15192</v>
      </c>
      <c r="F4142" t="s">
        <v>15193</v>
      </c>
      <c r="G4142" t="s">
        <v>31548</v>
      </c>
      <c r="H4142" t="s">
        <v>333</v>
      </c>
      <c r="I4142" t="s">
        <v>78</v>
      </c>
      <c r="J4142" t="s">
        <v>135</v>
      </c>
      <c r="K4142" t="s">
        <v>22</v>
      </c>
      <c r="L4142" t="s">
        <v>136</v>
      </c>
      <c r="M4142" t="s">
        <v>15194</v>
      </c>
      <c r="N4142" t="s">
        <v>15195</v>
      </c>
      <c r="O4142">
        <v>3.2475000000000001</v>
      </c>
      <c r="P4142">
        <v>0</v>
      </c>
      <c r="Q4142">
        <v>1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0.55987452999999998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0.55987452999999998</v>
      </c>
    </row>
    <row r="4143" spans="1:32" x14ac:dyDescent="0.3">
      <c r="A4143">
        <v>2798810</v>
      </c>
      <c r="B4143">
        <v>1</v>
      </c>
      <c r="C4143" t="s">
        <v>83</v>
      </c>
      <c r="D4143" t="s">
        <v>116</v>
      </c>
      <c r="E4143" t="s">
        <v>15196</v>
      </c>
      <c r="F4143" t="s">
        <v>15197</v>
      </c>
      <c r="G4143" t="s">
        <v>31548</v>
      </c>
      <c r="H4143" t="s">
        <v>333</v>
      </c>
      <c r="I4143" t="s">
        <v>78</v>
      </c>
      <c r="J4143" t="s">
        <v>135</v>
      </c>
      <c r="K4143" t="s">
        <v>22</v>
      </c>
      <c r="L4143" t="s">
        <v>136</v>
      </c>
      <c r="M4143" t="s">
        <v>15198</v>
      </c>
      <c r="N4143" t="s">
        <v>15199</v>
      </c>
      <c r="O4143">
        <v>8.9108333333333327</v>
      </c>
      <c r="P4143">
        <v>0</v>
      </c>
      <c r="Q4143">
        <v>1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2.4486910000000002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2.4486910000000002</v>
      </c>
    </row>
    <row r="4144" spans="1:32" x14ac:dyDescent="0.3">
      <c r="A4144">
        <v>2798822</v>
      </c>
      <c r="B4144">
        <v>1</v>
      </c>
      <c r="C4144" t="s">
        <v>83</v>
      </c>
      <c r="D4144" t="s">
        <v>125</v>
      </c>
      <c r="E4144" t="s">
        <v>15200</v>
      </c>
      <c r="F4144" t="s">
        <v>15201</v>
      </c>
      <c r="G4144" t="s">
        <v>31545</v>
      </c>
      <c r="H4144" t="s">
        <v>134</v>
      </c>
      <c r="I4144" t="s">
        <v>79</v>
      </c>
      <c r="J4144" t="s">
        <v>135</v>
      </c>
      <c r="K4144" t="s">
        <v>22</v>
      </c>
      <c r="L4144" t="s">
        <v>136</v>
      </c>
      <c r="M4144" t="s">
        <v>15202</v>
      </c>
      <c r="N4144" t="s">
        <v>15203</v>
      </c>
      <c r="O4144">
        <v>0.19805555555555557</v>
      </c>
      <c r="P4144">
        <v>8</v>
      </c>
      <c r="Q4144">
        <v>1235</v>
      </c>
      <c r="R4144">
        <v>117</v>
      </c>
      <c r="S4144">
        <v>68</v>
      </c>
      <c r="T4144">
        <v>21</v>
      </c>
      <c r="U4144">
        <v>70</v>
      </c>
      <c r="V4144">
        <v>2</v>
      </c>
      <c r="W4144">
        <v>0</v>
      </c>
      <c r="X4144">
        <v>2.7775207000000002</v>
      </c>
      <c r="Y4144">
        <v>36.792965000000002</v>
      </c>
      <c r="Z4144">
        <v>8.3577820000000003</v>
      </c>
      <c r="AA4144">
        <v>3.7918634</v>
      </c>
      <c r="AB4144">
        <v>17.055112999999999</v>
      </c>
      <c r="AC4144">
        <v>5.8105945999999999</v>
      </c>
      <c r="AD4144">
        <v>6.2564324999999998</v>
      </c>
      <c r="AE4144">
        <v>0</v>
      </c>
      <c r="AF4144">
        <v>80.842269999999999</v>
      </c>
    </row>
    <row r="4145" spans="1:32" x14ac:dyDescent="0.3">
      <c r="A4145">
        <v>2798253</v>
      </c>
      <c r="B4145">
        <v>1</v>
      </c>
      <c r="C4145" t="s">
        <v>82</v>
      </c>
      <c r="D4145" t="s">
        <v>100</v>
      </c>
      <c r="E4145" t="s">
        <v>15204</v>
      </c>
      <c r="F4145" t="s">
        <v>15205</v>
      </c>
      <c r="G4145" t="s">
        <v>31548</v>
      </c>
      <c r="H4145" t="s">
        <v>311</v>
      </c>
      <c r="I4145" t="s">
        <v>78</v>
      </c>
      <c r="J4145" t="s">
        <v>135</v>
      </c>
      <c r="K4145" t="s">
        <v>22</v>
      </c>
      <c r="L4145" t="s">
        <v>136</v>
      </c>
      <c r="M4145" t="s">
        <v>15206</v>
      </c>
      <c r="N4145" t="s">
        <v>15207</v>
      </c>
      <c r="O4145">
        <v>1.4222222222222223</v>
      </c>
      <c r="P4145">
        <v>0</v>
      </c>
      <c r="Q4145">
        <v>5</v>
      </c>
      <c r="R4145">
        <v>0</v>
      </c>
      <c r="S4145">
        <v>0</v>
      </c>
      <c r="T4145">
        <v>0</v>
      </c>
      <c r="U4145">
        <v>2</v>
      </c>
      <c r="V4145">
        <v>0</v>
      </c>
      <c r="W4145">
        <v>0</v>
      </c>
      <c r="X4145">
        <v>0</v>
      </c>
      <c r="Y4145">
        <v>0.75465870000000002</v>
      </c>
      <c r="Z4145">
        <v>0</v>
      </c>
      <c r="AA4145">
        <v>0</v>
      </c>
      <c r="AB4145">
        <v>0</v>
      </c>
      <c r="AC4145">
        <v>3.6320242999999999</v>
      </c>
      <c r="AD4145">
        <v>0</v>
      </c>
      <c r="AE4145">
        <v>0</v>
      </c>
      <c r="AF4145">
        <v>4.3866829999999997</v>
      </c>
    </row>
    <row r="4146" spans="1:32" x14ac:dyDescent="0.3">
      <c r="A4146">
        <v>2798219</v>
      </c>
      <c r="B4146">
        <v>1</v>
      </c>
      <c r="C4146" t="s">
        <v>83</v>
      </c>
      <c r="D4146" t="s">
        <v>129</v>
      </c>
      <c r="E4146" t="s">
        <v>13976</v>
      </c>
      <c r="F4146" t="s">
        <v>13977</v>
      </c>
      <c r="G4146" t="s">
        <v>31552</v>
      </c>
      <c r="H4146" t="s">
        <v>665</v>
      </c>
      <c r="I4146" t="s">
        <v>78</v>
      </c>
      <c r="J4146" t="s">
        <v>135</v>
      </c>
      <c r="K4146" t="s">
        <v>22</v>
      </c>
      <c r="L4146" t="s">
        <v>136</v>
      </c>
      <c r="M4146" t="s">
        <v>15208</v>
      </c>
      <c r="N4146" t="s">
        <v>15209</v>
      </c>
      <c r="O4146">
        <v>3.0449999999999999</v>
      </c>
      <c r="P4146">
        <v>0</v>
      </c>
      <c r="Q4146">
        <v>0</v>
      </c>
      <c r="R4146">
        <v>0</v>
      </c>
      <c r="S4146">
        <v>7</v>
      </c>
      <c r="T4146">
        <v>0</v>
      </c>
      <c r="U4146">
        <v>9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1.8611032999999999</v>
      </c>
      <c r="AB4146">
        <v>0</v>
      </c>
      <c r="AC4146">
        <v>58.099620000000002</v>
      </c>
      <c r="AD4146">
        <v>0</v>
      </c>
      <c r="AE4146">
        <v>0</v>
      </c>
      <c r="AF4146">
        <v>59.960723999999999</v>
      </c>
    </row>
    <row r="4147" spans="1:32" x14ac:dyDescent="0.3">
      <c r="A4147">
        <v>2798240</v>
      </c>
      <c r="B4147">
        <v>1</v>
      </c>
      <c r="C4147" t="s">
        <v>82</v>
      </c>
      <c r="D4147" t="s">
        <v>103</v>
      </c>
      <c r="E4147" t="s">
        <v>15210</v>
      </c>
      <c r="F4147" t="s">
        <v>15211</v>
      </c>
      <c r="G4147" t="s">
        <v>31551</v>
      </c>
      <c r="H4147" t="s">
        <v>12559</v>
      </c>
      <c r="I4147" t="s">
        <v>79</v>
      </c>
      <c r="J4147" t="s">
        <v>135</v>
      </c>
      <c r="K4147" t="s">
        <v>22</v>
      </c>
      <c r="L4147" t="s">
        <v>136</v>
      </c>
      <c r="M4147" t="s">
        <v>15212</v>
      </c>
      <c r="N4147" t="s">
        <v>15213</v>
      </c>
      <c r="O4147">
        <v>0.79166666666666663</v>
      </c>
      <c r="P4147">
        <v>0</v>
      </c>
      <c r="Q4147">
        <v>149</v>
      </c>
      <c r="R4147">
        <v>0</v>
      </c>
      <c r="S4147">
        <v>2</v>
      </c>
      <c r="T4147">
        <v>0</v>
      </c>
      <c r="U4147">
        <v>34</v>
      </c>
      <c r="V4147">
        <v>0</v>
      </c>
      <c r="W4147">
        <v>0</v>
      </c>
      <c r="X4147">
        <v>0</v>
      </c>
      <c r="Y4147">
        <v>10.846087000000001</v>
      </c>
      <c r="Z4147">
        <v>0</v>
      </c>
      <c r="AA4147">
        <v>1.1138336E-2</v>
      </c>
      <c r="AB4147">
        <v>0</v>
      </c>
      <c r="AC4147">
        <v>14.897636</v>
      </c>
      <c r="AD4147">
        <v>0</v>
      </c>
      <c r="AE4147">
        <v>0</v>
      </c>
      <c r="AF4147">
        <v>25.754861999999999</v>
      </c>
    </row>
    <row r="4148" spans="1:32" x14ac:dyDescent="0.3">
      <c r="A4148">
        <v>2797948</v>
      </c>
      <c r="B4148">
        <v>1</v>
      </c>
      <c r="C4148" t="s">
        <v>82</v>
      </c>
      <c r="D4148" t="s">
        <v>94</v>
      </c>
      <c r="E4148" t="s">
        <v>15214</v>
      </c>
      <c r="F4148" t="s">
        <v>15215</v>
      </c>
      <c r="G4148" t="s">
        <v>31546</v>
      </c>
      <c r="H4148" t="s">
        <v>223</v>
      </c>
      <c r="I4148" t="s">
        <v>78</v>
      </c>
      <c r="J4148" t="s">
        <v>135</v>
      </c>
      <c r="K4148" t="s">
        <v>22</v>
      </c>
      <c r="L4148" t="s">
        <v>136</v>
      </c>
      <c r="M4148" t="s">
        <v>15216</v>
      </c>
      <c r="N4148" t="s">
        <v>15217</v>
      </c>
      <c r="O4148">
        <v>0.77194444444444443</v>
      </c>
      <c r="P4148">
        <v>0</v>
      </c>
      <c r="Q4148">
        <v>47</v>
      </c>
      <c r="R4148">
        <v>0</v>
      </c>
      <c r="S4148">
        <v>2</v>
      </c>
      <c r="T4148">
        <v>0</v>
      </c>
      <c r="U4148">
        <v>5</v>
      </c>
      <c r="V4148">
        <v>0</v>
      </c>
      <c r="W4148">
        <v>0</v>
      </c>
      <c r="X4148">
        <v>0</v>
      </c>
      <c r="Y4148">
        <v>4.6527099999999999</v>
      </c>
      <c r="Z4148">
        <v>0</v>
      </c>
      <c r="AA4148">
        <v>0.17984842000000001</v>
      </c>
      <c r="AB4148">
        <v>0</v>
      </c>
      <c r="AC4148">
        <v>0.67703455999999995</v>
      </c>
      <c r="AD4148">
        <v>0</v>
      </c>
      <c r="AE4148">
        <v>0</v>
      </c>
      <c r="AF4148">
        <v>5.5095929999999997</v>
      </c>
    </row>
    <row r="4149" spans="1:32" x14ac:dyDescent="0.3">
      <c r="A4149">
        <v>2797937</v>
      </c>
      <c r="B4149">
        <v>1</v>
      </c>
      <c r="C4149" t="s">
        <v>82</v>
      </c>
      <c r="D4149" t="s">
        <v>92</v>
      </c>
      <c r="E4149" t="s">
        <v>15218</v>
      </c>
      <c r="F4149" t="s">
        <v>15219</v>
      </c>
      <c r="G4149" t="s">
        <v>31546</v>
      </c>
      <c r="H4149" t="s">
        <v>2229</v>
      </c>
      <c r="I4149" t="s">
        <v>78</v>
      </c>
      <c r="J4149" t="s">
        <v>135</v>
      </c>
      <c r="K4149" t="s">
        <v>22</v>
      </c>
      <c r="L4149" t="s">
        <v>136</v>
      </c>
      <c r="M4149" t="s">
        <v>15220</v>
      </c>
      <c r="N4149" t="s">
        <v>15221</v>
      </c>
      <c r="O4149">
        <v>3.6008333333333336</v>
      </c>
      <c r="P4149">
        <v>0</v>
      </c>
      <c r="Q4149">
        <v>109</v>
      </c>
      <c r="R4149">
        <v>0</v>
      </c>
      <c r="S4149">
        <v>0</v>
      </c>
      <c r="T4149">
        <v>0</v>
      </c>
      <c r="U4149">
        <v>21</v>
      </c>
      <c r="V4149">
        <v>0</v>
      </c>
      <c r="W4149">
        <v>0</v>
      </c>
      <c r="X4149">
        <v>0</v>
      </c>
      <c r="Y4149">
        <v>79.52064</v>
      </c>
      <c r="Z4149">
        <v>0</v>
      </c>
      <c r="AA4149">
        <v>0</v>
      </c>
      <c r="AB4149">
        <v>0</v>
      </c>
      <c r="AC4149">
        <v>4.7054467000000004</v>
      </c>
      <c r="AD4149">
        <v>0</v>
      </c>
      <c r="AE4149">
        <v>0</v>
      </c>
      <c r="AF4149">
        <v>84.226079999999996</v>
      </c>
    </row>
    <row r="4150" spans="1:32" x14ac:dyDescent="0.3">
      <c r="A4150">
        <v>2797943</v>
      </c>
      <c r="B4150">
        <v>1</v>
      </c>
      <c r="C4150" t="s">
        <v>83</v>
      </c>
      <c r="D4150" t="s">
        <v>121</v>
      </c>
      <c r="E4150" t="s">
        <v>15222</v>
      </c>
      <c r="F4150" t="s">
        <v>15223</v>
      </c>
      <c r="G4150" t="s">
        <v>31545</v>
      </c>
      <c r="H4150" t="s">
        <v>134</v>
      </c>
      <c r="I4150" t="s">
        <v>79</v>
      </c>
      <c r="J4150" t="s">
        <v>248</v>
      </c>
      <c r="K4150" t="s">
        <v>22</v>
      </c>
      <c r="L4150" t="s">
        <v>136</v>
      </c>
      <c r="M4150" t="s">
        <v>10585</v>
      </c>
      <c r="N4150" t="s">
        <v>15224</v>
      </c>
      <c r="O4150">
        <v>1.5277777777777777E-2</v>
      </c>
      <c r="P4150">
        <v>0</v>
      </c>
      <c r="Q4150">
        <v>918</v>
      </c>
      <c r="R4150">
        <v>2</v>
      </c>
      <c r="S4150">
        <v>133</v>
      </c>
      <c r="T4150">
        <v>0</v>
      </c>
      <c r="U4150">
        <v>63</v>
      </c>
      <c r="V4150">
        <v>0</v>
      </c>
      <c r="W4150">
        <v>0</v>
      </c>
      <c r="X4150">
        <v>0</v>
      </c>
      <c r="Y4150">
        <v>1.1481916999999999</v>
      </c>
      <c r="Z4150">
        <v>1.7748268000000001E-2</v>
      </c>
      <c r="AA4150">
        <v>0.31994919999999999</v>
      </c>
      <c r="AB4150">
        <v>0</v>
      </c>
      <c r="AC4150">
        <v>0.24198992999999999</v>
      </c>
      <c r="AD4150">
        <v>0</v>
      </c>
      <c r="AE4150">
        <v>0</v>
      </c>
      <c r="AF4150">
        <v>1.7278792000000001</v>
      </c>
    </row>
    <row r="4151" spans="1:32" x14ac:dyDescent="0.3">
      <c r="A4151">
        <v>2797949</v>
      </c>
      <c r="B4151">
        <v>1</v>
      </c>
      <c r="C4151" t="s">
        <v>83</v>
      </c>
      <c r="D4151" t="s">
        <v>116</v>
      </c>
      <c r="E4151" t="s">
        <v>15225</v>
      </c>
      <c r="F4151" t="s">
        <v>15226</v>
      </c>
      <c r="G4151" t="s">
        <v>31545</v>
      </c>
      <c r="H4151" t="s">
        <v>648</v>
      </c>
      <c r="I4151" t="s">
        <v>79</v>
      </c>
      <c r="J4151" t="s">
        <v>135</v>
      </c>
      <c r="K4151" t="s">
        <v>22</v>
      </c>
      <c r="L4151" t="s">
        <v>186</v>
      </c>
      <c r="M4151" t="s">
        <v>15227</v>
      </c>
      <c r="N4151" t="s">
        <v>15228</v>
      </c>
      <c r="O4151">
        <v>1.4286111111111111</v>
      </c>
      <c r="P4151">
        <v>1</v>
      </c>
      <c r="Q4151">
        <v>432</v>
      </c>
      <c r="R4151">
        <v>6</v>
      </c>
      <c r="S4151">
        <v>31</v>
      </c>
      <c r="T4151">
        <v>8</v>
      </c>
      <c r="U4151">
        <v>32</v>
      </c>
      <c r="V4151">
        <v>0</v>
      </c>
      <c r="W4151">
        <v>0</v>
      </c>
      <c r="X4151">
        <v>0.17031315</v>
      </c>
      <c r="Y4151">
        <v>96.100814999999997</v>
      </c>
      <c r="Z4151">
        <v>10.291867</v>
      </c>
      <c r="AA4151">
        <v>17.41611</v>
      </c>
      <c r="AB4151">
        <v>348.67266999999998</v>
      </c>
      <c r="AC4151">
        <v>34.245685999999999</v>
      </c>
      <c r="AD4151">
        <v>0</v>
      </c>
      <c r="AE4151">
        <v>0</v>
      </c>
      <c r="AF4151">
        <v>506.89746000000002</v>
      </c>
    </row>
    <row r="4152" spans="1:32" x14ac:dyDescent="0.3">
      <c r="A4152">
        <v>2797931</v>
      </c>
      <c r="B4152">
        <v>1</v>
      </c>
      <c r="C4152" t="s">
        <v>83</v>
      </c>
      <c r="D4152" t="s">
        <v>128</v>
      </c>
      <c r="E4152" t="s">
        <v>6264</v>
      </c>
      <c r="F4152" t="s">
        <v>6265</v>
      </c>
      <c r="G4152" t="s">
        <v>31549</v>
      </c>
      <c r="H4152" t="s">
        <v>134</v>
      </c>
      <c r="I4152" t="s">
        <v>79</v>
      </c>
      <c r="J4152" t="s">
        <v>135</v>
      </c>
      <c r="K4152" t="s">
        <v>22</v>
      </c>
      <c r="L4152" t="s">
        <v>136</v>
      </c>
      <c r="M4152" t="s">
        <v>15229</v>
      </c>
      <c r="N4152" t="s">
        <v>15230</v>
      </c>
      <c r="O4152">
        <v>1.6775</v>
      </c>
      <c r="P4152">
        <v>15</v>
      </c>
      <c r="Q4152">
        <v>542</v>
      </c>
      <c r="R4152">
        <v>81</v>
      </c>
      <c r="S4152">
        <v>87</v>
      </c>
      <c r="T4152">
        <v>18</v>
      </c>
      <c r="U4152">
        <v>40</v>
      </c>
      <c r="V4152">
        <v>4</v>
      </c>
      <c r="W4152">
        <v>0</v>
      </c>
      <c r="X4152">
        <v>5.8800590000000001</v>
      </c>
      <c r="Y4152">
        <v>134.23322999999999</v>
      </c>
      <c r="Z4152">
        <v>79.642960000000002</v>
      </c>
      <c r="AA4152">
        <v>25.219784000000001</v>
      </c>
      <c r="AB4152">
        <v>90.315574999999995</v>
      </c>
      <c r="AC4152">
        <v>10.557983999999999</v>
      </c>
      <c r="AD4152">
        <v>472.82916</v>
      </c>
      <c r="AE4152">
        <v>0</v>
      </c>
      <c r="AF4152">
        <v>818.67870000000005</v>
      </c>
    </row>
    <row r="4153" spans="1:32" x14ac:dyDescent="0.3">
      <c r="A4153">
        <v>2797928</v>
      </c>
      <c r="B4153">
        <v>1</v>
      </c>
      <c r="C4153" t="s">
        <v>83</v>
      </c>
      <c r="D4153" t="s">
        <v>130</v>
      </c>
      <c r="E4153" t="s">
        <v>15231</v>
      </c>
      <c r="F4153" t="s">
        <v>652</v>
      </c>
      <c r="G4153" t="s">
        <v>31545</v>
      </c>
      <c r="H4153" t="s">
        <v>648</v>
      </c>
      <c r="I4153" t="s">
        <v>79</v>
      </c>
      <c r="J4153" t="s">
        <v>135</v>
      </c>
      <c r="K4153" t="s">
        <v>22</v>
      </c>
      <c r="L4153" t="s">
        <v>186</v>
      </c>
      <c r="M4153" t="s">
        <v>15224</v>
      </c>
      <c r="N4153" t="s">
        <v>15232</v>
      </c>
      <c r="O4153">
        <v>7.6733333333333329</v>
      </c>
      <c r="P4153">
        <v>19</v>
      </c>
      <c r="Q4153">
        <v>1824</v>
      </c>
      <c r="R4153">
        <v>78</v>
      </c>
      <c r="S4153">
        <v>110</v>
      </c>
      <c r="T4153">
        <v>11</v>
      </c>
      <c r="U4153">
        <v>160</v>
      </c>
      <c r="V4153">
        <v>3</v>
      </c>
      <c r="W4153">
        <v>0</v>
      </c>
      <c r="X4153">
        <v>137.21420000000001</v>
      </c>
      <c r="Y4153">
        <v>2033.5703000000001</v>
      </c>
      <c r="Z4153">
        <v>338.45119999999997</v>
      </c>
      <c r="AA4153">
        <v>147.04085000000001</v>
      </c>
      <c r="AB4153">
        <v>2536.1039999999998</v>
      </c>
      <c r="AC4153">
        <v>622.54755</v>
      </c>
      <c r="AD4153">
        <v>1091.6605999999999</v>
      </c>
      <c r="AE4153">
        <v>0</v>
      </c>
      <c r="AF4153">
        <v>6906.5889999999999</v>
      </c>
    </row>
    <row r="4154" spans="1:32" x14ac:dyDescent="0.3">
      <c r="A4154">
        <v>2800058</v>
      </c>
      <c r="B4154">
        <v>1</v>
      </c>
      <c r="C4154" t="s">
        <v>82</v>
      </c>
      <c r="D4154" t="s">
        <v>104</v>
      </c>
      <c r="E4154" t="s">
        <v>3992</v>
      </c>
      <c r="F4154" t="s">
        <v>3993</v>
      </c>
      <c r="G4154" t="s">
        <v>31550</v>
      </c>
      <c r="H4154" t="s">
        <v>223</v>
      </c>
      <c r="I4154" t="s">
        <v>78</v>
      </c>
      <c r="J4154" t="s">
        <v>135</v>
      </c>
      <c r="K4154" t="s">
        <v>22</v>
      </c>
      <c r="L4154" t="s">
        <v>136</v>
      </c>
      <c r="M4154" t="s">
        <v>15233</v>
      </c>
      <c r="N4154" t="s">
        <v>15234</v>
      </c>
      <c r="O4154">
        <v>1.66</v>
      </c>
      <c r="P4154">
        <v>0</v>
      </c>
      <c r="Q4154">
        <v>46</v>
      </c>
      <c r="R4154">
        <v>0</v>
      </c>
      <c r="S4154">
        <v>0</v>
      </c>
      <c r="T4154">
        <v>0</v>
      </c>
      <c r="U4154">
        <v>8</v>
      </c>
      <c r="V4154">
        <v>0</v>
      </c>
      <c r="W4154">
        <v>0</v>
      </c>
      <c r="X4154">
        <v>0</v>
      </c>
      <c r="Y4154">
        <v>24.861529999999998</v>
      </c>
      <c r="Z4154">
        <v>0</v>
      </c>
      <c r="AA4154">
        <v>0</v>
      </c>
      <c r="AB4154">
        <v>0</v>
      </c>
      <c r="AC4154">
        <v>18.853494999999999</v>
      </c>
      <c r="AD4154">
        <v>0</v>
      </c>
      <c r="AE4154">
        <v>0</v>
      </c>
      <c r="AF4154">
        <v>43.715023000000002</v>
      </c>
    </row>
    <row r="4155" spans="1:32" x14ac:dyDescent="0.3">
      <c r="A4155">
        <v>2800065</v>
      </c>
      <c r="B4155">
        <v>1</v>
      </c>
      <c r="C4155" t="s">
        <v>83</v>
      </c>
      <c r="D4155" t="s">
        <v>117</v>
      </c>
      <c r="E4155" t="s">
        <v>15235</v>
      </c>
      <c r="F4155" t="s">
        <v>15236</v>
      </c>
      <c r="G4155" t="s">
        <v>31552</v>
      </c>
      <c r="H4155" t="s">
        <v>665</v>
      </c>
      <c r="I4155" t="s">
        <v>78</v>
      </c>
      <c r="J4155" t="s">
        <v>135</v>
      </c>
      <c r="K4155" t="s">
        <v>22</v>
      </c>
      <c r="L4155" t="s">
        <v>136</v>
      </c>
      <c r="M4155" t="s">
        <v>15237</v>
      </c>
      <c r="N4155" t="s">
        <v>15238</v>
      </c>
      <c r="O4155">
        <v>2.3083333333333331</v>
      </c>
      <c r="P4155">
        <v>0</v>
      </c>
      <c r="Q4155">
        <v>153</v>
      </c>
      <c r="R4155">
        <v>0</v>
      </c>
      <c r="S4155">
        <v>0</v>
      </c>
      <c r="T4155">
        <v>0</v>
      </c>
      <c r="U4155">
        <v>23</v>
      </c>
      <c r="V4155">
        <v>0</v>
      </c>
      <c r="W4155">
        <v>0</v>
      </c>
      <c r="X4155">
        <v>0</v>
      </c>
      <c r="Y4155">
        <v>31.772815999999999</v>
      </c>
      <c r="Z4155">
        <v>0</v>
      </c>
      <c r="AA4155">
        <v>0</v>
      </c>
      <c r="AB4155">
        <v>0</v>
      </c>
      <c r="AC4155">
        <v>21.098082999999999</v>
      </c>
      <c r="AD4155">
        <v>0</v>
      </c>
      <c r="AE4155">
        <v>0</v>
      </c>
      <c r="AF4155">
        <v>52.870899999999999</v>
      </c>
    </row>
    <row r="4156" spans="1:32" x14ac:dyDescent="0.3">
      <c r="A4156">
        <v>2799868</v>
      </c>
      <c r="B4156">
        <v>1</v>
      </c>
      <c r="C4156" t="s">
        <v>82</v>
      </c>
      <c r="D4156" t="s">
        <v>86</v>
      </c>
      <c r="E4156" t="s">
        <v>15239</v>
      </c>
      <c r="F4156" t="s">
        <v>15240</v>
      </c>
      <c r="G4156" t="s">
        <v>31552</v>
      </c>
      <c r="H4156" t="s">
        <v>665</v>
      </c>
      <c r="I4156" t="s">
        <v>78</v>
      </c>
      <c r="J4156" t="s">
        <v>135</v>
      </c>
      <c r="K4156" t="s">
        <v>22</v>
      </c>
      <c r="L4156" t="s">
        <v>136</v>
      </c>
      <c r="M4156" t="s">
        <v>15241</v>
      </c>
      <c r="N4156" t="s">
        <v>15242</v>
      </c>
      <c r="O4156">
        <v>1.586111111111111</v>
      </c>
      <c r="P4156">
        <v>0</v>
      </c>
      <c r="Q4156">
        <v>8</v>
      </c>
      <c r="R4156">
        <v>0</v>
      </c>
      <c r="S4156">
        <v>5</v>
      </c>
      <c r="T4156">
        <v>0</v>
      </c>
      <c r="U4156">
        <v>9</v>
      </c>
      <c r="V4156">
        <v>0</v>
      </c>
      <c r="W4156">
        <v>0</v>
      </c>
      <c r="X4156">
        <v>0</v>
      </c>
      <c r="Y4156">
        <v>3.5783320000000001</v>
      </c>
      <c r="Z4156">
        <v>0</v>
      </c>
      <c r="AA4156">
        <v>0.93099699999999996</v>
      </c>
      <c r="AB4156">
        <v>0</v>
      </c>
      <c r="AC4156">
        <v>9.3118770000000008</v>
      </c>
      <c r="AD4156">
        <v>0</v>
      </c>
      <c r="AE4156">
        <v>0</v>
      </c>
      <c r="AF4156">
        <v>13.821206</v>
      </c>
    </row>
    <row r="4157" spans="1:32" x14ac:dyDescent="0.3">
      <c r="A4157">
        <v>2799860</v>
      </c>
      <c r="B4157">
        <v>1</v>
      </c>
      <c r="C4157" t="s">
        <v>82</v>
      </c>
      <c r="D4157" t="s">
        <v>104</v>
      </c>
      <c r="E4157" t="s">
        <v>15243</v>
      </c>
      <c r="F4157" t="s">
        <v>15244</v>
      </c>
      <c r="G4157" t="s">
        <v>31548</v>
      </c>
      <c r="H4157" t="s">
        <v>333</v>
      </c>
      <c r="I4157" t="s">
        <v>78</v>
      </c>
      <c r="J4157" t="s">
        <v>135</v>
      </c>
      <c r="K4157" t="s">
        <v>22</v>
      </c>
      <c r="L4157" t="s">
        <v>136</v>
      </c>
      <c r="M4157" t="s">
        <v>15245</v>
      </c>
      <c r="N4157" t="s">
        <v>15246</v>
      </c>
      <c r="O4157">
        <v>3.5155555555555558</v>
      </c>
      <c r="P4157">
        <v>0</v>
      </c>
      <c r="Q4157">
        <v>3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1.7384710000000001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1.7384710000000001</v>
      </c>
    </row>
    <row r="4158" spans="1:32" x14ac:dyDescent="0.3">
      <c r="A4158">
        <v>2799863</v>
      </c>
      <c r="B4158">
        <v>1</v>
      </c>
      <c r="C4158" t="s">
        <v>82</v>
      </c>
      <c r="D4158" t="s">
        <v>104</v>
      </c>
      <c r="E4158" t="s">
        <v>15247</v>
      </c>
      <c r="F4158" t="s">
        <v>15248</v>
      </c>
      <c r="G4158" t="s">
        <v>31546</v>
      </c>
      <c r="H4158" t="s">
        <v>223</v>
      </c>
      <c r="I4158" t="s">
        <v>78</v>
      </c>
      <c r="J4158" t="s">
        <v>135</v>
      </c>
      <c r="K4158" t="s">
        <v>22</v>
      </c>
      <c r="L4158" t="s">
        <v>136</v>
      </c>
      <c r="M4158" t="s">
        <v>15249</v>
      </c>
      <c r="N4158" t="s">
        <v>15250</v>
      </c>
      <c r="O4158">
        <v>1.003611111111111</v>
      </c>
      <c r="P4158">
        <v>0</v>
      </c>
      <c r="Q4158">
        <v>119</v>
      </c>
      <c r="R4158">
        <v>0</v>
      </c>
      <c r="S4158">
        <v>0</v>
      </c>
      <c r="T4158">
        <v>0</v>
      </c>
      <c r="U4158">
        <v>7</v>
      </c>
      <c r="V4158">
        <v>0</v>
      </c>
      <c r="W4158">
        <v>0</v>
      </c>
      <c r="X4158">
        <v>0</v>
      </c>
      <c r="Y4158">
        <v>37.985959999999999</v>
      </c>
      <c r="Z4158">
        <v>0</v>
      </c>
      <c r="AA4158">
        <v>0</v>
      </c>
      <c r="AB4158">
        <v>0</v>
      </c>
      <c r="AC4158">
        <v>2.1857394999999999</v>
      </c>
      <c r="AD4158">
        <v>0</v>
      </c>
      <c r="AE4158">
        <v>0</v>
      </c>
      <c r="AF4158">
        <v>40.171700000000001</v>
      </c>
    </row>
    <row r="4159" spans="1:32" x14ac:dyDescent="0.3">
      <c r="A4159">
        <v>2799575</v>
      </c>
      <c r="B4159">
        <v>1</v>
      </c>
      <c r="C4159" t="s">
        <v>82</v>
      </c>
      <c r="D4159" t="s">
        <v>106</v>
      </c>
      <c r="E4159" t="s">
        <v>15251</v>
      </c>
      <c r="F4159" t="s">
        <v>15252</v>
      </c>
      <c r="G4159" t="s">
        <v>31545</v>
      </c>
      <c r="H4159" t="s">
        <v>134</v>
      </c>
      <c r="I4159" t="s">
        <v>79</v>
      </c>
      <c r="J4159" t="s">
        <v>135</v>
      </c>
      <c r="K4159" t="s">
        <v>22</v>
      </c>
      <c r="L4159" t="s">
        <v>136</v>
      </c>
      <c r="M4159" t="s">
        <v>15253</v>
      </c>
      <c r="N4159" t="s">
        <v>15254</v>
      </c>
      <c r="O4159">
        <v>1.8444444444444446</v>
      </c>
      <c r="P4159">
        <v>0</v>
      </c>
      <c r="Q4159">
        <v>157</v>
      </c>
      <c r="R4159">
        <v>0</v>
      </c>
      <c r="S4159">
        <v>1</v>
      </c>
      <c r="T4159">
        <v>8</v>
      </c>
      <c r="U4159">
        <v>23</v>
      </c>
      <c r="V4159">
        <v>5</v>
      </c>
      <c r="W4159">
        <v>1</v>
      </c>
      <c r="X4159">
        <v>0</v>
      </c>
      <c r="Y4159">
        <v>70.201674999999994</v>
      </c>
      <c r="Z4159">
        <v>0</v>
      </c>
      <c r="AA4159">
        <v>0</v>
      </c>
      <c r="AB4159">
        <v>91.632189999999994</v>
      </c>
      <c r="AC4159">
        <v>37.130319999999998</v>
      </c>
      <c r="AD4159">
        <v>101.40640999999999</v>
      </c>
      <c r="AE4159">
        <v>2.3324609000000001</v>
      </c>
      <c r="AF4159">
        <v>302.70305999999999</v>
      </c>
    </row>
    <row r="4160" spans="1:32" x14ac:dyDescent="0.3">
      <c r="A4160">
        <v>2799390</v>
      </c>
      <c r="B4160">
        <v>1</v>
      </c>
      <c r="C4160" t="s">
        <v>83</v>
      </c>
      <c r="D4160" t="s">
        <v>116</v>
      </c>
      <c r="E4160" t="s">
        <v>15255</v>
      </c>
      <c r="F4160" t="s">
        <v>15256</v>
      </c>
      <c r="G4160" t="s">
        <v>31551</v>
      </c>
      <c r="H4160" t="s">
        <v>9459</v>
      </c>
      <c r="I4160" t="s">
        <v>79</v>
      </c>
      <c r="J4160" t="s">
        <v>135</v>
      </c>
      <c r="K4160" t="s">
        <v>22</v>
      </c>
      <c r="L4160" t="s">
        <v>136</v>
      </c>
      <c r="M4160" t="s">
        <v>15257</v>
      </c>
      <c r="N4160" t="s">
        <v>12230</v>
      </c>
      <c r="O4160">
        <v>2.2577777777777777</v>
      </c>
      <c r="P4160">
        <v>0</v>
      </c>
      <c r="Q4160">
        <v>28</v>
      </c>
      <c r="R4160">
        <v>0</v>
      </c>
      <c r="S4160">
        <v>11</v>
      </c>
      <c r="T4160">
        <v>0</v>
      </c>
      <c r="U4160">
        <v>4</v>
      </c>
      <c r="V4160">
        <v>0</v>
      </c>
      <c r="W4160">
        <v>0</v>
      </c>
      <c r="X4160">
        <v>0</v>
      </c>
      <c r="Y4160">
        <v>10.430951</v>
      </c>
      <c r="Z4160">
        <v>0</v>
      </c>
      <c r="AA4160">
        <v>5.7619119999999997</v>
      </c>
      <c r="AB4160">
        <v>0</v>
      </c>
      <c r="AC4160">
        <v>2.9881167</v>
      </c>
      <c r="AD4160">
        <v>0</v>
      </c>
      <c r="AE4160">
        <v>0</v>
      </c>
      <c r="AF4160">
        <v>19.180980000000002</v>
      </c>
    </row>
    <row r="4161" spans="1:32" x14ac:dyDescent="0.3">
      <c r="A4161">
        <v>2799382</v>
      </c>
      <c r="B4161">
        <v>1</v>
      </c>
      <c r="C4161" t="s">
        <v>82</v>
      </c>
      <c r="D4161" t="s">
        <v>105</v>
      </c>
      <c r="E4161" t="s">
        <v>15258</v>
      </c>
      <c r="F4161" t="s">
        <v>15259</v>
      </c>
      <c r="G4161" t="s">
        <v>31551</v>
      </c>
      <c r="H4161" t="s">
        <v>643</v>
      </c>
      <c r="I4161" t="s">
        <v>79</v>
      </c>
      <c r="J4161" t="s">
        <v>135</v>
      </c>
      <c r="K4161" t="s">
        <v>22</v>
      </c>
      <c r="L4161" t="s">
        <v>186</v>
      </c>
      <c r="M4161" t="s">
        <v>15260</v>
      </c>
      <c r="N4161" t="s">
        <v>15261</v>
      </c>
      <c r="O4161">
        <v>3.5630555555555556</v>
      </c>
      <c r="P4161">
        <v>0</v>
      </c>
      <c r="Q4161">
        <v>48</v>
      </c>
      <c r="R4161">
        <v>0</v>
      </c>
      <c r="S4161">
        <v>21</v>
      </c>
      <c r="T4161">
        <v>0</v>
      </c>
      <c r="U4161">
        <v>20</v>
      </c>
      <c r="V4161">
        <v>0</v>
      </c>
      <c r="W4161">
        <v>0</v>
      </c>
      <c r="X4161">
        <v>0</v>
      </c>
      <c r="Y4161">
        <v>50.974094000000001</v>
      </c>
      <c r="Z4161">
        <v>0</v>
      </c>
      <c r="AA4161">
        <v>61.139102999999999</v>
      </c>
      <c r="AB4161">
        <v>0</v>
      </c>
      <c r="AC4161">
        <v>40.74221</v>
      </c>
      <c r="AD4161">
        <v>0</v>
      </c>
      <c r="AE4161">
        <v>0</v>
      </c>
      <c r="AF4161">
        <v>152.85541000000001</v>
      </c>
    </row>
    <row r="4162" spans="1:32" x14ac:dyDescent="0.3">
      <c r="A4162">
        <v>2799058</v>
      </c>
      <c r="B4162">
        <v>1</v>
      </c>
      <c r="C4162" t="s">
        <v>82</v>
      </c>
      <c r="D4162" t="s">
        <v>106</v>
      </c>
      <c r="E4162" t="s">
        <v>170</v>
      </c>
      <c r="F4162" t="s">
        <v>171</v>
      </c>
      <c r="G4162" t="s">
        <v>31546</v>
      </c>
      <c r="H4162" t="s">
        <v>1297</v>
      </c>
      <c r="I4162" t="s">
        <v>78</v>
      </c>
      <c r="J4162" t="s">
        <v>135</v>
      </c>
      <c r="K4162" t="s">
        <v>22</v>
      </c>
      <c r="L4162" t="s">
        <v>136</v>
      </c>
      <c r="M4162" t="s">
        <v>15262</v>
      </c>
      <c r="N4162" t="s">
        <v>15263</v>
      </c>
      <c r="O4162">
        <v>0.75277777777777777</v>
      </c>
      <c r="P4162">
        <v>0</v>
      </c>
      <c r="Q4162">
        <v>45</v>
      </c>
      <c r="R4162">
        <v>0</v>
      </c>
      <c r="S4162">
        <v>10</v>
      </c>
      <c r="T4162">
        <v>0</v>
      </c>
      <c r="U4162">
        <v>15</v>
      </c>
      <c r="V4162">
        <v>0</v>
      </c>
      <c r="W4162">
        <v>0</v>
      </c>
      <c r="X4162">
        <v>0</v>
      </c>
      <c r="Y4162">
        <v>9.2952919999999999</v>
      </c>
      <c r="Z4162">
        <v>0</v>
      </c>
      <c r="AA4162">
        <v>1.1066917000000001</v>
      </c>
      <c r="AB4162">
        <v>0</v>
      </c>
      <c r="AC4162">
        <v>6.0146303000000003</v>
      </c>
      <c r="AD4162">
        <v>0</v>
      </c>
      <c r="AE4162">
        <v>0</v>
      </c>
      <c r="AF4162">
        <v>16.416615</v>
      </c>
    </row>
    <row r="4163" spans="1:32" x14ac:dyDescent="0.3">
      <c r="A4163">
        <v>2799054</v>
      </c>
      <c r="B4163">
        <v>1</v>
      </c>
      <c r="C4163" t="s">
        <v>83</v>
      </c>
      <c r="D4163" t="s">
        <v>128</v>
      </c>
      <c r="E4163" t="s">
        <v>15264</v>
      </c>
      <c r="F4163" t="s">
        <v>15265</v>
      </c>
      <c r="G4163" t="s">
        <v>31546</v>
      </c>
      <c r="H4163" t="s">
        <v>223</v>
      </c>
      <c r="I4163" t="s">
        <v>78</v>
      </c>
      <c r="J4163" t="s">
        <v>135</v>
      </c>
      <c r="K4163" t="s">
        <v>22</v>
      </c>
      <c r="L4163" t="s">
        <v>136</v>
      </c>
      <c r="M4163" t="s">
        <v>15266</v>
      </c>
      <c r="N4163" t="s">
        <v>15267</v>
      </c>
      <c r="O4163">
        <v>4.7463888888888892</v>
      </c>
      <c r="P4163">
        <v>0</v>
      </c>
      <c r="Q4163">
        <v>8</v>
      </c>
      <c r="R4163">
        <v>0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0</v>
      </c>
      <c r="Y4163">
        <v>11.622925</v>
      </c>
      <c r="Z4163">
        <v>0</v>
      </c>
      <c r="AA4163">
        <v>0</v>
      </c>
      <c r="AB4163">
        <v>0</v>
      </c>
      <c r="AC4163">
        <v>1.2006782</v>
      </c>
      <c r="AD4163">
        <v>0</v>
      </c>
      <c r="AE4163">
        <v>0</v>
      </c>
      <c r="AF4163">
        <v>12.823603</v>
      </c>
    </row>
    <row r="4164" spans="1:32" x14ac:dyDescent="0.3">
      <c r="A4164">
        <v>2799075</v>
      </c>
      <c r="B4164">
        <v>1</v>
      </c>
      <c r="C4164" t="s">
        <v>83</v>
      </c>
      <c r="D4164" t="s">
        <v>115</v>
      </c>
      <c r="E4164" t="s">
        <v>15268</v>
      </c>
      <c r="F4164" t="s">
        <v>15269</v>
      </c>
      <c r="G4164" t="s">
        <v>31547</v>
      </c>
      <c r="H4164" t="s">
        <v>134</v>
      </c>
      <c r="I4164" t="s">
        <v>79</v>
      </c>
      <c r="J4164" t="s">
        <v>135</v>
      </c>
      <c r="K4164" t="s">
        <v>22</v>
      </c>
      <c r="L4164" t="s">
        <v>136</v>
      </c>
      <c r="M4164" t="s">
        <v>15270</v>
      </c>
      <c r="N4164" t="s">
        <v>15271</v>
      </c>
      <c r="O4164">
        <v>0.13694444444444445</v>
      </c>
      <c r="P4164">
        <v>1</v>
      </c>
      <c r="Q4164">
        <v>272</v>
      </c>
      <c r="R4164">
        <v>205</v>
      </c>
      <c r="S4164">
        <v>86</v>
      </c>
      <c r="T4164">
        <v>12</v>
      </c>
      <c r="U4164">
        <v>18</v>
      </c>
      <c r="V4164">
        <v>3</v>
      </c>
      <c r="W4164">
        <v>0</v>
      </c>
      <c r="X4164">
        <v>1.2341683999999999</v>
      </c>
      <c r="Y4164">
        <v>14.246235</v>
      </c>
      <c r="Z4164">
        <v>4.7853899999999996</v>
      </c>
      <c r="AA4164">
        <v>3.6836817000000002</v>
      </c>
      <c r="AB4164">
        <v>38.455013000000001</v>
      </c>
      <c r="AC4164">
        <v>1.5409659</v>
      </c>
      <c r="AD4164">
        <v>290.08197000000001</v>
      </c>
      <c r="AE4164">
        <v>0</v>
      </c>
      <c r="AF4164">
        <v>354.0274</v>
      </c>
    </row>
    <row r="4165" spans="1:32" x14ac:dyDescent="0.3">
      <c r="A4165">
        <v>2798979</v>
      </c>
      <c r="B4165">
        <v>1</v>
      </c>
      <c r="C4165" t="s">
        <v>82</v>
      </c>
      <c r="D4165" t="s">
        <v>103</v>
      </c>
      <c r="E4165" t="s">
        <v>15272</v>
      </c>
      <c r="F4165" t="s">
        <v>15273</v>
      </c>
      <c r="G4165" t="s">
        <v>31548</v>
      </c>
      <c r="H4165" t="s">
        <v>893</v>
      </c>
      <c r="I4165" t="s">
        <v>78</v>
      </c>
      <c r="J4165" t="s">
        <v>135</v>
      </c>
      <c r="K4165" t="s">
        <v>22</v>
      </c>
      <c r="L4165" t="s">
        <v>136</v>
      </c>
      <c r="M4165" t="s">
        <v>15274</v>
      </c>
      <c r="N4165" t="s">
        <v>15275</v>
      </c>
      <c r="O4165">
        <v>1.6930555555555555</v>
      </c>
      <c r="P4165">
        <v>0</v>
      </c>
      <c r="Q4165">
        <v>1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8.2578250000000006E-2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8.2578250000000006E-2</v>
      </c>
    </row>
    <row r="4166" spans="1:32" x14ac:dyDescent="0.3">
      <c r="A4166">
        <v>2798751</v>
      </c>
      <c r="B4166">
        <v>1</v>
      </c>
      <c r="C4166" t="s">
        <v>83</v>
      </c>
      <c r="D4166" t="s">
        <v>130</v>
      </c>
      <c r="E4166" t="s">
        <v>15276</v>
      </c>
      <c r="F4166" t="s">
        <v>15277</v>
      </c>
      <c r="G4166" t="s">
        <v>31548</v>
      </c>
      <c r="H4166" t="s">
        <v>311</v>
      </c>
      <c r="I4166" t="s">
        <v>78</v>
      </c>
      <c r="J4166" t="s">
        <v>135</v>
      </c>
      <c r="K4166" t="s">
        <v>22</v>
      </c>
      <c r="L4166" t="s">
        <v>136</v>
      </c>
      <c r="M4166" t="s">
        <v>15278</v>
      </c>
      <c r="N4166" t="s">
        <v>15279</v>
      </c>
      <c r="O4166">
        <v>9.2441666666666666</v>
      </c>
      <c r="P4166">
        <v>0</v>
      </c>
      <c r="Q4166">
        <v>1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1.7519119000000001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1.7519119000000001</v>
      </c>
    </row>
    <row r="4167" spans="1:32" x14ac:dyDescent="0.3">
      <c r="A4167">
        <v>2798752</v>
      </c>
      <c r="B4167">
        <v>1</v>
      </c>
      <c r="C4167" t="s">
        <v>82</v>
      </c>
      <c r="D4167" t="s">
        <v>108</v>
      </c>
      <c r="E4167" t="s">
        <v>4054</v>
      </c>
      <c r="F4167" t="s">
        <v>4055</v>
      </c>
      <c r="G4167" t="s">
        <v>31552</v>
      </c>
      <c r="H4167" t="s">
        <v>643</v>
      </c>
      <c r="I4167" t="s">
        <v>78</v>
      </c>
      <c r="J4167" t="s">
        <v>135</v>
      </c>
      <c r="K4167" t="s">
        <v>22</v>
      </c>
      <c r="L4167" t="s">
        <v>186</v>
      </c>
      <c r="M4167" t="s">
        <v>15280</v>
      </c>
      <c r="N4167" t="s">
        <v>15281</v>
      </c>
      <c r="O4167">
        <v>7.0169444444444444</v>
      </c>
      <c r="P4167">
        <v>0</v>
      </c>
      <c r="Q4167">
        <v>27</v>
      </c>
      <c r="R4167">
        <v>0</v>
      </c>
      <c r="S4167">
        <v>22</v>
      </c>
      <c r="T4167">
        <v>0</v>
      </c>
      <c r="U4167">
        <v>16</v>
      </c>
      <c r="V4167">
        <v>0</v>
      </c>
      <c r="W4167">
        <v>0</v>
      </c>
      <c r="X4167">
        <v>0</v>
      </c>
      <c r="Y4167">
        <v>18.1187</v>
      </c>
      <c r="Z4167">
        <v>0</v>
      </c>
      <c r="AA4167">
        <v>30.033895000000001</v>
      </c>
      <c r="AB4167">
        <v>0</v>
      </c>
      <c r="AC4167">
        <v>101.32281500000001</v>
      </c>
      <c r="AD4167">
        <v>0</v>
      </c>
      <c r="AE4167">
        <v>0</v>
      </c>
      <c r="AF4167">
        <v>149.47542000000001</v>
      </c>
    </row>
    <row r="4168" spans="1:32" x14ac:dyDescent="0.3">
      <c r="A4168">
        <v>2798743</v>
      </c>
      <c r="B4168">
        <v>1</v>
      </c>
      <c r="C4168" t="s">
        <v>83</v>
      </c>
      <c r="D4168" t="s">
        <v>123</v>
      </c>
      <c r="E4168" t="s">
        <v>15282</v>
      </c>
      <c r="F4168" t="s">
        <v>15283</v>
      </c>
      <c r="G4168" t="s">
        <v>31550</v>
      </c>
      <c r="H4168" t="s">
        <v>223</v>
      </c>
      <c r="I4168" t="s">
        <v>78</v>
      </c>
      <c r="J4168" t="s">
        <v>135</v>
      </c>
      <c r="K4168" t="s">
        <v>22</v>
      </c>
      <c r="L4168" t="s">
        <v>136</v>
      </c>
      <c r="M4168" t="s">
        <v>15284</v>
      </c>
      <c r="N4168" t="s">
        <v>15285</v>
      </c>
      <c r="O4168">
        <v>0.46305555555555555</v>
      </c>
      <c r="P4168">
        <v>0</v>
      </c>
      <c r="Q4168">
        <v>95</v>
      </c>
      <c r="R4168">
        <v>0</v>
      </c>
      <c r="S4168">
        <v>0</v>
      </c>
      <c r="T4168">
        <v>0</v>
      </c>
      <c r="U4168">
        <v>4</v>
      </c>
      <c r="V4168">
        <v>0</v>
      </c>
      <c r="W4168">
        <v>0</v>
      </c>
      <c r="X4168">
        <v>0</v>
      </c>
      <c r="Y4168">
        <v>7.8373989999999996</v>
      </c>
      <c r="Z4168">
        <v>0</v>
      </c>
      <c r="AA4168">
        <v>0</v>
      </c>
      <c r="AB4168">
        <v>0</v>
      </c>
      <c r="AC4168">
        <v>0.59637624</v>
      </c>
      <c r="AD4168">
        <v>0</v>
      </c>
      <c r="AE4168">
        <v>0</v>
      </c>
      <c r="AF4168">
        <v>8.4337759999999999</v>
      </c>
    </row>
    <row r="4169" spans="1:32" x14ac:dyDescent="0.3">
      <c r="A4169">
        <v>2798734</v>
      </c>
      <c r="B4169">
        <v>1</v>
      </c>
      <c r="C4169" t="s">
        <v>83</v>
      </c>
      <c r="D4169" t="s">
        <v>121</v>
      </c>
      <c r="E4169" t="s">
        <v>3560</v>
      </c>
      <c r="F4169" t="s">
        <v>3561</v>
      </c>
      <c r="G4169" t="s">
        <v>31549</v>
      </c>
      <c r="H4169" t="s">
        <v>134</v>
      </c>
      <c r="I4169" t="s">
        <v>79</v>
      </c>
      <c r="J4169" t="s">
        <v>135</v>
      </c>
      <c r="K4169" t="s">
        <v>22</v>
      </c>
      <c r="L4169" t="s">
        <v>136</v>
      </c>
      <c r="M4169" t="s">
        <v>15286</v>
      </c>
      <c r="N4169" t="s">
        <v>15287</v>
      </c>
      <c r="O4169">
        <v>0.97333333333333338</v>
      </c>
      <c r="P4169">
        <v>7</v>
      </c>
      <c r="Q4169">
        <v>305</v>
      </c>
      <c r="R4169">
        <v>37</v>
      </c>
      <c r="S4169">
        <v>134</v>
      </c>
      <c r="T4169">
        <v>8</v>
      </c>
      <c r="U4169">
        <v>20</v>
      </c>
      <c r="V4169">
        <v>1</v>
      </c>
      <c r="W4169">
        <v>0</v>
      </c>
      <c r="X4169">
        <v>15.984945</v>
      </c>
      <c r="Y4169">
        <v>24.810138999999999</v>
      </c>
      <c r="Z4169">
        <v>122.97177000000001</v>
      </c>
      <c r="AA4169">
        <v>55.883826999999997</v>
      </c>
      <c r="AB4169">
        <v>35.011288</v>
      </c>
      <c r="AC4169">
        <v>5.3667109999999996</v>
      </c>
      <c r="AD4169">
        <v>51.436279999999996</v>
      </c>
      <c r="AE4169">
        <v>0</v>
      </c>
      <c r="AF4169">
        <v>311.46496999999999</v>
      </c>
    </row>
    <row r="4170" spans="1:32" x14ac:dyDescent="0.3">
      <c r="A4170">
        <v>2798730</v>
      </c>
      <c r="B4170">
        <v>1</v>
      </c>
      <c r="C4170" t="s">
        <v>82</v>
      </c>
      <c r="D4170" t="s">
        <v>87</v>
      </c>
      <c r="E4170" t="s">
        <v>15288</v>
      </c>
      <c r="F4170" t="s">
        <v>15289</v>
      </c>
      <c r="G4170" t="s">
        <v>31551</v>
      </c>
      <c r="H4170" t="s">
        <v>648</v>
      </c>
      <c r="I4170" t="s">
        <v>79</v>
      </c>
      <c r="J4170" t="s">
        <v>135</v>
      </c>
      <c r="K4170" t="s">
        <v>22</v>
      </c>
      <c r="L4170" t="s">
        <v>186</v>
      </c>
      <c r="M4170" t="s">
        <v>15290</v>
      </c>
      <c r="N4170" t="s">
        <v>15291</v>
      </c>
      <c r="O4170">
        <v>7.61</v>
      </c>
      <c r="P4170">
        <v>0</v>
      </c>
      <c r="Q4170">
        <v>1582</v>
      </c>
      <c r="R4170">
        <v>0</v>
      </c>
      <c r="S4170">
        <v>0</v>
      </c>
      <c r="T4170">
        <v>0</v>
      </c>
      <c r="U4170">
        <v>104</v>
      </c>
      <c r="V4170">
        <v>0</v>
      </c>
      <c r="W4170">
        <v>0</v>
      </c>
      <c r="X4170">
        <v>0</v>
      </c>
      <c r="Y4170">
        <v>3356.3751999999999</v>
      </c>
      <c r="Z4170">
        <v>0</v>
      </c>
      <c r="AA4170">
        <v>0</v>
      </c>
      <c r="AB4170">
        <v>0</v>
      </c>
      <c r="AC4170">
        <v>693.73860000000002</v>
      </c>
      <c r="AD4170">
        <v>0</v>
      </c>
      <c r="AE4170">
        <v>0</v>
      </c>
      <c r="AF4170">
        <v>4050.1138000000001</v>
      </c>
    </row>
    <row r="4171" spans="1:32" x14ac:dyDescent="0.3">
      <c r="A4171">
        <v>2798609</v>
      </c>
      <c r="B4171">
        <v>1</v>
      </c>
      <c r="C4171" t="s">
        <v>82</v>
      </c>
      <c r="D4171" t="s">
        <v>112</v>
      </c>
      <c r="E4171" t="s">
        <v>15292</v>
      </c>
      <c r="F4171" t="s">
        <v>15293</v>
      </c>
      <c r="G4171" t="s">
        <v>31550</v>
      </c>
      <c r="H4171" t="s">
        <v>1432</v>
      </c>
      <c r="I4171" t="s">
        <v>78</v>
      </c>
      <c r="J4171" t="s">
        <v>135</v>
      </c>
      <c r="K4171" t="s">
        <v>22</v>
      </c>
      <c r="L4171" t="s">
        <v>136</v>
      </c>
      <c r="M4171" t="s">
        <v>15294</v>
      </c>
      <c r="N4171" t="s">
        <v>10274</v>
      </c>
      <c r="O4171">
        <v>7.089722222222222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2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11.781281</v>
      </c>
      <c r="AD4171">
        <v>0</v>
      </c>
      <c r="AE4171">
        <v>0</v>
      </c>
      <c r="AF4171">
        <v>11.781281</v>
      </c>
    </row>
    <row r="4172" spans="1:32" x14ac:dyDescent="0.3">
      <c r="A4172">
        <v>2798425</v>
      </c>
      <c r="B4172">
        <v>1</v>
      </c>
      <c r="C4172" t="s">
        <v>82</v>
      </c>
      <c r="D4172" t="s">
        <v>92</v>
      </c>
      <c r="E4172" t="s">
        <v>10285</v>
      </c>
      <c r="F4172" t="s">
        <v>10286</v>
      </c>
      <c r="G4172" t="s">
        <v>31548</v>
      </c>
      <c r="H4172" t="s">
        <v>893</v>
      </c>
      <c r="I4172" t="s">
        <v>78</v>
      </c>
      <c r="J4172" t="s">
        <v>135</v>
      </c>
      <c r="K4172" t="s">
        <v>22</v>
      </c>
      <c r="L4172" t="s">
        <v>136</v>
      </c>
      <c r="M4172" t="s">
        <v>15295</v>
      </c>
      <c r="N4172" t="s">
        <v>15296</v>
      </c>
      <c r="O4172">
        <v>3.318888888888889</v>
      </c>
      <c r="P4172">
        <v>0</v>
      </c>
      <c r="Q4172">
        <v>5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3.0972626000000001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3.0972626000000001</v>
      </c>
    </row>
    <row r="4173" spans="1:32" x14ac:dyDescent="0.3">
      <c r="A4173">
        <v>2798046</v>
      </c>
      <c r="B4173">
        <v>1</v>
      </c>
      <c r="C4173" t="s">
        <v>82</v>
      </c>
      <c r="D4173" t="s">
        <v>92</v>
      </c>
      <c r="E4173" t="s">
        <v>15297</v>
      </c>
      <c r="F4173" t="s">
        <v>15298</v>
      </c>
      <c r="G4173" t="s">
        <v>31546</v>
      </c>
      <c r="H4173" t="s">
        <v>409</v>
      </c>
      <c r="I4173" t="s">
        <v>78</v>
      </c>
      <c r="J4173" t="s">
        <v>135</v>
      </c>
      <c r="K4173" t="s">
        <v>3</v>
      </c>
      <c r="L4173" t="s">
        <v>136</v>
      </c>
      <c r="M4173" t="s">
        <v>15299</v>
      </c>
      <c r="N4173" t="s">
        <v>15300</v>
      </c>
      <c r="O4173">
        <v>2.7174999999999998</v>
      </c>
      <c r="P4173">
        <v>0</v>
      </c>
      <c r="Q4173">
        <v>2</v>
      </c>
      <c r="R4173">
        <v>0</v>
      </c>
      <c r="S4173">
        <v>8</v>
      </c>
      <c r="T4173">
        <v>0</v>
      </c>
      <c r="U4173">
        <v>2</v>
      </c>
      <c r="V4173">
        <v>0</v>
      </c>
      <c r="W4173">
        <v>0</v>
      </c>
      <c r="X4173">
        <v>0</v>
      </c>
      <c r="Y4173">
        <v>0.16070534</v>
      </c>
      <c r="Z4173">
        <v>0</v>
      </c>
      <c r="AA4173">
        <v>18.840669999999999</v>
      </c>
      <c r="AB4173">
        <v>0</v>
      </c>
      <c r="AC4173">
        <v>1.1269963000000001</v>
      </c>
      <c r="AD4173">
        <v>0</v>
      </c>
      <c r="AE4173">
        <v>0</v>
      </c>
      <c r="AF4173">
        <v>20.12837</v>
      </c>
    </row>
    <row r="4174" spans="1:32" x14ac:dyDescent="0.3">
      <c r="A4174">
        <v>2798076</v>
      </c>
      <c r="B4174">
        <v>1</v>
      </c>
      <c r="C4174" t="s">
        <v>82</v>
      </c>
      <c r="D4174" t="s">
        <v>92</v>
      </c>
      <c r="E4174" t="s">
        <v>15301</v>
      </c>
      <c r="F4174" t="s">
        <v>15302</v>
      </c>
      <c r="G4174" t="s">
        <v>31548</v>
      </c>
      <c r="H4174" t="s">
        <v>893</v>
      </c>
      <c r="I4174" t="s">
        <v>78</v>
      </c>
      <c r="J4174" t="s">
        <v>135</v>
      </c>
      <c r="K4174" t="s">
        <v>22</v>
      </c>
      <c r="L4174" t="s">
        <v>136</v>
      </c>
      <c r="M4174" t="s">
        <v>15303</v>
      </c>
      <c r="N4174" t="s">
        <v>15304</v>
      </c>
      <c r="O4174">
        <v>6.283611111111111</v>
      </c>
      <c r="P4174">
        <v>0</v>
      </c>
      <c r="Q4174">
        <v>1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3.9639478000000001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3.9639478000000001</v>
      </c>
    </row>
    <row r="4175" spans="1:32" x14ac:dyDescent="0.3">
      <c r="A4175">
        <v>2798041</v>
      </c>
      <c r="B4175">
        <v>1</v>
      </c>
      <c r="C4175" t="s">
        <v>82</v>
      </c>
      <c r="D4175" t="s">
        <v>108</v>
      </c>
      <c r="E4175" t="s">
        <v>15305</v>
      </c>
      <c r="F4175" t="s">
        <v>15306</v>
      </c>
      <c r="G4175" t="s">
        <v>31551</v>
      </c>
      <c r="H4175" t="s">
        <v>648</v>
      </c>
      <c r="I4175" t="s">
        <v>79</v>
      </c>
      <c r="J4175" t="s">
        <v>135</v>
      </c>
      <c r="K4175" t="s">
        <v>22</v>
      </c>
      <c r="L4175" t="s">
        <v>186</v>
      </c>
      <c r="M4175" t="s">
        <v>15307</v>
      </c>
      <c r="N4175" t="s">
        <v>15308</v>
      </c>
      <c r="O4175">
        <v>0.69388888888888889</v>
      </c>
      <c r="P4175">
        <v>0</v>
      </c>
      <c r="Q4175">
        <v>649</v>
      </c>
      <c r="R4175">
        <v>0</v>
      </c>
      <c r="S4175">
        <v>0</v>
      </c>
      <c r="T4175">
        <v>0</v>
      </c>
      <c r="U4175">
        <v>47</v>
      </c>
      <c r="V4175">
        <v>0</v>
      </c>
      <c r="W4175">
        <v>0</v>
      </c>
      <c r="X4175">
        <v>0</v>
      </c>
      <c r="Y4175">
        <v>89.134833999999998</v>
      </c>
      <c r="Z4175">
        <v>0</v>
      </c>
      <c r="AA4175">
        <v>0</v>
      </c>
      <c r="AB4175">
        <v>0</v>
      </c>
      <c r="AC4175">
        <v>14.821975</v>
      </c>
      <c r="AD4175">
        <v>0</v>
      </c>
      <c r="AE4175">
        <v>0</v>
      </c>
      <c r="AF4175">
        <v>103.95681</v>
      </c>
    </row>
    <row r="4176" spans="1:32" x14ac:dyDescent="0.3">
      <c r="A4176">
        <v>2798065</v>
      </c>
      <c r="B4176">
        <v>1</v>
      </c>
      <c r="C4176" t="s">
        <v>82</v>
      </c>
      <c r="D4176" t="s">
        <v>92</v>
      </c>
      <c r="E4176" t="s">
        <v>15309</v>
      </c>
      <c r="F4176" t="s">
        <v>15310</v>
      </c>
      <c r="G4176" t="s">
        <v>31551</v>
      </c>
      <c r="H4176" t="s">
        <v>145</v>
      </c>
      <c r="I4176" t="s">
        <v>79</v>
      </c>
      <c r="J4176" t="s">
        <v>135</v>
      </c>
      <c r="K4176" t="s">
        <v>22</v>
      </c>
      <c r="L4176" t="s">
        <v>136</v>
      </c>
      <c r="M4176" t="s">
        <v>15311</v>
      </c>
      <c r="N4176" t="s">
        <v>15312</v>
      </c>
      <c r="O4176">
        <v>0.8208333333333333</v>
      </c>
      <c r="P4176">
        <v>0</v>
      </c>
      <c r="Q4176">
        <v>1089</v>
      </c>
      <c r="R4176">
        <v>0</v>
      </c>
      <c r="S4176">
        <v>0</v>
      </c>
      <c r="T4176">
        <v>2</v>
      </c>
      <c r="U4176">
        <v>320</v>
      </c>
      <c r="V4176">
        <v>0</v>
      </c>
      <c r="W4176">
        <v>0</v>
      </c>
      <c r="X4176">
        <v>0</v>
      </c>
      <c r="Y4176">
        <v>268.83260000000001</v>
      </c>
      <c r="Z4176">
        <v>0</v>
      </c>
      <c r="AA4176">
        <v>0</v>
      </c>
      <c r="AB4176">
        <v>2.3161366000000001</v>
      </c>
      <c r="AC4176">
        <v>283.17946999999998</v>
      </c>
      <c r="AD4176">
        <v>0</v>
      </c>
      <c r="AE4176">
        <v>0</v>
      </c>
      <c r="AF4176">
        <v>554.32820000000004</v>
      </c>
    </row>
    <row r="4177" spans="1:32" x14ac:dyDescent="0.3">
      <c r="A4177">
        <v>2798081</v>
      </c>
      <c r="B4177">
        <v>1</v>
      </c>
      <c r="C4177" t="s">
        <v>82</v>
      </c>
      <c r="D4177" t="s">
        <v>105</v>
      </c>
      <c r="E4177" t="s">
        <v>15313</v>
      </c>
      <c r="F4177" t="s">
        <v>15314</v>
      </c>
      <c r="G4177" t="s">
        <v>31551</v>
      </c>
      <c r="H4177" t="s">
        <v>643</v>
      </c>
      <c r="I4177" t="s">
        <v>79</v>
      </c>
      <c r="J4177" t="s">
        <v>135</v>
      </c>
      <c r="K4177" t="s">
        <v>22</v>
      </c>
      <c r="L4177" t="s">
        <v>186</v>
      </c>
      <c r="M4177" t="s">
        <v>15315</v>
      </c>
      <c r="N4177" t="s">
        <v>15316</v>
      </c>
      <c r="O4177">
        <v>6.9319444444444445</v>
      </c>
      <c r="P4177">
        <v>0</v>
      </c>
      <c r="Q4177">
        <v>1490</v>
      </c>
      <c r="R4177">
        <v>0</v>
      </c>
      <c r="S4177">
        <v>6</v>
      </c>
      <c r="T4177">
        <v>2</v>
      </c>
      <c r="U4177">
        <v>150</v>
      </c>
      <c r="V4177">
        <v>0</v>
      </c>
      <c r="W4177">
        <v>0</v>
      </c>
      <c r="X4177">
        <v>0</v>
      </c>
      <c r="Y4177">
        <v>1747.6333</v>
      </c>
      <c r="Z4177">
        <v>0</v>
      </c>
      <c r="AA4177">
        <v>1.2958149999999999</v>
      </c>
      <c r="AB4177">
        <v>204.22145</v>
      </c>
      <c r="AC4177">
        <v>721.22990000000004</v>
      </c>
      <c r="AD4177">
        <v>0</v>
      </c>
      <c r="AE4177">
        <v>0</v>
      </c>
      <c r="AF4177">
        <v>2674.3804</v>
      </c>
    </row>
    <row r="4178" spans="1:32" x14ac:dyDescent="0.3">
      <c r="A4178">
        <v>2789365</v>
      </c>
      <c r="B4178">
        <v>1</v>
      </c>
      <c r="C4178" t="s">
        <v>82</v>
      </c>
      <c r="D4178" t="s">
        <v>90</v>
      </c>
      <c r="E4178" t="s">
        <v>15317</v>
      </c>
      <c r="F4178" t="s">
        <v>15318</v>
      </c>
      <c r="G4178" t="s">
        <v>31546</v>
      </c>
      <c r="H4178" t="s">
        <v>2212</v>
      </c>
      <c r="I4178" t="s">
        <v>78</v>
      </c>
      <c r="J4178" t="s">
        <v>135</v>
      </c>
      <c r="K4178" t="s">
        <v>22</v>
      </c>
      <c r="L4178" t="s">
        <v>136</v>
      </c>
      <c r="M4178" t="s">
        <v>15319</v>
      </c>
      <c r="N4178" t="s">
        <v>15320</v>
      </c>
      <c r="O4178">
        <v>1.7147222222222223</v>
      </c>
      <c r="P4178">
        <v>0</v>
      </c>
      <c r="Q4178">
        <v>4</v>
      </c>
      <c r="R4178">
        <v>0</v>
      </c>
      <c r="S4178">
        <v>0</v>
      </c>
      <c r="T4178">
        <v>0</v>
      </c>
      <c r="U4178">
        <v>4</v>
      </c>
      <c r="V4178">
        <v>0</v>
      </c>
      <c r="W4178">
        <v>0</v>
      </c>
      <c r="X4178">
        <v>0</v>
      </c>
      <c r="Y4178">
        <v>1.1414837</v>
      </c>
      <c r="Z4178">
        <v>0</v>
      </c>
      <c r="AA4178">
        <v>0</v>
      </c>
      <c r="AB4178">
        <v>0</v>
      </c>
      <c r="AC4178">
        <v>14.886780999999999</v>
      </c>
      <c r="AD4178">
        <v>0</v>
      </c>
      <c r="AE4178">
        <v>0</v>
      </c>
      <c r="AF4178">
        <v>16.028265000000001</v>
      </c>
    </row>
    <row r="4179" spans="1:32" x14ac:dyDescent="0.3">
      <c r="A4179">
        <v>2789368</v>
      </c>
      <c r="B4179">
        <v>1</v>
      </c>
      <c r="C4179" t="s">
        <v>82</v>
      </c>
      <c r="D4179" t="s">
        <v>92</v>
      </c>
      <c r="E4179" t="s">
        <v>15321</v>
      </c>
      <c r="F4179" t="s">
        <v>15322</v>
      </c>
      <c r="G4179" t="s">
        <v>31545</v>
      </c>
      <c r="H4179" t="s">
        <v>145</v>
      </c>
      <c r="I4179" t="s">
        <v>79</v>
      </c>
      <c r="J4179" t="s">
        <v>135</v>
      </c>
      <c r="K4179" t="s">
        <v>22</v>
      </c>
      <c r="L4179" t="s">
        <v>136</v>
      </c>
      <c r="M4179" t="s">
        <v>15323</v>
      </c>
      <c r="N4179" t="s">
        <v>15324</v>
      </c>
      <c r="O4179">
        <v>0.24777777777777779</v>
      </c>
      <c r="P4179">
        <v>2</v>
      </c>
      <c r="Q4179">
        <v>0</v>
      </c>
      <c r="R4179">
        <v>1</v>
      </c>
      <c r="S4179">
        <v>0</v>
      </c>
      <c r="T4179">
        <v>2</v>
      </c>
      <c r="U4179">
        <v>0</v>
      </c>
      <c r="V4179">
        <v>0</v>
      </c>
      <c r="W4179">
        <v>0</v>
      </c>
      <c r="X4179">
        <v>1.6603186000000001</v>
      </c>
      <c r="Y4179">
        <v>0</v>
      </c>
      <c r="Z4179">
        <v>4.6665030000000003E-2</v>
      </c>
      <c r="AA4179">
        <v>0</v>
      </c>
      <c r="AB4179">
        <v>2.3273351</v>
      </c>
      <c r="AC4179">
        <v>0</v>
      </c>
      <c r="AD4179">
        <v>0</v>
      </c>
      <c r="AE4179">
        <v>0</v>
      </c>
      <c r="AF4179">
        <v>4.034319</v>
      </c>
    </row>
    <row r="4180" spans="1:32" x14ac:dyDescent="0.3">
      <c r="A4180">
        <v>2789127</v>
      </c>
      <c r="B4180">
        <v>1</v>
      </c>
      <c r="C4180" t="s">
        <v>82</v>
      </c>
      <c r="D4180" t="s">
        <v>99</v>
      </c>
      <c r="E4180" t="s">
        <v>15325</v>
      </c>
      <c r="F4180" t="s">
        <v>15326</v>
      </c>
      <c r="G4180" t="s">
        <v>31546</v>
      </c>
      <c r="H4180" t="s">
        <v>223</v>
      </c>
      <c r="I4180" t="s">
        <v>78</v>
      </c>
      <c r="J4180" t="s">
        <v>135</v>
      </c>
      <c r="K4180" t="s">
        <v>22</v>
      </c>
      <c r="L4180" t="s">
        <v>136</v>
      </c>
      <c r="M4180" t="s">
        <v>15327</v>
      </c>
      <c r="N4180" t="s">
        <v>15328</v>
      </c>
      <c r="O4180">
        <v>7.3955555555555552</v>
      </c>
      <c r="P4180">
        <v>0</v>
      </c>
      <c r="Q4180">
        <v>63</v>
      </c>
      <c r="R4180">
        <v>0</v>
      </c>
      <c r="S4180">
        <v>0</v>
      </c>
      <c r="T4180">
        <v>0</v>
      </c>
      <c r="U4180">
        <v>4</v>
      </c>
      <c r="V4180">
        <v>0</v>
      </c>
      <c r="W4180">
        <v>0</v>
      </c>
      <c r="X4180">
        <v>0</v>
      </c>
      <c r="Y4180">
        <v>66.235349999999997</v>
      </c>
      <c r="Z4180">
        <v>0</v>
      </c>
      <c r="AA4180">
        <v>0</v>
      </c>
      <c r="AB4180">
        <v>0</v>
      </c>
      <c r="AC4180">
        <v>10.110799</v>
      </c>
      <c r="AD4180">
        <v>0</v>
      </c>
      <c r="AE4180">
        <v>0</v>
      </c>
      <c r="AF4180">
        <v>76.346149999999994</v>
      </c>
    </row>
    <row r="4181" spans="1:32" x14ac:dyDescent="0.3">
      <c r="A4181">
        <v>2789082</v>
      </c>
      <c r="B4181">
        <v>1</v>
      </c>
      <c r="C4181" t="s">
        <v>82</v>
      </c>
      <c r="D4181" t="s">
        <v>88</v>
      </c>
      <c r="E4181" t="s">
        <v>11951</v>
      </c>
      <c r="F4181" t="s">
        <v>11952</v>
      </c>
      <c r="G4181" t="s">
        <v>31546</v>
      </c>
      <c r="H4181" t="s">
        <v>223</v>
      </c>
      <c r="I4181" t="s">
        <v>78</v>
      </c>
      <c r="J4181" t="s">
        <v>135</v>
      </c>
      <c r="K4181" t="s">
        <v>22</v>
      </c>
      <c r="L4181" t="s">
        <v>136</v>
      </c>
      <c r="M4181" t="s">
        <v>15329</v>
      </c>
      <c r="N4181" t="s">
        <v>15330</v>
      </c>
      <c r="O4181">
        <v>3.0955555555555554</v>
      </c>
      <c r="P4181">
        <v>0</v>
      </c>
      <c r="Q4181">
        <v>45</v>
      </c>
      <c r="R4181">
        <v>0</v>
      </c>
      <c r="S4181">
        <v>0</v>
      </c>
      <c r="T4181">
        <v>0</v>
      </c>
      <c r="U4181">
        <v>6</v>
      </c>
      <c r="V4181">
        <v>0</v>
      </c>
      <c r="W4181">
        <v>0</v>
      </c>
      <c r="X4181">
        <v>0</v>
      </c>
      <c r="Y4181">
        <v>14.2617855</v>
      </c>
      <c r="Z4181">
        <v>0</v>
      </c>
      <c r="AA4181">
        <v>0</v>
      </c>
      <c r="AB4181">
        <v>0</v>
      </c>
      <c r="AC4181">
        <v>0.60432039999999998</v>
      </c>
      <c r="AD4181">
        <v>0</v>
      </c>
      <c r="AE4181">
        <v>0</v>
      </c>
      <c r="AF4181">
        <v>14.866106</v>
      </c>
    </row>
    <row r="4182" spans="1:32" x14ac:dyDescent="0.3">
      <c r="A4182">
        <v>2789074</v>
      </c>
      <c r="B4182">
        <v>1</v>
      </c>
      <c r="C4182" t="s">
        <v>82</v>
      </c>
      <c r="D4182" t="s">
        <v>90</v>
      </c>
      <c r="E4182" t="s">
        <v>15331</v>
      </c>
      <c r="F4182" t="s">
        <v>15332</v>
      </c>
      <c r="G4182" t="s">
        <v>31546</v>
      </c>
      <c r="H4182" t="s">
        <v>1432</v>
      </c>
      <c r="I4182" t="s">
        <v>78</v>
      </c>
      <c r="J4182" t="s">
        <v>135</v>
      </c>
      <c r="K4182" t="s">
        <v>22</v>
      </c>
      <c r="L4182" t="s">
        <v>136</v>
      </c>
      <c r="M4182" t="s">
        <v>15333</v>
      </c>
      <c r="N4182" t="s">
        <v>15334</v>
      </c>
      <c r="O4182">
        <v>4.2552777777777777</v>
      </c>
      <c r="P4182">
        <v>0</v>
      </c>
      <c r="Q4182">
        <v>18</v>
      </c>
      <c r="R4182">
        <v>0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0</v>
      </c>
      <c r="Y4182">
        <v>4.31867</v>
      </c>
      <c r="Z4182">
        <v>0</v>
      </c>
      <c r="AA4182">
        <v>0</v>
      </c>
      <c r="AB4182">
        <v>0</v>
      </c>
      <c r="AC4182">
        <v>2.5979026999999998E-2</v>
      </c>
      <c r="AD4182">
        <v>0</v>
      </c>
      <c r="AE4182">
        <v>0</v>
      </c>
      <c r="AF4182">
        <v>4.3446490000000004</v>
      </c>
    </row>
    <row r="4183" spans="1:32" x14ac:dyDescent="0.3">
      <c r="A4183">
        <v>2789085</v>
      </c>
      <c r="B4183">
        <v>1</v>
      </c>
      <c r="C4183" t="s">
        <v>82</v>
      </c>
      <c r="D4183" t="s">
        <v>112</v>
      </c>
      <c r="E4183" t="s">
        <v>15335</v>
      </c>
      <c r="F4183" t="s">
        <v>15336</v>
      </c>
      <c r="G4183" t="s">
        <v>31548</v>
      </c>
      <c r="H4183" t="s">
        <v>311</v>
      </c>
      <c r="I4183" t="s">
        <v>78</v>
      </c>
      <c r="J4183" t="s">
        <v>135</v>
      </c>
      <c r="K4183" t="s">
        <v>22</v>
      </c>
      <c r="L4183" t="s">
        <v>136</v>
      </c>
      <c r="M4183" t="s">
        <v>15337</v>
      </c>
      <c r="N4183" t="s">
        <v>15338</v>
      </c>
      <c r="O4183">
        <v>1.6641666666666666</v>
      </c>
      <c r="P4183">
        <v>0</v>
      </c>
      <c r="Q4183">
        <v>1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0.38389902999999997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0.38389902999999997</v>
      </c>
    </row>
    <row r="4184" spans="1:32" x14ac:dyDescent="0.3">
      <c r="A4184">
        <v>2789047</v>
      </c>
      <c r="B4184">
        <v>1</v>
      </c>
      <c r="C4184" t="s">
        <v>82</v>
      </c>
      <c r="D4184" t="s">
        <v>92</v>
      </c>
      <c r="E4184" t="s">
        <v>10619</v>
      </c>
      <c r="F4184" t="s">
        <v>10620</v>
      </c>
      <c r="G4184" t="s">
        <v>31545</v>
      </c>
      <c r="H4184" t="s">
        <v>134</v>
      </c>
      <c r="I4184" t="s">
        <v>79</v>
      </c>
      <c r="J4184" t="s">
        <v>135</v>
      </c>
      <c r="K4184" t="s">
        <v>22</v>
      </c>
      <c r="L4184" t="s">
        <v>136</v>
      </c>
      <c r="M4184" t="s">
        <v>15339</v>
      </c>
      <c r="N4184" t="s">
        <v>15340</v>
      </c>
      <c r="O4184">
        <v>0.53472222222222221</v>
      </c>
      <c r="P4184">
        <v>4</v>
      </c>
      <c r="Q4184">
        <v>0</v>
      </c>
      <c r="R4184">
        <v>4</v>
      </c>
      <c r="S4184">
        <v>0</v>
      </c>
      <c r="T4184">
        <v>6</v>
      </c>
      <c r="U4184">
        <v>0</v>
      </c>
      <c r="V4184">
        <v>0</v>
      </c>
      <c r="W4184">
        <v>0</v>
      </c>
      <c r="X4184">
        <v>6.3479942999999999</v>
      </c>
      <c r="Y4184">
        <v>0</v>
      </c>
      <c r="Z4184">
        <v>2.3392756000000001</v>
      </c>
      <c r="AA4184">
        <v>0</v>
      </c>
      <c r="AB4184">
        <v>5.8987579999999999</v>
      </c>
      <c r="AC4184">
        <v>0</v>
      </c>
      <c r="AD4184">
        <v>0</v>
      </c>
      <c r="AE4184">
        <v>0</v>
      </c>
      <c r="AF4184">
        <v>14.586028000000001</v>
      </c>
    </row>
    <row r="4185" spans="1:32" x14ac:dyDescent="0.3">
      <c r="A4185">
        <v>2789090</v>
      </c>
      <c r="B4185">
        <v>1</v>
      </c>
      <c r="C4185" t="s">
        <v>82</v>
      </c>
      <c r="D4185" t="s">
        <v>104</v>
      </c>
      <c r="E4185" t="s">
        <v>15341</v>
      </c>
      <c r="F4185" t="s">
        <v>15342</v>
      </c>
      <c r="G4185" t="s">
        <v>31548</v>
      </c>
      <c r="H4185" t="s">
        <v>333</v>
      </c>
      <c r="I4185" t="s">
        <v>78</v>
      </c>
      <c r="J4185" t="s">
        <v>135</v>
      </c>
      <c r="K4185" t="s">
        <v>22</v>
      </c>
      <c r="L4185" t="s">
        <v>136</v>
      </c>
      <c r="M4185" t="s">
        <v>15343</v>
      </c>
      <c r="N4185" t="s">
        <v>15344</v>
      </c>
      <c r="O4185">
        <v>0.94</v>
      </c>
      <c r="P4185">
        <v>0</v>
      </c>
      <c r="Q4185">
        <v>2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1.0514649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1.0514649</v>
      </c>
    </row>
    <row r="4186" spans="1:32" x14ac:dyDescent="0.3">
      <c r="A4186">
        <v>2789076</v>
      </c>
      <c r="B4186">
        <v>1</v>
      </c>
      <c r="C4186" t="s">
        <v>82</v>
      </c>
      <c r="D4186" t="s">
        <v>84</v>
      </c>
      <c r="E4186" t="s">
        <v>15345</v>
      </c>
      <c r="F4186" t="s">
        <v>15346</v>
      </c>
      <c r="G4186" t="s">
        <v>31552</v>
      </c>
      <c r="H4186" t="s">
        <v>665</v>
      </c>
      <c r="I4186" t="s">
        <v>78</v>
      </c>
      <c r="J4186" t="s">
        <v>135</v>
      </c>
      <c r="K4186" t="s">
        <v>22</v>
      </c>
      <c r="L4186" t="s">
        <v>136</v>
      </c>
      <c r="M4186" t="s">
        <v>15347</v>
      </c>
      <c r="N4186" t="s">
        <v>15348</v>
      </c>
      <c r="O4186">
        <v>1.1361111111111111</v>
      </c>
      <c r="P4186">
        <v>0</v>
      </c>
      <c r="Q4186">
        <v>74</v>
      </c>
      <c r="R4186">
        <v>0</v>
      </c>
      <c r="S4186">
        <v>18</v>
      </c>
      <c r="T4186">
        <v>0</v>
      </c>
      <c r="U4186">
        <v>20</v>
      </c>
      <c r="V4186">
        <v>0</v>
      </c>
      <c r="W4186">
        <v>0</v>
      </c>
      <c r="X4186">
        <v>0</v>
      </c>
      <c r="Y4186">
        <v>13.75371</v>
      </c>
      <c r="Z4186">
        <v>0</v>
      </c>
      <c r="AA4186">
        <v>1.5100967000000001</v>
      </c>
      <c r="AB4186">
        <v>0</v>
      </c>
      <c r="AC4186">
        <v>25.338277999999999</v>
      </c>
      <c r="AD4186">
        <v>0</v>
      </c>
      <c r="AE4186">
        <v>0</v>
      </c>
      <c r="AF4186">
        <v>40.602085000000002</v>
      </c>
    </row>
    <row r="4187" spans="1:32" x14ac:dyDescent="0.3">
      <c r="A4187">
        <v>2789077</v>
      </c>
      <c r="B4187">
        <v>1</v>
      </c>
      <c r="C4187" t="s">
        <v>82</v>
      </c>
      <c r="D4187" t="s">
        <v>91</v>
      </c>
      <c r="E4187" t="s">
        <v>15349</v>
      </c>
      <c r="F4187" t="s">
        <v>15350</v>
      </c>
      <c r="G4187" t="s">
        <v>31546</v>
      </c>
      <c r="H4187" t="s">
        <v>223</v>
      </c>
      <c r="I4187" t="s">
        <v>78</v>
      </c>
      <c r="J4187" t="s">
        <v>135</v>
      </c>
      <c r="K4187" t="s">
        <v>22</v>
      </c>
      <c r="L4187" t="s">
        <v>136</v>
      </c>
      <c r="M4187" t="s">
        <v>15351</v>
      </c>
      <c r="N4187" t="s">
        <v>15352</v>
      </c>
      <c r="O4187">
        <v>3.7311111111111113</v>
      </c>
      <c r="P4187">
        <v>0</v>
      </c>
      <c r="Q4187">
        <v>232</v>
      </c>
      <c r="R4187">
        <v>0</v>
      </c>
      <c r="S4187">
        <v>0</v>
      </c>
      <c r="T4187">
        <v>0</v>
      </c>
      <c r="U4187">
        <v>7</v>
      </c>
      <c r="V4187">
        <v>0</v>
      </c>
      <c r="W4187">
        <v>0</v>
      </c>
      <c r="X4187">
        <v>0</v>
      </c>
      <c r="Y4187">
        <v>147.73262</v>
      </c>
      <c r="Z4187">
        <v>0</v>
      </c>
      <c r="AA4187">
        <v>0</v>
      </c>
      <c r="AB4187">
        <v>0</v>
      </c>
      <c r="AC4187">
        <v>4.2349052</v>
      </c>
      <c r="AD4187">
        <v>0</v>
      </c>
      <c r="AE4187">
        <v>0</v>
      </c>
      <c r="AF4187">
        <v>151.96753000000001</v>
      </c>
    </row>
    <row r="4188" spans="1:32" x14ac:dyDescent="0.3">
      <c r="A4188">
        <v>2789053</v>
      </c>
      <c r="B4188">
        <v>1</v>
      </c>
      <c r="C4188" t="s">
        <v>82</v>
      </c>
      <c r="D4188" t="s">
        <v>108</v>
      </c>
      <c r="E4188" t="s">
        <v>15106</v>
      </c>
      <c r="F4188" t="s">
        <v>15107</v>
      </c>
      <c r="G4188" t="s">
        <v>31545</v>
      </c>
      <c r="H4188" t="s">
        <v>134</v>
      </c>
      <c r="I4188" t="s">
        <v>79</v>
      </c>
      <c r="J4188" t="s">
        <v>135</v>
      </c>
      <c r="K4188" t="s">
        <v>22</v>
      </c>
      <c r="L4188" t="s">
        <v>136</v>
      </c>
      <c r="M4188" t="s">
        <v>15353</v>
      </c>
      <c r="N4188" t="s">
        <v>15354</v>
      </c>
      <c r="O4188">
        <v>0.15083333333333335</v>
      </c>
      <c r="P4188">
        <v>0</v>
      </c>
      <c r="Q4188">
        <v>1126</v>
      </c>
      <c r="R4188">
        <v>1</v>
      </c>
      <c r="S4188">
        <v>304</v>
      </c>
      <c r="T4188">
        <v>4</v>
      </c>
      <c r="U4188">
        <v>309</v>
      </c>
      <c r="V4188">
        <v>0</v>
      </c>
      <c r="W4188">
        <v>0</v>
      </c>
      <c r="X4188">
        <v>0</v>
      </c>
      <c r="Y4188">
        <v>25.775068000000001</v>
      </c>
      <c r="Z4188">
        <v>0</v>
      </c>
      <c r="AA4188">
        <v>3.9643614</v>
      </c>
      <c r="AB4188">
        <v>1.9755776</v>
      </c>
      <c r="AC4188">
        <v>8.6822529999999993</v>
      </c>
      <c r="AD4188">
        <v>0</v>
      </c>
      <c r="AE4188">
        <v>0</v>
      </c>
      <c r="AF4188">
        <v>40.397260000000003</v>
      </c>
    </row>
    <row r="4189" spans="1:32" x14ac:dyDescent="0.3">
      <c r="A4189">
        <v>2788895</v>
      </c>
      <c r="B4189">
        <v>1</v>
      </c>
      <c r="C4189" t="s">
        <v>82</v>
      </c>
      <c r="D4189" t="s">
        <v>88</v>
      </c>
      <c r="E4189" t="s">
        <v>15355</v>
      </c>
      <c r="F4189" t="s">
        <v>15356</v>
      </c>
      <c r="G4189" t="s">
        <v>31548</v>
      </c>
      <c r="H4189" t="s">
        <v>333</v>
      </c>
      <c r="I4189" t="s">
        <v>78</v>
      </c>
      <c r="J4189" t="s">
        <v>135</v>
      </c>
      <c r="K4189" t="s">
        <v>22</v>
      </c>
      <c r="L4189" t="s">
        <v>136</v>
      </c>
      <c r="M4189" t="s">
        <v>15357</v>
      </c>
      <c r="N4189" t="s">
        <v>15358</v>
      </c>
      <c r="O4189">
        <v>1.1850000000000001</v>
      </c>
      <c r="P4189">
        <v>0</v>
      </c>
      <c r="Q4189">
        <v>7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3.5796524999999999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3.5796524999999999</v>
      </c>
    </row>
    <row r="4190" spans="1:32" x14ac:dyDescent="0.3">
      <c r="A4190">
        <v>2788636</v>
      </c>
      <c r="B4190">
        <v>1</v>
      </c>
      <c r="C4190" t="s">
        <v>82</v>
      </c>
      <c r="D4190" t="s">
        <v>112</v>
      </c>
      <c r="E4190" t="s">
        <v>15359</v>
      </c>
      <c r="F4190" t="s">
        <v>15360</v>
      </c>
      <c r="G4190" t="s">
        <v>31548</v>
      </c>
      <c r="H4190" t="s">
        <v>333</v>
      </c>
      <c r="I4190" t="s">
        <v>78</v>
      </c>
      <c r="J4190" t="s">
        <v>135</v>
      </c>
      <c r="K4190" t="s">
        <v>22</v>
      </c>
      <c r="L4190" t="s">
        <v>136</v>
      </c>
      <c r="M4190" t="s">
        <v>15361</v>
      </c>
      <c r="N4190" t="s">
        <v>15362</v>
      </c>
      <c r="O4190">
        <v>4.0294444444444446</v>
      </c>
      <c r="P4190">
        <v>0</v>
      </c>
      <c r="Q4190">
        <v>6</v>
      </c>
      <c r="R4190">
        <v>0</v>
      </c>
      <c r="S4190">
        <v>0</v>
      </c>
      <c r="T4190">
        <v>0</v>
      </c>
      <c r="U4190">
        <v>3</v>
      </c>
      <c r="V4190">
        <v>0</v>
      </c>
      <c r="W4190">
        <v>0</v>
      </c>
      <c r="X4190">
        <v>0</v>
      </c>
      <c r="Y4190">
        <v>5.4116080000000002</v>
      </c>
      <c r="Z4190">
        <v>0</v>
      </c>
      <c r="AA4190">
        <v>0</v>
      </c>
      <c r="AB4190">
        <v>0</v>
      </c>
      <c r="AC4190">
        <v>18.355108000000001</v>
      </c>
      <c r="AD4190">
        <v>0</v>
      </c>
      <c r="AE4190">
        <v>0</v>
      </c>
      <c r="AF4190">
        <v>23.766715999999999</v>
      </c>
    </row>
    <row r="4191" spans="1:32" x14ac:dyDescent="0.3">
      <c r="A4191">
        <v>2788370</v>
      </c>
      <c r="B4191">
        <v>1</v>
      </c>
      <c r="C4191" t="s">
        <v>82</v>
      </c>
      <c r="D4191" t="s">
        <v>104</v>
      </c>
      <c r="E4191" t="s">
        <v>15363</v>
      </c>
      <c r="F4191" t="s">
        <v>15364</v>
      </c>
      <c r="G4191" t="s">
        <v>31546</v>
      </c>
      <c r="H4191" t="s">
        <v>643</v>
      </c>
      <c r="I4191" t="s">
        <v>78</v>
      </c>
      <c r="J4191" t="s">
        <v>135</v>
      </c>
      <c r="K4191" t="s">
        <v>22</v>
      </c>
      <c r="L4191" t="s">
        <v>186</v>
      </c>
      <c r="M4191" t="s">
        <v>15365</v>
      </c>
      <c r="N4191" t="s">
        <v>15366</v>
      </c>
      <c r="O4191">
        <v>6.8447222222222219</v>
      </c>
      <c r="P4191">
        <v>0</v>
      </c>
      <c r="Q4191">
        <v>39</v>
      </c>
      <c r="R4191">
        <v>0</v>
      </c>
      <c r="S4191">
        <v>0</v>
      </c>
      <c r="T4191">
        <v>0</v>
      </c>
      <c r="U4191">
        <v>10</v>
      </c>
      <c r="V4191">
        <v>0</v>
      </c>
      <c r="W4191">
        <v>0</v>
      </c>
      <c r="X4191">
        <v>0</v>
      </c>
      <c r="Y4191">
        <v>101.65854</v>
      </c>
      <c r="Z4191">
        <v>0</v>
      </c>
      <c r="AA4191">
        <v>0</v>
      </c>
      <c r="AB4191">
        <v>0</v>
      </c>
      <c r="AC4191">
        <v>71.544655000000006</v>
      </c>
      <c r="AD4191">
        <v>0</v>
      </c>
      <c r="AE4191">
        <v>0</v>
      </c>
      <c r="AF4191">
        <v>173.20320000000001</v>
      </c>
    </row>
    <row r="4192" spans="1:32" x14ac:dyDescent="0.3">
      <c r="A4192">
        <v>2787712</v>
      </c>
      <c r="B4192">
        <v>1</v>
      </c>
      <c r="C4192" t="s">
        <v>83</v>
      </c>
      <c r="D4192" t="s">
        <v>116</v>
      </c>
      <c r="E4192" t="s">
        <v>15367</v>
      </c>
      <c r="F4192" t="s">
        <v>15368</v>
      </c>
      <c r="G4192" t="s">
        <v>31548</v>
      </c>
      <c r="H4192" t="s">
        <v>333</v>
      </c>
      <c r="I4192" t="s">
        <v>78</v>
      </c>
      <c r="J4192" t="s">
        <v>135</v>
      </c>
      <c r="K4192" t="s">
        <v>22</v>
      </c>
      <c r="L4192" t="s">
        <v>136</v>
      </c>
      <c r="M4192" t="s">
        <v>15369</v>
      </c>
      <c r="N4192" t="s">
        <v>15370</v>
      </c>
      <c r="O4192">
        <v>2.9611111111111112</v>
      </c>
      <c r="P4192">
        <v>0</v>
      </c>
      <c r="Q4192">
        <v>0</v>
      </c>
      <c r="R4192">
        <v>0</v>
      </c>
      <c r="S4192">
        <v>1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1.0836279</v>
      </c>
      <c r="AB4192">
        <v>0</v>
      </c>
      <c r="AC4192">
        <v>0</v>
      </c>
      <c r="AD4192">
        <v>0</v>
      </c>
      <c r="AE4192">
        <v>0</v>
      </c>
      <c r="AF4192">
        <v>1.0836279</v>
      </c>
    </row>
    <row r="4193" spans="1:32" x14ac:dyDescent="0.3">
      <c r="A4193">
        <v>2787708</v>
      </c>
      <c r="B4193">
        <v>1</v>
      </c>
      <c r="C4193" t="s">
        <v>83</v>
      </c>
      <c r="D4193" t="s">
        <v>123</v>
      </c>
      <c r="E4193" t="s">
        <v>1426</v>
      </c>
      <c r="F4193" t="s">
        <v>1427</v>
      </c>
      <c r="G4193" t="s">
        <v>31549</v>
      </c>
      <c r="H4193" t="s">
        <v>134</v>
      </c>
      <c r="I4193" t="s">
        <v>79</v>
      </c>
      <c r="J4193" t="s">
        <v>248</v>
      </c>
      <c r="K4193" t="s">
        <v>22</v>
      </c>
      <c r="L4193" t="s">
        <v>136</v>
      </c>
      <c r="M4193" t="s">
        <v>15371</v>
      </c>
      <c r="N4193" t="s">
        <v>15372</v>
      </c>
      <c r="O4193">
        <v>8.3333333333333332E-3</v>
      </c>
      <c r="P4193">
        <v>1</v>
      </c>
      <c r="Q4193">
        <v>0</v>
      </c>
      <c r="R4193">
        <v>43</v>
      </c>
      <c r="S4193">
        <v>73</v>
      </c>
      <c r="T4193">
        <v>4</v>
      </c>
      <c r="U4193">
        <v>2</v>
      </c>
      <c r="V4193">
        <v>0</v>
      </c>
      <c r="W4193">
        <v>0</v>
      </c>
      <c r="X4193">
        <v>1.7412212E-2</v>
      </c>
      <c r="Y4193">
        <v>0</v>
      </c>
      <c r="Z4193">
        <v>0.51117290000000004</v>
      </c>
      <c r="AA4193">
        <v>0.30404302</v>
      </c>
      <c r="AB4193">
        <v>1.0926157999999999</v>
      </c>
      <c r="AC4193">
        <v>3.4670642000000001E-4</v>
      </c>
      <c r="AD4193">
        <v>0</v>
      </c>
      <c r="AE4193">
        <v>0</v>
      </c>
      <c r="AF4193">
        <v>1.9255907999999999</v>
      </c>
    </row>
    <row r="4194" spans="1:32" x14ac:dyDescent="0.3">
      <c r="A4194">
        <v>2787687</v>
      </c>
      <c r="B4194">
        <v>1</v>
      </c>
      <c r="C4194" t="s">
        <v>83</v>
      </c>
      <c r="D4194" t="s">
        <v>118</v>
      </c>
      <c r="E4194" t="s">
        <v>15373</v>
      </c>
      <c r="F4194" t="s">
        <v>15374</v>
      </c>
      <c r="G4194" t="s">
        <v>31545</v>
      </c>
      <c r="H4194" t="s">
        <v>134</v>
      </c>
      <c r="I4194" t="s">
        <v>79</v>
      </c>
      <c r="J4194" t="s">
        <v>135</v>
      </c>
      <c r="K4194" t="s">
        <v>22</v>
      </c>
      <c r="L4194" t="s">
        <v>136</v>
      </c>
      <c r="M4194" t="s">
        <v>15375</v>
      </c>
      <c r="N4194" t="s">
        <v>15376</v>
      </c>
      <c r="O4194">
        <v>5.5555555555555552E-2</v>
      </c>
      <c r="P4194">
        <v>2</v>
      </c>
      <c r="Q4194">
        <v>427</v>
      </c>
      <c r="R4194">
        <v>116</v>
      </c>
      <c r="S4194">
        <v>13</v>
      </c>
      <c r="T4194">
        <v>4</v>
      </c>
      <c r="U4194">
        <v>19</v>
      </c>
      <c r="V4194">
        <v>0</v>
      </c>
      <c r="W4194">
        <v>0</v>
      </c>
      <c r="X4194">
        <v>0.49909409999999998</v>
      </c>
      <c r="Y4194">
        <v>6.2102575</v>
      </c>
      <c r="Z4194">
        <v>2.6146720000000001</v>
      </c>
      <c r="AA4194">
        <v>0.12377798600000001</v>
      </c>
      <c r="AB4194">
        <v>6.6068409999999994E-2</v>
      </c>
      <c r="AC4194">
        <v>0.61457930000000005</v>
      </c>
      <c r="AD4194">
        <v>0</v>
      </c>
      <c r="AE4194">
        <v>0</v>
      </c>
      <c r="AF4194">
        <v>10.128449</v>
      </c>
    </row>
    <row r="4195" spans="1:32" x14ac:dyDescent="0.3">
      <c r="A4195">
        <v>2787626</v>
      </c>
      <c r="B4195">
        <v>1</v>
      </c>
      <c r="C4195" t="s">
        <v>82</v>
      </c>
      <c r="D4195" t="s">
        <v>103</v>
      </c>
      <c r="E4195" t="s">
        <v>916</v>
      </c>
      <c r="F4195" t="s">
        <v>917</v>
      </c>
      <c r="G4195" t="s">
        <v>31552</v>
      </c>
      <c r="H4195" t="s">
        <v>145</v>
      </c>
      <c r="I4195" t="s">
        <v>78</v>
      </c>
      <c r="J4195" t="s">
        <v>135</v>
      </c>
      <c r="K4195" t="s">
        <v>22</v>
      </c>
      <c r="L4195" t="s">
        <v>136</v>
      </c>
      <c r="M4195" t="s">
        <v>15377</v>
      </c>
      <c r="N4195" t="s">
        <v>15378</v>
      </c>
      <c r="O4195">
        <v>0.28083333333333332</v>
      </c>
      <c r="P4195">
        <v>0</v>
      </c>
      <c r="Q4195">
        <v>36</v>
      </c>
      <c r="R4195">
        <v>0</v>
      </c>
      <c r="S4195">
        <v>16</v>
      </c>
      <c r="T4195">
        <v>0</v>
      </c>
      <c r="U4195">
        <v>6</v>
      </c>
      <c r="V4195">
        <v>0</v>
      </c>
      <c r="W4195">
        <v>0</v>
      </c>
      <c r="X4195">
        <v>0</v>
      </c>
      <c r="Y4195">
        <v>1.1401675</v>
      </c>
      <c r="Z4195">
        <v>0</v>
      </c>
      <c r="AA4195">
        <v>0.21102406000000001</v>
      </c>
      <c r="AB4195">
        <v>0</v>
      </c>
      <c r="AC4195">
        <v>3.2751005000000002</v>
      </c>
      <c r="AD4195">
        <v>0</v>
      </c>
      <c r="AE4195">
        <v>0</v>
      </c>
      <c r="AF4195">
        <v>4.6262920000000003</v>
      </c>
    </row>
    <row r="4196" spans="1:32" x14ac:dyDescent="0.3">
      <c r="A4196">
        <v>2787559</v>
      </c>
      <c r="B4196">
        <v>1</v>
      </c>
      <c r="C4196" t="s">
        <v>82</v>
      </c>
      <c r="D4196" t="s">
        <v>113</v>
      </c>
      <c r="E4196" t="s">
        <v>15379</v>
      </c>
      <c r="F4196" t="s">
        <v>15380</v>
      </c>
      <c r="G4196" t="s">
        <v>31546</v>
      </c>
      <c r="H4196" t="s">
        <v>1297</v>
      </c>
      <c r="I4196" t="s">
        <v>78</v>
      </c>
      <c r="J4196" t="s">
        <v>135</v>
      </c>
      <c r="K4196" t="s">
        <v>22</v>
      </c>
      <c r="L4196" t="s">
        <v>136</v>
      </c>
      <c r="M4196" t="s">
        <v>15381</v>
      </c>
      <c r="N4196" t="s">
        <v>12345</v>
      </c>
      <c r="O4196">
        <v>6.5291666666666668</v>
      </c>
      <c r="P4196">
        <v>0</v>
      </c>
      <c r="Q4196">
        <v>9</v>
      </c>
      <c r="R4196">
        <v>0</v>
      </c>
      <c r="S4196">
        <v>0</v>
      </c>
      <c r="T4196">
        <v>0</v>
      </c>
      <c r="U4196">
        <v>6</v>
      </c>
      <c r="V4196">
        <v>0</v>
      </c>
      <c r="W4196">
        <v>0</v>
      </c>
      <c r="X4196">
        <v>0</v>
      </c>
      <c r="Y4196">
        <v>18.409096000000002</v>
      </c>
      <c r="Z4196">
        <v>0</v>
      </c>
      <c r="AA4196">
        <v>0</v>
      </c>
      <c r="AB4196">
        <v>0</v>
      </c>
      <c r="AC4196">
        <v>45.403889999999997</v>
      </c>
      <c r="AD4196">
        <v>0</v>
      </c>
      <c r="AE4196">
        <v>0</v>
      </c>
      <c r="AF4196">
        <v>63.812984</v>
      </c>
    </row>
    <row r="4197" spans="1:32" x14ac:dyDescent="0.3">
      <c r="A4197">
        <v>2787599</v>
      </c>
      <c r="B4197">
        <v>1</v>
      </c>
      <c r="C4197" t="s">
        <v>82</v>
      </c>
      <c r="D4197" t="s">
        <v>105</v>
      </c>
      <c r="E4197" t="s">
        <v>15382</v>
      </c>
      <c r="F4197" t="s">
        <v>15383</v>
      </c>
      <c r="G4197" t="s">
        <v>31549</v>
      </c>
      <c r="H4197" t="s">
        <v>134</v>
      </c>
      <c r="I4197" t="s">
        <v>79</v>
      </c>
      <c r="J4197" t="s">
        <v>135</v>
      </c>
      <c r="K4197" t="s">
        <v>22</v>
      </c>
      <c r="L4197" t="s">
        <v>136</v>
      </c>
      <c r="M4197" t="s">
        <v>15384</v>
      </c>
      <c r="N4197" t="s">
        <v>15385</v>
      </c>
      <c r="O4197">
        <v>0.49361111111111111</v>
      </c>
      <c r="P4197">
        <v>2</v>
      </c>
      <c r="Q4197">
        <v>270</v>
      </c>
      <c r="R4197">
        <v>19</v>
      </c>
      <c r="S4197">
        <v>44</v>
      </c>
      <c r="T4197">
        <v>10</v>
      </c>
      <c r="U4197">
        <v>21</v>
      </c>
      <c r="V4197">
        <v>0</v>
      </c>
      <c r="W4197">
        <v>0</v>
      </c>
      <c r="X4197">
        <v>2.5542625999999999</v>
      </c>
      <c r="Y4197">
        <v>45.964534999999998</v>
      </c>
      <c r="Z4197">
        <v>5.6457430000000004</v>
      </c>
      <c r="AA4197">
        <v>8.9512029999999996</v>
      </c>
      <c r="AB4197">
        <v>30.431175</v>
      </c>
      <c r="AC4197">
        <v>12.675720999999999</v>
      </c>
      <c r="AD4197">
        <v>0</v>
      </c>
      <c r="AE4197">
        <v>0</v>
      </c>
      <c r="AF4197">
        <v>106.22264</v>
      </c>
    </row>
    <row r="4198" spans="1:32" x14ac:dyDescent="0.3">
      <c r="A4198">
        <v>2787218</v>
      </c>
      <c r="B4198">
        <v>1</v>
      </c>
      <c r="C4198" t="s">
        <v>82</v>
      </c>
      <c r="D4198" t="s">
        <v>101</v>
      </c>
      <c r="E4198" t="s">
        <v>15386</v>
      </c>
      <c r="F4198" t="s">
        <v>15387</v>
      </c>
      <c r="G4198" t="s">
        <v>31549</v>
      </c>
      <c r="H4198" t="s">
        <v>134</v>
      </c>
      <c r="I4198" t="s">
        <v>79</v>
      </c>
      <c r="J4198" t="s">
        <v>135</v>
      </c>
      <c r="K4198" t="s">
        <v>22</v>
      </c>
      <c r="L4198" t="s">
        <v>136</v>
      </c>
      <c r="M4198" t="s">
        <v>15388</v>
      </c>
      <c r="N4198" t="s">
        <v>12633</v>
      </c>
      <c r="O4198">
        <v>0.42194444444444446</v>
      </c>
      <c r="P4198">
        <v>0</v>
      </c>
      <c r="Q4198">
        <v>309</v>
      </c>
      <c r="R4198">
        <v>1</v>
      </c>
      <c r="S4198">
        <v>0</v>
      </c>
      <c r="T4198">
        <v>4</v>
      </c>
      <c r="U4198">
        <v>31</v>
      </c>
      <c r="V4198">
        <v>2</v>
      </c>
      <c r="W4198">
        <v>0</v>
      </c>
      <c r="X4198">
        <v>0</v>
      </c>
      <c r="Y4198">
        <v>32.179127000000001</v>
      </c>
      <c r="Z4198">
        <v>10.563568</v>
      </c>
      <c r="AA4198">
        <v>0</v>
      </c>
      <c r="AB4198">
        <v>7.3724069999999999</v>
      </c>
      <c r="AC4198">
        <v>2.0523004999999999</v>
      </c>
      <c r="AD4198">
        <v>27.141317000000001</v>
      </c>
      <c r="AE4198">
        <v>0</v>
      </c>
      <c r="AF4198">
        <v>79.308716000000004</v>
      </c>
    </row>
    <row r="4199" spans="1:32" x14ac:dyDescent="0.3">
      <c r="A4199">
        <v>2787072</v>
      </c>
      <c r="B4199">
        <v>1</v>
      </c>
      <c r="C4199" t="s">
        <v>82</v>
      </c>
      <c r="D4199" t="s">
        <v>95</v>
      </c>
      <c r="E4199" t="s">
        <v>12812</v>
      </c>
      <c r="F4199" t="s">
        <v>12813</v>
      </c>
      <c r="G4199" t="s">
        <v>31548</v>
      </c>
      <c r="H4199" t="s">
        <v>311</v>
      </c>
      <c r="I4199" t="s">
        <v>78</v>
      </c>
      <c r="J4199" t="s">
        <v>135</v>
      </c>
      <c r="K4199" t="s">
        <v>22</v>
      </c>
      <c r="L4199" t="s">
        <v>136</v>
      </c>
      <c r="M4199" t="s">
        <v>15389</v>
      </c>
      <c r="N4199" t="s">
        <v>15390</v>
      </c>
      <c r="O4199">
        <v>2.6661111111111113</v>
      </c>
      <c r="P4199">
        <v>0</v>
      </c>
      <c r="Q4199">
        <v>2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0.58059174000000002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0.58059174000000002</v>
      </c>
    </row>
    <row r="4200" spans="1:32" x14ac:dyDescent="0.3">
      <c r="A4200">
        <v>2786908</v>
      </c>
      <c r="B4200">
        <v>1</v>
      </c>
      <c r="C4200" t="s">
        <v>83</v>
      </c>
      <c r="D4200" t="s">
        <v>130</v>
      </c>
      <c r="E4200" t="s">
        <v>15391</v>
      </c>
      <c r="F4200" t="s">
        <v>15392</v>
      </c>
      <c r="G4200" t="s">
        <v>31550</v>
      </c>
      <c r="H4200" t="s">
        <v>223</v>
      </c>
      <c r="I4200" t="s">
        <v>78</v>
      </c>
      <c r="J4200" t="s">
        <v>135</v>
      </c>
      <c r="K4200" t="s">
        <v>22</v>
      </c>
      <c r="L4200" t="s">
        <v>136</v>
      </c>
      <c r="M4200" t="s">
        <v>15393</v>
      </c>
      <c r="N4200" t="s">
        <v>15394</v>
      </c>
      <c r="O4200">
        <v>2.1494444444444443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2</v>
      </c>
      <c r="V4200">
        <v>0</v>
      </c>
      <c r="W4200">
        <v>1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50.99689</v>
      </c>
      <c r="AD4200">
        <v>0</v>
      </c>
      <c r="AE4200">
        <v>10.32995</v>
      </c>
      <c r="AF4200">
        <v>61.326842999999997</v>
      </c>
    </row>
    <row r="4201" spans="1:32" x14ac:dyDescent="0.3">
      <c r="A4201">
        <v>2786597</v>
      </c>
      <c r="B4201">
        <v>1</v>
      </c>
      <c r="C4201" t="s">
        <v>82</v>
      </c>
      <c r="D4201" t="s">
        <v>98</v>
      </c>
      <c r="E4201" t="s">
        <v>15395</v>
      </c>
      <c r="F4201" t="s">
        <v>15396</v>
      </c>
      <c r="G4201" t="s">
        <v>31548</v>
      </c>
      <c r="H4201" t="s">
        <v>893</v>
      </c>
      <c r="I4201" t="s">
        <v>78</v>
      </c>
      <c r="J4201" t="s">
        <v>135</v>
      </c>
      <c r="K4201" t="s">
        <v>22</v>
      </c>
      <c r="L4201" t="s">
        <v>136</v>
      </c>
      <c r="M4201" t="s">
        <v>15397</v>
      </c>
      <c r="N4201" t="s">
        <v>15398</v>
      </c>
      <c r="O4201">
        <v>1.5711111111111111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1.3092797</v>
      </c>
      <c r="AD4201">
        <v>0</v>
      </c>
      <c r="AE4201">
        <v>0</v>
      </c>
      <c r="AF4201">
        <v>1.3092797</v>
      </c>
    </row>
    <row r="4202" spans="1:32" x14ac:dyDescent="0.3">
      <c r="A4202">
        <v>2786587</v>
      </c>
      <c r="B4202">
        <v>1</v>
      </c>
      <c r="C4202" t="s">
        <v>83</v>
      </c>
      <c r="D4202" t="s">
        <v>116</v>
      </c>
      <c r="E4202" t="s">
        <v>15399</v>
      </c>
      <c r="F4202" t="s">
        <v>15400</v>
      </c>
      <c r="G4202" t="s">
        <v>31546</v>
      </c>
      <c r="H4202" t="s">
        <v>223</v>
      </c>
      <c r="I4202" t="s">
        <v>78</v>
      </c>
      <c r="J4202" t="s">
        <v>135</v>
      </c>
      <c r="K4202" t="s">
        <v>22</v>
      </c>
      <c r="L4202" t="s">
        <v>136</v>
      </c>
      <c r="M4202" t="s">
        <v>15401</v>
      </c>
      <c r="N4202" t="s">
        <v>15402</v>
      </c>
      <c r="O4202">
        <v>7.2838888888888889</v>
      </c>
      <c r="P4202">
        <v>0</v>
      </c>
      <c r="Q4202">
        <v>10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16.191276999999999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16.191276999999999</v>
      </c>
    </row>
    <row r="4203" spans="1:32" x14ac:dyDescent="0.3">
      <c r="A4203">
        <v>2786401</v>
      </c>
      <c r="B4203">
        <v>1</v>
      </c>
      <c r="C4203" t="s">
        <v>83</v>
      </c>
      <c r="D4203" t="s">
        <v>124</v>
      </c>
      <c r="E4203" t="s">
        <v>15403</v>
      </c>
      <c r="F4203" t="s">
        <v>15404</v>
      </c>
      <c r="G4203" t="s">
        <v>31546</v>
      </c>
      <c r="H4203" t="s">
        <v>223</v>
      </c>
      <c r="I4203" t="s">
        <v>78</v>
      </c>
      <c r="J4203" t="s">
        <v>135</v>
      </c>
      <c r="K4203" t="s">
        <v>22</v>
      </c>
      <c r="L4203" t="s">
        <v>136</v>
      </c>
      <c r="M4203" t="s">
        <v>15405</v>
      </c>
      <c r="N4203" t="s">
        <v>15406</v>
      </c>
      <c r="O4203">
        <v>3.3888888888888888</v>
      </c>
      <c r="P4203">
        <v>0</v>
      </c>
      <c r="Q4203">
        <v>17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8.3402019999999997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8.3402019999999997</v>
      </c>
    </row>
    <row r="4204" spans="1:32" x14ac:dyDescent="0.3">
      <c r="A4204">
        <v>2786275</v>
      </c>
      <c r="B4204">
        <v>1</v>
      </c>
      <c r="C4204" t="s">
        <v>82</v>
      </c>
      <c r="D4204" t="s">
        <v>98</v>
      </c>
      <c r="E4204" t="s">
        <v>15407</v>
      </c>
      <c r="F4204" t="s">
        <v>15408</v>
      </c>
      <c r="G4204" t="s">
        <v>31548</v>
      </c>
      <c r="H4204" t="s">
        <v>311</v>
      </c>
      <c r="I4204" t="s">
        <v>78</v>
      </c>
      <c r="J4204" t="s">
        <v>135</v>
      </c>
      <c r="K4204" t="s">
        <v>22</v>
      </c>
      <c r="L4204" t="s">
        <v>136</v>
      </c>
      <c r="M4204" t="s">
        <v>15409</v>
      </c>
      <c r="N4204" t="s">
        <v>15410</v>
      </c>
      <c r="O4204">
        <v>2.5802777777777779</v>
      </c>
      <c r="P4204">
        <v>0</v>
      </c>
      <c r="Q4204">
        <v>7</v>
      </c>
      <c r="R4204">
        <v>0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0</v>
      </c>
      <c r="Y4204">
        <v>5.4021792</v>
      </c>
      <c r="Z4204">
        <v>0</v>
      </c>
      <c r="AA4204">
        <v>0</v>
      </c>
      <c r="AB4204">
        <v>0</v>
      </c>
      <c r="AC4204">
        <v>0.24963460000000001</v>
      </c>
      <c r="AD4204">
        <v>0</v>
      </c>
      <c r="AE4204">
        <v>0</v>
      </c>
      <c r="AF4204">
        <v>5.6518135000000003</v>
      </c>
    </row>
    <row r="4205" spans="1:32" x14ac:dyDescent="0.3">
      <c r="A4205">
        <v>2786283</v>
      </c>
      <c r="B4205">
        <v>1</v>
      </c>
      <c r="C4205" t="s">
        <v>82</v>
      </c>
      <c r="D4205" t="s">
        <v>91</v>
      </c>
      <c r="E4205" t="s">
        <v>2958</v>
      </c>
      <c r="F4205" t="s">
        <v>2959</v>
      </c>
      <c r="G4205" t="s">
        <v>31549</v>
      </c>
      <c r="H4205" t="s">
        <v>134</v>
      </c>
      <c r="I4205" t="s">
        <v>79</v>
      </c>
      <c r="J4205" t="s">
        <v>135</v>
      </c>
      <c r="K4205" t="s">
        <v>22</v>
      </c>
      <c r="L4205" t="s">
        <v>136</v>
      </c>
      <c r="M4205" t="s">
        <v>15411</v>
      </c>
      <c r="N4205" t="s">
        <v>15412</v>
      </c>
      <c r="O4205">
        <v>7.194444444444445E-2</v>
      </c>
      <c r="P4205">
        <v>8</v>
      </c>
      <c r="Q4205">
        <v>1691</v>
      </c>
      <c r="R4205">
        <v>13</v>
      </c>
      <c r="S4205">
        <v>302</v>
      </c>
      <c r="T4205">
        <v>33</v>
      </c>
      <c r="U4205">
        <v>296</v>
      </c>
      <c r="V4205">
        <v>1</v>
      </c>
      <c r="W4205">
        <v>0</v>
      </c>
      <c r="X4205">
        <v>0.28397313000000002</v>
      </c>
      <c r="Y4205">
        <v>41.308804000000002</v>
      </c>
      <c r="Z4205">
        <v>2.0282412000000001</v>
      </c>
      <c r="AA4205">
        <v>8.6669079999999994</v>
      </c>
      <c r="AB4205">
        <v>13.7669935</v>
      </c>
      <c r="AC4205">
        <v>17.417805000000001</v>
      </c>
      <c r="AD4205">
        <v>0.62826029999999999</v>
      </c>
      <c r="AE4205">
        <v>0</v>
      </c>
      <c r="AF4205">
        <v>84.100980000000007</v>
      </c>
    </row>
    <row r="4206" spans="1:32" x14ac:dyDescent="0.3">
      <c r="A4206">
        <v>2785945</v>
      </c>
      <c r="B4206">
        <v>1</v>
      </c>
      <c r="C4206" t="s">
        <v>82</v>
      </c>
      <c r="D4206" t="s">
        <v>110</v>
      </c>
      <c r="E4206" t="s">
        <v>13263</v>
      </c>
      <c r="F4206" t="s">
        <v>13264</v>
      </c>
      <c r="G4206" t="s">
        <v>31545</v>
      </c>
      <c r="H4206" t="s">
        <v>134</v>
      </c>
      <c r="I4206" t="s">
        <v>79</v>
      </c>
      <c r="J4206" t="s">
        <v>135</v>
      </c>
      <c r="K4206" t="s">
        <v>22</v>
      </c>
      <c r="L4206" t="s">
        <v>136</v>
      </c>
      <c r="M4206" t="s">
        <v>15413</v>
      </c>
      <c r="N4206" t="s">
        <v>15414</v>
      </c>
      <c r="O4206">
        <v>0.34166666666666667</v>
      </c>
      <c r="P4206">
        <v>1</v>
      </c>
      <c r="Q4206">
        <v>0</v>
      </c>
      <c r="R4206">
        <v>51</v>
      </c>
      <c r="S4206">
        <v>19</v>
      </c>
      <c r="T4206">
        <v>33</v>
      </c>
      <c r="U4206">
        <v>8</v>
      </c>
      <c r="V4206">
        <v>1</v>
      </c>
      <c r="W4206">
        <v>0</v>
      </c>
      <c r="X4206">
        <v>1.0611801999999999</v>
      </c>
      <c r="Y4206">
        <v>0</v>
      </c>
      <c r="Z4206">
        <v>17.327593</v>
      </c>
      <c r="AA4206">
        <v>1.8158638</v>
      </c>
      <c r="AB4206">
        <v>64.722130000000007</v>
      </c>
      <c r="AC4206">
        <v>1.0828295999999999</v>
      </c>
      <c r="AD4206">
        <v>0.17099618999999999</v>
      </c>
      <c r="AE4206">
        <v>0</v>
      </c>
      <c r="AF4206">
        <v>86.180594999999997</v>
      </c>
    </row>
    <row r="4207" spans="1:32" x14ac:dyDescent="0.3">
      <c r="A4207">
        <v>2785970</v>
      </c>
      <c r="B4207">
        <v>1</v>
      </c>
      <c r="C4207" t="s">
        <v>82</v>
      </c>
      <c r="D4207" t="s">
        <v>94</v>
      </c>
      <c r="E4207" t="s">
        <v>15415</v>
      </c>
      <c r="F4207" t="s">
        <v>15416</v>
      </c>
      <c r="G4207" t="s">
        <v>31546</v>
      </c>
      <c r="H4207" t="s">
        <v>1297</v>
      </c>
      <c r="I4207" t="s">
        <v>78</v>
      </c>
      <c r="J4207" t="s">
        <v>135</v>
      </c>
      <c r="K4207" t="s">
        <v>22</v>
      </c>
      <c r="L4207" t="s">
        <v>136</v>
      </c>
      <c r="M4207" t="s">
        <v>15417</v>
      </c>
      <c r="N4207" t="s">
        <v>15418</v>
      </c>
      <c r="O4207">
        <v>6.4550000000000001</v>
      </c>
      <c r="P4207">
        <v>0</v>
      </c>
      <c r="Q4207">
        <v>26</v>
      </c>
      <c r="R4207">
        <v>0</v>
      </c>
      <c r="S4207">
        <v>0</v>
      </c>
      <c r="T4207">
        <v>0</v>
      </c>
      <c r="U4207">
        <v>12</v>
      </c>
      <c r="V4207">
        <v>0</v>
      </c>
      <c r="W4207">
        <v>0</v>
      </c>
      <c r="X4207">
        <v>0</v>
      </c>
      <c r="Y4207">
        <v>38.499865999999997</v>
      </c>
      <c r="Z4207">
        <v>0</v>
      </c>
      <c r="AA4207">
        <v>0</v>
      </c>
      <c r="AB4207">
        <v>0</v>
      </c>
      <c r="AC4207">
        <v>35.017200000000003</v>
      </c>
      <c r="AD4207">
        <v>0</v>
      </c>
      <c r="AE4207">
        <v>0</v>
      </c>
      <c r="AF4207">
        <v>73.517070000000004</v>
      </c>
    </row>
    <row r="4208" spans="1:32" x14ac:dyDescent="0.3">
      <c r="A4208">
        <v>2785961</v>
      </c>
      <c r="B4208">
        <v>1</v>
      </c>
      <c r="C4208" t="s">
        <v>83</v>
      </c>
      <c r="D4208" t="s">
        <v>128</v>
      </c>
      <c r="E4208" t="s">
        <v>2303</v>
      </c>
      <c r="F4208" t="s">
        <v>2304</v>
      </c>
      <c r="G4208" t="s">
        <v>31551</v>
      </c>
      <c r="H4208" t="s">
        <v>134</v>
      </c>
      <c r="I4208" t="s">
        <v>79</v>
      </c>
      <c r="J4208" t="s">
        <v>135</v>
      </c>
      <c r="K4208" t="s">
        <v>22</v>
      </c>
      <c r="L4208" t="s">
        <v>136</v>
      </c>
      <c r="M4208" t="s">
        <v>15419</v>
      </c>
      <c r="N4208" t="s">
        <v>15420</v>
      </c>
      <c r="O4208">
        <v>0.6413888888888889</v>
      </c>
      <c r="P4208">
        <v>6</v>
      </c>
      <c r="Q4208">
        <v>0</v>
      </c>
      <c r="R4208">
        <v>156</v>
      </c>
      <c r="S4208">
        <v>6</v>
      </c>
      <c r="T4208">
        <v>7</v>
      </c>
      <c r="U4208">
        <v>0</v>
      </c>
      <c r="V4208">
        <v>0</v>
      </c>
      <c r="W4208">
        <v>0</v>
      </c>
      <c r="X4208">
        <v>0.68838220000000006</v>
      </c>
      <c r="Y4208">
        <v>0</v>
      </c>
      <c r="Z4208">
        <v>16.333390000000001</v>
      </c>
      <c r="AA4208">
        <v>1.1800953000000001</v>
      </c>
      <c r="AB4208">
        <v>7.0881257</v>
      </c>
      <c r="AC4208">
        <v>0</v>
      </c>
      <c r="AD4208">
        <v>0</v>
      </c>
      <c r="AE4208">
        <v>0</v>
      </c>
      <c r="AF4208">
        <v>25.289991000000001</v>
      </c>
    </row>
    <row r="4209" spans="1:32" x14ac:dyDescent="0.3">
      <c r="A4209">
        <v>2785904</v>
      </c>
      <c r="B4209">
        <v>1</v>
      </c>
      <c r="C4209" t="s">
        <v>83</v>
      </c>
      <c r="D4209" t="s">
        <v>129</v>
      </c>
      <c r="E4209" t="s">
        <v>15421</v>
      </c>
      <c r="F4209" t="s">
        <v>15422</v>
      </c>
      <c r="G4209" t="s">
        <v>31551</v>
      </c>
      <c r="H4209" t="s">
        <v>134</v>
      </c>
      <c r="I4209" t="s">
        <v>79</v>
      </c>
      <c r="J4209" t="s">
        <v>135</v>
      </c>
      <c r="K4209" t="s">
        <v>22</v>
      </c>
      <c r="L4209" t="s">
        <v>136</v>
      </c>
      <c r="M4209" t="s">
        <v>15423</v>
      </c>
      <c r="N4209" t="s">
        <v>15424</v>
      </c>
      <c r="O4209">
        <v>0.22138888888888889</v>
      </c>
      <c r="P4209">
        <v>0</v>
      </c>
      <c r="Q4209">
        <v>2</v>
      </c>
      <c r="R4209">
        <v>0</v>
      </c>
      <c r="S4209">
        <v>26</v>
      </c>
      <c r="T4209">
        <v>2</v>
      </c>
      <c r="U4209">
        <v>6</v>
      </c>
      <c r="V4209">
        <v>5</v>
      </c>
      <c r="W4209">
        <v>0</v>
      </c>
      <c r="X4209">
        <v>0</v>
      </c>
      <c r="Y4209">
        <v>0.27534637000000001</v>
      </c>
      <c r="Z4209">
        <v>0</v>
      </c>
      <c r="AA4209">
        <v>1.7152867000000001</v>
      </c>
      <c r="AB4209">
        <v>2.1667705000000002</v>
      </c>
      <c r="AC4209">
        <v>1.2171851</v>
      </c>
      <c r="AD4209">
        <v>18.62537</v>
      </c>
      <c r="AE4209">
        <v>0</v>
      </c>
      <c r="AF4209">
        <v>23.999957999999999</v>
      </c>
    </row>
    <row r="4210" spans="1:32" x14ac:dyDescent="0.3">
      <c r="A4210">
        <v>2785736</v>
      </c>
      <c r="B4210">
        <v>1</v>
      </c>
      <c r="C4210" t="s">
        <v>82</v>
      </c>
      <c r="D4210" t="s">
        <v>111</v>
      </c>
      <c r="E4210" t="s">
        <v>15425</v>
      </c>
      <c r="F4210" t="s">
        <v>15426</v>
      </c>
      <c r="G4210" t="s">
        <v>31545</v>
      </c>
      <c r="H4210" t="s">
        <v>134</v>
      </c>
      <c r="I4210" t="s">
        <v>79</v>
      </c>
      <c r="J4210" t="s">
        <v>135</v>
      </c>
      <c r="K4210" t="s">
        <v>22</v>
      </c>
      <c r="L4210" t="s">
        <v>136</v>
      </c>
      <c r="M4210" t="s">
        <v>15427</v>
      </c>
      <c r="N4210" t="s">
        <v>15428</v>
      </c>
      <c r="O4210">
        <v>0.13805555555555554</v>
      </c>
      <c r="P4210">
        <v>0</v>
      </c>
      <c r="Q4210">
        <v>4</v>
      </c>
      <c r="R4210">
        <v>33</v>
      </c>
      <c r="S4210">
        <v>265</v>
      </c>
      <c r="T4210">
        <v>9</v>
      </c>
      <c r="U4210">
        <v>64</v>
      </c>
      <c r="V4210">
        <v>0</v>
      </c>
      <c r="W4210">
        <v>0</v>
      </c>
      <c r="X4210">
        <v>0</v>
      </c>
      <c r="Y4210">
        <v>9.6585184000000004E-2</v>
      </c>
      <c r="Z4210">
        <v>3.6270946999999998</v>
      </c>
      <c r="AA4210">
        <v>21.490366000000002</v>
      </c>
      <c r="AB4210">
        <v>3.3106982999999999</v>
      </c>
      <c r="AC4210">
        <v>2.7997860000000001</v>
      </c>
      <c r="AD4210">
        <v>0</v>
      </c>
      <c r="AE4210">
        <v>0</v>
      </c>
      <c r="AF4210">
        <v>31.324532000000001</v>
      </c>
    </row>
    <row r="4211" spans="1:32" x14ac:dyDescent="0.3">
      <c r="A4211">
        <v>2785732</v>
      </c>
      <c r="B4211">
        <v>1</v>
      </c>
      <c r="C4211" t="s">
        <v>83</v>
      </c>
      <c r="D4211" t="s">
        <v>123</v>
      </c>
      <c r="E4211" t="s">
        <v>1426</v>
      </c>
      <c r="F4211" t="s">
        <v>1427</v>
      </c>
      <c r="G4211" t="s">
        <v>31549</v>
      </c>
      <c r="H4211" t="s">
        <v>134</v>
      </c>
      <c r="I4211" t="s">
        <v>79</v>
      </c>
      <c r="J4211" t="s">
        <v>248</v>
      </c>
      <c r="K4211" t="s">
        <v>22</v>
      </c>
      <c r="L4211" t="s">
        <v>136</v>
      </c>
      <c r="M4211" t="s">
        <v>15429</v>
      </c>
      <c r="N4211" t="s">
        <v>15430</v>
      </c>
      <c r="O4211">
        <v>6.1111111111111114E-3</v>
      </c>
      <c r="P4211">
        <v>1</v>
      </c>
      <c r="Q4211">
        <v>0</v>
      </c>
      <c r="R4211">
        <v>43</v>
      </c>
      <c r="S4211">
        <v>73</v>
      </c>
      <c r="T4211">
        <v>4</v>
      </c>
      <c r="U4211">
        <v>2</v>
      </c>
      <c r="V4211">
        <v>0</v>
      </c>
      <c r="W4211">
        <v>0</v>
      </c>
      <c r="X4211">
        <v>1.0116178999999999E-2</v>
      </c>
      <c r="Y4211">
        <v>0</v>
      </c>
      <c r="Z4211">
        <v>0.2930893</v>
      </c>
      <c r="AA4211">
        <v>0.18557731999999999</v>
      </c>
      <c r="AB4211">
        <v>0.38392949999999998</v>
      </c>
      <c r="AC4211">
        <v>1.0859944E-4</v>
      </c>
      <c r="AD4211">
        <v>0</v>
      </c>
      <c r="AE4211">
        <v>0</v>
      </c>
      <c r="AF4211">
        <v>0.87282090000000001</v>
      </c>
    </row>
    <row r="4212" spans="1:32" x14ac:dyDescent="0.3">
      <c r="A4212">
        <v>2800090</v>
      </c>
      <c r="B4212">
        <v>1</v>
      </c>
      <c r="C4212" t="s">
        <v>83</v>
      </c>
      <c r="D4212" t="s">
        <v>123</v>
      </c>
      <c r="E4212" t="s">
        <v>15431</v>
      </c>
      <c r="F4212" t="s">
        <v>15432</v>
      </c>
      <c r="G4212" t="s">
        <v>31545</v>
      </c>
      <c r="H4212" t="s">
        <v>145</v>
      </c>
      <c r="I4212" t="s">
        <v>79</v>
      </c>
      <c r="J4212" t="s">
        <v>135</v>
      </c>
      <c r="K4212" t="s">
        <v>22</v>
      </c>
      <c r="L4212" t="s">
        <v>136</v>
      </c>
      <c r="M4212" t="s">
        <v>15433</v>
      </c>
      <c r="N4212" t="s">
        <v>15434</v>
      </c>
      <c r="O4212">
        <v>1.3222222222222222</v>
      </c>
      <c r="P4212">
        <v>1</v>
      </c>
      <c r="Q4212">
        <v>1823</v>
      </c>
      <c r="R4212">
        <v>52</v>
      </c>
      <c r="S4212">
        <v>119</v>
      </c>
      <c r="T4212">
        <v>30</v>
      </c>
      <c r="U4212">
        <v>169</v>
      </c>
      <c r="V4212">
        <v>10</v>
      </c>
      <c r="W4212">
        <v>0</v>
      </c>
      <c r="X4212">
        <v>0.32387116999999999</v>
      </c>
      <c r="Y4212">
        <v>565.90246999999999</v>
      </c>
      <c r="Z4212">
        <v>52.145899999999997</v>
      </c>
      <c r="AA4212">
        <v>44.353293999999998</v>
      </c>
      <c r="AB4212">
        <v>269.61353000000003</v>
      </c>
      <c r="AC4212">
        <v>144.05634000000001</v>
      </c>
      <c r="AD4212">
        <v>549.67645000000005</v>
      </c>
      <c r="AE4212">
        <v>0</v>
      </c>
      <c r="AF4212">
        <v>1626.0718999999999</v>
      </c>
    </row>
    <row r="4213" spans="1:32" x14ac:dyDescent="0.3">
      <c r="A4213">
        <v>2800064</v>
      </c>
      <c r="B4213">
        <v>2</v>
      </c>
      <c r="C4213" t="s">
        <v>82</v>
      </c>
      <c r="D4213" t="s">
        <v>98</v>
      </c>
      <c r="E4213" t="s">
        <v>15435</v>
      </c>
      <c r="F4213" t="s">
        <v>15436</v>
      </c>
      <c r="G4213" t="s">
        <v>31547</v>
      </c>
      <c r="H4213" t="s">
        <v>1237</v>
      </c>
      <c r="I4213" t="s">
        <v>79</v>
      </c>
      <c r="J4213" t="s">
        <v>135</v>
      </c>
      <c r="K4213" t="s">
        <v>22</v>
      </c>
      <c r="L4213" t="s">
        <v>136</v>
      </c>
      <c r="M4213" t="s">
        <v>10772</v>
      </c>
      <c r="N4213" t="s">
        <v>15437</v>
      </c>
      <c r="O4213">
        <v>0.74027777777777781</v>
      </c>
      <c r="P4213">
        <v>0</v>
      </c>
      <c r="Q4213">
        <v>4239</v>
      </c>
      <c r="R4213">
        <v>0</v>
      </c>
      <c r="S4213">
        <v>0</v>
      </c>
      <c r="T4213">
        <v>0</v>
      </c>
      <c r="U4213">
        <v>437</v>
      </c>
      <c r="V4213">
        <v>0</v>
      </c>
      <c r="W4213">
        <v>0</v>
      </c>
      <c r="X4213">
        <v>0</v>
      </c>
      <c r="Y4213">
        <v>696.43219999999997</v>
      </c>
      <c r="Z4213">
        <v>0</v>
      </c>
      <c r="AA4213">
        <v>0</v>
      </c>
      <c r="AB4213">
        <v>0</v>
      </c>
      <c r="AC4213">
        <v>298.51760000000002</v>
      </c>
      <c r="AD4213">
        <v>0</v>
      </c>
      <c r="AE4213">
        <v>0</v>
      </c>
      <c r="AF4213">
        <v>994.94976999999994</v>
      </c>
    </row>
    <row r="4214" spans="1:32" x14ac:dyDescent="0.3">
      <c r="A4214">
        <v>2799899</v>
      </c>
      <c r="B4214">
        <v>1</v>
      </c>
      <c r="C4214" t="s">
        <v>82</v>
      </c>
      <c r="D4214" t="s">
        <v>104</v>
      </c>
      <c r="E4214" t="s">
        <v>5130</v>
      </c>
      <c r="F4214" t="s">
        <v>5131</v>
      </c>
      <c r="G4214" t="s">
        <v>31546</v>
      </c>
      <c r="H4214" t="s">
        <v>223</v>
      </c>
      <c r="I4214" t="s">
        <v>78</v>
      </c>
      <c r="J4214" t="s">
        <v>135</v>
      </c>
      <c r="K4214" t="s">
        <v>22</v>
      </c>
      <c r="L4214" t="s">
        <v>136</v>
      </c>
      <c r="M4214" t="s">
        <v>15438</v>
      </c>
      <c r="N4214" t="s">
        <v>10779</v>
      </c>
      <c r="O4214">
        <v>2.6636111111111109</v>
      </c>
      <c r="P4214">
        <v>0</v>
      </c>
      <c r="Q4214">
        <v>257</v>
      </c>
      <c r="R4214">
        <v>0</v>
      </c>
      <c r="S4214">
        <v>0</v>
      </c>
      <c r="T4214">
        <v>0</v>
      </c>
      <c r="U4214">
        <v>6</v>
      </c>
      <c r="V4214">
        <v>0</v>
      </c>
      <c r="W4214">
        <v>0</v>
      </c>
      <c r="X4214">
        <v>0</v>
      </c>
      <c r="Y4214">
        <v>208.62504999999999</v>
      </c>
      <c r="Z4214">
        <v>0</v>
      </c>
      <c r="AA4214">
        <v>0</v>
      </c>
      <c r="AB4214">
        <v>0</v>
      </c>
      <c r="AC4214">
        <v>1.5493736</v>
      </c>
      <c r="AD4214">
        <v>0</v>
      </c>
      <c r="AE4214">
        <v>0</v>
      </c>
      <c r="AF4214">
        <v>210.17442</v>
      </c>
    </row>
    <row r="4215" spans="1:32" x14ac:dyDescent="0.3">
      <c r="A4215">
        <v>2799773</v>
      </c>
      <c r="B4215">
        <v>1</v>
      </c>
      <c r="C4215" t="s">
        <v>82</v>
      </c>
      <c r="D4215" t="s">
        <v>84</v>
      </c>
      <c r="E4215" t="s">
        <v>15439</v>
      </c>
      <c r="F4215" t="s">
        <v>15440</v>
      </c>
      <c r="G4215" t="s">
        <v>31546</v>
      </c>
      <c r="H4215" t="s">
        <v>2229</v>
      </c>
      <c r="I4215" t="s">
        <v>78</v>
      </c>
      <c r="J4215" t="s">
        <v>135</v>
      </c>
      <c r="K4215" t="s">
        <v>22</v>
      </c>
      <c r="L4215" t="s">
        <v>136</v>
      </c>
      <c r="M4215" t="s">
        <v>15441</v>
      </c>
      <c r="N4215" t="s">
        <v>15442</v>
      </c>
      <c r="O4215">
        <v>1.0522222222222222</v>
      </c>
      <c r="P4215">
        <v>0</v>
      </c>
      <c r="Q4215">
        <v>108</v>
      </c>
      <c r="R4215">
        <v>0</v>
      </c>
      <c r="S4215">
        <v>0</v>
      </c>
      <c r="T4215">
        <v>0</v>
      </c>
      <c r="U4215">
        <v>24</v>
      </c>
      <c r="V4215">
        <v>0</v>
      </c>
      <c r="W4215">
        <v>0</v>
      </c>
      <c r="X4215">
        <v>0</v>
      </c>
      <c r="Y4215">
        <v>27.738049</v>
      </c>
      <c r="Z4215">
        <v>0</v>
      </c>
      <c r="AA4215">
        <v>0</v>
      </c>
      <c r="AB4215">
        <v>0</v>
      </c>
      <c r="AC4215">
        <v>26.239879999999999</v>
      </c>
      <c r="AD4215">
        <v>0</v>
      </c>
      <c r="AE4215">
        <v>0</v>
      </c>
      <c r="AF4215">
        <v>53.977930000000001</v>
      </c>
    </row>
    <row r="4216" spans="1:32" x14ac:dyDescent="0.3">
      <c r="A4216">
        <v>2798602</v>
      </c>
      <c r="B4216">
        <v>1</v>
      </c>
      <c r="C4216" t="s">
        <v>82</v>
      </c>
      <c r="D4216" t="s">
        <v>87</v>
      </c>
      <c r="E4216" t="s">
        <v>15443</v>
      </c>
      <c r="F4216" t="s">
        <v>15444</v>
      </c>
      <c r="G4216" t="s">
        <v>31551</v>
      </c>
      <c r="H4216" t="s">
        <v>185</v>
      </c>
      <c r="I4216" t="s">
        <v>79</v>
      </c>
      <c r="J4216" t="s">
        <v>135</v>
      </c>
      <c r="K4216" t="s">
        <v>22</v>
      </c>
      <c r="L4216" t="s">
        <v>186</v>
      </c>
      <c r="M4216" t="s">
        <v>15445</v>
      </c>
      <c r="N4216" t="s">
        <v>15446</v>
      </c>
      <c r="O4216">
        <v>6.9444444444444448E-2</v>
      </c>
      <c r="P4216">
        <v>0</v>
      </c>
      <c r="Q4216">
        <v>3624</v>
      </c>
      <c r="R4216">
        <v>0</v>
      </c>
      <c r="S4216">
        <v>0</v>
      </c>
      <c r="T4216">
        <v>1</v>
      </c>
      <c r="U4216">
        <v>324</v>
      </c>
      <c r="V4216">
        <v>0</v>
      </c>
      <c r="W4216">
        <v>0</v>
      </c>
      <c r="X4216">
        <v>0</v>
      </c>
      <c r="Y4216">
        <v>99.856780000000001</v>
      </c>
      <c r="Z4216">
        <v>0</v>
      </c>
      <c r="AA4216">
        <v>0</v>
      </c>
      <c r="AB4216">
        <v>1.4640801000000001</v>
      </c>
      <c r="AC4216">
        <v>13.810711</v>
      </c>
      <c r="AD4216">
        <v>0</v>
      </c>
      <c r="AE4216">
        <v>0</v>
      </c>
      <c r="AF4216">
        <v>115.13158</v>
      </c>
    </row>
    <row r="4217" spans="1:32" x14ac:dyDescent="0.3">
      <c r="A4217">
        <v>2798501</v>
      </c>
      <c r="B4217">
        <v>1</v>
      </c>
      <c r="C4217" t="s">
        <v>83</v>
      </c>
      <c r="D4217" t="s">
        <v>129</v>
      </c>
      <c r="E4217" t="s">
        <v>15447</v>
      </c>
      <c r="F4217" t="s">
        <v>15448</v>
      </c>
      <c r="G4217" t="s">
        <v>31546</v>
      </c>
      <c r="H4217" t="s">
        <v>223</v>
      </c>
      <c r="I4217" t="s">
        <v>78</v>
      </c>
      <c r="J4217" t="s">
        <v>135</v>
      </c>
      <c r="K4217" t="s">
        <v>22</v>
      </c>
      <c r="L4217" t="s">
        <v>136</v>
      </c>
      <c r="M4217" t="s">
        <v>15449</v>
      </c>
      <c r="N4217" t="s">
        <v>15450</v>
      </c>
      <c r="O4217">
        <v>2.1261111111111113</v>
      </c>
      <c r="P4217">
        <v>0</v>
      </c>
      <c r="Q4217">
        <v>0</v>
      </c>
      <c r="R4217">
        <v>0</v>
      </c>
      <c r="S4217">
        <v>7</v>
      </c>
      <c r="T4217">
        <v>0</v>
      </c>
      <c r="U4217">
        <v>9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1.2478404999999999</v>
      </c>
      <c r="AB4217">
        <v>0</v>
      </c>
      <c r="AC4217">
        <v>37.413600000000002</v>
      </c>
      <c r="AD4217">
        <v>0</v>
      </c>
      <c r="AE4217">
        <v>0</v>
      </c>
      <c r="AF4217">
        <v>38.661439999999999</v>
      </c>
    </row>
    <row r="4218" spans="1:32" x14ac:dyDescent="0.3">
      <c r="A4218">
        <v>2798512</v>
      </c>
      <c r="B4218">
        <v>1</v>
      </c>
      <c r="C4218" t="s">
        <v>82</v>
      </c>
      <c r="D4218" t="s">
        <v>99</v>
      </c>
      <c r="E4218" t="s">
        <v>15451</v>
      </c>
      <c r="F4218" t="s">
        <v>15452</v>
      </c>
      <c r="G4218" t="s">
        <v>31546</v>
      </c>
      <c r="H4218" t="s">
        <v>223</v>
      </c>
      <c r="I4218" t="s">
        <v>78</v>
      </c>
      <c r="J4218" t="s">
        <v>135</v>
      </c>
      <c r="K4218" t="s">
        <v>22</v>
      </c>
      <c r="L4218" t="s">
        <v>136</v>
      </c>
      <c r="M4218" t="s">
        <v>15453</v>
      </c>
      <c r="N4218" t="s">
        <v>15454</v>
      </c>
      <c r="O4218">
        <v>4.802777777777778</v>
      </c>
      <c r="P4218">
        <v>0</v>
      </c>
      <c r="Q4218">
        <v>63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48.396667000000001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48.396667000000001</v>
      </c>
    </row>
    <row r="4219" spans="1:32" x14ac:dyDescent="0.3">
      <c r="A4219">
        <v>2798182</v>
      </c>
      <c r="B4219">
        <v>1</v>
      </c>
      <c r="C4219" t="s">
        <v>83</v>
      </c>
      <c r="D4219" t="s">
        <v>128</v>
      </c>
      <c r="E4219" t="s">
        <v>15455</v>
      </c>
      <c r="F4219" t="s">
        <v>15456</v>
      </c>
      <c r="G4219" t="s">
        <v>31545</v>
      </c>
      <c r="H4219" t="s">
        <v>643</v>
      </c>
      <c r="I4219" t="s">
        <v>79</v>
      </c>
      <c r="J4219" t="s">
        <v>135</v>
      </c>
      <c r="K4219" t="s">
        <v>22</v>
      </c>
      <c r="L4219" t="s">
        <v>186</v>
      </c>
      <c r="M4219" t="s">
        <v>15457</v>
      </c>
      <c r="N4219" t="s">
        <v>15458</v>
      </c>
      <c r="O4219">
        <v>2.4705555555555554</v>
      </c>
      <c r="P4219">
        <v>0</v>
      </c>
      <c r="Q4219">
        <v>785</v>
      </c>
      <c r="R4219">
        <v>0</v>
      </c>
      <c r="S4219">
        <v>1</v>
      </c>
      <c r="T4219">
        <v>0</v>
      </c>
      <c r="U4219">
        <v>52</v>
      </c>
      <c r="V4219">
        <v>0</v>
      </c>
      <c r="W4219">
        <v>0</v>
      </c>
      <c r="X4219">
        <v>0</v>
      </c>
      <c r="Y4219">
        <v>434.45672999999999</v>
      </c>
      <c r="Z4219">
        <v>0</v>
      </c>
      <c r="AA4219">
        <v>2.977436</v>
      </c>
      <c r="AB4219">
        <v>0</v>
      </c>
      <c r="AC4219">
        <v>306.77300000000002</v>
      </c>
      <c r="AD4219">
        <v>0</v>
      </c>
      <c r="AE4219">
        <v>0</v>
      </c>
      <c r="AF4219">
        <v>744.20719999999994</v>
      </c>
    </row>
    <row r="4220" spans="1:32" x14ac:dyDescent="0.3">
      <c r="A4220">
        <v>2797906</v>
      </c>
      <c r="B4220">
        <v>1</v>
      </c>
      <c r="C4220" t="s">
        <v>82</v>
      </c>
      <c r="D4220" t="s">
        <v>93</v>
      </c>
      <c r="E4220" t="s">
        <v>15459</v>
      </c>
      <c r="F4220" t="s">
        <v>15460</v>
      </c>
      <c r="G4220" t="s">
        <v>31550</v>
      </c>
      <c r="H4220" t="s">
        <v>145</v>
      </c>
      <c r="I4220" t="s">
        <v>78</v>
      </c>
      <c r="J4220" t="s">
        <v>135</v>
      </c>
      <c r="K4220" t="s">
        <v>22</v>
      </c>
      <c r="L4220" t="s">
        <v>136</v>
      </c>
      <c r="M4220" t="s">
        <v>15461</v>
      </c>
      <c r="N4220" t="s">
        <v>15462</v>
      </c>
      <c r="O4220">
        <v>2.8733333333333335</v>
      </c>
      <c r="P4220">
        <v>0</v>
      </c>
      <c r="Q4220">
        <v>53</v>
      </c>
      <c r="R4220">
        <v>0</v>
      </c>
      <c r="S4220">
        <v>0</v>
      </c>
      <c r="T4220">
        <v>0</v>
      </c>
      <c r="U4220">
        <v>2</v>
      </c>
      <c r="V4220">
        <v>0</v>
      </c>
      <c r="W4220">
        <v>0</v>
      </c>
      <c r="X4220">
        <v>0</v>
      </c>
      <c r="Y4220">
        <v>28.635508000000002</v>
      </c>
      <c r="Z4220">
        <v>0</v>
      </c>
      <c r="AA4220">
        <v>0</v>
      </c>
      <c r="AB4220">
        <v>0</v>
      </c>
      <c r="AC4220">
        <v>1.3474944</v>
      </c>
      <c r="AD4220">
        <v>0</v>
      </c>
      <c r="AE4220">
        <v>0</v>
      </c>
      <c r="AF4220">
        <v>29.983001999999999</v>
      </c>
    </row>
    <row r="4221" spans="1:32" x14ac:dyDescent="0.3">
      <c r="A4221">
        <v>2797912</v>
      </c>
      <c r="B4221">
        <v>1</v>
      </c>
      <c r="C4221" t="s">
        <v>82</v>
      </c>
      <c r="D4221" t="s">
        <v>100</v>
      </c>
      <c r="E4221" t="s">
        <v>15463</v>
      </c>
      <c r="F4221" t="s">
        <v>15464</v>
      </c>
      <c r="G4221" t="s">
        <v>31550</v>
      </c>
      <c r="H4221" t="s">
        <v>380</v>
      </c>
      <c r="I4221" t="s">
        <v>78</v>
      </c>
      <c r="J4221" t="s">
        <v>135</v>
      </c>
      <c r="K4221" t="s">
        <v>22</v>
      </c>
      <c r="L4221" t="s">
        <v>136</v>
      </c>
      <c r="M4221" t="s">
        <v>15465</v>
      </c>
      <c r="N4221" t="s">
        <v>15466</v>
      </c>
      <c r="O4221">
        <v>1.4744444444444444</v>
      </c>
      <c r="P4221">
        <v>0</v>
      </c>
      <c r="Q4221">
        <v>109</v>
      </c>
      <c r="R4221">
        <v>0</v>
      </c>
      <c r="S4221">
        <v>0</v>
      </c>
      <c r="T4221">
        <v>0</v>
      </c>
      <c r="U4221">
        <v>8</v>
      </c>
      <c r="V4221">
        <v>0</v>
      </c>
      <c r="W4221">
        <v>0</v>
      </c>
      <c r="X4221">
        <v>0</v>
      </c>
      <c r="Y4221">
        <v>40.593772999999999</v>
      </c>
      <c r="Z4221">
        <v>0</v>
      </c>
      <c r="AA4221">
        <v>0</v>
      </c>
      <c r="AB4221">
        <v>0</v>
      </c>
      <c r="AC4221">
        <v>5.7512230000000004</v>
      </c>
      <c r="AD4221">
        <v>0</v>
      </c>
      <c r="AE4221">
        <v>0</v>
      </c>
      <c r="AF4221">
        <v>46.344996999999999</v>
      </c>
    </row>
    <row r="4222" spans="1:32" x14ac:dyDescent="0.3">
      <c r="A4222">
        <v>2789327</v>
      </c>
      <c r="B4222">
        <v>1</v>
      </c>
      <c r="C4222" t="s">
        <v>82</v>
      </c>
      <c r="D4222" t="s">
        <v>109</v>
      </c>
      <c r="E4222" t="s">
        <v>15467</v>
      </c>
      <c r="F4222" t="s">
        <v>15468</v>
      </c>
      <c r="G4222" t="s">
        <v>31546</v>
      </c>
      <c r="H4222" t="s">
        <v>223</v>
      </c>
      <c r="I4222" t="s">
        <v>78</v>
      </c>
      <c r="J4222" t="s">
        <v>135</v>
      </c>
      <c r="K4222" t="s">
        <v>22</v>
      </c>
      <c r="L4222" t="s">
        <v>136</v>
      </c>
      <c r="M4222" t="s">
        <v>15469</v>
      </c>
      <c r="N4222" t="s">
        <v>15470</v>
      </c>
      <c r="O4222">
        <v>1.0286111111111111</v>
      </c>
      <c r="P4222">
        <v>0</v>
      </c>
      <c r="Q4222">
        <v>0</v>
      </c>
      <c r="R4222">
        <v>0</v>
      </c>
      <c r="S4222">
        <v>2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7.6652996000000001E-2</v>
      </c>
      <c r="AB4222">
        <v>0</v>
      </c>
      <c r="AC4222">
        <v>0</v>
      </c>
      <c r="AD4222">
        <v>0</v>
      </c>
      <c r="AE4222">
        <v>0</v>
      </c>
      <c r="AF4222">
        <v>7.6652996000000001E-2</v>
      </c>
    </row>
    <row r="4223" spans="1:32" x14ac:dyDescent="0.3">
      <c r="A4223">
        <v>2789334</v>
      </c>
      <c r="B4223">
        <v>1</v>
      </c>
      <c r="C4223" t="s">
        <v>83</v>
      </c>
      <c r="D4223" t="s">
        <v>121</v>
      </c>
      <c r="E4223" t="s">
        <v>15471</v>
      </c>
      <c r="F4223" t="s">
        <v>15472</v>
      </c>
      <c r="G4223" t="s">
        <v>31551</v>
      </c>
      <c r="H4223" t="s">
        <v>134</v>
      </c>
      <c r="I4223" t="s">
        <v>79</v>
      </c>
      <c r="J4223" t="s">
        <v>248</v>
      </c>
      <c r="K4223" t="s">
        <v>22</v>
      </c>
      <c r="L4223" t="s">
        <v>136</v>
      </c>
      <c r="M4223" t="s">
        <v>15473</v>
      </c>
      <c r="N4223" t="s">
        <v>15474</v>
      </c>
      <c r="O4223">
        <v>3.0277777777777778E-2</v>
      </c>
      <c r="P4223">
        <v>0</v>
      </c>
      <c r="Q4223">
        <v>45</v>
      </c>
      <c r="R4223">
        <v>6</v>
      </c>
      <c r="S4223">
        <v>36</v>
      </c>
      <c r="T4223">
        <v>0</v>
      </c>
      <c r="U4223">
        <v>1</v>
      </c>
      <c r="V4223">
        <v>0</v>
      </c>
      <c r="W4223">
        <v>0</v>
      </c>
      <c r="X4223">
        <v>0</v>
      </c>
      <c r="Y4223">
        <v>0.14985718000000001</v>
      </c>
      <c r="Z4223">
        <v>0.17565562000000001</v>
      </c>
      <c r="AA4223">
        <v>0.1896998</v>
      </c>
      <c r="AB4223">
        <v>0</v>
      </c>
      <c r="AC4223">
        <v>0</v>
      </c>
      <c r="AD4223">
        <v>0</v>
      </c>
      <c r="AE4223">
        <v>0</v>
      </c>
      <c r="AF4223">
        <v>0.51521260000000002</v>
      </c>
    </row>
    <row r="4224" spans="1:32" x14ac:dyDescent="0.3">
      <c r="A4224">
        <v>2789331</v>
      </c>
      <c r="B4224">
        <v>1</v>
      </c>
      <c r="C4224" t="s">
        <v>83</v>
      </c>
      <c r="D4224" t="s">
        <v>116</v>
      </c>
      <c r="E4224" t="s">
        <v>1931</v>
      </c>
      <c r="F4224" t="s">
        <v>1932</v>
      </c>
      <c r="G4224" t="s">
        <v>31545</v>
      </c>
      <c r="H4224" t="s">
        <v>648</v>
      </c>
      <c r="I4224" t="s">
        <v>79</v>
      </c>
      <c r="J4224" t="s">
        <v>135</v>
      </c>
      <c r="K4224" t="s">
        <v>22</v>
      </c>
      <c r="L4224" t="s">
        <v>186</v>
      </c>
      <c r="M4224" t="s">
        <v>15475</v>
      </c>
      <c r="N4224" t="s">
        <v>15476</v>
      </c>
      <c r="O4224">
        <v>3.39</v>
      </c>
      <c r="P4224">
        <v>4</v>
      </c>
      <c r="Q4224">
        <v>739</v>
      </c>
      <c r="R4224">
        <v>33</v>
      </c>
      <c r="S4224">
        <v>26</v>
      </c>
      <c r="T4224">
        <v>8</v>
      </c>
      <c r="U4224">
        <v>27</v>
      </c>
      <c r="V4224">
        <v>2</v>
      </c>
      <c r="W4224">
        <v>0</v>
      </c>
      <c r="X4224">
        <v>57.651848000000001</v>
      </c>
      <c r="Y4224">
        <v>462.13249999999999</v>
      </c>
      <c r="Z4224">
        <v>128.62407999999999</v>
      </c>
      <c r="AA4224">
        <v>9.1031250000000004</v>
      </c>
      <c r="AB4224">
        <v>50.735709999999997</v>
      </c>
      <c r="AC4224">
        <v>44.941451999999998</v>
      </c>
      <c r="AD4224">
        <v>87.680670000000006</v>
      </c>
      <c r="AE4224">
        <v>0</v>
      </c>
      <c r="AF4224">
        <v>840.86940000000004</v>
      </c>
    </row>
    <row r="4225" spans="1:32" x14ac:dyDescent="0.3">
      <c r="A4225">
        <v>2789335</v>
      </c>
      <c r="B4225">
        <v>1</v>
      </c>
      <c r="C4225" t="s">
        <v>82</v>
      </c>
      <c r="D4225" t="s">
        <v>108</v>
      </c>
      <c r="E4225" t="s">
        <v>15477</v>
      </c>
      <c r="F4225" t="s">
        <v>15478</v>
      </c>
      <c r="G4225" t="s">
        <v>31545</v>
      </c>
      <c r="H4225" t="s">
        <v>134</v>
      </c>
      <c r="I4225" t="s">
        <v>79</v>
      </c>
      <c r="J4225" t="s">
        <v>248</v>
      </c>
      <c r="K4225" t="s">
        <v>22</v>
      </c>
      <c r="L4225" t="s">
        <v>136</v>
      </c>
      <c r="M4225" t="s">
        <v>15479</v>
      </c>
      <c r="N4225" t="s">
        <v>15480</v>
      </c>
      <c r="O4225">
        <v>2.5000000000000001E-2</v>
      </c>
      <c r="P4225">
        <v>4</v>
      </c>
      <c r="Q4225">
        <v>2571</v>
      </c>
      <c r="R4225">
        <v>98</v>
      </c>
      <c r="S4225">
        <v>643</v>
      </c>
      <c r="T4225">
        <v>41</v>
      </c>
      <c r="U4225">
        <v>572</v>
      </c>
      <c r="V4225">
        <v>2</v>
      </c>
      <c r="W4225">
        <v>0</v>
      </c>
      <c r="X4225">
        <v>4.0465444000000003E-2</v>
      </c>
      <c r="Y4225">
        <v>8.9466680000000007</v>
      </c>
      <c r="Z4225">
        <v>6.9822639999999998</v>
      </c>
      <c r="AA4225">
        <v>10.308092</v>
      </c>
      <c r="AB4225">
        <v>3.1567213999999999</v>
      </c>
      <c r="AC4225">
        <v>4.5786160000000002</v>
      </c>
      <c r="AD4225">
        <v>0.87859076000000003</v>
      </c>
      <c r="AE4225">
        <v>0</v>
      </c>
      <c r="AF4225">
        <v>34.891419999999997</v>
      </c>
    </row>
    <row r="4226" spans="1:32" x14ac:dyDescent="0.3">
      <c r="A4226">
        <v>2788817</v>
      </c>
      <c r="B4226">
        <v>1</v>
      </c>
      <c r="C4226" t="s">
        <v>82</v>
      </c>
      <c r="D4226" t="s">
        <v>112</v>
      </c>
      <c r="E4226" t="s">
        <v>15481</v>
      </c>
      <c r="F4226" t="s">
        <v>15482</v>
      </c>
      <c r="G4226" t="s">
        <v>31546</v>
      </c>
      <c r="H4226" t="s">
        <v>2229</v>
      </c>
      <c r="I4226" t="s">
        <v>78</v>
      </c>
      <c r="J4226" t="s">
        <v>135</v>
      </c>
      <c r="K4226" t="s">
        <v>22</v>
      </c>
      <c r="L4226" t="s">
        <v>136</v>
      </c>
      <c r="M4226" t="s">
        <v>15483</v>
      </c>
      <c r="N4226" t="s">
        <v>15090</v>
      </c>
      <c r="O4226">
        <v>0.54416666666666669</v>
      </c>
      <c r="P4226">
        <v>0</v>
      </c>
      <c r="Q4226">
        <v>44</v>
      </c>
      <c r="R4226">
        <v>0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0</v>
      </c>
      <c r="Y4226">
        <v>4.2263500000000001</v>
      </c>
      <c r="Z4226">
        <v>0</v>
      </c>
      <c r="AA4226">
        <v>0</v>
      </c>
      <c r="AB4226">
        <v>0</v>
      </c>
      <c r="AC4226">
        <v>1.9406627000000001</v>
      </c>
      <c r="AD4226">
        <v>0</v>
      </c>
      <c r="AE4226">
        <v>0</v>
      </c>
      <c r="AF4226">
        <v>6.1670126999999999</v>
      </c>
    </row>
    <row r="4227" spans="1:32" x14ac:dyDescent="0.3">
      <c r="A4227">
        <v>2788813</v>
      </c>
      <c r="B4227">
        <v>1</v>
      </c>
      <c r="C4227" t="s">
        <v>82</v>
      </c>
      <c r="D4227" t="s">
        <v>106</v>
      </c>
      <c r="E4227" t="s">
        <v>15484</v>
      </c>
      <c r="F4227" t="s">
        <v>15485</v>
      </c>
      <c r="G4227" t="s">
        <v>31550</v>
      </c>
      <c r="H4227" t="s">
        <v>145</v>
      </c>
      <c r="I4227" t="s">
        <v>78</v>
      </c>
      <c r="J4227" t="s">
        <v>135</v>
      </c>
      <c r="K4227" t="s">
        <v>22</v>
      </c>
      <c r="L4227" t="s">
        <v>136</v>
      </c>
      <c r="M4227" t="s">
        <v>15486</v>
      </c>
      <c r="N4227" t="s">
        <v>15487</v>
      </c>
      <c r="O4227">
        <v>0.59</v>
      </c>
      <c r="P4227">
        <v>0</v>
      </c>
      <c r="Q4227">
        <v>5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1.2110586999999999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1.2110586999999999</v>
      </c>
    </row>
    <row r="4228" spans="1:32" x14ac:dyDescent="0.3">
      <c r="A4228">
        <v>2788808</v>
      </c>
      <c r="B4228">
        <v>1</v>
      </c>
      <c r="C4228" t="s">
        <v>82</v>
      </c>
      <c r="D4228" t="s">
        <v>113</v>
      </c>
      <c r="E4228" t="s">
        <v>15488</v>
      </c>
      <c r="F4228" t="s">
        <v>15489</v>
      </c>
      <c r="G4228" t="s">
        <v>31546</v>
      </c>
      <c r="H4228" t="s">
        <v>1297</v>
      </c>
      <c r="I4228" t="s">
        <v>78</v>
      </c>
      <c r="J4228" t="s">
        <v>135</v>
      </c>
      <c r="K4228" t="s">
        <v>22</v>
      </c>
      <c r="L4228" t="s">
        <v>136</v>
      </c>
      <c r="M4228" t="s">
        <v>15490</v>
      </c>
      <c r="N4228" t="s">
        <v>15491</v>
      </c>
      <c r="O4228">
        <v>4.0061111111111112</v>
      </c>
      <c r="P4228">
        <v>0</v>
      </c>
      <c r="Q4228">
        <v>172</v>
      </c>
      <c r="R4228">
        <v>0</v>
      </c>
      <c r="S4228">
        <v>12</v>
      </c>
      <c r="T4228">
        <v>0</v>
      </c>
      <c r="U4228">
        <v>24</v>
      </c>
      <c r="V4228">
        <v>0</v>
      </c>
      <c r="W4228">
        <v>0</v>
      </c>
      <c r="X4228">
        <v>0</v>
      </c>
      <c r="Y4228">
        <v>264.72881999999998</v>
      </c>
      <c r="Z4228">
        <v>0</v>
      </c>
      <c r="AA4228">
        <v>3.5180856999999999</v>
      </c>
      <c r="AB4228">
        <v>0</v>
      </c>
      <c r="AC4228">
        <v>78.388664000000006</v>
      </c>
      <c r="AD4228">
        <v>0</v>
      </c>
      <c r="AE4228">
        <v>0</v>
      </c>
      <c r="AF4228">
        <v>346.63556</v>
      </c>
    </row>
    <row r="4229" spans="1:32" x14ac:dyDescent="0.3">
      <c r="A4229">
        <v>2788699</v>
      </c>
      <c r="B4229">
        <v>1</v>
      </c>
      <c r="C4229" t="s">
        <v>82</v>
      </c>
      <c r="D4229" t="s">
        <v>104</v>
      </c>
      <c r="E4229" t="s">
        <v>15492</v>
      </c>
      <c r="F4229" t="s">
        <v>15493</v>
      </c>
      <c r="G4229" t="s">
        <v>31548</v>
      </c>
      <c r="H4229" t="s">
        <v>333</v>
      </c>
      <c r="I4229" t="s">
        <v>78</v>
      </c>
      <c r="J4229" t="s">
        <v>135</v>
      </c>
      <c r="K4229" t="s">
        <v>22</v>
      </c>
      <c r="L4229" t="s">
        <v>136</v>
      </c>
      <c r="M4229" t="s">
        <v>15494</v>
      </c>
      <c r="N4229" t="s">
        <v>15495</v>
      </c>
      <c r="O4229">
        <v>3.7180555555555554</v>
      </c>
      <c r="P4229">
        <v>0</v>
      </c>
      <c r="Q4229">
        <v>3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2.1712886999999998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2.1712886999999998</v>
      </c>
    </row>
    <row r="4230" spans="1:32" x14ac:dyDescent="0.3">
      <c r="A4230">
        <v>2788600</v>
      </c>
      <c r="B4230">
        <v>1</v>
      </c>
      <c r="C4230" t="s">
        <v>83</v>
      </c>
      <c r="D4230" t="s">
        <v>123</v>
      </c>
      <c r="E4230" t="s">
        <v>15496</v>
      </c>
      <c r="F4230" t="s">
        <v>15497</v>
      </c>
      <c r="G4230" t="s">
        <v>31551</v>
      </c>
      <c r="H4230" t="s">
        <v>134</v>
      </c>
      <c r="I4230" t="s">
        <v>79</v>
      </c>
      <c r="J4230" t="s">
        <v>248</v>
      </c>
      <c r="K4230" t="s">
        <v>22</v>
      </c>
      <c r="L4230" t="s">
        <v>136</v>
      </c>
      <c r="M4230" t="s">
        <v>15498</v>
      </c>
      <c r="N4230" t="s">
        <v>15499</v>
      </c>
      <c r="O4230">
        <v>8.3333333333333332E-3</v>
      </c>
      <c r="P4230">
        <v>4</v>
      </c>
      <c r="Q4230">
        <v>268</v>
      </c>
      <c r="R4230">
        <v>86</v>
      </c>
      <c r="S4230">
        <v>112</v>
      </c>
      <c r="T4230">
        <v>5</v>
      </c>
      <c r="U4230">
        <v>16</v>
      </c>
      <c r="V4230">
        <v>2</v>
      </c>
      <c r="W4230">
        <v>0</v>
      </c>
      <c r="X4230">
        <v>2.4101584999999998E-2</v>
      </c>
      <c r="Y4230">
        <v>0.33133906000000002</v>
      </c>
      <c r="Z4230">
        <v>0.80730265000000001</v>
      </c>
      <c r="AA4230">
        <v>0.57672036000000004</v>
      </c>
      <c r="AB4230">
        <v>0.10282875599999999</v>
      </c>
      <c r="AC4230">
        <v>4.1091967E-2</v>
      </c>
      <c r="AD4230">
        <v>0.92862020000000001</v>
      </c>
      <c r="AE4230">
        <v>0</v>
      </c>
      <c r="AF4230">
        <v>2.8120045999999999</v>
      </c>
    </row>
    <row r="4231" spans="1:32" x14ac:dyDescent="0.3">
      <c r="A4231">
        <v>2788174</v>
      </c>
      <c r="B4231">
        <v>1</v>
      </c>
      <c r="C4231" t="s">
        <v>82</v>
      </c>
      <c r="D4231" t="s">
        <v>92</v>
      </c>
      <c r="E4231" t="s">
        <v>15500</v>
      </c>
      <c r="F4231" t="s">
        <v>15501</v>
      </c>
      <c r="G4231" t="s">
        <v>31548</v>
      </c>
      <c r="H4231" t="s">
        <v>893</v>
      </c>
      <c r="I4231" t="s">
        <v>78</v>
      </c>
      <c r="J4231" t="s">
        <v>135</v>
      </c>
      <c r="K4231" t="s">
        <v>22</v>
      </c>
      <c r="L4231" t="s">
        <v>136</v>
      </c>
      <c r="M4231" t="s">
        <v>15502</v>
      </c>
      <c r="N4231" t="s">
        <v>15503</v>
      </c>
      <c r="O4231">
        <v>6.7683333333333335</v>
      </c>
      <c r="P4231">
        <v>0</v>
      </c>
      <c r="Q4231">
        <v>1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0.52637400000000001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0.52637400000000001</v>
      </c>
    </row>
    <row r="4232" spans="1:32" x14ac:dyDescent="0.3">
      <c r="A4232">
        <v>2787780</v>
      </c>
      <c r="B4232">
        <v>1</v>
      </c>
      <c r="C4232" t="s">
        <v>83</v>
      </c>
      <c r="D4232" t="s">
        <v>123</v>
      </c>
      <c r="E4232" t="s">
        <v>15504</v>
      </c>
      <c r="F4232" t="s">
        <v>15505</v>
      </c>
      <c r="G4232" t="s">
        <v>31551</v>
      </c>
      <c r="H4232" t="s">
        <v>672</v>
      </c>
      <c r="I4232" t="s">
        <v>79</v>
      </c>
      <c r="J4232" t="s">
        <v>135</v>
      </c>
      <c r="K4232" t="s">
        <v>22</v>
      </c>
      <c r="L4232" t="s">
        <v>136</v>
      </c>
      <c r="M4232" t="s">
        <v>15506</v>
      </c>
      <c r="N4232" t="s">
        <v>10950</v>
      </c>
      <c r="O4232">
        <v>3.8516666666666666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0.88314769999999998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0.88314769999999998</v>
      </c>
    </row>
    <row r="4233" spans="1:32" x14ac:dyDescent="0.3">
      <c r="A4233">
        <v>2787773</v>
      </c>
      <c r="B4233">
        <v>1</v>
      </c>
      <c r="C4233" t="s">
        <v>83</v>
      </c>
      <c r="D4233" t="s">
        <v>123</v>
      </c>
      <c r="E4233" t="s">
        <v>15507</v>
      </c>
      <c r="F4233" t="s">
        <v>15508</v>
      </c>
      <c r="G4233" t="s">
        <v>31552</v>
      </c>
      <c r="H4233" t="s">
        <v>665</v>
      </c>
      <c r="I4233" t="s">
        <v>78</v>
      </c>
      <c r="J4233" t="s">
        <v>135</v>
      </c>
      <c r="K4233" t="s">
        <v>22</v>
      </c>
      <c r="L4233" t="s">
        <v>136</v>
      </c>
      <c r="M4233" t="s">
        <v>15509</v>
      </c>
      <c r="N4233" t="s">
        <v>15510</v>
      </c>
      <c r="O4233">
        <v>2.7186111111111111</v>
      </c>
      <c r="P4233">
        <v>0</v>
      </c>
      <c r="Q4233">
        <v>98</v>
      </c>
      <c r="R4233">
        <v>0</v>
      </c>
      <c r="S4233">
        <v>6</v>
      </c>
      <c r="T4233">
        <v>0</v>
      </c>
      <c r="U4233">
        <v>7</v>
      </c>
      <c r="V4233">
        <v>0</v>
      </c>
      <c r="W4233">
        <v>0</v>
      </c>
      <c r="X4233">
        <v>0</v>
      </c>
      <c r="Y4233">
        <v>41.313667000000002</v>
      </c>
      <c r="Z4233">
        <v>0</v>
      </c>
      <c r="AA4233">
        <v>4.203328</v>
      </c>
      <c r="AB4233">
        <v>0</v>
      </c>
      <c r="AC4233">
        <v>6.0543199999999997</v>
      </c>
      <c r="AD4233">
        <v>0</v>
      </c>
      <c r="AE4233">
        <v>0</v>
      </c>
      <c r="AF4233">
        <v>51.571316000000003</v>
      </c>
    </row>
    <row r="4234" spans="1:32" x14ac:dyDescent="0.3">
      <c r="A4234">
        <v>2787646</v>
      </c>
      <c r="B4234">
        <v>1</v>
      </c>
      <c r="C4234" t="s">
        <v>83</v>
      </c>
      <c r="D4234" t="s">
        <v>128</v>
      </c>
      <c r="E4234" t="s">
        <v>15511</v>
      </c>
      <c r="F4234" t="s">
        <v>15512</v>
      </c>
      <c r="G4234" t="s">
        <v>31551</v>
      </c>
      <c r="H4234" t="s">
        <v>5188</v>
      </c>
      <c r="I4234" t="s">
        <v>79</v>
      </c>
      <c r="J4234" t="s">
        <v>135</v>
      </c>
      <c r="K4234" t="s">
        <v>22</v>
      </c>
      <c r="L4234" t="s">
        <v>136</v>
      </c>
      <c r="M4234" t="s">
        <v>15513</v>
      </c>
      <c r="N4234" t="s">
        <v>10974</v>
      </c>
      <c r="O4234">
        <v>0.79583333333333328</v>
      </c>
      <c r="P4234">
        <v>0</v>
      </c>
      <c r="Q4234">
        <v>111</v>
      </c>
      <c r="R4234">
        <v>0</v>
      </c>
      <c r="S4234">
        <v>2</v>
      </c>
      <c r="T4234">
        <v>0</v>
      </c>
      <c r="U4234">
        <v>17</v>
      </c>
      <c r="V4234">
        <v>0</v>
      </c>
      <c r="W4234">
        <v>0</v>
      </c>
      <c r="X4234">
        <v>0</v>
      </c>
      <c r="Y4234">
        <v>18.909846999999999</v>
      </c>
      <c r="Z4234">
        <v>0</v>
      </c>
      <c r="AA4234">
        <v>2.9021091000000001</v>
      </c>
      <c r="AB4234">
        <v>0</v>
      </c>
      <c r="AC4234">
        <v>8.5967389999999995</v>
      </c>
      <c r="AD4234">
        <v>0</v>
      </c>
      <c r="AE4234">
        <v>0</v>
      </c>
      <c r="AF4234">
        <v>30.408695000000002</v>
      </c>
    </row>
    <row r="4235" spans="1:32" x14ac:dyDescent="0.3">
      <c r="A4235">
        <v>2787460</v>
      </c>
      <c r="B4235">
        <v>1</v>
      </c>
      <c r="C4235" t="s">
        <v>82</v>
      </c>
      <c r="D4235" t="s">
        <v>103</v>
      </c>
      <c r="E4235" t="s">
        <v>15514</v>
      </c>
      <c r="F4235" t="s">
        <v>15515</v>
      </c>
      <c r="G4235" t="s">
        <v>31546</v>
      </c>
      <c r="H4235" t="s">
        <v>223</v>
      </c>
      <c r="I4235" t="s">
        <v>78</v>
      </c>
      <c r="J4235" t="s">
        <v>135</v>
      </c>
      <c r="K4235" t="s">
        <v>22</v>
      </c>
      <c r="L4235" t="s">
        <v>136</v>
      </c>
      <c r="M4235" t="s">
        <v>15516</v>
      </c>
      <c r="N4235" t="s">
        <v>15517</v>
      </c>
      <c r="O4235">
        <v>6.0391666666666666</v>
      </c>
      <c r="P4235">
        <v>0</v>
      </c>
      <c r="Q4235">
        <v>10</v>
      </c>
      <c r="R4235">
        <v>0</v>
      </c>
      <c r="S4235">
        <v>3</v>
      </c>
      <c r="T4235">
        <v>0</v>
      </c>
      <c r="U4235">
        <v>1</v>
      </c>
      <c r="V4235">
        <v>0</v>
      </c>
      <c r="W4235">
        <v>0</v>
      </c>
      <c r="X4235">
        <v>0</v>
      </c>
      <c r="Y4235">
        <v>6.9260529999999996</v>
      </c>
      <c r="Z4235">
        <v>0</v>
      </c>
      <c r="AA4235">
        <v>0.70373059999999998</v>
      </c>
      <c r="AB4235">
        <v>0</v>
      </c>
      <c r="AC4235">
        <v>0.46423120000000001</v>
      </c>
      <c r="AD4235">
        <v>0</v>
      </c>
      <c r="AE4235">
        <v>0</v>
      </c>
      <c r="AF4235">
        <v>8.0940150000000006</v>
      </c>
    </row>
    <row r="4236" spans="1:32" x14ac:dyDescent="0.3">
      <c r="A4236">
        <v>2787359</v>
      </c>
      <c r="B4236">
        <v>1</v>
      </c>
      <c r="C4236" t="s">
        <v>83</v>
      </c>
      <c r="D4236" t="s">
        <v>130</v>
      </c>
      <c r="E4236" t="s">
        <v>15518</v>
      </c>
      <c r="F4236" t="s">
        <v>15519</v>
      </c>
      <c r="G4236" t="s">
        <v>31551</v>
      </c>
      <c r="H4236" t="s">
        <v>672</v>
      </c>
      <c r="I4236" t="s">
        <v>79</v>
      </c>
      <c r="J4236" t="s">
        <v>135</v>
      </c>
      <c r="K4236" t="s">
        <v>22</v>
      </c>
      <c r="L4236" t="s">
        <v>136</v>
      </c>
      <c r="M4236" t="s">
        <v>15520</v>
      </c>
      <c r="N4236" t="s">
        <v>15521</v>
      </c>
      <c r="O4236">
        <v>8.0619444444444444</v>
      </c>
      <c r="P4236">
        <v>1</v>
      </c>
      <c r="Q4236">
        <v>0</v>
      </c>
      <c r="R4236">
        <v>13</v>
      </c>
      <c r="S4236">
        <v>0</v>
      </c>
      <c r="T4236">
        <v>1</v>
      </c>
      <c r="U4236">
        <v>0</v>
      </c>
      <c r="V4236">
        <v>0</v>
      </c>
      <c r="W4236">
        <v>0</v>
      </c>
      <c r="X4236">
        <v>2.1026522999999999</v>
      </c>
      <c r="Y4236">
        <v>0</v>
      </c>
      <c r="Z4236">
        <v>3.9360328</v>
      </c>
      <c r="AA4236">
        <v>0</v>
      </c>
      <c r="AB4236">
        <v>0.32290279999999999</v>
      </c>
      <c r="AC4236">
        <v>0</v>
      </c>
      <c r="AD4236">
        <v>0</v>
      </c>
      <c r="AE4236">
        <v>0</v>
      </c>
      <c r="AF4236">
        <v>6.3615874999999997</v>
      </c>
    </row>
    <row r="4237" spans="1:32" x14ac:dyDescent="0.3">
      <c r="A4237">
        <v>2787363</v>
      </c>
      <c r="B4237">
        <v>1</v>
      </c>
      <c r="C4237" t="s">
        <v>82</v>
      </c>
      <c r="D4237" t="s">
        <v>106</v>
      </c>
      <c r="E4237" t="s">
        <v>15522</v>
      </c>
      <c r="F4237" t="s">
        <v>15523</v>
      </c>
      <c r="G4237" t="s">
        <v>31546</v>
      </c>
      <c r="H4237" t="s">
        <v>2212</v>
      </c>
      <c r="I4237" t="s">
        <v>78</v>
      </c>
      <c r="J4237" t="s">
        <v>135</v>
      </c>
      <c r="K4237" t="s">
        <v>22</v>
      </c>
      <c r="L4237" t="s">
        <v>136</v>
      </c>
      <c r="M4237" t="s">
        <v>15524</v>
      </c>
      <c r="N4237" t="s">
        <v>15525</v>
      </c>
      <c r="O4237">
        <v>5.0313888888888885</v>
      </c>
      <c r="P4237">
        <v>0</v>
      </c>
      <c r="Q4237">
        <v>64</v>
      </c>
      <c r="R4237">
        <v>0</v>
      </c>
      <c r="S4237">
        <v>3</v>
      </c>
      <c r="T4237">
        <v>0</v>
      </c>
      <c r="U4237">
        <v>2</v>
      </c>
      <c r="V4237">
        <v>0</v>
      </c>
      <c r="W4237">
        <v>0</v>
      </c>
      <c r="X4237">
        <v>0</v>
      </c>
      <c r="Y4237">
        <v>75.167739999999995</v>
      </c>
      <c r="Z4237">
        <v>0</v>
      </c>
      <c r="AA4237">
        <v>1.1258883999999999E-3</v>
      </c>
      <c r="AB4237">
        <v>0</v>
      </c>
      <c r="AC4237">
        <v>6.0450173999999999E-3</v>
      </c>
      <c r="AD4237">
        <v>0</v>
      </c>
      <c r="AE4237">
        <v>0</v>
      </c>
      <c r="AF4237">
        <v>75.174903999999998</v>
      </c>
    </row>
    <row r="4238" spans="1:32" x14ac:dyDescent="0.3">
      <c r="A4238">
        <v>2787322</v>
      </c>
      <c r="B4238">
        <v>1</v>
      </c>
      <c r="C4238" t="s">
        <v>82</v>
      </c>
      <c r="D4238" t="s">
        <v>108</v>
      </c>
      <c r="E4238" t="s">
        <v>15526</v>
      </c>
      <c r="F4238" t="s">
        <v>15527</v>
      </c>
      <c r="G4238" t="s">
        <v>31548</v>
      </c>
      <c r="H4238" t="s">
        <v>333</v>
      </c>
      <c r="I4238" t="s">
        <v>78</v>
      </c>
      <c r="J4238" t="s">
        <v>135</v>
      </c>
      <c r="K4238" t="s">
        <v>22</v>
      </c>
      <c r="L4238" t="s">
        <v>136</v>
      </c>
      <c r="M4238" t="s">
        <v>15528</v>
      </c>
      <c r="N4238" t="s">
        <v>15529</v>
      </c>
      <c r="O4238">
        <v>2.7097222222222221</v>
      </c>
      <c r="P4238">
        <v>0</v>
      </c>
      <c r="Q4238">
        <v>1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0.42116123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0.42116123</v>
      </c>
    </row>
    <row r="4239" spans="1:32" x14ac:dyDescent="0.3">
      <c r="A4239">
        <v>2787316</v>
      </c>
      <c r="B4239">
        <v>1</v>
      </c>
      <c r="C4239" t="s">
        <v>83</v>
      </c>
      <c r="D4239" t="s">
        <v>116</v>
      </c>
      <c r="E4239" t="s">
        <v>15530</v>
      </c>
      <c r="F4239" t="s">
        <v>15531</v>
      </c>
      <c r="G4239" t="s">
        <v>31546</v>
      </c>
      <c r="H4239" t="s">
        <v>2229</v>
      </c>
      <c r="I4239" t="s">
        <v>78</v>
      </c>
      <c r="J4239" t="s">
        <v>135</v>
      </c>
      <c r="K4239" t="s">
        <v>22</v>
      </c>
      <c r="L4239" t="s">
        <v>136</v>
      </c>
      <c r="M4239" t="s">
        <v>15532</v>
      </c>
      <c r="N4239" t="s">
        <v>15533</v>
      </c>
      <c r="O4239">
        <v>6.375</v>
      </c>
      <c r="P4239">
        <v>0</v>
      </c>
      <c r="Q4239">
        <v>12</v>
      </c>
      <c r="R4239">
        <v>0</v>
      </c>
      <c r="S4239">
        <v>4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11.123077</v>
      </c>
      <c r="Z4239">
        <v>0</v>
      </c>
      <c r="AA4239">
        <v>2.5765831000000001</v>
      </c>
      <c r="AB4239">
        <v>0</v>
      </c>
      <c r="AC4239">
        <v>0</v>
      </c>
      <c r="AD4239">
        <v>0</v>
      </c>
      <c r="AE4239">
        <v>0</v>
      </c>
      <c r="AF4239">
        <v>13.699661000000001</v>
      </c>
    </row>
    <row r="4240" spans="1:32" x14ac:dyDescent="0.3">
      <c r="A4240">
        <v>2787309</v>
      </c>
      <c r="B4240">
        <v>1</v>
      </c>
      <c r="C4240" t="s">
        <v>82</v>
      </c>
      <c r="D4240" t="s">
        <v>109</v>
      </c>
      <c r="E4240" t="s">
        <v>15534</v>
      </c>
      <c r="F4240" t="s">
        <v>15535</v>
      </c>
      <c r="G4240" t="s">
        <v>31548</v>
      </c>
      <c r="H4240" t="s">
        <v>333</v>
      </c>
      <c r="I4240" t="s">
        <v>78</v>
      </c>
      <c r="J4240" t="s">
        <v>135</v>
      </c>
      <c r="K4240" t="s">
        <v>22</v>
      </c>
      <c r="L4240" t="s">
        <v>136</v>
      </c>
      <c r="M4240" t="s">
        <v>15536</v>
      </c>
      <c r="N4240" t="s">
        <v>15537</v>
      </c>
      <c r="O4240">
        <v>2.7919444444444443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4.3088879999999996</v>
      </c>
      <c r="AD4240">
        <v>0</v>
      </c>
      <c r="AE4240">
        <v>0</v>
      </c>
      <c r="AF4240">
        <v>4.3088879999999996</v>
      </c>
    </row>
    <row r="4241" spans="1:32" x14ac:dyDescent="0.3">
      <c r="A4241">
        <v>2787299</v>
      </c>
      <c r="B4241">
        <v>1</v>
      </c>
      <c r="C4241" t="s">
        <v>83</v>
      </c>
      <c r="D4241" t="s">
        <v>115</v>
      </c>
      <c r="E4241" t="s">
        <v>15538</v>
      </c>
      <c r="F4241" t="s">
        <v>15539</v>
      </c>
      <c r="G4241" t="s">
        <v>31552</v>
      </c>
      <c r="H4241" t="s">
        <v>665</v>
      </c>
      <c r="I4241" t="s">
        <v>78</v>
      </c>
      <c r="J4241" t="s">
        <v>135</v>
      </c>
      <c r="K4241" t="s">
        <v>22</v>
      </c>
      <c r="L4241" t="s">
        <v>136</v>
      </c>
      <c r="M4241" t="s">
        <v>15540</v>
      </c>
      <c r="N4241" t="s">
        <v>15541</v>
      </c>
      <c r="O4241">
        <v>6.371666666666667</v>
      </c>
      <c r="P4241">
        <v>0</v>
      </c>
      <c r="Q4241">
        <v>116</v>
      </c>
      <c r="R4241">
        <v>0</v>
      </c>
      <c r="S4241">
        <v>10</v>
      </c>
      <c r="T4241">
        <v>0</v>
      </c>
      <c r="U4241">
        <v>11</v>
      </c>
      <c r="V4241">
        <v>0</v>
      </c>
      <c r="W4241">
        <v>0</v>
      </c>
      <c r="X4241">
        <v>0</v>
      </c>
      <c r="Y4241">
        <v>61.351672999999998</v>
      </c>
      <c r="Z4241">
        <v>0</v>
      </c>
      <c r="AA4241">
        <v>15.013113000000001</v>
      </c>
      <c r="AB4241">
        <v>0</v>
      </c>
      <c r="AC4241">
        <v>4.3295855999999997</v>
      </c>
      <c r="AD4241">
        <v>0</v>
      </c>
      <c r="AE4241">
        <v>0</v>
      </c>
      <c r="AF4241">
        <v>80.694370000000006</v>
      </c>
    </row>
    <row r="4242" spans="1:32" x14ac:dyDescent="0.3">
      <c r="A4242">
        <v>2787327</v>
      </c>
      <c r="B4242">
        <v>1</v>
      </c>
      <c r="C4242" t="s">
        <v>82</v>
      </c>
      <c r="D4242" t="s">
        <v>105</v>
      </c>
      <c r="E4242" t="s">
        <v>15542</v>
      </c>
      <c r="F4242" t="s">
        <v>15543</v>
      </c>
      <c r="G4242" t="s">
        <v>31545</v>
      </c>
      <c r="H4242" t="s">
        <v>648</v>
      </c>
      <c r="I4242" t="s">
        <v>79</v>
      </c>
      <c r="J4242" t="s">
        <v>135</v>
      </c>
      <c r="K4242" t="s">
        <v>22</v>
      </c>
      <c r="L4242" t="s">
        <v>186</v>
      </c>
      <c r="M4242" t="s">
        <v>15544</v>
      </c>
      <c r="N4242" t="s">
        <v>15545</v>
      </c>
      <c r="O4242">
        <v>3.3783333333333334</v>
      </c>
      <c r="P4242">
        <v>0</v>
      </c>
      <c r="Q4242">
        <v>697</v>
      </c>
      <c r="R4242">
        <v>0</v>
      </c>
      <c r="S4242">
        <v>3</v>
      </c>
      <c r="T4242">
        <v>0</v>
      </c>
      <c r="U4242">
        <v>59</v>
      </c>
      <c r="V4242">
        <v>0</v>
      </c>
      <c r="W4242">
        <v>0</v>
      </c>
      <c r="X4242">
        <v>0</v>
      </c>
      <c r="Y4242">
        <v>412.69677999999999</v>
      </c>
      <c r="Z4242">
        <v>0</v>
      </c>
      <c r="AA4242">
        <v>6.7173889999999998</v>
      </c>
      <c r="AB4242">
        <v>0</v>
      </c>
      <c r="AC4242">
        <v>134.09897000000001</v>
      </c>
      <c r="AD4242">
        <v>0</v>
      </c>
      <c r="AE4242">
        <v>0</v>
      </c>
      <c r="AF4242">
        <v>553.51310000000001</v>
      </c>
    </row>
    <row r="4243" spans="1:32" x14ac:dyDescent="0.3">
      <c r="A4243">
        <v>2787242</v>
      </c>
      <c r="B4243">
        <v>1</v>
      </c>
      <c r="C4243" t="s">
        <v>82</v>
      </c>
      <c r="D4243" t="s">
        <v>105</v>
      </c>
      <c r="E4243" t="s">
        <v>15546</v>
      </c>
      <c r="F4243" t="s">
        <v>15547</v>
      </c>
      <c r="G4243" t="s">
        <v>31548</v>
      </c>
      <c r="H4243" t="s">
        <v>893</v>
      </c>
      <c r="I4243" t="s">
        <v>78</v>
      </c>
      <c r="J4243" t="s">
        <v>135</v>
      </c>
      <c r="K4243" t="s">
        <v>22</v>
      </c>
      <c r="L4243" t="s">
        <v>136</v>
      </c>
      <c r="M4243" t="s">
        <v>15548</v>
      </c>
      <c r="N4243" t="s">
        <v>15549</v>
      </c>
      <c r="O4243">
        <v>2.5825</v>
      </c>
      <c r="P4243">
        <v>0</v>
      </c>
      <c r="Q4243">
        <v>4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1.9049130999999999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1.9049130999999999</v>
      </c>
    </row>
    <row r="4244" spans="1:32" x14ac:dyDescent="0.3">
      <c r="A4244">
        <v>2787159</v>
      </c>
      <c r="B4244">
        <v>1</v>
      </c>
      <c r="C4244" t="s">
        <v>83</v>
      </c>
      <c r="D4244" t="s">
        <v>116</v>
      </c>
      <c r="E4244" t="s">
        <v>15550</v>
      </c>
      <c r="F4244" t="s">
        <v>15551</v>
      </c>
      <c r="G4244" t="s">
        <v>31548</v>
      </c>
      <c r="H4244" t="s">
        <v>893</v>
      </c>
      <c r="I4244" t="s">
        <v>78</v>
      </c>
      <c r="J4244" t="s">
        <v>135</v>
      </c>
      <c r="K4244" t="s">
        <v>22</v>
      </c>
      <c r="L4244" t="s">
        <v>136</v>
      </c>
      <c r="M4244" t="s">
        <v>15552</v>
      </c>
      <c r="N4244" t="s">
        <v>15553</v>
      </c>
      <c r="O4244">
        <v>7.1905555555555551</v>
      </c>
      <c r="P4244">
        <v>0</v>
      </c>
      <c r="Q4244">
        <v>5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15.001550999999999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15.001550999999999</v>
      </c>
    </row>
    <row r="4245" spans="1:32" x14ac:dyDescent="0.3">
      <c r="A4245">
        <v>2787166</v>
      </c>
      <c r="B4245">
        <v>1</v>
      </c>
      <c r="C4245" t="s">
        <v>83</v>
      </c>
      <c r="D4245" t="s">
        <v>115</v>
      </c>
      <c r="E4245" t="s">
        <v>15554</v>
      </c>
      <c r="F4245" t="s">
        <v>15555</v>
      </c>
      <c r="G4245" t="s">
        <v>31548</v>
      </c>
      <c r="H4245" t="s">
        <v>333</v>
      </c>
      <c r="I4245" t="s">
        <v>78</v>
      </c>
      <c r="J4245" t="s">
        <v>135</v>
      </c>
      <c r="K4245" t="s">
        <v>22</v>
      </c>
      <c r="L4245" t="s">
        <v>136</v>
      </c>
      <c r="M4245" t="s">
        <v>15556</v>
      </c>
      <c r="N4245" t="s">
        <v>15557</v>
      </c>
      <c r="O4245">
        <v>4.2324999999999999</v>
      </c>
      <c r="P4245">
        <v>0</v>
      </c>
      <c r="Q4245">
        <v>2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2.0189735999999998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2.0189735999999998</v>
      </c>
    </row>
    <row r="4246" spans="1:32" x14ac:dyDescent="0.3">
      <c r="A4246">
        <v>2787172</v>
      </c>
      <c r="B4246">
        <v>1</v>
      </c>
      <c r="C4246" t="s">
        <v>82</v>
      </c>
      <c r="D4246" t="s">
        <v>90</v>
      </c>
      <c r="E4246" t="s">
        <v>15558</v>
      </c>
      <c r="F4246" t="s">
        <v>15559</v>
      </c>
      <c r="G4246" t="s">
        <v>31546</v>
      </c>
      <c r="H4246" t="s">
        <v>223</v>
      </c>
      <c r="I4246" t="s">
        <v>78</v>
      </c>
      <c r="J4246" t="s">
        <v>135</v>
      </c>
      <c r="K4246" t="s">
        <v>22</v>
      </c>
      <c r="L4246" t="s">
        <v>136</v>
      </c>
      <c r="M4246" t="s">
        <v>15560</v>
      </c>
      <c r="N4246" t="s">
        <v>15561</v>
      </c>
      <c r="O4246">
        <v>2.7188888888888889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39</v>
      </c>
      <c r="V4246">
        <v>0</v>
      </c>
      <c r="W4246">
        <v>4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46.433410000000002</v>
      </c>
      <c r="AD4246">
        <v>0</v>
      </c>
      <c r="AE4246">
        <v>28.609155999999999</v>
      </c>
      <c r="AF4246">
        <v>75.042563999999999</v>
      </c>
    </row>
    <row r="4247" spans="1:32" x14ac:dyDescent="0.3">
      <c r="A4247">
        <v>2787169</v>
      </c>
      <c r="B4247">
        <v>1</v>
      </c>
      <c r="C4247" t="s">
        <v>82</v>
      </c>
      <c r="D4247" t="s">
        <v>104</v>
      </c>
      <c r="E4247" t="s">
        <v>15562</v>
      </c>
      <c r="F4247" t="s">
        <v>15563</v>
      </c>
      <c r="G4247" t="s">
        <v>31546</v>
      </c>
      <c r="H4247" t="s">
        <v>1432</v>
      </c>
      <c r="I4247" t="s">
        <v>78</v>
      </c>
      <c r="J4247" t="s">
        <v>135</v>
      </c>
      <c r="K4247" t="s">
        <v>22</v>
      </c>
      <c r="L4247" t="s">
        <v>136</v>
      </c>
      <c r="M4247" t="s">
        <v>15564</v>
      </c>
      <c r="N4247" t="s">
        <v>15565</v>
      </c>
      <c r="O4247">
        <v>9.0616666666666674</v>
      </c>
      <c r="P4247">
        <v>0</v>
      </c>
      <c r="Q4247">
        <v>3</v>
      </c>
      <c r="R4247">
        <v>0</v>
      </c>
      <c r="S4247">
        <v>0</v>
      </c>
      <c r="T4247">
        <v>0</v>
      </c>
      <c r="U4247">
        <v>21</v>
      </c>
      <c r="V4247">
        <v>0</v>
      </c>
      <c r="W4247">
        <v>0</v>
      </c>
      <c r="X4247">
        <v>0</v>
      </c>
      <c r="Y4247">
        <v>5.3907660000000002</v>
      </c>
      <c r="Z4247">
        <v>0</v>
      </c>
      <c r="AA4247">
        <v>0</v>
      </c>
      <c r="AB4247">
        <v>0</v>
      </c>
      <c r="AC4247">
        <v>116.3663</v>
      </c>
      <c r="AD4247">
        <v>0</v>
      </c>
      <c r="AE4247">
        <v>0</v>
      </c>
      <c r="AF4247">
        <v>121.757065</v>
      </c>
    </row>
    <row r="4248" spans="1:32" x14ac:dyDescent="0.3">
      <c r="A4248">
        <v>2787117</v>
      </c>
      <c r="B4248">
        <v>1</v>
      </c>
      <c r="C4248" t="s">
        <v>82</v>
      </c>
      <c r="D4248" t="s">
        <v>103</v>
      </c>
      <c r="E4248" t="s">
        <v>15566</v>
      </c>
      <c r="F4248" t="s">
        <v>15567</v>
      </c>
      <c r="G4248" t="s">
        <v>31546</v>
      </c>
      <c r="H4248" t="s">
        <v>223</v>
      </c>
      <c r="I4248" t="s">
        <v>78</v>
      </c>
      <c r="J4248" t="s">
        <v>135</v>
      </c>
      <c r="K4248" t="s">
        <v>22</v>
      </c>
      <c r="L4248" t="s">
        <v>136</v>
      </c>
      <c r="M4248" t="s">
        <v>15568</v>
      </c>
      <c r="N4248" t="s">
        <v>15569</v>
      </c>
      <c r="O4248">
        <v>4.9994444444444444</v>
      </c>
      <c r="P4248">
        <v>0</v>
      </c>
      <c r="Q4248">
        <v>6</v>
      </c>
      <c r="R4248">
        <v>0</v>
      </c>
      <c r="S4248">
        <v>1</v>
      </c>
      <c r="T4248">
        <v>0</v>
      </c>
      <c r="U4248">
        <v>1</v>
      </c>
      <c r="V4248">
        <v>0</v>
      </c>
      <c r="W4248">
        <v>0</v>
      </c>
      <c r="X4248">
        <v>0</v>
      </c>
      <c r="Y4248">
        <v>2.8628228</v>
      </c>
      <c r="Z4248">
        <v>0</v>
      </c>
      <c r="AA4248">
        <v>0</v>
      </c>
      <c r="AB4248">
        <v>0</v>
      </c>
      <c r="AC4248">
        <v>0.18369488</v>
      </c>
      <c r="AD4248">
        <v>0</v>
      </c>
      <c r="AE4248">
        <v>0</v>
      </c>
      <c r="AF4248">
        <v>3.0465176</v>
      </c>
    </row>
    <row r="4249" spans="1:32" x14ac:dyDescent="0.3">
      <c r="A4249">
        <v>2787124</v>
      </c>
      <c r="B4249">
        <v>1</v>
      </c>
      <c r="C4249" t="s">
        <v>83</v>
      </c>
      <c r="D4249" t="s">
        <v>116</v>
      </c>
      <c r="E4249" t="s">
        <v>15570</v>
      </c>
      <c r="F4249" t="s">
        <v>15571</v>
      </c>
      <c r="G4249" t="s">
        <v>31551</v>
      </c>
      <c r="H4249" t="s">
        <v>672</v>
      </c>
      <c r="I4249" t="s">
        <v>79</v>
      </c>
      <c r="J4249" t="s">
        <v>135</v>
      </c>
      <c r="K4249" t="s">
        <v>22</v>
      </c>
      <c r="L4249" t="s">
        <v>136</v>
      </c>
      <c r="M4249" t="s">
        <v>15572</v>
      </c>
      <c r="N4249" t="s">
        <v>12868</v>
      </c>
      <c r="O4249">
        <v>4.6530555555555555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8.9293150000000008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8.9293150000000008</v>
      </c>
    </row>
    <row r="4250" spans="1:32" x14ac:dyDescent="0.3">
      <c r="A4250">
        <v>2787115</v>
      </c>
      <c r="B4250">
        <v>1</v>
      </c>
      <c r="C4250" t="s">
        <v>82</v>
      </c>
      <c r="D4250" t="s">
        <v>87</v>
      </c>
      <c r="E4250" t="s">
        <v>15573</v>
      </c>
      <c r="F4250" t="s">
        <v>15574</v>
      </c>
      <c r="G4250" t="s">
        <v>31548</v>
      </c>
      <c r="H4250" t="s">
        <v>333</v>
      </c>
      <c r="I4250" t="s">
        <v>78</v>
      </c>
      <c r="J4250" t="s">
        <v>135</v>
      </c>
      <c r="K4250" t="s">
        <v>22</v>
      </c>
      <c r="L4250" t="s">
        <v>136</v>
      </c>
      <c r="M4250" t="s">
        <v>15575</v>
      </c>
      <c r="N4250" t="s">
        <v>15576</v>
      </c>
      <c r="O4250">
        <v>2.3961111111111113</v>
      </c>
      <c r="P4250">
        <v>0</v>
      </c>
      <c r="Q4250">
        <v>1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0.43436849999999999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0.43436849999999999</v>
      </c>
    </row>
    <row r="4251" spans="1:32" x14ac:dyDescent="0.3">
      <c r="A4251">
        <v>2787107</v>
      </c>
      <c r="B4251">
        <v>1</v>
      </c>
      <c r="C4251" t="s">
        <v>83</v>
      </c>
      <c r="D4251" t="s">
        <v>115</v>
      </c>
      <c r="E4251" t="s">
        <v>15577</v>
      </c>
      <c r="F4251" t="s">
        <v>15578</v>
      </c>
      <c r="G4251" t="s">
        <v>31548</v>
      </c>
      <c r="H4251" t="s">
        <v>893</v>
      </c>
      <c r="I4251" t="s">
        <v>78</v>
      </c>
      <c r="J4251" t="s">
        <v>135</v>
      </c>
      <c r="K4251" t="s">
        <v>22</v>
      </c>
      <c r="L4251" t="s">
        <v>136</v>
      </c>
      <c r="M4251" t="s">
        <v>15579</v>
      </c>
      <c r="N4251" t="s">
        <v>15580</v>
      </c>
      <c r="O4251">
        <v>1.7175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6.5516290000000005E-2</v>
      </c>
      <c r="AD4251">
        <v>0</v>
      </c>
      <c r="AE4251">
        <v>0</v>
      </c>
      <c r="AF4251">
        <v>6.5516290000000005E-2</v>
      </c>
    </row>
    <row r="4252" spans="1:32" x14ac:dyDescent="0.3">
      <c r="A4252">
        <v>2787109</v>
      </c>
      <c r="B4252">
        <v>1</v>
      </c>
      <c r="C4252" t="s">
        <v>82</v>
      </c>
      <c r="D4252" t="s">
        <v>111</v>
      </c>
      <c r="E4252" t="s">
        <v>15581</v>
      </c>
      <c r="F4252" t="s">
        <v>15582</v>
      </c>
      <c r="G4252" t="s">
        <v>31546</v>
      </c>
      <c r="H4252" t="s">
        <v>223</v>
      </c>
      <c r="I4252" t="s">
        <v>78</v>
      </c>
      <c r="J4252" t="s">
        <v>135</v>
      </c>
      <c r="K4252" t="s">
        <v>22</v>
      </c>
      <c r="L4252" t="s">
        <v>136</v>
      </c>
      <c r="M4252" t="s">
        <v>15583</v>
      </c>
      <c r="N4252" t="s">
        <v>15584</v>
      </c>
      <c r="O4252">
        <v>3.6805555555555554</v>
      </c>
      <c r="P4252">
        <v>0</v>
      </c>
      <c r="Q4252">
        <v>26</v>
      </c>
      <c r="R4252">
        <v>0</v>
      </c>
      <c r="S4252">
        <v>1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4.1274476</v>
      </c>
      <c r="Z4252">
        <v>0</v>
      </c>
      <c r="AA4252">
        <v>2.0861480000000001</v>
      </c>
      <c r="AB4252">
        <v>0</v>
      </c>
      <c r="AC4252">
        <v>0</v>
      </c>
      <c r="AD4252">
        <v>0</v>
      </c>
      <c r="AE4252">
        <v>0</v>
      </c>
      <c r="AF4252">
        <v>6.2135959999999999</v>
      </c>
    </row>
    <row r="4253" spans="1:32" x14ac:dyDescent="0.3">
      <c r="A4253">
        <v>2786935</v>
      </c>
      <c r="B4253">
        <v>1</v>
      </c>
      <c r="C4253" t="s">
        <v>82</v>
      </c>
      <c r="D4253" t="s">
        <v>90</v>
      </c>
      <c r="E4253" t="s">
        <v>4371</v>
      </c>
      <c r="F4253" t="s">
        <v>4372</v>
      </c>
      <c r="G4253" t="s">
        <v>31549</v>
      </c>
      <c r="H4253" t="s">
        <v>134</v>
      </c>
      <c r="I4253" t="s">
        <v>79</v>
      </c>
      <c r="J4253" t="s">
        <v>135</v>
      </c>
      <c r="K4253" t="s">
        <v>22</v>
      </c>
      <c r="L4253" t="s">
        <v>136</v>
      </c>
      <c r="M4253" t="s">
        <v>15585</v>
      </c>
      <c r="N4253" t="s">
        <v>15586</v>
      </c>
      <c r="O4253">
        <v>0.15333333333333332</v>
      </c>
      <c r="P4253">
        <v>0</v>
      </c>
      <c r="Q4253">
        <v>348</v>
      </c>
      <c r="R4253">
        <v>0</v>
      </c>
      <c r="S4253">
        <v>2</v>
      </c>
      <c r="T4253">
        <v>7</v>
      </c>
      <c r="U4253">
        <v>37</v>
      </c>
      <c r="V4253">
        <v>3</v>
      </c>
      <c r="W4253">
        <v>1</v>
      </c>
      <c r="X4253">
        <v>0</v>
      </c>
      <c r="Y4253">
        <v>28.748622999999998</v>
      </c>
      <c r="Z4253">
        <v>0</v>
      </c>
      <c r="AA4253">
        <v>3.3352908000000001E-2</v>
      </c>
      <c r="AB4253">
        <v>7.7426614999999996</v>
      </c>
      <c r="AC4253">
        <v>12.283289999999999</v>
      </c>
      <c r="AD4253">
        <v>5.3967323</v>
      </c>
      <c r="AE4253">
        <v>0.12317519</v>
      </c>
      <c r="AF4253">
        <v>54.327835</v>
      </c>
    </row>
    <row r="4254" spans="1:32" x14ac:dyDescent="0.3">
      <c r="A4254">
        <v>2786931</v>
      </c>
      <c r="B4254">
        <v>1</v>
      </c>
      <c r="C4254" t="s">
        <v>82</v>
      </c>
      <c r="D4254" t="s">
        <v>101</v>
      </c>
      <c r="E4254" t="s">
        <v>15587</v>
      </c>
      <c r="F4254" t="s">
        <v>15588</v>
      </c>
      <c r="G4254" t="s">
        <v>31549</v>
      </c>
      <c r="H4254" t="s">
        <v>134</v>
      </c>
      <c r="I4254" t="s">
        <v>79</v>
      </c>
      <c r="J4254" t="s">
        <v>135</v>
      </c>
      <c r="K4254" t="s">
        <v>22</v>
      </c>
      <c r="L4254" t="s">
        <v>136</v>
      </c>
      <c r="M4254" t="s">
        <v>15589</v>
      </c>
      <c r="N4254" t="s">
        <v>15590</v>
      </c>
      <c r="O4254">
        <v>0.12111111111111111</v>
      </c>
      <c r="P4254">
        <v>2</v>
      </c>
      <c r="Q4254">
        <v>390</v>
      </c>
      <c r="R4254">
        <v>6</v>
      </c>
      <c r="S4254">
        <v>29</v>
      </c>
      <c r="T4254">
        <v>5</v>
      </c>
      <c r="U4254">
        <v>70</v>
      </c>
      <c r="V4254">
        <v>0</v>
      </c>
      <c r="W4254">
        <v>0</v>
      </c>
      <c r="X4254">
        <v>0.23892289999999999</v>
      </c>
      <c r="Y4254">
        <v>13.445648</v>
      </c>
      <c r="Z4254">
        <v>1.6439908000000001</v>
      </c>
      <c r="AA4254">
        <v>1.0680429</v>
      </c>
      <c r="AB4254">
        <v>2.7326077999999998</v>
      </c>
      <c r="AC4254">
        <v>2.5185268000000001</v>
      </c>
      <c r="AD4254">
        <v>0</v>
      </c>
      <c r="AE4254">
        <v>0</v>
      </c>
      <c r="AF4254">
        <v>21.647739999999999</v>
      </c>
    </row>
    <row r="4255" spans="1:32" x14ac:dyDescent="0.3">
      <c r="A4255">
        <v>2786948</v>
      </c>
      <c r="B4255">
        <v>1</v>
      </c>
      <c r="C4255" t="s">
        <v>82</v>
      </c>
      <c r="D4255" t="s">
        <v>113</v>
      </c>
      <c r="E4255" t="s">
        <v>15591</v>
      </c>
      <c r="F4255" t="s">
        <v>15592</v>
      </c>
      <c r="G4255" t="s">
        <v>31545</v>
      </c>
      <c r="H4255" t="s">
        <v>145</v>
      </c>
      <c r="I4255" t="s">
        <v>79</v>
      </c>
      <c r="J4255" t="s">
        <v>135</v>
      </c>
      <c r="K4255" t="s">
        <v>22</v>
      </c>
      <c r="L4255" t="s">
        <v>136</v>
      </c>
      <c r="M4255" t="s">
        <v>15593</v>
      </c>
      <c r="N4255" t="s">
        <v>15594</v>
      </c>
      <c r="O4255">
        <v>0.50777777777777777</v>
      </c>
      <c r="P4255">
        <v>0</v>
      </c>
      <c r="Q4255">
        <v>3585</v>
      </c>
      <c r="R4255">
        <v>0</v>
      </c>
      <c r="S4255">
        <v>10</v>
      </c>
      <c r="T4255">
        <v>6</v>
      </c>
      <c r="U4255">
        <v>400</v>
      </c>
      <c r="V4255">
        <v>0</v>
      </c>
      <c r="W4255">
        <v>0</v>
      </c>
      <c r="X4255">
        <v>0</v>
      </c>
      <c r="Y4255">
        <v>709.79236000000003</v>
      </c>
      <c r="Z4255">
        <v>0</v>
      </c>
      <c r="AA4255">
        <v>1.2260352000000001</v>
      </c>
      <c r="AB4255">
        <v>73.739620000000002</v>
      </c>
      <c r="AC4255">
        <v>165.83702</v>
      </c>
      <c r="AD4255">
        <v>0</v>
      </c>
      <c r="AE4255">
        <v>0</v>
      </c>
      <c r="AF4255">
        <v>950.59502999999995</v>
      </c>
    </row>
    <row r="4256" spans="1:32" x14ac:dyDescent="0.3">
      <c r="A4256">
        <v>2786497</v>
      </c>
      <c r="B4256">
        <v>1</v>
      </c>
      <c r="C4256" t="s">
        <v>82</v>
      </c>
      <c r="D4256" t="s">
        <v>113</v>
      </c>
      <c r="E4256" t="s">
        <v>15595</v>
      </c>
      <c r="F4256" t="s">
        <v>15596</v>
      </c>
      <c r="G4256" t="s">
        <v>31546</v>
      </c>
      <c r="H4256" t="s">
        <v>223</v>
      </c>
      <c r="I4256" t="s">
        <v>78</v>
      </c>
      <c r="J4256" t="s">
        <v>135</v>
      </c>
      <c r="K4256" t="s">
        <v>22</v>
      </c>
      <c r="L4256" t="s">
        <v>136</v>
      </c>
      <c r="M4256" t="s">
        <v>15597</v>
      </c>
      <c r="N4256" t="s">
        <v>15598</v>
      </c>
      <c r="O4256">
        <v>7.8341666666666665</v>
      </c>
      <c r="P4256">
        <v>0</v>
      </c>
      <c r="Q4256">
        <v>3</v>
      </c>
      <c r="R4256">
        <v>0</v>
      </c>
      <c r="S4256">
        <v>3</v>
      </c>
      <c r="T4256">
        <v>0</v>
      </c>
      <c r="U4256">
        <v>1</v>
      </c>
      <c r="V4256">
        <v>0</v>
      </c>
      <c r="W4256">
        <v>0</v>
      </c>
      <c r="X4256">
        <v>0</v>
      </c>
      <c r="Y4256">
        <v>40.305774999999997</v>
      </c>
      <c r="Z4256">
        <v>0</v>
      </c>
      <c r="AA4256">
        <v>0.7497085</v>
      </c>
      <c r="AB4256">
        <v>0</v>
      </c>
      <c r="AC4256">
        <v>5.4289864999999997</v>
      </c>
      <c r="AD4256">
        <v>0</v>
      </c>
      <c r="AE4256">
        <v>0</v>
      </c>
      <c r="AF4256">
        <v>46.484470000000002</v>
      </c>
    </row>
    <row r="4257" spans="1:32" x14ac:dyDescent="0.3">
      <c r="A4257">
        <v>2786501</v>
      </c>
      <c r="B4257">
        <v>1</v>
      </c>
      <c r="C4257" t="s">
        <v>82</v>
      </c>
      <c r="D4257" t="s">
        <v>105</v>
      </c>
      <c r="E4257" t="s">
        <v>14878</v>
      </c>
      <c r="F4257" t="s">
        <v>14879</v>
      </c>
      <c r="G4257" t="s">
        <v>31550</v>
      </c>
      <c r="H4257" t="s">
        <v>223</v>
      </c>
      <c r="I4257" t="s">
        <v>78</v>
      </c>
      <c r="J4257" t="s">
        <v>135</v>
      </c>
      <c r="K4257" t="s">
        <v>22</v>
      </c>
      <c r="L4257" t="s">
        <v>136</v>
      </c>
      <c r="M4257" t="s">
        <v>15599</v>
      </c>
      <c r="N4257" t="s">
        <v>15600</v>
      </c>
      <c r="O4257">
        <v>0.69027777777777777</v>
      </c>
      <c r="P4257">
        <v>0</v>
      </c>
      <c r="Q4257">
        <v>35</v>
      </c>
      <c r="R4257">
        <v>0</v>
      </c>
      <c r="S4257">
        <v>0</v>
      </c>
      <c r="T4257">
        <v>0</v>
      </c>
      <c r="U4257">
        <v>7</v>
      </c>
      <c r="V4257">
        <v>0</v>
      </c>
      <c r="W4257">
        <v>0</v>
      </c>
      <c r="X4257">
        <v>0</v>
      </c>
      <c r="Y4257">
        <v>6.2238389999999999</v>
      </c>
      <c r="Z4257">
        <v>0</v>
      </c>
      <c r="AA4257">
        <v>0</v>
      </c>
      <c r="AB4257">
        <v>0</v>
      </c>
      <c r="AC4257">
        <v>3.4930135999999998</v>
      </c>
      <c r="AD4257">
        <v>0</v>
      </c>
      <c r="AE4257">
        <v>0</v>
      </c>
      <c r="AF4257">
        <v>9.7168519999999994</v>
      </c>
    </row>
    <row r="4258" spans="1:32" x14ac:dyDescent="0.3">
      <c r="A4258">
        <v>2786516</v>
      </c>
      <c r="B4258">
        <v>1</v>
      </c>
      <c r="C4258" t="s">
        <v>82</v>
      </c>
      <c r="D4258" t="s">
        <v>105</v>
      </c>
      <c r="E4258" t="s">
        <v>15601</v>
      </c>
      <c r="F4258" t="s">
        <v>15602</v>
      </c>
      <c r="G4258" t="s">
        <v>31546</v>
      </c>
      <c r="H4258" t="s">
        <v>223</v>
      </c>
      <c r="I4258" t="s">
        <v>78</v>
      </c>
      <c r="J4258" t="s">
        <v>135</v>
      </c>
      <c r="K4258" t="s">
        <v>22</v>
      </c>
      <c r="L4258" t="s">
        <v>136</v>
      </c>
      <c r="M4258" t="s">
        <v>15603</v>
      </c>
      <c r="N4258" t="s">
        <v>15604</v>
      </c>
      <c r="O4258">
        <v>3.5836111111111113</v>
      </c>
      <c r="P4258">
        <v>0</v>
      </c>
      <c r="Q4258">
        <v>59</v>
      </c>
      <c r="R4258">
        <v>0</v>
      </c>
      <c r="S4258">
        <v>2</v>
      </c>
      <c r="T4258">
        <v>0</v>
      </c>
      <c r="U4258">
        <v>25</v>
      </c>
      <c r="V4258">
        <v>0</v>
      </c>
      <c r="W4258">
        <v>0</v>
      </c>
      <c r="X4258">
        <v>0</v>
      </c>
      <c r="Y4258">
        <v>49.219740000000002</v>
      </c>
      <c r="Z4258">
        <v>0</v>
      </c>
      <c r="AA4258">
        <v>0.64123034000000001</v>
      </c>
      <c r="AB4258">
        <v>0</v>
      </c>
      <c r="AC4258">
        <v>34.416573</v>
      </c>
      <c r="AD4258">
        <v>0</v>
      </c>
      <c r="AE4258">
        <v>0</v>
      </c>
      <c r="AF4258">
        <v>84.277550000000005</v>
      </c>
    </row>
    <row r="4259" spans="1:32" x14ac:dyDescent="0.3">
      <c r="A4259">
        <v>2786504</v>
      </c>
      <c r="B4259">
        <v>1</v>
      </c>
      <c r="C4259" t="s">
        <v>83</v>
      </c>
      <c r="D4259" t="s">
        <v>121</v>
      </c>
      <c r="E4259" t="s">
        <v>15605</v>
      </c>
      <c r="F4259" t="s">
        <v>15606</v>
      </c>
      <c r="G4259" t="s">
        <v>31551</v>
      </c>
      <c r="H4259" t="s">
        <v>134</v>
      </c>
      <c r="I4259" t="s">
        <v>79</v>
      </c>
      <c r="J4259" t="s">
        <v>135</v>
      </c>
      <c r="K4259" t="s">
        <v>22</v>
      </c>
      <c r="L4259" t="s">
        <v>136</v>
      </c>
      <c r="M4259" t="s">
        <v>15607</v>
      </c>
      <c r="N4259" t="s">
        <v>15608</v>
      </c>
      <c r="O4259">
        <v>0.1</v>
      </c>
      <c r="P4259">
        <v>3</v>
      </c>
      <c r="Q4259">
        <v>654</v>
      </c>
      <c r="R4259">
        <v>24</v>
      </c>
      <c r="S4259">
        <v>199</v>
      </c>
      <c r="T4259">
        <v>4</v>
      </c>
      <c r="U4259">
        <v>47</v>
      </c>
      <c r="V4259">
        <v>0</v>
      </c>
      <c r="W4259">
        <v>0</v>
      </c>
      <c r="X4259">
        <v>0.89392066000000003</v>
      </c>
      <c r="Y4259">
        <v>5.8729687000000004</v>
      </c>
      <c r="Z4259">
        <v>6.5092682999999996</v>
      </c>
      <c r="AA4259">
        <v>0.65277830000000003</v>
      </c>
      <c r="AB4259">
        <v>1.4597578</v>
      </c>
      <c r="AC4259">
        <v>2.6668333999999998</v>
      </c>
      <c r="AD4259">
        <v>0</v>
      </c>
      <c r="AE4259">
        <v>0</v>
      </c>
      <c r="AF4259">
        <v>18.055527000000001</v>
      </c>
    </row>
    <row r="4260" spans="1:32" x14ac:dyDescent="0.3">
      <c r="A4260">
        <v>2786514</v>
      </c>
      <c r="B4260">
        <v>1</v>
      </c>
      <c r="C4260" t="s">
        <v>82</v>
      </c>
      <c r="D4260" t="s">
        <v>84</v>
      </c>
      <c r="E4260" t="s">
        <v>5284</v>
      </c>
      <c r="F4260" t="s">
        <v>1017</v>
      </c>
      <c r="G4260" t="s">
        <v>31552</v>
      </c>
      <c r="H4260" t="s">
        <v>665</v>
      </c>
      <c r="I4260" t="s">
        <v>78</v>
      </c>
      <c r="J4260" t="s">
        <v>135</v>
      </c>
      <c r="K4260" t="s">
        <v>22</v>
      </c>
      <c r="L4260" t="s">
        <v>136</v>
      </c>
      <c r="M4260" t="s">
        <v>15609</v>
      </c>
      <c r="N4260" t="s">
        <v>15610</v>
      </c>
      <c r="O4260">
        <v>3.7413888888888889</v>
      </c>
      <c r="P4260">
        <v>0</v>
      </c>
      <c r="Q4260">
        <v>280</v>
      </c>
      <c r="R4260">
        <v>0</v>
      </c>
      <c r="S4260">
        <v>0</v>
      </c>
      <c r="T4260">
        <v>0</v>
      </c>
      <c r="U4260">
        <v>21</v>
      </c>
      <c r="V4260">
        <v>0</v>
      </c>
      <c r="W4260">
        <v>0</v>
      </c>
      <c r="X4260">
        <v>0</v>
      </c>
      <c r="Y4260">
        <v>275.84598</v>
      </c>
      <c r="Z4260">
        <v>0</v>
      </c>
      <c r="AA4260">
        <v>0</v>
      </c>
      <c r="AB4260">
        <v>0</v>
      </c>
      <c r="AC4260">
        <v>211.29232999999999</v>
      </c>
      <c r="AD4260">
        <v>0</v>
      </c>
      <c r="AE4260">
        <v>0</v>
      </c>
      <c r="AF4260">
        <v>487.13830000000002</v>
      </c>
    </row>
    <row r="4261" spans="1:32" x14ac:dyDescent="0.3">
      <c r="A4261">
        <v>2786413</v>
      </c>
      <c r="B4261">
        <v>1</v>
      </c>
      <c r="C4261" t="s">
        <v>82</v>
      </c>
      <c r="D4261" t="s">
        <v>90</v>
      </c>
      <c r="E4261" t="s">
        <v>15611</v>
      </c>
      <c r="F4261" t="s">
        <v>15612</v>
      </c>
      <c r="G4261" t="s">
        <v>31549</v>
      </c>
      <c r="H4261" t="s">
        <v>3105</v>
      </c>
      <c r="I4261" t="s">
        <v>79</v>
      </c>
      <c r="J4261" t="s">
        <v>135</v>
      </c>
      <c r="K4261" t="s">
        <v>22</v>
      </c>
      <c r="L4261" t="s">
        <v>136</v>
      </c>
      <c r="M4261" t="s">
        <v>15613</v>
      </c>
      <c r="N4261" t="s">
        <v>15614</v>
      </c>
      <c r="O4261">
        <v>6.4138888888888888</v>
      </c>
      <c r="P4261">
        <v>1</v>
      </c>
      <c r="Q4261">
        <v>35</v>
      </c>
      <c r="R4261">
        <v>0</v>
      </c>
      <c r="S4261">
        <v>0</v>
      </c>
      <c r="T4261">
        <v>9</v>
      </c>
      <c r="U4261">
        <v>26</v>
      </c>
      <c r="V4261">
        <v>0</v>
      </c>
      <c r="W4261">
        <v>0</v>
      </c>
      <c r="X4261">
        <v>1.6010759999999999</v>
      </c>
      <c r="Y4261">
        <v>56.037663000000002</v>
      </c>
      <c r="Z4261">
        <v>0</v>
      </c>
      <c r="AA4261">
        <v>0</v>
      </c>
      <c r="AB4261">
        <v>1186.3108</v>
      </c>
      <c r="AC4261">
        <v>1137.279</v>
      </c>
      <c r="AD4261">
        <v>0</v>
      </c>
      <c r="AE4261">
        <v>0</v>
      </c>
      <c r="AF4261">
        <v>2381.2285000000002</v>
      </c>
    </row>
    <row r="4262" spans="1:32" x14ac:dyDescent="0.3">
      <c r="A4262">
        <v>2786292</v>
      </c>
      <c r="B4262">
        <v>1</v>
      </c>
      <c r="C4262" t="s">
        <v>82</v>
      </c>
      <c r="D4262" t="s">
        <v>90</v>
      </c>
      <c r="E4262" t="s">
        <v>15615</v>
      </c>
      <c r="F4262" t="s">
        <v>15616</v>
      </c>
      <c r="G4262" t="s">
        <v>31548</v>
      </c>
      <c r="H4262" t="s">
        <v>893</v>
      </c>
      <c r="I4262" t="s">
        <v>78</v>
      </c>
      <c r="J4262" t="s">
        <v>135</v>
      </c>
      <c r="K4262" t="s">
        <v>22</v>
      </c>
      <c r="L4262" t="s">
        <v>136</v>
      </c>
      <c r="M4262" t="s">
        <v>15617</v>
      </c>
      <c r="N4262" t="s">
        <v>15618</v>
      </c>
      <c r="O4262">
        <v>1.7741666666666667</v>
      </c>
      <c r="P4262">
        <v>0</v>
      </c>
      <c r="Q4262">
        <v>3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2.3316493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2.3316493</v>
      </c>
    </row>
    <row r="4263" spans="1:32" x14ac:dyDescent="0.3">
      <c r="A4263">
        <v>2786297</v>
      </c>
      <c r="B4263">
        <v>1</v>
      </c>
      <c r="C4263" t="s">
        <v>82</v>
      </c>
      <c r="D4263" t="s">
        <v>108</v>
      </c>
      <c r="E4263" t="s">
        <v>15619</v>
      </c>
      <c r="F4263" t="s">
        <v>15620</v>
      </c>
      <c r="G4263" t="s">
        <v>31551</v>
      </c>
      <c r="H4263" t="s">
        <v>624</v>
      </c>
      <c r="I4263" t="s">
        <v>79</v>
      </c>
      <c r="J4263" t="s">
        <v>135</v>
      </c>
      <c r="K4263" t="s">
        <v>22</v>
      </c>
      <c r="L4263" t="s">
        <v>136</v>
      </c>
      <c r="M4263" t="s">
        <v>15621</v>
      </c>
      <c r="N4263" t="s">
        <v>15622</v>
      </c>
      <c r="O4263">
        <v>4.181111111111111</v>
      </c>
      <c r="P4263">
        <v>0</v>
      </c>
      <c r="Q4263">
        <v>12</v>
      </c>
      <c r="R4263">
        <v>0</v>
      </c>
      <c r="S4263">
        <v>31</v>
      </c>
      <c r="T4263">
        <v>0</v>
      </c>
      <c r="U4263">
        <v>10</v>
      </c>
      <c r="V4263">
        <v>0</v>
      </c>
      <c r="W4263">
        <v>0</v>
      </c>
      <c r="X4263">
        <v>0</v>
      </c>
      <c r="Y4263">
        <v>28.888718000000001</v>
      </c>
      <c r="Z4263">
        <v>0</v>
      </c>
      <c r="AA4263">
        <v>73.917630000000003</v>
      </c>
      <c r="AB4263">
        <v>0</v>
      </c>
      <c r="AC4263">
        <v>7.9348979999999996</v>
      </c>
      <c r="AD4263">
        <v>0</v>
      </c>
      <c r="AE4263">
        <v>0</v>
      </c>
      <c r="AF4263">
        <v>110.74124999999999</v>
      </c>
    </row>
    <row r="4264" spans="1:32" x14ac:dyDescent="0.3">
      <c r="A4264">
        <v>2786306</v>
      </c>
      <c r="B4264">
        <v>1</v>
      </c>
      <c r="C4264" t="s">
        <v>82</v>
      </c>
      <c r="D4264" t="s">
        <v>111</v>
      </c>
      <c r="E4264" t="s">
        <v>15623</v>
      </c>
      <c r="F4264" t="s">
        <v>15624</v>
      </c>
      <c r="G4264" t="s">
        <v>31546</v>
      </c>
      <c r="H4264" t="s">
        <v>223</v>
      </c>
      <c r="I4264" t="s">
        <v>78</v>
      </c>
      <c r="J4264" t="s">
        <v>135</v>
      </c>
      <c r="K4264" t="s">
        <v>22</v>
      </c>
      <c r="L4264" t="s">
        <v>136</v>
      </c>
      <c r="M4264" t="s">
        <v>15625</v>
      </c>
      <c r="N4264" t="s">
        <v>15626</v>
      </c>
      <c r="O4264">
        <v>1.4155555555555555</v>
      </c>
      <c r="P4264">
        <v>0</v>
      </c>
      <c r="Q4264">
        <v>34</v>
      </c>
      <c r="R4264">
        <v>0</v>
      </c>
      <c r="S4264">
        <v>1</v>
      </c>
      <c r="T4264">
        <v>0</v>
      </c>
      <c r="U4264">
        <v>6</v>
      </c>
      <c r="V4264">
        <v>0</v>
      </c>
      <c r="W4264">
        <v>0</v>
      </c>
      <c r="X4264">
        <v>0</v>
      </c>
      <c r="Y4264">
        <v>15.707986</v>
      </c>
      <c r="Z4264">
        <v>0</v>
      </c>
      <c r="AA4264">
        <v>0.10233552</v>
      </c>
      <c r="AB4264">
        <v>0</v>
      </c>
      <c r="AC4264">
        <v>3.6387252999999999</v>
      </c>
      <c r="AD4264">
        <v>0</v>
      </c>
      <c r="AE4264">
        <v>0</v>
      </c>
      <c r="AF4264">
        <v>19.449047</v>
      </c>
    </row>
    <row r="4265" spans="1:32" x14ac:dyDescent="0.3">
      <c r="A4265">
        <v>2786298</v>
      </c>
      <c r="B4265">
        <v>1</v>
      </c>
      <c r="C4265" t="s">
        <v>83</v>
      </c>
      <c r="D4265" t="s">
        <v>127</v>
      </c>
      <c r="E4265" t="s">
        <v>15627</v>
      </c>
      <c r="F4265" t="s">
        <v>15628</v>
      </c>
      <c r="G4265" t="s">
        <v>31549</v>
      </c>
      <c r="H4265" t="s">
        <v>185</v>
      </c>
      <c r="I4265" t="s">
        <v>79</v>
      </c>
      <c r="J4265" t="s">
        <v>135</v>
      </c>
      <c r="K4265" t="s">
        <v>22</v>
      </c>
      <c r="L4265" t="s">
        <v>186</v>
      </c>
      <c r="M4265" t="s">
        <v>15629</v>
      </c>
      <c r="N4265" t="s">
        <v>15630</v>
      </c>
      <c r="O4265">
        <v>0.59972222222222227</v>
      </c>
      <c r="P4265">
        <v>5</v>
      </c>
      <c r="Q4265">
        <v>2711</v>
      </c>
      <c r="R4265">
        <v>29</v>
      </c>
      <c r="S4265">
        <v>33</v>
      </c>
      <c r="T4265">
        <v>14</v>
      </c>
      <c r="U4265">
        <v>251</v>
      </c>
      <c r="V4265">
        <v>2</v>
      </c>
      <c r="W4265">
        <v>1</v>
      </c>
      <c r="X4265">
        <v>11.213369</v>
      </c>
      <c r="Y4265">
        <v>312.43448000000001</v>
      </c>
      <c r="Z4265">
        <v>28.98771</v>
      </c>
      <c r="AA4265">
        <v>8.2742819999999995</v>
      </c>
      <c r="AB4265">
        <v>17.726824000000001</v>
      </c>
      <c r="AC4265">
        <v>65.077010000000001</v>
      </c>
      <c r="AD4265">
        <v>10.068554000000001</v>
      </c>
      <c r="AE4265">
        <v>2.8928303999999998</v>
      </c>
      <c r="AF4265">
        <v>456.67505</v>
      </c>
    </row>
    <row r="4266" spans="1:32" x14ac:dyDescent="0.3">
      <c r="A4266">
        <v>2786232</v>
      </c>
      <c r="B4266">
        <v>1</v>
      </c>
      <c r="C4266" t="s">
        <v>82</v>
      </c>
      <c r="D4266" t="s">
        <v>104</v>
      </c>
      <c r="E4266" t="s">
        <v>15631</v>
      </c>
      <c r="F4266" t="s">
        <v>15632</v>
      </c>
      <c r="G4266" t="s">
        <v>31550</v>
      </c>
      <c r="H4266" t="s">
        <v>1432</v>
      </c>
      <c r="I4266" t="s">
        <v>78</v>
      </c>
      <c r="J4266" t="s">
        <v>135</v>
      </c>
      <c r="K4266" t="s">
        <v>22</v>
      </c>
      <c r="L4266" t="s">
        <v>136</v>
      </c>
      <c r="M4266" t="s">
        <v>15633</v>
      </c>
      <c r="N4266" t="s">
        <v>15634</v>
      </c>
      <c r="O4266">
        <v>4.0044444444444443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18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66.344279999999998</v>
      </c>
      <c r="AD4266">
        <v>0</v>
      </c>
      <c r="AE4266">
        <v>0</v>
      </c>
      <c r="AF4266">
        <v>66.344279999999998</v>
      </c>
    </row>
    <row r="4267" spans="1:32" x14ac:dyDescent="0.3">
      <c r="A4267">
        <v>2786249</v>
      </c>
      <c r="B4267">
        <v>1</v>
      </c>
      <c r="C4267" t="s">
        <v>83</v>
      </c>
      <c r="D4267" t="s">
        <v>122</v>
      </c>
      <c r="E4267" t="s">
        <v>15635</v>
      </c>
      <c r="F4267" t="s">
        <v>15636</v>
      </c>
      <c r="G4267" t="s">
        <v>31552</v>
      </c>
      <c r="H4267" t="s">
        <v>223</v>
      </c>
      <c r="I4267" t="s">
        <v>78</v>
      </c>
      <c r="J4267" t="s">
        <v>135</v>
      </c>
      <c r="K4267" t="s">
        <v>22</v>
      </c>
      <c r="L4267" t="s">
        <v>136</v>
      </c>
      <c r="M4267" t="s">
        <v>15637</v>
      </c>
      <c r="N4267" t="s">
        <v>15638</v>
      </c>
      <c r="O4267">
        <v>0.9622222222222222</v>
      </c>
      <c r="P4267">
        <v>0</v>
      </c>
      <c r="Q4267">
        <v>165</v>
      </c>
      <c r="R4267">
        <v>0</v>
      </c>
      <c r="S4267">
        <v>0</v>
      </c>
      <c r="T4267">
        <v>0</v>
      </c>
      <c r="U4267">
        <v>7</v>
      </c>
      <c r="V4267">
        <v>0</v>
      </c>
      <c r="W4267">
        <v>0</v>
      </c>
      <c r="X4267">
        <v>0</v>
      </c>
      <c r="Y4267">
        <v>29.90915</v>
      </c>
      <c r="Z4267">
        <v>0</v>
      </c>
      <c r="AA4267">
        <v>0</v>
      </c>
      <c r="AB4267">
        <v>0</v>
      </c>
      <c r="AC4267">
        <v>2.001833</v>
      </c>
      <c r="AD4267">
        <v>0</v>
      </c>
      <c r="AE4267">
        <v>0</v>
      </c>
      <c r="AF4267">
        <v>31.910982000000001</v>
      </c>
    </row>
    <row r="4268" spans="1:32" x14ac:dyDescent="0.3">
      <c r="A4268">
        <v>2786245</v>
      </c>
      <c r="B4268">
        <v>1</v>
      </c>
      <c r="C4268" t="s">
        <v>82</v>
      </c>
      <c r="D4268" t="s">
        <v>94</v>
      </c>
      <c r="E4268" t="s">
        <v>15639</v>
      </c>
      <c r="F4268" t="s">
        <v>15640</v>
      </c>
      <c r="G4268" t="s">
        <v>31546</v>
      </c>
      <c r="H4268" t="s">
        <v>223</v>
      </c>
      <c r="I4268" t="s">
        <v>78</v>
      </c>
      <c r="J4268" t="s">
        <v>135</v>
      </c>
      <c r="K4268" t="s">
        <v>22</v>
      </c>
      <c r="L4268" t="s">
        <v>136</v>
      </c>
      <c r="M4268" t="s">
        <v>15641</v>
      </c>
      <c r="N4268" t="s">
        <v>15642</v>
      </c>
      <c r="O4268">
        <v>4.3683333333333332</v>
      </c>
      <c r="P4268">
        <v>0</v>
      </c>
      <c r="Q4268">
        <v>43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22.360942999999999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22.360942999999999</v>
      </c>
    </row>
    <row r="4269" spans="1:32" x14ac:dyDescent="0.3">
      <c r="A4269">
        <v>2786236</v>
      </c>
      <c r="B4269">
        <v>1</v>
      </c>
      <c r="C4269" t="s">
        <v>82</v>
      </c>
      <c r="D4269" t="s">
        <v>103</v>
      </c>
      <c r="E4269" t="s">
        <v>15643</v>
      </c>
      <c r="F4269" t="s">
        <v>15644</v>
      </c>
      <c r="G4269" t="s">
        <v>31546</v>
      </c>
      <c r="H4269" t="s">
        <v>223</v>
      </c>
      <c r="I4269" t="s">
        <v>78</v>
      </c>
      <c r="J4269" t="s">
        <v>135</v>
      </c>
      <c r="K4269" t="s">
        <v>22</v>
      </c>
      <c r="L4269" t="s">
        <v>136</v>
      </c>
      <c r="M4269" t="s">
        <v>15645</v>
      </c>
      <c r="N4269" t="s">
        <v>15646</v>
      </c>
      <c r="O4269">
        <v>6.0308333333333337</v>
      </c>
      <c r="P4269">
        <v>0</v>
      </c>
      <c r="Q4269">
        <v>26</v>
      </c>
      <c r="R4269">
        <v>0</v>
      </c>
      <c r="S4269">
        <v>9</v>
      </c>
      <c r="T4269">
        <v>0</v>
      </c>
      <c r="U4269">
        <v>3</v>
      </c>
      <c r="V4269">
        <v>0</v>
      </c>
      <c r="W4269">
        <v>0</v>
      </c>
      <c r="X4269">
        <v>0</v>
      </c>
      <c r="Y4269">
        <v>16.134644999999999</v>
      </c>
      <c r="Z4269">
        <v>0</v>
      </c>
      <c r="AA4269">
        <v>6.193791</v>
      </c>
      <c r="AB4269">
        <v>0</v>
      </c>
      <c r="AC4269">
        <v>1.9837830999999999</v>
      </c>
      <c r="AD4269">
        <v>0</v>
      </c>
      <c r="AE4269">
        <v>0</v>
      </c>
      <c r="AF4269">
        <v>24.31222</v>
      </c>
    </row>
    <row r="4270" spans="1:32" x14ac:dyDescent="0.3">
      <c r="A4270">
        <v>2786170</v>
      </c>
      <c r="B4270">
        <v>1</v>
      </c>
      <c r="C4270" t="s">
        <v>83</v>
      </c>
      <c r="D4270" t="s">
        <v>125</v>
      </c>
      <c r="E4270" t="s">
        <v>15647</v>
      </c>
      <c r="F4270" t="s">
        <v>15648</v>
      </c>
      <c r="G4270" t="s">
        <v>31549</v>
      </c>
      <c r="H4270" t="s">
        <v>134</v>
      </c>
      <c r="I4270" t="s">
        <v>79</v>
      </c>
      <c r="J4270" t="s">
        <v>135</v>
      </c>
      <c r="K4270" t="s">
        <v>22</v>
      </c>
      <c r="L4270" t="s">
        <v>136</v>
      </c>
      <c r="M4270" t="s">
        <v>15649</v>
      </c>
      <c r="N4270" t="s">
        <v>15650</v>
      </c>
      <c r="O4270">
        <v>1.3772222222222221</v>
      </c>
      <c r="P4270">
        <v>0</v>
      </c>
      <c r="Q4270">
        <v>0</v>
      </c>
      <c r="R4270">
        <v>44</v>
      </c>
      <c r="S4270">
        <v>0</v>
      </c>
      <c r="T4270">
        <v>4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18.777555</v>
      </c>
      <c r="AA4270">
        <v>0</v>
      </c>
      <c r="AB4270">
        <v>0.82781329999999997</v>
      </c>
      <c r="AC4270">
        <v>0</v>
      </c>
      <c r="AD4270">
        <v>0</v>
      </c>
      <c r="AE4270">
        <v>0</v>
      </c>
      <c r="AF4270">
        <v>19.605367999999999</v>
      </c>
    </row>
    <row r="4271" spans="1:32" x14ac:dyDescent="0.3">
      <c r="A4271">
        <v>2786038</v>
      </c>
      <c r="B4271">
        <v>1</v>
      </c>
      <c r="C4271" t="s">
        <v>83</v>
      </c>
      <c r="D4271" t="s">
        <v>119</v>
      </c>
      <c r="E4271" t="s">
        <v>15651</v>
      </c>
      <c r="F4271" t="s">
        <v>15652</v>
      </c>
      <c r="G4271" t="s">
        <v>31551</v>
      </c>
      <c r="H4271" t="s">
        <v>134</v>
      </c>
      <c r="I4271" t="s">
        <v>79</v>
      </c>
      <c r="J4271" t="s">
        <v>135</v>
      </c>
      <c r="K4271" t="s">
        <v>22</v>
      </c>
      <c r="L4271" t="s">
        <v>136</v>
      </c>
      <c r="M4271" t="s">
        <v>15653</v>
      </c>
      <c r="N4271" t="s">
        <v>15654</v>
      </c>
      <c r="O4271">
        <v>0.72027777777777779</v>
      </c>
      <c r="P4271">
        <v>1</v>
      </c>
      <c r="Q4271">
        <v>225</v>
      </c>
      <c r="R4271">
        <v>5</v>
      </c>
      <c r="S4271">
        <v>26</v>
      </c>
      <c r="T4271">
        <v>3</v>
      </c>
      <c r="U4271">
        <v>11</v>
      </c>
      <c r="V4271">
        <v>0</v>
      </c>
      <c r="W4271">
        <v>0</v>
      </c>
      <c r="X4271">
        <v>3.0659909999999999</v>
      </c>
      <c r="Y4271">
        <v>13.384914999999999</v>
      </c>
      <c r="Z4271">
        <v>2.3816704999999998</v>
      </c>
      <c r="AA4271">
        <v>3.2364562000000001</v>
      </c>
      <c r="AB4271">
        <v>2.6049001000000001</v>
      </c>
      <c r="AC4271">
        <v>1.2825856</v>
      </c>
      <c r="AD4271">
        <v>0</v>
      </c>
      <c r="AE4271">
        <v>0</v>
      </c>
      <c r="AF4271">
        <v>25.956517999999999</v>
      </c>
    </row>
    <row r="4272" spans="1:32" x14ac:dyDescent="0.3">
      <c r="A4272">
        <v>2786021</v>
      </c>
      <c r="B4272">
        <v>1</v>
      </c>
      <c r="C4272" t="s">
        <v>82</v>
      </c>
      <c r="D4272" t="s">
        <v>106</v>
      </c>
      <c r="E4272" t="s">
        <v>15655</v>
      </c>
      <c r="F4272" t="s">
        <v>15656</v>
      </c>
      <c r="G4272" t="s">
        <v>31547</v>
      </c>
      <c r="H4272" t="s">
        <v>134</v>
      </c>
      <c r="I4272" t="s">
        <v>79</v>
      </c>
      <c r="J4272" t="s">
        <v>135</v>
      </c>
      <c r="K4272" t="s">
        <v>22</v>
      </c>
      <c r="L4272" t="s">
        <v>136</v>
      </c>
      <c r="M4272" t="s">
        <v>15657</v>
      </c>
      <c r="N4272" t="s">
        <v>15658</v>
      </c>
      <c r="O4272">
        <v>9.4158333333333335</v>
      </c>
      <c r="P4272">
        <v>0</v>
      </c>
      <c r="Q4272">
        <v>0</v>
      </c>
      <c r="R4272">
        <v>0</v>
      </c>
      <c r="S4272">
        <v>0</v>
      </c>
      <c r="T4272">
        <v>3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1219.6891000000001</v>
      </c>
      <c r="AC4272">
        <v>0</v>
      </c>
      <c r="AD4272">
        <v>0</v>
      </c>
      <c r="AE4272">
        <v>0</v>
      </c>
      <c r="AF4272">
        <v>1219.6891000000001</v>
      </c>
    </row>
    <row r="4273" spans="1:32" x14ac:dyDescent="0.3">
      <c r="A4273">
        <v>2786037</v>
      </c>
      <c r="B4273">
        <v>1</v>
      </c>
      <c r="C4273" t="s">
        <v>82</v>
      </c>
      <c r="D4273" t="s">
        <v>101</v>
      </c>
      <c r="E4273" t="s">
        <v>15659</v>
      </c>
      <c r="F4273" t="s">
        <v>15660</v>
      </c>
      <c r="G4273" t="s">
        <v>31549</v>
      </c>
      <c r="H4273" t="s">
        <v>134</v>
      </c>
      <c r="I4273" t="s">
        <v>79</v>
      </c>
      <c r="J4273" t="s">
        <v>135</v>
      </c>
      <c r="K4273" t="s">
        <v>22</v>
      </c>
      <c r="L4273" t="s">
        <v>136</v>
      </c>
      <c r="M4273" t="s">
        <v>15661</v>
      </c>
      <c r="N4273" t="s">
        <v>15662</v>
      </c>
      <c r="O4273">
        <v>3.9938888888888888</v>
      </c>
      <c r="P4273">
        <v>0</v>
      </c>
      <c r="Q4273">
        <v>224</v>
      </c>
      <c r="R4273">
        <v>1</v>
      </c>
      <c r="S4273">
        <v>0</v>
      </c>
      <c r="T4273">
        <v>4</v>
      </c>
      <c r="U4273">
        <v>14</v>
      </c>
      <c r="V4273">
        <v>2</v>
      </c>
      <c r="W4273">
        <v>0</v>
      </c>
      <c r="X4273">
        <v>0</v>
      </c>
      <c r="Y4273">
        <v>246.9538</v>
      </c>
      <c r="Z4273">
        <v>115.857635</v>
      </c>
      <c r="AA4273">
        <v>0</v>
      </c>
      <c r="AB4273">
        <v>73.275059999999996</v>
      </c>
      <c r="AC4273">
        <v>9.7977469999999993</v>
      </c>
      <c r="AD4273">
        <v>282.73975000000002</v>
      </c>
      <c r="AE4273">
        <v>0</v>
      </c>
      <c r="AF4273">
        <v>728.62400000000002</v>
      </c>
    </row>
    <row r="4274" spans="1:32" x14ac:dyDescent="0.3">
      <c r="A4274">
        <v>2786030</v>
      </c>
      <c r="B4274">
        <v>1</v>
      </c>
      <c r="C4274" t="s">
        <v>82</v>
      </c>
      <c r="D4274" t="s">
        <v>108</v>
      </c>
      <c r="E4274" t="s">
        <v>1983</v>
      </c>
      <c r="F4274" t="s">
        <v>947</v>
      </c>
      <c r="G4274" t="s">
        <v>31545</v>
      </c>
      <c r="H4274" t="s">
        <v>134</v>
      </c>
      <c r="I4274" t="s">
        <v>79</v>
      </c>
      <c r="J4274" t="s">
        <v>135</v>
      </c>
      <c r="K4274" t="s">
        <v>22</v>
      </c>
      <c r="L4274" t="s">
        <v>136</v>
      </c>
      <c r="M4274" t="s">
        <v>15663</v>
      </c>
      <c r="N4274" t="s">
        <v>15664</v>
      </c>
      <c r="O4274">
        <v>0.38972222222222225</v>
      </c>
      <c r="P4274">
        <v>3</v>
      </c>
      <c r="Q4274">
        <v>5</v>
      </c>
      <c r="R4274">
        <v>39</v>
      </c>
      <c r="S4274">
        <v>2</v>
      </c>
      <c r="T4274">
        <v>10</v>
      </c>
      <c r="U4274">
        <v>12</v>
      </c>
      <c r="V4274">
        <v>1</v>
      </c>
      <c r="W4274">
        <v>0</v>
      </c>
      <c r="X4274">
        <v>1.8559753999999999</v>
      </c>
      <c r="Y4274">
        <v>1.115934</v>
      </c>
      <c r="Z4274">
        <v>32.0749</v>
      </c>
      <c r="AA4274">
        <v>0.46932644000000001</v>
      </c>
      <c r="AB4274">
        <v>8.0388110000000008</v>
      </c>
      <c r="AC4274">
        <v>2.5688442999999999</v>
      </c>
      <c r="AD4274">
        <v>3.7529650000000001</v>
      </c>
      <c r="AE4274">
        <v>0</v>
      </c>
      <c r="AF4274">
        <v>49.876755000000003</v>
      </c>
    </row>
    <row r="4275" spans="1:32" x14ac:dyDescent="0.3">
      <c r="A4275">
        <v>2785771</v>
      </c>
      <c r="B4275">
        <v>1</v>
      </c>
      <c r="C4275" t="s">
        <v>82</v>
      </c>
      <c r="D4275" t="s">
        <v>108</v>
      </c>
      <c r="E4275" t="s">
        <v>15665</v>
      </c>
      <c r="F4275" t="s">
        <v>15666</v>
      </c>
      <c r="G4275" t="s">
        <v>31545</v>
      </c>
      <c r="H4275" t="s">
        <v>134</v>
      </c>
      <c r="I4275" t="s">
        <v>79</v>
      </c>
      <c r="J4275" t="s">
        <v>135</v>
      </c>
      <c r="K4275" t="s">
        <v>22</v>
      </c>
      <c r="L4275" t="s">
        <v>136</v>
      </c>
      <c r="M4275" t="s">
        <v>15667</v>
      </c>
      <c r="N4275" t="s">
        <v>15668</v>
      </c>
      <c r="O4275">
        <v>0.29444444444444445</v>
      </c>
      <c r="P4275">
        <v>3</v>
      </c>
      <c r="Q4275">
        <v>5</v>
      </c>
      <c r="R4275">
        <v>39</v>
      </c>
      <c r="S4275">
        <v>2</v>
      </c>
      <c r="T4275">
        <v>10</v>
      </c>
      <c r="U4275">
        <v>12</v>
      </c>
      <c r="V4275">
        <v>1</v>
      </c>
      <c r="W4275">
        <v>0</v>
      </c>
      <c r="X4275">
        <v>1.2117690000000001</v>
      </c>
      <c r="Y4275">
        <v>0.72859490000000005</v>
      </c>
      <c r="Z4275">
        <v>21.563139</v>
      </c>
      <c r="AA4275">
        <v>0.31219593000000001</v>
      </c>
      <c r="AB4275">
        <v>5.5991309999999999</v>
      </c>
      <c r="AC4275">
        <v>1.4865032</v>
      </c>
      <c r="AD4275">
        <v>2.4396396</v>
      </c>
      <c r="AE4275">
        <v>0</v>
      </c>
      <c r="AF4275">
        <v>33.340972999999998</v>
      </c>
    </row>
    <row r="4276" spans="1:32" x14ac:dyDescent="0.3">
      <c r="A4276">
        <v>2785774</v>
      </c>
      <c r="B4276">
        <v>1</v>
      </c>
      <c r="C4276" t="s">
        <v>83</v>
      </c>
      <c r="D4276" t="s">
        <v>120</v>
      </c>
      <c r="E4276" t="s">
        <v>15669</v>
      </c>
      <c r="F4276" t="s">
        <v>15670</v>
      </c>
      <c r="G4276" t="s">
        <v>31545</v>
      </c>
      <c r="H4276" t="s">
        <v>134</v>
      </c>
      <c r="I4276" t="s">
        <v>79</v>
      </c>
      <c r="J4276" t="s">
        <v>135</v>
      </c>
      <c r="K4276" t="s">
        <v>22</v>
      </c>
      <c r="L4276" t="s">
        <v>136</v>
      </c>
      <c r="M4276" t="s">
        <v>15671</v>
      </c>
      <c r="N4276" t="s">
        <v>15672</v>
      </c>
      <c r="O4276">
        <v>2.9049999999999998</v>
      </c>
      <c r="P4276">
        <v>8</v>
      </c>
      <c r="Q4276">
        <v>0</v>
      </c>
      <c r="R4276">
        <v>110</v>
      </c>
      <c r="S4276">
        <v>0</v>
      </c>
      <c r="T4276">
        <v>3</v>
      </c>
      <c r="U4276">
        <v>0</v>
      </c>
      <c r="V4276">
        <v>0</v>
      </c>
      <c r="W4276">
        <v>0</v>
      </c>
      <c r="X4276">
        <v>0.67433330000000002</v>
      </c>
      <c r="Y4276">
        <v>0</v>
      </c>
      <c r="Z4276">
        <v>51.316284000000003</v>
      </c>
      <c r="AA4276">
        <v>0</v>
      </c>
      <c r="AB4276">
        <v>87.477530000000002</v>
      </c>
      <c r="AC4276">
        <v>0</v>
      </c>
      <c r="AD4276">
        <v>0</v>
      </c>
      <c r="AE4276">
        <v>0</v>
      </c>
      <c r="AF4276">
        <v>139.46815000000001</v>
      </c>
    </row>
    <row r="4277" spans="1:32" x14ac:dyDescent="0.3">
      <c r="A4277">
        <v>2785770</v>
      </c>
      <c r="B4277">
        <v>1</v>
      </c>
      <c r="C4277" t="s">
        <v>82</v>
      </c>
      <c r="D4277" t="s">
        <v>106</v>
      </c>
      <c r="E4277" t="s">
        <v>15673</v>
      </c>
      <c r="F4277" t="s">
        <v>15674</v>
      </c>
      <c r="G4277" t="s">
        <v>31546</v>
      </c>
      <c r="H4277" t="s">
        <v>1432</v>
      </c>
      <c r="I4277" t="s">
        <v>78</v>
      </c>
      <c r="J4277" t="s">
        <v>135</v>
      </c>
      <c r="K4277" t="s">
        <v>22</v>
      </c>
      <c r="L4277" t="s">
        <v>136</v>
      </c>
      <c r="M4277" t="s">
        <v>15675</v>
      </c>
      <c r="N4277" t="s">
        <v>15676</v>
      </c>
      <c r="O4277">
        <v>6.5863888888888891</v>
      </c>
      <c r="P4277">
        <v>0</v>
      </c>
      <c r="Q4277">
        <v>152</v>
      </c>
      <c r="R4277">
        <v>0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0</v>
      </c>
      <c r="Y4277">
        <v>345.82787999999999</v>
      </c>
      <c r="Z4277">
        <v>0</v>
      </c>
      <c r="AA4277">
        <v>0</v>
      </c>
      <c r="AB4277">
        <v>0</v>
      </c>
      <c r="AC4277">
        <v>0.60461456000000002</v>
      </c>
      <c r="AD4277">
        <v>0</v>
      </c>
      <c r="AE4277">
        <v>0</v>
      </c>
      <c r="AF4277">
        <v>346.4325</v>
      </c>
    </row>
    <row r="4278" spans="1:32" x14ac:dyDescent="0.3">
      <c r="A4278">
        <v>2785776</v>
      </c>
      <c r="B4278">
        <v>1</v>
      </c>
      <c r="C4278" t="s">
        <v>83</v>
      </c>
      <c r="D4278" t="s">
        <v>120</v>
      </c>
      <c r="E4278" t="s">
        <v>15677</v>
      </c>
      <c r="F4278" t="s">
        <v>15678</v>
      </c>
      <c r="G4278" t="s">
        <v>31549</v>
      </c>
      <c r="H4278" t="s">
        <v>134</v>
      </c>
      <c r="I4278" t="s">
        <v>79</v>
      </c>
      <c r="J4278" t="s">
        <v>135</v>
      </c>
      <c r="K4278" t="s">
        <v>22</v>
      </c>
      <c r="L4278" t="s">
        <v>136</v>
      </c>
      <c r="M4278" t="s">
        <v>15679</v>
      </c>
      <c r="N4278" t="s">
        <v>15680</v>
      </c>
      <c r="O4278">
        <v>0.7713888888888889</v>
      </c>
      <c r="P4278">
        <v>0</v>
      </c>
      <c r="Q4278">
        <v>465</v>
      </c>
      <c r="R4278">
        <v>4</v>
      </c>
      <c r="S4278">
        <v>41</v>
      </c>
      <c r="T4278">
        <v>0</v>
      </c>
      <c r="U4278">
        <v>54</v>
      </c>
      <c r="V4278">
        <v>1</v>
      </c>
      <c r="W4278">
        <v>0</v>
      </c>
      <c r="X4278">
        <v>0</v>
      </c>
      <c r="Y4278">
        <v>79.907269999999997</v>
      </c>
      <c r="Z4278">
        <v>5.8127680000000002</v>
      </c>
      <c r="AA4278">
        <v>4.9943439999999999</v>
      </c>
      <c r="AB4278">
        <v>0</v>
      </c>
      <c r="AC4278">
        <v>5.6614594</v>
      </c>
      <c r="AD4278">
        <v>3.1863847000000001</v>
      </c>
      <c r="AE4278">
        <v>0</v>
      </c>
      <c r="AF4278">
        <v>99.562224999999998</v>
      </c>
    </row>
    <row r="4279" spans="1:32" x14ac:dyDescent="0.3">
      <c r="A4279">
        <v>2800011</v>
      </c>
      <c r="B4279">
        <v>1</v>
      </c>
      <c r="C4279" t="s">
        <v>82</v>
      </c>
      <c r="D4279" t="s">
        <v>88</v>
      </c>
      <c r="E4279" t="s">
        <v>15681</v>
      </c>
      <c r="F4279" t="s">
        <v>15682</v>
      </c>
      <c r="G4279" t="s">
        <v>31546</v>
      </c>
      <c r="H4279" t="s">
        <v>223</v>
      </c>
      <c r="I4279" t="s">
        <v>78</v>
      </c>
      <c r="J4279" t="s">
        <v>135</v>
      </c>
      <c r="K4279" t="s">
        <v>22</v>
      </c>
      <c r="L4279" t="s">
        <v>136</v>
      </c>
      <c r="M4279" t="s">
        <v>15683</v>
      </c>
      <c r="N4279" t="s">
        <v>12209</v>
      </c>
      <c r="O4279">
        <v>4.1191666666666666</v>
      </c>
      <c r="P4279">
        <v>0</v>
      </c>
      <c r="Q4279">
        <v>17</v>
      </c>
      <c r="R4279">
        <v>0</v>
      </c>
      <c r="S4279">
        <v>0</v>
      </c>
      <c r="T4279">
        <v>0</v>
      </c>
      <c r="U4279">
        <v>6</v>
      </c>
      <c r="V4279">
        <v>0</v>
      </c>
      <c r="W4279">
        <v>0</v>
      </c>
      <c r="X4279">
        <v>0</v>
      </c>
      <c r="Y4279">
        <v>6.4874549999999997</v>
      </c>
      <c r="Z4279">
        <v>0</v>
      </c>
      <c r="AA4279">
        <v>0</v>
      </c>
      <c r="AB4279">
        <v>0</v>
      </c>
      <c r="AC4279">
        <v>17.860775</v>
      </c>
      <c r="AD4279">
        <v>0</v>
      </c>
      <c r="AE4279">
        <v>0</v>
      </c>
      <c r="AF4279">
        <v>24.348230000000001</v>
      </c>
    </row>
    <row r="4280" spans="1:32" x14ac:dyDescent="0.3">
      <c r="A4280">
        <v>2799911</v>
      </c>
      <c r="B4280">
        <v>1</v>
      </c>
      <c r="C4280" t="s">
        <v>82</v>
      </c>
      <c r="D4280" t="s">
        <v>88</v>
      </c>
      <c r="E4280" t="s">
        <v>15684</v>
      </c>
      <c r="F4280" t="s">
        <v>15685</v>
      </c>
      <c r="G4280" t="s">
        <v>31548</v>
      </c>
      <c r="H4280" t="s">
        <v>311</v>
      </c>
      <c r="I4280" t="s">
        <v>78</v>
      </c>
      <c r="J4280" t="s">
        <v>135</v>
      </c>
      <c r="K4280" t="s">
        <v>22</v>
      </c>
      <c r="L4280" t="s">
        <v>136</v>
      </c>
      <c r="M4280" t="s">
        <v>15686</v>
      </c>
      <c r="N4280" t="s">
        <v>15687</v>
      </c>
      <c r="O4280">
        <v>3.2855555555555553</v>
      </c>
      <c r="P4280">
        <v>0</v>
      </c>
      <c r="Q4280">
        <v>0</v>
      </c>
      <c r="R4280">
        <v>0</v>
      </c>
      <c r="S4280">
        <v>1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</row>
    <row r="4281" spans="1:32" x14ac:dyDescent="0.3">
      <c r="A4281">
        <v>2799838</v>
      </c>
      <c r="B4281">
        <v>1</v>
      </c>
      <c r="C4281" t="s">
        <v>82</v>
      </c>
      <c r="D4281" t="s">
        <v>104</v>
      </c>
      <c r="E4281" t="s">
        <v>15688</v>
      </c>
      <c r="F4281" t="s">
        <v>15689</v>
      </c>
      <c r="G4281" t="s">
        <v>31548</v>
      </c>
      <c r="H4281" t="s">
        <v>333</v>
      </c>
      <c r="I4281" t="s">
        <v>78</v>
      </c>
      <c r="J4281" t="s">
        <v>135</v>
      </c>
      <c r="K4281" t="s">
        <v>22</v>
      </c>
      <c r="L4281" t="s">
        <v>136</v>
      </c>
      <c r="M4281" t="s">
        <v>15690</v>
      </c>
      <c r="N4281" t="s">
        <v>15691</v>
      </c>
      <c r="O4281">
        <v>2.6302777777777777</v>
      </c>
      <c r="P4281">
        <v>0</v>
      </c>
      <c r="Q4281">
        <v>1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0.78400650000000005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0.78400650000000005</v>
      </c>
    </row>
    <row r="4282" spans="1:32" x14ac:dyDescent="0.3">
      <c r="A4282">
        <v>2799690</v>
      </c>
      <c r="B4282">
        <v>1</v>
      </c>
      <c r="C4282" t="s">
        <v>82</v>
      </c>
      <c r="D4282" t="s">
        <v>90</v>
      </c>
      <c r="E4282" t="s">
        <v>15692</v>
      </c>
      <c r="F4282" t="s">
        <v>15693</v>
      </c>
      <c r="G4282" t="s">
        <v>31548</v>
      </c>
      <c r="H4282" t="s">
        <v>333</v>
      </c>
      <c r="I4282" t="s">
        <v>78</v>
      </c>
      <c r="J4282" t="s">
        <v>135</v>
      </c>
      <c r="K4282" t="s">
        <v>22</v>
      </c>
      <c r="L4282" t="s">
        <v>136</v>
      </c>
      <c r="M4282" t="s">
        <v>15694</v>
      </c>
      <c r="N4282" t="s">
        <v>15695</v>
      </c>
      <c r="O4282">
        <v>2.0233333333333334</v>
      </c>
      <c r="P4282">
        <v>0</v>
      </c>
      <c r="Q4282">
        <v>4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2.5730007000000001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2.5730007000000001</v>
      </c>
    </row>
    <row r="4283" spans="1:32" x14ac:dyDescent="0.3">
      <c r="A4283">
        <v>2799685</v>
      </c>
      <c r="B4283">
        <v>1</v>
      </c>
      <c r="C4283" t="s">
        <v>82</v>
      </c>
      <c r="D4283" t="s">
        <v>104</v>
      </c>
      <c r="E4283" t="s">
        <v>15696</v>
      </c>
      <c r="F4283" t="s">
        <v>15697</v>
      </c>
      <c r="G4283" t="s">
        <v>31550</v>
      </c>
      <c r="H4283" t="s">
        <v>1432</v>
      </c>
      <c r="I4283" t="s">
        <v>78</v>
      </c>
      <c r="J4283" t="s">
        <v>135</v>
      </c>
      <c r="K4283" t="s">
        <v>22</v>
      </c>
      <c r="L4283" t="s">
        <v>136</v>
      </c>
      <c r="M4283" t="s">
        <v>15698</v>
      </c>
      <c r="N4283" t="s">
        <v>15699</v>
      </c>
      <c r="O4283">
        <v>7.5802777777777779</v>
      </c>
      <c r="P4283">
        <v>0</v>
      </c>
      <c r="Q4283">
        <v>2</v>
      </c>
      <c r="R4283">
        <v>0</v>
      </c>
      <c r="S4283">
        <v>0</v>
      </c>
      <c r="T4283">
        <v>0</v>
      </c>
      <c r="U4283">
        <v>50</v>
      </c>
      <c r="V4283">
        <v>0</v>
      </c>
      <c r="W4283">
        <v>0</v>
      </c>
      <c r="X4283">
        <v>0</v>
      </c>
      <c r="Y4283">
        <v>4.4360879999999998</v>
      </c>
      <c r="Z4283">
        <v>0</v>
      </c>
      <c r="AA4283">
        <v>0</v>
      </c>
      <c r="AB4283">
        <v>0</v>
      </c>
      <c r="AC4283">
        <v>293.22937000000002</v>
      </c>
      <c r="AD4283">
        <v>0</v>
      </c>
      <c r="AE4283">
        <v>0</v>
      </c>
      <c r="AF4283">
        <v>297.66547000000003</v>
      </c>
    </row>
    <row r="4284" spans="1:32" x14ac:dyDescent="0.3">
      <c r="A4284">
        <v>2799505</v>
      </c>
      <c r="B4284">
        <v>1</v>
      </c>
      <c r="C4284" t="s">
        <v>83</v>
      </c>
      <c r="D4284" t="s">
        <v>130</v>
      </c>
      <c r="E4284" t="s">
        <v>15700</v>
      </c>
      <c r="F4284" t="s">
        <v>15701</v>
      </c>
      <c r="G4284" t="s">
        <v>31546</v>
      </c>
      <c r="H4284" t="s">
        <v>223</v>
      </c>
      <c r="I4284" t="s">
        <v>78</v>
      </c>
      <c r="J4284" t="s">
        <v>135</v>
      </c>
      <c r="K4284" t="s">
        <v>22</v>
      </c>
      <c r="L4284" t="s">
        <v>136</v>
      </c>
      <c r="M4284" t="s">
        <v>15702</v>
      </c>
      <c r="N4284" t="s">
        <v>15703</v>
      </c>
      <c r="O4284">
        <v>2.556111111111111</v>
      </c>
      <c r="P4284">
        <v>0</v>
      </c>
      <c r="Q4284">
        <v>23</v>
      </c>
      <c r="R4284">
        <v>0</v>
      </c>
      <c r="S4284">
        <v>0</v>
      </c>
      <c r="T4284">
        <v>0</v>
      </c>
      <c r="U4284">
        <v>10</v>
      </c>
      <c r="V4284">
        <v>0</v>
      </c>
      <c r="W4284">
        <v>0</v>
      </c>
      <c r="X4284">
        <v>0</v>
      </c>
      <c r="Y4284">
        <v>7.094919</v>
      </c>
      <c r="Z4284">
        <v>0</v>
      </c>
      <c r="AA4284">
        <v>0</v>
      </c>
      <c r="AB4284">
        <v>0</v>
      </c>
      <c r="AC4284">
        <v>2.809383</v>
      </c>
      <c r="AD4284">
        <v>0</v>
      </c>
      <c r="AE4284">
        <v>0</v>
      </c>
      <c r="AF4284">
        <v>9.9043030000000005</v>
      </c>
    </row>
    <row r="4285" spans="1:32" x14ac:dyDescent="0.3">
      <c r="A4285">
        <v>2799051</v>
      </c>
      <c r="B4285">
        <v>1</v>
      </c>
      <c r="C4285" t="s">
        <v>82</v>
      </c>
      <c r="D4285" t="s">
        <v>100</v>
      </c>
      <c r="E4285" t="s">
        <v>13309</v>
      </c>
      <c r="F4285" t="s">
        <v>13310</v>
      </c>
      <c r="G4285" t="s">
        <v>31548</v>
      </c>
      <c r="H4285" t="s">
        <v>893</v>
      </c>
      <c r="I4285" t="s">
        <v>78</v>
      </c>
      <c r="J4285" t="s">
        <v>135</v>
      </c>
      <c r="K4285" t="s">
        <v>22</v>
      </c>
      <c r="L4285" t="s">
        <v>136</v>
      </c>
      <c r="M4285" t="s">
        <v>15704</v>
      </c>
      <c r="N4285" t="s">
        <v>15705</v>
      </c>
      <c r="O4285">
        <v>1.7222222222222223</v>
      </c>
      <c r="P4285">
        <v>0</v>
      </c>
      <c r="Q4285">
        <v>13</v>
      </c>
      <c r="R4285">
        <v>0</v>
      </c>
      <c r="S4285">
        <v>0</v>
      </c>
      <c r="T4285">
        <v>0</v>
      </c>
      <c r="U4285">
        <v>3</v>
      </c>
      <c r="V4285">
        <v>0</v>
      </c>
      <c r="W4285">
        <v>0</v>
      </c>
      <c r="X4285">
        <v>0</v>
      </c>
      <c r="Y4285">
        <v>7.0767316999999998</v>
      </c>
      <c r="Z4285">
        <v>0</v>
      </c>
      <c r="AA4285">
        <v>0</v>
      </c>
      <c r="AB4285">
        <v>0</v>
      </c>
      <c r="AC4285">
        <v>7.5791993</v>
      </c>
      <c r="AD4285">
        <v>0</v>
      </c>
      <c r="AE4285">
        <v>0</v>
      </c>
      <c r="AF4285">
        <v>14.6559305</v>
      </c>
    </row>
    <row r="4286" spans="1:32" x14ac:dyDescent="0.3">
      <c r="A4286">
        <v>2798896</v>
      </c>
      <c r="B4286">
        <v>1</v>
      </c>
      <c r="C4286" t="s">
        <v>82</v>
      </c>
      <c r="D4286" t="s">
        <v>87</v>
      </c>
      <c r="E4286" t="s">
        <v>15706</v>
      </c>
      <c r="F4286" t="s">
        <v>15707</v>
      </c>
      <c r="G4286" t="s">
        <v>31548</v>
      </c>
      <c r="H4286" t="s">
        <v>409</v>
      </c>
      <c r="I4286" t="s">
        <v>78</v>
      </c>
      <c r="J4286" t="s">
        <v>135</v>
      </c>
      <c r="K4286" t="s">
        <v>3</v>
      </c>
      <c r="L4286" t="s">
        <v>136</v>
      </c>
      <c r="M4286" t="s">
        <v>15708</v>
      </c>
      <c r="N4286" t="s">
        <v>15709</v>
      </c>
      <c r="O4286">
        <v>1.9802777777777778</v>
      </c>
      <c r="P4286">
        <v>0</v>
      </c>
      <c r="Q4286">
        <v>3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2.4285220000000001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2.4285220000000001</v>
      </c>
    </row>
    <row r="4287" spans="1:32" x14ac:dyDescent="0.3">
      <c r="A4287">
        <v>2798782</v>
      </c>
      <c r="B4287">
        <v>1</v>
      </c>
      <c r="C4287" t="s">
        <v>83</v>
      </c>
      <c r="D4287" t="s">
        <v>116</v>
      </c>
      <c r="E4287" t="s">
        <v>15710</v>
      </c>
      <c r="F4287" t="s">
        <v>15711</v>
      </c>
      <c r="G4287" t="s">
        <v>31552</v>
      </c>
      <c r="H4287" t="s">
        <v>648</v>
      </c>
      <c r="I4287" t="s">
        <v>78</v>
      </c>
      <c r="J4287" t="s">
        <v>135</v>
      </c>
      <c r="K4287" t="s">
        <v>22</v>
      </c>
      <c r="L4287" t="s">
        <v>186</v>
      </c>
      <c r="M4287" t="s">
        <v>15712</v>
      </c>
      <c r="N4287" t="s">
        <v>15713</v>
      </c>
      <c r="O4287">
        <v>5.7844444444444445</v>
      </c>
      <c r="P4287">
        <v>0</v>
      </c>
      <c r="Q4287">
        <v>21</v>
      </c>
      <c r="R4287">
        <v>0</v>
      </c>
      <c r="S4287">
        <v>2</v>
      </c>
      <c r="T4287">
        <v>0</v>
      </c>
      <c r="U4287">
        <v>8</v>
      </c>
      <c r="V4287">
        <v>0</v>
      </c>
      <c r="W4287">
        <v>0</v>
      </c>
      <c r="X4287">
        <v>0</v>
      </c>
      <c r="Y4287">
        <v>17.164943999999998</v>
      </c>
      <c r="Z4287">
        <v>0</v>
      </c>
      <c r="AA4287">
        <v>1.0267179</v>
      </c>
      <c r="AB4287">
        <v>0</v>
      </c>
      <c r="AC4287">
        <v>48.556145000000001</v>
      </c>
      <c r="AD4287">
        <v>0</v>
      </c>
      <c r="AE4287">
        <v>0</v>
      </c>
      <c r="AF4287">
        <v>66.747799999999998</v>
      </c>
    </row>
    <row r="4288" spans="1:32" x14ac:dyDescent="0.3">
      <c r="A4288">
        <v>2798783</v>
      </c>
      <c r="B4288">
        <v>1</v>
      </c>
      <c r="C4288" t="s">
        <v>82</v>
      </c>
      <c r="D4288" t="s">
        <v>101</v>
      </c>
      <c r="E4288" t="s">
        <v>15714</v>
      </c>
      <c r="F4288" t="s">
        <v>15715</v>
      </c>
      <c r="G4288" t="s">
        <v>31545</v>
      </c>
      <c r="H4288" t="s">
        <v>134</v>
      </c>
      <c r="I4288" t="s">
        <v>79</v>
      </c>
      <c r="J4288" t="s">
        <v>135</v>
      </c>
      <c r="K4288" t="s">
        <v>22</v>
      </c>
      <c r="L4288" t="s">
        <v>136</v>
      </c>
      <c r="M4288" t="s">
        <v>15716</v>
      </c>
      <c r="N4288" t="s">
        <v>15717</v>
      </c>
      <c r="O4288">
        <v>0.72361111111111109</v>
      </c>
      <c r="P4288">
        <v>0</v>
      </c>
      <c r="Q4288">
        <v>1684</v>
      </c>
      <c r="R4288">
        <v>0</v>
      </c>
      <c r="S4288">
        <v>6</v>
      </c>
      <c r="T4288">
        <v>0</v>
      </c>
      <c r="U4288">
        <v>194</v>
      </c>
      <c r="V4288">
        <v>0</v>
      </c>
      <c r="W4288">
        <v>0</v>
      </c>
      <c r="X4288">
        <v>0</v>
      </c>
      <c r="Y4288">
        <v>242.78156000000001</v>
      </c>
      <c r="Z4288">
        <v>0</v>
      </c>
      <c r="AA4288">
        <v>0.65594600000000003</v>
      </c>
      <c r="AB4288">
        <v>0</v>
      </c>
      <c r="AC4288">
        <v>50.279952999999999</v>
      </c>
      <c r="AD4288">
        <v>0</v>
      </c>
      <c r="AE4288">
        <v>0</v>
      </c>
      <c r="AF4288">
        <v>293.71744000000001</v>
      </c>
    </row>
    <row r="4289" spans="1:32" x14ac:dyDescent="0.3">
      <c r="A4289">
        <v>2789367</v>
      </c>
      <c r="B4289">
        <v>1</v>
      </c>
      <c r="C4289" t="s">
        <v>82</v>
      </c>
      <c r="D4289" t="s">
        <v>92</v>
      </c>
      <c r="E4289" t="s">
        <v>15718</v>
      </c>
      <c r="F4289" t="s">
        <v>15719</v>
      </c>
      <c r="G4289" t="s">
        <v>31546</v>
      </c>
      <c r="H4289" t="s">
        <v>223</v>
      </c>
      <c r="I4289" t="s">
        <v>78</v>
      </c>
      <c r="J4289" t="s">
        <v>135</v>
      </c>
      <c r="K4289" t="s">
        <v>22</v>
      </c>
      <c r="L4289" t="s">
        <v>136</v>
      </c>
      <c r="M4289" t="s">
        <v>15720</v>
      </c>
      <c r="N4289" t="s">
        <v>15721</v>
      </c>
      <c r="O4289">
        <v>9.3994444444444447</v>
      </c>
      <c r="P4289">
        <v>0</v>
      </c>
      <c r="Q4289">
        <v>22</v>
      </c>
      <c r="R4289">
        <v>0</v>
      </c>
      <c r="S4289">
        <v>0</v>
      </c>
      <c r="T4289">
        <v>0</v>
      </c>
      <c r="U4289">
        <v>7</v>
      </c>
      <c r="V4289">
        <v>0</v>
      </c>
      <c r="W4289">
        <v>0</v>
      </c>
      <c r="X4289">
        <v>0</v>
      </c>
      <c r="Y4289">
        <v>40.651133999999999</v>
      </c>
      <c r="Z4289">
        <v>0</v>
      </c>
      <c r="AA4289">
        <v>0</v>
      </c>
      <c r="AB4289">
        <v>0</v>
      </c>
      <c r="AC4289">
        <v>95.960210000000004</v>
      </c>
      <c r="AD4289">
        <v>0</v>
      </c>
      <c r="AE4289">
        <v>0</v>
      </c>
      <c r="AF4289">
        <v>136.61134000000001</v>
      </c>
    </row>
    <row r="4290" spans="1:32" x14ac:dyDescent="0.3">
      <c r="A4290">
        <v>2789117</v>
      </c>
      <c r="B4290">
        <v>1</v>
      </c>
      <c r="C4290" t="s">
        <v>82</v>
      </c>
      <c r="D4290" t="s">
        <v>95</v>
      </c>
      <c r="E4290" t="s">
        <v>15722</v>
      </c>
      <c r="F4290" t="s">
        <v>15723</v>
      </c>
      <c r="G4290" t="s">
        <v>31546</v>
      </c>
      <c r="H4290" t="s">
        <v>223</v>
      </c>
      <c r="I4290" t="s">
        <v>78</v>
      </c>
      <c r="J4290" t="s">
        <v>135</v>
      </c>
      <c r="K4290" t="s">
        <v>22</v>
      </c>
      <c r="L4290" t="s">
        <v>136</v>
      </c>
      <c r="M4290" t="s">
        <v>15724</v>
      </c>
      <c r="N4290" t="s">
        <v>15725</v>
      </c>
      <c r="O4290">
        <v>0.92944444444444441</v>
      </c>
      <c r="P4290">
        <v>0</v>
      </c>
      <c r="Q4290">
        <v>9</v>
      </c>
      <c r="R4290">
        <v>0</v>
      </c>
      <c r="S4290">
        <v>0</v>
      </c>
      <c r="T4290">
        <v>0</v>
      </c>
      <c r="U4290">
        <v>2</v>
      </c>
      <c r="V4290">
        <v>0</v>
      </c>
      <c r="W4290">
        <v>0</v>
      </c>
      <c r="X4290">
        <v>0</v>
      </c>
      <c r="Y4290">
        <v>1.254702</v>
      </c>
      <c r="Z4290">
        <v>0</v>
      </c>
      <c r="AA4290">
        <v>0</v>
      </c>
      <c r="AB4290">
        <v>0</v>
      </c>
      <c r="AC4290">
        <v>0.77908014999999997</v>
      </c>
      <c r="AD4290">
        <v>0</v>
      </c>
      <c r="AE4290">
        <v>0</v>
      </c>
      <c r="AF4290">
        <v>2.0337822000000001</v>
      </c>
    </row>
    <row r="4291" spans="1:32" x14ac:dyDescent="0.3">
      <c r="A4291">
        <v>2788889</v>
      </c>
      <c r="B4291">
        <v>1</v>
      </c>
      <c r="C4291" t="s">
        <v>82</v>
      </c>
      <c r="D4291" t="s">
        <v>92</v>
      </c>
      <c r="E4291" t="s">
        <v>15726</v>
      </c>
      <c r="F4291" t="s">
        <v>15727</v>
      </c>
      <c r="G4291" t="s">
        <v>31551</v>
      </c>
      <c r="H4291" t="s">
        <v>409</v>
      </c>
      <c r="I4291" t="s">
        <v>79</v>
      </c>
      <c r="J4291" t="s">
        <v>135</v>
      </c>
      <c r="K4291" t="s">
        <v>3</v>
      </c>
      <c r="L4291" t="s">
        <v>136</v>
      </c>
      <c r="M4291" t="s">
        <v>15728</v>
      </c>
      <c r="N4291" t="s">
        <v>15729</v>
      </c>
      <c r="O4291">
        <v>2.7891666666666666</v>
      </c>
      <c r="P4291">
        <v>0</v>
      </c>
      <c r="Q4291">
        <v>0</v>
      </c>
      <c r="R4291">
        <v>0</v>
      </c>
      <c r="S4291">
        <v>0</v>
      </c>
      <c r="T4291">
        <v>1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56.667755</v>
      </c>
      <c r="AC4291">
        <v>0</v>
      </c>
      <c r="AD4291">
        <v>0</v>
      </c>
      <c r="AE4291">
        <v>0</v>
      </c>
      <c r="AF4291">
        <v>56.667755</v>
      </c>
    </row>
    <row r="4292" spans="1:32" x14ac:dyDescent="0.3">
      <c r="A4292">
        <v>2788887</v>
      </c>
      <c r="B4292">
        <v>1</v>
      </c>
      <c r="C4292" t="s">
        <v>83</v>
      </c>
      <c r="D4292" t="s">
        <v>125</v>
      </c>
      <c r="E4292" t="s">
        <v>15730</v>
      </c>
      <c r="F4292" t="s">
        <v>15731</v>
      </c>
      <c r="G4292" t="s">
        <v>31552</v>
      </c>
      <c r="H4292" t="s">
        <v>665</v>
      </c>
      <c r="I4292" t="s">
        <v>78</v>
      </c>
      <c r="J4292" t="s">
        <v>135</v>
      </c>
      <c r="K4292" t="s">
        <v>22</v>
      </c>
      <c r="L4292" t="s">
        <v>136</v>
      </c>
      <c r="M4292" t="s">
        <v>15732</v>
      </c>
      <c r="N4292" t="s">
        <v>15733</v>
      </c>
      <c r="O4292">
        <v>1.9116666666666666</v>
      </c>
      <c r="P4292">
        <v>0</v>
      </c>
      <c r="Q4292">
        <v>219</v>
      </c>
      <c r="R4292">
        <v>0</v>
      </c>
      <c r="S4292">
        <v>1</v>
      </c>
      <c r="T4292">
        <v>0</v>
      </c>
      <c r="U4292">
        <v>14</v>
      </c>
      <c r="V4292">
        <v>0</v>
      </c>
      <c r="W4292">
        <v>0</v>
      </c>
      <c r="X4292">
        <v>0</v>
      </c>
      <c r="Y4292">
        <v>56.05189</v>
      </c>
      <c r="Z4292">
        <v>0</v>
      </c>
      <c r="AA4292">
        <v>4.26159E-3</v>
      </c>
      <c r="AB4292">
        <v>0</v>
      </c>
      <c r="AC4292">
        <v>14.751607</v>
      </c>
      <c r="AD4292">
        <v>0</v>
      </c>
      <c r="AE4292">
        <v>0</v>
      </c>
      <c r="AF4292">
        <v>70.807760000000002</v>
      </c>
    </row>
    <row r="4293" spans="1:32" x14ac:dyDescent="0.3">
      <c r="A4293">
        <v>2788888</v>
      </c>
      <c r="B4293">
        <v>1</v>
      </c>
      <c r="C4293" t="s">
        <v>82</v>
      </c>
      <c r="D4293" t="s">
        <v>88</v>
      </c>
      <c r="E4293" t="s">
        <v>15734</v>
      </c>
      <c r="F4293" t="s">
        <v>15735</v>
      </c>
      <c r="G4293" t="s">
        <v>31551</v>
      </c>
      <c r="H4293" t="s">
        <v>145</v>
      </c>
      <c r="I4293" t="s">
        <v>79</v>
      </c>
      <c r="J4293" t="s">
        <v>135</v>
      </c>
      <c r="K4293" t="s">
        <v>22</v>
      </c>
      <c r="L4293" t="s">
        <v>136</v>
      </c>
      <c r="M4293" t="s">
        <v>15736</v>
      </c>
      <c r="N4293" t="s">
        <v>15737</v>
      </c>
      <c r="O4293">
        <v>0.15416666666666667</v>
      </c>
      <c r="P4293">
        <v>0</v>
      </c>
      <c r="Q4293">
        <v>4216</v>
      </c>
      <c r="R4293">
        <v>0</v>
      </c>
      <c r="S4293">
        <v>169</v>
      </c>
      <c r="T4293">
        <v>1</v>
      </c>
      <c r="U4293">
        <v>242</v>
      </c>
      <c r="V4293">
        <v>0</v>
      </c>
      <c r="W4293">
        <v>0</v>
      </c>
      <c r="X4293">
        <v>0</v>
      </c>
      <c r="Y4293">
        <v>143.36100999999999</v>
      </c>
      <c r="Z4293">
        <v>0</v>
      </c>
      <c r="AA4293">
        <v>4.578328</v>
      </c>
      <c r="AB4293">
        <v>53.619120000000002</v>
      </c>
      <c r="AC4293">
        <v>39.643135000000001</v>
      </c>
      <c r="AD4293">
        <v>0</v>
      </c>
      <c r="AE4293">
        <v>0</v>
      </c>
      <c r="AF4293">
        <v>241.20160000000001</v>
      </c>
    </row>
    <row r="4294" spans="1:32" x14ac:dyDescent="0.3">
      <c r="A4294">
        <v>2788660</v>
      </c>
      <c r="B4294">
        <v>1</v>
      </c>
      <c r="C4294" t="s">
        <v>82</v>
      </c>
      <c r="D4294" t="s">
        <v>98</v>
      </c>
      <c r="E4294" t="s">
        <v>15738</v>
      </c>
      <c r="F4294" t="s">
        <v>15739</v>
      </c>
      <c r="G4294" t="s">
        <v>31548</v>
      </c>
      <c r="H4294" t="s">
        <v>333</v>
      </c>
      <c r="I4294" t="s">
        <v>78</v>
      </c>
      <c r="J4294" t="s">
        <v>135</v>
      </c>
      <c r="K4294" t="s">
        <v>22</v>
      </c>
      <c r="L4294" t="s">
        <v>136</v>
      </c>
      <c r="M4294" t="s">
        <v>15740</v>
      </c>
      <c r="N4294" t="s">
        <v>15741</v>
      </c>
      <c r="O4294">
        <v>1.1375</v>
      </c>
      <c r="P4294">
        <v>0</v>
      </c>
      <c r="Q4294">
        <v>2</v>
      </c>
      <c r="R4294">
        <v>0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0</v>
      </c>
      <c r="Y4294">
        <v>0.19476046</v>
      </c>
      <c r="Z4294">
        <v>0</v>
      </c>
      <c r="AA4294">
        <v>0</v>
      </c>
      <c r="AB4294">
        <v>0</v>
      </c>
      <c r="AC4294">
        <v>0.3638537</v>
      </c>
      <c r="AD4294">
        <v>0</v>
      </c>
      <c r="AE4294">
        <v>0</v>
      </c>
      <c r="AF4294">
        <v>0.55861413000000004</v>
      </c>
    </row>
    <row r="4295" spans="1:32" x14ac:dyDescent="0.3">
      <c r="A4295">
        <v>2788643</v>
      </c>
      <c r="B4295">
        <v>1</v>
      </c>
      <c r="C4295" t="s">
        <v>83</v>
      </c>
      <c r="D4295" t="s">
        <v>124</v>
      </c>
      <c r="E4295" t="s">
        <v>15742</v>
      </c>
      <c r="F4295" t="s">
        <v>15743</v>
      </c>
      <c r="G4295" t="s">
        <v>31549</v>
      </c>
      <c r="H4295" t="s">
        <v>134</v>
      </c>
      <c r="I4295" t="s">
        <v>79</v>
      </c>
      <c r="J4295" t="s">
        <v>135</v>
      </c>
      <c r="K4295" t="s">
        <v>22</v>
      </c>
      <c r="L4295" t="s">
        <v>136</v>
      </c>
      <c r="M4295" t="s">
        <v>15744</v>
      </c>
      <c r="N4295" t="s">
        <v>15745</v>
      </c>
      <c r="O4295">
        <v>0.44166666666666665</v>
      </c>
      <c r="P4295">
        <v>0</v>
      </c>
      <c r="Q4295">
        <v>236</v>
      </c>
      <c r="R4295">
        <v>34</v>
      </c>
      <c r="S4295">
        <v>84</v>
      </c>
      <c r="T4295">
        <v>2</v>
      </c>
      <c r="U4295">
        <v>15</v>
      </c>
      <c r="V4295">
        <v>0</v>
      </c>
      <c r="W4295">
        <v>0</v>
      </c>
      <c r="X4295">
        <v>0</v>
      </c>
      <c r="Y4295">
        <v>13.308529999999999</v>
      </c>
      <c r="Z4295">
        <v>7.765911</v>
      </c>
      <c r="AA4295">
        <v>5.4831257000000004</v>
      </c>
      <c r="AB4295">
        <v>4.4378700000000002</v>
      </c>
      <c r="AC4295">
        <v>16.230989999999998</v>
      </c>
      <c r="AD4295">
        <v>0</v>
      </c>
      <c r="AE4295">
        <v>0</v>
      </c>
      <c r="AF4295">
        <v>47.226424999999999</v>
      </c>
    </row>
    <row r="4296" spans="1:32" x14ac:dyDescent="0.3">
      <c r="A4296">
        <v>2788388</v>
      </c>
      <c r="B4296">
        <v>1</v>
      </c>
      <c r="C4296" t="s">
        <v>83</v>
      </c>
      <c r="D4296" t="s">
        <v>129</v>
      </c>
      <c r="E4296" t="s">
        <v>15746</v>
      </c>
      <c r="F4296" t="s">
        <v>15747</v>
      </c>
      <c r="G4296" t="s">
        <v>31551</v>
      </c>
      <c r="H4296" t="s">
        <v>134</v>
      </c>
      <c r="I4296" t="s">
        <v>79</v>
      </c>
      <c r="J4296" t="s">
        <v>135</v>
      </c>
      <c r="K4296" t="s">
        <v>22</v>
      </c>
      <c r="L4296" t="s">
        <v>136</v>
      </c>
      <c r="M4296" t="s">
        <v>15748</v>
      </c>
      <c r="N4296" t="s">
        <v>15749</v>
      </c>
      <c r="O4296">
        <v>1.0772222222222223</v>
      </c>
      <c r="P4296">
        <v>2</v>
      </c>
      <c r="Q4296">
        <v>381</v>
      </c>
      <c r="R4296">
        <v>8</v>
      </c>
      <c r="S4296">
        <v>14</v>
      </c>
      <c r="T4296">
        <v>5</v>
      </c>
      <c r="U4296">
        <v>18</v>
      </c>
      <c r="V4296">
        <v>1</v>
      </c>
      <c r="W4296">
        <v>0</v>
      </c>
      <c r="X4296">
        <v>0.26301548000000002</v>
      </c>
      <c r="Y4296">
        <v>76.950590000000005</v>
      </c>
      <c r="Z4296">
        <v>45.830379999999998</v>
      </c>
      <c r="AA4296">
        <v>3.9007165000000001</v>
      </c>
      <c r="AB4296">
        <v>46.637928000000002</v>
      </c>
      <c r="AC4296">
        <v>7.8648825000000002</v>
      </c>
      <c r="AD4296">
        <v>13.259831999999999</v>
      </c>
      <c r="AE4296">
        <v>0</v>
      </c>
      <c r="AF4296">
        <v>194.70734999999999</v>
      </c>
    </row>
    <row r="4297" spans="1:32" x14ac:dyDescent="0.3">
      <c r="A4297">
        <v>2788223</v>
      </c>
      <c r="B4297">
        <v>1</v>
      </c>
      <c r="C4297" t="s">
        <v>82</v>
      </c>
      <c r="D4297" t="s">
        <v>91</v>
      </c>
      <c r="E4297" t="s">
        <v>15750</v>
      </c>
      <c r="F4297" t="s">
        <v>15751</v>
      </c>
      <c r="G4297" t="s">
        <v>31548</v>
      </c>
      <c r="H4297" t="s">
        <v>893</v>
      </c>
      <c r="I4297" t="s">
        <v>78</v>
      </c>
      <c r="J4297" t="s">
        <v>135</v>
      </c>
      <c r="K4297" t="s">
        <v>22</v>
      </c>
      <c r="L4297" t="s">
        <v>136</v>
      </c>
      <c r="M4297" t="s">
        <v>15752</v>
      </c>
      <c r="N4297" t="s">
        <v>15753</v>
      </c>
      <c r="O4297">
        <v>1.4041666666666666</v>
      </c>
      <c r="P4297">
        <v>0</v>
      </c>
      <c r="Q4297">
        <v>5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1.1359009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1.1359009</v>
      </c>
    </row>
    <row r="4298" spans="1:32" x14ac:dyDescent="0.3">
      <c r="A4298">
        <v>2788203</v>
      </c>
      <c r="B4298">
        <v>1</v>
      </c>
      <c r="C4298" t="s">
        <v>83</v>
      </c>
      <c r="D4298" t="s">
        <v>128</v>
      </c>
      <c r="E4298" t="s">
        <v>15754</v>
      </c>
      <c r="F4298" t="s">
        <v>15755</v>
      </c>
      <c r="G4298" t="s">
        <v>31551</v>
      </c>
      <c r="H4298" t="s">
        <v>672</v>
      </c>
      <c r="I4298" t="s">
        <v>79</v>
      </c>
      <c r="J4298" t="s">
        <v>135</v>
      </c>
      <c r="K4298" t="s">
        <v>22</v>
      </c>
      <c r="L4298" t="s">
        <v>136</v>
      </c>
      <c r="M4298" t="s">
        <v>15756</v>
      </c>
      <c r="N4298" t="s">
        <v>15757</v>
      </c>
      <c r="O4298">
        <v>10.012222222222222</v>
      </c>
      <c r="P4298">
        <v>0</v>
      </c>
      <c r="Q4298">
        <v>2</v>
      </c>
      <c r="R4298">
        <v>11</v>
      </c>
      <c r="S4298">
        <v>17</v>
      </c>
      <c r="T4298">
        <v>0</v>
      </c>
      <c r="U4298">
        <v>2</v>
      </c>
      <c r="V4298">
        <v>0</v>
      </c>
      <c r="W4298">
        <v>0</v>
      </c>
      <c r="X4298">
        <v>0</v>
      </c>
      <c r="Y4298">
        <v>4.8412030000000001</v>
      </c>
      <c r="Z4298">
        <v>21.335608000000001</v>
      </c>
      <c r="AA4298">
        <v>40.665199999999999</v>
      </c>
      <c r="AB4298">
        <v>0</v>
      </c>
      <c r="AC4298">
        <v>24.767122000000001</v>
      </c>
      <c r="AD4298">
        <v>0</v>
      </c>
      <c r="AE4298">
        <v>0</v>
      </c>
      <c r="AF4298">
        <v>91.609129999999993</v>
      </c>
    </row>
    <row r="4299" spans="1:32" x14ac:dyDescent="0.3">
      <c r="A4299">
        <v>2788202</v>
      </c>
      <c r="B4299">
        <v>1</v>
      </c>
      <c r="C4299" t="s">
        <v>83</v>
      </c>
      <c r="D4299" t="s">
        <v>129</v>
      </c>
      <c r="E4299" t="s">
        <v>15758</v>
      </c>
      <c r="F4299" t="s">
        <v>15759</v>
      </c>
      <c r="G4299" t="s">
        <v>31546</v>
      </c>
      <c r="H4299" t="s">
        <v>223</v>
      </c>
      <c r="I4299" t="s">
        <v>78</v>
      </c>
      <c r="J4299" t="s">
        <v>135</v>
      </c>
      <c r="K4299" t="s">
        <v>22</v>
      </c>
      <c r="L4299" t="s">
        <v>136</v>
      </c>
      <c r="M4299" t="s">
        <v>15760</v>
      </c>
      <c r="N4299" t="s">
        <v>15761</v>
      </c>
      <c r="O4299">
        <v>3.8802777777777777</v>
      </c>
      <c r="P4299">
        <v>0</v>
      </c>
      <c r="Q4299">
        <v>251</v>
      </c>
      <c r="R4299">
        <v>0</v>
      </c>
      <c r="S4299">
        <v>0</v>
      </c>
      <c r="T4299">
        <v>0</v>
      </c>
      <c r="U4299">
        <v>5</v>
      </c>
      <c r="V4299">
        <v>0</v>
      </c>
      <c r="W4299">
        <v>0</v>
      </c>
      <c r="X4299">
        <v>0</v>
      </c>
      <c r="Y4299">
        <v>171.38216</v>
      </c>
      <c r="Z4299">
        <v>0</v>
      </c>
      <c r="AA4299">
        <v>0</v>
      </c>
      <c r="AB4299">
        <v>0</v>
      </c>
      <c r="AC4299">
        <v>8.0042120000000008</v>
      </c>
      <c r="AD4299">
        <v>0</v>
      </c>
      <c r="AE4299">
        <v>0</v>
      </c>
      <c r="AF4299">
        <v>179.38637</v>
      </c>
    </row>
    <row r="4300" spans="1:32" x14ac:dyDescent="0.3">
      <c r="A4300">
        <v>2788220</v>
      </c>
      <c r="B4300">
        <v>1</v>
      </c>
      <c r="C4300" t="s">
        <v>83</v>
      </c>
      <c r="D4300" t="s">
        <v>115</v>
      </c>
      <c r="E4300" t="s">
        <v>15762</v>
      </c>
      <c r="F4300" t="s">
        <v>15763</v>
      </c>
      <c r="G4300" t="s">
        <v>31549</v>
      </c>
      <c r="H4300" t="s">
        <v>134</v>
      </c>
      <c r="I4300" t="s">
        <v>79</v>
      </c>
      <c r="J4300" t="s">
        <v>135</v>
      </c>
      <c r="K4300" t="s">
        <v>22</v>
      </c>
      <c r="L4300" t="s">
        <v>136</v>
      </c>
      <c r="M4300" t="s">
        <v>15764</v>
      </c>
      <c r="N4300" t="s">
        <v>15765</v>
      </c>
      <c r="O4300">
        <v>1.2066666666666668</v>
      </c>
      <c r="P4300">
        <v>3</v>
      </c>
      <c r="Q4300">
        <v>3103</v>
      </c>
      <c r="R4300">
        <v>341</v>
      </c>
      <c r="S4300">
        <v>264</v>
      </c>
      <c r="T4300">
        <v>20</v>
      </c>
      <c r="U4300">
        <v>426</v>
      </c>
      <c r="V4300">
        <v>2</v>
      </c>
      <c r="W4300">
        <v>0</v>
      </c>
      <c r="X4300">
        <v>48.154679999999999</v>
      </c>
      <c r="Y4300">
        <v>643.17619999999999</v>
      </c>
      <c r="Z4300">
        <v>64.612589999999997</v>
      </c>
      <c r="AA4300">
        <v>32.993957999999999</v>
      </c>
      <c r="AB4300">
        <v>121.77925999999999</v>
      </c>
      <c r="AC4300">
        <v>106.05815</v>
      </c>
      <c r="AD4300">
        <v>76.584310000000002</v>
      </c>
      <c r="AE4300">
        <v>0</v>
      </c>
      <c r="AF4300">
        <v>1093.3590999999999</v>
      </c>
    </row>
    <row r="4301" spans="1:32" x14ac:dyDescent="0.3">
      <c r="A4301">
        <v>2788091</v>
      </c>
      <c r="B4301">
        <v>1</v>
      </c>
      <c r="C4301" t="s">
        <v>83</v>
      </c>
      <c r="D4301" t="s">
        <v>127</v>
      </c>
      <c r="E4301" t="s">
        <v>15766</v>
      </c>
      <c r="F4301" t="s">
        <v>15767</v>
      </c>
      <c r="G4301" t="s">
        <v>31545</v>
      </c>
      <c r="H4301" t="s">
        <v>134</v>
      </c>
      <c r="I4301" t="s">
        <v>79</v>
      </c>
      <c r="J4301" t="s">
        <v>135</v>
      </c>
      <c r="K4301" t="s">
        <v>22</v>
      </c>
      <c r="L4301" t="s">
        <v>136</v>
      </c>
      <c r="M4301" t="s">
        <v>15768</v>
      </c>
      <c r="N4301" t="s">
        <v>15769</v>
      </c>
      <c r="O4301">
        <v>1.4013888888888888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1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3668.5952000000002</v>
      </c>
      <c r="AE4301">
        <v>0</v>
      </c>
      <c r="AF4301">
        <v>3668.5952000000002</v>
      </c>
    </row>
    <row r="4302" spans="1:32" x14ac:dyDescent="0.3">
      <c r="A4302">
        <v>2788106</v>
      </c>
      <c r="B4302">
        <v>1</v>
      </c>
      <c r="C4302" t="s">
        <v>82</v>
      </c>
      <c r="D4302" t="s">
        <v>112</v>
      </c>
      <c r="E4302" t="s">
        <v>7536</v>
      </c>
      <c r="F4302" t="s">
        <v>7537</v>
      </c>
      <c r="G4302" t="s">
        <v>31545</v>
      </c>
      <c r="H4302" t="s">
        <v>134</v>
      </c>
      <c r="I4302" t="s">
        <v>79</v>
      </c>
      <c r="J4302" t="s">
        <v>135</v>
      </c>
      <c r="K4302" t="s">
        <v>22</v>
      </c>
      <c r="L4302" t="s">
        <v>136</v>
      </c>
      <c r="M4302" t="s">
        <v>15770</v>
      </c>
      <c r="N4302" t="s">
        <v>15771</v>
      </c>
      <c r="O4302">
        <v>0.88083333333333336</v>
      </c>
      <c r="P4302">
        <v>0</v>
      </c>
      <c r="Q4302">
        <v>90</v>
      </c>
      <c r="R4302">
        <v>17</v>
      </c>
      <c r="S4302">
        <v>40</v>
      </c>
      <c r="T4302">
        <v>3</v>
      </c>
      <c r="U4302">
        <v>13</v>
      </c>
      <c r="V4302">
        <v>0</v>
      </c>
      <c r="W4302">
        <v>0</v>
      </c>
      <c r="X4302">
        <v>0</v>
      </c>
      <c r="Y4302">
        <v>20.322008</v>
      </c>
      <c r="Z4302">
        <v>15.244184499999999</v>
      </c>
      <c r="AA4302">
        <v>73.84939</v>
      </c>
      <c r="AB4302">
        <v>0.9472275</v>
      </c>
      <c r="AC4302">
        <v>4.3633895000000003</v>
      </c>
      <c r="AD4302">
        <v>0</v>
      </c>
      <c r="AE4302">
        <v>0</v>
      </c>
      <c r="AF4302">
        <v>114.72620000000001</v>
      </c>
    </row>
    <row r="4303" spans="1:32" x14ac:dyDescent="0.3">
      <c r="A4303">
        <v>2788095</v>
      </c>
      <c r="B4303">
        <v>1</v>
      </c>
      <c r="C4303" t="s">
        <v>82</v>
      </c>
      <c r="D4303" t="s">
        <v>110</v>
      </c>
      <c r="E4303" t="s">
        <v>15772</v>
      </c>
      <c r="F4303" t="s">
        <v>15773</v>
      </c>
      <c r="G4303" t="s">
        <v>31545</v>
      </c>
      <c r="H4303" t="s">
        <v>134</v>
      </c>
      <c r="I4303" t="s">
        <v>79</v>
      </c>
      <c r="J4303" t="s">
        <v>135</v>
      </c>
      <c r="K4303" t="s">
        <v>22</v>
      </c>
      <c r="L4303" t="s">
        <v>136</v>
      </c>
      <c r="M4303" t="s">
        <v>15774</v>
      </c>
      <c r="N4303" t="s">
        <v>15775</v>
      </c>
      <c r="O4303">
        <v>0.37833333333333335</v>
      </c>
      <c r="P4303">
        <v>1</v>
      </c>
      <c r="Q4303">
        <v>41</v>
      </c>
      <c r="R4303">
        <v>21</v>
      </c>
      <c r="S4303">
        <v>275</v>
      </c>
      <c r="T4303">
        <v>12</v>
      </c>
      <c r="U4303">
        <v>66</v>
      </c>
      <c r="V4303">
        <v>2</v>
      </c>
      <c r="W4303">
        <v>0</v>
      </c>
      <c r="X4303">
        <v>4.0048032999999997E-2</v>
      </c>
      <c r="Y4303">
        <v>8.6746689999999997</v>
      </c>
      <c r="Z4303">
        <v>2.9365842</v>
      </c>
      <c r="AA4303">
        <v>13.132891000000001</v>
      </c>
      <c r="AB4303">
        <v>109.71463</v>
      </c>
      <c r="AC4303">
        <v>7.5747337000000003</v>
      </c>
      <c r="AD4303">
        <v>8.9546030000000005</v>
      </c>
      <c r="AE4303">
        <v>0</v>
      </c>
      <c r="AF4303">
        <v>151.02815000000001</v>
      </c>
    </row>
    <row r="4304" spans="1:32" x14ac:dyDescent="0.3">
      <c r="A4304">
        <v>2788025</v>
      </c>
      <c r="B4304">
        <v>1</v>
      </c>
      <c r="C4304" t="s">
        <v>83</v>
      </c>
      <c r="D4304" t="s">
        <v>114</v>
      </c>
      <c r="E4304" t="s">
        <v>14862</v>
      </c>
      <c r="F4304" t="s">
        <v>14863</v>
      </c>
      <c r="G4304" t="s">
        <v>31549</v>
      </c>
      <c r="H4304" t="s">
        <v>134</v>
      </c>
      <c r="I4304" t="s">
        <v>79</v>
      </c>
      <c r="J4304" t="s">
        <v>135</v>
      </c>
      <c r="K4304" t="s">
        <v>22</v>
      </c>
      <c r="L4304" t="s">
        <v>136</v>
      </c>
      <c r="M4304" t="s">
        <v>15776</v>
      </c>
      <c r="N4304" t="s">
        <v>15777</v>
      </c>
      <c r="O4304">
        <v>2.4069444444444446</v>
      </c>
      <c r="P4304">
        <v>8</v>
      </c>
      <c r="Q4304">
        <v>2</v>
      </c>
      <c r="R4304">
        <v>101</v>
      </c>
      <c r="S4304">
        <v>17</v>
      </c>
      <c r="T4304">
        <v>2</v>
      </c>
      <c r="U4304">
        <v>0</v>
      </c>
      <c r="V4304">
        <v>0</v>
      </c>
      <c r="W4304">
        <v>0</v>
      </c>
      <c r="X4304">
        <v>28.06315</v>
      </c>
      <c r="Y4304">
        <v>0.56545219999999996</v>
      </c>
      <c r="Z4304">
        <v>100.25045</v>
      </c>
      <c r="AA4304">
        <v>12.268087</v>
      </c>
      <c r="AB4304">
        <v>0.4900735</v>
      </c>
      <c r="AC4304">
        <v>0</v>
      </c>
      <c r="AD4304">
        <v>0</v>
      </c>
      <c r="AE4304">
        <v>0</v>
      </c>
      <c r="AF4304">
        <v>141.63720000000001</v>
      </c>
    </row>
    <row r="4305" spans="1:32" x14ac:dyDescent="0.3">
      <c r="A4305">
        <v>2787976</v>
      </c>
      <c r="B4305">
        <v>1</v>
      </c>
      <c r="C4305" t="s">
        <v>82</v>
      </c>
      <c r="D4305" t="s">
        <v>103</v>
      </c>
      <c r="E4305" t="s">
        <v>15778</v>
      </c>
      <c r="F4305" t="s">
        <v>15779</v>
      </c>
      <c r="G4305" t="s">
        <v>31546</v>
      </c>
      <c r="H4305" t="s">
        <v>223</v>
      </c>
      <c r="I4305" t="s">
        <v>78</v>
      </c>
      <c r="J4305" t="s">
        <v>135</v>
      </c>
      <c r="K4305" t="s">
        <v>22</v>
      </c>
      <c r="L4305" t="s">
        <v>136</v>
      </c>
      <c r="M4305" t="s">
        <v>15780</v>
      </c>
      <c r="N4305" t="s">
        <v>10343</v>
      </c>
      <c r="O4305">
        <v>1.3930555555555555</v>
      </c>
      <c r="P4305">
        <v>0</v>
      </c>
      <c r="Q4305">
        <v>5</v>
      </c>
      <c r="R4305">
        <v>0</v>
      </c>
      <c r="S4305">
        <v>2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0.37538470000000002</v>
      </c>
      <c r="Z4305">
        <v>0</v>
      </c>
      <c r="AA4305">
        <v>4.5682559999999997E-2</v>
      </c>
      <c r="AB4305">
        <v>0</v>
      </c>
      <c r="AC4305">
        <v>0</v>
      </c>
      <c r="AD4305">
        <v>0</v>
      </c>
      <c r="AE4305">
        <v>0</v>
      </c>
      <c r="AF4305">
        <v>0.42106724000000001</v>
      </c>
    </row>
    <row r="4306" spans="1:32" x14ac:dyDescent="0.3">
      <c r="A4306">
        <v>2787962</v>
      </c>
      <c r="B4306">
        <v>1</v>
      </c>
      <c r="C4306" t="s">
        <v>82</v>
      </c>
      <c r="D4306" t="s">
        <v>105</v>
      </c>
      <c r="E4306" t="s">
        <v>14878</v>
      </c>
      <c r="F4306" t="s">
        <v>14879</v>
      </c>
      <c r="G4306" t="s">
        <v>31550</v>
      </c>
      <c r="H4306" t="s">
        <v>1432</v>
      </c>
      <c r="I4306" t="s">
        <v>78</v>
      </c>
      <c r="J4306" t="s">
        <v>135</v>
      </c>
      <c r="K4306" t="s">
        <v>22</v>
      </c>
      <c r="L4306" t="s">
        <v>136</v>
      </c>
      <c r="M4306" t="s">
        <v>15781</v>
      </c>
      <c r="N4306" t="s">
        <v>15782</v>
      </c>
      <c r="O4306">
        <v>4.9483333333333333</v>
      </c>
      <c r="P4306">
        <v>0</v>
      </c>
      <c r="Q4306">
        <v>35</v>
      </c>
      <c r="R4306">
        <v>0</v>
      </c>
      <c r="S4306">
        <v>0</v>
      </c>
      <c r="T4306">
        <v>0</v>
      </c>
      <c r="U4306">
        <v>7</v>
      </c>
      <c r="V4306">
        <v>0</v>
      </c>
      <c r="W4306">
        <v>0</v>
      </c>
      <c r="X4306">
        <v>0</v>
      </c>
      <c r="Y4306">
        <v>47.366289999999999</v>
      </c>
      <c r="Z4306">
        <v>0</v>
      </c>
      <c r="AA4306">
        <v>0</v>
      </c>
      <c r="AB4306">
        <v>0</v>
      </c>
      <c r="AC4306">
        <v>31.511738000000001</v>
      </c>
      <c r="AD4306">
        <v>0</v>
      </c>
      <c r="AE4306">
        <v>0</v>
      </c>
      <c r="AF4306">
        <v>78.878029999999995</v>
      </c>
    </row>
    <row r="4307" spans="1:32" x14ac:dyDescent="0.3">
      <c r="A4307">
        <v>2787863</v>
      </c>
      <c r="B4307">
        <v>2</v>
      </c>
      <c r="C4307" t="s">
        <v>82</v>
      </c>
      <c r="D4307" t="s">
        <v>104</v>
      </c>
      <c r="E4307" t="s">
        <v>15783</v>
      </c>
      <c r="F4307" t="s">
        <v>15784</v>
      </c>
      <c r="G4307" t="s">
        <v>31552</v>
      </c>
      <c r="H4307" t="s">
        <v>1297</v>
      </c>
      <c r="I4307" t="s">
        <v>78</v>
      </c>
      <c r="J4307" t="s">
        <v>135</v>
      </c>
      <c r="K4307" t="s">
        <v>22</v>
      </c>
      <c r="L4307" t="s">
        <v>136</v>
      </c>
      <c r="M4307" t="s">
        <v>12861</v>
      </c>
      <c r="N4307" t="s">
        <v>15785</v>
      </c>
      <c r="O4307">
        <v>0.80888888888888888</v>
      </c>
      <c r="P4307">
        <v>0</v>
      </c>
      <c r="Q4307">
        <v>169</v>
      </c>
      <c r="R4307">
        <v>0</v>
      </c>
      <c r="S4307">
        <v>0</v>
      </c>
      <c r="T4307">
        <v>0</v>
      </c>
      <c r="U4307">
        <v>15</v>
      </c>
      <c r="V4307">
        <v>0</v>
      </c>
      <c r="W4307">
        <v>0</v>
      </c>
      <c r="X4307">
        <v>0</v>
      </c>
      <c r="Y4307">
        <v>32.940776999999997</v>
      </c>
      <c r="Z4307">
        <v>0</v>
      </c>
      <c r="AA4307">
        <v>0</v>
      </c>
      <c r="AB4307">
        <v>0</v>
      </c>
      <c r="AC4307">
        <v>3.8968153000000001</v>
      </c>
      <c r="AD4307">
        <v>0</v>
      </c>
      <c r="AE4307">
        <v>0</v>
      </c>
      <c r="AF4307">
        <v>36.837592999999998</v>
      </c>
    </row>
    <row r="4308" spans="1:32" x14ac:dyDescent="0.3">
      <c r="A4308">
        <v>2787819</v>
      </c>
      <c r="B4308">
        <v>1</v>
      </c>
      <c r="C4308" t="s">
        <v>83</v>
      </c>
      <c r="D4308" t="s">
        <v>129</v>
      </c>
      <c r="E4308" t="s">
        <v>15786</v>
      </c>
      <c r="F4308" t="s">
        <v>15787</v>
      </c>
      <c r="G4308" t="s">
        <v>31548</v>
      </c>
      <c r="H4308" t="s">
        <v>333</v>
      </c>
      <c r="I4308" t="s">
        <v>78</v>
      </c>
      <c r="J4308" t="s">
        <v>135</v>
      </c>
      <c r="K4308" t="s">
        <v>22</v>
      </c>
      <c r="L4308" t="s">
        <v>136</v>
      </c>
      <c r="M4308" t="s">
        <v>15788</v>
      </c>
      <c r="N4308" t="s">
        <v>15789</v>
      </c>
      <c r="O4308">
        <v>3.2955555555555556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1.2689039</v>
      </c>
      <c r="AD4308">
        <v>0</v>
      </c>
      <c r="AE4308">
        <v>0</v>
      </c>
      <c r="AF4308">
        <v>1.2689039</v>
      </c>
    </row>
    <row r="4309" spans="1:32" x14ac:dyDescent="0.3">
      <c r="A4309">
        <v>2787809</v>
      </c>
      <c r="B4309">
        <v>1</v>
      </c>
      <c r="C4309" t="s">
        <v>82</v>
      </c>
      <c r="D4309" t="s">
        <v>103</v>
      </c>
      <c r="E4309" t="s">
        <v>4236</v>
      </c>
      <c r="F4309" t="s">
        <v>4237</v>
      </c>
      <c r="G4309" t="s">
        <v>31552</v>
      </c>
      <c r="H4309" t="s">
        <v>145</v>
      </c>
      <c r="I4309" t="s">
        <v>78</v>
      </c>
      <c r="J4309" t="s">
        <v>135</v>
      </c>
      <c r="K4309" t="s">
        <v>22</v>
      </c>
      <c r="L4309" t="s">
        <v>136</v>
      </c>
      <c r="M4309" t="s">
        <v>15790</v>
      </c>
      <c r="N4309" t="s">
        <v>15791</v>
      </c>
      <c r="O4309">
        <v>0.73750000000000004</v>
      </c>
      <c r="P4309">
        <v>0</v>
      </c>
      <c r="Q4309">
        <v>56</v>
      </c>
      <c r="R4309">
        <v>0</v>
      </c>
      <c r="S4309">
        <v>28</v>
      </c>
      <c r="T4309">
        <v>0</v>
      </c>
      <c r="U4309">
        <v>9</v>
      </c>
      <c r="V4309">
        <v>0</v>
      </c>
      <c r="W4309">
        <v>0</v>
      </c>
      <c r="X4309">
        <v>0</v>
      </c>
      <c r="Y4309">
        <v>4.7240396000000002</v>
      </c>
      <c r="Z4309">
        <v>0</v>
      </c>
      <c r="AA4309">
        <v>6.3302909999999999</v>
      </c>
      <c r="AB4309">
        <v>0</v>
      </c>
      <c r="AC4309">
        <v>1.3864597000000001</v>
      </c>
      <c r="AD4309">
        <v>0</v>
      </c>
      <c r="AE4309">
        <v>0</v>
      </c>
      <c r="AF4309">
        <v>12.44079</v>
      </c>
    </row>
    <row r="4310" spans="1:32" x14ac:dyDescent="0.3">
      <c r="A4310">
        <v>2787795</v>
      </c>
      <c r="B4310">
        <v>1</v>
      </c>
      <c r="C4310" t="s">
        <v>83</v>
      </c>
      <c r="D4310" t="s">
        <v>123</v>
      </c>
      <c r="E4310" t="s">
        <v>15496</v>
      </c>
      <c r="F4310" t="s">
        <v>15497</v>
      </c>
      <c r="G4310" t="s">
        <v>31551</v>
      </c>
      <c r="H4310" t="s">
        <v>134</v>
      </c>
      <c r="I4310" t="s">
        <v>79</v>
      </c>
      <c r="J4310" t="s">
        <v>248</v>
      </c>
      <c r="K4310" t="s">
        <v>22</v>
      </c>
      <c r="L4310" t="s">
        <v>136</v>
      </c>
      <c r="M4310" t="s">
        <v>15792</v>
      </c>
      <c r="N4310" t="s">
        <v>15793</v>
      </c>
      <c r="O4310">
        <v>1.0555555555555556E-2</v>
      </c>
      <c r="P4310">
        <v>4</v>
      </c>
      <c r="Q4310">
        <v>268</v>
      </c>
      <c r="R4310">
        <v>86</v>
      </c>
      <c r="S4310">
        <v>112</v>
      </c>
      <c r="T4310">
        <v>5</v>
      </c>
      <c r="U4310">
        <v>16</v>
      </c>
      <c r="V4310">
        <v>2</v>
      </c>
      <c r="W4310">
        <v>0</v>
      </c>
      <c r="X4310">
        <v>3.0178059E-2</v>
      </c>
      <c r="Y4310">
        <v>0.41487597999999998</v>
      </c>
      <c r="Z4310">
        <v>0.85409014999999999</v>
      </c>
      <c r="AA4310">
        <v>0.71943926999999996</v>
      </c>
      <c r="AB4310">
        <v>0.13202168</v>
      </c>
      <c r="AC4310">
        <v>5.4734459999999999E-2</v>
      </c>
      <c r="AD4310">
        <v>1.2028462</v>
      </c>
      <c r="AE4310">
        <v>0</v>
      </c>
      <c r="AF4310">
        <v>3.4081857000000002</v>
      </c>
    </row>
    <row r="4311" spans="1:32" x14ac:dyDescent="0.3">
      <c r="A4311">
        <v>2787802</v>
      </c>
      <c r="B4311">
        <v>1</v>
      </c>
      <c r="C4311" t="s">
        <v>82</v>
      </c>
      <c r="D4311" t="s">
        <v>106</v>
      </c>
      <c r="E4311" t="s">
        <v>2886</v>
      </c>
      <c r="F4311" t="s">
        <v>2887</v>
      </c>
      <c r="G4311" t="s">
        <v>31545</v>
      </c>
      <c r="H4311" t="s">
        <v>3105</v>
      </c>
      <c r="I4311" t="s">
        <v>79</v>
      </c>
      <c r="J4311" t="s">
        <v>135</v>
      </c>
      <c r="K4311" t="s">
        <v>22</v>
      </c>
      <c r="L4311" t="s">
        <v>136</v>
      </c>
      <c r="M4311" t="s">
        <v>15794</v>
      </c>
      <c r="N4311" t="s">
        <v>15795</v>
      </c>
      <c r="O4311">
        <v>0.34388888888888891</v>
      </c>
      <c r="P4311">
        <v>1</v>
      </c>
      <c r="Q4311">
        <v>573</v>
      </c>
      <c r="R4311">
        <v>10</v>
      </c>
      <c r="S4311">
        <v>40</v>
      </c>
      <c r="T4311">
        <v>41</v>
      </c>
      <c r="U4311">
        <v>75</v>
      </c>
      <c r="V4311">
        <v>8</v>
      </c>
      <c r="W4311">
        <v>0</v>
      </c>
      <c r="X4311">
        <v>4.9784012000000002E-2</v>
      </c>
      <c r="Y4311">
        <v>62.942852000000002</v>
      </c>
      <c r="Z4311">
        <v>4.3537980000000003</v>
      </c>
      <c r="AA4311">
        <v>3.1703808000000002</v>
      </c>
      <c r="AB4311">
        <v>270.31405999999998</v>
      </c>
      <c r="AC4311">
        <v>31.576184999999999</v>
      </c>
      <c r="AD4311">
        <v>559.54560000000004</v>
      </c>
      <c r="AE4311">
        <v>0</v>
      </c>
      <c r="AF4311">
        <v>931.95263999999997</v>
      </c>
    </row>
    <row r="4312" spans="1:32" x14ac:dyDescent="0.3">
      <c r="A4312">
        <v>2787794</v>
      </c>
      <c r="B4312">
        <v>1</v>
      </c>
      <c r="C4312" t="s">
        <v>83</v>
      </c>
      <c r="D4312" t="s">
        <v>115</v>
      </c>
      <c r="E4312" t="s">
        <v>15796</v>
      </c>
      <c r="F4312" t="s">
        <v>15797</v>
      </c>
      <c r="G4312" t="s">
        <v>31549</v>
      </c>
      <c r="H4312" t="s">
        <v>134</v>
      </c>
      <c r="I4312" t="s">
        <v>79</v>
      </c>
      <c r="J4312" t="s">
        <v>135</v>
      </c>
      <c r="K4312" t="s">
        <v>22</v>
      </c>
      <c r="L4312" t="s">
        <v>136</v>
      </c>
      <c r="M4312" t="s">
        <v>15798</v>
      </c>
      <c r="N4312" t="s">
        <v>15799</v>
      </c>
      <c r="O4312">
        <v>1.6158333333333332</v>
      </c>
      <c r="P4312">
        <v>3</v>
      </c>
      <c r="Q4312">
        <v>3103</v>
      </c>
      <c r="R4312">
        <v>341</v>
      </c>
      <c r="S4312">
        <v>264</v>
      </c>
      <c r="T4312">
        <v>21</v>
      </c>
      <c r="U4312">
        <v>426</v>
      </c>
      <c r="V4312">
        <v>4</v>
      </c>
      <c r="W4312">
        <v>0</v>
      </c>
      <c r="X4312">
        <v>78.367829999999998</v>
      </c>
      <c r="Y4312">
        <v>1046.4032999999999</v>
      </c>
      <c r="Z4312">
        <v>99.588904999999997</v>
      </c>
      <c r="AA4312">
        <v>56.923507999999998</v>
      </c>
      <c r="AB4312">
        <v>881.79039999999998</v>
      </c>
      <c r="AC4312">
        <v>335.01334000000003</v>
      </c>
      <c r="AD4312">
        <v>5824.1854999999996</v>
      </c>
      <c r="AE4312">
        <v>0</v>
      </c>
      <c r="AF4312">
        <v>8322.2729999999992</v>
      </c>
    </row>
    <row r="4313" spans="1:32" x14ac:dyDescent="0.3">
      <c r="A4313">
        <v>2787555</v>
      </c>
      <c r="B4313">
        <v>1</v>
      </c>
      <c r="C4313" t="s">
        <v>82</v>
      </c>
      <c r="D4313" t="s">
        <v>109</v>
      </c>
      <c r="E4313" t="s">
        <v>15800</v>
      </c>
      <c r="F4313" t="s">
        <v>15801</v>
      </c>
      <c r="G4313" t="s">
        <v>31548</v>
      </c>
      <c r="H4313" t="s">
        <v>893</v>
      </c>
      <c r="I4313" t="s">
        <v>78</v>
      </c>
      <c r="J4313" t="s">
        <v>135</v>
      </c>
      <c r="K4313" t="s">
        <v>22</v>
      </c>
      <c r="L4313" t="s">
        <v>136</v>
      </c>
      <c r="M4313" t="s">
        <v>15802</v>
      </c>
      <c r="N4313" t="s">
        <v>15803</v>
      </c>
      <c r="O4313">
        <v>2.1944444444444446</v>
      </c>
      <c r="P4313">
        <v>0</v>
      </c>
      <c r="Q4313">
        <v>1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1.6087292E-2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1.6087292E-2</v>
      </c>
    </row>
    <row r="4314" spans="1:32" x14ac:dyDescent="0.3">
      <c r="A4314">
        <v>2787545</v>
      </c>
      <c r="B4314">
        <v>1</v>
      </c>
      <c r="C4314" t="s">
        <v>83</v>
      </c>
      <c r="D4314" t="s">
        <v>127</v>
      </c>
      <c r="E4314" t="s">
        <v>15804</v>
      </c>
      <c r="F4314" t="s">
        <v>15805</v>
      </c>
      <c r="G4314" t="s">
        <v>31546</v>
      </c>
      <c r="H4314" t="s">
        <v>223</v>
      </c>
      <c r="I4314" t="s">
        <v>78</v>
      </c>
      <c r="J4314" t="s">
        <v>135</v>
      </c>
      <c r="K4314" t="s">
        <v>22</v>
      </c>
      <c r="L4314" t="s">
        <v>136</v>
      </c>
      <c r="M4314" t="s">
        <v>15806</v>
      </c>
      <c r="N4314" t="s">
        <v>15807</v>
      </c>
      <c r="O4314">
        <v>2.2305555555555556</v>
      </c>
      <c r="P4314">
        <v>0</v>
      </c>
      <c r="Q4314">
        <v>11</v>
      </c>
      <c r="R4314">
        <v>0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0</v>
      </c>
      <c r="Y4314">
        <v>2.9821746</v>
      </c>
      <c r="Z4314">
        <v>0</v>
      </c>
      <c r="AA4314">
        <v>0</v>
      </c>
      <c r="AB4314">
        <v>0</v>
      </c>
      <c r="AC4314">
        <v>2.4452206000000001E-2</v>
      </c>
      <c r="AD4314">
        <v>0</v>
      </c>
      <c r="AE4314">
        <v>0</v>
      </c>
      <c r="AF4314">
        <v>3.0066267999999998</v>
      </c>
    </row>
    <row r="4315" spans="1:32" x14ac:dyDescent="0.3">
      <c r="A4315">
        <v>2787558</v>
      </c>
      <c r="B4315">
        <v>1</v>
      </c>
      <c r="C4315" t="s">
        <v>83</v>
      </c>
      <c r="D4315" t="s">
        <v>128</v>
      </c>
      <c r="E4315" t="s">
        <v>15808</v>
      </c>
      <c r="F4315" t="s">
        <v>15809</v>
      </c>
      <c r="G4315" t="s">
        <v>31549</v>
      </c>
      <c r="H4315" t="s">
        <v>134</v>
      </c>
      <c r="I4315" t="s">
        <v>79</v>
      </c>
      <c r="J4315" t="s">
        <v>135</v>
      </c>
      <c r="K4315" t="s">
        <v>22</v>
      </c>
      <c r="L4315" t="s">
        <v>136</v>
      </c>
      <c r="M4315" t="s">
        <v>15810</v>
      </c>
      <c r="N4315" t="s">
        <v>15811</v>
      </c>
      <c r="O4315">
        <v>7.7194444444444441</v>
      </c>
      <c r="P4315">
        <v>4</v>
      </c>
      <c r="Q4315">
        <v>11</v>
      </c>
      <c r="R4315">
        <v>39</v>
      </c>
      <c r="S4315">
        <v>49</v>
      </c>
      <c r="T4315">
        <v>3</v>
      </c>
      <c r="U4315">
        <v>2</v>
      </c>
      <c r="V4315">
        <v>0</v>
      </c>
      <c r="W4315">
        <v>0</v>
      </c>
      <c r="X4315">
        <v>39.618369999999999</v>
      </c>
      <c r="Y4315">
        <v>22.953185999999999</v>
      </c>
      <c r="Z4315">
        <v>79.556510000000003</v>
      </c>
      <c r="AA4315">
        <v>89.109960000000001</v>
      </c>
      <c r="AB4315">
        <v>38.140999999999998</v>
      </c>
      <c r="AC4315">
        <v>0</v>
      </c>
      <c r="AD4315">
        <v>0</v>
      </c>
      <c r="AE4315">
        <v>0</v>
      </c>
      <c r="AF4315">
        <v>269.37903</v>
      </c>
    </row>
    <row r="4316" spans="1:32" x14ac:dyDescent="0.3">
      <c r="A4316">
        <v>2787410</v>
      </c>
      <c r="B4316">
        <v>1</v>
      </c>
      <c r="C4316" t="s">
        <v>82</v>
      </c>
      <c r="D4316" t="s">
        <v>91</v>
      </c>
      <c r="E4316" t="s">
        <v>15812</v>
      </c>
      <c r="F4316" t="s">
        <v>15813</v>
      </c>
      <c r="G4316" t="s">
        <v>31548</v>
      </c>
      <c r="H4316" t="s">
        <v>311</v>
      </c>
      <c r="I4316" t="s">
        <v>78</v>
      </c>
      <c r="J4316" t="s">
        <v>135</v>
      </c>
      <c r="K4316" t="s">
        <v>22</v>
      </c>
      <c r="L4316" t="s">
        <v>136</v>
      </c>
      <c r="M4316" t="s">
        <v>15814</v>
      </c>
      <c r="N4316" t="s">
        <v>15815</v>
      </c>
      <c r="O4316">
        <v>1.6913888888888888</v>
      </c>
      <c r="P4316">
        <v>0</v>
      </c>
      <c r="Q4316">
        <v>7</v>
      </c>
      <c r="R4316">
        <v>0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0</v>
      </c>
      <c r="Y4316">
        <v>1.6430444</v>
      </c>
      <c r="Z4316">
        <v>0</v>
      </c>
      <c r="AA4316">
        <v>0</v>
      </c>
      <c r="AB4316">
        <v>0</v>
      </c>
      <c r="AC4316">
        <v>0.46569700000000003</v>
      </c>
      <c r="AD4316">
        <v>0</v>
      </c>
      <c r="AE4316">
        <v>0</v>
      </c>
      <c r="AF4316">
        <v>2.1087413000000002</v>
      </c>
    </row>
    <row r="4317" spans="1:32" x14ac:dyDescent="0.3">
      <c r="A4317">
        <v>2787071</v>
      </c>
      <c r="B4317">
        <v>1</v>
      </c>
      <c r="C4317" t="s">
        <v>83</v>
      </c>
      <c r="D4317" t="s">
        <v>115</v>
      </c>
      <c r="E4317" t="s">
        <v>15816</v>
      </c>
      <c r="F4317" t="s">
        <v>15817</v>
      </c>
      <c r="G4317" t="s">
        <v>31546</v>
      </c>
      <c r="H4317" t="s">
        <v>223</v>
      </c>
      <c r="I4317" t="s">
        <v>78</v>
      </c>
      <c r="J4317" t="s">
        <v>135</v>
      </c>
      <c r="K4317" t="s">
        <v>22</v>
      </c>
      <c r="L4317" t="s">
        <v>136</v>
      </c>
      <c r="M4317" t="s">
        <v>15818</v>
      </c>
      <c r="N4317" t="s">
        <v>15819</v>
      </c>
      <c r="O4317">
        <v>8.4366666666666674</v>
      </c>
      <c r="P4317">
        <v>0</v>
      </c>
      <c r="Q4317">
        <v>15</v>
      </c>
      <c r="R4317">
        <v>0</v>
      </c>
      <c r="S4317">
        <v>4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10.069302</v>
      </c>
      <c r="Z4317">
        <v>0</v>
      </c>
      <c r="AA4317">
        <v>6.6063137000000003</v>
      </c>
      <c r="AB4317">
        <v>0</v>
      </c>
      <c r="AC4317">
        <v>0</v>
      </c>
      <c r="AD4317">
        <v>0</v>
      </c>
      <c r="AE4317">
        <v>0</v>
      </c>
      <c r="AF4317">
        <v>16.675615000000001</v>
      </c>
    </row>
    <row r="4318" spans="1:32" x14ac:dyDescent="0.3">
      <c r="A4318">
        <v>2786390</v>
      </c>
      <c r="B4318">
        <v>1</v>
      </c>
      <c r="C4318" t="s">
        <v>82</v>
      </c>
      <c r="D4318" t="s">
        <v>111</v>
      </c>
      <c r="E4318" t="s">
        <v>15820</v>
      </c>
      <c r="F4318" t="s">
        <v>15821</v>
      </c>
      <c r="G4318" t="s">
        <v>31552</v>
      </c>
      <c r="H4318" t="s">
        <v>145</v>
      </c>
      <c r="I4318" t="s">
        <v>78</v>
      </c>
      <c r="J4318" t="s">
        <v>135</v>
      </c>
      <c r="K4318" t="s">
        <v>22</v>
      </c>
      <c r="L4318" t="s">
        <v>136</v>
      </c>
      <c r="M4318" t="s">
        <v>15822</v>
      </c>
      <c r="N4318" t="s">
        <v>15823</v>
      </c>
      <c r="O4318">
        <v>0.13527777777777777</v>
      </c>
      <c r="P4318">
        <v>0</v>
      </c>
      <c r="Q4318">
        <v>36</v>
      </c>
      <c r="R4318">
        <v>0</v>
      </c>
      <c r="S4318">
        <v>6</v>
      </c>
      <c r="T4318">
        <v>0</v>
      </c>
      <c r="U4318">
        <v>7</v>
      </c>
      <c r="V4318">
        <v>0</v>
      </c>
      <c r="W4318">
        <v>0</v>
      </c>
      <c r="X4318">
        <v>0</v>
      </c>
      <c r="Y4318">
        <v>1.5913762</v>
      </c>
      <c r="Z4318">
        <v>0</v>
      </c>
      <c r="AA4318">
        <v>1.6248361</v>
      </c>
      <c r="AB4318">
        <v>0</v>
      </c>
      <c r="AC4318">
        <v>0.81956329999999999</v>
      </c>
      <c r="AD4318">
        <v>0</v>
      </c>
      <c r="AE4318">
        <v>0</v>
      </c>
      <c r="AF4318">
        <v>4.0357757000000003</v>
      </c>
    </row>
    <row r="4319" spans="1:32" x14ac:dyDescent="0.3">
      <c r="A4319">
        <v>2786392</v>
      </c>
      <c r="B4319">
        <v>1</v>
      </c>
      <c r="C4319" t="s">
        <v>82</v>
      </c>
      <c r="D4319" t="s">
        <v>90</v>
      </c>
      <c r="E4319" t="s">
        <v>15824</v>
      </c>
      <c r="F4319" t="s">
        <v>15825</v>
      </c>
      <c r="G4319" t="s">
        <v>31552</v>
      </c>
      <c r="H4319" t="s">
        <v>145</v>
      </c>
      <c r="I4319" t="s">
        <v>78</v>
      </c>
      <c r="J4319" t="s">
        <v>135</v>
      </c>
      <c r="K4319" t="s">
        <v>22</v>
      </c>
      <c r="L4319" t="s">
        <v>136</v>
      </c>
      <c r="M4319" t="s">
        <v>15826</v>
      </c>
      <c r="N4319" t="s">
        <v>15827</v>
      </c>
      <c r="O4319">
        <v>0.52722222222222226</v>
      </c>
      <c r="P4319">
        <v>0</v>
      </c>
      <c r="Q4319">
        <v>400</v>
      </c>
      <c r="R4319">
        <v>0</v>
      </c>
      <c r="S4319">
        <v>0</v>
      </c>
      <c r="T4319">
        <v>0</v>
      </c>
      <c r="U4319">
        <v>35</v>
      </c>
      <c r="V4319">
        <v>0</v>
      </c>
      <c r="W4319">
        <v>1</v>
      </c>
      <c r="X4319">
        <v>0</v>
      </c>
      <c r="Y4319">
        <v>72.517949999999999</v>
      </c>
      <c r="Z4319">
        <v>0</v>
      </c>
      <c r="AA4319">
        <v>0</v>
      </c>
      <c r="AB4319">
        <v>0</v>
      </c>
      <c r="AC4319">
        <v>13.046379999999999</v>
      </c>
      <c r="AD4319">
        <v>0</v>
      </c>
      <c r="AE4319">
        <v>3.0140429000000002</v>
      </c>
      <c r="AF4319">
        <v>88.578379999999996</v>
      </c>
    </row>
    <row r="4320" spans="1:32" x14ac:dyDescent="0.3">
      <c r="A4320">
        <v>2786404</v>
      </c>
      <c r="B4320">
        <v>1</v>
      </c>
      <c r="C4320" t="s">
        <v>82</v>
      </c>
      <c r="D4320" t="s">
        <v>94</v>
      </c>
      <c r="E4320" t="s">
        <v>15828</v>
      </c>
      <c r="F4320" t="s">
        <v>15829</v>
      </c>
      <c r="G4320" t="s">
        <v>31549</v>
      </c>
      <c r="H4320" t="s">
        <v>134</v>
      </c>
      <c r="I4320" t="s">
        <v>79</v>
      </c>
      <c r="J4320" t="s">
        <v>248</v>
      </c>
      <c r="K4320" t="s">
        <v>22</v>
      </c>
      <c r="L4320" t="s">
        <v>136</v>
      </c>
      <c r="M4320" t="s">
        <v>15830</v>
      </c>
      <c r="N4320" t="s">
        <v>15831</v>
      </c>
      <c r="O4320">
        <v>1.9444444444444445E-2</v>
      </c>
      <c r="P4320">
        <v>0</v>
      </c>
      <c r="Q4320">
        <v>1329</v>
      </c>
      <c r="R4320">
        <v>8</v>
      </c>
      <c r="S4320">
        <v>14</v>
      </c>
      <c r="T4320">
        <v>1</v>
      </c>
      <c r="U4320">
        <v>39</v>
      </c>
      <c r="V4320">
        <v>0</v>
      </c>
      <c r="W4320">
        <v>3</v>
      </c>
      <c r="X4320">
        <v>0</v>
      </c>
      <c r="Y4320">
        <v>2.287979</v>
      </c>
      <c r="Z4320">
        <v>5.2910779999999998E-2</v>
      </c>
      <c r="AA4320">
        <v>9.7310049999999995E-2</v>
      </c>
      <c r="AB4320">
        <v>2.1275667000000002E-2</v>
      </c>
      <c r="AC4320">
        <v>1.1546915</v>
      </c>
      <c r="AD4320">
        <v>0</v>
      </c>
      <c r="AE4320">
        <v>1.12841595E-2</v>
      </c>
      <c r="AF4320">
        <v>3.6254507999999999</v>
      </c>
    </row>
    <row r="4321" spans="1:32" x14ac:dyDescent="0.3">
      <c r="A4321">
        <v>2786336</v>
      </c>
      <c r="B4321">
        <v>1</v>
      </c>
      <c r="C4321" t="s">
        <v>82</v>
      </c>
      <c r="D4321" t="s">
        <v>105</v>
      </c>
      <c r="E4321" t="s">
        <v>15832</v>
      </c>
      <c r="F4321" t="s">
        <v>15833</v>
      </c>
      <c r="G4321" t="s">
        <v>31546</v>
      </c>
      <c r="H4321" t="s">
        <v>3126</v>
      </c>
      <c r="I4321" t="s">
        <v>78</v>
      </c>
      <c r="J4321" t="s">
        <v>135</v>
      </c>
      <c r="K4321" t="s">
        <v>22</v>
      </c>
      <c r="L4321" t="s">
        <v>136</v>
      </c>
      <c r="M4321" t="s">
        <v>15834</v>
      </c>
      <c r="N4321" t="s">
        <v>15835</v>
      </c>
      <c r="O4321">
        <v>2.6105555555555555</v>
      </c>
      <c r="P4321">
        <v>0</v>
      </c>
      <c r="Q4321">
        <v>27</v>
      </c>
      <c r="R4321">
        <v>0</v>
      </c>
      <c r="S4321">
        <v>22</v>
      </c>
      <c r="T4321">
        <v>0</v>
      </c>
      <c r="U4321">
        <v>4</v>
      </c>
      <c r="V4321">
        <v>0</v>
      </c>
      <c r="W4321">
        <v>0</v>
      </c>
      <c r="X4321">
        <v>0</v>
      </c>
      <c r="Y4321">
        <v>10.454594</v>
      </c>
      <c r="Z4321">
        <v>0</v>
      </c>
      <c r="AA4321">
        <v>9.7867010000000008</v>
      </c>
      <c r="AB4321">
        <v>0</v>
      </c>
      <c r="AC4321">
        <v>1.423195</v>
      </c>
      <c r="AD4321">
        <v>0</v>
      </c>
      <c r="AE4321">
        <v>0</v>
      </c>
      <c r="AF4321">
        <v>21.664490000000001</v>
      </c>
    </row>
    <row r="4322" spans="1:32" x14ac:dyDescent="0.3">
      <c r="A4322">
        <v>2786307</v>
      </c>
      <c r="B4322">
        <v>1</v>
      </c>
      <c r="C4322" t="s">
        <v>82</v>
      </c>
      <c r="D4322" t="s">
        <v>89</v>
      </c>
      <c r="E4322" t="s">
        <v>15836</v>
      </c>
      <c r="F4322" t="s">
        <v>15837</v>
      </c>
      <c r="G4322" t="s">
        <v>31546</v>
      </c>
      <c r="H4322" t="s">
        <v>223</v>
      </c>
      <c r="I4322" t="s">
        <v>78</v>
      </c>
      <c r="J4322" t="s">
        <v>135</v>
      </c>
      <c r="K4322" t="s">
        <v>22</v>
      </c>
      <c r="L4322" t="s">
        <v>136</v>
      </c>
      <c r="M4322" t="s">
        <v>15838</v>
      </c>
      <c r="N4322" t="s">
        <v>15839</v>
      </c>
      <c r="O4322">
        <v>1.3</v>
      </c>
      <c r="P4322">
        <v>0</v>
      </c>
      <c r="Q4322">
        <v>18</v>
      </c>
      <c r="R4322">
        <v>0</v>
      </c>
      <c r="S4322">
        <v>9</v>
      </c>
      <c r="T4322">
        <v>0</v>
      </c>
      <c r="U4322">
        <v>4</v>
      </c>
      <c r="V4322">
        <v>0</v>
      </c>
      <c r="W4322">
        <v>0</v>
      </c>
      <c r="X4322">
        <v>0</v>
      </c>
      <c r="Y4322">
        <v>3.4517015999999998</v>
      </c>
      <c r="Z4322">
        <v>0</v>
      </c>
      <c r="AA4322">
        <v>0.66352469999999997</v>
      </c>
      <c r="AB4322">
        <v>0</v>
      </c>
      <c r="AC4322">
        <v>1.305472</v>
      </c>
      <c r="AD4322">
        <v>0</v>
      </c>
      <c r="AE4322">
        <v>0</v>
      </c>
      <c r="AF4322">
        <v>5.4206985999999997</v>
      </c>
    </row>
    <row r="4323" spans="1:32" x14ac:dyDescent="0.3">
      <c r="A4323">
        <v>2786326</v>
      </c>
      <c r="B4323">
        <v>1</v>
      </c>
      <c r="C4323" t="s">
        <v>83</v>
      </c>
      <c r="D4323" t="s">
        <v>116</v>
      </c>
      <c r="E4323" t="s">
        <v>15840</v>
      </c>
      <c r="F4323" t="s">
        <v>15841</v>
      </c>
      <c r="G4323" t="s">
        <v>31552</v>
      </c>
      <c r="H4323" t="s">
        <v>665</v>
      </c>
      <c r="I4323" t="s">
        <v>78</v>
      </c>
      <c r="J4323" t="s">
        <v>135</v>
      </c>
      <c r="K4323" t="s">
        <v>22</v>
      </c>
      <c r="L4323" t="s">
        <v>136</v>
      </c>
      <c r="M4323" t="s">
        <v>15842</v>
      </c>
      <c r="N4323" t="s">
        <v>15843</v>
      </c>
      <c r="O4323">
        <v>3.4611111111111112</v>
      </c>
      <c r="P4323">
        <v>0</v>
      </c>
      <c r="Q4323">
        <v>138</v>
      </c>
      <c r="R4323">
        <v>0</v>
      </c>
      <c r="S4323">
        <v>7</v>
      </c>
      <c r="T4323">
        <v>0</v>
      </c>
      <c r="U4323">
        <v>6</v>
      </c>
      <c r="V4323">
        <v>0</v>
      </c>
      <c r="W4323">
        <v>0</v>
      </c>
      <c r="X4323">
        <v>0</v>
      </c>
      <c r="Y4323">
        <v>80.851749999999996</v>
      </c>
      <c r="Z4323">
        <v>0</v>
      </c>
      <c r="AA4323">
        <v>9.965249</v>
      </c>
      <c r="AB4323">
        <v>0</v>
      </c>
      <c r="AC4323">
        <v>13.601464</v>
      </c>
      <c r="AD4323">
        <v>0</v>
      </c>
      <c r="AE4323">
        <v>0</v>
      </c>
      <c r="AF4323">
        <v>104.418465</v>
      </c>
    </row>
    <row r="4324" spans="1:32" x14ac:dyDescent="0.3">
      <c r="A4324">
        <v>2785939</v>
      </c>
      <c r="B4324">
        <v>1</v>
      </c>
      <c r="C4324" t="s">
        <v>82</v>
      </c>
      <c r="D4324" t="s">
        <v>87</v>
      </c>
      <c r="E4324" t="s">
        <v>15844</v>
      </c>
      <c r="F4324" t="s">
        <v>15845</v>
      </c>
      <c r="G4324" t="s">
        <v>31548</v>
      </c>
      <c r="H4324" t="s">
        <v>893</v>
      </c>
      <c r="I4324" t="s">
        <v>78</v>
      </c>
      <c r="J4324" t="s">
        <v>135</v>
      </c>
      <c r="K4324" t="s">
        <v>22</v>
      </c>
      <c r="L4324" t="s">
        <v>136</v>
      </c>
      <c r="M4324" t="s">
        <v>15846</v>
      </c>
      <c r="N4324" t="s">
        <v>15847</v>
      </c>
      <c r="O4324">
        <v>6.0258333333333329</v>
      </c>
      <c r="P4324">
        <v>0</v>
      </c>
      <c r="Q4324">
        <v>3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10.734901000000001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10.734901000000001</v>
      </c>
    </row>
    <row r="4325" spans="1:32" x14ac:dyDescent="0.3">
      <c r="A4325">
        <v>2785908</v>
      </c>
      <c r="B4325">
        <v>1</v>
      </c>
      <c r="C4325" t="s">
        <v>82</v>
      </c>
      <c r="D4325" t="s">
        <v>99</v>
      </c>
      <c r="E4325" t="s">
        <v>8892</v>
      </c>
      <c r="F4325" t="s">
        <v>8893</v>
      </c>
      <c r="G4325" t="s">
        <v>31545</v>
      </c>
      <c r="H4325" t="s">
        <v>134</v>
      </c>
      <c r="I4325" t="s">
        <v>79</v>
      </c>
      <c r="J4325" t="s">
        <v>248</v>
      </c>
      <c r="K4325" t="s">
        <v>22</v>
      </c>
      <c r="L4325" t="s">
        <v>136</v>
      </c>
      <c r="M4325" t="s">
        <v>15848</v>
      </c>
      <c r="N4325" t="s">
        <v>15849</v>
      </c>
      <c r="O4325">
        <v>4.2222222222222223E-2</v>
      </c>
      <c r="P4325">
        <v>3</v>
      </c>
      <c r="Q4325">
        <v>592</v>
      </c>
      <c r="R4325">
        <v>1</v>
      </c>
      <c r="S4325">
        <v>39</v>
      </c>
      <c r="T4325">
        <v>2</v>
      </c>
      <c r="U4325">
        <v>66</v>
      </c>
      <c r="V4325">
        <v>0</v>
      </c>
      <c r="W4325">
        <v>0</v>
      </c>
      <c r="X4325">
        <v>0.62963325000000003</v>
      </c>
      <c r="Y4325">
        <v>4.5157857000000003</v>
      </c>
      <c r="Z4325">
        <v>1.2716112999999999E-2</v>
      </c>
      <c r="AA4325">
        <v>5.6217643999999997E-2</v>
      </c>
      <c r="AB4325">
        <v>2.3623118000000001</v>
      </c>
      <c r="AC4325">
        <v>0.57150029999999996</v>
      </c>
      <c r="AD4325">
        <v>0</v>
      </c>
      <c r="AE4325">
        <v>0</v>
      </c>
      <c r="AF4325">
        <v>8.1481650000000005</v>
      </c>
    </row>
    <row r="4326" spans="1:32" x14ac:dyDescent="0.3">
      <c r="A4326">
        <v>2785729</v>
      </c>
      <c r="B4326">
        <v>1</v>
      </c>
      <c r="C4326" t="s">
        <v>82</v>
      </c>
      <c r="D4326" t="s">
        <v>108</v>
      </c>
      <c r="E4326" t="s">
        <v>15850</v>
      </c>
      <c r="F4326" t="s">
        <v>15851</v>
      </c>
      <c r="G4326" t="s">
        <v>31546</v>
      </c>
      <c r="H4326" t="s">
        <v>223</v>
      </c>
      <c r="I4326" t="s">
        <v>78</v>
      </c>
      <c r="J4326" t="s">
        <v>135</v>
      </c>
      <c r="K4326" t="s">
        <v>22</v>
      </c>
      <c r="L4326" t="s">
        <v>136</v>
      </c>
      <c r="M4326" t="s">
        <v>15852</v>
      </c>
      <c r="N4326" t="s">
        <v>15853</v>
      </c>
      <c r="O4326">
        <v>2.3213888888888889</v>
      </c>
      <c r="P4326">
        <v>0</v>
      </c>
      <c r="Q4326">
        <v>5</v>
      </c>
      <c r="R4326">
        <v>0</v>
      </c>
      <c r="S4326">
        <v>4</v>
      </c>
      <c r="T4326">
        <v>0</v>
      </c>
      <c r="U4326">
        <v>4</v>
      </c>
      <c r="V4326">
        <v>0</v>
      </c>
      <c r="W4326">
        <v>0</v>
      </c>
      <c r="X4326">
        <v>0</v>
      </c>
      <c r="Y4326">
        <v>1.6337868</v>
      </c>
      <c r="Z4326">
        <v>0</v>
      </c>
      <c r="AA4326">
        <v>2.8245884999999999</v>
      </c>
      <c r="AB4326">
        <v>0</v>
      </c>
      <c r="AC4326">
        <v>1.6311456</v>
      </c>
      <c r="AD4326">
        <v>0</v>
      </c>
      <c r="AE4326">
        <v>0</v>
      </c>
      <c r="AF4326">
        <v>6.0895210000000004</v>
      </c>
    </row>
    <row r="4327" spans="1:32" x14ac:dyDescent="0.3">
      <c r="A4327">
        <v>2785737</v>
      </c>
      <c r="B4327">
        <v>1</v>
      </c>
      <c r="C4327" t="s">
        <v>82</v>
      </c>
      <c r="D4327" t="s">
        <v>105</v>
      </c>
      <c r="E4327" t="s">
        <v>15854</v>
      </c>
      <c r="F4327" t="s">
        <v>15855</v>
      </c>
      <c r="G4327" t="s">
        <v>31551</v>
      </c>
      <c r="H4327" t="s">
        <v>624</v>
      </c>
      <c r="I4327" t="s">
        <v>79</v>
      </c>
      <c r="J4327" t="s">
        <v>135</v>
      </c>
      <c r="K4327" t="s">
        <v>22</v>
      </c>
      <c r="L4327" t="s">
        <v>136</v>
      </c>
      <c r="M4327" t="s">
        <v>15856</v>
      </c>
      <c r="N4327" t="s">
        <v>15857</v>
      </c>
      <c r="O4327">
        <v>4.1277777777777782</v>
      </c>
      <c r="P4327">
        <v>0</v>
      </c>
      <c r="Q4327">
        <v>19</v>
      </c>
      <c r="R4327">
        <v>0</v>
      </c>
      <c r="S4327">
        <v>30</v>
      </c>
      <c r="T4327">
        <v>0</v>
      </c>
      <c r="U4327">
        <v>7</v>
      </c>
      <c r="V4327">
        <v>0</v>
      </c>
      <c r="W4327">
        <v>0</v>
      </c>
      <c r="X4327">
        <v>0</v>
      </c>
      <c r="Y4327">
        <v>22.122229000000001</v>
      </c>
      <c r="Z4327">
        <v>0</v>
      </c>
      <c r="AA4327">
        <v>45.682383999999999</v>
      </c>
      <c r="AB4327">
        <v>0</v>
      </c>
      <c r="AC4327">
        <v>17.918139</v>
      </c>
      <c r="AD4327">
        <v>0</v>
      </c>
      <c r="AE4327">
        <v>0</v>
      </c>
      <c r="AF4327">
        <v>85.722755000000006</v>
      </c>
    </row>
    <row r="4328" spans="1:32" x14ac:dyDescent="0.3">
      <c r="A4328">
        <v>2785724</v>
      </c>
      <c r="B4328">
        <v>1</v>
      </c>
      <c r="C4328" t="s">
        <v>83</v>
      </c>
      <c r="D4328" t="s">
        <v>115</v>
      </c>
      <c r="E4328" t="s">
        <v>15858</v>
      </c>
      <c r="F4328" t="s">
        <v>7443</v>
      </c>
      <c r="G4328" t="s">
        <v>31545</v>
      </c>
      <c r="H4328" t="s">
        <v>134</v>
      </c>
      <c r="I4328" t="s">
        <v>79</v>
      </c>
      <c r="J4328" t="s">
        <v>135</v>
      </c>
      <c r="K4328" t="s">
        <v>22</v>
      </c>
      <c r="L4328" t="s">
        <v>136</v>
      </c>
      <c r="M4328" t="s">
        <v>15859</v>
      </c>
      <c r="N4328" t="s">
        <v>15860</v>
      </c>
      <c r="O4328">
        <v>1.7716666666666667</v>
      </c>
      <c r="P4328">
        <v>1</v>
      </c>
      <c r="Q4328">
        <v>22</v>
      </c>
      <c r="R4328">
        <v>107</v>
      </c>
      <c r="S4328">
        <v>0</v>
      </c>
      <c r="T4328">
        <v>2</v>
      </c>
      <c r="U4328">
        <v>0</v>
      </c>
      <c r="V4328">
        <v>0</v>
      </c>
      <c r="W4328">
        <v>0</v>
      </c>
      <c r="X4328">
        <v>0.24381353</v>
      </c>
      <c r="Y4328">
        <v>12.98907</v>
      </c>
      <c r="Z4328">
        <v>36.102283</v>
      </c>
      <c r="AA4328">
        <v>0</v>
      </c>
      <c r="AB4328">
        <v>0.22699939</v>
      </c>
      <c r="AC4328">
        <v>0</v>
      </c>
      <c r="AD4328">
        <v>0</v>
      </c>
      <c r="AE4328">
        <v>0</v>
      </c>
      <c r="AF4328">
        <v>49.562170000000002</v>
      </c>
    </row>
    <row r="4329" spans="1:32" x14ac:dyDescent="0.3">
      <c r="A4329">
        <v>2799925</v>
      </c>
      <c r="B4329">
        <v>1</v>
      </c>
      <c r="C4329" t="s">
        <v>82</v>
      </c>
      <c r="D4329" t="s">
        <v>100</v>
      </c>
      <c r="E4329" t="s">
        <v>11700</v>
      </c>
      <c r="F4329" t="s">
        <v>11701</v>
      </c>
      <c r="G4329" t="s">
        <v>31548</v>
      </c>
      <c r="H4329" t="s">
        <v>893</v>
      </c>
      <c r="I4329" t="s">
        <v>78</v>
      </c>
      <c r="J4329" t="s">
        <v>135</v>
      </c>
      <c r="K4329" t="s">
        <v>22</v>
      </c>
      <c r="L4329" t="s">
        <v>136</v>
      </c>
      <c r="M4329" t="s">
        <v>15861</v>
      </c>
      <c r="N4329" t="s">
        <v>15862</v>
      </c>
      <c r="O4329">
        <v>5.8905555555555553</v>
      </c>
      <c r="P4329">
        <v>0</v>
      </c>
      <c r="Q4329">
        <v>5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11.396309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11.396309</v>
      </c>
    </row>
    <row r="4330" spans="1:32" x14ac:dyDescent="0.3">
      <c r="A4330">
        <v>2799827</v>
      </c>
      <c r="B4330">
        <v>1</v>
      </c>
      <c r="C4330" t="s">
        <v>82</v>
      </c>
      <c r="D4330" t="s">
        <v>95</v>
      </c>
      <c r="E4330" t="s">
        <v>15863</v>
      </c>
      <c r="F4330" t="s">
        <v>15864</v>
      </c>
      <c r="G4330" t="s">
        <v>31546</v>
      </c>
      <c r="H4330" t="s">
        <v>1297</v>
      </c>
      <c r="I4330" t="s">
        <v>78</v>
      </c>
      <c r="J4330" t="s">
        <v>135</v>
      </c>
      <c r="K4330" t="s">
        <v>22</v>
      </c>
      <c r="L4330" t="s">
        <v>136</v>
      </c>
      <c r="M4330" t="s">
        <v>15865</v>
      </c>
      <c r="N4330" t="s">
        <v>15866</v>
      </c>
      <c r="O4330">
        <v>1.4688888888888889</v>
      </c>
      <c r="P4330">
        <v>0</v>
      </c>
      <c r="Q4330">
        <v>52</v>
      </c>
      <c r="R4330">
        <v>0</v>
      </c>
      <c r="S4330">
        <v>1</v>
      </c>
      <c r="T4330">
        <v>0</v>
      </c>
      <c r="U4330">
        <v>3</v>
      </c>
      <c r="V4330">
        <v>0</v>
      </c>
      <c r="W4330">
        <v>0</v>
      </c>
      <c r="X4330">
        <v>0</v>
      </c>
      <c r="Y4330">
        <v>16.1433</v>
      </c>
      <c r="Z4330">
        <v>0</v>
      </c>
      <c r="AA4330">
        <v>4.2719167000000002E-2</v>
      </c>
      <c r="AB4330">
        <v>0</v>
      </c>
      <c r="AC4330">
        <v>2.6439409999999999</v>
      </c>
      <c r="AD4330">
        <v>0</v>
      </c>
      <c r="AE4330">
        <v>0</v>
      </c>
      <c r="AF4330">
        <v>18.82996</v>
      </c>
    </row>
    <row r="4331" spans="1:32" x14ac:dyDescent="0.3">
      <c r="A4331">
        <v>2799809</v>
      </c>
      <c r="B4331">
        <v>1</v>
      </c>
      <c r="C4331" t="s">
        <v>82</v>
      </c>
      <c r="D4331" t="s">
        <v>104</v>
      </c>
      <c r="E4331" t="s">
        <v>15867</v>
      </c>
      <c r="F4331" t="s">
        <v>15868</v>
      </c>
      <c r="G4331" t="s">
        <v>31548</v>
      </c>
      <c r="H4331" t="s">
        <v>333</v>
      </c>
      <c r="I4331" t="s">
        <v>78</v>
      </c>
      <c r="J4331" t="s">
        <v>135</v>
      </c>
      <c r="K4331" t="s">
        <v>22</v>
      </c>
      <c r="L4331" t="s">
        <v>136</v>
      </c>
      <c r="M4331" t="s">
        <v>15869</v>
      </c>
      <c r="N4331" t="s">
        <v>15870</v>
      </c>
      <c r="O4331">
        <v>1.4430555555555555</v>
      </c>
      <c r="P4331">
        <v>0</v>
      </c>
      <c r="Q4331">
        <v>2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0.60859585000000005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0.60859585000000005</v>
      </c>
    </row>
    <row r="4332" spans="1:32" x14ac:dyDescent="0.3">
      <c r="A4332">
        <v>2799496</v>
      </c>
      <c r="B4332">
        <v>1</v>
      </c>
      <c r="C4332" t="s">
        <v>83</v>
      </c>
      <c r="D4332" t="s">
        <v>116</v>
      </c>
      <c r="E4332" t="s">
        <v>15871</v>
      </c>
      <c r="F4332" t="s">
        <v>15872</v>
      </c>
      <c r="G4332" t="s">
        <v>31548</v>
      </c>
      <c r="H4332" t="s">
        <v>893</v>
      </c>
      <c r="I4332" t="s">
        <v>78</v>
      </c>
      <c r="J4332" t="s">
        <v>135</v>
      </c>
      <c r="K4332" t="s">
        <v>22</v>
      </c>
      <c r="L4332" t="s">
        <v>136</v>
      </c>
      <c r="M4332" t="s">
        <v>15873</v>
      </c>
      <c r="N4332" t="s">
        <v>15874</v>
      </c>
      <c r="O4332">
        <v>3.3033333333333332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</row>
    <row r="4333" spans="1:32" x14ac:dyDescent="0.3">
      <c r="A4333">
        <v>2799512</v>
      </c>
      <c r="B4333">
        <v>1</v>
      </c>
      <c r="C4333" t="s">
        <v>82</v>
      </c>
      <c r="D4333" t="s">
        <v>104</v>
      </c>
      <c r="E4333" t="s">
        <v>15875</v>
      </c>
      <c r="F4333" t="s">
        <v>15876</v>
      </c>
      <c r="G4333" t="s">
        <v>31546</v>
      </c>
      <c r="H4333" t="s">
        <v>648</v>
      </c>
      <c r="I4333" t="s">
        <v>78</v>
      </c>
      <c r="J4333" t="s">
        <v>135</v>
      </c>
      <c r="K4333" t="s">
        <v>22</v>
      </c>
      <c r="L4333" t="s">
        <v>186</v>
      </c>
      <c r="M4333" t="s">
        <v>15877</v>
      </c>
      <c r="N4333" t="s">
        <v>15878</v>
      </c>
      <c r="O4333">
        <v>0.77111111111111108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51</v>
      </c>
      <c r="V4333">
        <v>0</v>
      </c>
      <c r="W4333">
        <v>1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24.668060000000001</v>
      </c>
      <c r="AD4333">
        <v>0</v>
      </c>
      <c r="AE4333">
        <v>6.9791255000000003</v>
      </c>
      <c r="AF4333">
        <v>31.647186000000001</v>
      </c>
    </row>
    <row r="4334" spans="1:32" x14ac:dyDescent="0.3">
      <c r="A4334">
        <v>2799342</v>
      </c>
      <c r="B4334">
        <v>1</v>
      </c>
      <c r="C4334" t="s">
        <v>82</v>
      </c>
      <c r="D4334" t="s">
        <v>111</v>
      </c>
      <c r="E4334" t="s">
        <v>2311</v>
      </c>
      <c r="F4334" t="s">
        <v>2312</v>
      </c>
      <c r="G4334" t="s">
        <v>31545</v>
      </c>
      <c r="H4334" t="s">
        <v>134</v>
      </c>
      <c r="I4334" t="s">
        <v>79</v>
      </c>
      <c r="J4334" t="s">
        <v>248</v>
      </c>
      <c r="K4334" t="s">
        <v>22</v>
      </c>
      <c r="L4334" t="s">
        <v>136</v>
      </c>
      <c r="M4334" t="s">
        <v>15879</v>
      </c>
      <c r="N4334" t="s">
        <v>15880</v>
      </c>
      <c r="O4334">
        <v>4.4166666666666667E-2</v>
      </c>
      <c r="P4334">
        <v>2</v>
      </c>
      <c r="Q4334">
        <v>5</v>
      </c>
      <c r="R4334">
        <v>67</v>
      </c>
      <c r="S4334">
        <v>340</v>
      </c>
      <c r="T4334">
        <v>27</v>
      </c>
      <c r="U4334">
        <v>59</v>
      </c>
      <c r="V4334">
        <v>0</v>
      </c>
      <c r="W4334">
        <v>0</v>
      </c>
      <c r="X4334">
        <v>1.8940391000000001E-2</v>
      </c>
      <c r="Y4334">
        <v>7.7444399999999997E-2</v>
      </c>
      <c r="Z4334">
        <v>10.995082</v>
      </c>
      <c r="AA4334">
        <v>8.744173</v>
      </c>
      <c r="AB4334">
        <v>1.1435744000000001</v>
      </c>
      <c r="AC4334">
        <v>0.98521210000000004</v>
      </c>
      <c r="AD4334">
        <v>0</v>
      </c>
      <c r="AE4334">
        <v>0</v>
      </c>
      <c r="AF4334">
        <v>21.964426</v>
      </c>
    </row>
    <row r="4335" spans="1:32" x14ac:dyDescent="0.3">
      <c r="A4335">
        <v>2799034</v>
      </c>
      <c r="B4335">
        <v>1</v>
      </c>
      <c r="C4335" t="s">
        <v>83</v>
      </c>
      <c r="D4335" t="s">
        <v>114</v>
      </c>
      <c r="E4335" t="s">
        <v>15881</v>
      </c>
      <c r="F4335" t="s">
        <v>15882</v>
      </c>
      <c r="G4335" t="s">
        <v>31545</v>
      </c>
      <c r="H4335" t="s">
        <v>134</v>
      </c>
      <c r="I4335" t="s">
        <v>79</v>
      </c>
      <c r="J4335" t="s">
        <v>135</v>
      </c>
      <c r="K4335" t="s">
        <v>22</v>
      </c>
      <c r="L4335" t="s">
        <v>136</v>
      </c>
      <c r="M4335" t="s">
        <v>15883</v>
      </c>
      <c r="N4335" t="s">
        <v>15884</v>
      </c>
      <c r="O4335">
        <v>0.2038888888888889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1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28.717827</v>
      </c>
      <c r="AE4335">
        <v>0</v>
      </c>
      <c r="AF4335">
        <v>28.717827</v>
      </c>
    </row>
    <row r="4336" spans="1:32" x14ac:dyDescent="0.3">
      <c r="A4336">
        <v>2798780</v>
      </c>
      <c r="B4336">
        <v>1</v>
      </c>
      <c r="C4336" t="s">
        <v>82</v>
      </c>
      <c r="D4336" t="s">
        <v>104</v>
      </c>
      <c r="E4336" t="s">
        <v>1042</v>
      </c>
      <c r="F4336" t="s">
        <v>1043</v>
      </c>
      <c r="G4336" t="s">
        <v>31546</v>
      </c>
      <c r="H4336" t="s">
        <v>1297</v>
      </c>
      <c r="I4336" t="s">
        <v>78</v>
      </c>
      <c r="J4336" t="s">
        <v>135</v>
      </c>
      <c r="K4336" t="s">
        <v>22</v>
      </c>
      <c r="L4336" t="s">
        <v>136</v>
      </c>
      <c r="M4336" t="s">
        <v>15885</v>
      </c>
      <c r="N4336" t="s">
        <v>13606</v>
      </c>
      <c r="O4336">
        <v>1.9225000000000001</v>
      </c>
      <c r="P4336">
        <v>0</v>
      </c>
      <c r="Q4336">
        <v>19</v>
      </c>
      <c r="R4336">
        <v>0</v>
      </c>
      <c r="S4336">
        <v>0</v>
      </c>
      <c r="T4336">
        <v>0</v>
      </c>
      <c r="U4336">
        <v>21</v>
      </c>
      <c r="V4336">
        <v>0</v>
      </c>
      <c r="W4336">
        <v>0</v>
      </c>
      <c r="X4336">
        <v>0</v>
      </c>
      <c r="Y4336">
        <v>6.9582414999999997</v>
      </c>
      <c r="Z4336">
        <v>0</v>
      </c>
      <c r="AA4336">
        <v>0</v>
      </c>
      <c r="AB4336">
        <v>0</v>
      </c>
      <c r="AC4336">
        <v>40.520144999999999</v>
      </c>
      <c r="AD4336">
        <v>0</v>
      </c>
      <c r="AE4336">
        <v>0</v>
      </c>
      <c r="AF4336">
        <v>47.478386</v>
      </c>
    </row>
    <row r="4337" spans="1:32" x14ac:dyDescent="0.3">
      <c r="A4337">
        <v>2798781</v>
      </c>
      <c r="B4337">
        <v>1</v>
      </c>
      <c r="C4337" t="s">
        <v>83</v>
      </c>
      <c r="D4337" t="s">
        <v>116</v>
      </c>
      <c r="E4337" t="s">
        <v>15886</v>
      </c>
      <c r="F4337" t="s">
        <v>15887</v>
      </c>
      <c r="G4337" t="s">
        <v>31546</v>
      </c>
      <c r="H4337" t="s">
        <v>223</v>
      </c>
      <c r="I4337" t="s">
        <v>78</v>
      </c>
      <c r="J4337" t="s">
        <v>135</v>
      </c>
      <c r="K4337" t="s">
        <v>22</v>
      </c>
      <c r="L4337" t="s">
        <v>136</v>
      </c>
      <c r="M4337" t="s">
        <v>15888</v>
      </c>
      <c r="N4337" t="s">
        <v>15889</v>
      </c>
      <c r="O4337">
        <v>1.8847222222222222</v>
      </c>
      <c r="P4337">
        <v>0</v>
      </c>
      <c r="Q4337">
        <v>10</v>
      </c>
      <c r="R4337">
        <v>0</v>
      </c>
      <c r="S4337">
        <v>5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2.8428475999999998</v>
      </c>
      <c r="Z4337">
        <v>0</v>
      </c>
      <c r="AA4337">
        <v>4.4417457999999996</v>
      </c>
      <c r="AB4337">
        <v>0</v>
      </c>
      <c r="AC4337">
        <v>0</v>
      </c>
      <c r="AD4337">
        <v>0</v>
      </c>
      <c r="AE4337">
        <v>0</v>
      </c>
      <c r="AF4337">
        <v>7.2845930000000001</v>
      </c>
    </row>
    <row r="4338" spans="1:32" x14ac:dyDescent="0.3">
      <c r="A4338">
        <v>2798510</v>
      </c>
      <c r="B4338">
        <v>1</v>
      </c>
      <c r="C4338" t="s">
        <v>82</v>
      </c>
      <c r="D4338" t="s">
        <v>113</v>
      </c>
      <c r="E4338" t="s">
        <v>15890</v>
      </c>
      <c r="F4338" t="s">
        <v>15891</v>
      </c>
      <c r="G4338" t="s">
        <v>31548</v>
      </c>
      <c r="H4338" t="s">
        <v>893</v>
      </c>
      <c r="I4338" t="s">
        <v>78</v>
      </c>
      <c r="J4338" t="s">
        <v>135</v>
      </c>
      <c r="K4338" t="s">
        <v>22</v>
      </c>
      <c r="L4338" t="s">
        <v>136</v>
      </c>
      <c r="M4338" t="s">
        <v>15892</v>
      </c>
      <c r="N4338" t="s">
        <v>15893</v>
      </c>
      <c r="O4338">
        <v>2.2716666666666665</v>
      </c>
      <c r="P4338">
        <v>0</v>
      </c>
      <c r="Q4338">
        <v>1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4.1833497999999997E-2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4.1833497999999997E-2</v>
      </c>
    </row>
    <row r="4339" spans="1:32" x14ac:dyDescent="0.3">
      <c r="A4339">
        <v>2798475</v>
      </c>
      <c r="B4339">
        <v>1</v>
      </c>
      <c r="C4339" t="s">
        <v>83</v>
      </c>
      <c r="D4339" t="s">
        <v>119</v>
      </c>
      <c r="E4339" t="s">
        <v>15894</v>
      </c>
      <c r="F4339" t="s">
        <v>15895</v>
      </c>
      <c r="G4339" t="s">
        <v>31551</v>
      </c>
      <c r="H4339" t="s">
        <v>145</v>
      </c>
      <c r="I4339" t="s">
        <v>79</v>
      </c>
      <c r="J4339" t="s">
        <v>135</v>
      </c>
      <c r="K4339" t="s">
        <v>22</v>
      </c>
      <c r="L4339" t="s">
        <v>136</v>
      </c>
      <c r="M4339" t="s">
        <v>15896</v>
      </c>
      <c r="N4339" t="s">
        <v>15897</v>
      </c>
      <c r="O4339">
        <v>0.15277777777777779</v>
      </c>
      <c r="P4339">
        <v>0</v>
      </c>
      <c r="Q4339">
        <v>169</v>
      </c>
      <c r="R4339">
        <v>0</v>
      </c>
      <c r="S4339">
        <v>0</v>
      </c>
      <c r="T4339">
        <v>0</v>
      </c>
      <c r="U4339">
        <v>11</v>
      </c>
      <c r="V4339">
        <v>0</v>
      </c>
      <c r="W4339">
        <v>0</v>
      </c>
      <c r="X4339">
        <v>0</v>
      </c>
      <c r="Y4339">
        <v>1.5088885000000001</v>
      </c>
      <c r="Z4339">
        <v>0</v>
      </c>
      <c r="AA4339">
        <v>0</v>
      </c>
      <c r="AB4339">
        <v>0</v>
      </c>
      <c r="AC4339">
        <v>0.48082057</v>
      </c>
      <c r="AD4339">
        <v>0</v>
      </c>
      <c r="AE4339">
        <v>0</v>
      </c>
      <c r="AF4339">
        <v>1.9897089999999999</v>
      </c>
    </row>
    <row r="4340" spans="1:32" x14ac:dyDescent="0.3">
      <c r="A4340">
        <v>2798471</v>
      </c>
      <c r="B4340">
        <v>1</v>
      </c>
      <c r="C4340" t="s">
        <v>82</v>
      </c>
      <c r="D4340" t="s">
        <v>98</v>
      </c>
      <c r="E4340" t="s">
        <v>15898</v>
      </c>
      <c r="F4340" t="s">
        <v>15899</v>
      </c>
      <c r="G4340" t="s">
        <v>31548</v>
      </c>
      <c r="H4340" t="s">
        <v>333</v>
      </c>
      <c r="I4340" t="s">
        <v>78</v>
      </c>
      <c r="J4340" t="s">
        <v>135</v>
      </c>
      <c r="K4340" t="s">
        <v>22</v>
      </c>
      <c r="L4340" t="s">
        <v>136</v>
      </c>
      <c r="M4340" t="s">
        <v>15900</v>
      </c>
      <c r="N4340" t="s">
        <v>15901</v>
      </c>
      <c r="O4340">
        <v>2.6588888888888889</v>
      </c>
      <c r="P4340">
        <v>0</v>
      </c>
      <c r="Q4340">
        <v>5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2.7724476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2.7724476</v>
      </c>
    </row>
    <row r="4341" spans="1:32" x14ac:dyDescent="0.3">
      <c r="A4341">
        <v>2798377</v>
      </c>
      <c r="B4341">
        <v>1</v>
      </c>
      <c r="C4341" t="s">
        <v>83</v>
      </c>
      <c r="D4341" t="s">
        <v>130</v>
      </c>
      <c r="E4341" t="s">
        <v>6124</v>
      </c>
      <c r="F4341" t="s">
        <v>6125</v>
      </c>
      <c r="G4341" t="s">
        <v>31550</v>
      </c>
      <c r="H4341" t="s">
        <v>380</v>
      </c>
      <c r="I4341" t="s">
        <v>78</v>
      </c>
      <c r="J4341" t="s">
        <v>135</v>
      </c>
      <c r="K4341" t="s">
        <v>22</v>
      </c>
      <c r="L4341" t="s">
        <v>136</v>
      </c>
      <c r="M4341" t="s">
        <v>15902</v>
      </c>
      <c r="N4341" t="s">
        <v>15903</v>
      </c>
      <c r="O4341">
        <v>2.862222222222222</v>
      </c>
      <c r="P4341">
        <v>0</v>
      </c>
      <c r="Q4341">
        <v>32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12.517711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12.517711</v>
      </c>
    </row>
    <row r="4342" spans="1:32" x14ac:dyDescent="0.3">
      <c r="A4342">
        <v>2798370</v>
      </c>
      <c r="B4342">
        <v>1</v>
      </c>
      <c r="C4342" t="s">
        <v>83</v>
      </c>
      <c r="D4342" t="s">
        <v>116</v>
      </c>
      <c r="E4342" t="s">
        <v>15904</v>
      </c>
      <c r="F4342" t="s">
        <v>15905</v>
      </c>
      <c r="G4342" t="s">
        <v>31548</v>
      </c>
      <c r="H4342" t="s">
        <v>333</v>
      </c>
      <c r="I4342" t="s">
        <v>78</v>
      </c>
      <c r="J4342" t="s">
        <v>135</v>
      </c>
      <c r="K4342" t="s">
        <v>22</v>
      </c>
      <c r="L4342" t="s">
        <v>136</v>
      </c>
      <c r="M4342" t="s">
        <v>15906</v>
      </c>
      <c r="N4342" t="s">
        <v>15907</v>
      </c>
      <c r="O4342">
        <v>0.95833333333333337</v>
      </c>
      <c r="P4342">
        <v>0</v>
      </c>
      <c r="Q4342">
        <v>1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0.10060131999999999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0.10060131999999999</v>
      </c>
    </row>
    <row r="4343" spans="1:32" x14ac:dyDescent="0.3">
      <c r="A4343">
        <v>2798347</v>
      </c>
      <c r="B4343">
        <v>1</v>
      </c>
      <c r="C4343" t="s">
        <v>83</v>
      </c>
      <c r="D4343" t="s">
        <v>123</v>
      </c>
      <c r="E4343" t="s">
        <v>15908</v>
      </c>
      <c r="F4343" t="s">
        <v>15909</v>
      </c>
      <c r="G4343" t="s">
        <v>31546</v>
      </c>
      <c r="H4343" t="s">
        <v>145</v>
      </c>
      <c r="I4343" t="s">
        <v>78</v>
      </c>
      <c r="J4343" t="s">
        <v>135</v>
      </c>
      <c r="K4343" t="s">
        <v>22</v>
      </c>
      <c r="L4343" t="s">
        <v>136</v>
      </c>
      <c r="M4343" t="s">
        <v>15910</v>
      </c>
      <c r="N4343" t="s">
        <v>15911</v>
      </c>
      <c r="O4343">
        <v>0.73944444444444446</v>
      </c>
      <c r="P4343">
        <v>0</v>
      </c>
      <c r="Q4343">
        <v>273</v>
      </c>
      <c r="R4343">
        <v>0</v>
      </c>
      <c r="S4343">
        <v>0</v>
      </c>
      <c r="T4343">
        <v>0</v>
      </c>
      <c r="U4343">
        <v>10</v>
      </c>
      <c r="V4343">
        <v>0</v>
      </c>
      <c r="W4343">
        <v>0</v>
      </c>
      <c r="X4343">
        <v>0</v>
      </c>
      <c r="Y4343">
        <v>42.484990000000003</v>
      </c>
      <c r="Z4343">
        <v>0</v>
      </c>
      <c r="AA4343">
        <v>0</v>
      </c>
      <c r="AB4343">
        <v>0</v>
      </c>
      <c r="AC4343">
        <v>7.4026436999999996</v>
      </c>
      <c r="AD4343">
        <v>0</v>
      </c>
      <c r="AE4343">
        <v>0</v>
      </c>
      <c r="AF4343">
        <v>49.887633999999998</v>
      </c>
    </row>
    <row r="4344" spans="1:32" x14ac:dyDescent="0.3">
      <c r="A4344">
        <v>2798204</v>
      </c>
      <c r="B4344">
        <v>1</v>
      </c>
      <c r="C4344" t="s">
        <v>82</v>
      </c>
      <c r="D4344" t="s">
        <v>104</v>
      </c>
      <c r="E4344" t="s">
        <v>15912</v>
      </c>
      <c r="F4344" t="s">
        <v>15913</v>
      </c>
      <c r="G4344" t="s">
        <v>31548</v>
      </c>
      <c r="H4344" t="s">
        <v>893</v>
      </c>
      <c r="I4344" t="s">
        <v>78</v>
      </c>
      <c r="J4344" t="s">
        <v>135</v>
      </c>
      <c r="K4344" t="s">
        <v>22</v>
      </c>
      <c r="L4344" t="s">
        <v>136</v>
      </c>
      <c r="M4344" t="s">
        <v>15914</v>
      </c>
      <c r="N4344" t="s">
        <v>15915</v>
      </c>
      <c r="O4344">
        <v>2.5711111111111111</v>
      </c>
      <c r="P4344">
        <v>0</v>
      </c>
      <c r="Q4344">
        <v>4</v>
      </c>
      <c r="R4344">
        <v>0</v>
      </c>
      <c r="S4344">
        <v>0</v>
      </c>
      <c r="T4344">
        <v>0</v>
      </c>
      <c r="U4344">
        <v>2</v>
      </c>
      <c r="V4344">
        <v>0</v>
      </c>
      <c r="W4344">
        <v>0</v>
      </c>
      <c r="X4344">
        <v>0</v>
      </c>
      <c r="Y4344">
        <v>6.3718250000000003</v>
      </c>
      <c r="Z4344">
        <v>0</v>
      </c>
      <c r="AA4344">
        <v>0</v>
      </c>
      <c r="AB4344">
        <v>0</v>
      </c>
      <c r="AC4344">
        <v>9.7081110000000006</v>
      </c>
      <c r="AD4344">
        <v>0</v>
      </c>
      <c r="AE4344">
        <v>0</v>
      </c>
      <c r="AF4344">
        <v>16.079934999999999</v>
      </c>
    </row>
    <row r="4345" spans="1:32" x14ac:dyDescent="0.3">
      <c r="A4345">
        <v>2797919</v>
      </c>
      <c r="B4345">
        <v>1</v>
      </c>
      <c r="C4345" t="s">
        <v>82</v>
      </c>
      <c r="D4345" t="s">
        <v>102</v>
      </c>
      <c r="E4345" t="s">
        <v>15916</v>
      </c>
      <c r="F4345" t="s">
        <v>15917</v>
      </c>
      <c r="G4345" t="s">
        <v>31548</v>
      </c>
      <c r="H4345" t="s">
        <v>311</v>
      </c>
      <c r="I4345" t="s">
        <v>78</v>
      </c>
      <c r="J4345" t="s">
        <v>135</v>
      </c>
      <c r="K4345" t="s">
        <v>22</v>
      </c>
      <c r="L4345" t="s">
        <v>136</v>
      </c>
      <c r="M4345" t="s">
        <v>15918</v>
      </c>
      <c r="N4345" t="s">
        <v>15919</v>
      </c>
      <c r="O4345">
        <v>2.7386111111111111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2.4623243E-2</v>
      </c>
      <c r="AD4345">
        <v>0</v>
      </c>
      <c r="AE4345">
        <v>0</v>
      </c>
      <c r="AF4345">
        <v>2.4623243E-2</v>
      </c>
    </row>
    <row r="4346" spans="1:32" x14ac:dyDescent="0.3">
      <c r="A4346">
        <v>2797905</v>
      </c>
      <c r="B4346">
        <v>1</v>
      </c>
      <c r="C4346" t="s">
        <v>82</v>
      </c>
      <c r="D4346" t="s">
        <v>91</v>
      </c>
      <c r="E4346" t="s">
        <v>15920</v>
      </c>
      <c r="F4346" t="s">
        <v>15921</v>
      </c>
      <c r="G4346" t="s">
        <v>31546</v>
      </c>
      <c r="H4346" t="s">
        <v>223</v>
      </c>
      <c r="I4346" t="s">
        <v>78</v>
      </c>
      <c r="J4346" t="s">
        <v>135</v>
      </c>
      <c r="K4346" t="s">
        <v>22</v>
      </c>
      <c r="L4346" t="s">
        <v>136</v>
      </c>
      <c r="M4346" t="s">
        <v>15922</v>
      </c>
      <c r="N4346" t="s">
        <v>15923</v>
      </c>
      <c r="O4346">
        <v>6.5083333333333337</v>
      </c>
      <c r="P4346">
        <v>0</v>
      </c>
      <c r="Q4346">
        <v>22</v>
      </c>
      <c r="R4346">
        <v>0</v>
      </c>
      <c r="S4346">
        <v>0</v>
      </c>
      <c r="T4346">
        <v>0</v>
      </c>
      <c r="U4346">
        <v>16</v>
      </c>
      <c r="V4346">
        <v>0</v>
      </c>
      <c r="W4346">
        <v>0</v>
      </c>
      <c r="X4346">
        <v>0</v>
      </c>
      <c r="Y4346">
        <v>29.465129999999998</v>
      </c>
      <c r="Z4346">
        <v>0</v>
      </c>
      <c r="AA4346">
        <v>0</v>
      </c>
      <c r="AB4346">
        <v>0</v>
      </c>
      <c r="AC4346">
        <v>125.27759</v>
      </c>
      <c r="AD4346">
        <v>0</v>
      </c>
      <c r="AE4346">
        <v>0</v>
      </c>
      <c r="AF4346">
        <v>154.74271999999999</v>
      </c>
    </row>
    <row r="4347" spans="1:32" x14ac:dyDescent="0.3">
      <c r="A4347">
        <v>2797911</v>
      </c>
      <c r="B4347">
        <v>1</v>
      </c>
      <c r="C4347" t="s">
        <v>82</v>
      </c>
      <c r="D4347" t="s">
        <v>95</v>
      </c>
      <c r="E4347" t="s">
        <v>15924</v>
      </c>
      <c r="F4347" t="s">
        <v>15925</v>
      </c>
      <c r="G4347" t="s">
        <v>31546</v>
      </c>
      <c r="H4347" t="s">
        <v>223</v>
      </c>
      <c r="I4347" t="s">
        <v>78</v>
      </c>
      <c r="J4347" t="s">
        <v>135</v>
      </c>
      <c r="K4347" t="s">
        <v>22</v>
      </c>
      <c r="L4347" t="s">
        <v>136</v>
      </c>
      <c r="M4347" t="s">
        <v>15926</v>
      </c>
      <c r="N4347" t="s">
        <v>15927</v>
      </c>
      <c r="O4347">
        <v>1.5627777777777778</v>
      </c>
      <c r="P4347">
        <v>0</v>
      </c>
      <c r="Q4347">
        <v>78</v>
      </c>
      <c r="R4347">
        <v>0</v>
      </c>
      <c r="S4347">
        <v>2</v>
      </c>
      <c r="T4347">
        <v>0</v>
      </c>
      <c r="U4347">
        <v>9</v>
      </c>
      <c r="V4347">
        <v>0</v>
      </c>
      <c r="W4347">
        <v>0</v>
      </c>
      <c r="X4347">
        <v>0</v>
      </c>
      <c r="Y4347">
        <v>24.276406999999999</v>
      </c>
      <c r="Z4347">
        <v>0</v>
      </c>
      <c r="AA4347">
        <v>6.2560993999999999E-4</v>
      </c>
      <c r="AB4347">
        <v>0</v>
      </c>
      <c r="AC4347">
        <v>16.128864</v>
      </c>
      <c r="AD4347">
        <v>0</v>
      </c>
      <c r="AE4347">
        <v>0</v>
      </c>
      <c r="AF4347">
        <v>40.405895000000001</v>
      </c>
    </row>
    <row r="4348" spans="1:32" x14ac:dyDescent="0.3">
      <c r="A4348">
        <v>2799996</v>
      </c>
      <c r="B4348">
        <v>1</v>
      </c>
      <c r="C4348" t="s">
        <v>82</v>
      </c>
      <c r="D4348" t="s">
        <v>105</v>
      </c>
      <c r="E4348" t="s">
        <v>15928</v>
      </c>
      <c r="F4348" t="s">
        <v>15929</v>
      </c>
      <c r="G4348" t="s">
        <v>31548</v>
      </c>
      <c r="H4348" t="s">
        <v>893</v>
      </c>
      <c r="I4348" t="s">
        <v>78</v>
      </c>
      <c r="J4348" t="s">
        <v>135</v>
      </c>
      <c r="K4348" t="s">
        <v>22</v>
      </c>
      <c r="L4348" t="s">
        <v>136</v>
      </c>
      <c r="M4348" t="s">
        <v>15930</v>
      </c>
      <c r="N4348" t="s">
        <v>15931</v>
      </c>
      <c r="O4348">
        <v>2.8705555555555557</v>
      </c>
      <c r="P4348">
        <v>0</v>
      </c>
      <c r="Q4348">
        <v>1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0.27414155000000001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0.27414155000000001</v>
      </c>
    </row>
    <row r="4349" spans="1:32" x14ac:dyDescent="0.3">
      <c r="A4349">
        <v>2799999</v>
      </c>
      <c r="B4349">
        <v>1</v>
      </c>
      <c r="C4349" t="s">
        <v>82</v>
      </c>
      <c r="D4349" t="s">
        <v>101</v>
      </c>
      <c r="E4349" t="s">
        <v>15932</v>
      </c>
      <c r="F4349" t="s">
        <v>15933</v>
      </c>
      <c r="G4349" t="s">
        <v>31552</v>
      </c>
      <c r="H4349" t="s">
        <v>665</v>
      </c>
      <c r="I4349" t="s">
        <v>78</v>
      </c>
      <c r="J4349" t="s">
        <v>135</v>
      </c>
      <c r="K4349" t="s">
        <v>22</v>
      </c>
      <c r="L4349" t="s">
        <v>136</v>
      </c>
      <c r="M4349" t="s">
        <v>15934</v>
      </c>
      <c r="N4349" t="s">
        <v>15935</v>
      </c>
      <c r="O4349">
        <v>1.155</v>
      </c>
      <c r="P4349">
        <v>0</v>
      </c>
      <c r="Q4349">
        <v>157</v>
      </c>
      <c r="R4349">
        <v>0</v>
      </c>
      <c r="S4349">
        <v>6</v>
      </c>
      <c r="T4349">
        <v>0</v>
      </c>
      <c r="U4349">
        <v>19</v>
      </c>
      <c r="V4349">
        <v>0</v>
      </c>
      <c r="W4349">
        <v>0</v>
      </c>
      <c r="X4349">
        <v>0</v>
      </c>
      <c r="Y4349">
        <v>40.014049999999997</v>
      </c>
      <c r="Z4349">
        <v>0</v>
      </c>
      <c r="AA4349">
        <v>0.13046659999999999</v>
      </c>
      <c r="AB4349">
        <v>0</v>
      </c>
      <c r="AC4349">
        <v>27.944821999999998</v>
      </c>
      <c r="AD4349">
        <v>0</v>
      </c>
      <c r="AE4349">
        <v>0</v>
      </c>
      <c r="AF4349">
        <v>68.089340000000007</v>
      </c>
    </row>
    <row r="4350" spans="1:32" x14ac:dyDescent="0.3">
      <c r="A4350">
        <v>2799977</v>
      </c>
      <c r="B4350">
        <v>1</v>
      </c>
      <c r="C4350" t="s">
        <v>83</v>
      </c>
      <c r="D4350" t="s">
        <v>130</v>
      </c>
      <c r="E4350" t="s">
        <v>15936</v>
      </c>
      <c r="F4350" t="s">
        <v>15937</v>
      </c>
      <c r="G4350" t="s">
        <v>31550</v>
      </c>
      <c r="H4350" t="s">
        <v>223</v>
      </c>
      <c r="I4350" t="s">
        <v>78</v>
      </c>
      <c r="J4350" t="s">
        <v>135</v>
      </c>
      <c r="K4350" t="s">
        <v>22</v>
      </c>
      <c r="L4350" t="s">
        <v>136</v>
      </c>
      <c r="M4350" t="s">
        <v>15938</v>
      </c>
      <c r="N4350" t="s">
        <v>15939</v>
      </c>
      <c r="O4350">
        <v>1.4502777777777778</v>
      </c>
      <c r="P4350">
        <v>0</v>
      </c>
      <c r="Q4350">
        <v>271</v>
      </c>
      <c r="R4350">
        <v>0</v>
      </c>
      <c r="S4350">
        <v>0</v>
      </c>
      <c r="T4350">
        <v>0</v>
      </c>
      <c r="U4350">
        <v>18</v>
      </c>
      <c r="V4350">
        <v>0</v>
      </c>
      <c r="W4350">
        <v>0</v>
      </c>
      <c r="X4350">
        <v>0</v>
      </c>
      <c r="Y4350">
        <v>91.617620000000002</v>
      </c>
      <c r="Z4350">
        <v>0</v>
      </c>
      <c r="AA4350">
        <v>0</v>
      </c>
      <c r="AB4350">
        <v>0</v>
      </c>
      <c r="AC4350">
        <v>89.878119999999996</v>
      </c>
      <c r="AD4350">
        <v>0</v>
      </c>
      <c r="AE4350">
        <v>0</v>
      </c>
      <c r="AF4350">
        <v>181.49574000000001</v>
      </c>
    </row>
    <row r="4351" spans="1:32" x14ac:dyDescent="0.3">
      <c r="A4351">
        <v>2799970</v>
      </c>
      <c r="B4351">
        <v>1</v>
      </c>
      <c r="C4351" t="s">
        <v>82</v>
      </c>
      <c r="D4351" t="s">
        <v>84</v>
      </c>
      <c r="E4351" t="s">
        <v>8302</v>
      </c>
      <c r="F4351" t="s">
        <v>784</v>
      </c>
      <c r="G4351" t="s">
        <v>31545</v>
      </c>
      <c r="H4351" t="s">
        <v>672</v>
      </c>
      <c r="I4351" t="s">
        <v>79</v>
      </c>
      <c r="J4351" t="s">
        <v>135</v>
      </c>
      <c r="K4351" t="s">
        <v>22</v>
      </c>
      <c r="L4351" t="s">
        <v>136</v>
      </c>
      <c r="M4351" t="s">
        <v>15940</v>
      </c>
      <c r="N4351" t="s">
        <v>15941</v>
      </c>
      <c r="O4351">
        <v>5.036944444444444</v>
      </c>
      <c r="P4351">
        <v>0</v>
      </c>
      <c r="Q4351">
        <v>595</v>
      </c>
      <c r="R4351">
        <v>0</v>
      </c>
      <c r="S4351">
        <v>0</v>
      </c>
      <c r="T4351">
        <v>4</v>
      </c>
      <c r="U4351">
        <v>35</v>
      </c>
      <c r="V4351">
        <v>1</v>
      </c>
      <c r="W4351">
        <v>0</v>
      </c>
      <c r="X4351">
        <v>0</v>
      </c>
      <c r="Y4351">
        <v>541.47149999999999</v>
      </c>
      <c r="Z4351">
        <v>0</v>
      </c>
      <c r="AA4351">
        <v>0</v>
      </c>
      <c r="AB4351">
        <v>41.459442000000003</v>
      </c>
      <c r="AC4351">
        <v>121.87247000000001</v>
      </c>
      <c r="AD4351">
        <v>28.98171</v>
      </c>
      <c r="AE4351">
        <v>0</v>
      </c>
      <c r="AF4351">
        <v>733.78516000000002</v>
      </c>
    </row>
    <row r="4352" spans="1:32" x14ac:dyDescent="0.3">
      <c r="A4352">
        <v>2799857</v>
      </c>
      <c r="B4352">
        <v>2</v>
      </c>
      <c r="C4352" t="s">
        <v>82</v>
      </c>
      <c r="D4352" t="s">
        <v>102</v>
      </c>
      <c r="E4352" t="s">
        <v>5099</v>
      </c>
      <c r="F4352" t="s">
        <v>5100</v>
      </c>
      <c r="G4352" t="s">
        <v>31545</v>
      </c>
      <c r="H4352" t="s">
        <v>624</v>
      </c>
      <c r="I4352" t="s">
        <v>79</v>
      </c>
      <c r="J4352" t="s">
        <v>135</v>
      </c>
      <c r="K4352" t="s">
        <v>22</v>
      </c>
      <c r="L4352" t="s">
        <v>136</v>
      </c>
      <c r="M4352" t="s">
        <v>10799</v>
      </c>
      <c r="N4352" t="s">
        <v>15942</v>
      </c>
      <c r="O4352">
        <v>1.0394444444444444</v>
      </c>
      <c r="P4352">
        <v>0</v>
      </c>
      <c r="Q4352">
        <v>1100</v>
      </c>
      <c r="R4352">
        <v>6</v>
      </c>
      <c r="S4352">
        <v>244</v>
      </c>
      <c r="T4352">
        <v>4</v>
      </c>
      <c r="U4352">
        <v>192</v>
      </c>
      <c r="V4352">
        <v>0</v>
      </c>
      <c r="W4352">
        <v>0</v>
      </c>
      <c r="X4352">
        <v>0</v>
      </c>
      <c r="Y4352">
        <v>122.13114</v>
      </c>
      <c r="Z4352">
        <v>7.1864037999999999</v>
      </c>
      <c r="AA4352">
        <v>70.946845999999994</v>
      </c>
      <c r="AB4352">
        <v>34.183292000000002</v>
      </c>
      <c r="AC4352">
        <v>108.52683</v>
      </c>
      <c r="AD4352">
        <v>0</v>
      </c>
      <c r="AE4352">
        <v>0</v>
      </c>
      <c r="AF4352">
        <v>342.97451999999998</v>
      </c>
    </row>
    <row r="4353" spans="1:32" x14ac:dyDescent="0.3">
      <c r="A4353">
        <v>2799623</v>
      </c>
      <c r="B4353">
        <v>1</v>
      </c>
      <c r="C4353" t="s">
        <v>82</v>
      </c>
      <c r="D4353" t="s">
        <v>109</v>
      </c>
      <c r="E4353" t="s">
        <v>15943</v>
      </c>
      <c r="F4353" t="s">
        <v>15944</v>
      </c>
      <c r="G4353" t="s">
        <v>31548</v>
      </c>
      <c r="H4353" t="s">
        <v>893</v>
      </c>
      <c r="I4353" t="s">
        <v>78</v>
      </c>
      <c r="J4353" t="s">
        <v>135</v>
      </c>
      <c r="K4353" t="s">
        <v>22</v>
      </c>
      <c r="L4353" t="s">
        <v>136</v>
      </c>
      <c r="M4353" t="s">
        <v>15945</v>
      </c>
      <c r="N4353" t="s">
        <v>15946</v>
      </c>
      <c r="O4353">
        <v>7.3127777777777778</v>
      </c>
      <c r="P4353">
        <v>0</v>
      </c>
      <c r="Q4353">
        <v>14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4.8067026000000004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4.8067026000000004</v>
      </c>
    </row>
    <row r="4354" spans="1:32" x14ac:dyDescent="0.3">
      <c r="A4354">
        <v>2799538</v>
      </c>
      <c r="B4354">
        <v>1</v>
      </c>
      <c r="C4354" t="s">
        <v>82</v>
      </c>
      <c r="D4354" t="s">
        <v>100</v>
      </c>
      <c r="E4354" t="s">
        <v>15947</v>
      </c>
      <c r="F4354" t="s">
        <v>15948</v>
      </c>
      <c r="G4354" t="s">
        <v>31548</v>
      </c>
      <c r="H4354" t="s">
        <v>333</v>
      </c>
      <c r="I4354" t="s">
        <v>78</v>
      </c>
      <c r="J4354" t="s">
        <v>135</v>
      </c>
      <c r="K4354" t="s">
        <v>22</v>
      </c>
      <c r="L4354" t="s">
        <v>136</v>
      </c>
      <c r="M4354" t="s">
        <v>15949</v>
      </c>
      <c r="N4354" t="s">
        <v>15950</v>
      </c>
      <c r="O4354">
        <v>1.4672222222222222</v>
      </c>
      <c r="P4354">
        <v>0</v>
      </c>
      <c r="Q4354">
        <v>3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2.1160432999999998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2.1160432999999998</v>
      </c>
    </row>
    <row r="4355" spans="1:32" x14ac:dyDescent="0.3">
      <c r="A4355">
        <v>2799431</v>
      </c>
      <c r="B4355">
        <v>1</v>
      </c>
      <c r="C4355" t="s">
        <v>83</v>
      </c>
      <c r="D4355" t="s">
        <v>123</v>
      </c>
      <c r="E4355" t="s">
        <v>12697</v>
      </c>
      <c r="F4355" t="s">
        <v>12698</v>
      </c>
      <c r="G4355" t="s">
        <v>31551</v>
      </c>
      <c r="H4355" t="s">
        <v>134</v>
      </c>
      <c r="I4355" t="s">
        <v>79</v>
      </c>
      <c r="J4355" t="s">
        <v>135</v>
      </c>
      <c r="K4355" t="s">
        <v>22</v>
      </c>
      <c r="L4355" t="s">
        <v>136</v>
      </c>
      <c r="M4355" t="s">
        <v>15951</v>
      </c>
      <c r="N4355" t="s">
        <v>15952</v>
      </c>
      <c r="O4355">
        <v>0.7780555555555555</v>
      </c>
      <c r="P4355">
        <v>0</v>
      </c>
      <c r="Q4355">
        <v>29</v>
      </c>
      <c r="R4355">
        <v>35</v>
      </c>
      <c r="S4355">
        <v>34</v>
      </c>
      <c r="T4355">
        <v>3</v>
      </c>
      <c r="U4355">
        <v>6</v>
      </c>
      <c r="V4355">
        <v>0</v>
      </c>
      <c r="W4355">
        <v>0</v>
      </c>
      <c r="X4355">
        <v>0</v>
      </c>
      <c r="Y4355">
        <v>15.127513</v>
      </c>
      <c r="Z4355">
        <v>8.4324490000000001</v>
      </c>
      <c r="AA4355">
        <v>5.1911170000000002</v>
      </c>
      <c r="AB4355">
        <v>0.127696</v>
      </c>
      <c r="AC4355">
        <v>3.5759121999999999</v>
      </c>
      <c r="AD4355">
        <v>0</v>
      </c>
      <c r="AE4355">
        <v>0</v>
      </c>
      <c r="AF4355">
        <v>32.454684999999998</v>
      </c>
    </row>
    <row r="4356" spans="1:32" x14ac:dyDescent="0.3">
      <c r="A4356">
        <v>2799205</v>
      </c>
      <c r="B4356">
        <v>2</v>
      </c>
      <c r="C4356" t="s">
        <v>83</v>
      </c>
      <c r="D4356" t="s">
        <v>130</v>
      </c>
      <c r="E4356" t="s">
        <v>15953</v>
      </c>
      <c r="F4356" t="s">
        <v>15954</v>
      </c>
      <c r="G4356" t="s">
        <v>31549</v>
      </c>
      <c r="H4356" t="s">
        <v>672</v>
      </c>
      <c r="I4356" t="s">
        <v>79</v>
      </c>
      <c r="J4356" t="s">
        <v>135</v>
      </c>
      <c r="K4356" t="s">
        <v>22</v>
      </c>
      <c r="L4356" t="s">
        <v>136</v>
      </c>
      <c r="M4356" t="s">
        <v>15185</v>
      </c>
      <c r="N4356" t="s">
        <v>15955</v>
      </c>
      <c r="O4356">
        <v>1.9152777777777779</v>
      </c>
      <c r="P4356">
        <v>3</v>
      </c>
      <c r="Q4356">
        <v>1</v>
      </c>
      <c r="R4356">
        <v>26</v>
      </c>
      <c r="S4356">
        <v>6</v>
      </c>
      <c r="T4356">
        <v>8</v>
      </c>
      <c r="U4356">
        <v>1</v>
      </c>
      <c r="V4356">
        <v>0</v>
      </c>
      <c r="W4356">
        <v>0</v>
      </c>
      <c r="X4356">
        <v>10.232357</v>
      </c>
      <c r="Y4356">
        <v>4.3557609999999997E-2</v>
      </c>
      <c r="Z4356">
        <v>63.710120000000003</v>
      </c>
      <c r="AA4356">
        <v>2.3408809000000002</v>
      </c>
      <c r="AB4356">
        <v>71.643979999999999</v>
      </c>
      <c r="AC4356">
        <v>2.1375330000000001E-2</v>
      </c>
      <c r="AD4356">
        <v>0</v>
      </c>
      <c r="AE4356">
        <v>0</v>
      </c>
      <c r="AF4356">
        <v>147.99227999999999</v>
      </c>
    </row>
    <row r="4357" spans="1:32" x14ac:dyDescent="0.3">
      <c r="A4357">
        <v>2799088</v>
      </c>
      <c r="B4357">
        <v>1</v>
      </c>
      <c r="C4357" t="s">
        <v>82</v>
      </c>
      <c r="D4357" t="s">
        <v>104</v>
      </c>
      <c r="E4357" t="s">
        <v>15956</v>
      </c>
      <c r="F4357" t="s">
        <v>15957</v>
      </c>
      <c r="G4357" t="s">
        <v>31548</v>
      </c>
      <c r="H4357" t="s">
        <v>333</v>
      </c>
      <c r="I4357" t="s">
        <v>78</v>
      </c>
      <c r="J4357" t="s">
        <v>135</v>
      </c>
      <c r="K4357" t="s">
        <v>22</v>
      </c>
      <c r="L4357" t="s">
        <v>136</v>
      </c>
      <c r="M4357" t="s">
        <v>15958</v>
      </c>
      <c r="N4357" t="s">
        <v>15959</v>
      </c>
      <c r="O4357">
        <v>3.2749999999999999</v>
      </c>
      <c r="P4357">
        <v>0</v>
      </c>
      <c r="Q4357">
        <v>1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0.54858165999999997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0.54858165999999997</v>
      </c>
    </row>
    <row r="4358" spans="1:32" x14ac:dyDescent="0.3">
      <c r="A4358">
        <v>2799089</v>
      </c>
      <c r="B4358">
        <v>1</v>
      </c>
      <c r="C4358" t="s">
        <v>83</v>
      </c>
      <c r="D4358" t="s">
        <v>123</v>
      </c>
      <c r="E4358" t="s">
        <v>15960</v>
      </c>
      <c r="F4358" t="s">
        <v>15961</v>
      </c>
      <c r="G4358" t="s">
        <v>31546</v>
      </c>
      <c r="H4358" t="s">
        <v>223</v>
      </c>
      <c r="I4358" t="s">
        <v>78</v>
      </c>
      <c r="J4358" t="s">
        <v>135</v>
      </c>
      <c r="K4358" t="s">
        <v>22</v>
      </c>
      <c r="L4358" t="s">
        <v>136</v>
      </c>
      <c r="M4358" t="s">
        <v>15962</v>
      </c>
      <c r="N4358" t="s">
        <v>15963</v>
      </c>
      <c r="O4358">
        <v>1.4975000000000001</v>
      </c>
      <c r="P4358">
        <v>0</v>
      </c>
      <c r="Q4358">
        <v>11</v>
      </c>
      <c r="R4358">
        <v>0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0</v>
      </c>
      <c r="Y4358">
        <v>1.4252168999999999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1.4252168999999999</v>
      </c>
    </row>
    <row r="4359" spans="1:32" x14ac:dyDescent="0.3">
      <c r="A4359">
        <v>2799092</v>
      </c>
      <c r="B4359">
        <v>1</v>
      </c>
      <c r="C4359" t="s">
        <v>82</v>
      </c>
      <c r="D4359" t="s">
        <v>84</v>
      </c>
      <c r="E4359" t="s">
        <v>8864</v>
      </c>
      <c r="F4359" t="s">
        <v>8865</v>
      </c>
      <c r="G4359" t="s">
        <v>31551</v>
      </c>
      <c r="H4359" t="s">
        <v>672</v>
      </c>
      <c r="I4359" t="s">
        <v>79</v>
      </c>
      <c r="J4359" t="s">
        <v>135</v>
      </c>
      <c r="K4359" t="s">
        <v>22</v>
      </c>
      <c r="L4359" t="s">
        <v>136</v>
      </c>
      <c r="M4359" t="s">
        <v>15964</v>
      </c>
      <c r="N4359" t="s">
        <v>15965</v>
      </c>
      <c r="O4359">
        <v>0.55861111111111106</v>
      </c>
      <c r="P4359">
        <v>0</v>
      </c>
      <c r="Q4359">
        <v>151</v>
      </c>
      <c r="R4359">
        <v>0</v>
      </c>
      <c r="S4359">
        <v>1</v>
      </c>
      <c r="T4359">
        <v>1</v>
      </c>
      <c r="U4359">
        <v>11</v>
      </c>
      <c r="V4359">
        <v>0</v>
      </c>
      <c r="W4359">
        <v>0</v>
      </c>
      <c r="X4359">
        <v>0</v>
      </c>
      <c r="Y4359">
        <v>19.426714</v>
      </c>
      <c r="Z4359">
        <v>0</v>
      </c>
      <c r="AA4359">
        <v>2.0207634999999999E-5</v>
      </c>
      <c r="AB4359">
        <v>3.9992319999999998E-2</v>
      </c>
      <c r="AC4359">
        <v>6.9676103999999999</v>
      </c>
      <c r="AD4359">
        <v>0</v>
      </c>
      <c r="AE4359">
        <v>0</v>
      </c>
      <c r="AF4359">
        <v>26.434338</v>
      </c>
    </row>
    <row r="4360" spans="1:32" x14ac:dyDescent="0.3">
      <c r="A4360">
        <v>2798855</v>
      </c>
      <c r="B4360">
        <v>1</v>
      </c>
      <c r="C4360" t="s">
        <v>83</v>
      </c>
      <c r="D4360" t="s">
        <v>125</v>
      </c>
      <c r="E4360" t="s">
        <v>15966</v>
      </c>
      <c r="F4360" t="s">
        <v>15967</v>
      </c>
      <c r="G4360" t="s">
        <v>31551</v>
      </c>
      <c r="H4360" t="s">
        <v>134</v>
      </c>
      <c r="I4360" t="s">
        <v>79</v>
      </c>
      <c r="J4360" t="s">
        <v>135</v>
      </c>
      <c r="K4360" t="s">
        <v>22</v>
      </c>
      <c r="L4360" t="s">
        <v>136</v>
      </c>
      <c r="M4360" t="s">
        <v>15968</v>
      </c>
      <c r="N4360" t="s">
        <v>15969</v>
      </c>
      <c r="O4360">
        <v>0.89694444444444443</v>
      </c>
      <c r="P4360">
        <v>0</v>
      </c>
      <c r="Q4360">
        <v>208</v>
      </c>
      <c r="R4360">
        <v>0</v>
      </c>
      <c r="S4360">
        <v>1</v>
      </c>
      <c r="T4360">
        <v>0</v>
      </c>
      <c r="U4360">
        <v>13</v>
      </c>
      <c r="V4360">
        <v>0</v>
      </c>
      <c r="W4360">
        <v>0</v>
      </c>
      <c r="X4360">
        <v>0</v>
      </c>
      <c r="Y4360">
        <v>25.847981999999998</v>
      </c>
      <c r="Z4360">
        <v>0</v>
      </c>
      <c r="AA4360">
        <v>4.2275357999999999E-2</v>
      </c>
      <c r="AB4360">
        <v>0</v>
      </c>
      <c r="AC4360">
        <v>4.0542254</v>
      </c>
      <c r="AD4360">
        <v>0</v>
      </c>
      <c r="AE4360">
        <v>0</v>
      </c>
      <c r="AF4360">
        <v>29.944483000000002</v>
      </c>
    </row>
    <row r="4361" spans="1:32" x14ac:dyDescent="0.3">
      <c r="A4361">
        <v>2798577</v>
      </c>
      <c r="B4361">
        <v>1</v>
      </c>
      <c r="C4361" t="s">
        <v>83</v>
      </c>
      <c r="D4361" t="s">
        <v>116</v>
      </c>
      <c r="E4361" t="s">
        <v>15970</v>
      </c>
      <c r="F4361" t="s">
        <v>15971</v>
      </c>
      <c r="G4361" t="s">
        <v>31549</v>
      </c>
      <c r="H4361" t="s">
        <v>145</v>
      </c>
      <c r="I4361" t="s">
        <v>79</v>
      </c>
      <c r="J4361" t="s">
        <v>135</v>
      </c>
      <c r="K4361" t="s">
        <v>22</v>
      </c>
      <c r="L4361" t="s">
        <v>136</v>
      </c>
      <c r="M4361" t="s">
        <v>15972</v>
      </c>
      <c r="N4361" t="s">
        <v>15973</v>
      </c>
      <c r="O4361">
        <v>1.5052777777777777</v>
      </c>
      <c r="P4361">
        <v>0</v>
      </c>
      <c r="Q4361">
        <v>206</v>
      </c>
      <c r="R4361">
        <v>4</v>
      </c>
      <c r="S4361">
        <v>94</v>
      </c>
      <c r="T4361">
        <v>1</v>
      </c>
      <c r="U4361">
        <v>6</v>
      </c>
      <c r="V4361">
        <v>0</v>
      </c>
      <c r="W4361">
        <v>0</v>
      </c>
      <c r="X4361">
        <v>0</v>
      </c>
      <c r="Y4361">
        <v>66.667075999999994</v>
      </c>
      <c r="Z4361">
        <v>29.955652000000001</v>
      </c>
      <c r="AA4361">
        <v>55.041187000000001</v>
      </c>
      <c r="AB4361">
        <v>1.5671324</v>
      </c>
      <c r="AC4361">
        <v>1.4031615</v>
      </c>
      <c r="AD4361">
        <v>0</v>
      </c>
      <c r="AE4361">
        <v>0</v>
      </c>
      <c r="AF4361">
        <v>154.63422</v>
      </c>
    </row>
    <row r="4362" spans="1:32" x14ac:dyDescent="0.3">
      <c r="A4362">
        <v>2798582</v>
      </c>
      <c r="B4362">
        <v>1</v>
      </c>
      <c r="C4362" t="s">
        <v>83</v>
      </c>
      <c r="D4362" t="s">
        <v>123</v>
      </c>
      <c r="E4362" t="s">
        <v>11204</v>
      </c>
      <c r="F4362" t="s">
        <v>11205</v>
      </c>
      <c r="G4362" t="s">
        <v>31545</v>
      </c>
      <c r="H4362" t="s">
        <v>134</v>
      </c>
      <c r="I4362" t="s">
        <v>79</v>
      </c>
      <c r="J4362" t="s">
        <v>135</v>
      </c>
      <c r="K4362" t="s">
        <v>22</v>
      </c>
      <c r="L4362" t="s">
        <v>136</v>
      </c>
      <c r="M4362" t="s">
        <v>15974</v>
      </c>
      <c r="N4362" t="s">
        <v>15975</v>
      </c>
      <c r="O4362">
        <v>1.3858333333333333</v>
      </c>
      <c r="P4362">
        <v>1</v>
      </c>
      <c r="Q4362">
        <v>369</v>
      </c>
      <c r="R4362">
        <v>52</v>
      </c>
      <c r="S4362">
        <v>42</v>
      </c>
      <c r="T4362">
        <v>27</v>
      </c>
      <c r="U4362">
        <v>34</v>
      </c>
      <c r="V4362">
        <v>10</v>
      </c>
      <c r="W4362">
        <v>0</v>
      </c>
      <c r="X4362">
        <v>0.42913499999999999</v>
      </c>
      <c r="Y4362">
        <v>123.62148000000001</v>
      </c>
      <c r="Z4362">
        <v>58.061140000000002</v>
      </c>
      <c r="AA4362">
        <v>13.797624000000001</v>
      </c>
      <c r="AB4362">
        <v>215.70656</v>
      </c>
      <c r="AC4362">
        <v>34.311473999999997</v>
      </c>
      <c r="AD4362">
        <v>1007.8557</v>
      </c>
      <c r="AE4362">
        <v>0</v>
      </c>
      <c r="AF4362">
        <v>1453.7831000000001</v>
      </c>
    </row>
    <row r="4363" spans="1:32" x14ac:dyDescent="0.3">
      <c r="A4363">
        <v>2798586</v>
      </c>
      <c r="B4363">
        <v>1</v>
      </c>
      <c r="C4363" t="s">
        <v>82</v>
      </c>
      <c r="D4363" t="s">
        <v>93</v>
      </c>
      <c r="E4363" t="s">
        <v>15976</v>
      </c>
      <c r="F4363" t="s">
        <v>15977</v>
      </c>
      <c r="G4363" t="s">
        <v>31551</v>
      </c>
      <c r="H4363" t="s">
        <v>185</v>
      </c>
      <c r="I4363" t="s">
        <v>79</v>
      </c>
      <c r="J4363" t="s">
        <v>135</v>
      </c>
      <c r="K4363" t="s">
        <v>22</v>
      </c>
      <c r="L4363" t="s">
        <v>136</v>
      </c>
      <c r="M4363" t="s">
        <v>15978</v>
      </c>
      <c r="N4363" t="s">
        <v>15979</v>
      </c>
      <c r="O4363">
        <v>0.40777777777777779</v>
      </c>
      <c r="P4363">
        <v>2</v>
      </c>
      <c r="Q4363">
        <v>1167</v>
      </c>
      <c r="R4363">
        <v>0</v>
      </c>
      <c r="S4363">
        <v>0</v>
      </c>
      <c r="T4363">
        <v>17</v>
      </c>
      <c r="U4363">
        <v>231</v>
      </c>
      <c r="V4363">
        <v>7</v>
      </c>
      <c r="W4363">
        <v>2</v>
      </c>
      <c r="X4363">
        <v>35.273555999999999</v>
      </c>
      <c r="Y4363">
        <v>341.76495</v>
      </c>
      <c r="Z4363">
        <v>0</v>
      </c>
      <c r="AA4363">
        <v>0</v>
      </c>
      <c r="AB4363">
        <v>227.96861000000001</v>
      </c>
      <c r="AC4363">
        <v>106.40810399999999</v>
      </c>
      <c r="AD4363">
        <v>146.38226</v>
      </c>
      <c r="AE4363">
        <v>21.60782</v>
      </c>
      <c r="AF4363">
        <v>879.40533000000005</v>
      </c>
    </row>
    <row r="4364" spans="1:32" x14ac:dyDescent="0.3">
      <c r="A4364">
        <v>2798551</v>
      </c>
      <c r="B4364">
        <v>1</v>
      </c>
      <c r="C4364" t="s">
        <v>82</v>
      </c>
      <c r="D4364" t="s">
        <v>104</v>
      </c>
      <c r="E4364" t="s">
        <v>12339</v>
      </c>
      <c r="F4364" t="s">
        <v>12340</v>
      </c>
      <c r="G4364" t="s">
        <v>31548</v>
      </c>
      <c r="H4364" t="s">
        <v>333</v>
      </c>
      <c r="I4364" t="s">
        <v>78</v>
      </c>
      <c r="J4364" t="s">
        <v>135</v>
      </c>
      <c r="K4364" t="s">
        <v>22</v>
      </c>
      <c r="L4364" t="s">
        <v>136</v>
      </c>
      <c r="M4364" t="s">
        <v>15980</v>
      </c>
      <c r="N4364" t="s">
        <v>15981</v>
      </c>
      <c r="O4364">
        <v>1.2261111111111112</v>
      </c>
      <c r="P4364">
        <v>0</v>
      </c>
      <c r="Q4364">
        <v>1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1.2057422E-2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1.2057422E-2</v>
      </c>
    </row>
    <row r="4365" spans="1:32" x14ac:dyDescent="0.3">
      <c r="A4365">
        <v>2798493</v>
      </c>
      <c r="B4365">
        <v>1</v>
      </c>
      <c r="C4365" t="s">
        <v>82</v>
      </c>
      <c r="D4365" t="s">
        <v>92</v>
      </c>
      <c r="E4365" t="s">
        <v>15982</v>
      </c>
      <c r="F4365" t="s">
        <v>15983</v>
      </c>
      <c r="G4365" t="s">
        <v>31545</v>
      </c>
      <c r="H4365" t="s">
        <v>145</v>
      </c>
      <c r="I4365" t="s">
        <v>79</v>
      </c>
      <c r="J4365" t="s">
        <v>135</v>
      </c>
      <c r="K4365" t="s">
        <v>22</v>
      </c>
      <c r="L4365" t="s">
        <v>136</v>
      </c>
      <c r="M4365" t="s">
        <v>15984</v>
      </c>
      <c r="N4365" t="s">
        <v>15985</v>
      </c>
      <c r="O4365">
        <v>0.21888888888888888</v>
      </c>
      <c r="P4365">
        <v>0</v>
      </c>
      <c r="Q4365">
        <v>108</v>
      </c>
      <c r="R4365">
        <v>0</v>
      </c>
      <c r="S4365">
        <v>0</v>
      </c>
      <c r="T4365">
        <v>1</v>
      </c>
      <c r="U4365">
        <v>0</v>
      </c>
      <c r="V4365">
        <v>0</v>
      </c>
      <c r="W4365">
        <v>0</v>
      </c>
      <c r="X4365">
        <v>0</v>
      </c>
      <c r="Y4365">
        <v>1.2144592999999999</v>
      </c>
      <c r="Z4365">
        <v>0</v>
      </c>
      <c r="AA4365">
        <v>0</v>
      </c>
      <c r="AB4365">
        <v>1.3706864000000001</v>
      </c>
      <c r="AC4365">
        <v>0</v>
      </c>
      <c r="AD4365">
        <v>0</v>
      </c>
      <c r="AE4365">
        <v>0</v>
      </c>
      <c r="AF4365">
        <v>2.5851457</v>
      </c>
    </row>
    <row r="4366" spans="1:32" x14ac:dyDescent="0.3">
      <c r="A4366">
        <v>2798326</v>
      </c>
      <c r="B4366">
        <v>1</v>
      </c>
      <c r="C4366" t="s">
        <v>82</v>
      </c>
      <c r="D4366" t="s">
        <v>112</v>
      </c>
      <c r="E4366" t="s">
        <v>15986</v>
      </c>
      <c r="F4366" t="s">
        <v>15987</v>
      </c>
      <c r="G4366" t="s">
        <v>31546</v>
      </c>
      <c r="H4366" t="s">
        <v>223</v>
      </c>
      <c r="I4366" t="s">
        <v>78</v>
      </c>
      <c r="J4366" t="s">
        <v>135</v>
      </c>
      <c r="K4366" t="s">
        <v>22</v>
      </c>
      <c r="L4366" t="s">
        <v>136</v>
      </c>
      <c r="M4366" t="s">
        <v>15988</v>
      </c>
      <c r="N4366" t="s">
        <v>11139</v>
      </c>
      <c r="O4366">
        <v>1.2266666666666666</v>
      </c>
      <c r="P4366">
        <v>0</v>
      </c>
      <c r="Q4366">
        <v>33</v>
      </c>
      <c r="R4366">
        <v>0</v>
      </c>
      <c r="S4366">
        <v>5</v>
      </c>
      <c r="T4366">
        <v>0</v>
      </c>
      <c r="U4366">
        <v>1</v>
      </c>
      <c r="V4366">
        <v>0</v>
      </c>
      <c r="W4366">
        <v>0</v>
      </c>
      <c r="X4366">
        <v>0</v>
      </c>
      <c r="Y4366">
        <v>11.414173999999999</v>
      </c>
      <c r="Z4366">
        <v>0</v>
      </c>
      <c r="AA4366">
        <v>4.6045895000000003</v>
      </c>
      <c r="AB4366">
        <v>0</v>
      </c>
      <c r="AC4366">
        <v>2.0871993999999998</v>
      </c>
      <c r="AD4366">
        <v>0</v>
      </c>
      <c r="AE4366">
        <v>0</v>
      </c>
      <c r="AF4366">
        <v>18.105962999999999</v>
      </c>
    </row>
    <row r="4367" spans="1:32" x14ac:dyDescent="0.3">
      <c r="A4367">
        <v>2797955</v>
      </c>
      <c r="B4367">
        <v>1</v>
      </c>
      <c r="C4367" t="s">
        <v>83</v>
      </c>
      <c r="D4367" t="s">
        <v>123</v>
      </c>
      <c r="E4367" t="s">
        <v>15989</v>
      </c>
      <c r="F4367" t="s">
        <v>15990</v>
      </c>
      <c r="G4367" t="s">
        <v>31548</v>
      </c>
      <c r="H4367" t="s">
        <v>409</v>
      </c>
      <c r="I4367" t="s">
        <v>78</v>
      </c>
      <c r="J4367" t="s">
        <v>135</v>
      </c>
      <c r="K4367" t="s">
        <v>3</v>
      </c>
      <c r="L4367" t="s">
        <v>136</v>
      </c>
      <c r="M4367" t="s">
        <v>15991</v>
      </c>
      <c r="N4367" t="s">
        <v>15992</v>
      </c>
      <c r="O4367">
        <v>1.388611111111111</v>
      </c>
      <c r="P4367">
        <v>0</v>
      </c>
      <c r="Q4367">
        <v>1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0.24085799999999999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0.24085799999999999</v>
      </c>
    </row>
    <row r="4368" spans="1:32" x14ac:dyDescent="0.3">
      <c r="A4368">
        <v>2789277</v>
      </c>
      <c r="B4368">
        <v>1</v>
      </c>
      <c r="C4368" t="s">
        <v>83</v>
      </c>
      <c r="D4368" t="s">
        <v>124</v>
      </c>
      <c r="E4368" t="s">
        <v>15993</v>
      </c>
      <c r="F4368" t="s">
        <v>15994</v>
      </c>
      <c r="G4368" t="s">
        <v>31546</v>
      </c>
      <c r="H4368" t="s">
        <v>223</v>
      </c>
      <c r="I4368" t="s">
        <v>78</v>
      </c>
      <c r="J4368" t="s">
        <v>135</v>
      </c>
      <c r="K4368" t="s">
        <v>22</v>
      </c>
      <c r="L4368" t="s">
        <v>136</v>
      </c>
      <c r="M4368" t="s">
        <v>15995</v>
      </c>
      <c r="N4368" t="s">
        <v>15996</v>
      </c>
      <c r="O4368">
        <v>2.362222222222222</v>
      </c>
      <c r="P4368">
        <v>0</v>
      </c>
      <c r="Q4368">
        <v>6</v>
      </c>
      <c r="R4368">
        <v>0</v>
      </c>
      <c r="S4368">
        <v>3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3.3340578000000001</v>
      </c>
      <c r="Z4368">
        <v>0</v>
      </c>
      <c r="AA4368">
        <v>0.19792998000000001</v>
      </c>
      <c r="AB4368">
        <v>0</v>
      </c>
      <c r="AC4368">
        <v>0</v>
      </c>
      <c r="AD4368">
        <v>0</v>
      </c>
      <c r="AE4368">
        <v>0</v>
      </c>
      <c r="AF4368">
        <v>3.5319880000000001</v>
      </c>
    </row>
    <row r="4369" spans="1:32" x14ac:dyDescent="0.3">
      <c r="A4369">
        <v>2789278</v>
      </c>
      <c r="B4369">
        <v>1</v>
      </c>
      <c r="C4369" t="s">
        <v>82</v>
      </c>
      <c r="D4369" t="s">
        <v>107</v>
      </c>
      <c r="E4369" t="s">
        <v>15997</v>
      </c>
      <c r="F4369" t="s">
        <v>15998</v>
      </c>
      <c r="G4369" t="s">
        <v>31548</v>
      </c>
      <c r="H4369" t="s">
        <v>333</v>
      </c>
      <c r="I4369" t="s">
        <v>78</v>
      </c>
      <c r="J4369" t="s">
        <v>135</v>
      </c>
      <c r="K4369" t="s">
        <v>22</v>
      </c>
      <c r="L4369" t="s">
        <v>136</v>
      </c>
      <c r="M4369" t="s">
        <v>15999</v>
      </c>
      <c r="N4369" t="s">
        <v>16000</v>
      </c>
      <c r="O4369">
        <v>1.65</v>
      </c>
      <c r="P4369">
        <v>0</v>
      </c>
      <c r="Q4369">
        <v>1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14.037231999999999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14.037231999999999</v>
      </c>
    </row>
    <row r="4370" spans="1:32" x14ac:dyDescent="0.3">
      <c r="A4370">
        <v>2789285</v>
      </c>
      <c r="B4370">
        <v>1</v>
      </c>
      <c r="C4370" t="s">
        <v>82</v>
      </c>
      <c r="D4370" t="s">
        <v>91</v>
      </c>
      <c r="E4370" t="s">
        <v>16001</v>
      </c>
      <c r="F4370" t="s">
        <v>16002</v>
      </c>
      <c r="G4370" t="s">
        <v>31546</v>
      </c>
      <c r="H4370" t="s">
        <v>145</v>
      </c>
      <c r="I4370" t="s">
        <v>78</v>
      </c>
      <c r="J4370" t="s">
        <v>135</v>
      </c>
      <c r="K4370" t="s">
        <v>22</v>
      </c>
      <c r="L4370" t="s">
        <v>136</v>
      </c>
      <c r="M4370" t="s">
        <v>16003</v>
      </c>
      <c r="N4370" t="s">
        <v>16004</v>
      </c>
      <c r="O4370">
        <v>2.0605555555555557</v>
      </c>
      <c r="P4370">
        <v>0</v>
      </c>
      <c r="Q4370">
        <v>0</v>
      </c>
      <c r="R4370">
        <v>0</v>
      </c>
      <c r="S4370">
        <v>0</v>
      </c>
      <c r="T4370">
        <v>0</v>
      </c>
      <c r="U4370">
        <v>5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10.200324999999999</v>
      </c>
      <c r="AD4370">
        <v>0</v>
      </c>
      <c r="AE4370">
        <v>0</v>
      </c>
      <c r="AF4370">
        <v>10.200324999999999</v>
      </c>
    </row>
    <row r="4371" spans="1:32" x14ac:dyDescent="0.3">
      <c r="A4371">
        <v>2789286</v>
      </c>
      <c r="B4371">
        <v>1</v>
      </c>
      <c r="C4371" t="s">
        <v>82</v>
      </c>
      <c r="D4371" t="s">
        <v>113</v>
      </c>
      <c r="E4371" t="s">
        <v>16005</v>
      </c>
      <c r="F4371" t="s">
        <v>16006</v>
      </c>
      <c r="G4371" t="s">
        <v>31548</v>
      </c>
      <c r="H4371" t="s">
        <v>311</v>
      </c>
      <c r="I4371" t="s">
        <v>78</v>
      </c>
      <c r="J4371" t="s">
        <v>135</v>
      </c>
      <c r="K4371" t="s">
        <v>22</v>
      </c>
      <c r="L4371" t="s">
        <v>136</v>
      </c>
      <c r="M4371" t="s">
        <v>16007</v>
      </c>
      <c r="N4371" t="s">
        <v>16008</v>
      </c>
      <c r="O4371">
        <v>2.7425000000000002</v>
      </c>
      <c r="P4371">
        <v>0</v>
      </c>
      <c r="Q4371">
        <v>1</v>
      </c>
      <c r="R4371">
        <v>0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0</v>
      </c>
      <c r="Y4371">
        <v>2.6180618</v>
      </c>
      <c r="Z4371">
        <v>0</v>
      </c>
      <c r="AA4371">
        <v>0</v>
      </c>
      <c r="AB4371">
        <v>0</v>
      </c>
      <c r="AC4371">
        <v>2.9483697000000002</v>
      </c>
      <c r="AD4371">
        <v>0</v>
      </c>
      <c r="AE4371">
        <v>0</v>
      </c>
      <c r="AF4371">
        <v>5.5664315000000002</v>
      </c>
    </row>
    <row r="4372" spans="1:32" x14ac:dyDescent="0.3">
      <c r="A4372">
        <v>2789280</v>
      </c>
      <c r="B4372">
        <v>1</v>
      </c>
      <c r="C4372" t="s">
        <v>83</v>
      </c>
      <c r="D4372" t="s">
        <v>124</v>
      </c>
      <c r="E4372" t="s">
        <v>16009</v>
      </c>
      <c r="F4372" t="s">
        <v>16010</v>
      </c>
      <c r="G4372" t="s">
        <v>31549</v>
      </c>
      <c r="H4372" t="s">
        <v>134</v>
      </c>
      <c r="I4372" t="s">
        <v>79</v>
      </c>
      <c r="J4372" t="s">
        <v>135</v>
      </c>
      <c r="K4372" t="s">
        <v>22</v>
      </c>
      <c r="L4372" t="s">
        <v>136</v>
      </c>
      <c r="M4372" t="s">
        <v>16011</v>
      </c>
      <c r="N4372" t="s">
        <v>16012</v>
      </c>
      <c r="O4372">
        <v>0.46361111111111108</v>
      </c>
      <c r="P4372">
        <v>0</v>
      </c>
      <c r="Q4372">
        <v>236</v>
      </c>
      <c r="R4372">
        <v>34</v>
      </c>
      <c r="S4372">
        <v>84</v>
      </c>
      <c r="T4372">
        <v>2</v>
      </c>
      <c r="U4372">
        <v>15</v>
      </c>
      <c r="V4372">
        <v>0</v>
      </c>
      <c r="W4372">
        <v>0</v>
      </c>
      <c r="X4372">
        <v>0</v>
      </c>
      <c r="Y4372">
        <v>10.554736</v>
      </c>
      <c r="Z4372">
        <v>5.6308769999999999</v>
      </c>
      <c r="AA4372">
        <v>4.6980899999999997</v>
      </c>
      <c r="AB4372">
        <v>2.3185182000000002</v>
      </c>
      <c r="AC4372">
        <v>7.1866370000000002</v>
      </c>
      <c r="AD4372">
        <v>0</v>
      </c>
      <c r="AE4372">
        <v>0</v>
      </c>
      <c r="AF4372">
        <v>30.388859</v>
      </c>
    </row>
    <row r="4373" spans="1:32" x14ac:dyDescent="0.3">
      <c r="A4373">
        <v>2789295</v>
      </c>
      <c r="B4373">
        <v>1</v>
      </c>
      <c r="C4373" t="s">
        <v>83</v>
      </c>
      <c r="D4373" t="s">
        <v>128</v>
      </c>
      <c r="E4373" t="s">
        <v>16013</v>
      </c>
      <c r="F4373" t="s">
        <v>16014</v>
      </c>
      <c r="G4373" t="s">
        <v>31549</v>
      </c>
      <c r="H4373" t="s">
        <v>672</v>
      </c>
      <c r="I4373" t="s">
        <v>79</v>
      </c>
      <c r="J4373" t="s">
        <v>135</v>
      </c>
      <c r="K4373" t="s">
        <v>22</v>
      </c>
      <c r="L4373" t="s">
        <v>136</v>
      </c>
      <c r="M4373" t="s">
        <v>16015</v>
      </c>
      <c r="N4373" t="s">
        <v>16016</v>
      </c>
      <c r="O4373">
        <v>2.7302777777777778</v>
      </c>
      <c r="P4373">
        <v>3</v>
      </c>
      <c r="Q4373">
        <v>125</v>
      </c>
      <c r="R4373">
        <v>89</v>
      </c>
      <c r="S4373">
        <v>163</v>
      </c>
      <c r="T4373">
        <v>13</v>
      </c>
      <c r="U4373">
        <v>19</v>
      </c>
      <c r="V4373">
        <v>0</v>
      </c>
      <c r="W4373">
        <v>1</v>
      </c>
      <c r="X4373">
        <v>1.1550651999999999</v>
      </c>
      <c r="Y4373">
        <v>57.581375000000001</v>
      </c>
      <c r="Z4373">
        <v>62.729595000000003</v>
      </c>
      <c r="AA4373">
        <v>106.01507599999999</v>
      </c>
      <c r="AB4373">
        <v>135.37780000000001</v>
      </c>
      <c r="AC4373">
        <v>13.342351000000001</v>
      </c>
      <c r="AD4373">
        <v>0</v>
      </c>
      <c r="AE4373">
        <v>247.33975000000001</v>
      </c>
      <c r="AF4373">
        <v>623.54100000000005</v>
      </c>
    </row>
    <row r="4374" spans="1:32" x14ac:dyDescent="0.3">
      <c r="A4374">
        <v>2788901</v>
      </c>
      <c r="B4374">
        <v>1</v>
      </c>
      <c r="C4374" t="s">
        <v>82</v>
      </c>
      <c r="D4374" t="s">
        <v>104</v>
      </c>
      <c r="E4374" t="s">
        <v>16017</v>
      </c>
      <c r="F4374" t="s">
        <v>16018</v>
      </c>
      <c r="G4374" t="s">
        <v>31548</v>
      </c>
      <c r="H4374" t="s">
        <v>333</v>
      </c>
      <c r="I4374" t="s">
        <v>78</v>
      </c>
      <c r="J4374" t="s">
        <v>135</v>
      </c>
      <c r="K4374" t="s">
        <v>22</v>
      </c>
      <c r="L4374" t="s">
        <v>136</v>
      </c>
      <c r="M4374" t="s">
        <v>16019</v>
      </c>
      <c r="N4374" t="s">
        <v>16020</v>
      </c>
      <c r="O4374">
        <v>4.7863888888888892</v>
      </c>
      <c r="P4374">
        <v>0</v>
      </c>
      <c r="Q4374">
        <v>2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7.9169226000000004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7.9169226000000004</v>
      </c>
    </row>
    <row r="4375" spans="1:32" x14ac:dyDescent="0.3">
      <c r="A4375">
        <v>2788914</v>
      </c>
      <c r="B4375">
        <v>1</v>
      </c>
      <c r="C4375" t="s">
        <v>82</v>
      </c>
      <c r="D4375" t="s">
        <v>106</v>
      </c>
      <c r="E4375" t="s">
        <v>16021</v>
      </c>
      <c r="F4375" t="s">
        <v>16022</v>
      </c>
      <c r="G4375" t="s">
        <v>31546</v>
      </c>
      <c r="H4375" t="s">
        <v>223</v>
      </c>
      <c r="I4375" t="s">
        <v>78</v>
      </c>
      <c r="J4375" t="s">
        <v>135</v>
      </c>
      <c r="K4375" t="s">
        <v>22</v>
      </c>
      <c r="L4375" t="s">
        <v>136</v>
      </c>
      <c r="M4375" t="s">
        <v>16023</v>
      </c>
      <c r="N4375" t="s">
        <v>16024</v>
      </c>
      <c r="O4375">
        <v>4.5969444444444445</v>
      </c>
      <c r="P4375">
        <v>0</v>
      </c>
      <c r="Q4375">
        <v>12</v>
      </c>
      <c r="R4375">
        <v>0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0</v>
      </c>
      <c r="Y4375">
        <v>19.250084000000001</v>
      </c>
      <c r="Z4375">
        <v>0</v>
      </c>
      <c r="AA4375">
        <v>0</v>
      </c>
      <c r="AB4375">
        <v>0</v>
      </c>
      <c r="AC4375">
        <v>7.3775268000000001</v>
      </c>
      <c r="AD4375">
        <v>0</v>
      </c>
      <c r="AE4375">
        <v>0</v>
      </c>
      <c r="AF4375">
        <v>26.627610000000001</v>
      </c>
    </row>
    <row r="4376" spans="1:32" x14ac:dyDescent="0.3">
      <c r="A4376">
        <v>2788899</v>
      </c>
      <c r="B4376">
        <v>1</v>
      </c>
      <c r="C4376" t="s">
        <v>83</v>
      </c>
      <c r="D4376" t="s">
        <v>127</v>
      </c>
      <c r="E4376" t="s">
        <v>16025</v>
      </c>
      <c r="F4376" t="s">
        <v>16026</v>
      </c>
      <c r="G4376" t="s">
        <v>31545</v>
      </c>
      <c r="H4376" t="s">
        <v>134</v>
      </c>
      <c r="I4376" t="s">
        <v>79</v>
      </c>
      <c r="J4376" t="s">
        <v>248</v>
      </c>
      <c r="K4376" t="s">
        <v>22</v>
      </c>
      <c r="L4376" t="s">
        <v>136</v>
      </c>
      <c r="M4376" t="s">
        <v>16027</v>
      </c>
      <c r="N4376" t="s">
        <v>16028</v>
      </c>
      <c r="O4376">
        <v>1.9166666666666665E-2</v>
      </c>
      <c r="P4376">
        <v>0</v>
      </c>
      <c r="Q4376">
        <v>0</v>
      </c>
      <c r="R4376">
        <v>0</v>
      </c>
      <c r="S4376">
        <v>0</v>
      </c>
      <c r="T4376">
        <v>1</v>
      </c>
      <c r="U4376">
        <v>0</v>
      </c>
      <c r="V4376">
        <v>1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4.0942809999999996</v>
      </c>
      <c r="AC4376">
        <v>0</v>
      </c>
      <c r="AD4376">
        <v>4.5554379999999997</v>
      </c>
      <c r="AE4376">
        <v>0</v>
      </c>
      <c r="AF4376">
        <v>8.6497189999999993</v>
      </c>
    </row>
    <row r="4377" spans="1:32" x14ac:dyDescent="0.3">
      <c r="A4377">
        <v>2788910</v>
      </c>
      <c r="B4377">
        <v>2</v>
      </c>
      <c r="C4377" t="s">
        <v>82</v>
      </c>
      <c r="D4377" t="s">
        <v>91</v>
      </c>
      <c r="E4377" t="s">
        <v>11339</v>
      </c>
      <c r="F4377" t="s">
        <v>11340</v>
      </c>
      <c r="G4377" t="s">
        <v>31552</v>
      </c>
      <c r="H4377" t="s">
        <v>223</v>
      </c>
      <c r="I4377" t="s">
        <v>78</v>
      </c>
      <c r="J4377" t="s">
        <v>135</v>
      </c>
      <c r="K4377" t="s">
        <v>22</v>
      </c>
      <c r="L4377" t="s">
        <v>136</v>
      </c>
      <c r="M4377" t="s">
        <v>16029</v>
      </c>
      <c r="N4377" t="s">
        <v>16030</v>
      </c>
      <c r="O4377">
        <v>0.90222222222222226</v>
      </c>
      <c r="P4377">
        <v>0</v>
      </c>
      <c r="Q4377">
        <v>677</v>
      </c>
      <c r="R4377">
        <v>0</v>
      </c>
      <c r="S4377">
        <v>0</v>
      </c>
      <c r="T4377">
        <v>0</v>
      </c>
      <c r="U4377">
        <v>101</v>
      </c>
      <c r="V4377">
        <v>0</v>
      </c>
      <c r="W4377">
        <v>0</v>
      </c>
      <c r="X4377">
        <v>0</v>
      </c>
      <c r="Y4377">
        <v>138.82975999999999</v>
      </c>
      <c r="Z4377">
        <v>0</v>
      </c>
      <c r="AA4377">
        <v>0</v>
      </c>
      <c r="AB4377">
        <v>0</v>
      </c>
      <c r="AC4377">
        <v>107.17801</v>
      </c>
      <c r="AD4377">
        <v>0</v>
      </c>
      <c r="AE4377">
        <v>0</v>
      </c>
      <c r="AF4377">
        <v>246.00776999999999</v>
      </c>
    </row>
    <row r="4378" spans="1:32" x14ac:dyDescent="0.3">
      <c r="A4378">
        <v>2788912</v>
      </c>
      <c r="B4378">
        <v>1</v>
      </c>
      <c r="C4378" t="s">
        <v>82</v>
      </c>
      <c r="D4378" t="s">
        <v>99</v>
      </c>
      <c r="E4378" t="s">
        <v>7009</v>
      </c>
      <c r="F4378" t="s">
        <v>842</v>
      </c>
      <c r="G4378" t="s">
        <v>31545</v>
      </c>
      <c r="H4378" t="s">
        <v>134</v>
      </c>
      <c r="I4378" t="s">
        <v>79</v>
      </c>
      <c r="J4378" t="s">
        <v>135</v>
      </c>
      <c r="K4378" t="s">
        <v>22</v>
      </c>
      <c r="L4378" t="s">
        <v>136</v>
      </c>
      <c r="M4378" t="s">
        <v>16031</v>
      </c>
      <c r="N4378" t="s">
        <v>16032</v>
      </c>
      <c r="O4378">
        <v>3.0922222222222224</v>
      </c>
      <c r="P4378">
        <v>4</v>
      </c>
      <c r="Q4378">
        <v>885</v>
      </c>
      <c r="R4378">
        <v>14</v>
      </c>
      <c r="S4378">
        <v>130</v>
      </c>
      <c r="T4378">
        <v>20</v>
      </c>
      <c r="U4378">
        <v>71</v>
      </c>
      <c r="V4378">
        <v>0</v>
      </c>
      <c r="W4378">
        <v>3</v>
      </c>
      <c r="X4378">
        <v>33.233963000000003</v>
      </c>
      <c r="Y4378">
        <v>377.15964000000002</v>
      </c>
      <c r="Z4378">
        <v>28.762965999999999</v>
      </c>
      <c r="AA4378">
        <v>130.63469000000001</v>
      </c>
      <c r="AB4378">
        <v>297.4273</v>
      </c>
      <c r="AC4378">
        <v>63.976706999999998</v>
      </c>
      <c r="AD4378">
        <v>0</v>
      </c>
      <c r="AE4378">
        <v>14.682839</v>
      </c>
      <c r="AF4378">
        <v>945.87810000000002</v>
      </c>
    </row>
    <row r="4379" spans="1:32" x14ac:dyDescent="0.3">
      <c r="A4379">
        <v>2788726</v>
      </c>
      <c r="B4379">
        <v>1</v>
      </c>
      <c r="C4379" t="s">
        <v>82</v>
      </c>
      <c r="D4379" t="s">
        <v>112</v>
      </c>
      <c r="E4379" t="s">
        <v>16033</v>
      </c>
      <c r="F4379" t="s">
        <v>16034</v>
      </c>
      <c r="G4379" t="s">
        <v>31548</v>
      </c>
      <c r="H4379" t="s">
        <v>893</v>
      </c>
      <c r="I4379" t="s">
        <v>78</v>
      </c>
      <c r="J4379" t="s">
        <v>135</v>
      </c>
      <c r="K4379" t="s">
        <v>22</v>
      </c>
      <c r="L4379" t="s">
        <v>136</v>
      </c>
      <c r="M4379" t="s">
        <v>16035</v>
      </c>
      <c r="N4379" t="s">
        <v>16036</v>
      </c>
      <c r="O4379">
        <v>1.3922222222222222</v>
      </c>
      <c r="P4379">
        <v>0</v>
      </c>
      <c r="Q4379">
        <v>1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0.60468580000000005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0.60468580000000005</v>
      </c>
    </row>
    <row r="4380" spans="1:32" x14ac:dyDescent="0.3">
      <c r="A4380">
        <v>2788626</v>
      </c>
      <c r="B4380">
        <v>1</v>
      </c>
      <c r="C4380" t="s">
        <v>82</v>
      </c>
      <c r="D4380" t="s">
        <v>88</v>
      </c>
      <c r="E4380" t="s">
        <v>16037</v>
      </c>
      <c r="F4380" t="s">
        <v>16038</v>
      </c>
      <c r="G4380" t="s">
        <v>31546</v>
      </c>
      <c r="H4380" t="s">
        <v>1297</v>
      </c>
      <c r="I4380" t="s">
        <v>78</v>
      </c>
      <c r="J4380" t="s">
        <v>135</v>
      </c>
      <c r="K4380" t="s">
        <v>22</v>
      </c>
      <c r="L4380" t="s">
        <v>136</v>
      </c>
      <c r="M4380" t="s">
        <v>16039</v>
      </c>
      <c r="N4380" t="s">
        <v>16040</v>
      </c>
      <c r="O4380">
        <v>2.3802777777777777</v>
      </c>
      <c r="P4380">
        <v>0</v>
      </c>
      <c r="Q4380">
        <v>44</v>
      </c>
      <c r="R4380">
        <v>0</v>
      </c>
      <c r="S4380">
        <v>0</v>
      </c>
      <c r="T4380">
        <v>0</v>
      </c>
      <c r="U4380">
        <v>6</v>
      </c>
      <c r="V4380">
        <v>0</v>
      </c>
      <c r="W4380">
        <v>0</v>
      </c>
      <c r="X4380">
        <v>0</v>
      </c>
      <c r="Y4380">
        <v>17.643978000000001</v>
      </c>
      <c r="Z4380">
        <v>0</v>
      </c>
      <c r="AA4380">
        <v>0</v>
      </c>
      <c r="AB4380">
        <v>0</v>
      </c>
      <c r="AC4380">
        <v>20.401458999999999</v>
      </c>
      <c r="AD4380">
        <v>0</v>
      </c>
      <c r="AE4380">
        <v>0</v>
      </c>
      <c r="AF4380">
        <v>38.045437</v>
      </c>
    </row>
    <row r="4381" spans="1:32" x14ac:dyDescent="0.3">
      <c r="A4381">
        <v>2788353</v>
      </c>
      <c r="B4381">
        <v>1</v>
      </c>
      <c r="C4381" t="s">
        <v>82</v>
      </c>
      <c r="D4381" t="s">
        <v>108</v>
      </c>
      <c r="E4381" t="s">
        <v>16041</v>
      </c>
      <c r="F4381" t="s">
        <v>16042</v>
      </c>
      <c r="G4381" t="s">
        <v>31551</v>
      </c>
      <c r="H4381" t="s">
        <v>672</v>
      </c>
      <c r="I4381" t="s">
        <v>79</v>
      </c>
      <c r="J4381" t="s">
        <v>135</v>
      </c>
      <c r="K4381" t="s">
        <v>22</v>
      </c>
      <c r="L4381" t="s">
        <v>136</v>
      </c>
      <c r="M4381" t="s">
        <v>16043</v>
      </c>
      <c r="N4381" t="s">
        <v>16044</v>
      </c>
      <c r="O4381">
        <v>2.2863888888888888</v>
      </c>
      <c r="P4381">
        <v>0</v>
      </c>
      <c r="Q4381">
        <v>40</v>
      </c>
      <c r="R4381">
        <v>0</v>
      </c>
      <c r="S4381">
        <v>25</v>
      </c>
      <c r="T4381">
        <v>0</v>
      </c>
      <c r="U4381">
        <v>16</v>
      </c>
      <c r="V4381">
        <v>0</v>
      </c>
      <c r="W4381">
        <v>0</v>
      </c>
      <c r="X4381">
        <v>0</v>
      </c>
      <c r="Y4381">
        <v>15.610207000000001</v>
      </c>
      <c r="Z4381">
        <v>0</v>
      </c>
      <c r="AA4381">
        <v>51.338123000000003</v>
      </c>
      <c r="AB4381">
        <v>0</v>
      </c>
      <c r="AC4381">
        <v>7.9690174999999996</v>
      </c>
      <c r="AD4381">
        <v>0</v>
      </c>
      <c r="AE4381">
        <v>0</v>
      </c>
      <c r="AF4381">
        <v>74.917349999999999</v>
      </c>
    </row>
    <row r="4382" spans="1:32" x14ac:dyDescent="0.3">
      <c r="A4382">
        <v>2788107</v>
      </c>
      <c r="B4382">
        <v>2</v>
      </c>
      <c r="C4382" t="s">
        <v>82</v>
      </c>
      <c r="D4382" t="s">
        <v>100</v>
      </c>
      <c r="E4382" t="s">
        <v>13939</v>
      </c>
      <c r="F4382" t="s">
        <v>13940</v>
      </c>
      <c r="G4382" t="s">
        <v>31552</v>
      </c>
      <c r="H4382" t="s">
        <v>333</v>
      </c>
      <c r="I4382" t="s">
        <v>78</v>
      </c>
      <c r="J4382" t="s">
        <v>135</v>
      </c>
      <c r="K4382" t="s">
        <v>22</v>
      </c>
      <c r="L4382" t="s">
        <v>136</v>
      </c>
      <c r="M4382" t="s">
        <v>14853</v>
      </c>
      <c r="N4382" t="s">
        <v>16045</v>
      </c>
      <c r="O4382">
        <v>0.66388888888888886</v>
      </c>
      <c r="P4382">
        <v>0</v>
      </c>
      <c r="Q4382">
        <v>482</v>
      </c>
      <c r="R4382">
        <v>0</v>
      </c>
      <c r="S4382">
        <v>0</v>
      </c>
      <c r="T4382">
        <v>0</v>
      </c>
      <c r="U4382">
        <v>76</v>
      </c>
      <c r="V4382">
        <v>0</v>
      </c>
      <c r="W4382">
        <v>0</v>
      </c>
      <c r="X4382">
        <v>0</v>
      </c>
      <c r="Y4382">
        <v>75.058099999999996</v>
      </c>
      <c r="Z4382">
        <v>0</v>
      </c>
      <c r="AA4382">
        <v>0</v>
      </c>
      <c r="AB4382">
        <v>0</v>
      </c>
      <c r="AC4382">
        <v>45.246032999999997</v>
      </c>
      <c r="AD4382">
        <v>0</v>
      </c>
      <c r="AE4382">
        <v>0</v>
      </c>
      <c r="AF4382">
        <v>120.30413</v>
      </c>
    </row>
    <row r="4383" spans="1:32" x14ac:dyDescent="0.3">
      <c r="A4383">
        <v>2788142</v>
      </c>
      <c r="B4383">
        <v>2</v>
      </c>
      <c r="C4383" t="s">
        <v>82</v>
      </c>
      <c r="D4383" t="s">
        <v>113</v>
      </c>
      <c r="E4383" t="s">
        <v>16046</v>
      </c>
      <c r="F4383" t="s">
        <v>16047</v>
      </c>
      <c r="G4383" t="s">
        <v>31545</v>
      </c>
      <c r="H4383" t="s">
        <v>624</v>
      </c>
      <c r="I4383" t="s">
        <v>79</v>
      </c>
      <c r="J4383" t="s">
        <v>135</v>
      </c>
      <c r="K4383" t="s">
        <v>22</v>
      </c>
      <c r="L4383" t="s">
        <v>136</v>
      </c>
      <c r="M4383" t="s">
        <v>16048</v>
      </c>
      <c r="N4383" t="s">
        <v>16049</v>
      </c>
      <c r="O4383">
        <v>0.4022222222222222</v>
      </c>
      <c r="P4383">
        <v>1</v>
      </c>
      <c r="Q4383">
        <v>3373</v>
      </c>
      <c r="R4383">
        <v>0</v>
      </c>
      <c r="S4383">
        <v>42</v>
      </c>
      <c r="T4383">
        <v>0</v>
      </c>
      <c r="U4383">
        <v>326</v>
      </c>
      <c r="V4383">
        <v>1</v>
      </c>
      <c r="W4383">
        <v>0</v>
      </c>
      <c r="X4383">
        <v>2.6766106999999999</v>
      </c>
      <c r="Y4383">
        <v>363.88884999999999</v>
      </c>
      <c r="Z4383">
        <v>0</v>
      </c>
      <c r="AA4383">
        <v>8.6308530000000001</v>
      </c>
      <c r="AB4383">
        <v>0</v>
      </c>
      <c r="AC4383">
        <v>76.012230000000002</v>
      </c>
      <c r="AD4383">
        <v>2.2859297000000001</v>
      </c>
      <c r="AE4383">
        <v>0</v>
      </c>
      <c r="AF4383">
        <v>453.49448000000001</v>
      </c>
    </row>
    <row r="4384" spans="1:32" x14ac:dyDescent="0.3">
      <c r="A4384">
        <v>2788033</v>
      </c>
      <c r="B4384">
        <v>1</v>
      </c>
      <c r="C4384" t="s">
        <v>82</v>
      </c>
      <c r="D4384" t="s">
        <v>109</v>
      </c>
      <c r="E4384" t="s">
        <v>16050</v>
      </c>
      <c r="F4384" t="s">
        <v>16051</v>
      </c>
      <c r="G4384" t="s">
        <v>31548</v>
      </c>
      <c r="H4384" t="s">
        <v>893</v>
      </c>
      <c r="I4384" t="s">
        <v>78</v>
      </c>
      <c r="J4384" t="s">
        <v>135</v>
      </c>
      <c r="K4384" t="s">
        <v>22</v>
      </c>
      <c r="L4384" t="s">
        <v>136</v>
      </c>
      <c r="M4384" t="s">
        <v>16052</v>
      </c>
      <c r="N4384" t="s">
        <v>16053</v>
      </c>
      <c r="O4384">
        <v>0.70694444444444449</v>
      </c>
      <c r="P4384">
        <v>0</v>
      </c>
      <c r="Q4384">
        <v>1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6.6809129999999994E-2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6.6809129999999994E-2</v>
      </c>
    </row>
    <row r="4385" spans="1:32" x14ac:dyDescent="0.3">
      <c r="A4385">
        <v>2788037</v>
      </c>
      <c r="B4385">
        <v>1</v>
      </c>
      <c r="C4385" t="s">
        <v>82</v>
      </c>
      <c r="D4385" t="s">
        <v>90</v>
      </c>
      <c r="E4385" t="s">
        <v>16054</v>
      </c>
      <c r="F4385" t="s">
        <v>16055</v>
      </c>
      <c r="G4385" t="s">
        <v>31550</v>
      </c>
      <c r="H4385" t="s">
        <v>380</v>
      </c>
      <c r="I4385" t="s">
        <v>78</v>
      </c>
      <c r="J4385" t="s">
        <v>135</v>
      </c>
      <c r="K4385" t="s">
        <v>22</v>
      </c>
      <c r="L4385" t="s">
        <v>136</v>
      </c>
      <c r="M4385" t="s">
        <v>16056</v>
      </c>
      <c r="N4385" t="s">
        <v>16057</v>
      </c>
      <c r="O4385">
        <v>1.8891666666666667</v>
      </c>
      <c r="P4385">
        <v>0</v>
      </c>
      <c r="Q4385">
        <v>197</v>
      </c>
      <c r="R4385">
        <v>0</v>
      </c>
      <c r="S4385">
        <v>0</v>
      </c>
      <c r="T4385">
        <v>0</v>
      </c>
      <c r="U4385">
        <v>16</v>
      </c>
      <c r="V4385">
        <v>0</v>
      </c>
      <c r="W4385">
        <v>0</v>
      </c>
      <c r="X4385">
        <v>0</v>
      </c>
      <c r="Y4385">
        <v>106.36407</v>
      </c>
      <c r="Z4385">
        <v>0</v>
      </c>
      <c r="AA4385">
        <v>0</v>
      </c>
      <c r="AB4385">
        <v>0</v>
      </c>
      <c r="AC4385">
        <v>18.974785000000001</v>
      </c>
      <c r="AD4385">
        <v>0</v>
      </c>
      <c r="AE4385">
        <v>0</v>
      </c>
      <c r="AF4385">
        <v>125.33884999999999</v>
      </c>
    </row>
    <row r="4386" spans="1:32" x14ac:dyDescent="0.3">
      <c r="A4386">
        <v>2788043</v>
      </c>
      <c r="B4386">
        <v>1</v>
      </c>
      <c r="C4386" t="s">
        <v>82</v>
      </c>
      <c r="D4386" t="s">
        <v>106</v>
      </c>
      <c r="E4386" t="s">
        <v>16058</v>
      </c>
      <c r="F4386" t="s">
        <v>1456</v>
      </c>
      <c r="G4386" t="s">
        <v>31551</v>
      </c>
      <c r="H4386" t="s">
        <v>624</v>
      </c>
      <c r="I4386" t="s">
        <v>79</v>
      </c>
      <c r="J4386" t="s">
        <v>135</v>
      </c>
      <c r="K4386" t="s">
        <v>22</v>
      </c>
      <c r="L4386" t="s">
        <v>136</v>
      </c>
      <c r="M4386" t="s">
        <v>16059</v>
      </c>
      <c r="N4386" t="s">
        <v>16060</v>
      </c>
      <c r="O4386">
        <v>2.2969452777777781</v>
      </c>
      <c r="P4386">
        <v>0</v>
      </c>
      <c r="Q4386">
        <v>382</v>
      </c>
      <c r="R4386">
        <v>0</v>
      </c>
      <c r="S4386">
        <v>0</v>
      </c>
      <c r="T4386">
        <v>0</v>
      </c>
      <c r="U4386">
        <v>32</v>
      </c>
      <c r="V4386">
        <v>0</v>
      </c>
      <c r="W4386">
        <v>0</v>
      </c>
      <c r="X4386">
        <v>0</v>
      </c>
      <c r="Y4386">
        <v>297.37756000000002</v>
      </c>
      <c r="Z4386">
        <v>0</v>
      </c>
      <c r="AA4386">
        <v>0</v>
      </c>
      <c r="AB4386">
        <v>0</v>
      </c>
      <c r="AC4386">
        <v>33.197420000000001</v>
      </c>
      <c r="AD4386">
        <v>0</v>
      </c>
      <c r="AE4386">
        <v>0</v>
      </c>
      <c r="AF4386">
        <v>330.57497999999998</v>
      </c>
    </row>
    <row r="4387" spans="1:32" x14ac:dyDescent="0.3">
      <c r="A4387">
        <v>2787932</v>
      </c>
      <c r="B4387">
        <v>1</v>
      </c>
      <c r="C4387" t="s">
        <v>82</v>
      </c>
      <c r="D4387" t="s">
        <v>95</v>
      </c>
      <c r="E4387" t="s">
        <v>16061</v>
      </c>
      <c r="F4387" t="s">
        <v>16062</v>
      </c>
      <c r="G4387" t="s">
        <v>31546</v>
      </c>
      <c r="H4387" t="s">
        <v>145</v>
      </c>
      <c r="I4387" t="s">
        <v>78</v>
      </c>
      <c r="J4387" t="s">
        <v>135</v>
      </c>
      <c r="K4387" t="s">
        <v>22</v>
      </c>
      <c r="L4387" t="s">
        <v>136</v>
      </c>
      <c r="M4387" t="s">
        <v>16063</v>
      </c>
      <c r="N4387" t="s">
        <v>15781</v>
      </c>
      <c r="O4387">
        <v>0.84333333333333338</v>
      </c>
      <c r="P4387">
        <v>0</v>
      </c>
      <c r="Q4387">
        <v>81</v>
      </c>
      <c r="R4387">
        <v>0</v>
      </c>
      <c r="S4387">
        <v>0</v>
      </c>
      <c r="T4387">
        <v>0</v>
      </c>
      <c r="U4387">
        <v>6</v>
      </c>
      <c r="V4387">
        <v>0</v>
      </c>
      <c r="W4387">
        <v>0</v>
      </c>
      <c r="X4387">
        <v>0</v>
      </c>
      <c r="Y4387">
        <v>9.6630850000000006</v>
      </c>
      <c r="Z4387">
        <v>0</v>
      </c>
      <c r="AA4387">
        <v>0</v>
      </c>
      <c r="AB4387">
        <v>0</v>
      </c>
      <c r="AC4387">
        <v>7.0399026999999998</v>
      </c>
      <c r="AD4387">
        <v>0</v>
      </c>
      <c r="AE4387">
        <v>0</v>
      </c>
      <c r="AF4387">
        <v>16.702988000000001</v>
      </c>
    </row>
    <row r="4388" spans="1:32" x14ac:dyDescent="0.3">
      <c r="A4388">
        <v>2787911</v>
      </c>
      <c r="B4388">
        <v>1</v>
      </c>
      <c r="C4388" t="s">
        <v>82</v>
      </c>
      <c r="D4388" t="s">
        <v>99</v>
      </c>
      <c r="E4388" t="s">
        <v>5830</v>
      </c>
      <c r="F4388" t="s">
        <v>802</v>
      </c>
      <c r="G4388" t="s">
        <v>31546</v>
      </c>
      <c r="H4388" t="s">
        <v>223</v>
      </c>
      <c r="I4388" t="s">
        <v>78</v>
      </c>
      <c r="J4388" t="s">
        <v>135</v>
      </c>
      <c r="K4388" t="s">
        <v>22</v>
      </c>
      <c r="L4388" t="s">
        <v>136</v>
      </c>
      <c r="M4388" t="s">
        <v>16064</v>
      </c>
      <c r="N4388" t="s">
        <v>16065</v>
      </c>
      <c r="O4388">
        <v>4.4561111111111114</v>
      </c>
      <c r="P4388">
        <v>0</v>
      </c>
      <c r="Q4388">
        <v>53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34.060250000000003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34.060250000000003</v>
      </c>
    </row>
    <row r="4389" spans="1:32" x14ac:dyDescent="0.3">
      <c r="A4389">
        <v>2787753</v>
      </c>
      <c r="B4389">
        <v>1</v>
      </c>
      <c r="C4389" t="s">
        <v>82</v>
      </c>
      <c r="D4389" t="s">
        <v>94</v>
      </c>
      <c r="E4389" t="s">
        <v>16066</v>
      </c>
      <c r="F4389" t="s">
        <v>16067</v>
      </c>
      <c r="G4389" t="s">
        <v>31548</v>
      </c>
      <c r="H4389" t="s">
        <v>893</v>
      </c>
      <c r="I4389" t="s">
        <v>78</v>
      </c>
      <c r="J4389" t="s">
        <v>135</v>
      </c>
      <c r="K4389" t="s">
        <v>22</v>
      </c>
      <c r="L4389" t="s">
        <v>136</v>
      </c>
      <c r="M4389" t="s">
        <v>16068</v>
      </c>
      <c r="N4389" t="s">
        <v>16069</v>
      </c>
      <c r="O4389">
        <v>5.3011111111111111</v>
      </c>
      <c r="P4389">
        <v>0</v>
      </c>
      <c r="Q4389">
        <v>10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13.710822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13.710822</v>
      </c>
    </row>
    <row r="4390" spans="1:32" x14ac:dyDescent="0.3">
      <c r="A4390">
        <v>2787683</v>
      </c>
      <c r="B4390">
        <v>1</v>
      </c>
      <c r="C4390" t="s">
        <v>82</v>
      </c>
      <c r="D4390" t="s">
        <v>90</v>
      </c>
      <c r="E4390" t="s">
        <v>16070</v>
      </c>
      <c r="F4390" t="s">
        <v>16071</v>
      </c>
      <c r="G4390" t="s">
        <v>31551</v>
      </c>
      <c r="H4390" t="s">
        <v>338</v>
      </c>
      <c r="I4390" t="s">
        <v>79</v>
      </c>
      <c r="J4390" t="s">
        <v>135</v>
      </c>
      <c r="K4390" t="s">
        <v>22</v>
      </c>
      <c r="L4390" t="s">
        <v>136</v>
      </c>
      <c r="M4390" t="s">
        <v>16072</v>
      </c>
      <c r="N4390" t="s">
        <v>16073</v>
      </c>
      <c r="O4390">
        <v>3.2944444444444443</v>
      </c>
      <c r="P4390">
        <v>0</v>
      </c>
      <c r="Q4390">
        <v>2</v>
      </c>
      <c r="R4390">
        <v>0</v>
      </c>
      <c r="S4390">
        <v>0</v>
      </c>
      <c r="T4390">
        <v>0</v>
      </c>
      <c r="U4390">
        <v>114</v>
      </c>
      <c r="V4390">
        <v>0</v>
      </c>
      <c r="W4390">
        <v>2</v>
      </c>
      <c r="X4390">
        <v>0</v>
      </c>
      <c r="Y4390">
        <v>2.9768542999999998</v>
      </c>
      <c r="Z4390">
        <v>0</v>
      </c>
      <c r="AA4390">
        <v>0</v>
      </c>
      <c r="AB4390">
        <v>0</v>
      </c>
      <c r="AC4390">
        <v>498.40877999999998</v>
      </c>
      <c r="AD4390">
        <v>0</v>
      </c>
      <c r="AE4390">
        <v>44.750877000000003</v>
      </c>
      <c r="AF4390">
        <v>546.13653999999997</v>
      </c>
    </row>
    <row r="4391" spans="1:32" x14ac:dyDescent="0.3">
      <c r="A4391">
        <v>2787489</v>
      </c>
      <c r="B4391">
        <v>1</v>
      </c>
      <c r="C4391" t="s">
        <v>82</v>
      </c>
      <c r="D4391" t="s">
        <v>111</v>
      </c>
      <c r="E4391" t="s">
        <v>16074</v>
      </c>
      <c r="F4391" t="s">
        <v>16075</v>
      </c>
      <c r="G4391" t="s">
        <v>31546</v>
      </c>
      <c r="H4391" t="s">
        <v>223</v>
      </c>
      <c r="I4391" t="s">
        <v>78</v>
      </c>
      <c r="J4391" t="s">
        <v>135</v>
      </c>
      <c r="K4391" t="s">
        <v>22</v>
      </c>
      <c r="L4391" t="s">
        <v>136</v>
      </c>
      <c r="M4391" t="s">
        <v>16076</v>
      </c>
      <c r="N4391" t="s">
        <v>16077</v>
      </c>
      <c r="O4391">
        <v>4.269166666666667</v>
      </c>
      <c r="P4391">
        <v>0</v>
      </c>
      <c r="Q4391">
        <v>0</v>
      </c>
      <c r="R4391">
        <v>0</v>
      </c>
      <c r="S4391">
        <v>8</v>
      </c>
      <c r="T4391">
        <v>0</v>
      </c>
      <c r="U4391">
        <v>4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14.563707000000001</v>
      </c>
      <c r="AB4391">
        <v>0</v>
      </c>
      <c r="AC4391">
        <v>12.227881</v>
      </c>
      <c r="AD4391">
        <v>0</v>
      </c>
      <c r="AE4391">
        <v>0</v>
      </c>
      <c r="AF4391">
        <v>26.791588000000001</v>
      </c>
    </row>
    <row r="4392" spans="1:32" x14ac:dyDescent="0.3">
      <c r="A4392">
        <v>2787379</v>
      </c>
      <c r="B4392">
        <v>1</v>
      </c>
      <c r="C4392" t="s">
        <v>82</v>
      </c>
      <c r="D4392" t="s">
        <v>101</v>
      </c>
      <c r="E4392" t="s">
        <v>16078</v>
      </c>
      <c r="F4392" t="s">
        <v>16079</v>
      </c>
      <c r="G4392" t="s">
        <v>31548</v>
      </c>
      <c r="H4392" t="s">
        <v>333</v>
      </c>
      <c r="I4392" t="s">
        <v>78</v>
      </c>
      <c r="J4392" t="s">
        <v>135</v>
      </c>
      <c r="K4392" t="s">
        <v>22</v>
      </c>
      <c r="L4392" t="s">
        <v>136</v>
      </c>
      <c r="M4392" t="s">
        <v>16080</v>
      </c>
      <c r="N4392" t="s">
        <v>16081</v>
      </c>
      <c r="O4392">
        <v>4.1091666666666669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2.260907</v>
      </c>
      <c r="AD4392">
        <v>0</v>
      </c>
      <c r="AE4392">
        <v>0</v>
      </c>
      <c r="AF4392">
        <v>2.260907</v>
      </c>
    </row>
    <row r="4393" spans="1:32" x14ac:dyDescent="0.3">
      <c r="A4393">
        <v>2787400</v>
      </c>
      <c r="B4393">
        <v>1</v>
      </c>
      <c r="C4393" t="s">
        <v>82</v>
      </c>
      <c r="D4393" t="s">
        <v>106</v>
      </c>
      <c r="E4393" t="s">
        <v>2886</v>
      </c>
      <c r="F4393" t="s">
        <v>2887</v>
      </c>
      <c r="G4393" t="s">
        <v>31545</v>
      </c>
      <c r="H4393" t="s">
        <v>134</v>
      </c>
      <c r="I4393" t="s">
        <v>79</v>
      </c>
      <c r="J4393" t="s">
        <v>135</v>
      </c>
      <c r="K4393" t="s">
        <v>22</v>
      </c>
      <c r="L4393" t="s">
        <v>136</v>
      </c>
      <c r="M4393" t="s">
        <v>16082</v>
      </c>
      <c r="N4393" t="s">
        <v>16083</v>
      </c>
      <c r="O4393">
        <v>0.33833333333333332</v>
      </c>
      <c r="P4393">
        <v>1</v>
      </c>
      <c r="Q4393">
        <v>573</v>
      </c>
      <c r="R4393">
        <v>10</v>
      </c>
      <c r="S4393">
        <v>40</v>
      </c>
      <c r="T4393">
        <v>41</v>
      </c>
      <c r="U4393">
        <v>75</v>
      </c>
      <c r="V4393">
        <v>8</v>
      </c>
      <c r="W4393">
        <v>0</v>
      </c>
      <c r="X4393">
        <v>4.3620616000000001E-2</v>
      </c>
      <c r="Y4393">
        <v>55.017834000000001</v>
      </c>
      <c r="Z4393">
        <v>3.9155959999999999</v>
      </c>
      <c r="AA4393">
        <v>2.8229972999999999</v>
      </c>
      <c r="AB4393">
        <v>135.7422</v>
      </c>
      <c r="AC4393">
        <v>13.503126</v>
      </c>
      <c r="AD4393">
        <v>131.16154</v>
      </c>
      <c r="AE4393">
        <v>0</v>
      </c>
      <c r="AF4393">
        <v>342.20693999999997</v>
      </c>
    </row>
    <row r="4394" spans="1:32" x14ac:dyDescent="0.3">
      <c r="A4394">
        <v>2787382</v>
      </c>
      <c r="B4394">
        <v>1</v>
      </c>
      <c r="C4394" t="s">
        <v>83</v>
      </c>
      <c r="D4394" t="s">
        <v>125</v>
      </c>
      <c r="E4394" t="s">
        <v>4545</v>
      </c>
      <c r="F4394" t="s">
        <v>4546</v>
      </c>
      <c r="G4394" t="s">
        <v>31545</v>
      </c>
      <c r="H4394" t="s">
        <v>134</v>
      </c>
      <c r="I4394" t="s">
        <v>79</v>
      </c>
      <c r="J4394" t="s">
        <v>135</v>
      </c>
      <c r="K4394" t="s">
        <v>22</v>
      </c>
      <c r="L4394" t="s">
        <v>136</v>
      </c>
      <c r="M4394" t="s">
        <v>16084</v>
      </c>
      <c r="N4394" t="s">
        <v>16085</v>
      </c>
      <c r="O4394">
        <v>0.68638888888888894</v>
      </c>
      <c r="P4394">
        <v>8</v>
      </c>
      <c r="Q4394">
        <v>1227</v>
      </c>
      <c r="R4394">
        <v>117</v>
      </c>
      <c r="S4394">
        <v>68</v>
      </c>
      <c r="T4394">
        <v>21</v>
      </c>
      <c r="U4394">
        <v>67</v>
      </c>
      <c r="V4394">
        <v>2</v>
      </c>
      <c r="W4394">
        <v>0</v>
      </c>
      <c r="X4394">
        <v>10.371242000000001</v>
      </c>
      <c r="Y4394">
        <v>135.96860000000001</v>
      </c>
      <c r="Z4394">
        <v>28.193377999999999</v>
      </c>
      <c r="AA4394">
        <v>12.711852</v>
      </c>
      <c r="AB4394">
        <v>58.339019999999998</v>
      </c>
      <c r="AC4394">
        <v>18.209219999999998</v>
      </c>
      <c r="AD4394">
        <v>18.310385</v>
      </c>
      <c r="AE4394">
        <v>0</v>
      </c>
      <c r="AF4394">
        <v>282.1037</v>
      </c>
    </row>
    <row r="4395" spans="1:32" x14ac:dyDescent="0.3">
      <c r="A4395">
        <v>2787284</v>
      </c>
      <c r="B4395">
        <v>1</v>
      </c>
      <c r="C4395" t="s">
        <v>82</v>
      </c>
      <c r="D4395" t="s">
        <v>93</v>
      </c>
      <c r="E4395" t="s">
        <v>16086</v>
      </c>
      <c r="F4395" t="s">
        <v>16087</v>
      </c>
      <c r="G4395" t="s">
        <v>31552</v>
      </c>
      <c r="H4395" t="s">
        <v>643</v>
      </c>
      <c r="I4395" t="s">
        <v>78</v>
      </c>
      <c r="J4395" t="s">
        <v>135</v>
      </c>
      <c r="K4395" t="s">
        <v>22</v>
      </c>
      <c r="L4395" t="s">
        <v>186</v>
      </c>
      <c r="M4395" t="s">
        <v>16088</v>
      </c>
      <c r="N4395" t="s">
        <v>14201</v>
      </c>
      <c r="O4395">
        <v>2.3050000000000002</v>
      </c>
      <c r="P4395">
        <v>0</v>
      </c>
      <c r="Q4395">
        <v>734</v>
      </c>
      <c r="R4395">
        <v>0</v>
      </c>
      <c r="S4395">
        <v>0</v>
      </c>
      <c r="T4395">
        <v>0</v>
      </c>
      <c r="U4395">
        <v>16</v>
      </c>
      <c r="V4395">
        <v>0</v>
      </c>
      <c r="W4395">
        <v>0</v>
      </c>
      <c r="X4395">
        <v>0</v>
      </c>
      <c r="Y4395">
        <v>375.90667999999999</v>
      </c>
      <c r="Z4395">
        <v>0</v>
      </c>
      <c r="AA4395">
        <v>0</v>
      </c>
      <c r="AB4395">
        <v>0</v>
      </c>
      <c r="AC4395">
        <v>18.054976</v>
      </c>
      <c r="AD4395">
        <v>0</v>
      </c>
      <c r="AE4395">
        <v>0</v>
      </c>
      <c r="AF4395">
        <v>393.96163999999999</v>
      </c>
    </row>
    <row r="4396" spans="1:32" x14ac:dyDescent="0.3">
      <c r="A4396">
        <v>2787260</v>
      </c>
      <c r="B4396">
        <v>1</v>
      </c>
      <c r="C4396" t="s">
        <v>82</v>
      </c>
      <c r="D4396" t="s">
        <v>113</v>
      </c>
      <c r="E4396" t="s">
        <v>16089</v>
      </c>
      <c r="F4396" t="s">
        <v>16090</v>
      </c>
      <c r="G4396" t="s">
        <v>31545</v>
      </c>
      <c r="H4396" t="s">
        <v>648</v>
      </c>
      <c r="I4396" t="s">
        <v>79</v>
      </c>
      <c r="J4396" t="s">
        <v>135</v>
      </c>
      <c r="K4396" t="s">
        <v>22</v>
      </c>
      <c r="L4396" t="s">
        <v>186</v>
      </c>
      <c r="M4396" t="s">
        <v>16091</v>
      </c>
      <c r="N4396" t="s">
        <v>16092</v>
      </c>
      <c r="O4396">
        <v>3.2347222222222221</v>
      </c>
      <c r="P4396">
        <v>8</v>
      </c>
      <c r="Q4396">
        <v>1140</v>
      </c>
      <c r="R4396">
        <v>13</v>
      </c>
      <c r="S4396">
        <v>404</v>
      </c>
      <c r="T4396">
        <v>26</v>
      </c>
      <c r="U4396">
        <v>241</v>
      </c>
      <c r="V4396">
        <v>2</v>
      </c>
      <c r="W4396">
        <v>2</v>
      </c>
      <c r="X4396">
        <v>480.93707000000001</v>
      </c>
      <c r="Y4396">
        <v>2294.1212999999998</v>
      </c>
      <c r="Z4396">
        <v>195.01408000000001</v>
      </c>
      <c r="AA4396">
        <v>654.85709999999995</v>
      </c>
      <c r="AB4396">
        <v>307.85342000000003</v>
      </c>
      <c r="AC4396">
        <v>552.66780000000006</v>
      </c>
      <c r="AD4396">
        <v>138.52386000000001</v>
      </c>
      <c r="AE4396">
        <v>17.829193</v>
      </c>
      <c r="AF4396">
        <v>4641.8037000000004</v>
      </c>
    </row>
    <row r="4397" spans="1:32" x14ac:dyDescent="0.3">
      <c r="A4397">
        <v>2787279</v>
      </c>
      <c r="B4397">
        <v>1</v>
      </c>
      <c r="C4397" t="s">
        <v>82</v>
      </c>
      <c r="D4397" t="s">
        <v>90</v>
      </c>
      <c r="E4397" t="s">
        <v>12908</v>
      </c>
      <c r="F4397" t="s">
        <v>12909</v>
      </c>
      <c r="G4397" t="s">
        <v>31547</v>
      </c>
      <c r="H4397" t="s">
        <v>648</v>
      </c>
      <c r="I4397" t="s">
        <v>79</v>
      </c>
      <c r="J4397" t="s">
        <v>135</v>
      </c>
      <c r="K4397" t="s">
        <v>22</v>
      </c>
      <c r="L4397" t="s">
        <v>186</v>
      </c>
      <c r="M4397" t="s">
        <v>16093</v>
      </c>
      <c r="N4397" t="s">
        <v>16094</v>
      </c>
      <c r="O4397">
        <v>6.0455555555555556</v>
      </c>
      <c r="P4397">
        <v>0</v>
      </c>
      <c r="Q4397">
        <v>2598</v>
      </c>
      <c r="R4397">
        <v>0</v>
      </c>
      <c r="S4397">
        <v>0</v>
      </c>
      <c r="T4397">
        <v>0</v>
      </c>
      <c r="U4397">
        <v>78</v>
      </c>
      <c r="V4397">
        <v>0</v>
      </c>
      <c r="W4397">
        <v>0</v>
      </c>
      <c r="X4397">
        <v>0</v>
      </c>
      <c r="Y4397">
        <v>5141.4916999999996</v>
      </c>
      <c r="Z4397">
        <v>0</v>
      </c>
      <c r="AA4397">
        <v>0</v>
      </c>
      <c r="AB4397">
        <v>0</v>
      </c>
      <c r="AC4397">
        <v>751.72450000000003</v>
      </c>
      <c r="AD4397">
        <v>0</v>
      </c>
      <c r="AE4397">
        <v>0</v>
      </c>
      <c r="AF4397">
        <v>5893.2163</v>
      </c>
    </row>
    <row r="4398" spans="1:32" x14ac:dyDescent="0.3">
      <c r="A4398">
        <v>2787105</v>
      </c>
      <c r="B4398">
        <v>1</v>
      </c>
      <c r="C4398" t="s">
        <v>83</v>
      </c>
      <c r="D4398" t="s">
        <v>130</v>
      </c>
      <c r="E4398" t="s">
        <v>16095</v>
      </c>
      <c r="F4398" t="s">
        <v>16096</v>
      </c>
      <c r="G4398" t="s">
        <v>31551</v>
      </c>
      <c r="H4398" t="s">
        <v>672</v>
      </c>
      <c r="I4398" t="s">
        <v>79</v>
      </c>
      <c r="J4398" t="s">
        <v>135</v>
      </c>
      <c r="K4398" t="s">
        <v>22</v>
      </c>
      <c r="L4398" t="s">
        <v>136</v>
      </c>
      <c r="M4398" t="s">
        <v>16097</v>
      </c>
      <c r="N4398" t="s">
        <v>16098</v>
      </c>
      <c r="O4398">
        <v>9.8149999999999995</v>
      </c>
      <c r="P4398">
        <v>3</v>
      </c>
      <c r="Q4398">
        <v>1</v>
      </c>
      <c r="R4398">
        <v>50</v>
      </c>
      <c r="S4398">
        <v>28</v>
      </c>
      <c r="T4398">
        <v>2</v>
      </c>
      <c r="U4398">
        <v>0</v>
      </c>
      <c r="V4398">
        <v>0</v>
      </c>
      <c r="W4398">
        <v>0</v>
      </c>
      <c r="X4398">
        <v>19.137450000000001</v>
      </c>
      <c r="Y4398">
        <v>0.61934520000000004</v>
      </c>
      <c r="Z4398">
        <v>329.17880000000002</v>
      </c>
      <c r="AA4398">
        <v>90.036513999999997</v>
      </c>
      <c r="AB4398">
        <v>1.2385542</v>
      </c>
      <c r="AC4398">
        <v>0</v>
      </c>
      <c r="AD4398">
        <v>0</v>
      </c>
      <c r="AE4398">
        <v>0</v>
      </c>
      <c r="AF4398">
        <v>440.21069999999997</v>
      </c>
    </row>
    <row r="4399" spans="1:32" x14ac:dyDescent="0.3">
      <c r="A4399">
        <v>2787005</v>
      </c>
      <c r="B4399">
        <v>1</v>
      </c>
      <c r="C4399" t="s">
        <v>83</v>
      </c>
      <c r="D4399" t="s">
        <v>128</v>
      </c>
      <c r="E4399" t="s">
        <v>11436</v>
      </c>
      <c r="F4399" t="s">
        <v>11437</v>
      </c>
      <c r="G4399" t="s">
        <v>31546</v>
      </c>
      <c r="H4399" t="s">
        <v>223</v>
      </c>
      <c r="I4399" t="s">
        <v>78</v>
      </c>
      <c r="J4399" t="s">
        <v>135</v>
      </c>
      <c r="K4399" t="s">
        <v>22</v>
      </c>
      <c r="L4399" t="s">
        <v>136</v>
      </c>
      <c r="M4399" t="s">
        <v>16099</v>
      </c>
      <c r="N4399" t="s">
        <v>16100</v>
      </c>
      <c r="O4399">
        <v>1.8130555555555556</v>
      </c>
      <c r="P4399">
        <v>0</v>
      </c>
      <c r="Q4399">
        <v>124</v>
      </c>
      <c r="R4399">
        <v>0</v>
      </c>
      <c r="S4399">
        <v>3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65.287800000000004</v>
      </c>
      <c r="Z4399">
        <v>0</v>
      </c>
      <c r="AA4399">
        <v>1.0028652</v>
      </c>
      <c r="AB4399">
        <v>0</v>
      </c>
      <c r="AC4399">
        <v>0</v>
      </c>
      <c r="AD4399">
        <v>0</v>
      </c>
      <c r="AE4399">
        <v>0</v>
      </c>
      <c r="AF4399">
        <v>66.290665000000004</v>
      </c>
    </row>
    <row r="4400" spans="1:32" x14ac:dyDescent="0.3">
      <c r="A4400">
        <v>2786952</v>
      </c>
      <c r="B4400">
        <v>1</v>
      </c>
      <c r="C4400" t="s">
        <v>83</v>
      </c>
      <c r="D4400" t="s">
        <v>128</v>
      </c>
      <c r="E4400" t="s">
        <v>16101</v>
      </c>
      <c r="F4400" t="s">
        <v>16102</v>
      </c>
      <c r="G4400" t="s">
        <v>31552</v>
      </c>
      <c r="H4400" t="s">
        <v>665</v>
      </c>
      <c r="I4400" t="s">
        <v>78</v>
      </c>
      <c r="J4400" t="s">
        <v>135</v>
      </c>
      <c r="K4400" t="s">
        <v>22</v>
      </c>
      <c r="L4400" t="s">
        <v>136</v>
      </c>
      <c r="M4400" t="s">
        <v>16103</v>
      </c>
      <c r="N4400" t="s">
        <v>16104</v>
      </c>
      <c r="O4400">
        <v>3.0769444444444445</v>
      </c>
      <c r="P4400">
        <v>0</v>
      </c>
      <c r="Q4400">
        <v>82</v>
      </c>
      <c r="R4400">
        <v>0</v>
      </c>
      <c r="S4400">
        <v>5</v>
      </c>
      <c r="T4400">
        <v>0</v>
      </c>
      <c r="U4400">
        <v>5</v>
      </c>
      <c r="V4400">
        <v>0</v>
      </c>
      <c r="W4400">
        <v>0</v>
      </c>
      <c r="X4400">
        <v>0</v>
      </c>
      <c r="Y4400">
        <v>47.329459999999997</v>
      </c>
      <c r="Z4400">
        <v>0</v>
      </c>
      <c r="AA4400">
        <v>0.34441176000000001</v>
      </c>
      <c r="AB4400">
        <v>0</v>
      </c>
      <c r="AC4400">
        <v>30.899754000000001</v>
      </c>
      <c r="AD4400">
        <v>0</v>
      </c>
      <c r="AE4400">
        <v>0</v>
      </c>
      <c r="AF4400">
        <v>78.573620000000005</v>
      </c>
    </row>
    <row r="4401" spans="1:32" x14ac:dyDescent="0.3">
      <c r="A4401">
        <v>2786742</v>
      </c>
      <c r="B4401">
        <v>1</v>
      </c>
      <c r="C4401" t="s">
        <v>82</v>
      </c>
      <c r="D4401" t="s">
        <v>101</v>
      </c>
      <c r="E4401" t="s">
        <v>16105</v>
      </c>
      <c r="F4401" t="s">
        <v>16106</v>
      </c>
      <c r="G4401" t="s">
        <v>31548</v>
      </c>
      <c r="H4401" t="s">
        <v>893</v>
      </c>
      <c r="I4401" t="s">
        <v>78</v>
      </c>
      <c r="J4401" t="s">
        <v>135</v>
      </c>
      <c r="K4401" t="s">
        <v>22</v>
      </c>
      <c r="L4401" t="s">
        <v>136</v>
      </c>
      <c r="M4401" t="s">
        <v>16107</v>
      </c>
      <c r="N4401" t="s">
        <v>16108</v>
      </c>
      <c r="O4401">
        <v>2.8386111111111112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6.0098479999999999</v>
      </c>
      <c r="AD4401">
        <v>0</v>
      </c>
      <c r="AE4401">
        <v>0</v>
      </c>
      <c r="AF4401">
        <v>6.0098479999999999</v>
      </c>
    </row>
    <row r="4402" spans="1:32" x14ac:dyDescent="0.3">
      <c r="A4402">
        <v>2786308</v>
      </c>
      <c r="B4402">
        <v>3</v>
      </c>
      <c r="C4402" t="s">
        <v>82</v>
      </c>
      <c r="D4402" t="s">
        <v>90</v>
      </c>
      <c r="E4402" t="s">
        <v>16109</v>
      </c>
      <c r="F4402" t="s">
        <v>16110</v>
      </c>
      <c r="G4402" t="s">
        <v>31551</v>
      </c>
      <c r="H4402" t="s">
        <v>134</v>
      </c>
      <c r="I4402" t="s">
        <v>79</v>
      </c>
      <c r="J4402" t="s">
        <v>135</v>
      </c>
      <c r="K4402" t="s">
        <v>22</v>
      </c>
      <c r="L4402" t="s">
        <v>136</v>
      </c>
      <c r="M4402" t="s">
        <v>10439</v>
      </c>
      <c r="N4402" t="s">
        <v>16111</v>
      </c>
      <c r="O4402">
        <v>0.65166666666666662</v>
      </c>
      <c r="P4402">
        <v>0</v>
      </c>
      <c r="Q4402">
        <v>0</v>
      </c>
      <c r="R4402">
        <v>0</v>
      </c>
      <c r="S4402">
        <v>0</v>
      </c>
      <c r="T4402">
        <v>4</v>
      </c>
      <c r="U4402">
        <v>0</v>
      </c>
      <c r="V4402">
        <v>2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1.4746406000000001</v>
      </c>
      <c r="AC4402">
        <v>0</v>
      </c>
      <c r="AD4402">
        <v>97.836500000000001</v>
      </c>
      <c r="AE4402">
        <v>0</v>
      </c>
      <c r="AF4402">
        <v>99.311139999999995</v>
      </c>
    </row>
    <row r="4403" spans="1:32" x14ac:dyDescent="0.3">
      <c r="A4403">
        <v>2786226</v>
      </c>
      <c r="B4403">
        <v>1</v>
      </c>
      <c r="C4403" t="s">
        <v>82</v>
      </c>
      <c r="D4403" t="s">
        <v>111</v>
      </c>
      <c r="E4403" t="s">
        <v>16112</v>
      </c>
      <c r="F4403" t="s">
        <v>16113</v>
      </c>
      <c r="G4403" t="s">
        <v>31546</v>
      </c>
      <c r="H4403" t="s">
        <v>223</v>
      </c>
      <c r="I4403" t="s">
        <v>78</v>
      </c>
      <c r="J4403" t="s">
        <v>135</v>
      </c>
      <c r="K4403" t="s">
        <v>22</v>
      </c>
      <c r="L4403" t="s">
        <v>136</v>
      </c>
      <c r="M4403" t="s">
        <v>16114</v>
      </c>
      <c r="N4403" t="s">
        <v>16115</v>
      </c>
      <c r="O4403">
        <v>7.7280555555555557</v>
      </c>
      <c r="P4403">
        <v>0</v>
      </c>
      <c r="Q4403">
        <v>4</v>
      </c>
      <c r="R4403">
        <v>0</v>
      </c>
      <c r="S4403">
        <v>4</v>
      </c>
      <c r="T4403">
        <v>0</v>
      </c>
      <c r="U4403">
        <v>2</v>
      </c>
      <c r="V4403">
        <v>0</v>
      </c>
      <c r="W4403">
        <v>0</v>
      </c>
      <c r="X4403">
        <v>0</v>
      </c>
      <c r="Y4403">
        <v>20.971036999999999</v>
      </c>
      <c r="Z4403">
        <v>0</v>
      </c>
      <c r="AA4403">
        <v>29.957439999999998</v>
      </c>
      <c r="AB4403">
        <v>0</v>
      </c>
      <c r="AC4403">
        <v>2.1757442999999999</v>
      </c>
      <c r="AD4403">
        <v>0</v>
      </c>
      <c r="AE4403">
        <v>0</v>
      </c>
      <c r="AF4403">
        <v>53.104219999999998</v>
      </c>
    </row>
    <row r="4404" spans="1:32" x14ac:dyDescent="0.3">
      <c r="A4404">
        <v>2786220</v>
      </c>
      <c r="B4404">
        <v>1</v>
      </c>
      <c r="C4404" t="s">
        <v>83</v>
      </c>
      <c r="D4404" t="s">
        <v>130</v>
      </c>
      <c r="E4404" t="s">
        <v>16116</v>
      </c>
      <c r="F4404" t="s">
        <v>16117</v>
      </c>
      <c r="G4404" t="s">
        <v>31546</v>
      </c>
      <c r="H4404" t="s">
        <v>223</v>
      </c>
      <c r="I4404" t="s">
        <v>78</v>
      </c>
      <c r="J4404" t="s">
        <v>135</v>
      </c>
      <c r="K4404" t="s">
        <v>22</v>
      </c>
      <c r="L4404" t="s">
        <v>136</v>
      </c>
      <c r="M4404" t="s">
        <v>16118</v>
      </c>
      <c r="N4404" t="s">
        <v>16119</v>
      </c>
      <c r="O4404">
        <v>8.7397222222222215</v>
      </c>
      <c r="P4404">
        <v>0</v>
      </c>
      <c r="Q4404">
        <v>54</v>
      </c>
      <c r="R4404">
        <v>0</v>
      </c>
      <c r="S4404">
        <v>12</v>
      </c>
      <c r="T4404">
        <v>0</v>
      </c>
      <c r="U4404">
        <v>6</v>
      </c>
      <c r="V4404">
        <v>0</v>
      </c>
      <c r="W4404">
        <v>0</v>
      </c>
      <c r="X4404">
        <v>0</v>
      </c>
      <c r="Y4404">
        <v>101.55099</v>
      </c>
      <c r="Z4404">
        <v>0</v>
      </c>
      <c r="AA4404">
        <v>13.237500000000001</v>
      </c>
      <c r="AB4404">
        <v>0</v>
      </c>
      <c r="AC4404">
        <v>26.272490000000001</v>
      </c>
      <c r="AD4404">
        <v>0</v>
      </c>
      <c r="AE4404">
        <v>0</v>
      </c>
      <c r="AF4404">
        <v>141.06097</v>
      </c>
    </row>
    <row r="4405" spans="1:32" x14ac:dyDescent="0.3">
      <c r="A4405">
        <v>2786223</v>
      </c>
      <c r="B4405">
        <v>1</v>
      </c>
      <c r="C4405" t="s">
        <v>83</v>
      </c>
      <c r="D4405" t="s">
        <v>116</v>
      </c>
      <c r="E4405" t="s">
        <v>13175</v>
      </c>
      <c r="F4405" t="s">
        <v>13176</v>
      </c>
      <c r="G4405" t="s">
        <v>31552</v>
      </c>
      <c r="H4405" t="s">
        <v>665</v>
      </c>
      <c r="I4405" t="s">
        <v>78</v>
      </c>
      <c r="J4405" t="s">
        <v>135</v>
      </c>
      <c r="K4405" t="s">
        <v>22</v>
      </c>
      <c r="L4405" t="s">
        <v>136</v>
      </c>
      <c r="M4405" t="s">
        <v>16120</v>
      </c>
      <c r="N4405" t="s">
        <v>16121</v>
      </c>
      <c r="O4405">
        <v>10.932499999999999</v>
      </c>
      <c r="P4405">
        <v>0</v>
      </c>
      <c r="Q4405">
        <v>131</v>
      </c>
      <c r="R4405">
        <v>0</v>
      </c>
      <c r="S4405">
        <v>1</v>
      </c>
      <c r="T4405">
        <v>0</v>
      </c>
      <c r="U4405">
        <v>5</v>
      </c>
      <c r="V4405">
        <v>0</v>
      </c>
      <c r="W4405">
        <v>0</v>
      </c>
      <c r="X4405">
        <v>0</v>
      </c>
      <c r="Y4405">
        <v>182.63005000000001</v>
      </c>
      <c r="Z4405">
        <v>0</v>
      </c>
      <c r="AA4405">
        <v>1.6816043000000001</v>
      </c>
      <c r="AB4405">
        <v>0</v>
      </c>
      <c r="AC4405">
        <v>7.2641686999999999</v>
      </c>
      <c r="AD4405">
        <v>0</v>
      </c>
      <c r="AE4405">
        <v>0</v>
      </c>
      <c r="AF4405">
        <v>191.57581999999999</v>
      </c>
    </row>
    <row r="4406" spans="1:32" x14ac:dyDescent="0.3">
      <c r="A4406">
        <v>2786225</v>
      </c>
      <c r="B4406">
        <v>1</v>
      </c>
      <c r="C4406" t="s">
        <v>82</v>
      </c>
      <c r="D4406" t="s">
        <v>108</v>
      </c>
      <c r="E4406" t="s">
        <v>11362</v>
      </c>
      <c r="F4406" t="s">
        <v>11363</v>
      </c>
      <c r="G4406" t="s">
        <v>31545</v>
      </c>
      <c r="H4406" t="s">
        <v>134</v>
      </c>
      <c r="I4406" t="s">
        <v>79</v>
      </c>
      <c r="J4406" t="s">
        <v>135</v>
      </c>
      <c r="K4406" t="s">
        <v>22</v>
      </c>
      <c r="L4406" t="s">
        <v>136</v>
      </c>
      <c r="M4406" t="s">
        <v>16122</v>
      </c>
      <c r="N4406" t="s">
        <v>16123</v>
      </c>
      <c r="O4406">
        <v>1.5927777777777778</v>
      </c>
      <c r="P4406">
        <v>0</v>
      </c>
      <c r="Q4406">
        <v>196</v>
      </c>
      <c r="R4406">
        <v>2</v>
      </c>
      <c r="S4406">
        <v>48</v>
      </c>
      <c r="T4406">
        <v>4</v>
      </c>
      <c r="U4406">
        <v>43</v>
      </c>
      <c r="V4406">
        <v>0</v>
      </c>
      <c r="W4406">
        <v>0</v>
      </c>
      <c r="X4406">
        <v>0</v>
      </c>
      <c r="Y4406">
        <v>23.689105999999999</v>
      </c>
      <c r="Z4406">
        <v>0.29764570000000001</v>
      </c>
      <c r="AA4406">
        <v>9.7895699999999994</v>
      </c>
      <c r="AB4406">
        <v>7.5460370000000001</v>
      </c>
      <c r="AC4406">
        <v>13.044230000000001</v>
      </c>
      <c r="AD4406">
        <v>0</v>
      </c>
      <c r="AE4406">
        <v>0</v>
      </c>
      <c r="AF4406">
        <v>54.366590000000002</v>
      </c>
    </row>
    <row r="4407" spans="1:32" x14ac:dyDescent="0.3">
      <c r="A4407">
        <v>2786218</v>
      </c>
      <c r="B4407">
        <v>1</v>
      </c>
      <c r="C4407" t="s">
        <v>82</v>
      </c>
      <c r="D4407" t="s">
        <v>108</v>
      </c>
      <c r="E4407" t="s">
        <v>13670</v>
      </c>
      <c r="F4407" t="s">
        <v>13671</v>
      </c>
      <c r="G4407" t="s">
        <v>31545</v>
      </c>
      <c r="H4407" t="s">
        <v>134</v>
      </c>
      <c r="I4407" t="s">
        <v>79</v>
      </c>
      <c r="J4407" t="s">
        <v>135</v>
      </c>
      <c r="K4407" t="s">
        <v>22</v>
      </c>
      <c r="L4407" t="s">
        <v>136</v>
      </c>
      <c r="M4407" t="s">
        <v>16124</v>
      </c>
      <c r="N4407" t="s">
        <v>10387</v>
      </c>
      <c r="O4407">
        <v>3.861388888888889</v>
      </c>
      <c r="P4407">
        <v>2</v>
      </c>
      <c r="Q4407">
        <v>265</v>
      </c>
      <c r="R4407">
        <v>37</v>
      </c>
      <c r="S4407">
        <v>34</v>
      </c>
      <c r="T4407">
        <v>5</v>
      </c>
      <c r="U4407">
        <v>36</v>
      </c>
      <c r="V4407">
        <v>0</v>
      </c>
      <c r="W4407">
        <v>0</v>
      </c>
      <c r="X4407">
        <v>5.7843059999999999</v>
      </c>
      <c r="Y4407">
        <v>195.81695999999999</v>
      </c>
      <c r="Z4407">
        <v>60.516159999999999</v>
      </c>
      <c r="AA4407">
        <v>125.8165</v>
      </c>
      <c r="AB4407">
        <v>27.515789000000002</v>
      </c>
      <c r="AC4407">
        <v>56.833072999999999</v>
      </c>
      <c r="AD4407">
        <v>0</v>
      </c>
      <c r="AE4407">
        <v>0</v>
      </c>
      <c r="AF4407">
        <v>472.28278</v>
      </c>
    </row>
    <row r="4408" spans="1:32" x14ac:dyDescent="0.3">
      <c r="A4408">
        <v>2786231</v>
      </c>
      <c r="B4408">
        <v>1</v>
      </c>
      <c r="C4408" t="s">
        <v>83</v>
      </c>
      <c r="D4408" t="s">
        <v>115</v>
      </c>
      <c r="E4408" t="s">
        <v>4440</v>
      </c>
      <c r="F4408" t="s">
        <v>4441</v>
      </c>
      <c r="G4408" t="s">
        <v>31549</v>
      </c>
      <c r="H4408" t="s">
        <v>134</v>
      </c>
      <c r="I4408" t="s">
        <v>79</v>
      </c>
      <c r="J4408" t="s">
        <v>135</v>
      </c>
      <c r="K4408" t="s">
        <v>22</v>
      </c>
      <c r="L4408" t="s">
        <v>136</v>
      </c>
      <c r="M4408" t="s">
        <v>10156</v>
      </c>
      <c r="N4408" t="s">
        <v>16125</v>
      </c>
      <c r="O4408">
        <v>9.612222222222222</v>
      </c>
      <c r="P4408">
        <v>5</v>
      </c>
      <c r="Q4408">
        <v>1107</v>
      </c>
      <c r="R4408">
        <v>16</v>
      </c>
      <c r="S4408">
        <v>143</v>
      </c>
      <c r="T4408">
        <v>5</v>
      </c>
      <c r="U4408">
        <v>70</v>
      </c>
      <c r="V4408">
        <v>0</v>
      </c>
      <c r="W4408">
        <v>0</v>
      </c>
      <c r="X4408">
        <v>150.25963999999999</v>
      </c>
      <c r="Y4408">
        <v>1089.6649</v>
      </c>
      <c r="Z4408">
        <v>23.843741999999999</v>
      </c>
      <c r="AA4408">
        <v>160.74445</v>
      </c>
      <c r="AB4408">
        <v>89.664603999999997</v>
      </c>
      <c r="AC4408">
        <v>169.75220999999999</v>
      </c>
      <c r="AD4408">
        <v>0</v>
      </c>
      <c r="AE4408">
        <v>0</v>
      </c>
      <c r="AF4408">
        <v>1683.9295999999999</v>
      </c>
    </row>
    <row r="4409" spans="1:32" x14ac:dyDescent="0.3">
      <c r="A4409">
        <v>2786120</v>
      </c>
      <c r="B4409">
        <v>1</v>
      </c>
      <c r="C4409" t="s">
        <v>82</v>
      </c>
      <c r="D4409" t="s">
        <v>100</v>
      </c>
      <c r="E4409" t="s">
        <v>16126</v>
      </c>
      <c r="F4409" t="s">
        <v>16127</v>
      </c>
      <c r="G4409" t="s">
        <v>31548</v>
      </c>
      <c r="H4409" t="s">
        <v>311</v>
      </c>
      <c r="I4409" t="s">
        <v>78</v>
      </c>
      <c r="J4409" t="s">
        <v>135</v>
      </c>
      <c r="K4409" t="s">
        <v>22</v>
      </c>
      <c r="L4409" t="s">
        <v>136</v>
      </c>
      <c r="M4409" t="s">
        <v>16128</v>
      </c>
      <c r="N4409" t="s">
        <v>16129</v>
      </c>
      <c r="O4409">
        <v>5.4097222222222223</v>
      </c>
      <c r="P4409">
        <v>0</v>
      </c>
      <c r="Q4409">
        <v>5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3.5112581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3.5112581</v>
      </c>
    </row>
    <row r="4410" spans="1:32" x14ac:dyDescent="0.3">
      <c r="A4410">
        <v>2785972</v>
      </c>
      <c r="B4410">
        <v>1</v>
      </c>
      <c r="C4410" t="s">
        <v>82</v>
      </c>
      <c r="D4410" t="s">
        <v>94</v>
      </c>
      <c r="E4410" t="s">
        <v>16130</v>
      </c>
      <c r="F4410" t="s">
        <v>16131</v>
      </c>
      <c r="G4410" t="s">
        <v>31548</v>
      </c>
      <c r="H4410" t="s">
        <v>311</v>
      </c>
      <c r="I4410" t="s">
        <v>78</v>
      </c>
      <c r="J4410" t="s">
        <v>135</v>
      </c>
      <c r="K4410" t="s">
        <v>22</v>
      </c>
      <c r="L4410" t="s">
        <v>136</v>
      </c>
      <c r="M4410" t="s">
        <v>16132</v>
      </c>
      <c r="N4410" t="s">
        <v>16133</v>
      </c>
      <c r="O4410">
        <v>2.2386111111111111</v>
      </c>
      <c r="P4410">
        <v>0</v>
      </c>
      <c r="Q4410">
        <v>5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6.1178460000000001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6.1178460000000001</v>
      </c>
    </row>
    <row r="4411" spans="1:32" x14ac:dyDescent="0.3">
      <c r="A4411">
        <v>2785995</v>
      </c>
      <c r="B4411">
        <v>1</v>
      </c>
      <c r="C4411" t="s">
        <v>82</v>
      </c>
      <c r="D4411" t="s">
        <v>108</v>
      </c>
      <c r="E4411" t="s">
        <v>16134</v>
      </c>
      <c r="F4411" t="s">
        <v>16135</v>
      </c>
      <c r="G4411" t="s">
        <v>31545</v>
      </c>
      <c r="H4411" t="s">
        <v>134</v>
      </c>
      <c r="I4411" t="s">
        <v>79</v>
      </c>
      <c r="J4411" t="s">
        <v>135</v>
      </c>
      <c r="K4411" t="s">
        <v>22</v>
      </c>
      <c r="L4411" t="s">
        <v>136</v>
      </c>
      <c r="M4411" t="s">
        <v>16136</v>
      </c>
      <c r="N4411" t="s">
        <v>16137</v>
      </c>
      <c r="O4411">
        <v>0.30972222222222223</v>
      </c>
      <c r="P4411">
        <v>0</v>
      </c>
      <c r="Q4411">
        <v>14</v>
      </c>
      <c r="R4411">
        <v>0</v>
      </c>
      <c r="S4411">
        <v>32</v>
      </c>
      <c r="T4411">
        <v>0</v>
      </c>
      <c r="U4411">
        <v>22</v>
      </c>
      <c r="V4411">
        <v>0</v>
      </c>
      <c r="W4411">
        <v>0</v>
      </c>
      <c r="X4411">
        <v>0</v>
      </c>
      <c r="Y4411">
        <v>0.75702979999999997</v>
      </c>
      <c r="Z4411">
        <v>0</v>
      </c>
      <c r="AA4411">
        <v>13.09876</v>
      </c>
      <c r="AB4411">
        <v>0</v>
      </c>
      <c r="AC4411">
        <v>1.4807859999999999</v>
      </c>
      <c r="AD4411">
        <v>0</v>
      </c>
      <c r="AE4411">
        <v>0</v>
      </c>
      <c r="AF4411">
        <v>15.3365755</v>
      </c>
    </row>
    <row r="4412" spans="1:32" x14ac:dyDescent="0.3">
      <c r="A4412">
        <v>2785743</v>
      </c>
      <c r="B4412">
        <v>1</v>
      </c>
      <c r="C4412" t="s">
        <v>83</v>
      </c>
      <c r="D4412" t="s">
        <v>130</v>
      </c>
      <c r="E4412" t="s">
        <v>9983</v>
      </c>
      <c r="F4412" t="s">
        <v>9984</v>
      </c>
      <c r="G4412" t="s">
        <v>31549</v>
      </c>
      <c r="H4412" t="s">
        <v>134</v>
      </c>
      <c r="I4412" t="s">
        <v>79</v>
      </c>
      <c r="J4412" t="s">
        <v>135</v>
      </c>
      <c r="K4412" t="s">
        <v>22</v>
      </c>
      <c r="L4412" t="s">
        <v>136</v>
      </c>
      <c r="M4412" t="s">
        <v>16138</v>
      </c>
      <c r="N4412" t="s">
        <v>16139</v>
      </c>
      <c r="O4412">
        <v>1.118611111111111</v>
      </c>
      <c r="P4412">
        <v>3</v>
      </c>
      <c r="Q4412">
        <v>217</v>
      </c>
      <c r="R4412">
        <v>1</v>
      </c>
      <c r="S4412">
        <v>3</v>
      </c>
      <c r="T4412">
        <v>3</v>
      </c>
      <c r="U4412">
        <v>23</v>
      </c>
      <c r="V4412">
        <v>2</v>
      </c>
      <c r="W4412">
        <v>0</v>
      </c>
      <c r="X4412">
        <v>8.9613449999999997</v>
      </c>
      <c r="Y4412">
        <v>52.132420000000003</v>
      </c>
      <c r="Z4412">
        <v>0.13517976000000001</v>
      </c>
      <c r="AA4412">
        <v>4.2248559999999999</v>
      </c>
      <c r="AB4412">
        <v>148.8689</v>
      </c>
      <c r="AC4412">
        <v>9.9479489999999995</v>
      </c>
      <c r="AD4412">
        <v>22.227577</v>
      </c>
      <c r="AE4412">
        <v>0</v>
      </c>
      <c r="AF4412">
        <v>246.49823000000001</v>
      </c>
    </row>
    <row r="4413" spans="1:32" x14ac:dyDescent="0.3">
      <c r="A4413">
        <v>2800001</v>
      </c>
      <c r="B4413">
        <v>1</v>
      </c>
      <c r="C4413" t="s">
        <v>82</v>
      </c>
      <c r="D4413" t="s">
        <v>106</v>
      </c>
      <c r="E4413" t="s">
        <v>3095</v>
      </c>
      <c r="F4413" t="s">
        <v>3096</v>
      </c>
      <c r="G4413" t="s">
        <v>31546</v>
      </c>
      <c r="H4413" t="s">
        <v>223</v>
      </c>
      <c r="I4413" t="s">
        <v>78</v>
      </c>
      <c r="J4413" t="s">
        <v>135</v>
      </c>
      <c r="K4413" t="s">
        <v>22</v>
      </c>
      <c r="L4413" t="s">
        <v>136</v>
      </c>
      <c r="M4413" t="s">
        <v>16140</v>
      </c>
      <c r="N4413" t="s">
        <v>16141</v>
      </c>
      <c r="O4413">
        <v>4.5855555555555556</v>
      </c>
      <c r="P4413">
        <v>0</v>
      </c>
      <c r="Q4413">
        <v>62</v>
      </c>
      <c r="R4413">
        <v>0</v>
      </c>
      <c r="S4413">
        <v>2</v>
      </c>
      <c r="T4413">
        <v>0</v>
      </c>
      <c r="U4413">
        <v>2</v>
      </c>
      <c r="V4413">
        <v>0</v>
      </c>
      <c r="W4413">
        <v>0</v>
      </c>
      <c r="X4413">
        <v>0</v>
      </c>
      <c r="Y4413">
        <v>71.920090000000002</v>
      </c>
      <c r="Z4413">
        <v>0</v>
      </c>
      <c r="AA4413">
        <v>4.3782517000000003E-3</v>
      </c>
      <c r="AB4413">
        <v>0</v>
      </c>
      <c r="AC4413">
        <v>5.9216685</v>
      </c>
      <c r="AD4413">
        <v>0</v>
      </c>
      <c r="AE4413">
        <v>0</v>
      </c>
      <c r="AF4413">
        <v>77.846140000000005</v>
      </c>
    </row>
    <row r="4414" spans="1:32" x14ac:dyDescent="0.3">
      <c r="A4414">
        <v>2799631</v>
      </c>
      <c r="B4414">
        <v>1</v>
      </c>
      <c r="C4414" t="s">
        <v>82</v>
      </c>
      <c r="D4414" t="s">
        <v>100</v>
      </c>
      <c r="E4414" t="s">
        <v>16142</v>
      </c>
      <c r="F4414" t="s">
        <v>16143</v>
      </c>
      <c r="G4414" t="s">
        <v>31550</v>
      </c>
      <c r="H4414" t="s">
        <v>380</v>
      </c>
      <c r="I4414" t="s">
        <v>78</v>
      </c>
      <c r="J4414" t="s">
        <v>135</v>
      </c>
      <c r="K4414" t="s">
        <v>22</v>
      </c>
      <c r="L4414" t="s">
        <v>136</v>
      </c>
      <c r="M4414" t="s">
        <v>16144</v>
      </c>
      <c r="N4414" t="s">
        <v>16145</v>
      </c>
      <c r="O4414">
        <v>2.4458333333333333</v>
      </c>
      <c r="P4414">
        <v>0</v>
      </c>
      <c r="Q4414">
        <v>70</v>
      </c>
      <c r="R4414">
        <v>0</v>
      </c>
      <c r="S4414">
        <v>0</v>
      </c>
      <c r="T4414">
        <v>0</v>
      </c>
      <c r="U4414">
        <v>2</v>
      </c>
      <c r="V4414">
        <v>0</v>
      </c>
      <c r="W4414">
        <v>0</v>
      </c>
      <c r="X4414">
        <v>0</v>
      </c>
      <c r="Y4414">
        <v>47.078074999999998</v>
      </c>
      <c r="Z4414">
        <v>0</v>
      </c>
      <c r="AA4414">
        <v>0</v>
      </c>
      <c r="AB4414">
        <v>0</v>
      </c>
      <c r="AC4414">
        <v>3.9395585</v>
      </c>
      <c r="AD4414">
        <v>0</v>
      </c>
      <c r="AE4414">
        <v>0</v>
      </c>
      <c r="AF4414">
        <v>51.017629999999997</v>
      </c>
    </row>
    <row r="4415" spans="1:32" x14ac:dyDescent="0.3">
      <c r="A4415">
        <v>2799556</v>
      </c>
      <c r="B4415">
        <v>1</v>
      </c>
      <c r="C4415" t="s">
        <v>83</v>
      </c>
      <c r="D4415" t="s">
        <v>130</v>
      </c>
      <c r="E4415" t="s">
        <v>16146</v>
      </c>
      <c r="F4415" t="s">
        <v>16147</v>
      </c>
      <c r="G4415" t="s">
        <v>31551</v>
      </c>
      <c r="H4415" t="s">
        <v>648</v>
      </c>
      <c r="I4415" t="s">
        <v>79</v>
      </c>
      <c r="J4415" t="s">
        <v>135</v>
      </c>
      <c r="K4415" t="s">
        <v>22</v>
      </c>
      <c r="L4415" t="s">
        <v>186</v>
      </c>
      <c r="M4415" t="s">
        <v>16148</v>
      </c>
      <c r="N4415" t="s">
        <v>16149</v>
      </c>
      <c r="O4415">
        <v>7.4916666666666663</v>
      </c>
      <c r="P4415">
        <v>0</v>
      </c>
      <c r="Q4415">
        <v>0</v>
      </c>
      <c r="R4415">
        <v>0</v>
      </c>
      <c r="S4415">
        <v>0</v>
      </c>
      <c r="T4415">
        <v>5</v>
      </c>
      <c r="U4415">
        <v>0</v>
      </c>
      <c r="V4415">
        <v>9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416.78255999999999</v>
      </c>
      <c r="AC4415">
        <v>0</v>
      </c>
      <c r="AD4415">
        <v>1675.1565000000001</v>
      </c>
      <c r="AE4415">
        <v>0</v>
      </c>
      <c r="AF4415">
        <v>2091.9391999999998</v>
      </c>
    </row>
    <row r="4416" spans="1:32" x14ac:dyDescent="0.3">
      <c r="A4416">
        <v>2799433</v>
      </c>
      <c r="B4416">
        <v>1</v>
      </c>
      <c r="C4416" t="s">
        <v>83</v>
      </c>
      <c r="D4416" t="s">
        <v>130</v>
      </c>
      <c r="E4416" t="s">
        <v>6124</v>
      </c>
      <c r="F4416" t="s">
        <v>6125</v>
      </c>
      <c r="G4416" t="s">
        <v>31550</v>
      </c>
      <c r="H4416" t="s">
        <v>380</v>
      </c>
      <c r="I4416" t="s">
        <v>78</v>
      </c>
      <c r="J4416" t="s">
        <v>135</v>
      </c>
      <c r="K4416" t="s">
        <v>22</v>
      </c>
      <c r="L4416" t="s">
        <v>136</v>
      </c>
      <c r="M4416" t="s">
        <v>16150</v>
      </c>
      <c r="N4416" t="s">
        <v>16151</v>
      </c>
      <c r="O4416">
        <v>1.0866666666666667</v>
      </c>
      <c r="P4416">
        <v>0</v>
      </c>
      <c r="Q4416">
        <v>32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4.3295946000000001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4.3295946000000001</v>
      </c>
    </row>
    <row r="4417" spans="1:32" x14ac:dyDescent="0.3">
      <c r="A4417">
        <v>2799466</v>
      </c>
      <c r="B4417">
        <v>1</v>
      </c>
      <c r="C4417" t="s">
        <v>82</v>
      </c>
      <c r="D4417" t="s">
        <v>106</v>
      </c>
      <c r="E4417" t="s">
        <v>16152</v>
      </c>
      <c r="F4417" t="s">
        <v>16153</v>
      </c>
      <c r="G4417" t="s">
        <v>31547</v>
      </c>
      <c r="H4417" t="s">
        <v>134</v>
      </c>
      <c r="I4417" t="s">
        <v>79</v>
      </c>
      <c r="J4417" t="s">
        <v>135</v>
      </c>
      <c r="K4417" t="s">
        <v>22</v>
      </c>
      <c r="L4417" t="s">
        <v>136</v>
      </c>
      <c r="M4417" t="s">
        <v>16154</v>
      </c>
      <c r="N4417" t="s">
        <v>16155</v>
      </c>
      <c r="O4417">
        <v>0.66249999999999998</v>
      </c>
      <c r="P4417">
        <v>0</v>
      </c>
      <c r="Q4417">
        <v>3841</v>
      </c>
      <c r="R4417">
        <v>0</v>
      </c>
      <c r="S4417">
        <v>0</v>
      </c>
      <c r="T4417">
        <v>1</v>
      </c>
      <c r="U4417">
        <v>283</v>
      </c>
      <c r="V4417">
        <v>0</v>
      </c>
      <c r="W4417">
        <v>1</v>
      </c>
      <c r="X4417">
        <v>0</v>
      </c>
      <c r="Y4417">
        <v>537.92200000000003</v>
      </c>
      <c r="Z4417">
        <v>0</v>
      </c>
      <c r="AA4417">
        <v>0</v>
      </c>
      <c r="AB4417">
        <v>7.6253310000000001</v>
      </c>
      <c r="AC4417">
        <v>138.50223</v>
      </c>
      <c r="AD4417">
        <v>0</v>
      </c>
      <c r="AE4417">
        <v>1.0343783</v>
      </c>
      <c r="AF4417">
        <v>685.08389999999997</v>
      </c>
    </row>
    <row r="4418" spans="1:32" x14ac:dyDescent="0.3">
      <c r="A4418">
        <v>2799436</v>
      </c>
      <c r="B4418">
        <v>1</v>
      </c>
      <c r="C4418" t="s">
        <v>82</v>
      </c>
      <c r="D4418" t="s">
        <v>106</v>
      </c>
      <c r="E4418" t="s">
        <v>16156</v>
      </c>
      <c r="F4418" t="s">
        <v>16157</v>
      </c>
      <c r="G4418" t="s">
        <v>31549</v>
      </c>
      <c r="H4418" t="s">
        <v>134</v>
      </c>
      <c r="I4418" t="s">
        <v>79</v>
      </c>
      <c r="J4418" t="s">
        <v>135</v>
      </c>
      <c r="K4418" t="s">
        <v>22</v>
      </c>
      <c r="L4418" t="s">
        <v>136</v>
      </c>
      <c r="M4418" t="s">
        <v>16158</v>
      </c>
      <c r="N4418" t="s">
        <v>16159</v>
      </c>
      <c r="O4418">
        <v>3.296388888888889</v>
      </c>
      <c r="P4418">
        <v>0</v>
      </c>
      <c r="Q4418">
        <v>4658</v>
      </c>
      <c r="R4418">
        <v>0</v>
      </c>
      <c r="S4418">
        <v>0</v>
      </c>
      <c r="T4418">
        <v>0</v>
      </c>
      <c r="U4418">
        <v>356</v>
      </c>
      <c r="V4418">
        <v>0</v>
      </c>
      <c r="W4418">
        <v>0</v>
      </c>
      <c r="X4418">
        <v>0</v>
      </c>
      <c r="Y4418">
        <v>3560.6133</v>
      </c>
      <c r="Z4418">
        <v>0</v>
      </c>
      <c r="AA4418">
        <v>0</v>
      </c>
      <c r="AB4418">
        <v>0</v>
      </c>
      <c r="AC4418">
        <v>505.1284</v>
      </c>
      <c r="AD4418">
        <v>0</v>
      </c>
      <c r="AE4418">
        <v>0</v>
      </c>
      <c r="AF4418">
        <v>4065.7417</v>
      </c>
    </row>
    <row r="4419" spans="1:32" x14ac:dyDescent="0.3">
      <c r="A4419">
        <v>2799086</v>
      </c>
      <c r="B4419">
        <v>1</v>
      </c>
      <c r="C4419" t="s">
        <v>83</v>
      </c>
      <c r="D4419" t="s">
        <v>123</v>
      </c>
      <c r="E4419" t="s">
        <v>16160</v>
      </c>
      <c r="F4419" t="s">
        <v>16161</v>
      </c>
      <c r="G4419" t="s">
        <v>31548</v>
      </c>
      <c r="H4419" t="s">
        <v>333</v>
      </c>
      <c r="I4419" t="s">
        <v>78</v>
      </c>
      <c r="J4419" t="s">
        <v>135</v>
      </c>
      <c r="K4419" t="s">
        <v>22</v>
      </c>
      <c r="L4419" t="s">
        <v>136</v>
      </c>
      <c r="M4419" t="s">
        <v>16162</v>
      </c>
      <c r="N4419" t="s">
        <v>16163</v>
      </c>
      <c r="O4419">
        <v>1.8194444444444444</v>
      </c>
      <c r="P4419">
        <v>0</v>
      </c>
      <c r="Q4419">
        <v>2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0.84472360000000002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0.84472360000000002</v>
      </c>
    </row>
    <row r="4420" spans="1:32" x14ac:dyDescent="0.3">
      <c r="A4420">
        <v>2799058</v>
      </c>
      <c r="B4420">
        <v>2</v>
      </c>
      <c r="C4420" t="s">
        <v>82</v>
      </c>
      <c r="D4420" t="s">
        <v>106</v>
      </c>
      <c r="E4420" t="s">
        <v>16164</v>
      </c>
      <c r="F4420" t="s">
        <v>16165</v>
      </c>
      <c r="G4420" t="s">
        <v>31552</v>
      </c>
      <c r="H4420" t="s">
        <v>1297</v>
      </c>
      <c r="I4420" t="s">
        <v>78</v>
      </c>
      <c r="J4420" t="s">
        <v>135</v>
      </c>
      <c r="K4420" t="s">
        <v>22</v>
      </c>
      <c r="L4420" t="s">
        <v>136</v>
      </c>
      <c r="M4420" t="s">
        <v>15263</v>
      </c>
      <c r="N4420" t="s">
        <v>16166</v>
      </c>
      <c r="O4420">
        <v>0.53638888888888892</v>
      </c>
      <c r="P4420">
        <v>0</v>
      </c>
      <c r="Q4420">
        <v>94</v>
      </c>
      <c r="R4420">
        <v>0</v>
      </c>
      <c r="S4420">
        <v>10</v>
      </c>
      <c r="T4420">
        <v>0</v>
      </c>
      <c r="U4420">
        <v>17</v>
      </c>
      <c r="V4420">
        <v>0</v>
      </c>
      <c r="W4420">
        <v>0</v>
      </c>
      <c r="X4420">
        <v>0</v>
      </c>
      <c r="Y4420">
        <v>12.583671000000001</v>
      </c>
      <c r="Z4420">
        <v>0</v>
      </c>
      <c r="AA4420">
        <v>0.77349805999999999</v>
      </c>
      <c r="AB4420">
        <v>0</v>
      </c>
      <c r="AC4420">
        <v>4.4503406999999999</v>
      </c>
      <c r="AD4420">
        <v>0</v>
      </c>
      <c r="AE4420">
        <v>0</v>
      </c>
      <c r="AF4420">
        <v>17.807510000000001</v>
      </c>
    </row>
    <row r="4421" spans="1:32" x14ac:dyDescent="0.3">
      <c r="A4421">
        <v>2799091</v>
      </c>
      <c r="B4421">
        <v>1</v>
      </c>
      <c r="C4421" t="s">
        <v>83</v>
      </c>
      <c r="D4421" t="s">
        <v>130</v>
      </c>
      <c r="E4421" t="s">
        <v>2388</v>
      </c>
      <c r="F4421" t="s">
        <v>2389</v>
      </c>
      <c r="G4421" t="s">
        <v>31545</v>
      </c>
      <c r="H4421" t="s">
        <v>134</v>
      </c>
      <c r="I4421" t="s">
        <v>79</v>
      </c>
      <c r="J4421" t="s">
        <v>135</v>
      </c>
      <c r="K4421" t="s">
        <v>22</v>
      </c>
      <c r="L4421" t="s">
        <v>136</v>
      </c>
      <c r="M4421" t="s">
        <v>16167</v>
      </c>
      <c r="N4421" t="s">
        <v>16168</v>
      </c>
      <c r="O4421">
        <v>5.7777777777777775E-2</v>
      </c>
      <c r="P4421">
        <v>0</v>
      </c>
      <c r="Q4421">
        <v>488</v>
      </c>
      <c r="R4421">
        <v>0</v>
      </c>
      <c r="S4421">
        <v>32</v>
      </c>
      <c r="T4421">
        <v>0</v>
      </c>
      <c r="U4421">
        <v>113</v>
      </c>
      <c r="V4421">
        <v>0</v>
      </c>
      <c r="W4421">
        <v>0</v>
      </c>
      <c r="X4421">
        <v>0</v>
      </c>
      <c r="Y4421">
        <v>7.0407149999999996</v>
      </c>
      <c r="Z4421">
        <v>0</v>
      </c>
      <c r="AA4421">
        <v>0.24280919000000001</v>
      </c>
      <c r="AB4421">
        <v>0</v>
      </c>
      <c r="AC4421">
        <v>3.5051575000000001</v>
      </c>
      <c r="AD4421">
        <v>0</v>
      </c>
      <c r="AE4421">
        <v>0</v>
      </c>
      <c r="AF4421">
        <v>10.788682</v>
      </c>
    </row>
    <row r="4422" spans="1:32" x14ac:dyDescent="0.3">
      <c r="A4422">
        <v>2798833</v>
      </c>
      <c r="B4422">
        <v>2</v>
      </c>
      <c r="C4422" t="s">
        <v>82</v>
      </c>
      <c r="D4422" t="s">
        <v>108</v>
      </c>
      <c r="E4422" t="s">
        <v>16169</v>
      </c>
      <c r="F4422" t="s">
        <v>16170</v>
      </c>
      <c r="G4422" t="s">
        <v>31552</v>
      </c>
      <c r="H4422" t="s">
        <v>1297</v>
      </c>
      <c r="I4422" t="s">
        <v>78</v>
      </c>
      <c r="J4422" t="s">
        <v>135</v>
      </c>
      <c r="K4422" t="s">
        <v>22</v>
      </c>
      <c r="L4422" t="s">
        <v>136</v>
      </c>
      <c r="M4422" t="s">
        <v>14790</v>
      </c>
      <c r="N4422" t="s">
        <v>16171</v>
      </c>
      <c r="O4422">
        <v>1.006388888888889</v>
      </c>
      <c r="P4422">
        <v>0</v>
      </c>
      <c r="Q4422">
        <v>8</v>
      </c>
      <c r="R4422">
        <v>0</v>
      </c>
      <c r="S4422">
        <v>32</v>
      </c>
      <c r="T4422">
        <v>0</v>
      </c>
      <c r="U4422">
        <v>4</v>
      </c>
      <c r="V4422">
        <v>0</v>
      </c>
      <c r="W4422">
        <v>0</v>
      </c>
      <c r="X4422">
        <v>0</v>
      </c>
      <c r="Y4422">
        <v>2.1054764000000001</v>
      </c>
      <c r="Z4422">
        <v>0</v>
      </c>
      <c r="AA4422">
        <v>31.504052999999999</v>
      </c>
      <c r="AB4422">
        <v>0</v>
      </c>
      <c r="AC4422">
        <v>1.0477487999999999</v>
      </c>
      <c r="AD4422">
        <v>0</v>
      </c>
      <c r="AE4422">
        <v>0</v>
      </c>
      <c r="AF4422">
        <v>34.657276000000003</v>
      </c>
    </row>
    <row r="4423" spans="1:32" x14ac:dyDescent="0.3">
      <c r="A4423">
        <v>2798952</v>
      </c>
      <c r="B4423">
        <v>1</v>
      </c>
      <c r="C4423" t="s">
        <v>82</v>
      </c>
      <c r="D4423" t="s">
        <v>92</v>
      </c>
      <c r="E4423" t="s">
        <v>16172</v>
      </c>
      <c r="F4423" t="s">
        <v>16173</v>
      </c>
      <c r="G4423" t="s">
        <v>31548</v>
      </c>
      <c r="H4423" t="s">
        <v>893</v>
      </c>
      <c r="I4423" t="s">
        <v>78</v>
      </c>
      <c r="J4423" t="s">
        <v>135</v>
      </c>
      <c r="K4423" t="s">
        <v>22</v>
      </c>
      <c r="L4423" t="s">
        <v>136</v>
      </c>
      <c r="M4423" t="s">
        <v>16174</v>
      </c>
      <c r="N4423" t="s">
        <v>16175</v>
      </c>
      <c r="O4423">
        <v>2.2716666666666665</v>
      </c>
      <c r="P4423">
        <v>0</v>
      </c>
      <c r="Q4423">
        <v>1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0.100499704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0.100499704</v>
      </c>
    </row>
    <row r="4424" spans="1:32" x14ac:dyDescent="0.3">
      <c r="A4424">
        <v>2798962</v>
      </c>
      <c r="B4424">
        <v>1</v>
      </c>
      <c r="C4424" t="s">
        <v>82</v>
      </c>
      <c r="D4424" t="s">
        <v>106</v>
      </c>
      <c r="E4424" t="s">
        <v>5321</v>
      </c>
      <c r="F4424" t="s">
        <v>5322</v>
      </c>
      <c r="G4424" t="s">
        <v>31552</v>
      </c>
      <c r="H4424" t="s">
        <v>665</v>
      </c>
      <c r="I4424" t="s">
        <v>78</v>
      </c>
      <c r="J4424" t="s">
        <v>135</v>
      </c>
      <c r="K4424" t="s">
        <v>22</v>
      </c>
      <c r="L4424" t="s">
        <v>136</v>
      </c>
      <c r="M4424" t="s">
        <v>16176</v>
      </c>
      <c r="N4424" t="s">
        <v>16177</v>
      </c>
      <c r="O4424">
        <v>3.8516666666666666</v>
      </c>
      <c r="P4424">
        <v>0</v>
      </c>
      <c r="Q4424">
        <v>274</v>
      </c>
      <c r="R4424">
        <v>0</v>
      </c>
      <c r="S4424">
        <v>0</v>
      </c>
      <c r="T4424">
        <v>0</v>
      </c>
      <c r="U4424">
        <v>11</v>
      </c>
      <c r="V4424">
        <v>0</v>
      </c>
      <c r="W4424">
        <v>0</v>
      </c>
      <c r="X4424">
        <v>0</v>
      </c>
      <c r="Y4424">
        <v>399.07155999999998</v>
      </c>
      <c r="Z4424">
        <v>0</v>
      </c>
      <c r="AA4424">
        <v>0</v>
      </c>
      <c r="AB4424">
        <v>0</v>
      </c>
      <c r="AC4424">
        <v>123.91352999999999</v>
      </c>
      <c r="AD4424">
        <v>0</v>
      </c>
      <c r="AE4424">
        <v>0</v>
      </c>
      <c r="AF4424">
        <v>522.98509999999999</v>
      </c>
    </row>
    <row r="4425" spans="1:32" x14ac:dyDescent="0.3">
      <c r="A4425">
        <v>2798929</v>
      </c>
      <c r="B4425">
        <v>1</v>
      </c>
      <c r="C4425" t="s">
        <v>82</v>
      </c>
      <c r="D4425" t="s">
        <v>92</v>
      </c>
      <c r="E4425" t="s">
        <v>16178</v>
      </c>
      <c r="F4425" t="s">
        <v>16179</v>
      </c>
      <c r="G4425" t="s">
        <v>31548</v>
      </c>
      <c r="H4425" t="s">
        <v>333</v>
      </c>
      <c r="I4425" t="s">
        <v>78</v>
      </c>
      <c r="J4425" t="s">
        <v>135</v>
      </c>
      <c r="K4425" t="s">
        <v>22</v>
      </c>
      <c r="L4425" t="s">
        <v>136</v>
      </c>
      <c r="M4425" t="s">
        <v>16180</v>
      </c>
      <c r="N4425" t="s">
        <v>16181</v>
      </c>
      <c r="O4425">
        <v>1.3947222222222222</v>
      </c>
      <c r="P4425">
        <v>0</v>
      </c>
      <c r="Q4425">
        <v>1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1.6159956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1.6159956</v>
      </c>
    </row>
    <row r="4426" spans="1:32" x14ac:dyDescent="0.3">
      <c r="A4426">
        <v>2798646</v>
      </c>
      <c r="B4426">
        <v>1</v>
      </c>
      <c r="C4426" t="s">
        <v>82</v>
      </c>
      <c r="D4426" t="s">
        <v>92</v>
      </c>
      <c r="E4426" t="s">
        <v>16182</v>
      </c>
      <c r="F4426" t="s">
        <v>16183</v>
      </c>
      <c r="G4426" t="s">
        <v>31548</v>
      </c>
      <c r="H4426" t="s">
        <v>333</v>
      </c>
      <c r="I4426" t="s">
        <v>78</v>
      </c>
      <c r="J4426" t="s">
        <v>135</v>
      </c>
      <c r="K4426" t="s">
        <v>22</v>
      </c>
      <c r="L4426" t="s">
        <v>136</v>
      </c>
      <c r="M4426" t="s">
        <v>16184</v>
      </c>
      <c r="N4426" t="s">
        <v>16185</v>
      </c>
      <c r="O4426">
        <v>1.4694444444444446</v>
      </c>
      <c r="P4426">
        <v>0</v>
      </c>
      <c r="Q4426">
        <v>2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0.74733554999999996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0.74733554999999996</v>
      </c>
    </row>
    <row r="4427" spans="1:32" x14ac:dyDescent="0.3">
      <c r="A4427">
        <v>2798573</v>
      </c>
      <c r="B4427">
        <v>1</v>
      </c>
      <c r="C4427" t="s">
        <v>82</v>
      </c>
      <c r="D4427" t="s">
        <v>90</v>
      </c>
      <c r="E4427" t="s">
        <v>16186</v>
      </c>
      <c r="F4427" t="s">
        <v>16187</v>
      </c>
      <c r="G4427" t="s">
        <v>31547</v>
      </c>
      <c r="H4427" t="s">
        <v>185</v>
      </c>
      <c r="I4427" t="s">
        <v>79</v>
      </c>
      <c r="J4427" t="s">
        <v>248</v>
      </c>
      <c r="K4427" t="s">
        <v>22</v>
      </c>
      <c r="L4427" t="s">
        <v>186</v>
      </c>
      <c r="M4427" t="s">
        <v>16188</v>
      </c>
      <c r="N4427" t="s">
        <v>16189</v>
      </c>
      <c r="O4427">
        <v>2.2222222222222223E-2</v>
      </c>
      <c r="P4427">
        <v>0</v>
      </c>
      <c r="Q4427">
        <v>566</v>
      </c>
      <c r="R4427">
        <v>0</v>
      </c>
      <c r="S4427">
        <v>0</v>
      </c>
      <c r="T4427">
        <v>2</v>
      </c>
      <c r="U4427">
        <v>30</v>
      </c>
      <c r="V4427">
        <v>0</v>
      </c>
      <c r="W4427">
        <v>0</v>
      </c>
      <c r="X4427">
        <v>0</v>
      </c>
      <c r="Y4427">
        <v>7.2356959999999999</v>
      </c>
      <c r="Z4427">
        <v>0</v>
      </c>
      <c r="AA4427">
        <v>0</v>
      </c>
      <c r="AB4427">
        <v>9.2272060000000007</v>
      </c>
      <c r="AC4427">
        <v>0.67172575000000001</v>
      </c>
      <c r="AD4427">
        <v>0</v>
      </c>
      <c r="AE4427">
        <v>0</v>
      </c>
      <c r="AF4427">
        <v>17.134626000000001</v>
      </c>
    </row>
    <row r="4428" spans="1:32" x14ac:dyDescent="0.3">
      <c r="A4428">
        <v>2798563</v>
      </c>
      <c r="B4428">
        <v>1</v>
      </c>
      <c r="C4428" t="s">
        <v>82</v>
      </c>
      <c r="D4428" t="s">
        <v>99</v>
      </c>
      <c r="E4428" t="s">
        <v>2406</v>
      </c>
      <c r="F4428" t="s">
        <v>2407</v>
      </c>
      <c r="G4428" t="s">
        <v>31546</v>
      </c>
      <c r="H4428" t="s">
        <v>223</v>
      </c>
      <c r="I4428" t="s">
        <v>78</v>
      </c>
      <c r="J4428" t="s">
        <v>135</v>
      </c>
      <c r="K4428" t="s">
        <v>22</v>
      </c>
      <c r="L4428" t="s">
        <v>136</v>
      </c>
      <c r="M4428" t="s">
        <v>16190</v>
      </c>
      <c r="N4428" t="s">
        <v>16191</v>
      </c>
      <c r="O4428">
        <v>2.3094444444444444</v>
      </c>
      <c r="P4428">
        <v>0</v>
      </c>
      <c r="Q4428">
        <v>51</v>
      </c>
      <c r="R4428">
        <v>0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0</v>
      </c>
      <c r="Y4428">
        <v>20.508109999999999</v>
      </c>
      <c r="Z4428">
        <v>0</v>
      </c>
      <c r="AA4428">
        <v>0</v>
      </c>
      <c r="AB4428">
        <v>0</v>
      </c>
      <c r="AC4428">
        <v>0.31856667999999999</v>
      </c>
      <c r="AD4428">
        <v>0</v>
      </c>
      <c r="AE4428">
        <v>0</v>
      </c>
      <c r="AF4428">
        <v>20.826677</v>
      </c>
    </row>
    <row r="4429" spans="1:32" x14ac:dyDescent="0.3">
      <c r="A4429">
        <v>2787833</v>
      </c>
      <c r="B4429">
        <v>1</v>
      </c>
      <c r="C4429" t="s">
        <v>82</v>
      </c>
      <c r="D4429" t="s">
        <v>90</v>
      </c>
      <c r="E4429" t="s">
        <v>16192</v>
      </c>
      <c r="F4429" t="s">
        <v>16193</v>
      </c>
      <c r="G4429" t="s">
        <v>31551</v>
      </c>
      <c r="H4429" t="s">
        <v>134</v>
      </c>
      <c r="I4429" t="s">
        <v>79</v>
      </c>
      <c r="J4429" t="s">
        <v>135</v>
      </c>
      <c r="K4429" t="s">
        <v>22</v>
      </c>
      <c r="L4429" t="s">
        <v>136</v>
      </c>
      <c r="M4429" t="s">
        <v>16194</v>
      </c>
      <c r="N4429" t="s">
        <v>16195</v>
      </c>
      <c r="O4429">
        <v>0.76222222222222225</v>
      </c>
      <c r="P4429">
        <v>0</v>
      </c>
      <c r="Q4429">
        <v>144</v>
      </c>
      <c r="R4429">
        <v>0</v>
      </c>
      <c r="S4429">
        <v>1</v>
      </c>
      <c r="T4429">
        <v>46</v>
      </c>
      <c r="U4429">
        <v>22</v>
      </c>
      <c r="V4429">
        <v>17</v>
      </c>
      <c r="W4429">
        <v>4</v>
      </c>
      <c r="X4429">
        <v>0</v>
      </c>
      <c r="Y4429">
        <v>37.970474000000003</v>
      </c>
      <c r="Z4429">
        <v>0</v>
      </c>
      <c r="AA4429">
        <v>2.2411032</v>
      </c>
      <c r="AB4429">
        <v>952.10990000000004</v>
      </c>
      <c r="AC4429">
        <v>45.454371999999999</v>
      </c>
      <c r="AD4429">
        <v>796.34436000000005</v>
      </c>
      <c r="AE4429">
        <v>146.91193999999999</v>
      </c>
      <c r="AF4429">
        <v>1981.0320999999999</v>
      </c>
    </row>
    <row r="4430" spans="1:32" x14ac:dyDescent="0.3">
      <c r="A4430">
        <v>2798567</v>
      </c>
      <c r="B4430">
        <v>1</v>
      </c>
      <c r="C4430" t="s">
        <v>83</v>
      </c>
      <c r="D4430" t="s">
        <v>116</v>
      </c>
      <c r="E4430" t="s">
        <v>16196</v>
      </c>
      <c r="F4430" t="s">
        <v>16197</v>
      </c>
      <c r="G4430" t="s">
        <v>31551</v>
      </c>
      <c r="H4430" t="s">
        <v>3105</v>
      </c>
      <c r="I4430" t="s">
        <v>79</v>
      </c>
      <c r="J4430" t="s">
        <v>135</v>
      </c>
      <c r="K4430" t="s">
        <v>22</v>
      </c>
      <c r="L4430" t="s">
        <v>136</v>
      </c>
      <c r="M4430" t="s">
        <v>16198</v>
      </c>
      <c r="N4430" t="s">
        <v>16199</v>
      </c>
      <c r="O4430">
        <v>1.931111111111111</v>
      </c>
      <c r="P4430">
        <v>0</v>
      </c>
      <c r="Q4430">
        <v>63</v>
      </c>
      <c r="R4430">
        <v>1</v>
      </c>
      <c r="S4430">
        <v>25</v>
      </c>
      <c r="T4430">
        <v>0</v>
      </c>
      <c r="U4430">
        <v>3</v>
      </c>
      <c r="V4430">
        <v>0</v>
      </c>
      <c r="W4430">
        <v>0</v>
      </c>
      <c r="X4430">
        <v>0</v>
      </c>
      <c r="Y4430">
        <v>20.761990000000001</v>
      </c>
      <c r="Z4430">
        <v>0.45476230000000001</v>
      </c>
      <c r="AA4430">
        <v>30.221169</v>
      </c>
      <c r="AB4430">
        <v>0</v>
      </c>
      <c r="AC4430">
        <v>0.78376584999999999</v>
      </c>
      <c r="AD4430">
        <v>0</v>
      </c>
      <c r="AE4430">
        <v>0</v>
      </c>
      <c r="AF4430">
        <v>52.221687000000003</v>
      </c>
    </row>
    <row r="4431" spans="1:32" x14ac:dyDescent="0.3">
      <c r="A4431">
        <v>2798569</v>
      </c>
      <c r="B4431">
        <v>1</v>
      </c>
      <c r="C4431" t="s">
        <v>82</v>
      </c>
      <c r="D4431" t="s">
        <v>106</v>
      </c>
      <c r="E4431" t="s">
        <v>16200</v>
      </c>
      <c r="F4431" t="s">
        <v>16201</v>
      </c>
      <c r="G4431" t="s">
        <v>31549</v>
      </c>
      <c r="H4431" t="s">
        <v>134</v>
      </c>
      <c r="I4431" t="s">
        <v>79</v>
      </c>
      <c r="J4431" t="s">
        <v>135</v>
      </c>
      <c r="K4431" t="s">
        <v>22</v>
      </c>
      <c r="L4431" t="s">
        <v>136</v>
      </c>
      <c r="M4431" t="s">
        <v>16202</v>
      </c>
      <c r="N4431" t="s">
        <v>16203</v>
      </c>
      <c r="O4431">
        <v>0.51944444444444449</v>
      </c>
      <c r="P4431">
        <v>0</v>
      </c>
      <c r="Q4431">
        <v>363</v>
      </c>
      <c r="R4431">
        <v>0</v>
      </c>
      <c r="S4431">
        <v>1</v>
      </c>
      <c r="T4431">
        <v>2</v>
      </c>
      <c r="U4431">
        <v>30</v>
      </c>
      <c r="V4431">
        <v>0</v>
      </c>
      <c r="W4431">
        <v>0</v>
      </c>
      <c r="X4431">
        <v>0</v>
      </c>
      <c r="Y4431">
        <v>55.017715000000003</v>
      </c>
      <c r="Z4431">
        <v>0</v>
      </c>
      <c r="AA4431">
        <v>1.5766698999999999E-4</v>
      </c>
      <c r="AB4431">
        <v>10.6242895</v>
      </c>
      <c r="AC4431">
        <v>21.569094</v>
      </c>
      <c r="AD4431">
        <v>0</v>
      </c>
      <c r="AE4431">
        <v>0</v>
      </c>
      <c r="AF4431">
        <v>87.211259999999996</v>
      </c>
    </row>
    <row r="4432" spans="1:32" x14ac:dyDescent="0.3">
      <c r="A4432">
        <v>2798555</v>
      </c>
      <c r="B4432">
        <v>1</v>
      </c>
      <c r="C4432" t="s">
        <v>82</v>
      </c>
      <c r="D4432" t="s">
        <v>109</v>
      </c>
      <c r="E4432" t="s">
        <v>16204</v>
      </c>
      <c r="F4432" t="s">
        <v>16205</v>
      </c>
      <c r="G4432" t="s">
        <v>31551</v>
      </c>
      <c r="H4432" t="s">
        <v>134</v>
      </c>
      <c r="I4432" t="s">
        <v>79</v>
      </c>
      <c r="J4432" t="s">
        <v>135</v>
      </c>
      <c r="K4432" t="s">
        <v>22</v>
      </c>
      <c r="L4432" t="s">
        <v>136</v>
      </c>
      <c r="M4432" t="s">
        <v>16206</v>
      </c>
      <c r="N4432" t="s">
        <v>16207</v>
      </c>
      <c r="O4432">
        <v>0.50555555555555554</v>
      </c>
      <c r="P4432">
        <v>0</v>
      </c>
      <c r="Q4432">
        <v>961</v>
      </c>
      <c r="R4432">
        <v>1</v>
      </c>
      <c r="S4432">
        <v>304</v>
      </c>
      <c r="T4432">
        <v>6</v>
      </c>
      <c r="U4432">
        <v>95</v>
      </c>
      <c r="V4432">
        <v>0</v>
      </c>
      <c r="W4432">
        <v>0</v>
      </c>
      <c r="X4432">
        <v>0</v>
      </c>
      <c r="Y4432">
        <v>115.21456000000001</v>
      </c>
      <c r="Z4432">
        <v>0.12445175999999999</v>
      </c>
      <c r="AA4432">
        <v>24.414318000000002</v>
      </c>
      <c r="AB4432">
        <v>8.2263974999999991</v>
      </c>
      <c r="AC4432">
        <v>70.142020000000002</v>
      </c>
      <c r="AD4432">
        <v>0</v>
      </c>
      <c r="AE4432">
        <v>0</v>
      </c>
      <c r="AF4432">
        <v>218.12174999999999</v>
      </c>
    </row>
    <row r="4433" spans="1:32" x14ac:dyDescent="0.3">
      <c r="A4433">
        <v>2798121</v>
      </c>
      <c r="B4433">
        <v>2</v>
      </c>
      <c r="C4433" t="s">
        <v>83</v>
      </c>
      <c r="D4433" t="s">
        <v>130</v>
      </c>
      <c r="E4433" t="s">
        <v>7885</v>
      </c>
      <c r="F4433" t="s">
        <v>7886</v>
      </c>
      <c r="G4433" t="s">
        <v>31545</v>
      </c>
      <c r="H4433" t="s">
        <v>624</v>
      </c>
      <c r="I4433" t="s">
        <v>79</v>
      </c>
      <c r="J4433" t="s">
        <v>135</v>
      </c>
      <c r="K4433" t="s">
        <v>22</v>
      </c>
      <c r="L4433" t="s">
        <v>136</v>
      </c>
      <c r="M4433" t="s">
        <v>13115</v>
      </c>
      <c r="N4433" t="s">
        <v>16208</v>
      </c>
      <c r="O4433">
        <v>0.24833333333333332</v>
      </c>
      <c r="P4433">
        <v>23</v>
      </c>
      <c r="Q4433">
        <v>196</v>
      </c>
      <c r="R4433">
        <v>312</v>
      </c>
      <c r="S4433">
        <v>104</v>
      </c>
      <c r="T4433">
        <v>10</v>
      </c>
      <c r="U4433">
        <v>10</v>
      </c>
      <c r="V4433">
        <v>0</v>
      </c>
      <c r="W4433">
        <v>0</v>
      </c>
      <c r="X4433">
        <v>1.2455136</v>
      </c>
      <c r="Y4433">
        <v>12.379759</v>
      </c>
      <c r="Z4433">
        <v>20.600079000000001</v>
      </c>
      <c r="AA4433">
        <v>7.7352996000000003</v>
      </c>
      <c r="AB4433">
        <v>1.4426901000000001</v>
      </c>
      <c r="AC4433">
        <v>2.4083760000000001</v>
      </c>
      <c r="AD4433">
        <v>0</v>
      </c>
      <c r="AE4433">
        <v>0</v>
      </c>
      <c r="AF4433">
        <v>45.811717999999999</v>
      </c>
    </row>
    <row r="4434" spans="1:32" x14ac:dyDescent="0.3">
      <c r="A4434">
        <v>2798270</v>
      </c>
      <c r="B4434">
        <v>1</v>
      </c>
      <c r="C4434" t="s">
        <v>83</v>
      </c>
      <c r="D4434" t="s">
        <v>123</v>
      </c>
      <c r="E4434" t="s">
        <v>16209</v>
      </c>
      <c r="F4434" t="s">
        <v>16210</v>
      </c>
      <c r="G4434" t="s">
        <v>31548</v>
      </c>
      <c r="H4434" t="s">
        <v>333</v>
      </c>
      <c r="I4434" t="s">
        <v>78</v>
      </c>
      <c r="J4434" t="s">
        <v>135</v>
      </c>
      <c r="K4434" t="s">
        <v>22</v>
      </c>
      <c r="L4434" t="s">
        <v>136</v>
      </c>
      <c r="M4434" t="s">
        <v>16211</v>
      </c>
      <c r="N4434" t="s">
        <v>16212</v>
      </c>
      <c r="O4434">
        <v>2.2124999999999999</v>
      </c>
      <c r="P4434">
        <v>0</v>
      </c>
      <c r="Q4434">
        <v>1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1.5243922000000001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1.5243922000000001</v>
      </c>
    </row>
    <row r="4435" spans="1:32" x14ac:dyDescent="0.3">
      <c r="A4435">
        <v>2798124</v>
      </c>
      <c r="B4435">
        <v>1</v>
      </c>
      <c r="C4435" t="s">
        <v>82</v>
      </c>
      <c r="D4435" t="s">
        <v>96</v>
      </c>
      <c r="E4435" t="s">
        <v>16213</v>
      </c>
      <c r="F4435" t="s">
        <v>16214</v>
      </c>
      <c r="G4435" t="s">
        <v>31550</v>
      </c>
      <c r="H4435" t="s">
        <v>1432</v>
      </c>
      <c r="I4435" t="s">
        <v>78</v>
      </c>
      <c r="J4435" t="s">
        <v>135</v>
      </c>
      <c r="K4435" t="s">
        <v>22</v>
      </c>
      <c r="L4435" t="s">
        <v>136</v>
      </c>
      <c r="M4435" t="s">
        <v>16215</v>
      </c>
      <c r="N4435" t="s">
        <v>16216</v>
      </c>
      <c r="O4435">
        <v>1.0636111111111111</v>
      </c>
      <c r="P4435">
        <v>0</v>
      </c>
      <c r="Q4435">
        <v>40</v>
      </c>
      <c r="R4435">
        <v>0</v>
      </c>
      <c r="S4435">
        <v>0</v>
      </c>
      <c r="T4435">
        <v>0</v>
      </c>
      <c r="U4435">
        <v>2</v>
      </c>
      <c r="V4435">
        <v>0</v>
      </c>
      <c r="W4435">
        <v>0</v>
      </c>
      <c r="X4435">
        <v>0</v>
      </c>
      <c r="Y4435">
        <v>10.040395999999999</v>
      </c>
      <c r="Z4435">
        <v>0</v>
      </c>
      <c r="AA4435">
        <v>0</v>
      </c>
      <c r="AB4435">
        <v>0</v>
      </c>
      <c r="AC4435">
        <v>2.4197228000000002</v>
      </c>
      <c r="AD4435">
        <v>0</v>
      </c>
      <c r="AE4435">
        <v>0</v>
      </c>
      <c r="AF4435">
        <v>12.460118</v>
      </c>
    </row>
    <row r="4436" spans="1:32" x14ac:dyDescent="0.3">
      <c r="A4436">
        <v>2798138</v>
      </c>
      <c r="B4436">
        <v>1</v>
      </c>
      <c r="C4436" t="s">
        <v>82</v>
      </c>
      <c r="D4436" t="s">
        <v>88</v>
      </c>
      <c r="E4436" t="s">
        <v>16217</v>
      </c>
      <c r="F4436" t="s">
        <v>16218</v>
      </c>
      <c r="G4436" t="s">
        <v>31545</v>
      </c>
      <c r="H4436" t="s">
        <v>134</v>
      </c>
      <c r="I4436" t="s">
        <v>79</v>
      </c>
      <c r="J4436" t="s">
        <v>135</v>
      </c>
      <c r="K4436" t="s">
        <v>22</v>
      </c>
      <c r="L4436" t="s">
        <v>136</v>
      </c>
      <c r="M4436" t="s">
        <v>16219</v>
      </c>
      <c r="N4436" t="s">
        <v>16220</v>
      </c>
      <c r="O4436">
        <v>0.2747222222222222</v>
      </c>
      <c r="P4436">
        <v>0</v>
      </c>
      <c r="Q4436">
        <v>237</v>
      </c>
      <c r="R4436">
        <v>25</v>
      </c>
      <c r="S4436">
        <v>20</v>
      </c>
      <c r="T4436">
        <v>33</v>
      </c>
      <c r="U4436">
        <v>23</v>
      </c>
      <c r="V4436">
        <v>6</v>
      </c>
      <c r="W4436">
        <v>0</v>
      </c>
      <c r="X4436">
        <v>0</v>
      </c>
      <c r="Y4436">
        <v>6.9727350000000001</v>
      </c>
      <c r="Z4436">
        <v>143.98570000000001</v>
      </c>
      <c r="AA4436">
        <v>1.8038892</v>
      </c>
      <c r="AB4436">
        <v>479.93804999999998</v>
      </c>
      <c r="AC4436">
        <v>3.1345360000000002</v>
      </c>
      <c r="AD4436">
        <v>359.54385000000002</v>
      </c>
      <c r="AE4436">
        <v>0</v>
      </c>
      <c r="AF4436">
        <v>995.37879999999996</v>
      </c>
    </row>
    <row r="4437" spans="1:32" x14ac:dyDescent="0.3">
      <c r="A4437">
        <v>2798139</v>
      </c>
      <c r="B4437">
        <v>1</v>
      </c>
      <c r="C4437" t="s">
        <v>82</v>
      </c>
      <c r="D4437" t="s">
        <v>99</v>
      </c>
      <c r="E4437" t="s">
        <v>16221</v>
      </c>
      <c r="F4437" t="s">
        <v>16222</v>
      </c>
      <c r="G4437" t="s">
        <v>31546</v>
      </c>
      <c r="H4437" t="s">
        <v>223</v>
      </c>
      <c r="I4437" t="s">
        <v>78</v>
      </c>
      <c r="J4437" t="s">
        <v>135</v>
      </c>
      <c r="K4437" t="s">
        <v>22</v>
      </c>
      <c r="L4437" t="s">
        <v>136</v>
      </c>
      <c r="M4437" t="s">
        <v>16223</v>
      </c>
      <c r="N4437" t="s">
        <v>16224</v>
      </c>
      <c r="O4437">
        <v>0.91111111111111109</v>
      </c>
      <c r="P4437">
        <v>0</v>
      </c>
      <c r="Q4437">
        <v>21</v>
      </c>
      <c r="R4437">
        <v>0</v>
      </c>
      <c r="S4437">
        <v>0</v>
      </c>
      <c r="T4437">
        <v>0</v>
      </c>
      <c r="U4437">
        <v>7</v>
      </c>
      <c r="V4437">
        <v>0</v>
      </c>
      <c r="W4437">
        <v>0</v>
      </c>
      <c r="X4437">
        <v>0</v>
      </c>
      <c r="Y4437">
        <v>4.7131767</v>
      </c>
      <c r="Z4437">
        <v>0</v>
      </c>
      <c r="AA4437">
        <v>0</v>
      </c>
      <c r="AB4437">
        <v>0</v>
      </c>
      <c r="AC4437">
        <v>9.3707790000000006</v>
      </c>
      <c r="AD4437">
        <v>0</v>
      </c>
      <c r="AE4437">
        <v>0</v>
      </c>
      <c r="AF4437">
        <v>14.083956000000001</v>
      </c>
    </row>
    <row r="4438" spans="1:32" x14ac:dyDescent="0.3">
      <c r="A4438">
        <v>2798122</v>
      </c>
      <c r="B4438">
        <v>1</v>
      </c>
      <c r="C4438" t="s">
        <v>83</v>
      </c>
      <c r="D4438" t="s">
        <v>128</v>
      </c>
      <c r="E4438" t="s">
        <v>5877</v>
      </c>
      <c r="F4438" t="s">
        <v>5878</v>
      </c>
      <c r="G4438" t="s">
        <v>31549</v>
      </c>
      <c r="H4438" t="s">
        <v>134</v>
      </c>
      <c r="I4438" t="s">
        <v>79</v>
      </c>
      <c r="J4438" t="s">
        <v>135</v>
      </c>
      <c r="K4438" t="s">
        <v>22</v>
      </c>
      <c r="L4438" t="s">
        <v>136</v>
      </c>
      <c r="M4438" t="s">
        <v>16225</v>
      </c>
      <c r="N4438" t="s">
        <v>16226</v>
      </c>
      <c r="O4438">
        <v>0.29777777777777775</v>
      </c>
      <c r="P4438">
        <v>11</v>
      </c>
      <c r="Q4438">
        <v>3</v>
      </c>
      <c r="R4438">
        <v>289</v>
      </c>
      <c r="S4438">
        <v>45</v>
      </c>
      <c r="T4438">
        <v>17</v>
      </c>
      <c r="U4438">
        <v>2</v>
      </c>
      <c r="V4438">
        <v>0</v>
      </c>
      <c r="W4438">
        <v>0</v>
      </c>
      <c r="X4438">
        <v>0.56213533999999998</v>
      </c>
      <c r="Y4438">
        <v>0.46938365999999998</v>
      </c>
      <c r="Z4438">
        <v>46.459530000000001</v>
      </c>
      <c r="AA4438">
        <v>12.699278</v>
      </c>
      <c r="AB4438">
        <v>5.1433096000000003</v>
      </c>
      <c r="AC4438">
        <v>0.37552600000000003</v>
      </c>
      <c r="AD4438">
        <v>0</v>
      </c>
      <c r="AE4438">
        <v>0</v>
      </c>
      <c r="AF4438">
        <v>65.70917</v>
      </c>
    </row>
    <row r="4439" spans="1:32" x14ac:dyDescent="0.3">
      <c r="A4439">
        <v>2798136</v>
      </c>
      <c r="B4439">
        <v>1</v>
      </c>
      <c r="C4439" t="s">
        <v>83</v>
      </c>
      <c r="D4439" t="s">
        <v>123</v>
      </c>
      <c r="E4439" t="s">
        <v>16227</v>
      </c>
      <c r="F4439" t="s">
        <v>16228</v>
      </c>
      <c r="G4439" t="s">
        <v>31551</v>
      </c>
      <c r="H4439" t="s">
        <v>134</v>
      </c>
      <c r="I4439" t="s">
        <v>79</v>
      </c>
      <c r="J4439" t="s">
        <v>135</v>
      </c>
      <c r="K4439" t="s">
        <v>22</v>
      </c>
      <c r="L4439" t="s">
        <v>136</v>
      </c>
      <c r="M4439" t="s">
        <v>16229</v>
      </c>
      <c r="N4439" t="s">
        <v>16230</v>
      </c>
      <c r="O4439">
        <v>0.8091666666666667</v>
      </c>
      <c r="P4439">
        <v>1</v>
      </c>
      <c r="Q4439">
        <v>613</v>
      </c>
      <c r="R4439">
        <v>14</v>
      </c>
      <c r="S4439">
        <v>29</v>
      </c>
      <c r="T4439">
        <v>9</v>
      </c>
      <c r="U4439">
        <v>80</v>
      </c>
      <c r="V4439">
        <v>4</v>
      </c>
      <c r="W4439">
        <v>0</v>
      </c>
      <c r="X4439">
        <v>1.0410774</v>
      </c>
      <c r="Y4439">
        <v>104.20372999999999</v>
      </c>
      <c r="Z4439">
        <v>4.9266079999999999</v>
      </c>
      <c r="AA4439">
        <v>11.101846</v>
      </c>
      <c r="AB4439">
        <v>222.35975999999999</v>
      </c>
      <c r="AC4439">
        <v>42.306040000000003</v>
      </c>
      <c r="AD4439">
        <v>936.29290000000003</v>
      </c>
      <c r="AE4439">
        <v>0</v>
      </c>
      <c r="AF4439">
        <v>1322.2319</v>
      </c>
    </row>
    <row r="4440" spans="1:32" x14ac:dyDescent="0.3">
      <c r="A4440">
        <v>2798151</v>
      </c>
      <c r="B4440">
        <v>1</v>
      </c>
      <c r="C4440" t="s">
        <v>82</v>
      </c>
      <c r="D4440" t="s">
        <v>95</v>
      </c>
      <c r="E4440" t="s">
        <v>16231</v>
      </c>
      <c r="F4440" t="s">
        <v>16232</v>
      </c>
      <c r="G4440" t="s">
        <v>31549</v>
      </c>
      <c r="H4440" t="s">
        <v>145</v>
      </c>
      <c r="I4440" t="s">
        <v>79</v>
      </c>
      <c r="J4440" t="s">
        <v>135</v>
      </c>
      <c r="K4440" t="s">
        <v>22</v>
      </c>
      <c r="L4440" t="s">
        <v>136</v>
      </c>
      <c r="M4440" t="s">
        <v>16233</v>
      </c>
      <c r="N4440" t="s">
        <v>16234</v>
      </c>
      <c r="O4440">
        <v>0.77222222222222225</v>
      </c>
      <c r="P4440">
        <v>6</v>
      </c>
      <c r="Q4440">
        <v>2896</v>
      </c>
      <c r="R4440">
        <v>2</v>
      </c>
      <c r="S4440">
        <v>80</v>
      </c>
      <c r="T4440">
        <v>19</v>
      </c>
      <c r="U4440">
        <v>302</v>
      </c>
      <c r="V4440">
        <v>0</v>
      </c>
      <c r="W4440">
        <v>1</v>
      </c>
      <c r="X4440">
        <v>0.73367274000000005</v>
      </c>
      <c r="Y4440">
        <v>823.2894</v>
      </c>
      <c r="Z4440">
        <v>2.0413184000000002</v>
      </c>
      <c r="AA4440">
        <v>17.909562999999999</v>
      </c>
      <c r="AB4440">
        <v>99.243579999999994</v>
      </c>
      <c r="AC4440">
        <v>330.75170000000003</v>
      </c>
      <c r="AD4440">
        <v>0</v>
      </c>
      <c r="AE4440">
        <v>1.5016543</v>
      </c>
      <c r="AF4440">
        <v>1275.471</v>
      </c>
    </row>
    <row r="4441" spans="1:32" x14ac:dyDescent="0.3">
      <c r="A4441">
        <v>2797974</v>
      </c>
      <c r="B4441">
        <v>1</v>
      </c>
      <c r="C4441" t="s">
        <v>82</v>
      </c>
      <c r="D4441" t="s">
        <v>95</v>
      </c>
      <c r="E4441" t="s">
        <v>16235</v>
      </c>
      <c r="F4441" t="s">
        <v>16236</v>
      </c>
      <c r="G4441" t="s">
        <v>31551</v>
      </c>
      <c r="H4441" t="s">
        <v>643</v>
      </c>
      <c r="I4441" t="s">
        <v>79</v>
      </c>
      <c r="J4441" t="s">
        <v>135</v>
      </c>
      <c r="K4441" t="s">
        <v>22</v>
      </c>
      <c r="L4441" t="s">
        <v>186</v>
      </c>
      <c r="M4441" t="s">
        <v>13678</v>
      </c>
      <c r="N4441" t="s">
        <v>16237</v>
      </c>
      <c r="O4441">
        <v>4.2483333333333331</v>
      </c>
      <c r="P4441">
        <v>0</v>
      </c>
      <c r="Q4441">
        <v>0</v>
      </c>
      <c r="R4441">
        <v>1</v>
      </c>
      <c r="S4441">
        <v>0</v>
      </c>
      <c r="T4441">
        <v>2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9.8916149999999998</v>
      </c>
      <c r="AA4441">
        <v>0</v>
      </c>
      <c r="AB4441">
        <v>14.689069</v>
      </c>
      <c r="AC4441">
        <v>0</v>
      </c>
      <c r="AD4441">
        <v>0</v>
      </c>
      <c r="AE4441">
        <v>0</v>
      </c>
      <c r="AF4441">
        <v>24.580684999999999</v>
      </c>
    </row>
    <row r="4442" spans="1:32" x14ac:dyDescent="0.3">
      <c r="A4442">
        <v>2797868</v>
      </c>
      <c r="B4442">
        <v>1</v>
      </c>
      <c r="C4442" t="s">
        <v>83</v>
      </c>
      <c r="D4442" t="s">
        <v>130</v>
      </c>
      <c r="E4442" t="s">
        <v>16238</v>
      </c>
      <c r="F4442" t="s">
        <v>16239</v>
      </c>
      <c r="G4442" t="s">
        <v>31546</v>
      </c>
      <c r="H4442" t="s">
        <v>223</v>
      </c>
      <c r="I4442" t="s">
        <v>78</v>
      </c>
      <c r="J4442" t="s">
        <v>135</v>
      </c>
      <c r="K4442" t="s">
        <v>22</v>
      </c>
      <c r="L4442" t="s">
        <v>136</v>
      </c>
      <c r="M4442" t="s">
        <v>16240</v>
      </c>
      <c r="N4442" t="s">
        <v>16241</v>
      </c>
      <c r="O4442">
        <v>2.762777777777778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27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25.117076999999998</v>
      </c>
      <c r="AD4442">
        <v>0</v>
      </c>
      <c r="AE4442">
        <v>0</v>
      </c>
      <c r="AF4442">
        <v>25.117076999999998</v>
      </c>
    </row>
    <row r="4443" spans="1:32" x14ac:dyDescent="0.3">
      <c r="A4443">
        <v>2797867</v>
      </c>
      <c r="B4443">
        <v>1</v>
      </c>
      <c r="C4443" t="s">
        <v>83</v>
      </c>
      <c r="D4443" t="s">
        <v>128</v>
      </c>
      <c r="E4443" t="s">
        <v>13773</v>
      </c>
      <c r="F4443" t="s">
        <v>13774</v>
      </c>
      <c r="G4443" t="s">
        <v>31546</v>
      </c>
      <c r="H4443" t="s">
        <v>223</v>
      </c>
      <c r="I4443" t="s">
        <v>78</v>
      </c>
      <c r="J4443" t="s">
        <v>135</v>
      </c>
      <c r="K4443" t="s">
        <v>22</v>
      </c>
      <c r="L4443" t="s">
        <v>136</v>
      </c>
      <c r="M4443" t="s">
        <v>16242</v>
      </c>
      <c r="N4443" t="s">
        <v>16243</v>
      </c>
      <c r="O4443">
        <v>0.97111111111111115</v>
      </c>
      <c r="P4443">
        <v>0</v>
      </c>
      <c r="Q4443">
        <v>109</v>
      </c>
      <c r="R4443">
        <v>0</v>
      </c>
      <c r="S4443">
        <v>2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28.04588</v>
      </c>
      <c r="Z4443">
        <v>0</v>
      </c>
      <c r="AA4443">
        <v>0.66079350000000003</v>
      </c>
      <c r="AB4443">
        <v>0</v>
      </c>
      <c r="AC4443">
        <v>0</v>
      </c>
      <c r="AD4443">
        <v>0</v>
      </c>
      <c r="AE4443">
        <v>0</v>
      </c>
      <c r="AF4443">
        <v>28.706672999999999</v>
      </c>
    </row>
    <row r="4444" spans="1:32" x14ac:dyDescent="0.3">
      <c r="A4444">
        <v>2789267</v>
      </c>
      <c r="B4444">
        <v>1</v>
      </c>
      <c r="C4444" t="s">
        <v>82</v>
      </c>
      <c r="D4444" t="s">
        <v>111</v>
      </c>
      <c r="E4444" t="s">
        <v>16244</v>
      </c>
      <c r="F4444" t="s">
        <v>16245</v>
      </c>
      <c r="G4444" t="s">
        <v>31548</v>
      </c>
      <c r="H4444" t="s">
        <v>333</v>
      </c>
      <c r="I4444" t="s">
        <v>78</v>
      </c>
      <c r="J4444" t="s">
        <v>135</v>
      </c>
      <c r="K4444" t="s">
        <v>22</v>
      </c>
      <c r="L4444" t="s">
        <v>136</v>
      </c>
      <c r="M4444" t="s">
        <v>16246</v>
      </c>
      <c r="N4444" t="s">
        <v>16247</v>
      </c>
      <c r="O4444">
        <v>1.9461111111111111</v>
      </c>
      <c r="P4444">
        <v>0</v>
      </c>
      <c r="Q4444">
        <v>1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5.7821598000000002E-2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5.7821598000000002E-2</v>
      </c>
    </row>
    <row r="4445" spans="1:32" x14ac:dyDescent="0.3">
      <c r="A4445">
        <v>2789188</v>
      </c>
      <c r="B4445">
        <v>1</v>
      </c>
      <c r="C4445" t="s">
        <v>82</v>
      </c>
      <c r="D4445" t="s">
        <v>108</v>
      </c>
      <c r="E4445" t="s">
        <v>16248</v>
      </c>
      <c r="F4445" t="s">
        <v>16249</v>
      </c>
      <c r="G4445" t="s">
        <v>31546</v>
      </c>
      <c r="H4445" t="s">
        <v>223</v>
      </c>
      <c r="I4445" t="s">
        <v>78</v>
      </c>
      <c r="J4445" t="s">
        <v>135</v>
      </c>
      <c r="K4445" t="s">
        <v>22</v>
      </c>
      <c r="L4445" t="s">
        <v>136</v>
      </c>
      <c r="M4445" t="s">
        <v>16250</v>
      </c>
      <c r="N4445" t="s">
        <v>16251</v>
      </c>
      <c r="O4445">
        <v>4.5258333333333329</v>
      </c>
      <c r="P4445">
        <v>0</v>
      </c>
      <c r="Q4445">
        <v>3</v>
      </c>
      <c r="R4445">
        <v>0</v>
      </c>
      <c r="S4445">
        <v>1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0.9654372</v>
      </c>
      <c r="Z4445">
        <v>0</v>
      </c>
      <c r="AA4445">
        <v>1.7927573999999999</v>
      </c>
      <c r="AB4445">
        <v>0</v>
      </c>
      <c r="AC4445">
        <v>0</v>
      </c>
      <c r="AD4445">
        <v>0</v>
      </c>
      <c r="AE4445">
        <v>0</v>
      </c>
      <c r="AF4445">
        <v>2.7581947000000002</v>
      </c>
    </row>
    <row r="4446" spans="1:32" x14ac:dyDescent="0.3">
      <c r="A4446">
        <v>2789177</v>
      </c>
      <c r="B4446">
        <v>1</v>
      </c>
      <c r="C4446" t="s">
        <v>82</v>
      </c>
      <c r="D4446" t="s">
        <v>92</v>
      </c>
      <c r="E4446" t="s">
        <v>16252</v>
      </c>
      <c r="F4446" t="s">
        <v>16253</v>
      </c>
      <c r="G4446" t="s">
        <v>31551</v>
      </c>
      <c r="H4446" t="s">
        <v>624</v>
      </c>
      <c r="I4446" t="s">
        <v>79</v>
      </c>
      <c r="J4446" t="s">
        <v>135</v>
      </c>
      <c r="K4446" t="s">
        <v>22</v>
      </c>
      <c r="L4446" t="s">
        <v>136</v>
      </c>
      <c r="M4446" t="s">
        <v>16254</v>
      </c>
      <c r="N4446" t="s">
        <v>16255</v>
      </c>
      <c r="O4446">
        <v>2.2730555555555556</v>
      </c>
      <c r="P4446">
        <v>0</v>
      </c>
      <c r="Q4446">
        <v>69</v>
      </c>
      <c r="R4446">
        <v>0</v>
      </c>
      <c r="S4446">
        <v>4</v>
      </c>
      <c r="T4446">
        <v>0</v>
      </c>
      <c r="U4446">
        <v>5</v>
      </c>
      <c r="V4446">
        <v>0</v>
      </c>
      <c r="W4446">
        <v>0</v>
      </c>
      <c r="X4446">
        <v>0</v>
      </c>
      <c r="Y4446">
        <v>19.27026</v>
      </c>
      <c r="Z4446">
        <v>0</v>
      </c>
      <c r="AA4446">
        <v>0.68179140000000005</v>
      </c>
      <c r="AB4446">
        <v>0</v>
      </c>
      <c r="AC4446">
        <v>7.0420183999999999</v>
      </c>
      <c r="AD4446">
        <v>0</v>
      </c>
      <c r="AE4446">
        <v>0</v>
      </c>
      <c r="AF4446">
        <v>26.994067999999999</v>
      </c>
    </row>
    <row r="4447" spans="1:32" x14ac:dyDescent="0.3">
      <c r="A4447">
        <v>2789165</v>
      </c>
      <c r="B4447">
        <v>1</v>
      </c>
      <c r="C4447" t="s">
        <v>82</v>
      </c>
      <c r="D4447" t="s">
        <v>106</v>
      </c>
      <c r="E4447" t="s">
        <v>16256</v>
      </c>
      <c r="F4447" t="s">
        <v>16257</v>
      </c>
      <c r="G4447" t="s">
        <v>31552</v>
      </c>
      <c r="H4447" t="s">
        <v>409</v>
      </c>
      <c r="I4447" t="s">
        <v>78</v>
      </c>
      <c r="J4447" t="s">
        <v>135</v>
      </c>
      <c r="K4447" t="s">
        <v>3</v>
      </c>
      <c r="L4447" t="s">
        <v>136</v>
      </c>
      <c r="M4447" t="s">
        <v>16258</v>
      </c>
      <c r="N4447" t="s">
        <v>16259</v>
      </c>
      <c r="O4447">
        <v>1.8727777777777779</v>
      </c>
      <c r="P4447">
        <v>0</v>
      </c>
      <c r="Q4447">
        <v>476</v>
      </c>
      <c r="R4447">
        <v>0</v>
      </c>
      <c r="S4447">
        <v>0</v>
      </c>
      <c r="T4447">
        <v>0</v>
      </c>
      <c r="U4447">
        <v>29</v>
      </c>
      <c r="V4447">
        <v>0</v>
      </c>
      <c r="W4447">
        <v>0</v>
      </c>
      <c r="X4447">
        <v>0</v>
      </c>
      <c r="Y4447">
        <v>164.92868000000001</v>
      </c>
      <c r="Z4447">
        <v>0</v>
      </c>
      <c r="AA4447">
        <v>0</v>
      </c>
      <c r="AB4447">
        <v>0</v>
      </c>
      <c r="AC4447">
        <v>23.930288000000001</v>
      </c>
      <c r="AD4447">
        <v>0</v>
      </c>
      <c r="AE4447">
        <v>0</v>
      </c>
      <c r="AF4447">
        <v>188.85896</v>
      </c>
    </row>
    <row r="4448" spans="1:32" x14ac:dyDescent="0.3">
      <c r="A4448">
        <v>2789092</v>
      </c>
      <c r="B4448">
        <v>1</v>
      </c>
      <c r="C4448" t="s">
        <v>83</v>
      </c>
      <c r="D4448" t="s">
        <v>130</v>
      </c>
      <c r="E4448" t="s">
        <v>12047</v>
      </c>
      <c r="F4448" t="s">
        <v>12048</v>
      </c>
      <c r="G4448" t="s">
        <v>31551</v>
      </c>
      <c r="H4448" t="s">
        <v>338</v>
      </c>
      <c r="I4448" t="s">
        <v>79</v>
      </c>
      <c r="J4448" t="s">
        <v>135</v>
      </c>
      <c r="K4448" t="s">
        <v>22</v>
      </c>
      <c r="L4448" t="s">
        <v>136</v>
      </c>
      <c r="M4448" t="s">
        <v>16260</v>
      </c>
      <c r="N4448" t="s">
        <v>16261</v>
      </c>
      <c r="O4448">
        <v>8.6969444444444441</v>
      </c>
      <c r="P4448">
        <v>0</v>
      </c>
      <c r="Q4448">
        <v>1</v>
      </c>
      <c r="R4448">
        <v>0</v>
      </c>
      <c r="S4448">
        <v>28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0.49777283999999999</v>
      </c>
      <c r="Z4448">
        <v>0</v>
      </c>
      <c r="AA4448">
        <v>76.618499999999997</v>
      </c>
      <c r="AB4448">
        <v>0</v>
      </c>
      <c r="AC4448">
        <v>0</v>
      </c>
      <c r="AD4448">
        <v>0</v>
      </c>
      <c r="AE4448">
        <v>0</v>
      </c>
      <c r="AF4448">
        <v>77.11627</v>
      </c>
    </row>
    <row r="4449" spans="1:32" x14ac:dyDescent="0.3">
      <c r="A4449">
        <v>2789011</v>
      </c>
      <c r="B4449">
        <v>1</v>
      </c>
      <c r="C4449" t="s">
        <v>82</v>
      </c>
      <c r="D4449" t="s">
        <v>111</v>
      </c>
      <c r="E4449" t="s">
        <v>2311</v>
      </c>
      <c r="F4449" t="s">
        <v>2312</v>
      </c>
      <c r="G4449" t="s">
        <v>31545</v>
      </c>
      <c r="H4449" t="s">
        <v>134</v>
      </c>
      <c r="I4449" t="s">
        <v>79</v>
      </c>
      <c r="J4449" t="s">
        <v>135</v>
      </c>
      <c r="K4449" t="s">
        <v>22</v>
      </c>
      <c r="L4449" t="s">
        <v>136</v>
      </c>
      <c r="M4449" t="s">
        <v>16262</v>
      </c>
      <c r="N4449" t="s">
        <v>16263</v>
      </c>
      <c r="O4449">
        <v>7.5277777777777777E-2</v>
      </c>
      <c r="P4449">
        <v>1</v>
      </c>
      <c r="Q4449">
        <v>5</v>
      </c>
      <c r="R4449">
        <v>67</v>
      </c>
      <c r="S4449">
        <v>341</v>
      </c>
      <c r="T4449">
        <v>26</v>
      </c>
      <c r="U4449">
        <v>59</v>
      </c>
      <c r="V4449">
        <v>0</v>
      </c>
      <c r="W4449">
        <v>0</v>
      </c>
      <c r="X4449">
        <v>4.169722E-2</v>
      </c>
      <c r="Y4449">
        <v>0.19503666</v>
      </c>
      <c r="Z4449">
        <v>23.124361</v>
      </c>
      <c r="AA4449">
        <v>18.482077</v>
      </c>
      <c r="AB4449">
        <v>2.6017565999999999</v>
      </c>
      <c r="AC4449">
        <v>2.8705647000000001</v>
      </c>
      <c r="AD4449">
        <v>0</v>
      </c>
      <c r="AE4449">
        <v>0</v>
      </c>
      <c r="AF4449">
        <v>47.315489999999997</v>
      </c>
    </row>
    <row r="4450" spans="1:32" x14ac:dyDescent="0.3">
      <c r="A4450">
        <v>2788998</v>
      </c>
      <c r="B4450">
        <v>1</v>
      </c>
      <c r="C4450" t="s">
        <v>83</v>
      </c>
      <c r="D4450" t="s">
        <v>130</v>
      </c>
      <c r="E4450" t="s">
        <v>11748</v>
      </c>
      <c r="F4450" t="s">
        <v>11749</v>
      </c>
      <c r="G4450" t="s">
        <v>31545</v>
      </c>
      <c r="H4450" t="s">
        <v>134</v>
      </c>
      <c r="I4450" t="s">
        <v>79</v>
      </c>
      <c r="J4450" t="s">
        <v>135</v>
      </c>
      <c r="K4450" t="s">
        <v>22</v>
      </c>
      <c r="L4450" t="s">
        <v>136</v>
      </c>
      <c r="M4450" t="s">
        <v>16264</v>
      </c>
      <c r="N4450" t="s">
        <v>16265</v>
      </c>
      <c r="O4450">
        <v>0.34194444444444444</v>
      </c>
      <c r="P4450">
        <v>23</v>
      </c>
      <c r="Q4450">
        <v>179</v>
      </c>
      <c r="R4450">
        <v>309</v>
      </c>
      <c r="S4450">
        <v>101</v>
      </c>
      <c r="T4450">
        <v>8</v>
      </c>
      <c r="U4450">
        <v>8</v>
      </c>
      <c r="V4450">
        <v>0</v>
      </c>
      <c r="W4450">
        <v>0</v>
      </c>
      <c r="X4450">
        <v>2.3682766000000002</v>
      </c>
      <c r="Y4450">
        <v>21.524673</v>
      </c>
      <c r="Z4450">
        <v>32.196660000000001</v>
      </c>
      <c r="AA4450">
        <v>9.8950770000000006</v>
      </c>
      <c r="AB4450">
        <v>0.64122325000000002</v>
      </c>
      <c r="AC4450">
        <v>2.3200916999999999</v>
      </c>
      <c r="AD4450">
        <v>0</v>
      </c>
      <c r="AE4450">
        <v>0</v>
      </c>
      <c r="AF4450">
        <v>68.945999999999998</v>
      </c>
    </row>
    <row r="4451" spans="1:32" x14ac:dyDescent="0.3">
      <c r="A4451">
        <v>2789008</v>
      </c>
      <c r="B4451">
        <v>1</v>
      </c>
      <c r="C4451" t="s">
        <v>82</v>
      </c>
      <c r="D4451" t="s">
        <v>99</v>
      </c>
      <c r="E4451" t="s">
        <v>8892</v>
      </c>
      <c r="F4451" t="s">
        <v>8893</v>
      </c>
      <c r="G4451" t="s">
        <v>31545</v>
      </c>
      <c r="H4451" t="s">
        <v>134</v>
      </c>
      <c r="I4451" t="s">
        <v>79</v>
      </c>
      <c r="J4451" t="s">
        <v>135</v>
      </c>
      <c r="K4451" t="s">
        <v>22</v>
      </c>
      <c r="L4451" t="s">
        <v>136</v>
      </c>
      <c r="M4451" t="s">
        <v>16266</v>
      </c>
      <c r="N4451" t="s">
        <v>16267</v>
      </c>
      <c r="O4451">
        <v>0.83666666666666667</v>
      </c>
      <c r="P4451">
        <v>3</v>
      </c>
      <c r="Q4451">
        <v>592</v>
      </c>
      <c r="R4451">
        <v>1</v>
      </c>
      <c r="S4451">
        <v>39</v>
      </c>
      <c r="T4451">
        <v>2</v>
      </c>
      <c r="U4451">
        <v>66</v>
      </c>
      <c r="V4451">
        <v>0</v>
      </c>
      <c r="W4451">
        <v>0</v>
      </c>
      <c r="X4451">
        <v>17.316894999999999</v>
      </c>
      <c r="Y4451">
        <v>124.36156</v>
      </c>
      <c r="Z4451">
        <v>0.24917702</v>
      </c>
      <c r="AA4451">
        <v>1.174458</v>
      </c>
      <c r="AB4451">
        <v>60.740963000000001</v>
      </c>
      <c r="AC4451">
        <v>16.979105000000001</v>
      </c>
      <c r="AD4451">
        <v>0</v>
      </c>
      <c r="AE4451">
        <v>0</v>
      </c>
      <c r="AF4451">
        <v>220.82213999999999</v>
      </c>
    </row>
    <row r="4452" spans="1:32" x14ac:dyDescent="0.3">
      <c r="A4452">
        <v>2788995</v>
      </c>
      <c r="B4452">
        <v>1</v>
      </c>
      <c r="C4452" t="s">
        <v>82</v>
      </c>
      <c r="D4452" t="s">
        <v>103</v>
      </c>
      <c r="E4452" t="s">
        <v>16268</v>
      </c>
      <c r="F4452" t="s">
        <v>16269</v>
      </c>
      <c r="G4452" t="s">
        <v>31549</v>
      </c>
      <c r="H4452" t="s">
        <v>134</v>
      </c>
      <c r="I4452" t="s">
        <v>79</v>
      </c>
      <c r="J4452" t="s">
        <v>135</v>
      </c>
      <c r="K4452" t="s">
        <v>22</v>
      </c>
      <c r="L4452" t="s">
        <v>136</v>
      </c>
      <c r="M4452" t="s">
        <v>16270</v>
      </c>
      <c r="N4452" t="s">
        <v>16271</v>
      </c>
      <c r="O4452">
        <v>1.5497222222222222</v>
      </c>
      <c r="P4452">
        <v>0</v>
      </c>
      <c r="Q4452">
        <v>1971</v>
      </c>
      <c r="R4452">
        <v>1</v>
      </c>
      <c r="S4452">
        <v>314</v>
      </c>
      <c r="T4452">
        <v>12</v>
      </c>
      <c r="U4452">
        <v>223</v>
      </c>
      <c r="V4452">
        <v>0</v>
      </c>
      <c r="W4452">
        <v>0</v>
      </c>
      <c r="X4452">
        <v>0</v>
      </c>
      <c r="Y4452">
        <v>444.05182000000002</v>
      </c>
      <c r="Z4452">
        <v>43.430169999999997</v>
      </c>
      <c r="AA4452">
        <v>38.606754000000002</v>
      </c>
      <c r="AB4452">
        <v>96.141980000000004</v>
      </c>
      <c r="AC4452">
        <v>118.82307</v>
      </c>
      <c r="AD4452">
        <v>0</v>
      </c>
      <c r="AE4452">
        <v>0</v>
      </c>
      <c r="AF4452">
        <v>741.05380000000002</v>
      </c>
    </row>
    <row r="4453" spans="1:32" x14ac:dyDescent="0.3">
      <c r="A4453">
        <v>2788626</v>
      </c>
      <c r="B4453">
        <v>2</v>
      </c>
      <c r="C4453" t="s">
        <v>82</v>
      </c>
      <c r="D4453" t="s">
        <v>88</v>
      </c>
      <c r="E4453" t="s">
        <v>16272</v>
      </c>
      <c r="F4453" t="s">
        <v>16273</v>
      </c>
      <c r="G4453" t="s">
        <v>31552</v>
      </c>
      <c r="H4453" t="s">
        <v>1297</v>
      </c>
      <c r="I4453" t="s">
        <v>78</v>
      </c>
      <c r="J4453" t="s">
        <v>135</v>
      </c>
      <c r="K4453" t="s">
        <v>22</v>
      </c>
      <c r="L4453" t="s">
        <v>136</v>
      </c>
      <c r="M4453" t="s">
        <v>16040</v>
      </c>
      <c r="N4453" t="s">
        <v>16274</v>
      </c>
      <c r="O4453">
        <v>0.51777777777777778</v>
      </c>
      <c r="P4453">
        <v>0</v>
      </c>
      <c r="Q4453">
        <v>44</v>
      </c>
      <c r="R4453">
        <v>0</v>
      </c>
      <c r="S4453">
        <v>0</v>
      </c>
      <c r="T4453">
        <v>0</v>
      </c>
      <c r="U4453">
        <v>8</v>
      </c>
      <c r="V4453">
        <v>0</v>
      </c>
      <c r="W4453">
        <v>0</v>
      </c>
      <c r="X4453">
        <v>0</v>
      </c>
      <c r="Y4453">
        <v>3.7028808999999998</v>
      </c>
      <c r="Z4453">
        <v>0</v>
      </c>
      <c r="AA4453">
        <v>0</v>
      </c>
      <c r="AB4453">
        <v>0</v>
      </c>
      <c r="AC4453">
        <v>5.2507229999999998</v>
      </c>
      <c r="AD4453">
        <v>0</v>
      </c>
      <c r="AE4453">
        <v>0</v>
      </c>
      <c r="AF4453">
        <v>8.9536040000000003</v>
      </c>
    </row>
    <row r="4454" spans="1:32" x14ac:dyDescent="0.3">
      <c r="A4454">
        <v>2788736</v>
      </c>
      <c r="B4454">
        <v>1</v>
      </c>
      <c r="C4454" t="s">
        <v>83</v>
      </c>
      <c r="D4454" t="s">
        <v>119</v>
      </c>
      <c r="E4454" t="s">
        <v>16275</v>
      </c>
      <c r="F4454" t="s">
        <v>16276</v>
      </c>
      <c r="G4454" t="s">
        <v>31551</v>
      </c>
      <c r="H4454" t="s">
        <v>672</v>
      </c>
      <c r="I4454" t="s">
        <v>79</v>
      </c>
      <c r="J4454" t="s">
        <v>135</v>
      </c>
      <c r="K4454" t="s">
        <v>22</v>
      </c>
      <c r="L4454" t="s">
        <v>136</v>
      </c>
      <c r="M4454" t="s">
        <v>16277</v>
      </c>
      <c r="N4454" t="s">
        <v>16278</v>
      </c>
      <c r="O4454">
        <v>2.0302777777777776</v>
      </c>
      <c r="P4454">
        <v>0</v>
      </c>
      <c r="Q4454">
        <v>73</v>
      </c>
      <c r="R4454">
        <v>0</v>
      </c>
      <c r="S4454">
        <v>5</v>
      </c>
      <c r="T4454">
        <v>1</v>
      </c>
      <c r="U4454">
        <v>4</v>
      </c>
      <c r="V4454">
        <v>0</v>
      </c>
      <c r="W4454">
        <v>0</v>
      </c>
      <c r="X4454">
        <v>0</v>
      </c>
      <c r="Y4454">
        <v>7.5648283999999997</v>
      </c>
      <c r="Z4454">
        <v>0</v>
      </c>
      <c r="AA4454">
        <v>0.60107829999999995</v>
      </c>
      <c r="AB4454">
        <v>3.5970532999999998</v>
      </c>
      <c r="AC4454">
        <v>4.0395937000000002</v>
      </c>
      <c r="AD4454">
        <v>0</v>
      </c>
      <c r="AE4454">
        <v>0</v>
      </c>
      <c r="AF4454">
        <v>15.802553</v>
      </c>
    </row>
    <row r="4455" spans="1:32" x14ac:dyDescent="0.3">
      <c r="A4455">
        <v>2788741</v>
      </c>
      <c r="B4455">
        <v>1</v>
      </c>
      <c r="C4455" t="s">
        <v>82</v>
      </c>
      <c r="D4455" t="s">
        <v>97</v>
      </c>
      <c r="E4455" t="s">
        <v>16279</v>
      </c>
      <c r="F4455" t="s">
        <v>16280</v>
      </c>
      <c r="G4455" t="s">
        <v>31548</v>
      </c>
      <c r="H4455" t="s">
        <v>893</v>
      </c>
      <c r="I4455" t="s">
        <v>78</v>
      </c>
      <c r="J4455" t="s">
        <v>135</v>
      </c>
      <c r="K4455" t="s">
        <v>22</v>
      </c>
      <c r="L4455" t="s">
        <v>136</v>
      </c>
      <c r="M4455" t="s">
        <v>16281</v>
      </c>
      <c r="N4455" t="s">
        <v>16282</v>
      </c>
      <c r="O4455">
        <v>1.9194444444444445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0.99260809999999999</v>
      </c>
      <c r="AD4455">
        <v>0</v>
      </c>
      <c r="AE4455">
        <v>0</v>
      </c>
      <c r="AF4455">
        <v>0.99260809999999999</v>
      </c>
    </row>
    <row r="4456" spans="1:32" x14ac:dyDescent="0.3">
      <c r="A4456">
        <v>2788739</v>
      </c>
      <c r="B4456">
        <v>1</v>
      </c>
      <c r="C4456" t="s">
        <v>83</v>
      </c>
      <c r="D4456" t="s">
        <v>117</v>
      </c>
      <c r="E4456" t="s">
        <v>16283</v>
      </c>
      <c r="F4456" t="s">
        <v>16284</v>
      </c>
      <c r="G4456" t="s">
        <v>31546</v>
      </c>
      <c r="H4456" t="s">
        <v>223</v>
      </c>
      <c r="I4456" t="s">
        <v>78</v>
      </c>
      <c r="J4456" t="s">
        <v>135</v>
      </c>
      <c r="K4456" t="s">
        <v>22</v>
      </c>
      <c r="L4456" t="s">
        <v>136</v>
      </c>
      <c r="M4456" t="s">
        <v>16285</v>
      </c>
      <c r="N4456" t="s">
        <v>16286</v>
      </c>
      <c r="O4456">
        <v>0.59750000000000003</v>
      </c>
      <c r="P4456">
        <v>0</v>
      </c>
      <c r="Q4456">
        <v>197</v>
      </c>
      <c r="R4456">
        <v>0</v>
      </c>
      <c r="S4456">
        <v>0</v>
      </c>
      <c r="T4456">
        <v>0</v>
      </c>
      <c r="U4456">
        <v>15</v>
      </c>
      <c r="V4456">
        <v>0</v>
      </c>
      <c r="W4456">
        <v>0</v>
      </c>
      <c r="X4456">
        <v>0</v>
      </c>
      <c r="Y4456">
        <v>22.551352999999999</v>
      </c>
      <c r="Z4456">
        <v>0</v>
      </c>
      <c r="AA4456">
        <v>0</v>
      </c>
      <c r="AB4456">
        <v>0</v>
      </c>
      <c r="AC4456">
        <v>2.0249169999999999</v>
      </c>
      <c r="AD4456">
        <v>0</v>
      </c>
      <c r="AE4456">
        <v>0</v>
      </c>
      <c r="AF4456">
        <v>24.576270999999998</v>
      </c>
    </row>
    <row r="4457" spans="1:32" x14ac:dyDescent="0.3">
      <c r="A4457">
        <v>2788587</v>
      </c>
      <c r="B4457">
        <v>1</v>
      </c>
      <c r="C4457" t="s">
        <v>82</v>
      </c>
      <c r="D4457" t="s">
        <v>106</v>
      </c>
      <c r="E4457" t="s">
        <v>16287</v>
      </c>
      <c r="F4457" t="s">
        <v>16288</v>
      </c>
      <c r="G4457" t="s">
        <v>31551</v>
      </c>
      <c r="H4457" t="s">
        <v>672</v>
      </c>
      <c r="I4457" t="s">
        <v>79</v>
      </c>
      <c r="J4457" t="s">
        <v>135</v>
      </c>
      <c r="K4457" t="s">
        <v>22</v>
      </c>
      <c r="L4457" t="s">
        <v>136</v>
      </c>
      <c r="M4457" t="s">
        <v>16289</v>
      </c>
      <c r="N4457" t="s">
        <v>16290</v>
      </c>
      <c r="O4457">
        <v>7.0324999999999998</v>
      </c>
      <c r="P4457">
        <v>0</v>
      </c>
      <c r="Q4457">
        <v>115</v>
      </c>
      <c r="R4457">
        <v>1</v>
      </c>
      <c r="S4457">
        <v>1</v>
      </c>
      <c r="T4457">
        <v>0</v>
      </c>
      <c r="U4457">
        <v>39</v>
      </c>
      <c r="V4457">
        <v>0</v>
      </c>
      <c r="W4457">
        <v>0</v>
      </c>
      <c r="X4457">
        <v>0</v>
      </c>
      <c r="Y4457">
        <v>252.06566000000001</v>
      </c>
      <c r="Z4457">
        <v>2.6787209999999999</v>
      </c>
      <c r="AA4457">
        <v>0</v>
      </c>
      <c r="AB4457">
        <v>0</v>
      </c>
      <c r="AC4457">
        <v>177.02588</v>
      </c>
      <c r="AD4457">
        <v>0</v>
      </c>
      <c r="AE4457">
        <v>0</v>
      </c>
      <c r="AF4457">
        <v>431.77026000000001</v>
      </c>
    </row>
    <row r="4458" spans="1:32" x14ac:dyDescent="0.3">
      <c r="A4458">
        <v>2788545</v>
      </c>
      <c r="B4458">
        <v>1</v>
      </c>
      <c r="C4458" t="s">
        <v>83</v>
      </c>
      <c r="D4458" t="s">
        <v>130</v>
      </c>
      <c r="E4458" t="s">
        <v>16291</v>
      </c>
      <c r="F4458" t="s">
        <v>16292</v>
      </c>
      <c r="G4458" t="s">
        <v>31552</v>
      </c>
      <c r="H4458" t="s">
        <v>145</v>
      </c>
      <c r="I4458" t="s">
        <v>78</v>
      </c>
      <c r="J4458" t="s">
        <v>135</v>
      </c>
      <c r="K4458" t="s">
        <v>22</v>
      </c>
      <c r="L4458" t="s">
        <v>136</v>
      </c>
      <c r="M4458" t="s">
        <v>16293</v>
      </c>
      <c r="N4458" t="s">
        <v>16294</v>
      </c>
      <c r="O4458">
        <v>1.091388888888889</v>
      </c>
      <c r="P4458">
        <v>0</v>
      </c>
      <c r="Q4458">
        <v>41</v>
      </c>
      <c r="R4458">
        <v>0</v>
      </c>
      <c r="S4458">
        <v>5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3.4282189999999999</v>
      </c>
      <c r="Z4458">
        <v>0</v>
      </c>
      <c r="AA4458">
        <v>0.38015494</v>
      </c>
      <c r="AB4458">
        <v>0</v>
      </c>
      <c r="AC4458">
        <v>0</v>
      </c>
      <c r="AD4458">
        <v>0</v>
      </c>
      <c r="AE4458">
        <v>0</v>
      </c>
      <c r="AF4458">
        <v>3.8083741999999998</v>
      </c>
    </row>
    <row r="4459" spans="1:32" x14ac:dyDescent="0.3">
      <c r="A4459">
        <v>2788528</v>
      </c>
      <c r="B4459">
        <v>1</v>
      </c>
      <c r="C4459" t="s">
        <v>83</v>
      </c>
      <c r="D4459" t="s">
        <v>115</v>
      </c>
      <c r="E4459" t="s">
        <v>16295</v>
      </c>
      <c r="F4459" t="s">
        <v>16296</v>
      </c>
      <c r="G4459" t="s">
        <v>31546</v>
      </c>
      <c r="H4459" t="s">
        <v>145</v>
      </c>
      <c r="I4459" t="s">
        <v>78</v>
      </c>
      <c r="J4459" t="s">
        <v>135</v>
      </c>
      <c r="K4459" t="s">
        <v>22</v>
      </c>
      <c r="L4459" t="s">
        <v>136</v>
      </c>
      <c r="M4459" t="s">
        <v>16297</v>
      </c>
      <c r="N4459" t="s">
        <v>16298</v>
      </c>
      <c r="O4459">
        <v>0.5805555555555556</v>
      </c>
      <c r="P4459">
        <v>0</v>
      </c>
      <c r="Q4459">
        <v>0</v>
      </c>
      <c r="R4459">
        <v>0</v>
      </c>
      <c r="S4459">
        <v>0</v>
      </c>
      <c r="T4459">
        <v>0</v>
      </c>
      <c r="U4459">
        <v>44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9.2037200000000006</v>
      </c>
      <c r="AD4459">
        <v>0</v>
      </c>
      <c r="AE4459">
        <v>0</v>
      </c>
      <c r="AF4459">
        <v>9.2037200000000006</v>
      </c>
    </row>
    <row r="4460" spans="1:32" x14ac:dyDescent="0.3">
      <c r="A4460">
        <v>2788534</v>
      </c>
      <c r="B4460">
        <v>1</v>
      </c>
      <c r="C4460" t="s">
        <v>82</v>
      </c>
      <c r="D4460" t="s">
        <v>95</v>
      </c>
      <c r="E4460" t="s">
        <v>16299</v>
      </c>
      <c r="F4460" t="s">
        <v>16300</v>
      </c>
      <c r="G4460" t="s">
        <v>31546</v>
      </c>
      <c r="H4460" t="s">
        <v>145</v>
      </c>
      <c r="I4460" t="s">
        <v>78</v>
      </c>
      <c r="J4460" t="s">
        <v>135</v>
      </c>
      <c r="K4460" t="s">
        <v>22</v>
      </c>
      <c r="L4460" t="s">
        <v>136</v>
      </c>
      <c r="M4460" t="s">
        <v>16301</v>
      </c>
      <c r="N4460" t="s">
        <v>16302</v>
      </c>
      <c r="O4460">
        <v>2.3452777777777776</v>
      </c>
      <c r="P4460">
        <v>0</v>
      </c>
      <c r="Q4460">
        <v>98</v>
      </c>
      <c r="R4460">
        <v>0</v>
      </c>
      <c r="S4460">
        <v>0</v>
      </c>
      <c r="T4460">
        <v>0</v>
      </c>
      <c r="U4460">
        <v>2</v>
      </c>
      <c r="V4460">
        <v>0</v>
      </c>
      <c r="W4460">
        <v>0</v>
      </c>
      <c r="X4460">
        <v>0</v>
      </c>
      <c r="Y4460">
        <v>66.179640000000006</v>
      </c>
      <c r="Z4460">
        <v>0</v>
      </c>
      <c r="AA4460">
        <v>0</v>
      </c>
      <c r="AB4460">
        <v>0</v>
      </c>
      <c r="AC4460">
        <v>0.59984535000000005</v>
      </c>
      <c r="AD4460">
        <v>0</v>
      </c>
      <c r="AE4460">
        <v>0</v>
      </c>
      <c r="AF4460">
        <v>66.779489999999996</v>
      </c>
    </row>
    <row r="4461" spans="1:32" x14ac:dyDescent="0.3">
      <c r="A4461">
        <v>2788516</v>
      </c>
      <c r="B4461">
        <v>1</v>
      </c>
      <c r="C4461" t="s">
        <v>83</v>
      </c>
      <c r="D4461" t="s">
        <v>116</v>
      </c>
      <c r="E4461" t="s">
        <v>16303</v>
      </c>
      <c r="F4461" t="s">
        <v>16304</v>
      </c>
      <c r="G4461" t="s">
        <v>31550</v>
      </c>
      <c r="H4461" t="s">
        <v>10278</v>
      </c>
      <c r="I4461" t="s">
        <v>78</v>
      </c>
      <c r="J4461" t="s">
        <v>135</v>
      </c>
      <c r="K4461" t="s">
        <v>3</v>
      </c>
      <c r="L4461" t="s">
        <v>136</v>
      </c>
      <c r="M4461" t="s">
        <v>16305</v>
      </c>
      <c r="N4461" t="s">
        <v>16306</v>
      </c>
      <c r="O4461">
        <v>1.9288888888888889</v>
      </c>
      <c r="P4461">
        <v>0</v>
      </c>
      <c r="Q4461">
        <v>177</v>
      </c>
      <c r="R4461">
        <v>0</v>
      </c>
      <c r="S4461">
        <v>0</v>
      </c>
      <c r="T4461">
        <v>0</v>
      </c>
      <c r="U4461">
        <v>16</v>
      </c>
      <c r="V4461">
        <v>0</v>
      </c>
      <c r="W4461">
        <v>0</v>
      </c>
      <c r="X4461">
        <v>0</v>
      </c>
      <c r="Y4461">
        <v>218.12062</v>
      </c>
      <c r="Z4461">
        <v>0</v>
      </c>
      <c r="AA4461">
        <v>0</v>
      </c>
      <c r="AB4461">
        <v>0</v>
      </c>
      <c r="AC4461">
        <v>68.206183999999993</v>
      </c>
      <c r="AD4461">
        <v>0</v>
      </c>
      <c r="AE4461">
        <v>0</v>
      </c>
      <c r="AF4461">
        <v>286.32679999999999</v>
      </c>
    </row>
    <row r="4462" spans="1:32" x14ac:dyDescent="0.3">
      <c r="A4462">
        <v>2788419</v>
      </c>
      <c r="B4462">
        <v>1</v>
      </c>
      <c r="C4462" t="s">
        <v>82</v>
      </c>
      <c r="D4462" t="s">
        <v>108</v>
      </c>
      <c r="E4462" t="s">
        <v>4054</v>
      </c>
      <c r="F4462" t="s">
        <v>4055</v>
      </c>
      <c r="G4462" t="s">
        <v>31552</v>
      </c>
      <c r="H4462" t="s">
        <v>643</v>
      </c>
      <c r="I4462" t="s">
        <v>78</v>
      </c>
      <c r="J4462" t="s">
        <v>135</v>
      </c>
      <c r="K4462" t="s">
        <v>22</v>
      </c>
      <c r="L4462" t="s">
        <v>186</v>
      </c>
      <c r="M4462" t="s">
        <v>16307</v>
      </c>
      <c r="N4462" t="s">
        <v>16308</v>
      </c>
      <c r="O4462">
        <v>4.5313888888888885</v>
      </c>
      <c r="P4462">
        <v>0</v>
      </c>
      <c r="Q4462">
        <v>27</v>
      </c>
      <c r="R4462">
        <v>0</v>
      </c>
      <c r="S4462">
        <v>21</v>
      </c>
      <c r="T4462">
        <v>0</v>
      </c>
      <c r="U4462">
        <v>15</v>
      </c>
      <c r="V4462">
        <v>0</v>
      </c>
      <c r="W4462">
        <v>0</v>
      </c>
      <c r="X4462">
        <v>0</v>
      </c>
      <c r="Y4462">
        <v>12.022641999999999</v>
      </c>
      <c r="Z4462">
        <v>0</v>
      </c>
      <c r="AA4462">
        <v>16.773232</v>
      </c>
      <c r="AB4462">
        <v>0</v>
      </c>
      <c r="AC4462">
        <v>75.823586000000006</v>
      </c>
      <c r="AD4462">
        <v>0</v>
      </c>
      <c r="AE4462">
        <v>0</v>
      </c>
      <c r="AF4462">
        <v>104.61946</v>
      </c>
    </row>
    <row r="4463" spans="1:32" x14ac:dyDescent="0.3">
      <c r="A4463">
        <v>2788392</v>
      </c>
      <c r="B4463">
        <v>1</v>
      </c>
      <c r="C4463" t="s">
        <v>82</v>
      </c>
      <c r="D4463" t="s">
        <v>88</v>
      </c>
      <c r="E4463" t="s">
        <v>16309</v>
      </c>
      <c r="F4463" t="s">
        <v>16310</v>
      </c>
      <c r="G4463" t="s">
        <v>31551</v>
      </c>
      <c r="H4463" t="s">
        <v>648</v>
      </c>
      <c r="I4463" t="s">
        <v>79</v>
      </c>
      <c r="J4463" t="s">
        <v>135</v>
      </c>
      <c r="K4463" t="s">
        <v>22</v>
      </c>
      <c r="L4463" t="s">
        <v>186</v>
      </c>
      <c r="M4463" t="s">
        <v>16311</v>
      </c>
      <c r="N4463" t="s">
        <v>16312</v>
      </c>
      <c r="O4463">
        <v>1.3858333333333333</v>
      </c>
      <c r="P4463">
        <v>0</v>
      </c>
      <c r="Q4463">
        <v>489</v>
      </c>
      <c r="R4463">
        <v>0</v>
      </c>
      <c r="S4463">
        <v>0</v>
      </c>
      <c r="T4463">
        <v>0</v>
      </c>
      <c r="U4463">
        <v>23</v>
      </c>
      <c r="V4463">
        <v>0</v>
      </c>
      <c r="W4463">
        <v>0</v>
      </c>
      <c r="X4463">
        <v>0</v>
      </c>
      <c r="Y4463">
        <v>129.74065999999999</v>
      </c>
      <c r="Z4463">
        <v>0</v>
      </c>
      <c r="AA4463">
        <v>0</v>
      </c>
      <c r="AB4463">
        <v>0</v>
      </c>
      <c r="AC4463">
        <v>12.460371</v>
      </c>
      <c r="AD4463">
        <v>0</v>
      </c>
      <c r="AE4463">
        <v>0</v>
      </c>
      <c r="AF4463">
        <v>142.20103</v>
      </c>
    </row>
    <row r="4464" spans="1:32" x14ac:dyDescent="0.3">
      <c r="A4464">
        <v>2787877</v>
      </c>
      <c r="B4464">
        <v>1</v>
      </c>
      <c r="C4464" t="s">
        <v>82</v>
      </c>
      <c r="D4464" t="s">
        <v>102</v>
      </c>
      <c r="E4464" t="s">
        <v>16313</v>
      </c>
      <c r="F4464" t="s">
        <v>16314</v>
      </c>
      <c r="G4464" t="s">
        <v>31552</v>
      </c>
      <c r="H4464" t="s">
        <v>145</v>
      </c>
      <c r="I4464" t="s">
        <v>78</v>
      </c>
      <c r="J4464" t="s">
        <v>135</v>
      </c>
      <c r="K4464" t="s">
        <v>22</v>
      </c>
      <c r="L4464" t="s">
        <v>136</v>
      </c>
      <c r="M4464" t="s">
        <v>16315</v>
      </c>
      <c r="N4464" t="s">
        <v>16316</v>
      </c>
      <c r="O4464">
        <v>0.41138888888888892</v>
      </c>
      <c r="P4464">
        <v>0</v>
      </c>
      <c r="Q4464">
        <v>79</v>
      </c>
      <c r="R4464">
        <v>0</v>
      </c>
      <c r="S4464">
        <v>0</v>
      </c>
      <c r="T4464">
        <v>0</v>
      </c>
      <c r="U4464">
        <v>4</v>
      </c>
      <c r="V4464">
        <v>0</v>
      </c>
      <c r="W4464">
        <v>0</v>
      </c>
      <c r="X4464">
        <v>0</v>
      </c>
      <c r="Y4464">
        <v>2.8029465999999998</v>
      </c>
      <c r="Z4464">
        <v>0</v>
      </c>
      <c r="AA4464">
        <v>0</v>
      </c>
      <c r="AB4464">
        <v>0</v>
      </c>
      <c r="AC4464">
        <v>2.9246614000000002</v>
      </c>
      <c r="AD4464">
        <v>0</v>
      </c>
      <c r="AE4464">
        <v>0</v>
      </c>
      <c r="AF4464">
        <v>5.727608</v>
      </c>
    </row>
    <row r="4465" spans="1:32" x14ac:dyDescent="0.3">
      <c r="A4465">
        <v>2787887</v>
      </c>
      <c r="B4465">
        <v>1</v>
      </c>
      <c r="C4465" t="s">
        <v>82</v>
      </c>
      <c r="D4465" t="s">
        <v>107</v>
      </c>
      <c r="E4465" t="s">
        <v>16317</v>
      </c>
      <c r="F4465" t="s">
        <v>16318</v>
      </c>
      <c r="G4465" t="s">
        <v>31548</v>
      </c>
      <c r="H4465" t="s">
        <v>893</v>
      </c>
      <c r="I4465" t="s">
        <v>78</v>
      </c>
      <c r="J4465" t="s">
        <v>135</v>
      </c>
      <c r="K4465" t="s">
        <v>22</v>
      </c>
      <c r="L4465" t="s">
        <v>136</v>
      </c>
      <c r="M4465" t="s">
        <v>16319</v>
      </c>
      <c r="N4465" t="s">
        <v>16320</v>
      </c>
      <c r="O4465">
        <v>3.319722222222222</v>
      </c>
      <c r="P4465">
        <v>0</v>
      </c>
      <c r="Q4465">
        <v>1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0.6426615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0.6426615</v>
      </c>
    </row>
    <row r="4466" spans="1:32" x14ac:dyDescent="0.3">
      <c r="A4466">
        <v>2787881</v>
      </c>
      <c r="B4466">
        <v>1</v>
      </c>
      <c r="C4466" t="s">
        <v>83</v>
      </c>
      <c r="D4466" t="s">
        <v>124</v>
      </c>
      <c r="E4466" t="s">
        <v>16321</v>
      </c>
      <c r="F4466" t="s">
        <v>16322</v>
      </c>
      <c r="G4466" t="s">
        <v>31548</v>
      </c>
      <c r="H4466" t="s">
        <v>333</v>
      </c>
      <c r="I4466" t="s">
        <v>78</v>
      </c>
      <c r="J4466" t="s">
        <v>135</v>
      </c>
      <c r="K4466" t="s">
        <v>22</v>
      </c>
      <c r="L4466" t="s">
        <v>136</v>
      </c>
      <c r="M4466" t="s">
        <v>16323</v>
      </c>
      <c r="N4466" t="s">
        <v>16324</v>
      </c>
      <c r="O4466">
        <v>2.9161111111111113</v>
      </c>
      <c r="P4466">
        <v>0</v>
      </c>
      <c r="Q4466">
        <v>1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0.16153962999999999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0.16153962999999999</v>
      </c>
    </row>
    <row r="4467" spans="1:32" x14ac:dyDescent="0.3">
      <c r="A4467">
        <v>2787781</v>
      </c>
      <c r="B4467">
        <v>1</v>
      </c>
      <c r="C4467" t="s">
        <v>83</v>
      </c>
      <c r="D4467" t="s">
        <v>128</v>
      </c>
      <c r="E4467" t="s">
        <v>16325</v>
      </c>
      <c r="F4467" t="s">
        <v>16326</v>
      </c>
      <c r="G4467" t="s">
        <v>31546</v>
      </c>
      <c r="H4467" t="s">
        <v>223</v>
      </c>
      <c r="I4467" t="s">
        <v>78</v>
      </c>
      <c r="J4467" t="s">
        <v>135</v>
      </c>
      <c r="K4467" t="s">
        <v>22</v>
      </c>
      <c r="L4467" t="s">
        <v>136</v>
      </c>
      <c r="M4467" t="s">
        <v>16327</v>
      </c>
      <c r="N4467" t="s">
        <v>16328</v>
      </c>
      <c r="O4467">
        <v>5.5130555555555558</v>
      </c>
      <c r="P4467">
        <v>0</v>
      </c>
      <c r="Q4467">
        <v>4</v>
      </c>
      <c r="R4467">
        <v>0</v>
      </c>
      <c r="S4467">
        <v>2</v>
      </c>
      <c r="T4467">
        <v>0</v>
      </c>
      <c r="U4467">
        <v>2</v>
      </c>
      <c r="V4467">
        <v>0</v>
      </c>
      <c r="W4467">
        <v>0</v>
      </c>
      <c r="X4467">
        <v>0</v>
      </c>
      <c r="Y4467">
        <v>3.0746427000000001</v>
      </c>
      <c r="Z4467">
        <v>0</v>
      </c>
      <c r="AA4467">
        <v>0.2050206</v>
      </c>
      <c r="AB4467">
        <v>0</v>
      </c>
      <c r="AC4467">
        <v>19.88213</v>
      </c>
      <c r="AD4467">
        <v>0</v>
      </c>
      <c r="AE4467">
        <v>0</v>
      </c>
      <c r="AF4467">
        <v>23.161792999999999</v>
      </c>
    </row>
    <row r="4468" spans="1:32" x14ac:dyDescent="0.3">
      <c r="A4468">
        <v>2787770</v>
      </c>
      <c r="B4468">
        <v>1</v>
      </c>
      <c r="C4468" t="s">
        <v>83</v>
      </c>
      <c r="D4468" t="s">
        <v>129</v>
      </c>
      <c r="E4468" t="s">
        <v>16329</v>
      </c>
      <c r="F4468" t="s">
        <v>16330</v>
      </c>
      <c r="G4468" t="s">
        <v>31546</v>
      </c>
      <c r="H4468" t="s">
        <v>223</v>
      </c>
      <c r="I4468" t="s">
        <v>78</v>
      </c>
      <c r="J4468" t="s">
        <v>135</v>
      </c>
      <c r="K4468" t="s">
        <v>22</v>
      </c>
      <c r="L4468" t="s">
        <v>136</v>
      </c>
      <c r="M4468" t="s">
        <v>16331</v>
      </c>
      <c r="N4468" t="s">
        <v>16332</v>
      </c>
      <c r="O4468">
        <v>1.5666666666666667</v>
      </c>
      <c r="P4468">
        <v>0</v>
      </c>
      <c r="Q4468">
        <v>9</v>
      </c>
      <c r="R4468">
        <v>0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0</v>
      </c>
      <c r="Y4468">
        <v>2.2587144000000001</v>
      </c>
      <c r="Z4468">
        <v>0</v>
      </c>
      <c r="AA4468">
        <v>0</v>
      </c>
      <c r="AB4468">
        <v>0</v>
      </c>
      <c r="AC4468">
        <v>10.462059999999999</v>
      </c>
      <c r="AD4468">
        <v>0</v>
      </c>
      <c r="AE4468">
        <v>0</v>
      </c>
      <c r="AF4468">
        <v>12.720775</v>
      </c>
    </row>
    <row r="4469" spans="1:32" x14ac:dyDescent="0.3">
      <c r="A4469">
        <v>2787792</v>
      </c>
      <c r="B4469">
        <v>1</v>
      </c>
      <c r="C4469" t="s">
        <v>83</v>
      </c>
      <c r="D4469" t="s">
        <v>119</v>
      </c>
      <c r="E4469" t="s">
        <v>16333</v>
      </c>
      <c r="F4469" t="s">
        <v>16334</v>
      </c>
      <c r="G4469" t="s">
        <v>31549</v>
      </c>
      <c r="H4469" t="s">
        <v>134</v>
      </c>
      <c r="I4469" t="s">
        <v>79</v>
      </c>
      <c r="J4469" t="s">
        <v>135</v>
      </c>
      <c r="K4469" t="s">
        <v>22</v>
      </c>
      <c r="L4469" t="s">
        <v>136</v>
      </c>
      <c r="M4469" t="s">
        <v>16335</v>
      </c>
      <c r="N4469" t="s">
        <v>16336</v>
      </c>
      <c r="O4469">
        <v>0.2175</v>
      </c>
      <c r="P4469">
        <v>0</v>
      </c>
      <c r="Q4469">
        <v>313</v>
      </c>
      <c r="R4469">
        <v>0</v>
      </c>
      <c r="S4469">
        <v>0</v>
      </c>
      <c r="T4469">
        <v>0</v>
      </c>
      <c r="U4469">
        <v>43</v>
      </c>
      <c r="V4469">
        <v>0</v>
      </c>
      <c r="W4469">
        <v>0</v>
      </c>
      <c r="X4469">
        <v>0</v>
      </c>
      <c r="Y4469">
        <v>5.3078250000000002</v>
      </c>
      <c r="Z4469">
        <v>0</v>
      </c>
      <c r="AA4469">
        <v>0</v>
      </c>
      <c r="AB4469">
        <v>0</v>
      </c>
      <c r="AC4469">
        <v>2.8783566999999999</v>
      </c>
      <c r="AD4469">
        <v>0</v>
      </c>
      <c r="AE4469">
        <v>0</v>
      </c>
      <c r="AF4469">
        <v>8.1861820000000005</v>
      </c>
    </row>
    <row r="4470" spans="1:32" x14ac:dyDescent="0.3">
      <c r="A4470">
        <v>2787363</v>
      </c>
      <c r="B4470">
        <v>2</v>
      </c>
      <c r="C4470" t="s">
        <v>82</v>
      </c>
      <c r="D4470" t="s">
        <v>106</v>
      </c>
      <c r="E4470" t="s">
        <v>16337</v>
      </c>
      <c r="F4470" t="s">
        <v>16338</v>
      </c>
      <c r="G4470" t="s">
        <v>31552</v>
      </c>
      <c r="H4470" t="s">
        <v>2212</v>
      </c>
      <c r="I4470" t="s">
        <v>78</v>
      </c>
      <c r="J4470" t="s">
        <v>135</v>
      </c>
      <c r="K4470" t="s">
        <v>22</v>
      </c>
      <c r="L4470" t="s">
        <v>136</v>
      </c>
      <c r="M4470" t="s">
        <v>15525</v>
      </c>
      <c r="N4470" t="s">
        <v>16339</v>
      </c>
      <c r="O4470">
        <v>0.53722222222222227</v>
      </c>
      <c r="P4470">
        <v>0</v>
      </c>
      <c r="Q4470">
        <v>129</v>
      </c>
      <c r="R4470">
        <v>0</v>
      </c>
      <c r="S4470">
        <v>36</v>
      </c>
      <c r="T4470">
        <v>0</v>
      </c>
      <c r="U4470">
        <v>12</v>
      </c>
      <c r="V4470">
        <v>0</v>
      </c>
      <c r="W4470">
        <v>0</v>
      </c>
      <c r="X4470">
        <v>0</v>
      </c>
      <c r="Y4470">
        <v>17.705994</v>
      </c>
      <c r="Z4470">
        <v>0</v>
      </c>
      <c r="AA4470">
        <v>0.89502590000000004</v>
      </c>
      <c r="AB4470">
        <v>0</v>
      </c>
      <c r="AC4470">
        <v>1.8760848000000001</v>
      </c>
      <c r="AD4470">
        <v>0</v>
      </c>
      <c r="AE4470">
        <v>0</v>
      </c>
      <c r="AF4470">
        <v>20.477104000000001</v>
      </c>
    </row>
    <row r="4471" spans="1:32" x14ac:dyDescent="0.3">
      <c r="A4471">
        <v>2787784</v>
      </c>
      <c r="B4471">
        <v>1</v>
      </c>
      <c r="C4471" t="s">
        <v>83</v>
      </c>
      <c r="D4471" t="s">
        <v>121</v>
      </c>
      <c r="E4471" t="s">
        <v>16340</v>
      </c>
      <c r="F4471" t="s">
        <v>16341</v>
      </c>
      <c r="G4471" t="s">
        <v>31545</v>
      </c>
      <c r="H4471" t="s">
        <v>134</v>
      </c>
      <c r="I4471" t="s">
        <v>79</v>
      </c>
      <c r="J4471" t="s">
        <v>248</v>
      </c>
      <c r="K4471" t="s">
        <v>22</v>
      </c>
      <c r="L4471" t="s">
        <v>136</v>
      </c>
      <c r="M4471" t="s">
        <v>16342</v>
      </c>
      <c r="N4471" t="s">
        <v>16343</v>
      </c>
      <c r="O4471">
        <v>5.5555555555555558E-3</v>
      </c>
      <c r="P4471">
        <v>0</v>
      </c>
      <c r="Q4471">
        <v>914</v>
      </c>
      <c r="R4471">
        <v>2</v>
      </c>
      <c r="S4471">
        <v>132</v>
      </c>
      <c r="T4471">
        <v>0</v>
      </c>
      <c r="U4471">
        <v>62</v>
      </c>
      <c r="V4471">
        <v>0</v>
      </c>
      <c r="W4471">
        <v>0</v>
      </c>
      <c r="X4471">
        <v>0</v>
      </c>
      <c r="Y4471">
        <v>0.54887085999999996</v>
      </c>
      <c r="Z4471">
        <v>7.8033297000000001E-3</v>
      </c>
      <c r="AA4471">
        <v>0.14032086999999999</v>
      </c>
      <c r="AB4471">
        <v>0</v>
      </c>
      <c r="AC4471">
        <v>0.21336587000000001</v>
      </c>
      <c r="AD4471">
        <v>0</v>
      </c>
      <c r="AE4471">
        <v>0</v>
      </c>
      <c r="AF4471">
        <v>0.91036092999999996</v>
      </c>
    </row>
    <row r="4472" spans="1:32" x14ac:dyDescent="0.3">
      <c r="A4472">
        <v>2787767</v>
      </c>
      <c r="B4472">
        <v>1</v>
      </c>
      <c r="C4472" t="s">
        <v>82</v>
      </c>
      <c r="D4472" t="s">
        <v>92</v>
      </c>
      <c r="E4472" t="s">
        <v>16344</v>
      </c>
      <c r="F4472" t="s">
        <v>16345</v>
      </c>
      <c r="G4472" t="s">
        <v>31547</v>
      </c>
      <c r="H4472" t="s">
        <v>648</v>
      </c>
      <c r="I4472" t="s">
        <v>79</v>
      </c>
      <c r="J4472" t="s">
        <v>135</v>
      </c>
      <c r="K4472" t="s">
        <v>22</v>
      </c>
      <c r="L4472" t="s">
        <v>186</v>
      </c>
      <c r="M4472" t="s">
        <v>16346</v>
      </c>
      <c r="N4472" t="s">
        <v>16347</v>
      </c>
      <c r="O4472">
        <v>4.8561111111111108</v>
      </c>
      <c r="P4472">
        <v>13</v>
      </c>
      <c r="Q4472">
        <v>993</v>
      </c>
      <c r="R4472">
        <v>22</v>
      </c>
      <c r="S4472">
        <v>129</v>
      </c>
      <c r="T4472">
        <v>26</v>
      </c>
      <c r="U4472">
        <v>190</v>
      </c>
      <c r="V4472">
        <v>6</v>
      </c>
      <c r="W4472">
        <v>0</v>
      </c>
      <c r="X4472">
        <v>189.45644999999999</v>
      </c>
      <c r="Y4472">
        <v>1898.7393</v>
      </c>
      <c r="Z4472">
        <v>407.86383000000001</v>
      </c>
      <c r="AA4472">
        <v>224.50774000000001</v>
      </c>
      <c r="AB4472">
        <v>1182.0445999999999</v>
      </c>
      <c r="AC4472">
        <v>1000.6495</v>
      </c>
      <c r="AD4472">
        <v>5658.1977999999999</v>
      </c>
      <c r="AE4472">
        <v>0</v>
      </c>
      <c r="AF4472">
        <v>10561.459000000001</v>
      </c>
    </row>
    <row r="4473" spans="1:32" x14ac:dyDescent="0.3">
      <c r="A4473">
        <v>2787443</v>
      </c>
      <c r="B4473">
        <v>1</v>
      </c>
      <c r="C4473" t="s">
        <v>82</v>
      </c>
      <c r="D4473" t="s">
        <v>108</v>
      </c>
      <c r="E4473" t="s">
        <v>16348</v>
      </c>
      <c r="F4473" t="s">
        <v>16349</v>
      </c>
      <c r="G4473" t="s">
        <v>31548</v>
      </c>
      <c r="H4473" t="s">
        <v>333</v>
      </c>
      <c r="I4473" t="s">
        <v>78</v>
      </c>
      <c r="J4473" t="s">
        <v>135</v>
      </c>
      <c r="K4473" t="s">
        <v>22</v>
      </c>
      <c r="L4473" t="s">
        <v>136</v>
      </c>
      <c r="M4473" t="s">
        <v>16350</v>
      </c>
      <c r="N4473" t="s">
        <v>16351</v>
      </c>
      <c r="O4473">
        <v>4.5572222222222223</v>
      </c>
      <c r="P4473">
        <v>0</v>
      </c>
      <c r="Q4473">
        <v>1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1.0472693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1.0472693</v>
      </c>
    </row>
    <row r="4474" spans="1:32" x14ac:dyDescent="0.3">
      <c r="A4474">
        <v>2787369</v>
      </c>
      <c r="B4474">
        <v>1</v>
      </c>
      <c r="C4474" t="s">
        <v>83</v>
      </c>
      <c r="D4474" t="s">
        <v>128</v>
      </c>
      <c r="E4474" t="s">
        <v>14002</v>
      </c>
      <c r="F4474" t="s">
        <v>14003</v>
      </c>
      <c r="G4474" t="s">
        <v>31546</v>
      </c>
      <c r="H4474" t="s">
        <v>1297</v>
      </c>
      <c r="I4474" t="s">
        <v>78</v>
      </c>
      <c r="J4474" t="s">
        <v>135</v>
      </c>
      <c r="K4474" t="s">
        <v>22</v>
      </c>
      <c r="L4474" t="s">
        <v>136</v>
      </c>
      <c r="M4474" t="s">
        <v>16352</v>
      </c>
      <c r="N4474" t="s">
        <v>16353</v>
      </c>
      <c r="O4474">
        <v>2.0777777777777779</v>
      </c>
      <c r="P4474">
        <v>0</v>
      </c>
      <c r="Q4474">
        <v>0</v>
      </c>
      <c r="R4474">
        <v>0</v>
      </c>
      <c r="S4474">
        <v>1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1.1478847999999999</v>
      </c>
      <c r="AB4474">
        <v>0</v>
      </c>
      <c r="AC4474">
        <v>0</v>
      </c>
      <c r="AD4474">
        <v>0</v>
      </c>
      <c r="AE4474">
        <v>0</v>
      </c>
      <c r="AF4474">
        <v>1.1478847999999999</v>
      </c>
    </row>
    <row r="4475" spans="1:32" x14ac:dyDescent="0.3">
      <c r="A4475">
        <v>2787156</v>
      </c>
      <c r="B4475">
        <v>1</v>
      </c>
      <c r="C4475" t="s">
        <v>82</v>
      </c>
      <c r="D4475" t="s">
        <v>108</v>
      </c>
      <c r="E4475" t="s">
        <v>16354</v>
      </c>
      <c r="F4475" t="s">
        <v>16355</v>
      </c>
      <c r="G4475" t="s">
        <v>31546</v>
      </c>
      <c r="H4475" t="s">
        <v>223</v>
      </c>
      <c r="I4475" t="s">
        <v>78</v>
      </c>
      <c r="J4475" t="s">
        <v>135</v>
      </c>
      <c r="K4475" t="s">
        <v>22</v>
      </c>
      <c r="L4475" t="s">
        <v>136</v>
      </c>
      <c r="M4475" t="s">
        <v>16356</v>
      </c>
      <c r="N4475" t="s">
        <v>16357</v>
      </c>
      <c r="O4475">
        <v>6.9680555555555559</v>
      </c>
      <c r="P4475">
        <v>0</v>
      </c>
      <c r="Q4475">
        <v>22</v>
      </c>
      <c r="R4475">
        <v>0</v>
      </c>
      <c r="S4475">
        <v>0</v>
      </c>
      <c r="T4475">
        <v>0</v>
      </c>
      <c r="U4475">
        <v>7</v>
      </c>
      <c r="V4475">
        <v>0</v>
      </c>
      <c r="W4475">
        <v>0</v>
      </c>
      <c r="X4475">
        <v>0</v>
      </c>
      <c r="Y4475">
        <v>17.533092</v>
      </c>
      <c r="Z4475">
        <v>0</v>
      </c>
      <c r="AA4475">
        <v>0</v>
      </c>
      <c r="AB4475">
        <v>0</v>
      </c>
      <c r="AC4475">
        <v>5.5452329999999996</v>
      </c>
      <c r="AD4475">
        <v>0</v>
      </c>
      <c r="AE4475">
        <v>0</v>
      </c>
      <c r="AF4475">
        <v>23.078325</v>
      </c>
    </row>
    <row r="4476" spans="1:32" x14ac:dyDescent="0.3">
      <c r="A4476">
        <v>2787164</v>
      </c>
      <c r="B4476">
        <v>1</v>
      </c>
      <c r="C4476" t="s">
        <v>83</v>
      </c>
      <c r="D4476" t="s">
        <v>130</v>
      </c>
      <c r="E4476" t="s">
        <v>16358</v>
      </c>
      <c r="F4476" t="s">
        <v>16359</v>
      </c>
      <c r="G4476" t="s">
        <v>31552</v>
      </c>
      <c r="H4476" t="s">
        <v>648</v>
      </c>
      <c r="I4476" t="s">
        <v>78</v>
      </c>
      <c r="J4476" t="s">
        <v>135</v>
      </c>
      <c r="K4476" t="s">
        <v>22</v>
      </c>
      <c r="L4476" t="s">
        <v>186</v>
      </c>
      <c r="M4476" t="s">
        <v>16360</v>
      </c>
      <c r="N4476" t="s">
        <v>16361</v>
      </c>
      <c r="O4476">
        <v>1.0680555555555555</v>
      </c>
      <c r="P4476">
        <v>0</v>
      </c>
      <c r="Q4476">
        <v>24</v>
      </c>
      <c r="R4476">
        <v>0</v>
      </c>
      <c r="S4476">
        <v>0</v>
      </c>
      <c r="T4476">
        <v>0</v>
      </c>
      <c r="U4476">
        <v>10</v>
      </c>
      <c r="V4476">
        <v>0</v>
      </c>
      <c r="W4476">
        <v>0</v>
      </c>
      <c r="X4476">
        <v>0</v>
      </c>
      <c r="Y4476">
        <v>7.8875985000000002</v>
      </c>
      <c r="Z4476">
        <v>0</v>
      </c>
      <c r="AA4476">
        <v>0</v>
      </c>
      <c r="AB4476">
        <v>0</v>
      </c>
      <c r="AC4476">
        <v>23.961372000000001</v>
      </c>
      <c r="AD4476">
        <v>0</v>
      </c>
      <c r="AE4476">
        <v>0</v>
      </c>
      <c r="AF4476">
        <v>31.848970000000001</v>
      </c>
    </row>
    <row r="4477" spans="1:32" x14ac:dyDescent="0.3">
      <c r="A4477">
        <v>2787165</v>
      </c>
      <c r="B4477">
        <v>1</v>
      </c>
      <c r="C4477" t="s">
        <v>82</v>
      </c>
      <c r="D4477" t="s">
        <v>113</v>
      </c>
      <c r="E4477" t="s">
        <v>4727</v>
      </c>
      <c r="F4477" t="s">
        <v>4728</v>
      </c>
      <c r="G4477" t="s">
        <v>31551</v>
      </c>
      <c r="H4477" t="s">
        <v>624</v>
      </c>
      <c r="I4477" t="s">
        <v>79</v>
      </c>
      <c r="J4477" t="s">
        <v>135</v>
      </c>
      <c r="K4477" t="s">
        <v>22</v>
      </c>
      <c r="L4477" t="s">
        <v>136</v>
      </c>
      <c r="M4477" t="s">
        <v>16362</v>
      </c>
      <c r="N4477" t="s">
        <v>16363</v>
      </c>
      <c r="O4477">
        <v>8.0855555555555547</v>
      </c>
      <c r="P4477">
        <v>0</v>
      </c>
      <c r="Q4477">
        <v>220</v>
      </c>
      <c r="R4477">
        <v>0</v>
      </c>
      <c r="S4477">
        <v>6</v>
      </c>
      <c r="T4477">
        <v>0</v>
      </c>
      <c r="U4477">
        <v>36</v>
      </c>
      <c r="V4477">
        <v>0</v>
      </c>
      <c r="W4477">
        <v>0</v>
      </c>
      <c r="X4477">
        <v>0</v>
      </c>
      <c r="Y4477">
        <v>898.85540000000003</v>
      </c>
      <c r="Z4477">
        <v>0</v>
      </c>
      <c r="AA4477">
        <v>11.683396</v>
      </c>
      <c r="AB4477">
        <v>0</v>
      </c>
      <c r="AC4477">
        <v>119.19691</v>
      </c>
      <c r="AD4477">
        <v>0</v>
      </c>
      <c r="AE4477">
        <v>0</v>
      </c>
      <c r="AF4477">
        <v>1029.7357</v>
      </c>
    </row>
    <row r="4478" spans="1:32" x14ac:dyDescent="0.3">
      <c r="A4478">
        <v>2786497</v>
      </c>
      <c r="B4478">
        <v>2</v>
      </c>
      <c r="C4478" t="s">
        <v>82</v>
      </c>
      <c r="D4478" t="s">
        <v>113</v>
      </c>
      <c r="E4478" t="s">
        <v>16364</v>
      </c>
      <c r="F4478" t="s">
        <v>16365</v>
      </c>
      <c r="G4478" t="s">
        <v>31552</v>
      </c>
      <c r="H4478" t="s">
        <v>223</v>
      </c>
      <c r="I4478" t="s">
        <v>78</v>
      </c>
      <c r="J4478" t="s">
        <v>248</v>
      </c>
      <c r="K4478" t="s">
        <v>22</v>
      </c>
      <c r="L4478" t="s">
        <v>136</v>
      </c>
      <c r="M4478" t="s">
        <v>15598</v>
      </c>
      <c r="N4478" t="s">
        <v>16366</v>
      </c>
      <c r="O4478">
        <v>1.4444444444444444E-2</v>
      </c>
      <c r="P4478">
        <v>0</v>
      </c>
      <c r="Q4478">
        <v>26</v>
      </c>
      <c r="R4478">
        <v>0</v>
      </c>
      <c r="S4478">
        <v>24</v>
      </c>
      <c r="T4478">
        <v>0</v>
      </c>
      <c r="U4478">
        <v>5</v>
      </c>
      <c r="V4478">
        <v>0</v>
      </c>
      <c r="W4478">
        <v>0</v>
      </c>
      <c r="X4478">
        <v>0</v>
      </c>
      <c r="Y4478">
        <v>0.23676684000000001</v>
      </c>
      <c r="Z4478">
        <v>0</v>
      </c>
      <c r="AA4478">
        <v>0.20472325</v>
      </c>
      <c r="AB4478">
        <v>0</v>
      </c>
      <c r="AC4478">
        <v>4.4806472999999999E-2</v>
      </c>
      <c r="AD4478">
        <v>0</v>
      </c>
      <c r="AE4478">
        <v>0</v>
      </c>
      <c r="AF4478">
        <v>0.48629655999999999</v>
      </c>
    </row>
    <row r="4479" spans="1:32" x14ac:dyDescent="0.3">
      <c r="A4479">
        <v>2786849</v>
      </c>
      <c r="B4479">
        <v>1</v>
      </c>
      <c r="C4479" t="s">
        <v>82</v>
      </c>
      <c r="D4479" t="s">
        <v>109</v>
      </c>
      <c r="E4479" t="s">
        <v>16367</v>
      </c>
      <c r="F4479" t="s">
        <v>16368</v>
      </c>
      <c r="G4479" t="s">
        <v>31546</v>
      </c>
      <c r="H4479" t="s">
        <v>223</v>
      </c>
      <c r="I4479" t="s">
        <v>78</v>
      </c>
      <c r="J4479" t="s">
        <v>135</v>
      </c>
      <c r="K4479" t="s">
        <v>22</v>
      </c>
      <c r="L4479" t="s">
        <v>136</v>
      </c>
      <c r="M4479" t="s">
        <v>16369</v>
      </c>
      <c r="N4479" t="s">
        <v>16370</v>
      </c>
      <c r="O4479">
        <v>4.8241666666666667</v>
      </c>
      <c r="P4479">
        <v>0</v>
      </c>
      <c r="Q4479">
        <v>231</v>
      </c>
      <c r="R4479">
        <v>0</v>
      </c>
      <c r="S4479">
        <v>0</v>
      </c>
      <c r="T4479">
        <v>0</v>
      </c>
      <c r="U4479">
        <v>7</v>
      </c>
      <c r="V4479">
        <v>0</v>
      </c>
      <c r="W4479">
        <v>0</v>
      </c>
      <c r="X4479">
        <v>0</v>
      </c>
      <c r="Y4479">
        <v>157.62665999999999</v>
      </c>
      <c r="Z4479">
        <v>0</v>
      </c>
      <c r="AA4479">
        <v>0</v>
      </c>
      <c r="AB4479">
        <v>0</v>
      </c>
      <c r="AC4479">
        <v>7.8652176999999996</v>
      </c>
      <c r="AD4479">
        <v>0</v>
      </c>
      <c r="AE4479">
        <v>0</v>
      </c>
      <c r="AF4479">
        <v>165.49188000000001</v>
      </c>
    </row>
    <row r="4480" spans="1:32" x14ac:dyDescent="0.3">
      <c r="A4480">
        <v>2786861</v>
      </c>
      <c r="B4480">
        <v>1</v>
      </c>
      <c r="C4480" t="s">
        <v>82</v>
      </c>
      <c r="D4480" t="s">
        <v>84</v>
      </c>
      <c r="E4480" t="s">
        <v>16371</v>
      </c>
      <c r="F4480" t="s">
        <v>16372</v>
      </c>
      <c r="G4480" t="s">
        <v>31546</v>
      </c>
      <c r="H4480" t="s">
        <v>223</v>
      </c>
      <c r="I4480" t="s">
        <v>78</v>
      </c>
      <c r="J4480" t="s">
        <v>135</v>
      </c>
      <c r="K4480" t="s">
        <v>22</v>
      </c>
      <c r="L4480" t="s">
        <v>136</v>
      </c>
      <c r="M4480" t="s">
        <v>16373</v>
      </c>
      <c r="N4480" t="s">
        <v>16374</v>
      </c>
      <c r="O4480">
        <v>4.599444444444444</v>
      </c>
      <c r="P4480">
        <v>0</v>
      </c>
      <c r="Q4480">
        <v>79</v>
      </c>
      <c r="R4480">
        <v>0</v>
      </c>
      <c r="S4480">
        <v>1</v>
      </c>
      <c r="T4480">
        <v>0</v>
      </c>
      <c r="U4480">
        <v>7</v>
      </c>
      <c r="V4480">
        <v>0</v>
      </c>
      <c r="W4480">
        <v>0</v>
      </c>
      <c r="X4480">
        <v>0</v>
      </c>
      <c r="Y4480">
        <v>85.608029999999999</v>
      </c>
      <c r="Z4480">
        <v>0</v>
      </c>
      <c r="AA4480">
        <v>2.4435806000000002</v>
      </c>
      <c r="AB4480">
        <v>0</v>
      </c>
      <c r="AC4480">
        <v>12.216881000000001</v>
      </c>
      <c r="AD4480">
        <v>0</v>
      </c>
      <c r="AE4480">
        <v>0</v>
      </c>
      <c r="AF4480">
        <v>100.26849</v>
      </c>
    </row>
    <row r="4481" spans="1:32" x14ac:dyDescent="0.3">
      <c r="A4481">
        <v>2786858</v>
      </c>
      <c r="B4481">
        <v>1</v>
      </c>
      <c r="C4481" t="s">
        <v>83</v>
      </c>
      <c r="D4481" t="s">
        <v>130</v>
      </c>
      <c r="E4481" t="s">
        <v>16375</v>
      </c>
      <c r="F4481" t="s">
        <v>16376</v>
      </c>
      <c r="G4481" t="s">
        <v>31545</v>
      </c>
      <c r="H4481" t="s">
        <v>134</v>
      </c>
      <c r="I4481" t="s">
        <v>79</v>
      </c>
      <c r="J4481" t="s">
        <v>135</v>
      </c>
      <c r="K4481" t="s">
        <v>22</v>
      </c>
      <c r="L4481" t="s">
        <v>136</v>
      </c>
      <c r="M4481" t="s">
        <v>16377</v>
      </c>
      <c r="N4481" t="s">
        <v>16378</v>
      </c>
      <c r="O4481">
        <v>6.1388888888888889E-2</v>
      </c>
      <c r="P4481">
        <v>7</v>
      </c>
      <c r="Q4481">
        <v>1093</v>
      </c>
      <c r="R4481">
        <v>1</v>
      </c>
      <c r="S4481">
        <v>14</v>
      </c>
      <c r="T4481">
        <v>14</v>
      </c>
      <c r="U4481">
        <v>129</v>
      </c>
      <c r="V4481">
        <v>0</v>
      </c>
      <c r="W4481">
        <v>0</v>
      </c>
      <c r="X4481">
        <v>2.4329784000000001</v>
      </c>
      <c r="Y4481">
        <v>10.215605999999999</v>
      </c>
      <c r="Z4481">
        <v>3.7457940000000002E-2</v>
      </c>
      <c r="AA4481">
        <v>0.48795450000000001</v>
      </c>
      <c r="AB4481">
        <v>8.6743290000000002</v>
      </c>
      <c r="AC4481">
        <v>2.0345409999999999</v>
      </c>
      <c r="AD4481">
        <v>0</v>
      </c>
      <c r="AE4481">
        <v>0</v>
      </c>
      <c r="AF4481">
        <v>23.882866</v>
      </c>
    </row>
    <row r="4482" spans="1:32" x14ac:dyDescent="0.3">
      <c r="A4482">
        <v>2786846</v>
      </c>
      <c r="B4482">
        <v>1</v>
      </c>
      <c r="C4482" t="s">
        <v>83</v>
      </c>
      <c r="D4482" t="s">
        <v>130</v>
      </c>
      <c r="E4482" t="s">
        <v>10653</v>
      </c>
      <c r="F4482" t="s">
        <v>10654</v>
      </c>
      <c r="G4482" t="s">
        <v>31546</v>
      </c>
      <c r="H4482" t="s">
        <v>223</v>
      </c>
      <c r="I4482" t="s">
        <v>78</v>
      </c>
      <c r="J4482" t="s">
        <v>135</v>
      </c>
      <c r="K4482" t="s">
        <v>22</v>
      </c>
      <c r="L4482" t="s">
        <v>136</v>
      </c>
      <c r="M4482" t="s">
        <v>16379</v>
      </c>
      <c r="N4482" t="s">
        <v>16380</v>
      </c>
      <c r="O4482">
        <v>11.145277777777778</v>
      </c>
      <c r="P4482">
        <v>0</v>
      </c>
      <c r="Q4482">
        <v>347</v>
      </c>
      <c r="R4482">
        <v>0</v>
      </c>
      <c r="S4482">
        <v>0</v>
      </c>
      <c r="T4482">
        <v>0</v>
      </c>
      <c r="U4482">
        <v>56</v>
      </c>
      <c r="V4482">
        <v>0</v>
      </c>
      <c r="W4482">
        <v>0</v>
      </c>
      <c r="X4482">
        <v>0</v>
      </c>
      <c r="Y4482">
        <v>852.61030000000005</v>
      </c>
      <c r="Z4482">
        <v>0</v>
      </c>
      <c r="AA4482">
        <v>0</v>
      </c>
      <c r="AB4482">
        <v>0</v>
      </c>
      <c r="AC4482">
        <v>364.17876999999999</v>
      </c>
      <c r="AD4482">
        <v>0</v>
      </c>
      <c r="AE4482">
        <v>0</v>
      </c>
      <c r="AF4482">
        <v>1216.7891</v>
      </c>
    </row>
    <row r="4483" spans="1:32" x14ac:dyDescent="0.3">
      <c r="A4483">
        <v>2786777</v>
      </c>
      <c r="B4483">
        <v>1</v>
      </c>
      <c r="C4483" t="s">
        <v>82</v>
      </c>
      <c r="D4483" t="s">
        <v>113</v>
      </c>
      <c r="E4483" t="s">
        <v>16381</v>
      </c>
      <c r="F4483" t="s">
        <v>16382</v>
      </c>
      <c r="G4483" t="s">
        <v>31546</v>
      </c>
      <c r="H4483" t="s">
        <v>163</v>
      </c>
      <c r="I4483" t="s">
        <v>78</v>
      </c>
      <c r="J4483" t="s">
        <v>135</v>
      </c>
      <c r="K4483" t="s">
        <v>22</v>
      </c>
      <c r="L4483" t="s">
        <v>136</v>
      </c>
      <c r="M4483" t="s">
        <v>16383</v>
      </c>
      <c r="N4483" t="s">
        <v>16384</v>
      </c>
      <c r="O4483">
        <v>1.6322222222222222</v>
      </c>
      <c r="P4483">
        <v>0</v>
      </c>
      <c r="Q4483">
        <v>2</v>
      </c>
      <c r="R4483">
        <v>0</v>
      </c>
      <c r="S4483">
        <v>9</v>
      </c>
      <c r="T4483">
        <v>0</v>
      </c>
      <c r="U4483">
        <v>4</v>
      </c>
      <c r="V4483">
        <v>0</v>
      </c>
      <c r="W4483">
        <v>0</v>
      </c>
      <c r="X4483">
        <v>0</v>
      </c>
      <c r="Y4483">
        <v>6.4455757</v>
      </c>
      <c r="Z4483">
        <v>0</v>
      </c>
      <c r="AA4483">
        <v>7.9555629999999997</v>
      </c>
      <c r="AB4483">
        <v>0</v>
      </c>
      <c r="AC4483">
        <v>6.1659079999999999</v>
      </c>
      <c r="AD4483">
        <v>0</v>
      </c>
      <c r="AE4483">
        <v>0</v>
      </c>
      <c r="AF4483">
        <v>20.567046999999999</v>
      </c>
    </row>
    <row r="4484" spans="1:32" x14ac:dyDescent="0.3">
      <c r="A4484">
        <v>2786778</v>
      </c>
      <c r="B4484">
        <v>1</v>
      </c>
      <c r="C4484" t="s">
        <v>83</v>
      </c>
      <c r="D4484" t="s">
        <v>116</v>
      </c>
      <c r="E4484" t="s">
        <v>16385</v>
      </c>
      <c r="F4484" t="s">
        <v>16386</v>
      </c>
      <c r="G4484" t="s">
        <v>31546</v>
      </c>
      <c r="H4484" t="s">
        <v>223</v>
      </c>
      <c r="I4484" t="s">
        <v>78</v>
      </c>
      <c r="J4484" t="s">
        <v>135</v>
      </c>
      <c r="K4484" t="s">
        <v>22</v>
      </c>
      <c r="L4484" t="s">
        <v>136</v>
      </c>
      <c r="M4484" t="s">
        <v>16387</v>
      </c>
      <c r="N4484" t="s">
        <v>16388</v>
      </c>
      <c r="O4484">
        <v>6.6475</v>
      </c>
      <c r="P4484">
        <v>0</v>
      </c>
      <c r="Q4484">
        <v>20</v>
      </c>
      <c r="R4484">
        <v>0</v>
      </c>
      <c r="S4484">
        <v>3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38.086357</v>
      </c>
      <c r="Z4484">
        <v>0</v>
      </c>
      <c r="AA4484">
        <v>3.9950936000000001</v>
      </c>
      <c r="AB4484">
        <v>0</v>
      </c>
      <c r="AC4484">
        <v>0</v>
      </c>
      <c r="AD4484">
        <v>0</v>
      </c>
      <c r="AE4484">
        <v>0</v>
      </c>
      <c r="AF4484">
        <v>42.081449999999997</v>
      </c>
    </row>
    <row r="4485" spans="1:32" x14ac:dyDescent="0.3">
      <c r="A4485">
        <v>2786796</v>
      </c>
      <c r="B4485">
        <v>1</v>
      </c>
      <c r="C4485" t="s">
        <v>82</v>
      </c>
      <c r="D4485" t="s">
        <v>106</v>
      </c>
      <c r="E4485" t="s">
        <v>13271</v>
      </c>
      <c r="F4485" t="s">
        <v>13272</v>
      </c>
      <c r="G4485" t="s">
        <v>31549</v>
      </c>
      <c r="H4485" t="s">
        <v>134</v>
      </c>
      <c r="I4485" t="s">
        <v>79</v>
      </c>
      <c r="J4485" t="s">
        <v>135</v>
      </c>
      <c r="K4485" t="s">
        <v>22</v>
      </c>
      <c r="L4485" t="s">
        <v>136</v>
      </c>
      <c r="M4485" t="s">
        <v>16389</v>
      </c>
      <c r="N4485" t="s">
        <v>16390</v>
      </c>
      <c r="O4485">
        <v>0.60972222222222228</v>
      </c>
      <c r="P4485">
        <v>4</v>
      </c>
      <c r="Q4485">
        <v>11</v>
      </c>
      <c r="R4485">
        <v>6</v>
      </c>
      <c r="S4485">
        <v>4</v>
      </c>
      <c r="T4485">
        <v>28</v>
      </c>
      <c r="U4485">
        <v>131</v>
      </c>
      <c r="V4485">
        <v>13</v>
      </c>
      <c r="W4485">
        <v>22</v>
      </c>
      <c r="X4485">
        <v>7.7856097000000002</v>
      </c>
      <c r="Y4485">
        <v>5.9439450000000003</v>
      </c>
      <c r="Z4485">
        <v>4.2600017000000001</v>
      </c>
      <c r="AA4485">
        <v>9.9761399999999991</v>
      </c>
      <c r="AB4485">
        <v>114.657906</v>
      </c>
      <c r="AC4485">
        <v>180.19121999999999</v>
      </c>
      <c r="AD4485">
        <v>383.06213000000002</v>
      </c>
      <c r="AE4485">
        <v>75.358379999999997</v>
      </c>
      <c r="AF4485">
        <v>781.23535000000004</v>
      </c>
    </row>
    <row r="4486" spans="1:32" x14ac:dyDescent="0.3">
      <c r="A4486">
        <v>2786625</v>
      </c>
      <c r="B4486">
        <v>1</v>
      </c>
      <c r="C4486" t="s">
        <v>83</v>
      </c>
      <c r="D4486" t="s">
        <v>123</v>
      </c>
      <c r="E4486" t="s">
        <v>16391</v>
      </c>
      <c r="F4486" t="s">
        <v>16392</v>
      </c>
      <c r="G4486" t="s">
        <v>31548</v>
      </c>
      <c r="H4486" t="s">
        <v>333</v>
      </c>
      <c r="I4486" t="s">
        <v>78</v>
      </c>
      <c r="J4486" t="s">
        <v>135</v>
      </c>
      <c r="K4486" t="s">
        <v>22</v>
      </c>
      <c r="L4486" t="s">
        <v>136</v>
      </c>
      <c r="M4486" t="s">
        <v>16393</v>
      </c>
      <c r="N4486" t="s">
        <v>16394</v>
      </c>
      <c r="O4486">
        <v>1.753611111111111</v>
      </c>
      <c r="P4486">
        <v>0</v>
      </c>
      <c r="Q4486">
        <v>3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0.63371295000000005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0.63371295000000005</v>
      </c>
    </row>
    <row r="4487" spans="1:32" x14ac:dyDescent="0.3">
      <c r="A4487">
        <v>2786637</v>
      </c>
      <c r="B4487">
        <v>1</v>
      </c>
      <c r="C4487" t="s">
        <v>82</v>
      </c>
      <c r="D4487" t="s">
        <v>104</v>
      </c>
      <c r="E4487" t="s">
        <v>16395</v>
      </c>
      <c r="F4487" t="s">
        <v>16396</v>
      </c>
      <c r="G4487" t="s">
        <v>31548</v>
      </c>
      <c r="H4487" t="s">
        <v>893</v>
      </c>
      <c r="I4487" t="s">
        <v>78</v>
      </c>
      <c r="J4487" t="s">
        <v>135</v>
      </c>
      <c r="K4487" t="s">
        <v>22</v>
      </c>
      <c r="L4487" t="s">
        <v>136</v>
      </c>
      <c r="M4487" t="s">
        <v>16397</v>
      </c>
      <c r="N4487" t="s">
        <v>16398</v>
      </c>
      <c r="O4487">
        <v>3.7733333333333334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81.109219999999993</v>
      </c>
      <c r="AD4487">
        <v>0</v>
      </c>
      <c r="AE4487">
        <v>0</v>
      </c>
      <c r="AF4487">
        <v>81.109219999999993</v>
      </c>
    </row>
    <row r="4488" spans="1:32" x14ac:dyDescent="0.3">
      <c r="A4488">
        <v>2786644</v>
      </c>
      <c r="B4488">
        <v>1</v>
      </c>
      <c r="C4488" t="s">
        <v>83</v>
      </c>
      <c r="D4488" t="s">
        <v>126</v>
      </c>
      <c r="E4488" t="s">
        <v>16399</v>
      </c>
      <c r="F4488" t="s">
        <v>16400</v>
      </c>
      <c r="G4488" t="s">
        <v>31551</v>
      </c>
      <c r="H4488" t="s">
        <v>672</v>
      </c>
      <c r="I4488" t="s">
        <v>79</v>
      </c>
      <c r="J4488" t="s">
        <v>135</v>
      </c>
      <c r="K4488" t="s">
        <v>22</v>
      </c>
      <c r="L4488" t="s">
        <v>136</v>
      </c>
      <c r="M4488" t="s">
        <v>16401</v>
      </c>
      <c r="N4488" t="s">
        <v>16402</v>
      </c>
      <c r="O4488">
        <v>3.6888888888888891</v>
      </c>
      <c r="P4488">
        <v>0</v>
      </c>
      <c r="Q4488">
        <v>247</v>
      </c>
      <c r="R4488">
        <v>0</v>
      </c>
      <c r="S4488">
        <v>1</v>
      </c>
      <c r="T4488">
        <v>0</v>
      </c>
      <c r="U4488">
        <v>16</v>
      </c>
      <c r="V4488">
        <v>0</v>
      </c>
      <c r="W4488">
        <v>0</v>
      </c>
      <c r="X4488">
        <v>0</v>
      </c>
      <c r="Y4488">
        <v>63.257122000000003</v>
      </c>
      <c r="Z4488">
        <v>0</v>
      </c>
      <c r="AA4488">
        <v>0.28107845999999997</v>
      </c>
      <c r="AB4488">
        <v>0</v>
      </c>
      <c r="AC4488">
        <v>23.249807000000001</v>
      </c>
      <c r="AD4488">
        <v>0</v>
      </c>
      <c r="AE4488">
        <v>0</v>
      </c>
      <c r="AF4488">
        <v>86.78801</v>
      </c>
    </row>
    <row r="4489" spans="1:32" x14ac:dyDescent="0.3">
      <c r="A4489">
        <v>2786631</v>
      </c>
      <c r="B4489">
        <v>1</v>
      </c>
      <c r="C4489" t="s">
        <v>82</v>
      </c>
      <c r="D4489" t="s">
        <v>108</v>
      </c>
      <c r="E4489" t="s">
        <v>16403</v>
      </c>
      <c r="F4489" t="s">
        <v>16404</v>
      </c>
      <c r="G4489" t="s">
        <v>31545</v>
      </c>
      <c r="H4489" t="s">
        <v>134</v>
      </c>
      <c r="I4489" t="s">
        <v>79</v>
      </c>
      <c r="J4489" t="s">
        <v>135</v>
      </c>
      <c r="K4489" t="s">
        <v>22</v>
      </c>
      <c r="L4489" t="s">
        <v>136</v>
      </c>
      <c r="M4489" t="s">
        <v>16405</v>
      </c>
      <c r="N4489" t="s">
        <v>16406</v>
      </c>
      <c r="O4489">
        <v>1.7966666666666666</v>
      </c>
      <c r="P4489">
        <v>2</v>
      </c>
      <c r="Q4489">
        <v>265</v>
      </c>
      <c r="R4489">
        <v>37</v>
      </c>
      <c r="S4489">
        <v>34</v>
      </c>
      <c r="T4489">
        <v>5</v>
      </c>
      <c r="U4489">
        <v>36</v>
      </c>
      <c r="V4489">
        <v>0</v>
      </c>
      <c r="W4489">
        <v>0</v>
      </c>
      <c r="X4489">
        <v>2.3890934000000001</v>
      </c>
      <c r="Y4489">
        <v>80.878330000000005</v>
      </c>
      <c r="Z4489">
        <v>25.820468999999999</v>
      </c>
      <c r="AA4489">
        <v>54.509064000000002</v>
      </c>
      <c r="AB4489">
        <v>12.166842000000001</v>
      </c>
      <c r="AC4489">
        <v>25.51172</v>
      </c>
      <c r="AD4489">
        <v>0</v>
      </c>
      <c r="AE4489">
        <v>0</v>
      </c>
      <c r="AF4489">
        <v>201.27551</v>
      </c>
    </row>
    <row r="4490" spans="1:32" x14ac:dyDescent="0.3">
      <c r="A4490">
        <v>2786634</v>
      </c>
      <c r="B4490">
        <v>1</v>
      </c>
      <c r="C4490" t="s">
        <v>82</v>
      </c>
      <c r="D4490" t="s">
        <v>89</v>
      </c>
      <c r="E4490" t="s">
        <v>16407</v>
      </c>
      <c r="F4490" t="s">
        <v>16408</v>
      </c>
      <c r="G4490" t="s">
        <v>31545</v>
      </c>
      <c r="H4490" t="s">
        <v>145</v>
      </c>
      <c r="I4490" t="s">
        <v>79</v>
      </c>
      <c r="J4490" t="s">
        <v>135</v>
      </c>
      <c r="K4490" t="s">
        <v>22</v>
      </c>
      <c r="L4490" t="s">
        <v>136</v>
      </c>
      <c r="M4490" t="s">
        <v>16409</v>
      </c>
      <c r="N4490" t="s">
        <v>16410</v>
      </c>
      <c r="O4490">
        <v>0.34527777777777779</v>
      </c>
      <c r="P4490">
        <v>0</v>
      </c>
      <c r="Q4490">
        <v>725</v>
      </c>
      <c r="R4490">
        <v>1</v>
      </c>
      <c r="S4490">
        <v>138</v>
      </c>
      <c r="T4490">
        <v>9</v>
      </c>
      <c r="U4490">
        <v>164</v>
      </c>
      <c r="V4490">
        <v>0</v>
      </c>
      <c r="W4490">
        <v>0</v>
      </c>
      <c r="X4490">
        <v>0</v>
      </c>
      <c r="Y4490">
        <v>33.395873999999999</v>
      </c>
      <c r="Z4490">
        <v>0</v>
      </c>
      <c r="AA4490">
        <v>13.429439</v>
      </c>
      <c r="AB4490">
        <v>24.262947</v>
      </c>
      <c r="AC4490">
        <v>14.0190935</v>
      </c>
      <c r="AD4490">
        <v>0</v>
      </c>
      <c r="AE4490">
        <v>0</v>
      </c>
      <c r="AF4490">
        <v>85.107349999999997</v>
      </c>
    </row>
    <row r="4491" spans="1:32" x14ac:dyDescent="0.3">
      <c r="A4491">
        <v>2786623</v>
      </c>
      <c r="B4491">
        <v>1</v>
      </c>
      <c r="C4491" t="s">
        <v>83</v>
      </c>
      <c r="D4491" t="s">
        <v>115</v>
      </c>
      <c r="E4491" t="s">
        <v>16411</v>
      </c>
      <c r="F4491" t="s">
        <v>16412</v>
      </c>
      <c r="G4491" t="s">
        <v>31551</v>
      </c>
      <c r="H4491" t="s">
        <v>134</v>
      </c>
      <c r="I4491" t="s">
        <v>79</v>
      </c>
      <c r="J4491" t="s">
        <v>135</v>
      </c>
      <c r="K4491" t="s">
        <v>22</v>
      </c>
      <c r="L4491" t="s">
        <v>136</v>
      </c>
      <c r="M4491" t="s">
        <v>16413</v>
      </c>
      <c r="N4491" t="s">
        <v>16414</v>
      </c>
      <c r="O4491">
        <v>3.3658333333333332</v>
      </c>
      <c r="P4491">
        <v>0</v>
      </c>
      <c r="Q4491">
        <v>2026</v>
      </c>
      <c r="R4491">
        <v>0</v>
      </c>
      <c r="S4491">
        <v>18</v>
      </c>
      <c r="T4491">
        <v>0</v>
      </c>
      <c r="U4491">
        <v>71</v>
      </c>
      <c r="V4491">
        <v>0</v>
      </c>
      <c r="W4491">
        <v>0</v>
      </c>
      <c r="X4491">
        <v>0</v>
      </c>
      <c r="Y4491">
        <v>1146.3403000000001</v>
      </c>
      <c r="Z4491">
        <v>0</v>
      </c>
      <c r="AA4491">
        <v>2.9867355999999998</v>
      </c>
      <c r="AB4491">
        <v>0</v>
      </c>
      <c r="AC4491">
        <v>189.0078</v>
      </c>
      <c r="AD4491">
        <v>0</v>
      </c>
      <c r="AE4491">
        <v>0</v>
      </c>
      <c r="AF4491">
        <v>1338.335</v>
      </c>
    </row>
    <row r="4492" spans="1:32" x14ac:dyDescent="0.3">
      <c r="A4492">
        <v>2786622</v>
      </c>
      <c r="B4492">
        <v>1</v>
      </c>
      <c r="C4492" t="s">
        <v>83</v>
      </c>
      <c r="D4492" t="s">
        <v>130</v>
      </c>
      <c r="E4492" t="s">
        <v>16415</v>
      </c>
      <c r="F4492" t="s">
        <v>16416</v>
      </c>
      <c r="G4492" t="s">
        <v>31551</v>
      </c>
      <c r="H4492" t="s">
        <v>134</v>
      </c>
      <c r="I4492" t="s">
        <v>79</v>
      </c>
      <c r="J4492" t="s">
        <v>248</v>
      </c>
      <c r="K4492" t="s">
        <v>22</v>
      </c>
      <c r="L4492" t="s">
        <v>136</v>
      </c>
      <c r="M4492" t="s">
        <v>16417</v>
      </c>
      <c r="N4492" t="s">
        <v>16418</v>
      </c>
      <c r="O4492">
        <v>1.0277777777777778E-2</v>
      </c>
      <c r="P4492">
        <v>0</v>
      </c>
      <c r="Q4492">
        <v>2550</v>
      </c>
      <c r="R4492">
        <v>0</v>
      </c>
      <c r="S4492">
        <v>4</v>
      </c>
      <c r="T4492">
        <v>1</v>
      </c>
      <c r="U4492">
        <v>136</v>
      </c>
      <c r="V4492">
        <v>0</v>
      </c>
      <c r="W4492">
        <v>0</v>
      </c>
      <c r="X4492">
        <v>0</v>
      </c>
      <c r="Y4492">
        <v>6.3210125000000001</v>
      </c>
      <c r="Z4492">
        <v>0</v>
      </c>
      <c r="AA4492">
        <v>1.1284440999999999E-2</v>
      </c>
      <c r="AB4492">
        <v>1.8506308999999999E-2</v>
      </c>
      <c r="AC4492">
        <v>0.93315570000000003</v>
      </c>
      <c r="AD4492">
        <v>0</v>
      </c>
      <c r="AE4492">
        <v>0</v>
      </c>
      <c r="AF4492">
        <v>7.2839590000000003</v>
      </c>
    </row>
    <row r="4493" spans="1:32" x14ac:dyDescent="0.3">
      <c r="A4493">
        <v>2786415</v>
      </c>
      <c r="B4493">
        <v>1</v>
      </c>
      <c r="C4493" t="s">
        <v>82</v>
      </c>
      <c r="D4493" t="s">
        <v>105</v>
      </c>
      <c r="E4493" t="s">
        <v>16419</v>
      </c>
      <c r="F4493" t="s">
        <v>16420</v>
      </c>
      <c r="G4493" t="s">
        <v>31545</v>
      </c>
      <c r="H4493" t="s">
        <v>672</v>
      </c>
      <c r="I4493" t="s">
        <v>79</v>
      </c>
      <c r="J4493" t="s">
        <v>135</v>
      </c>
      <c r="K4493" t="s">
        <v>22</v>
      </c>
      <c r="L4493" t="s">
        <v>136</v>
      </c>
      <c r="M4493" t="s">
        <v>16421</v>
      </c>
      <c r="N4493" t="s">
        <v>16422</v>
      </c>
      <c r="O4493">
        <v>4.8147222222222226</v>
      </c>
      <c r="P4493">
        <v>0</v>
      </c>
      <c r="Q4493">
        <v>28</v>
      </c>
      <c r="R4493">
        <v>0</v>
      </c>
      <c r="S4493">
        <v>2</v>
      </c>
      <c r="T4493">
        <v>0</v>
      </c>
      <c r="U4493">
        <v>4</v>
      </c>
      <c r="V4493">
        <v>0</v>
      </c>
      <c r="W4493">
        <v>0</v>
      </c>
      <c r="X4493">
        <v>0</v>
      </c>
      <c r="Y4493">
        <v>30.673147</v>
      </c>
      <c r="Z4493">
        <v>0</v>
      </c>
      <c r="AA4493">
        <v>9.5506360000000008</v>
      </c>
      <c r="AB4493">
        <v>0</v>
      </c>
      <c r="AC4493">
        <v>24.651674</v>
      </c>
      <c r="AD4493">
        <v>0</v>
      </c>
      <c r="AE4493">
        <v>0</v>
      </c>
      <c r="AF4493">
        <v>64.875460000000004</v>
      </c>
    </row>
    <row r="4494" spans="1:32" x14ac:dyDescent="0.3">
      <c r="A4494">
        <v>2786006</v>
      </c>
      <c r="B4494">
        <v>2</v>
      </c>
      <c r="C4494" t="s">
        <v>82</v>
      </c>
      <c r="D4494" t="s">
        <v>104</v>
      </c>
      <c r="E4494" t="s">
        <v>12041</v>
      </c>
      <c r="F4494" t="s">
        <v>12042</v>
      </c>
      <c r="G4494" t="s">
        <v>31552</v>
      </c>
      <c r="H4494" t="s">
        <v>1297</v>
      </c>
      <c r="I4494" t="s">
        <v>78</v>
      </c>
      <c r="J4494" t="s">
        <v>135</v>
      </c>
      <c r="K4494" t="s">
        <v>22</v>
      </c>
      <c r="L4494" t="s">
        <v>136</v>
      </c>
      <c r="M4494" t="s">
        <v>12676</v>
      </c>
      <c r="N4494" t="s">
        <v>16423</v>
      </c>
      <c r="O4494">
        <v>0.89361111111111113</v>
      </c>
      <c r="P4494">
        <v>0</v>
      </c>
      <c r="Q4494">
        <v>290</v>
      </c>
      <c r="R4494">
        <v>0</v>
      </c>
      <c r="S4494">
        <v>0</v>
      </c>
      <c r="T4494">
        <v>0</v>
      </c>
      <c r="U4494">
        <v>22</v>
      </c>
      <c r="V4494">
        <v>0</v>
      </c>
      <c r="W4494">
        <v>0</v>
      </c>
      <c r="X4494">
        <v>0</v>
      </c>
      <c r="Y4494">
        <v>31.823906000000001</v>
      </c>
      <c r="Z4494">
        <v>0</v>
      </c>
      <c r="AA4494">
        <v>0</v>
      </c>
      <c r="AB4494">
        <v>0</v>
      </c>
      <c r="AC4494">
        <v>16.887713999999999</v>
      </c>
      <c r="AD4494">
        <v>0</v>
      </c>
      <c r="AE4494">
        <v>0</v>
      </c>
      <c r="AF4494">
        <v>48.711620000000003</v>
      </c>
    </row>
    <row r="4495" spans="1:32" x14ac:dyDescent="0.3">
      <c r="A4495">
        <v>2786250</v>
      </c>
      <c r="B4495">
        <v>1</v>
      </c>
      <c r="C4495" t="s">
        <v>83</v>
      </c>
      <c r="D4495" t="s">
        <v>116</v>
      </c>
      <c r="E4495" t="s">
        <v>16424</v>
      </c>
      <c r="F4495" t="s">
        <v>16425</v>
      </c>
      <c r="G4495" t="s">
        <v>31551</v>
      </c>
      <c r="H4495" t="s">
        <v>134</v>
      </c>
      <c r="I4495" t="s">
        <v>79</v>
      </c>
      <c r="J4495" t="s">
        <v>135</v>
      </c>
      <c r="K4495" t="s">
        <v>22</v>
      </c>
      <c r="L4495" t="s">
        <v>136</v>
      </c>
      <c r="M4495" t="s">
        <v>16426</v>
      </c>
      <c r="N4495" t="s">
        <v>16427</v>
      </c>
      <c r="O4495">
        <v>0.64333333333333331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0.36123012999999998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0.36123012999999998</v>
      </c>
    </row>
    <row r="4496" spans="1:32" x14ac:dyDescent="0.3">
      <c r="A4496">
        <v>2786246</v>
      </c>
      <c r="B4496">
        <v>1</v>
      </c>
      <c r="C4496" t="s">
        <v>82</v>
      </c>
      <c r="D4496" t="s">
        <v>111</v>
      </c>
      <c r="E4496" t="s">
        <v>16428</v>
      </c>
      <c r="F4496" t="s">
        <v>16429</v>
      </c>
      <c r="G4496" t="s">
        <v>31546</v>
      </c>
      <c r="H4496" t="s">
        <v>223</v>
      </c>
      <c r="I4496" t="s">
        <v>78</v>
      </c>
      <c r="J4496" t="s">
        <v>135</v>
      </c>
      <c r="K4496" t="s">
        <v>22</v>
      </c>
      <c r="L4496" t="s">
        <v>136</v>
      </c>
      <c r="M4496" t="s">
        <v>16430</v>
      </c>
      <c r="N4496" t="s">
        <v>16431</v>
      </c>
      <c r="O4496">
        <v>5.5641666666666669</v>
      </c>
      <c r="P4496">
        <v>0</v>
      </c>
      <c r="Q4496">
        <v>1</v>
      </c>
      <c r="R4496">
        <v>0</v>
      </c>
      <c r="S4496">
        <v>1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2.3635316</v>
      </c>
      <c r="Z4496">
        <v>0</v>
      </c>
      <c r="AA4496">
        <v>5.3653820000000003</v>
      </c>
      <c r="AB4496">
        <v>0</v>
      </c>
      <c r="AC4496">
        <v>0</v>
      </c>
      <c r="AD4496">
        <v>0</v>
      </c>
      <c r="AE4496">
        <v>0</v>
      </c>
      <c r="AF4496">
        <v>7.7289139999999996</v>
      </c>
    </row>
    <row r="4497" spans="1:32" x14ac:dyDescent="0.3">
      <c r="A4497">
        <v>2786191</v>
      </c>
      <c r="B4497">
        <v>1</v>
      </c>
      <c r="C4497" t="s">
        <v>83</v>
      </c>
      <c r="D4497" t="s">
        <v>127</v>
      </c>
      <c r="E4497" t="s">
        <v>8542</v>
      </c>
      <c r="F4497" t="s">
        <v>8543</v>
      </c>
      <c r="G4497" t="s">
        <v>31549</v>
      </c>
      <c r="H4497" t="s">
        <v>134</v>
      </c>
      <c r="I4497" t="s">
        <v>79</v>
      </c>
      <c r="J4497" t="s">
        <v>135</v>
      </c>
      <c r="K4497" t="s">
        <v>22</v>
      </c>
      <c r="L4497" t="s">
        <v>136</v>
      </c>
      <c r="M4497" t="s">
        <v>16432</v>
      </c>
      <c r="N4497" t="s">
        <v>16433</v>
      </c>
      <c r="O4497">
        <v>1.0502777777777779</v>
      </c>
      <c r="P4497">
        <v>0</v>
      </c>
      <c r="Q4497">
        <v>114</v>
      </c>
      <c r="R4497">
        <v>0</v>
      </c>
      <c r="S4497">
        <v>0</v>
      </c>
      <c r="T4497">
        <v>3</v>
      </c>
      <c r="U4497">
        <v>3</v>
      </c>
      <c r="V4497">
        <v>0</v>
      </c>
      <c r="W4497">
        <v>0</v>
      </c>
      <c r="X4497">
        <v>0</v>
      </c>
      <c r="Y4497">
        <v>11.997755</v>
      </c>
      <c r="Z4497">
        <v>0</v>
      </c>
      <c r="AA4497">
        <v>0</v>
      </c>
      <c r="AB4497">
        <v>5.1582055000000002</v>
      </c>
      <c r="AC4497">
        <v>0.18632689999999999</v>
      </c>
      <c r="AD4497">
        <v>0</v>
      </c>
      <c r="AE4497">
        <v>0</v>
      </c>
      <c r="AF4497">
        <v>17.342286999999999</v>
      </c>
    </row>
    <row r="4498" spans="1:32" x14ac:dyDescent="0.3">
      <c r="A4498">
        <v>2785888</v>
      </c>
      <c r="B4498">
        <v>1</v>
      </c>
      <c r="C4498" t="s">
        <v>82</v>
      </c>
      <c r="D4498" t="s">
        <v>92</v>
      </c>
      <c r="E4498" t="s">
        <v>14168</v>
      </c>
      <c r="F4498" t="s">
        <v>14169</v>
      </c>
      <c r="G4498" t="s">
        <v>31552</v>
      </c>
      <c r="H4498" t="s">
        <v>665</v>
      </c>
      <c r="I4498" t="s">
        <v>78</v>
      </c>
      <c r="J4498" t="s">
        <v>135</v>
      </c>
      <c r="K4498" t="s">
        <v>22</v>
      </c>
      <c r="L4498" t="s">
        <v>136</v>
      </c>
      <c r="M4498" t="s">
        <v>16434</v>
      </c>
      <c r="N4498" t="s">
        <v>16435</v>
      </c>
      <c r="O4498">
        <v>8.5138888888888893</v>
      </c>
      <c r="P4498">
        <v>0</v>
      </c>
      <c r="Q4498">
        <v>83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156.75197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156.75197</v>
      </c>
    </row>
    <row r="4499" spans="1:32" x14ac:dyDescent="0.3">
      <c r="A4499">
        <v>2785887</v>
      </c>
      <c r="B4499">
        <v>1</v>
      </c>
      <c r="C4499" t="s">
        <v>82</v>
      </c>
      <c r="D4499" t="s">
        <v>111</v>
      </c>
      <c r="E4499" t="s">
        <v>11580</v>
      </c>
      <c r="F4499" t="s">
        <v>11581</v>
      </c>
      <c r="G4499" t="s">
        <v>31549</v>
      </c>
      <c r="H4499" t="s">
        <v>134</v>
      </c>
      <c r="I4499" t="s">
        <v>79</v>
      </c>
      <c r="J4499" t="s">
        <v>135</v>
      </c>
      <c r="K4499" t="s">
        <v>22</v>
      </c>
      <c r="L4499" t="s">
        <v>136</v>
      </c>
      <c r="M4499" t="s">
        <v>16436</v>
      </c>
      <c r="N4499" t="s">
        <v>16437</v>
      </c>
      <c r="O4499">
        <v>0.11138888888888888</v>
      </c>
      <c r="P4499">
        <v>0</v>
      </c>
      <c r="Q4499">
        <v>282</v>
      </c>
      <c r="R4499">
        <v>0</v>
      </c>
      <c r="S4499">
        <v>73</v>
      </c>
      <c r="T4499">
        <v>3</v>
      </c>
      <c r="U4499">
        <v>34</v>
      </c>
      <c r="V4499">
        <v>0</v>
      </c>
      <c r="W4499">
        <v>0</v>
      </c>
      <c r="X4499">
        <v>0</v>
      </c>
      <c r="Y4499">
        <v>4.2789364000000001</v>
      </c>
      <c r="Z4499">
        <v>0</v>
      </c>
      <c r="AA4499">
        <v>1.1088781000000001</v>
      </c>
      <c r="AB4499">
        <v>3.4950318</v>
      </c>
      <c r="AC4499">
        <v>1.2626872</v>
      </c>
      <c r="AD4499">
        <v>0</v>
      </c>
      <c r="AE4499">
        <v>0</v>
      </c>
      <c r="AF4499">
        <v>10.145534</v>
      </c>
    </row>
    <row r="4500" spans="1:32" x14ac:dyDescent="0.3">
      <c r="A4500">
        <v>2785840</v>
      </c>
      <c r="B4500">
        <v>1</v>
      </c>
      <c r="C4500" t="s">
        <v>82</v>
      </c>
      <c r="D4500" t="s">
        <v>92</v>
      </c>
      <c r="E4500" t="s">
        <v>16438</v>
      </c>
      <c r="F4500" t="s">
        <v>16439</v>
      </c>
      <c r="G4500" t="s">
        <v>31552</v>
      </c>
      <c r="H4500" t="s">
        <v>1297</v>
      </c>
      <c r="I4500" t="s">
        <v>78</v>
      </c>
      <c r="J4500" t="s">
        <v>135</v>
      </c>
      <c r="K4500" t="s">
        <v>22</v>
      </c>
      <c r="L4500" t="s">
        <v>136</v>
      </c>
      <c r="M4500" t="s">
        <v>16440</v>
      </c>
      <c r="N4500" t="s">
        <v>16441</v>
      </c>
      <c r="O4500">
        <v>2.348611111111111</v>
      </c>
      <c r="P4500">
        <v>0</v>
      </c>
      <c r="Q4500">
        <v>14</v>
      </c>
      <c r="R4500">
        <v>0</v>
      </c>
      <c r="S4500">
        <v>17</v>
      </c>
      <c r="T4500">
        <v>0</v>
      </c>
      <c r="U4500">
        <v>13</v>
      </c>
      <c r="V4500">
        <v>0</v>
      </c>
      <c r="W4500">
        <v>0</v>
      </c>
      <c r="X4500">
        <v>0</v>
      </c>
      <c r="Y4500">
        <v>14.440211</v>
      </c>
      <c r="Z4500">
        <v>0</v>
      </c>
      <c r="AA4500">
        <v>34.250323999999999</v>
      </c>
      <c r="AB4500">
        <v>0</v>
      </c>
      <c r="AC4500">
        <v>85.294219999999996</v>
      </c>
      <c r="AD4500">
        <v>0</v>
      </c>
      <c r="AE4500">
        <v>0</v>
      </c>
      <c r="AF4500">
        <v>133.98475999999999</v>
      </c>
    </row>
    <row r="4501" spans="1:32" x14ac:dyDescent="0.3">
      <c r="A4501">
        <v>2799998</v>
      </c>
      <c r="B4501">
        <v>1</v>
      </c>
      <c r="C4501" t="s">
        <v>82</v>
      </c>
      <c r="D4501" t="s">
        <v>104</v>
      </c>
      <c r="E4501" t="s">
        <v>4115</v>
      </c>
      <c r="F4501" t="s">
        <v>4116</v>
      </c>
      <c r="G4501" t="s">
        <v>31546</v>
      </c>
      <c r="H4501" t="s">
        <v>223</v>
      </c>
      <c r="I4501" t="s">
        <v>78</v>
      </c>
      <c r="J4501" t="s">
        <v>135</v>
      </c>
      <c r="K4501" t="s">
        <v>22</v>
      </c>
      <c r="L4501" t="s">
        <v>136</v>
      </c>
      <c r="M4501" t="s">
        <v>16442</v>
      </c>
      <c r="N4501" t="s">
        <v>16443</v>
      </c>
      <c r="O4501">
        <v>0.34805555555555556</v>
      </c>
      <c r="P4501">
        <v>0</v>
      </c>
      <c r="Q4501">
        <v>189</v>
      </c>
      <c r="R4501">
        <v>0</v>
      </c>
      <c r="S4501">
        <v>0</v>
      </c>
      <c r="T4501">
        <v>0</v>
      </c>
      <c r="U4501">
        <v>42</v>
      </c>
      <c r="V4501">
        <v>0</v>
      </c>
      <c r="W4501">
        <v>0</v>
      </c>
      <c r="X4501">
        <v>0</v>
      </c>
      <c r="Y4501">
        <v>21.276952999999999</v>
      </c>
      <c r="Z4501">
        <v>0</v>
      </c>
      <c r="AA4501">
        <v>0</v>
      </c>
      <c r="AB4501">
        <v>0</v>
      </c>
      <c r="AC4501">
        <v>5.8681239999999999</v>
      </c>
      <c r="AD4501">
        <v>0</v>
      </c>
      <c r="AE4501">
        <v>0</v>
      </c>
      <c r="AF4501">
        <v>27.145077000000001</v>
      </c>
    </row>
    <row r="4502" spans="1:32" x14ac:dyDescent="0.3">
      <c r="A4502">
        <v>2799715</v>
      </c>
      <c r="B4502">
        <v>1</v>
      </c>
      <c r="C4502" t="s">
        <v>82</v>
      </c>
      <c r="D4502" t="s">
        <v>93</v>
      </c>
      <c r="E4502" t="s">
        <v>16444</v>
      </c>
      <c r="F4502" t="s">
        <v>16445</v>
      </c>
      <c r="G4502" t="s">
        <v>31548</v>
      </c>
      <c r="H4502" t="s">
        <v>893</v>
      </c>
      <c r="I4502" t="s">
        <v>78</v>
      </c>
      <c r="J4502" t="s">
        <v>135</v>
      </c>
      <c r="K4502" t="s">
        <v>22</v>
      </c>
      <c r="L4502" t="s">
        <v>136</v>
      </c>
      <c r="M4502" t="s">
        <v>16446</v>
      </c>
      <c r="N4502" t="s">
        <v>16447</v>
      </c>
      <c r="O4502">
        <v>3.4288888888888889</v>
      </c>
      <c r="P4502">
        <v>0</v>
      </c>
      <c r="Q4502">
        <v>1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</row>
    <row r="4503" spans="1:32" x14ac:dyDescent="0.3">
      <c r="A4503">
        <v>2799730</v>
      </c>
      <c r="B4503">
        <v>1</v>
      </c>
      <c r="C4503" t="s">
        <v>82</v>
      </c>
      <c r="D4503" t="s">
        <v>88</v>
      </c>
      <c r="E4503" t="s">
        <v>6958</v>
      </c>
      <c r="F4503" t="s">
        <v>6959</v>
      </c>
      <c r="G4503" t="s">
        <v>31545</v>
      </c>
      <c r="H4503" t="s">
        <v>134</v>
      </c>
      <c r="I4503" t="s">
        <v>79</v>
      </c>
      <c r="J4503" t="s">
        <v>135</v>
      </c>
      <c r="K4503" t="s">
        <v>22</v>
      </c>
      <c r="L4503" t="s">
        <v>136</v>
      </c>
      <c r="M4503" t="s">
        <v>16448</v>
      </c>
      <c r="N4503" t="s">
        <v>16449</v>
      </c>
      <c r="O4503">
        <v>0.49861111111111112</v>
      </c>
      <c r="P4503">
        <v>0</v>
      </c>
      <c r="Q4503">
        <v>0</v>
      </c>
      <c r="R4503">
        <v>6</v>
      </c>
      <c r="S4503">
        <v>0</v>
      </c>
      <c r="T4503">
        <v>6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0.42696914000000002</v>
      </c>
      <c r="AA4503">
        <v>0</v>
      </c>
      <c r="AB4503">
        <v>35.505786999999998</v>
      </c>
      <c r="AC4503">
        <v>0</v>
      </c>
      <c r="AD4503">
        <v>0</v>
      </c>
      <c r="AE4503">
        <v>0</v>
      </c>
      <c r="AF4503">
        <v>35.932760000000002</v>
      </c>
    </row>
    <row r="4504" spans="1:32" x14ac:dyDescent="0.3">
      <c r="A4504">
        <v>2799720</v>
      </c>
      <c r="B4504">
        <v>1</v>
      </c>
      <c r="C4504" t="s">
        <v>82</v>
      </c>
      <c r="D4504" t="s">
        <v>95</v>
      </c>
      <c r="E4504" t="s">
        <v>16450</v>
      </c>
      <c r="F4504" t="s">
        <v>16451</v>
      </c>
      <c r="G4504" t="s">
        <v>31552</v>
      </c>
      <c r="H4504" t="s">
        <v>3730</v>
      </c>
      <c r="I4504" t="s">
        <v>78</v>
      </c>
      <c r="J4504" t="s">
        <v>135</v>
      </c>
      <c r="K4504" t="s">
        <v>22</v>
      </c>
      <c r="L4504" t="s">
        <v>186</v>
      </c>
      <c r="M4504" t="s">
        <v>16452</v>
      </c>
      <c r="N4504" t="s">
        <v>16453</v>
      </c>
      <c r="O4504">
        <v>1.7652777777777777</v>
      </c>
      <c r="P4504">
        <v>0</v>
      </c>
      <c r="Q4504">
        <v>17</v>
      </c>
      <c r="R4504">
        <v>0</v>
      </c>
      <c r="S4504">
        <v>0</v>
      </c>
      <c r="T4504">
        <v>0</v>
      </c>
      <c r="U4504">
        <v>6</v>
      </c>
      <c r="V4504">
        <v>0</v>
      </c>
      <c r="W4504">
        <v>0</v>
      </c>
      <c r="X4504">
        <v>0</v>
      </c>
      <c r="Y4504">
        <v>4.7666069999999996</v>
      </c>
      <c r="Z4504">
        <v>0</v>
      </c>
      <c r="AA4504">
        <v>0</v>
      </c>
      <c r="AB4504">
        <v>0</v>
      </c>
      <c r="AC4504">
        <v>6.4981140000000002</v>
      </c>
      <c r="AD4504">
        <v>0</v>
      </c>
      <c r="AE4504">
        <v>0</v>
      </c>
      <c r="AF4504">
        <v>11.264721</v>
      </c>
    </row>
    <row r="4505" spans="1:32" x14ac:dyDescent="0.3">
      <c r="A4505">
        <v>2799700</v>
      </c>
      <c r="B4505">
        <v>1</v>
      </c>
      <c r="C4505" t="s">
        <v>82</v>
      </c>
      <c r="D4505" t="s">
        <v>104</v>
      </c>
      <c r="E4505" t="s">
        <v>5130</v>
      </c>
      <c r="F4505" t="s">
        <v>5131</v>
      </c>
      <c r="G4505" t="s">
        <v>31546</v>
      </c>
      <c r="H4505" t="s">
        <v>223</v>
      </c>
      <c r="I4505" t="s">
        <v>78</v>
      </c>
      <c r="J4505" t="s">
        <v>135</v>
      </c>
      <c r="K4505" t="s">
        <v>22</v>
      </c>
      <c r="L4505" t="s">
        <v>136</v>
      </c>
      <c r="M4505" t="s">
        <v>16454</v>
      </c>
      <c r="N4505" t="s">
        <v>10800</v>
      </c>
      <c r="O4505">
        <v>3.0038888888888891</v>
      </c>
      <c r="P4505">
        <v>0</v>
      </c>
      <c r="Q4505">
        <v>257</v>
      </c>
      <c r="R4505">
        <v>0</v>
      </c>
      <c r="S4505">
        <v>0</v>
      </c>
      <c r="T4505">
        <v>0</v>
      </c>
      <c r="U4505">
        <v>6</v>
      </c>
      <c r="V4505">
        <v>0</v>
      </c>
      <c r="W4505">
        <v>0</v>
      </c>
      <c r="X4505">
        <v>0</v>
      </c>
      <c r="Y4505">
        <v>254.72033999999999</v>
      </c>
      <c r="Z4505">
        <v>0</v>
      </c>
      <c r="AA4505">
        <v>0</v>
      </c>
      <c r="AB4505">
        <v>0</v>
      </c>
      <c r="AC4505">
        <v>1.5598094</v>
      </c>
      <c r="AD4505">
        <v>0</v>
      </c>
      <c r="AE4505">
        <v>0</v>
      </c>
      <c r="AF4505">
        <v>256.28014999999999</v>
      </c>
    </row>
    <row r="4506" spans="1:32" x14ac:dyDescent="0.3">
      <c r="A4506">
        <v>2799735</v>
      </c>
      <c r="B4506">
        <v>1</v>
      </c>
      <c r="C4506" t="s">
        <v>82</v>
      </c>
      <c r="D4506" t="s">
        <v>98</v>
      </c>
      <c r="E4506" t="s">
        <v>1927</v>
      </c>
      <c r="F4506" t="s">
        <v>1928</v>
      </c>
      <c r="G4506" t="s">
        <v>31552</v>
      </c>
      <c r="H4506" t="s">
        <v>665</v>
      </c>
      <c r="I4506" t="s">
        <v>78</v>
      </c>
      <c r="J4506" t="s">
        <v>135</v>
      </c>
      <c r="K4506" t="s">
        <v>22</v>
      </c>
      <c r="L4506" t="s">
        <v>136</v>
      </c>
      <c r="M4506" t="s">
        <v>16455</v>
      </c>
      <c r="N4506" t="s">
        <v>16456</v>
      </c>
      <c r="O4506">
        <v>0.94472222222222224</v>
      </c>
      <c r="P4506">
        <v>0</v>
      </c>
      <c r="Q4506">
        <v>477</v>
      </c>
      <c r="R4506">
        <v>0</v>
      </c>
      <c r="S4506">
        <v>0</v>
      </c>
      <c r="T4506">
        <v>0</v>
      </c>
      <c r="U4506">
        <v>17</v>
      </c>
      <c r="V4506">
        <v>0</v>
      </c>
      <c r="W4506">
        <v>0</v>
      </c>
      <c r="X4506">
        <v>0</v>
      </c>
      <c r="Y4506">
        <v>155.20782</v>
      </c>
      <c r="Z4506">
        <v>0</v>
      </c>
      <c r="AA4506">
        <v>0</v>
      </c>
      <c r="AB4506">
        <v>0</v>
      </c>
      <c r="AC4506">
        <v>1.9629768999999999</v>
      </c>
      <c r="AD4506">
        <v>0</v>
      </c>
      <c r="AE4506">
        <v>0</v>
      </c>
      <c r="AF4506">
        <v>157.17079000000001</v>
      </c>
    </row>
    <row r="4507" spans="1:32" x14ac:dyDescent="0.3">
      <c r="A4507">
        <v>2799619</v>
      </c>
      <c r="B4507">
        <v>1</v>
      </c>
      <c r="C4507" t="s">
        <v>83</v>
      </c>
      <c r="D4507" t="s">
        <v>116</v>
      </c>
      <c r="E4507" t="s">
        <v>16457</v>
      </c>
      <c r="F4507" t="s">
        <v>16458</v>
      </c>
      <c r="G4507" t="s">
        <v>31550</v>
      </c>
      <c r="H4507" t="s">
        <v>223</v>
      </c>
      <c r="I4507" t="s">
        <v>78</v>
      </c>
      <c r="J4507" t="s">
        <v>135</v>
      </c>
      <c r="K4507" t="s">
        <v>22</v>
      </c>
      <c r="L4507" t="s">
        <v>136</v>
      </c>
      <c r="M4507" t="s">
        <v>16459</v>
      </c>
      <c r="N4507" t="s">
        <v>16460</v>
      </c>
      <c r="O4507">
        <v>2.2197222222222224</v>
      </c>
      <c r="P4507">
        <v>0</v>
      </c>
      <c r="Q4507">
        <v>26</v>
      </c>
      <c r="R4507">
        <v>0</v>
      </c>
      <c r="S4507">
        <v>0</v>
      </c>
      <c r="T4507">
        <v>0</v>
      </c>
      <c r="U4507">
        <v>4</v>
      </c>
      <c r="V4507">
        <v>0</v>
      </c>
      <c r="W4507">
        <v>0</v>
      </c>
      <c r="X4507">
        <v>0</v>
      </c>
      <c r="Y4507">
        <v>16.991081000000001</v>
      </c>
      <c r="Z4507">
        <v>0</v>
      </c>
      <c r="AA4507">
        <v>0</v>
      </c>
      <c r="AB4507">
        <v>0</v>
      </c>
      <c r="AC4507">
        <v>0.30939411999999999</v>
      </c>
      <c r="AD4507">
        <v>0</v>
      </c>
      <c r="AE4507">
        <v>0</v>
      </c>
      <c r="AF4507">
        <v>17.300476</v>
      </c>
    </row>
    <row r="4508" spans="1:32" x14ac:dyDescent="0.3">
      <c r="A4508">
        <v>2799555</v>
      </c>
      <c r="B4508">
        <v>1</v>
      </c>
      <c r="C4508" t="s">
        <v>82</v>
      </c>
      <c r="D4508" t="s">
        <v>99</v>
      </c>
      <c r="E4508" t="s">
        <v>16461</v>
      </c>
      <c r="F4508" t="s">
        <v>16462</v>
      </c>
      <c r="G4508" t="s">
        <v>31551</v>
      </c>
      <c r="H4508" t="s">
        <v>1358</v>
      </c>
      <c r="I4508" t="s">
        <v>79</v>
      </c>
      <c r="J4508" t="s">
        <v>135</v>
      </c>
      <c r="K4508" t="s">
        <v>22</v>
      </c>
      <c r="L4508" t="s">
        <v>136</v>
      </c>
      <c r="M4508" t="s">
        <v>16463</v>
      </c>
      <c r="N4508" t="s">
        <v>16464</v>
      </c>
      <c r="O4508">
        <v>10.405277777777778</v>
      </c>
      <c r="P4508">
        <v>0</v>
      </c>
      <c r="Q4508">
        <v>70</v>
      </c>
      <c r="R4508">
        <v>0</v>
      </c>
      <c r="S4508">
        <v>1</v>
      </c>
      <c r="T4508">
        <v>0</v>
      </c>
      <c r="U4508">
        <v>7</v>
      </c>
      <c r="V4508">
        <v>0</v>
      </c>
      <c r="W4508">
        <v>0</v>
      </c>
      <c r="X4508">
        <v>0</v>
      </c>
      <c r="Y4508">
        <v>76.49633</v>
      </c>
      <c r="Z4508">
        <v>0</v>
      </c>
      <c r="AA4508">
        <v>1.0746422</v>
      </c>
      <c r="AB4508">
        <v>0</v>
      </c>
      <c r="AC4508">
        <v>22.044909000000001</v>
      </c>
      <c r="AD4508">
        <v>0</v>
      </c>
      <c r="AE4508">
        <v>0</v>
      </c>
      <c r="AF4508">
        <v>99.615875000000003</v>
      </c>
    </row>
    <row r="4509" spans="1:32" x14ac:dyDescent="0.3">
      <c r="A4509">
        <v>2799357</v>
      </c>
      <c r="B4509">
        <v>1</v>
      </c>
      <c r="C4509" t="s">
        <v>82</v>
      </c>
      <c r="D4509" t="s">
        <v>97</v>
      </c>
      <c r="E4509" t="s">
        <v>6285</v>
      </c>
      <c r="F4509" t="s">
        <v>6286</v>
      </c>
      <c r="G4509" t="s">
        <v>31545</v>
      </c>
      <c r="H4509" t="s">
        <v>134</v>
      </c>
      <c r="I4509" t="s">
        <v>79</v>
      </c>
      <c r="J4509" t="s">
        <v>135</v>
      </c>
      <c r="K4509" t="s">
        <v>22</v>
      </c>
      <c r="L4509" t="s">
        <v>136</v>
      </c>
      <c r="M4509" t="s">
        <v>16465</v>
      </c>
      <c r="N4509" t="s">
        <v>16466</v>
      </c>
      <c r="O4509">
        <v>0.18833333333333332</v>
      </c>
      <c r="P4509">
        <v>1</v>
      </c>
      <c r="Q4509">
        <v>1030</v>
      </c>
      <c r="R4509">
        <v>3</v>
      </c>
      <c r="S4509">
        <v>81</v>
      </c>
      <c r="T4509">
        <v>11</v>
      </c>
      <c r="U4509">
        <v>166</v>
      </c>
      <c r="V4509">
        <v>1</v>
      </c>
      <c r="W4509">
        <v>0</v>
      </c>
      <c r="X4509">
        <v>4.1832044999999998E-2</v>
      </c>
      <c r="Y4509">
        <v>157.02585999999999</v>
      </c>
      <c r="Z4509">
        <v>8.9548290000000003E-2</v>
      </c>
      <c r="AA4509">
        <v>2.5217201999999999</v>
      </c>
      <c r="AB4509">
        <v>19.183737000000001</v>
      </c>
      <c r="AC4509">
        <v>31.481857000000002</v>
      </c>
      <c r="AD4509">
        <v>0.70781773000000003</v>
      </c>
      <c r="AE4509">
        <v>0</v>
      </c>
      <c r="AF4509">
        <v>211.05238</v>
      </c>
    </row>
    <row r="4510" spans="1:32" x14ac:dyDescent="0.3">
      <c r="A4510">
        <v>2799366</v>
      </c>
      <c r="B4510">
        <v>1</v>
      </c>
      <c r="C4510" t="s">
        <v>82</v>
      </c>
      <c r="D4510" t="s">
        <v>97</v>
      </c>
      <c r="E4510" t="s">
        <v>6285</v>
      </c>
      <c r="F4510" t="s">
        <v>6286</v>
      </c>
      <c r="G4510" t="s">
        <v>31545</v>
      </c>
      <c r="H4510" t="s">
        <v>134</v>
      </c>
      <c r="I4510" t="s">
        <v>79</v>
      </c>
      <c r="J4510" t="s">
        <v>135</v>
      </c>
      <c r="K4510" t="s">
        <v>22</v>
      </c>
      <c r="L4510" t="s">
        <v>136</v>
      </c>
      <c r="M4510" t="s">
        <v>16467</v>
      </c>
      <c r="N4510" t="s">
        <v>16468</v>
      </c>
      <c r="O4510">
        <v>2.1205555555555557</v>
      </c>
      <c r="P4510">
        <v>1</v>
      </c>
      <c r="Q4510">
        <v>1030</v>
      </c>
      <c r="R4510">
        <v>3</v>
      </c>
      <c r="S4510">
        <v>81</v>
      </c>
      <c r="T4510">
        <v>11</v>
      </c>
      <c r="U4510">
        <v>166</v>
      </c>
      <c r="V4510">
        <v>1</v>
      </c>
      <c r="W4510">
        <v>0</v>
      </c>
      <c r="X4510">
        <v>0.46385349999999997</v>
      </c>
      <c r="Y4510">
        <v>1741.1771000000001</v>
      </c>
      <c r="Z4510">
        <v>1.0081724999999999</v>
      </c>
      <c r="AA4510">
        <v>28.699695999999999</v>
      </c>
      <c r="AB4510">
        <v>213.29594</v>
      </c>
      <c r="AC4510">
        <v>355.66739999999999</v>
      </c>
      <c r="AD4510">
        <v>7.7534489999999998</v>
      </c>
      <c r="AE4510">
        <v>0</v>
      </c>
      <c r="AF4510">
        <v>2348.0657000000001</v>
      </c>
    </row>
    <row r="4511" spans="1:32" x14ac:dyDescent="0.3">
      <c r="A4511">
        <v>2799365</v>
      </c>
      <c r="B4511">
        <v>1</v>
      </c>
      <c r="C4511" t="s">
        <v>82</v>
      </c>
      <c r="D4511" t="s">
        <v>113</v>
      </c>
      <c r="E4511" t="s">
        <v>12882</v>
      </c>
      <c r="F4511" t="s">
        <v>12883</v>
      </c>
      <c r="G4511" t="s">
        <v>31545</v>
      </c>
      <c r="H4511" t="s">
        <v>134</v>
      </c>
      <c r="I4511" t="s">
        <v>79</v>
      </c>
      <c r="J4511" t="s">
        <v>135</v>
      </c>
      <c r="K4511" t="s">
        <v>22</v>
      </c>
      <c r="L4511" t="s">
        <v>136</v>
      </c>
      <c r="M4511" t="s">
        <v>16469</v>
      </c>
      <c r="N4511" t="s">
        <v>16470</v>
      </c>
      <c r="O4511">
        <v>0.81083333333333329</v>
      </c>
      <c r="P4511">
        <v>9</v>
      </c>
      <c r="Q4511">
        <v>2204</v>
      </c>
      <c r="R4511">
        <v>0</v>
      </c>
      <c r="S4511">
        <v>28</v>
      </c>
      <c r="T4511">
        <v>4</v>
      </c>
      <c r="U4511">
        <v>206</v>
      </c>
      <c r="V4511">
        <v>0</v>
      </c>
      <c r="W4511">
        <v>1</v>
      </c>
      <c r="X4511">
        <v>212.75334000000001</v>
      </c>
      <c r="Y4511">
        <v>571.35315000000003</v>
      </c>
      <c r="Z4511">
        <v>0</v>
      </c>
      <c r="AA4511">
        <v>9.6369469999999993</v>
      </c>
      <c r="AB4511">
        <v>138.73356999999999</v>
      </c>
      <c r="AC4511">
        <v>53.954279999999997</v>
      </c>
      <c r="AD4511">
        <v>0</v>
      </c>
      <c r="AE4511">
        <v>0.31858698000000002</v>
      </c>
      <c r="AF4511">
        <v>986.74990000000003</v>
      </c>
    </row>
    <row r="4512" spans="1:32" x14ac:dyDescent="0.3">
      <c r="A4512">
        <v>2799350</v>
      </c>
      <c r="B4512">
        <v>1</v>
      </c>
      <c r="C4512" t="s">
        <v>83</v>
      </c>
      <c r="D4512" t="s">
        <v>126</v>
      </c>
      <c r="E4512" t="s">
        <v>16471</v>
      </c>
      <c r="F4512" t="s">
        <v>16472</v>
      </c>
      <c r="G4512" t="s">
        <v>31545</v>
      </c>
      <c r="H4512" t="s">
        <v>134</v>
      </c>
      <c r="I4512" t="s">
        <v>79</v>
      </c>
      <c r="J4512" t="s">
        <v>135</v>
      </c>
      <c r="K4512" t="s">
        <v>22</v>
      </c>
      <c r="L4512" t="s">
        <v>136</v>
      </c>
      <c r="M4512" t="s">
        <v>16473</v>
      </c>
      <c r="N4512" t="s">
        <v>16474</v>
      </c>
      <c r="O4512">
        <v>1.3333333333333333</v>
      </c>
      <c r="P4512">
        <v>28</v>
      </c>
      <c r="Q4512">
        <v>7928</v>
      </c>
      <c r="R4512">
        <v>14</v>
      </c>
      <c r="S4512">
        <v>578</v>
      </c>
      <c r="T4512">
        <v>26</v>
      </c>
      <c r="U4512">
        <v>967</v>
      </c>
      <c r="V4512">
        <v>1</v>
      </c>
      <c r="W4512">
        <v>3</v>
      </c>
      <c r="X4512">
        <v>169.04659000000001</v>
      </c>
      <c r="Y4512">
        <v>1333.6001000000001</v>
      </c>
      <c r="Z4512">
        <v>47.341230000000003</v>
      </c>
      <c r="AA4512">
        <v>83.701599999999999</v>
      </c>
      <c r="AB4512">
        <v>210.23894000000001</v>
      </c>
      <c r="AC4512">
        <v>393.61196999999999</v>
      </c>
      <c r="AD4512">
        <v>58.491230000000002</v>
      </c>
      <c r="AE4512">
        <v>82.980379999999997</v>
      </c>
      <c r="AF4512">
        <v>2379.0120000000002</v>
      </c>
    </row>
    <row r="4513" spans="1:32" x14ac:dyDescent="0.3">
      <c r="A4513">
        <v>2799144</v>
      </c>
      <c r="B4513">
        <v>1</v>
      </c>
      <c r="C4513" t="s">
        <v>82</v>
      </c>
      <c r="D4513" t="s">
        <v>100</v>
      </c>
      <c r="E4513" t="s">
        <v>16475</v>
      </c>
      <c r="F4513" t="s">
        <v>16476</v>
      </c>
      <c r="G4513" t="s">
        <v>31550</v>
      </c>
      <c r="H4513" t="s">
        <v>145</v>
      </c>
      <c r="I4513" t="s">
        <v>78</v>
      </c>
      <c r="J4513" t="s">
        <v>135</v>
      </c>
      <c r="K4513" t="s">
        <v>22</v>
      </c>
      <c r="L4513" t="s">
        <v>136</v>
      </c>
      <c r="M4513" t="s">
        <v>16477</v>
      </c>
      <c r="N4513" t="s">
        <v>16478</v>
      </c>
      <c r="O4513">
        <v>1.6188888888888888</v>
      </c>
      <c r="P4513">
        <v>0</v>
      </c>
      <c r="Q4513">
        <v>77</v>
      </c>
      <c r="R4513">
        <v>0</v>
      </c>
      <c r="S4513">
        <v>0</v>
      </c>
      <c r="T4513">
        <v>0</v>
      </c>
      <c r="U4513">
        <v>11</v>
      </c>
      <c r="V4513">
        <v>0</v>
      </c>
      <c r="W4513">
        <v>0</v>
      </c>
      <c r="X4513">
        <v>0</v>
      </c>
      <c r="Y4513">
        <v>31.600287999999999</v>
      </c>
      <c r="Z4513">
        <v>0</v>
      </c>
      <c r="AA4513">
        <v>0</v>
      </c>
      <c r="AB4513">
        <v>0</v>
      </c>
      <c r="AC4513">
        <v>9.9168939999999992</v>
      </c>
      <c r="AD4513">
        <v>0</v>
      </c>
      <c r="AE4513">
        <v>0</v>
      </c>
      <c r="AF4513">
        <v>41.517180000000003</v>
      </c>
    </row>
    <row r="4514" spans="1:32" x14ac:dyDescent="0.3">
      <c r="A4514">
        <v>2799117</v>
      </c>
      <c r="B4514">
        <v>1</v>
      </c>
      <c r="C4514" t="s">
        <v>82</v>
      </c>
      <c r="D4514" t="s">
        <v>100</v>
      </c>
      <c r="E4514" t="s">
        <v>16479</v>
      </c>
      <c r="F4514" t="s">
        <v>16480</v>
      </c>
      <c r="G4514" t="s">
        <v>31546</v>
      </c>
      <c r="H4514" t="s">
        <v>223</v>
      </c>
      <c r="I4514" t="s">
        <v>78</v>
      </c>
      <c r="J4514" t="s">
        <v>135</v>
      </c>
      <c r="K4514" t="s">
        <v>22</v>
      </c>
      <c r="L4514" t="s">
        <v>136</v>
      </c>
      <c r="M4514" t="s">
        <v>16481</v>
      </c>
      <c r="N4514" t="s">
        <v>16482</v>
      </c>
      <c r="O4514">
        <v>1.6441666666666668</v>
      </c>
      <c r="P4514">
        <v>0</v>
      </c>
      <c r="Q4514">
        <v>84</v>
      </c>
      <c r="R4514">
        <v>0</v>
      </c>
      <c r="S4514">
        <v>0</v>
      </c>
      <c r="T4514">
        <v>0</v>
      </c>
      <c r="U4514">
        <v>11</v>
      </c>
      <c r="V4514">
        <v>0</v>
      </c>
      <c r="W4514">
        <v>0</v>
      </c>
      <c r="X4514">
        <v>0</v>
      </c>
      <c r="Y4514">
        <v>26.902308000000001</v>
      </c>
      <c r="Z4514">
        <v>0</v>
      </c>
      <c r="AA4514">
        <v>0</v>
      </c>
      <c r="AB4514">
        <v>0</v>
      </c>
      <c r="AC4514">
        <v>60.804985000000002</v>
      </c>
      <c r="AD4514">
        <v>0</v>
      </c>
      <c r="AE4514">
        <v>0</v>
      </c>
      <c r="AF4514">
        <v>87.70729</v>
      </c>
    </row>
    <row r="4515" spans="1:32" x14ac:dyDescent="0.3">
      <c r="A4515">
        <v>2798937</v>
      </c>
      <c r="B4515">
        <v>1</v>
      </c>
      <c r="C4515" t="s">
        <v>82</v>
      </c>
      <c r="D4515" t="s">
        <v>90</v>
      </c>
      <c r="E4515" t="s">
        <v>16483</v>
      </c>
      <c r="F4515" t="s">
        <v>16484</v>
      </c>
      <c r="G4515" t="s">
        <v>31548</v>
      </c>
      <c r="H4515" t="s">
        <v>333</v>
      </c>
      <c r="I4515" t="s">
        <v>78</v>
      </c>
      <c r="J4515" t="s">
        <v>135</v>
      </c>
      <c r="K4515" t="s">
        <v>22</v>
      </c>
      <c r="L4515" t="s">
        <v>136</v>
      </c>
      <c r="M4515" t="s">
        <v>16485</v>
      </c>
      <c r="N4515" t="s">
        <v>16486</v>
      </c>
      <c r="O4515">
        <v>2.2155555555555555</v>
      </c>
      <c r="P4515">
        <v>0</v>
      </c>
      <c r="Q4515">
        <v>3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1.7282335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1.7282335</v>
      </c>
    </row>
    <row r="4516" spans="1:32" x14ac:dyDescent="0.3">
      <c r="A4516">
        <v>2798859</v>
      </c>
      <c r="B4516">
        <v>1</v>
      </c>
      <c r="C4516" t="s">
        <v>82</v>
      </c>
      <c r="D4516" t="s">
        <v>92</v>
      </c>
      <c r="E4516" t="s">
        <v>16487</v>
      </c>
      <c r="F4516" t="s">
        <v>16488</v>
      </c>
      <c r="G4516" t="s">
        <v>31552</v>
      </c>
      <c r="H4516" t="s">
        <v>643</v>
      </c>
      <c r="I4516" t="s">
        <v>78</v>
      </c>
      <c r="J4516" t="s">
        <v>135</v>
      </c>
      <c r="K4516" t="s">
        <v>22</v>
      </c>
      <c r="L4516" t="s">
        <v>186</v>
      </c>
      <c r="M4516" t="s">
        <v>16489</v>
      </c>
      <c r="N4516" t="s">
        <v>16490</v>
      </c>
      <c r="O4516">
        <v>2.9355555555555557</v>
      </c>
      <c r="P4516">
        <v>0</v>
      </c>
      <c r="Q4516">
        <v>125</v>
      </c>
      <c r="R4516">
        <v>0</v>
      </c>
      <c r="S4516">
        <v>0</v>
      </c>
      <c r="T4516">
        <v>0</v>
      </c>
      <c r="U4516">
        <v>31</v>
      </c>
      <c r="V4516">
        <v>0</v>
      </c>
      <c r="W4516">
        <v>0</v>
      </c>
      <c r="X4516">
        <v>0</v>
      </c>
      <c r="Y4516">
        <v>261.12439999999998</v>
      </c>
      <c r="Z4516">
        <v>0</v>
      </c>
      <c r="AA4516">
        <v>0</v>
      </c>
      <c r="AB4516">
        <v>0</v>
      </c>
      <c r="AC4516">
        <v>96.585890000000006</v>
      </c>
      <c r="AD4516">
        <v>0</v>
      </c>
      <c r="AE4516">
        <v>0</v>
      </c>
      <c r="AF4516">
        <v>357.71026999999998</v>
      </c>
    </row>
    <row r="4517" spans="1:32" x14ac:dyDescent="0.3">
      <c r="A4517">
        <v>2798867</v>
      </c>
      <c r="B4517">
        <v>1</v>
      </c>
      <c r="C4517" t="s">
        <v>83</v>
      </c>
      <c r="D4517" t="s">
        <v>123</v>
      </c>
      <c r="E4517" t="s">
        <v>16491</v>
      </c>
      <c r="F4517" t="s">
        <v>16492</v>
      </c>
      <c r="G4517" t="s">
        <v>31549</v>
      </c>
      <c r="H4517" t="s">
        <v>134</v>
      </c>
      <c r="I4517" t="s">
        <v>79</v>
      </c>
      <c r="J4517" t="s">
        <v>135</v>
      </c>
      <c r="K4517" t="s">
        <v>22</v>
      </c>
      <c r="L4517" t="s">
        <v>136</v>
      </c>
      <c r="M4517" t="s">
        <v>16493</v>
      </c>
      <c r="N4517" t="s">
        <v>16494</v>
      </c>
      <c r="O4517">
        <v>0.92416666666666669</v>
      </c>
      <c r="P4517">
        <v>0</v>
      </c>
      <c r="Q4517">
        <v>1</v>
      </c>
      <c r="R4517">
        <v>0</v>
      </c>
      <c r="S4517">
        <v>88</v>
      </c>
      <c r="T4517">
        <v>0</v>
      </c>
      <c r="U4517">
        <v>5</v>
      </c>
      <c r="V4517">
        <v>0</v>
      </c>
      <c r="W4517">
        <v>0</v>
      </c>
      <c r="X4517">
        <v>0</v>
      </c>
      <c r="Y4517">
        <v>6.9173219999999994E-2</v>
      </c>
      <c r="Z4517">
        <v>0</v>
      </c>
      <c r="AA4517">
        <v>62.914794999999998</v>
      </c>
      <c r="AB4517">
        <v>0</v>
      </c>
      <c r="AC4517">
        <v>0.61084830000000001</v>
      </c>
      <c r="AD4517">
        <v>0</v>
      </c>
      <c r="AE4517">
        <v>0</v>
      </c>
      <c r="AF4517">
        <v>63.594819999999999</v>
      </c>
    </row>
    <row r="4518" spans="1:32" x14ac:dyDescent="0.3">
      <c r="A4518">
        <v>2798647</v>
      </c>
      <c r="B4518">
        <v>1</v>
      </c>
      <c r="C4518" t="s">
        <v>82</v>
      </c>
      <c r="D4518" t="s">
        <v>108</v>
      </c>
      <c r="E4518" t="s">
        <v>16495</v>
      </c>
      <c r="F4518" t="s">
        <v>16496</v>
      </c>
      <c r="G4518" t="s">
        <v>31545</v>
      </c>
      <c r="H4518" t="s">
        <v>134</v>
      </c>
      <c r="I4518" t="s">
        <v>79</v>
      </c>
      <c r="J4518" t="s">
        <v>135</v>
      </c>
      <c r="K4518" t="s">
        <v>22</v>
      </c>
      <c r="L4518" t="s">
        <v>136</v>
      </c>
      <c r="M4518" t="s">
        <v>16497</v>
      </c>
      <c r="N4518" t="s">
        <v>16498</v>
      </c>
      <c r="O4518">
        <v>0.17611111111111111</v>
      </c>
      <c r="P4518">
        <v>9</v>
      </c>
      <c r="Q4518">
        <v>4872</v>
      </c>
      <c r="R4518">
        <v>248</v>
      </c>
      <c r="S4518">
        <v>1501</v>
      </c>
      <c r="T4518">
        <v>58</v>
      </c>
      <c r="U4518">
        <v>1309</v>
      </c>
      <c r="V4518">
        <v>5</v>
      </c>
      <c r="W4518">
        <v>1</v>
      </c>
      <c r="X4518">
        <v>2.2912612000000001</v>
      </c>
      <c r="Y4518">
        <v>120.08393</v>
      </c>
      <c r="Z4518">
        <v>93.159859999999995</v>
      </c>
      <c r="AA4518">
        <v>83.062420000000003</v>
      </c>
      <c r="AB4518">
        <v>49.63176</v>
      </c>
      <c r="AC4518">
        <v>71.348889999999997</v>
      </c>
      <c r="AD4518">
        <v>23.621175999999998</v>
      </c>
      <c r="AE4518">
        <v>0.19254082</v>
      </c>
      <c r="AF4518">
        <v>443.39184999999998</v>
      </c>
    </row>
    <row r="4519" spans="1:32" x14ac:dyDescent="0.3">
      <c r="A4519">
        <v>2798652</v>
      </c>
      <c r="B4519">
        <v>1</v>
      </c>
      <c r="C4519" t="s">
        <v>82</v>
      </c>
      <c r="D4519" t="s">
        <v>113</v>
      </c>
      <c r="E4519" t="s">
        <v>8856</v>
      </c>
      <c r="F4519" t="s">
        <v>8857</v>
      </c>
      <c r="G4519" t="s">
        <v>31549</v>
      </c>
      <c r="H4519" t="s">
        <v>643</v>
      </c>
      <c r="I4519" t="s">
        <v>79</v>
      </c>
      <c r="J4519" t="s">
        <v>135</v>
      </c>
      <c r="K4519" t="s">
        <v>22</v>
      </c>
      <c r="L4519" t="s">
        <v>186</v>
      </c>
      <c r="M4519" t="s">
        <v>16499</v>
      </c>
      <c r="N4519" t="s">
        <v>16500</v>
      </c>
      <c r="O4519">
        <v>8.8583333333333325</v>
      </c>
      <c r="P4519">
        <v>1</v>
      </c>
      <c r="Q4519">
        <v>2285</v>
      </c>
      <c r="R4519">
        <v>2</v>
      </c>
      <c r="S4519">
        <v>204</v>
      </c>
      <c r="T4519">
        <v>3</v>
      </c>
      <c r="U4519">
        <v>308</v>
      </c>
      <c r="V4519">
        <v>0</v>
      </c>
      <c r="W4519">
        <v>0</v>
      </c>
      <c r="X4519">
        <v>2.1368963999999999</v>
      </c>
      <c r="Y4519">
        <v>6821.3344999999999</v>
      </c>
      <c r="Z4519">
        <v>14.985347000000001</v>
      </c>
      <c r="AA4519">
        <v>682.02026000000001</v>
      </c>
      <c r="AB4519">
        <v>419.44909999999999</v>
      </c>
      <c r="AC4519">
        <v>2471.2042999999999</v>
      </c>
      <c r="AD4519">
        <v>0</v>
      </c>
      <c r="AE4519">
        <v>0</v>
      </c>
      <c r="AF4519">
        <v>10411.129999999999</v>
      </c>
    </row>
    <row r="4520" spans="1:32" x14ac:dyDescent="0.3">
      <c r="A4520">
        <v>2798651</v>
      </c>
      <c r="B4520">
        <v>1</v>
      </c>
      <c r="C4520" t="s">
        <v>82</v>
      </c>
      <c r="D4520" t="s">
        <v>113</v>
      </c>
      <c r="E4520" t="s">
        <v>16501</v>
      </c>
      <c r="F4520" t="s">
        <v>16502</v>
      </c>
      <c r="G4520" t="s">
        <v>31547</v>
      </c>
      <c r="H4520" t="s">
        <v>643</v>
      </c>
      <c r="I4520" t="s">
        <v>79</v>
      </c>
      <c r="J4520" t="s">
        <v>135</v>
      </c>
      <c r="K4520" t="s">
        <v>22</v>
      </c>
      <c r="L4520" t="s">
        <v>186</v>
      </c>
      <c r="M4520" t="s">
        <v>16503</v>
      </c>
      <c r="N4520" t="s">
        <v>16504</v>
      </c>
      <c r="O4520">
        <v>9.0336111111111119</v>
      </c>
      <c r="P4520">
        <v>54</v>
      </c>
      <c r="Q4520">
        <v>5084</v>
      </c>
      <c r="R4520">
        <v>0</v>
      </c>
      <c r="S4520">
        <v>112</v>
      </c>
      <c r="T4520">
        <v>12</v>
      </c>
      <c r="U4520">
        <v>610</v>
      </c>
      <c r="V4520">
        <v>0</v>
      </c>
      <c r="W4520">
        <v>0</v>
      </c>
      <c r="X4520">
        <v>2709.1414</v>
      </c>
      <c r="Y4520">
        <v>20003.77</v>
      </c>
      <c r="Z4520">
        <v>0</v>
      </c>
      <c r="AA4520">
        <v>498.46292</v>
      </c>
      <c r="AB4520">
        <v>2352.7498000000001</v>
      </c>
      <c r="AC4520">
        <v>4895.3289999999997</v>
      </c>
      <c r="AD4520">
        <v>0</v>
      </c>
      <c r="AE4520">
        <v>0</v>
      </c>
      <c r="AF4520">
        <v>30459.453000000001</v>
      </c>
    </row>
    <row r="4521" spans="1:32" x14ac:dyDescent="0.3">
      <c r="A4521">
        <v>2798549</v>
      </c>
      <c r="B4521">
        <v>1</v>
      </c>
      <c r="C4521" t="s">
        <v>83</v>
      </c>
      <c r="D4521" t="s">
        <v>124</v>
      </c>
      <c r="E4521" t="s">
        <v>16505</v>
      </c>
      <c r="F4521" t="s">
        <v>16506</v>
      </c>
      <c r="G4521" t="s">
        <v>31548</v>
      </c>
      <c r="H4521" t="s">
        <v>333</v>
      </c>
      <c r="I4521" t="s">
        <v>78</v>
      </c>
      <c r="J4521" t="s">
        <v>135</v>
      </c>
      <c r="K4521" t="s">
        <v>22</v>
      </c>
      <c r="L4521" t="s">
        <v>136</v>
      </c>
      <c r="M4521" t="s">
        <v>16507</v>
      </c>
      <c r="N4521" t="s">
        <v>16508</v>
      </c>
      <c r="O4521">
        <v>1.5552777777777778</v>
      </c>
      <c r="P4521">
        <v>0</v>
      </c>
      <c r="Q4521">
        <v>1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0.17444942999999999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0.17444942999999999</v>
      </c>
    </row>
    <row r="4522" spans="1:32" x14ac:dyDescent="0.3">
      <c r="A4522">
        <v>2798554</v>
      </c>
      <c r="B4522">
        <v>1</v>
      </c>
      <c r="C4522" t="s">
        <v>83</v>
      </c>
      <c r="D4522" t="s">
        <v>129</v>
      </c>
      <c r="E4522" t="s">
        <v>13976</v>
      </c>
      <c r="F4522" t="s">
        <v>13977</v>
      </c>
      <c r="G4522" t="s">
        <v>31552</v>
      </c>
      <c r="H4522" t="s">
        <v>665</v>
      </c>
      <c r="I4522" t="s">
        <v>78</v>
      </c>
      <c r="J4522" t="s">
        <v>135</v>
      </c>
      <c r="K4522" t="s">
        <v>22</v>
      </c>
      <c r="L4522" t="s">
        <v>136</v>
      </c>
      <c r="M4522" t="s">
        <v>16509</v>
      </c>
      <c r="N4522" t="s">
        <v>16510</v>
      </c>
      <c r="O4522">
        <v>2.2213888888888889</v>
      </c>
      <c r="P4522">
        <v>0</v>
      </c>
      <c r="Q4522">
        <v>0</v>
      </c>
      <c r="R4522">
        <v>0</v>
      </c>
      <c r="S4522">
        <v>7</v>
      </c>
      <c r="T4522">
        <v>0</v>
      </c>
      <c r="U4522">
        <v>9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1.4515716999999999</v>
      </c>
      <c r="AB4522">
        <v>0</v>
      </c>
      <c r="AC4522">
        <v>32.454006</v>
      </c>
      <c r="AD4522">
        <v>0</v>
      </c>
      <c r="AE4522">
        <v>0</v>
      </c>
      <c r="AF4522">
        <v>33.90558</v>
      </c>
    </row>
    <row r="4523" spans="1:32" x14ac:dyDescent="0.3">
      <c r="A4523">
        <v>2798559</v>
      </c>
      <c r="B4523">
        <v>1</v>
      </c>
      <c r="C4523" t="s">
        <v>82</v>
      </c>
      <c r="D4523" t="s">
        <v>90</v>
      </c>
      <c r="E4523" t="s">
        <v>16511</v>
      </c>
      <c r="F4523" t="s">
        <v>16512</v>
      </c>
      <c r="G4523" t="s">
        <v>31548</v>
      </c>
      <c r="H4523" t="s">
        <v>409</v>
      </c>
      <c r="I4523" t="s">
        <v>78</v>
      </c>
      <c r="J4523" t="s">
        <v>135</v>
      </c>
      <c r="K4523" t="s">
        <v>3</v>
      </c>
      <c r="L4523" t="s">
        <v>136</v>
      </c>
      <c r="M4523" t="s">
        <v>16513</v>
      </c>
      <c r="N4523" t="s">
        <v>16514</v>
      </c>
      <c r="O4523">
        <v>1.8808333333333334</v>
      </c>
      <c r="P4523">
        <v>0</v>
      </c>
      <c r="Q4523">
        <v>2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1.2337574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1.2337574</v>
      </c>
    </row>
    <row r="4524" spans="1:32" x14ac:dyDescent="0.3">
      <c r="A4524">
        <v>2798496</v>
      </c>
      <c r="B4524">
        <v>1</v>
      </c>
      <c r="C4524" t="s">
        <v>83</v>
      </c>
      <c r="D4524" t="s">
        <v>116</v>
      </c>
      <c r="E4524" t="s">
        <v>16515</v>
      </c>
      <c r="F4524" t="s">
        <v>16516</v>
      </c>
      <c r="G4524" t="s">
        <v>31548</v>
      </c>
      <c r="H4524" t="s">
        <v>333</v>
      </c>
      <c r="I4524" t="s">
        <v>78</v>
      </c>
      <c r="J4524" t="s">
        <v>135</v>
      </c>
      <c r="K4524" t="s">
        <v>22</v>
      </c>
      <c r="L4524" t="s">
        <v>136</v>
      </c>
      <c r="M4524" t="s">
        <v>16517</v>
      </c>
      <c r="N4524" t="s">
        <v>16518</v>
      </c>
      <c r="O4524">
        <v>0.67583333333333329</v>
      </c>
      <c r="P4524">
        <v>0</v>
      </c>
      <c r="Q4524">
        <v>0</v>
      </c>
      <c r="R4524">
        <v>0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0.12148821999999999</v>
      </c>
      <c r="AD4524">
        <v>0</v>
      </c>
      <c r="AE4524">
        <v>0</v>
      </c>
      <c r="AF4524">
        <v>0.12148821999999999</v>
      </c>
    </row>
    <row r="4525" spans="1:32" x14ac:dyDescent="0.3">
      <c r="A4525">
        <v>2798476</v>
      </c>
      <c r="B4525">
        <v>1</v>
      </c>
      <c r="C4525" t="s">
        <v>82</v>
      </c>
      <c r="D4525" t="s">
        <v>84</v>
      </c>
      <c r="E4525" t="s">
        <v>16519</v>
      </c>
      <c r="F4525" t="s">
        <v>16520</v>
      </c>
      <c r="G4525" t="s">
        <v>31548</v>
      </c>
      <c r="H4525" t="s">
        <v>333</v>
      </c>
      <c r="I4525" t="s">
        <v>78</v>
      </c>
      <c r="J4525" t="s">
        <v>135</v>
      </c>
      <c r="K4525" t="s">
        <v>22</v>
      </c>
      <c r="L4525" t="s">
        <v>136</v>
      </c>
      <c r="M4525" t="s">
        <v>16521</v>
      </c>
      <c r="N4525" t="s">
        <v>12280</v>
      </c>
      <c r="O4525">
        <v>2.4519444444444445</v>
      </c>
      <c r="P4525">
        <v>0</v>
      </c>
      <c r="Q4525">
        <v>1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0.64612849999999999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0.64612849999999999</v>
      </c>
    </row>
    <row r="4526" spans="1:32" x14ac:dyDescent="0.3">
      <c r="A4526">
        <v>2798491</v>
      </c>
      <c r="B4526">
        <v>1</v>
      </c>
      <c r="C4526" t="s">
        <v>82</v>
      </c>
      <c r="D4526" t="s">
        <v>112</v>
      </c>
      <c r="E4526" t="s">
        <v>16522</v>
      </c>
      <c r="F4526" t="s">
        <v>16523</v>
      </c>
      <c r="G4526" t="s">
        <v>31552</v>
      </c>
      <c r="H4526" t="s">
        <v>665</v>
      </c>
      <c r="I4526" t="s">
        <v>78</v>
      </c>
      <c r="J4526" t="s">
        <v>135</v>
      </c>
      <c r="K4526" t="s">
        <v>22</v>
      </c>
      <c r="L4526" t="s">
        <v>136</v>
      </c>
      <c r="M4526" t="s">
        <v>16524</v>
      </c>
      <c r="N4526" t="s">
        <v>16525</v>
      </c>
      <c r="O4526">
        <v>1.4758333333333333</v>
      </c>
      <c r="P4526">
        <v>0</v>
      </c>
      <c r="Q4526">
        <v>114</v>
      </c>
      <c r="R4526">
        <v>0</v>
      </c>
      <c r="S4526">
        <v>1</v>
      </c>
      <c r="T4526">
        <v>0</v>
      </c>
      <c r="U4526">
        <v>9</v>
      </c>
      <c r="V4526">
        <v>0</v>
      </c>
      <c r="W4526">
        <v>0</v>
      </c>
      <c r="X4526">
        <v>0</v>
      </c>
      <c r="Y4526">
        <v>38.673115000000003</v>
      </c>
      <c r="Z4526">
        <v>0</v>
      </c>
      <c r="AA4526">
        <v>1.9968424</v>
      </c>
      <c r="AB4526">
        <v>0</v>
      </c>
      <c r="AC4526">
        <v>31.864132000000001</v>
      </c>
      <c r="AD4526">
        <v>0</v>
      </c>
      <c r="AE4526">
        <v>0</v>
      </c>
      <c r="AF4526">
        <v>72.534090000000006</v>
      </c>
    </row>
    <row r="4527" spans="1:32" x14ac:dyDescent="0.3">
      <c r="A4527">
        <v>2798477</v>
      </c>
      <c r="B4527">
        <v>1</v>
      </c>
      <c r="C4527" t="s">
        <v>82</v>
      </c>
      <c r="D4527" t="s">
        <v>107</v>
      </c>
      <c r="E4527" t="s">
        <v>16526</v>
      </c>
      <c r="F4527" t="s">
        <v>16527</v>
      </c>
      <c r="G4527" t="s">
        <v>31552</v>
      </c>
      <c r="H4527" t="s">
        <v>145</v>
      </c>
      <c r="I4527" t="s">
        <v>78</v>
      </c>
      <c r="J4527" t="s">
        <v>135</v>
      </c>
      <c r="K4527" t="s">
        <v>22</v>
      </c>
      <c r="L4527" t="s">
        <v>136</v>
      </c>
      <c r="M4527" t="s">
        <v>16528</v>
      </c>
      <c r="N4527" t="s">
        <v>16529</v>
      </c>
      <c r="O4527">
        <v>0.875</v>
      </c>
      <c r="P4527">
        <v>0</v>
      </c>
      <c r="Q4527">
        <v>331</v>
      </c>
      <c r="R4527">
        <v>0</v>
      </c>
      <c r="S4527">
        <v>0</v>
      </c>
      <c r="T4527">
        <v>0</v>
      </c>
      <c r="U4527">
        <v>2</v>
      </c>
      <c r="V4527">
        <v>0</v>
      </c>
      <c r="W4527">
        <v>0</v>
      </c>
      <c r="X4527">
        <v>0</v>
      </c>
      <c r="Y4527">
        <v>73.418809999999993</v>
      </c>
      <c r="Z4527">
        <v>0</v>
      </c>
      <c r="AA4527">
        <v>0</v>
      </c>
      <c r="AB4527">
        <v>0</v>
      </c>
      <c r="AC4527">
        <v>2.0178115000000001</v>
      </c>
      <c r="AD4527">
        <v>0</v>
      </c>
      <c r="AE4527">
        <v>0</v>
      </c>
      <c r="AF4527">
        <v>75.436615000000003</v>
      </c>
    </row>
    <row r="4528" spans="1:32" x14ac:dyDescent="0.3">
      <c r="A4528">
        <v>2798490</v>
      </c>
      <c r="B4528">
        <v>1</v>
      </c>
      <c r="C4528" t="s">
        <v>82</v>
      </c>
      <c r="D4528" t="s">
        <v>111</v>
      </c>
      <c r="E4528" t="s">
        <v>16530</v>
      </c>
      <c r="F4528" t="s">
        <v>16531</v>
      </c>
      <c r="G4528" t="s">
        <v>31549</v>
      </c>
      <c r="H4528" t="s">
        <v>134</v>
      </c>
      <c r="I4528" t="s">
        <v>79</v>
      </c>
      <c r="J4528" t="s">
        <v>135</v>
      </c>
      <c r="K4528" t="s">
        <v>22</v>
      </c>
      <c r="L4528" t="s">
        <v>136</v>
      </c>
      <c r="M4528" t="s">
        <v>16532</v>
      </c>
      <c r="N4528" t="s">
        <v>16533</v>
      </c>
      <c r="O4528">
        <v>0.52500000000000002</v>
      </c>
      <c r="P4528">
        <v>0</v>
      </c>
      <c r="Q4528">
        <v>513</v>
      </c>
      <c r="R4528">
        <v>36</v>
      </c>
      <c r="S4528">
        <v>107</v>
      </c>
      <c r="T4528">
        <v>12</v>
      </c>
      <c r="U4528">
        <v>103</v>
      </c>
      <c r="V4528">
        <v>1</v>
      </c>
      <c r="W4528">
        <v>0</v>
      </c>
      <c r="X4528">
        <v>0</v>
      </c>
      <c r="Y4528">
        <v>66.924409999999995</v>
      </c>
      <c r="Z4528">
        <v>43.462260000000001</v>
      </c>
      <c r="AA4528">
        <v>32.569298000000003</v>
      </c>
      <c r="AB4528">
        <v>13.319723</v>
      </c>
      <c r="AC4528">
        <v>59.508175000000001</v>
      </c>
      <c r="AD4528">
        <v>15.809206</v>
      </c>
      <c r="AE4528">
        <v>0</v>
      </c>
      <c r="AF4528">
        <v>231.59307999999999</v>
      </c>
    </row>
    <row r="4529" spans="1:32" x14ac:dyDescent="0.3">
      <c r="A4529">
        <v>2798483</v>
      </c>
      <c r="B4529">
        <v>1</v>
      </c>
      <c r="C4529" t="s">
        <v>82</v>
      </c>
      <c r="D4529" t="s">
        <v>96</v>
      </c>
      <c r="E4529" t="s">
        <v>16534</v>
      </c>
      <c r="F4529" t="s">
        <v>16535</v>
      </c>
      <c r="G4529" t="s">
        <v>31545</v>
      </c>
      <c r="H4529" t="s">
        <v>185</v>
      </c>
      <c r="I4529" t="s">
        <v>79</v>
      </c>
      <c r="J4529" t="s">
        <v>248</v>
      </c>
      <c r="K4529" t="s">
        <v>22</v>
      </c>
      <c r="L4529" t="s">
        <v>136</v>
      </c>
      <c r="M4529" t="s">
        <v>16536</v>
      </c>
      <c r="N4529" t="s">
        <v>16537</v>
      </c>
      <c r="O4529">
        <v>8.3333333333333332E-3</v>
      </c>
      <c r="P4529">
        <v>0</v>
      </c>
      <c r="Q4529">
        <v>1315</v>
      </c>
      <c r="R4529">
        <v>0</v>
      </c>
      <c r="S4529">
        <v>0</v>
      </c>
      <c r="T4529">
        <v>3</v>
      </c>
      <c r="U4529">
        <v>169</v>
      </c>
      <c r="V4529">
        <v>0</v>
      </c>
      <c r="W4529">
        <v>4</v>
      </c>
      <c r="X4529">
        <v>0</v>
      </c>
      <c r="Y4529">
        <v>2.7597322000000002</v>
      </c>
      <c r="Z4529">
        <v>0</v>
      </c>
      <c r="AA4529">
        <v>0</v>
      </c>
      <c r="AB4529">
        <v>1.8296003000000001</v>
      </c>
      <c r="AC4529">
        <v>3.7667350000000002</v>
      </c>
      <c r="AD4529">
        <v>0</v>
      </c>
      <c r="AE4529">
        <v>1.3404479</v>
      </c>
      <c r="AF4529">
        <v>9.6965160000000008</v>
      </c>
    </row>
    <row r="4530" spans="1:32" x14ac:dyDescent="0.3">
      <c r="A4530">
        <v>2797891</v>
      </c>
      <c r="B4530">
        <v>1</v>
      </c>
      <c r="C4530" t="s">
        <v>83</v>
      </c>
      <c r="D4530" t="s">
        <v>122</v>
      </c>
      <c r="E4530" t="s">
        <v>14781</v>
      </c>
      <c r="F4530" t="s">
        <v>14782</v>
      </c>
      <c r="G4530" t="s">
        <v>31551</v>
      </c>
      <c r="H4530" t="s">
        <v>672</v>
      </c>
      <c r="I4530" t="s">
        <v>79</v>
      </c>
      <c r="J4530" t="s">
        <v>135</v>
      </c>
      <c r="K4530" t="s">
        <v>22</v>
      </c>
      <c r="L4530" t="s">
        <v>136</v>
      </c>
      <c r="M4530" t="s">
        <v>16538</v>
      </c>
      <c r="N4530" t="s">
        <v>16539</v>
      </c>
      <c r="O4530">
        <v>2.7666666666666666</v>
      </c>
      <c r="P4530">
        <v>2</v>
      </c>
      <c r="Q4530">
        <v>54</v>
      </c>
      <c r="R4530">
        <v>9</v>
      </c>
      <c r="S4530">
        <v>2</v>
      </c>
      <c r="T4530">
        <v>2</v>
      </c>
      <c r="U4530">
        <v>2</v>
      </c>
      <c r="V4530">
        <v>0</v>
      </c>
      <c r="W4530">
        <v>0</v>
      </c>
      <c r="X4530">
        <v>27.433537000000001</v>
      </c>
      <c r="Y4530">
        <v>13.182058</v>
      </c>
      <c r="Z4530">
        <v>11.3963375</v>
      </c>
      <c r="AA4530">
        <v>1.8357002</v>
      </c>
      <c r="AB4530">
        <v>63.921832999999999</v>
      </c>
      <c r="AC4530">
        <v>3.5102541</v>
      </c>
      <c r="AD4530">
        <v>0</v>
      </c>
      <c r="AE4530">
        <v>0</v>
      </c>
      <c r="AF4530">
        <v>121.27972</v>
      </c>
    </row>
    <row r="4531" spans="1:32" x14ac:dyDescent="0.3">
      <c r="A4531">
        <v>2789249</v>
      </c>
      <c r="B4531">
        <v>1</v>
      </c>
      <c r="C4531" t="s">
        <v>83</v>
      </c>
      <c r="D4531" t="s">
        <v>121</v>
      </c>
      <c r="E4531" t="s">
        <v>16540</v>
      </c>
      <c r="F4531" t="s">
        <v>16541</v>
      </c>
      <c r="G4531" t="s">
        <v>31551</v>
      </c>
      <c r="H4531" t="s">
        <v>643</v>
      </c>
      <c r="I4531" t="s">
        <v>79</v>
      </c>
      <c r="J4531" t="s">
        <v>135</v>
      </c>
      <c r="K4531" t="s">
        <v>22</v>
      </c>
      <c r="L4531" t="s">
        <v>186</v>
      </c>
      <c r="M4531" t="s">
        <v>16542</v>
      </c>
      <c r="N4531" t="s">
        <v>16543</v>
      </c>
      <c r="O4531">
        <v>6.1419444444444444</v>
      </c>
      <c r="P4531">
        <v>0</v>
      </c>
      <c r="Q4531">
        <v>41</v>
      </c>
      <c r="R4531">
        <v>0</v>
      </c>
      <c r="S4531">
        <v>14</v>
      </c>
      <c r="T4531">
        <v>0</v>
      </c>
      <c r="U4531">
        <v>3</v>
      </c>
      <c r="V4531">
        <v>0</v>
      </c>
      <c r="W4531">
        <v>0</v>
      </c>
      <c r="X4531">
        <v>0</v>
      </c>
      <c r="Y4531">
        <v>22.836684999999999</v>
      </c>
      <c r="Z4531">
        <v>0</v>
      </c>
      <c r="AA4531">
        <v>54.241894000000002</v>
      </c>
      <c r="AB4531">
        <v>0</v>
      </c>
      <c r="AC4531">
        <v>18.858644000000002</v>
      </c>
      <c r="AD4531">
        <v>0</v>
      </c>
      <c r="AE4531">
        <v>0</v>
      </c>
      <c r="AF4531">
        <v>95.937224999999998</v>
      </c>
    </row>
    <row r="4532" spans="1:32" x14ac:dyDescent="0.3">
      <c r="A4532">
        <v>2788990</v>
      </c>
      <c r="B4532">
        <v>1</v>
      </c>
      <c r="C4532" t="s">
        <v>82</v>
      </c>
      <c r="D4532" t="s">
        <v>107</v>
      </c>
      <c r="E4532" t="s">
        <v>16544</v>
      </c>
      <c r="F4532" t="s">
        <v>16545</v>
      </c>
      <c r="G4532" t="s">
        <v>31548</v>
      </c>
      <c r="H4532" t="s">
        <v>333</v>
      </c>
      <c r="I4532" t="s">
        <v>78</v>
      </c>
      <c r="J4532" t="s">
        <v>135</v>
      </c>
      <c r="K4532" t="s">
        <v>22</v>
      </c>
      <c r="L4532" t="s">
        <v>136</v>
      </c>
      <c r="M4532" t="s">
        <v>16546</v>
      </c>
      <c r="N4532" t="s">
        <v>16547</v>
      </c>
      <c r="O4532">
        <v>0.37472222222222223</v>
      </c>
      <c r="P4532">
        <v>0</v>
      </c>
      <c r="Q4532">
        <v>1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0.30445742999999997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0.30445742999999997</v>
      </c>
    </row>
    <row r="4533" spans="1:32" x14ac:dyDescent="0.3">
      <c r="A4533">
        <v>2789007</v>
      </c>
      <c r="B4533">
        <v>2</v>
      </c>
      <c r="C4533" t="s">
        <v>83</v>
      </c>
      <c r="D4533" t="s">
        <v>119</v>
      </c>
      <c r="E4533" t="s">
        <v>16548</v>
      </c>
      <c r="F4533" t="s">
        <v>16549</v>
      </c>
      <c r="G4533" t="s">
        <v>31545</v>
      </c>
      <c r="H4533" t="s">
        <v>624</v>
      </c>
      <c r="I4533" t="s">
        <v>79</v>
      </c>
      <c r="J4533" t="s">
        <v>135</v>
      </c>
      <c r="K4533" t="s">
        <v>22</v>
      </c>
      <c r="L4533" t="s">
        <v>136</v>
      </c>
      <c r="M4533" t="s">
        <v>16550</v>
      </c>
      <c r="N4533" t="s">
        <v>16551</v>
      </c>
      <c r="O4533">
        <v>0.71944444444444444</v>
      </c>
      <c r="P4533">
        <v>1</v>
      </c>
      <c r="Q4533">
        <v>708</v>
      </c>
      <c r="R4533">
        <v>5</v>
      </c>
      <c r="S4533">
        <v>84</v>
      </c>
      <c r="T4533">
        <v>4</v>
      </c>
      <c r="U4533">
        <v>27</v>
      </c>
      <c r="V4533">
        <v>0</v>
      </c>
      <c r="W4533">
        <v>0</v>
      </c>
      <c r="X4533">
        <v>3.626938</v>
      </c>
      <c r="Y4533">
        <v>49.867114999999998</v>
      </c>
      <c r="Z4533">
        <v>2.1521935000000001</v>
      </c>
      <c r="AA4533">
        <v>6.5270615000000003</v>
      </c>
      <c r="AB4533">
        <v>6.689813</v>
      </c>
      <c r="AC4533">
        <v>3.5075264000000002</v>
      </c>
      <c r="AD4533">
        <v>0</v>
      </c>
      <c r="AE4533">
        <v>0</v>
      </c>
      <c r="AF4533">
        <v>72.370639999999995</v>
      </c>
    </row>
    <row r="4534" spans="1:32" x14ac:dyDescent="0.3">
      <c r="A4534">
        <v>2788845</v>
      </c>
      <c r="B4534">
        <v>1</v>
      </c>
      <c r="C4534" t="s">
        <v>82</v>
      </c>
      <c r="D4534" t="s">
        <v>106</v>
      </c>
      <c r="E4534" t="s">
        <v>16552</v>
      </c>
      <c r="F4534" t="s">
        <v>16553</v>
      </c>
      <c r="G4534" t="s">
        <v>31546</v>
      </c>
      <c r="H4534" t="s">
        <v>223</v>
      </c>
      <c r="I4534" t="s">
        <v>78</v>
      </c>
      <c r="J4534" t="s">
        <v>135</v>
      </c>
      <c r="K4534" t="s">
        <v>22</v>
      </c>
      <c r="L4534" t="s">
        <v>136</v>
      </c>
      <c r="M4534" t="s">
        <v>12053</v>
      </c>
      <c r="N4534" t="s">
        <v>16554</v>
      </c>
      <c r="O4534">
        <v>4.4074999999999998</v>
      </c>
      <c r="P4534">
        <v>0</v>
      </c>
      <c r="Q4534">
        <v>28</v>
      </c>
      <c r="R4534">
        <v>0</v>
      </c>
      <c r="S4534">
        <v>2</v>
      </c>
      <c r="T4534">
        <v>0</v>
      </c>
      <c r="U4534">
        <v>2</v>
      </c>
      <c r="V4534">
        <v>0</v>
      </c>
      <c r="W4534">
        <v>0</v>
      </c>
      <c r="X4534">
        <v>0</v>
      </c>
      <c r="Y4534">
        <v>50.285713000000001</v>
      </c>
      <c r="Z4534">
        <v>0</v>
      </c>
      <c r="AA4534">
        <v>0.29473725000000001</v>
      </c>
      <c r="AB4534">
        <v>0</v>
      </c>
      <c r="AC4534">
        <v>6.0422826000000001</v>
      </c>
      <c r="AD4534">
        <v>0</v>
      </c>
      <c r="AE4534">
        <v>0</v>
      </c>
      <c r="AF4534">
        <v>56.622734000000001</v>
      </c>
    </row>
    <row r="4535" spans="1:32" x14ac:dyDescent="0.3">
      <c r="A4535">
        <v>2788668</v>
      </c>
      <c r="B4535">
        <v>1</v>
      </c>
      <c r="C4535" t="s">
        <v>82</v>
      </c>
      <c r="D4535" t="s">
        <v>93</v>
      </c>
      <c r="E4535" t="s">
        <v>16555</v>
      </c>
      <c r="F4535" t="s">
        <v>16556</v>
      </c>
      <c r="G4535" t="s">
        <v>31546</v>
      </c>
      <c r="H4535" t="s">
        <v>223</v>
      </c>
      <c r="I4535" t="s">
        <v>78</v>
      </c>
      <c r="J4535" t="s">
        <v>135</v>
      </c>
      <c r="K4535" t="s">
        <v>22</v>
      </c>
      <c r="L4535" t="s">
        <v>136</v>
      </c>
      <c r="M4535" t="s">
        <v>16557</v>
      </c>
      <c r="N4535" t="s">
        <v>16558</v>
      </c>
      <c r="O4535">
        <v>3.6283333333333334</v>
      </c>
      <c r="P4535">
        <v>0</v>
      </c>
      <c r="Q4535">
        <v>58</v>
      </c>
      <c r="R4535">
        <v>0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0</v>
      </c>
      <c r="Y4535">
        <v>37.165936000000002</v>
      </c>
      <c r="Z4535">
        <v>0</v>
      </c>
      <c r="AA4535">
        <v>0</v>
      </c>
      <c r="AB4535">
        <v>0</v>
      </c>
      <c r="AC4535">
        <v>1.7334974999999999</v>
      </c>
      <c r="AD4535">
        <v>0</v>
      </c>
      <c r="AE4535">
        <v>0</v>
      </c>
      <c r="AF4535">
        <v>38.899433000000002</v>
      </c>
    </row>
    <row r="4536" spans="1:32" x14ac:dyDescent="0.3">
      <c r="A4536">
        <v>2788578</v>
      </c>
      <c r="B4536">
        <v>1</v>
      </c>
      <c r="C4536" t="s">
        <v>83</v>
      </c>
      <c r="D4536" t="s">
        <v>123</v>
      </c>
      <c r="E4536" t="s">
        <v>16559</v>
      </c>
      <c r="F4536" t="s">
        <v>16560</v>
      </c>
      <c r="G4536" t="s">
        <v>31548</v>
      </c>
      <c r="H4536" t="s">
        <v>333</v>
      </c>
      <c r="I4536" t="s">
        <v>78</v>
      </c>
      <c r="J4536" t="s">
        <v>135</v>
      </c>
      <c r="K4536" t="s">
        <v>22</v>
      </c>
      <c r="L4536" t="s">
        <v>136</v>
      </c>
      <c r="M4536" t="s">
        <v>16561</v>
      </c>
      <c r="N4536" t="s">
        <v>16562</v>
      </c>
      <c r="O4536">
        <v>0.97333333333333338</v>
      </c>
      <c r="P4536">
        <v>0</v>
      </c>
      <c r="Q4536">
        <v>1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0.10954642000000001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0.10954642000000001</v>
      </c>
    </row>
    <row r="4537" spans="1:32" x14ac:dyDescent="0.3">
      <c r="A4537">
        <v>2788522</v>
      </c>
      <c r="B4537">
        <v>1</v>
      </c>
      <c r="C4537" t="s">
        <v>82</v>
      </c>
      <c r="D4537" t="s">
        <v>98</v>
      </c>
      <c r="E4537" t="s">
        <v>16563</v>
      </c>
      <c r="F4537" t="s">
        <v>16564</v>
      </c>
      <c r="G4537" t="s">
        <v>31548</v>
      </c>
      <c r="H4537" t="s">
        <v>333</v>
      </c>
      <c r="I4537" t="s">
        <v>78</v>
      </c>
      <c r="J4537" t="s">
        <v>135</v>
      </c>
      <c r="K4537" t="s">
        <v>22</v>
      </c>
      <c r="L4537" t="s">
        <v>136</v>
      </c>
      <c r="M4537" t="s">
        <v>16565</v>
      </c>
      <c r="N4537" t="s">
        <v>16566</v>
      </c>
      <c r="O4537">
        <v>2.8597222222222221</v>
      </c>
      <c r="P4537">
        <v>0</v>
      </c>
      <c r="Q4537">
        <v>0</v>
      </c>
      <c r="R4537">
        <v>0</v>
      </c>
      <c r="S4537">
        <v>0</v>
      </c>
      <c r="T4537">
        <v>0</v>
      </c>
      <c r="U4537">
        <v>4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0.108149275</v>
      </c>
      <c r="AD4537">
        <v>0</v>
      </c>
      <c r="AE4537">
        <v>0</v>
      </c>
      <c r="AF4537">
        <v>0.108149275</v>
      </c>
    </row>
    <row r="4538" spans="1:32" x14ac:dyDescent="0.3">
      <c r="A4538">
        <v>2788527</v>
      </c>
      <c r="B4538">
        <v>1</v>
      </c>
      <c r="C4538" t="s">
        <v>82</v>
      </c>
      <c r="D4538" t="s">
        <v>99</v>
      </c>
      <c r="E4538" t="s">
        <v>16567</v>
      </c>
      <c r="F4538" t="s">
        <v>16568</v>
      </c>
      <c r="G4538" t="s">
        <v>31546</v>
      </c>
      <c r="H4538" t="s">
        <v>223</v>
      </c>
      <c r="I4538" t="s">
        <v>78</v>
      </c>
      <c r="J4538" t="s">
        <v>135</v>
      </c>
      <c r="K4538" t="s">
        <v>22</v>
      </c>
      <c r="L4538" t="s">
        <v>136</v>
      </c>
      <c r="M4538" t="s">
        <v>16569</v>
      </c>
      <c r="N4538" t="s">
        <v>16570</v>
      </c>
      <c r="O4538">
        <v>9.5858333333333334</v>
      </c>
      <c r="P4538">
        <v>0</v>
      </c>
      <c r="Q4538">
        <v>38</v>
      </c>
      <c r="R4538">
        <v>0</v>
      </c>
      <c r="S4538">
        <v>10</v>
      </c>
      <c r="T4538">
        <v>0</v>
      </c>
      <c r="U4538">
        <v>9</v>
      </c>
      <c r="V4538">
        <v>0</v>
      </c>
      <c r="W4538">
        <v>0</v>
      </c>
      <c r="X4538">
        <v>0</v>
      </c>
      <c r="Y4538">
        <v>72.882350000000002</v>
      </c>
      <c r="Z4538">
        <v>0</v>
      </c>
      <c r="AA4538">
        <v>15.422507</v>
      </c>
      <c r="AB4538">
        <v>0</v>
      </c>
      <c r="AC4538">
        <v>32.037745999999999</v>
      </c>
      <c r="AD4538">
        <v>0</v>
      </c>
      <c r="AE4538">
        <v>0</v>
      </c>
      <c r="AF4538">
        <v>120.3426</v>
      </c>
    </row>
    <row r="4539" spans="1:32" x14ac:dyDescent="0.3">
      <c r="A4539">
        <v>2788431</v>
      </c>
      <c r="B4539">
        <v>1</v>
      </c>
      <c r="C4539" t="s">
        <v>82</v>
      </c>
      <c r="D4539" t="s">
        <v>104</v>
      </c>
      <c r="E4539" t="s">
        <v>16571</v>
      </c>
      <c r="F4539" t="s">
        <v>16572</v>
      </c>
      <c r="G4539" t="s">
        <v>31550</v>
      </c>
      <c r="H4539" t="s">
        <v>1432</v>
      </c>
      <c r="I4539" t="s">
        <v>78</v>
      </c>
      <c r="J4539" t="s">
        <v>135</v>
      </c>
      <c r="K4539" t="s">
        <v>22</v>
      </c>
      <c r="L4539" t="s">
        <v>136</v>
      </c>
      <c r="M4539" t="s">
        <v>16573</v>
      </c>
      <c r="N4539" t="s">
        <v>16574</v>
      </c>
      <c r="O4539">
        <v>4.9033333333333333</v>
      </c>
      <c r="P4539">
        <v>0</v>
      </c>
      <c r="Q4539">
        <v>49</v>
      </c>
      <c r="R4539">
        <v>0</v>
      </c>
      <c r="S4539">
        <v>0</v>
      </c>
      <c r="T4539">
        <v>0</v>
      </c>
      <c r="U4539">
        <v>24</v>
      </c>
      <c r="V4539">
        <v>0</v>
      </c>
      <c r="W4539">
        <v>0</v>
      </c>
      <c r="X4539">
        <v>0</v>
      </c>
      <c r="Y4539">
        <v>92.176950000000005</v>
      </c>
      <c r="Z4539">
        <v>0</v>
      </c>
      <c r="AA4539">
        <v>0</v>
      </c>
      <c r="AB4539">
        <v>0</v>
      </c>
      <c r="AC4539">
        <v>81.614940000000004</v>
      </c>
      <c r="AD4539">
        <v>0</v>
      </c>
      <c r="AE4539">
        <v>0</v>
      </c>
      <c r="AF4539">
        <v>173.79189</v>
      </c>
    </row>
    <row r="4540" spans="1:32" x14ac:dyDescent="0.3">
      <c r="A4540">
        <v>2788438</v>
      </c>
      <c r="B4540">
        <v>1</v>
      </c>
      <c r="C4540" t="s">
        <v>83</v>
      </c>
      <c r="D4540" t="s">
        <v>114</v>
      </c>
      <c r="E4540" t="s">
        <v>16575</v>
      </c>
      <c r="F4540" t="s">
        <v>16576</v>
      </c>
      <c r="G4540" t="s">
        <v>31549</v>
      </c>
      <c r="H4540" t="s">
        <v>134</v>
      </c>
      <c r="I4540" t="s">
        <v>79</v>
      </c>
      <c r="J4540" t="s">
        <v>135</v>
      </c>
      <c r="K4540" t="s">
        <v>22</v>
      </c>
      <c r="L4540" t="s">
        <v>136</v>
      </c>
      <c r="M4540" t="s">
        <v>16577</v>
      </c>
      <c r="N4540" t="s">
        <v>16578</v>
      </c>
      <c r="O4540">
        <v>1.9397222222222221</v>
      </c>
      <c r="P4540">
        <v>8</v>
      </c>
      <c r="Q4540">
        <v>2</v>
      </c>
      <c r="R4540">
        <v>101</v>
      </c>
      <c r="S4540">
        <v>17</v>
      </c>
      <c r="T4540">
        <v>2</v>
      </c>
      <c r="U4540">
        <v>0</v>
      </c>
      <c r="V4540">
        <v>0</v>
      </c>
      <c r="W4540">
        <v>0</v>
      </c>
      <c r="X4540">
        <v>17.813074</v>
      </c>
      <c r="Y4540">
        <v>0.35892056999999999</v>
      </c>
      <c r="Z4540">
        <v>80.603129999999993</v>
      </c>
      <c r="AA4540">
        <v>9.4238750000000007</v>
      </c>
      <c r="AB4540">
        <v>0.31227212999999998</v>
      </c>
      <c r="AC4540">
        <v>0</v>
      </c>
      <c r="AD4540">
        <v>0</v>
      </c>
      <c r="AE4540">
        <v>0</v>
      </c>
      <c r="AF4540">
        <v>108.51127</v>
      </c>
    </row>
    <row r="4541" spans="1:32" x14ac:dyDescent="0.3">
      <c r="A4541">
        <v>2788423</v>
      </c>
      <c r="B4541">
        <v>1</v>
      </c>
      <c r="C4541" t="s">
        <v>83</v>
      </c>
      <c r="D4541" t="s">
        <v>114</v>
      </c>
      <c r="E4541" t="s">
        <v>16579</v>
      </c>
      <c r="F4541" t="s">
        <v>16580</v>
      </c>
      <c r="G4541" t="s">
        <v>31551</v>
      </c>
      <c r="H4541" t="s">
        <v>134</v>
      </c>
      <c r="I4541" t="s">
        <v>79</v>
      </c>
      <c r="J4541" t="s">
        <v>135</v>
      </c>
      <c r="K4541" t="s">
        <v>22</v>
      </c>
      <c r="L4541" t="s">
        <v>136</v>
      </c>
      <c r="M4541" t="s">
        <v>16581</v>
      </c>
      <c r="N4541" t="s">
        <v>16582</v>
      </c>
      <c r="O4541">
        <v>1.1230555555555555</v>
      </c>
      <c r="P4541">
        <v>0</v>
      </c>
      <c r="Q4541">
        <v>395</v>
      </c>
      <c r="R4541">
        <v>0</v>
      </c>
      <c r="S4541">
        <v>0</v>
      </c>
      <c r="T4541">
        <v>0</v>
      </c>
      <c r="U4541">
        <v>65</v>
      </c>
      <c r="V4541">
        <v>0</v>
      </c>
      <c r="W4541">
        <v>0</v>
      </c>
      <c r="X4541">
        <v>0</v>
      </c>
      <c r="Y4541">
        <v>84.752840000000006</v>
      </c>
      <c r="Z4541">
        <v>0</v>
      </c>
      <c r="AA4541">
        <v>0</v>
      </c>
      <c r="AB4541">
        <v>0</v>
      </c>
      <c r="AC4541">
        <v>12.101069000000001</v>
      </c>
      <c r="AD4541">
        <v>0</v>
      </c>
      <c r="AE4541">
        <v>0</v>
      </c>
      <c r="AF4541">
        <v>96.853904999999997</v>
      </c>
    </row>
    <row r="4542" spans="1:32" x14ac:dyDescent="0.3">
      <c r="A4542">
        <v>2788157</v>
      </c>
      <c r="B4542">
        <v>2</v>
      </c>
      <c r="C4542" t="s">
        <v>83</v>
      </c>
      <c r="D4542" t="s">
        <v>128</v>
      </c>
      <c r="E4542" t="s">
        <v>16583</v>
      </c>
      <c r="F4542" t="s">
        <v>16584</v>
      </c>
      <c r="G4542" t="s">
        <v>31551</v>
      </c>
      <c r="H4542" t="s">
        <v>2930</v>
      </c>
      <c r="I4542" t="s">
        <v>79</v>
      </c>
      <c r="J4542" t="s">
        <v>135</v>
      </c>
      <c r="K4542" t="s">
        <v>22</v>
      </c>
      <c r="L4542" t="s">
        <v>136</v>
      </c>
      <c r="M4542" t="s">
        <v>12334</v>
      </c>
      <c r="N4542" t="s">
        <v>16585</v>
      </c>
      <c r="O4542">
        <v>2.5005555555555556</v>
      </c>
      <c r="P4542">
        <v>0</v>
      </c>
      <c r="Q4542">
        <v>605</v>
      </c>
      <c r="R4542">
        <v>0</v>
      </c>
      <c r="S4542">
        <v>1</v>
      </c>
      <c r="T4542">
        <v>0</v>
      </c>
      <c r="U4542">
        <v>36</v>
      </c>
      <c r="V4542">
        <v>0</v>
      </c>
      <c r="W4542">
        <v>0</v>
      </c>
      <c r="X4542">
        <v>0</v>
      </c>
      <c r="Y4542">
        <v>480.13936999999999</v>
      </c>
      <c r="Z4542">
        <v>0</v>
      </c>
      <c r="AA4542">
        <v>0.22066511</v>
      </c>
      <c r="AB4542">
        <v>0</v>
      </c>
      <c r="AC4542">
        <v>77.505319999999998</v>
      </c>
      <c r="AD4542">
        <v>0</v>
      </c>
      <c r="AE4542">
        <v>0</v>
      </c>
      <c r="AF4542">
        <v>557.86536000000001</v>
      </c>
    </row>
    <row r="4543" spans="1:32" x14ac:dyDescent="0.3">
      <c r="A4543">
        <v>2788407</v>
      </c>
      <c r="B4543">
        <v>1</v>
      </c>
      <c r="C4543" t="s">
        <v>82</v>
      </c>
      <c r="D4543" t="s">
        <v>109</v>
      </c>
      <c r="E4543" t="s">
        <v>16586</v>
      </c>
      <c r="F4543" t="s">
        <v>16587</v>
      </c>
      <c r="G4543" t="s">
        <v>31548</v>
      </c>
      <c r="H4543" t="s">
        <v>893</v>
      </c>
      <c r="I4543" t="s">
        <v>78</v>
      </c>
      <c r="J4543" t="s">
        <v>135</v>
      </c>
      <c r="K4543" t="s">
        <v>22</v>
      </c>
      <c r="L4543" t="s">
        <v>136</v>
      </c>
      <c r="M4543" t="s">
        <v>16588</v>
      </c>
      <c r="N4543" t="s">
        <v>16589</v>
      </c>
      <c r="O4543">
        <v>5.6697222222222221</v>
      </c>
      <c r="P4543">
        <v>0</v>
      </c>
      <c r="Q4543">
        <v>1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1.3692613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1.3692613</v>
      </c>
    </row>
    <row r="4544" spans="1:32" x14ac:dyDescent="0.3">
      <c r="A4544">
        <v>2788142</v>
      </c>
      <c r="B4544">
        <v>1</v>
      </c>
      <c r="C4544" t="s">
        <v>82</v>
      </c>
      <c r="D4544" t="s">
        <v>113</v>
      </c>
      <c r="E4544" t="s">
        <v>16590</v>
      </c>
      <c r="F4544" t="s">
        <v>16591</v>
      </c>
      <c r="G4544" t="s">
        <v>31551</v>
      </c>
      <c r="H4544" t="s">
        <v>624</v>
      </c>
      <c r="I4544" t="s">
        <v>79</v>
      </c>
      <c r="J4544" t="s">
        <v>135</v>
      </c>
      <c r="K4544" t="s">
        <v>22</v>
      </c>
      <c r="L4544" t="s">
        <v>136</v>
      </c>
      <c r="M4544" t="s">
        <v>16592</v>
      </c>
      <c r="N4544" t="s">
        <v>16048</v>
      </c>
      <c r="O4544">
        <v>3.4550000000000001</v>
      </c>
      <c r="P4544">
        <v>0</v>
      </c>
      <c r="Q4544">
        <v>305</v>
      </c>
      <c r="R4544">
        <v>0</v>
      </c>
      <c r="S4544">
        <v>6</v>
      </c>
      <c r="T4544">
        <v>0</v>
      </c>
      <c r="U4544">
        <v>31</v>
      </c>
      <c r="V4544">
        <v>0</v>
      </c>
      <c r="W4544">
        <v>0</v>
      </c>
      <c r="X4544">
        <v>0</v>
      </c>
      <c r="Y4544">
        <v>326.17813000000001</v>
      </c>
      <c r="Z4544">
        <v>0</v>
      </c>
      <c r="AA4544">
        <v>16.875408</v>
      </c>
      <c r="AB4544">
        <v>0</v>
      </c>
      <c r="AC4544">
        <v>134.46637000000001</v>
      </c>
      <c r="AD4544">
        <v>0</v>
      </c>
      <c r="AE4544">
        <v>0</v>
      </c>
      <c r="AF4544">
        <v>477.51992999999999</v>
      </c>
    </row>
    <row r="4545" spans="1:32" x14ac:dyDescent="0.3">
      <c r="A4545">
        <v>2788146</v>
      </c>
      <c r="B4545">
        <v>1</v>
      </c>
      <c r="C4545" t="s">
        <v>82</v>
      </c>
      <c r="D4545" t="s">
        <v>96</v>
      </c>
      <c r="E4545" t="s">
        <v>16593</v>
      </c>
      <c r="F4545" t="s">
        <v>16594</v>
      </c>
      <c r="G4545" t="s">
        <v>31546</v>
      </c>
      <c r="H4545" t="s">
        <v>223</v>
      </c>
      <c r="I4545" t="s">
        <v>78</v>
      </c>
      <c r="J4545" t="s">
        <v>135</v>
      </c>
      <c r="K4545" t="s">
        <v>22</v>
      </c>
      <c r="L4545" t="s">
        <v>136</v>
      </c>
      <c r="M4545" t="s">
        <v>16595</v>
      </c>
      <c r="N4545" t="s">
        <v>16596</v>
      </c>
      <c r="O4545">
        <v>3.3133333333333335</v>
      </c>
      <c r="P4545">
        <v>0</v>
      </c>
      <c r="Q4545">
        <v>106</v>
      </c>
      <c r="R4545">
        <v>0</v>
      </c>
      <c r="S4545">
        <v>0</v>
      </c>
      <c r="T4545">
        <v>0</v>
      </c>
      <c r="U4545">
        <v>4</v>
      </c>
      <c r="V4545">
        <v>0</v>
      </c>
      <c r="W4545">
        <v>0</v>
      </c>
      <c r="X4545">
        <v>0</v>
      </c>
      <c r="Y4545">
        <v>75.643715</v>
      </c>
      <c r="Z4545">
        <v>0</v>
      </c>
      <c r="AA4545">
        <v>0</v>
      </c>
      <c r="AB4545">
        <v>0</v>
      </c>
      <c r="AC4545">
        <v>0.27000043000000001</v>
      </c>
      <c r="AD4545">
        <v>0</v>
      </c>
      <c r="AE4545">
        <v>0</v>
      </c>
      <c r="AF4545">
        <v>75.913709999999995</v>
      </c>
    </row>
    <row r="4546" spans="1:32" x14ac:dyDescent="0.3">
      <c r="A4546">
        <v>2788159</v>
      </c>
      <c r="B4546">
        <v>1</v>
      </c>
      <c r="C4546" t="s">
        <v>83</v>
      </c>
      <c r="D4546" t="s">
        <v>128</v>
      </c>
      <c r="E4546" t="s">
        <v>16597</v>
      </c>
      <c r="F4546" t="s">
        <v>16598</v>
      </c>
      <c r="G4546" t="s">
        <v>31552</v>
      </c>
      <c r="H4546" t="s">
        <v>665</v>
      </c>
      <c r="I4546" t="s">
        <v>78</v>
      </c>
      <c r="J4546" t="s">
        <v>135</v>
      </c>
      <c r="K4546" t="s">
        <v>22</v>
      </c>
      <c r="L4546" t="s">
        <v>136</v>
      </c>
      <c r="M4546" t="s">
        <v>16599</v>
      </c>
      <c r="N4546" t="s">
        <v>16600</v>
      </c>
      <c r="O4546">
        <v>7.3161111111111108</v>
      </c>
      <c r="P4546">
        <v>0</v>
      </c>
      <c r="Q4546">
        <v>64</v>
      </c>
      <c r="R4546">
        <v>0</v>
      </c>
      <c r="S4546">
        <v>5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39.427567000000003</v>
      </c>
      <c r="Z4546">
        <v>0</v>
      </c>
      <c r="AA4546">
        <v>2.1714509</v>
      </c>
      <c r="AB4546">
        <v>0</v>
      </c>
      <c r="AC4546">
        <v>0</v>
      </c>
      <c r="AD4546">
        <v>0</v>
      </c>
      <c r="AE4546">
        <v>0</v>
      </c>
      <c r="AF4546">
        <v>41.599020000000003</v>
      </c>
    </row>
    <row r="4547" spans="1:32" x14ac:dyDescent="0.3">
      <c r="A4547">
        <v>2788147</v>
      </c>
      <c r="B4547">
        <v>1</v>
      </c>
      <c r="C4547" t="s">
        <v>82</v>
      </c>
      <c r="D4547" t="s">
        <v>92</v>
      </c>
      <c r="E4547" t="s">
        <v>16601</v>
      </c>
      <c r="F4547" t="s">
        <v>16602</v>
      </c>
      <c r="G4547" t="s">
        <v>31545</v>
      </c>
      <c r="H4547" t="s">
        <v>185</v>
      </c>
      <c r="I4547" t="s">
        <v>79</v>
      </c>
      <c r="J4547" t="s">
        <v>135</v>
      </c>
      <c r="K4547" t="s">
        <v>22</v>
      </c>
      <c r="L4547" t="s">
        <v>186</v>
      </c>
      <c r="M4547" t="s">
        <v>16603</v>
      </c>
      <c r="N4547" t="s">
        <v>16604</v>
      </c>
      <c r="O4547">
        <v>6.3055555555555559E-2</v>
      </c>
      <c r="P4547">
        <v>4</v>
      </c>
      <c r="Q4547">
        <v>8410</v>
      </c>
      <c r="R4547">
        <v>2</v>
      </c>
      <c r="S4547">
        <v>101</v>
      </c>
      <c r="T4547">
        <v>10</v>
      </c>
      <c r="U4547">
        <v>1262</v>
      </c>
      <c r="V4547">
        <v>0</v>
      </c>
      <c r="W4547">
        <v>3</v>
      </c>
      <c r="X4547">
        <v>1.5173931000000001</v>
      </c>
      <c r="Y4547">
        <v>189.35701</v>
      </c>
      <c r="Z4547">
        <v>1.390652</v>
      </c>
      <c r="AA4547">
        <v>3.9531909999999999</v>
      </c>
      <c r="AB4547">
        <v>7.7425838000000002</v>
      </c>
      <c r="AC4547">
        <v>66.107889999999998</v>
      </c>
      <c r="AD4547">
        <v>0</v>
      </c>
      <c r="AE4547">
        <v>3.7655234000000002</v>
      </c>
      <c r="AF4547">
        <v>273.83422999999999</v>
      </c>
    </row>
    <row r="4548" spans="1:32" x14ac:dyDescent="0.3">
      <c r="A4548">
        <v>2787890</v>
      </c>
      <c r="B4548">
        <v>1</v>
      </c>
      <c r="C4548" t="s">
        <v>83</v>
      </c>
      <c r="D4548" t="s">
        <v>116</v>
      </c>
      <c r="E4548" t="s">
        <v>16605</v>
      </c>
      <c r="F4548" t="s">
        <v>16606</v>
      </c>
      <c r="G4548" t="s">
        <v>31551</v>
      </c>
      <c r="H4548" t="s">
        <v>672</v>
      </c>
      <c r="I4548" t="s">
        <v>79</v>
      </c>
      <c r="J4548" t="s">
        <v>135</v>
      </c>
      <c r="K4548" t="s">
        <v>22</v>
      </c>
      <c r="L4548" t="s">
        <v>136</v>
      </c>
      <c r="M4548" t="s">
        <v>16607</v>
      </c>
      <c r="N4548" t="s">
        <v>16608</v>
      </c>
      <c r="O4548">
        <v>2.335</v>
      </c>
      <c r="P4548">
        <v>0</v>
      </c>
      <c r="Q4548">
        <v>153</v>
      </c>
      <c r="R4548">
        <v>2</v>
      </c>
      <c r="S4548">
        <v>84</v>
      </c>
      <c r="T4548">
        <v>3</v>
      </c>
      <c r="U4548">
        <v>10</v>
      </c>
      <c r="V4548">
        <v>1</v>
      </c>
      <c r="W4548">
        <v>0</v>
      </c>
      <c r="X4548">
        <v>0</v>
      </c>
      <c r="Y4548">
        <v>69.871260000000007</v>
      </c>
      <c r="Z4548">
        <v>1.0292397</v>
      </c>
      <c r="AA4548">
        <v>31.935206999999998</v>
      </c>
      <c r="AB4548">
        <v>15.503729</v>
      </c>
      <c r="AC4548">
        <v>6.35412</v>
      </c>
      <c r="AD4548">
        <v>403.13643999999999</v>
      </c>
      <c r="AE4548">
        <v>0</v>
      </c>
      <c r="AF4548">
        <v>527.82996000000003</v>
      </c>
    </row>
    <row r="4549" spans="1:32" x14ac:dyDescent="0.3">
      <c r="A4549">
        <v>2787833</v>
      </c>
      <c r="B4549">
        <v>2</v>
      </c>
      <c r="C4549" t="s">
        <v>82</v>
      </c>
      <c r="D4549" t="s">
        <v>90</v>
      </c>
      <c r="E4549" t="s">
        <v>13719</v>
      </c>
      <c r="F4549" t="s">
        <v>13720</v>
      </c>
      <c r="G4549" t="s">
        <v>31551</v>
      </c>
      <c r="H4549" t="s">
        <v>134</v>
      </c>
      <c r="I4549" t="s">
        <v>79</v>
      </c>
      <c r="J4549" t="s">
        <v>135</v>
      </c>
      <c r="K4549" t="s">
        <v>22</v>
      </c>
      <c r="L4549" t="s">
        <v>136</v>
      </c>
      <c r="M4549" t="s">
        <v>16195</v>
      </c>
      <c r="N4549" t="s">
        <v>16609</v>
      </c>
      <c r="O4549">
        <v>0.37777777777777777</v>
      </c>
      <c r="P4549">
        <v>0</v>
      </c>
      <c r="Q4549">
        <v>144</v>
      </c>
      <c r="R4549">
        <v>0</v>
      </c>
      <c r="S4549">
        <v>1</v>
      </c>
      <c r="T4549">
        <v>29</v>
      </c>
      <c r="U4549">
        <v>22</v>
      </c>
      <c r="V4549">
        <v>12</v>
      </c>
      <c r="W4549">
        <v>4</v>
      </c>
      <c r="X4549">
        <v>0</v>
      </c>
      <c r="Y4549">
        <v>18.402294000000001</v>
      </c>
      <c r="Z4549">
        <v>0</v>
      </c>
      <c r="AA4549">
        <v>1.0858604000000001</v>
      </c>
      <c r="AB4549">
        <v>402.30153999999999</v>
      </c>
      <c r="AC4549">
        <v>22.245377999999999</v>
      </c>
      <c r="AD4549">
        <v>248.95975999999999</v>
      </c>
      <c r="AE4549">
        <v>73.463775999999996</v>
      </c>
      <c r="AF4549">
        <v>766.45860000000005</v>
      </c>
    </row>
    <row r="4550" spans="1:32" x14ac:dyDescent="0.3">
      <c r="A4550">
        <v>2787903</v>
      </c>
      <c r="B4550">
        <v>1</v>
      </c>
      <c r="C4550" t="s">
        <v>83</v>
      </c>
      <c r="D4550" t="s">
        <v>123</v>
      </c>
      <c r="E4550" t="s">
        <v>16610</v>
      </c>
      <c r="F4550" t="s">
        <v>16611</v>
      </c>
      <c r="G4550" t="s">
        <v>31551</v>
      </c>
      <c r="H4550" t="s">
        <v>672</v>
      </c>
      <c r="I4550" t="s">
        <v>79</v>
      </c>
      <c r="J4550" t="s">
        <v>135</v>
      </c>
      <c r="K4550" t="s">
        <v>22</v>
      </c>
      <c r="L4550" t="s">
        <v>136</v>
      </c>
      <c r="M4550" t="s">
        <v>16612</v>
      </c>
      <c r="N4550" t="s">
        <v>16613</v>
      </c>
      <c r="O4550">
        <v>1.0841666666666667</v>
      </c>
      <c r="P4550">
        <v>0</v>
      </c>
      <c r="Q4550">
        <v>166</v>
      </c>
      <c r="R4550">
        <v>1</v>
      </c>
      <c r="S4550">
        <v>2</v>
      </c>
      <c r="T4550">
        <v>1</v>
      </c>
      <c r="U4550">
        <v>5</v>
      </c>
      <c r="V4550">
        <v>0</v>
      </c>
      <c r="W4550">
        <v>0</v>
      </c>
      <c r="X4550">
        <v>0</v>
      </c>
      <c r="Y4550">
        <v>7.6773619999999996</v>
      </c>
      <c r="Z4550">
        <v>0.23753579999999999</v>
      </c>
      <c r="AA4550">
        <v>1.4000097E-2</v>
      </c>
      <c r="AB4550">
        <v>0.58313709999999996</v>
      </c>
      <c r="AC4550">
        <v>4.1690290000000001</v>
      </c>
      <c r="AD4550">
        <v>0</v>
      </c>
      <c r="AE4550">
        <v>0</v>
      </c>
      <c r="AF4550">
        <v>12.681065</v>
      </c>
    </row>
    <row r="4551" spans="1:32" x14ac:dyDescent="0.3">
      <c r="A4551">
        <v>2787882</v>
      </c>
      <c r="B4551">
        <v>1</v>
      </c>
      <c r="C4551" t="s">
        <v>83</v>
      </c>
      <c r="D4551" t="s">
        <v>127</v>
      </c>
      <c r="E4551" t="s">
        <v>16614</v>
      </c>
      <c r="F4551" t="s">
        <v>16615</v>
      </c>
      <c r="G4551" t="s">
        <v>31545</v>
      </c>
      <c r="H4551" t="s">
        <v>134</v>
      </c>
      <c r="I4551" t="s">
        <v>79</v>
      </c>
      <c r="J4551" t="s">
        <v>135</v>
      </c>
      <c r="K4551" t="s">
        <v>22</v>
      </c>
      <c r="L4551" t="s">
        <v>136</v>
      </c>
      <c r="M4551" t="s">
        <v>16616</v>
      </c>
      <c r="N4551" t="s">
        <v>16617</v>
      </c>
      <c r="O4551">
        <v>0.25</v>
      </c>
      <c r="P4551">
        <v>18</v>
      </c>
      <c r="Q4551">
        <v>4147</v>
      </c>
      <c r="R4551">
        <v>99</v>
      </c>
      <c r="S4551">
        <v>164</v>
      </c>
      <c r="T4551">
        <v>58</v>
      </c>
      <c r="U4551">
        <v>368</v>
      </c>
      <c r="V4551">
        <v>4</v>
      </c>
      <c r="W4551">
        <v>1</v>
      </c>
      <c r="X4551">
        <v>8.6612089999999995</v>
      </c>
      <c r="Y4551">
        <v>166.50053</v>
      </c>
      <c r="Z4551">
        <v>16.787514000000002</v>
      </c>
      <c r="AA4551">
        <v>6.3736886999999998</v>
      </c>
      <c r="AB4551">
        <v>64.861019999999996</v>
      </c>
      <c r="AC4551">
        <v>65.495450000000005</v>
      </c>
      <c r="AD4551">
        <v>110.58278</v>
      </c>
      <c r="AE4551">
        <v>4.7321650000000002</v>
      </c>
      <c r="AF4551">
        <v>443.99435</v>
      </c>
    </row>
    <row r="4552" spans="1:32" x14ac:dyDescent="0.3">
      <c r="A4552">
        <v>2787788</v>
      </c>
      <c r="B4552">
        <v>1</v>
      </c>
      <c r="C4552" t="s">
        <v>82</v>
      </c>
      <c r="D4552" t="s">
        <v>111</v>
      </c>
      <c r="E4552" t="s">
        <v>16618</v>
      </c>
      <c r="F4552" t="s">
        <v>16619</v>
      </c>
      <c r="G4552" t="s">
        <v>31545</v>
      </c>
      <c r="H4552" t="s">
        <v>134</v>
      </c>
      <c r="I4552" t="s">
        <v>79</v>
      </c>
      <c r="J4552" t="s">
        <v>135</v>
      </c>
      <c r="K4552" t="s">
        <v>22</v>
      </c>
      <c r="L4552" t="s">
        <v>136</v>
      </c>
      <c r="M4552" t="s">
        <v>16620</v>
      </c>
      <c r="N4552" t="s">
        <v>16621</v>
      </c>
      <c r="O4552">
        <v>0.21055555555555555</v>
      </c>
      <c r="P4552">
        <v>0</v>
      </c>
      <c r="Q4552">
        <v>3</v>
      </c>
      <c r="R4552">
        <v>29</v>
      </c>
      <c r="S4552">
        <v>139</v>
      </c>
      <c r="T4552">
        <v>6</v>
      </c>
      <c r="U4552">
        <v>33</v>
      </c>
      <c r="V4552">
        <v>0</v>
      </c>
      <c r="W4552">
        <v>0</v>
      </c>
      <c r="X4552">
        <v>0</v>
      </c>
      <c r="Y4552">
        <v>0.17030713</v>
      </c>
      <c r="Z4552">
        <v>1.3082589</v>
      </c>
      <c r="AA4552">
        <v>23.526803999999998</v>
      </c>
      <c r="AB4552">
        <v>13.528458000000001</v>
      </c>
      <c r="AC4552">
        <v>26.854944</v>
      </c>
      <c r="AD4552">
        <v>0</v>
      </c>
      <c r="AE4552">
        <v>0</v>
      </c>
      <c r="AF4552">
        <v>65.388769999999994</v>
      </c>
    </row>
    <row r="4553" spans="1:32" x14ac:dyDescent="0.3">
      <c r="A4553">
        <v>2787639</v>
      </c>
      <c r="B4553">
        <v>1</v>
      </c>
      <c r="C4553" t="s">
        <v>82</v>
      </c>
      <c r="D4553" t="s">
        <v>106</v>
      </c>
      <c r="E4553" t="s">
        <v>16622</v>
      </c>
      <c r="F4553" t="s">
        <v>16623</v>
      </c>
      <c r="G4553" t="s">
        <v>31548</v>
      </c>
      <c r="H4553" t="s">
        <v>893</v>
      </c>
      <c r="I4553" t="s">
        <v>78</v>
      </c>
      <c r="J4553" t="s">
        <v>135</v>
      </c>
      <c r="K4553" t="s">
        <v>22</v>
      </c>
      <c r="L4553" t="s">
        <v>136</v>
      </c>
      <c r="M4553" t="s">
        <v>16624</v>
      </c>
      <c r="N4553" t="s">
        <v>16625</v>
      </c>
      <c r="O4553">
        <v>6.5391666666666666</v>
      </c>
      <c r="P4553">
        <v>0</v>
      </c>
      <c r="Q4553">
        <v>3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4.4336830000000003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4.4336830000000003</v>
      </c>
    </row>
    <row r="4554" spans="1:32" x14ac:dyDescent="0.3">
      <c r="A4554">
        <v>2787633</v>
      </c>
      <c r="B4554">
        <v>1</v>
      </c>
      <c r="C4554" t="s">
        <v>83</v>
      </c>
      <c r="D4554" t="s">
        <v>124</v>
      </c>
      <c r="E4554" t="s">
        <v>16626</v>
      </c>
      <c r="F4554" t="s">
        <v>16627</v>
      </c>
      <c r="G4554" t="s">
        <v>31548</v>
      </c>
      <c r="H4554" t="s">
        <v>333</v>
      </c>
      <c r="I4554" t="s">
        <v>78</v>
      </c>
      <c r="J4554" t="s">
        <v>135</v>
      </c>
      <c r="K4554" t="s">
        <v>22</v>
      </c>
      <c r="L4554" t="s">
        <v>136</v>
      </c>
      <c r="M4554" t="s">
        <v>16628</v>
      </c>
      <c r="N4554" t="s">
        <v>16629</v>
      </c>
      <c r="O4554">
        <v>6.1097222222222225</v>
      </c>
      <c r="P4554">
        <v>0</v>
      </c>
      <c r="Q4554">
        <v>1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1.0660022999999999E-2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1.0660022999999999E-2</v>
      </c>
    </row>
    <row r="4555" spans="1:32" x14ac:dyDescent="0.3">
      <c r="A4555">
        <v>2787441</v>
      </c>
      <c r="B4555">
        <v>1</v>
      </c>
      <c r="C4555" t="s">
        <v>83</v>
      </c>
      <c r="D4555" t="s">
        <v>124</v>
      </c>
      <c r="E4555" t="s">
        <v>16630</v>
      </c>
      <c r="F4555" t="s">
        <v>16631</v>
      </c>
      <c r="G4555" t="s">
        <v>31546</v>
      </c>
      <c r="H4555" t="s">
        <v>223</v>
      </c>
      <c r="I4555" t="s">
        <v>78</v>
      </c>
      <c r="J4555" t="s">
        <v>135</v>
      </c>
      <c r="K4555" t="s">
        <v>22</v>
      </c>
      <c r="L4555" t="s">
        <v>136</v>
      </c>
      <c r="M4555" t="s">
        <v>16632</v>
      </c>
      <c r="N4555" t="s">
        <v>16633</v>
      </c>
      <c r="O4555">
        <v>3.7188888888888889</v>
      </c>
      <c r="P4555">
        <v>0</v>
      </c>
      <c r="Q4555">
        <v>6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3.4186766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3.4186766</v>
      </c>
    </row>
    <row r="4556" spans="1:32" x14ac:dyDescent="0.3">
      <c r="A4556">
        <v>2787354</v>
      </c>
      <c r="B4556">
        <v>1</v>
      </c>
      <c r="C4556" t="s">
        <v>82</v>
      </c>
      <c r="D4556" t="s">
        <v>109</v>
      </c>
      <c r="E4556" t="s">
        <v>16634</v>
      </c>
      <c r="F4556" t="s">
        <v>16635</v>
      </c>
      <c r="G4556" t="s">
        <v>31548</v>
      </c>
      <c r="H4556" t="s">
        <v>333</v>
      </c>
      <c r="I4556" t="s">
        <v>78</v>
      </c>
      <c r="J4556" t="s">
        <v>135</v>
      </c>
      <c r="K4556" t="s">
        <v>22</v>
      </c>
      <c r="L4556" t="s">
        <v>136</v>
      </c>
      <c r="M4556" t="s">
        <v>16636</v>
      </c>
      <c r="N4556" t="s">
        <v>16637</v>
      </c>
      <c r="O4556">
        <v>1.0502777777777779</v>
      </c>
      <c r="P4556">
        <v>0</v>
      </c>
      <c r="Q4556">
        <v>1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0.37277474999999999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0.37277474999999999</v>
      </c>
    </row>
    <row r="4557" spans="1:32" x14ac:dyDescent="0.3">
      <c r="A4557">
        <v>2787318</v>
      </c>
      <c r="B4557">
        <v>1</v>
      </c>
      <c r="C4557" t="s">
        <v>83</v>
      </c>
      <c r="D4557" t="s">
        <v>124</v>
      </c>
      <c r="E4557" t="s">
        <v>16638</v>
      </c>
      <c r="F4557" t="s">
        <v>16639</v>
      </c>
      <c r="G4557" t="s">
        <v>31548</v>
      </c>
      <c r="H4557" t="s">
        <v>333</v>
      </c>
      <c r="I4557" t="s">
        <v>78</v>
      </c>
      <c r="J4557" t="s">
        <v>135</v>
      </c>
      <c r="K4557" t="s">
        <v>22</v>
      </c>
      <c r="L4557" t="s">
        <v>136</v>
      </c>
      <c r="M4557" t="s">
        <v>16640</v>
      </c>
      <c r="N4557" t="s">
        <v>16641</v>
      </c>
      <c r="O4557">
        <v>3.026388888888889</v>
      </c>
      <c r="P4557">
        <v>0</v>
      </c>
      <c r="Q4557">
        <v>1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0.35507866999999999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0.35507866999999999</v>
      </c>
    </row>
    <row r="4558" spans="1:32" x14ac:dyDescent="0.3">
      <c r="A4558">
        <v>2787320</v>
      </c>
      <c r="B4558">
        <v>1</v>
      </c>
      <c r="C4558" t="s">
        <v>82</v>
      </c>
      <c r="D4558" t="s">
        <v>108</v>
      </c>
      <c r="E4558" t="s">
        <v>10741</v>
      </c>
      <c r="F4558" t="s">
        <v>10742</v>
      </c>
      <c r="G4558" t="s">
        <v>31548</v>
      </c>
      <c r="H4558" t="s">
        <v>333</v>
      </c>
      <c r="I4558" t="s">
        <v>78</v>
      </c>
      <c r="J4558" t="s">
        <v>135</v>
      </c>
      <c r="K4558" t="s">
        <v>22</v>
      </c>
      <c r="L4558" t="s">
        <v>136</v>
      </c>
      <c r="M4558" t="s">
        <v>16642</v>
      </c>
      <c r="N4558" t="s">
        <v>16643</v>
      </c>
      <c r="O4558">
        <v>8.7966666666666669</v>
      </c>
      <c r="P4558">
        <v>0</v>
      </c>
      <c r="Q4558">
        <v>2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2.1420496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2.1420496</v>
      </c>
    </row>
    <row r="4559" spans="1:32" x14ac:dyDescent="0.3">
      <c r="A4559">
        <v>2786879</v>
      </c>
      <c r="B4559">
        <v>2</v>
      </c>
      <c r="C4559" t="s">
        <v>82</v>
      </c>
      <c r="D4559" t="s">
        <v>88</v>
      </c>
      <c r="E4559" t="s">
        <v>16644</v>
      </c>
      <c r="F4559" t="s">
        <v>16645</v>
      </c>
      <c r="G4559" t="s">
        <v>31549</v>
      </c>
      <c r="H4559" t="s">
        <v>672</v>
      </c>
      <c r="I4559" t="s">
        <v>79</v>
      </c>
      <c r="J4559" t="s">
        <v>135</v>
      </c>
      <c r="K4559" t="s">
        <v>22</v>
      </c>
      <c r="L4559" t="s">
        <v>136</v>
      </c>
      <c r="M4559" t="s">
        <v>16646</v>
      </c>
      <c r="N4559" t="s">
        <v>16647</v>
      </c>
      <c r="O4559">
        <v>1.7294444444444443</v>
      </c>
      <c r="P4559">
        <v>0</v>
      </c>
      <c r="Q4559">
        <v>329</v>
      </c>
      <c r="R4559">
        <v>0</v>
      </c>
      <c r="S4559">
        <v>1</v>
      </c>
      <c r="T4559">
        <v>8</v>
      </c>
      <c r="U4559">
        <v>12</v>
      </c>
      <c r="V4559">
        <v>1</v>
      </c>
      <c r="W4559">
        <v>0</v>
      </c>
      <c r="X4559">
        <v>0</v>
      </c>
      <c r="Y4559">
        <v>55.00103</v>
      </c>
      <c r="Z4559">
        <v>0</v>
      </c>
      <c r="AA4559">
        <v>0.11333633</v>
      </c>
      <c r="AB4559">
        <v>37.440154999999997</v>
      </c>
      <c r="AC4559">
        <v>2.2153263000000001</v>
      </c>
      <c r="AD4559">
        <v>27.32263</v>
      </c>
      <c r="AE4559">
        <v>0</v>
      </c>
      <c r="AF4559">
        <v>122.092476</v>
      </c>
    </row>
    <row r="4560" spans="1:32" x14ac:dyDescent="0.3">
      <c r="A4560">
        <v>2786847</v>
      </c>
      <c r="B4560">
        <v>2</v>
      </c>
      <c r="C4560" t="s">
        <v>82</v>
      </c>
      <c r="D4560" t="s">
        <v>103</v>
      </c>
      <c r="E4560" t="s">
        <v>16648</v>
      </c>
      <c r="F4560" t="s">
        <v>16649</v>
      </c>
      <c r="G4560" t="s">
        <v>31549</v>
      </c>
      <c r="H4560" t="s">
        <v>672</v>
      </c>
      <c r="I4560" t="s">
        <v>79</v>
      </c>
      <c r="J4560" t="s">
        <v>135</v>
      </c>
      <c r="K4560" t="s">
        <v>22</v>
      </c>
      <c r="L4560" t="s">
        <v>136</v>
      </c>
      <c r="M4560" t="s">
        <v>12389</v>
      </c>
      <c r="N4560" t="s">
        <v>16650</v>
      </c>
      <c r="O4560">
        <v>0.55000000000000004</v>
      </c>
      <c r="P4560">
        <v>0</v>
      </c>
      <c r="Q4560">
        <v>528</v>
      </c>
      <c r="R4560">
        <v>2</v>
      </c>
      <c r="S4560">
        <v>217</v>
      </c>
      <c r="T4560">
        <v>3</v>
      </c>
      <c r="U4560">
        <v>111</v>
      </c>
      <c r="V4560">
        <v>0</v>
      </c>
      <c r="W4560">
        <v>0</v>
      </c>
      <c r="X4560">
        <v>0</v>
      </c>
      <c r="Y4560">
        <v>76.351479999999995</v>
      </c>
      <c r="Z4560">
        <v>0.54651903999999996</v>
      </c>
      <c r="AA4560">
        <v>40.683674000000003</v>
      </c>
      <c r="AB4560">
        <v>12.471843</v>
      </c>
      <c r="AC4560">
        <v>47.997520000000002</v>
      </c>
      <c r="AD4560">
        <v>0</v>
      </c>
      <c r="AE4560">
        <v>0</v>
      </c>
      <c r="AF4560">
        <v>178.05104</v>
      </c>
    </row>
    <row r="4561" spans="1:32" x14ac:dyDescent="0.3">
      <c r="A4561">
        <v>2786723</v>
      </c>
      <c r="B4561">
        <v>1</v>
      </c>
      <c r="C4561" t="s">
        <v>83</v>
      </c>
      <c r="D4561" t="s">
        <v>130</v>
      </c>
      <c r="E4561" t="s">
        <v>16651</v>
      </c>
      <c r="F4561" t="s">
        <v>16652</v>
      </c>
      <c r="G4561" t="s">
        <v>31552</v>
      </c>
      <c r="H4561" t="s">
        <v>145</v>
      </c>
      <c r="I4561" t="s">
        <v>78</v>
      </c>
      <c r="J4561" t="s">
        <v>135</v>
      </c>
      <c r="K4561" t="s">
        <v>22</v>
      </c>
      <c r="L4561" t="s">
        <v>136</v>
      </c>
      <c r="M4561" t="s">
        <v>16653</v>
      </c>
      <c r="N4561" t="s">
        <v>16654</v>
      </c>
      <c r="O4561">
        <v>1.1111111111111112</v>
      </c>
      <c r="P4561">
        <v>0</v>
      </c>
      <c r="Q4561">
        <v>442</v>
      </c>
      <c r="R4561">
        <v>0</v>
      </c>
      <c r="S4561">
        <v>0</v>
      </c>
      <c r="T4561">
        <v>0</v>
      </c>
      <c r="U4561">
        <v>11</v>
      </c>
      <c r="V4561">
        <v>0</v>
      </c>
      <c r="W4561">
        <v>0</v>
      </c>
      <c r="X4561">
        <v>0</v>
      </c>
      <c r="Y4561">
        <v>110.78203600000001</v>
      </c>
      <c r="Z4561">
        <v>0</v>
      </c>
      <c r="AA4561">
        <v>0</v>
      </c>
      <c r="AB4561">
        <v>0</v>
      </c>
      <c r="AC4561">
        <v>6.8277679999999998</v>
      </c>
      <c r="AD4561">
        <v>0</v>
      </c>
      <c r="AE4561">
        <v>0</v>
      </c>
      <c r="AF4561">
        <v>117.60980000000001</v>
      </c>
    </row>
    <row r="4562" spans="1:32" x14ac:dyDescent="0.3">
      <c r="A4562">
        <v>2786510</v>
      </c>
      <c r="B4562">
        <v>1</v>
      </c>
      <c r="C4562" t="s">
        <v>83</v>
      </c>
      <c r="D4562" t="s">
        <v>126</v>
      </c>
      <c r="E4562" t="s">
        <v>2361</v>
      </c>
      <c r="F4562" t="s">
        <v>2362</v>
      </c>
      <c r="G4562" t="s">
        <v>31546</v>
      </c>
      <c r="H4562" t="s">
        <v>223</v>
      </c>
      <c r="I4562" t="s">
        <v>78</v>
      </c>
      <c r="J4562" t="s">
        <v>135</v>
      </c>
      <c r="K4562" t="s">
        <v>22</v>
      </c>
      <c r="L4562" t="s">
        <v>136</v>
      </c>
      <c r="M4562" t="s">
        <v>16655</v>
      </c>
      <c r="N4562" t="s">
        <v>16656</v>
      </c>
      <c r="O4562">
        <v>4.8491666666666671</v>
      </c>
      <c r="P4562">
        <v>0</v>
      </c>
      <c r="Q4562">
        <v>9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4.3218794000000003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4.3218794000000003</v>
      </c>
    </row>
    <row r="4563" spans="1:32" x14ac:dyDescent="0.3">
      <c r="A4563">
        <v>2786523</v>
      </c>
      <c r="B4563">
        <v>1</v>
      </c>
      <c r="C4563" t="s">
        <v>83</v>
      </c>
      <c r="D4563" t="s">
        <v>119</v>
      </c>
      <c r="E4563" t="s">
        <v>16333</v>
      </c>
      <c r="F4563" t="s">
        <v>16334</v>
      </c>
      <c r="G4563" t="s">
        <v>31549</v>
      </c>
      <c r="H4563" t="s">
        <v>134</v>
      </c>
      <c r="I4563" t="s">
        <v>79</v>
      </c>
      <c r="J4563" t="s">
        <v>135</v>
      </c>
      <c r="K4563" t="s">
        <v>22</v>
      </c>
      <c r="L4563" t="s">
        <v>136</v>
      </c>
      <c r="M4563" t="s">
        <v>16657</v>
      </c>
      <c r="N4563" t="s">
        <v>16658</v>
      </c>
      <c r="O4563">
        <v>0.34722222222222221</v>
      </c>
      <c r="P4563">
        <v>0</v>
      </c>
      <c r="Q4563">
        <v>313</v>
      </c>
      <c r="R4563">
        <v>0</v>
      </c>
      <c r="S4563">
        <v>0</v>
      </c>
      <c r="T4563">
        <v>0</v>
      </c>
      <c r="U4563">
        <v>43</v>
      </c>
      <c r="V4563">
        <v>0</v>
      </c>
      <c r="W4563">
        <v>0</v>
      </c>
      <c r="X4563">
        <v>0</v>
      </c>
      <c r="Y4563">
        <v>7.817526</v>
      </c>
      <c r="Z4563">
        <v>0</v>
      </c>
      <c r="AA4563">
        <v>0</v>
      </c>
      <c r="AB4563">
        <v>0</v>
      </c>
      <c r="AC4563">
        <v>2.9449513</v>
      </c>
      <c r="AD4563">
        <v>0</v>
      </c>
      <c r="AE4563">
        <v>0</v>
      </c>
      <c r="AF4563">
        <v>10.762477000000001</v>
      </c>
    </row>
    <row r="4564" spans="1:32" x14ac:dyDescent="0.3">
      <c r="A4564">
        <v>2786518</v>
      </c>
      <c r="B4564">
        <v>1</v>
      </c>
      <c r="C4564" t="s">
        <v>82</v>
      </c>
      <c r="D4564" t="s">
        <v>84</v>
      </c>
      <c r="E4564" t="s">
        <v>3157</v>
      </c>
      <c r="F4564" t="s">
        <v>3158</v>
      </c>
      <c r="G4564" t="s">
        <v>31552</v>
      </c>
      <c r="H4564" t="s">
        <v>665</v>
      </c>
      <c r="I4564" t="s">
        <v>78</v>
      </c>
      <c r="J4564" t="s">
        <v>135</v>
      </c>
      <c r="K4564" t="s">
        <v>22</v>
      </c>
      <c r="L4564" t="s">
        <v>136</v>
      </c>
      <c r="M4564" t="s">
        <v>15609</v>
      </c>
      <c r="N4564" t="s">
        <v>16659</v>
      </c>
      <c r="O4564">
        <v>1.9566666666666668</v>
      </c>
      <c r="P4564">
        <v>0</v>
      </c>
      <c r="Q4564">
        <v>66</v>
      </c>
      <c r="R4564">
        <v>0</v>
      </c>
      <c r="S4564">
        <v>3</v>
      </c>
      <c r="T4564">
        <v>0</v>
      </c>
      <c r="U4564">
        <v>2</v>
      </c>
      <c r="V4564">
        <v>0</v>
      </c>
      <c r="W4564">
        <v>0</v>
      </c>
      <c r="X4564">
        <v>0</v>
      </c>
      <c r="Y4564">
        <v>17.423255999999999</v>
      </c>
      <c r="Z4564">
        <v>0</v>
      </c>
      <c r="AA4564">
        <v>0.35626668</v>
      </c>
      <c r="AB4564">
        <v>0</v>
      </c>
      <c r="AC4564">
        <v>0.10260539</v>
      </c>
      <c r="AD4564">
        <v>0</v>
      </c>
      <c r="AE4564">
        <v>0</v>
      </c>
      <c r="AF4564">
        <v>17.882128000000002</v>
      </c>
    </row>
    <row r="4565" spans="1:32" x14ac:dyDescent="0.3">
      <c r="A4565">
        <v>2786461</v>
      </c>
      <c r="B4565">
        <v>2</v>
      </c>
      <c r="C4565" t="s">
        <v>82</v>
      </c>
      <c r="D4565" t="s">
        <v>84</v>
      </c>
      <c r="E4565" t="s">
        <v>6584</v>
      </c>
      <c r="F4565" t="s">
        <v>6585</v>
      </c>
      <c r="G4565" t="s">
        <v>31547</v>
      </c>
      <c r="H4565" t="s">
        <v>672</v>
      </c>
      <c r="I4565" t="s">
        <v>79</v>
      </c>
      <c r="J4565" t="s">
        <v>135</v>
      </c>
      <c r="K4565" t="s">
        <v>22</v>
      </c>
      <c r="L4565" t="s">
        <v>136</v>
      </c>
      <c r="M4565" t="s">
        <v>15144</v>
      </c>
      <c r="N4565" t="s">
        <v>16660</v>
      </c>
      <c r="O4565">
        <v>1.4522222222222223</v>
      </c>
      <c r="P4565">
        <v>2</v>
      </c>
      <c r="Q4565">
        <v>207</v>
      </c>
      <c r="R4565">
        <v>0</v>
      </c>
      <c r="S4565">
        <v>6</v>
      </c>
      <c r="T4565">
        <v>8</v>
      </c>
      <c r="U4565">
        <v>10</v>
      </c>
      <c r="V4565">
        <v>0</v>
      </c>
      <c r="W4565">
        <v>0</v>
      </c>
      <c r="X4565">
        <v>0.92630559999999995</v>
      </c>
      <c r="Y4565">
        <v>46.071556000000001</v>
      </c>
      <c r="Z4565">
        <v>0</v>
      </c>
      <c r="AA4565">
        <v>0.27311477000000001</v>
      </c>
      <c r="AB4565">
        <v>22.164300000000001</v>
      </c>
      <c r="AC4565">
        <v>1.4802432999999999</v>
      </c>
      <c r="AD4565">
        <v>0</v>
      </c>
      <c r="AE4565">
        <v>0</v>
      </c>
      <c r="AF4565">
        <v>70.915520000000001</v>
      </c>
    </row>
    <row r="4566" spans="1:32" x14ac:dyDescent="0.3">
      <c r="A4566">
        <v>2785770</v>
      </c>
      <c r="B4566">
        <v>2</v>
      </c>
      <c r="C4566" t="s">
        <v>82</v>
      </c>
      <c r="D4566" t="s">
        <v>106</v>
      </c>
      <c r="E4566" t="s">
        <v>3040</v>
      </c>
      <c r="F4566" t="s">
        <v>3041</v>
      </c>
      <c r="G4566" t="s">
        <v>31552</v>
      </c>
      <c r="H4566" t="s">
        <v>1432</v>
      </c>
      <c r="I4566" t="s">
        <v>78</v>
      </c>
      <c r="J4566" t="s">
        <v>135</v>
      </c>
      <c r="K4566" t="s">
        <v>22</v>
      </c>
      <c r="L4566" t="s">
        <v>136</v>
      </c>
      <c r="M4566" t="s">
        <v>15676</v>
      </c>
      <c r="N4566" t="s">
        <v>16661</v>
      </c>
      <c r="O4566">
        <v>2.5041666666666669</v>
      </c>
      <c r="P4566">
        <v>0</v>
      </c>
      <c r="Q4566">
        <v>525</v>
      </c>
      <c r="R4566">
        <v>0</v>
      </c>
      <c r="S4566">
        <v>0</v>
      </c>
      <c r="T4566">
        <v>0</v>
      </c>
      <c r="U4566">
        <v>7</v>
      </c>
      <c r="V4566">
        <v>0</v>
      </c>
      <c r="W4566">
        <v>0</v>
      </c>
      <c r="X4566">
        <v>0</v>
      </c>
      <c r="Y4566">
        <v>348.48236000000003</v>
      </c>
      <c r="Z4566">
        <v>0</v>
      </c>
      <c r="AA4566">
        <v>0</v>
      </c>
      <c r="AB4566">
        <v>0</v>
      </c>
      <c r="AC4566">
        <v>0.89852829999999995</v>
      </c>
      <c r="AD4566">
        <v>0</v>
      </c>
      <c r="AE4566">
        <v>0</v>
      </c>
      <c r="AF4566">
        <v>349.3809</v>
      </c>
    </row>
    <row r="4567" spans="1:32" x14ac:dyDescent="0.3">
      <c r="A4567">
        <v>2786448</v>
      </c>
      <c r="B4567">
        <v>1</v>
      </c>
      <c r="C4567" t="s">
        <v>82</v>
      </c>
      <c r="D4567" t="s">
        <v>108</v>
      </c>
      <c r="E4567" t="s">
        <v>16662</v>
      </c>
      <c r="F4567" t="s">
        <v>16663</v>
      </c>
      <c r="G4567" t="s">
        <v>31545</v>
      </c>
      <c r="H4567" t="s">
        <v>134</v>
      </c>
      <c r="I4567" t="s">
        <v>79</v>
      </c>
      <c r="J4567" t="s">
        <v>248</v>
      </c>
      <c r="K4567" t="s">
        <v>22</v>
      </c>
      <c r="L4567" t="s">
        <v>136</v>
      </c>
      <c r="M4567" t="s">
        <v>16664</v>
      </c>
      <c r="N4567" t="s">
        <v>16665</v>
      </c>
      <c r="O4567">
        <v>2.7777777777777778E-4</v>
      </c>
      <c r="P4567">
        <v>0</v>
      </c>
      <c r="Q4567">
        <v>652</v>
      </c>
      <c r="R4567">
        <v>14</v>
      </c>
      <c r="S4567">
        <v>120</v>
      </c>
      <c r="T4567">
        <v>4</v>
      </c>
      <c r="U4567">
        <v>143</v>
      </c>
      <c r="V4567">
        <v>0</v>
      </c>
      <c r="W4567">
        <v>0</v>
      </c>
      <c r="X4567">
        <v>0</v>
      </c>
      <c r="Y4567">
        <v>1.7235264E-2</v>
      </c>
      <c r="Z4567">
        <v>5.0274949999999999E-3</v>
      </c>
      <c r="AA4567">
        <v>1.5917500000000001E-2</v>
      </c>
      <c r="AB4567">
        <v>3.5039289999999998E-3</v>
      </c>
      <c r="AC4567">
        <v>1.2611849E-2</v>
      </c>
      <c r="AD4567">
        <v>0</v>
      </c>
      <c r="AE4567">
        <v>0</v>
      </c>
      <c r="AF4567">
        <v>5.4296039999999997E-2</v>
      </c>
    </row>
    <row r="4568" spans="1:32" x14ac:dyDescent="0.3">
      <c r="A4568">
        <v>2786302</v>
      </c>
      <c r="B4568">
        <v>1</v>
      </c>
      <c r="C4568" t="s">
        <v>83</v>
      </c>
      <c r="D4568" t="s">
        <v>124</v>
      </c>
      <c r="E4568" t="s">
        <v>16666</v>
      </c>
      <c r="F4568" t="s">
        <v>16667</v>
      </c>
      <c r="G4568" t="s">
        <v>31552</v>
      </c>
      <c r="H4568" t="s">
        <v>665</v>
      </c>
      <c r="I4568" t="s">
        <v>78</v>
      </c>
      <c r="J4568" t="s">
        <v>135</v>
      </c>
      <c r="K4568" t="s">
        <v>22</v>
      </c>
      <c r="L4568" t="s">
        <v>136</v>
      </c>
      <c r="M4568" t="s">
        <v>16668</v>
      </c>
      <c r="N4568" t="s">
        <v>16669</v>
      </c>
      <c r="O4568">
        <v>6.1636111111111109</v>
      </c>
      <c r="P4568">
        <v>0</v>
      </c>
      <c r="Q4568">
        <v>95</v>
      </c>
      <c r="R4568">
        <v>0</v>
      </c>
      <c r="S4568">
        <v>35</v>
      </c>
      <c r="T4568">
        <v>0</v>
      </c>
      <c r="U4568">
        <v>7</v>
      </c>
      <c r="V4568">
        <v>0</v>
      </c>
      <c r="W4568">
        <v>0</v>
      </c>
      <c r="X4568">
        <v>0</v>
      </c>
      <c r="Y4568">
        <v>93.508529999999993</v>
      </c>
      <c r="Z4568">
        <v>0</v>
      </c>
      <c r="AA4568">
        <v>40.260925</v>
      </c>
      <c r="AB4568">
        <v>0</v>
      </c>
      <c r="AC4568">
        <v>15.730708999999999</v>
      </c>
      <c r="AD4568">
        <v>0</v>
      </c>
      <c r="AE4568">
        <v>0</v>
      </c>
      <c r="AF4568">
        <v>149.50017</v>
      </c>
    </row>
    <row r="4569" spans="1:32" x14ac:dyDescent="0.3">
      <c r="A4569">
        <v>2799764</v>
      </c>
      <c r="B4569">
        <v>1</v>
      </c>
      <c r="C4569" t="s">
        <v>83</v>
      </c>
      <c r="D4569" t="s">
        <v>123</v>
      </c>
      <c r="E4569" t="s">
        <v>7168</v>
      </c>
      <c r="F4569" t="s">
        <v>7169</v>
      </c>
      <c r="G4569" t="s">
        <v>31549</v>
      </c>
      <c r="H4569" t="s">
        <v>134</v>
      </c>
      <c r="I4569" t="s">
        <v>79</v>
      </c>
      <c r="J4569" t="s">
        <v>135</v>
      </c>
      <c r="K4569" t="s">
        <v>22</v>
      </c>
      <c r="L4569" t="s">
        <v>136</v>
      </c>
      <c r="M4569" t="s">
        <v>16670</v>
      </c>
      <c r="N4569" t="s">
        <v>16671</v>
      </c>
      <c r="O4569">
        <v>1.2083333333333333</v>
      </c>
      <c r="P4569">
        <v>2</v>
      </c>
      <c r="Q4569">
        <v>126</v>
      </c>
      <c r="R4569">
        <v>28</v>
      </c>
      <c r="S4569">
        <v>5</v>
      </c>
      <c r="T4569">
        <v>6</v>
      </c>
      <c r="U4569">
        <v>5</v>
      </c>
      <c r="V4569">
        <v>0</v>
      </c>
      <c r="W4569">
        <v>0</v>
      </c>
      <c r="X4569">
        <v>5.5116839999999998</v>
      </c>
      <c r="Y4569">
        <v>19.446588999999999</v>
      </c>
      <c r="Z4569">
        <v>23.298641</v>
      </c>
      <c r="AA4569">
        <v>1.5757410000000001</v>
      </c>
      <c r="AB4569">
        <v>8.7199919999999995</v>
      </c>
      <c r="AC4569">
        <v>2.1098940000000002</v>
      </c>
      <c r="AD4569">
        <v>0</v>
      </c>
      <c r="AE4569">
        <v>0</v>
      </c>
      <c r="AF4569">
        <v>60.66254</v>
      </c>
    </row>
    <row r="4570" spans="1:32" x14ac:dyDescent="0.3">
      <c r="A4570">
        <v>2799754</v>
      </c>
      <c r="B4570">
        <v>1</v>
      </c>
      <c r="C4570" t="s">
        <v>82</v>
      </c>
      <c r="D4570" t="s">
        <v>88</v>
      </c>
      <c r="E4570" t="s">
        <v>16672</v>
      </c>
      <c r="F4570" t="s">
        <v>1746</v>
      </c>
      <c r="G4570" t="s">
        <v>31552</v>
      </c>
      <c r="H4570" t="s">
        <v>665</v>
      </c>
      <c r="I4570" t="s">
        <v>78</v>
      </c>
      <c r="J4570" t="s">
        <v>135</v>
      </c>
      <c r="K4570" t="s">
        <v>22</v>
      </c>
      <c r="L4570" t="s">
        <v>136</v>
      </c>
      <c r="M4570" t="s">
        <v>16673</v>
      </c>
      <c r="N4570" t="s">
        <v>16674</v>
      </c>
      <c r="O4570">
        <v>5.4172222222222226</v>
      </c>
      <c r="P4570">
        <v>0</v>
      </c>
      <c r="Q4570">
        <v>147</v>
      </c>
      <c r="R4570">
        <v>0</v>
      </c>
      <c r="S4570">
        <v>3</v>
      </c>
      <c r="T4570">
        <v>0</v>
      </c>
      <c r="U4570">
        <v>12</v>
      </c>
      <c r="V4570">
        <v>0</v>
      </c>
      <c r="W4570">
        <v>0</v>
      </c>
      <c r="X4570">
        <v>0</v>
      </c>
      <c r="Y4570">
        <v>201.03185999999999</v>
      </c>
      <c r="Z4570">
        <v>0</v>
      </c>
      <c r="AA4570">
        <v>1.4712286999999999</v>
      </c>
      <c r="AB4570">
        <v>0</v>
      </c>
      <c r="AC4570">
        <v>47.847470000000001</v>
      </c>
      <c r="AD4570">
        <v>0</v>
      </c>
      <c r="AE4570">
        <v>0</v>
      </c>
      <c r="AF4570">
        <v>250.35056</v>
      </c>
    </row>
    <row r="4571" spans="1:32" x14ac:dyDescent="0.3">
      <c r="A4571">
        <v>2799578</v>
      </c>
      <c r="B4571">
        <v>1</v>
      </c>
      <c r="C4571" t="s">
        <v>82</v>
      </c>
      <c r="D4571" t="s">
        <v>109</v>
      </c>
      <c r="E4571" t="s">
        <v>16675</v>
      </c>
      <c r="F4571" t="s">
        <v>16676</v>
      </c>
      <c r="G4571" t="s">
        <v>31546</v>
      </c>
      <c r="H4571" t="s">
        <v>223</v>
      </c>
      <c r="I4571" t="s">
        <v>78</v>
      </c>
      <c r="J4571" t="s">
        <v>135</v>
      </c>
      <c r="K4571" t="s">
        <v>22</v>
      </c>
      <c r="L4571" t="s">
        <v>136</v>
      </c>
      <c r="M4571" t="s">
        <v>16677</v>
      </c>
      <c r="N4571" t="s">
        <v>16678</v>
      </c>
      <c r="O4571">
        <v>2.5513888888888889</v>
      </c>
      <c r="P4571">
        <v>0</v>
      </c>
      <c r="Q4571">
        <v>48</v>
      </c>
      <c r="R4571">
        <v>0</v>
      </c>
      <c r="S4571">
        <v>0</v>
      </c>
      <c r="T4571">
        <v>0</v>
      </c>
      <c r="U4571">
        <v>4</v>
      </c>
      <c r="V4571">
        <v>0</v>
      </c>
      <c r="W4571">
        <v>0</v>
      </c>
      <c r="X4571">
        <v>0</v>
      </c>
      <c r="Y4571">
        <v>27.231272000000001</v>
      </c>
      <c r="Z4571">
        <v>0</v>
      </c>
      <c r="AA4571">
        <v>0</v>
      </c>
      <c r="AB4571">
        <v>0</v>
      </c>
      <c r="AC4571">
        <v>9.6012620000000002</v>
      </c>
      <c r="AD4571">
        <v>0</v>
      </c>
      <c r="AE4571">
        <v>0</v>
      </c>
      <c r="AF4571">
        <v>36.832535</v>
      </c>
    </row>
    <row r="4572" spans="1:32" x14ac:dyDescent="0.3">
      <c r="A4572">
        <v>2799606</v>
      </c>
      <c r="B4572">
        <v>1</v>
      </c>
      <c r="C4572" t="s">
        <v>82</v>
      </c>
      <c r="D4572" t="s">
        <v>106</v>
      </c>
      <c r="E4572" t="s">
        <v>16679</v>
      </c>
      <c r="F4572" t="s">
        <v>16680</v>
      </c>
      <c r="G4572" t="s">
        <v>31549</v>
      </c>
      <c r="H4572" t="s">
        <v>134</v>
      </c>
      <c r="I4572" t="s">
        <v>79</v>
      </c>
      <c r="J4572" t="s">
        <v>248</v>
      </c>
      <c r="K4572" t="s">
        <v>22</v>
      </c>
      <c r="L4572" t="s">
        <v>136</v>
      </c>
      <c r="M4572" t="s">
        <v>16681</v>
      </c>
      <c r="N4572" t="s">
        <v>16682</v>
      </c>
      <c r="O4572">
        <v>1.6666666666666666E-2</v>
      </c>
      <c r="P4572">
        <v>0</v>
      </c>
      <c r="Q4572">
        <v>1982</v>
      </c>
      <c r="R4572">
        <v>0</v>
      </c>
      <c r="S4572">
        <v>0</v>
      </c>
      <c r="T4572">
        <v>1</v>
      </c>
      <c r="U4572">
        <v>204</v>
      </c>
      <c r="V4572">
        <v>0</v>
      </c>
      <c r="W4572">
        <v>0</v>
      </c>
      <c r="X4572">
        <v>0</v>
      </c>
      <c r="Y4572">
        <v>7.4271783999999998</v>
      </c>
      <c r="Z4572">
        <v>0</v>
      </c>
      <c r="AA4572">
        <v>0</v>
      </c>
      <c r="AB4572">
        <v>7.1689939999999994E-2</v>
      </c>
      <c r="AC4572">
        <v>2.2308764000000001</v>
      </c>
      <c r="AD4572">
        <v>0</v>
      </c>
      <c r="AE4572">
        <v>0</v>
      </c>
      <c r="AF4572">
        <v>9.7297449999999994</v>
      </c>
    </row>
    <row r="4573" spans="1:32" x14ac:dyDescent="0.3">
      <c r="A4573">
        <v>2799581</v>
      </c>
      <c r="B4573">
        <v>1</v>
      </c>
      <c r="C4573" t="s">
        <v>82</v>
      </c>
      <c r="D4573" t="s">
        <v>99</v>
      </c>
      <c r="E4573" t="s">
        <v>16683</v>
      </c>
      <c r="F4573" t="s">
        <v>16684</v>
      </c>
      <c r="G4573" t="s">
        <v>31545</v>
      </c>
      <c r="H4573" t="s">
        <v>134</v>
      </c>
      <c r="I4573" t="s">
        <v>79</v>
      </c>
      <c r="J4573" t="s">
        <v>135</v>
      </c>
      <c r="K4573" t="s">
        <v>22</v>
      </c>
      <c r="L4573" t="s">
        <v>136</v>
      </c>
      <c r="M4573" t="s">
        <v>16685</v>
      </c>
      <c r="N4573" t="s">
        <v>16686</v>
      </c>
      <c r="O4573">
        <v>0.23333333333333334</v>
      </c>
      <c r="P4573">
        <v>11</v>
      </c>
      <c r="Q4573">
        <v>5993</v>
      </c>
      <c r="R4573">
        <v>16</v>
      </c>
      <c r="S4573">
        <v>217</v>
      </c>
      <c r="T4573">
        <v>33</v>
      </c>
      <c r="U4573">
        <v>756</v>
      </c>
      <c r="V4573">
        <v>0</v>
      </c>
      <c r="W4573">
        <v>10</v>
      </c>
      <c r="X4573">
        <v>6.1219716000000002</v>
      </c>
      <c r="Y4573">
        <v>262.78616</v>
      </c>
      <c r="Z4573">
        <v>2.2179036000000001</v>
      </c>
      <c r="AA4573">
        <v>12.898168999999999</v>
      </c>
      <c r="AB4573">
        <v>34.635730000000002</v>
      </c>
      <c r="AC4573">
        <v>79.976920000000007</v>
      </c>
      <c r="AD4573">
        <v>0</v>
      </c>
      <c r="AE4573">
        <v>11.890644</v>
      </c>
      <c r="AF4573">
        <v>410.52753000000001</v>
      </c>
    </row>
    <row r="4574" spans="1:32" x14ac:dyDescent="0.3">
      <c r="A4574">
        <v>2799302</v>
      </c>
      <c r="B4574">
        <v>1</v>
      </c>
      <c r="C4574" t="s">
        <v>82</v>
      </c>
      <c r="D4574" t="s">
        <v>84</v>
      </c>
      <c r="E4574" t="s">
        <v>16687</v>
      </c>
      <c r="F4574" t="s">
        <v>16688</v>
      </c>
      <c r="G4574" t="s">
        <v>31546</v>
      </c>
      <c r="H4574" t="s">
        <v>1297</v>
      </c>
      <c r="I4574" t="s">
        <v>78</v>
      </c>
      <c r="J4574" t="s">
        <v>135</v>
      </c>
      <c r="K4574" t="s">
        <v>22</v>
      </c>
      <c r="L4574" t="s">
        <v>136</v>
      </c>
      <c r="M4574" t="s">
        <v>16689</v>
      </c>
      <c r="N4574" t="s">
        <v>16690</v>
      </c>
      <c r="O4574">
        <v>7.8616666666666664</v>
      </c>
      <c r="P4574">
        <v>0</v>
      </c>
      <c r="Q4574">
        <v>49</v>
      </c>
      <c r="R4574">
        <v>0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0</v>
      </c>
      <c r="Y4574">
        <v>53.536484000000002</v>
      </c>
      <c r="Z4574">
        <v>0</v>
      </c>
      <c r="AA4574">
        <v>0</v>
      </c>
      <c r="AB4574">
        <v>0</v>
      </c>
      <c r="AC4574">
        <v>1.2684185000000001E-2</v>
      </c>
      <c r="AD4574">
        <v>0</v>
      </c>
      <c r="AE4574">
        <v>0</v>
      </c>
      <c r="AF4574">
        <v>53.549168000000002</v>
      </c>
    </row>
    <row r="4575" spans="1:32" x14ac:dyDescent="0.3">
      <c r="A4575">
        <v>2799291</v>
      </c>
      <c r="B4575">
        <v>1</v>
      </c>
      <c r="C4575" t="s">
        <v>82</v>
      </c>
      <c r="D4575" t="s">
        <v>90</v>
      </c>
      <c r="E4575" t="s">
        <v>16691</v>
      </c>
      <c r="F4575" t="s">
        <v>16692</v>
      </c>
      <c r="G4575" t="s">
        <v>31546</v>
      </c>
      <c r="H4575" t="s">
        <v>1557</v>
      </c>
      <c r="I4575" t="s">
        <v>78</v>
      </c>
      <c r="J4575" t="s">
        <v>135</v>
      </c>
      <c r="K4575" t="s">
        <v>22</v>
      </c>
      <c r="L4575" t="s">
        <v>136</v>
      </c>
      <c r="M4575" t="s">
        <v>16693</v>
      </c>
      <c r="N4575" t="s">
        <v>16694</v>
      </c>
      <c r="O4575">
        <v>1.1330555555555555</v>
      </c>
      <c r="P4575">
        <v>0</v>
      </c>
      <c r="Q4575">
        <v>79</v>
      </c>
      <c r="R4575">
        <v>0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0</v>
      </c>
      <c r="Y4575">
        <v>37.259594</v>
      </c>
      <c r="Z4575">
        <v>0</v>
      </c>
      <c r="AA4575">
        <v>0</v>
      </c>
      <c r="AB4575">
        <v>0</v>
      </c>
      <c r="AC4575">
        <v>9.756803E-2</v>
      </c>
      <c r="AD4575">
        <v>0</v>
      </c>
      <c r="AE4575">
        <v>0</v>
      </c>
      <c r="AF4575">
        <v>37.357162000000002</v>
      </c>
    </row>
    <row r="4576" spans="1:32" x14ac:dyDescent="0.3">
      <c r="A4576">
        <v>2799298</v>
      </c>
      <c r="B4576">
        <v>1</v>
      </c>
      <c r="C4576" t="s">
        <v>82</v>
      </c>
      <c r="D4576" t="s">
        <v>100</v>
      </c>
      <c r="E4576" t="s">
        <v>12232</v>
      </c>
      <c r="F4576" t="s">
        <v>12233</v>
      </c>
      <c r="G4576" t="s">
        <v>31548</v>
      </c>
      <c r="H4576" t="s">
        <v>311</v>
      </c>
      <c r="I4576" t="s">
        <v>78</v>
      </c>
      <c r="J4576" t="s">
        <v>135</v>
      </c>
      <c r="K4576" t="s">
        <v>22</v>
      </c>
      <c r="L4576" t="s">
        <v>136</v>
      </c>
      <c r="M4576" t="s">
        <v>16695</v>
      </c>
      <c r="N4576" t="s">
        <v>16696</v>
      </c>
      <c r="O4576">
        <v>0.65500000000000003</v>
      </c>
      <c r="P4576">
        <v>0</v>
      </c>
      <c r="Q4576">
        <v>9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1.4662805999999999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1.4662805999999999</v>
      </c>
    </row>
    <row r="4577" spans="1:32" x14ac:dyDescent="0.3">
      <c r="A4577">
        <v>2798990</v>
      </c>
      <c r="B4577">
        <v>1</v>
      </c>
      <c r="C4577" t="s">
        <v>82</v>
      </c>
      <c r="D4577" t="s">
        <v>95</v>
      </c>
      <c r="E4577" t="s">
        <v>5032</v>
      </c>
      <c r="F4577" t="s">
        <v>5033</v>
      </c>
      <c r="G4577" t="s">
        <v>31548</v>
      </c>
      <c r="H4577" t="s">
        <v>893</v>
      </c>
      <c r="I4577" t="s">
        <v>78</v>
      </c>
      <c r="J4577" t="s">
        <v>135</v>
      </c>
      <c r="K4577" t="s">
        <v>22</v>
      </c>
      <c r="L4577" t="s">
        <v>136</v>
      </c>
      <c r="M4577" t="s">
        <v>16697</v>
      </c>
      <c r="N4577" t="s">
        <v>16698</v>
      </c>
      <c r="O4577">
        <v>1.8647222222222222</v>
      </c>
      <c r="P4577">
        <v>0</v>
      </c>
      <c r="Q4577">
        <v>3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2.2502195999999999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2.2502195999999999</v>
      </c>
    </row>
    <row r="4578" spans="1:32" x14ac:dyDescent="0.3">
      <c r="A4578">
        <v>2798978</v>
      </c>
      <c r="B4578">
        <v>1</v>
      </c>
      <c r="C4578" t="s">
        <v>82</v>
      </c>
      <c r="D4578" t="s">
        <v>105</v>
      </c>
      <c r="E4578" t="s">
        <v>16699</v>
      </c>
      <c r="F4578" t="s">
        <v>16700</v>
      </c>
      <c r="G4578" t="s">
        <v>31551</v>
      </c>
      <c r="H4578" t="s">
        <v>672</v>
      </c>
      <c r="I4578" t="s">
        <v>79</v>
      </c>
      <c r="J4578" t="s">
        <v>135</v>
      </c>
      <c r="K4578" t="s">
        <v>22</v>
      </c>
      <c r="L4578" t="s">
        <v>136</v>
      </c>
      <c r="M4578" t="s">
        <v>16701</v>
      </c>
      <c r="N4578" t="s">
        <v>10834</v>
      </c>
      <c r="O4578">
        <v>2.078611111111111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0.87386227000000005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0.87386227000000005</v>
      </c>
    </row>
    <row r="4579" spans="1:32" x14ac:dyDescent="0.3">
      <c r="A4579">
        <v>2798926</v>
      </c>
      <c r="B4579">
        <v>1</v>
      </c>
      <c r="C4579" t="s">
        <v>82</v>
      </c>
      <c r="D4579" t="s">
        <v>90</v>
      </c>
      <c r="E4579" t="s">
        <v>16702</v>
      </c>
      <c r="F4579" t="s">
        <v>16703</v>
      </c>
      <c r="G4579" t="s">
        <v>31548</v>
      </c>
      <c r="H4579" t="s">
        <v>311</v>
      </c>
      <c r="I4579" t="s">
        <v>78</v>
      </c>
      <c r="J4579" t="s">
        <v>135</v>
      </c>
      <c r="K4579" t="s">
        <v>22</v>
      </c>
      <c r="L4579" t="s">
        <v>136</v>
      </c>
      <c r="M4579" t="s">
        <v>16704</v>
      </c>
      <c r="N4579" t="s">
        <v>16705</v>
      </c>
      <c r="O4579">
        <v>3.63</v>
      </c>
      <c r="P4579">
        <v>0</v>
      </c>
      <c r="Q4579">
        <v>3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2.5393572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2.5393572</v>
      </c>
    </row>
    <row r="4580" spans="1:32" x14ac:dyDescent="0.3">
      <c r="A4580">
        <v>2798775</v>
      </c>
      <c r="B4580">
        <v>2</v>
      </c>
      <c r="C4580" t="s">
        <v>82</v>
      </c>
      <c r="D4580" t="s">
        <v>92</v>
      </c>
      <c r="E4580" t="s">
        <v>16706</v>
      </c>
      <c r="F4580" t="s">
        <v>16707</v>
      </c>
      <c r="G4580" t="s">
        <v>31551</v>
      </c>
      <c r="H4580" t="s">
        <v>3857</v>
      </c>
      <c r="I4580" t="s">
        <v>79</v>
      </c>
      <c r="J4580" t="s">
        <v>135</v>
      </c>
      <c r="K4580" t="s">
        <v>22</v>
      </c>
      <c r="L4580" t="s">
        <v>136</v>
      </c>
      <c r="M4580" t="s">
        <v>13334</v>
      </c>
      <c r="N4580" t="s">
        <v>16708</v>
      </c>
      <c r="O4580">
        <v>0.62583333333333335</v>
      </c>
      <c r="P4580">
        <v>0</v>
      </c>
      <c r="Q4580">
        <v>322</v>
      </c>
      <c r="R4580">
        <v>0</v>
      </c>
      <c r="S4580">
        <v>0</v>
      </c>
      <c r="T4580">
        <v>0</v>
      </c>
      <c r="U4580">
        <v>8</v>
      </c>
      <c r="V4580">
        <v>0</v>
      </c>
      <c r="W4580">
        <v>0</v>
      </c>
      <c r="X4580">
        <v>0</v>
      </c>
      <c r="Y4580">
        <v>17.495628</v>
      </c>
      <c r="Z4580">
        <v>0</v>
      </c>
      <c r="AA4580">
        <v>0</v>
      </c>
      <c r="AB4580">
        <v>0</v>
      </c>
      <c r="AC4580">
        <v>4.3280989999999999</v>
      </c>
      <c r="AD4580">
        <v>0</v>
      </c>
      <c r="AE4580">
        <v>0</v>
      </c>
      <c r="AF4580">
        <v>21.823727000000002</v>
      </c>
    </row>
    <row r="4581" spans="1:32" x14ac:dyDescent="0.3">
      <c r="A4581">
        <v>2798914</v>
      </c>
      <c r="B4581">
        <v>1</v>
      </c>
      <c r="C4581" t="s">
        <v>83</v>
      </c>
      <c r="D4581" t="s">
        <v>121</v>
      </c>
      <c r="E4581" t="s">
        <v>11908</v>
      </c>
      <c r="F4581" t="s">
        <v>11909</v>
      </c>
      <c r="G4581" t="s">
        <v>31549</v>
      </c>
      <c r="H4581" t="s">
        <v>134</v>
      </c>
      <c r="I4581" t="s">
        <v>79</v>
      </c>
      <c r="J4581" t="s">
        <v>248</v>
      </c>
      <c r="K4581" t="s">
        <v>22</v>
      </c>
      <c r="L4581" t="s">
        <v>136</v>
      </c>
      <c r="M4581" t="s">
        <v>16709</v>
      </c>
      <c r="N4581" t="s">
        <v>16710</v>
      </c>
      <c r="O4581">
        <v>3.138888888888889E-2</v>
      </c>
      <c r="P4581">
        <v>0</v>
      </c>
      <c r="Q4581">
        <v>918</v>
      </c>
      <c r="R4581">
        <v>2</v>
      </c>
      <c r="S4581">
        <v>133</v>
      </c>
      <c r="T4581">
        <v>0</v>
      </c>
      <c r="U4581">
        <v>63</v>
      </c>
      <c r="V4581">
        <v>0</v>
      </c>
      <c r="W4581">
        <v>0</v>
      </c>
      <c r="X4581">
        <v>0</v>
      </c>
      <c r="Y4581">
        <v>2.9430100000000001</v>
      </c>
      <c r="Z4581">
        <v>4.8812597999999999E-2</v>
      </c>
      <c r="AA4581">
        <v>0.74596700000000005</v>
      </c>
      <c r="AB4581">
        <v>0</v>
      </c>
      <c r="AC4581">
        <v>0.95216789999999996</v>
      </c>
      <c r="AD4581">
        <v>0</v>
      </c>
      <c r="AE4581">
        <v>0</v>
      </c>
      <c r="AF4581">
        <v>4.6899575999999996</v>
      </c>
    </row>
    <row r="4582" spans="1:32" x14ac:dyDescent="0.3">
      <c r="A4582">
        <v>2798915</v>
      </c>
      <c r="B4582">
        <v>1</v>
      </c>
      <c r="C4582" t="s">
        <v>82</v>
      </c>
      <c r="D4582" t="s">
        <v>97</v>
      </c>
      <c r="E4582" t="s">
        <v>16711</v>
      </c>
      <c r="F4582" t="s">
        <v>16712</v>
      </c>
      <c r="G4582" t="s">
        <v>31551</v>
      </c>
      <c r="H4582" t="s">
        <v>134</v>
      </c>
      <c r="I4582" t="s">
        <v>79</v>
      </c>
      <c r="J4582" t="s">
        <v>135</v>
      </c>
      <c r="K4582" t="s">
        <v>22</v>
      </c>
      <c r="L4582" t="s">
        <v>136</v>
      </c>
      <c r="M4582" t="s">
        <v>16713</v>
      </c>
      <c r="N4582" t="s">
        <v>16714</v>
      </c>
      <c r="O4582">
        <v>0.36388888888888887</v>
      </c>
      <c r="P4582">
        <v>3</v>
      </c>
      <c r="Q4582">
        <v>1067</v>
      </c>
      <c r="R4582">
        <v>2</v>
      </c>
      <c r="S4582">
        <v>16</v>
      </c>
      <c r="T4582">
        <v>12</v>
      </c>
      <c r="U4582">
        <v>93</v>
      </c>
      <c r="V4582">
        <v>4</v>
      </c>
      <c r="W4582">
        <v>1</v>
      </c>
      <c r="X4582">
        <v>15.811332999999999</v>
      </c>
      <c r="Y4582">
        <v>218.76326</v>
      </c>
      <c r="Z4582">
        <v>3.9048069000000001</v>
      </c>
      <c r="AA4582">
        <v>0.62457359999999995</v>
      </c>
      <c r="AB4582">
        <v>66.718310000000002</v>
      </c>
      <c r="AC4582">
        <v>68.224739999999997</v>
      </c>
      <c r="AD4582">
        <v>82.628479999999996</v>
      </c>
      <c r="AE4582">
        <v>1.5158788999999999</v>
      </c>
      <c r="AF4582">
        <v>458.19137999999998</v>
      </c>
    </row>
    <row r="4583" spans="1:32" x14ac:dyDescent="0.3">
      <c r="A4583">
        <v>2798924</v>
      </c>
      <c r="B4583">
        <v>1</v>
      </c>
      <c r="C4583" t="s">
        <v>83</v>
      </c>
      <c r="D4583" t="s">
        <v>115</v>
      </c>
      <c r="E4583" t="s">
        <v>16715</v>
      </c>
      <c r="F4583" t="s">
        <v>16716</v>
      </c>
      <c r="G4583" t="s">
        <v>31545</v>
      </c>
      <c r="H4583" t="s">
        <v>134</v>
      </c>
      <c r="I4583" t="s">
        <v>79</v>
      </c>
      <c r="J4583" t="s">
        <v>248</v>
      </c>
      <c r="K4583" t="s">
        <v>22</v>
      </c>
      <c r="L4583" t="s">
        <v>136</v>
      </c>
      <c r="M4583" t="s">
        <v>16717</v>
      </c>
      <c r="N4583" t="s">
        <v>16718</v>
      </c>
      <c r="O4583">
        <v>2.4444444444444446E-2</v>
      </c>
      <c r="P4583">
        <v>10</v>
      </c>
      <c r="Q4583">
        <v>1182</v>
      </c>
      <c r="R4583">
        <v>41</v>
      </c>
      <c r="S4583">
        <v>236</v>
      </c>
      <c r="T4583">
        <v>10</v>
      </c>
      <c r="U4583">
        <v>54</v>
      </c>
      <c r="V4583">
        <v>4</v>
      </c>
      <c r="W4583">
        <v>0</v>
      </c>
      <c r="X4583">
        <v>0.46354508</v>
      </c>
      <c r="Y4583">
        <v>3.6140842000000002</v>
      </c>
      <c r="Z4583">
        <v>4.0649385000000002</v>
      </c>
      <c r="AA4583">
        <v>0.78228279999999994</v>
      </c>
      <c r="AB4583">
        <v>1.6715578</v>
      </c>
      <c r="AC4583">
        <v>0.20900949999999999</v>
      </c>
      <c r="AD4583">
        <v>17.205546999999999</v>
      </c>
      <c r="AE4583">
        <v>0</v>
      </c>
      <c r="AF4583">
        <v>28.010964999999999</v>
      </c>
    </row>
    <row r="4584" spans="1:32" x14ac:dyDescent="0.3">
      <c r="A4584">
        <v>2798668</v>
      </c>
      <c r="B4584">
        <v>1</v>
      </c>
      <c r="C4584" t="s">
        <v>82</v>
      </c>
      <c r="D4584" t="s">
        <v>98</v>
      </c>
      <c r="E4584" t="s">
        <v>16719</v>
      </c>
      <c r="F4584" t="s">
        <v>16720</v>
      </c>
      <c r="G4584" t="s">
        <v>31548</v>
      </c>
      <c r="H4584" t="s">
        <v>893</v>
      </c>
      <c r="I4584" t="s">
        <v>78</v>
      </c>
      <c r="J4584" t="s">
        <v>135</v>
      </c>
      <c r="K4584" t="s">
        <v>22</v>
      </c>
      <c r="L4584" t="s">
        <v>136</v>
      </c>
      <c r="M4584" t="s">
        <v>16721</v>
      </c>
      <c r="N4584" t="s">
        <v>16722</v>
      </c>
      <c r="O4584">
        <v>2.681111111111111</v>
      </c>
      <c r="P4584">
        <v>0</v>
      </c>
      <c r="Q4584">
        <v>3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3.6571174000000002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3.6571174000000002</v>
      </c>
    </row>
    <row r="4585" spans="1:32" x14ac:dyDescent="0.3">
      <c r="A4585">
        <v>2798624</v>
      </c>
      <c r="B4585">
        <v>1</v>
      </c>
      <c r="C4585" t="s">
        <v>82</v>
      </c>
      <c r="D4585" t="s">
        <v>100</v>
      </c>
      <c r="E4585" t="s">
        <v>16723</v>
      </c>
      <c r="F4585" t="s">
        <v>16724</v>
      </c>
      <c r="G4585" t="s">
        <v>31550</v>
      </c>
      <c r="H4585" t="s">
        <v>223</v>
      </c>
      <c r="I4585" t="s">
        <v>78</v>
      </c>
      <c r="J4585" t="s">
        <v>135</v>
      </c>
      <c r="K4585" t="s">
        <v>22</v>
      </c>
      <c r="L4585" t="s">
        <v>136</v>
      </c>
      <c r="M4585" t="s">
        <v>16725</v>
      </c>
      <c r="N4585" t="s">
        <v>16726</v>
      </c>
      <c r="O4585">
        <v>0.40333333333333332</v>
      </c>
      <c r="P4585">
        <v>0</v>
      </c>
      <c r="Q4585">
        <v>89</v>
      </c>
      <c r="R4585">
        <v>0</v>
      </c>
      <c r="S4585">
        <v>0</v>
      </c>
      <c r="T4585">
        <v>0</v>
      </c>
      <c r="U4585">
        <v>4</v>
      </c>
      <c r="V4585">
        <v>0</v>
      </c>
      <c r="W4585">
        <v>0</v>
      </c>
      <c r="X4585">
        <v>0</v>
      </c>
      <c r="Y4585">
        <v>10.71123</v>
      </c>
      <c r="Z4585">
        <v>0</v>
      </c>
      <c r="AA4585">
        <v>0</v>
      </c>
      <c r="AB4585">
        <v>0</v>
      </c>
      <c r="AC4585">
        <v>1.0773733999999999</v>
      </c>
      <c r="AD4585">
        <v>0</v>
      </c>
      <c r="AE4585">
        <v>0</v>
      </c>
      <c r="AF4585">
        <v>11.788603999999999</v>
      </c>
    </row>
    <row r="4586" spans="1:32" x14ac:dyDescent="0.3">
      <c r="A4586">
        <v>2798428</v>
      </c>
      <c r="B4586">
        <v>1</v>
      </c>
      <c r="C4586" t="s">
        <v>83</v>
      </c>
      <c r="D4586" t="s">
        <v>115</v>
      </c>
      <c r="E4586" t="s">
        <v>16727</v>
      </c>
      <c r="F4586" t="s">
        <v>16728</v>
      </c>
      <c r="G4586" t="s">
        <v>31546</v>
      </c>
      <c r="H4586" t="s">
        <v>145</v>
      </c>
      <c r="I4586" t="s">
        <v>78</v>
      </c>
      <c r="J4586" t="s">
        <v>135</v>
      </c>
      <c r="K4586" t="s">
        <v>22</v>
      </c>
      <c r="L4586" t="s">
        <v>136</v>
      </c>
      <c r="M4586" t="s">
        <v>16729</v>
      </c>
      <c r="N4586" t="s">
        <v>16730</v>
      </c>
      <c r="O4586">
        <v>0.41166666666666668</v>
      </c>
      <c r="P4586">
        <v>0</v>
      </c>
      <c r="Q4586">
        <v>83</v>
      </c>
      <c r="R4586">
        <v>0</v>
      </c>
      <c r="S4586">
        <v>14</v>
      </c>
      <c r="T4586">
        <v>0</v>
      </c>
      <c r="U4586">
        <v>8</v>
      </c>
      <c r="V4586">
        <v>0</v>
      </c>
      <c r="W4586">
        <v>0</v>
      </c>
      <c r="X4586">
        <v>0</v>
      </c>
      <c r="Y4586">
        <v>5.4899597</v>
      </c>
      <c r="Z4586">
        <v>0</v>
      </c>
      <c r="AA4586">
        <v>0.66618790000000006</v>
      </c>
      <c r="AB4586">
        <v>0</v>
      </c>
      <c r="AC4586">
        <v>1.8543936999999999</v>
      </c>
      <c r="AD4586">
        <v>0</v>
      </c>
      <c r="AE4586">
        <v>0</v>
      </c>
      <c r="AF4586">
        <v>8.0105419999999992</v>
      </c>
    </row>
    <row r="4587" spans="1:32" x14ac:dyDescent="0.3">
      <c r="A4587">
        <v>2797839</v>
      </c>
      <c r="B4587">
        <v>1</v>
      </c>
      <c r="C4587" t="s">
        <v>82</v>
      </c>
      <c r="D4587" t="s">
        <v>99</v>
      </c>
      <c r="E4587" t="s">
        <v>5830</v>
      </c>
      <c r="F4587" t="s">
        <v>802</v>
      </c>
      <c r="G4587" t="s">
        <v>31546</v>
      </c>
      <c r="H4587" t="s">
        <v>1297</v>
      </c>
      <c r="I4587" t="s">
        <v>78</v>
      </c>
      <c r="J4587" t="s">
        <v>135</v>
      </c>
      <c r="K4587" t="s">
        <v>22</v>
      </c>
      <c r="L4587" t="s">
        <v>136</v>
      </c>
      <c r="M4587" t="s">
        <v>16731</v>
      </c>
      <c r="N4587" t="s">
        <v>16732</v>
      </c>
      <c r="O4587">
        <v>2.3763888888888891</v>
      </c>
      <c r="P4587">
        <v>0</v>
      </c>
      <c r="Q4587">
        <v>53</v>
      </c>
      <c r="R4587">
        <v>0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0</v>
      </c>
      <c r="Y4587">
        <v>15.597937</v>
      </c>
      <c r="Z4587">
        <v>0</v>
      </c>
      <c r="AA4587">
        <v>0</v>
      </c>
      <c r="AB4587">
        <v>0</v>
      </c>
      <c r="AC4587">
        <v>1.9991207</v>
      </c>
      <c r="AD4587">
        <v>0</v>
      </c>
      <c r="AE4587">
        <v>0</v>
      </c>
      <c r="AF4587">
        <v>17.597057</v>
      </c>
    </row>
    <row r="4588" spans="1:32" x14ac:dyDescent="0.3">
      <c r="A4588">
        <v>2797819</v>
      </c>
      <c r="B4588">
        <v>1</v>
      </c>
      <c r="C4588" t="s">
        <v>82</v>
      </c>
      <c r="D4588" t="s">
        <v>90</v>
      </c>
      <c r="E4588" t="s">
        <v>16733</v>
      </c>
      <c r="F4588" t="s">
        <v>16734</v>
      </c>
      <c r="G4588" t="s">
        <v>31551</v>
      </c>
      <c r="H4588" t="s">
        <v>1209</v>
      </c>
      <c r="I4588" t="s">
        <v>79</v>
      </c>
      <c r="J4588" t="s">
        <v>135</v>
      </c>
      <c r="K4588" t="s">
        <v>22</v>
      </c>
      <c r="L4588" t="s">
        <v>136</v>
      </c>
      <c r="M4588" t="s">
        <v>16735</v>
      </c>
      <c r="N4588" t="s">
        <v>16736</v>
      </c>
      <c r="O4588">
        <v>2.3666666666666667</v>
      </c>
      <c r="P4588">
        <v>0</v>
      </c>
      <c r="Q4588">
        <v>1510</v>
      </c>
      <c r="R4588">
        <v>0</v>
      </c>
      <c r="S4588">
        <v>0</v>
      </c>
      <c r="T4588">
        <v>10</v>
      </c>
      <c r="U4588">
        <v>183</v>
      </c>
      <c r="V4588">
        <v>10</v>
      </c>
      <c r="W4588">
        <v>0</v>
      </c>
      <c r="X4588">
        <v>0</v>
      </c>
      <c r="Y4588">
        <v>940.47360000000003</v>
      </c>
      <c r="Z4588">
        <v>0</v>
      </c>
      <c r="AA4588">
        <v>0</v>
      </c>
      <c r="AB4588">
        <v>546.93206999999995</v>
      </c>
      <c r="AC4588">
        <v>150.90219999999999</v>
      </c>
      <c r="AD4588">
        <v>503.27409999999998</v>
      </c>
      <c r="AE4588">
        <v>0</v>
      </c>
      <c r="AF4588">
        <v>2141.5819999999999</v>
      </c>
    </row>
    <row r="4589" spans="1:32" x14ac:dyDescent="0.3">
      <c r="A4589">
        <v>2797800</v>
      </c>
      <c r="B4589">
        <v>3</v>
      </c>
      <c r="C4589" t="s">
        <v>82</v>
      </c>
      <c r="D4589" t="s">
        <v>87</v>
      </c>
      <c r="E4589" t="s">
        <v>16737</v>
      </c>
      <c r="F4589" t="s">
        <v>16738</v>
      </c>
      <c r="G4589" t="s">
        <v>31551</v>
      </c>
      <c r="H4589" t="s">
        <v>134</v>
      </c>
      <c r="I4589" t="s">
        <v>79</v>
      </c>
      <c r="J4589" t="s">
        <v>135</v>
      </c>
      <c r="K4589" t="s">
        <v>22</v>
      </c>
      <c r="L4589" t="s">
        <v>136</v>
      </c>
      <c r="M4589" t="s">
        <v>16739</v>
      </c>
      <c r="N4589" t="s">
        <v>14616</v>
      </c>
      <c r="O4589">
        <v>0.74722222222222223</v>
      </c>
      <c r="P4589">
        <v>0</v>
      </c>
      <c r="Q4589">
        <v>1575</v>
      </c>
      <c r="R4589">
        <v>0</v>
      </c>
      <c r="S4589">
        <v>0</v>
      </c>
      <c r="T4589">
        <v>1</v>
      </c>
      <c r="U4589">
        <v>55</v>
      </c>
      <c r="V4589">
        <v>0</v>
      </c>
      <c r="W4589">
        <v>0</v>
      </c>
      <c r="X4589">
        <v>0</v>
      </c>
      <c r="Y4589">
        <v>306.20816000000002</v>
      </c>
      <c r="Z4589">
        <v>0</v>
      </c>
      <c r="AA4589">
        <v>0</v>
      </c>
      <c r="AB4589">
        <v>690.89160000000004</v>
      </c>
      <c r="AC4589">
        <v>40.558475000000001</v>
      </c>
      <c r="AD4589">
        <v>0</v>
      </c>
      <c r="AE4589">
        <v>0</v>
      </c>
      <c r="AF4589">
        <v>1037.6583000000001</v>
      </c>
    </row>
    <row r="4590" spans="1:32" x14ac:dyDescent="0.3">
      <c r="A4590">
        <v>2788344</v>
      </c>
      <c r="B4590">
        <v>1</v>
      </c>
      <c r="C4590" t="s">
        <v>83</v>
      </c>
      <c r="D4590" t="s">
        <v>115</v>
      </c>
      <c r="E4590" t="s">
        <v>16740</v>
      </c>
      <c r="F4590" t="s">
        <v>16741</v>
      </c>
      <c r="G4590" t="s">
        <v>31552</v>
      </c>
      <c r="H4590" t="s">
        <v>145</v>
      </c>
      <c r="I4590" t="s">
        <v>78</v>
      </c>
      <c r="J4590" t="s">
        <v>135</v>
      </c>
      <c r="K4590" t="s">
        <v>22</v>
      </c>
      <c r="L4590" t="s">
        <v>136</v>
      </c>
      <c r="M4590" t="s">
        <v>16742</v>
      </c>
      <c r="N4590" t="s">
        <v>16743</v>
      </c>
      <c r="O4590">
        <v>0.5163888888888889</v>
      </c>
      <c r="P4590">
        <v>0</v>
      </c>
      <c r="Q4590">
        <v>490</v>
      </c>
      <c r="R4590">
        <v>0</v>
      </c>
      <c r="S4590">
        <v>4</v>
      </c>
      <c r="T4590">
        <v>0</v>
      </c>
      <c r="U4590">
        <v>12</v>
      </c>
      <c r="V4590">
        <v>0</v>
      </c>
      <c r="W4590">
        <v>0</v>
      </c>
      <c r="X4590">
        <v>0</v>
      </c>
      <c r="Y4590">
        <v>45.23095</v>
      </c>
      <c r="Z4590">
        <v>0</v>
      </c>
      <c r="AA4590">
        <v>7.9027549999999992E-3</v>
      </c>
      <c r="AB4590">
        <v>0</v>
      </c>
      <c r="AC4590">
        <v>4.0485910000000001</v>
      </c>
      <c r="AD4590">
        <v>0</v>
      </c>
      <c r="AE4590">
        <v>0</v>
      </c>
      <c r="AF4590">
        <v>49.287444999999998</v>
      </c>
    </row>
    <row r="4591" spans="1:32" x14ac:dyDescent="0.3">
      <c r="A4591">
        <v>2789196</v>
      </c>
      <c r="B4591">
        <v>1</v>
      </c>
      <c r="C4591" t="s">
        <v>82</v>
      </c>
      <c r="D4591" t="s">
        <v>108</v>
      </c>
      <c r="E4591" t="s">
        <v>16744</v>
      </c>
      <c r="F4591" t="s">
        <v>16745</v>
      </c>
      <c r="G4591" t="s">
        <v>31551</v>
      </c>
      <c r="H4591" t="s">
        <v>643</v>
      </c>
      <c r="I4591" t="s">
        <v>79</v>
      </c>
      <c r="J4591" t="s">
        <v>135</v>
      </c>
      <c r="K4591" t="s">
        <v>22</v>
      </c>
      <c r="L4591" t="s">
        <v>186</v>
      </c>
      <c r="M4591" t="s">
        <v>16746</v>
      </c>
      <c r="N4591" t="s">
        <v>16747</v>
      </c>
      <c r="O4591">
        <v>7.4108333333333336</v>
      </c>
      <c r="P4591">
        <v>1</v>
      </c>
      <c r="Q4591">
        <v>1</v>
      </c>
      <c r="R4591">
        <v>1</v>
      </c>
      <c r="S4591">
        <v>2</v>
      </c>
      <c r="T4591">
        <v>1</v>
      </c>
      <c r="U4591">
        <v>4</v>
      </c>
      <c r="V4591">
        <v>0</v>
      </c>
      <c r="W4591">
        <v>0</v>
      </c>
      <c r="X4591">
        <v>0.63031139999999997</v>
      </c>
      <c r="Y4591">
        <v>1.1557747</v>
      </c>
      <c r="Z4591">
        <v>4.3648829999999998</v>
      </c>
      <c r="AA4591">
        <v>8.2555420000000002</v>
      </c>
      <c r="AB4591">
        <v>0.21579006000000001</v>
      </c>
      <c r="AC4591">
        <v>3.3269674999999999</v>
      </c>
      <c r="AD4591">
        <v>0</v>
      </c>
      <c r="AE4591">
        <v>0</v>
      </c>
      <c r="AF4591">
        <v>17.949268</v>
      </c>
    </row>
    <row r="4592" spans="1:32" x14ac:dyDescent="0.3">
      <c r="A4592">
        <v>2789191</v>
      </c>
      <c r="B4592">
        <v>1</v>
      </c>
      <c r="C4592" t="s">
        <v>82</v>
      </c>
      <c r="D4592" t="s">
        <v>104</v>
      </c>
      <c r="E4592" t="s">
        <v>16748</v>
      </c>
      <c r="F4592" t="s">
        <v>16749</v>
      </c>
      <c r="G4592" t="s">
        <v>31550</v>
      </c>
      <c r="H4592" t="s">
        <v>1432</v>
      </c>
      <c r="I4592" t="s">
        <v>78</v>
      </c>
      <c r="J4592" t="s">
        <v>135</v>
      </c>
      <c r="K4592" t="s">
        <v>22</v>
      </c>
      <c r="L4592" t="s">
        <v>136</v>
      </c>
      <c r="M4592" t="s">
        <v>16750</v>
      </c>
      <c r="N4592" t="s">
        <v>16751</v>
      </c>
      <c r="O4592">
        <v>1.6775</v>
      </c>
      <c r="P4592">
        <v>0</v>
      </c>
      <c r="Q4592">
        <v>57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36.833331999999999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36.833331999999999</v>
      </c>
    </row>
    <row r="4593" spans="1:32" x14ac:dyDescent="0.3">
      <c r="A4593">
        <v>2789211</v>
      </c>
      <c r="B4593">
        <v>1</v>
      </c>
      <c r="C4593" t="s">
        <v>83</v>
      </c>
      <c r="D4593" t="s">
        <v>123</v>
      </c>
      <c r="E4593" t="s">
        <v>16752</v>
      </c>
      <c r="F4593" t="s">
        <v>16753</v>
      </c>
      <c r="G4593" t="s">
        <v>31552</v>
      </c>
      <c r="H4593" t="s">
        <v>2951</v>
      </c>
      <c r="I4593" t="s">
        <v>78</v>
      </c>
      <c r="J4593" t="s">
        <v>135</v>
      </c>
      <c r="K4593" t="s">
        <v>22</v>
      </c>
      <c r="L4593" t="s">
        <v>136</v>
      </c>
      <c r="M4593" t="s">
        <v>16754</v>
      </c>
      <c r="N4593" t="s">
        <v>16755</v>
      </c>
      <c r="O4593">
        <v>0.34416666666666668</v>
      </c>
      <c r="P4593">
        <v>0</v>
      </c>
      <c r="Q4593">
        <v>211</v>
      </c>
      <c r="R4593">
        <v>0</v>
      </c>
      <c r="S4593">
        <v>1</v>
      </c>
      <c r="T4593">
        <v>0</v>
      </c>
      <c r="U4593">
        <v>8</v>
      </c>
      <c r="V4593">
        <v>0</v>
      </c>
      <c r="W4593">
        <v>0</v>
      </c>
      <c r="X4593">
        <v>0</v>
      </c>
      <c r="Y4593">
        <v>10.771392000000001</v>
      </c>
      <c r="Z4593">
        <v>0</v>
      </c>
      <c r="AA4593">
        <v>9.5732230000000005E-3</v>
      </c>
      <c r="AB4593">
        <v>0</v>
      </c>
      <c r="AC4593">
        <v>0.24238377999999999</v>
      </c>
      <c r="AD4593">
        <v>0</v>
      </c>
      <c r="AE4593">
        <v>0</v>
      </c>
      <c r="AF4593">
        <v>11.023349</v>
      </c>
    </row>
    <row r="4594" spans="1:32" x14ac:dyDescent="0.3">
      <c r="A4594">
        <v>2789206</v>
      </c>
      <c r="B4594">
        <v>1</v>
      </c>
      <c r="C4594" t="s">
        <v>83</v>
      </c>
      <c r="D4594" t="s">
        <v>120</v>
      </c>
      <c r="E4594" t="s">
        <v>16756</v>
      </c>
      <c r="F4594" t="s">
        <v>16757</v>
      </c>
      <c r="G4594" t="s">
        <v>31549</v>
      </c>
      <c r="H4594" t="s">
        <v>134</v>
      </c>
      <c r="I4594" t="s">
        <v>79</v>
      </c>
      <c r="J4594" t="s">
        <v>135</v>
      </c>
      <c r="K4594" t="s">
        <v>22</v>
      </c>
      <c r="L4594" t="s">
        <v>136</v>
      </c>
      <c r="M4594" t="s">
        <v>16758</v>
      </c>
      <c r="N4594" t="s">
        <v>16759</v>
      </c>
      <c r="O4594">
        <v>1.0519444444444443</v>
      </c>
      <c r="P4594">
        <v>2</v>
      </c>
      <c r="Q4594">
        <v>317</v>
      </c>
      <c r="R4594">
        <v>4</v>
      </c>
      <c r="S4594">
        <v>53</v>
      </c>
      <c r="T4594">
        <v>1</v>
      </c>
      <c r="U4594">
        <v>20</v>
      </c>
      <c r="V4594">
        <v>0</v>
      </c>
      <c r="W4594">
        <v>0</v>
      </c>
      <c r="X4594">
        <v>6.4068290000000001</v>
      </c>
      <c r="Y4594">
        <v>21.678388999999999</v>
      </c>
      <c r="Z4594">
        <v>9.9952760000000002E-2</v>
      </c>
      <c r="AA4594">
        <v>7.143891</v>
      </c>
      <c r="AB4594">
        <v>3.2867867999999998</v>
      </c>
      <c r="AC4594">
        <v>6.8269679999999999</v>
      </c>
      <c r="AD4594">
        <v>0</v>
      </c>
      <c r="AE4594">
        <v>0</v>
      </c>
      <c r="AF4594">
        <v>45.442818000000003</v>
      </c>
    </row>
    <row r="4595" spans="1:32" x14ac:dyDescent="0.3">
      <c r="A4595">
        <v>2788934</v>
      </c>
      <c r="B4595">
        <v>1</v>
      </c>
      <c r="C4595" t="s">
        <v>82</v>
      </c>
      <c r="D4595" t="s">
        <v>92</v>
      </c>
      <c r="E4595" t="s">
        <v>16760</v>
      </c>
      <c r="F4595" t="s">
        <v>16761</v>
      </c>
      <c r="G4595" t="s">
        <v>31548</v>
      </c>
      <c r="H4595" t="s">
        <v>333</v>
      </c>
      <c r="I4595" t="s">
        <v>78</v>
      </c>
      <c r="J4595" t="s">
        <v>135</v>
      </c>
      <c r="K4595" t="s">
        <v>22</v>
      </c>
      <c r="L4595" t="s">
        <v>136</v>
      </c>
      <c r="M4595" t="s">
        <v>12068</v>
      </c>
      <c r="N4595" t="s">
        <v>16762</v>
      </c>
      <c r="O4595">
        <v>0.9211111111111111</v>
      </c>
      <c r="P4595">
        <v>0</v>
      </c>
      <c r="Q4595">
        <v>1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0.23412496999999999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0.23412496999999999</v>
      </c>
    </row>
    <row r="4596" spans="1:32" x14ac:dyDescent="0.3">
      <c r="A4596">
        <v>2788927</v>
      </c>
      <c r="B4596">
        <v>1</v>
      </c>
      <c r="C4596" t="s">
        <v>82</v>
      </c>
      <c r="D4596" t="s">
        <v>98</v>
      </c>
      <c r="E4596" t="s">
        <v>16763</v>
      </c>
      <c r="F4596" t="s">
        <v>16764</v>
      </c>
      <c r="G4596" t="s">
        <v>31548</v>
      </c>
      <c r="H4596" t="s">
        <v>893</v>
      </c>
      <c r="I4596" t="s">
        <v>78</v>
      </c>
      <c r="J4596" t="s">
        <v>135</v>
      </c>
      <c r="K4596" t="s">
        <v>22</v>
      </c>
      <c r="L4596" t="s">
        <v>136</v>
      </c>
      <c r="M4596" t="s">
        <v>16765</v>
      </c>
      <c r="N4596" t="s">
        <v>16766</v>
      </c>
      <c r="O4596">
        <v>4.9775</v>
      </c>
      <c r="P4596">
        <v>0</v>
      </c>
      <c r="Q4596">
        <v>7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11.724021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11.724021</v>
      </c>
    </row>
    <row r="4597" spans="1:32" x14ac:dyDescent="0.3">
      <c r="A4597">
        <v>2788941</v>
      </c>
      <c r="B4597">
        <v>1</v>
      </c>
      <c r="C4597" t="s">
        <v>82</v>
      </c>
      <c r="D4597" t="s">
        <v>102</v>
      </c>
      <c r="E4597" t="s">
        <v>16767</v>
      </c>
      <c r="F4597" t="s">
        <v>16768</v>
      </c>
      <c r="G4597" t="s">
        <v>31547</v>
      </c>
      <c r="H4597" t="s">
        <v>134</v>
      </c>
      <c r="I4597" t="s">
        <v>79</v>
      </c>
      <c r="J4597" t="s">
        <v>135</v>
      </c>
      <c r="K4597" t="s">
        <v>22</v>
      </c>
      <c r="L4597" t="s">
        <v>136</v>
      </c>
      <c r="M4597" t="s">
        <v>16769</v>
      </c>
      <c r="N4597" t="s">
        <v>16770</v>
      </c>
      <c r="O4597">
        <v>2.5533333333333332</v>
      </c>
      <c r="P4597">
        <v>0</v>
      </c>
      <c r="Q4597">
        <v>0</v>
      </c>
      <c r="R4597">
        <v>0</v>
      </c>
      <c r="S4597">
        <v>0</v>
      </c>
      <c r="T4597">
        <v>16</v>
      </c>
      <c r="U4597">
        <v>0</v>
      </c>
      <c r="V4597">
        <v>3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30.23762</v>
      </c>
      <c r="AC4597">
        <v>0</v>
      </c>
      <c r="AD4597">
        <v>50590.188000000002</v>
      </c>
      <c r="AE4597">
        <v>0</v>
      </c>
      <c r="AF4597">
        <v>50620.42</v>
      </c>
    </row>
    <row r="4598" spans="1:32" x14ac:dyDescent="0.3">
      <c r="A4598">
        <v>2788919</v>
      </c>
      <c r="B4598">
        <v>2</v>
      </c>
      <c r="C4598" t="s">
        <v>82</v>
      </c>
      <c r="D4598" t="s">
        <v>104</v>
      </c>
      <c r="E4598" t="s">
        <v>8803</v>
      </c>
      <c r="F4598" t="s">
        <v>8804</v>
      </c>
      <c r="G4598" t="s">
        <v>31552</v>
      </c>
      <c r="H4598" t="s">
        <v>1297</v>
      </c>
      <c r="I4598" t="s">
        <v>78</v>
      </c>
      <c r="J4598" t="s">
        <v>135</v>
      </c>
      <c r="K4598" t="s">
        <v>22</v>
      </c>
      <c r="L4598" t="s">
        <v>136</v>
      </c>
      <c r="M4598" t="s">
        <v>16771</v>
      </c>
      <c r="N4598" t="s">
        <v>16772</v>
      </c>
      <c r="O4598">
        <v>0.3988888888888889</v>
      </c>
      <c r="P4598">
        <v>0</v>
      </c>
      <c r="Q4598">
        <v>271</v>
      </c>
      <c r="R4598">
        <v>0</v>
      </c>
      <c r="S4598">
        <v>0</v>
      </c>
      <c r="T4598">
        <v>0</v>
      </c>
      <c r="U4598">
        <v>82</v>
      </c>
      <c r="V4598">
        <v>0</v>
      </c>
      <c r="W4598">
        <v>0</v>
      </c>
      <c r="X4598">
        <v>0</v>
      </c>
      <c r="Y4598">
        <v>34.607162000000002</v>
      </c>
      <c r="Z4598">
        <v>0</v>
      </c>
      <c r="AA4598">
        <v>0</v>
      </c>
      <c r="AB4598">
        <v>0</v>
      </c>
      <c r="AC4598">
        <v>28.62358</v>
      </c>
      <c r="AD4598">
        <v>0</v>
      </c>
      <c r="AE4598">
        <v>0</v>
      </c>
      <c r="AF4598">
        <v>63.230739999999997</v>
      </c>
    </row>
    <row r="4599" spans="1:32" x14ac:dyDescent="0.3">
      <c r="A4599">
        <v>2788930</v>
      </c>
      <c r="B4599">
        <v>1</v>
      </c>
      <c r="C4599" t="s">
        <v>83</v>
      </c>
      <c r="D4599" t="s">
        <v>121</v>
      </c>
      <c r="E4599" t="s">
        <v>10091</v>
      </c>
      <c r="F4599" t="s">
        <v>10092</v>
      </c>
      <c r="G4599" t="s">
        <v>31549</v>
      </c>
      <c r="H4599" t="s">
        <v>134</v>
      </c>
      <c r="I4599" t="s">
        <v>79</v>
      </c>
      <c r="J4599" t="s">
        <v>248</v>
      </c>
      <c r="K4599" t="s">
        <v>22</v>
      </c>
      <c r="L4599" t="s">
        <v>136</v>
      </c>
      <c r="M4599" t="s">
        <v>16773</v>
      </c>
      <c r="N4599" t="s">
        <v>16774</v>
      </c>
      <c r="O4599">
        <v>2.5000000000000001E-2</v>
      </c>
      <c r="P4599">
        <v>0</v>
      </c>
      <c r="Q4599">
        <v>918</v>
      </c>
      <c r="R4599">
        <v>2</v>
      </c>
      <c r="S4599">
        <v>133</v>
      </c>
      <c r="T4599">
        <v>0</v>
      </c>
      <c r="U4599">
        <v>63</v>
      </c>
      <c r="V4599">
        <v>0</v>
      </c>
      <c r="W4599">
        <v>0</v>
      </c>
      <c r="X4599">
        <v>0</v>
      </c>
      <c r="Y4599">
        <v>2.2348181999999999</v>
      </c>
      <c r="Z4599">
        <v>3.3008847000000001E-2</v>
      </c>
      <c r="AA4599">
        <v>0.57901853000000003</v>
      </c>
      <c r="AB4599">
        <v>0</v>
      </c>
      <c r="AC4599">
        <v>0.86189789999999999</v>
      </c>
      <c r="AD4599">
        <v>0</v>
      </c>
      <c r="AE4599">
        <v>0</v>
      </c>
      <c r="AF4599">
        <v>3.7087436</v>
      </c>
    </row>
    <row r="4600" spans="1:32" x14ac:dyDescent="0.3">
      <c r="A4600">
        <v>2788905</v>
      </c>
      <c r="B4600">
        <v>1</v>
      </c>
      <c r="C4600" t="s">
        <v>82</v>
      </c>
      <c r="D4600" t="s">
        <v>101</v>
      </c>
      <c r="E4600" t="s">
        <v>16775</v>
      </c>
      <c r="F4600" t="s">
        <v>16776</v>
      </c>
      <c r="G4600" t="s">
        <v>31552</v>
      </c>
      <c r="H4600" t="s">
        <v>665</v>
      </c>
      <c r="I4600" t="s">
        <v>78</v>
      </c>
      <c r="J4600" t="s">
        <v>135</v>
      </c>
      <c r="K4600" t="s">
        <v>22</v>
      </c>
      <c r="L4600" t="s">
        <v>136</v>
      </c>
      <c r="M4600" t="s">
        <v>16777</v>
      </c>
      <c r="N4600" t="s">
        <v>16778</v>
      </c>
      <c r="O4600">
        <v>2.4500000000000002</v>
      </c>
      <c r="P4600">
        <v>0</v>
      </c>
      <c r="Q4600">
        <v>30</v>
      </c>
      <c r="R4600">
        <v>0</v>
      </c>
      <c r="S4600">
        <v>12</v>
      </c>
      <c r="T4600">
        <v>0</v>
      </c>
      <c r="U4600">
        <v>5</v>
      </c>
      <c r="V4600">
        <v>0</v>
      </c>
      <c r="W4600">
        <v>0</v>
      </c>
      <c r="X4600">
        <v>0</v>
      </c>
      <c r="Y4600">
        <v>36.436543</v>
      </c>
      <c r="Z4600">
        <v>0</v>
      </c>
      <c r="AA4600">
        <v>4.6339803000000002</v>
      </c>
      <c r="AB4600">
        <v>0</v>
      </c>
      <c r="AC4600">
        <v>14.161949999999999</v>
      </c>
      <c r="AD4600">
        <v>0</v>
      </c>
      <c r="AE4600">
        <v>0</v>
      </c>
      <c r="AF4600">
        <v>55.232475000000001</v>
      </c>
    </row>
    <row r="4601" spans="1:32" x14ac:dyDescent="0.3">
      <c r="A4601">
        <v>2788907</v>
      </c>
      <c r="B4601">
        <v>1</v>
      </c>
      <c r="C4601" t="s">
        <v>82</v>
      </c>
      <c r="D4601" t="s">
        <v>95</v>
      </c>
      <c r="E4601" t="s">
        <v>16779</v>
      </c>
      <c r="F4601" t="s">
        <v>16780</v>
      </c>
      <c r="G4601" t="s">
        <v>31546</v>
      </c>
      <c r="H4601" t="s">
        <v>145</v>
      </c>
      <c r="I4601" t="s">
        <v>78</v>
      </c>
      <c r="J4601" t="s">
        <v>135</v>
      </c>
      <c r="K4601" t="s">
        <v>22</v>
      </c>
      <c r="L4601" t="s">
        <v>136</v>
      </c>
      <c r="M4601" t="s">
        <v>16781</v>
      </c>
      <c r="N4601" t="s">
        <v>16782</v>
      </c>
      <c r="O4601">
        <v>0.85055555555555551</v>
      </c>
      <c r="P4601">
        <v>0</v>
      </c>
      <c r="Q4601">
        <v>27</v>
      </c>
      <c r="R4601">
        <v>0</v>
      </c>
      <c r="S4601">
        <v>0</v>
      </c>
      <c r="T4601">
        <v>0</v>
      </c>
      <c r="U4601">
        <v>5</v>
      </c>
      <c r="V4601">
        <v>0</v>
      </c>
      <c r="W4601">
        <v>0</v>
      </c>
      <c r="X4601">
        <v>0</v>
      </c>
      <c r="Y4601">
        <v>8.4927299999999999</v>
      </c>
      <c r="Z4601">
        <v>0</v>
      </c>
      <c r="AA4601">
        <v>0</v>
      </c>
      <c r="AB4601">
        <v>0</v>
      </c>
      <c r="AC4601">
        <v>6.9107637000000004</v>
      </c>
      <c r="AD4601">
        <v>0</v>
      </c>
      <c r="AE4601">
        <v>0</v>
      </c>
      <c r="AF4601">
        <v>15.403494</v>
      </c>
    </row>
    <row r="4602" spans="1:32" x14ac:dyDescent="0.3">
      <c r="A4602">
        <v>2788919</v>
      </c>
      <c r="B4602">
        <v>1</v>
      </c>
      <c r="C4602" t="s">
        <v>82</v>
      </c>
      <c r="D4602" t="s">
        <v>104</v>
      </c>
      <c r="E4602" t="s">
        <v>16783</v>
      </c>
      <c r="F4602" t="s">
        <v>16784</v>
      </c>
      <c r="G4602" t="s">
        <v>31546</v>
      </c>
      <c r="H4602" t="s">
        <v>1297</v>
      </c>
      <c r="I4602" t="s">
        <v>78</v>
      </c>
      <c r="J4602" t="s">
        <v>135</v>
      </c>
      <c r="K4602" t="s">
        <v>22</v>
      </c>
      <c r="L4602" t="s">
        <v>136</v>
      </c>
      <c r="M4602" t="s">
        <v>16785</v>
      </c>
      <c r="N4602" t="s">
        <v>16771</v>
      </c>
      <c r="O4602">
        <v>0.55111111111111111</v>
      </c>
      <c r="P4602">
        <v>0</v>
      </c>
      <c r="Q4602">
        <v>170</v>
      </c>
      <c r="R4602">
        <v>0</v>
      </c>
      <c r="S4602">
        <v>0</v>
      </c>
      <c r="T4602">
        <v>0</v>
      </c>
      <c r="U4602">
        <v>42</v>
      </c>
      <c r="V4602">
        <v>0</v>
      </c>
      <c r="W4602">
        <v>0</v>
      </c>
      <c r="X4602">
        <v>0</v>
      </c>
      <c r="Y4602">
        <v>26.111751999999999</v>
      </c>
      <c r="Z4602">
        <v>0</v>
      </c>
      <c r="AA4602">
        <v>0</v>
      </c>
      <c r="AB4602">
        <v>0</v>
      </c>
      <c r="AC4602">
        <v>13.648930999999999</v>
      </c>
      <c r="AD4602">
        <v>0</v>
      </c>
      <c r="AE4602">
        <v>0</v>
      </c>
      <c r="AF4602">
        <v>39.760680000000001</v>
      </c>
    </row>
    <row r="4603" spans="1:32" x14ac:dyDescent="0.3">
      <c r="A4603">
        <v>2788910</v>
      </c>
      <c r="B4603">
        <v>1</v>
      </c>
      <c r="C4603" t="s">
        <v>82</v>
      </c>
      <c r="D4603" t="s">
        <v>91</v>
      </c>
      <c r="E4603" t="s">
        <v>14496</v>
      </c>
      <c r="F4603" t="s">
        <v>14497</v>
      </c>
      <c r="G4603" t="s">
        <v>31546</v>
      </c>
      <c r="H4603" t="s">
        <v>145</v>
      </c>
      <c r="I4603" t="s">
        <v>78</v>
      </c>
      <c r="J4603" t="s">
        <v>135</v>
      </c>
      <c r="K4603" t="s">
        <v>22</v>
      </c>
      <c r="L4603" t="s">
        <v>136</v>
      </c>
      <c r="M4603" t="s">
        <v>16786</v>
      </c>
      <c r="N4603" t="s">
        <v>16029</v>
      </c>
      <c r="O4603">
        <v>0.16722222222222222</v>
      </c>
      <c r="P4603">
        <v>0</v>
      </c>
      <c r="Q4603">
        <v>157</v>
      </c>
      <c r="R4603">
        <v>0</v>
      </c>
      <c r="S4603">
        <v>0</v>
      </c>
      <c r="T4603">
        <v>0</v>
      </c>
      <c r="U4603">
        <v>30</v>
      </c>
      <c r="V4603">
        <v>0</v>
      </c>
      <c r="W4603">
        <v>0</v>
      </c>
      <c r="X4603">
        <v>0</v>
      </c>
      <c r="Y4603">
        <v>5.6419376999999997</v>
      </c>
      <c r="Z4603">
        <v>0</v>
      </c>
      <c r="AA4603">
        <v>0</v>
      </c>
      <c r="AB4603">
        <v>0</v>
      </c>
      <c r="AC4603">
        <v>5.4003673000000001</v>
      </c>
      <c r="AD4603">
        <v>0</v>
      </c>
      <c r="AE4603">
        <v>0</v>
      </c>
      <c r="AF4603">
        <v>11.042305000000001</v>
      </c>
    </row>
    <row r="4604" spans="1:32" x14ac:dyDescent="0.3">
      <c r="A4604">
        <v>2788918</v>
      </c>
      <c r="B4604">
        <v>1</v>
      </c>
      <c r="C4604" t="s">
        <v>83</v>
      </c>
      <c r="D4604" t="s">
        <v>127</v>
      </c>
      <c r="E4604" t="s">
        <v>8955</v>
      </c>
      <c r="F4604" t="s">
        <v>8956</v>
      </c>
      <c r="G4604" t="s">
        <v>31549</v>
      </c>
      <c r="H4604" t="s">
        <v>672</v>
      </c>
      <c r="I4604" t="s">
        <v>79</v>
      </c>
      <c r="J4604" t="s">
        <v>135</v>
      </c>
      <c r="K4604" t="s">
        <v>22</v>
      </c>
      <c r="L4604" t="s">
        <v>136</v>
      </c>
      <c r="M4604" t="s">
        <v>16787</v>
      </c>
      <c r="N4604" t="s">
        <v>16788</v>
      </c>
      <c r="O4604">
        <v>5.5694444444444446</v>
      </c>
      <c r="P4604">
        <v>2</v>
      </c>
      <c r="Q4604">
        <v>282</v>
      </c>
      <c r="R4604">
        <v>3</v>
      </c>
      <c r="S4604">
        <v>0</v>
      </c>
      <c r="T4604">
        <v>1</v>
      </c>
      <c r="U4604">
        <v>5</v>
      </c>
      <c r="V4604">
        <v>0</v>
      </c>
      <c r="W4604">
        <v>0</v>
      </c>
      <c r="X4604">
        <v>9.3579059999999998</v>
      </c>
      <c r="Y4604">
        <v>138.94640999999999</v>
      </c>
      <c r="Z4604">
        <v>6.5553679999999996</v>
      </c>
      <c r="AA4604">
        <v>0</v>
      </c>
      <c r="AB4604">
        <v>7.8069470000000001</v>
      </c>
      <c r="AC4604">
        <v>16.829644999999999</v>
      </c>
      <c r="AD4604">
        <v>0</v>
      </c>
      <c r="AE4604">
        <v>0</v>
      </c>
      <c r="AF4604">
        <v>179.49628000000001</v>
      </c>
    </row>
    <row r="4605" spans="1:32" x14ac:dyDescent="0.3">
      <c r="A4605">
        <v>2788728</v>
      </c>
      <c r="B4605">
        <v>1</v>
      </c>
      <c r="C4605" t="s">
        <v>83</v>
      </c>
      <c r="D4605" t="s">
        <v>123</v>
      </c>
      <c r="E4605" t="s">
        <v>16789</v>
      </c>
      <c r="F4605" t="s">
        <v>16790</v>
      </c>
      <c r="G4605" t="s">
        <v>31548</v>
      </c>
      <c r="H4605" t="s">
        <v>333</v>
      </c>
      <c r="I4605" t="s">
        <v>78</v>
      </c>
      <c r="J4605" t="s">
        <v>135</v>
      </c>
      <c r="K4605" t="s">
        <v>22</v>
      </c>
      <c r="L4605" t="s">
        <v>136</v>
      </c>
      <c r="M4605" t="s">
        <v>16791</v>
      </c>
      <c r="N4605" t="s">
        <v>16792</v>
      </c>
      <c r="O4605">
        <v>1</v>
      </c>
      <c r="P4605">
        <v>0</v>
      </c>
      <c r="Q4605">
        <v>1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0.17253086000000001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0.17253086000000001</v>
      </c>
    </row>
    <row r="4606" spans="1:32" x14ac:dyDescent="0.3">
      <c r="A4606">
        <v>2788705</v>
      </c>
      <c r="B4606">
        <v>1</v>
      </c>
      <c r="C4606" t="s">
        <v>83</v>
      </c>
      <c r="D4606" t="s">
        <v>130</v>
      </c>
      <c r="E4606" t="s">
        <v>7808</v>
      </c>
      <c r="F4606" t="s">
        <v>7809</v>
      </c>
      <c r="G4606" t="s">
        <v>31548</v>
      </c>
      <c r="H4606" t="s">
        <v>893</v>
      </c>
      <c r="I4606" t="s">
        <v>78</v>
      </c>
      <c r="J4606" t="s">
        <v>135</v>
      </c>
      <c r="K4606" t="s">
        <v>22</v>
      </c>
      <c r="L4606" t="s">
        <v>136</v>
      </c>
      <c r="M4606" t="s">
        <v>16793</v>
      </c>
      <c r="N4606" t="s">
        <v>16794</v>
      </c>
      <c r="O4606">
        <v>5.9494444444444445</v>
      </c>
      <c r="P4606">
        <v>0</v>
      </c>
      <c r="Q4606">
        <v>13</v>
      </c>
      <c r="R4606">
        <v>0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0</v>
      </c>
      <c r="Y4606">
        <v>13.807414</v>
      </c>
      <c r="Z4606">
        <v>0</v>
      </c>
      <c r="AA4606">
        <v>0</v>
      </c>
      <c r="AB4606">
        <v>0</v>
      </c>
      <c r="AC4606">
        <v>11.066646</v>
      </c>
      <c r="AD4606">
        <v>0</v>
      </c>
      <c r="AE4606">
        <v>0</v>
      </c>
      <c r="AF4606">
        <v>24.87406</v>
      </c>
    </row>
    <row r="4607" spans="1:32" x14ac:dyDescent="0.3">
      <c r="A4607">
        <v>2788706</v>
      </c>
      <c r="B4607">
        <v>1</v>
      </c>
      <c r="C4607" t="s">
        <v>82</v>
      </c>
      <c r="D4607" t="s">
        <v>111</v>
      </c>
      <c r="E4607" t="s">
        <v>16795</v>
      </c>
      <c r="F4607" t="s">
        <v>16796</v>
      </c>
      <c r="G4607" t="s">
        <v>31546</v>
      </c>
      <c r="H4607" t="s">
        <v>223</v>
      </c>
      <c r="I4607" t="s">
        <v>78</v>
      </c>
      <c r="J4607" t="s">
        <v>135</v>
      </c>
      <c r="K4607" t="s">
        <v>22</v>
      </c>
      <c r="L4607" t="s">
        <v>136</v>
      </c>
      <c r="M4607" t="s">
        <v>16797</v>
      </c>
      <c r="N4607" t="s">
        <v>16798</v>
      </c>
      <c r="O4607">
        <v>2.8177777777777777</v>
      </c>
      <c r="P4607">
        <v>0</v>
      </c>
      <c r="Q4607">
        <v>7</v>
      </c>
      <c r="R4607">
        <v>0</v>
      </c>
      <c r="S4607">
        <v>5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4.8538823000000004</v>
      </c>
      <c r="Z4607">
        <v>0</v>
      </c>
      <c r="AA4607">
        <v>4.2137450000000003</v>
      </c>
      <c r="AB4607">
        <v>0</v>
      </c>
      <c r="AC4607">
        <v>0</v>
      </c>
      <c r="AD4607">
        <v>0</v>
      </c>
      <c r="AE4607">
        <v>0</v>
      </c>
      <c r="AF4607">
        <v>9.0676269999999999</v>
      </c>
    </row>
    <row r="4608" spans="1:32" x14ac:dyDescent="0.3">
      <c r="A4608">
        <v>2788721</v>
      </c>
      <c r="B4608">
        <v>1</v>
      </c>
      <c r="C4608" t="s">
        <v>82</v>
      </c>
      <c r="D4608" t="s">
        <v>103</v>
      </c>
      <c r="E4608" t="s">
        <v>15135</v>
      </c>
      <c r="F4608" t="s">
        <v>15136</v>
      </c>
      <c r="G4608" t="s">
        <v>31546</v>
      </c>
      <c r="H4608" t="s">
        <v>223</v>
      </c>
      <c r="I4608" t="s">
        <v>78</v>
      </c>
      <c r="J4608" t="s">
        <v>135</v>
      </c>
      <c r="K4608" t="s">
        <v>22</v>
      </c>
      <c r="L4608" t="s">
        <v>136</v>
      </c>
      <c r="M4608" t="s">
        <v>16799</v>
      </c>
      <c r="N4608" t="s">
        <v>12596</v>
      </c>
      <c r="O4608">
        <v>3.3394444444444447</v>
      </c>
      <c r="P4608">
        <v>0</v>
      </c>
      <c r="Q4608">
        <v>16</v>
      </c>
      <c r="R4608">
        <v>0</v>
      </c>
      <c r="S4608">
        <v>1</v>
      </c>
      <c r="T4608">
        <v>0</v>
      </c>
      <c r="U4608">
        <v>1</v>
      </c>
      <c r="V4608">
        <v>0</v>
      </c>
      <c r="W4608">
        <v>0</v>
      </c>
      <c r="X4608">
        <v>0</v>
      </c>
      <c r="Y4608">
        <v>5.8722276999999998</v>
      </c>
      <c r="Z4608">
        <v>0</v>
      </c>
      <c r="AA4608">
        <v>2.6145149999999999E-2</v>
      </c>
      <c r="AB4608">
        <v>0</v>
      </c>
      <c r="AC4608">
        <v>0.26846743000000001</v>
      </c>
      <c r="AD4608">
        <v>0</v>
      </c>
      <c r="AE4608">
        <v>0</v>
      </c>
      <c r="AF4608">
        <v>6.1668399999999997</v>
      </c>
    </row>
    <row r="4609" spans="1:32" x14ac:dyDescent="0.3">
      <c r="A4609">
        <v>2788730</v>
      </c>
      <c r="B4609">
        <v>1</v>
      </c>
      <c r="C4609" t="s">
        <v>82</v>
      </c>
      <c r="D4609" t="s">
        <v>104</v>
      </c>
      <c r="E4609" t="s">
        <v>16800</v>
      </c>
      <c r="F4609" t="s">
        <v>16801</v>
      </c>
      <c r="G4609" t="s">
        <v>31550</v>
      </c>
      <c r="H4609" t="s">
        <v>1432</v>
      </c>
      <c r="I4609" t="s">
        <v>78</v>
      </c>
      <c r="J4609" t="s">
        <v>135</v>
      </c>
      <c r="K4609" t="s">
        <v>22</v>
      </c>
      <c r="L4609" t="s">
        <v>136</v>
      </c>
      <c r="M4609" t="s">
        <v>16802</v>
      </c>
      <c r="N4609" t="s">
        <v>16803</v>
      </c>
      <c r="O4609">
        <v>0.60499999999999998</v>
      </c>
      <c r="P4609">
        <v>0</v>
      </c>
      <c r="Q4609">
        <v>0</v>
      </c>
      <c r="R4609">
        <v>0</v>
      </c>
      <c r="S4609">
        <v>0</v>
      </c>
      <c r="T4609">
        <v>0</v>
      </c>
      <c r="U4609">
        <v>8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7.5968738</v>
      </c>
      <c r="AD4609">
        <v>0</v>
      </c>
      <c r="AE4609">
        <v>0</v>
      </c>
      <c r="AF4609">
        <v>7.5968738</v>
      </c>
    </row>
    <row r="4610" spans="1:32" x14ac:dyDescent="0.3">
      <c r="A4610">
        <v>2788624</v>
      </c>
      <c r="B4610">
        <v>1</v>
      </c>
      <c r="C4610" t="s">
        <v>82</v>
      </c>
      <c r="D4610" t="s">
        <v>104</v>
      </c>
      <c r="E4610" t="s">
        <v>16804</v>
      </c>
      <c r="F4610" t="s">
        <v>16805</v>
      </c>
      <c r="G4610" t="s">
        <v>31548</v>
      </c>
      <c r="H4610" t="s">
        <v>893</v>
      </c>
      <c r="I4610" t="s">
        <v>78</v>
      </c>
      <c r="J4610" t="s">
        <v>135</v>
      </c>
      <c r="K4610" t="s">
        <v>22</v>
      </c>
      <c r="L4610" t="s">
        <v>136</v>
      </c>
      <c r="M4610" t="s">
        <v>16806</v>
      </c>
      <c r="N4610" t="s">
        <v>16807</v>
      </c>
      <c r="O4610">
        <v>1.7291666666666667</v>
      </c>
      <c r="P4610">
        <v>0</v>
      </c>
      <c r="Q4610">
        <v>1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0.17139296000000001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0.17139296000000001</v>
      </c>
    </row>
    <row r="4611" spans="1:32" x14ac:dyDescent="0.3">
      <c r="A4611">
        <v>2788611</v>
      </c>
      <c r="B4611">
        <v>1</v>
      </c>
      <c r="C4611" t="s">
        <v>83</v>
      </c>
      <c r="D4611" t="s">
        <v>127</v>
      </c>
      <c r="E4611" t="s">
        <v>16808</v>
      </c>
      <c r="F4611" t="s">
        <v>16809</v>
      </c>
      <c r="G4611" t="s">
        <v>31548</v>
      </c>
      <c r="H4611" t="s">
        <v>333</v>
      </c>
      <c r="I4611" t="s">
        <v>78</v>
      </c>
      <c r="J4611" t="s">
        <v>135</v>
      </c>
      <c r="K4611" t="s">
        <v>22</v>
      </c>
      <c r="L4611" t="s">
        <v>136</v>
      </c>
      <c r="M4611" t="s">
        <v>16810</v>
      </c>
      <c r="N4611" t="s">
        <v>16811</v>
      </c>
      <c r="O4611">
        <v>1.3838888888888889</v>
      </c>
      <c r="P4611">
        <v>0</v>
      </c>
      <c r="Q4611">
        <v>1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0.71409129999999998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0.71409129999999998</v>
      </c>
    </row>
    <row r="4612" spans="1:32" x14ac:dyDescent="0.3">
      <c r="A4612">
        <v>2788625</v>
      </c>
      <c r="B4612">
        <v>1</v>
      </c>
      <c r="C4612" t="s">
        <v>82</v>
      </c>
      <c r="D4612" t="s">
        <v>105</v>
      </c>
      <c r="E4612" t="s">
        <v>16812</v>
      </c>
      <c r="F4612" t="s">
        <v>16813</v>
      </c>
      <c r="G4612" t="s">
        <v>31548</v>
      </c>
      <c r="H4612" t="s">
        <v>333</v>
      </c>
      <c r="I4612" t="s">
        <v>78</v>
      </c>
      <c r="J4612" t="s">
        <v>135</v>
      </c>
      <c r="K4612" t="s">
        <v>22</v>
      </c>
      <c r="L4612" t="s">
        <v>136</v>
      </c>
      <c r="M4612" t="s">
        <v>16814</v>
      </c>
      <c r="N4612" t="s">
        <v>16815</v>
      </c>
      <c r="O4612">
        <v>2.7919444444444443</v>
      </c>
      <c r="P4612">
        <v>0</v>
      </c>
      <c r="Q4612">
        <v>1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0.57115910000000003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0.57115910000000003</v>
      </c>
    </row>
    <row r="4613" spans="1:32" x14ac:dyDescent="0.3">
      <c r="A4613">
        <v>2788620</v>
      </c>
      <c r="B4613">
        <v>1</v>
      </c>
      <c r="C4613" t="s">
        <v>82</v>
      </c>
      <c r="D4613" t="s">
        <v>105</v>
      </c>
      <c r="E4613" t="s">
        <v>16816</v>
      </c>
      <c r="F4613" t="s">
        <v>16817</v>
      </c>
      <c r="G4613" t="s">
        <v>31552</v>
      </c>
      <c r="H4613" t="s">
        <v>145</v>
      </c>
      <c r="I4613" t="s">
        <v>78</v>
      </c>
      <c r="J4613" t="s">
        <v>135</v>
      </c>
      <c r="K4613" t="s">
        <v>22</v>
      </c>
      <c r="L4613" t="s">
        <v>136</v>
      </c>
      <c r="M4613" t="s">
        <v>16818</v>
      </c>
      <c r="N4613" t="s">
        <v>16819</v>
      </c>
      <c r="O4613">
        <v>0.32694444444444443</v>
      </c>
      <c r="P4613">
        <v>0</v>
      </c>
      <c r="Q4613">
        <v>415</v>
      </c>
      <c r="R4613">
        <v>0</v>
      </c>
      <c r="S4613">
        <v>3</v>
      </c>
      <c r="T4613">
        <v>0</v>
      </c>
      <c r="U4613">
        <v>17</v>
      </c>
      <c r="V4613">
        <v>0</v>
      </c>
      <c r="W4613">
        <v>0</v>
      </c>
      <c r="X4613">
        <v>0</v>
      </c>
      <c r="Y4613">
        <v>14.049693</v>
      </c>
      <c r="Z4613">
        <v>0</v>
      </c>
      <c r="AA4613">
        <v>0.31200223999999999</v>
      </c>
      <c r="AB4613">
        <v>0</v>
      </c>
      <c r="AC4613">
        <v>2.7499592000000002</v>
      </c>
      <c r="AD4613">
        <v>0</v>
      </c>
      <c r="AE4613">
        <v>0</v>
      </c>
      <c r="AF4613">
        <v>17.111654000000001</v>
      </c>
    </row>
    <row r="4614" spans="1:32" x14ac:dyDescent="0.3">
      <c r="A4614">
        <v>2788354</v>
      </c>
      <c r="B4614">
        <v>1</v>
      </c>
      <c r="C4614" t="s">
        <v>82</v>
      </c>
      <c r="D4614" t="s">
        <v>92</v>
      </c>
      <c r="E4614" t="s">
        <v>16820</v>
      </c>
      <c r="F4614" t="s">
        <v>16821</v>
      </c>
      <c r="G4614" t="s">
        <v>31546</v>
      </c>
      <c r="H4614" t="s">
        <v>359</v>
      </c>
      <c r="I4614" t="s">
        <v>78</v>
      </c>
      <c r="J4614" t="s">
        <v>135</v>
      </c>
      <c r="K4614" t="s">
        <v>22</v>
      </c>
      <c r="L4614" t="s">
        <v>136</v>
      </c>
      <c r="M4614" t="s">
        <v>16822</v>
      </c>
      <c r="N4614" t="s">
        <v>16823</v>
      </c>
      <c r="O4614">
        <v>4.8666666666666663</v>
      </c>
      <c r="P4614">
        <v>0</v>
      </c>
      <c r="Q4614">
        <v>4</v>
      </c>
      <c r="R4614">
        <v>0</v>
      </c>
      <c r="S4614">
        <v>14</v>
      </c>
      <c r="T4614">
        <v>0</v>
      </c>
      <c r="U4614">
        <v>8</v>
      </c>
      <c r="V4614">
        <v>0</v>
      </c>
      <c r="W4614">
        <v>0</v>
      </c>
      <c r="X4614">
        <v>0</v>
      </c>
      <c r="Y4614">
        <v>12.968173</v>
      </c>
      <c r="Z4614">
        <v>0</v>
      </c>
      <c r="AA4614">
        <v>36.306930000000001</v>
      </c>
      <c r="AB4614">
        <v>0</v>
      </c>
      <c r="AC4614">
        <v>207.99501000000001</v>
      </c>
      <c r="AD4614">
        <v>0</v>
      </c>
      <c r="AE4614">
        <v>0</v>
      </c>
      <c r="AF4614">
        <v>257.27010000000001</v>
      </c>
    </row>
    <row r="4615" spans="1:32" x14ac:dyDescent="0.3">
      <c r="A4615">
        <v>2788293</v>
      </c>
      <c r="B4615">
        <v>1</v>
      </c>
      <c r="C4615" t="s">
        <v>82</v>
      </c>
      <c r="D4615" t="s">
        <v>84</v>
      </c>
      <c r="E4615" t="s">
        <v>16824</v>
      </c>
      <c r="F4615" t="s">
        <v>16825</v>
      </c>
      <c r="G4615" t="s">
        <v>31546</v>
      </c>
      <c r="H4615" t="s">
        <v>145</v>
      </c>
      <c r="I4615" t="s">
        <v>78</v>
      </c>
      <c r="J4615" t="s">
        <v>135</v>
      </c>
      <c r="K4615" t="s">
        <v>22</v>
      </c>
      <c r="L4615" t="s">
        <v>136</v>
      </c>
      <c r="M4615" t="s">
        <v>16826</v>
      </c>
      <c r="N4615" t="s">
        <v>16827</v>
      </c>
      <c r="O4615">
        <v>0.86305555555555558</v>
      </c>
      <c r="P4615">
        <v>0</v>
      </c>
      <c r="Q4615">
        <v>74</v>
      </c>
      <c r="R4615">
        <v>0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0</v>
      </c>
      <c r="Y4615">
        <v>9.1317160000000008</v>
      </c>
      <c r="Z4615">
        <v>0</v>
      </c>
      <c r="AA4615">
        <v>0</v>
      </c>
      <c r="AB4615">
        <v>0</v>
      </c>
      <c r="AC4615">
        <v>0.75242739999999997</v>
      </c>
      <c r="AD4615">
        <v>0</v>
      </c>
      <c r="AE4615">
        <v>0</v>
      </c>
      <c r="AF4615">
        <v>9.8841429999999999</v>
      </c>
    </row>
    <row r="4616" spans="1:32" x14ac:dyDescent="0.3">
      <c r="A4616">
        <v>2788307</v>
      </c>
      <c r="B4616">
        <v>1</v>
      </c>
      <c r="C4616" t="s">
        <v>83</v>
      </c>
      <c r="D4616" t="s">
        <v>127</v>
      </c>
      <c r="E4616" t="s">
        <v>16828</v>
      </c>
      <c r="F4616" t="s">
        <v>16829</v>
      </c>
      <c r="G4616" t="s">
        <v>31546</v>
      </c>
      <c r="H4616" t="s">
        <v>643</v>
      </c>
      <c r="I4616" t="s">
        <v>78</v>
      </c>
      <c r="J4616" t="s">
        <v>135</v>
      </c>
      <c r="K4616" t="s">
        <v>22</v>
      </c>
      <c r="L4616" t="s">
        <v>186</v>
      </c>
      <c r="M4616" t="s">
        <v>16830</v>
      </c>
      <c r="N4616" t="s">
        <v>12604</v>
      </c>
      <c r="O4616">
        <v>2.1875</v>
      </c>
      <c r="P4616">
        <v>0</v>
      </c>
      <c r="Q4616">
        <v>169</v>
      </c>
      <c r="R4616">
        <v>0</v>
      </c>
      <c r="S4616">
        <v>0</v>
      </c>
      <c r="T4616">
        <v>0</v>
      </c>
      <c r="U4616">
        <v>6</v>
      </c>
      <c r="V4616">
        <v>0</v>
      </c>
      <c r="W4616">
        <v>0</v>
      </c>
      <c r="X4616">
        <v>0</v>
      </c>
      <c r="Y4616">
        <v>57.351692</v>
      </c>
      <c r="Z4616">
        <v>0</v>
      </c>
      <c r="AA4616">
        <v>0</v>
      </c>
      <c r="AB4616">
        <v>0</v>
      </c>
      <c r="AC4616">
        <v>4.3983910000000002</v>
      </c>
      <c r="AD4616">
        <v>0</v>
      </c>
      <c r="AE4616">
        <v>0</v>
      </c>
      <c r="AF4616">
        <v>61.750084000000001</v>
      </c>
    </row>
    <row r="4617" spans="1:32" x14ac:dyDescent="0.3">
      <c r="A4617">
        <v>2788276</v>
      </c>
      <c r="B4617">
        <v>1</v>
      </c>
      <c r="C4617" t="s">
        <v>82</v>
      </c>
      <c r="D4617" t="s">
        <v>101</v>
      </c>
      <c r="E4617" t="s">
        <v>16831</v>
      </c>
      <c r="F4617" t="s">
        <v>16832</v>
      </c>
      <c r="G4617" t="s">
        <v>31549</v>
      </c>
      <c r="H4617" t="s">
        <v>134</v>
      </c>
      <c r="I4617" t="s">
        <v>79</v>
      </c>
      <c r="J4617" t="s">
        <v>135</v>
      </c>
      <c r="K4617" t="s">
        <v>22</v>
      </c>
      <c r="L4617" t="s">
        <v>136</v>
      </c>
      <c r="M4617" t="s">
        <v>16833</v>
      </c>
      <c r="N4617" t="s">
        <v>16834</v>
      </c>
      <c r="O4617">
        <v>0.67555555555555558</v>
      </c>
      <c r="P4617">
        <v>16</v>
      </c>
      <c r="Q4617">
        <v>51</v>
      </c>
      <c r="R4617">
        <v>17</v>
      </c>
      <c r="S4617">
        <v>22</v>
      </c>
      <c r="T4617">
        <v>43</v>
      </c>
      <c r="U4617">
        <v>22</v>
      </c>
      <c r="V4617">
        <v>7</v>
      </c>
      <c r="W4617">
        <v>0</v>
      </c>
      <c r="X4617">
        <v>11.86308</v>
      </c>
      <c r="Y4617">
        <v>12.61083</v>
      </c>
      <c r="Z4617">
        <v>9.9591980000000007</v>
      </c>
      <c r="AA4617">
        <v>11.029406</v>
      </c>
      <c r="AB4617">
        <v>224.43279000000001</v>
      </c>
      <c r="AC4617">
        <v>14.477021000000001</v>
      </c>
      <c r="AD4617">
        <v>258.78550000000001</v>
      </c>
      <c r="AE4617">
        <v>0</v>
      </c>
      <c r="AF4617">
        <v>543.15783999999996</v>
      </c>
    </row>
    <row r="4618" spans="1:32" x14ac:dyDescent="0.3">
      <c r="A4618">
        <v>2788120</v>
      </c>
      <c r="B4618">
        <v>1</v>
      </c>
      <c r="C4618" t="s">
        <v>82</v>
      </c>
      <c r="D4618" t="s">
        <v>96</v>
      </c>
      <c r="E4618" t="s">
        <v>12598</v>
      </c>
      <c r="F4618" t="s">
        <v>12599</v>
      </c>
      <c r="G4618" t="s">
        <v>31548</v>
      </c>
      <c r="H4618" t="s">
        <v>311</v>
      </c>
      <c r="I4618" t="s">
        <v>78</v>
      </c>
      <c r="J4618" t="s">
        <v>135</v>
      </c>
      <c r="K4618" t="s">
        <v>22</v>
      </c>
      <c r="L4618" t="s">
        <v>136</v>
      </c>
      <c r="M4618" t="s">
        <v>16835</v>
      </c>
      <c r="N4618" t="s">
        <v>14382</v>
      </c>
      <c r="O4618">
        <v>4.0808333333333335</v>
      </c>
      <c r="P4618">
        <v>0</v>
      </c>
      <c r="Q4618">
        <v>5</v>
      </c>
      <c r="R4618">
        <v>0</v>
      </c>
      <c r="S4618">
        <v>0</v>
      </c>
      <c r="T4618">
        <v>0</v>
      </c>
      <c r="U4618">
        <v>2</v>
      </c>
      <c r="V4618">
        <v>0</v>
      </c>
      <c r="W4618">
        <v>0</v>
      </c>
      <c r="X4618">
        <v>0</v>
      </c>
      <c r="Y4618">
        <v>4.5374885000000003</v>
      </c>
      <c r="Z4618">
        <v>0</v>
      </c>
      <c r="AA4618">
        <v>0</v>
      </c>
      <c r="AB4618">
        <v>0</v>
      </c>
      <c r="AC4618">
        <v>4.5954819999999996</v>
      </c>
      <c r="AD4618">
        <v>0</v>
      </c>
      <c r="AE4618">
        <v>0</v>
      </c>
      <c r="AF4618">
        <v>9.1329709999999995</v>
      </c>
    </row>
    <row r="4619" spans="1:32" x14ac:dyDescent="0.3">
      <c r="A4619">
        <v>2788131</v>
      </c>
      <c r="B4619">
        <v>1</v>
      </c>
      <c r="C4619" t="s">
        <v>82</v>
      </c>
      <c r="D4619" t="s">
        <v>109</v>
      </c>
      <c r="E4619" t="s">
        <v>16836</v>
      </c>
      <c r="F4619" t="s">
        <v>16837</v>
      </c>
      <c r="G4619" t="s">
        <v>31551</v>
      </c>
      <c r="H4619" t="s">
        <v>672</v>
      </c>
      <c r="I4619" t="s">
        <v>79</v>
      </c>
      <c r="J4619" t="s">
        <v>135</v>
      </c>
      <c r="K4619" t="s">
        <v>22</v>
      </c>
      <c r="L4619" t="s">
        <v>136</v>
      </c>
      <c r="M4619" t="s">
        <v>16838</v>
      </c>
      <c r="N4619" t="s">
        <v>16839</v>
      </c>
      <c r="O4619">
        <v>4.0936111111111115</v>
      </c>
      <c r="P4619">
        <v>0</v>
      </c>
      <c r="Q4619">
        <v>13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4.780157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4.780157</v>
      </c>
    </row>
    <row r="4620" spans="1:32" x14ac:dyDescent="0.3">
      <c r="A4620">
        <v>2788133</v>
      </c>
      <c r="B4620">
        <v>1</v>
      </c>
      <c r="C4620" t="s">
        <v>83</v>
      </c>
      <c r="D4620" t="s">
        <v>130</v>
      </c>
      <c r="E4620" t="s">
        <v>16840</v>
      </c>
      <c r="F4620" t="s">
        <v>16841</v>
      </c>
      <c r="G4620" t="s">
        <v>31548</v>
      </c>
      <c r="H4620" t="s">
        <v>893</v>
      </c>
      <c r="I4620" t="s">
        <v>78</v>
      </c>
      <c r="J4620" t="s">
        <v>135</v>
      </c>
      <c r="K4620" t="s">
        <v>22</v>
      </c>
      <c r="L4620" t="s">
        <v>136</v>
      </c>
      <c r="M4620" t="s">
        <v>16842</v>
      </c>
      <c r="N4620" t="s">
        <v>16843</v>
      </c>
      <c r="O4620">
        <v>4.7086111111111109</v>
      </c>
      <c r="P4620">
        <v>0</v>
      </c>
      <c r="Q4620">
        <v>4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1.4746243999999999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1.4746243999999999</v>
      </c>
    </row>
    <row r="4621" spans="1:32" x14ac:dyDescent="0.3">
      <c r="A4621">
        <v>2788141</v>
      </c>
      <c r="B4621">
        <v>1</v>
      </c>
      <c r="C4621" t="s">
        <v>82</v>
      </c>
      <c r="D4621" t="s">
        <v>112</v>
      </c>
      <c r="E4621" t="s">
        <v>7536</v>
      </c>
      <c r="F4621" t="s">
        <v>7537</v>
      </c>
      <c r="G4621" t="s">
        <v>31545</v>
      </c>
      <c r="H4621" t="s">
        <v>134</v>
      </c>
      <c r="I4621" t="s">
        <v>79</v>
      </c>
      <c r="J4621" t="s">
        <v>135</v>
      </c>
      <c r="K4621" t="s">
        <v>22</v>
      </c>
      <c r="L4621" t="s">
        <v>136</v>
      </c>
      <c r="M4621" t="s">
        <v>16844</v>
      </c>
      <c r="N4621" t="s">
        <v>16845</v>
      </c>
      <c r="O4621">
        <v>0.73333333333333328</v>
      </c>
      <c r="P4621">
        <v>0</v>
      </c>
      <c r="Q4621">
        <v>90</v>
      </c>
      <c r="R4621">
        <v>17</v>
      </c>
      <c r="S4621">
        <v>40</v>
      </c>
      <c r="T4621">
        <v>3</v>
      </c>
      <c r="U4621">
        <v>13</v>
      </c>
      <c r="V4621">
        <v>0</v>
      </c>
      <c r="W4621">
        <v>0</v>
      </c>
      <c r="X4621">
        <v>0</v>
      </c>
      <c r="Y4621">
        <v>14.344239</v>
      </c>
      <c r="Z4621">
        <v>11.881307</v>
      </c>
      <c r="AA4621">
        <v>59.639919999999996</v>
      </c>
      <c r="AB4621">
        <v>0.74148559999999997</v>
      </c>
      <c r="AC4621">
        <v>3.3437345000000001</v>
      </c>
      <c r="AD4621">
        <v>0</v>
      </c>
      <c r="AE4621">
        <v>0</v>
      </c>
      <c r="AF4621">
        <v>89.950680000000006</v>
      </c>
    </row>
    <row r="4622" spans="1:32" x14ac:dyDescent="0.3">
      <c r="A4622">
        <v>2788139</v>
      </c>
      <c r="B4622">
        <v>1</v>
      </c>
      <c r="C4622" t="s">
        <v>82</v>
      </c>
      <c r="D4622" t="s">
        <v>98</v>
      </c>
      <c r="E4622" t="s">
        <v>16846</v>
      </c>
      <c r="F4622" t="s">
        <v>16847</v>
      </c>
      <c r="G4622" t="s">
        <v>31546</v>
      </c>
      <c r="H4622" t="s">
        <v>223</v>
      </c>
      <c r="I4622" t="s">
        <v>78</v>
      </c>
      <c r="J4622" t="s">
        <v>135</v>
      </c>
      <c r="K4622" t="s">
        <v>22</v>
      </c>
      <c r="L4622" t="s">
        <v>136</v>
      </c>
      <c r="M4622" t="s">
        <v>16848</v>
      </c>
      <c r="N4622" t="s">
        <v>16849</v>
      </c>
      <c r="O4622">
        <v>2.8669444444444445</v>
      </c>
      <c r="P4622">
        <v>0</v>
      </c>
      <c r="Q4622">
        <v>49</v>
      </c>
      <c r="R4622">
        <v>0</v>
      </c>
      <c r="S4622">
        <v>0</v>
      </c>
      <c r="T4622">
        <v>0</v>
      </c>
      <c r="U4622">
        <v>2</v>
      </c>
      <c r="V4622">
        <v>0</v>
      </c>
      <c r="W4622">
        <v>0</v>
      </c>
      <c r="X4622">
        <v>0</v>
      </c>
      <c r="Y4622">
        <v>54.136432999999997</v>
      </c>
      <c r="Z4622">
        <v>0</v>
      </c>
      <c r="AA4622">
        <v>0</v>
      </c>
      <c r="AB4622">
        <v>0</v>
      </c>
      <c r="AC4622">
        <v>1.0947864</v>
      </c>
      <c r="AD4622">
        <v>0</v>
      </c>
      <c r="AE4622">
        <v>0</v>
      </c>
      <c r="AF4622">
        <v>55.23122</v>
      </c>
    </row>
    <row r="4623" spans="1:32" x14ac:dyDescent="0.3">
      <c r="A4623">
        <v>2788073</v>
      </c>
      <c r="B4623">
        <v>1</v>
      </c>
      <c r="C4623" t="s">
        <v>82</v>
      </c>
      <c r="D4623" t="s">
        <v>112</v>
      </c>
      <c r="E4623" t="s">
        <v>16850</v>
      </c>
      <c r="F4623" t="s">
        <v>16851</v>
      </c>
      <c r="G4623" t="s">
        <v>31548</v>
      </c>
      <c r="H4623" t="s">
        <v>333</v>
      </c>
      <c r="I4623" t="s">
        <v>78</v>
      </c>
      <c r="J4623" t="s">
        <v>135</v>
      </c>
      <c r="K4623" t="s">
        <v>22</v>
      </c>
      <c r="L4623" t="s">
        <v>136</v>
      </c>
      <c r="M4623" t="s">
        <v>16852</v>
      </c>
      <c r="N4623" t="s">
        <v>16853</v>
      </c>
      <c r="O4623">
        <v>2.6116666666666668</v>
      </c>
      <c r="P4623">
        <v>0</v>
      </c>
      <c r="Q4623">
        <v>6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6.9526032999999998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6.9526032999999998</v>
      </c>
    </row>
    <row r="4624" spans="1:32" x14ac:dyDescent="0.3">
      <c r="A4624">
        <v>2788085</v>
      </c>
      <c r="B4624">
        <v>1</v>
      </c>
      <c r="C4624" t="s">
        <v>82</v>
      </c>
      <c r="D4624" t="s">
        <v>92</v>
      </c>
      <c r="E4624" t="s">
        <v>16854</v>
      </c>
      <c r="F4624" t="s">
        <v>16855</v>
      </c>
      <c r="G4624" t="s">
        <v>31550</v>
      </c>
      <c r="H4624" t="s">
        <v>380</v>
      </c>
      <c r="I4624" t="s">
        <v>78</v>
      </c>
      <c r="J4624" t="s">
        <v>135</v>
      </c>
      <c r="K4624" t="s">
        <v>22</v>
      </c>
      <c r="L4624" t="s">
        <v>136</v>
      </c>
      <c r="M4624" t="s">
        <v>16856</v>
      </c>
      <c r="N4624" t="s">
        <v>16857</v>
      </c>
      <c r="O4624">
        <v>1.9255555555555555</v>
      </c>
      <c r="P4624">
        <v>0</v>
      </c>
      <c r="Q4624">
        <v>47</v>
      </c>
      <c r="R4624">
        <v>0</v>
      </c>
      <c r="S4624">
        <v>0</v>
      </c>
      <c r="T4624">
        <v>0</v>
      </c>
      <c r="U4624">
        <v>3</v>
      </c>
      <c r="V4624">
        <v>0</v>
      </c>
      <c r="W4624">
        <v>0</v>
      </c>
      <c r="X4624">
        <v>0</v>
      </c>
      <c r="Y4624">
        <v>43.313946000000001</v>
      </c>
      <c r="Z4624">
        <v>0</v>
      </c>
      <c r="AA4624">
        <v>0</v>
      </c>
      <c r="AB4624">
        <v>0</v>
      </c>
      <c r="AC4624">
        <v>0.63413870000000006</v>
      </c>
      <c r="AD4624">
        <v>0</v>
      </c>
      <c r="AE4624">
        <v>0</v>
      </c>
      <c r="AF4624">
        <v>43.948086000000004</v>
      </c>
    </row>
    <row r="4625" spans="1:32" x14ac:dyDescent="0.3">
      <c r="A4625">
        <v>2788081</v>
      </c>
      <c r="B4625">
        <v>1</v>
      </c>
      <c r="C4625" t="s">
        <v>83</v>
      </c>
      <c r="D4625" t="s">
        <v>128</v>
      </c>
      <c r="E4625" t="s">
        <v>16858</v>
      </c>
      <c r="F4625" t="s">
        <v>16859</v>
      </c>
      <c r="G4625" t="s">
        <v>31549</v>
      </c>
      <c r="H4625" t="s">
        <v>134</v>
      </c>
      <c r="I4625" t="s">
        <v>79</v>
      </c>
      <c r="J4625" t="s">
        <v>135</v>
      </c>
      <c r="K4625" t="s">
        <v>22</v>
      </c>
      <c r="L4625" t="s">
        <v>136</v>
      </c>
      <c r="M4625" t="s">
        <v>16860</v>
      </c>
      <c r="N4625" t="s">
        <v>16861</v>
      </c>
      <c r="O4625">
        <v>0.3397222222222222</v>
      </c>
      <c r="P4625">
        <v>4</v>
      </c>
      <c r="Q4625">
        <v>87</v>
      </c>
      <c r="R4625">
        <v>100</v>
      </c>
      <c r="S4625">
        <v>98</v>
      </c>
      <c r="T4625">
        <v>2</v>
      </c>
      <c r="U4625">
        <v>9</v>
      </c>
      <c r="V4625">
        <v>0</v>
      </c>
      <c r="W4625">
        <v>0</v>
      </c>
      <c r="X4625">
        <v>0.33879256000000002</v>
      </c>
      <c r="Y4625">
        <v>6.9506306999999996</v>
      </c>
      <c r="Z4625">
        <v>6.4912879999999999</v>
      </c>
      <c r="AA4625">
        <v>5.27766</v>
      </c>
      <c r="AB4625">
        <v>3.2914240000000001</v>
      </c>
      <c r="AC4625">
        <v>1.6095143999999999</v>
      </c>
      <c r="AD4625">
        <v>0</v>
      </c>
      <c r="AE4625">
        <v>0</v>
      </c>
      <c r="AF4625">
        <v>23.959309999999999</v>
      </c>
    </row>
    <row r="4626" spans="1:32" x14ac:dyDescent="0.3">
      <c r="A4626">
        <v>2788084</v>
      </c>
      <c r="B4626">
        <v>1</v>
      </c>
      <c r="C4626" t="s">
        <v>82</v>
      </c>
      <c r="D4626" t="s">
        <v>109</v>
      </c>
      <c r="E4626" t="s">
        <v>10109</v>
      </c>
      <c r="F4626" t="s">
        <v>10110</v>
      </c>
      <c r="G4626" t="s">
        <v>31545</v>
      </c>
      <c r="H4626" t="s">
        <v>134</v>
      </c>
      <c r="I4626" t="s">
        <v>79</v>
      </c>
      <c r="J4626" t="s">
        <v>135</v>
      </c>
      <c r="K4626" t="s">
        <v>22</v>
      </c>
      <c r="L4626" t="s">
        <v>136</v>
      </c>
      <c r="M4626" t="s">
        <v>16862</v>
      </c>
      <c r="N4626" t="s">
        <v>16863</v>
      </c>
      <c r="O4626">
        <v>0.32555555555555554</v>
      </c>
      <c r="P4626">
        <v>0</v>
      </c>
      <c r="Q4626">
        <v>1573</v>
      </c>
      <c r="R4626">
        <v>0</v>
      </c>
      <c r="S4626">
        <v>9</v>
      </c>
      <c r="T4626">
        <v>2</v>
      </c>
      <c r="U4626">
        <v>105</v>
      </c>
      <c r="V4626">
        <v>0</v>
      </c>
      <c r="W4626">
        <v>0</v>
      </c>
      <c r="X4626">
        <v>0</v>
      </c>
      <c r="Y4626">
        <v>140.77950000000001</v>
      </c>
      <c r="Z4626">
        <v>0</v>
      </c>
      <c r="AA4626">
        <v>0.12778275</v>
      </c>
      <c r="AB4626">
        <v>177.20384000000001</v>
      </c>
      <c r="AC4626">
        <v>25.643229000000002</v>
      </c>
      <c r="AD4626">
        <v>0</v>
      </c>
      <c r="AE4626">
        <v>0</v>
      </c>
      <c r="AF4626">
        <v>343.75432999999998</v>
      </c>
    </row>
    <row r="4627" spans="1:32" x14ac:dyDescent="0.3">
      <c r="A4627">
        <v>2788000</v>
      </c>
      <c r="B4627">
        <v>1</v>
      </c>
      <c r="C4627" t="s">
        <v>82</v>
      </c>
      <c r="D4627" t="s">
        <v>106</v>
      </c>
      <c r="E4627" t="s">
        <v>16864</v>
      </c>
      <c r="F4627" t="s">
        <v>16865</v>
      </c>
      <c r="G4627" t="s">
        <v>31552</v>
      </c>
      <c r="H4627" t="s">
        <v>665</v>
      </c>
      <c r="I4627" t="s">
        <v>78</v>
      </c>
      <c r="J4627" t="s">
        <v>135</v>
      </c>
      <c r="K4627" t="s">
        <v>22</v>
      </c>
      <c r="L4627" t="s">
        <v>136</v>
      </c>
      <c r="M4627" t="s">
        <v>16866</v>
      </c>
      <c r="N4627" t="s">
        <v>16867</v>
      </c>
      <c r="O4627">
        <v>5.3483333333333336</v>
      </c>
      <c r="P4627">
        <v>0</v>
      </c>
      <c r="Q4627">
        <v>2</v>
      </c>
      <c r="R4627">
        <v>0</v>
      </c>
      <c r="S4627">
        <v>2</v>
      </c>
      <c r="T4627">
        <v>0</v>
      </c>
      <c r="U4627">
        <v>6</v>
      </c>
      <c r="V4627">
        <v>0</v>
      </c>
      <c r="W4627">
        <v>0</v>
      </c>
      <c r="X4627">
        <v>0</v>
      </c>
      <c r="Y4627">
        <v>3.5891134999999998</v>
      </c>
      <c r="Z4627">
        <v>0</v>
      </c>
      <c r="AA4627">
        <v>4.1189039999999997</v>
      </c>
      <c r="AB4627">
        <v>0</v>
      </c>
      <c r="AC4627">
        <v>78.183239999999998</v>
      </c>
      <c r="AD4627">
        <v>0</v>
      </c>
      <c r="AE4627">
        <v>0</v>
      </c>
      <c r="AF4627">
        <v>85.891266000000002</v>
      </c>
    </row>
    <row r="4628" spans="1:32" x14ac:dyDescent="0.3">
      <c r="A4628">
        <v>2788001</v>
      </c>
      <c r="B4628">
        <v>1</v>
      </c>
      <c r="C4628" t="s">
        <v>82</v>
      </c>
      <c r="D4628" t="s">
        <v>104</v>
      </c>
      <c r="E4628" t="s">
        <v>16868</v>
      </c>
      <c r="F4628" t="s">
        <v>16869</v>
      </c>
      <c r="G4628" t="s">
        <v>31550</v>
      </c>
      <c r="H4628" t="s">
        <v>1432</v>
      </c>
      <c r="I4628" t="s">
        <v>78</v>
      </c>
      <c r="J4628" t="s">
        <v>135</v>
      </c>
      <c r="K4628" t="s">
        <v>22</v>
      </c>
      <c r="L4628" t="s">
        <v>136</v>
      </c>
      <c r="M4628" t="s">
        <v>16870</v>
      </c>
      <c r="N4628" t="s">
        <v>16871</v>
      </c>
      <c r="O4628">
        <v>2.6819444444444445</v>
      </c>
      <c r="P4628">
        <v>0</v>
      </c>
      <c r="Q4628">
        <v>0</v>
      </c>
      <c r="R4628">
        <v>0</v>
      </c>
      <c r="S4628">
        <v>0</v>
      </c>
      <c r="T4628">
        <v>0</v>
      </c>
      <c r="U4628">
        <v>4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87.46163</v>
      </c>
      <c r="AD4628">
        <v>0</v>
      </c>
      <c r="AE4628">
        <v>0</v>
      </c>
      <c r="AF4628">
        <v>87.46163</v>
      </c>
    </row>
    <row r="4629" spans="1:32" x14ac:dyDescent="0.3">
      <c r="A4629">
        <v>2787989</v>
      </c>
      <c r="B4629">
        <v>1</v>
      </c>
      <c r="C4629" t="s">
        <v>82</v>
      </c>
      <c r="D4629" t="s">
        <v>99</v>
      </c>
      <c r="E4629" t="s">
        <v>16872</v>
      </c>
      <c r="F4629" t="s">
        <v>16873</v>
      </c>
      <c r="G4629" t="s">
        <v>31546</v>
      </c>
      <c r="H4629" t="s">
        <v>223</v>
      </c>
      <c r="I4629" t="s">
        <v>78</v>
      </c>
      <c r="J4629" t="s">
        <v>135</v>
      </c>
      <c r="K4629" t="s">
        <v>22</v>
      </c>
      <c r="L4629" t="s">
        <v>136</v>
      </c>
      <c r="M4629" t="s">
        <v>16874</v>
      </c>
      <c r="N4629" t="s">
        <v>16875</v>
      </c>
      <c r="O4629">
        <v>4.8441666666666663</v>
      </c>
      <c r="P4629">
        <v>0</v>
      </c>
      <c r="Q4629">
        <v>11</v>
      </c>
      <c r="R4629">
        <v>0</v>
      </c>
      <c r="S4629">
        <v>2</v>
      </c>
      <c r="T4629">
        <v>0</v>
      </c>
      <c r="U4629">
        <v>1</v>
      </c>
      <c r="V4629">
        <v>0</v>
      </c>
      <c r="W4629">
        <v>0</v>
      </c>
      <c r="X4629">
        <v>0</v>
      </c>
      <c r="Y4629">
        <v>2.4944712999999998</v>
      </c>
      <c r="Z4629">
        <v>0</v>
      </c>
      <c r="AA4629">
        <v>4.2612930000000002E-5</v>
      </c>
      <c r="AB4629">
        <v>0</v>
      </c>
      <c r="AC4629">
        <v>5.8828835000000002</v>
      </c>
      <c r="AD4629">
        <v>0</v>
      </c>
      <c r="AE4629">
        <v>0</v>
      </c>
      <c r="AF4629">
        <v>8.3773979999999995</v>
      </c>
    </row>
    <row r="4630" spans="1:32" x14ac:dyDescent="0.3">
      <c r="A4630">
        <v>2787999</v>
      </c>
      <c r="B4630">
        <v>1</v>
      </c>
      <c r="C4630" t="s">
        <v>83</v>
      </c>
      <c r="D4630" t="s">
        <v>130</v>
      </c>
      <c r="E4630" t="s">
        <v>16876</v>
      </c>
      <c r="F4630" t="s">
        <v>16877</v>
      </c>
      <c r="G4630" t="s">
        <v>31551</v>
      </c>
      <c r="H4630" t="s">
        <v>134</v>
      </c>
      <c r="I4630" t="s">
        <v>79</v>
      </c>
      <c r="J4630" t="s">
        <v>135</v>
      </c>
      <c r="K4630" t="s">
        <v>22</v>
      </c>
      <c r="L4630" t="s">
        <v>136</v>
      </c>
      <c r="M4630" t="s">
        <v>16878</v>
      </c>
      <c r="N4630" t="s">
        <v>16879</v>
      </c>
      <c r="O4630">
        <v>1.3716666666666666</v>
      </c>
      <c r="P4630">
        <v>0</v>
      </c>
      <c r="Q4630">
        <v>152</v>
      </c>
      <c r="R4630">
        <v>0</v>
      </c>
      <c r="S4630">
        <v>21</v>
      </c>
      <c r="T4630">
        <v>0</v>
      </c>
      <c r="U4630">
        <v>16</v>
      </c>
      <c r="V4630">
        <v>0</v>
      </c>
      <c r="W4630">
        <v>0</v>
      </c>
      <c r="X4630">
        <v>0</v>
      </c>
      <c r="Y4630">
        <v>37.016109999999998</v>
      </c>
      <c r="Z4630">
        <v>0</v>
      </c>
      <c r="AA4630">
        <v>6.6120343000000004</v>
      </c>
      <c r="AB4630">
        <v>0</v>
      </c>
      <c r="AC4630">
        <v>10.277898</v>
      </c>
      <c r="AD4630">
        <v>0</v>
      </c>
      <c r="AE4630">
        <v>0</v>
      </c>
      <c r="AF4630">
        <v>53.906039999999997</v>
      </c>
    </row>
    <row r="4631" spans="1:32" x14ac:dyDescent="0.3">
      <c r="A4631">
        <v>2787995</v>
      </c>
      <c r="B4631">
        <v>1</v>
      </c>
      <c r="C4631" t="s">
        <v>83</v>
      </c>
      <c r="D4631" t="s">
        <v>123</v>
      </c>
      <c r="E4631" t="s">
        <v>16880</v>
      </c>
      <c r="F4631" t="s">
        <v>16881</v>
      </c>
      <c r="G4631" t="s">
        <v>31546</v>
      </c>
      <c r="H4631" t="s">
        <v>223</v>
      </c>
      <c r="I4631" t="s">
        <v>78</v>
      </c>
      <c r="J4631" t="s">
        <v>135</v>
      </c>
      <c r="K4631" t="s">
        <v>22</v>
      </c>
      <c r="L4631" t="s">
        <v>136</v>
      </c>
      <c r="M4631" t="s">
        <v>16882</v>
      </c>
      <c r="N4631" t="s">
        <v>16883</v>
      </c>
      <c r="O4631">
        <v>1.0105555555555557</v>
      </c>
      <c r="P4631">
        <v>0</v>
      </c>
      <c r="Q4631">
        <v>181</v>
      </c>
      <c r="R4631">
        <v>0</v>
      </c>
      <c r="S4631">
        <v>0</v>
      </c>
      <c r="T4631">
        <v>0</v>
      </c>
      <c r="U4631">
        <v>8</v>
      </c>
      <c r="V4631">
        <v>0</v>
      </c>
      <c r="W4631">
        <v>0</v>
      </c>
      <c r="X4631">
        <v>0</v>
      </c>
      <c r="Y4631">
        <v>36.066532000000002</v>
      </c>
      <c r="Z4631">
        <v>0</v>
      </c>
      <c r="AA4631">
        <v>0</v>
      </c>
      <c r="AB4631">
        <v>0</v>
      </c>
      <c r="AC4631">
        <v>5.5828733000000001</v>
      </c>
      <c r="AD4631">
        <v>0</v>
      </c>
      <c r="AE4631">
        <v>0</v>
      </c>
      <c r="AF4631">
        <v>41.649403</v>
      </c>
    </row>
    <row r="4632" spans="1:32" x14ac:dyDescent="0.3">
      <c r="A4632">
        <v>2787997</v>
      </c>
      <c r="B4632">
        <v>1</v>
      </c>
      <c r="C4632" t="s">
        <v>82</v>
      </c>
      <c r="D4632" t="s">
        <v>101</v>
      </c>
      <c r="E4632" t="s">
        <v>16884</v>
      </c>
      <c r="F4632" t="s">
        <v>16885</v>
      </c>
      <c r="G4632" t="s">
        <v>31545</v>
      </c>
      <c r="H4632" t="s">
        <v>134</v>
      </c>
      <c r="I4632" t="s">
        <v>79</v>
      </c>
      <c r="J4632" t="s">
        <v>135</v>
      </c>
      <c r="K4632" t="s">
        <v>22</v>
      </c>
      <c r="L4632" t="s">
        <v>136</v>
      </c>
      <c r="M4632" t="s">
        <v>16886</v>
      </c>
      <c r="N4632" t="s">
        <v>16887</v>
      </c>
      <c r="O4632">
        <v>0.44444444444444442</v>
      </c>
      <c r="P4632">
        <v>24</v>
      </c>
      <c r="Q4632">
        <v>157</v>
      </c>
      <c r="R4632">
        <v>146</v>
      </c>
      <c r="S4632">
        <v>317</v>
      </c>
      <c r="T4632">
        <v>48</v>
      </c>
      <c r="U4632">
        <v>96</v>
      </c>
      <c r="V4632">
        <v>15</v>
      </c>
      <c r="W4632">
        <v>0</v>
      </c>
      <c r="X4632">
        <v>2.1508904000000002</v>
      </c>
      <c r="Y4632">
        <v>9.8745774999999991</v>
      </c>
      <c r="Z4632">
        <v>53.17033</v>
      </c>
      <c r="AA4632">
        <v>34.137397999999997</v>
      </c>
      <c r="AB4632">
        <v>329.58620000000002</v>
      </c>
      <c r="AC4632">
        <v>27.309076000000001</v>
      </c>
      <c r="AD4632">
        <v>653.3338</v>
      </c>
      <c r="AE4632">
        <v>0</v>
      </c>
      <c r="AF4632">
        <v>1109.5623000000001</v>
      </c>
    </row>
    <row r="4633" spans="1:32" x14ac:dyDescent="0.3">
      <c r="A4633">
        <v>2787912</v>
      </c>
      <c r="B4633">
        <v>1</v>
      </c>
      <c r="C4633" t="s">
        <v>82</v>
      </c>
      <c r="D4633" t="s">
        <v>104</v>
      </c>
      <c r="E4633" t="s">
        <v>16888</v>
      </c>
      <c r="F4633" t="s">
        <v>16889</v>
      </c>
      <c r="G4633" t="s">
        <v>31550</v>
      </c>
      <c r="H4633" t="s">
        <v>145</v>
      </c>
      <c r="I4633" t="s">
        <v>78</v>
      </c>
      <c r="J4633" t="s">
        <v>135</v>
      </c>
      <c r="K4633" t="s">
        <v>22</v>
      </c>
      <c r="L4633" t="s">
        <v>136</v>
      </c>
      <c r="M4633" t="s">
        <v>16890</v>
      </c>
      <c r="N4633" t="s">
        <v>16891</v>
      </c>
      <c r="O4633">
        <v>0.93638888888888894</v>
      </c>
      <c r="P4633">
        <v>0</v>
      </c>
      <c r="Q4633">
        <v>19</v>
      </c>
      <c r="R4633">
        <v>0</v>
      </c>
      <c r="S4633">
        <v>0</v>
      </c>
      <c r="T4633">
        <v>0</v>
      </c>
      <c r="U4633">
        <v>15</v>
      </c>
      <c r="V4633">
        <v>0</v>
      </c>
      <c r="W4633">
        <v>0</v>
      </c>
      <c r="X4633">
        <v>0</v>
      </c>
      <c r="Y4633">
        <v>4.3619431999999998</v>
      </c>
      <c r="Z4633">
        <v>0</v>
      </c>
      <c r="AA4633">
        <v>0</v>
      </c>
      <c r="AB4633">
        <v>0</v>
      </c>
      <c r="AC4633">
        <v>66.135080000000002</v>
      </c>
      <c r="AD4633">
        <v>0</v>
      </c>
      <c r="AE4633">
        <v>0</v>
      </c>
      <c r="AF4633">
        <v>70.497024999999994</v>
      </c>
    </row>
    <row r="4634" spans="1:32" x14ac:dyDescent="0.3">
      <c r="A4634">
        <v>2787850</v>
      </c>
      <c r="B4634">
        <v>1</v>
      </c>
      <c r="C4634" t="s">
        <v>82</v>
      </c>
      <c r="D4634" t="s">
        <v>111</v>
      </c>
      <c r="E4634" t="s">
        <v>16892</v>
      </c>
      <c r="F4634" t="s">
        <v>16893</v>
      </c>
      <c r="G4634" t="s">
        <v>31546</v>
      </c>
      <c r="H4634" t="s">
        <v>223</v>
      </c>
      <c r="I4634" t="s">
        <v>78</v>
      </c>
      <c r="J4634" t="s">
        <v>135</v>
      </c>
      <c r="K4634" t="s">
        <v>22</v>
      </c>
      <c r="L4634" t="s">
        <v>136</v>
      </c>
      <c r="M4634" t="s">
        <v>16894</v>
      </c>
      <c r="N4634" t="s">
        <v>16895</v>
      </c>
      <c r="O4634">
        <v>1.1752777777777779</v>
      </c>
      <c r="P4634">
        <v>0</v>
      </c>
      <c r="Q4634">
        <v>3</v>
      </c>
      <c r="R4634">
        <v>0</v>
      </c>
      <c r="S4634">
        <v>9</v>
      </c>
      <c r="T4634">
        <v>0</v>
      </c>
      <c r="U4634">
        <v>1</v>
      </c>
      <c r="V4634">
        <v>0</v>
      </c>
      <c r="W4634">
        <v>0</v>
      </c>
      <c r="X4634">
        <v>0</v>
      </c>
      <c r="Y4634">
        <v>1.593067</v>
      </c>
      <c r="Z4634">
        <v>0</v>
      </c>
      <c r="AA4634">
        <v>2.7149317000000002</v>
      </c>
      <c r="AB4634">
        <v>0</v>
      </c>
      <c r="AC4634">
        <v>0.29898116000000002</v>
      </c>
      <c r="AD4634">
        <v>0</v>
      </c>
      <c r="AE4634">
        <v>0</v>
      </c>
      <c r="AF4634">
        <v>4.6069800000000001</v>
      </c>
    </row>
    <row r="4635" spans="1:32" x14ac:dyDescent="0.3">
      <c r="A4635">
        <v>2787855</v>
      </c>
      <c r="B4635">
        <v>1</v>
      </c>
      <c r="C4635" t="s">
        <v>82</v>
      </c>
      <c r="D4635" t="s">
        <v>90</v>
      </c>
      <c r="E4635" t="s">
        <v>11852</v>
      </c>
      <c r="F4635" t="s">
        <v>11853</v>
      </c>
      <c r="G4635" t="s">
        <v>31551</v>
      </c>
      <c r="H4635" t="s">
        <v>185</v>
      </c>
      <c r="I4635" t="s">
        <v>79</v>
      </c>
      <c r="J4635" t="s">
        <v>135</v>
      </c>
      <c r="K4635" t="s">
        <v>22</v>
      </c>
      <c r="L4635" t="s">
        <v>136</v>
      </c>
      <c r="M4635" t="s">
        <v>16896</v>
      </c>
      <c r="N4635" t="s">
        <v>16897</v>
      </c>
      <c r="O4635">
        <v>0.83611111111111114</v>
      </c>
      <c r="P4635">
        <v>0</v>
      </c>
      <c r="Q4635">
        <v>0</v>
      </c>
      <c r="R4635">
        <v>0</v>
      </c>
      <c r="S4635">
        <v>0</v>
      </c>
      <c r="T4635">
        <v>1</v>
      </c>
      <c r="U4635">
        <v>26</v>
      </c>
      <c r="V4635">
        <v>3</v>
      </c>
      <c r="W4635">
        <v>1</v>
      </c>
      <c r="X4635">
        <v>0</v>
      </c>
      <c r="Y4635">
        <v>0</v>
      </c>
      <c r="Z4635">
        <v>0</v>
      </c>
      <c r="AA4635">
        <v>0</v>
      </c>
      <c r="AB4635">
        <v>10.334375</v>
      </c>
      <c r="AC4635">
        <v>64.028379999999999</v>
      </c>
      <c r="AD4635">
        <v>89.319820000000007</v>
      </c>
      <c r="AE4635">
        <v>37.175983000000002</v>
      </c>
      <c r="AF4635">
        <v>200.85855000000001</v>
      </c>
    </row>
    <row r="4636" spans="1:32" x14ac:dyDescent="0.3">
      <c r="A4636">
        <v>2787849</v>
      </c>
      <c r="B4636">
        <v>1</v>
      </c>
      <c r="C4636" t="s">
        <v>82</v>
      </c>
      <c r="D4636" t="s">
        <v>101</v>
      </c>
      <c r="E4636" t="s">
        <v>16898</v>
      </c>
      <c r="F4636" t="s">
        <v>16899</v>
      </c>
      <c r="G4636" t="s">
        <v>31552</v>
      </c>
      <c r="H4636" t="s">
        <v>145</v>
      </c>
      <c r="I4636" t="s">
        <v>78</v>
      </c>
      <c r="J4636" t="s">
        <v>135</v>
      </c>
      <c r="K4636" t="s">
        <v>22</v>
      </c>
      <c r="L4636" t="s">
        <v>136</v>
      </c>
      <c r="M4636" t="s">
        <v>16900</v>
      </c>
      <c r="N4636" t="s">
        <v>16901</v>
      </c>
      <c r="O4636">
        <v>1.3111111111111111</v>
      </c>
      <c r="P4636">
        <v>0</v>
      </c>
      <c r="Q4636">
        <v>149</v>
      </c>
      <c r="R4636">
        <v>0</v>
      </c>
      <c r="S4636">
        <v>1</v>
      </c>
      <c r="T4636">
        <v>0</v>
      </c>
      <c r="U4636">
        <v>19</v>
      </c>
      <c r="V4636">
        <v>0</v>
      </c>
      <c r="W4636">
        <v>0</v>
      </c>
      <c r="X4636">
        <v>0</v>
      </c>
      <c r="Y4636">
        <v>45.812762999999997</v>
      </c>
      <c r="Z4636">
        <v>0</v>
      </c>
      <c r="AA4636">
        <v>1.2806632000000001E-3</v>
      </c>
      <c r="AB4636">
        <v>0</v>
      </c>
      <c r="AC4636">
        <v>11.122216</v>
      </c>
      <c r="AD4636">
        <v>0</v>
      </c>
      <c r="AE4636">
        <v>0</v>
      </c>
      <c r="AF4636">
        <v>56.936259999999997</v>
      </c>
    </row>
    <row r="4637" spans="1:32" x14ac:dyDescent="0.3">
      <c r="A4637">
        <v>2787764</v>
      </c>
      <c r="B4637">
        <v>1</v>
      </c>
      <c r="C4637" t="s">
        <v>83</v>
      </c>
      <c r="D4637" t="s">
        <v>128</v>
      </c>
      <c r="E4637" t="s">
        <v>11370</v>
      </c>
      <c r="F4637" t="s">
        <v>11371</v>
      </c>
      <c r="G4637" t="s">
        <v>31548</v>
      </c>
      <c r="H4637" t="s">
        <v>893</v>
      </c>
      <c r="I4637" t="s">
        <v>78</v>
      </c>
      <c r="J4637" t="s">
        <v>135</v>
      </c>
      <c r="K4637" t="s">
        <v>22</v>
      </c>
      <c r="L4637" t="s">
        <v>136</v>
      </c>
      <c r="M4637" t="s">
        <v>16902</v>
      </c>
      <c r="N4637" t="s">
        <v>16903</v>
      </c>
      <c r="O4637">
        <v>3.7580555555555555</v>
      </c>
      <c r="P4637">
        <v>0</v>
      </c>
      <c r="Q4637">
        <v>7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4.7914987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4.7914987</v>
      </c>
    </row>
    <row r="4638" spans="1:32" x14ac:dyDescent="0.3">
      <c r="A4638">
        <v>2787468</v>
      </c>
      <c r="B4638">
        <v>2</v>
      </c>
      <c r="C4638" t="s">
        <v>83</v>
      </c>
      <c r="D4638" t="s">
        <v>123</v>
      </c>
      <c r="E4638" t="s">
        <v>16904</v>
      </c>
      <c r="F4638" t="s">
        <v>16905</v>
      </c>
      <c r="G4638" t="s">
        <v>31551</v>
      </c>
      <c r="H4638" t="s">
        <v>672</v>
      </c>
      <c r="I4638" t="s">
        <v>79</v>
      </c>
      <c r="J4638" t="s">
        <v>135</v>
      </c>
      <c r="K4638" t="s">
        <v>22</v>
      </c>
      <c r="L4638" t="s">
        <v>136</v>
      </c>
      <c r="M4638" t="s">
        <v>13498</v>
      </c>
      <c r="N4638" t="s">
        <v>16906</v>
      </c>
      <c r="O4638">
        <v>0.27638888888888891</v>
      </c>
      <c r="P4638">
        <v>1</v>
      </c>
      <c r="Q4638">
        <v>42</v>
      </c>
      <c r="R4638">
        <v>0</v>
      </c>
      <c r="S4638">
        <v>1</v>
      </c>
      <c r="T4638">
        <v>0</v>
      </c>
      <c r="U4638">
        <v>1</v>
      </c>
      <c r="V4638">
        <v>0</v>
      </c>
      <c r="W4638">
        <v>0</v>
      </c>
      <c r="X4638">
        <v>1.6633853000000001</v>
      </c>
      <c r="Y4638">
        <v>1.7499089999999999</v>
      </c>
      <c r="Z4638">
        <v>0</v>
      </c>
      <c r="AA4638">
        <v>8.4727537000000002E-4</v>
      </c>
      <c r="AB4638">
        <v>0</v>
      </c>
      <c r="AC4638">
        <v>1.0397434000000001</v>
      </c>
      <c r="AD4638">
        <v>0</v>
      </c>
      <c r="AE4638">
        <v>0</v>
      </c>
      <c r="AF4638">
        <v>4.4538849999999996</v>
      </c>
    </row>
    <row r="4639" spans="1:32" x14ac:dyDescent="0.3">
      <c r="A4639">
        <v>2787740</v>
      </c>
      <c r="B4639">
        <v>1</v>
      </c>
      <c r="C4639" t="s">
        <v>82</v>
      </c>
      <c r="D4639" t="s">
        <v>88</v>
      </c>
      <c r="E4639" t="s">
        <v>16907</v>
      </c>
      <c r="F4639" t="s">
        <v>16908</v>
      </c>
      <c r="G4639" t="s">
        <v>31548</v>
      </c>
      <c r="H4639" t="s">
        <v>893</v>
      </c>
      <c r="I4639" t="s">
        <v>78</v>
      </c>
      <c r="J4639" t="s">
        <v>135</v>
      </c>
      <c r="K4639" t="s">
        <v>22</v>
      </c>
      <c r="L4639" t="s">
        <v>136</v>
      </c>
      <c r="M4639" t="s">
        <v>16909</v>
      </c>
      <c r="N4639" t="s">
        <v>14712</v>
      </c>
      <c r="O4639">
        <v>3.6897222222222221</v>
      </c>
      <c r="P4639">
        <v>0</v>
      </c>
      <c r="Q4639">
        <v>1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0.66311633999999997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0.66311633999999997</v>
      </c>
    </row>
    <row r="4640" spans="1:32" x14ac:dyDescent="0.3">
      <c r="A4640">
        <v>2787762</v>
      </c>
      <c r="B4640">
        <v>1</v>
      </c>
      <c r="C4640" t="s">
        <v>83</v>
      </c>
      <c r="D4640" t="s">
        <v>116</v>
      </c>
      <c r="E4640" t="s">
        <v>16910</v>
      </c>
      <c r="F4640" t="s">
        <v>16911</v>
      </c>
      <c r="G4640" t="s">
        <v>31551</v>
      </c>
      <c r="H4640" t="s">
        <v>672</v>
      </c>
      <c r="I4640" t="s">
        <v>79</v>
      </c>
      <c r="J4640" t="s">
        <v>135</v>
      </c>
      <c r="K4640" t="s">
        <v>22</v>
      </c>
      <c r="L4640" t="s">
        <v>136</v>
      </c>
      <c r="M4640" t="s">
        <v>16912</v>
      </c>
      <c r="N4640" t="s">
        <v>16913</v>
      </c>
      <c r="O4640">
        <v>5.6680555555555552</v>
      </c>
      <c r="P4640">
        <v>0</v>
      </c>
      <c r="Q4640">
        <v>94</v>
      </c>
      <c r="R4640">
        <v>0</v>
      </c>
      <c r="S4640">
        <v>2</v>
      </c>
      <c r="T4640">
        <v>0</v>
      </c>
      <c r="U4640">
        <v>6</v>
      </c>
      <c r="V4640">
        <v>0</v>
      </c>
      <c r="W4640">
        <v>0</v>
      </c>
      <c r="X4640">
        <v>0</v>
      </c>
      <c r="Y4640">
        <v>129.24078</v>
      </c>
      <c r="Z4640">
        <v>0</v>
      </c>
      <c r="AA4640">
        <v>1.1577736000000001</v>
      </c>
      <c r="AB4640">
        <v>0</v>
      </c>
      <c r="AC4640">
        <v>28.925647999999999</v>
      </c>
      <c r="AD4640">
        <v>0</v>
      </c>
      <c r="AE4640">
        <v>0</v>
      </c>
      <c r="AF4640">
        <v>159.32419999999999</v>
      </c>
    </row>
    <row r="4641" spans="1:32" x14ac:dyDescent="0.3">
      <c r="A4641">
        <v>2787681</v>
      </c>
      <c r="B4641">
        <v>1</v>
      </c>
      <c r="C4641" t="s">
        <v>82</v>
      </c>
      <c r="D4641" t="s">
        <v>94</v>
      </c>
      <c r="E4641" t="s">
        <v>16914</v>
      </c>
      <c r="F4641" t="s">
        <v>16915</v>
      </c>
      <c r="G4641" t="s">
        <v>31548</v>
      </c>
      <c r="H4641" t="s">
        <v>893</v>
      </c>
      <c r="I4641" t="s">
        <v>78</v>
      </c>
      <c r="J4641" t="s">
        <v>135</v>
      </c>
      <c r="K4641" t="s">
        <v>22</v>
      </c>
      <c r="L4641" t="s">
        <v>136</v>
      </c>
      <c r="M4641" t="s">
        <v>16916</v>
      </c>
      <c r="N4641" t="s">
        <v>16917</v>
      </c>
      <c r="O4641">
        <v>7.2463888888888892</v>
      </c>
      <c r="P4641">
        <v>0</v>
      </c>
      <c r="Q4641">
        <v>7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0.74064640000000004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0.74064640000000004</v>
      </c>
    </row>
    <row r="4642" spans="1:32" x14ac:dyDescent="0.3">
      <c r="A4642">
        <v>2787659</v>
      </c>
      <c r="B4642">
        <v>1</v>
      </c>
      <c r="C4642" t="s">
        <v>82</v>
      </c>
      <c r="D4642" t="s">
        <v>113</v>
      </c>
      <c r="E4642" t="s">
        <v>16918</v>
      </c>
      <c r="F4642" t="s">
        <v>16919</v>
      </c>
      <c r="G4642" t="s">
        <v>31549</v>
      </c>
      <c r="H4642" t="s">
        <v>648</v>
      </c>
      <c r="I4642" t="s">
        <v>79</v>
      </c>
      <c r="J4642" t="s">
        <v>135</v>
      </c>
      <c r="K4642" t="s">
        <v>22</v>
      </c>
      <c r="L4642" t="s">
        <v>186</v>
      </c>
      <c r="M4642" t="s">
        <v>16920</v>
      </c>
      <c r="N4642" t="s">
        <v>16921</v>
      </c>
      <c r="O4642">
        <v>3.2380555555555555</v>
      </c>
      <c r="P4642">
        <v>13</v>
      </c>
      <c r="Q4642">
        <v>701</v>
      </c>
      <c r="R4642">
        <v>11</v>
      </c>
      <c r="S4642">
        <v>96</v>
      </c>
      <c r="T4642">
        <v>14</v>
      </c>
      <c r="U4642">
        <v>134</v>
      </c>
      <c r="V4642">
        <v>2</v>
      </c>
      <c r="W4642">
        <v>0</v>
      </c>
      <c r="X4642">
        <v>126.89702</v>
      </c>
      <c r="Y4642">
        <v>855.78920000000005</v>
      </c>
      <c r="Z4642">
        <v>23.045010000000001</v>
      </c>
      <c r="AA4642">
        <v>69.900369999999995</v>
      </c>
      <c r="AB4642">
        <v>388.31164999999999</v>
      </c>
      <c r="AC4642">
        <v>476.02300000000002</v>
      </c>
      <c r="AD4642">
        <v>1961.9028000000001</v>
      </c>
      <c r="AE4642">
        <v>0</v>
      </c>
      <c r="AF4642">
        <v>3901.8690999999999</v>
      </c>
    </row>
    <row r="4643" spans="1:32" x14ac:dyDescent="0.3">
      <c r="A4643">
        <v>2787498</v>
      </c>
      <c r="B4643">
        <v>1</v>
      </c>
      <c r="C4643" t="s">
        <v>82</v>
      </c>
      <c r="D4643" t="s">
        <v>96</v>
      </c>
      <c r="E4643" t="s">
        <v>16922</v>
      </c>
      <c r="F4643" t="s">
        <v>16923</v>
      </c>
      <c r="G4643" t="s">
        <v>31548</v>
      </c>
      <c r="H4643" t="s">
        <v>311</v>
      </c>
      <c r="I4643" t="s">
        <v>78</v>
      </c>
      <c r="J4643" t="s">
        <v>135</v>
      </c>
      <c r="K4643" t="s">
        <v>22</v>
      </c>
      <c r="L4643" t="s">
        <v>136</v>
      </c>
      <c r="M4643" t="s">
        <v>16924</v>
      </c>
      <c r="N4643" t="s">
        <v>16925</v>
      </c>
      <c r="O4643">
        <v>1.5125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0.74768025000000005</v>
      </c>
      <c r="AD4643">
        <v>0</v>
      </c>
      <c r="AE4643">
        <v>0</v>
      </c>
      <c r="AF4643">
        <v>0.74768025000000005</v>
      </c>
    </row>
    <row r="4644" spans="1:32" x14ac:dyDescent="0.3">
      <c r="A4644">
        <v>2787484</v>
      </c>
      <c r="B4644">
        <v>1</v>
      </c>
      <c r="C4644" t="s">
        <v>83</v>
      </c>
      <c r="D4644" t="s">
        <v>129</v>
      </c>
      <c r="E4644" t="s">
        <v>16926</v>
      </c>
      <c r="F4644" t="s">
        <v>16927</v>
      </c>
      <c r="G4644" t="s">
        <v>31552</v>
      </c>
      <c r="H4644" t="s">
        <v>665</v>
      </c>
      <c r="I4644" t="s">
        <v>78</v>
      </c>
      <c r="J4644" t="s">
        <v>135</v>
      </c>
      <c r="K4644" t="s">
        <v>22</v>
      </c>
      <c r="L4644" t="s">
        <v>136</v>
      </c>
      <c r="M4644" t="s">
        <v>16928</v>
      </c>
      <c r="N4644" t="s">
        <v>16929</v>
      </c>
      <c r="O4644">
        <v>2.778888888888889</v>
      </c>
      <c r="P4644">
        <v>0</v>
      </c>
      <c r="Q4644">
        <v>0</v>
      </c>
      <c r="R4644">
        <v>0</v>
      </c>
      <c r="S4644">
        <v>13</v>
      </c>
      <c r="T4644">
        <v>0</v>
      </c>
      <c r="U4644">
        <v>3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18.03304</v>
      </c>
      <c r="AB4644">
        <v>0</v>
      </c>
      <c r="AC4644">
        <v>2.2320359999999999</v>
      </c>
      <c r="AD4644">
        <v>0</v>
      </c>
      <c r="AE4644">
        <v>0</v>
      </c>
      <c r="AF4644">
        <v>20.265073999999998</v>
      </c>
    </row>
    <row r="4645" spans="1:32" x14ac:dyDescent="0.3">
      <c r="A4645">
        <v>2787495</v>
      </c>
      <c r="B4645">
        <v>1</v>
      </c>
      <c r="C4645" t="s">
        <v>82</v>
      </c>
      <c r="D4645" t="s">
        <v>106</v>
      </c>
      <c r="E4645" t="s">
        <v>16930</v>
      </c>
      <c r="F4645" t="s">
        <v>16931</v>
      </c>
      <c r="G4645" t="s">
        <v>31545</v>
      </c>
      <c r="H4645" t="s">
        <v>134</v>
      </c>
      <c r="I4645" t="s">
        <v>79</v>
      </c>
      <c r="J4645" t="s">
        <v>135</v>
      </c>
      <c r="K4645" t="s">
        <v>22</v>
      </c>
      <c r="L4645" t="s">
        <v>136</v>
      </c>
      <c r="M4645" t="s">
        <v>16932</v>
      </c>
      <c r="N4645" t="s">
        <v>16933</v>
      </c>
      <c r="O4645">
        <v>1.3419444444444444</v>
      </c>
      <c r="P4645">
        <v>2</v>
      </c>
      <c r="Q4645">
        <v>308</v>
      </c>
      <c r="R4645">
        <v>2</v>
      </c>
      <c r="S4645">
        <v>20</v>
      </c>
      <c r="T4645">
        <v>16</v>
      </c>
      <c r="U4645">
        <v>66</v>
      </c>
      <c r="V4645">
        <v>2</v>
      </c>
      <c r="W4645">
        <v>0</v>
      </c>
      <c r="X4645">
        <v>8.0651259999999994</v>
      </c>
      <c r="Y4645">
        <v>124.91664</v>
      </c>
      <c r="Z4645">
        <v>1.6587433</v>
      </c>
      <c r="AA4645">
        <v>20.222719999999999</v>
      </c>
      <c r="AB4645">
        <v>94.088325999999995</v>
      </c>
      <c r="AC4645">
        <v>63.606017999999999</v>
      </c>
      <c r="AD4645">
        <v>45.854785999999997</v>
      </c>
      <c r="AE4645">
        <v>0</v>
      </c>
      <c r="AF4645">
        <v>358.41235</v>
      </c>
    </row>
    <row r="4646" spans="1:32" x14ac:dyDescent="0.3">
      <c r="A4646">
        <v>2787378</v>
      </c>
      <c r="B4646">
        <v>1</v>
      </c>
      <c r="C4646" t="s">
        <v>82</v>
      </c>
      <c r="D4646" t="s">
        <v>111</v>
      </c>
      <c r="E4646" t="s">
        <v>16934</v>
      </c>
      <c r="F4646" t="s">
        <v>16935</v>
      </c>
      <c r="G4646" t="s">
        <v>31551</v>
      </c>
      <c r="H4646" t="s">
        <v>145</v>
      </c>
      <c r="I4646" t="s">
        <v>79</v>
      </c>
      <c r="J4646" t="s">
        <v>135</v>
      </c>
      <c r="K4646" t="s">
        <v>22</v>
      </c>
      <c r="L4646" t="s">
        <v>136</v>
      </c>
      <c r="M4646" t="s">
        <v>16936</v>
      </c>
      <c r="N4646" t="s">
        <v>16937</v>
      </c>
      <c r="O4646">
        <v>0.12111111111111111</v>
      </c>
      <c r="P4646">
        <v>0</v>
      </c>
      <c r="Q4646">
        <v>70</v>
      </c>
      <c r="R4646">
        <v>0</v>
      </c>
      <c r="S4646">
        <v>16</v>
      </c>
      <c r="T4646">
        <v>0</v>
      </c>
      <c r="U4646">
        <v>7</v>
      </c>
      <c r="V4646">
        <v>0</v>
      </c>
      <c r="W4646">
        <v>0</v>
      </c>
      <c r="X4646">
        <v>0</v>
      </c>
      <c r="Y4646">
        <v>1.8307579</v>
      </c>
      <c r="Z4646">
        <v>0</v>
      </c>
      <c r="AA4646">
        <v>0.91393970000000002</v>
      </c>
      <c r="AB4646">
        <v>0</v>
      </c>
      <c r="AC4646">
        <v>0.33861370000000002</v>
      </c>
      <c r="AD4646">
        <v>0</v>
      </c>
      <c r="AE4646">
        <v>0</v>
      </c>
      <c r="AF4646">
        <v>3.0833113000000001</v>
      </c>
    </row>
    <row r="4647" spans="1:32" x14ac:dyDescent="0.3">
      <c r="A4647">
        <v>2787276</v>
      </c>
      <c r="B4647">
        <v>1</v>
      </c>
      <c r="C4647" t="s">
        <v>82</v>
      </c>
      <c r="D4647" t="s">
        <v>92</v>
      </c>
      <c r="E4647" t="s">
        <v>16938</v>
      </c>
      <c r="F4647" t="s">
        <v>16939</v>
      </c>
      <c r="G4647" t="s">
        <v>31548</v>
      </c>
      <c r="H4647" t="s">
        <v>333</v>
      </c>
      <c r="I4647" t="s">
        <v>78</v>
      </c>
      <c r="J4647" t="s">
        <v>135</v>
      </c>
      <c r="K4647" t="s">
        <v>22</v>
      </c>
      <c r="L4647" t="s">
        <v>136</v>
      </c>
      <c r="M4647" t="s">
        <v>16940</v>
      </c>
      <c r="N4647" t="s">
        <v>16941</v>
      </c>
      <c r="O4647">
        <v>1.7638888888888888</v>
      </c>
      <c r="P4647">
        <v>0</v>
      </c>
      <c r="Q4647">
        <v>1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2.3686552E-2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2.3686552E-2</v>
      </c>
    </row>
    <row r="4648" spans="1:32" x14ac:dyDescent="0.3">
      <c r="A4648">
        <v>2787261</v>
      </c>
      <c r="B4648">
        <v>1</v>
      </c>
      <c r="C4648" t="s">
        <v>83</v>
      </c>
      <c r="D4648" t="s">
        <v>116</v>
      </c>
      <c r="E4648" t="s">
        <v>16942</v>
      </c>
      <c r="F4648" t="s">
        <v>16943</v>
      </c>
      <c r="G4648" t="s">
        <v>31548</v>
      </c>
      <c r="H4648" t="s">
        <v>333</v>
      </c>
      <c r="I4648" t="s">
        <v>78</v>
      </c>
      <c r="J4648" t="s">
        <v>135</v>
      </c>
      <c r="K4648" t="s">
        <v>22</v>
      </c>
      <c r="L4648" t="s">
        <v>136</v>
      </c>
      <c r="M4648" t="s">
        <v>16944</v>
      </c>
      <c r="N4648" t="s">
        <v>16945</v>
      </c>
      <c r="O4648">
        <v>1.7616666666666667</v>
      </c>
      <c r="P4648">
        <v>0</v>
      </c>
      <c r="Q4648">
        <v>0</v>
      </c>
      <c r="R4648">
        <v>0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0.14805678999999999</v>
      </c>
      <c r="AD4648">
        <v>0</v>
      </c>
      <c r="AE4648">
        <v>0</v>
      </c>
      <c r="AF4648">
        <v>0.14805678999999999</v>
      </c>
    </row>
    <row r="4649" spans="1:32" x14ac:dyDescent="0.3">
      <c r="A4649">
        <v>2787265</v>
      </c>
      <c r="B4649">
        <v>1</v>
      </c>
      <c r="C4649" t="s">
        <v>82</v>
      </c>
      <c r="D4649" t="s">
        <v>108</v>
      </c>
      <c r="E4649" t="s">
        <v>16946</v>
      </c>
      <c r="F4649" t="s">
        <v>16947</v>
      </c>
      <c r="G4649" t="s">
        <v>31545</v>
      </c>
      <c r="H4649" t="s">
        <v>134</v>
      </c>
      <c r="I4649" t="s">
        <v>79</v>
      </c>
      <c r="J4649" t="s">
        <v>135</v>
      </c>
      <c r="K4649" t="s">
        <v>22</v>
      </c>
      <c r="L4649" t="s">
        <v>136</v>
      </c>
      <c r="M4649" t="s">
        <v>16948</v>
      </c>
      <c r="N4649" t="s">
        <v>16949</v>
      </c>
      <c r="O4649">
        <v>0.94750000000000001</v>
      </c>
      <c r="P4649">
        <v>0</v>
      </c>
      <c r="Q4649">
        <v>165</v>
      </c>
      <c r="R4649">
        <v>7</v>
      </c>
      <c r="S4649">
        <v>81</v>
      </c>
      <c r="T4649">
        <v>5</v>
      </c>
      <c r="U4649">
        <v>37</v>
      </c>
      <c r="V4649">
        <v>0</v>
      </c>
      <c r="W4649">
        <v>0</v>
      </c>
      <c r="X4649">
        <v>0</v>
      </c>
      <c r="Y4649">
        <v>28.701408000000001</v>
      </c>
      <c r="Z4649">
        <v>4.2328596000000003</v>
      </c>
      <c r="AA4649">
        <v>48.945</v>
      </c>
      <c r="AB4649">
        <v>52.292557000000002</v>
      </c>
      <c r="AC4649">
        <v>15.256342999999999</v>
      </c>
      <c r="AD4649">
        <v>0</v>
      </c>
      <c r="AE4649">
        <v>0</v>
      </c>
      <c r="AF4649">
        <v>149.42818</v>
      </c>
    </row>
    <row r="4650" spans="1:32" x14ac:dyDescent="0.3">
      <c r="A4650">
        <v>2787148</v>
      </c>
      <c r="B4650">
        <v>1</v>
      </c>
      <c r="C4650" t="s">
        <v>83</v>
      </c>
      <c r="D4650" t="s">
        <v>115</v>
      </c>
      <c r="E4650" t="s">
        <v>16950</v>
      </c>
      <c r="F4650" t="s">
        <v>16951</v>
      </c>
      <c r="G4650" t="s">
        <v>31548</v>
      </c>
      <c r="H4650" t="s">
        <v>333</v>
      </c>
      <c r="I4650" t="s">
        <v>78</v>
      </c>
      <c r="J4650" t="s">
        <v>135</v>
      </c>
      <c r="K4650" t="s">
        <v>22</v>
      </c>
      <c r="L4650" t="s">
        <v>136</v>
      </c>
      <c r="M4650" t="s">
        <v>16952</v>
      </c>
      <c r="N4650" t="s">
        <v>12363</v>
      </c>
      <c r="O4650">
        <v>2.1019444444444444</v>
      </c>
      <c r="P4650">
        <v>0</v>
      </c>
      <c r="Q4650">
        <v>0</v>
      </c>
      <c r="R4650">
        <v>0</v>
      </c>
      <c r="S4650">
        <v>0</v>
      </c>
      <c r="T4650">
        <v>0</v>
      </c>
      <c r="U4650">
        <v>2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0.40531119999999998</v>
      </c>
      <c r="AD4650">
        <v>0</v>
      </c>
      <c r="AE4650">
        <v>0</v>
      </c>
      <c r="AF4650">
        <v>0.40531119999999998</v>
      </c>
    </row>
    <row r="4651" spans="1:32" x14ac:dyDescent="0.3">
      <c r="A4651">
        <v>2787140</v>
      </c>
      <c r="B4651">
        <v>1</v>
      </c>
      <c r="C4651" t="s">
        <v>82</v>
      </c>
      <c r="D4651" t="s">
        <v>94</v>
      </c>
      <c r="E4651" t="s">
        <v>16953</v>
      </c>
      <c r="F4651" t="s">
        <v>16954</v>
      </c>
      <c r="G4651" t="s">
        <v>31546</v>
      </c>
      <c r="H4651" t="s">
        <v>223</v>
      </c>
      <c r="I4651" t="s">
        <v>78</v>
      </c>
      <c r="J4651" t="s">
        <v>135</v>
      </c>
      <c r="K4651" t="s">
        <v>22</v>
      </c>
      <c r="L4651" t="s">
        <v>136</v>
      </c>
      <c r="M4651" t="s">
        <v>16955</v>
      </c>
      <c r="N4651" t="s">
        <v>16956</v>
      </c>
      <c r="O4651">
        <v>2.9952777777777779</v>
      </c>
      <c r="P4651">
        <v>0</v>
      </c>
      <c r="Q4651">
        <v>23</v>
      </c>
      <c r="R4651">
        <v>0</v>
      </c>
      <c r="S4651">
        <v>0</v>
      </c>
      <c r="T4651">
        <v>0</v>
      </c>
      <c r="U4651">
        <v>10</v>
      </c>
      <c r="V4651">
        <v>0</v>
      </c>
      <c r="W4651">
        <v>0</v>
      </c>
      <c r="X4651">
        <v>0</v>
      </c>
      <c r="Y4651">
        <v>8.5906990000000008</v>
      </c>
      <c r="Z4651">
        <v>0</v>
      </c>
      <c r="AA4651">
        <v>0</v>
      </c>
      <c r="AB4651">
        <v>0</v>
      </c>
      <c r="AC4651">
        <v>8.5476390000000002</v>
      </c>
      <c r="AD4651">
        <v>0</v>
      </c>
      <c r="AE4651">
        <v>0</v>
      </c>
      <c r="AF4651">
        <v>17.138338000000001</v>
      </c>
    </row>
    <row r="4652" spans="1:32" x14ac:dyDescent="0.3">
      <c r="A4652">
        <v>2787127</v>
      </c>
      <c r="B4652">
        <v>1</v>
      </c>
      <c r="C4652" t="s">
        <v>83</v>
      </c>
      <c r="D4652" t="s">
        <v>116</v>
      </c>
      <c r="E4652" t="s">
        <v>16957</v>
      </c>
      <c r="F4652" t="s">
        <v>16958</v>
      </c>
      <c r="G4652" t="s">
        <v>31552</v>
      </c>
      <c r="H4652" t="s">
        <v>665</v>
      </c>
      <c r="I4652" t="s">
        <v>78</v>
      </c>
      <c r="J4652" t="s">
        <v>135</v>
      </c>
      <c r="K4652" t="s">
        <v>22</v>
      </c>
      <c r="L4652" t="s">
        <v>136</v>
      </c>
      <c r="M4652" t="s">
        <v>16959</v>
      </c>
      <c r="N4652" t="s">
        <v>16960</v>
      </c>
      <c r="O4652">
        <v>3.5519444444444446</v>
      </c>
      <c r="P4652">
        <v>0</v>
      </c>
      <c r="Q4652">
        <v>79</v>
      </c>
      <c r="R4652">
        <v>0</v>
      </c>
      <c r="S4652">
        <v>27</v>
      </c>
      <c r="T4652">
        <v>0</v>
      </c>
      <c r="U4652">
        <v>10</v>
      </c>
      <c r="V4652">
        <v>0</v>
      </c>
      <c r="W4652">
        <v>0</v>
      </c>
      <c r="X4652">
        <v>0</v>
      </c>
      <c r="Y4652">
        <v>534.80460000000005</v>
      </c>
      <c r="Z4652">
        <v>0</v>
      </c>
      <c r="AA4652">
        <v>24.951063000000001</v>
      </c>
      <c r="AB4652">
        <v>0</v>
      </c>
      <c r="AC4652">
        <v>15.125857999999999</v>
      </c>
      <c r="AD4652">
        <v>0</v>
      </c>
      <c r="AE4652">
        <v>0</v>
      </c>
      <c r="AF4652">
        <v>574.88160000000005</v>
      </c>
    </row>
    <row r="4653" spans="1:32" x14ac:dyDescent="0.3">
      <c r="A4653">
        <v>2787149</v>
      </c>
      <c r="B4653">
        <v>1</v>
      </c>
      <c r="C4653" t="s">
        <v>82</v>
      </c>
      <c r="D4653" t="s">
        <v>106</v>
      </c>
      <c r="E4653" t="s">
        <v>12975</v>
      </c>
      <c r="F4653" t="s">
        <v>425</v>
      </c>
      <c r="G4653" t="s">
        <v>31546</v>
      </c>
      <c r="H4653" t="s">
        <v>1297</v>
      </c>
      <c r="I4653" t="s">
        <v>78</v>
      </c>
      <c r="J4653" t="s">
        <v>135</v>
      </c>
      <c r="K4653" t="s">
        <v>22</v>
      </c>
      <c r="L4653" t="s">
        <v>136</v>
      </c>
      <c r="M4653" t="s">
        <v>16961</v>
      </c>
      <c r="N4653" t="s">
        <v>16962</v>
      </c>
      <c r="O4653">
        <v>2.46</v>
      </c>
      <c r="P4653">
        <v>0</v>
      </c>
      <c r="Q4653">
        <v>11</v>
      </c>
      <c r="R4653">
        <v>0</v>
      </c>
      <c r="S4653">
        <v>14</v>
      </c>
      <c r="T4653">
        <v>0</v>
      </c>
      <c r="U4653">
        <v>18</v>
      </c>
      <c r="V4653">
        <v>0</v>
      </c>
      <c r="W4653">
        <v>0</v>
      </c>
      <c r="X4653">
        <v>0</v>
      </c>
      <c r="Y4653">
        <v>8.7861049999999992</v>
      </c>
      <c r="Z4653">
        <v>0</v>
      </c>
      <c r="AA4653">
        <v>2.3124223000000002</v>
      </c>
      <c r="AB4653">
        <v>0</v>
      </c>
      <c r="AC4653">
        <v>42.730110000000003</v>
      </c>
      <c r="AD4653">
        <v>0</v>
      </c>
      <c r="AE4653">
        <v>0</v>
      </c>
      <c r="AF4653">
        <v>53.828636000000003</v>
      </c>
    </row>
    <row r="4654" spans="1:32" x14ac:dyDescent="0.3">
      <c r="A4654">
        <v>2799609</v>
      </c>
      <c r="B4654">
        <v>1</v>
      </c>
      <c r="C4654" t="s">
        <v>83</v>
      </c>
      <c r="D4654" t="s">
        <v>130</v>
      </c>
      <c r="E4654" t="s">
        <v>16963</v>
      </c>
      <c r="F4654" t="s">
        <v>16964</v>
      </c>
      <c r="G4654" t="s">
        <v>31549</v>
      </c>
      <c r="H4654" t="s">
        <v>648</v>
      </c>
      <c r="I4654" t="s">
        <v>79</v>
      </c>
      <c r="J4654" t="s">
        <v>135</v>
      </c>
      <c r="K4654" t="s">
        <v>22</v>
      </c>
      <c r="L4654" t="s">
        <v>186</v>
      </c>
      <c r="M4654" t="s">
        <v>16965</v>
      </c>
      <c r="N4654" t="s">
        <v>16966</v>
      </c>
      <c r="O4654">
        <v>7.6080555555555556</v>
      </c>
      <c r="P4654">
        <v>0</v>
      </c>
      <c r="Q4654">
        <v>0</v>
      </c>
      <c r="R4654">
        <v>0</v>
      </c>
      <c r="S4654">
        <v>0</v>
      </c>
      <c r="T4654">
        <v>2</v>
      </c>
      <c r="U4654">
        <v>0</v>
      </c>
      <c r="V4654">
        <v>2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68.883030000000005</v>
      </c>
      <c r="AC4654">
        <v>0</v>
      </c>
      <c r="AD4654">
        <v>1461.3811000000001</v>
      </c>
      <c r="AE4654">
        <v>0</v>
      </c>
      <c r="AF4654">
        <v>1530.2642000000001</v>
      </c>
    </row>
    <row r="4655" spans="1:32" x14ac:dyDescent="0.3">
      <c r="A4655">
        <v>2799558</v>
      </c>
      <c r="B4655">
        <v>1</v>
      </c>
      <c r="C4655" t="s">
        <v>83</v>
      </c>
      <c r="D4655" t="s">
        <v>115</v>
      </c>
      <c r="E4655" t="s">
        <v>2591</v>
      </c>
      <c r="F4655" t="s">
        <v>2592</v>
      </c>
      <c r="G4655" t="s">
        <v>31545</v>
      </c>
      <c r="H4655" t="s">
        <v>643</v>
      </c>
      <c r="I4655" t="s">
        <v>79</v>
      </c>
      <c r="J4655" t="s">
        <v>135</v>
      </c>
      <c r="K4655" t="s">
        <v>22</v>
      </c>
      <c r="L4655" t="s">
        <v>186</v>
      </c>
      <c r="M4655" t="s">
        <v>16967</v>
      </c>
      <c r="N4655" t="s">
        <v>16968</v>
      </c>
      <c r="O4655">
        <v>3.5</v>
      </c>
      <c r="P4655">
        <v>3</v>
      </c>
      <c r="Q4655">
        <v>0</v>
      </c>
      <c r="R4655">
        <v>29</v>
      </c>
      <c r="S4655">
        <v>11</v>
      </c>
      <c r="T4655">
        <v>6</v>
      </c>
      <c r="U4655">
        <v>1</v>
      </c>
      <c r="V4655">
        <v>2</v>
      </c>
      <c r="W4655">
        <v>0</v>
      </c>
      <c r="X4655">
        <v>15.079181999999999</v>
      </c>
      <c r="Y4655">
        <v>0</v>
      </c>
      <c r="Z4655">
        <v>113.55695</v>
      </c>
      <c r="AA4655">
        <v>7.7316479999999999</v>
      </c>
      <c r="AB4655">
        <v>60.983930000000001</v>
      </c>
      <c r="AC4655">
        <v>0</v>
      </c>
      <c r="AD4655">
        <v>180.33438000000001</v>
      </c>
      <c r="AE4655">
        <v>0</v>
      </c>
      <c r="AF4655">
        <v>377.68610000000001</v>
      </c>
    </row>
    <row r="4656" spans="1:32" x14ac:dyDescent="0.3">
      <c r="A4656">
        <v>2799225</v>
      </c>
      <c r="B4656">
        <v>1</v>
      </c>
      <c r="C4656" t="s">
        <v>82</v>
      </c>
      <c r="D4656" t="s">
        <v>90</v>
      </c>
      <c r="E4656" t="s">
        <v>14130</v>
      </c>
      <c r="F4656" t="s">
        <v>14131</v>
      </c>
      <c r="G4656" t="s">
        <v>31552</v>
      </c>
      <c r="H4656" t="s">
        <v>665</v>
      </c>
      <c r="I4656" t="s">
        <v>78</v>
      </c>
      <c r="J4656" t="s">
        <v>135</v>
      </c>
      <c r="K4656" t="s">
        <v>22</v>
      </c>
      <c r="L4656" t="s">
        <v>136</v>
      </c>
      <c r="M4656" t="s">
        <v>16969</v>
      </c>
      <c r="N4656" t="s">
        <v>16970</v>
      </c>
      <c r="O4656">
        <v>1.06</v>
      </c>
      <c r="P4656">
        <v>0</v>
      </c>
      <c r="Q4656">
        <v>39</v>
      </c>
      <c r="R4656">
        <v>0</v>
      </c>
      <c r="S4656">
        <v>4</v>
      </c>
      <c r="T4656">
        <v>0</v>
      </c>
      <c r="U4656">
        <v>2</v>
      </c>
      <c r="V4656">
        <v>0</v>
      </c>
      <c r="W4656">
        <v>0</v>
      </c>
      <c r="X4656">
        <v>0</v>
      </c>
      <c r="Y4656">
        <v>15.062291</v>
      </c>
      <c r="Z4656">
        <v>0</v>
      </c>
      <c r="AA4656">
        <v>4.3249364000000003</v>
      </c>
      <c r="AB4656">
        <v>0</v>
      </c>
      <c r="AC4656">
        <v>0.87418293999999996</v>
      </c>
      <c r="AD4656">
        <v>0</v>
      </c>
      <c r="AE4656">
        <v>0</v>
      </c>
      <c r="AF4656">
        <v>20.261410000000001</v>
      </c>
    </row>
    <row r="4657" spans="1:32" x14ac:dyDescent="0.3">
      <c r="A4657">
        <v>2799233</v>
      </c>
      <c r="B4657">
        <v>1</v>
      </c>
      <c r="C4657" t="s">
        <v>83</v>
      </c>
      <c r="D4657" t="s">
        <v>128</v>
      </c>
      <c r="E4657" t="s">
        <v>5877</v>
      </c>
      <c r="F4657" t="s">
        <v>5878</v>
      </c>
      <c r="G4657" t="s">
        <v>31549</v>
      </c>
      <c r="H4657" t="s">
        <v>134</v>
      </c>
      <c r="I4657" t="s">
        <v>79</v>
      </c>
      <c r="J4657" t="s">
        <v>135</v>
      </c>
      <c r="K4657" t="s">
        <v>22</v>
      </c>
      <c r="L4657" t="s">
        <v>136</v>
      </c>
      <c r="M4657" t="s">
        <v>13073</v>
      </c>
      <c r="N4657" t="s">
        <v>16971</v>
      </c>
      <c r="O4657">
        <v>0.23583333333333334</v>
      </c>
      <c r="P4657">
        <v>11</v>
      </c>
      <c r="Q4657">
        <v>3</v>
      </c>
      <c r="R4657">
        <v>279</v>
      </c>
      <c r="S4657">
        <v>45</v>
      </c>
      <c r="T4657">
        <v>16</v>
      </c>
      <c r="U4657">
        <v>2</v>
      </c>
      <c r="V4657">
        <v>0</v>
      </c>
      <c r="W4657">
        <v>0</v>
      </c>
      <c r="X4657">
        <v>0.42322137999999998</v>
      </c>
      <c r="Y4657">
        <v>0.35339034000000003</v>
      </c>
      <c r="Z4657">
        <v>27.980422999999998</v>
      </c>
      <c r="AA4657">
        <v>9.3840210000000006</v>
      </c>
      <c r="AB4657">
        <v>2.9014652000000001</v>
      </c>
      <c r="AC4657">
        <v>0.25884962</v>
      </c>
      <c r="AD4657">
        <v>0</v>
      </c>
      <c r="AE4657">
        <v>0</v>
      </c>
      <c r="AF4657">
        <v>41.301369999999999</v>
      </c>
    </row>
    <row r="4658" spans="1:32" x14ac:dyDescent="0.3">
      <c r="A4658">
        <v>2799228</v>
      </c>
      <c r="B4658">
        <v>1</v>
      </c>
      <c r="C4658" t="s">
        <v>82</v>
      </c>
      <c r="D4658" t="s">
        <v>106</v>
      </c>
      <c r="E4658" t="s">
        <v>5321</v>
      </c>
      <c r="F4658" t="s">
        <v>5322</v>
      </c>
      <c r="G4658" t="s">
        <v>31552</v>
      </c>
      <c r="H4658" t="s">
        <v>665</v>
      </c>
      <c r="I4658" t="s">
        <v>78</v>
      </c>
      <c r="J4658" t="s">
        <v>135</v>
      </c>
      <c r="K4658" t="s">
        <v>22</v>
      </c>
      <c r="L4658" t="s">
        <v>136</v>
      </c>
      <c r="M4658" t="s">
        <v>16972</v>
      </c>
      <c r="N4658" t="s">
        <v>16973</v>
      </c>
      <c r="O4658">
        <v>2.4097222222222223</v>
      </c>
      <c r="P4658">
        <v>0</v>
      </c>
      <c r="Q4658">
        <v>274</v>
      </c>
      <c r="R4658">
        <v>0</v>
      </c>
      <c r="S4658">
        <v>0</v>
      </c>
      <c r="T4658">
        <v>0</v>
      </c>
      <c r="U4658">
        <v>11</v>
      </c>
      <c r="V4658">
        <v>0</v>
      </c>
      <c r="W4658">
        <v>0</v>
      </c>
      <c r="X4658">
        <v>0</v>
      </c>
      <c r="Y4658">
        <v>238.4648</v>
      </c>
      <c r="Z4658">
        <v>0</v>
      </c>
      <c r="AA4658">
        <v>0</v>
      </c>
      <c r="AB4658">
        <v>0</v>
      </c>
      <c r="AC4658">
        <v>66.960470000000001</v>
      </c>
      <c r="AD4658">
        <v>0</v>
      </c>
      <c r="AE4658">
        <v>0</v>
      </c>
      <c r="AF4658">
        <v>305.42525999999998</v>
      </c>
    </row>
    <row r="4659" spans="1:32" x14ac:dyDescent="0.3">
      <c r="A4659">
        <v>2798489</v>
      </c>
      <c r="B4659">
        <v>1</v>
      </c>
      <c r="C4659" t="s">
        <v>82</v>
      </c>
      <c r="D4659" t="s">
        <v>106</v>
      </c>
      <c r="E4659" t="s">
        <v>16974</v>
      </c>
      <c r="F4659" t="s">
        <v>16975</v>
      </c>
      <c r="G4659" t="s">
        <v>31548</v>
      </c>
      <c r="H4659" t="s">
        <v>893</v>
      </c>
      <c r="I4659" t="s">
        <v>78</v>
      </c>
      <c r="J4659" t="s">
        <v>135</v>
      </c>
      <c r="K4659" t="s">
        <v>22</v>
      </c>
      <c r="L4659" t="s">
        <v>136</v>
      </c>
      <c r="M4659" t="s">
        <v>16976</v>
      </c>
      <c r="N4659" t="s">
        <v>16977</v>
      </c>
      <c r="O4659">
        <v>1.1252777777777778</v>
      </c>
      <c r="P4659">
        <v>0</v>
      </c>
      <c r="Q4659">
        <v>0</v>
      </c>
      <c r="R4659">
        <v>0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0.14992032999999999</v>
      </c>
      <c r="AD4659">
        <v>0</v>
      </c>
      <c r="AE4659">
        <v>0</v>
      </c>
      <c r="AF4659">
        <v>0.14992032999999999</v>
      </c>
    </row>
    <row r="4660" spans="1:32" x14ac:dyDescent="0.3">
      <c r="A4660">
        <v>2798495</v>
      </c>
      <c r="B4660">
        <v>1</v>
      </c>
      <c r="C4660" t="s">
        <v>83</v>
      </c>
      <c r="D4660" t="s">
        <v>116</v>
      </c>
      <c r="E4660" t="s">
        <v>16978</v>
      </c>
      <c r="F4660" t="s">
        <v>16979</v>
      </c>
      <c r="G4660" t="s">
        <v>31551</v>
      </c>
      <c r="H4660" t="s">
        <v>3857</v>
      </c>
      <c r="I4660" t="s">
        <v>79</v>
      </c>
      <c r="J4660" t="s">
        <v>135</v>
      </c>
      <c r="K4660" t="s">
        <v>22</v>
      </c>
      <c r="L4660" t="s">
        <v>136</v>
      </c>
      <c r="M4660" t="s">
        <v>16980</v>
      </c>
      <c r="N4660" t="s">
        <v>16981</v>
      </c>
      <c r="O4660">
        <v>0.39805555555555555</v>
      </c>
      <c r="P4660">
        <v>0</v>
      </c>
      <c r="Q4660">
        <v>19</v>
      </c>
      <c r="R4660">
        <v>0</v>
      </c>
      <c r="S4660">
        <v>35</v>
      </c>
      <c r="T4660">
        <v>0</v>
      </c>
      <c r="U4660">
        <v>2</v>
      </c>
      <c r="V4660">
        <v>0</v>
      </c>
      <c r="W4660">
        <v>0</v>
      </c>
      <c r="X4660">
        <v>0</v>
      </c>
      <c r="Y4660">
        <v>0.53876405999999999</v>
      </c>
      <c r="Z4660">
        <v>0</v>
      </c>
      <c r="AA4660">
        <v>4.1100899999999996</v>
      </c>
      <c r="AB4660">
        <v>0</v>
      </c>
      <c r="AC4660">
        <v>1.5694725000000001E-3</v>
      </c>
      <c r="AD4660">
        <v>0</v>
      </c>
      <c r="AE4660">
        <v>0</v>
      </c>
      <c r="AF4660">
        <v>4.650423</v>
      </c>
    </row>
    <row r="4661" spans="1:32" x14ac:dyDescent="0.3">
      <c r="A4661">
        <v>2798283</v>
      </c>
      <c r="B4661">
        <v>1</v>
      </c>
      <c r="C4661" t="s">
        <v>83</v>
      </c>
      <c r="D4661" t="s">
        <v>121</v>
      </c>
      <c r="E4661" t="s">
        <v>16982</v>
      </c>
      <c r="F4661" t="s">
        <v>16983</v>
      </c>
      <c r="G4661" t="s">
        <v>31551</v>
      </c>
      <c r="H4661" t="s">
        <v>672</v>
      </c>
      <c r="I4661" t="s">
        <v>79</v>
      </c>
      <c r="J4661" t="s">
        <v>135</v>
      </c>
      <c r="K4661" t="s">
        <v>22</v>
      </c>
      <c r="L4661" t="s">
        <v>136</v>
      </c>
      <c r="M4661" t="s">
        <v>16984</v>
      </c>
      <c r="N4661" t="s">
        <v>16985</v>
      </c>
      <c r="O4661">
        <v>2.4988888888888887</v>
      </c>
      <c r="P4661">
        <v>1</v>
      </c>
      <c r="Q4661">
        <v>219</v>
      </c>
      <c r="R4661">
        <v>4</v>
      </c>
      <c r="S4661">
        <v>2</v>
      </c>
      <c r="T4661">
        <v>0</v>
      </c>
      <c r="U4661">
        <v>23</v>
      </c>
      <c r="V4661">
        <v>0</v>
      </c>
      <c r="W4661">
        <v>0</v>
      </c>
      <c r="X4661">
        <v>16.48537</v>
      </c>
      <c r="Y4661">
        <v>64.746700000000004</v>
      </c>
      <c r="Z4661">
        <v>2.9165714</v>
      </c>
      <c r="AA4661">
        <v>0.4213189</v>
      </c>
      <c r="AB4661">
        <v>0</v>
      </c>
      <c r="AC4661">
        <v>33.623269999999998</v>
      </c>
      <c r="AD4661">
        <v>0</v>
      </c>
      <c r="AE4661">
        <v>0</v>
      </c>
      <c r="AF4661">
        <v>118.19322</v>
      </c>
    </row>
    <row r="4662" spans="1:32" x14ac:dyDescent="0.3">
      <c r="A4662">
        <v>2797767</v>
      </c>
      <c r="B4662">
        <v>1</v>
      </c>
      <c r="C4662" t="s">
        <v>82</v>
      </c>
      <c r="D4662" t="s">
        <v>99</v>
      </c>
      <c r="E4662" t="s">
        <v>16986</v>
      </c>
      <c r="F4662" t="s">
        <v>16987</v>
      </c>
      <c r="G4662" t="s">
        <v>31546</v>
      </c>
      <c r="H4662" t="s">
        <v>223</v>
      </c>
      <c r="I4662" t="s">
        <v>78</v>
      </c>
      <c r="J4662" t="s">
        <v>135</v>
      </c>
      <c r="K4662" t="s">
        <v>22</v>
      </c>
      <c r="L4662" t="s">
        <v>136</v>
      </c>
      <c r="M4662" t="s">
        <v>16988</v>
      </c>
      <c r="N4662" t="s">
        <v>16989</v>
      </c>
      <c r="O4662">
        <v>1.7841666666666667</v>
      </c>
      <c r="P4662">
        <v>0</v>
      </c>
      <c r="Q4662">
        <v>84</v>
      </c>
      <c r="R4662">
        <v>0</v>
      </c>
      <c r="S4662">
        <v>5</v>
      </c>
      <c r="T4662">
        <v>0</v>
      </c>
      <c r="U4662">
        <v>6</v>
      </c>
      <c r="V4662">
        <v>0</v>
      </c>
      <c r="W4662">
        <v>0</v>
      </c>
      <c r="X4662">
        <v>0</v>
      </c>
      <c r="Y4662">
        <v>54.872979999999998</v>
      </c>
      <c r="Z4662">
        <v>0</v>
      </c>
      <c r="AA4662">
        <v>1.3366772</v>
      </c>
      <c r="AB4662">
        <v>0</v>
      </c>
      <c r="AC4662">
        <v>0.10935362</v>
      </c>
      <c r="AD4662">
        <v>0</v>
      </c>
      <c r="AE4662">
        <v>0</v>
      </c>
      <c r="AF4662">
        <v>56.319007999999997</v>
      </c>
    </row>
    <row r="4663" spans="1:32" x14ac:dyDescent="0.3">
      <c r="A4663">
        <v>2797730</v>
      </c>
      <c r="B4663">
        <v>1</v>
      </c>
      <c r="C4663" t="s">
        <v>83</v>
      </c>
      <c r="D4663" t="s">
        <v>116</v>
      </c>
      <c r="E4663" t="s">
        <v>16990</v>
      </c>
      <c r="F4663" t="s">
        <v>16991</v>
      </c>
      <c r="G4663" t="s">
        <v>31552</v>
      </c>
      <c r="H4663" t="s">
        <v>665</v>
      </c>
      <c r="I4663" t="s">
        <v>78</v>
      </c>
      <c r="J4663" t="s">
        <v>135</v>
      </c>
      <c r="K4663" t="s">
        <v>22</v>
      </c>
      <c r="L4663" t="s">
        <v>136</v>
      </c>
      <c r="M4663" t="s">
        <v>16992</v>
      </c>
      <c r="N4663" t="s">
        <v>16993</v>
      </c>
      <c r="O4663">
        <v>0.83527777777777779</v>
      </c>
      <c r="P4663">
        <v>0</v>
      </c>
      <c r="Q4663">
        <v>7</v>
      </c>
      <c r="R4663">
        <v>0</v>
      </c>
      <c r="S4663">
        <v>8</v>
      </c>
      <c r="T4663">
        <v>0</v>
      </c>
      <c r="U4663">
        <v>3</v>
      </c>
      <c r="V4663">
        <v>0</v>
      </c>
      <c r="W4663">
        <v>0</v>
      </c>
      <c r="X4663">
        <v>0</v>
      </c>
      <c r="Y4663">
        <v>2.2752210000000002</v>
      </c>
      <c r="Z4663">
        <v>0</v>
      </c>
      <c r="AA4663">
        <v>0.63268749999999996</v>
      </c>
      <c r="AB4663">
        <v>0</v>
      </c>
      <c r="AC4663">
        <v>5.177162</v>
      </c>
      <c r="AD4663">
        <v>0</v>
      </c>
      <c r="AE4663">
        <v>0</v>
      </c>
      <c r="AF4663">
        <v>8.0850709999999992</v>
      </c>
    </row>
    <row r="4664" spans="1:32" x14ac:dyDescent="0.3">
      <c r="A4664">
        <v>2797721</v>
      </c>
      <c r="B4664">
        <v>1</v>
      </c>
      <c r="C4664" t="s">
        <v>82</v>
      </c>
      <c r="D4664" t="s">
        <v>93</v>
      </c>
      <c r="E4664" t="s">
        <v>16994</v>
      </c>
      <c r="F4664" t="s">
        <v>16995</v>
      </c>
      <c r="G4664" t="s">
        <v>31548</v>
      </c>
      <c r="H4664" t="s">
        <v>893</v>
      </c>
      <c r="I4664" t="s">
        <v>78</v>
      </c>
      <c r="J4664" t="s">
        <v>135</v>
      </c>
      <c r="K4664" t="s">
        <v>22</v>
      </c>
      <c r="L4664" t="s">
        <v>136</v>
      </c>
      <c r="M4664" t="s">
        <v>16996</v>
      </c>
      <c r="N4664" t="s">
        <v>16997</v>
      </c>
      <c r="O4664">
        <v>3.5202777777777778</v>
      </c>
      <c r="P4664">
        <v>0</v>
      </c>
      <c r="Q4664">
        <v>2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2.3221223000000002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2.3221223000000002</v>
      </c>
    </row>
    <row r="4665" spans="1:32" x14ac:dyDescent="0.3">
      <c r="A4665">
        <v>2797727</v>
      </c>
      <c r="B4665">
        <v>1</v>
      </c>
      <c r="C4665" t="s">
        <v>82</v>
      </c>
      <c r="D4665" t="s">
        <v>96</v>
      </c>
      <c r="E4665" t="s">
        <v>16998</v>
      </c>
      <c r="F4665" t="s">
        <v>16999</v>
      </c>
      <c r="G4665" t="s">
        <v>31551</v>
      </c>
      <c r="H4665" t="s">
        <v>185</v>
      </c>
      <c r="I4665" t="s">
        <v>79</v>
      </c>
      <c r="J4665" t="s">
        <v>135</v>
      </c>
      <c r="K4665" t="s">
        <v>22</v>
      </c>
      <c r="L4665" t="s">
        <v>136</v>
      </c>
      <c r="M4665" t="s">
        <v>17000</v>
      </c>
      <c r="N4665" t="s">
        <v>17001</v>
      </c>
      <c r="O4665">
        <v>0.35888888888888887</v>
      </c>
      <c r="P4665">
        <v>0</v>
      </c>
      <c r="Q4665">
        <v>0</v>
      </c>
      <c r="R4665">
        <v>0</v>
      </c>
      <c r="S4665">
        <v>0</v>
      </c>
      <c r="T4665">
        <v>2</v>
      </c>
      <c r="U4665">
        <v>15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47.916736999999998</v>
      </c>
      <c r="AC4665">
        <v>9.5875160000000008</v>
      </c>
      <c r="AD4665">
        <v>0</v>
      </c>
      <c r="AE4665">
        <v>0</v>
      </c>
      <c r="AF4665">
        <v>57.504252999999999</v>
      </c>
    </row>
    <row r="4666" spans="1:32" x14ac:dyDescent="0.3">
      <c r="A4666">
        <v>2797732</v>
      </c>
      <c r="B4666">
        <v>1</v>
      </c>
      <c r="C4666" t="s">
        <v>82</v>
      </c>
      <c r="D4666" t="s">
        <v>104</v>
      </c>
      <c r="E4666" t="s">
        <v>17002</v>
      </c>
      <c r="F4666" t="s">
        <v>17003</v>
      </c>
      <c r="G4666" t="s">
        <v>31550</v>
      </c>
      <c r="H4666" t="s">
        <v>380</v>
      </c>
      <c r="I4666" t="s">
        <v>78</v>
      </c>
      <c r="J4666" t="s">
        <v>135</v>
      </c>
      <c r="K4666" t="s">
        <v>22</v>
      </c>
      <c r="L4666" t="s">
        <v>136</v>
      </c>
      <c r="M4666" t="s">
        <v>17004</v>
      </c>
      <c r="N4666" t="s">
        <v>17005</v>
      </c>
      <c r="O4666">
        <v>1.6869444444444444</v>
      </c>
      <c r="P4666">
        <v>0</v>
      </c>
      <c r="Q4666">
        <v>99</v>
      </c>
      <c r="R4666">
        <v>0</v>
      </c>
      <c r="S4666">
        <v>0</v>
      </c>
      <c r="T4666">
        <v>0</v>
      </c>
      <c r="U4666">
        <v>44</v>
      </c>
      <c r="V4666">
        <v>0</v>
      </c>
      <c r="W4666">
        <v>0</v>
      </c>
      <c r="X4666">
        <v>0</v>
      </c>
      <c r="Y4666">
        <v>55.742019999999997</v>
      </c>
      <c r="Z4666">
        <v>0</v>
      </c>
      <c r="AA4666">
        <v>0</v>
      </c>
      <c r="AB4666">
        <v>0</v>
      </c>
      <c r="AC4666">
        <v>68.436515999999997</v>
      </c>
      <c r="AD4666">
        <v>0</v>
      </c>
      <c r="AE4666">
        <v>0</v>
      </c>
      <c r="AF4666">
        <v>124.178535</v>
      </c>
    </row>
    <row r="4667" spans="1:32" x14ac:dyDescent="0.3">
      <c r="A4667">
        <v>2797661</v>
      </c>
      <c r="B4667">
        <v>2</v>
      </c>
      <c r="C4667" t="s">
        <v>83</v>
      </c>
      <c r="D4667" t="s">
        <v>130</v>
      </c>
      <c r="E4667" t="s">
        <v>2466</v>
      </c>
      <c r="F4667" t="s">
        <v>2467</v>
      </c>
      <c r="G4667" t="s">
        <v>31549</v>
      </c>
      <c r="H4667" t="s">
        <v>1358</v>
      </c>
      <c r="I4667" t="s">
        <v>79</v>
      </c>
      <c r="J4667" t="s">
        <v>135</v>
      </c>
      <c r="K4667" t="s">
        <v>22</v>
      </c>
      <c r="L4667" t="s">
        <v>136</v>
      </c>
      <c r="M4667" t="s">
        <v>17006</v>
      </c>
      <c r="N4667" t="s">
        <v>17007</v>
      </c>
      <c r="O4667">
        <v>1.0055555555555555</v>
      </c>
      <c r="P4667">
        <v>3</v>
      </c>
      <c r="Q4667">
        <v>218</v>
      </c>
      <c r="R4667">
        <v>1</v>
      </c>
      <c r="S4667">
        <v>3</v>
      </c>
      <c r="T4667">
        <v>4</v>
      </c>
      <c r="U4667">
        <v>23</v>
      </c>
      <c r="V4667">
        <v>2</v>
      </c>
      <c r="W4667">
        <v>0</v>
      </c>
      <c r="X4667">
        <v>10.601568</v>
      </c>
      <c r="Y4667">
        <v>62.49</v>
      </c>
      <c r="Z4667">
        <v>0.1173836</v>
      </c>
      <c r="AA4667">
        <v>3.4828695999999999</v>
      </c>
      <c r="AB4667">
        <v>168.64815999999999</v>
      </c>
      <c r="AC4667">
        <v>12.693846000000001</v>
      </c>
      <c r="AD4667">
        <v>37.386226999999998</v>
      </c>
      <c r="AE4667">
        <v>0</v>
      </c>
      <c r="AF4667">
        <v>295.42003999999997</v>
      </c>
    </row>
    <row r="4668" spans="1:32" x14ac:dyDescent="0.3">
      <c r="A4668">
        <v>2797716</v>
      </c>
      <c r="B4668">
        <v>1</v>
      </c>
      <c r="C4668" t="s">
        <v>83</v>
      </c>
      <c r="D4668" t="s">
        <v>128</v>
      </c>
      <c r="E4668" t="s">
        <v>13773</v>
      </c>
      <c r="F4668" t="s">
        <v>13774</v>
      </c>
      <c r="G4668" t="s">
        <v>31546</v>
      </c>
      <c r="H4668" t="s">
        <v>223</v>
      </c>
      <c r="I4668" t="s">
        <v>78</v>
      </c>
      <c r="J4668" t="s">
        <v>135</v>
      </c>
      <c r="K4668" t="s">
        <v>22</v>
      </c>
      <c r="L4668" t="s">
        <v>136</v>
      </c>
      <c r="M4668" t="s">
        <v>17008</v>
      </c>
      <c r="N4668" t="s">
        <v>17009</v>
      </c>
      <c r="O4668">
        <v>0.57833333333333337</v>
      </c>
      <c r="P4668">
        <v>0</v>
      </c>
      <c r="Q4668">
        <v>109</v>
      </c>
      <c r="R4668">
        <v>0</v>
      </c>
      <c r="S4668">
        <v>2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25.971482999999999</v>
      </c>
      <c r="Z4668">
        <v>0</v>
      </c>
      <c r="AA4668">
        <v>0.48298649999999999</v>
      </c>
      <c r="AB4668">
        <v>0</v>
      </c>
      <c r="AC4668">
        <v>0</v>
      </c>
      <c r="AD4668">
        <v>0</v>
      </c>
      <c r="AE4668">
        <v>0</v>
      </c>
      <c r="AF4668">
        <v>26.454470000000001</v>
      </c>
    </row>
    <row r="4669" spans="1:32" x14ac:dyDescent="0.3">
      <c r="A4669">
        <v>2797713</v>
      </c>
      <c r="B4669">
        <v>1</v>
      </c>
      <c r="C4669" t="s">
        <v>82</v>
      </c>
      <c r="D4669" t="s">
        <v>108</v>
      </c>
      <c r="E4669" t="s">
        <v>17010</v>
      </c>
      <c r="F4669" t="s">
        <v>17011</v>
      </c>
      <c r="G4669" t="s">
        <v>31548</v>
      </c>
      <c r="H4669" t="s">
        <v>893</v>
      </c>
      <c r="I4669" t="s">
        <v>78</v>
      </c>
      <c r="J4669" t="s">
        <v>135</v>
      </c>
      <c r="K4669" t="s">
        <v>22</v>
      </c>
      <c r="L4669" t="s">
        <v>136</v>
      </c>
      <c r="M4669" t="s">
        <v>17012</v>
      </c>
      <c r="N4669" t="s">
        <v>17013</v>
      </c>
      <c r="O4669">
        <v>0.63305555555555559</v>
      </c>
      <c r="P4669">
        <v>0</v>
      </c>
      <c r="Q4669">
        <v>2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0.26934382000000001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0.26934382000000001</v>
      </c>
    </row>
    <row r="4670" spans="1:32" x14ac:dyDescent="0.3">
      <c r="A4670">
        <v>2797733</v>
      </c>
      <c r="B4670">
        <v>1</v>
      </c>
      <c r="C4670" t="s">
        <v>82</v>
      </c>
      <c r="D4670" t="s">
        <v>92</v>
      </c>
      <c r="E4670" t="s">
        <v>17014</v>
      </c>
      <c r="F4670" t="s">
        <v>17015</v>
      </c>
      <c r="G4670" t="s">
        <v>31548</v>
      </c>
      <c r="H4670" t="s">
        <v>893</v>
      </c>
      <c r="I4670" t="s">
        <v>78</v>
      </c>
      <c r="J4670" t="s">
        <v>135</v>
      </c>
      <c r="K4670" t="s">
        <v>22</v>
      </c>
      <c r="L4670" t="s">
        <v>136</v>
      </c>
      <c r="M4670" t="s">
        <v>17016</v>
      </c>
      <c r="N4670" t="s">
        <v>17017</v>
      </c>
      <c r="O4670">
        <v>2.7977777777777777</v>
      </c>
      <c r="P4670">
        <v>0</v>
      </c>
      <c r="Q4670">
        <v>1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1.5140855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1.5140855</v>
      </c>
    </row>
    <row r="4671" spans="1:32" x14ac:dyDescent="0.3">
      <c r="A4671">
        <v>2797743</v>
      </c>
      <c r="B4671">
        <v>1</v>
      </c>
      <c r="C4671" t="s">
        <v>82</v>
      </c>
      <c r="D4671" t="s">
        <v>90</v>
      </c>
      <c r="E4671" t="s">
        <v>17018</v>
      </c>
      <c r="F4671" t="s">
        <v>17019</v>
      </c>
      <c r="G4671" t="s">
        <v>31547</v>
      </c>
      <c r="H4671" t="s">
        <v>648</v>
      </c>
      <c r="I4671" t="s">
        <v>79</v>
      </c>
      <c r="J4671" t="s">
        <v>135</v>
      </c>
      <c r="K4671" t="s">
        <v>22</v>
      </c>
      <c r="L4671" t="s">
        <v>186</v>
      </c>
      <c r="M4671" t="s">
        <v>17020</v>
      </c>
      <c r="N4671" t="s">
        <v>17021</v>
      </c>
      <c r="O4671">
        <v>0.36805555555555558</v>
      </c>
      <c r="P4671">
        <v>0</v>
      </c>
      <c r="Q4671">
        <v>2247</v>
      </c>
      <c r="R4671">
        <v>0</v>
      </c>
      <c r="S4671">
        <v>1</v>
      </c>
      <c r="T4671">
        <v>0</v>
      </c>
      <c r="U4671">
        <v>69</v>
      </c>
      <c r="V4671">
        <v>0</v>
      </c>
      <c r="W4671">
        <v>0</v>
      </c>
      <c r="X4671">
        <v>0</v>
      </c>
      <c r="Y4671">
        <v>276.86273</v>
      </c>
      <c r="Z4671">
        <v>0</v>
      </c>
      <c r="AA4671">
        <v>1.0302254E-2</v>
      </c>
      <c r="AB4671">
        <v>0</v>
      </c>
      <c r="AC4671">
        <v>39.841824000000003</v>
      </c>
      <c r="AD4671">
        <v>0</v>
      </c>
      <c r="AE4671">
        <v>0</v>
      </c>
      <c r="AF4671">
        <v>316.71483999999998</v>
      </c>
    </row>
    <row r="4672" spans="1:32" x14ac:dyDescent="0.3">
      <c r="A4672">
        <v>2797739</v>
      </c>
      <c r="B4672">
        <v>1</v>
      </c>
      <c r="C4672" t="s">
        <v>82</v>
      </c>
      <c r="D4672" t="s">
        <v>90</v>
      </c>
      <c r="E4672" t="s">
        <v>17022</v>
      </c>
      <c r="F4672" t="s">
        <v>17023</v>
      </c>
      <c r="G4672" t="s">
        <v>31545</v>
      </c>
      <c r="H4672" t="s">
        <v>185</v>
      </c>
      <c r="I4672" t="s">
        <v>79</v>
      </c>
      <c r="J4672" t="s">
        <v>135</v>
      </c>
      <c r="K4672" t="s">
        <v>22</v>
      </c>
      <c r="L4672" t="s">
        <v>186</v>
      </c>
      <c r="M4672" t="s">
        <v>17024</v>
      </c>
      <c r="N4672" t="s">
        <v>17025</v>
      </c>
      <c r="O4672">
        <v>0.10305555555555555</v>
      </c>
      <c r="P4672">
        <v>0</v>
      </c>
      <c r="Q4672">
        <v>11098</v>
      </c>
      <c r="R4672">
        <v>0</v>
      </c>
      <c r="S4672">
        <v>0</v>
      </c>
      <c r="T4672">
        <v>6</v>
      </c>
      <c r="U4672">
        <v>1584</v>
      </c>
      <c r="V4672">
        <v>2</v>
      </c>
      <c r="W4672">
        <v>3</v>
      </c>
      <c r="X4672">
        <v>0</v>
      </c>
      <c r="Y4672">
        <v>334.04102</v>
      </c>
      <c r="Z4672">
        <v>0</v>
      </c>
      <c r="AA4672">
        <v>0</v>
      </c>
      <c r="AB4672">
        <v>42.895736999999997</v>
      </c>
      <c r="AC4672">
        <v>132.85482999999999</v>
      </c>
      <c r="AD4672">
        <v>17.587032000000001</v>
      </c>
      <c r="AE4672">
        <v>4.0816091999999999</v>
      </c>
      <c r="AF4672">
        <v>531.46019999999999</v>
      </c>
    </row>
    <row r="4673" spans="1:32" x14ac:dyDescent="0.3">
      <c r="A4673">
        <v>2797800</v>
      </c>
      <c r="B4673">
        <v>1</v>
      </c>
      <c r="C4673" t="s">
        <v>82</v>
      </c>
      <c r="D4673" t="s">
        <v>87</v>
      </c>
      <c r="E4673" t="s">
        <v>4432</v>
      </c>
      <c r="F4673" t="s">
        <v>4433</v>
      </c>
      <c r="G4673" t="s">
        <v>31547</v>
      </c>
      <c r="H4673" t="s">
        <v>134</v>
      </c>
      <c r="I4673" t="s">
        <v>79</v>
      </c>
      <c r="J4673" t="s">
        <v>135</v>
      </c>
      <c r="K4673" t="s">
        <v>22</v>
      </c>
      <c r="L4673" t="s">
        <v>136</v>
      </c>
      <c r="M4673" t="s">
        <v>17026</v>
      </c>
      <c r="N4673" t="s">
        <v>17027</v>
      </c>
      <c r="O4673">
        <v>0.93111027777777777</v>
      </c>
      <c r="P4673">
        <v>0</v>
      </c>
      <c r="Q4673">
        <v>11423</v>
      </c>
      <c r="R4673">
        <v>0</v>
      </c>
      <c r="S4673">
        <v>0</v>
      </c>
      <c r="T4673">
        <v>1</v>
      </c>
      <c r="U4673">
        <v>697</v>
      </c>
      <c r="V4673">
        <v>0</v>
      </c>
      <c r="W4673">
        <v>1</v>
      </c>
      <c r="X4673">
        <v>0</v>
      </c>
      <c r="Y4673">
        <v>3354.6718999999998</v>
      </c>
      <c r="Z4673">
        <v>0</v>
      </c>
      <c r="AA4673">
        <v>0</v>
      </c>
      <c r="AB4673">
        <v>895.93035999999995</v>
      </c>
      <c r="AC4673">
        <v>286.22732999999999</v>
      </c>
      <c r="AD4673">
        <v>0</v>
      </c>
      <c r="AE4673">
        <v>7.844862</v>
      </c>
      <c r="AF4673">
        <v>4544.6742999999997</v>
      </c>
    </row>
    <row r="4674" spans="1:32" x14ac:dyDescent="0.3">
      <c r="A4674">
        <v>2797705</v>
      </c>
      <c r="B4674">
        <v>1</v>
      </c>
      <c r="C4674" t="s">
        <v>83</v>
      </c>
      <c r="D4674" t="s">
        <v>130</v>
      </c>
      <c r="E4674" t="s">
        <v>17028</v>
      </c>
      <c r="F4674" t="s">
        <v>17029</v>
      </c>
      <c r="G4674" t="s">
        <v>31548</v>
      </c>
      <c r="H4674" t="s">
        <v>333</v>
      </c>
      <c r="I4674" t="s">
        <v>78</v>
      </c>
      <c r="J4674" t="s">
        <v>135</v>
      </c>
      <c r="K4674" t="s">
        <v>22</v>
      </c>
      <c r="L4674" t="s">
        <v>136</v>
      </c>
      <c r="M4674" t="s">
        <v>17030</v>
      </c>
      <c r="N4674" t="s">
        <v>17031</v>
      </c>
      <c r="O4674">
        <v>0.73111111111111116</v>
      </c>
      <c r="P4674">
        <v>0</v>
      </c>
      <c r="Q4674">
        <v>6</v>
      </c>
      <c r="R4674">
        <v>0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0</v>
      </c>
      <c r="Y4674">
        <v>0.46539932000000001</v>
      </c>
      <c r="Z4674">
        <v>0</v>
      </c>
      <c r="AA4674">
        <v>0</v>
      </c>
      <c r="AB4674">
        <v>0</v>
      </c>
      <c r="AC4674">
        <v>4.2984805000000001</v>
      </c>
      <c r="AD4674">
        <v>0</v>
      </c>
      <c r="AE4674">
        <v>0</v>
      </c>
      <c r="AF4674">
        <v>4.7638800000000003</v>
      </c>
    </row>
    <row r="4675" spans="1:32" x14ac:dyDescent="0.3">
      <c r="A4675">
        <v>2797702</v>
      </c>
      <c r="B4675">
        <v>1</v>
      </c>
      <c r="C4675" t="s">
        <v>82</v>
      </c>
      <c r="D4675" t="s">
        <v>104</v>
      </c>
      <c r="E4675" t="s">
        <v>4989</v>
      </c>
      <c r="F4675" t="s">
        <v>4990</v>
      </c>
      <c r="G4675" t="s">
        <v>31550</v>
      </c>
      <c r="H4675" t="s">
        <v>223</v>
      </c>
      <c r="I4675" t="s">
        <v>78</v>
      </c>
      <c r="J4675" t="s">
        <v>135</v>
      </c>
      <c r="K4675" t="s">
        <v>22</v>
      </c>
      <c r="L4675" t="s">
        <v>136</v>
      </c>
      <c r="M4675" t="s">
        <v>17032</v>
      </c>
      <c r="N4675" t="s">
        <v>17033</v>
      </c>
      <c r="O4675">
        <v>1.1000000000000001</v>
      </c>
      <c r="P4675">
        <v>0</v>
      </c>
      <c r="Q4675">
        <v>84</v>
      </c>
      <c r="R4675">
        <v>0</v>
      </c>
      <c r="S4675">
        <v>0</v>
      </c>
      <c r="T4675">
        <v>0</v>
      </c>
      <c r="U4675">
        <v>3</v>
      </c>
      <c r="V4675">
        <v>0</v>
      </c>
      <c r="W4675">
        <v>0</v>
      </c>
      <c r="X4675">
        <v>0</v>
      </c>
      <c r="Y4675">
        <v>34.950226000000001</v>
      </c>
      <c r="Z4675">
        <v>0</v>
      </c>
      <c r="AA4675">
        <v>0</v>
      </c>
      <c r="AB4675">
        <v>0</v>
      </c>
      <c r="AC4675">
        <v>0.67147446</v>
      </c>
      <c r="AD4675">
        <v>0</v>
      </c>
      <c r="AE4675">
        <v>0</v>
      </c>
      <c r="AF4675">
        <v>35.621699999999997</v>
      </c>
    </row>
    <row r="4676" spans="1:32" x14ac:dyDescent="0.3">
      <c r="A4676">
        <v>2797692</v>
      </c>
      <c r="B4676">
        <v>1</v>
      </c>
      <c r="C4676" t="s">
        <v>82</v>
      </c>
      <c r="D4676" t="s">
        <v>108</v>
      </c>
      <c r="E4676" t="s">
        <v>17034</v>
      </c>
      <c r="F4676" t="s">
        <v>17035</v>
      </c>
      <c r="G4676" t="s">
        <v>31548</v>
      </c>
      <c r="H4676" t="s">
        <v>333</v>
      </c>
      <c r="I4676" t="s">
        <v>78</v>
      </c>
      <c r="J4676" t="s">
        <v>135</v>
      </c>
      <c r="K4676" t="s">
        <v>22</v>
      </c>
      <c r="L4676" t="s">
        <v>136</v>
      </c>
      <c r="M4676" t="s">
        <v>17036</v>
      </c>
      <c r="N4676" t="s">
        <v>17037</v>
      </c>
      <c r="O4676">
        <v>0.88055555555555554</v>
      </c>
      <c r="P4676">
        <v>0</v>
      </c>
      <c r="Q4676">
        <v>1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0.80886089999999999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0.80886089999999999</v>
      </c>
    </row>
    <row r="4677" spans="1:32" x14ac:dyDescent="0.3">
      <c r="A4677">
        <v>2797690</v>
      </c>
      <c r="B4677">
        <v>1</v>
      </c>
      <c r="C4677" t="s">
        <v>82</v>
      </c>
      <c r="D4677" t="s">
        <v>110</v>
      </c>
      <c r="E4677" t="s">
        <v>17038</v>
      </c>
      <c r="F4677" t="s">
        <v>17039</v>
      </c>
      <c r="G4677" t="s">
        <v>31548</v>
      </c>
      <c r="H4677" t="s">
        <v>333</v>
      </c>
      <c r="I4677" t="s">
        <v>78</v>
      </c>
      <c r="J4677" t="s">
        <v>135</v>
      </c>
      <c r="K4677" t="s">
        <v>22</v>
      </c>
      <c r="L4677" t="s">
        <v>136</v>
      </c>
      <c r="M4677" t="s">
        <v>17040</v>
      </c>
      <c r="N4677" t="s">
        <v>17041</v>
      </c>
      <c r="O4677">
        <v>0.73833333333333329</v>
      </c>
      <c r="P4677">
        <v>0</v>
      </c>
      <c r="Q4677">
        <v>1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0.59799449999999998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0.59799449999999998</v>
      </c>
    </row>
    <row r="4678" spans="1:32" x14ac:dyDescent="0.3">
      <c r="A4678">
        <v>2797675</v>
      </c>
      <c r="B4678">
        <v>1</v>
      </c>
      <c r="C4678" t="s">
        <v>82</v>
      </c>
      <c r="D4678" t="s">
        <v>112</v>
      </c>
      <c r="E4678" t="s">
        <v>17042</v>
      </c>
      <c r="F4678" t="s">
        <v>17043</v>
      </c>
      <c r="G4678" t="s">
        <v>31548</v>
      </c>
      <c r="H4678" t="s">
        <v>893</v>
      </c>
      <c r="I4678" t="s">
        <v>78</v>
      </c>
      <c r="J4678" t="s">
        <v>135</v>
      </c>
      <c r="K4678" t="s">
        <v>22</v>
      </c>
      <c r="L4678" t="s">
        <v>136</v>
      </c>
      <c r="M4678" t="s">
        <v>17044</v>
      </c>
      <c r="N4678" t="s">
        <v>17045</v>
      </c>
      <c r="O4678">
        <v>8.9600000000000009</v>
      </c>
      <c r="P4678">
        <v>0</v>
      </c>
      <c r="Q4678">
        <v>11</v>
      </c>
      <c r="R4678">
        <v>0</v>
      </c>
      <c r="S4678">
        <v>0</v>
      </c>
      <c r="T4678">
        <v>0</v>
      </c>
      <c r="U4678">
        <v>2</v>
      </c>
      <c r="V4678">
        <v>0</v>
      </c>
      <c r="W4678">
        <v>0</v>
      </c>
      <c r="X4678">
        <v>0</v>
      </c>
      <c r="Y4678">
        <v>35.366196000000002</v>
      </c>
      <c r="Z4678">
        <v>0</v>
      </c>
      <c r="AA4678">
        <v>0</v>
      </c>
      <c r="AB4678">
        <v>0</v>
      </c>
      <c r="AC4678">
        <v>5.3818783999999997</v>
      </c>
      <c r="AD4678">
        <v>0</v>
      </c>
      <c r="AE4678">
        <v>0</v>
      </c>
      <c r="AF4678">
        <v>40.748077000000002</v>
      </c>
    </row>
    <row r="4679" spans="1:32" x14ac:dyDescent="0.3">
      <c r="A4679">
        <v>2797679</v>
      </c>
      <c r="B4679">
        <v>1</v>
      </c>
      <c r="C4679" t="s">
        <v>83</v>
      </c>
      <c r="D4679" t="s">
        <v>130</v>
      </c>
      <c r="E4679" t="s">
        <v>11748</v>
      </c>
      <c r="F4679" t="s">
        <v>11749</v>
      </c>
      <c r="G4679" t="s">
        <v>31545</v>
      </c>
      <c r="H4679" t="s">
        <v>134</v>
      </c>
      <c r="I4679" t="s">
        <v>79</v>
      </c>
      <c r="J4679" t="s">
        <v>135</v>
      </c>
      <c r="K4679" t="s">
        <v>22</v>
      </c>
      <c r="L4679" t="s">
        <v>136</v>
      </c>
      <c r="M4679" t="s">
        <v>17046</v>
      </c>
      <c r="N4679" t="s">
        <v>17047</v>
      </c>
      <c r="O4679">
        <v>0.86694444444444441</v>
      </c>
      <c r="P4679">
        <v>23</v>
      </c>
      <c r="Q4679">
        <v>196</v>
      </c>
      <c r="R4679">
        <v>312</v>
      </c>
      <c r="S4679">
        <v>104</v>
      </c>
      <c r="T4679">
        <v>10</v>
      </c>
      <c r="U4679">
        <v>10</v>
      </c>
      <c r="V4679">
        <v>0</v>
      </c>
      <c r="W4679">
        <v>0</v>
      </c>
      <c r="X4679">
        <v>4.7566174999999999</v>
      </c>
      <c r="Y4679">
        <v>47.172187999999998</v>
      </c>
      <c r="Z4679">
        <v>74.486990000000006</v>
      </c>
      <c r="AA4679">
        <v>28.509170000000001</v>
      </c>
      <c r="AB4679">
        <v>4.0831365999999996</v>
      </c>
      <c r="AC4679">
        <v>6.9926466999999999</v>
      </c>
      <c r="AD4679">
        <v>0</v>
      </c>
      <c r="AE4679">
        <v>0</v>
      </c>
      <c r="AF4679">
        <v>166.00075000000001</v>
      </c>
    </row>
    <row r="4680" spans="1:32" x14ac:dyDescent="0.3">
      <c r="A4680">
        <v>2797657</v>
      </c>
      <c r="B4680">
        <v>1</v>
      </c>
      <c r="C4680" t="s">
        <v>82</v>
      </c>
      <c r="D4680" t="s">
        <v>91</v>
      </c>
      <c r="E4680" t="s">
        <v>17048</v>
      </c>
      <c r="F4680" t="s">
        <v>17049</v>
      </c>
      <c r="G4680" t="s">
        <v>31548</v>
      </c>
      <c r="H4680" t="s">
        <v>333</v>
      </c>
      <c r="I4680" t="s">
        <v>78</v>
      </c>
      <c r="J4680" t="s">
        <v>135</v>
      </c>
      <c r="K4680" t="s">
        <v>22</v>
      </c>
      <c r="L4680" t="s">
        <v>136</v>
      </c>
      <c r="M4680" t="s">
        <v>17050</v>
      </c>
      <c r="N4680" t="s">
        <v>17051</v>
      </c>
      <c r="O4680">
        <v>1.556111111111111</v>
      </c>
      <c r="P4680">
        <v>0</v>
      </c>
      <c r="Q4680">
        <v>0</v>
      </c>
      <c r="R4680">
        <v>0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2.4742677</v>
      </c>
      <c r="AD4680">
        <v>0</v>
      </c>
      <c r="AE4680">
        <v>0</v>
      </c>
      <c r="AF4680">
        <v>2.4742677</v>
      </c>
    </row>
    <row r="4681" spans="1:32" x14ac:dyDescent="0.3">
      <c r="A4681">
        <v>2797661</v>
      </c>
      <c r="B4681">
        <v>1</v>
      </c>
      <c r="C4681" t="s">
        <v>83</v>
      </c>
      <c r="D4681" t="s">
        <v>130</v>
      </c>
      <c r="E4681" t="s">
        <v>17052</v>
      </c>
      <c r="F4681" t="s">
        <v>17053</v>
      </c>
      <c r="G4681" t="s">
        <v>31551</v>
      </c>
      <c r="H4681" t="s">
        <v>1358</v>
      </c>
      <c r="I4681" t="s">
        <v>79</v>
      </c>
      <c r="J4681" t="s">
        <v>135</v>
      </c>
      <c r="K4681" t="s">
        <v>22</v>
      </c>
      <c r="L4681" t="s">
        <v>136</v>
      </c>
      <c r="M4681" t="s">
        <v>17054</v>
      </c>
      <c r="N4681" t="s">
        <v>17006</v>
      </c>
      <c r="O4681">
        <v>3.7263888888888888</v>
      </c>
      <c r="P4681">
        <v>2</v>
      </c>
      <c r="Q4681">
        <v>73</v>
      </c>
      <c r="R4681">
        <v>1</v>
      </c>
      <c r="S4681">
        <v>1</v>
      </c>
      <c r="T4681">
        <v>0</v>
      </c>
      <c r="U4681">
        <v>4</v>
      </c>
      <c r="V4681">
        <v>0</v>
      </c>
      <c r="W4681">
        <v>0</v>
      </c>
      <c r="X4681">
        <v>34.146538</v>
      </c>
      <c r="Y4681">
        <v>82.418210000000002</v>
      </c>
      <c r="Z4681">
        <v>0.43643415000000002</v>
      </c>
      <c r="AA4681">
        <v>2.2515588000000002</v>
      </c>
      <c r="AB4681">
        <v>0</v>
      </c>
      <c r="AC4681">
        <v>7.5206994999999999E-2</v>
      </c>
      <c r="AD4681">
        <v>0</v>
      </c>
      <c r="AE4681">
        <v>0</v>
      </c>
      <c r="AF4681">
        <v>119.32795</v>
      </c>
    </row>
    <row r="4682" spans="1:32" x14ac:dyDescent="0.3">
      <c r="A4682">
        <v>2797660</v>
      </c>
      <c r="B4682">
        <v>1</v>
      </c>
      <c r="C4682" t="s">
        <v>82</v>
      </c>
      <c r="D4682" t="s">
        <v>99</v>
      </c>
      <c r="E4682" t="s">
        <v>14975</v>
      </c>
      <c r="F4682" t="s">
        <v>14976</v>
      </c>
      <c r="G4682" t="s">
        <v>31546</v>
      </c>
      <c r="H4682" t="s">
        <v>223</v>
      </c>
      <c r="I4682" t="s">
        <v>78</v>
      </c>
      <c r="J4682" t="s">
        <v>135</v>
      </c>
      <c r="K4682" t="s">
        <v>22</v>
      </c>
      <c r="L4682" t="s">
        <v>136</v>
      </c>
      <c r="M4682" t="s">
        <v>17055</v>
      </c>
      <c r="N4682" t="s">
        <v>17056</v>
      </c>
      <c r="O4682">
        <v>5.3758333333333335</v>
      </c>
      <c r="P4682">
        <v>0</v>
      </c>
      <c r="Q4682">
        <v>10</v>
      </c>
      <c r="R4682">
        <v>0</v>
      </c>
      <c r="S4682">
        <v>0</v>
      </c>
      <c r="T4682">
        <v>0</v>
      </c>
      <c r="U4682">
        <v>7</v>
      </c>
      <c r="V4682">
        <v>0</v>
      </c>
      <c r="W4682">
        <v>0</v>
      </c>
      <c r="X4682">
        <v>0</v>
      </c>
      <c r="Y4682">
        <v>12.073067999999999</v>
      </c>
      <c r="Z4682">
        <v>0</v>
      </c>
      <c r="AA4682">
        <v>0</v>
      </c>
      <c r="AB4682">
        <v>0</v>
      </c>
      <c r="AC4682">
        <v>42.913179999999997</v>
      </c>
      <c r="AD4682">
        <v>0</v>
      </c>
      <c r="AE4682">
        <v>0</v>
      </c>
      <c r="AF4682">
        <v>54.986248000000003</v>
      </c>
    </row>
    <row r="4683" spans="1:32" x14ac:dyDescent="0.3">
      <c r="A4683">
        <v>2797695</v>
      </c>
      <c r="B4683">
        <v>1</v>
      </c>
      <c r="C4683" t="s">
        <v>82</v>
      </c>
      <c r="D4683" t="s">
        <v>99</v>
      </c>
      <c r="E4683" t="s">
        <v>14480</v>
      </c>
      <c r="F4683" t="s">
        <v>14481</v>
      </c>
      <c r="G4683" t="s">
        <v>31545</v>
      </c>
      <c r="H4683" t="s">
        <v>134</v>
      </c>
      <c r="I4683" t="s">
        <v>79</v>
      </c>
      <c r="J4683" t="s">
        <v>135</v>
      </c>
      <c r="K4683" t="s">
        <v>22</v>
      </c>
      <c r="L4683" t="s">
        <v>136</v>
      </c>
      <c r="M4683" t="s">
        <v>17057</v>
      </c>
      <c r="N4683" t="s">
        <v>17058</v>
      </c>
      <c r="O4683">
        <v>0.58638888888888885</v>
      </c>
      <c r="P4683">
        <v>2</v>
      </c>
      <c r="Q4683">
        <v>945</v>
      </c>
      <c r="R4683">
        <v>1</v>
      </c>
      <c r="S4683">
        <v>24</v>
      </c>
      <c r="T4683">
        <v>5</v>
      </c>
      <c r="U4683">
        <v>104</v>
      </c>
      <c r="V4683">
        <v>0</v>
      </c>
      <c r="W4683">
        <v>1</v>
      </c>
      <c r="X4683">
        <v>0.67256910000000003</v>
      </c>
      <c r="Y4683">
        <v>108.509315</v>
      </c>
      <c r="Z4683">
        <v>0.14288033999999999</v>
      </c>
      <c r="AA4683">
        <v>2.8367422000000002</v>
      </c>
      <c r="AB4683">
        <v>5.3499879999999997</v>
      </c>
      <c r="AC4683">
        <v>40.801727</v>
      </c>
      <c r="AD4683">
        <v>0</v>
      </c>
      <c r="AE4683">
        <v>67.090590000000006</v>
      </c>
      <c r="AF4683">
        <v>225.40382</v>
      </c>
    </row>
    <row r="4684" spans="1:32" x14ac:dyDescent="0.3">
      <c r="A4684">
        <v>2797694</v>
      </c>
      <c r="B4684">
        <v>1</v>
      </c>
      <c r="C4684" t="s">
        <v>82</v>
      </c>
      <c r="D4684" t="s">
        <v>99</v>
      </c>
      <c r="E4684" t="s">
        <v>8892</v>
      </c>
      <c r="F4684" t="s">
        <v>8893</v>
      </c>
      <c r="G4684" t="s">
        <v>31545</v>
      </c>
      <c r="H4684" t="s">
        <v>134</v>
      </c>
      <c r="I4684" t="s">
        <v>79</v>
      </c>
      <c r="J4684" t="s">
        <v>135</v>
      </c>
      <c r="K4684" t="s">
        <v>22</v>
      </c>
      <c r="L4684" t="s">
        <v>136</v>
      </c>
      <c r="M4684" t="s">
        <v>17059</v>
      </c>
      <c r="N4684" t="s">
        <v>17060</v>
      </c>
      <c r="O4684">
        <v>0.1125</v>
      </c>
      <c r="P4684">
        <v>4</v>
      </c>
      <c r="Q4684">
        <v>621</v>
      </c>
      <c r="R4684">
        <v>1</v>
      </c>
      <c r="S4684">
        <v>39</v>
      </c>
      <c r="T4684">
        <v>2</v>
      </c>
      <c r="U4684">
        <v>70</v>
      </c>
      <c r="V4684">
        <v>0</v>
      </c>
      <c r="W4684">
        <v>0</v>
      </c>
      <c r="X4684">
        <v>2.0343244</v>
      </c>
      <c r="Y4684">
        <v>15.4869995</v>
      </c>
      <c r="Z4684">
        <v>3.2040140000000002E-2</v>
      </c>
      <c r="AA4684">
        <v>0.18653459999999999</v>
      </c>
      <c r="AB4684">
        <v>8.27698</v>
      </c>
      <c r="AC4684">
        <v>3.0958587999999998</v>
      </c>
      <c r="AD4684">
        <v>0</v>
      </c>
      <c r="AE4684">
        <v>0</v>
      </c>
      <c r="AF4684">
        <v>29.112738</v>
      </c>
    </row>
    <row r="4685" spans="1:32" x14ac:dyDescent="0.3">
      <c r="A4685">
        <v>2797662</v>
      </c>
      <c r="B4685">
        <v>1</v>
      </c>
      <c r="C4685" t="s">
        <v>82</v>
      </c>
      <c r="D4685" t="s">
        <v>99</v>
      </c>
      <c r="E4685" t="s">
        <v>17061</v>
      </c>
      <c r="F4685" t="s">
        <v>17062</v>
      </c>
      <c r="G4685" t="s">
        <v>31546</v>
      </c>
      <c r="H4685" t="s">
        <v>2242</v>
      </c>
      <c r="I4685" t="s">
        <v>78</v>
      </c>
      <c r="J4685" t="s">
        <v>135</v>
      </c>
      <c r="K4685" t="s">
        <v>22</v>
      </c>
      <c r="L4685" t="s">
        <v>136</v>
      </c>
      <c r="M4685" t="s">
        <v>17063</v>
      </c>
      <c r="N4685" t="s">
        <v>17064</v>
      </c>
      <c r="O4685">
        <v>3.7408333333333332</v>
      </c>
      <c r="P4685">
        <v>0</v>
      </c>
      <c r="Q4685">
        <v>58</v>
      </c>
      <c r="R4685">
        <v>0</v>
      </c>
      <c r="S4685">
        <v>0</v>
      </c>
      <c r="T4685">
        <v>0</v>
      </c>
      <c r="U4685">
        <v>7</v>
      </c>
      <c r="V4685">
        <v>0</v>
      </c>
      <c r="W4685">
        <v>0</v>
      </c>
      <c r="X4685">
        <v>0</v>
      </c>
      <c r="Y4685">
        <v>33.121994000000001</v>
      </c>
      <c r="Z4685">
        <v>0</v>
      </c>
      <c r="AA4685">
        <v>0</v>
      </c>
      <c r="AB4685">
        <v>0</v>
      </c>
      <c r="AC4685">
        <v>7.4433417000000004</v>
      </c>
      <c r="AD4685">
        <v>0</v>
      </c>
      <c r="AE4685">
        <v>0</v>
      </c>
      <c r="AF4685">
        <v>40.565334</v>
      </c>
    </row>
    <row r="4686" spans="1:32" x14ac:dyDescent="0.3">
      <c r="A4686">
        <v>2797668</v>
      </c>
      <c r="B4686">
        <v>1</v>
      </c>
      <c r="C4686" t="s">
        <v>82</v>
      </c>
      <c r="D4686" t="s">
        <v>106</v>
      </c>
      <c r="E4686" t="s">
        <v>17065</v>
      </c>
      <c r="F4686" t="s">
        <v>17066</v>
      </c>
      <c r="G4686" t="s">
        <v>31552</v>
      </c>
      <c r="H4686" t="s">
        <v>665</v>
      </c>
      <c r="I4686" t="s">
        <v>78</v>
      </c>
      <c r="J4686" t="s">
        <v>135</v>
      </c>
      <c r="K4686" t="s">
        <v>22</v>
      </c>
      <c r="L4686" t="s">
        <v>136</v>
      </c>
      <c r="M4686" t="s">
        <v>17067</v>
      </c>
      <c r="N4686" t="s">
        <v>17068</v>
      </c>
      <c r="O4686">
        <v>2.637777777777778</v>
      </c>
      <c r="P4686">
        <v>0</v>
      </c>
      <c r="Q4686">
        <v>91</v>
      </c>
      <c r="R4686">
        <v>0</v>
      </c>
      <c r="S4686">
        <v>1</v>
      </c>
      <c r="T4686">
        <v>0</v>
      </c>
      <c r="U4686">
        <v>11</v>
      </c>
      <c r="V4686">
        <v>0</v>
      </c>
      <c r="W4686">
        <v>0</v>
      </c>
      <c r="X4686">
        <v>0</v>
      </c>
      <c r="Y4686">
        <v>59.83614</v>
      </c>
      <c r="Z4686">
        <v>0</v>
      </c>
      <c r="AA4686">
        <v>8.9450329999999995E-2</v>
      </c>
      <c r="AB4686">
        <v>0</v>
      </c>
      <c r="AC4686">
        <v>8.7618659999999995</v>
      </c>
      <c r="AD4686">
        <v>0</v>
      </c>
      <c r="AE4686">
        <v>0</v>
      </c>
      <c r="AF4686">
        <v>68.687454000000002</v>
      </c>
    </row>
    <row r="4687" spans="1:32" x14ac:dyDescent="0.3">
      <c r="A4687">
        <v>2797658</v>
      </c>
      <c r="B4687">
        <v>1</v>
      </c>
      <c r="C4687" t="s">
        <v>83</v>
      </c>
      <c r="D4687" t="s">
        <v>125</v>
      </c>
      <c r="E4687" t="s">
        <v>17069</v>
      </c>
      <c r="F4687" t="s">
        <v>17070</v>
      </c>
      <c r="G4687" t="s">
        <v>31552</v>
      </c>
      <c r="H4687" t="s">
        <v>665</v>
      </c>
      <c r="I4687" t="s">
        <v>78</v>
      </c>
      <c r="J4687" t="s">
        <v>135</v>
      </c>
      <c r="K4687" t="s">
        <v>22</v>
      </c>
      <c r="L4687" t="s">
        <v>136</v>
      </c>
      <c r="M4687" t="s">
        <v>17071</v>
      </c>
      <c r="N4687" t="s">
        <v>17072</v>
      </c>
      <c r="O4687">
        <v>1.193888888888889</v>
      </c>
      <c r="P4687">
        <v>0</v>
      </c>
      <c r="Q4687">
        <v>165</v>
      </c>
      <c r="R4687">
        <v>0</v>
      </c>
      <c r="S4687">
        <v>0</v>
      </c>
      <c r="T4687">
        <v>0</v>
      </c>
      <c r="U4687">
        <v>9</v>
      </c>
      <c r="V4687">
        <v>0</v>
      </c>
      <c r="W4687">
        <v>0</v>
      </c>
      <c r="X4687">
        <v>0</v>
      </c>
      <c r="Y4687">
        <v>14.617758</v>
      </c>
      <c r="Z4687">
        <v>0</v>
      </c>
      <c r="AA4687">
        <v>0</v>
      </c>
      <c r="AB4687">
        <v>0</v>
      </c>
      <c r="AC4687">
        <v>2.2125530000000002</v>
      </c>
      <c r="AD4687">
        <v>0</v>
      </c>
      <c r="AE4687">
        <v>0</v>
      </c>
      <c r="AF4687">
        <v>16.830310000000001</v>
      </c>
    </row>
    <row r="4688" spans="1:32" x14ac:dyDescent="0.3">
      <c r="A4688">
        <v>2797709</v>
      </c>
      <c r="B4688">
        <v>1</v>
      </c>
      <c r="C4688" t="s">
        <v>82</v>
      </c>
      <c r="D4688" t="s">
        <v>97</v>
      </c>
      <c r="E4688" t="s">
        <v>16711</v>
      </c>
      <c r="F4688" t="s">
        <v>16712</v>
      </c>
      <c r="G4688" t="s">
        <v>31551</v>
      </c>
      <c r="H4688" t="s">
        <v>134</v>
      </c>
      <c r="I4688" t="s">
        <v>79</v>
      </c>
      <c r="J4688" t="s">
        <v>135</v>
      </c>
      <c r="K4688" t="s">
        <v>22</v>
      </c>
      <c r="L4688" t="s">
        <v>136</v>
      </c>
      <c r="M4688" t="s">
        <v>17073</v>
      </c>
      <c r="N4688" t="s">
        <v>17074</v>
      </c>
      <c r="O4688">
        <v>1.3222222222222222</v>
      </c>
      <c r="P4688">
        <v>3</v>
      </c>
      <c r="Q4688">
        <v>1067</v>
      </c>
      <c r="R4688">
        <v>2</v>
      </c>
      <c r="S4688">
        <v>16</v>
      </c>
      <c r="T4688">
        <v>12</v>
      </c>
      <c r="U4688">
        <v>93</v>
      </c>
      <c r="V4688">
        <v>4</v>
      </c>
      <c r="W4688">
        <v>1</v>
      </c>
      <c r="X4688">
        <v>68.955550000000002</v>
      </c>
      <c r="Y4688">
        <v>953.99163999999996</v>
      </c>
      <c r="Z4688">
        <v>12.515314</v>
      </c>
      <c r="AA4688">
        <v>2.0997607999999999</v>
      </c>
      <c r="AB4688">
        <v>230.15360999999999</v>
      </c>
      <c r="AC4688">
        <v>243.0667</v>
      </c>
      <c r="AD4688">
        <v>240.39937</v>
      </c>
      <c r="AE4688">
        <v>3.5615442000000002</v>
      </c>
      <c r="AF4688">
        <v>1754.7435</v>
      </c>
    </row>
    <row r="4689" spans="1:32" x14ac:dyDescent="0.3">
      <c r="A4689">
        <v>2797629</v>
      </c>
      <c r="B4689">
        <v>2</v>
      </c>
      <c r="C4689" t="s">
        <v>82</v>
      </c>
      <c r="D4689" t="s">
        <v>91</v>
      </c>
      <c r="E4689" t="s">
        <v>12722</v>
      </c>
      <c r="F4689" t="s">
        <v>12723</v>
      </c>
      <c r="G4689" t="s">
        <v>31552</v>
      </c>
      <c r="H4689" t="s">
        <v>223</v>
      </c>
      <c r="I4689" t="s">
        <v>78</v>
      </c>
      <c r="J4689" t="s">
        <v>135</v>
      </c>
      <c r="K4689" t="s">
        <v>22</v>
      </c>
      <c r="L4689" t="s">
        <v>136</v>
      </c>
      <c r="M4689" t="s">
        <v>17075</v>
      </c>
      <c r="N4689" t="s">
        <v>17076</v>
      </c>
      <c r="O4689">
        <v>0.58555555555555561</v>
      </c>
      <c r="P4689">
        <v>0</v>
      </c>
      <c r="Q4689">
        <v>575</v>
      </c>
      <c r="R4689">
        <v>0</v>
      </c>
      <c r="S4689">
        <v>0</v>
      </c>
      <c r="T4689">
        <v>0</v>
      </c>
      <c r="U4689">
        <v>77</v>
      </c>
      <c r="V4689">
        <v>0</v>
      </c>
      <c r="W4689">
        <v>1</v>
      </c>
      <c r="X4689">
        <v>0</v>
      </c>
      <c r="Y4689">
        <v>75.965609999999998</v>
      </c>
      <c r="Z4689">
        <v>0</v>
      </c>
      <c r="AA4689">
        <v>0</v>
      </c>
      <c r="AB4689">
        <v>0</v>
      </c>
      <c r="AC4689">
        <v>107.40691</v>
      </c>
      <c r="AD4689">
        <v>0</v>
      </c>
      <c r="AE4689">
        <v>14.586667</v>
      </c>
      <c r="AF4689">
        <v>197.95918</v>
      </c>
    </row>
    <row r="4690" spans="1:32" x14ac:dyDescent="0.3">
      <c r="A4690">
        <v>2797698</v>
      </c>
      <c r="B4690">
        <v>1</v>
      </c>
      <c r="C4690" t="s">
        <v>83</v>
      </c>
      <c r="D4690" t="s">
        <v>130</v>
      </c>
      <c r="E4690" t="s">
        <v>200</v>
      </c>
      <c r="F4690" t="s">
        <v>201</v>
      </c>
      <c r="G4690" t="s">
        <v>31549</v>
      </c>
      <c r="H4690" t="s">
        <v>134</v>
      </c>
      <c r="I4690" t="s">
        <v>79</v>
      </c>
      <c r="J4690" t="s">
        <v>135</v>
      </c>
      <c r="K4690" t="s">
        <v>22</v>
      </c>
      <c r="L4690" t="s">
        <v>136</v>
      </c>
      <c r="M4690" t="s">
        <v>17077</v>
      </c>
      <c r="N4690" t="s">
        <v>17078</v>
      </c>
      <c r="O4690">
        <v>0.11166666666666666</v>
      </c>
      <c r="P4690">
        <v>18</v>
      </c>
      <c r="Q4690">
        <v>1414</v>
      </c>
      <c r="R4690">
        <v>28</v>
      </c>
      <c r="S4690">
        <v>23</v>
      </c>
      <c r="T4690">
        <v>14</v>
      </c>
      <c r="U4690">
        <v>120</v>
      </c>
      <c r="V4690">
        <v>1</v>
      </c>
      <c r="W4690">
        <v>0</v>
      </c>
      <c r="X4690">
        <v>2.7465348000000001</v>
      </c>
      <c r="Y4690">
        <v>20.938880000000001</v>
      </c>
      <c r="Z4690">
        <v>26.880811999999999</v>
      </c>
      <c r="AA4690">
        <v>0.50361690000000003</v>
      </c>
      <c r="AB4690">
        <v>7.9168677000000001</v>
      </c>
      <c r="AC4690">
        <v>5.5597285999999997</v>
      </c>
      <c r="AD4690">
        <v>19.981106</v>
      </c>
      <c r="AE4690">
        <v>0</v>
      </c>
      <c r="AF4690">
        <v>84.527550000000005</v>
      </c>
    </row>
    <row r="4691" spans="1:32" x14ac:dyDescent="0.3">
      <c r="A4691">
        <v>2797634</v>
      </c>
      <c r="B4691">
        <v>1</v>
      </c>
      <c r="C4691" t="s">
        <v>82</v>
      </c>
      <c r="D4691" t="s">
        <v>104</v>
      </c>
      <c r="E4691" t="s">
        <v>15696</v>
      </c>
      <c r="F4691" t="s">
        <v>15697</v>
      </c>
      <c r="G4691" t="s">
        <v>31550</v>
      </c>
      <c r="H4691" t="s">
        <v>1297</v>
      </c>
      <c r="I4691" t="s">
        <v>78</v>
      </c>
      <c r="J4691" t="s">
        <v>135</v>
      </c>
      <c r="K4691" t="s">
        <v>22</v>
      </c>
      <c r="L4691" t="s">
        <v>136</v>
      </c>
      <c r="M4691" t="s">
        <v>17079</v>
      </c>
      <c r="N4691" t="s">
        <v>17080</v>
      </c>
      <c r="O4691">
        <v>5.5038888888888886</v>
      </c>
      <c r="P4691">
        <v>0</v>
      </c>
      <c r="Q4691">
        <v>2</v>
      </c>
      <c r="R4691">
        <v>0</v>
      </c>
      <c r="S4691">
        <v>0</v>
      </c>
      <c r="T4691">
        <v>0</v>
      </c>
      <c r="U4691">
        <v>50</v>
      </c>
      <c r="V4691">
        <v>0</v>
      </c>
      <c r="W4691">
        <v>0</v>
      </c>
      <c r="X4691">
        <v>0</v>
      </c>
      <c r="Y4691">
        <v>3.4105175000000001</v>
      </c>
      <c r="Z4691">
        <v>0</v>
      </c>
      <c r="AA4691">
        <v>0</v>
      </c>
      <c r="AB4691">
        <v>0</v>
      </c>
      <c r="AC4691">
        <v>249.00395</v>
      </c>
      <c r="AD4691">
        <v>0</v>
      </c>
      <c r="AE4691">
        <v>0</v>
      </c>
      <c r="AF4691">
        <v>252.41446999999999</v>
      </c>
    </row>
    <row r="4692" spans="1:32" x14ac:dyDescent="0.3">
      <c r="A4692">
        <v>2797632</v>
      </c>
      <c r="B4692">
        <v>1</v>
      </c>
      <c r="C4692" t="s">
        <v>82</v>
      </c>
      <c r="D4692" t="s">
        <v>99</v>
      </c>
      <c r="E4692" t="s">
        <v>17081</v>
      </c>
      <c r="F4692" t="s">
        <v>17082</v>
      </c>
      <c r="G4692" t="s">
        <v>31546</v>
      </c>
      <c r="H4692" t="s">
        <v>223</v>
      </c>
      <c r="I4692" t="s">
        <v>78</v>
      </c>
      <c r="J4692" t="s">
        <v>135</v>
      </c>
      <c r="K4692" t="s">
        <v>22</v>
      </c>
      <c r="L4692" t="s">
        <v>136</v>
      </c>
      <c r="M4692" t="s">
        <v>17083</v>
      </c>
      <c r="N4692" t="s">
        <v>17084</v>
      </c>
      <c r="O4692">
        <v>0.47027777777777779</v>
      </c>
      <c r="P4692">
        <v>0</v>
      </c>
      <c r="Q4692">
        <v>57</v>
      </c>
      <c r="R4692">
        <v>0</v>
      </c>
      <c r="S4692">
        <v>0</v>
      </c>
      <c r="T4692">
        <v>0</v>
      </c>
      <c r="U4692">
        <v>8</v>
      </c>
      <c r="V4692">
        <v>0</v>
      </c>
      <c r="W4692">
        <v>0</v>
      </c>
      <c r="X4692">
        <v>0</v>
      </c>
      <c r="Y4692">
        <v>5.3513846000000003</v>
      </c>
      <c r="Z4692">
        <v>0</v>
      </c>
      <c r="AA4692">
        <v>0</v>
      </c>
      <c r="AB4692">
        <v>0</v>
      </c>
      <c r="AC4692">
        <v>3.0026088</v>
      </c>
      <c r="AD4692">
        <v>0</v>
      </c>
      <c r="AE4692">
        <v>0</v>
      </c>
      <c r="AF4692">
        <v>8.3539929999999991</v>
      </c>
    </row>
    <row r="4693" spans="1:32" x14ac:dyDescent="0.3">
      <c r="A4693">
        <v>2797656</v>
      </c>
      <c r="B4693">
        <v>1</v>
      </c>
      <c r="C4693" t="s">
        <v>82</v>
      </c>
      <c r="D4693" t="s">
        <v>112</v>
      </c>
      <c r="E4693" t="s">
        <v>17085</v>
      </c>
      <c r="F4693" t="s">
        <v>17086</v>
      </c>
      <c r="G4693" t="s">
        <v>31550</v>
      </c>
      <c r="H4693" t="s">
        <v>380</v>
      </c>
      <c r="I4693" t="s">
        <v>78</v>
      </c>
      <c r="J4693" t="s">
        <v>135</v>
      </c>
      <c r="K4693" t="s">
        <v>22</v>
      </c>
      <c r="L4693" t="s">
        <v>136</v>
      </c>
      <c r="M4693" t="s">
        <v>17087</v>
      </c>
      <c r="N4693" t="s">
        <v>17088</v>
      </c>
      <c r="O4693">
        <v>0.76083333333333336</v>
      </c>
      <c r="P4693">
        <v>0</v>
      </c>
      <c r="Q4693">
        <v>24</v>
      </c>
      <c r="R4693">
        <v>0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0</v>
      </c>
      <c r="Y4693">
        <v>3.9460495</v>
      </c>
      <c r="Z4693">
        <v>0</v>
      </c>
      <c r="AA4693">
        <v>0</v>
      </c>
      <c r="AB4693">
        <v>0</v>
      </c>
      <c r="AC4693">
        <v>0.35021317000000002</v>
      </c>
      <c r="AD4693">
        <v>0</v>
      </c>
      <c r="AE4693">
        <v>0</v>
      </c>
      <c r="AF4693">
        <v>4.2962626999999998</v>
      </c>
    </row>
    <row r="4694" spans="1:32" x14ac:dyDescent="0.3">
      <c r="A4694">
        <v>2797654</v>
      </c>
      <c r="B4694">
        <v>1</v>
      </c>
      <c r="C4694" t="s">
        <v>82</v>
      </c>
      <c r="D4694" t="s">
        <v>91</v>
      </c>
      <c r="E4694" t="s">
        <v>17089</v>
      </c>
      <c r="F4694" t="s">
        <v>17090</v>
      </c>
      <c r="G4694" t="s">
        <v>31548</v>
      </c>
      <c r="H4694" t="s">
        <v>893</v>
      </c>
      <c r="I4694" t="s">
        <v>78</v>
      </c>
      <c r="J4694" t="s">
        <v>135</v>
      </c>
      <c r="K4694" t="s">
        <v>22</v>
      </c>
      <c r="L4694" t="s">
        <v>136</v>
      </c>
      <c r="M4694" t="s">
        <v>17091</v>
      </c>
      <c r="N4694" t="s">
        <v>17092</v>
      </c>
      <c r="O4694">
        <v>3.6958333333333333</v>
      </c>
      <c r="P4694">
        <v>0</v>
      </c>
      <c r="Q4694">
        <v>9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7.5656350000000003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7.5656350000000003</v>
      </c>
    </row>
    <row r="4695" spans="1:32" x14ac:dyDescent="0.3">
      <c r="A4695">
        <v>2797648</v>
      </c>
      <c r="B4695">
        <v>1</v>
      </c>
      <c r="C4695" t="s">
        <v>83</v>
      </c>
      <c r="D4695" t="s">
        <v>127</v>
      </c>
      <c r="E4695" t="s">
        <v>12602</v>
      </c>
      <c r="F4695" t="s">
        <v>12603</v>
      </c>
      <c r="G4695" t="s">
        <v>31552</v>
      </c>
      <c r="H4695" t="s">
        <v>665</v>
      </c>
      <c r="I4695" t="s">
        <v>78</v>
      </c>
      <c r="J4695" t="s">
        <v>135</v>
      </c>
      <c r="K4695" t="s">
        <v>22</v>
      </c>
      <c r="L4695" t="s">
        <v>136</v>
      </c>
      <c r="M4695" t="s">
        <v>17093</v>
      </c>
      <c r="N4695" t="s">
        <v>17094</v>
      </c>
      <c r="O4695">
        <v>0.94777777777777783</v>
      </c>
      <c r="P4695">
        <v>0</v>
      </c>
      <c r="Q4695">
        <v>180</v>
      </c>
      <c r="R4695">
        <v>0</v>
      </c>
      <c r="S4695">
        <v>1</v>
      </c>
      <c r="T4695">
        <v>0</v>
      </c>
      <c r="U4695">
        <v>9</v>
      </c>
      <c r="V4695">
        <v>0</v>
      </c>
      <c r="W4695">
        <v>0</v>
      </c>
      <c r="X4695">
        <v>0</v>
      </c>
      <c r="Y4695">
        <v>26.464165000000001</v>
      </c>
      <c r="Z4695">
        <v>0</v>
      </c>
      <c r="AA4695">
        <v>1.2705107000000001E-5</v>
      </c>
      <c r="AB4695">
        <v>0</v>
      </c>
      <c r="AC4695">
        <v>9.1122490000000003</v>
      </c>
      <c r="AD4695">
        <v>0</v>
      </c>
      <c r="AE4695">
        <v>0</v>
      </c>
      <c r="AF4695">
        <v>35.576427000000002</v>
      </c>
    </row>
    <row r="4696" spans="1:32" x14ac:dyDescent="0.3">
      <c r="A4696">
        <v>2797615</v>
      </c>
      <c r="B4696">
        <v>2</v>
      </c>
      <c r="C4696" t="s">
        <v>82</v>
      </c>
      <c r="D4696" t="s">
        <v>99</v>
      </c>
      <c r="E4696" t="s">
        <v>13666</v>
      </c>
      <c r="F4696" t="s">
        <v>13667</v>
      </c>
      <c r="G4696" t="s">
        <v>31552</v>
      </c>
      <c r="H4696" t="s">
        <v>223</v>
      </c>
      <c r="I4696" t="s">
        <v>78</v>
      </c>
      <c r="J4696" t="s">
        <v>135</v>
      </c>
      <c r="K4696" t="s">
        <v>22</v>
      </c>
      <c r="L4696" t="s">
        <v>136</v>
      </c>
      <c r="M4696" t="s">
        <v>17095</v>
      </c>
      <c r="N4696" t="s">
        <v>17096</v>
      </c>
      <c r="O4696">
        <v>0.14694444444444443</v>
      </c>
      <c r="P4696">
        <v>0</v>
      </c>
      <c r="Q4696">
        <v>232</v>
      </c>
      <c r="R4696">
        <v>0</v>
      </c>
      <c r="S4696">
        <v>0</v>
      </c>
      <c r="T4696">
        <v>0</v>
      </c>
      <c r="U4696">
        <v>22</v>
      </c>
      <c r="V4696">
        <v>0</v>
      </c>
      <c r="W4696">
        <v>0</v>
      </c>
      <c r="X4696">
        <v>0</v>
      </c>
      <c r="Y4696">
        <v>4.9974246000000004</v>
      </c>
      <c r="Z4696">
        <v>0</v>
      </c>
      <c r="AA4696">
        <v>0</v>
      </c>
      <c r="AB4696">
        <v>0</v>
      </c>
      <c r="AC4696">
        <v>2.1090936999999998</v>
      </c>
      <c r="AD4696">
        <v>0</v>
      </c>
      <c r="AE4696">
        <v>0</v>
      </c>
      <c r="AF4696">
        <v>7.1065183000000003</v>
      </c>
    </row>
    <row r="4697" spans="1:32" x14ac:dyDescent="0.3">
      <c r="A4697">
        <v>2797644</v>
      </c>
      <c r="B4697">
        <v>1</v>
      </c>
      <c r="C4697" t="s">
        <v>82</v>
      </c>
      <c r="D4697" t="s">
        <v>104</v>
      </c>
      <c r="E4697" t="s">
        <v>4989</v>
      </c>
      <c r="F4697" t="s">
        <v>4990</v>
      </c>
      <c r="G4697" t="s">
        <v>31550</v>
      </c>
      <c r="H4697" t="s">
        <v>223</v>
      </c>
      <c r="I4697" t="s">
        <v>78</v>
      </c>
      <c r="J4697" t="s">
        <v>135</v>
      </c>
      <c r="K4697" t="s">
        <v>22</v>
      </c>
      <c r="L4697" t="s">
        <v>136</v>
      </c>
      <c r="M4697" t="s">
        <v>17097</v>
      </c>
      <c r="N4697" t="s">
        <v>17098</v>
      </c>
      <c r="O4697">
        <v>3.2286119444444448</v>
      </c>
      <c r="P4697">
        <v>0</v>
      </c>
      <c r="Q4697">
        <v>84</v>
      </c>
      <c r="R4697">
        <v>0</v>
      </c>
      <c r="S4697">
        <v>0</v>
      </c>
      <c r="T4697">
        <v>0</v>
      </c>
      <c r="U4697">
        <v>3</v>
      </c>
      <c r="V4697">
        <v>0</v>
      </c>
      <c r="W4697">
        <v>0</v>
      </c>
      <c r="X4697">
        <v>0</v>
      </c>
      <c r="Y4697">
        <v>72.584739999999996</v>
      </c>
      <c r="Z4697">
        <v>0</v>
      </c>
      <c r="AA4697">
        <v>0</v>
      </c>
      <c r="AB4697">
        <v>0</v>
      </c>
      <c r="AC4697">
        <v>2.3803231999999999</v>
      </c>
      <c r="AD4697">
        <v>0</v>
      </c>
      <c r="AE4697">
        <v>0</v>
      </c>
      <c r="AF4697">
        <v>74.965064999999996</v>
      </c>
    </row>
    <row r="4698" spans="1:32" x14ac:dyDescent="0.3">
      <c r="A4698">
        <v>2797651</v>
      </c>
      <c r="B4698">
        <v>1</v>
      </c>
      <c r="C4698" t="s">
        <v>82</v>
      </c>
      <c r="D4698" t="s">
        <v>99</v>
      </c>
      <c r="E4698" t="s">
        <v>16986</v>
      </c>
      <c r="F4698" t="s">
        <v>16987</v>
      </c>
      <c r="G4698" t="s">
        <v>31546</v>
      </c>
      <c r="H4698" t="s">
        <v>223</v>
      </c>
      <c r="I4698" t="s">
        <v>78</v>
      </c>
      <c r="J4698" t="s">
        <v>135</v>
      </c>
      <c r="K4698" t="s">
        <v>22</v>
      </c>
      <c r="L4698" t="s">
        <v>136</v>
      </c>
      <c r="M4698" t="s">
        <v>17099</v>
      </c>
      <c r="N4698" t="s">
        <v>17100</v>
      </c>
      <c r="O4698">
        <v>5.2219444444444445</v>
      </c>
      <c r="P4698">
        <v>0</v>
      </c>
      <c r="Q4698">
        <v>84</v>
      </c>
      <c r="R4698">
        <v>0</v>
      </c>
      <c r="S4698">
        <v>5</v>
      </c>
      <c r="T4698">
        <v>0</v>
      </c>
      <c r="U4698">
        <v>6</v>
      </c>
      <c r="V4698">
        <v>0</v>
      </c>
      <c r="W4698">
        <v>0</v>
      </c>
      <c r="X4698">
        <v>0</v>
      </c>
      <c r="Y4698">
        <v>175.60477</v>
      </c>
      <c r="Z4698">
        <v>0</v>
      </c>
      <c r="AA4698">
        <v>4.611504</v>
      </c>
      <c r="AB4698">
        <v>0</v>
      </c>
      <c r="AC4698">
        <v>0.48100123</v>
      </c>
      <c r="AD4698">
        <v>0</v>
      </c>
      <c r="AE4698">
        <v>0</v>
      </c>
      <c r="AF4698">
        <v>180.69727</v>
      </c>
    </row>
    <row r="4699" spans="1:32" x14ac:dyDescent="0.3">
      <c r="A4699">
        <v>2797554</v>
      </c>
      <c r="B4699">
        <v>2</v>
      </c>
      <c r="C4699" t="s">
        <v>83</v>
      </c>
      <c r="D4699" t="s">
        <v>128</v>
      </c>
      <c r="E4699" t="s">
        <v>16013</v>
      </c>
      <c r="F4699" t="s">
        <v>16014</v>
      </c>
      <c r="G4699" t="s">
        <v>31549</v>
      </c>
      <c r="H4699" t="s">
        <v>672</v>
      </c>
      <c r="I4699" t="s">
        <v>79</v>
      </c>
      <c r="J4699" t="s">
        <v>135</v>
      </c>
      <c r="K4699" t="s">
        <v>22</v>
      </c>
      <c r="L4699" t="s">
        <v>136</v>
      </c>
      <c r="M4699" t="s">
        <v>17101</v>
      </c>
      <c r="N4699" t="s">
        <v>17102</v>
      </c>
      <c r="O4699">
        <v>1.8108333333333333</v>
      </c>
      <c r="P4699">
        <v>3</v>
      </c>
      <c r="Q4699">
        <v>127</v>
      </c>
      <c r="R4699">
        <v>89</v>
      </c>
      <c r="S4699">
        <v>163</v>
      </c>
      <c r="T4699">
        <v>14</v>
      </c>
      <c r="U4699">
        <v>19</v>
      </c>
      <c r="V4699">
        <v>0</v>
      </c>
      <c r="W4699">
        <v>1</v>
      </c>
      <c r="X4699">
        <v>0.75328803</v>
      </c>
      <c r="Y4699">
        <v>38.104255999999999</v>
      </c>
      <c r="Z4699">
        <v>37.317776000000002</v>
      </c>
      <c r="AA4699">
        <v>75.793779999999998</v>
      </c>
      <c r="AB4699">
        <v>115.94253500000001</v>
      </c>
      <c r="AC4699">
        <v>13.059286999999999</v>
      </c>
      <c r="AD4699">
        <v>0</v>
      </c>
      <c r="AE4699">
        <v>301.21332000000001</v>
      </c>
      <c r="AF4699">
        <v>582.18426999999997</v>
      </c>
    </row>
    <row r="4700" spans="1:32" x14ac:dyDescent="0.3">
      <c r="A4700">
        <v>2797629</v>
      </c>
      <c r="B4700">
        <v>1</v>
      </c>
      <c r="C4700" t="s">
        <v>82</v>
      </c>
      <c r="D4700" t="s">
        <v>91</v>
      </c>
      <c r="E4700" t="s">
        <v>12240</v>
      </c>
      <c r="F4700" t="s">
        <v>12241</v>
      </c>
      <c r="G4700" t="s">
        <v>31546</v>
      </c>
      <c r="H4700" t="s">
        <v>223</v>
      </c>
      <c r="I4700" t="s">
        <v>78</v>
      </c>
      <c r="J4700" t="s">
        <v>135</v>
      </c>
      <c r="K4700" t="s">
        <v>22</v>
      </c>
      <c r="L4700" t="s">
        <v>136</v>
      </c>
      <c r="M4700" t="s">
        <v>17103</v>
      </c>
      <c r="N4700" t="s">
        <v>17075</v>
      </c>
      <c r="O4700">
        <v>1.2352777777777777</v>
      </c>
      <c r="P4700">
        <v>0</v>
      </c>
      <c r="Q4700">
        <v>224</v>
      </c>
      <c r="R4700">
        <v>0</v>
      </c>
      <c r="S4700">
        <v>0</v>
      </c>
      <c r="T4700">
        <v>0</v>
      </c>
      <c r="U4700">
        <v>8</v>
      </c>
      <c r="V4700">
        <v>0</v>
      </c>
      <c r="W4700">
        <v>0</v>
      </c>
      <c r="X4700">
        <v>0</v>
      </c>
      <c r="Y4700">
        <v>45.112884999999999</v>
      </c>
      <c r="Z4700">
        <v>0</v>
      </c>
      <c r="AA4700">
        <v>0</v>
      </c>
      <c r="AB4700">
        <v>0</v>
      </c>
      <c r="AC4700">
        <v>23.442228</v>
      </c>
      <c r="AD4700">
        <v>0</v>
      </c>
      <c r="AE4700">
        <v>0</v>
      </c>
      <c r="AF4700">
        <v>68.555115000000001</v>
      </c>
    </row>
    <row r="4701" spans="1:32" x14ac:dyDescent="0.3">
      <c r="A4701">
        <v>2797616</v>
      </c>
      <c r="B4701">
        <v>1</v>
      </c>
      <c r="C4701" t="s">
        <v>82</v>
      </c>
      <c r="D4701" t="s">
        <v>92</v>
      </c>
      <c r="E4701" t="s">
        <v>17104</v>
      </c>
      <c r="F4701" t="s">
        <v>17105</v>
      </c>
      <c r="G4701" t="s">
        <v>31548</v>
      </c>
      <c r="H4701" t="s">
        <v>893</v>
      </c>
      <c r="I4701" t="s">
        <v>78</v>
      </c>
      <c r="J4701" t="s">
        <v>135</v>
      </c>
      <c r="K4701" t="s">
        <v>22</v>
      </c>
      <c r="L4701" t="s">
        <v>136</v>
      </c>
      <c r="M4701" t="s">
        <v>17106</v>
      </c>
      <c r="N4701" t="s">
        <v>17107</v>
      </c>
      <c r="O4701">
        <v>8.9522233333333343</v>
      </c>
      <c r="P4701">
        <v>0</v>
      </c>
      <c r="Q4701">
        <v>2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7.9968934000000003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7.9968934000000003</v>
      </c>
    </row>
    <row r="4702" spans="1:32" x14ac:dyDescent="0.3">
      <c r="A4702">
        <v>2797609</v>
      </c>
      <c r="B4702">
        <v>1</v>
      </c>
      <c r="C4702" t="s">
        <v>82</v>
      </c>
      <c r="D4702" t="s">
        <v>104</v>
      </c>
      <c r="E4702" t="s">
        <v>17108</v>
      </c>
      <c r="F4702" t="s">
        <v>17109</v>
      </c>
      <c r="G4702" t="s">
        <v>31550</v>
      </c>
      <c r="H4702" t="s">
        <v>1432</v>
      </c>
      <c r="I4702" t="s">
        <v>78</v>
      </c>
      <c r="J4702" t="s">
        <v>135</v>
      </c>
      <c r="K4702" t="s">
        <v>22</v>
      </c>
      <c r="L4702" t="s">
        <v>136</v>
      </c>
      <c r="M4702" t="s">
        <v>17110</v>
      </c>
      <c r="N4702" t="s">
        <v>17111</v>
      </c>
      <c r="O4702">
        <v>2.276388888888889</v>
      </c>
      <c r="P4702">
        <v>0</v>
      </c>
      <c r="Q4702">
        <v>0</v>
      </c>
      <c r="R4702">
        <v>0</v>
      </c>
      <c r="S4702">
        <v>0</v>
      </c>
      <c r="T4702">
        <v>0</v>
      </c>
      <c r="U4702">
        <v>24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63.288494</v>
      </c>
      <c r="AD4702">
        <v>0</v>
      </c>
      <c r="AE4702">
        <v>0</v>
      </c>
      <c r="AF4702">
        <v>63.288494</v>
      </c>
    </row>
    <row r="4703" spans="1:32" x14ac:dyDescent="0.3">
      <c r="A4703">
        <v>2797620</v>
      </c>
      <c r="B4703">
        <v>1</v>
      </c>
      <c r="C4703" t="s">
        <v>82</v>
      </c>
      <c r="D4703" t="s">
        <v>104</v>
      </c>
      <c r="E4703" t="s">
        <v>17112</v>
      </c>
      <c r="F4703" t="s">
        <v>17113</v>
      </c>
      <c r="G4703" t="s">
        <v>31546</v>
      </c>
      <c r="H4703" t="s">
        <v>223</v>
      </c>
      <c r="I4703" t="s">
        <v>78</v>
      </c>
      <c r="J4703" t="s">
        <v>135</v>
      </c>
      <c r="K4703" t="s">
        <v>22</v>
      </c>
      <c r="L4703" t="s">
        <v>136</v>
      </c>
      <c r="M4703" t="s">
        <v>17114</v>
      </c>
      <c r="N4703" t="s">
        <v>17115</v>
      </c>
      <c r="O4703">
        <v>3.2383333333333333</v>
      </c>
      <c r="P4703">
        <v>0</v>
      </c>
      <c r="Q4703">
        <v>63</v>
      </c>
      <c r="R4703">
        <v>0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0</v>
      </c>
      <c r="Y4703">
        <v>61.745159999999998</v>
      </c>
      <c r="Z4703">
        <v>0</v>
      </c>
      <c r="AA4703">
        <v>0</v>
      </c>
      <c r="AB4703">
        <v>0</v>
      </c>
      <c r="AC4703">
        <v>1.3652359999999999</v>
      </c>
      <c r="AD4703">
        <v>0</v>
      </c>
      <c r="AE4703">
        <v>0</v>
      </c>
      <c r="AF4703">
        <v>63.110393999999999</v>
      </c>
    </row>
    <row r="4704" spans="1:32" x14ac:dyDescent="0.3">
      <c r="A4704">
        <v>2797618</v>
      </c>
      <c r="B4704">
        <v>1</v>
      </c>
      <c r="C4704" t="s">
        <v>82</v>
      </c>
      <c r="D4704" t="s">
        <v>106</v>
      </c>
      <c r="E4704" t="s">
        <v>17116</v>
      </c>
      <c r="F4704" t="s">
        <v>17117</v>
      </c>
      <c r="G4704" t="s">
        <v>31546</v>
      </c>
      <c r="H4704" t="s">
        <v>145</v>
      </c>
      <c r="I4704" t="s">
        <v>78</v>
      </c>
      <c r="J4704" t="s">
        <v>135</v>
      </c>
      <c r="K4704" t="s">
        <v>22</v>
      </c>
      <c r="L4704" t="s">
        <v>136</v>
      </c>
      <c r="M4704" t="s">
        <v>17118</v>
      </c>
      <c r="N4704" t="s">
        <v>17119</v>
      </c>
      <c r="O4704">
        <v>0.8322222222222222</v>
      </c>
      <c r="P4704">
        <v>0</v>
      </c>
      <c r="Q4704">
        <v>75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15.636779000000001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15.636779000000001</v>
      </c>
    </row>
    <row r="4705" spans="1:32" x14ac:dyDescent="0.3">
      <c r="A4705">
        <v>2797665</v>
      </c>
      <c r="B4705">
        <v>1</v>
      </c>
      <c r="C4705" t="s">
        <v>82</v>
      </c>
      <c r="D4705" t="s">
        <v>113</v>
      </c>
      <c r="E4705" t="s">
        <v>17120</v>
      </c>
      <c r="F4705" t="s">
        <v>17121</v>
      </c>
      <c r="G4705" t="s">
        <v>31545</v>
      </c>
      <c r="H4705" t="s">
        <v>150</v>
      </c>
      <c r="I4705" t="s">
        <v>79</v>
      </c>
      <c r="J4705" t="s">
        <v>135</v>
      </c>
      <c r="K4705" t="s">
        <v>22</v>
      </c>
      <c r="L4705" t="s">
        <v>136</v>
      </c>
      <c r="M4705" t="s">
        <v>17122</v>
      </c>
      <c r="N4705" t="s">
        <v>17123</v>
      </c>
      <c r="O4705">
        <v>0.47361111111111109</v>
      </c>
      <c r="P4705">
        <v>1</v>
      </c>
      <c r="Q4705">
        <v>4558</v>
      </c>
      <c r="R4705">
        <v>7</v>
      </c>
      <c r="S4705">
        <v>152</v>
      </c>
      <c r="T4705">
        <v>11</v>
      </c>
      <c r="U4705">
        <v>464</v>
      </c>
      <c r="V4705">
        <v>3</v>
      </c>
      <c r="W4705">
        <v>0</v>
      </c>
      <c r="X4705">
        <v>3.4570522000000001</v>
      </c>
      <c r="Y4705">
        <v>595.84180000000003</v>
      </c>
      <c r="Z4705">
        <v>1.3494269999999999</v>
      </c>
      <c r="AA4705">
        <v>25.879035999999999</v>
      </c>
      <c r="AB4705">
        <v>29.620135999999999</v>
      </c>
      <c r="AC4705">
        <v>225.07634999999999</v>
      </c>
      <c r="AD4705">
        <v>96.257859999999994</v>
      </c>
      <c r="AE4705">
        <v>0</v>
      </c>
      <c r="AF4705">
        <v>977.48159999999996</v>
      </c>
    </row>
    <row r="4706" spans="1:32" x14ac:dyDescent="0.3">
      <c r="A4706">
        <v>2797610</v>
      </c>
      <c r="B4706">
        <v>1</v>
      </c>
      <c r="C4706" t="s">
        <v>83</v>
      </c>
      <c r="D4706" t="s">
        <v>123</v>
      </c>
      <c r="E4706" t="s">
        <v>17124</v>
      </c>
      <c r="F4706" t="s">
        <v>17125</v>
      </c>
      <c r="G4706" t="s">
        <v>31550</v>
      </c>
      <c r="H4706" t="s">
        <v>145</v>
      </c>
      <c r="I4706" t="s">
        <v>78</v>
      </c>
      <c r="J4706" t="s">
        <v>135</v>
      </c>
      <c r="K4706" t="s">
        <v>22</v>
      </c>
      <c r="L4706" t="s">
        <v>136</v>
      </c>
      <c r="M4706" t="s">
        <v>17126</v>
      </c>
      <c r="N4706" t="s">
        <v>17127</v>
      </c>
      <c r="O4706">
        <v>1.5375000000000001</v>
      </c>
      <c r="P4706">
        <v>0</v>
      </c>
      <c r="Q4706">
        <v>56</v>
      </c>
      <c r="R4706">
        <v>0</v>
      </c>
      <c r="S4706">
        <v>0</v>
      </c>
      <c r="T4706">
        <v>0</v>
      </c>
      <c r="U4706">
        <v>5</v>
      </c>
      <c r="V4706">
        <v>0</v>
      </c>
      <c r="W4706">
        <v>0</v>
      </c>
      <c r="X4706">
        <v>0</v>
      </c>
      <c r="Y4706">
        <v>17.621500000000001</v>
      </c>
      <c r="Z4706">
        <v>0</v>
      </c>
      <c r="AA4706">
        <v>0</v>
      </c>
      <c r="AB4706">
        <v>0</v>
      </c>
      <c r="AC4706">
        <v>6.5047306999999996</v>
      </c>
      <c r="AD4706">
        <v>0</v>
      </c>
      <c r="AE4706">
        <v>0</v>
      </c>
      <c r="AF4706">
        <v>24.12623</v>
      </c>
    </row>
    <row r="4707" spans="1:32" x14ac:dyDescent="0.3">
      <c r="A4707">
        <v>2797615</v>
      </c>
      <c r="B4707">
        <v>1</v>
      </c>
      <c r="C4707" t="s">
        <v>82</v>
      </c>
      <c r="D4707" t="s">
        <v>99</v>
      </c>
      <c r="E4707" t="s">
        <v>15325</v>
      </c>
      <c r="F4707" t="s">
        <v>15326</v>
      </c>
      <c r="G4707" t="s">
        <v>31546</v>
      </c>
      <c r="H4707" t="s">
        <v>223</v>
      </c>
      <c r="I4707" t="s">
        <v>78</v>
      </c>
      <c r="J4707" t="s">
        <v>135</v>
      </c>
      <c r="K4707" t="s">
        <v>22</v>
      </c>
      <c r="L4707" t="s">
        <v>136</v>
      </c>
      <c r="M4707" t="s">
        <v>17128</v>
      </c>
      <c r="N4707" t="s">
        <v>17095</v>
      </c>
      <c r="O4707">
        <v>0.54055555555555557</v>
      </c>
      <c r="P4707">
        <v>0</v>
      </c>
      <c r="Q4707">
        <v>64</v>
      </c>
      <c r="R4707">
        <v>0</v>
      </c>
      <c r="S4707">
        <v>0</v>
      </c>
      <c r="T4707">
        <v>0</v>
      </c>
      <c r="U4707">
        <v>4</v>
      </c>
      <c r="V4707">
        <v>0</v>
      </c>
      <c r="W4707">
        <v>0</v>
      </c>
      <c r="X4707">
        <v>0</v>
      </c>
      <c r="Y4707">
        <v>4.5024914999999996</v>
      </c>
      <c r="Z4707">
        <v>0</v>
      </c>
      <c r="AA4707">
        <v>0</v>
      </c>
      <c r="AB4707">
        <v>0</v>
      </c>
      <c r="AC4707">
        <v>0.97436725999999996</v>
      </c>
      <c r="AD4707">
        <v>0</v>
      </c>
      <c r="AE4707">
        <v>0</v>
      </c>
      <c r="AF4707">
        <v>5.4768590000000001</v>
      </c>
    </row>
    <row r="4708" spans="1:32" x14ac:dyDescent="0.3">
      <c r="A4708">
        <v>2797671</v>
      </c>
      <c r="B4708">
        <v>1</v>
      </c>
      <c r="C4708" t="s">
        <v>82</v>
      </c>
      <c r="D4708" t="s">
        <v>100</v>
      </c>
      <c r="E4708" t="s">
        <v>17129</v>
      </c>
      <c r="F4708" t="s">
        <v>17130</v>
      </c>
      <c r="G4708" t="s">
        <v>31547</v>
      </c>
      <c r="H4708" t="s">
        <v>134</v>
      </c>
      <c r="I4708" t="s">
        <v>79</v>
      </c>
      <c r="J4708" t="s">
        <v>135</v>
      </c>
      <c r="K4708" t="s">
        <v>22</v>
      </c>
      <c r="L4708" t="s">
        <v>136</v>
      </c>
      <c r="M4708" t="s">
        <v>17131</v>
      </c>
      <c r="N4708" t="s">
        <v>17132</v>
      </c>
      <c r="O4708">
        <v>0.61333333333333329</v>
      </c>
      <c r="P4708">
        <v>0</v>
      </c>
      <c r="Q4708">
        <v>4429</v>
      </c>
      <c r="R4708">
        <v>0</v>
      </c>
      <c r="S4708">
        <v>0</v>
      </c>
      <c r="T4708">
        <v>2</v>
      </c>
      <c r="U4708">
        <v>187</v>
      </c>
      <c r="V4708">
        <v>0</v>
      </c>
      <c r="W4708">
        <v>0</v>
      </c>
      <c r="X4708">
        <v>0</v>
      </c>
      <c r="Y4708">
        <v>705.78200000000004</v>
      </c>
      <c r="Z4708">
        <v>0</v>
      </c>
      <c r="AA4708">
        <v>0</v>
      </c>
      <c r="AB4708">
        <v>184.85559000000001</v>
      </c>
      <c r="AC4708">
        <v>290.66345000000001</v>
      </c>
      <c r="AD4708">
        <v>0</v>
      </c>
      <c r="AE4708">
        <v>0</v>
      </c>
      <c r="AF4708">
        <v>1181.3009999999999</v>
      </c>
    </row>
    <row r="4709" spans="1:32" x14ac:dyDescent="0.3">
      <c r="A4709">
        <v>2797624</v>
      </c>
      <c r="B4709">
        <v>1</v>
      </c>
      <c r="C4709" t="s">
        <v>83</v>
      </c>
      <c r="D4709" t="s">
        <v>128</v>
      </c>
      <c r="E4709" t="s">
        <v>13773</v>
      </c>
      <c r="F4709" t="s">
        <v>13774</v>
      </c>
      <c r="G4709" t="s">
        <v>31546</v>
      </c>
      <c r="H4709" t="s">
        <v>223</v>
      </c>
      <c r="I4709" t="s">
        <v>78</v>
      </c>
      <c r="J4709" t="s">
        <v>135</v>
      </c>
      <c r="K4709" t="s">
        <v>22</v>
      </c>
      <c r="L4709" t="s">
        <v>136</v>
      </c>
      <c r="M4709" t="s">
        <v>17133</v>
      </c>
      <c r="N4709" t="s">
        <v>17134</v>
      </c>
      <c r="O4709">
        <v>2.1836111111111109</v>
      </c>
      <c r="P4709">
        <v>0</v>
      </c>
      <c r="Q4709">
        <v>109</v>
      </c>
      <c r="R4709">
        <v>0</v>
      </c>
      <c r="S4709">
        <v>2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71.263159999999999</v>
      </c>
      <c r="Z4709">
        <v>0</v>
      </c>
      <c r="AA4709">
        <v>1.9258156</v>
      </c>
      <c r="AB4709">
        <v>0</v>
      </c>
      <c r="AC4709">
        <v>0</v>
      </c>
      <c r="AD4709">
        <v>0</v>
      </c>
      <c r="AE4709">
        <v>0</v>
      </c>
      <c r="AF4709">
        <v>73.188980000000001</v>
      </c>
    </row>
    <row r="4710" spans="1:32" x14ac:dyDescent="0.3">
      <c r="A4710">
        <v>2797523</v>
      </c>
      <c r="B4710">
        <v>2</v>
      </c>
      <c r="C4710" t="s">
        <v>83</v>
      </c>
      <c r="D4710" t="s">
        <v>130</v>
      </c>
      <c r="E4710" t="s">
        <v>12513</v>
      </c>
      <c r="F4710" t="s">
        <v>12514</v>
      </c>
      <c r="G4710" t="s">
        <v>31549</v>
      </c>
      <c r="H4710" t="s">
        <v>672</v>
      </c>
      <c r="I4710" t="s">
        <v>79</v>
      </c>
      <c r="J4710" t="s">
        <v>135</v>
      </c>
      <c r="K4710" t="s">
        <v>22</v>
      </c>
      <c r="L4710" t="s">
        <v>136</v>
      </c>
      <c r="M4710" t="s">
        <v>17135</v>
      </c>
      <c r="N4710" t="s">
        <v>17136</v>
      </c>
      <c r="O4710">
        <v>1.5508333333333333</v>
      </c>
      <c r="P4710">
        <v>18</v>
      </c>
      <c r="Q4710">
        <v>1497</v>
      </c>
      <c r="R4710">
        <v>28</v>
      </c>
      <c r="S4710">
        <v>23</v>
      </c>
      <c r="T4710">
        <v>14</v>
      </c>
      <c r="U4710">
        <v>128</v>
      </c>
      <c r="V4710">
        <v>1</v>
      </c>
      <c r="W4710">
        <v>0</v>
      </c>
      <c r="X4710">
        <v>28.857133999999999</v>
      </c>
      <c r="Y4710">
        <v>230.98567</v>
      </c>
      <c r="Z4710">
        <v>340.65152</v>
      </c>
      <c r="AA4710">
        <v>6.4400979999999999</v>
      </c>
      <c r="AB4710">
        <v>133.32793000000001</v>
      </c>
      <c r="AC4710">
        <v>95.824164999999994</v>
      </c>
      <c r="AD4710">
        <v>445.82602000000003</v>
      </c>
      <c r="AE4710">
        <v>0</v>
      </c>
      <c r="AF4710">
        <v>1281.9124999999999</v>
      </c>
    </row>
    <row r="4711" spans="1:32" x14ac:dyDescent="0.3">
      <c r="A4711">
        <v>2797607</v>
      </c>
      <c r="B4711">
        <v>1</v>
      </c>
      <c r="C4711" t="s">
        <v>83</v>
      </c>
      <c r="D4711" t="s">
        <v>115</v>
      </c>
      <c r="E4711" t="s">
        <v>4440</v>
      </c>
      <c r="F4711" t="s">
        <v>4441</v>
      </c>
      <c r="G4711" t="s">
        <v>31549</v>
      </c>
      <c r="H4711" t="s">
        <v>134</v>
      </c>
      <c r="I4711" t="s">
        <v>79</v>
      </c>
      <c r="J4711" t="s">
        <v>135</v>
      </c>
      <c r="K4711" t="s">
        <v>22</v>
      </c>
      <c r="L4711" t="s">
        <v>136</v>
      </c>
      <c r="M4711" t="s">
        <v>17137</v>
      </c>
      <c r="N4711" t="s">
        <v>17138</v>
      </c>
      <c r="O4711">
        <v>1.5966666666666667</v>
      </c>
      <c r="P4711">
        <v>5</v>
      </c>
      <c r="Q4711">
        <v>1126</v>
      </c>
      <c r="R4711">
        <v>16</v>
      </c>
      <c r="S4711">
        <v>145</v>
      </c>
      <c r="T4711">
        <v>5</v>
      </c>
      <c r="U4711">
        <v>72</v>
      </c>
      <c r="V4711">
        <v>0</v>
      </c>
      <c r="W4711">
        <v>0</v>
      </c>
      <c r="X4711">
        <v>20.814081000000002</v>
      </c>
      <c r="Y4711">
        <v>154.3099</v>
      </c>
      <c r="Z4711">
        <v>3.8470909999999998</v>
      </c>
      <c r="AA4711">
        <v>28.979683000000001</v>
      </c>
      <c r="AB4711">
        <v>22.346823000000001</v>
      </c>
      <c r="AC4711">
        <v>43.283417</v>
      </c>
      <c r="AD4711">
        <v>0</v>
      </c>
      <c r="AE4711">
        <v>0</v>
      </c>
      <c r="AF4711">
        <v>273.58100000000002</v>
      </c>
    </row>
    <row r="4712" spans="1:32" x14ac:dyDescent="0.3">
      <c r="A4712">
        <v>2797584</v>
      </c>
      <c r="B4712">
        <v>1</v>
      </c>
      <c r="C4712" t="s">
        <v>82</v>
      </c>
      <c r="D4712" t="s">
        <v>103</v>
      </c>
      <c r="E4712" t="s">
        <v>17139</v>
      </c>
      <c r="F4712" t="s">
        <v>17140</v>
      </c>
      <c r="G4712" t="s">
        <v>31546</v>
      </c>
      <c r="H4712" t="s">
        <v>223</v>
      </c>
      <c r="I4712" t="s">
        <v>78</v>
      </c>
      <c r="J4712" t="s">
        <v>135</v>
      </c>
      <c r="K4712" t="s">
        <v>22</v>
      </c>
      <c r="L4712" t="s">
        <v>136</v>
      </c>
      <c r="M4712" t="s">
        <v>17141</v>
      </c>
      <c r="N4712" t="s">
        <v>17142</v>
      </c>
      <c r="O4712">
        <v>1.8497222222222223</v>
      </c>
      <c r="P4712">
        <v>0</v>
      </c>
      <c r="Q4712">
        <v>24</v>
      </c>
      <c r="R4712">
        <v>0</v>
      </c>
      <c r="S4712">
        <v>6</v>
      </c>
      <c r="T4712">
        <v>0</v>
      </c>
      <c r="U4712">
        <v>8</v>
      </c>
      <c r="V4712">
        <v>0</v>
      </c>
      <c r="W4712">
        <v>0</v>
      </c>
      <c r="X4712">
        <v>0</v>
      </c>
      <c r="Y4712">
        <v>5.9996919999999996</v>
      </c>
      <c r="Z4712">
        <v>0</v>
      </c>
      <c r="AA4712">
        <v>0.79509014</v>
      </c>
      <c r="AB4712">
        <v>0</v>
      </c>
      <c r="AC4712">
        <v>31.136555000000001</v>
      </c>
      <c r="AD4712">
        <v>0</v>
      </c>
      <c r="AE4712">
        <v>0</v>
      </c>
      <c r="AF4712">
        <v>37.931334999999997</v>
      </c>
    </row>
    <row r="4713" spans="1:32" x14ac:dyDescent="0.3">
      <c r="A4713">
        <v>2797593</v>
      </c>
      <c r="B4713">
        <v>1</v>
      </c>
      <c r="C4713" t="s">
        <v>82</v>
      </c>
      <c r="D4713" t="s">
        <v>105</v>
      </c>
      <c r="E4713" t="s">
        <v>17143</v>
      </c>
      <c r="F4713" t="s">
        <v>17144</v>
      </c>
      <c r="G4713" t="s">
        <v>31548</v>
      </c>
      <c r="H4713" t="s">
        <v>893</v>
      </c>
      <c r="I4713" t="s">
        <v>78</v>
      </c>
      <c r="J4713" t="s">
        <v>135</v>
      </c>
      <c r="K4713" t="s">
        <v>22</v>
      </c>
      <c r="L4713" t="s">
        <v>136</v>
      </c>
      <c r="M4713" t="s">
        <v>17145</v>
      </c>
      <c r="N4713" t="s">
        <v>17146</v>
      </c>
      <c r="O4713">
        <v>1.3872222222222221</v>
      </c>
      <c r="P4713">
        <v>0</v>
      </c>
      <c r="Q4713">
        <v>1</v>
      </c>
      <c r="R4713">
        <v>0</v>
      </c>
      <c r="S4713">
        <v>0</v>
      </c>
      <c r="T4713">
        <v>0</v>
      </c>
      <c r="U4713">
        <v>7</v>
      </c>
      <c r="V4713">
        <v>0</v>
      </c>
      <c r="W4713">
        <v>0</v>
      </c>
      <c r="X4713">
        <v>0</v>
      </c>
      <c r="Y4713">
        <v>0.57288444000000005</v>
      </c>
      <c r="Z4713">
        <v>0</v>
      </c>
      <c r="AA4713">
        <v>0</v>
      </c>
      <c r="AB4713">
        <v>0</v>
      </c>
      <c r="AC4713">
        <v>9.246715</v>
      </c>
      <c r="AD4713">
        <v>0</v>
      </c>
      <c r="AE4713">
        <v>0</v>
      </c>
      <c r="AF4713">
        <v>9.8195990000000002</v>
      </c>
    </row>
    <row r="4714" spans="1:32" x14ac:dyDescent="0.3">
      <c r="A4714">
        <v>2797585</v>
      </c>
      <c r="B4714">
        <v>1</v>
      </c>
      <c r="C4714" t="s">
        <v>82</v>
      </c>
      <c r="D4714" t="s">
        <v>104</v>
      </c>
      <c r="E4714" t="s">
        <v>17147</v>
      </c>
      <c r="F4714" t="s">
        <v>17148</v>
      </c>
      <c r="G4714" t="s">
        <v>31548</v>
      </c>
      <c r="H4714" t="s">
        <v>893</v>
      </c>
      <c r="I4714" t="s">
        <v>78</v>
      </c>
      <c r="J4714" t="s">
        <v>135</v>
      </c>
      <c r="K4714" t="s">
        <v>22</v>
      </c>
      <c r="L4714" t="s">
        <v>136</v>
      </c>
      <c r="M4714" t="s">
        <v>17149</v>
      </c>
      <c r="N4714" t="s">
        <v>17150</v>
      </c>
      <c r="O4714">
        <v>1.0341666666666667</v>
      </c>
      <c r="P4714">
        <v>0</v>
      </c>
      <c r="Q4714">
        <v>0</v>
      </c>
      <c r="R4714">
        <v>0</v>
      </c>
      <c r="S4714">
        <v>0</v>
      </c>
      <c r="T4714">
        <v>0</v>
      </c>
      <c r="U4714">
        <v>5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4.5997896000000003</v>
      </c>
      <c r="AD4714">
        <v>0</v>
      </c>
      <c r="AE4714">
        <v>0</v>
      </c>
      <c r="AF4714">
        <v>4.5997896000000003</v>
      </c>
    </row>
    <row r="4715" spans="1:32" x14ac:dyDescent="0.3">
      <c r="A4715">
        <v>2797564</v>
      </c>
      <c r="B4715">
        <v>1</v>
      </c>
      <c r="C4715" t="s">
        <v>82</v>
      </c>
      <c r="D4715" t="s">
        <v>100</v>
      </c>
      <c r="E4715" t="s">
        <v>17151</v>
      </c>
      <c r="F4715" t="s">
        <v>17152</v>
      </c>
      <c r="G4715" t="s">
        <v>31548</v>
      </c>
      <c r="H4715" t="s">
        <v>333</v>
      </c>
      <c r="I4715" t="s">
        <v>78</v>
      </c>
      <c r="J4715" t="s">
        <v>135</v>
      </c>
      <c r="K4715" t="s">
        <v>22</v>
      </c>
      <c r="L4715" t="s">
        <v>136</v>
      </c>
      <c r="M4715" t="s">
        <v>17153</v>
      </c>
      <c r="N4715" t="s">
        <v>17154</v>
      </c>
      <c r="O4715">
        <v>4.3288888888888888</v>
      </c>
      <c r="P4715">
        <v>0</v>
      </c>
      <c r="Q4715">
        <v>6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3.2279884999999999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3.2279884999999999</v>
      </c>
    </row>
    <row r="4716" spans="1:32" x14ac:dyDescent="0.3">
      <c r="A4716">
        <v>2797588</v>
      </c>
      <c r="B4716">
        <v>1</v>
      </c>
      <c r="C4716" t="s">
        <v>82</v>
      </c>
      <c r="D4716" t="s">
        <v>112</v>
      </c>
      <c r="E4716" t="s">
        <v>17155</v>
      </c>
      <c r="F4716" t="s">
        <v>17156</v>
      </c>
      <c r="G4716" t="s">
        <v>31546</v>
      </c>
      <c r="H4716" t="s">
        <v>223</v>
      </c>
      <c r="I4716" t="s">
        <v>78</v>
      </c>
      <c r="J4716" t="s">
        <v>135</v>
      </c>
      <c r="K4716" t="s">
        <v>22</v>
      </c>
      <c r="L4716" t="s">
        <v>136</v>
      </c>
      <c r="M4716" t="s">
        <v>17157</v>
      </c>
      <c r="N4716" t="s">
        <v>17158</v>
      </c>
      <c r="O4716">
        <v>0.53805555555555551</v>
      </c>
      <c r="P4716">
        <v>0</v>
      </c>
      <c r="Q4716">
        <v>131</v>
      </c>
      <c r="R4716">
        <v>0</v>
      </c>
      <c r="S4716">
        <v>0</v>
      </c>
      <c r="T4716">
        <v>0</v>
      </c>
      <c r="U4716">
        <v>2</v>
      </c>
      <c r="V4716">
        <v>0</v>
      </c>
      <c r="W4716">
        <v>0</v>
      </c>
      <c r="X4716">
        <v>0</v>
      </c>
      <c r="Y4716">
        <v>12.851414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12.851414</v>
      </c>
    </row>
    <row r="4717" spans="1:32" x14ac:dyDescent="0.3">
      <c r="A4717">
        <v>2797561</v>
      </c>
      <c r="B4717">
        <v>1</v>
      </c>
      <c r="C4717" t="s">
        <v>83</v>
      </c>
      <c r="D4717" t="s">
        <v>128</v>
      </c>
      <c r="E4717" t="s">
        <v>5877</v>
      </c>
      <c r="F4717" t="s">
        <v>5878</v>
      </c>
      <c r="G4717" t="s">
        <v>31549</v>
      </c>
      <c r="H4717" t="s">
        <v>134</v>
      </c>
      <c r="I4717" t="s">
        <v>79</v>
      </c>
      <c r="J4717" t="s">
        <v>135</v>
      </c>
      <c r="K4717" t="s">
        <v>22</v>
      </c>
      <c r="L4717" t="s">
        <v>136</v>
      </c>
      <c r="M4717" t="s">
        <v>17159</v>
      </c>
      <c r="N4717" t="s">
        <v>17160</v>
      </c>
      <c r="O4717">
        <v>3.9661111111111111</v>
      </c>
      <c r="P4717">
        <v>11</v>
      </c>
      <c r="Q4717">
        <v>3</v>
      </c>
      <c r="R4717">
        <v>289</v>
      </c>
      <c r="S4717">
        <v>45</v>
      </c>
      <c r="T4717">
        <v>17</v>
      </c>
      <c r="U4717">
        <v>2</v>
      </c>
      <c r="V4717">
        <v>0</v>
      </c>
      <c r="W4717">
        <v>0</v>
      </c>
      <c r="X4717">
        <v>6.7582965000000002</v>
      </c>
      <c r="Y4717">
        <v>5.6431849999999999</v>
      </c>
      <c r="Z4717">
        <v>491.72881999999998</v>
      </c>
      <c r="AA4717">
        <v>165.94391999999999</v>
      </c>
      <c r="AB4717">
        <v>65.296989999999994</v>
      </c>
      <c r="AC4717">
        <v>5.3635606999999998</v>
      </c>
      <c r="AD4717">
        <v>0</v>
      </c>
      <c r="AE4717">
        <v>0</v>
      </c>
      <c r="AF4717">
        <v>740.73479999999995</v>
      </c>
    </row>
    <row r="4718" spans="1:32" x14ac:dyDescent="0.3">
      <c r="A4718">
        <v>2797573</v>
      </c>
      <c r="B4718">
        <v>1</v>
      </c>
      <c r="C4718" t="s">
        <v>82</v>
      </c>
      <c r="D4718" t="s">
        <v>96</v>
      </c>
      <c r="E4718" t="s">
        <v>17161</v>
      </c>
      <c r="F4718" t="s">
        <v>17162</v>
      </c>
      <c r="G4718" t="s">
        <v>31548</v>
      </c>
      <c r="H4718" t="s">
        <v>333</v>
      </c>
      <c r="I4718" t="s">
        <v>78</v>
      </c>
      <c r="J4718" t="s">
        <v>135</v>
      </c>
      <c r="K4718" t="s">
        <v>22</v>
      </c>
      <c r="L4718" t="s">
        <v>136</v>
      </c>
      <c r="M4718" t="s">
        <v>17163</v>
      </c>
      <c r="N4718" t="s">
        <v>17164</v>
      </c>
      <c r="O4718">
        <v>2.0049999999999999</v>
      </c>
      <c r="P4718">
        <v>0</v>
      </c>
      <c r="Q4718">
        <v>1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1.2835908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1.2835908</v>
      </c>
    </row>
    <row r="4719" spans="1:32" x14ac:dyDescent="0.3">
      <c r="A4719">
        <v>2797594</v>
      </c>
      <c r="B4719">
        <v>1</v>
      </c>
      <c r="C4719" t="s">
        <v>82</v>
      </c>
      <c r="D4719" t="s">
        <v>99</v>
      </c>
      <c r="E4719" t="s">
        <v>17165</v>
      </c>
      <c r="F4719" t="s">
        <v>17166</v>
      </c>
      <c r="G4719" t="s">
        <v>31546</v>
      </c>
      <c r="H4719" t="s">
        <v>223</v>
      </c>
      <c r="I4719" t="s">
        <v>78</v>
      </c>
      <c r="J4719" t="s">
        <v>135</v>
      </c>
      <c r="K4719" t="s">
        <v>22</v>
      </c>
      <c r="L4719" t="s">
        <v>136</v>
      </c>
      <c r="M4719" t="s">
        <v>17167</v>
      </c>
      <c r="N4719" t="s">
        <v>17168</v>
      </c>
      <c r="O4719">
        <v>0.98972222222222217</v>
      </c>
      <c r="P4719">
        <v>0</v>
      </c>
      <c r="Q4719">
        <v>132</v>
      </c>
      <c r="R4719">
        <v>0</v>
      </c>
      <c r="S4719">
        <v>0</v>
      </c>
      <c r="T4719">
        <v>0</v>
      </c>
      <c r="U4719">
        <v>32</v>
      </c>
      <c r="V4719">
        <v>0</v>
      </c>
      <c r="W4719">
        <v>0</v>
      </c>
      <c r="X4719">
        <v>0</v>
      </c>
      <c r="Y4719">
        <v>24.956757</v>
      </c>
      <c r="Z4719">
        <v>0</v>
      </c>
      <c r="AA4719">
        <v>0</v>
      </c>
      <c r="AB4719">
        <v>0</v>
      </c>
      <c r="AC4719">
        <v>45.082120000000003</v>
      </c>
      <c r="AD4719">
        <v>0</v>
      </c>
      <c r="AE4719">
        <v>0</v>
      </c>
      <c r="AF4719">
        <v>70.038870000000003</v>
      </c>
    </row>
    <row r="4720" spans="1:32" x14ac:dyDescent="0.3">
      <c r="A4720">
        <v>2797583</v>
      </c>
      <c r="B4720">
        <v>1</v>
      </c>
      <c r="C4720" t="s">
        <v>83</v>
      </c>
      <c r="D4720" t="s">
        <v>125</v>
      </c>
      <c r="E4720" t="s">
        <v>17169</v>
      </c>
      <c r="F4720" t="s">
        <v>17170</v>
      </c>
      <c r="G4720" t="s">
        <v>31552</v>
      </c>
      <c r="H4720" t="s">
        <v>665</v>
      </c>
      <c r="I4720" t="s">
        <v>78</v>
      </c>
      <c r="J4720" t="s">
        <v>135</v>
      </c>
      <c r="K4720" t="s">
        <v>22</v>
      </c>
      <c r="L4720" t="s">
        <v>136</v>
      </c>
      <c r="M4720" t="s">
        <v>17171</v>
      </c>
      <c r="N4720" t="s">
        <v>17172</v>
      </c>
      <c r="O4720">
        <v>0.37888888888888889</v>
      </c>
      <c r="P4720">
        <v>0</v>
      </c>
      <c r="Q4720">
        <v>269</v>
      </c>
      <c r="R4720">
        <v>0</v>
      </c>
      <c r="S4720">
        <v>1</v>
      </c>
      <c r="T4720">
        <v>0</v>
      </c>
      <c r="U4720">
        <v>18</v>
      </c>
      <c r="V4720">
        <v>0</v>
      </c>
      <c r="W4720">
        <v>0</v>
      </c>
      <c r="X4720">
        <v>0</v>
      </c>
      <c r="Y4720">
        <v>37.361310000000003</v>
      </c>
      <c r="Z4720">
        <v>0</v>
      </c>
      <c r="AA4720">
        <v>3.2449304999999998E-2</v>
      </c>
      <c r="AB4720">
        <v>0</v>
      </c>
      <c r="AC4720">
        <v>12.501526</v>
      </c>
      <c r="AD4720">
        <v>0</v>
      </c>
      <c r="AE4720">
        <v>0</v>
      </c>
      <c r="AF4720">
        <v>49.895282999999999</v>
      </c>
    </row>
    <row r="4721" spans="1:32" x14ac:dyDescent="0.3">
      <c r="A4721">
        <v>2797598</v>
      </c>
      <c r="B4721">
        <v>1</v>
      </c>
      <c r="C4721" t="s">
        <v>82</v>
      </c>
      <c r="D4721" t="s">
        <v>104</v>
      </c>
      <c r="E4721" t="s">
        <v>17002</v>
      </c>
      <c r="F4721" t="s">
        <v>17003</v>
      </c>
      <c r="G4721" t="s">
        <v>31550</v>
      </c>
      <c r="H4721" t="s">
        <v>1432</v>
      </c>
      <c r="I4721" t="s">
        <v>78</v>
      </c>
      <c r="J4721" t="s">
        <v>135</v>
      </c>
      <c r="K4721" t="s">
        <v>22</v>
      </c>
      <c r="L4721" t="s">
        <v>136</v>
      </c>
      <c r="M4721" t="s">
        <v>17173</v>
      </c>
      <c r="N4721" t="s">
        <v>17174</v>
      </c>
      <c r="O4721">
        <v>5.6091666666666669</v>
      </c>
      <c r="P4721">
        <v>0</v>
      </c>
      <c r="Q4721">
        <v>99</v>
      </c>
      <c r="R4721">
        <v>0</v>
      </c>
      <c r="S4721">
        <v>0</v>
      </c>
      <c r="T4721">
        <v>0</v>
      </c>
      <c r="U4721">
        <v>44</v>
      </c>
      <c r="V4721">
        <v>0</v>
      </c>
      <c r="W4721">
        <v>0</v>
      </c>
      <c r="X4721">
        <v>0</v>
      </c>
      <c r="Y4721">
        <v>162.06807000000001</v>
      </c>
      <c r="Z4721">
        <v>0</v>
      </c>
      <c r="AA4721">
        <v>0</v>
      </c>
      <c r="AB4721">
        <v>0</v>
      </c>
      <c r="AC4721">
        <v>317.11</v>
      </c>
      <c r="AD4721">
        <v>0</v>
      </c>
      <c r="AE4721">
        <v>0</v>
      </c>
      <c r="AF4721">
        <v>479.17806999999999</v>
      </c>
    </row>
    <row r="4722" spans="1:32" x14ac:dyDescent="0.3">
      <c r="A4722">
        <v>2797613</v>
      </c>
      <c r="B4722">
        <v>1</v>
      </c>
      <c r="C4722" t="s">
        <v>82</v>
      </c>
      <c r="D4722" t="s">
        <v>96</v>
      </c>
      <c r="E4722" t="s">
        <v>17175</v>
      </c>
      <c r="F4722" t="s">
        <v>17176</v>
      </c>
      <c r="G4722" t="s">
        <v>31551</v>
      </c>
      <c r="H4722" t="s">
        <v>648</v>
      </c>
      <c r="I4722" t="s">
        <v>79</v>
      </c>
      <c r="J4722" t="s">
        <v>135</v>
      </c>
      <c r="K4722" t="s">
        <v>22</v>
      </c>
      <c r="L4722" t="s">
        <v>186</v>
      </c>
      <c r="M4722" t="s">
        <v>17177</v>
      </c>
      <c r="N4722" t="s">
        <v>17178</v>
      </c>
      <c r="O4722">
        <v>7.3511111111111109</v>
      </c>
      <c r="P4722">
        <v>0</v>
      </c>
      <c r="Q4722">
        <v>954</v>
      </c>
      <c r="R4722">
        <v>0</v>
      </c>
      <c r="S4722">
        <v>0</v>
      </c>
      <c r="T4722">
        <v>0</v>
      </c>
      <c r="U4722">
        <v>119</v>
      </c>
      <c r="V4722">
        <v>0</v>
      </c>
      <c r="W4722">
        <v>3</v>
      </c>
      <c r="X4722">
        <v>0</v>
      </c>
      <c r="Y4722">
        <v>1627.0214000000001</v>
      </c>
      <c r="Z4722">
        <v>0</v>
      </c>
      <c r="AA4722">
        <v>0</v>
      </c>
      <c r="AB4722">
        <v>0</v>
      </c>
      <c r="AC4722">
        <v>1405.3287</v>
      </c>
      <c r="AD4722">
        <v>0</v>
      </c>
      <c r="AE4722">
        <v>525.30083999999999</v>
      </c>
      <c r="AF4722">
        <v>3557.6509999999998</v>
      </c>
    </row>
    <row r="4723" spans="1:32" x14ac:dyDescent="0.3">
      <c r="A4723">
        <v>2797548</v>
      </c>
      <c r="B4723">
        <v>1</v>
      </c>
      <c r="C4723" t="s">
        <v>83</v>
      </c>
      <c r="D4723" t="s">
        <v>130</v>
      </c>
      <c r="E4723" t="s">
        <v>17179</v>
      </c>
      <c r="F4723" t="s">
        <v>17180</v>
      </c>
      <c r="G4723" t="s">
        <v>31548</v>
      </c>
      <c r="H4723" t="s">
        <v>311</v>
      </c>
      <c r="I4723" t="s">
        <v>78</v>
      </c>
      <c r="J4723" t="s">
        <v>135</v>
      </c>
      <c r="K4723" t="s">
        <v>22</v>
      </c>
      <c r="L4723" t="s">
        <v>136</v>
      </c>
      <c r="M4723" t="s">
        <v>17181</v>
      </c>
      <c r="N4723" t="s">
        <v>17182</v>
      </c>
      <c r="O4723">
        <v>1.1705555555555556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0.52446360000000003</v>
      </c>
      <c r="AD4723">
        <v>0</v>
      </c>
      <c r="AE4723">
        <v>0</v>
      </c>
      <c r="AF4723">
        <v>0.52446360000000003</v>
      </c>
    </row>
    <row r="4724" spans="1:32" x14ac:dyDescent="0.3">
      <c r="A4724">
        <v>2797544</v>
      </c>
      <c r="B4724">
        <v>1</v>
      </c>
      <c r="C4724" t="s">
        <v>82</v>
      </c>
      <c r="D4724" t="s">
        <v>103</v>
      </c>
      <c r="E4724" t="s">
        <v>17183</v>
      </c>
      <c r="F4724" t="s">
        <v>17184</v>
      </c>
      <c r="G4724" t="s">
        <v>31546</v>
      </c>
      <c r="H4724" t="s">
        <v>145</v>
      </c>
      <c r="I4724" t="s">
        <v>78</v>
      </c>
      <c r="J4724" t="s">
        <v>135</v>
      </c>
      <c r="K4724" t="s">
        <v>22</v>
      </c>
      <c r="L4724" t="s">
        <v>136</v>
      </c>
      <c r="M4724" t="s">
        <v>17185</v>
      </c>
      <c r="N4724" t="s">
        <v>17186</v>
      </c>
      <c r="O4724">
        <v>0.97722222222222221</v>
      </c>
      <c r="P4724">
        <v>0</v>
      </c>
      <c r="Q4724">
        <v>4</v>
      </c>
      <c r="R4724">
        <v>0</v>
      </c>
      <c r="S4724">
        <v>1</v>
      </c>
      <c r="T4724">
        <v>0</v>
      </c>
      <c r="U4724">
        <v>1</v>
      </c>
      <c r="V4724">
        <v>0</v>
      </c>
      <c r="W4724">
        <v>0</v>
      </c>
      <c r="X4724">
        <v>0</v>
      </c>
      <c r="Y4724">
        <v>0.74410620000000005</v>
      </c>
      <c r="Z4724">
        <v>0</v>
      </c>
      <c r="AA4724">
        <v>0.57027565999999996</v>
      </c>
      <c r="AB4724">
        <v>0</v>
      </c>
      <c r="AC4724">
        <v>1.7923099</v>
      </c>
      <c r="AD4724">
        <v>0</v>
      </c>
      <c r="AE4724">
        <v>0</v>
      </c>
      <c r="AF4724">
        <v>3.1066916</v>
      </c>
    </row>
    <row r="4725" spans="1:32" x14ac:dyDescent="0.3">
      <c r="A4725">
        <v>2797539</v>
      </c>
      <c r="B4725">
        <v>1</v>
      </c>
      <c r="C4725" t="s">
        <v>82</v>
      </c>
      <c r="D4725" t="s">
        <v>109</v>
      </c>
      <c r="E4725" t="s">
        <v>17187</v>
      </c>
      <c r="F4725" t="s">
        <v>17188</v>
      </c>
      <c r="G4725" t="s">
        <v>31548</v>
      </c>
      <c r="H4725" t="s">
        <v>893</v>
      </c>
      <c r="I4725" t="s">
        <v>78</v>
      </c>
      <c r="J4725" t="s">
        <v>135</v>
      </c>
      <c r="K4725" t="s">
        <v>22</v>
      </c>
      <c r="L4725" t="s">
        <v>136</v>
      </c>
      <c r="M4725" t="s">
        <v>17189</v>
      </c>
      <c r="N4725" t="s">
        <v>17190</v>
      </c>
      <c r="O4725">
        <v>1.9055555555555554</v>
      </c>
      <c r="P4725">
        <v>0</v>
      </c>
      <c r="Q4725">
        <v>2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0.14596485000000001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0.14596485000000001</v>
      </c>
    </row>
    <row r="4726" spans="1:32" x14ac:dyDescent="0.3">
      <c r="A4726">
        <v>2797540</v>
      </c>
      <c r="B4726">
        <v>1</v>
      </c>
      <c r="C4726" t="s">
        <v>82</v>
      </c>
      <c r="D4726" t="s">
        <v>104</v>
      </c>
      <c r="E4726" t="s">
        <v>17112</v>
      </c>
      <c r="F4726" t="s">
        <v>17113</v>
      </c>
      <c r="G4726" t="s">
        <v>31546</v>
      </c>
      <c r="H4726" t="s">
        <v>223</v>
      </c>
      <c r="I4726" t="s">
        <v>78</v>
      </c>
      <c r="J4726" t="s">
        <v>135</v>
      </c>
      <c r="K4726" t="s">
        <v>22</v>
      </c>
      <c r="L4726" t="s">
        <v>136</v>
      </c>
      <c r="M4726" t="s">
        <v>17191</v>
      </c>
      <c r="N4726" t="s">
        <v>17192</v>
      </c>
      <c r="O4726">
        <v>1.523611111111111</v>
      </c>
      <c r="P4726">
        <v>0</v>
      </c>
      <c r="Q4726">
        <v>63</v>
      </c>
      <c r="R4726">
        <v>0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0</v>
      </c>
      <c r="Y4726">
        <v>26.425142000000001</v>
      </c>
      <c r="Z4726">
        <v>0</v>
      </c>
      <c r="AA4726">
        <v>0</v>
      </c>
      <c r="AB4726">
        <v>0</v>
      </c>
      <c r="AC4726">
        <v>0.72911420000000005</v>
      </c>
      <c r="AD4726">
        <v>0</v>
      </c>
      <c r="AE4726">
        <v>0</v>
      </c>
      <c r="AF4726">
        <v>27.154257000000001</v>
      </c>
    </row>
    <row r="4727" spans="1:32" x14ac:dyDescent="0.3">
      <c r="A4727">
        <v>2797543</v>
      </c>
      <c r="B4727">
        <v>1</v>
      </c>
      <c r="C4727" t="s">
        <v>83</v>
      </c>
      <c r="D4727" t="s">
        <v>129</v>
      </c>
      <c r="E4727" t="s">
        <v>17193</v>
      </c>
      <c r="F4727" t="s">
        <v>17194</v>
      </c>
      <c r="G4727" t="s">
        <v>31548</v>
      </c>
      <c r="H4727" t="s">
        <v>893</v>
      </c>
      <c r="I4727" t="s">
        <v>78</v>
      </c>
      <c r="J4727" t="s">
        <v>135</v>
      </c>
      <c r="K4727" t="s">
        <v>22</v>
      </c>
      <c r="L4727" t="s">
        <v>136</v>
      </c>
      <c r="M4727" t="s">
        <v>17195</v>
      </c>
      <c r="N4727" t="s">
        <v>17196</v>
      </c>
      <c r="O4727">
        <v>1.5322222222222222</v>
      </c>
      <c r="P4727">
        <v>0</v>
      </c>
      <c r="Q4727">
        <v>2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1.9318291000000001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1.9318291000000001</v>
      </c>
    </row>
    <row r="4728" spans="1:32" x14ac:dyDescent="0.3">
      <c r="A4728">
        <v>2797551</v>
      </c>
      <c r="B4728">
        <v>1</v>
      </c>
      <c r="C4728" t="s">
        <v>83</v>
      </c>
      <c r="D4728" t="s">
        <v>130</v>
      </c>
      <c r="E4728" t="s">
        <v>17197</v>
      </c>
      <c r="F4728" t="s">
        <v>17198</v>
      </c>
      <c r="G4728" t="s">
        <v>31549</v>
      </c>
      <c r="H4728" t="s">
        <v>134</v>
      </c>
      <c r="I4728" t="s">
        <v>79</v>
      </c>
      <c r="J4728" t="s">
        <v>135</v>
      </c>
      <c r="K4728" t="s">
        <v>22</v>
      </c>
      <c r="L4728" t="s">
        <v>136</v>
      </c>
      <c r="M4728" t="s">
        <v>17199</v>
      </c>
      <c r="N4728" t="s">
        <v>17200</v>
      </c>
      <c r="O4728">
        <v>2.4316666666666666</v>
      </c>
      <c r="P4728">
        <v>0</v>
      </c>
      <c r="Q4728">
        <v>0</v>
      </c>
      <c r="R4728">
        <v>1</v>
      </c>
      <c r="S4728">
        <v>0</v>
      </c>
      <c r="T4728">
        <v>27</v>
      </c>
      <c r="U4728">
        <v>0</v>
      </c>
      <c r="V4728">
        <v>25</v>
      </c>
      <c r="W4728">
        <v>0</v>
      </c>
      <c r="X4728">
        <v>0</v>
      </c>
      <c r="Y4728">
        <v>0</v>
      </c>
      <c r="Z4728">
        <v>2.03152</v>
      </c>
      <c r="AA4728">
        <v>0</v>
      </c>
      <c r="AB4728">
        <v>492.80759999999998</v>
      </c>
      <c r="AC4728">
        <v>0</v>
      </c>
      <c r="AD4728">
        <v>10451.553</v>
      </c>
      <c r="AE4728">
        <v>0</v>
      </c>
      <c r="AF4728">
        <v>10946.392</v>
      </c>
    </row>
    <row r="4729" spans="1:32" x14ac:dyDescent="0.3">
      <c r="A4729">
        <v>2797554</v>
      </c>
      <c r="B4729">
        <v>1</v>
      </c>
      <c r="C4729" t="s">
        <v>83</v>
      </c>
      <c r="D4729" t="s">
        <v>128</v>
      </c>
      <c r="E4729" t="s">
        <v>17201</v>
      </c>
      <c r="F4729" t="s">
        <v>17202</v>
      </c>
      <c r="G4729" t="s">
        <v>31551</v>
      </c>
      <c r="H4729" t="s">
        <v>672</v>
      </c>
      <c r="I4729" t="s">
        <v>79</v>
      </c>
      <c r="J4729" t="s">
        <v>135</v>
      </c>
      <c r="K4729" t="s">
        <v>22</v>
      </c>
      <c r="L4729" t="s">
        <v>136</v>
      </c>
      <c r="M4729" t="s">
        <v>17203</v>
      </c>
      <c r="N4729" t="s">
        <v>17101</v>
      </c>
      <c r="O4729">
        <v>2.0919444444444446</v>
      </c>
      <c r="P4729">
        <v>0</v>
      </c>
      <c r="Q4729">
        <v>87</v>
      </c>
      <c r="R4729">
        <v>0</v>
      </c>
      <c r="S4729">
        <v>27</v>
      </c>
      <c r="T4729">
        <v>0</v>
      </c>
      <c r="U4729">
        <v>12</v>
      </c>
      <c r="V4729">
        <v>0</v>
      </c>
      <c r="W4729">
        <v>1</v>
      </c>
      <c r="X4729">
        <v>0</v>
      </c>
      <c r="Y4729">
        <v>34.623477999999999</v>
      </c>
      <c r="Z4729">
        <v>0</v>
      </c>
      <c r="AA4729">
        <v>38.570694000000003</v>
      </c>
      <c r="AB4729">
        <v>0</v>
      </c>
      <c r="AC4729">
        <v>15.270519</v>
      </c>
      <c r="AD4729">
        <v>0</v>
      </c>
      <c r="AE4729">
        <v>376.53710000000001</v>
      </c>
      <c r="AF4729">
        <v>465.0018</v>
      </c>
    </row>
    <row r="4730" spans="1:32" x14ac:dyDescent="0.3">
      <c r="A4730">
        <v>2797542</v>
      </c>
      <c r="B4730">
        <v>1</v>
      </c>
      <c r="C4730" t="s">
        <v>82</v>
      </c>
      <c r="D4730" t="s">
        <v>87</v>
      </c>
      <c r="E4730" t="s">
        <v>3071</v>
      </c>
      <c r="F4730" t="s">
        <v>3072</v>
      </c>
      <c r="G4730" t="s">
        <v>31548</v>
      </c>
      <c r="H4730" t="s">
        <v>893</v>
      </c>
      <c r="I4730" t="s">
        <v>78</v>
      </c>
      <c r="J4730" t="s">
        <v>135</v>
      </c>
      <c r="K4730" t="s">
        <v>22</v>
      </c>
      <c r="L4730" t="s">
        <v>136</v>
      </c>
      <c r="M4730" t="s">
        <v>17204</v>
      </c>
      <c r="N4730" t="s">
        <v>17205</v>
      </c>
      <c r="O4730">
        <v>1.1133333333333333</v>
      </c>
      <c r="P4730">
        <v>0</v>
      </c>
      <c r="Q4730">
        <v>3</v>
      </c>
      <c r="R4730">
        <v>0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0</v>
      </c>
      <c r="Y4730">
        <v>0.82463074000000003</v>
      </c>
      <c r="Z4730">
        <v>0</v>
      </c>
      <c r="AA4730">
        <v>0</v>
      </c>
      <c r="AB4730">
        <v>0</v>
      </c>
      <c r="AC4730">
        <v>1.0538372000000001E-2</v>
      </c>
      <c r="AD4730">
        <v>0</v>
      </c>
      <c r="AE4730">
        <v>0</v>
      </c>
      <c r="AF4730">
        <v>0.83516913999999998</v>
      </c>
    </row>
    <row r="4731" spans="1:32" x14ac:dyDescent="0.3">
      <c r="A4731">
        <v>2797491</v>
      </c>
      <c r="B4731">
        <v>1</v>
      </c>
      <c r="C4731" t="s">
        <v>82</v>
      </c>
      <c r="D4731" t="s">
        <v>98</v>
      </c>
      <c r="E4731" t="s">
        <v>17206</v>
      </c>
      <c r="F4731" t="s">
        <v>17207</v>
      </c>
      <c r="G4731" t="s">
        <v>31548</v>
      </c>
      <c r="H4731" t="s">
        <v>333</v>
      </c>
      <c r="I4731" t="s">
        <v>78</v>
      </c>
      <c r="J4731" t="s">
        <v>135</v>
      </c>
      <c r="K4731" t="s">
        <v>22</v>
      </c>
      <c r="L4731" t="s">
        <v>136</v>
      </c>
      <c r="M4731" t="s">
        <v>17208</v>
      </c>
      <c r="N4731" t="s">
        <v>17209</v>
      </c>
      <c r="O4731">
        <v>1.72</v>
      </c>
      <c r="P4731">
        <v>0</v>
      </c>
      <c r="Q4731">
        <v>1</v>
      </c>
      <c r="R4731">
        <v>0</v>
      </c>
      <c r="S4731">
        <v>0</v>
      </c>
      <c r="T4731">
        <v>0</v>
      </c>
      <c r="U4731">
        <v>5</v>
      </c>
      <c r="V4731">
        <v>0</v>
      </c>
      <c r="W4731">
        <v>0</v>
      </c>
      <c r="X4731">
        <v>0</v>
      </c>
      <c r="Y4731">
        <v>1.1745629</v>
      </c>
      <c r="Z4731">
        <v>0</v>
      </c>
      <c r="AA4731">
        <v>0</v>
      </c>
      <c r="AB4731">
        <v>0</v>
      </c>
      <c r="AC4731">
        <v>3.0340919999999998</v>
      </c>
      <c r="AD4731">
        <v>0</v>
      </c>
      <c r="AE4731">
        <v>0</v>
      </c>
      <c r="AF4731">
        <v>4.2086550000000003</v>
      </c>
    </row>
    <row r="4732" spans="1:32" x14ac:dyDescent="0.3">
      <c r="A4732">
        <v>2797411</v>
      </c>
      <c r="B4732">
        <v>2</v>
      </c>
      <c r="C4732" t="s">
        <v>82</v>
      </c>
      <c r="D4732" t="s">
        <v>93</v>
      </c>
      <c r="E4732" t="s">
        <v>17210</v>
      </c>
      <c r="F4732" t="s">
        <v>17211</v>
      </c>
      <c r="G4732" t="s">
        <v>31552</v>
      </c>
      <c r="H4732" t="s">
        <v>223</v>
      </c>
      <c r="I4732" t="s">
        <v>78</v>
      </c>
      <c r="J4732" t="s">
        <v>135</v>
      </c>
      <c r="K4732" t="s">
        <v>22</v>
      </c>
      <c r="L4732" t="s">
        <v>136</v>
      </c>
      <c r="M4732" t="s">
        <v>17212</v>
      </c>
      <c r="N4732" t="s">
        <v>17213</v>
      </c>
      <c r="O4732">
        <v>0.11527777777777778</v>
      </c>
      <c r="P4732">
        <v>0</v>
      </c>
      <c r="Q4732">
        <v>187</v>
      </c>
      <c r="R4732">
        <v>0</v>
      </c>
      <c r="S4732">
        <v>0</v>
      </c>
      <c r="T4732">
        <v>0</v>
      </c>
      <c r="U4732">
        <v>36</v>
      </c>
      <c r="V4732">
        <v>0</v>
      </c>
      <c r="W4732">
        <v>0</v>
      </c>
      <c r="X4732">
        <v>0</v>
      </c>
      <c r="Y4732">
        <v>5.8026122999999998</v>
      </c>
      <c r="Z4732">
        <v>0</v>
      </c>
      <c r="AA4732">
        <v>0</v>
      </c>
      <c r="AB4732">
        <v>0</v>
      </c>
      <c r="AC4732">
        <v>11.379802</v>
      </c>
      <c r="AD4732">
        <v>0</v>
      </c>
      <c r="AE4732">
        <v>0</v>
      </c>
      <c r="AF4732">
        <v>17.182414999999999</v>
      </c>
    </row>
    <row r="4733" spans="1:32" x14ac:dyDescent="0.3">
      <c r="A4733">
        <v>2797402</v>
      </c>
      <c r="B4733">
        <v>2</v>
      </c>
      <c r="C4733" t="s">
        <v>82</v>
      </c>
      <c r="D4733" t="s">
        <v>91</v>
      </c>
      <c r="E4733" t="s">
        <v>12240</v>
      </c>
      <c r="F4733" t="s">
        <v>12241</v>
      </c>
      <c r="G4733" t="s">
        <v>31546</v>
      </c>
      <c r="H4733" t="s">
        <v>409</v>
      </c>
      <c r="I4733" t="s">
        <v>78</v>
      </c>
      <c r="J4733" t="s">
        <v>135</v>
      </c>
      <c r="K4733" t="s">
        <v>3</v>
      </c>
      <c r="L4733" t="s">
        <v>136</v>
      </c>
      <c r="M4733" t="s">
        <v>17214</v>
      </c>
      <c r="N4733" t="s">
        <v>17215</v>
      </c>
      <c r="O4733">
        <v>1.0522222222222222</v>
      </c>
      <c r="P4733">
        <v>0</v>
      </c>
      <c r="Q4733">
        <v>224</v>
      </c>
      <c r="R4733">
        <v>0</v>
      </c>
      <c r="S4733">
        <v>0</v>
      </c>
      <c r="T4733">
        <v>0</v>
      </c>
      <c r="U4733">
        <v>8</v>
      </c>
      <c r="V4733">
        <v>0</v>
      </c>
      <c r="W4733">
        <v>0</v>
      </c>
      <c r="X4733">
        <v>0</v>
      </c>
      <c r="Y4733">
        <v>38.223007000000003</v>
      </c>
      <c r="Z4733">
        <v>0</v>
      </c>
      <c r="AA4733">
        <v>0</v>
      </c>
      <c r="AB4733">
        <v>0</v>
      </c>
      <c r="AC4733">
        <v>21.328569999999999</v>
      </c>
      <c r="AD4733">
        <v>0</v>
      </c>
      <c r="AE4733">
        <v>0</v>
      </c>
      <c r="AF4733">
        <v>59.551575</v>
      </c>
    </row>
    <row r="4734" spans="1:32" x14ac:dyDescent="0.3">
      <c r="A4734">
        <v>2797515</v>
      </c>
      <c r="B4734">
        <v>1</v>
      </c>
      <c r="C4734" t="s">
        <v>83</v>
      </c>
      <c r="D4734" t="s">
        <v>123</v>
      </c>
      <c r="E4734" t="s">
        <v>17216</v>
      </c>
      <c r="F4734" t="s">
        <v>17217</v>
      </c>
      <c r="G4734" t="s">
        <v>31548</v>
      </c>
      <c r="H4734" t="s">
        <v>893</v>
      </c>
      <c r="I4734" t="s">
        <v>78</v>
      </c>
      <c r="J4734" t="s">
        <v>135</v>
      </c>
      <c r="K4734" t="s">
        <v>22</v>
      </c>
      <c r="L4734" t="s">
        <v>136</v>
      </c>
      <c r="M4734" t="s">
        <v>17218</v>
      </c>
      <c r="N4734" t="s">
        <v>17219</v>
      </c>
      <c r="O4734">
        <v>2.2197222222222224</v>
      </c>
      <c r="P4734">
        <v>0</v>
      </c>
      <c r="Q4734">
        <v>9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3.9255200000000001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3.9255200000000001</v>
      </c>
    </row>
    <row r="4735" spans="1:32" x14ac:dyDescent="0.3">
      <c r="A4735">
        <v>2797523</v>
      </c>
      <c r="B4735">
        <v>1</v>
      </c>
      <c r="C4735" t="s">
        <v>83</v>
      </c>
      <c r="D4735" t="s">
        <v>130</v>
      </c>
      <c r="E4735" t="s">
        <v>17220</v>
      </c>
      <c r="F4735" t="s">
        <v>17221</v>
      </c>
      <c r="G4735" t="s">
        <v>31551</v>
      </c>
      <c r="H4735" t="s">
        <v>672</v>
      </c>
      <c r="I4735" t="s">
        <v>79</v>
      </c>
      <c r="J4735" t="s">
        <v>135</v>
      </c>
      <c r="K4735" t="s">
        <v>22</v>
      </c>
      <c r="L4735" t="s">
        <v>136</v>
      </c>
      <c r="M4735" t="s">
        <v>17222</v>
      </c>
      <c r="N4735" t="s">
        <v>17135</v>
      </c>
      <c r="O4735">
        <v>7.5563888888888888</v>
      </c>
      <c r="P4735">
        <v>0</v>
      </c>
      <c r="Q4735">
        <v>96</v>
      </c>
      <c r="R4735">
        <v>0</v>
      </c>
      <c r="S4735">
        <v>0</v>
      </c>
      <c r="T4735">
        <v>0</v>
      </c>
      <c r="U4735">
        <v>5</v>
      </c>
      <c r="V4735">
        <v>0</v>
      </c>
      <c r="W4735">
        <v>0</v>
      </c>
      <c r="X4735">
        <v>0</v>
      </c>
      <c r="Y4735">
        <v>71.414090000000002</v>
      </c>
      <c r="Z4735">
        <v>0</v>
      </c>
      <c r="AA4735">
        <v>0</v>
      </c>
      <c r="AB4735">
        <v>0</v>
      </c>
      <c r="AC4735">
        <v>3.7681684</v>
      </c>
      <c r="AD4735">
        <v>0</v>
      </c>
      <c r="AE4735">
        <v>0</v>
      </c>
      <c r="AF4735">
        <v>75.182259999999999</v>
      </c>
    </row>
    <row r="4736" spans="1:32" x14ac:dyDescent="0.3">
      <c r="A4736">
        <v>2797517</v>
      </c>
      <c r="B4736">
        <v>1</v>
      </c>
      <c r="C4736" t="s">
        <v>83</v>
      </c>
      <c r="D4736" t="s">
        <v>120</v>
      </c>
      <c r="E4736" t="s">
        <v>17223</v>
      </c>
      <c r="F4736" t="s">
        <v>17224</v>
      </c>
      <c r="G4736" t="s">
        <v>31548</v>
      </c>
      <c r="H4736" t="s">
        <v>333</v>
      </c>
      <c r="I4736" t="s">
        <v>78</v>
      </c>
      <c r="J4736" t="s">
        <v>135</v>
      </c>
      <c r="K4736" t="s">
        <v>22</v>
      </c>
      <c r="L4736" t="s">
        <v>136</v>
      </c>
      <c r="M4736" t="s">
        <v>17225</v>
      </c>
      <c r="N4736" t="s">
        <v>17226</v>
      </c>
      <c r="O4736">
        <v>5.4269444444444446</v>
      </c>
      <c r="P4736">
        <v>0</v>
      </c>
      <c r="Q4736">
        <v>2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1.0810223999999999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1.0810223999999999</v>
      </c>
    </row>
    <row r="4737" spans="1:32" x14ac:dyDescent="0.3">
      <c r="A4737">
        <v>2797370</v>
      </c>
      <c r="B4737">
        <v>1</v>
      </c>
      <c r="C4737" t="s">
        <v>83</v>
      </c>
      <c r="D4737" t="s">
        <v>126</v>
      </c>
      <c r="E4737" t="s">
        <v>17227</v>
      </c>
      <c r="F4737" t="s">
        <v>17228</v>
      </c>
      <c r="G4737" t="s">
        <v>31550</v>
      </c>
      <c r="H4737" t="s">
        <v>409</v>
      </c>
      <c r="I4737" t="s">
        <v>78</v>
      </c>
      <c r="J4737" t="s">
        <v>135</v>
      </c>
      <c r="K4737" t="s">
        <v>3</v>
      </c>
      <c r="L4737" t="s">
        <v>136</v>
      </c>
      <c r="M4737" t="s">
        <v>17229</v>
      </c>
      <c r="N4737" t="s">
        <v>17230</v>
      </c>
      <c r="O4737">
        <v>8.1002777777777784</v>
      </c>
      <c r="P4737">
        <v>0</v>
      </c>
      <c r="Q4737">
        <v>24</v>
      </c>
      <c r="R4737">
        <v>0</v>
      </c>
      <c r="S4737">
        <v>0</v>
      </c>
      <c r="T4737">
        <v>0</v>
      </c>
      <c r="U4737">
        <v>26</v>
      </c>
      <c r="V4737">
        <v>0</v>
      </c>
      <c r="W4737">
        <v>0</v>
      </c>
      <c r="X4737">
        <v>0</v>
      </c>
      <c r="Y4737">
        <v>25.702193999999999</v>
      </c>
      <c r="Z4737">
        <v>0</v>
      </c>
      <c r="AA4737">
        <v>0</v>
      </c>
      <c r="AB4737">
        <v>0</v>
      </c>
      <c r="AC4737">
        <v>127.28075</v>
      </c>
      <c r="AD4737">
        <v>0</v>
      </c>
      <c r="AE4737">
        <v>0</v>
      </c>
      <c r="AF4737">
        <v>152.98294000000001</v>
      </c>
    </row>
    <row r="4738" spans="1:32" x14ac:dyDescent="0.3">
      <c r="A4738">
        <v>2797310</v>
      </c>
      <c r="B4738">
        <v>1</v>
      </c>
      <c r="C4738" t="s">
        <v>82</v>
      </c>
      <c r="D4738" t="s">
        <v>85</v>
      </c>
      <c r="E4738" t="s">
        <v>17231</v>
      </c>
      <c r="F4738" t="s">
        <v>17232</v>
      </c>
      <c r="G4738" t="s">
        <v>31552</v>
      </c>
      <c r="H4738" t="s">
        <v>145</v>
      </c>
      <c r="I4738" t="s">
        <v>78</v>
      </c>
      <c r="J4738" t="s">
        <v>135</v>
      </c>
      <c r="K4738" t="s">
        <v>22</v>
      </c>
      <c r="L4738" t="s">
        <v>136</v>
      </c>
      <c r="M4738" t="s">
        <v>17233</v>
      </c>
      <c r="N4738" t="s">
        <v>17234</v>
      </c>
      <c r="O4738">
        <v>0.86722222222222223</v>
      </c>
      <c r="P4738">
        <v>0</v>
      </c>
      <c r="Q4738">
        <v>0</v>
      </c>
      <c r="R4738">
        <v>0</v>
      </c>
      <c r="S4738">
        <v>2</v>
      </c>
      <c r="T4738">
        <v>0</v>
      </c>
      <c r="U4738">
        <v>49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0.88503145999999999</v>
      </c>
      <c r="AB4738">
        <v>0</v>
      </c>
      <c r="AC4738">
        <v>95.854609999999994</v>
      </c>
      <c r="AD4738">
        <v>0</v>
      </c>
      <c r="AE4738">
        <v>0</v>
      </c>
      <c r="AF4738">
        <v>96.739639999999994</v>
      </c>
    </row>
    <row r="4739" spans="1:32" x14ac:dyDescent="0.3">
      <c r="A4739">
        <v>2797316</v>
      </c>
      <c r="B4739">
        <v>1</v>
      </c>
      <c r="C4739" t="s">
        <v>82</v>
      </c>
      <c r="D4739" t="s">
        <v>112</v>
      </c>
      <c r="E4739" t="s">
        <v>17235</v>
      </c>
      <c r="F4739" t="s">
        <v>17236</v>
      </c>
      <c r="G4739" t="s">
        <v>31551</v>
      </c>
      <c r="H4739" t="s">
        <v>672</v>
      </c>
      <c r="I4739" t="s">
        <v>79</v>
      </c>
      <c r="J4739" t="s">
        <v>135</v>
      </c>
      <c r="K4739" t="s">
        <v>22</v>
      </c>
      <c r="L4739" t="s">
        <v>136</v>
      </c>
      <c r="M4739" t="s">
        <v>17237</v>
      </c>
      <c r="N4739" t="s">
        <v>17238</v>
      </c>
      <c r="O4739">
        <v>1.8277777777777777</v>
      </c>
      <c r="P4739">
        <v>0</v>
      </c>
      <c r="Q4739">
        <v>106</v>
      </c>
      <c r="R4739">
        <v>0</v>
      </c>
      <c r="S4739">
        <v>9</v>
      </c>
      <c r="T4739">
        <v>0</v>
      </c>
      <c r="U4739">
        <v>11</v>
      </c>
      <c r="V4739">
        <v>0</v>
      </c>
      <c r="W4739">
        <v>0</v>
      </c>
      <c r="X4739">
        <v>0</v>
      </c>
      <c r="Y4739">
        <v>52.158729999999998</v>
      </c>
      <c r="Z4739">
        <v>0</v>
      </c>
      <c r="AA4739">
        <v>9.2443650000000002</v>
      </c>
      <c r="AB4739">
        <v>0</v>
      </c>
      <c r="AC4739">
        <v>29.788929</v>
      </c>
      <c r="AD4739">
        <v>0</v>
      </c>
      <c r="AE4739">
        <v>0</v>
      </c>
      <c r="AF4739">
        <v>91.192024000000004</v>
      </c>
    </row>
    <row r="4740" spans="1:32" x14ac:dyDescent="0.3">
      <c r="A4740">
        <v>2797293</v>
      </c>
      <c r="B4740">
        <v>1</v>
      </c>
      <c r="C4740" t="s">
        <v>82</v>
      </c>
      <c r="D4740" t="s">
        <v>88</v>
      </c>
      <c r="E4740" t="s">
        <v>6244</v>
      </c>
      <c r="F4740" t="s">
        <v>6245</v>
      </c>
      <c r="G4740" t="s">
        <v>31545</v>
      </c>
      <c r="H4740" t="s">
        <v>134</v>
      </c>
      <c r="I4740" t="s">
        <v>79</v>
      </c>
      <c r="J4740" t="s">
        <v>135</v>
      </c>
      <c r="K4740" t="s">
        <v>22</v>
      </c>
      <c r="L4740" t="s">
        <v>136</v>
      </c>
      <c r="M4740" t="s">
        <v>17239</v>
      </c>
      <c r="N4740" t="s">
        <v>17240</v>
      </c>
      <c r="O4740">
        <v>0.23666666666666666</v>
      </c>
      <c r="P4740">
        <v>0</v>
      </c>
      <c r="Q4740">
        <v>848</v>
      </c>
      <c r="R4740">
        <v>23</v>
      </c>
      <c r="S4740">
        <v>24</v>
      </c>
      <c r="T4740">
        <v>14</v>
      </c>
      <c r="U4740">
        <v>153</v>
      </c>
      <c r="V4740">
        <v>0</v>
      </c>
      <c r="W4740">
        <v>0</v>
      </c>
      <c r="X4740">
        <v>0</v>
      </c>
      <c r="Y4740">
        <v>26.604237000000001</v>
      </c>
      <c r="Z4740">
        <v>4.0484704999999996</v>
      </c>
      <c r="AA4740">
        <v>0.51589280000000004</v>
      </c>
      <c r="AB4740">
        <v>21.977599999999999</v>
      </c>
      <c r="AC4740">
        <v>17.178782000000002</v>
      </c>
      <c r="AD4740">
        <v>0</v>
      </c>
      <c r="AE4740">
        <v>0</v>
      </c>
      <c r="AF4740">
        <v>70.324979999999996</v>
      </c>
    </row>
    <row r="4741" spans="1:32" x14ac:dyDescent="0.3">
      <c r="A4741">
        <v>2797303</v>
      </c>
      <c r="B4741">
        <v>1</v>
      </c>
      <c r="C4741" t="s">
        <v>83</v>
      </c>
      <c r="D4741" t="s">
        <v>127</v>
      </c>
      <c r="E4741" t="s">
        <v>17241</v>
      </c>
      <c r="F4741" t="s">
        <v>17242</v>
      </c>
      <c r="G4741" t="s">
        <v>31549</v>
      </c>
      <c r="H4741" t="s">
        <v>134</v>
      </c>
      <c r="I4741" t="s">
        <v>79</v>
      </c>
      <c r="J4741" t="s">
        <v>135</v>
      </c>
      <c r="K4741" t="s">
        <v>22</v>
      </c>
      <c r="L4741" t="s">
        <v>136</v>
      </c>
      <c r="M4741" t="s">
        <v>17243</v>
      </c>
      <c r="N4741" t="s">
        <v>17244</v>
      </c>
      <c r="O4741">
        <v>2.7725</v>
      </c>
      <c r="P4741">
        <v>0</v>
      </c>
      <c r="Q4741">
        <v>941</v>
      </c>
      <c r="R4741">
        <v>0</v>
      </c>
      <c r="S4741">
        <v>8</v>
      </c>
      <c r="T4741">
        <v>2</v>
      </c>
      <c r="U4741">
        <v>113</v>
      </c>
      <c r="V4741">
        <v>0</v>
      </c>
      <c r="W4741">
        <v>1</v>
      </c>
      <c r="X4741">
        <v>0</v>
      </c>
      <c r="Y4741">
        <v>507.24448000000001</v>
      </c>
      <c r="Z4741">
        <v>0</v>
      </c>
      <c r="AA4741">
        <v>7.8296200000000002</v>
      </c>
      <c r="AB4741">
        <v>34.914185000000003</v>
      </c>
      <c r="AC4741">
        <v>231.85048</v>
      </c>
      <c r="AD4741">
        <v>0</v>
      </c>
      <c r="AE4741">
        <v>58.577103000000001</v>
      </c>
      <c r="AF4741">
        <v>840.41583000000003</v>
      </c>
    </row>
    <row r="4742" spans="1:32" x14ac:dyDescent="0.3">
      <c r="A4742">
        <v>2797033</v>
      </c>
      <c r="B4742">
        <v>1</v>
      </c>
      <c r="C4742" t="s">
        <v>83</v>
      </c>
      <c r="D4742" t="s">
        <v>115</v>
      </c>
      <c r="E4742" t="s">
        <v>17245</v>
      </c>
      <c r="F4742" t="s">
        <v>17246</v>
      </c>
      <c r="G4742" t="s">
        <v>31548</v>
      </c>
      <c r="H4742" t="s">
        <v>893</v>
      </c>
      <c r="I4742" t="s">
        <v>78</v>
      </c>
      <c r="J4742" t="s">
        <v>135</v>
      </c>
      <c r="K4742" t="s">
        <v>22</v>
      </c>
      <c r="L4742" t="s">
        <v>136</v>
      </c>
      <c r="M4742" t="s">
        <v>17247</v>
      </c>
      <c r="N4742" t="s">
        <v>17248</v>
      </c>
      <c r="O4742">
        <v>2.7124999999999999</v>
      </c>
      <c r="P4742">
        <v>0</v>
      </c>
      <c r="Q4742">
        <v>1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0.59255219999999997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0.59255219999999997</v>
      </c>
    </row>
    <row r="4743" spans="1:32" x14ac:dyDescent="0.3">
      <c r="A4743">
        <v>2797026</v>
      </c>
      <c r="B4743">
        <v>1</v>
      </c>
      <c r="C4743" t="s">
        <v>83</v>
      </c>
      <c r="D4743" t="s">
        <v>126</v>
      </c>
      <c r="E4743" t="s">
        <v>17249</v>
      </c>
      <c r="F4743" t="s">
        <v>17250</v>
      </c>
      <c r="G4743" t="s">
        <v>31549</v>
      </c>
      <c r="H4743" t="s">
        <v>134</v>
      </c>
      <c r="I4743" t="s">
        <v>79</v>
      </c>
      <c r="J4743" t="s">
        <v>135</v>
      </c>
      <c r="K4743" t="s">
        <v>22</v>
      </c>
      <c r="L4743" t="s">
        <v>136</v>
      </c>
      <c r="M4743" t="s">
        <v>17251</v>
      </c>
      <c r="N4743" t="s">
        <v>17252</v>
      </c>
      <c r="O4743">
        <v>0.24638888888888888</v>
      </c>
      <c r="P4743">
        <v>3</v>
      </c>
      <c r="Q4743">
        <v>296</v>
      </c>
      <c r="R4743">
        <v>4</v>
      </c>
      <c r="S4743">
        <v>36</v>
      </c>
      <c r="T4743">
        <v>3</v>
      </c>
      <c r="U4743">
        <v>15</v>
      </c>
      <c r="V4743">
        <v>0</v>
      </c>
      <c r="W4743">
        <v>0</v>
      </c>
      <c r="X4743">
        <v>2.9204406999999999</v>
      </c>
      <c r="Y4743">
        <v>9.0533420000000007</v>
      </c>
      <c r="Z4743">
        <v>4.5534670000000004</v>
      </c>
      <c r="AA4743">
        <v>2.119218</v>
      </c>
      <c r="AB4743">
        <v>4.9721219999999997</v>
      </c>
      <c r="AC4743">
        <v>1.5738364</v>
      </c>
      <c r="AD4743">
        <v>0</v>
      </c>
      <c r="AE4743">
        <v>0</v>
      </c>
      <c r="AF4743">
        <v>25.192426999999999</v>
      </c>
    </row>
    <row r="4744" spans="1:32" x14ac:dyDescent="0.3">
      <c r="A4744">
        <v>2797024</v>
      </c>
      <c r="B4744">
        <v>1</v>
      </c>
      <c r="C4744" t="s">
        <v>82</v>
      </c>
      <c r="D4744" t="s">
        <v>105</v>
      </c>
      <c r="E4744" t="s">
        <v>17253</v>
      </c>
      <c r="F4744" t="s">
        <v>17254</v>
      </c>
      <c r="G4744" t="s">
        <v>31545</v>
      </c>
      <c r="H4744" t="s">
        <v>643</v>
      </c>
      <c r="I4744" t="s">
        <v>79</v>
      </c>
      <c r="J4744" t="s">
        <v>135</v>
      </c>
      <c r="K4744" t="s">
        <v>22</v>
      </c>
      <c r="L4744" t="s">
        <v>186</v>
      </c>
      <c r="M4744" t="s">
        <v>17251</v>
      </c>
      <c r="N4744" t="s">
        <v>17255</v>
      </c>
      <c r="O4744">
        <v>5.1725000000000003</v>
      </c>
      <c r="P4744">
        <v>4</v>
      </c>
      <c r="Q4744">
        <v>397</v>
      </c>
      <c r="R4744">
        <v>4</v>
      </c>
      <c r="S4744">
        <v>58</v>
      </c>
      <c r="T4744">
        <v>4</v>
      </c>
      <c r="U4744">
        <v>33</v>
      </c>
      <c r="V4744">
        <v>0</v>
      </c>
      <c r="W4744">
        <v>0</v>
      </c>
      <c r="X4744">
        <v>148.01096000000001</v>
      </c>
      <c r="Y4744">
        <v>277.67844000000002</v>
      </c>
      <c r="Z4744">
        <v>22.999763000000002</v>
      </c>
      <c r="AA4744">
        <v>74.569900000000004</v>
      </c>
      <c r="AB4744">
        <v>697.96960000000001</v>
      </c>
      <c r="AC4744">
        <v>63.945847000000001</v>
      </c>
      <c r="AD4744">
        <v>0</v>
      </c>
      <c r="AE4744">
        <v>0</v>
      </c>
      <c r="AF4744">
        <v>1285.1746000000001</v>
      </c>
    </row>
    <row r="4745" spans="1:32" x14ac:dyDescent="0.3">
      <c r="A4745">
        <v>2796898</v>
      </c>
      <c r="B4745">
        <v>1</v>
      </c>
      <c r="C4745" t="s">
        <v>82</v>
      </c>
      <c r="D4745" t="s">
        <v>91</v>
      </c>
      <c r="E4745" t="s">
        <v>17256</v>
      </c>
      <c r="F4745" t="s">
        <v>17257</v>
      </c>
      <c r="G4745" t="s">
        <v>31546</v>
      </c>
      <c r="H4745" t="s">
        <v>1432</v>
      </c>
      <c r="I4745" t="s">
        <v>78</v>
      </c>
      <c r="J4745" t="s">
        <v>135</v>
      </c>
      <c r="K4745" t="s">
        <v>22</v>
      </c>
      <c r="L4745" t="s">
        <v>136</v>
      </c>
      <c r="M4745" t="s">
        <v>17258</v>
      </c>
      <c r="N4745" t="s">
        <v>17259</v>
      </c>
      <c r="O4745">
        <v>8.6433333333333326</v>
      </c>
      <c r="P4745">
        <v>0</v>
      </c>
      <c r="Q4745">
        <v>68</v>
      </c>
      <c r="R4745">
        <v>0</v>
      </c>
      <c r="S4745">
        <v>0</v>
      </c>
      <c r="T4745">
        <v>0</v>
      </c>
      <c r="U4745">
        <v>2</v>
      </c>
      <c r="V4745">
        <v>0</v>
      </c>
      <c r="W4745">
        <v>0</v>
      </c>
      <c r="X4745">
        <v>0</v>
      </c>
      <c r="Y4745">
        <v>139.12553</v>
      </c>
      <c r="Z4745">
        <v>0</v>
      </c>
      <c r="AA4745">
        <v>0</v>
      </c>
      <c r="AB4745">
        <v>0</v>
      </c>
      <c r="AC4745">
        <v>23.105882999999999</v>
      </c>
      <c r="AD4745">
        <v>0</v>
      </c>
      <c r="AE4745">
        <v>0</v>
      </c>
      <c r="AF4745">
        <v>162.23141000000001</v>
      </c>
    </row>
    <row r="4746" spans="1:32" x14ac:dyDescent="0.3">
      <c r="A4746">
        <v>2796680</v>
      </c>
      <c r="B4746">
        <v>1</v>
      </c>
      <c r="C4746" t="s">
        <v>82</v>
      </c>
      <c r="D4746" t="s">
        <v>98</v>
      </c>
      <c r="E4746" t="s">
        <v>17260</v>
      </c>
      <c r="F4746" t="s">
        <v>17261</v>
      </c>
      <c r="G4746" t="s">
        <v>31548</v>
      </c>
      <c r="H4746" t="s">
        <v>893</v>
      </c>
      <c r="I4746" t="s">
        <v>78</v>
      </c>
      <c r="J4746" t="s">
        <v>135</v>
      </c>
      <c r="K4746" t="s">
        <v>22</v>
      </c>
      <c r="L4746" t="s">
        <v>136</v>
      </c>
      <c r="M4746" t="s">
        <v>17262</v>
      </c>
      <c r="N4746" t="s">
        <v>17263</v>
      </c>
      <c r="O4746">
        <v>1.9469444444444444</v>
      </c>
      <c r="P4746">
        <v>0</v>
      </c>
      <c r="Q4746">
        <v>1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0.3995437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0.3995437</v>
      </c>
    </row>
    <row r="4747" spans="1:32" x14ac:dyDescent="0.3">
      <c r="A4747">
        <v>2796647</v>
      </c>
      <c r="B4747">
        <v>1</v>
      </c>
      <c r="C4747" t="s">
        <v>83</v>
      </c>
      <c r="D4747" t="s">
        <v>122</v>
      </c>
      <c r="E4747" t="s">
        <v>17264</v>
      </c>
      <c r="F4747" t="s">
        <v>17265</v>
      </c>
      <c r="G4747" t="s">
        <v>31551</v>
      </c>
      <c r="H4747" t="s">
        <v>672</v>
      </c>
      <c r="I4747" t="s">
        <v>79</v>
      </c>
      <c r="J4747" t="s">
        <v>135</v>
      </c>
      <c r="K4747" t="s">
        <v>22</v>
      </c>
      <c r="L4747" t="s">
        <v>136</v>
      </c>
      <c r="M4747" t="s">
        <v>17266</v>
      </c>
      <c r="N4747" t="s">
        <v>17267</v>
      </c>
      <c r="O4747">
        <v>2.4747222222222223</v>
      </c>
      <c r="P4747">
        <v>0</v>
      </c>
      <c r="Q4747">
        <v>30</v>
      </c>
      <c r="R4747">
        <v>0</v>
      </c>
      <c r="S4747">
        <v>2</v>
      </c>
      <c r="T4747">
        <v>0</v>
      </c>
      <c r="U4747">
        <v>4</v>
      </c>
      <c r="V4747">
        <v>0</v>
      </c>
      <c r="W4747">
        <v>0</v>
      </c>
      <c r="X4747">
        <v>0</v>
      </c>
      <c r="Y4747">
        <v>9.9638439999999999</v>
      </c>
      <c r="Z4747">
        <v>0</v>
      </c>
      <c r="AA4747">
        <v>0.63790566000000004</v>
      </c>
      <c r="AB4747">
        <v>0</v>
      </c>
      <c r="AC4747">
        <v>3.2957318</v>
      </c>
      <c r="AD4747">
        <v>0</v>
      </c>
      <c r="AE4747">
        <v>0</v>
      </c>
      <c r="AF4747">
        <v>13.897482</v>
      </c>
    </row>
    <row r="4748" spans="1:32" x14ac:dyDescent="0.3">
      <c r="A4748">
        <v>2796483</v>
      </c>
      <c r="B4748">
        <v>1</v>
      </c>
      <c r="C4748" t="s">
        <v>82</v>
      </c>
      <c r="D4748" t="s">
        <v>107</v>
      </c>
      <c r="E4748" t="s">
        <v>17268</v>
      </c>
      <c r="F4748" t="s">
        <v>17269</v>
      </c>
      <c r="G4748" t="s">
        <v>31552</v>
      </c>
      <c r="H4748" t="s">
        <v>665</v>
      </c>
      <c r="I4748" t="s">
        <v>78</v>
      </c>
      <c r="J4748" t="s">
        <v>135</v>
      </c>
      <c r="K4748" t="s">
        <v>22</v>
      </c>
      <c r="L4748" t="s">
        <v>136</v>
      </c>
      <c r="M4748" t="s">
        <v>17270</v>
      </c>
      <c r="N4748" t="s">
        <v>17271</v>
      </c>
      <c r="O4748">
        <v>1.2847222222222223</v>
      </c>
      <c r="P4748">
        <v>0</v>
      </c>
      <c r="Q4748">
        <v>87</v>
      </c>
      <c r="R4748">
        <v>0</v>
      </c>
      <c r="S4748">
        <v>0</v>
      </c>
      <c r="T4748">
        <v>0</v>
      </c>
      <c r="U4748">
        <v>5</v>
      </c>
      <c r="V4748">
        <v>0</v>
      </c>
      <c r="W4748">
        <v>0</v>
      </c>
      <c r="X4748">
        <v>0</v>
      </c>
      <c r="Y4748">
        <v>39.572029999999998</v>
      </c>
      <c r="Z4748">
        <v>0</v>
      </c>
      <c r="AA4748">
        <v>0</v>
      </c>
      <c r="AB4748">
        <v>0</v>
      </c>
      <c r="AC4748">
        <v>30.833103000000001</v>
      </c>
      <c r="AD4748">
        <v>0</v>
      </c>
      <c r="AE4748">
        <v>0</v>
      </c>
      <c r="AF4748">
        <v>70.405135999999999</v>
      </c>
    </row>
    <row r="4749" spans="1:32" x14ac:dyDescent="0.3">
      <c r="A4749">
        <v>2796202</v>
      </c>
      <c r="B4749">
        <v>1</v>
      </c>
      <c r="C4749" t="s">
        <v>82</v>
      </c>
      <c r="D4749" t="s">
        <v>100</v>
      </c>
      <c r="E4749" t="s">
        <v>17272</v>
      </c>
      <c r="F4749" t="s">
        <v>17273</v>
      </c>
      <c r="G4749" t="s">
        <v>31546</v>
      </c>
      <c r="H4749" t="s">
        <v>648</v>
      </c>
      <c r="I4749" t="s">
        <v>78</v>
      </c>
      <c r="J4749" t="s">
        <v>135</v>
      </c>
      <c r="K4749" t="s">
        <v>22</v>
      </c>
      <c r="L4749" t="s">
        <v>186</v>
      </c>
      <c r="M4749" t="s">
        <v>17274</v>
      </c>
      <c r="N4749" t="s">
        <v>17275</v>
      </c>
      <c r="O4749">
        <v>0.42416666666666669</v>
      </c>
      <c r="P4749">
        <v>0</v>
      </c>
      <c r="Q4749">
        <v>135</v>
      </c>
      <c r="R4749">
        <v>0</v>
      </c>
      <c r="S4749">
        <v>0</v>
      </c>
      <c r="T4749">
        <v>0</v>
      </c>
      <c r="U4749">
        <v>20</v>
      </c>
      <c r="V4749">
        <v>0</v>
      </c>
      <c r="W4749">
        <v>0</v>
      </c>
      <c r="X4749">
        <v>0</v>
      </c>
      <c r="Y4749">
        <v>10.129364000000001</v>
      </c>
      <c r="Z4749">
        <v>0</v>
      </c>
      <c r="AA4749">
        <v>0</v>
      </c>
      <c r="AB4749">
        <v>0</v>
      </c>
      <c r="AC4749">
        <v>2.3636708</v>
      </c>
      <c r="AD4749">
        <v>0</v>
      </c>
      <c r="AE4749">
        <v>0</v>
      </c>
      <c r="AF4749">
        <v>12.493035000000001</v>
      </c>
    </row>
    <row r="4750" spans="1:32" x14ac:dyDescent="0.3">
      <c r="A4750">
        <v>2796176</v>
      </c>
      <c r="B4750">
        <v>1</v>
      </c>
      <c r="C4750" t="s">
        <v>83</v>
      </c>
      <c r="D4750" t="s">
        <v>123</v>
      </c>
      <c r="E4750" t="s">
        <v>17276</v>
      </c>
      <c r="F4750" t="s">
        <v>17277</v>
      </c>
      <c r="G4750" t="s">
        <v>31548</v>
      </c>
      <c r="H4750" t="s">
        <v>333</v>
      </c>
      <c r="I4750" t="s">
        <v>78</v>
      </c>
      <c r="J4750" t="s">
        <v>135</v>
      </c>
      <c r="K4750" t="s">
        <v>22</v>
      </c>
      <c r="L4750" t="s">
        <v>136</v>
      </c>
      <c r="M4750" t="s">
        <v>17278</v>
      </c>
      <c r="N4750" t="s">
        <v>17279</v>
      </c>
      <c r="O4750">
        <v>1.4136111111111112</v>
      </c>
      <c r="P4750">
        <v>0</v>
      </c>
      <c r="Q4750">
        <v>8</v>
      </c>
      <c r="R4750">
        <v>0</v>
      </c>
      <c r="S4750">
        <v>0</v>
      </c>
      <c r="T4750">
        <v>0</v>
      </c>
      <c r="U4750">
        <v>4</v>
      </c>
      <c r="V4750">
        <v>0</v>
      </c>
      <c r="W4750">
        <v>0</v>
      </c>
      <c r="X4750">
        <v>0</v>
      </c>
      <c r="Y4750">
        <v>3.2068029999999998</v>
      </c>
      <c r="Z4750">
        <v>0</v>
      </c>
      <c r="AA4750">
        <v>0</v>
      </c>
      <c r="AB4750">
        <v>0</v>
      </c>
      <c r="AC4750">
        <v>0.29567411999999998</v>
      </c>
      <c r="AD4750">
        <v>0</v>
      </c>
      <c r="AE4750">
        <v>0</v>
      </c>
      <c r="AF4750">
        <v>3.5024772</v>
      </c>
    </row>
    <row r="4751" spans="1:32" x14ac:dyDescent="0.3">
      <c r="A4751">
        <v>2796196</v>
      </c>
      <c r="B4751">
        <v>1</v>
      </c>
      <c r="C4751" t="s">
        <v>82</v>
      </c>
      <c r="D4751" t="s">
        <v>106</v>
      </c>
      <c r="E4751" t="s">
        <v>17280</v>
      </c>
      <c r="F4751" t="s">
        <v>17281</v>
      </c>
      <c r="G4751" t="s">
        <v>31545</v>
      </c>
      <c r="H4751" t="s">
        <v>134</v>
      </c>
      <c r="I4751" t="s">
        <v>79</v>
      </c>
      <c r="J4751" t="s">
        <v>135</v>
      </c>
      <c r="K4751" t="s">
        <v>22</v>
      </c>
      <c r="L4751" t="s">
        <v>136</v>
      </c>
      <c r="M4751" t="s">
        <v>17282</v>
      </c>
      <c r="N4751" t="s">
        <v>17283</v>
      </c>
      <c r="O4751">
        <v>0.63416666666666666</v>
      </c>
      <c r="P4751">
        <v>0</v>
      </c>
      <c r="Q4751">
        <v>5</v>
      </c>
      <c r="R4751">
        <v>1</v>
      </c>
      <c r="S4751">
        <v>5</v>
      </c>
      <c r="T4751">
        <v>3</v>
      </c>
      <c r="U4751">
        <v>10</v>
      </c>
      <c r="V4751">
        <v>1</v>
      </c>
      <c r="W4751">
        <v>0</v>
      </c>
      <c r="X4751">
        <v>0</v>
      </c>
      <c r="Y4751">
        <v>1.0400851</v>
      </c>
      <c r="Z4751">
        <v>0.31021088000000002</v>
      </c>
      <c r="AA4751">
        <v>1.4167874</v>
      </c>
      <c r="AB4751">
        <v>14.460428</v>
      </c>
      <c r="AC4751">
        <v>10.238927</v>
      </c>
      <c r="AD4751">
        <v>2.6903956</v>
      </c>
      <c r="AE4751">
        <v>0</v>
      </c>
      <c r="AF4751">
        <v>30.156834</v>
      </c>
    </row>
    <row r="4752" spans="1:32" x14ac:dyDescent="0.3">
      <c r="A4752">
        <v>2796180</v>
      </c>
      <c r="B4752">
        <v>1</v>
      </c>
      <c r="C4752" t="s">
        <v>82</v>
      </c>
      <c r="D4752" t="s">
        <v>86</v>
      </c>
      <c r="E4752" t="s">
        <v>17284</v>
      </c>
      <c r="F4752" t="s">
        <v>17285</v>
      </c>
      <c r="G4752" t="s">
        <v>31548</v>
      </c>
      <c r="H4752" t="s">
        <v>333</v>
      </c>
      <c r="I4752" t="s">
        <v>78</v>
      </c>
      <c r="J4752" t="s">
        <v>135</v>
      </c>
      <c r="K4752" t="s">
        <v>22</v>
      </c>
      <c r="L4752" t="s">
        <v>136</v>
      </c>
      <c r="M4752" t="s">
        <v>17286</v>
      </c>
      <c r="N4752" t="s">
        <v>17287</v>
      </c>
      <c r="O4752">
        <v>3.7122222222222221</v>
      </c>
      <c r="P4752">
        <v>0</v>
      </c>
      <c r="Q4752">
        <v>1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8.2909279999999992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8.2909279999999992</v>
      </c>
    </row>
    <row r="4753" spans="1:32" x14ac:dyDescent="0.3">
      <c r="A4753">
        <v>2796184</v>
      </c>
      <c r="B4753">
        <v>1</v>
      </c>
      <c r="C4753" t="s">
        <v>82</v>
      </c>
      <c r="D4753" t="s">
        <v>113</v>
      </c>
      <c r="E4753" t="s">
        <v>17288</v>
      </c>
      <c r="F4753" t="s">
        <v>17289</v>
      </c>
      <c r="G4753" t="s">
        <v>31551</v>
      </c>
      <c r="H4753" t="s">
        <v>648</v>
      </c>
      <c r="I4753" t="s">
        <v>79</v>
      </c>
      <c r="J4753" t="s">
        <v>135</v>
      </c>
      <c r="K4753" t="s">
        <v>22</v>
      </c>
      <c r="L4753" t="s">
        <v>186</v>
      </c>
      <c r="M4753" t="s">
        <v>17290</v>
      </c>
      <c r="N4753" t="s">
        <v>17291</v>
      </c>
      <c r="O4753">
        <v>6.9461111111111107</v>
      </c>
      <c r="P4753">
        <v>0</v>
      </c>
      <c r="Q4753">
        <v>20</v>
      </c>
      <c r="R4753">
        <v>0</v>
      </c>
      <c r="S4753">
        <v>0</v>
      </c>
      <c r="T4753">
        <v>0</v>
      </c>
      <c r="U4753">
        <v>2</v>
      </c>
      <c r="V4753">
        <v>0</v>
      </c>
      <c r="W4753">
        <v>0</v>
      </c>
      <c r="X4753">
        <v>0</v>
      </c>
      <c r="Y4753">
        <v>121.55788</v>
      </c>
      <c r="Z4753">
        <v>0</v>
      </c>
      <c r="AA4753">
        <v>0</v>
      </c>
      <c r="AB4753">
        <v>0</v>
      </c>
      <c r="AC4753">
        <v>10.631183</v>
      </c>
      <c r="AD4753">
        <v>0</v>
      </c>
      <c r="AE4753">
        <v>0</v>
      </c>
      <c r="AF4753">
        <v>132.18906000000001</v>
      </c>
    </row>
    <row r="4754" spans="1:32" x14ac:dyDescent="0.3">
      <c r="A4754">
        <v>2796179</v>
      </c>
      <c r="B4754">
        <v>1</v>
      </c>
      <c r="C4754" t="s">
        <v>82</v>
      </c>
      <c r="D4754" t="s">
        <v>102</v>
      </c>
      <c r="E4754" t="s">
        <v>17292</v>
      </c>
      <c r="F4754" t="s">
        <v>17293</v>
      </c>
      <c r="G4754" t="s">
        <v>31551</v>
      </c>
      <c r="H4754" t="s">
        <v>672</v>
      </c>
      <c r="I4754" t="s">
        <v>79</v>
      </c>
      <c r="J4754" t="s">
        <v>135</v>
      </c>
      <c r="K4754" t="s">
        <v>22</v>
      </c>
      <c r="L4754" t="s">
        <v>136</v>
      </c>
      <c r="M4754" t="s">
        <v>17294</v>
      </c>
      <c r="N4754" t="s">
        <v>17295</v>
      </c>
      <c r="O4754">
        <v>1.0505555555555555</v>
      </c>
      <c r="P4754">
        <v>0</v>
      </c>
      <c r="Q4754">
        <v>5</v>
      </c>
      <c r="R4754">
        <v>0</v>
      </c>
      <c r="S4754">
        <v>26</v>
      </c>
      <c r="T4754">
        <v>0</v>
      </c>
      <c r="U4754">
        <v>13</v>
      </c>
      <c r="V4754">
        <v>0</v>
      </c>
      <c r="W4754">
        <v>0</v>
      </c>
      <c r="X4754">
        <v>0</v>
      </c>
      <c r="Y4754">
        <v>0.67676700000000001</v>
      </c>
      <c r="Z4754">
        <v>0</v>
      </c>
      <c r="AA4754">
        <v>5.9928055000000002</v>
      </c>
      <c r="AB4754">
        <v>0</v>
      </c>
      <c r="AC4754">
        <v>3.2092000000000001</v>
      </c>
      <c r="AD4754">
        <v>0</v>
      </c>
      <c r="AE4754">
        <v>0</v>
      </c>
      <c r="AF4754">
        <v>9.8787730000000007</v>
      </c>
    </row>
    <row r="4755" spans="1:32" x14ac:dyDescent="0.3">
      <c r="A4755">
        <v>2796177</v>
      </c>
      <c r="B4755">
        <v>1</v>
      </c>
      <c r="C4755" t="s">
        <v>82</v>
      </c>
      <c r="D4755" t="s">
        <v>108</v>
      </c>
      <c r="E4755" t="s">
        <v>13461</v>
      </c>
      <c r="F4755" t="s">
        <v>13462</v>
      </c>
      <c r="G4755" t="s">
        <v>31545</v>
      </c>
      <c r="H4755" t="s">
        <v>648</v>
      </c>
      <c r="I4755" t="s">
        <v>79</v>
      </c>
      <c r="J4755" t="s">
        <v>135</v>
      </c>
      <c r="K4755" t="s">
        <v>22</v>
      </c>
      <c r="L4755" t="s">
        <v>186</v>
      </c>
      <c r="M4755" t="s">
        <v>17296</v>
      </c>
      <c r="N4755" t="s">
        <v>17297</v>
      </c>
      <c r="O4755">
        <v>4.8658333333333337</v>
      </c>
      <c r="P4755">
        <v>0</v>
      </c>
      <c r="Q4755">
        <v>570</v>
      </c>
      <c r="R4755">
        <v>6</v>
      </c>
      <c r="S4755">
        <v>7</v>
      </c>
      <c r="T4755">
        <v>1</v>
      </c>
      <c r="U4755">
        <v>50</v>
      </c>
      <c r="V4755">
        <v>0</v>
      </c>
      <c r="W4755">
        <v>0</v>
      </c>
      <c r="X4755">
        <v>0</v>
      </c>
      <c r="Y4755">
        <v>350.21159999999998</v>
      </c>
      <c r="Z4755">
        <v>72.751620000000003</v>
      </c>
      <c r="AA4755">
        <v>10.61482</v>
      </c>
      <c r="AB4755">
        <v>144.38669999999999</v>
      </c>
      <c r="AC4755">
        <v>103.2148</v>
      </c>
      <c r="AD4755">
        <v>0</v>
      </c>
      <c r="AE4755">
        <v>0</v>
      </c>
      <c r="AF4755">
        <v>681.17957000000001</v>
      </c>
    </row>
    <row r="4756" spans="1:32" x14ac:dyDescent="0.3">
      <c r="A4756">
        <v>2796185</v>
      </c>
      <c r="B4756">
        <v>1</v>
      </c>
      <c r="C4756" t="s">
        <v>83</v>
      </c>
      <c r="D4756" t="s">
        <v>115</v>
      </c>
      <c r="E4756" t="s">
        <v>17298</v>
      </c>
      <c r="F4756" t="s">
        <v>17299</v>
      </c>
      <c r="G4756" t="s">
        <v>31545</v>
      </c>
      <c r="H4756" t="s">
        <v>643</v>
      </c>
      <c r="I4756" t="s">
        <v>79</v>
      </c>
      <c r="J4756" t="s">
        <v>135</v>
      </c>
      <c r="K4756" t="s">
        <v>22</v>
      </c>
      <c r="L4756" t="s">
        <v>186</v>
      </c>
      <c r="M4756" t="s">
        <v>17300</v>
      </c>
      <c r="N4756" t="s">
        <v>17301</v>
      </c>
      <c r="O4756">
        <v>7.4094444444444445</v>
      </c>
      <c r="P4756">
        <v>1</v>
      </c>
      <c r="Q4756">
        <v>788</v>
      </c>
      <c r="R4756">
        <v>0</v>
      </c>
      <c r="S4756">
        <v>26</v>
      </c>
      <c r="T4756">
        <v>0</v>
      </c>
      <c r="U4756">
        <v>104</v>
      </c>
      <c r="V4756">
        <v>0</v>
      </c>
      <c r="W4756">
        <v>0</v>
      </c>
      <c r="X4756">
        <v>94.038535999999993</v>
      </c>
      <c r="Y4756">
        <v>1288.6049</v>
      </c>
      <c r="Z4756">
        <v>0</v>
      </c>
      <c r="AA4756">
        <v>55.100048000000001</v>
      </c>
      <c r="AB4756">
        <v>0</v>
      </c>
      <c r="AC4756">
        <v>334.14452999999997</v>
      </c>
      <c r="AD4756">
        <v>0</v>
      </c>
      <c r="AE4756">
        <v>0</v>
      </c>
      <c r="AF4756">
        <v>1771.8879999999999</v>
      </c>
    </row>
    <row r="4757" spans="1:32" x14ac:dyDescent="0.3">
      <c r="A4757">
        <v>2796189</v>
      </c>
      <c r="B4757">
        <v>1</v>
      </c>
      <c r="C4757" t="s">
        <v>82</v>
      </c>
      <c r="D4757" t="s">
        <v>87</v>
      </c>
      <c r="E4757" t="s">
        <v>17302</v>
      </c>
      <c r="F4757" t="s">
        <v>17303</v>
      </c>
      <c r="G4757" t="s">
        <v>31545</v>
      </c>
      <c r="H4757" t="s">
        <v>648</v>
      </c>
      <c r="I4757" t="s">
        <v>79</v>
      </c>
      <c r="J4757" t="s">
        <v>135</v>
      </c>
      <c r="K4757" t="s">
        <v>22</v>
      </c>
      <c r="L4757" t="s">
        <v>186</v>
      </c>
      <c r="M4757" t="s">
        <v>17304</v>
      </c>
      <c r="N4757" t="s">
        <v>17305</v>
      </c>
      <c r="O4757">
        <v>9.8491666666666671</v>
      </c>
      <c r="P4757">
        <v>0</v>
      </c>
      <c r="Q4757">
        <v>932</v>
      </c>
      <c r="R4757">
        <v>0</v>
      </c>
      <c r="S4757">
        <v>0</v>
      </c>
      <c r="T4757">
        <v>0</v>
      </c>
      <c r="U4757">
        <v>96</v>
      </c>
      <c r="V4757">
        <v>0</v>
      </c>
      <c r="W4757">
        <v>0</v>
      </c>
      <c r="X4757">
        <v>0</v>
      </c>
      <c r="Y4757">
        <v>1946.2022999999999</v>
      </c>
      <c r="Z4757">
        <v>0</v>
      </c>
      <c r="AA4757">
        <v>0</v>
      </c>
      <c r="AB4757">
        <v>0</v>
      </c>
      <c r="AC4757">
        <v>873.33105</v>
      </c>
      <c r="AD4757">
        <v>0</v>
      </c>
      <c r="AE4757">
        <v>0</v>
      </c>
      <c r="AF4757">
        <v>2819.5333999999998</v>
      </c>
    </row>
    <row r="4758" spans="1:32" x14ac:dyDescent="0.3">
      <c r="A4758">
        <v>2795825</v>
      </c>
      <c r="B4758">
        <v>1</v>
      </c>
      <c r="C4758" t="s">
        <v>82</v>
      </c>
      <c r="D4758" t="s">
        <v>109</v>
      </c>
      <c r="E4758" t="s">
        <v>17306</v>
      </c>
      <c r="F4758" t="s">
        <v>17307</v>
      </c>
      <c r="G4758" t="s">
        <v>31548</v>
      </c>
      <c r="H4758" t="s">
        <v>893</v>
      </c>
      <c r="I4758" t="s">
        <v>78</v>
      </c>
      <c r="J4758" t="s">
        <v>135</v>
      </c>
      <c r="K4758" t="s">
        <v>22</v>
      </c>
      <c r="L4758" t="s">
        <v>136</v>
      </c>
      <c r="M4758" t="s">
        <v>17308</v>
      </c>
      <c r="N4758" t="s">
        <v>17309</v>
      </c>
      <c r="O4758">
        <v>4.911944444444444</v>
      </c>
      <c r="P4758">
        <v>0</v>
      </c>
      <c r="Q4758">
        <v>2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0.26482572999999998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0.26482572999999998</v>
      </c>
    </row>
    <row r="4759" spans="1:32" x14ac:dyDescent="0.3">
      <c r="A4759">
        <v>2795613</v>
      </c>
      <c r="B4759">
        <v>1</v>
      </c>
      <c r="C4759" t="s">
        <v>83</v>
      </c>
      <c r="D4759" t="s">
        <v>116</v>
      </c>
      <c r="E4759" t="s">
        <v>17310</v>
      </c>
      <c r="F4759" t="s">
        <v>17311</v>
      </c>
      <c r="G4759" t="s">
        <v>31548</v>
      </c>
      <c r="H4759" t="s">
        <v>333</v>
      </c>
      <c r="I4759" t="s">
        <v>78</v>
      </c>
      <c r="J4759" t="s">
        <v>135</v>
      </c>
      <c r="K4759" t="s">
        <v>22</v>
      </c>
      <c r="L4759" t="s">
        <v>136</v>
      </c>
      <c r="M4759" t="s">
        <v>17312</v>
      </c>
      <c r="N4759" t="s">
        <v>17313</v>
      </c>
      <c r="O4759">
        <v>3.8227777777777776</v>
      </c>
      <c r="P4759">
        <v>0</v>
      </c>
      <c r="Q4759">
        <v>1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0.80614260000000004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0.80614260000000004</v>
      </c>
    </row>
    <row r="4760" spans="1:32" x14ac:dyDescent="0.3">
      <c r="A4760">
        <v>2795628</v>
      </c>
      <c r="B4760">
        <v>1</v>
      </c>
      <c r="C4760" t="s">
        <v>82</v>
      </c>
      <c r="D4760" t="s">
        <v>93</v>
      </c>
      <c r="E4760" t="s">
        <v>17314</v>
      </c>
      <c r="F4760" t="s">
        <v>17315</v>
      </c>
      <c r="G4760" t="s">
        <v>31548</v>
      </c>
      <c r="H4760" t="s">
        <v>311</v>
      </c>
      <c r="I4760" t="s">
        <v>78</v>
      </c>
      <c r="J4760" t="s">
        <v>135</v>
      </c>
      <c r="K4760" t="s">
        <v>22</v>
      </c>
      <c r="L4760" t="s">
        <v>136</v>
      </c>
      <c r="M4760" t="s">
        <v>17316</v>
      </c>
      <c r="N4760" t="s">
        <v>17317</v>
      </c>
      <c r="O4760">
        <v>0.73472222222222228</v>
      </c>
      <c r="P4760">
        <v>0</v>
      </c>
      <c r="Q4760">
        <v>1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3.556161E-2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3.556161E-2</v>
      </c>
    </row>
    <row r="4761" spans="1:32" x14ac:dyDescent="0.3">
      <c r="A4761">
        <v>2795623</v>
      </c>
      <c r="B4761">
        <v>1</v>
      </c>
      <c r="C4761" t="s">
        <v>82</v>
      </c>
      <c r="D4761" t="s">
        <v>88</v>
      </c>
      <c r="E4761" t="s">
        <v>17318</v>
      </c>
      <c r="F4761" t="s">
        <v>17319</v>
      </c>
      <c r="G4761" t="s">
        <v>31545</v>
      </c>
      <c r="H4761" t="s">
        <v>134</v>
      </c>
      <c r="I4761" t="s">
        <v>79</v>
      </c>
      <c r="J4761" t="s">
        <v>135</v>
      </c>
      <c r="K4761" t="s">
        <v>22</v>
      </c>
      <c r="L4761" t="s">
        <v>136</v>
      </c>
      <c r="M4761" t="s">
        <v>17320</v>
      </c>
      <c r="N4761" t="s">
        <v>17321</v>
      </c>
      <c r="O4761">
        <v>0.12222222222222222</v>
      </c>
      <c r="P4761">
        <v>0</v>
      </c>
      <c r="Q4761">
        <v>216</v>
      </c>
      <c r="R4761">
        <v>1</v>
      </c>
      <c r="S4761">
        <v>25</v>
      </c>
      <c r="T4761">
        <v>0</v>
      </c>
      <c r="U4761">
        <v>36</v>
      </c>
      <c r="V4761">
        <v>0</v>
      </c>
      <c r="W4761">
        <v>0</v>
      </c>
      <c r="X4761">
        <v>0</v>
      </c>
      <c r="Y4761">
        <v>3.7177530000000001</v>
      </c>
      <c r="Z4761">
        <v>7.632216E-2</v>
      </c>
      <c r="AA4761">
        <v>0.68697410000000003</v>
      </c>
      <c r="AB4761">
        <v>0</v>
      </c>
      <c r="AC4761">
        <v>3.588428</v>
      </c>
      <c r="AD4761">
        <v>0</v>
      </c>
      <c r="AE4761">
        <v>0</v>
      </c>
      <c r="AF4761">
        <v>8.0694769999999991</v>
      </c>
    </row>
    <row r="4762" spans="1:32" x14ac:dyDescent="0.3">
      <c r="A4762">
        <v>2795583</v>
      </c>
      <c r="B4762">
        <v>1</v>
      </c>
      <c r="C4762" t="s">
        <v>82</v>
      </c>
      <c r="D4762" t="s">
        <v>104</v>
      </c>
      <c r="E4762" t="s">
        <v>10818</v>
      </c>
      <c r="F4762" t="s">
        <v>10819</v>
      </c>
      <c r="G4762" t="s">
        <v>31548</v>
      </c>
      <c r="H4762" t="s">
        <v>333</v>
      </c>
      <c r="I4762" t="s">
        <v>78</v>
      </c>
      <c r="J4762" t="s">
        <v>135</v>
      </c>
      <c r="K4762" t="s">
        <v>22</v>
      </c>
      <c r="L4762" t="s">
        <v>136</v>
      </c>
      <c r="M4762" t="s">
        <v>17322</v>
      </c>
      <c r="N4762" t="s">
        <v>17323</v>
      </c>
      <c r="O4762">
        <v>2.0649999999999999</v>
      </c>
      <c r="P4762">
        <v>0</v>
      </c>
      <c r="Q4762">
        <v>4</v>
      </c>
      <c r="R4762">
        <v>0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0</v>
      </c>
      <c r="Y4762">
        <v>2.7114549999999999</v>
      </c>
      <c r="Z4762">
        <v>0</v>
      </c>
      <c r="AA4762">
        <v>0</v>
      </c>
      <c r="AB4762">
        <v>0</v>
      </c>
      <c r="AC4762">
        <v>0.14037727</v>
      </c>
      <c r="AD4762">
        <v>0</v>
      </c>
      <c r="AE4762">
        <v>0</v>
      </c>
      <c r="AF4762">
        <v>2.8518324000000002</v>
      </c>
    </row>
    <row r="4763" spans="1:32" x14ac:dyDescent="0.3">
      <c r="A4763">
        <v>2795594</v>
      </c>
      <c r="B4763">
        <v>1</v>
      </c>
      <c r="C4763" t="s">
        <v>82</v>
      </c>
      <c r="D4763" t="s">
        <v>113</v>
      </c>
      <c r="E4763" t="s">
        <v>17324</v>
      </c>
      <c r="F4763" t="s">
        <v>17325</v>
      </c>
      <c r="G4763" t="s">
        <v>31546</v>
      </c>
      <c r="H4763" t="s">
        <v>1297</v>
      </c>
      <c r="I4763" t="s">
        <v>78</v>
      </c>
      <c r="J4763" t="s">
        <v>135</v>
      </c>
      <c r="K4763" t="s">
        <v>22</v>
      </c>
      <c r="L4763" t="s">
        <v>136</v>
      </c>
      <c r="M4763" t="s">
        <v>17326</v>
      </c>
      <c r="N4763" t="s">
        <v>17327</v>
      </c>
      <c r="O4763">
        <v>2.9352777777777779</v>
      </c>
      <c r="P4763">
        <v>0</v>
      </c>
      <c r="Q4763">
        <v>7</v>
      </c>
      <c r="R4763">
        <v>0</v>
      </c>
      <c r="S4763">
        <v>15</v>
      </c>
      <c r="T4763">
        <v>0</v>
      </c>
      <c r="U4763">
        <v>2</v>
      </c>
      <c r="V4763">
        <v>0</v>
      </c>
      <c r="W4763">
        <v>0</v>
      </c>
      <c r="X4763">
        <v>0</v>
      </c>
      <c r="Y4763">
        <v>7.8349085000000001</v>
      </c>
      <c r="Z4763">
        <v>0</v>
      </c>
      <c r="AA4763">
        <v>16.231369999999998</v>
      </c>
      <c r="AB4763">
        <v>0</v>
      </c>
      <c r="AC4763">
        <v>4.0261601999999996</v>
      </c>
      <c r="AD4763">
        <v>0</v>
      </c>
      <c r="AE4763">
        <v>0</v>
      </c>
      <c r="AF4763">
        <v>28.09244</v>
      </c>
    </row>
    <row r="4764" spans="1:32" x14ac:dyDescent="0.3">
      <c r="A4764">
        <v>2795412</v>
      </c>
      <c r="B4764">
        <v>1</v>
      </c>
      <c r="C4764" t="s">
        <v>83</v>
      </c>
      <c r="D4764" t="s">
        <v>115</v>
      </c>
      <c r="E4764" t="s">
        <v>17328</v>
      </c>
      <c r="F4764" t="s">
        <v>17329</v>
      </c>
      <c r="G4764" t="s">
        <v>31545</v>
      </c>
      <c r="H4764" t="s">
        <v>134</v>
      </c>
      <c r="I4764" t="s">
        <v>79</v>
      </c>
      <c r="J4764" t="s">
        <v>135</v>
      </c>
      <c r="K4764" t="s">
        <v>22</v>
      </c>
      <c r="L4764" t="s">
        <v>136</v>
      </c>
      <c r="M4764" t="s">
        <v>17330</v>
      </c>
      <c r="N4764" t="s">
        <v>17331</v>
      </c>
      <c r="O4764">
        <v>0.28249999999999997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1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19.920912000000001</v>
      </c>
      <c r="AE4764">
        <v>0</v>
      </c>
      <c r="AF4764">
        <v>19.920912000000001</v>
      </c>
    </row>
    <row r="4765" spans="1:32" x14ac:dyDescent="0.3">
      <c r="A4765">
        <v>2795410</v>
      </c>
      <c r="B4765">
        <v>1</v>
      </c>
      <c r="C4765" t="s">
        <v>83</v>
      </c>
      <c r="D4765" t="s">
        <v>115</v>
      </c>
      <c r="E4765" t="s">
        <v>12541</v>
      </c>
      <c r="F4765" t="s">
        <v>12542</v>
      </c>
      <c r="G4765" t="s">
        <v>31545</v>
      </c>
      <c r="H4765" t="s">
        <v>134</v>
      </c>
      <c r="I4765" t="s">
        <v>79</v>
      </c>
      <c r="J4765" t="s">
        <v>135</v>
      </c>
      <c r="K4765" t="s">
        <v>22</v>
      </c>
      <c r="L4765" t="s">
        <v>136</v>
      </c>
      <c r="M4765" t="s">
        <v>17332</v>
      </c>
      <c r="N4765" t="s">
        <v>17333</v>
      </c>
      <c r="O4765">
        <v>0.29333333333333333</v>
      </c>
      <c r="P4765">
        <v>1</v>
      </c>
      <c r="Q4765">
        <v>3</v>
      </c>
      <c r="R4765">
        <v>12</v>
      </c>
      <c r="S4765">
        <v>70</v>
      </c>
      <c r="T4765">
        <v>2</v>
      </c>
      <c r="U4765">
        <v>6</v>
      </c>
      <c r="V4765">
        <v>1</v>
      </c>
      <c r="W4765">
        <v>0</v>
      </c>
      <c r="X4765">
        <v>3.9377119999999999</v>
      </c>
      <c r="Y4765">
        <v>0.22471246</v>
      </c>
      <c r="Z4765">
        <v>134.38174000000001</v>
      </c>
      <c r="AA4765">
        <v>28.576160000000002</v>
      </c>
      <c r="AB4765">
        <v>1.6349260999999999</v>
      </c>
      <c r="AC4765">
        <v>4.6958529999999996</v>
      </c>
      <c r="AD4765">
        <v>0.68932439999999995</v>
      </c>
      <c r="AE4765">
        <v>0</v>
      </c>
      <c r="AF4765">
        <v>174.14044000000001</v>
      </c>
    </row>
    <row r="4766" spans="1:32" x14ac:dyDescent="0.3">
      <c r="A4766">
        <v>2795400</v>
      </c>
      <c r="B4766">
        <v>1</v>
      </c>
      <c r="C4766" t="s">
        <v>82</v>
      </c>
      <c r="D4766" t="s">
        <v>103</v>
      </c>
      <c r="E4766" t="s">
        <v>17334</v>
      </c>
      <c r="F4766" t="s">
        <v>17335</v>
      </c>
      <c r="G4766" t="s">
        <v>31546</v>
      </c>
      <c r="H4766" t="s">
        <v>223</v>
      </c>
      <c r="I4766" t="s">
        <v>78</v>
      </c>
      <c r="J4766" t="s">
        <v>135</v>
      </c>
      <c r="K4766" t="s">
        <v>22</v>
      </c>
      <c r="L4766" t="s">
        <v>136</v>
      </c>
      <c r="M4766" t="s">
        <v>17336</v>
      </c>
      <c r="N4766" t="s">
        <v>17337</v>
      </c>
      <c r="O4766">
        <v>1.6391666666666667</v>
      </c>
      <c r="P4766">
        <v>0</v>
      </c>
      <c r="Q4766">
        <v>19</v>
      </c>
      <c r="R4766">
        <v>0</v>
      </c>
      <c r="S4766">
        <v>1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4.8175520000000001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4.8175520000000001</v>
      </c>
    </row>
    <row r="4767" spans="1:32" x14ac:dyDescent="0.3">
      <c r="A4767">
        <v>2795396</v>
      </c>
      <c r="B4767">
        <v>1</v>
      </c>
      <c r="C4767" t="s">
        <v>83</v>
      </c>
      <c r="D4767" t="s">
        <v>128</v>
      </c>
      <c r="E4767" t="s">
        <v>17338</v>
      </c>
      <c r="F4767" t="s">
        <v>17339</v>
      </c>
      <c r="G4767" t="s">
        <v>31546</v>
      </c>
      <c r="H4767" t="s">
        <v>223</v>
      </c>
      <c r="I4767" t="s">
        <v>78</v>
      </c>
      <c r="J4767" t="s">
        <v>135</v>
      </c>
      <c r="K4767" t="s">
        <v>22</v>
      </c>
      <c r="L4767" t="s">
        <v>136</v>
      </c>
      <c r="M4767" t="s">
        <v>17340</v>
      </c>
      <c r="N4767" t="s">
        <v>17341</v>
      </c>
      <c r="O4767">
        <v>9.8897222222222219</v>
      </c>
      <c r="P4767">
        <v>0</v>
      </c>
      <c r="Q4767">
        <v>18</v>
      </c>
      <c r="R4767">
        <v>0</v>
      </c>
      <c r="S4767">
        <v>9</v>
      </c>
      <c r="T4767">
        <v>0</v>
      </c>
      <c r="U4767">
        <v>1</v>
      </c>
      <c r="V4767">
        <v>0</v>
      </c>
      <c r="W4767">
        <v>0</v>
      </c>
      <c r="X4767">
        <v>0</v>
      </c>
      <c r="Y4767">
        <v>40.818503999999997</v>
      </c>
      <c r="Z4767">
        <v>0</v>
      </c>
      <c r="AA4767">
        <v>23.251352000000001</v>
      </c>
      <c r="AB4767">
        <v>0</v>
      </c>
      <c r="AC4767">
        <v>1.6012934000000001</v>
      </c>
      <c r="AD4767">
        <v>0</v>
      </c>
      <c r="AE4767">
        <v>0</v>
      </c>
      <c r="AF4767">
        <v>65.671149999999997</v>
      </c>
    </row>
    <row r="4768" spans="1:32" x14ac:dyDescent="0.3">
      <c r="A4768">
        <v>2795422</v>
      </c>
      <c r="B4768">
        <v>1</v>
      </c>
      <c r="C4768" t="s">
        <v>83</v>
      </c>
      <c r="D4768" t="s">
        <v>116</v>
      </c>
      <c r="E4768" t="s">
        <v>10329</v>
      </c>
      <c r="F4768" t="s">
        <v>10330</v>
      </c>
      <c r="G4768" t="s">
        <v>31549</v>
      </c>
      <c r="H4768" t="s">
        <v>134</v>
      </c>
      <c r="I4768" t="s">
        <v>79</v>
      </c>
      <c r="J4768" t="s">
        <v>135</v>
      </c>
      <c r="K4768" t="s">
        <v>22</v>
      </c>
      <c r="L4768" t="s">
        <v>136</v>
      </c>
      <c r="M4768" t="s">
        <v>17342</v>
      </c>
      <c r="N4768" t="s">
        <v>17343</v>
      </c>
      <c r="O4768">
        <v>3.4113888888888888</v>
      </c>
      <c r="P4768">
        <v>3</v>
      </c>
      <c r="Q4768">
        <v>695</v>
      </c>
      <c r="R4768">
        <v>51</v>
      </c>
      <c r="S4768">
        <v>263</v>
      </c>
      <c r="T4768">
        <v>8</v>
      </c>
      <c r="U4768">
        <v>44</v>
      </c>
      <c r="V4768">
        <v>0</v>
      </c>
      <c r="W4768">
        <v>0</v>
      </c>
      <c r="X4768">
        <v>51.305298000000001</v>
      </c>
      <c r="Y4768">
        <v>454.68036000000001</v>
      </c>
      <c r="Z4768">
        <v>104.589195</v>
      </c>
      <c r="AA4768">
        <v>336.25922000000003</v>
      </c>
      <c r="AB4768">
        <v>180.34870000000001</v>
      </c>
      <c r="AC4768">
        <v>83.21087</v>
      </c>
      <c r="AD4768">
        <v>0</v>
      </c>
      <c r="AE4768">
        <v>0</v>
      </c>
      <c r="AF4768">
        <v>1210.3937000000001</v>
      </c>
    </row>
    <row r="4769" spans="1:32" x14ac:dyDescent="0.3">
      <c r="A4769">
        <v>2795209</v>
      </c>
      <c r="B4769">
        <v>1</v>
      </c>
      <c r="C4769" t="s">
        <v>82</v>
      </c>
      <c r="D4769" t="s">
        <v>94</v>
      </c>
      <c r="E4769" t="s">
        <v>17344</v>
      </c>
      <c r="F4769" t="s">
        <v>17345</v>
      </c>
      <c r="G4769" t="s">
        <v>31546</v>
      </c>
      <c r="H4769" t="s">
        <v>223</v>
      </c>
      <c r="I4769" t="s">
        <v>78</v>
      </c>
      <c r="J4769" t="s">
        <v>135</v>
      </c>
      <c r="K4769" t="s">
        <v>22</v>
      </c>
      <c r="L4769" t="s">
        <v>136</v>
      </c>
      <c r="M4769" t="s">
        <v>17346</v>
      </c>
      <c r="N4769" t="s">
        <v>17347</v>
      </c>
      <c r="O4769">
        <v>3.0416666666666665</v>
      </c>
      <c r="P4769">
        <v>0</v>
      </c>
      <c r="Q4769">
        <v>47</v>
      </c>
      <c r="R4769">
        <v>0</v>
      </c>
      <c r="S4769">
        <v>2</v>
      </c>
      <c r="T4769">
        <v>0</v>
      </c>
      <c r="U4769">
        <v>5</v>
      </c>
      <c r="V4769">
        <v>0</v>
      </c>
      <c r="W4769">
        <v>0</v>
      </c>
      <c r="X4769">
        <v>0</v>
      </c>
      <c r="Y4769">
        <v>21.252925999999999</v>
      </c>
      <c r="Z4769">
        <v>0</v>
      </c>
      <c r="AA4769">
        <v>0.77306277000000001</v>
      </c>
      <c r="AB4769">
        <v>0</v>
      </c>
      <c r="AC4769">
        <v>3.5163419999999999</v>
      </c>
      <c r="AD4769">
        <v>0</v>
      </c>
      <c r="AE4769">
        <v>0</v>
      </c>
      <c r="AF4769">
        <v>25.542331999999998</v>
      </c>
    </row>
    <row r="4770" spans="1:32" x14ac:dyDescent="0.3">
      <c r="A4770">
        <v>2794986</v>
      </c>
      <c r="B4770">
        <v>1</v>
      </c>
      <c r="C4770" t="s">
        <v>82</v>
      </c>
      <c r="D4770" t="s">
        <v>87</v>
      </c>
      <c r="E4770" t="s">
        <v>17348</v>
      </c>
      <c r="F4770" t="s">
        <v>17349</v>
      </c>
      <c r="G4770" t="s">
        <v>31548</v>
      </c>
      <c r="H4770" t="s">
        <v>333</v>
      </c>
      <c r="I4770" t="s">
        <v>78</v>
      </c>
      <c r="J4770" t="s">
        <v>135</v>
      </c>
      <c r="K4770" t="s">
        <v>22</v>
      </c>
      <c r="L4770" t="s">
        <v>136</v>
      </c>
      <c r="M4770" t="s">
        <v>17350</v>
      </c>
      <c r="N4770" t="s">
        <v>17351</v>
      </c>
      <c r="O4770">
        <v>1.83</v>
      </c>
      <c r="P4770">
        <v>0</v>
      </c>
      <c r="Q4770">
        <v>1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0.77560203999999999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0.77560203999999999</v>
      </c>
    </row>
    <row r="4771" spans="1:32" x14ac:dyDescent="0.3">
      <c r="A4771">
        <v>2794996</v>
      </c>
      <c r="B4771">
        <v>1</v>
      </c>
      <c r="C4771" t="s">
        <v>82</v>
      </c>
      <c r="D4771" t="s">
        <v>92</v>
      </c>
      <c r="E4771" t="s">
        <v>17352</v>
      </c>
      <c r="F4771" t="s">
        <v>17353</v>
      </c>
      <c r="G4771" t="s">
        <v>31547</v>
      </c>
      <c r="H4771" t="s">
        <v>134</v>
      </c>
      <c r="I4771" t="s">
        <v>79</v>
      </c>
      <c r="J4771" t="s">
        <v>135</v>
      </c>
      <c r="K4771" t="s">
        <v>22</v>
      </c>
      <c r="L4771" t="s">
        <v>136</v>
      </c>
      <c r="M4771" t="s">
        <v>17354</v>
      </c>
      <c r="N4771" t="s">
        <v>17355</v>
      </c>
      <c r="O4771">
        <v>0.06</v>
      </c>
      <c r="P4771">
        <v>0</v>
      </c>
      <c r="Q4771">
        <v>1647</v>
      </c>
      <c r="R4771">
        <v>1</v>
      </c>
      <c r="S4771">
        <v>36</v>
      </c>
      <c r="T4771">
        <v>5</v>
      </c>
      <c r="U4771">
        <v>23</v>
      </c>
      <c r="V4771">
        <v>0</v>
      </c>
      <c r="W4771">
        <v>0</v>
      </c>
      <c r="X4771">
        <v>0</v>
      </c>
      <c r="Y4771">
        <v>25.827839999999998</v>
      </c>
      <c r="Z4771">
        <v>0.38850525000000002</v>
      </c>
      <c r="AA4771">
        <v>0.29551296999999999</v>
      </c>
      <c r="AB4771">
        <v>9.7552640000000004</v>
      </c>
      <c r="AC4771">
        <v>2.9090004</v>
      </c>
      <c r="AD4771">
        <v>0</v>
      </c>
      <c r="AE4771">
        <v>0</v>
      </c>
      <c r="AF4771">
        <v>39.176124999999999</v>
      </c>
    </row>
    <row r="4772" spans="1:32" x14ac:dyDescent="0.3">
      <c r="A4772">
        <v>2794994</v>
      </c>
      <c r="B4772">
        <v>1</v>
      </c>
      <c r="C4772" t="s">
        <v>83</v>
      </c>
      <c r="D4772" t="s">
        <v>127</v>
      </c>
      <c r="E4772" t="s">
        <v>17356</v>
      </c>
      <c r="F4772" t="s">
        <v>17357</v>
      </c>
      <c r="G4772" t="s">
        <v>31547</v>
      </c>
      <c r="H4772" t="s">
        <v>134</v>
      </c>
      <c r="I4772" t="s">
        <v>79</v>
      </c>
      <c r="J4772" t="s">
        <v>135</v>
      </c>
      <c r="K4772" t="s">
        <v>22</v>
      </c>
      <c r="L4772" t="s">
        <v>136</v>
      </c>
      <c r="M4772" t="s">
        <v>17358</v>
      </c>
      <c r="N4772" t="s">
        <v>17359</v>
      </c>
      <c r="O4772">
        <v>0.8125</v>
      </c>
      <c r="P4772">
        <v>27</v>
      </c>
      <c r="Q4772">
        <v>1923</v>
      </c>
      <c r="R4772">
        <v>277</v>
      </c>
      <c r="S4772">
        <v>104</v>
      </c>
      <c r="T4772">
        <v>57</v>
      </c>
      <c r="U4772">
        <v>163</v>
      </c>
      <c r="V4772">
        <v>6</v>
      </c>
      <c r="W4772">
        <v>1</v>
      </c>
      <c r="X4772">
        <v>63.235886000000001</v>
      </c>
      <c r="Y4772">
        <v>172.97414000000001</v>
      </c>
      <c r="Z4772">
        <v>77.469579999999993</v>
      </c>
      <c r="AA4772">
        <v>14.083024</v>
      </c>
      <c r="AB4772">
        <v>331.64269999999999</v>
      </c>
      <c r="AC4772">
        <v>36.728499999999997</v>
      </c>
      <c r="AD4772">
        <v>168.08117999999999</v>
      </c>
      <c r="AE4772">
        <v>0.22675261999999999</v>
      </c>
      <c r="AF4772">
        <v>864.44179999999994</v>
      </c>
    </row>
    <row r="4773" spans="1:32" x14ac:dyDescent="0.3">
      <c r="A4773">
        <v>2794698</v>
      </c>
      <c r="B4773">
        <v>2</v>
      </c>
      <c r="C4773" t="s">
        <v>82</v>
      </c>
      <c r="D4773" t="s">
        <v>113</v>
      </c>
      <c r="E4773" t="s">
        <v>16364</v>
      </c>
      <c r="F4773" t="s">
        <v>16365</v>
      </c>
      <c r="G4773" t="s">
        <v>31552</v>
      </c>
      <c r="H4773" t="s">
        <v>2951</v>
      </c>
      <c r="I4773" t="s">
        <v>78</v>
      </c>
      <c r="J4773" t="s">
        <v>135</v>
      </c>
      <c r="K4773" t="s">
        <v>22</v>
      </c>
      <c r="L4773" t="s">
        <v>136</v>
      </c>
      <c r="M4773" t="s">
        <v>17360</v>
      </c>
      <c r="N4773" t="s">
        <v>17361</v>
      </c>
      <c r="O4773">
        <v>1.0777777777777777</v>
      </c>
      <c r="P4773">
        <v>0</v>
      </c>
      <c r="Q4773">
        <v>27</v>
      </c>
      <c r="R4773">
        <v>0</v>
      </c>
      <c r="S4773">
        <v>25</v>
      </c>
      <c r="T4773">
        <v>0</v>
      </c>
      <c r="U4773">
        <v>6</v>
      </c>
      <c r="V4773">
        <v>0</v>
      </c>
      <c r="W4773">
        <v>0</v>
      </c>
      <c r="X4773">
        <v>0</v>
      </c>
      <c r="Y4773">
        <v>18.408177999999999</v>
      </c>
      <c r="Z4773">
        <v>0</v>
      </c>
      <c r="AA4773">
        <v>12.362489999999999</v>
      </c>
      <c r="AB4773">
        <v>0</v>
      </c>
      <c r="AC4773">
        <v>2.7308444999999999</v>
      </c>
      <c r="AD4773">
        <v>0</v>
      </c>
      <c r="AE4773">
        <v>0</v>
      </c>
      <c r="AF4773">
        <v>33.501514</v>
      </c>
    </row>
    <row r="4774" spans="1:32" x14ac:dyDescent="0.3">
      <c r="A4774">
        <v>2794096</v>
      </c>
      <c r="B4774">
        <v>1</v>
      </c>
      <c r="C4774" t="s">
        <v>83</v>
      </c>
      <c r="D4774" t="s">
        <v>130</v>
      </c>
      <c r="E4774" t="s">
        <v>10158</v>
      </c>
      <c r="F4774" t="s">
        <v>10159</v>
      </c>
      <c r="G4774" t="s">
        <v>31548</v>
      </c>
      <c r="H4774" t="s">
        <v>311</v>
      </c>
      <c r="I4774" t="s">
        <v>78</v>
      </c>
      <c r="J4774" t="s">
        <v>135</v>
      </c>
      <c r="K4774" t="s">
        <v>22</v>
      </c>
      <c r="L4774" t="s">
        <v>136</v>
      </c>
      <c r="M4774" t="s">
        <v>17362</v>
      </c>
      <c r="N4774" t="s">
        <v>17363</v>
      </c>
      <c r="O4774">
        <v>2.8772222222222221</v>
      </c>
      <c r="P4774">
        <v>0</v>
      </c>
      <c r="Q4774">
        <v>9</v>
      </c>
      <c r="R4774">
        <v>0</v>
      </c>
      <c r="S4774">
        <v>0</v>
      </c>
      <c r="T4774">
        <v>0</v>
      </c>
      <c r="U4774">
        <v>2</v>
      </c>
      <c r="V4774">
        <v>0</v>
      </c>
      <c r="W4774">
        <v>0</v>
      </c>
      <c r="X4774">
        <v>0</v>
      </c>
      <c r="Y4774">
        <v>4.1696840000000002</v>
      </c>
      <c r="Z4774">
        <v>0</v>
      </c>
      <c r="AA4774">
        <v>0</v>
      </c>
      <c r="AB4774">
        <v>0</v>
      </c>
      <c r="AC4774">
        <v>6.7286004999999998</v>
      </c>
      <c r="AD4774">
        <v>0</v>
      </c>
      <c r="AE4774">
        <v>0</v>
      </c>
      <c r="AF4774">
        <v>10.898285</v>
      </c>
    </row>
    <row r="4775" spans="1:32" x14ac:dyDescent="0.3">
      <c r="A4775">
        <v>2794074</v>
      </c>
      <c r="B4775">
        <v>1</v>
      </c>
      <c r="C4775" t="s">
        <v>82</v>
      </c>
      <c r="D4775" t="s">
        <v>107</v>
      </c>
      <c r="E4775" t="s">
        <v>17364</v>
      </c>
      <c r="F4775" t="s">
        <v>17365</v>
      </c>
      <c r="G4775" t="s">
        <v>31548</v>
      </c>
      <c r="H4775" t="s">
        <v>893</v>
      </c>
      <c r="I4775" t="s">
        <v>78</v>
      </c>
      <c r="J4775" t="s">
        <v>135</v>
      </c>
      <c r="K4775" t="s">
        <v>22</v>
      </c>
      <c r="L4775" t="s">
        <v>136</v>
      </c>
      <c r="M4775" t="s">
        <v>17366</v>
      </c>
      <c r="N4775" t="s">
        <v>17367</v>
      </c>
      <c r="O4775">
        <v>2.8994444444444443</v>
      </c>
      <c r="P4775">
        <v>0</v>
      </c>
      <c r="Q4775">
        <v>1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4.4692482999999998E-2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4.4692482999999998E-2</v>
      </c>
    </row>
    <row r="4776" spans="1:32" x14ac:dyDescent="0.3">
      <c r="A4776">
        <v>2794089</v>
      </c>
      <c r="B4776">
        <v>1</v>
      </c>
      <c r="C4776" t="s">
        <v>83</v>
      </c>
      <c r="D4776" t="s">
        <v>128</v>
      </c>
      <c r="E4776" t="s">
        <v>17368</v>
      </c>
      <c r="F4776" t="s">
        <v>17369</v>
      </c>
      <c r="G4776" t="s">
        <v>31548</v>
      </c>
      <c r="H4776" t="s">
        <v>311</v>
      </c>
      <c r="I4776" t="s">
        <v>78</v>
      </c>
      <c r="J4776" t="s">
        <v>135</v>
      </c>
      <c r="K4776" t="s">
        <v>22</v>
      </c>
      <c r="L4776" t="s">
        <v>136</v>
      </c>
      <c r="M4776" t="s">
        <v>17370</v>
      </c>
      <c r="N4776" t="s">
        <v>17371</v>
      </c>
      <c r="O4776">
        <v>4.8888888888888893</v>
      </c>
      <c r="P4776">
        <v>0</v>
      </c>
      <c r="Q4776">
        <v>13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16.858763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16.858763</v>
      </c>
    </row>
    <row r="4777" spans="1:32" x14ac:dyDescent="0.3">
      <c r="A4777">
        <v>2793940</v>
      </c>
      <c r="B4777">
        <v>2</v>
      </c>
      <c r="C4777" t="s">
        <v>82</v>
      </c>
      <c r="D4777" t="s">
        <v>91</v>
      </c>
      <c r="E4777" t="s">
        <v>17372</v>
      </c>
      <c r="F4777" t="s">
        <v>17373</v>
      </c>
      <c r="G4777" t="s">
        <v>31552</v>
      </c>
      <c r="H4777" t="s">
        <v>145</v>
      </c>
      <c r="I4777" t="s">
        <v>78</v>
      </c>
      <c r="J4777" t="s">
        <v>135</v>
      </c>
      <c r="K4777" t="s">
        <v>22</v>
      </c>
      <c r="L4777" t="s">
        <v>136</v>
      </c>
      <c r="M4777" t="s">
        <v>17374</v>
      </c>
      <c r="N4777" t="s">
        <v>17375</v>
      </c>
      <c r="O4777">
        <v>0.87749999999999995</v>
      </c>
      <c r="P4777">
        <v>0</v>
      </c>
      <c r="Q4777">
        <v>280</v>
      </c>
      <c r="R4777">
        <v>0</v>
      </c>
      <c r="S4777">
        <v>3</v>
      </c>
      <c r="T4777">
        <v>0</v>
      </c>
      <c r="U4777">
        <v>47</v>
      </c>
      <c r="V4777">
        <v>0</v>
      </c>
      <c r="W4777">
        <v>0</v>
      </c>
      <c r="X4777">
        <v>0</v>
      </c>
      <c r="Y4777">
        <v>84.671629999999993</v>
      </c>
      <c r="Z4777">
        <v>0</v>
      </c>
      <c r="AA4777">
        <v>0.81603599999999998</v>
      </c>
      <c r="AB4777">
        <v>0</v>
      </c>
      <c r="AC4777">
        <v>41.509304</v>
      </c>
      <c r="AD4777">
        <v>0</v>
      </c>
      <c r="AE4777">
        <v>0</v>
      </c>
      <c r="AF4777">
        <v>126.99696</v>
      </c>
    </row>
    <row r="4778" spans="1:32" x14ac:dyDescent="0.3">
      <c r="A4778">
        <v>2788945</v>
      </c>
      <c r="B4778">
        <v>1</v>
      </c>
      <c r="C4778" t="s">
        <v>82</v>
      </c>
      <c r="D4778" t="s">
        <v>106</v>
      </c>
      <c r="E4778" t="s">
        <v>17376</v>
      </c>
      <c r="F4778" t="s">
        <v>17377</v>
      </c>
      <c r="G4778" t="s">
        <v>31546</v>
      </c>
      <c r="H4778" t="s">
        <v>145</v>
      </c>
      <c r="I4778" t="s">
        <v>78</v>
      </c>
      <c r="J4778" t="s">
        <v>135</v>
      </c>
      <c r="K4778" t="s">
        <v>22</v>
      </c>
      <c r="L4778" t="s">
        <v>136</v>
      </c>
      <c r="M4778" t="s">
        <v>17378</v>
      </c>
      <c r="N4778" t="s">
        <v>17379</v>
      </c>
      <c r="O4778">
        <v>0.59166666666666667</v>
      </c>
      <c r="P4778">
        <v>0</v>
      </c>
      <c r="Q4778">
        <v>48</v>
      </c>
      <c r="R4778">
        <v>0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0</v>
      </c>
      <c r="Y4778">
        <v>7.2732134000000004</v>
      </c>
      <c r="Z4778">
        <v>0</v>
      </c>
      <c r="AA4778">
        <v>0</v>
      </c>
      <c r="AB4778">
        <v>0</v>
      </c>
      <c r="AC4778">
        <v>3.3682113</v>
      </c>
      <c r="AD4778">
        <v>0</v>
      </c>
      <c r="AE4778">
        <v>0</v>
      </c>
      <c r="AF4778">
        <v>10.641424000000001</v>
      </c>
    </row>
    <row r="4779" spans="1:32" x14ac:dyDescent="0.3">
      <c r="A4779">
        <v>2788925</v>
      </c>
      <c r="B4779">
        <v>1</v>
      </c>
      <c r="C4779" t="s">
        <v>82</v>
      </c>
      <c r="D4779" t="s">
        <v>93</v>
      </c>
      <c r="E4779" t="s">
        <v>17380</v>
      </c>
      <c r="F4779" t="s">
        <v>17381</v>
      </c>
      <c r="G4779" t="s">
        <v>31550</v>
      </c>
      <c r="H4779" t="s">
        <v>1853</v>
      </c>
      <c r="I4779" t="s">
        <v>78</v>
      </c>
      <c r="J4779" t="s">
        <v>135</v>
      </c>
      <c r="K4779" t="s">
        <v>22</v>
      </c>
      <c r="L4779" t="s">
        <v>136</v>
      </c>
      <c r="M4779" t="s">
        <v>17382</v>
      </c>
      <c r="N4779" t="s">
        <v>17383</v>
      </c>
      <c r="O4779">
        <v>3.5472222222222221</v>
      </c>
      <c r="P4779">
        <v>0</v>
      </c>
      <c r="Q4779">
        <v>8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42.865192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42.865192</v>
      </c>
    </row>
    <row r="4780" spans="1:32" x14ac:dyDescent="0.3">
      <c r="A4780">
        <v>2788833</v>
      </c>
      <c r="B4780">
        <v>1</v>
      </c>
      <c r="C4780" t="s">
        <v>82</v>
      </c>
      <c r="D4780" t="s">
        <v>86</v>
      </c>
      <c r="E4780" t="s">
        <v>17384</v>
      </c>
      <c r="F4780" t="s">
        <v>17385</v>
      </c>
      <c r="G4780" t="s">
        <v>31548</v>
      </c>
      <c r="H4780" t="s">
        <v>333</v>
      </c>
      <c r="I4780" t="s">
        <v>78</v>
      </c>
      <c r="J4780" t="s">
        <v>135</v>
      </c>
      <c r="K4780" t="s">
        <v>22</v>
      </c>
      <c r="L4780" t="s">
        <v>136</v>
      </c>
      <c r="M4780" t="s">
        <v>17386</v>
      </c>
      <c r="N4780" t="s">
        <v>17387</v>
      </c>
      <c r="O4780">
        <v>3.6258333333333335</v>
      </c>
      <c r="P4780">
        <v>0</v>
      </c>
      <c r="Q4780">
        <v>1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3.0096872000000001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3.0096872000000001</v>
      </c>
    </row>
    <row r="4781" spans="1:32" x14ac:dyDescent="0.3">
      <c r="A4781">
        <v>2788818</v>
      </c>
      <c r="B4781">
        <v>1</v>
      </c>
      <c r="C4781" t="s">
        <v>82</v>
      </c>
      <c r="D4781" t="s">
        <v>92</v>
      </c>
      <c r="E4781" t="s">
        <v>10619</v>
      </c>
      <c r="F4781" t="s">
        <v>10620</v>
      </c>
      <c r="G4781" t="s">
        <v>31545</v>
      </c>
      <c r="H4781" t="s">
        <v>134</v>
      </c>
      <c r="I4781" t="s">
        <v>79</v>
      </c>
      <c r="J4781" t="s">
        <v>135</v>
      </c>
      <c r="K4781" t="s">
        <v>22</v>
      </c>
      <c r="L4781" t="s">
        <v>136</v>
      </c>
      <c r="M4781" t="s">
        <v>17388</v>
      </c>
      <c r="N4781" t="s">
        <v>17389</v>
      </c>
      <c r="O4781">
        <v>0.47111111111111109</v>
      </c>
      <c r="P4781">
        <v>4</v>
      </c>
      <c r="Q4781">
        <v>0</v>
      </c>
      <c r="R4781">
        <v>4</v>
      </c>
      <c r="S4781">
        <v>0</v>
      </c>
      <c r="T4781">
        <v>6</v>
      </c>
      <c r="U4781">
        <v>0</v>
      </c>
      <c r="V4781">
        <v>0</v>
      </c>
      <c r="W4781">
        <v>0</v>
      </c>
      <c r="X4781">
        <v>4.6464366999999998</v>
      </c>
      <c r="Y4781">
        <v>0</v>
      </c>
      <c r="Z4781">
        <v>2.1761446000000002</v>
      </c>
      <c r="AA4781">
        <v>0</v>
      </c>
      <c r="AB4781">
        <v>8.3057580000000009</v>
      </c>
      <c r="AC4781">
        <v>0</v>
      </c>
      <c r="AD4781">
        <v>0</v>
      </c>
      <c r="AE4781">
        <v>0</v>
      </c>
      <c r="AF4781">
        <v>15.12834</v>
      </c>
    </row>
    <row r="4782" spans="1:32" x14ac:dyDescent="0.3">
      <c r="A4782">
        <v>2788824</v>
      </c>
      <c r="B4782">
        <v>1</v>
      </c>
      <c r="C4782" t="s">
        <v>83</v>
      </c>
      <c r="D4782" t="s">
        <v>115</v>
      </c>
      <c r="E4782" t="s">
        <v>13140</v>
      </c>
      <c r="F4782" t="s">
        <v>13141</v>
      </c>
      <c r="G4782" t="s">
        <v>31552</v>
      </c>
      <c r="H4782" t="s">
        <v>665</v>
      </c>
      <c r="I4782" t="s">
        <v>78</v>
      </c>
      <c r="J4782" t="s">
        <v>135</v>
      </c>
      <c r="K4782" t="s">
        <v>22</v>
      </c>
      <c r="L4782" t="s">
        <v>136</v>
      </c>
      <c r="M4782" t="s">
        <v>17390</v>
      </c>
      <c r="N4782" t="s">
        <v>17391</v>
      </c>
      <c r="O4782">
        <v>0.8158333333333333</v>
      </c>
      <c r="P4782">
        <v>0</v>
      </c>
      <c r="Q4782">
        <v>41</v>
      </c>
      <c r="R4782">
        <v>0</v>
      </c>
      <c r="S4782">
        <v>37</v>
      </c>
      <c r="T4782">
        <v>0</v>
      </c>
      <c r="U4782">
        <v>8</v>
      </c>
      <c r="V4782">
        <v>0</v>
      </c>
      <c r="W4782">
        <v>0</v>
      </c>
      <c r="X4782">
        <v>0</v>
      </c>
      <c r="Y4782">
        <v>5.8884745000000001</v>
      </c>
      <c r="Z4782">
        <v>0</v>
      </c>
      <c r="AA4782">
        <v>6.8695659999999998</v>
      </c>
      <c r="AB4782">
        <v>0</v>
      </c>
      <c r="AC4782">
        <v>2.9525579999999998</v>
      </c>
      <c r="AD4782">
        <v>0</v>
      </c>
      <c r="AE4782">
        <v>0</v>
      </c>
      <c r="AF4782">
        <v>15.710597999999999</v>
      </c>
    </row>
    <row r="4783" spans="1:32" x14ac:dyDescent="0.3">
      <c r="A4783">
        <v>2788831</v>
      </c>
      <c r="B4783">
        <v>1</v>
      </c>
      <c r="C4783" t="s">
        <v>83</v>
      </c>
      <c r="D4783" t="s">
        <v>120</v>
      </c>
      <c r="E4783" t="s">
        <v>17392</v>
      </c>
      <c r="F4783" t="s">
        <v>17393</v>
      </c>
      <c r="G4783" t="s">
        <v>31549</v>
      </c>
      <c r="H4783" t="s">
        <v>134</v>
      </c>
      <c r="I4783" t="s">
        <v>79</v>
      </c>
      <c r="J4783" t="s">
        <v>135</v>
      </c>
      <c r="K4783" t="s">
        <v>22</v>
      </c>
      <c r="L4783" t="s">
        <v>136</v>
      </c>
      <c r="M4783" t="s">
        <v>17394</v>
      </c>
      <c r="N4783" t="s">
        <v>17395</v>
      </c>
      <c r="O4783">
        <v>1.5555555555555556</v>
      </c>
      <c r="P4783">
        <v>2</v>
      </c>
      <c r="Q4783">
        <v>317</v>
      </c>
      <c r="R4783">
        <v>4</v>
      </c>
      <c r="S4783">
        <v>53</v>
      </c>
      <c r="T4783">
        <v>1</v>
      </c>
      <c r="U4783">
        <v>20</v>
      </c>
      <c r="V4783">
        <v>0</v>
      </c>
      <c r="W4783">
        <v>0</v>
      </c>
      <c r="X4783">
        <v>10.861750000000001</v>
      </c>
      <c r="Y4783">
        <v>36.757629999999999</v>
      </c>
      <c r="Z4783">
        <v>0.16061710000000001</v>
      </c>
      <c r="AA4783">
        <v>11.345722</v>
      </c>
      <c r="AB4783">
        <v>8.4888519999999996</v>
      </c>
      <c r="AC4783">
        <v>21.538235</v>
      </c>
      <c r="AD4783">
        <v>0</v>
      </c>
      <c r="AE4783">
        <v>0</v>
      </c>
      <c r="AF4783">
        <v>89.152810000000002</v>
      </c>
    </row>
    <row r="4784" spans="1:32" x14ac:dyDescent="0.3">
      <c r="A4784">
        <v>2788827</v>
      </c>
      <c r="B4784">
        <v>1</v>
      </c>
      <c r="C4784" t="s">
        <v>82</v>
      </c>
      <c r="D4784" t="s">
        <v>88</v>
      </c>
      <c r="E4784" t="s">
        <v>17396</v>
      </c>
      <c r="F4784" t="s">
        <v>17397</v>
      </c>
      <c r="G4784" t="s">
        <v>31552</v>
      </c>
      <c r="H4784" t="s">
        <v>665</v>
      </c>
      <c r="I4784" t="s">
        <v>78</v>
      </c>
      <c r="J4784" t="s">
        <v>135</v>
      </c>
      <c r="K4784" t="s">
        <v>22</v>
      </c>
      <c r="L4784" t="s">
        <v>136</v>
      </c>
      <c r="M4784" t="s">
        <v>17398</v>
      </c>
      <c r="N4784" t="s">
        <v>17399</v>
      </c>
      <c r="O4784">
        <v>1.8341666666666667</v>
      </c>
      <c r="P4784">
        <v>0</v>
      </c>
      <c r="Q4784">
        <v>534</v>
      </c>
      <c r="R4784">
        <v>0</v>
      </c>
      <c r="S4784">
        <v>0</v>
      </c>
      <c r="T4784">
        <v>0</v>
      </c>
      <c r="U4784">
        <v>28</v>
      </c>
      <c r="V4784">
        <v>0</v>
      </c>
      <c r="W4784">
        <v>0</v>
      </c>
      <c r="X4784">
        <v>0</v>
      </c>
      <c r="Y4784">
        <v>252.52422999999999</v>
      </c>
      <c r="Z4784">
        <v>0</v>
      </c>
      <c r="AA4784">
        <v>0</v>
      </c>
      <c r="AB4784">
        <v>0</v>
      </c>
      <c r="AC4784">
        <v>65.593680000000006</v>
      </c>
      <c r="AD4784">
        <v>0</v>
      </c>
      <c r="AE4784">
        <v>0</v>
      </c>
      <c r="AF4784">
        <v>318.11792000000003</v>
      </c>
    </row>
    <row r="4785" spans="1:32" x14ac:dyDescent="0.3">
      <c r="A4785">
        <v>2788712</v>
      </c>
      <c r="B4785">
        <v>1</v>
      </c>
      <c r="C4785" t="s">
        <v>82</v>
      </c>
      <c r="D4785" t="s">
        <v>98</v>
      </c>
      <c r="E4785" t="s">
        <v>17400</v>
      </c>
      <c r="F4785" t="s">
        <v>17401</v>
      </c>
      <c r="G4785" t="s">
        <v>31548</v>
      </c>
      <c r="H4785" t="s">
        <v>333</v>
      </c>
      <c r="I4785" t="s">
        <v>78</v>
      </c>
      <c r="J4785" t="s">
        <v>135</v>
      </c>
      <c r="K4785" t="s">
        <v>22</v>
      </c>
      <c r="L4785" t="s">
        <v>136</v>
      </c>
      <c r="M4785" t="s">
        <v>17402</v>
      </c>
      <c r="N4785" t="s">
        <v>17403</v>
      </c>
      <c r="O4785">
        <v>1.3144444444444445</v>
      </c>
      <c r="P4785">
        <v>0</v>
      </c>
      <c r="Q4785">
        <v>3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1.0283222000000001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1.0283222000000001</v>
      </c>
    </row>
    <row r="4786" spans="1:32" x14ac:dyDescent="0.3">
      <c r="A4786">
        <v>2788357</v>
      </c>
      <c r="B4786">
        <v>1</v>
      </c>
      <c r="C4786" t="s">
        <v>82</v>
      </c>
      <c r="D4786" t="s">
        <v>91</v>
      </c>
      <c r="E4786" t="s">
        <v>3578</v>
      </c>
      <c r="F4786" t="s">
        <v>3579</v>
      </c>
      <c r="G4786" t="s">
        <v>31552</v>
      </c>
      <c r="H4786" t="s">
        <v>665</v>
      </c>
      <c r="I4786" t="s">
        <v>78</v>
      </c>
      <c r="J4786" t="s">
        <v>135</v>
      </c>
      <c r="K4786" t="s">
        <v>22</v>
      </c>
      <c r="L4786" t="s">
        <v>136</v>
      </c>
      <c r="M4786" t="s">
        <v>17404</v>
      </c>
      <c r="N4786" t="s">
        <v>17405</v>
      </c>
      <c r="O4786">
        <v>0.49249999999999999</v>
      </c>
      <c r="P4786">
        <v>0</v>
      </c>
      <c r="Q4786">
        <v>13</v>
      </c>
      <c r="R4786">
        <v>0</v>
      </c>
      <c r="S4786">
        <v>0</v>
      </c>
      <c r="T4786">
        <v>0</v>
      </c>
      <c r="U4786">
        <v>53</v>
      </c>
      <c r="V4786">
        <v>0</v>
      </c>
      <c r="W4786">
        <v>3</v>
      </c>
      <c r="X4786">
        <v>0</v>
      </c>
      <c r="Y4786">
        <v>5.1293129999999998</v>
      </c>
      <c r="Z4786">
        <v>0</v>
      </c>
      <c r="AA4786">
        <v>0</v>
      </c>
      <c r="AB4786">
        <v>0</v>
      </c>
      <c r="AC4786">
        <v>24.558371999999999</v>
      </c>
      <c r="AD4786">
        <v>0</v>
      </c>
      <c r="AE4786">
        <v>37.318798000000001</v>
      </c>
      <c r="AF4786">
        <v>67.006484999999998</v>
      </c>
    </row>
    <row r="4787" spans="1:32" x14ac:dyDescent="0.3">
      <c r="A4787">
        <v>2788364</v>
      </c>
      <c r="B4787">
        <v>1</v>
      </c>
      <c r="C4787" t="s">
        <v>83</v>
      </c>
      <c r="D4787" t="s">
        <v>115</v>
      </c>
      <c r="E4787" t="s">
        <v>17406</v>
      </c>
      <c r="F4787" t="s">
        <v>17407</v>
      </c>
      <c r="G4787" t="s">
        <v>31551</v>
      </c>
      <c r="H4787" t="s">
        <v>672</v>
      </c>
      <c r="I4787" t="s">
        <v>79</v>
      </c>
      <c r="J4787" t="s">
        <v>135</v>
      </c>
      <c r="K4787" t="s">
        <v>22</v>
      </c>
      <c r="L4787" t="s">
        <v>136</v>
      </c>
      <c r="M4787" t="s">
        <v>17408</v>
      </c>
      <c r="N4787" t="s">
        <v>17409</v>
      </c>
      <c r="O4787">
        <v>3.276388888888889</v>
      </c>
      <c r="P4787">
        <v>1</v>
      </c>
      <c r="Q4787">
        <v>33</v>
      </c>
      <c r="R4787">
        <v>23</v>
      </c>
      <c r="S4787">
        <v>7</v>
      </c>
      <c r="T4787">
        <v>3</v>
      </c>
      <c r="U4787">
        <v>2</v>
      </c>
      <c r="V4787">
        <v>0</v>
      </c>
      <c r="W4787">
        <v>0</v>
      </c>
      <c r="X4787">
        <v>27.165600000000001</v>
      </c>
      <c r="Y4787">
        <v>11.617068</v>
      </c>
      <c r="Z4787">
        <v>14.900202999999999</v>
      </c>
      <c r="AA4787">
        <v>13.401566499999999</v>
      </c>
      <c r="AB4787">
        <v>30.091602000000002</v>
      </c>
      <c r="AC4787">
        <v>3.3822076000000001</v>
      </c>
      <c r="AD4787">
        <v>0</v>
      </c>
      <c r="AE4787">
        <v>0</v>
      </c>
      <c r="AF4787">
        <v>100.55825</v>
      </c>
    </row>
    <row r="4788" spans="1:32" x14ac:dyDescent="0.3">
      <c r="A4788">
        <v>2788188</v>
      </c>
      <c r="B4788">
        <v>1</v>
      </c>
      <c r="C4788" t="s">
        <v>82</v>
      </c>
      <c r="D4788" t="s">
        <v>111</v>
      </c>
      <c r="E4788" t="s">
        <v>17410</v>
      </c>
      <c r="F4788" t="s">
        <v>17411</v>
      </c>
      <c r="G4788" t="s">
        <v>31551</v>
      </c>
      <c r="H4788" t="s">
        <v>10278</v>
      </c>
      <c r="I4788" t="s">
        <v>79</v>
      </c>
      <c r="J4788" t="s">
        <v>135</v>
      </c>
      <c r="K4788" t="s">
        <v>3</v>
      </c>
      <c r="L4788" t="s">
        <v>136</v>
      </c>
      <c r="M4788" t="s">
        <v>17412</v>
      </c>
      <c r="N4788" t="s">
        <v>17413</v>
      </c>
      <c r="O4788">
        <v>1.6786111111111111</v>
      </c>
      <c r="P4788">
        <v>0</v>
      </c>
      <c r="Q4788">
        <v>0</v>
      </c>
      <c r="R4788">
        <v>0</v>
      </c>
      <c r="S4788">
        <v>8</v>
      </c>
      <c r="T4788">
        <v>0</v>
      </c>
      <c r="U4788">
        <v>4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4.3274192999999999</v>
      </c>
      <c r="AB4788">
        <v>0</v>
      </c>
      <c r="AC4788">
        <v>2.3579412</v>
      </c>
      <c r="AD4788">
        <v>0</v>
      </c>
      <c r="AE4788">
        <v>0</v>
      </c>
      <c r="AF4788">
        <v>6.6853604000000004</v>
      </c>
    </row>
    <row r="4789" spans="1:32" x14ac:dyDescent="0.3">
      <c r="A4789">
        <v>2788183</v>
      </c>
      <c r="B4789">
        <v>1</v>
      </c>
      <c r="C4789" t="s">
        <v>83</v>
      </c>
      <c r="D4789" t="s">
        <v>124</v>
      </c>
      <c r="E4789" t="s">
        <v>17414</v>
      </c>
      <c r="F4789" t="s">
        <v>17415</v>
      </c>
      <c r="G4789" t="s">
        <v>31552</v>
      </c>
      <c r="H4789" t="s">
        <v>145</v>
      </c>
      <c r="I4789" t="s">
        <v>78</v>
      </c>
      <c r="J4789" t="s">
        <v>135</v>
      </c>
      <c r="K4789" t="s">
        <v>22</v>
      </c>
      <c r="L4789" t="s">
        <v>136</v>
      </c>
      <c r="M4789" t="s">
        <v>17416</v>
      </c>
      <c r="N4789" t="s">
        <v>17417</v>
      </c>
      <c r="O4789">
        <v>0.95499999999999996</v>
      </c>
      <c r="P4789">
        <v>0</v>
      </c>
      <c r="Q4789">
        <v>249</v>
      </c>
      <c r="R4789">
        <v>0</v>
      </c>
      <c r="S4789">
        <v>18</v>
      </c>
      <c r="T4789">
        <v>0</v>
      </c>
      <c r="U4789">
        <v>11</v>
      </c>
      <c r="V4789">
        <v>0</v>
      </c>
      <c r="W4789">
        <v>0</v>
      </c>
      <c r="X4789">
        <v>0</v>
      </c>
      <c r="Y4789">
        <v>53.489986000000002</v>
      </c>
      <c r="Z4789">
        <v>0</v>
      </c>
      <c r="AA4789">
        <v>1.6640410000000001</v>
      </c>
      <c r="AB4789">
        <v>0</v>
      </c>
      <c r="AC4789">
        <v>2.2242731999999998</v>
      </c>
      <c r="AD4789">
        <v>0</v>
      </c>
      <c r="AE4789">
        <v>0</v>
      </c>
      <c r="AF4789">
        <v>57.378300000000003</v>
      </c>
    </row>
    <row r="4790" spans="1:32" x14ac:dyDescent="0.3">
      <c r="A4790">
        <v>2788181</v>
      </c>
      <c r="B4790">
        <v>1</v>
      </c>
      <c r="C4790" t="s">
        <v>83</v>
      </c>
      <c r="D4790" t="s">
        <v>130</v>
      </c>
      <c r="E4790" t="s">
        <v>10653</v>
      </c>
      <c r="F4790" t="s">
        <v>10654</v>
      </c>
      <c r="G4790" t="s">
        <v>31546</v>
      </c>
      <c r="H4790" t="s">
        <v>223</v>
      </c>
      <c r="I4790" t="s">
        <v>78</v>
      </c>
      <c r="J4790" t="s">
        <v>135</v>
      </c>
      <c r="K4790" t="s">
        <v>22</v>
      </c>
      <c r="L4790" t="s">
        <v>136</v>
      </c>
      <c r="M4790" t="s">
        <v>17418</v>
      </c>
      <c r="N4790" t="s">
        <v>17419</v>
      </c>
      <c r="O4790">
        <v>3.0922222222222224</v>
      </c>
      <c r="P4790">
        <v>0</v>
      </c>
      <c r="Q4790">
        <v>347</v>
      </c>
      <c r="R4790">
        <v>0</v>
      </c>
      <c r="S4790">
        <v>0</v>
      </c>
      <c r="T4790">
        <v>0</v>
      </c>
      <c r="U4790">
        <v>56</v>
      </c>
      <c r="V4790">
        <v>0</v>
      </c>
      <c r="W4790">
        <v>0</v>
      </c>
      <c r="X4790">
        <v>0</v>
      </c>
      <c r="Y4790">
        <v>187.37411</v>
      </c>
      <c r="Z4790">
        <v>0</v>
      </c>
      <c r="AA4790">
        <v>0</v>
      </c>
      <c r="AB4790">
        <v>0</v>
      </c>
      <c r="AC4790">
        <v>67.436239999999998</v>
      </c>
      <c r="AD4790">
        <v>0</v>
      </c>
      <c r="AE4790">
        <v>0</v>
      </c>
      <c r="AF4790">
        <v>254.81036</v>
      </c>
    </row>
    <row r="4791" spans="1:32" x14ac:dyDescent="0.3">
      <c r="A4791">
        <v>2788197</v>
      </c>
      <c r="B4791">
        <v>1</v>
      </c>
      <c r="C4791" t="s">
        <v>83</v>
      </c>
      <c r="D4791" t="s">
        <v>116</v>
      </c>
      <c r="E4791" t="s">
        <v>17420</v>
      </c>
      <c r="F4791" t="s">
        <v>17421</v>
      </c>
      <c r="G4791" t="s">
        <v>31549</v>
      </c>
      <c r="H4791" t="s">
        <v>648</v>
      </c>
      <c r="I4791" t="s">
        <v>79</v>
      </c>
      <c r="J4791" t="s">
        <v>135</v>
      </c>
      <c r="K4791" t="s">
        <v>22</v>
      </c>
      <c r="L4791" t="s">
        <v>186</v>
      </c>
      <c r="M4791" t="s">
        <v>17422</v>
      </c>
      <c r="N4791" t="s">
        <v>17423</v>
      </c>
      <c r="O4791">
        <v>4.1016666666666666</v>
      </c>
      <c r="P4791">
        <v>0</v>
      </c>
      <c r="Q4791">
        <v>541</v>
      </c>
      <c r="R4791">
        <v>0</v>
      </c>
      <c r="S4791">
        <v>6</v>
      </c>
      <c r="T4791">
        <v>0</v>
      </c>
      <c r="U4791">
        <v>51</v>
      </c>
      <c r="V4791">
        <v>0</v>
      </c>
      <c r="W4791">
        <v>0</v>
      </c>
      <c r="X4791">
        <v>0</v>
      </c>
      <c r="Y4791">
        <v>392.50700000000001</v>
      </c>
      <c r="Z4791">
        <v>0</v>
      </c>
      <c r="AA4791">
        <v>0.68033354999999995</v>
      </c>
      <c r="AB4791">
        <v>0</v>
      </c>
      <c r="AC4791">
        <v>41.774740000000001</v>
      </c>
      <c r="AD4791">
        <v>0</v>
      </c>
      <c r="AE4791">
        <v>0</v>
      </c>
      <c r="AF4791">
        <v>434.96206999999998</v>
      </c>
    </row>
    <row r="4792" spans="1:32" x14ac:dyDescent="0.3">
      <c r="A4792">
        <v>2788122</v>
      </c>
      <c r="B4792">
        <v>1</v>
      </c>
      <c r="C4792" t="s">
        <v>82</v>
      </c>
      <c r="D4792" t="s">
        <v>87</v>
      </c>
      <c r="E4792" t="s">
        <v>17424</v>
      </c>
      <c r="F4792" t="s">
        <v>17425</v>
      </c>
      <c r="G4792" t="s">
        <v>31548</v>
      </c>
      <c r="H4792" t="s">
        <v>333</v>
      </c>
      <c r="I4792" t="s">
        <v>78</v>
      </c>
      <c r="J4792" t="s">
        <v>135</v>
      </c>
      <c r="K4792" t="s">
        <v>22</v>
      </c>
      <c r="L4792" t="s">
        <v>136</v>
      </c>
      <c r="M4792" t="s">
        <v>17426</v>
      </c>
      <c r="N4792" t="s">
        <v>17427</v>
      </c>
      <c r="O4792">
        <v>2.9361111111111109</v>
      </c>
      <c r="P4792">
        <v>0</v>
      </c>
      <c r="Q4792">
        <v>2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1.8174638999999999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1.8174638999999999</v>
      </c>
    </row>
    <row r="4793" spans="1:32" x14ac:dyDescent="0.3">
      <c r="A4793">
        <v>2788078</v>
      </c>
      <c r="B4793">
        <v>1</v>
      </c>
      <c r="C4793" t="s">
        <v>82</v>
      </c>
      <c r="D4793" t="s">
        <v>105</v>
      </c>
      <c r="E4793" t="s">
        <v>17428</v>
      </c>
      <c r="F4793" t="s">
        <v>17429</v>
      </c>
      <c r="G4793" t="s">
        <v>31545</v>
      </c>
      <c r="H4793" t="s">
        <v>134</v>
      </c>
      <c r="I4793" t="s">
        <v>79</v>
      </c>
      <c r="J4793" t="s">
        <v>135</v>
      </c>
      <c r="K4793" t="s">
        <v>22</v>
      </c>
      <c r="L4793" t="s">
        <v>136</v>
      </c>
      <c r="M4793" t="s">
        <v>17430</v>
      </c>
      <c r="N4793" t="s">
        <v>17431</v>
      </c>
      <c r="O4793">
        <v>0.26361111111111113</v>
      </c>
      <c r="P4793">
        <v>1</v>
      </c>
      <c r="Q4793">
        <v>19</v>
      </c>
      <c r="R4793">
        <v>1</v>
      </c>
      <c r="S4793">
        <v>35</v>
      </c>
      <c r="T4793">
        <v>4</v>
      </c>
      <c r="U4793">
        <v>7</v>
      </c>
      <c r="V4793">
        <v>1</v>
      </c>
      <c r="W4793">
        <v>0</v>
      </c>
      <c r="X4793">
        <v>1.7586716</v>
      </c>
      <c r="Y4793">
        <v>1.5538322</v>
      </c>
      <c r="Z4793">
        <v>1.1497733999999999</v>
      </c>
      <c r="AA4793">
        <v>2.0735142</v>
      </c>
      <c r="AB4793">
        <v>2.2517908000000002</v>
      </c>
      <c r="AC4793">
        <v>2.324306</v>
      </c>
      <c r="AD4793">
        <v>3.0476390000000002</v>
      </c>
      <c r="AE4793">
        <v>0</v>
      </c>
      <c r="AF4793">
        <v>14.159527000000001</v>
      </c>
    </row>
    <row r="4794" spans="1:32" x14ac:dyDescent="0.3">
      <c r="A4794">
        <v>2787990</v>
      </c>
      <c r="B4794">
        <v>1</v>
      </c>
      <c r="C4794" t="s">
        <v>82</v>
      </c>
      <c r="D4794" t="s">
        <v>103</v>
      </c>
      <c r="E4794" t="s">
        <v>17334</v>
      </c>
      <c r="F4794" t="s">
        <v>17335</v>
      </c>
      <c r="G4794" t="s">
        <v>31546</v>
      </c>
      <c r="H4794" t="s">
        <v>223</v>
      </c>
      <c r="I4794" t="s">
        <v>78</v>
      </c>
      <c r="J4794" t="s">
        <v>135</v>
      </c>
      <c r="K4794" t="s">
        <v>22</v>
      </c>
      <c r="L4794" t="s">
        <v>136</v>
      </c>
      <c r="M4794" t="s">
        <v>17432</v>
      </c>
      <c r="N4794" t="s">
        <v>17433</v>
      </c>
      <c r="O4794">
        <v>1.9824999999999999</v>
      </c>
      <c r="P4794">
        <v>0</v>
      </c>
      <c r="Q4794">
        <v>18</v>
      </c>
      <c r="R4794">
        <v>0</v>
      </c>
      <c r="S4794">
        <v>1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4.7434963999999997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4.7434963999999997</v>
      </c>
    </row>
    <row r="4795" spans="1:32" x14ac:dyDescent="0.3">
      <c r="A4795">
        <v>2787988</v>
      </c>
      <c r="B4795">
        <v>1</v>
      </c>
      <c r="C4795" t="s">
        <v>82</v>
      </c>
      <c r="D4795" t="s">
        <v>109</v>
      </c>
      <c r="E4795" t="s">
        <v>17434</v>
      </c>
      <c r="F4795" t="s">
        <v>17435</v>
      </c>
      <c r="G4795" t="s">
        <v>31552</v>
      </c>
      <c r="H4795" t="s">
        <v>665</v>
      </c>
      <c r="I4795" t="s">
        <v>78</v>
      </c>
      <c r="J4795" t="s">
        <v>135</v>
      </c>
      <c r="K4795" t="s">
        <v>22</v>
      </c>
      <c r="L4795" t="s">
        <v>136</v>
      </c>
      <c r="M4795" t="s">
        <v>17436</v>
      </c>
      <c r="N4795" t="s">
        <v>17437</v>
      </c>
      <c r="O4795">
        <v>0.93972222222222224</v>
      </c>
      <c r="P4795">
        <v>0</v>
      </c>
      <c r="Q4795">
        <v>26</v>
      </c>
      <c r="R4795">
        <v>0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0</v>
      </c>
      <c r="Y4795">
        <v>8.4114009999999997</v>
      </c>
      <c r="Z4795">
        <v>0</v>
      </c>
      <c r="AA4795">
        <v>0</v>
      </c>
      <c r="AB4795">
        <v>0</v>
      </c>
      <c r="AC4795">
        <v>8.0919900000000003E-3</v>
      </c>
      <c r="AD4795">
        <v>0</v>
      </c>
      <c r="AE4795">
        <v>0</v>
      </c>
      <c r="AF4795">
        <v>8.4194929999999992</v>
      </c>
    </row>
    <row r="4796" spans="1:32" x14ac:dyDescent="0.3">
      <c r="A4796">
        <v>2787996</v>
      </c>
      <c r="B4796">
        <v>1</v>
      </c>
      <c r="C4796" t="s">
        <v>82</v>
      </c>
      <c r="D4796" t="s">
        <v>101</v>
      </c>
      <c r="E4796" t="s">
        <v>17438</v>
      </c>
      <c r="F4796" t="s">
        <v>17439</v>
      </c>
      <c r="G4796" t="s">
        <v>31545</v>
      </c>
      <c r="H4796" t="s">
        <v>134</v>
      </c>
      <c r="I4796" t="s">
        <v>79</v>
      </c>
      <c r="J4796" t="s">
        <v>248</v>
      </c>
      <c r="K4796" t="s">
        <v>22</v>
      </c>
      <c r="L4796" t="s">
        <v>136</v>
      </c>
      <c r="M4796" t="s">
        <v>17440</v>
      </c>
      <c r="N4796" t="s">
        <v>17441</v>
      </c>
      <c r="O4796">
        <v>1.3888888888888889E-3</v>
      </c>
      <c r="P4796">
        <v>24</v>
      </c>
      <c r="Q4796">
        <v>157</v>
      </c>
      <c r="R4796">
        <v>146</v>
      </c>
      <c r="S4796">
        <v>317</v>
      </c>
      <c r="T4796">
        <v>48</v>
      </c>
      <c r="U4796">
        <v>96</v>
      </c>
      <c r="V4796">
        <v>15</v>
      </c>
      <c r="W4796">
        <v>0</v>
      </c>
      <c r="X4796">
        <v>6.7215319999999997E-3</v>
      </c>
      <c r="Y4796">
        <v>3.0858054999999999E-2</v>
      </c>
      <c r="Z4796">
        <v>0.16615727999999999</v>
      </c>
      <c r="AA4796">
        <v>0.106679365</v>
      </c>
      <c r="AB4796">
        <v>1.0299569</v>
      </c>
      <c r="AC4796">
        <v>8.5340865000000002E-2</v>
      </c>
      <c r="AD4796">
        <v>2.0416682000000002</v>
      </c>
      <c r="AE4796">
        <v>0</v>
      </c>
      <c r="AF4796">
        <v>3.4673821999999999</v>
      </c>
    </row>
    <row r="4797" spans="1:32" x14ac:dyDescent="0.3">
      <c r="A4797">
        <v>2787840</v>
      </c>
      <c r="B4797">
        <v>1</v>
      </c>
      <c r="C4797" t="s">
        <v>82</v>
      </c>
      <c r="D4797" t="s">
        <v>93</v>
      </c>
      <c r="E4797" t="s">
        <v>17442</v>
      </c>
      <c r="F4797" t="s">
        <v>17443</v>
      </c>
      <c r="G4797" t="s">
        <v>31546</v>
      </c>
      <c r="H4797" t="s">
        <v>145</v>
      </c>
      <c r="I4797" t="s">
        <v>78</v>
      </c>
      <c r="J4797" t="s">
        <v>135</v>
      </c>
      <c r="K4797" t="s">
        <v>22</v>
      </c>
      <c r="L4797" t="s">
        <v>136</v>
      </c>
      <c r="M4797" t="s">
        <v>17444</v>
      </c>
      <c r="N4797" t="s">
        <v>17445</v>
      </c>
      <c r="O4797">
        <v>0.5969444444444445</v>
      </c>
      <c r="P4797">
        <v>0</v>
      </c>
      <c r="Q4797">
        <v>167</v>
      </c>
      <c r="R4797">
        <v>0</v>
      </c>
      <c r="S4797">
        <v>0</v>
      </c>
      <c r="T4797">
        <v>0</v>
      </c>
      <c r="U4797">
        <v>8</v>
      </c>
      <c r="V4797">
        <v>0</v>
      </c>
      <c r="W4797">
        <v>0</v>
      </c>
      <c r="X4797">
        <v>0</v>
      </c>
      <c r="Y4797">
        <v>26.004131000000001</v>
      </c>
      <c r="Z4797">
        <v>0</v>
      </c>
      <c r="AA4797">
        <v>0</v>
      </c>
      <c r="AB4797">
        <v>0</v>
      </c>
      <c r="AC4797">
        <v>3.3432369999999998</v>
      </c>
      <c r="AD4797">
        <v>0</v>
      </c>
      <c r="AE4797">
        <v>0</v>
      </c>
      <c r="AF4797">
        <v>29.347367999999999</v>
      </c>
    </row>
    <row r="4798" spans="1:32" x14ac:dyDescent="0.3">
      <c r="A4798">
        <v>2787761</v>
      </c>
      <c r="B4798">
        <v>1</v>
      </c>
      <c r="C4798" t="s">
        <v>83</v>
      </c>
      <c r="D4798" t="s">
        <v>130</v>
      </c>
      <c r="E4798" t="s">
        <v>17446</v>
      </c>
      <c r="F4798" t="s">
        <v>17447</v>
      </c>
      <c r="G4798" t="s">
        <v>31548</v>
      </c>
      <c r="H4798" t="s">
        <v>893</v>
      </c>
      <c r="I4798" t="s">
        <v>78</v>
      </c>
      <c r="J4798" t="s">
        <v>135</v>
      </c>
      <c r="K4798" t="s">
        <v>22</v>
      </c>
      <c r="L4798" t="s">
        <v>136</v>
      </c>
      <c r="M4798" t="s">
        <v>17448</v>
      </c>
      <c r="N4798" t="s">
        <v>17449</v>
      </c>
      <c r="O4798">
        <v>7.0666666666666664</v>
      </c>
      <c r="P4798">
        <v>0</v>
      </c>
      <c r="Q4798">
        <v>1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0.29048958000000002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0.29048958000000002</v>
      </c>
    </row>
    <row r="4799" spans="1:32" x14ac:dyDescent="0.3">
      <c r="A4799">
        <v>2787718</v>
      </c>
      <c r="B4799">
        <v>1</v>
      </c>
      <c r="C4799" t="s">
        <v>83</v>
      </c>
      <c r="D4799" t="s">
        <v>116</v>
      </c>
      <c r="E4799" t="s">
        <v>17450</v>
      </c>
      <c r="F4799" t="s">
        <v>17451</v>
      </c>
      <c r="G4799" t="s">
        <v>31551</v>
      </c>
      <c r="H4799" t="s">
        <v>134</v>
      </c>
      <c r="I4799" t="s">
        <v>79</v>
      </c>
      <c r="J4799" t="s">
        <v>135</v>
      </c>
      <c r="K4799" t="s">
        <v>22</v>
      </c>
      <c r="L4799" t="s">
        <v>136</v>
      </c>
      <c r="M4799" t="s">
        <v>17452</v>
      </c>
      <c r="N4799" t="s">
        <v>17453</v>
      </c>
      <c r="O4799">
        <v>1.2377777777777779</v>
      </c>
      <c r="P4799">
        <v>0</v>
      </c>
      <c r="Q4799">
        <v>142</v>
      </c>
      <c r="R4799">
        <v>0</v>
      </c>
      <c r="S4799">
        <v>41</v>
      </c>
      <c r="T4799">
        <v>0</v>
      </c>
      <c r="U4799">
        <v>7</v>
      </c>
      <c r="V4799">
        <v>0</v>
      </c>
      <c r="W4799">
        <v>0</v>
      </c>
      <c r="X4799">
        <v>0</v>
      </c>
      <c r="Y4799">
        <v>28.226288</v>
      </c>
      <c r="Z4799">
        <v>0</v>
      </c>
      <c r="AA4799">
        <v>11.873948</v>
      </c>
      <c r="AB4799">
        <v>0</v>
      </c>
      <c r="AC4799">
        <v>0.75516163999999997</v>
      </c>
      <c r="AD4799">
        <v>0</v>
      </c>
      <c r="AE4799">
        <v>0</v>
      </c>
      <c r="AF4799">
        <v>40.855400000000003</v>
      </c>
    </row>
    <row r="4800" spans="1:32" x14ac:dyDescent="0.3">
      <c r="A4800">
        <v>2787656</v>
      </c>
      <c r="B4800">
        <v>1</v>
      </c>
      <c r="C4800" t="s">
        <v>83</v>
      </c>
      <c r="D4800" t="s">
        <v>124</v>
      </c>
      <c r="E4800" t="s">
        <v>17454</v>
      </c>
      <c r="F4800" t="s">
        <v>17455</v>
      </c>
      <c r="G4800" t="s">
        <v>31548</v>
      </c>
      <c r="H4800" t="s">
        <v>333</v>
      </c>
      <c r="I4800" t="s">
        <v>78</v>
      </c>
      <c r="J4800" t="s">
        <v>135</v>
      </c>
      <c r="K4800" t="s">
        <v>22</v>
      </c>
      <c r="L4800" t="s">
        <v>136</v>
      </c>
      <c r="M4800" t="s">
        <v>17456</v>
      </c>
      <c r="N4800" t="s">
        <v>17457</v>
      </c>
      <c r="O4800">
        <v>2.9958333333333331</v>
      </c>
      <c r="P4800">
        <v>0</v>
      </c>
      <c r="Q4800">
        <v>1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0.88404583999999997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0.88404583999999997</v>
      </c>
    </row>
    <row r="4801" spans="1:32" x14ac:dyDescent="0.3">
      <c r="A4801">
        <v>2787509</v>
      </c>
      <c r="B4801">
        <v>1</v>
      </c>
      <c r="C4801" t="s">
        <v>83</v>
      </c>
      <c r="D4801" t="s">
        <v>116</v>
      </c>
      <c r="E4801" t="s">
        <v>17458</v>
      </c>
      <c r="F4801" t="s">
        <v>17459</v>
      </c>
      <c r="G4801" t="s">
        <v>31551</v>
      </c>
      <c r="H4801" t="s">
        <v>134</v>
      </c>
      <c r="I4801" t="s">
        <v>79</v>
      </c>
      <c r="J4801" t="s">
        <v>135</v>
      </c>
      <c r="K4801" t="s">
        <v>22</v>
      </c>
      <c r="L4801" t="s">
        <v>136</v>
      </c>
      <c r="M4801" t="s">
        <v>17460</v>
      </c>
      <c r="N4801" t="s">
        <v>17461</v>
      </c>
      <c r="O4801">
        <v>7.5277777777777777E-2</v>
      </c>
      <c r="P4801">
        <v>0</v>
      </c>
      <c r="Q4801">
        <v>55</v>
      </c>
      <c r="R4801">
        <v>1</v>
      </c>
      <c r="S4801">
        <v>8</v>
      </c>
      <c r="T4801">
        <v>0</v>
      </c>
      <c r="U4801">
        <v>1</v>
      </c>
      <c r="V4801">
        <v>0</v>
      </c>
      <c r="W4801">
        <v>0</v>
      </c>
      <c r="X4801">
        <v>0</v>
      </c>
      <c r="Y4801">
        <v>1.3604270000000001</v>
      </c>
      <c r="Z4801">
        <v>1.9520757999999999E-2</v>
      </c>
      <c r="AA4801">
        <v>0.28459993</v>
      </c>
      <c r="AB4801">
        <v>0</v>
      </c>
      <c r="AC4801">
        <v>3.0488654000000001E-3</v>
      </c>
      <c r="AD4801">
        <v>0</v>
      </c>
      <c r="AE4801">
        <v>0</v>
      </c>
      <c r="AF4801">
        <v>1.6675966</v>
      </c>
    </row>
    <row r="4802" spans="1:32" x14ac:dyDescent="0.3">
      <c r="A4802">
        <v>2787526</v>
      </c>
      <c r="B4802">
        <v>1</v>
      </c>
      <c r="C4802" t="s">
        <v>82</v>
      </c>
      <c r="D4802" t="s">
        <v>101</v>
      </c>
      <c r="E4802" t="s">
        <v>17462</v>
      </c>
      <c r="F4802" t="s">
        <v>17463</v>
      </c>
      <c r="G4802" t="s">
        <v>31548</v>
      </c>
      <c r="H4802" t="s">
        <v>333</v>
      </c>
      <c r="I4802" t="s">
        <v>78</v>
      </c>
      <c r="J4802" t="s">
        <v>135</v>
      </c>
      <c r="K4802" t="s">
        <v>22</v>
      </c>
      <c r="L4802" t="s">
        <v>136</v>
      </c>
      <c r="M4802" t="s">
        <v>17464</v>
      </c>
      <c r="N4802" t="s">
        <v>17465</v>
      </c>
      <c r="O4802">
        <v>6.2488888888888887</v>
      </c>
      <c r="P4802">
        <v>0</v>
      </c>
      <c r="Q4802">
        <v>2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3.2831423000000002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3.2831423000000002</v>
      </c>
    </row>
    <row r="4803" spans="1:32" x14ac:dyDescent="0.3">
      <c r="A4803">
        <v>2787504</v>
      </c>
      <c r="B4803">
        <v>1</v>
      </c>
      <c r="C4803" t="s">
        <v>83</v>
      </c>
      <c r="D4803" t="s">
        <v>116</v>
      </c>
      <c r="E4803" t="s">
        <v>17466</v>
      </c>
      <c r="F4803" t="s">
        <v>17467</v>
      </c>
      <c r="G4803" t="s">
        <v>31548</v>
      </c>
      <c r="H4803" t="s">
        <v>333</v>
      </c>
      <c r="I4803" t="s">
        <v>78</v>
      </c>
      <c r="J4803" t="s">
        <v>135</v>
      </c>
      <c r="K4803" t="s">
        <v>22</v>
      </c>
      <c r="L4803" t="s">
        <v>136</v>
      </c>
      <c r="M4803" t="s">
        <v>17468</v>
      </c>
      <c r="N4803" t="s">
        <v>17469</v>
      </c>
      <c r="O4803">
        <v>6.7591666666666663</v>
      </c>
      <c r="P4803">
        <v>0</v>
      </c>
      <c r="Q4803">
        <v>1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0.26880303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0.26880303</v>
      </c>
    </row>
    <row r="4804" spans="1:32" x14ac:dyDescent="0.3">
      <c r="A4804">
        <v>2787524</v>
      </c>
      <c r="B4804">
        <v>1</v>
      </c>
      <c r="C4804" t="s">
        <v>83</v>
      </c>
      <c r="D4804" t="s">
        <v>116</v>
      </c>
      <c r="E4804" t="s">
        <v>17470</v>
      </c>
      <c r="F4804" t="s">
        <v>17471</v>
      </c>
      <c r="G4804" t="s">
        <v>31550</v>
      </c>
      <c r="H4804" t="s">
        <v>380</v>
      </c>
      <c r="I4804" t="s">
        <v>78</v>
      </c>
      <c r="J4804" t="s">
        <v>135</v>
      </c>
      <c r="K4804" t="s">
        <v>22</v>
      </c>
      <c r="L4804" t="s">
        <v>136</v>
      </c>
      <c r="M4804" t="s">
        <v>17472</v>
      </c>
      <c r="N4804" t="s">
        <v>17473</v>
      </c>
      <c r="O4804">
        <v>5.1761111111111111</v>
      </c>
      <c r="P4804">
        <v>0</v>
      </c>
      <c r="Q4804">
        <v>32</v>
      </c>
      <c r="R4804">
        <v>0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0</v>
      </c>
      <c r="Y4804">
        <v>86.628333999999995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86.628333999999995</v>
      </c>
    </row>
    <row r="4805" spans="1:32" x14ac:dyDescent="0.3">
      <c r="A4805">
        <v>2787521</v>
      </c>
      <c r="B4805">
        <v>1</v>
      </c>
      <c r="C4805" t="s">
        <v>82</v>
      </c>
      <c r="D4805" t="s">
        <v>92</v>
      </c>
      <c r="E4805" t="s">
        <v>17474</v>
      </c>
      <c r="F4805" t="s">
        <v>17475</v>
      </c>
      <c r="G4805" t="s">
        <v>31548</v>
      </c>
      <c r="H4805" t="s">
        <v>409</v>
      </c>
      <c r="I4805" t="s">
        <v>78</v>
      </c>
      <c r="J4805" t="s">
        <v>135</v>
      </c>
      <c r="K4805" t="s">
        <v>22</v>
      </c>
      <c r="L4805" t="s">
        <v>136</v>
      </c>
      <c r="M4805" t="s">
        <v>17476</v>
      </c>
      <c r="N4805" t="s">
        <v>17477</v>
      </c>
      <c r="O4805">
        <v>1.6972222222222222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0.46712959999999998</v>
      </c>
      <c r="AD4805">
        <v>0</v>
      </c>
      <c r="AE4805">
        <v>0</v>
      </c>
      <c r="AF4805">
        <v>0.46712959999999998</v>
      </c>
    </row>
    <row r="4806" spans="1:32" x14ac:dyDescent="0.3">
      <c r="A4806">
        <v>2787537</v>
      </c>
      <c r="B4806">
        <v>1</v>
      </c>
      <c r="C4806" t="s">
        <v>82</v>
      </c>
      <c r="D4806" t="s">
        <v>90</v>
      </c>
      <c r="E4806" t="s">
        <v>17478</v>
      </c>
      <c r="F4806" t="s">
        <v>17479</v>
      </c>
      <c r="G4806" t="s">
        <v>31552</v>
      </c>
      <c r="H4806" t="s">
        <v>409</v>
      </c>
      <c r="I4806" t="s">
        <v>78</v>
      </c>
      <c r="J4806" t="s">
        <v>135</v>
      </c>
      <c r="K4806" t="s">
        <v>3</v>
      </c>
      <c r="L4806" t="s">
        <v>136</v>
      </c>
      <c r="M4806" t="s">
        <v>17480</v>
      </c>
      <c r="N4806" t="s">
        <v>17481</v>
      </c>
      <c r="O4806">
        <v>1.7533333333333334</v>
      </c>
      <c r="P4806">
        <v>0</v>
      </c>
      <c r="Q4806">
        <v>345</v>
      </c>
      <c r="R4806">
        <v>0</v>
      </c>
      <c r="S4806">
        <v>0</v>
      </c>
      <c r="T4806">
        <v>0</v>
      </c>
      <c r="U4806">
        <v>21</v>
      </c>
      <c r="V4806">
        <v>0</v>
      </c>
      <c r="W4806">
        <v>0</v>
      </c>
      <c r="X4806">
        <v>0</v>
      </c>
      <c r="Y4806">
        <v>125.227684</v>
      </c>
      <c r="Z4806">
        <v>0</v>
      </c>
      <c r="AA4806">
        <v>0</v>
      </c>
      <c r="AB4806">
        <v>0</v>
      </c>
      <c r="AC4806">
        <v>20.407824999999999</v>
      </c>
      <c r="AD4806">
        <v>0</v>
      </c>
      <c r="AE4806">
        <v>0</v>
      </c>
      <c r="AF4806">
        <v>145.63551000000001</v>
      </c>
    </row>
    <row r="4807" spans="1:32" x14ac:dyDescent="0.3">
      <c r="A4807">
        <v>2787478</v>
      </c>
      <c r="B4807">
        <v>1</v>
      </c>
      <c r="C4807" t="s">
        <v>82</v>
      </c>
      <c r="D4807" t="s">
        <v>90</v>
      </c>
      <c r="E4807" t="s">
        <v>17482</v>
      </c>
      <c r="F4807" t="s">
        <v>17483</v>
      </c>
      <c r="G4807" t="s">
        <v>31548</v>
      </c>
      <c r="H4807" t="s">
        <v>893</v>
      </c>
      <c r="I4807" t="s">
        <v>78</v>
      </c>
      <c r="J4807" t="s">
        <v>135</v>
      </c>
      <c r="K4807" t="s">
        <v>22</v>
      </c>
      <c r="L4807" t="s">
        <v>136</v>
      </c>
      <c r="M4807" t="s">
        <v>17484</v>
      </c>
      <c r="N4807" t="s">
        <v>17485</v>
      </c>
      <c r="O4807">
        <v>5.6269444444444447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4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53.727576999999997</v>
      </c>
      <c r="AD4807">
        <v>0</v>
      </c>
      <c r="AE4807">
        <v>0</v>
      </c>
      <c r="AF4807">
        <v>53.727576999999997</v>
      </c>
    </row>
    <row r="4808" spans="1:32" x14ac:dyDescent="0.3">
      <c r="A4808">
        <v>2787494</v>
      </c>
      <c r="B4808">
        <v>1</v>
      </c>
      <c r="C4808" t="s">
        <v>82</v>
      </c>
      <c r="D4808" t="s">
        <v>112</v>
      </c>
      <c r="E4808" t="s">
        <v>10928</v>
      </c>
      <c r="F4808" t="s">
        <v>10929</v>
      </c>
      <c r="G4808" t="s">
        <v>31545</v>
      </c>
      <c r="H4808" t="s">
        <v>134</v>
      </c>
      <c r="I4808" t="s">
        <v>79</v>
      </c>
      <c r="J4808" t="s">
        <v>135</v>
      </c>
      <c r="K4808" t="s">
        <v>22</v>
      </c>
      <c r="L4808" t="s">
        <v>136</v>
      </c>
      <c r="M4808" t="s">
        <v>17486</v>
      </c>
      <c r="N4808" t="s">
        <v>17487</v>
      </c>
      <c r="O4808">
        <v>0.29722222222222222</v>
      </c>
      <c r="P4808">
        <v>1</v>
      </c>
      <c r="Q4808">
        <v>294</v>
      </c>
      <c r="R4808">
        <v>19</v>
      </c>
      <c r="S4808">
        <v>109</v>
      </c>
      <c r="T4808">
        <v>9</v>
      </c>
      <c r="U4808">
        <v>48</v>
      </c>
      <c r="V4808">
        <v>3</v>
      </c>
      <c r="W4808">
        <v>0</v>
      </c>
      <c r="X4808">
        <v>0.49682477000000003</v>
      </c>
      <c r="Y4808">
        <v>21.083500000000001</v>
      </c>
      <c r="Z4808">
        <v>48.49044</v>
      </c>
      <c r="AA4808">
        <v>37.248202999999997</v>
      </c>
      <c r="AB4808">
        <v>2.5385879999999998</v>
      </c>
      <c r="AC4808">
        <v>10.043240000000001</v>
      </c>
      <c r="AD4808">
        <v>4.0060770000000003</v>
      </c>
      <c r="AE4808">
        <v>0</v>
      </c>
      <c r="AF4808">
        <v>123.90687</v>
      </c>
    </row>
    <row r="4809" spans="1:32" x14ac:dyDescent="0.3">
      <c r="A4809">
        <v>2787481</v>
      </c>
      <c r="B4809">
        <v>1</v>
      </c>
      <c r="C4809" t="s">
        <v>83</v>
      </c>
      <c r="D4809" t="s">
        <v>125</v>
      </c>
      <c r="E4809" t="s">
        <v>17488</v>
      </c>
      <c r="F4809" t="s">
        <v>17489</v>
      </c>
      <c r="G4809" t="s">
        <v>31545</v>
      </c>
      <c r="H4809" t="s">
        <v>134</v>
      </c>
      <c r="I4809" t="s">
        <v>79</v>
      </c>
      <c r="J4809" t="s">
        <v>135</v>
      </c>
      <c r="K4809" t="s">
        <v>22</v>
      </c>
      <c r="L4809" t="s">
        <v>136</v>
      </c>
      <c r="M4809" t="s">
        <v>17490</v>
      </c>
      <c r="N4809" t="s">
        <v>17491</v>
      </c>
      <c r="O4809">
        <v>2.2494444444444444</v>
      </c>
      <c r="P4809">
        <v>2</v>
      </c>
      <c r="Q4809">
        <v>323</v>
      </c>
      <c r="R4809">
        <v>99</v>
      </c>
      <c r="S4809">
        <v>8</v>
      </c>
      <c r="T4809">
        <v>9</v>
      </c>
      <c r="U4809">
        <v>22</v>
      </c>
      <c r="V4809">
        <v>1</v>
      </c>
      <c r="W4809">
        <v>0</v>
      </c>
      <c r="X4809">
        <v>1.2851775999999999</v>
      </c>
      <c r="Y4809">
        <v>136.03382999999999</v>
      </c>
      <c r="Z4809">
        <v>79.800520000000006</v>
      </c>
      <c r="AA4809">
        <v>1.0506552</v>
      </c>
      <c r="AB4809">
        <v>117.07051</v>
      </c>
      <c r="AC4809">
        <v>11.608287000000001</v>
      </c>
      <c r="AD4809">
        <v>21.222940000000001</v>
      </c>
      <c r="AE4809">
        <v>0</v>
      </c>
      <c r="AF4809">
        <v>368.07193000000001</v>
      </c>
    </row>
    <row r="4810" spans="1:32" x14ac:dyDescent="0.3">
      <c r="A4810">
        <v>2787491</v>
      </c>
      <c r="B4810">
        <v>1</v>
      </c>
      <c r="C4810" t="s">
        <v>83</v>
      </c>
      <c r="D4810" t="s">
        <v>129</v>
      </c>
      <c r="E4810" t="s">
        <v>12477</v>
      </c>
      <c r="F4810" t="s">
        <v>12478</v>
      </c>
      <c r="G4810" t="s">
        <v>31549</v>
      </c>
      <c r="H4810" t="s">
        <v>134</v>
      </c>
      <c r="I4810" t="s">
        <v>79</v>
      </c>
      <c r="J4810" t="s">
        <v>135</v>
      </c>
      <c r="K4810" t="s">
        <v>22</v>
      </c>
      <c r="L4810" t="s">
        <v>136</v>
      </c>
      <c r="M4810" t="s">
        <v>17492</v>
      </c>
      <c r="N4810" t="s">
        <v>17493</v>
      </c>
      <c r="O4810">
        <v>1.9044444444444444</v>
      </c>
      <c r="P4810">
        <v>4</v>
      </c>
      <c r="Q4810">
        <v>57</v>
      </c>
      <c r="R4810">
        <v>131</v>
      </c>
      <c r="S4810">
        <v>330</v>
      </c>
      <c r="T4810">
        <v>16</v>
      </c>
      <c r="U4810">
        <v>74</v>
      </c>
      <c r="V4810">
        <v>0</v>
      </c>
      <c r="W4810">
        <v>0</v>
      </c>
      <c r="X4810">
        <v>0.72967720000000003</v>
      </c>
      <c r="Y4810">
        <v>28.972446000000001</v>
      </c>
      <c r="Z4810">
        <v>79.550629999999998</v>
      </c>
      <c r="AA4810">
        <v>141.08768000000001</v>
      </c>
      <c r="AB4810">
        <v>12.122498500000001</v>
      </c>
      <c r="AC4810">
        <v>54.769706999999997</v>
      </c>
      <c r="AD4810">
        <v>0</v>
      </c>
      <c r="AE4810">
        <v>0</v>
      </c>
      <c r="AF4810">
        <v>317.23264</v>
      </c>
    </row>
    <row r="4811" spans="1:32" x14ac:dyDescent="0.3">
      <c r="A4811">
        <v>2787394</v>
      </c>
      <c r="B4811">
        <v>1</v>
      </c>
      <c r="C4811" t="s">
        <v>82</v>
      </c>
      <c r="D4811" t="s">
        <v>112</v>
      </c>
      <c r="E4811" t="s">
        <v>17494</v>
      </c>
      <c r="F4811" t="s">
        <v>17495</v>
      </c>
      <c r="G4811" t="s">
        <v>31548</v>
      </c>
      <c r="H4811" t="s">
        <v>333</v>
      </c>
      <c r="I4811" t="s">
        <v>78</v>
      </c>
      <c r="J4811" t="s">
        <v>135</v>
      </c>
      <c r="K4811" t="s">
        <v>22</v>
      </c>
      <c r="L4811" t="s">
        <v>136</v>
      </c>
      <c r="M4811" t="s">
        <v>17496</v>
      </c>
      <c r="N4811" t="s">
        <v>11819</v>
      </c>
      <c r="O4811">
        <v>3.7847222222222223</v>
      </c>
      <c r="P4811">
        <v>0</v>
      </c>
      <c r="Q4811">
        <v>0</v>
      </c>
      <c r="R4811">
        <v>0</v>
      </c>
      <c r="S4811">
        <v>1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1.622905</v>
      </c>
      <c r="AB4811">
        <v>0</v>
      </c>
      <c r="AC4811">
        <v>0</v>
      </c>
      <c r="AD4811">
        <v>0</v>
      </c>
      <c r="AE4811">
        <v>0</v>
      </c>
      <c r="AF4811">
        <v>1.622905</v>
      </c>
    </row>
    <row r="4812" spans="1:32" x14ac:dyDescent="0.3">
      <c r="A4812">
        <v>2787287</v>
      </c>
      <c r="B4812">
        <v>1</v>
      </c>
      <c r="C4812" t="s">
        <v>83</v>
      </c>
      <c r="D4812" t="s">
        <v>114</v>
      </c>
      <c r="E4812" t="s">
        <v>17497</v>
      </c>
      <c r="F4812" t="s">
        <v>17498</v>
      </c>
      <c r="G4812" t="s">
        <v>31546</v>
      </c>
      <c r="H4812" t="s">
        <v>223</v>
      </c>
      <c r="I4812" t="s">
        <v>78</v>
      </c>
      <c r="J4812" t="s">
        <v>135</v>
      </c>
      <c r="K4812" t="s">
        <v>22</v>
      </c>
      <c r="L4812" t="s">
        <v>136</v>
      </c>
      <c r="M4812" t="s">
        <v>17499</v>
      </c>
      <c r="N4812" t="s">
        <v>17500</v>
      </c>
      <c r="O4812">
        <v>1.9883333333333333</v>
      </c>
      <c r="P4812">
        <v>0</v>
      </c>
      <c r="Q4812">
        <v>17</v>
      </c>
      <c r="R4812">
        <v>0</v>
      </c>
      <c r="S4812">
        <v>17</v>
      </c>
      <c r="T4812">
        <v>0</v>
      </c>
      <c r="U4812">
        <v>1</v>
      </c>
      <c r="V4812">
        <v>0</v>
      </c>
      <c r="W4812">
        <v>0</v>
      </c>
      <c r="X4812">
        <v>0</v>
      </c>
      <c r="Y4812">
        <v>2.1061876000000002</v>
      </c>
      <c r="Z4812">
        <v>0</v>
      </c>
      <c r="AA4812">
        <v>0.38712603000000001</v>
      </c>
      <c r="AB4812">
        <v>0</v>
      </c>
      <c r="AC4812">
        <v>0.14758117000000001</v>
      </c>
      <c r="AD4812">
        <v>0</v>
      </c>
      <c r="AE4812">
        <v>0</v>
      </c>
      <c r="AF4812">
        <v>2.6408947</v>
      </c>
    </row>
    <row r="4813" spans="1:32" x14ac:dyDescent="0.3">
      <c r="A4813">
        <v>2787103</v>
      </c>
      <c r="B4813">
        <v>1</v>
      </c>
      <c r="C4813" t="s">
        <v>82</v>
      </c>
      <c r="D4813" t="s">
        <v>111</v>
      </c>
      <c r="E4813" t="s">
        <v>17501</v>
      </c>
      <c r="F4813" t="s">
        <v>17502</v>
      </c>
      <c r="G4813" t="s">
        <v>31546</v>
      </c>
      <c r="H4813" t="s">
        <v>223</v>
      </c>
      <c r="I4813" t="s">
        <v>78</v>
      </c>
      <c r="J4813" t="s">
        <v>135</v>
      </c>
      <c r="K4813" t="s">
        <v>22</v>
      </c>
      <c r="L4813" t="s">
        <v>136</v>
      </c>
      <c r="M4813" t="s">
        <v>17503</v>
      </c>
      <c r="N4813" t="s">
        <v>17504</v>
      </c>
      <c r="O4813">
        <v>1.4386111111111111</v>
      </c>
      <c r="P4813">
        <v>0</v>
      </c>
      <c r="Q4813">
        <v>9</v>
      </c>
      <c r="R4813">
        <v>0</v>
      </c>
      <c r="S4813">
        <v>7</v>
      </c>
      <c r="T4813">
        <v>0</v>
      </c>
      <c r="U4813">
        <v>2</v>
      </c>
      <c r="V4813">
        <v>0</v>
      </c>
      <c r="W4813">
        <v>0</v>
      </c>
      <c r="X4813">
        <v>0</v>
      </c>
      <c r="Y4813">
        <v>2.0755007000000001</v>
      </c>
      <c r="Z4813">
        <v>0</v>
      </c>
      <c r="AA4813">
        <v>3.0419827000000002</v>
      </c>
      <c r="AB4813">
        <v>0</v>
      </c>
      <c r="AC4813">
        <v>0.77270687000000005</v>
      </c>
      <c r="AD4813">
        <v>0</v>
      </c>
      <c r="AE4813">
        <v>0</v>
      </c>
      <c r="AF4813">
        <v>5.8901899999999996</v>
      </c>
    </row>
    <row r="4814" spans="1:32" x14ac:dyDescent="0.3">
      <c r="A4814">
        <v>2787089</v>
      </c>
      <c r="B4814">
        <v>1</v>
      </c>
      <c r="C4814" t="s">
        <v>82</v>
      </c>
      <c r="D4814" t="s">
        <v>101</v>
      </c>
      <c r="E4814" t="s">
        <v>17505</v>
      </c>
      <c r="F4814" t="s">
        <v>17506</v>
      </c>
      <c r="G4814" t="s">
        <v>31551</v>
      </c>
      <c r="H4814" t="s">
        <v>672</v>
      </c>
      <c r="I4814" t="s">
        <v>79</v>
      </c>
      <c r="J4814" t="s">
        <v>135</v>
      </c>
      <c r="K4814" t="s">
        <v>22</v>
      </c>
      <c r="L4814" t="s">
        <v>136</v>
      </c>
      <c r="M4814" t="s">
        <v>17507</v>
      </c>
      <c r="N4814" t="s">
        <v>17508</v>
      </c>
      <c r="O4814">
        <v>2.0619444444444444</v>
      </c>
      <c r="P4814">
        <v>0</v>
      </c>
      <c r="Q4814">
        <v>0</v>
      </c>
      <c r="R4814">
        <v>0</v>
      </c>
      <c r="S4814">
        <v>0</v>
      </c>
      <c r="T4814">
        <v>5</v>
      </c>
      <c r="U4814">
        <v>0</v>
      </c>
      <c r="V4814">
        <v>1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55.258296999999999</v>
      </c>
      <c r="AC4814">
        <v>0</v>
      </c>
      <c r="AD4814">
        <v>82.113309999999998</v>
      </c>
      <c r="AE4814">
        <v>0</v>
      </c>
      <c r="AF4814">
        <v>137.3716</v>
      </c>
    </row>
    <row r="4815" spans="1:32" x14ac:dyDescent="0.3">
      <c r="A4815">
        <v>2787101</v>
      </c>
      <c r="B4815">
        <v>1</v>
      </c>
      <c r="C4815" t="s">
        <v>82</v>
      </c>
      <c r="D4815" t="s">
        <v>94</v>
      </c>
      <c r="E4815" t="s">
        <v>17509</v>
      </c>
      <c r="F4815" t="s">
        <v>17510</v>
      </c>
      <c r="G4815" t="s">
        <v>31548</v>
      </c>
      <c r="H4815" t="s">
        <v>893</v>
      </c>
      <c r="I4815" t="s">
        <v>78</v>
      </c>
      <c r="J4815" t="s">
        <v>135</v>
      </c>
      <c r="K4815" t="s">
        <v>22</v>
      </c>
      <c r="L4815" t="s">
        <v>136</v>
      </c>
      <c r="M4815" t="s">
        <v>17511</v>
      </c>
      <c r="N4815" t="s">
        <v>17512</v>
      </c>
      <c r="O4815">
        <v>2.1163888888888889</v>
      </c>
      <c r="P4815">
        <v>0</v>
      </c>
      <c r="Q4815">
        <v>1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0.444268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0.444268</v>
      </c>
    </row>
    <row r="4816" spans="1:32" x14ac:dyDescent="0.3">
      <c r="A4816">
        <v>2787084</v>
      </c>
      <c r="B4816">
        <v>1</v>
      </c>
      <c r="C4816" t="s">
        <v>83</v>
      </c>
      <c r="D4816" t="s">
        <v>130</v>
      </c>
      <c r="E4816" t="s">
        <v>17052</v>
      </c>
      <c r="F4816" t="s">
        <v>17053</v>
      </c>
      <c r="G4816" t="s">
        <v>31551</v>
      </c>
      <c r="H4816" t="s">
        <v>1358</v>
      </c>
      <c r="I4816" t="s">
        <v>79</v>
      </c>
      <c r="J4816" t="s">
        <v>135</v>
      </c>
      <c r="K4816" t="s">
        <v>22</v>
      </c>
      <c r="L4816" t="s">
        <v>136</v>
      </c>
      <c r="M4816" t="s">
        <v>17513</v>
      </c>
      <c r="N4816" t="s">
        <v>14203</v>
      </c>
      <c r="O4816">
        <v>4.0005555555555556</v>
      </c>
      <c r="P4816">
        <v>2</v>
      </c>
      <c r="Q4816">
        <v>72</v>
      </c>
      <c r="R4816">
        <v>1</v>
      </c>
      <c r="S4816">
        <v>1</v>
      </c>
      <c r="T4816">
        <v>0</v>
      </c>
      <c r="U4816">
        <v>4</v>
      </c>
      <c r="V4816">
        <v>0</v>
      </c>
      <c r="W4816">
        <v>0</v>
      </c>
      <c r="X4816">
        <v>29.799917000000001</v>
      </c>
      <c r="Y4816">
        <v>69.521773999999994</v>
      </c>
      <c r="Z4816">
        <v>0.43464207999999999</v>
      </c>
      <c r="AA4816">
        <v>2.0543651999999999</v>
      </c>
      <c r="AB4816">
        <v>0</v>
      </c>
      <c r="AC4816">
        <v>4.6555634999999998E-2</v>
      </c>
      <c r="AD4816">
        <v>0</v>
      </c>
      <c r="AE4816">
        <v>0</v>
      </c>
      <c r="AF4816">
        <v>101.857254</v>
      </c>
    </row>
    <row r="4817" spans="1:32" x14ac:dyDescent="0.3">
      <c r="A4817">
        <v>2787092</v>
      </c>
      <c r="B4817">
        <v>1</v>
      </c>
      <c r="C4817" t="s">
        <v>82</v>
      </c>
      <c r="D4817" t="s">
        <v>99</v>
      </c>
      <c r="E4817" t="s">
        <v>16872</v>
      </c>
      <c r="F4817" t="s">
        <v>16873</v>
      </c>
      <c r="G4817" t="s">
        <v>31546</v>
      </c>
      <c r="H4817" t="s">
        <v>223</v>
      </c>
      <c r="I4817" t="s">
        <v>78</v>
      </c>
      <c r="J4817" t="s">
        <v>135</v>
      </c>
      <c r="K4817" t="s">
        <v>22</v>
      </c>
      <c r="L4817" t="s">
        <v>136</v>
      </c>
      <c r="M4817" t="s">
        <v>17514</v>
      </c>
      <c r="N4817" t="s">
        <v>17515</v>
      </c>
      <c r="O4817">
        <v>5.5841666666666665</v>
      </c>
      <c r="P4817">
        <v>0</v>
      </c>
      <c r="Q4817">
        <v>11</v>
      </c>
      <c r="R4817">
        <v>0</v>
      </c>
      <c r="S4817">
        <v>2</v>
      </c>
      <c r="T4817">
        <v>0</v>
      </c>
      <c r="U4817">
        <v>1</v>
      </c>
      <c r="V4817">
        <v>0</v>
      </c>
      <c r="W4817">
        <v>0</v>
      </c>
      <c r="X4817">
        <v>0</v>
      </c>
      <c r="Y4817">
        <v>2.4450443000000002</v>
      </c>
      <c r="Z4817">
        <v>0</v>
      </c>
      <c r="AA4817">
        <v>4.5299090000000001E-5</v>
      </c>
      <c r="AB4817">
        <v>0</v>
      </c>
      <c r="AC4817">
        <v>4.4855450000000001</v>
      </c>
      <c r="AD4817">
        <v>0</v>
      </c>
      <c r="AE4817">
        <v>0</v>
      </c>
      <c r="AF4817">
        <v>6.9306349999999997</v>
      </c>
    </row>
    <row r="4818" spans="1:32" x14ac:dyDescent="0.3">
      <c r="A4818">
        <v>2787104</v>
      </c>
      <c r="B4818">
        <v>1</v>
      </c>
      <c r="C4818" t="s">
        <v>82</v>
      </c>
      <c r="D4818" t="s">
        <v>112</v>
      </c>
      <c r="E4818" t="s">
        <v>14854</v>
      </c>
      <c r="F4818" t="s">
        <v>14855</v>
      </c>
      <c r="G4818" t="s">
        <v>31549</v>
      </c>
      <c r="H4818" t="s">
        <v>134</v>
      </c>
      <c r="I4818" t="s">
        <v>79</v>
      </c>
      <c r="J4818" t="s">
        <v>135</v>
      </c>
      <c r="K4818" t="s">
        <v>22</v>
      </c>
      <c r="L4818" t="s">
        <v>136</v>
      </c>
      <c r="M4818" t="s">
        <v>17516</v>
      </c>
      <c r="N4818" t="s">
        <v>17517</v>
      </c>
      <c r="O4818">
        <v>1.2630555555555556</v>
      </c>
      <c r="P4818">
        <v>0</v>
      </c>
      <c r="Q4818">
        <v>1</v>
      </c>
      <c r="R4818">
        <v>36</v>
      </c>
      <c r="S4818">
        <v>76</v>
      </c>
      <c r="T4818">
        <v>12</v>
      </c>
      <c r="U4818">
        <v>7</v>
      </c>
      <c r="V4818">
        <v>3</v>
      </c>
      <c r="W4818">
        <v>0</v>
      </c>
      <c r="X4818">
        <v>0</v>
      </c>
      <c r="Y4818">
        <v>0</v>
      </c>
      <c r="Z4818">
        <v>24.912548000000001</v>
      </c>
      <c r="AA4818">
        <v>97.989879999999999</v>
      </c>
      <c r="AB4818">
        <v>145.65857</v>
      </c>
      <c r="AC4818">
        <v>16.221039999999999</v>
      </c>
      <c r="AD4818">
        <v>269.52695</v>
      </c>
      <c r="AE4818">
        <v>0</v>
      </c>
      <c r="AF4818">
        <v>554.30895999999996</v>
      </c>
    </row>
    <row r="4819" spans="1:32" x14ac:dyDescent="0.3">
      <c r="A4819">
        <v>2787021</v>
      </c>
      <c r="B4819">
        <v>1</v>
      </c>
      <c r="C4819" t="s">
        <v>82</v>
      </c>
      <c r="D4819" t="s">
        <v>112</v>
      </c>
      <c r="E4819" t="s">
        <v>17518</v>
      </c>
      <c r="F4819" t="s">
        <v>17519</v>
      </c>
      <c r="G4819" t="s">
        <v>31549</v>
      </c>
      <c r="H4819" t="s">
        <v>134</v>
      </c>
      <c r="I4819" t="s">
        <v>79</v>
      </c>
      <c r="J4819" t="s">
        <v>135</v>
      </c>
      <c r="K4819" t="s">
        <v>22</v>
      </c>
      <c r="L4819" t="s">
        <v>136</v>
      </c>
      <c r="M4819" t="s">
        <v>17520</v>
      </c>
      <c r="N4819" t="s">
        <v>17521</v>
      </c>
      <c r="O4819">
        <v>0.96055555555555561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1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168.60638</v>
      </c>
      <c r="AE4819">
        <v>0</v>
      </c>
      <c r="AF4819">
        <v>168.60638</v>
      </c>
    </row>
    <row r="4820" spans="1:32" x14ac:dyDescent="0.3">
      <c r="A4820">
        <v>2787031</v>
      </c>
      <c r="B4820">
        <v>1</v>
      </c>
      <c r="C4820" t="s">
        <v>82</v>
      </c>
      <c r="D4820" t="s">
        <v>103</v>
      </c>
      <c r="E4820" t="s">
        <v>17522</v>
      </c>
      <c r="F4820" t="s">
        <v>17523</v>
      </c>
      <c r="G4820" t="s">
        <v>31546</v>
      </c>
      <c r="H4820" t="s">
        <v>223</v>
      </c>
      <c r="I4820" t="s">
        <v>78</v>
      </c>
      <c r="J4820" t="s">
        <v>135</v>
      </c>
      <c r="K4820" t="s">
        <v>22</v>
      </c>
      <c r="L4820" t="s">
        <v>136</v>
      </c>
      <c r="M4820" t="s">
        <v>17524</v>
      </c>
      <c r="N4820" t="s">
        <v>17525</v>
      </c>
      <c r="O4820">
        <v>7.0425000000000004</v>
      </c>
      <c r="P4820">
        <v>0</v>
      </c>
      <c r="Q4820">
        <v>3</v>
      </c>
      <c r="R4820">
        <v>0</v>
      </c>
      <c r="S4820">
        <v>2</v>
      </c>
      <c r="T4820">
        <v>0</v>
      </c>
      <c r="U4820">
        <v>1</v>
      </c>
      <c r="V4820">
        <v>0</v>
      </c>
      <c r="W4820">
        <v>0</v>
      </c>
      <c r="X4820">
        <v>0</v>
      </c>
      <c r="Y4820">
        <v>1.5072323000000001</v>
      </c>
      <c r="Z4820">
        <v>0</v>
      </c>
      <c r="AA4820">
        <v>0.7001638</v>
      </c>
      <c r="AB4820">
        <v>0</v>
      </c>
      <c r="AC4820">
        <v>1.2505052000000001</v>
      </c>
      <c r="AD4820">
        <v>0</v>
      </c>
      <c r="AE4820">
        <v>0</v>
      </c>
      <c r="AF4820">
        <v>3.4579015000000002</v>
      </c>
    </row>
    <row r="4821" spans="1:32" x14ac:dyDescent="0.3">
      <c r="A4821">
        <v>2787003</v>
      </c>
      <c r="B4821">
        <v>1</v>
      </c>
      <c r="C4821" t="s">
        <v>82</v>
      </c>
      <c r="D4821" t="s">
        <v>95</v>
      </c>
      <c r="E4821" t="s">
        <v>17526</v>
      </c>
      <c r="F4821" t="s">
        <v>17527</v>
      </c>
      <c r="G4821" t="s">
        <v>31545</v>
      </c>
      <c r="H4821" t="s">
        <v>1209</v>
      </c>
      <c r="I4821" t="s">
        <v>79</v>
      </c>
      <c r="J4821" t="s">
        <v>135</v>
      </c>
      <c r="K4821" t="s">
        <v>22</v>
      </c>
      <c r="L4821" t="s">
        <v>136</v>
      </c>
      <c r="M4821" t="s">
        <v>17528</v>
      </c>
      <c r="N4821" t="s">
        <v>17529</v>
      </c>
      <c r="O4821">
        <v>1.3663888888888889</v>
      </c>
      <c r="P4821">
        <v>5</v>
      </c>
      <c r="Q4821">
        <v>0</v>
      </c>
      <c r="R4821">
        <v>2</v>
      </c>
      <c r="S4821">
        <v>0</v>
      </c>
      <c r="T4821">
        <v>19</v>
      </c>
      <c r="U4821">
        <v>0</v>
      </c>
      <c r="V4821">
        <v>0</v>
      </c>
      <c r="W4821">
        <v>0</v>
      </c>
      <c r="X4821">
        <v>55.17868</v>
      </c>
      <c r="Y4821">
        <v>0</v>
      </c>
      <c r="Z4821">
        <v>2.3029937999999999</v>
      </c>
      <c r="AA4821">
        <v>0</v>
      </c>
      <c r="AB4821">
        <v>32.181175000000003</v>
      </c>
      <c r="AC4821">
        <v>0</v>
      </c>
      <c r="AD4821">
        <v>0</v>
      </c>
      <c r="AE4821">
        <v>0</v>
      </c>
      <c r="AF4821">
        <v>89.662850000000006</v>
      </c>
    </row>
    <row r="4822" spans="1:32" x14ac:dyDescent="0.3">
      <c r="A4822">
        <v>2786971</v>
      </c>
      <c r="B4822">
        <v>1</v>
      </c>
      <c r="C4822" t="s">
        <v>82</v>
      </c>
      <c r="D4822" t="s">
        <v>90</v>
      </c>
      <c r="E4822" t="s">
        <v>17530</v>
      </c>
      <c r="F4822" t="s">
        <v>17531</v>
      </c>
      <c r="G4822" t="s">
        <v>31547</v>
      </c>
      <c r="H4822" t="s">
        <v>185</v>
      </c>
      <c r="I4822" t="s">
        <v>80</v>
      </c>
      <c r="J4822" t="s">
        <v>135</v>
      </c>
      <c r="K4822" t="s">
        <v>22</v>
      </c>
      <c r="L4822" t="s">
        <v>186</v>
      </c>
      <c r="M4822" t="s">
        <v>17532</v>
      </c>
      <c r="N4822" t="s">
        <v>17533</v>
      </c>
      <c r="O4822">
        <v>0.30249999999999999</v>
      </c>
      <c r="P4822">
        <v>0</v>
      </c>
      <c r="Q4822">
        <v>0</v>
      </c>
      <c r="R4822">
        <v>0</v>
      </c>
      <c r="S4822">
        <v>0</v>
      </c>
      <c r="T4822">
        <v>3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7.7776402999999998</v>
      </c>
      <c r="AC4822">
        <v>0</v>
      </c>
      <c r="AD4822">
        <v>0</v>
      </c>
      <c r="AE4822">
        <v>0</v>
      </c>
      <c r="AF4822">
        <v>7.7776402999999998</v>
      </c>
    </row>
    <row r="4823" spans="1:32" x14ac:dyDescent="0.3">
      <c r="A4823">
        <v>2786974</v>
      </c>
      <c r="B4823">
        <v>1</v>
      </c>
      <c r="C4823" t="s">
        <v>82</v>
      </c>
      <c r="D4823" t="s">
        <v>90</v>
      </c>
      <c r="E4823" t="s">
        <v>17534</v>
      </c>
      <c r="F4823" t="s">
        <v>17535</v>
      </c>
      <c r="G4823" t="s">
        <v>31547</v>
      </c>
      <c r="H4823" t="s">
        <v>185</v>
      </c>
      <c r="I4823" t="s">
        <v>80</v>
      </c>
      <c r="J4823" t="s">
        <v>135</v>
      </c>
      <c r="K4823" t="s">
        <v>22</v>
      </c>
      <c r="L4823" t="s">
        <v>186</v>
      </c>
      <c r="M4823" t="s">
        <v>17536</v>
      </c>
      <c r="N4823" t="s">
        <v>17537</v>
      </c>
      <c r="O4823">
        <v>0.18833333333333332</v>
      </c>
      <c r="P4823">
        <v>0</v>
      </c>
      <c r="Q4823">
        <v>1028</v>
      </c>
      <c r="R4823">
        <v>0</v>
      </c>
      <c r="S4823">
        <v>0</v>
      </c>
      <c r="T4823">
        <v>0</v>
      </c>
      <c r="U4823">
        <v>13</v>
      </c>
      <c r="V4823">
        <v>0</v>
      </c>
      <c r="W4823">
        <v>0</v>
      </c>
      <c r="X4823">
        <v>0</v>
      </c>
      <c r="Y4823">
        <v>61.425896000000002</v>
      </c>
      <c r="Z4823">
        <v>0</v>
      </c>
      <c r="AA4823">
        <v>0</v>
      </c>
      <c r="AB4823">
        <v>0</v>
      </c>
      <c r="AC4823">
        <v>4.545147</v>
      </c>
      <c r="AD4823">
        <v>0</v>
      </c>
      <c r="AE4823">
        <v>0</v>
      </c>
      <c r="AF4823">
        <v>65.971040000000002</v>
      </c>
    </row>
    <row r="4824" spans="1:32" x14ac:dyDescent="0.3">
      <c r="A4824">
        <v>2786972</v>
      </c>
      <c r="B4824">
        <v>1</v>
      </c>
      <c r="C4824" t="s">
        <v>82</v>
      </c>
      <c r="D4824" t="s">
        <v>90</v>
      </c>
      <c r="E4824" t="s">
        <v>17538</v>
      </c>
      <c r="F4824" t="s">
        <v>17539</v>
      </c>
      <c r="G4824" t="s">
        <v>31547</v>
      </c>
      <c r="H4824" t="s">
        <v>185</v>
      </c>
      <c r="I4824" t="s">
        <v>80</v>
      </c>
      <c r="J4824" t="s">
        <v>135</v>
      </c>
      <c r="K4824" t="s">
        <v>22</v>
      </c>
      <c r="L4824" t="s">
        <v>186</v>
      </c>
      <c r="M4824" t="s">
        <v>17540</v>
      </c>
      <c r="N4824" t="s">
        <v>17541</v>
      </c>
      <c r="O4824">
        <v>0.29527777777777775</v>
      </c>
      <c r="P4824">
        <v>10</v>
      </c>
      <c r="Q4824">
        <v>2062</v>
      </c>
      <c r="R4824">
        <v>0</v>
      </c>
      <c r="S4824">
        <v>0</v>
      </c>
      <c r="T4824">
        <v>17</v>
      </c>
      <c r="U4824">
        <v>357</v>
      </c>
      <c r="V4824">
        <v>6</v>
      </c>
      <c r="W4824">
        <v>10</v>
      </c>
      <c r="X4824">
        <v>1.0751733000000001</v>
      </c>
      <c r="Y4824">
        <v>258.87912</v>
      </c>
      <c r="Z4824">
        <v>0</v>
      </c>
      <c r="AA4824">
        <v>0</v>
      </c>
      <c r="AB4824">
        <v>46.201830000000001</v>
      </c>
      <c r="AC4824">
        <v>118.80871999999999</v>
      </c>
      <c r="AD4824">
        <v>32.904800000000002</v>
      </c>
      <c r="AE4824">
        <v>8.2766380000000002</v>
      </c>
      <c r="AF4824">
        <v>466.1463</v>
      </c>
    </row>
    <row r="4825" spans="1:32" x14ac:dyDescent="0.3">
      <c r="A4825">
        <v>2786902</v>
      </c>
      <c r="B4825">
        <v>1</v>
      </c>
      <c r="C4825" t="s">
        <v>82</v>
      </c>
      <c r="D4825" t="s">
        <v>96</v>
      </c>
      <c r="E4825" t="s">
        <v>17542</v>
      </c>
      <c r="F4825" t="s">
        <v>17543</v>
      </c>
      <c r="G4825" t="s">
        <v>31548</v>
      </c>
      <c r="H4825" t="s">
        <v>893</v>
      </c>
      <c r="I4825" t="s">
        <v>78</v>
      </c>
      <c r="J4825" t="s">
        <v>135</v>
      </c>
      <c r="K4825" t="s">
        <v>22</v>
      </c>
      <c r="L4825" t="s">
        <v>136</v>
      </c>
      <c r="M4825" t="s">
        <v>17544</v>
      </c>
      <c r="N4825" t="s">
        <v>17545</v>
      </c>
      <c r="O4825">
        <v>2.7633333333333332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21.007024999999999</v>
      </c>
      <c r="AD4825">
        <v>0</v>
      </c>
      <c r="AE4825">
        <v>0</v>
      </c>
      <c r="AF4825">
        <v>21.007024999999999</v>
      </c>
    </row>
    <row r="4826" spans="1:32" x14ac:dyDescent="0.3">
      <c r="A4826">
        <v>2786876</v>
      </c>
      <c r="B4826">
        <v>1</v>
      </c>
      <c r="C4826" t="s">
        <v>82</v>
      </c>
      <c r="D4826" t="s">
        <v>84</v>
      </c>
      <c r="E4826" t="s">
        <v>6309</v>
      </c>
      <c r="F4826" t="s">
        <v>6310</v>
      </c>
      <c r="G4826" t="s">
        <v>31548</v>
      </c>
      <c r="H4826" t="s">
        <v>311</v>
      </c>
      <c r="I4826" t="s">
        <v>78</v>
      </c>
      <c r="J4826" t="s">
        <v>135</v>
      </c>
      <c r="K4826" t="s">
        <v>22</v>
      </c>
      <c r="L4826" t="s">
        <v>136</v>
      </c>
      <c r="M4826" t="s">
        <v>17546</v>
      </c>
      <c r="N4826" t="s">
        <v>17547</v>
      </c>
      <c r="O4826">
        <v>3.0083333333333333</v>
      </c>
      <c r="P4826">
        <v>0</v>
      </c>
      <c r="Q4826">
        <v>1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0.28804517000000002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0.28804517000000002</v>
      </c>
    </row>
    <row r="4827" spans="1:32" x14ac:dyDescent="0.3">
      <c r="A4827">
        <v>2786867</v>
      </c>
      <c r="B4827">
        <v>1</v>
      </c>
      <c r="C4827" t="s">
        <v>82</v>
      </c>
      <c r="D4827" t="s">
        <v>89</v>
      </c>
      <c r="E4827" t="s">
        <v>17548</v>
      </c>
      <c r="F4827" t="s">
        <v>17549</v>
      </c>
      <c r="G4827" t="s">
        <v>31546</v>
      </c>
      <c r="H4827" t="s">
        <v>223</v>
      </c>
      <c r="I4827" t="s">
        <v>78</v>
      </c>
      <c r="J4827" t="s">
        <v>135</v>
      </c>
      <c r="K4827" t="s">
        <v>22</v>
      </c>
      <c r="L4827" t="s">
        <v>136</v>
      </c>
      <c r="M4827" t="s">
        <v>17550</v>
      </c>
      <c r="N4827" t="s">
        <v>17551</v>
      </c>
      <c r="O4827">
        <v>0.77888888888888885</v>
      </c>
      <c r="P4827">
        <v>0</v>
      </c>
      <c r="Q4827">
        <v>13</v>
      </c>
      <c r="R4827">
        <v>0</v>
      </c>
      <c r="S4827">
        <v>1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0.70291424000000002</v>
      </c>
      <c r="Z4827">
        <v>0</v>
      </c>
      <c r="AA4827">
        <v>0.20758781000000001</v>
      </c>
      <c r="AB4827">
        <v>0</v>
      </c>
      <c r="AC4827">
        <v>0</v>
      </c>
      <c r="AD4827">
        <v>0</v>
      </c>
      <c r="AE4827">
        <v>0</v>
      </c>
      <c r="AF4827">
        <v>0.91050209999999998</v>
      </c>
    </row>
    <row r="4828" spans="1:32" x14ac:dyDescent="0.3">
      <c r="A4828">
        <v>2786879</v>
      </c>
      <c r="B4828">
        <v>1</v>
      </c>
      <c r="C4828" t="s">
        <v>82</v>
      </c>
      <c r="D4828" t="s">
        <v>88</v>
      </c>
      <c r="E4828" t="s">
        <v>17552</v>
      </c>
      <c r="F4828" t="s">
        <v>17553</v>
      </c>
      <c r="G4828" t="s">
        <v>31551</v>
      </c>
      <c r="H4828" t="s">
        <v>672</v>
      </c>
      <c r="I4828" t="s">
        <v>79</v>
      </c>
      <c r="J4828" t="s">
        <v>135</v>
      </c>
      <c r="K4828" t="s">
        <v>22</v>
      </c>
      <c r="L4828" t="s">
        <v>136</v>
      </c>
      <c r="M4828" t="s">
        <v>17554</v>
      </c>
      <c r="N4828" t="s">
        <v>16646</v>
      </c>
      <c r="O4828">
        <v>3.3005555555555555</v>
      </c>
      <c r="P4828">
        <v>0</v>
      </c>
      <c r="Q4828">
        <v>57</v>
      </c>
      <c r="R4828">
        <v>0</v>
      </c>
      <c r="S4828">
        <v>0</v>
      </c>
      <c r="T4828">
        <v>0</v>
      </c>
      <c r="U4828">
        <v>2</v>
      </c>
      <c r="V4828">
        <v>0</v>
      </c>
      <c r="W4828">
        <v>0</v>
      </c>
      <c r="X4828">
        <v>0</v>
      </c>
      <c r="Y4828">
        <v>17.811007</v>
      </c>
      <c r="Z4828">
        <v>0</v>
      </c>
      <c r="AA4828">
        <v>0</v>
      </c>
      <c r="AB4828">
        <v>0</v>
      </c>
      <c r="AC4828">
        <v>0.76404930000000004</v>
      </c>
      <c r="AD4828">
        <v>0</v>
      </c>
      <c r="AE4828">
        <v>0</v>
      </c>
      <c r="AF4828">
        <v>18.575056</v>
      </c>
    </row>
    <row r="4829" spans="1:32" x14ac:dyDescent="0.3">
      <c r="A4829">
        <v>2786888</v>
      </c>
      <c r="B4829">
        <v>1</v>
      </c>
      <c r="C4829" t="s">
        <v>82</v>
      </c>
      <c r="D4829" t="s">
        <v>95</v>
      </c>
      <c r="E4829" t="s">
        <v>17555</v>
      </c>
      <c r="F4829" t="s">
        <v>17556</v>
      </c>
      <c r="G4829" t="s">
        <v>31546</v>
      </c>
      <c r="H4829" t="s">
        <v>223</v>
      </c>
      <c r="I4829" t="s">
        <v>78</v>
      </c>
      <c r="J4829" t="s">
        <v>135</v>
      </c>
      <c r="K4829" t="s">
        <v>22</v>
      </c>
      <c r="L4829" t="s">
        <v>136</v>
      </c>
      <c r="M4829" t="s">
        <v>17557</v>
      </c>
      <c r="N4829" t="s">
        <v>17558</v>
      </c>
      <c r="O4829">
        <v>4.5847222222222221</v>
      </c>
      <c r="P4829">
        <v>0</v>
      </c>
      <c r="Q4829">
        <v>51</v>
      </c>
      <c r="R4829">
        <v>0</v>
      </c>
      <c r="S4829">
        <v>5</v>
      </c>
      <c r="T4829">
        <v>0</v>
      </c>
      <c r="U4829">
        <v>6</v>
      </c>
      <c r="V4829">
        <v>0</v>
      </c>
      <c r="W4829">
        <v>0</v>
      </c>
      <c r="X4829">
        <v>0</v>
      </c>
      <c r="Y4829">
        <v>113.96862</v>
      </c>
      <c r="Z4829">
        <v>0</v>
      </c>
      <c r="AA4829">
        <v>2.7637105000000002</v>
      </c>
      <c r="AB4829">
        <v>0</v>
      </c>
      <c r="AC4829">
        <v>18.330976</v>
      </c>
      <c r="AD4829">
        <v>0</v>
      </c>
      <c r="AE4829">
        <v>0</v>
      </c>
      <c r="AF4829">
        <v>135.06331</v>
      </c>
    </row>
    <row r="4830" spans="1:32" x14ac:dyDescent="0.3">
      <c r="A4830">
        <v>2786755</v>
      </c>
      <c r="B4830">
        <v>1</v>
      </c>
      <c r="C4830" t="s">
        <v>82</v>
      </c>
      <c r="D4830" t="s">
        <v>105</v>
      </c>
      <c r="E4830" t="s">
        <v>17559</v>
      </c>
      <c r="F4830" t="s">
        <v>17560</v>
      </c>
      <c r="G4830" t="s">
        <v>31550</v>
      </c>
      <c r="H4830" t="s">
        <v>223</v>
      </c>
      <c r="I4830" t="s">
        <v>78</v>
      </c>
      <c r="J4830" t="s">
        <v>135</v>
      </c>
      <c r="K4830" t="s">
        <v>22</v>
      </c>
      <c r="L4830" t="s">
        <v>136</v>
      </c>
      <c r="M4830" t="s">
        <v>17561</v>
      </c>
      <c r="N4830" t="s">
        <v>17562</v>
      </c>
      <c r="O4830">
        <v>2.298888888888889</v>
      </c>
      <c r="P4830">
        <v>0</v>
      </c>
      <c r="Q4830">
        <v>61</v>
      </c>
      <c r="R4830">
        <v>0</v>
      </c>
      <c r="S4830">
        <v>0</v>
      </c>
      <c r="T4830">
        <v>0</v>
      </c>
      <c r="U4830">
        <v>7</v>
      </c>
      <c r="V4830">
        <v>0</v>
      </c>
      <c r="W4830">
        <v>0</v>
      </c>
      <c r="X4830">
        <v>0</v>
      </c>
      <c r="Y4830">
        <v>29.488320000000002</v>
      </c>
      <c r="Z4830">
        <v>0</v>
      </c>
      <c r="AA4830">
        <v>0</v>
      </c>
      <c r="AB4830">
        <v>0</v>
      </c>
      <c r="AC4830">
        <v>20.431925</v>
      </c>
      <c r="AD4830">
        <v>0</v>
      </c>
      <c r="AE4830">
        <v>0</v>
      </c>
      <c r="AF4830">
        <v>49.920242000000002</v>
      </c>
    </row>
    <row r="4831" spans="1:32" x14ac:dyDescent="0.3">
      <c r="A4831">
        <v>2797506</v>
      </c>
      <c r="B4831">
        <v>1</v>
      </c>
      <c r="C4831" t="s">
        <v>82</v>
      </c>
      <c r="D4831" t="s">
        <v>90</v>
      </c>
      <c r="E4831" t="s">
        <v>17563</v>
      </c>
      <c r="F4831" t="s">
        <v>17564</v>
      </c>
      <c r="G4831" t="s">
        <v>31550</v>
      </c>
      <c r="H4831" t="s">
        <v>145</v>
      </c>
      <c r="I4831" t="s">
        <v>78</v>
      </c>
      <c r="J4831" t="s">
        <v>135</v>
      </c>
      <c r="K4831" t="s">
        <v>22</v>
      </c>
      <c r="L4831" t="s">
        <v>136</v>
      </c>
      <c r="M4831" t="s">
        <v>17565</v>
      </c>
      <c r="N4831" t="s">
        <v>17566</v>
      </c>
      <c r="O4831">
        <v>1.2024999999999999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2.2367845000000002</v>
      </c>
      <c r="AD4831">
        <v>0</v>
      </c>
      <c r="AE4831">
        <v>0</v>
      </c>
      <c r="AF4831">
        <v>2.2367845000000002</v>
      </c>
    </row>
    <row r="4832" spans="1:32" x14ac:dyDescent="0.3">
      <c r="A4832">
        <v>2797449</v>
      </c>
      <c r="B4832">
        <v>1</v>
      </c>
      <c r="C4832" t="s">
        <v>82</v>
      </c>
      <c r="D4832" t="s">
        <v>111</v>
      </c>
      <c r="E4832" t="s">
        <v>17567</v>
      </c>
      <c r="F4832" t="s">
        <v>17568</v>
      </c>
      <c r="G4832" t="s">
        <v>31548</v>
      </c>
      <c r="H4832" t="s">
        <v>893</v>
      </c>
      <c r="I4832" t="s">
        <v>78</v>
      </c>
      <c r="J4832" t="s">
        <v>135</v>
      </c>
      <c r="K4832" t="s">
        <v>22</v>
      </c>
      <c r="L4832" t="s">
        <v>136</v>
      </c>
      <c r="M4832" t="s">
        <v>17569</v>
      </c>
      <c r="N4832" t="s">
        <v>17570</v>
      </c>
      <c r="O4832">
        <v>0.80027777777777775</v>
      </c>
      <c r="P4832">
        <v>0</v>
      </c>
      <c r="Q4832">
        <v>3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0.29316031999999997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0.29316031999999997</v>
      </c>
    </row>
    <row r="4833" spans="1:32" x14ac:dyDescent="0.3">
      <c r="A4833">
        <v>2797373</v>
      </c>
      <c r="B4833">
        <v>1</v>
      </c>
      <c r="C4833" t="s">
        <v>82</v>
      </c>
      <c r="D4833" t="s">
        <v>94</v>
      </c>
      <c r="E4833" t="s">
        <v>17571</v>
      </c>
      <c r="F4833" t="s">
        <v>17572</v>
      </c>
      <c r="G4833" t="s">
        <v>31548</v>
      </c>
      <c r="H4833" t="s">
        <v>409</v>
      </c>
      <c r="I4833" t="s">
        <v>78</v>
      </c>
      <c r="J4833" t="s">
        <v>135</v>
      </c>
      <c r="K4833" t="s">
        <v>22</v>
      </c>
      <c r="L4833" t="s">
        <v>136</v>
      </c>
      <c r="M4833" t="s">
        <v>17573</v>
      </c>
      <c r="N4833" t="s">
        <v>17574</v>
      </c>
      <c r="O4833">
        <v>2.5472222222222221</v>
      </c>
      <c r="P4833">
        <v>0</v>
      </c>
      <c r="Q4833">
        <v>1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0.94194657000000004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0.94194657000000004</v>
      </c>
    </row>
    <row r="4834" spans="1:32" x14ac:dyDescent="0.3">
      <c r="A4834">
        <v>2797363</v>
      </c>
      <c r="B4834">
        <v>1</v>
      </c>
      <c r="C4834" t="s">
        <v>83</v>
      </c>
      <c r="D4834" t="s">
        <v>124</v>
      </c>
      <c r="E4834" t="s">
        <v>17575</v>
      </c>
      <c r="F4834" t="s">
        <v>17576</v>
      </c>
      <c r="G4834" t="s">
        <v>31552</v>
      </c>
      <c r="H4834" t="s">
        <v>665</v>
      </c>
      <c r="I4834" t="s">
        <v>78</v>
      </c>
      <c r="J4834" t="s">
        <v>135</v>
      </c>
      <c r="K4834" t="s">
        <v>22</v>
      </c>
      <c r="L4834" t="s">
        <v>136</v>
      </c>
      <c r="M4834" t="s">
        <v>17577</v>
      </c>
      <c r="N4834" t="s">
        <v>17578</v>
      </c>
      <c r="O4834">
        <v>3.8838888888888889</v>
      </c>
      <c r="P4834">
        <v>0</v>
      </c>
      <c r="Q4834">
        <v>51</v>
      </c>
      <c r="R4834">
        <v>0</v>
      </c>
      <c r="S4834">
        <v>3</v>
      </c>
      <c r="T4834">
        <v>0</v>
      </c>
      <c r="U4834">
        <v>8</v>
      </c>
      <c r="V4834">
        <v>0</v>
      </c>
      <c r="W4834">
        <v>0</v>
      </c>
      <c r="X4834">
        <v>0</v>
      </c>
      <c r="Y4834">
        <v>60.70825</v>
      </c>
      <c r="Z4834">
        <v>0</v>
      </c>
      <c r="AA4834">
        <v>12.534777999999999</v>
      </c>
      <c r="AB4834">
        <v>0</v>
      </c>
      <c r="AC4834">
        <v>11.564874</v>
      </c>
      <c r="AD4834">
        <v>0</v>
      </c>
      <c r="AE4834">
        <v>0</v>
      </c>
      <c r="AF4834">
        <v>84.807900000000004</v>
      </c>
    </row>
    <row r="4835" spans="1:32" x14ac:dyDescent="0.3">
      <c r="A4835">
        <v>2797298</v>
      </c>
      <c r="B4835">
        <v>1</v>
      </c>
      <c r="C4835" t="s">
        <v>82</v>
      </c>
      <c r="D4835" t="s">
        <v>109</v>
      </c>
      <c r="E4835" t="s">
        <v>17579</v>
      </c>
      <c r="F4835" t="s">
        <v>17580</v>
      </c>
      <c r="G4835" t="s">
        <v>31548</v>
      </c>
      <c r="H4835" t="s">
        <v>333</v>
      </c>
      <c r="I4835" t="s">
        <v>78</v>
      </c>
      <c r="J4835" t="s">
        <v>135</v>
      </c>
      <c r="K4835" t="s">
        <v>22</v>
      </c>
      <c r="L4835" t="s">
        <v>136</v>
      </c>
      <c r="M4835" t="s">
        <v>17581</v>
      </c>
      <c r="N4835" t="s">
        <v>17582</v>
      </c>
      <c r="O4835">
        <v>3.8088888888888888</v>
      </c>
      <c r="P4835">
        <v>0</v>
      </c>
      <c r="Q4835">
        <v>0</v>
      </c>
      <c r="R4835">
        <v>0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7.4547119999999998</v>
      </c>
      <c r="AD4835">
        <v>0</v>
      </c>
      <c r="AE4835">
        <v>0</v>
      </c>
      <c r="AF4835">
        <v>7.4547119999999998</v>
      </c>
    </row>
    <row r="4836" spans="1:32" x14ac:dyDescent="0.3">
      <c r="A4836">
        <v>2797292</v>
      </c>
      <c r="B4836">
        <v>1</v>
      </c>
      <c r="C4836" t="s">
        <v>83</v>
      </c>
      <c r="D4836" t="s">
        <v>123</v>
      </c>
      <c r="E4836" t="s">
        <v>17583</v>
      </c>
      <c r="F4836" t="s">
        <v>17584</v>
      </c>
      <c r="G4836" t="s">
        <v>31549</v>
      </c>
      <c r="H4836" t="s">
        <v>134</v>
      </c>
      <c r="I4836" t="s">
        <v>79</v>
      </c>
      <c r="J4836" t="s">
        <v>248</v>
      </c>
      <c r="K4836" t="s">
        <v>22</v>
      </c>
      <c r="L4836" t="s">
        <v>136</v>
      </c>
      <c r="M4836" t="s">
        <v>17585</v>
      </c>
      <c r="N4836" t="s">
        <v>17586</v>
      </c>
      <c r="O4836">
        <v>8.3333333333333332E-3</v>
      </c>
      <c r="P4836">
        <v>4</v>
      </c>
      <c r="Q4836">
        <v>268</v>
      </c>
      <c r="R4836">
        <v>87</v>
      </c>
      <c r="S4836">
        <v>112</v>
      </c>
      <c r="T4836">
        <v>5</v>
      </c>
      <c r="U4836">
        <v>17</v>
      </c>
      <c r="V4836">
        <v>2</v>
      </c>
      <c r="W4836">
        <v>0</v>
      </c>
      <c r="X4836">
        <v>2.3069043000000001E-2</v>
      </c>
      <c r="Y4836">
        <v>0.31774580000000002</v>
      </c>
      <c r="Z4836">
        <v>0.76159394000000002</v>
      </c>
      <c r="AA4836">
        <v>0.58700883000000004</v>
      </c>
      <c r="AB4836">
        <v>0.10103758</v>
      </c>
      <c r="AC4836">
        <v>5.6084149999999999E-2</v>
      </c>
      <c r="AD4836">
        <v>0.92555540000000003</v>
      </c>
      <c r="AE4836">
        <v>0</v>
      </c>
      <c r="AF4836">
        <v>2.7720946999999998</v>
      </c>
    </row>
    <row r="4837" spans="1:32" x14ac:dyDescent="0.3">
      <c r="A4837">
        <v>2797322</v>
      </c>
      <c r="B4837">
        <v>1</v>
      </c>
      <c r="C4837" t="s">
        <v>82</v>
      </c>
      <c r="D4837" t="s">
        <v>100</v>
      </c>
      <c r="E4837" t="s">
        <v>17587</v>
      </c>
      <c r="F4837" t="s">
        <v>17588</v>
      </c>
      <c r="G4837" t="s">
        <v>31546</v>
      </c>
      <c r="H4837" t="s">
        <v>223</v>
      </c>
      <c r="I4837" t="s">
        <v>78</v>
      </c>
      <c r="J4837" t="s">
        <v>135</v>
      </c>
      <c r="K4837" t="s">
        <v>22</v>
      </c>
      <c r="L4837" t="s">
        <v>136</v>
      </c>
      <c r="M4837" t="s">
        <v>17589</v>
      </c>
      <c r="N4837" t="s">
        <v>17590</v>
      </c>
      <c r="O4837">
        <v>2.4930555555555554</v>
      </c>
      <c r="P4837">
        <v>0</v>
      </c>
      <c r="Q4837">
        <v>437</v>
      </c>
      <c r="R4837">
        <v>0</v>
      </c>
      <c r="S4837">
        <v>0</v>
      </c>
      <c r="T4837">
        <v>0</v>
      </c>
      <c r="U4837">
        <v>13</v>
      </c>
      <c r="V4837">
        <v>0</v>
      </c>
      <c r="W4837">
        <v>0</v>
      </c>
      <c r="X4837">
        <v>0</v>
      </c>
      <c r="Y4837">
        <v>264.84534000000002</v>
      </c>
      <c r="Z4837">
        <v>0</v>
      </c>
      <c r="AA4837">
        <v>0</v>
      </c>
      <c r="AB4837">
        <v>0</v>
      </c>
      <c r="AC4837">
        <v>45.951115000000001</v>
      </c>
      <c r="AD4837">
        <v>0</v>
      </c>
      <c r="AE4837">
        <v>0</v>
      </c>
      <c r="AF4837">
        <v>310.79644999999999</v>
      </c>
    </row>
    <row r="4838" spans="1:32" x14ac:dyDescent="0.3">
      <c r="A4838">
        <v>2797193</v>
      </c>
      <c r="B4838">
        <v>1</v>
      </c>
      <c r="C4838" t="s">
        <v>82</v>
      </c>
      <c r="D4838" t="s">
        <v>106</v>
      </c>
      <c r="E4838" t="s">
        <v>17591</v>
      </c>
      <c r="F4838" t="s">
        <v>17592</v>
      </c>
      <c r="G4838" t="s">
        <v>31548</v>
      </c>
      <c r="H4838" t="s">
        <v>893</v>
      </c>
      <c r="I4838" t="s">
        <v>78</v>
      </c>
      <c r="J4838" t="s">
        <v>135</v>
      </c>
      <c r="K4838" t="s">
        <v>22</v>
      </c>
      <c r="L4838" t="s">
        <v>136</v>
      </c>
      <c r="M4838" t="s">
        <v>17593</v>
      </c>
      <c r="N4838" t="s">
        <v>17594</v>
      </c>
      <c r="O4838">
        <v>1.4897222222222222</v>
      </c>
      <c r="P4838">
        <v>0</v>
      </c>
      <c r="Q4838">
        <v>4</v>
      </c>
      <c r="R4838">
        <v>0</v>
      </c>
      <c r="S4838">
        <v>0</v>
      </c>
      <c r="T4838">
        <v>0</v>
      </c>
      <c r="U4838">
        <v>2</v>
      </c>
      <c r="V4838">
        <v>0</v>
      </c>
      <c r="W4838">
        <v>0</v>
      </c>
      <c r="X4838">
        <v>0</v>
      </c>
      <c r="Y4838">
        <v>2.6774619</v>
      </c>
      <c r="Z4838">
        <v>0</v>
      </c>
      <c r="AA4838">
        <v>0</v>
      </c>
      <c r="AB4838">
        <v>0</v>
      </c>
      <c r="AC4838">
        <v>2.6941874000000001</v>
      </c>
      <c r="AD4838">
        <v>0</v>
      </c>
      <c r="AE4838">
        <v>0</v>
      </c>
      <c r="AF4838">
        <v>5.3716492999999996</v>
      </c>
    </row>
    <row r="4839" spans="1:32" x14ac:dyDescent="0.3">
      <c r="A4839">
        <v>2797184</v>
      </c>
      <c r="B4839">
        <v>1</v>
      </c>
      <c r="C4839" t="s">
        <v>83</v>
      </c>
      <c r="D4839" t="s">
        <v>123</v>
      </c>
      <c r="E4839" t="s">
        <v>17595</v>
      </c>
      <c r="F4839" t="s">
        <v>17596</v>
      </c>
      <c r="G4839" t="s">
        <v>31549</v>
      </c>
      <c r="H4839" t="s">
        <v>134</v>
      </c>
      <c r="I4839" t="s">
        <v>79</v>
      </c>
      <c r="J4839" t="s">
        <v>135</v>
      </c>
      <c r="K4839" t="s">
        <v>22</v>
      </c>
      <c r="L4839" t="s">
        <v>136</v>
      </c>
      <c r="M4839" t="s">
        <v>17597</v>
      </c>
      <c r="N4839" t="s">
        <v>17598</v>
      </c>
      <c r="O4839">
        <v>0.83805555555555555</v>
      </c>
      <c r="P4839">
        <v>0</v>
      </c>
      <c r="Q4839">
        <v>0</v>
      </c>
      <c r="R4839">
        <v>60</v>
      </c>
      <c r="S4839">
        <v>55</v>
      </c>
      <c r="T4839">
        <v>6</v>
      </c>
      <c r="U4839">
        <v>5</v>
      </c>
      <c r="V4839">
        <v>0</v>
      </c>
      <c r="W4839">
        <v>0</v>
      </c>
      <c r="X4839">
        <v>0</v>
      </c>
      <c r="Y4839">
        <v>0</v>
      </c>
      <c r="Z4839">
        <v>27.951353000000001</v>
      </c>
      <c r="AA4839">
        <v>6.6364694000000002</v>
      </c>
      <c r="AB4839">
        <v>18.861338</v>
      </c>
      <c r="AC4839">
        <v>0.124236874</v>
      </c>
      <c r="AD4839">
        <v>0</v>
      </c>
      <c r="AE4839">
        <v>0</v>
      </c>
      <c r="AF4839">
        <v>53.573399999999999</v>
      </c>
    </row>
    <row r="4840" spans="1:32" x14ac:dyDescent="0.3">
      <c r="A4840">
        <v>2797190</v>
      </c>
      <c r="B4840">
        <v>1</v>
      </c>
      <c r="C4840" t="s">
        <v>82</v>
      </c>
      <c r="D4840" t="s">
        <v>87</v>
      </c>
      <c r="E4840" t="s">
        <v>17599</v>
      </c>
      <c r="F4840" t="s">
        <v>17600</v>
      </c>
      <c r="G4840" t="s">
        <v>31552</v>
      </c>
      <c r="H4840" t="s">
        <v>3706</v>
      </c>
      <c r="I4840" t="s">
        <v>78</v>
      </c>
      <c r="J4840" t="s">
        <v>135</v>
      </c>
      <c r="K4840" t="s">
        <v>22</v>
      </c>
      <c r="L4840" t="s">
        <v>136</v>
      </c>
      <c r="M4840" t="s">
        <v>17601</v>
      </c>
      <c r="N4840" t="s">
        <v>17602</v>
      </c>
      <c r="O4840">
        <v>0.32833333333333331</v>
      </c>
      <c r="P4840">
        <v>0</v>
      </c>
      <c r="Q4840">
        <v>432</v>
      </c>
      <c r="R4840">
        <v>0</v>
      </c>
      <c r="S4840">
        <v>0</v>
      </c>
      <c r="T4840">
        <v>0</v>
      </c>
      <c r="U4840">
        <v>36</v>
      </c>
      <c r="V4840">
        <v>0</v>
      </c>
      <c r="W4840">
        <v>0</v>
      </c>
      <c r="X4840">
        <v>0</v>
      </c>
      <c r="Y4840">
        <v>53.431762999999997</v>
      </c>
      <c r="Z4840">
        <v>0</v>
      </c>
      <c r="AA4840">
        <v>0</v>
      </c>
      <c r="AB4840">
        <v>0</v>
      </c>
      <c r="AC4840">
        <v>3.4342440000000001</v>
      </c>
      <c r="AD4840">
        <v>0</v>
      </c>
      <c r="AE4840">
        <v>0</v>
      </c>
      <c r="AF4840">
        <v>56.866005000000001</v>
      </c>
    </row>
    <row r="4841" spans="1:32" x14ac:dyDescent="0.3">
      <c r="A4841">
        <v>2796927</v>
      </c>
      <c r="B4841">
        <v>2</v>
      </c>
      <c r="C4841" t="s">
        <v>82</v>
      </c>
      <c r="D4841" t="s">
        <v>94</v>
      </c>
      <c r="E4841" t="s">
        <v>11676</v>
      </c>
      <c r="F4841" t="s">
        <v>11677</v>
      </c>
      <c r="G4841" t="s">
        <v>31552</v>
      </c>
      <c r="H4841" t="s">
        <v>893</v>
      </c>
      <c r="I4841" t="s">
        <v>78</v>
      </c>
      <c r="J4841" t="s">
        <v>135</v>
      </c>
      <c r="K4841" t="s">
        <v>22</v>
      </c>
      <c r="L4841" t="s">
        <v>136</v>
      </c>
      <c r="M4841" t="s">
        <v>17603</v>
      </c>
      <c r="N4841" t="s">
        <v>17604</v>
      </c>
      <c r="O4841">
        <v>0.92777777777777781</v>
      </c>
      <c r="P4841">
        <v>0</v>
      </c>
      <c r="Q4841">
        <v>148</v>
      </c>
      <c r="R4841">
        <v>0</v>
      </c>
      <c r="S4841">
        <v>0</v>
      </c>
      <c r="T4841">
        <v>0</v>
      </c>
      <c r="U4841">
        <v>6</v>
      </c>
      <c r="V4841">
        <v>0</v>
      </c>
      <c r="W4841">
        <v>0</v>
      </c>
      <c r="X4841">
        <v>0</v>
      </c>
      <c r="Y4841">
        <v>38.459359999999997</v>
      </c>
      <c r="Z4841">
        <v>0</v>
      </c>
      <c r="AA4841">
        <v>0</v>
      </c>
      <c r="AB4841">
        <v>0</v>
      </c>
      <c r="AC4841">
        <v>1.2336954</v>
      </c>
      <c r="AD4841">
        <v>0</v>
      </c>
      <c r="AE4841">
        <v>0</v>
      </c>
      <c r="AF4841">
        <v>39.693053999999997</v>
      </c>
    </row>
    <row r="4842" spans="1:32" x14ac:dyDescent="0.3">
      <c r="A4842">
        <v>2797185</v>
      </c>
      <c r="B4842">
        <v>1</v>
      </c>
      <c r="C4842" t="s">
        <v>83</v>
      </c>
      <c r="D4842" t="s">
        <v>128</v>
      </c>
      <c r="E4842" t="s">
        <v>3116</v>
      </c>
      <c r="F4842" t="s">
        <v>3117</v>
      </c>
      <c r="G4842" t="s">
        <v>31549</v>
      </c>
      <c r="H4842" t="s">
        <v>134</v>
      </c>
      <c r="I4842" t="s">
        <v>79</v>
      </c>
      <c r="J4842" t="s">
        <v>135</v>
      </c>
      <c r="K4842" t="s">
        <v>22</v>
      </c>
      <c r="L4842" t="s">
        <v>136</v>
      </c>
      <c r="M4842" t="s">
        <v>17605</v>
      </c>
      <c r="N4842" t="s">
        <v>17606</v>
      </c>
      <c r="O4842">
        <v>0.27777777777777779</v>
      </c>
      <c r="P4842">
        <v>4</v>
      </c>
      <c r="Q4842">
        <v>87</v>
      </c>
      <c r="R4842">
        <v>100</v>
      </c>
      <c r="S4842">
        <v>100</v>
      </c>
      <c r="T4842">
        <v>2</v>
      </c>
      <c r="U4842">
        <v>9</v>
      </c>
      <c r="V4842">
        <v>0</v>
      </c>
      <c r="W4842">
        <v>0</v>
      </c>
      <c r="X4842">
        <v>0.20472118</v>
      </c>
      <c r="Y4842">
        <v>4.2022795999999998</v>
      </c>
      <c r="Z4842">
        <v>5.3965464000000001</v>
      </c>
      <c r="AA4842">
        <v>4.8996915999999997</v>
      </c>
      <c r="AB4842">
        <v>2.638315</v>
      </c>
      <c r="AC4842">
        <v>1.1337723</v>
      </c>
      <c r="AD4842">
        <v>0</v>
      </c>
      <c r="AE4842">
        <v>0</v>
      </c>
      <c r="AF4842">
        <v>18.475327</v>
      </c>
    </row>
    <row r="4843" spans="1:32" x14ac:dyDescent="0.3">
      <c r="A4843">
        <v>2796955</v>
      </c>
      <c r="B4843">
        <v>1</v>
      </c>
      <c r="C4843" t="s">
        <v>82</v>
      </c>
      <c r="D4843" t="s">
        <v>113</v>
      </c>
      <c r="E4843" t="s">
        <v>17607</v>
      </c>
      <c r="F4843" t="s">
        <v>17608</v>
      </c>
      <c r="G4843" t="s">
        <v>31546</v>
      </c>
      <c r="H4843" t="s">
        <v>223</v>
      </c>
      <c r="I4843" t="s">
        <v>78</v>
      </c>
      <c r="J4843" t="s">
        <v>135</v>
      </c>
      <c r="K4843" t="s">
        <v>22</v>
      </c>
      <c r="L4843" t="s">
        <v>136</v>
      </c>
      <c r="M4843" t="s">
        <v>17609</v>
      </c>
      <c r="N4843" t="s">
        <v>17610</v>
      </c>
      <c r="O4843">
        <v>1.6333333333333333</v>
      </c>
      <c r="P4843">
        <v>0</v>
      </c>
      <c r="Q4843">
        <v>18</v>
      </c>
      <c r="R4843">
        <v>0</v>
      </c>
      <c r="S4843">
        <v>1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10.746029</v>
      </c>
      <c r="Z4843">
        <v>0</v>
      </c>
      <c r="AA4843">
        <v>3.5133783000000002E-2</v>
      </c>
      <c r="AB4843">
        <v>0</v>
      </c>
      <c r="AC4843">
        <v>0</v>
      </c>
      <c r="AD4843">
        <v>0</v>
      </c>
      <c r="AE4843">
        <v>0</v>
      </c>
      <c r="AF4843">
        <v>10.781162</v>
      </c>
    </row>
    <row r="4844" spans="1:32" x14ac:dyDescent="0.3">
      <c r="A4844">
        <v>2796952</v>
      </c>
      <c r="B4844">
        <v>1</v>
      </c>
      <c r="C4844" t="s">
        <v>82</v>
      </c>
      <c r="D4844" t="s">
        <v>112</v>
      </c>
      <c r="E4844" t="s">
        <v>17611</v>
      </c>
      <c r="F4844" t="s">
        <v>17612</v>
      </c>
      <c r="G4844" t="s">
        <v>31551</v>
      </c>
      <c r="H4844" t="s">
        <v>134</v>
      </c>
      <c r="I4844" t="s">
        <v>79</v>
      </c>
      <c r="J4844" t="s">
        <v>135</v>
      </c>
      <c r="K4844" t="s">
        <v>22</v>
      </c>
      <c r="L4844" t="s">
        <v>136</v>
      </c>
      <c r="M4844" t="s">
        <v>17613</v>
      </c>
      <c r="N4844" t="s">
        <v>17614</v>
      </c>
      <c r="O4844">
        <v>0.27888888888888891</v>
      </c>
      <c r="P4844">
        <v>0</v>
      </c>
      <c r="Q4844">
        <v>1</v>
      </c>
      <c r="R4844">
        <v>0</v>
      </c>
      <c r="S4844">
        <v>0</v>
      </c>
      <c r="T4844">
        <v>0</v>
      </c>
      <c r="U4844">
        <v>75</v>
      </c>
      <c r="V4844">
        <v>0</v>
      </c>
      <c r="W4844">
        <v>0</v>
      </c>
      <c r="X4844">
        <v>0</v>
      </c>
      <c r="Y4844">
        <v>7.2872000000000006E-2</v>
      </c>
      <c r="Z4844">
        <v>0</v>
      </c>
      <c r="AA4844">
        <v>0</v>
      </c>
      <c r="AB4844">
        <v>0</v>
      </c>
      <c r="AC4844">
        <v>19.652698999999998</v>
      </c>
      <c r="AD4844">
        <v>0</v>
      </c>
      <c r="AE4844">
        <v>0</v>
      </c>
      <c r="AF4844">
        <v>19.725570000000001</v>
      </c>
    </row>
    <row r="4845" spans="1:32" x14ac:dyDescent="0.3">
      <c r="A4845">
        <v>2796300</v>
      </c>
      <c r="B4845">
        <v>2</v>
      </c>
      <c r="C4845" t="s">
        <v>83</v>
      </c>
      <c r="D4845" t="s">
        <v>130</v>
      </c>
      <c r="E4845" t="s">
        <v>17615</v>
      </c>
      <c r="F4845" t="s">
        <v>17616</v>
      </c>
      <c r="G4845" t="s">
        <v>31552</v>
      </c>
      <c r="H4845" t="s">
        <v>1297</v>
      </c>
      <c r="I4845" t="s">
        <v>78</v>
      </c>
      <c r="J4845" t="s">
        <v>135</v>
      </c>
      <c r="K4845" t="s">
        <v>22</v>
      </c>
      <c r="L4845" t="s">
        <v>136</v>
      </c>
      <c r="M4845" t="s">
        <v>17617</v>
      </c>
      <c r="N4845" t="s">
        <v>17618</v>
      </c>
      <c r="O4845">
        <v>0.84277777777777774</v>
      </c>
      <c r="P4845">
        <v>0</v>
      </c>
      <c r="Q4845">
        <v>174</v>
      </c>
      <c r="R4845">
        <v>0</v>
      </c>
      <c r="S4845">
        <v>0</v>
      </c>
      <c r="T4845">
        <v>0</v>
      </c>
      <c r="U4845">
        <v>10</v>
      </c>
      <c r="V4845">
        <v>0</v>
      </c>
      <c r="W4845">
        <v>0</v>
      </c>
      <c r="X4845">
        <v>0</v>
      </c>
      <c r="Y4845">
        <v>32.074947000000002</v>
      </c>
      <c r="Z4845">
        <v>0</v>
      </c>
      <c r="AA4845">
        <v>0</v>
      </c>
      <c r="AB4845">
        <v>0</v>
      </c>
      <c r="AC4845">
        <v>11.9116955</v>
      </c>
      <c r="AD4845">
        <v>0</v>
      </c>
      <c r="AE4845">
        <v>0</v>
      </c>
      <c r="AF4845">
        <v>43.986645000000003</v>
      </c>
    </row>
    <row r="4846" spans="1:32" x14ac:dyDescent="0.3">
      <c r="A4846">
        <v>2796785</v>
      </c>
      <c r="B4846">
        <v>1</v>
      </c>
      <c r="C4846" t="s">
        <v>83</v>
      </c>
      <c r="D4846" t="s">
        <v>125</v>
      </c>
      <c r="E4846" t="s">
        <v>12327</v>
      </c>
      <c r="F4846" t="s">
        <v>12328</v>
      </c>
      <c r="G4846" t="s">
        <v>31549</v>
      </c>
      <c r="H4846" t="s">
        <v>134</v>
      </c>
      <c r="I4846" t="s">
        <v>79</v>
      </c>
      <c r="J4846" t="s">
        <v>135</v>
      </c>
      <c r="K4846" t="s">
        <v>22</v>
      </c>
      <c r="L4846" t="s">
        <v>136</v>
      </c>
      <c r="M4846" t="s">
        <v>17619</v>
      </c>
      <c r="N4846" t="s">
        <v>17620</v>
      </c>
      <c r="O4846">
        <v>0.17499999999999999</v>
      </c>
      <c r="P4846">
        <v>2</v>
      </c>
      <c r="Q4846">
        <v>95</v>
      </c>
      <c r="R4846">
        <v>84</v>
      </c>
      <c r="S4846">
        <v>3</v>
      </c>
      <c r="T4846">
        <v>11</v>
      </c>
      <c r="U4846">
        <v>7</v>
      </c>
      <c r="V4846">
        <v>0</v>
      </c>
      <c r="W4846">
        <v>0</v>
      </c>
      <c r="X4846">
        <v>7.8446429999999998E-2</v>
      </c>
      <c r="Y4846">
        <v>4.1684894999999997</v>
      </c>
      <c r="Z4846">
        <v>7.380198</v>
      </c>
      <c r="AA4846">
        <v>0.10359653000000001</v>
      </c>
      <c r="AB4846">
        <v>17.349706999999999</v>
      </c>
      <c r="AC4846">
        <v>1.2338218999999999</v>
      </c>
      <c r="AD4846">
        <v>0</v>
      </c>
      <c r="AE4846">
        <v>0</v>
      </c>
      <c r="AF4846">
        <v>30.314259</v>
      </c>
    </row>
    <row r="4847" spans="1:32" x14ac:dyDescent="0.3">
      <c r="A4847">
        <v>2796381</v>
      </c>
      <c r="B4847">
        <v>2</v>
      </c>
      <c r="C4847" t="s">
        <v>82</v>
      </c>
      <c r="D4847" t="s">
        <v>113</v>
      </c>
      <c r="E4847" t="s">
        <v>17621</v>
      </c>
      <c r="F4847" t="s">
        <v>17622</v>
      </c>
      <c r="G4847" t="s">
        <v>31551</v>
      </c>
      <c r="H4847" t="s">
        <v>672</v>
      </c>
      <c r="I4847" t="s">
        <v>79</v>
      </c>
      <c r="J4847" t="s">
        <v>135</v>
      </c>
      <c r="K4847" t="s">
        <v>22</v>
      </c>
      <c r="L4847" t="s">
        <v>136</v>
      </c>
      <c r="M4847" t="s">
        <v>17623</v>
      </c>
      <c r="N4847" t="s">
        <v>17624</v>
      </c>
      <c r="O4847">
        <v>0.47888888888888886</v>
      </c>
      <c r="P4847">
        <v>2</v>
      </c>
      <c r="Q4847">
        <v>8</v>
      </c>
      <c r="R4847">
        <v>4</v>
      </c>
      <c r="S4847">
        <v>30</v>
      </c>
      <c r="T4847">
        <v>15</v>
      </c>
      <c r="U4847">
        <v>13</v>
      </c>
      <c r="V4847">
        <v>6</v>
      </c>
      <c r="W4847">
        <v>0</v>
      </c>
      <c r="X4847">
        <v>0.22533531000000001</v>
      </c>
      <c r="Y4847">
        <v>1.6189587000000001</v>
      </c>
      <c r="Z4847">
        <v>7.0020522999999999</v>
      </c>
      <c r="AA4847">
        <v>6.4811964</v>
      </c>
      <c r="AB4847">
        <v>62.588844000000002</v>
      </c>
      <c r="AC4847">
        <v>14.280744</v>
      </c>
      <c r="AD4847">
        <v>122.73159</v>
      </c>
      <c r="AE4847">
        <v>0</v>
      </c>
      <c r="AF4847">
        <v>214.92873</v>
      </c>
    </row>
    <row r="4848" spans="1:32" x14ac:dyDescent="0.3">
      <c r="A4848">
        <v>2796616</v>
      </c>
      <c r="B4848">
        <v>2</v>
      </c>
      <c r="C4848" t="s">
        <v>82</v>
      </c>
      <c r="D4848" t="s">
        <v>98</v>
      </c>
      <c r="E4848" t="s">
        <v>17625</v>
      </c>
      <c r="F4848" t="s">
        <v>17626</v>
      </c>
      <c r="G4848" t="s">
        <v>31552</v>
      </c>
      <c r="H4848" t="s">
        <v>1297</v>
      </c>
      <c r="I4848" t="s">
        <v>78</v>
      </c>
      <c r="J4848" t="s">
        <v>135</v>
      </c>
      <c r="K4848" t="s">
        <v>22</v>
      </c>
      <c r="L4848" t="s">
        <v>136</v>
      </c>
      <c r="M4848" t="s">
        <v>17627</v>
      </c>
      <c r="N4848" t="s">
        <v>17628</v>
      </c>
      <c r="O4848">
        <v>1.0908333333333333</v>
      </c>
      <c r="P4848">
        <v>0</v>
      </c>
      <c r="Q4848">
        <v>22</v>
      </c>
      <c r="R4848">
        <v>0</v>
      </c>
      <c r="S4848">
        <v>0</v>
      </c>
      <c r="T4848">
        <v>0</v>
      </c>
      <c r="U4848">
        <v>202</v>
      </c>
      <c r="V4848">
        <v>0</v>
      </c>
      <c r="W4848">
        <v>4</v>
      </c>
      <c r="X4848">
        <v>0</v>
      </c>
      <c r="Y4848">
        <v>7.4525819999999996</v>
      </c>
      <c r="Z4848">
        <v>0</v>
      </c>
      <c r="AA4848">
        <v>0</v>
      </c>
      <c r="AB4848">
        <v>0</v>
      </c>
      <c r="AC4848">
        <v>205.40196</v>
      </c>
      <c r="AD4848">
        <v>0</v>
      </c>
      <c r="AE4848">
        <v>58.989579999999997</v>
      </c>
      <c r="AF4848">
        <v>271.84411999999998</v>
      </c>
    </row>
    <row r="4849" spans="1:32" x14ac:dyDescent="0.3">
      <c r="A4849">
        <v>2796640</v>
      </c>
      <c r="B4849">
        <v>1</v>
      </c>
      <c r="C4849" t="s">
        <v>83</v>
      </c>
      <c r="D4849" t="s">
        <v>121</v>
      </c>
      <c r="E4849" t="s">
        <v>11908</v>
      </c>
      <c r="F4849" t="s">
        <v>11909</v>
      </c>
      <c r="G4849" t="s">
        <v>31549</v>
      </c>
      <c r="H4849" t="s">
        <v>134</v>
      </c>
      <c r="I4849" t="s">
        <v>79</v>
      </c>
      <c r="J4849" t="s">
        <v>248</v>
      </c>
      <c r="K4849" t="s">
        <v>22</v>
      </c>
      <c r="L4849" t="s">
        <v>136</v>
      </c>
      <c r="M4849" t="s">
        <v>17629</v>
      </c>
      <c r="N4849" t="s">
        <v>17630</v>
      </c>
      <c r="O4849">
        <v>5.5555555555555558E-3</v>
      </c>
      <c r="P4849">
        <v>0</v>
      </c>
      <c r="Q4849">
        <v>918</v>
      </c>
      <c r="R4849">
        <v>2</v>
      </c>
      <c r="S4849">
        <v>133</v>
      </c>
      <c r="T4849">
        <v>0</v>
      </c>
      <c r="U4849">
        <v>63</v>
      </c>
      <c r="V4849">
        <v>0</v>
      </c>
      <c r="W4849">
        <v>0</v>
      </c>
      <c r="X4849">
        <v>0</v>
      </c>
      <c r="Y4849">
        <v>0.49460256000000002</v>
      </c>
      <c r="Z4849">
        <v>7.2725955000000004E-3</v>
      </c>
      <c r="AA4849">
        <v>0.14307455999999999</v>
      </c>
      <c r="AB4849">
        <v>0</v>
      </c>
      <c r="AC4849">
        <v>0.19960526000000001</v>
      </c>
      <c r="AD4849">
        <v>0</v>
      </c>
      <c r="AE4849">
        <v>0</v>
      </c>
      <c r="AF4849">
        <v>0.84455495999999997</v>
      </c>
    </row>
    <row r="4850" spans="1:32" x14ac:dyDescent="0.3">
      <c r="A4850">
        <v>2796573</v>
      </c>
      <c r="B4850">
        <v>1</v>
      </c>
      <c r="C4850" t="s">
        <v>82</v>
      </c>
      <c r="D4850" t="s">
        <v>95</v>
      </c>
      <c r="E4850" t="s">
        <v>17631</v>
      </c>
      <c r="F4850" t="s">
        <v>17632</v>
      </c>
      <c r="G4850" t="s">
        <v>31551</v>
      </c>
      <c r="H4850" t="s">
        <v>672</v>
      </c>
      <c r="I4850" t="s">
        <v>79</v>
      </c>
      <c r="J4850" t="s">
        <v>135</v>
      </c>
      <c r="K4850" t="s">
        <v>22</v>
      </c>
      <c r="L4850" t="s">
        <v>136</v>
      </c>
      <c r="M4850" t="s">
        <v>17633</v>
      </c>
      <c r="N4850" t="s">
        <v>17634</v>
      </c>
      <c r="O4850">
        <v>2.0505555555555555</v>
      </c>
      <c r="P4850">
        <v>0</v>
      </c>
      <c r="Q4850">
        <v>6</v>
      </c>
      <c r="R4850">
        <v>0</v>
      </c>
      <c r="S4850">
        <v>5</v>
      </c>
      <c r="T4850">
        <v>1</v>
      </c>
      <c r="U4850">
        <v>2</v>
      </c>
      <c r="V4850">
        <v>0</v>
      </c>
      <c r="W4850">
        <v>0</v>
      </c>
      <c r="X4850">
        <v>0</v>
      </c>
      <c r="Y4850">
        <v>5.3543143000000004</v>
      </c>
      <c r="Z4850">
        <v>0</v>
      </c>
      <c r="AA4850">
        <v>1.3290001</v>
      </c>
      <c r="AB4850">
        <v>1.6733425</v>
      </c>
      <c r="AC4850">
        <v>8.0204249999999995</v>
      </c>
      <c r="AD4850">
        <v>0</v>
      </c>
      <c r="AE4850">
        <v>0</v>
      </c>
      <c r="AF4850">
        <v>16.377079999999999</v>
      </c>
    </row>
    <row r="4851" spans="1:32" x14ac:dyDescent="0.3">
      <c r="A4851">
        <v>2796397</v>
      </c>
      <c r="B4851">
        <v>1</v>
      </c>
      <c r="C4851" t="s">
        <v>83</v>
      </c>
      <c r="D4851" t="s">
        <v>122</v>
      </c>
      <c r="E4851" t="s">
        <v>17264</v>
      </c>
      <c r="F4851" t="s">
        <v>17265</v>
      </c>
      <c r="G4851" t="s">
        <v>31551</v>
      </c>
      <c r="H4851" t="s">
        <v>672</v>
      </c>
      <c r="I4851" t="s">
        <v>79</v>
      </c>
      <c r="J4851" t="s">
        <v>135</v>
      </c>
      <c r="K4851" t="s">
        <v>22</v>
      </c>
      <c r="L4851" t="s">
        <v>136</v>
      </c>
      <c r="M4851" t="s">
        <v>17635</v>
      </c>
      <c r="N4851" t="s">
        <v>17636</v>
      </c>
      <c r="O4851">
        <v>1.5277777777777777</v>
      </c>
      <c r="P4851">
        <v>0</v>
      </c>
      <c r="Q4851">
        <v>30</v>
      </c>
      <c r="R4851">
        <v>0</v>
      </c>
      <c r="S4851">
        <v>2</v>
      </c>
      <c r="T4851">
        <v>0</v>
      </c>
      <c r="U4851">
        <v>4</v>
      </c>
      <c r="V4851">
        <v>0</v>
      </c>
      <c r="W4851">
        <v>0</v>
      </c>
      <c r="X4851">
        <v>0</v>
      </c>
      <c r="Y4851">
        <v>6.8298769999999998</v>
      </c>
      <c r="Z4851">
        <v>0</v>
      </c>
      <c r="AA4851">
        <v>0.39798095999999999</v>
      </c>
      <c r="AB4851">
        <v>0</v>
      </c>
      <c r="AC4851">
        <v>1.9936187999999999</v>
      </c>
      <c r="AD4851">
        <v>0</v>
      </c>
      <c r="AE4851">
        <v>0</v>
      </c>
      <c r="AF4851">
        <v>9.2214770000000001</v>
      </c>
    </row>
    <row r="4852" spans="1:32" x14ac:dyDescent="0.3">
      <c r="A4852">
        <v>2796381</v>
      </c>
      <c r="B4852">
        <v>1</v>
      </c>
      <c r="C4852" t="s">
        <v>82</v>
      </c>
      <c r="D4852" t="s">
        <v>113</v>
      </c>
      <c r="E4852" t="s">
        <v>17637</v>
      </c>
      <c r="F4852" t="s">
        <v>17638</v>
      </c>
      <c r="G4852" t="s">
        <v>31551</v>
      </c>
      <c r="H4852" t="s">
        <v>672</v>
      </c>
      <c r="I4852" t="s">
        <v>79</v>
      </c>
      <c r="J4852" t="s">
        <v>135</v>
      </c>
      <c r="K4852" t="s">
        <v>22</v>
      </c>
      <c r="L4852" t="s">
        <v>136</v>
      </c>
      <c r="M4852" t="s">
        <v>17639</v>
      </c>
      <c r="N4852" t="s">
        <v>17623</v>
      </c>
      <c r="O4852">
        <v>4.5938888888888885</v>
      </c>
      <c r="P4852">
        <v>1</v>
      </c>
      <c r="Q4852">
        <v>0</v>
      </c>
      <c r="R4852">
        <v>2</v>
      </c>
      <c r="S4852">
        <v>0</v>
      </c>
      <c r="T4852">
        <v>1</v>
      </c>
      <c r="U4852">
        <v>0</v>
      </c>
      <c r="V4852">
        <v>0</v>
      </c>
      <c r="W4852">
        <v>0</v>
      </c>
      <c r="X4852">
        <v>1.1498748000000001</v>
      </c>
      <c r="Y4852">
        <v>0</v>
      </c>
      <c r="Z4852">
        <v>5.6909559999999999</v>
      </c>
      <c r="AA4852">
        <v>0</v>
      </c>
      <c r="AB4852">
        <v>2.2137796999999999</v>
      </c>
      <c r="AC4852">
        <v>0</v>
      </c>
      <c r="AD4852">
        <v>0</v>
      </c>
      <c r="AE4852">
        <v>0</v>
      </c>
      <c r="AF4852">
        <v>9.0546100000000003</v>
      </c>
    </row>
    <row r="4853" spans="1:32" x14ac:dyDescent="0.3">
      <c r="A4853">
        <v>2796285</v>
      </c>
      <c r="B4853">
        <v>1</v>
      </c>
      <c r="C4853" t="s">
        <v>82</v>
      </c>
      <c r="D4853" t="s">
        <v>91</v>
      </c>
      <c r="E4853" t="s">
        <v>1369</v>
      </c>
      <c r="F4853" t="s">
        <v>985</v>
      </c>
      <c r="G4853" t="s">
        <v>31552</v>
      </c>
      <c r="H4853" t="s">
        <v>665</v>
      </c>
      <c r="I4853" t="s">
        <v>78</v>
      </c>
      <c r="J4853" t="s">
        <v>135</v>
      </c>
      <c r="K4853" t="s">
        <v>22</v>
      </c>
      <c r="L4853" t="s">
        <v>136</v>
      </c>
      <c r="M4853" t="s">
        <v>17640</v>
      </c>
      <c r="N4853" t="s">
        <v>17641</v>
      </c>
      <c r="O4853">
        <v>1.4719444444444445</v>
      </c>
      <c r="P4853">
        <v>0</v>
      </c>
      <c r="Q4853">
        <v>40</v>
      </c>
      <c r="R4853">
        <v>0</v>
      </c>
      <c r="S4853">
        <v>0</v>
      </c>
      <c r="T4853">
        <v>0</v>
      </c>
      <c r="U4853">
        <v>75</v>
      </c>
      <c r="V4853">
        <v>0</v>
      </c>
      <c r="W4853">
        <v>2</v>
      </c>
      <c r="X4853">
        <v>0</v>
      </c>
      <c r="Y4853">
        <v>31.322088000000001</v>
      </c>
      <c r="Z4853">
        <v>0</v>
      </c>
      <c r="AA4853">
        <v>0</v>
      </c>
      <c r="AB4853">
        <v>0</v>
      </c>
      <c r="AC4853">
        <v>176.22646</v>
      </c>
      <c r="AD4853">
        <v>0</v>
      </c>
      <c r="AE4853">
        <v>11.174799</v>
      </c>
      <c r="AF4853">
        <v>218.72334000000001</v>
      </c>
    </row>
    <row r="4854" spans="1:32" x14ac:dyDescent="0.3">
      <c r="A4854">
        <v>2795834</v>
      </c>
      <c r="B4854">
        <v>1</v>
      </c>
      <c r="C4854" t="s">
        <v>82</v>
      </c>
      <c r="D4854" t="s">
        <v>108</v>
      </c>
      <c r="E4854" t="s">
        <v>17642</v>
      </c>
      <c r="F4854" t="s">
        <v>17643</v>
      </c>
      <c r="G4854" t="s">
        <v>31548</v>
      </c>
      <c r="H4854" t="s">
        <v>333</v>
      </c>
      <c r="I4854" t="s">
        <v>78</v>
      </c>
      <c r="J4854" t="s">
        <v>135</v>
      </c>
      <c r="K4854" t="s">
        <v>22</v>
      </c>
      <c r="L4854" t="s">
        <v>136</v>
      </c>
      <c r="M4854" t="s">
        <v>17644</v>
      </c>
      <c r="N4854" t="s">
        <v>17645</v>
      </c>
      <c r="O4854">
        <v>2.44</v>
      </c>
      <c r="P4854">
        <v>0</v>
      </c>
      <c r="Q4854">
        <v>1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0.12415540999999999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0.12415540999999999</v>
      </c>
    </row>
    <row r="4855" spans="1:32" x14ac:dyDescent="0.3">
      <c r="A4855">
        <v>2795765</v>
      </c>
      <c r="B4855">
        <v>1</v>
      </c>
      <c r="C4855" t="s">
        <v>82</v>
      </c>
      <c r="D4855" t="s">
        <v>104</v>
      </c>
      <c r="E4855" t="s">
        <v>17646</v>
      </c>
      <c r="F4855" t="s">
        <v>17647</v>
      </c>
      <c r="G4855" t="s">
        <v>31546</v>
      </c>
      <c r="H4855" t="s">
        <v>223</v>
      </c>
      <c r="I4855" t="s">
        <v>78</v>
      </c>
      <c r="J4855" t="s">
        <v>135</v>
      </c>
      <c r="K4855" t="s">
        <v>22</v>
      </c>
      <c r="L4855" t="s">
        <v>136</v>
      </c>
      <c r="M4855" t="s">
        <v>17648</v>
      </c>
      <c r="N4855" t="s">
        <v>17649</v>
      </c>
      <c r="O4855">
        <v>0.7088888888888889</v>
      </c>
      <c r="P4855">
        <v>0</v>
      </c>
      <c r="Q4855">
        <v>112</v>
      </c>
      <c r="R4855">
        <v>0</v>
      </c>
      <c r="S4855">
        <v>0</v>
      </c>
      <c r="T4855">
        <v>0</v>
      </c>
      <c r="U4855">
        <v>23</v>
      </c>
      <c r="V4855">
        <v>0</v>
      </c>
      <c r="W4855">
        <v>0</v>
      </c>
      <c r="X4855">
        <v>0</v>
      </c>
      <c r="Y4855">
        <v>24.677834000000001</v>
      </c>
      <c r="Z4855">
        <v>0</v>
      </c>
      <c r="AA4855">
        <v>0</v>
      </c>
      <c r="AB4855">
        <v>0</v>
      </c>
      <c r="AC4855">
        <v>11.464207999999999</v>
      </c>
      <c r="AD4855">
        <v>0</v>
      </c>
      <c r="AE4855">
        <v>0</v>
      </c>
      <c r="AF4855">
        <v>36.142040000000001</v>
      </c>
    </row>
    <row r="4856" spans="1:32" x14ac:dyDescent="0.3">
      <c r="A4856">
        <v>2795732</v>
      </c>
      <c r="B4856">
        <v>1</v>
      </c>
      <c r="C4856" t="s">
        <v>82</v>
      </c>
      <c r="D4856" t="s">
        <v>95</v>
      </c>
      <c r="E4856" t="s">
        <v>17650</v>
      </c>
      <c r="F4856" t="s">
        <v>17651</v>
      </c>
      <c r="G4856" t="s">
        <v>31546</v>
      </c>
      <c r="H4856" t="s">
        <v>145</v>
      </c>
      <c r="I4856" t="s">
        <v>78</v>
      </c>
      <c r="J4856" t="s">
        <v>135</v>
      </c>
      <c r="K4856" t="s">
        <v>22</v>
      </c>
      <c r="L4856" t="s">
        <v>136</v>
      </c>
      <c r="M4856" t="s">
        <v>17652</v>
      </c>
      <c r="N4856" t="s">
        <v>17653</v>
      </c>
      <c r="O4856">
        <v>0.77194444444444443</v>
      </c>
      <c r="P4856">
        <v>0</v>
      </c>
      <c r="Q4856">
        <v>30</v>
      </c>
      <c r="R4856">
        <v>0</v>
      </c>
      <c r="S4856">
        <v>4</v>
      </c>
      <c r="T4856">
        <v>0</v>
      </c>
      <c r="U4856">
        <v>6</v>
      </c>
      <c r="V4856">
        <v>0</v>
      </c>
      <c r="W4856">
        <v>0</v>
      </c>
      <c r="X4856">
        <v>0</v>
      </c>
      <c r="Y4856">
        <v>5.2692290000000002</v>
      </c>
      <c r="Z4856">
        <v>0</v>
      </c>
      <c r="AA4856">
        <v>0.57064163999999995</v>
      </c>
      <c r="AB4856">
        <v>0</v>
      </c>
      <c r="AC4856">
        <v>3.6487430000000001</v>
      </c>
      <c r="AD4856">
        <v>0</v>
      </c>
      <c r="AE4856">
        <v>0</v>
      </c>
      <c r="AF4856">
        <v>9.4886130000000009</v>
      </c>
    </row>
    <row r="4857" spans="1:32" x14ac:dyDescent="0.3">
      <c r="A4857">
        <v>2795734</v>
      </c>
      <c r="B4857">
        <v>1</v>
      </c>
      <c r="C4857" t="s">
        <v>82</v>
      </c>
      <c r="D4857" t="s">
        <v>88</v>
      </c>
      <c r="E4857" t="s">
        <v>17654</v>
      </c>
      <c r="F4857" t="s">
        <v>17655</v>
      </c>
      <c r="G4857" t="s">
        <v>31550</v>
      </c>
      <c r="H4857" t="s">
        <v>380</v>
      </c>
      <c r="I4857" t="s">
        <v>78</v>
      </c>
      <c r="J4857" t="s">
        <v>135</v>
      </c>
      <c r="K4857" t="s">
        <v>22</v>
      </c>
      <c r="L4857" t="s">
        <v>136</v>
      </c>
      <c r="M4857" t="s">
        <v>17656</v>
      </c>
      <c r="N4857" t="s">
        <v>17657</v>
      </c>
      <c r="O4857">
        <v>0.67</v>
      </c>
      <c r="P4857">
        <v>0</v>
      </c>
      <c r="Q4857">
        <v>52</v>
      </c>
      <c r="R4857">
        <v>0</v>
      </c>
      <c r="S4857">
        <v>0</v>
      </c>
      <c r="T4857">
        <v>0</v>
      </c>
      <c r="U4857">
        <v>2</v>
      </c>
      <c r="V4857">
        <v>0</v>
      </c>
      <c r="W4857">
        <v>0</v>
      </c>
      <c r="X4857">
        <v>0</v>
      </c>
      <c r="Y4857">
        <v>7.0775329999999999</v>
      </c>
      <c r="Z4857">
        <v>0</v>
      </c>
      <c r="AA4857">
        <v>0</v>
      </c>
      <c r="AB4857">
        <v>0</v>
      </c>
      <c r="AC4857">
        <v>0.39404169999999999</v>
      </c>
      <c r="AD4857">
        <v>0</v>
      </c>
      <c r="AE4857">
        <v>0</v>
      </c>
      <c r="AF4857">
        <v>7.4715743000000003</v>
      </c>
    </row>
    <row r="4858" spans="1:32" x14ac:dyDescent="0.3">
      <c r="A4858">
        <v>2794976</v>
      </c>
      <c r="B4858">
        <v>2</v>
      </c>
      <c r="C4858" t="s">
        <v>83</v>
      </c>
      <c r="D4858" t="s">
        <v>130</v>
      </c>
      <c r="E4858" t="s">
        <v>17658</v>
      </c>
      <c r="F4858" t="s">
        <v>17659</v>
      </c>
      <c r="G4858" t="s">
        <v>31549</v>
      </c>
      <c r="H4858" t="s">
        <v>624</v>
      </c>
      <c r="I4858" t="s">
        <v>79</v>
      </c>
      <c r="J4858" t="s">
        <v>135</v>
      </c>
      <c r="K4858" t="s">
        <v>22</v>
      </c>
      <c r="L4858" t="s">
        <v>136</v>
      </c>
      <c r="M4858" t="s">
        <v>17660</v>
      </c>
      <c r="N4858" t="s">
        <v>17661</v>
      </c>
      <c r="O4858">
        <v>0.53555555555555556</v>
      </c>
      <c r="P4858">
        <v>0</v>
      </c>
      <c r="Q4858">
        <v>16</v>
      </c>
      <c r="R4858">
        <v>1</v>
      </c>
      <c r="S4858">
        <v>21</v>
      </c>
      <c r="T4858">
        <v>5</v>
      </c>
      <c r="U4858">
        <v>8</v>
      </c>
      <c r="V4858">
        <v>2</v>
      </c>
      <c r="W4858">
        <v>0</v>
      </c>
      <c r="X4858">
        <v>0</v>
      </c>
      <c r="Y4858">
        <v>1.6197429000000001</v>
      </c>
      <c r="Z4858">
        <v>0.30746472000000002</v>
      </c>
      <c r="AA4858">
        <v>5.2323604000000001</v>
      </c>
      <c r="AB4858">
        <v>10.772850999999999</v>
      </c>
      <c r="AC4858">
        <v>11.152873</v>
      </c>
      <c r="AD4858">
        <v>188.74253999999999</v>
      </c>
      <c r="AE4858">
        <v>0</v>
      </c>
      <c r="AF4858">
        <v>217.82782</v>
      </c>
    </row>
    <row r="4859" spans="1:32" x14ac:dyDescent="0.3">
      <c r="A4859">
        <v>2795654</v>
      </c>
      <c r="B4859">
        <v>2</v>
      </c>
      <c r="C4859" t="s">
        <v>82</v>
      </c>
      <c r="D4859" t="s">
        <v>102</v>
      </c>
      <c r="E4859" t="s">
        <v>17662</v>
      </c>
      <c r="F4859" t="s">
        <v>17663</v>
      </c>
      <c r="G4859" t="s">
        <v>31545</v>
      </c>
      <c r="H4859" t="s">
        <v>672</v>
      </c>
      <c r="I4859" t="s">
        <v>79</v>
      </c>
      <c r="J4859" t="s">
        <v>135</v>
      </c>
      <c r="K4859" t="s">
        <v>22</v>
      </c>
      <c r="L4859" t="s">
        <v>136</v>
      </c>
      <c r="M4859" t="s">
        <v>17664</v>
      </c>
      <c r="N4859" t="s">
        <v>17665</v>
      </c>
      <c r="O4859">
        <v>0.97305555555555556</v>
      </c>
      <c r="P4859">
        <v>0</v>
      </c>
      <c r="Q4859">
        <v>631</v>
      </c>
      <c r="R4859">
        <v>36</v>
      </c>
      <c r="S4859">
        <v>135</v>
      </c>
      <c r="T4859">
        <v>19</v>
      </c>
      <c r="U4859">
        <v>75</v>
      </c>
      <c r="V4859">
        <v>1</v>
      </c>
      <c r="W4859">
        <v>0</v>
      </c>
      <c r="X4859">
        <v>0</v>
      </c>
      <c r="Y4859">
        <v>128.69629</v>
      </c>
      <c r="Z4859">
        <v>78.819429999999997</v>
      </c>
      <c r="AA4859">
        <v>34.899887</v>
      </c>
      <c r="AB4859">
        <v>365.69162</v>
      </c>
      <c r="AC4859">
        <v>80.769959999999998</v>
      </c>
      <c r="AD4859">
        <v>47.791035000000001</v>
      </c>
      <c r="AE4859">
        <v>0</v>
      </c>
      <c r="AF4859">
        <v>736.66819999999996</v>
      </c>
    </row>
    <row r="4860" spans="1:32" x14ac:dyDescent="0.3">
      <c r="A4860">
        <v>2795728</v>
      </c>
      <c r="B4860">
        <v>1</v>
      </c>
      <c r="C4860" t="s">
        <v>83</v>
      </c>
      <c r="D4860" t="s">
        <v>116</v>
      </c>
      <c r="E4860" t="s">
        <v>17666</v>
      </c>
      <c r="F4860" t="s">
        <v>17667</v>
      </c>
      <c r="G4860" t="s">
        <v>31545</v>
      </c>
      <c r="H4860" t="s">
        <v>134</v>
      </c>
      <c r="I4860" t="s">
        <v>79</v>
      </c>
      <c r="J4860" t="s">
        <v>135</v>
      </c>
      <c r="K4860" t="s">
        <v>22</v>
      </c>
      <c r="L4860" t="s">
        <v>136</v>
      </c>
      <c r="M4860" t="s">
        <v>17668</v>
      </c>
      <c r="N4860" t="s">
        <v>17669</v>
      </c>
      <c r="O4860">
        <v>2.08</v>
      </c>
      <c r="P4860">
        <v>3</v>
      </c>
      <c r="Q4860">
        <v>695</v>
      </c>
      <c r="R4860">
        <v>51</v>
      </c>
      <c r="S4860">
        <v>263</v>
      </c>
      <c r="T4860">
        <v>8</v>
      </c>
      <c r="U4860">
        <v>44</v>
      </c>
      <c r="V4860">
        <v>0</v>
      </c>
      <c r="W4860">
        <v>0</v>
      </c>
      <c r="X4860">
        <v>28.109190000000002</v>
      </c>
      <c r="Y4860">
        <v>249.45394999999999</v>
      </c>
      <c r="Z4860">
        <v>52.879795000000001</v>
      </c>
      <c r="AA4860">
        <v>184.73517000000001</v>
      </c>
      <c r="AB4860">
        <v>100.16731</v>
      </c>
      <c r="AC4860">
        <v>48.196503</v>
      </c>
      <c r="AD4860">
        <v>0</v>
      </c>
      <c r="AE4860">
        <v>0</v>
      </c>
      <c r="AF4860">
        <v>663.54192999999998</v>
      </c>
    </row>
    <row r="4861" spans="1:32" x14ac:dyDescent="0.3">
      <c r="A4861">
        <v>2795509</v>
      </c>
      <c r="B4861">
        <v>1</v>
      </c>
      <c r="C4861" t="s">
        <v>82</v>
      </c>
      <c r="D4861" t="s">
        <v>106</v>
      </c>
      <c r="E4861" t="s">
        <v>17670</v>
      </c>
      <c r="F4861" t="s">
        <v>17671</v>
      </c>
      <c r="G4861" t="s">
        <v>31551</v>
      </c>
      <c r="H4861" t="s">
        <v>672</v>
      </c>
      <c r="I4861" t="s">
        <v>79</v>
      </c>
      <c r="J4861" t="s">
        <v>135</v>
      </c>
      <c r="K4861" t="s">
        <v>22</v>
      </c>
      <c r="L4861" t="s">
        <v>136</v>
      </c>
      <c r="M4861" t="s">
        <v>17672</v>
      </c>
      <c r="N4861" t="s">
        <v>17673</v>
      </c>
      <c r="O4861">
        <v>4.3797222222222221</v>
      </c>
      <c r="P4861">
        <v>0</v>
      </c>
      <c r="Q4861">
        <v>5</v>
      </c>
      <c r="R4861">
        <v>0</v>
      </c>
      <c r="S4861">
        <v>5</v>
      </c>
      <c r="T4861">
        <v>0</v>
      </c>
      <c r="U4861">
        <v>10</v>
      </c>
      <c r="V4861">
        <v>0</v>
      </c>
      <c r="W4861">
        <v>0</v>
      </c>
      <c r="X4861">
        <v>0</v>
      </c>
      <c r="Y4861">
        <v>9.1715710000000001</v>
      </c>
      <c r="Z4861">
        <v>0</v>
      </c>
      <c r="AA4861">
        <v>11.772779</v>
      </c>
      <c r="AB4861">
        <v>0</v>
      </c>
      <c r="AC4861">
        <v>162.70282</v>
      </c>
      <c r="AD4861">
        <v>0</v>
      </c>
      <c r="AE4861">
        <v>0</v>
      </c>
      <c r="AF4861">
        <v>183.64716999999999</v>
      </c>
    </row>
    <row r="4862" spans="1:32" x14ac:dyDescent="0.3">
      <c r="A4862">
        <v>2795357</v>
      </c>
      <c r="B4862">
        <v>1</v>
      </c>
      <c r="C4862" t="s">
        <v>82</v>
      </c>
      <c r="D4862" t="s">
        <v>98</v>
      </c>
      <c r="E4862" t="s">
        <v>17674</v>
      </c>
      <c r="F4862" t="s">
        <v>17675</v>
      </c>
      <c r="G4862" t="s">
        <v>31548</v>
      </c>
      <c r="H4862" t="s">
        <v>333</v>
      </c>
      <c r="I4862" t="s">
        <v>78</v>
      </c>
      <c r="J4862" t="s">
        <v>135</v>
      </c>
      <c r="K4862" t="s">
        <v>22</v>
      </c>
      <c r="L4862" t="s">
        <v>136</v>
      </c>
      <c r="M4862" t="s">
        <v>17676</v>
      </c>
      <c r="N4862" t="s">
        <v>17677</v>
      </c>
      <c r="O4862">
        <v>3.9677777777777776</v>
      </c>
      <c r="P4862">
        <v>0</v>
      </c>
      <c r="Q4862">
        <v>1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3.32145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3.32145</v>
      </c>
    </row>
    <row r="4863" spans="1:32" x14ac:dyDescent="0.3">
      <c r="A4863">
        <v>2795089</v>
      </c>
      <c r="B4863">
        <v>1</v>
      </c>
      <c r="C4863" t="s">
        <v>82</v>
      </c>
      <c r="D4863" t="s">
        <v>108</v>
      </c>
      <c r="E4863" t="s">
        <v>17678</v>
      </c>
      <c r="F4863" t="s">
        <v>17679</v>
      </c>
      <c r="G4863" t="s">
        <v>31545</v>
      </c>
      <c r="H4863" t="s">
        <v>134</v>
      </c>
      <c r="I4863" t="s">
        <v>79</v>
      </c>
      <c r="J4863" t="s">
        <v>135</v>
      </c>
      <c r="K4863" t="s">
        <v>22</v>
      </c>
      <c r="L4863" t="s">
        <v>136</v>
      </c>
      <c r="M4863" t="s">
        <v>17680</v>
      </c>
      <c r="N4863" t="s">
        <v>17681</v>
      </c>
      <c r="O4863">
        <v>0.16027777777777777</v>
      </c>
      <c r="P4863">
        <v>0</v>
      </c>
      <c r="Q4863">
        <v>1</v>
      </c>
      <c r="R4863">
        <v>0</v>
      </c>
      <c r="S4863">
        <v>3</v>
      </c>
      <c r="T4863">
        <v>1</v>
      </c>
      <c r="U4863">
        <v>4</v>
      </c>
      <c r="V4863">
        <v>1</v>
      </c>
      <c r="W4863">
        <v>2</v>
      </c>
      <c r="X4863">
        <v>0</v>
      </c>
      <c r="Y4863">
        <v>0</v>
      </c>
      <c r="Z4863">
        <v>0</v>
      </c>
      <c r="AA4863">
        <v>0.39168298000000001</v>
      </c>
      <c r="AB4863">
        <v>3.7623549000000001</v>
      </c>
      <c r="AC4863">
        <v>0.98450755999999995</v>
      </c>
      <c r="AD4863">
        <v>6.7587394999999999</v>
      </c>
      <c r="AE4863">
        <v>0.93207530000000005</v>
      </c>
      <c r="AF4863">
        <v>12.829359999999999</v>
      </c>
    </row>
    <row r="4864" spans="1:32" x14ac:dyDescent="0.3">
      <c r="A4864">
        <v>2795121</v>
      </c>
      <c r="B4864">
        <v>1</v>
      </c>
      <c r="C4864" t="s">
        <v>83</v>
      </c>
      <c r="D4864" t="s">
        <v>127</v>
      </c>
      <c r="E4864" t="s">
        <v>17682</v>
      </c>
      <c r="F4864" t="s">
        <v>17683</v>
      </c>
      <c r="G4864" t="s">
        <v>31545</v>
      </c>
      <c r="H4864" t="s">
        <v>134</v>
      </c>
      <c r="I4864" t="s">
        <v>79</v>
      </c>
      <c r="J4864" t="s">
        <v>135</v>
      </c>
      <c r="K4864" t="s">
        <v>22</v>
      </c>
      <c r="L4864" t="s">
        <v>136</v>
      </c>
      <c r="M4864" t="s">
        <v>17684</v>
      </c>
      <c r="N4864" t="s">
        <v>17685</v>
      </c>
      <c r="O4864">
        <v>1.6169444444444445</v>
      </c>
      <c r="P4864">
        <v>1</v>
      </c>
      <c r="Q4864">
        <v>46</v>
      </c>
      <c r="R4864">
        <v>0</v>
      </c>
      <c r="S4864">
        <v>0</v>
      </c>
      <c r="T4864">
        <v>7</v>
      </c>
      <c r="U4864">
        <v>0</v>
      </c>
      <c r="V4864">
        <v>4</v>
      </c>
      <c r="W4864">
        <v>0</v>
      </c>
      <c r="X4864">
        <v>0.35809317000000002</v>
      </c>
      <c r="Y4864">
        <v>13.505829</v>
      </c>
      <c r="Z4864">
        <v>0</v>
      </c>
      <c r="AA4864">
        <v>0</v>
      </c>
      <c r="AB4864">
        <v>222.62378000000001</v>
      </c>
      <c r="AC4864">
        <v>0</v>
      </c>
      <c r="AD4864">
        <v>1513.4128000000001</v>
      </c>
      <c r="AE4864">
        <v>0</v>
      </c>
      <c r="AF4864">
        <v>1749.9005</v>
      </c>
    </row>
    <row r="4865" spans="1:32" x14ac:dyDescent="0.3">
      <c r="A4865">
        <v>2795113</v>
      </c>
      <c r="B4865">
        <v>1</v>
      </c>
      <c r="C4865" t="s">
        <v>83</v>
      </c>
      <c r="D4865" t="s">
        <v>116</v>
      </c>
      <c r="E4865" t="s">
        <v>17686</v>
      </c>
      <c r="F4865" t="s">
        <v>17687</v>
      </c>
      <c r="G4865" t="s">
        <v>31549</v>
      </c>
      <c r="H4865" t="s">
        <v>134</v>
      </c>
      <c r="I4865" t="s">
        <v>79</v>
      </c>
      <c r="J4865" t="s">
        <v>135</v>
      </c>
      <c r="K4865" t="s">
        <v>22</v>
      </c>
      <c r="L4865" t="s">
        <v>136</v>
      </c>
      <c r="M4865" t="s">
        <v>17688</v>
      </c>
      <c r="N4865" t="s">
        <v>17689</v>
      </c>
      <c r="O4865">
        <v>1.0044444444444445</v>
      </c>
      <c r="P4865">
        <v>3</v>
      </c>
      <c r="Q4865">
        <v>695</v>
      </c>
      <c r="R4865">
        <v>51</v>
      </c>
      <c r="S4865">
        <v>263</v>
      </c>
      <c r="T4865">
        <v>8</v>
      </c>
      <c r="U4865">
        <v>44</v>
      </c>
      <c r="V4865">
        <v>0</v>
      </c>
      <c r="W4865">
        <v>0</v>
      </c>
      <c r="X4865">
        <v>12.669378999999999</v>
      </c>
      <c r="Y4865">
        <v>112.81521600000001</v>
      </c>
      <c r="Z4865">
        <v>23.884772999999999</v>
      </c>
      <c r="AA4865">
        <v>83.412899999999993</v>
      </c>
      <c r="AB4865">
        <v>27.882328000000001</v>
      </c>
      <c r="AC4865">
        <v>10.952488000000001</v>
      </c>
      <c r="AD4865">
        <v>0</v>
      </c>
      <c r="AE4865">
        <v>0</v>
      </c>
      <c r="AF4865">
        <v>271.61709999999999</v>
      </c>
    </row>
    <row r="4866" spans="1:32" x14ac:dyDescent="0.3">
      <c r="A4866">
        <v>2795093</v>
      </c>
      <c r="B4866">
        <v>1</v>
      </c>
      <c r="C4866" t="s">
        <v>82</v>
      </c>
      <c r="D4866" t="s">
        <v>94</v>
      </c>
      <c r="E4866" t="s">
        <v>17690</v>
      </c>
      <c r="F4866" t="s">
        <v>17691</v>
      </c>
      <c r="G4866" t="s">
        <v>31551</v>
      </c>
      <c r="H4866" t="s">
        <v>134</v>
      </c>
      <c r="I4866" t="s">
        <v>79</v>
      </c>
      <c r="J4866" t="s">
        <v>135</v>
      </c>
      <c r="K4866" t="s">
        <v>22</v>
      </c>
      <c r="L4866" t="s">
        <v>136</v>
      </c>
      <c r="M4866" t="s">
        <v>17692</v>
      </c>
      <c r="N4866" t="s">
        <v>17693</v>
      </c>
      <c r="O4866">
        <v>0.49361111111111111</v>
      </c>
      <c r="P4866">
        <v>2</v>
      </c>
      <c r="Q4866">
        <v>1819</v>
      </c>
      <c r="R4866">
        <v>5</v>
      </c>
      <c r="S4866">
        <v>12</v>
      </c>
      <c r="T4866">
        <v>11</v>
      </c>
      <c r="U4866">
        <v>241</v>
      </c>
      <c r="V4866">
        <v>0</v>
      </c>
      <c r="W4866">
        <v>1</v>
      </c>
      <c r="X4866">
        <v>0.32463193000000001</v>
      </c>
      <c r="Y4866">
        <v>104.381165</v>
      </c>
      <c r="Z4866">
        <v>432.96944999999999</v>
      </c>
      <c r="AA4866">
        <v>0.91335509999999998</v>
      </c>
      <c r="AB4866">
        <v>41.091839999999998</v>
      </c>
      <c r="AC4866">
        <v>38.162384000000003</v>
      </c>
      <c r="AD4866">
        <v>0</v>
      </c>
      <c r="AE4866">
        <v>0.97306199999999998</v>
      </c>
      <c r="AF4866">
        <v>618.81590000000006</v>
      </c>
    </row>
    <row r="4867" spans="1:32" x14ac:dyDescent="0.3">
      <c r="A4867">
        <v>2795083</v>
      </c>
      <c r="B4867">
        <v>1</v>
      </c>
      <c r="C4867" t="s">
        <v>83</v>
      </c>
      <c r="D4867" t="s">
        <v>123</v>
      </c>
      <c r="E4867" t="s">
        <v>17694</v>
      </c>
      <c r="F4867" t="s">
        <v>17695</v>
      </c>
      <c r="G4867" t="s">
        <v>31551</v>
      </c>
      <c r="H4867" t="s">
        <v>134</v>
      </c>
      <c r="I4867" t="s">
        <v>79</v>
      </c>
      <c r="J4867" t="s">
        <v>135</v>
      </c>
      <c r="K4867" t="s">
        <v>22</v>
      </c>
      <c r="L4867" t="s">
        <v>136</v>
      </c>
      <c r="M4867" t="s">
        <v>17696</v>
      </c>
      <c r="N4867" t="s">
        <v>17697</v>
      </c>
      <c r="O4867">
        <v>0.4761111111111111</v>
      </c>
      <c r="P4867">
        <v>0</v>
      </c>
      <c r="Q4867">
        <v>575</v>
      </c>
      <c r="R4867">
        <v>0</v>
      </c>
      <c r="S4867">
        <v>23</v>
      </c>
      <c r="T4867">
        <v>1</v>
      </c>
      <c r="U4867">
        <v>53</v>
      </c>
      <c r="V4867">
        <v>1</v>
      </c>
      <c r="W4867">
        <v>0</v>
      </c>
      <c r="X4867">
        <v>0</v>
      </c>
      <c r="Y4867">
        <v>49.962400000000002</v>
      </c>
      <c r="Z4867">
        <v>0</v>
      </c>
      <c r="AA4867">
        <v>4.1681800000000004</v>
      </c>
      <c r="AB4867">
        <v>2.7034137</v>
      </c>
      <c r="AC4867">
        <v>8.6785599999999992</v>
      </c>
      <c r="AD4867">
        <v>1.5468592999999999</v>
      </c>
      <c r="AE4867">
        <v>0</v>
      </c>
      <c r="AF4867">
        <v>67.05941</v>
      </c>
    </row>
    <row r="4868" spans="1:32" x14ac:dyDescent="0.3">
      <c r="A4868">
        <v>2794949</v>
      </c>
      <c r="B4868">
        <v>1</v>
      </c>
      <c r="C4868" t="s">
        <v>82</v>
      </c>
      <c r="D4868" t="s">
        <v>92</v>
      </c>
      <c r="E4868" t="s">
        <v>17698</v>
      </c>
      <c r="F4868" t="s">
        <v>17699</v>
      </c>
      <c r="G4868" t="s">
        <v>31551</v>
      </c>
      <c r="H4868" t="s">
        <v>672</v>
      </c>
      <c r="I4868" t="s">
        <v>79</v>
      </c>
      <c r="J4868" t="s">
        <v>135</v>
      </c>
      <c r="K4868" t="s">
        <v>22</v>
      </c>
      <c r="L4868" t="s">
        <v>136</v>
      </c>
      <c r="M4868" t="s">
        <v>17700</v>
      </c>
      <c r="N4868" t="s">
        <v>17701</v>
      </c>
      <c r="O4868">
        <v>2.3102777777777779</v>
      </c>
      <c r="P4868">
        <v>0</v>
      </c>
      <c r="Q4868">
        <v>56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9.2327480000000008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9.2327480000000008</v>
      </c>
    </row>
    <row r="4869" spans="1:32" x14ac:dyDescent="0.3">
      <c r="A4869">
        <v>2794957</v>
      </c>
      <c r="B4869">
        <v>1</v>
      </c>
      <c r="C4869" t="s">
        <v>82</v>
      </c>
      <c r="D4869" t="s">
        <v>88</v>
      </c>
      <c r="E4869" t="s">
        <v>17702</v>
      </c>
      <c r="F4869" t="s">
        <v>17703</v>
      </c>
      <c r="G4869" t="s">
        <v>31546</v>
      </c>
      <c r="H4869" t="s">
        <v>1297</v>
      </c>
      <c r="I4869" t="s">
        <v>78</v>
      </c>
      <c r="J4869" t="s">
        <v>135</v>
      </c>
      <c r="K4869" t="s">
        <v>22</v>
      </c>
      <c r="L4869" t="s">
        <v>136</v>
      </c>
      <c r="M4869" t="s">
        <v>17704</v>
      </c>
      <c r="N4869" t="s">
        <v>17705</v>
      </c>
      <c r="O4869">
        <v>3.5280555555555555</v>
      </c>
      <c r="P4869">
        <v>0</v>
      </c>
      <c r="Q4869">
        <v>51</v>
      </c>
      <c r="R4869">
        <v>0</v>
      </c>
      <c r="S4869">
        <v>1</v>
      </c>
      <c r="T4869">
        <v>0</v>
      </c>
      <c r="U4869">
        <v>7</v>
      </c>
      <c r="V4869">
        <v>0</v>
      </c>
      <c r="W4869">
        <v>0</v>
      </c>
      <c r="X4869">
        <v>0</v>
      </c>
      <c r="Y4869">
        <v>25.152930000000001</v>
      </c>
      <c r="Z4869">
        <v>0</v>
      </c>
      <c r="AA4869">
        <v>0.18561610000000001</v>
      </c>
      <c r="AB4869">
        <v>0</v>
      </c>
      <c r="AC4869">
        <v>7.8483299999999998</v>
      </c>
      <c r="AD4869">
        <v>0</v>
      </c>
      <c r="AE4869">
        <v>0</v>
      </c>
      <c r="AF4869">
        <v>33.186874000000003</v>
      </c>
    </row>
    <row r="4870" spans="1:32" x14ac:dyDescent="0.3">
      <c r="A4870">
        <v>2794946</v>
      </c>
      <c r="B4870">
        <v>1</v>
      </c>
      <c r="C4870" t="s">
        <v>82</v>
      </c>
      <c r="D4870" t="s">
        <v>88</v>
      </c>
      <c r="E4870" t="s">
        <v>11610</v>
      </c>
      <c r="F4870" t="s">
        <v>11611</v>
      </c>
      <c r="G4870" t="s">
        <v>31545</v>
      </c>
      <c r="H4870" t="s">
        <v>134</v>
      </c>
      <c r="I4870" t="s">
        <v>79</v>
      </c>
      <c r="J4870" t="s">
        <v>135</v>
      </c>
      <c r="K4870" t="s">
        <v>22</v>
      </c>
      <c r="L4870" t="s">
        <v>136</v>
      </c>
      <c r="M4870" t="s">
        <v>17706</v>
      </c>
      <c r="N4870" t="s">
        <v>17707</v>
      </c>
      <c r="O4870">
        <v>0.17194444444444446</v>
      </c>
      <c r="P4870">
        <v>4</v>
      </c>
      <c r="Q4870">
        <v>2166</v>
      </c>
      <c r="R4870">
        <v>25</v>
      </c>
      <c r="S4870">
        <v>21</v>
      </c>
      <c r="T4870">
        <v>17</v>
      </c>
      <c r="U4870">
        <v>191</v>
      </c>
      <c r="V4870">
        <v>0</v>
      </c>
      <c r="W4870">
        <v>0</v>
      </c>
      <c r="X4870">
        <v>0.12851867</v>
      </c>
      <c r="Y4870">
        <v>25.528459999999999</v>
      </c>
      <c r="Z4870">
        <v>1.1997206</v>
      </c>
      <c r="AA4870">
        <v>0.55250580000000005</v>
      </c>
      <c r="AB4870">
        <v>3.7941530000000001</v>
      </c>
      <c r="AC4870">
        <v>6.0598564000000001</v>
      </c>
      <c r="AD4870">
        <v>0</v>
      </c>
      <c r="AE4870">
        <v>0</v>
      </c>
      <c r="AF4870">
        <v>37.263213999999998</v>
      </c>
    </row>
    <row r="4871" spans="1:32" x14ac:dyDescent="0.3">
      <c r="A4871">
        <v>2794272</v>
      </c>
      <c r="B4871">
        <v>1</v>
      </c>
      <c r="C4871" t="s">
        <v>82</v>
      </c>
      <c r="D4871" t="s">
        <v>87</v>
      </c>
      <c r="E4871" t="s">
        <v>17708</v>
      </c>
      <c r="F4871" t="s">
        <v>17709</v>
      </c>
      <c r="G4871" t="s">
        <v>31546</v>
      </c>
      <c r="H4871" t="s">
        <v>145</v>
      </c>
      <c r="I4871" t="s">
        <v>78</v>
      </c>
      <c r="J4871" t="s">
        <v>135</v>
      </c>
      <c r="K4871" t="s">
        <v>22</v>
      </c>
      <c r="L4871" t="s">
        <v>136</v>
      </c>
      <c r="M4871" t="s">
        <v>17710</v>
      </c>
      <c r="N4871" t="s">
        <v>17711</v>
      </c>
      <c r="O4871">
        <v>1.1030555555555555</v>
      </c>
      <c r="P4871">
        <v>0</v>
      </c>
      <c r="Q4871">
        <v>108</v>
      </c>
      <c r="R4871">
        <v>0</v>
      </c>
      <c r="S4871">
        <v>0</v>
      </c>
      <c r="T4871">
        <v>0</v>
      </c>
      <c r="U4871">
        <v>9</v>
      </c>
      <c r="V4871">
        <v>0</v>
      </c>
      <c r="W4871">
        <v>0</v>
      </c>
      <c r="X4871">
        <v>0</v>
      </c>
      <c r="Y4871">
        <v>43.054549999999999</v>
      </c>
      <c r="Z4871">
        <v>0</v>
      </c>
      <c r="AA4871">
        <v>0</v>
      </c>
      <c r="AB4871">
        <v>0</v>
      </c>
      <c r="AC4871">
        <v>1.2982591000000001</v>
      </c>
      <c r="AD4871">
        <v>0</v>
      </c>
      <c r="AE4871">
        <v>0</v>
      </c>
      <c r="AF4871">
        <v>44.352809999999998</v>
      </c>
    </row>
    <row r="4872" spans="1:32" x14ac:dyDescent="0.3">
      <c r="A4872">
        <v>2794071</v>
      </c>
      <c r="B4872">
        <v>1</v>
      </c>
      <c r="C4872" t="s">
        <v>83</v>
      </c>
      <c r="D4872" t="s">
        <v>115</v>
      </c>
      <c r="E4872" t="s">
        <v>17712</v>
      </c>
      <c r="F4872" t="s">
        <v>17713</v>
      </c>
      <c r="G4872" t="s">
        <v>31549</v>
      </c>
      <c r="H4872" t="s">
        <v>134</v>
      </c>
      <c r="I4872" t="s">
        <v>79</v>
      </c>
      <c r="J4872" t="s">
        <v>135</v>
      </c>
      <c r="K4872" t="s">
        <v>22</v>
      </c>
      <c r="L4872" t="s">
        <v>136</v>
      </c>
      <c r="M4872" t="s">
        <v>17714</v>
      </c>
      <c r="N4872" t="s">
        <v>17715</v>
      </c>
      <c r="O4872">
        <v>0.81416666666666671</v>
      </c>
      <c r="P4872">
        <v>0</v>
      </c>
      <c r="Q4872">
        <v>0</v>
      </c>
      <c r="R4872">
        <v>0</v>
      </c>
      <c r="S4872">
        <v>0</v>
      </c>
      <c r="T4872">
        <v>4</v>
      </c>
      <c r="U4872">
        <v>0</v>
      </c>
      <c r="V4872">
        <v>1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11.786897</v>
      </c>
      <c r="AC4872">
        <v>0</v>
      </c>
      <c r="AD4872">
        <v>112.85663</v>
      </c>
      <c r="AE4872">
        <v>0</v>
      </c>
      <c r="AF4872">
        <v>124.643524</v>
      </c>
    </row>
    <row r="4873" spans="1:32" x14ac:dyDescent="0.3">
      <c r="A4873">
        <v>2794093</v>
      </c>
      <c r="B4873">
        <v>1</v>
      </c>
      <c r="C4873" t="s">
        <v>82</v>
      </c>
      <c r="D4873" t="s">
        <v>88</v>
      </c>
      <c r="E4873" t="s">
        <v>17716</v>
      </c>
      <c r="F4873" t="s">
        <v>17717</v>
      </c>
      <c r="G4873" t="s">
        <v>31549</v>
      </c>
      <c r="H4873" t="s">
        <v>134</v>
      </c>
      <c r="I4873" t="s">
        <v>79</v>
      </c>
      <c r="J4873" t="s">
        <v>135</v>
      </c>
      <c r="K4873" t="s">
        <v>22</v>
      </c>
      <c r="L4873" t="s">
        <v>136</v>
      </c>
      <c r="M4873" t="s">
        <v>17718</v>
      </c>
      <c r="N4873" t="s">
        <v>17719</v>
      </c>
      <c r="O4873">
        <v>0.79166666666666663</v>
      </c>
      <c r="P4873">
        <v>0</v>
      </c>
      <c r="Q4873">
        <v>182</v>
      </c>
      <c r="R4873">
        <v>2</v>
      </c>
      <c r="S4873">
        <v>0</v>
      </c>
      <c r="T4873">
        <v>4</v>
      </c>
      <c r="U4873">
        <v>18</v>
      </c>
      <c r="V4873">
        <v>0</v>
      </c>
      <c r="W4873">
        <v>0</v>
      </c>
      <c r="X4873">
        <v>0</v>
      </c>
      <c r="Y4873">
        <v>15.547451000000001</v>
      </c>
      <c r="Z4873">
        <v>0.22890257999999999</v>
      </c>
      <c r="AA4873">
        <v>0</v>
      </c>
      <c r="AB4873">
        <v>3.4452156999999999</v>
      </c>
      <c r="AC4873">
        <v>4.4676957000000002</v>
      </c>
      <c r="AD4873">
        <v>0</v>
      </c>
      <c r="AE4873">
        <v>0</v>
      </c>
      <c r="AF4873">
        <v>23.689266</v>
      </c>
    </row>
    <row r="4874" spans="1:32" x14ac:dyDescent="0.3">
      <c r="A4874">
        <v>2794051</v>
      </c>
      <c r="B4874">
        <v>1</v>
      </c>
      <c r="C4874" t="s">
        <v>83</v>
      </c>
      <c r="D4874" t="s">
        <v>126</v>
      </c>
      <c r="E4874" t="s">
        <v>17720</v>
      </c>
      <c r="F4874" t="s">
        <v>17721</v>
      </c>
      <c r="G4874" t="s">
        <v>31549</v>
      </c>
      <c r="H4874" t="s">
        <v>134</v>
      </c>
      <c r="I4874" t="s">
        <v>79</v>
      </c>
      <c r="J4874" t="s">
        <v>135</v>
      </c>
      <c r="K4874" t="s">
        <v>22</v>
      </c>
      <c r="L4874" t="s">
        <v>136</v>
      </c>
      <c r="M4874" t="s">
        <v>17722</v>
      </c>
      <c r="N4874" t="s">
        <v>17723</v>
      </c>
      <c r="O4874">
        <v>1.425</v>
      </c>
      <c r="P4874">
        <v>1</v>
      </c>
      <c r="Q4874">
        <v>386</v>
      </c>
      <c r="R4874">
        <v>1</v>
      </c>
      <c r="S4874">
        <v>38</v>
      </c>
      <c r="T4874">
        <v>0</v>
      </c>
      <c r="U4874">
        <v>27</v>
      </c>
      <c r="V4874">
        <v>0</v>
      </c>
      <c r="W4874">
        <v>0</v>
      </c>
      <c r="X4874">
        <v>7.6142076999999997</v>
      </c>
      <c r="Y4874">
        <v>61.791305999999999</v>
      </c>
      <c r="Z4874">
        <v>0.47226906000000002</v>
      </c>
      <c r="AA4874">
        <v>3.4517388000000002</v>
      </c>
      <c r="AB4874">
        <v>0</v>
      </c>
      <c r="AC4874">
        <v>17.590647000000001</v>
      </c>
      <c r="AD4874">
        <v>0</v>
      </c>
      <c r="AE4874">
        <v>0</v>
      </c>
      <c r="AF4874">
        <v>90.920165999999995</v>
      </c>
    </row>
    <row r="4875" spans="1:32" x14ac:dyDescent="0.3">
      <c r="A4875">
        <v>2785594</v>
      </c>
      <c r="B4875">
        <v>1</v>
      </c>
      <c r="C4875" t="s">
        <v>82</v>
      </c>
      <c r="D4875" t="s">
        <v>87</v>
      </c>
      <c r="E4875" t="s">
        <v>17724</v>
      </c>
      <c r="F4875" t="s">
        <v>17725</v>
      </c>
      <c r="G4875" t="s">
        <v>31552</v>
      </c>
      <c r="H4875" t="s">
        <v>1297</v>
      </c>
      <c r="I4875" t="s">
        <v>78</v>
      </c>
      <c r="J4875" t="s">
        <v>135</v>
      </c>
      <c r="K4875" t="s">
        <v>22</v>
      </c>
      <c r="L4875" t="s">
        <v>136</v>
      </c>
      <c r="M4875" t="s">
        <v>17726</v>
      </c>
      <c r="N4875" t="s">
        <v>17727</v>
      </c>
      <c r="O4875">
        <v>1.4591666666666667</v>
      </c>
      <c r="P4875">
        <v>0</v>
      </c>
      <c r="Q4875">
        <v>831</v>
      </c>
      <c r="R4875">
        <v>0</v>
      </c>
      <c r="S4875">
        <v>0</v>
      </c>
      <c r="T4875">
        <v>0</v>
      </c>
      <c r="U4875">
        <v>28</v>
      </c>
      <c r="V4875">
        <v>0</v>
      </c>
      <c r="W4875">
        <v>0</v>
      </c>
      <c r="X4875">
        <v>0</v>
      </c>
      <c r="Y4875">
        <v>312.23987</v>
      </c>
      <c r="Z4875">
        <v>0</v>
      </c>
      <c r="AA4875">
        <v>0</v>
      </c>
      <c r="AB4875">
        <v>0</v>
      </c>
      <c r="AC4875">
        <v>5.4058932999999998</v>
      </c>
      <c r="AD4875">
        <v>0</v>
      </c>
      <c r="AE4875">
        <v>0</v>
      </c>
      <c r="AF4875">
        <v>317.64575000000002</v>
      </c>
    </row>
    <row r="4876" spans="1:32" x14ac:dyDescent="0.3">
      <c r="A4876">
        <v>2793990</v>
      </c>
      <c r="B4876">
        <v>1</v>
      </c>
      <c r="C4876" t="s">
        <v>83</v>
      </c>
      <c r="D4876" t="s">
        <v>124</v>
      </c>
      <c r="E4876" t="s">
        <v>17728</v>
      </c>
      <c r="F4876" t="s">
        <v>17729</v>
      </c>
      <c r="G4876" t="s">
        <v>31546</v>
      </c>
      <c r="H4876" t="s">
        <v>145</v>
      </c>
      <c r="I4876" t="s">
        <v>78</v>
      </c>
      <c r="J4876" t="s">
        <v>135</v>
      </c>
      <c r="K4876" t="s">
        <v>22</v>
      </c>
      <c r="L4876" t="s">
        <v>136</v>
      </c>
      <c r="M4876" t="s">
        <v>17730</v>
      </c>
      <c r="N4876" t="s">
        <v>17731</v>
      </c>
      <c r="O4876">
        <v>0.9408333333333333</v>
      </c>
      <c r="P4876">
        <v>0</v>
      </c>
      <c r="Q4876">
        <v>31</v>
      </c>
      <c r="R4876">
        <v>0</v>
      </c>
      <c r="S4876">
        <v>0</v>
      </c>
      <c r="T4876">
        <v>0</v>
      </c>
      <c r="U4876">
        <v>5</v>
      </c>
      <c r="V4876">
        <v>0</v>
      </c>
      <c r="W4876">
        <v>0</v>
      </c>
      <c r="X4876">
        <v>0</v>
      </c>
      <c r="Y4876">
        <v>4.5985693999999997</v>
      </c>
      <c r="Z4876">
        <v>0</v>
      </c>
      <c r="AA4876">
        <v>0</v>
      </c>
      <c r="AB4876">
        <v>0</v>
      </c>
      <c r="AC4876">
        <v>0.24579875000000001</v>
      </c>
      <c r="AD4876">
        <v>0</v>
      </c>
      <c r="AE4876">
        <v>0</v>
      </c>
      <c r="AF4876">
        <v>4.8443684999999999</v>
      </c>
    </row>
    <row r="4877" spans="1:32" x14ac:dyDescent="0.3">
      <c r="A4877">
        <v>2793998</v>
      </c>
      <c r="B4877">
        <v>1</v>
      </c>
      <c r="C4877" t="s">
        <v>82</v>
      </c>
      <c r="D4877" t="s">
        <v>104</v>
      </c>
      <c r="E4877" t="s">
        <v>17732</v>
      </c>
      <c r="F4877" t="s">
        <v>17733</v>
      </c>
      <c r="G4877" t="s">
        <v>31550</v>
      </c>
      <c r="H4877" t="s">
        <v>409</v>
      </c>
      <c r="I4877" t="s">
        <v>78</v>
      </c>
      <c r="J4877" t="s">
        <v>135</v>
      </c>
      <c r="K4877" t="s">
        <v>3</v>
      </c>
      <c r="L4877" t="s">
        <v>136</v>
      </c>
      <c r="M4877" t="s">
        <v>17734</v>
      </c>
      <c r="N4877" t="s">
        <v>17735</v>
      </c>
      <c r="O4877">
        <v>3.4772222222222222</v>
      </c>
      <c r="P4877">
        <v>0</v>
      </c>
      <c r="Q4877">
        <v>0</v>
      </c>
      <c r="R4877">
        <v>0</v>
      </c>
      <c r="S4877">
        <v>0</v>
      </c>
      <c r="T4877">
        <v>0</v>
      </c>
      <c r="U4877">
        <v>58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85.053240000000002</v>
      </c>
      <c r="AD4877">
        <v>0</v>
      </c>
      <c r="AE4877">
        <v>0</v>
      </c>
      <c r="AF4877">
        <v>85.053240000000002</v>
      </c>
    </row>
    <row r="4878" spans="1:32" x14ac:dyDescent="0.3">
      <c r="A4878">
        <v>2793989</v>
      </c>
      <c r="B4878">
        <v>1</v>
      </c>
      <c r="C4878" t="s">
        <v>82</v>
      </c>
      <c r="D4878" t="s">
        <v>101</v>
      </c>
      <c r="E4878" t="s">
        <v>17736</v>
      </c>
      <c r="F4878" t="s">
        <v>17737</v>
      </c>
      <c r="G4878" t="s">
        <v>31548</v>
      </c>
      <c r="H4878" t="s">
        <v>409</v>
      </c>
      <c r="I4878" t="s">
        <v>78</v>
      </c>
      <c r="J4878" t="s">
        <v>135</v>
      </c>
      <c r="K4878" t="s">
        <v>22</v>
      </c>
      <c r="L4878" t="s">
        <v>136</v>
      </c>
      <c r="M4878" t="s">
        <v>17738</v>
      </c>
      <c r="N4878" t="s">
        <v>17739</v>
      </c>
      <c r="O4878">
        <v>1.3858333333333333</v>
      </c>
      <c r="P4878">
        <v>0</v>
      </c>
      <c r="Q4878">
        <v>1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0.60305799999999998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0.60305799999999998</v>
      </c>
    </row>
    <row r="4879" spans="1:32" x14ac:dyDescent="0.3">
      <c r="A4879">
        <v>2787034</v>
      </c>
      <c r="B4879">
        <v>1</v>
      </c>
      <c r="C4879" t="s">
        <v>83</v>
      </c>
      <c r="D4879" t="s">
        <v>123</v>
      </c>
      <c r="E4879" t="s">
        <v>17740</v>
      </c>
      <c r="F4879" t="s">
        <v>17741</v>
      </c>
      <c r="G4879" t="s">
        <v>31546</v>
      </c>
      <c r="H4879" t="s">
        <v>223</v>
      </c>
      <c r="I4879" t="s">
        <v>78</v>
      </c>
      <c r="J4879" t="s">
        <v>135</v>
      </c>
      <c r="K4879" t="s">
        <v>22</v>
      </c>
      <c r="L4879" t="s">
        <v>136</v>
      </c>
      <c r="M4879" t="s">
        <v>17742</v>
      </c>
      <c r="N4879" t="s">
        <v>17743</v>
      </c>
      <c r="O4879">
        <v>0.6052777777777778</v>
      </c>
      <c r="P4879">
        <v>0</v>
      </c>
      <c r="Q4879">
        <v>21</v>
      </c>
      <c r="R4879">
        <v>0</v>
      </c>
      <c r="S4879">
        <v>0</v>
      </c>
      <c r="T4879">
        <v>0</v>
      </c>
      <c r="U4879">
        <v>6</v>
      </c>
      <c r="V4879">
        <v>0</v>
      </c>
      <c r="W4879">
        <v>0</v>
      </c>
      <c r="X4879">
        <v>0</v>
      </c>
      <c r="Y4879">
        <v>2.496766</v>
      </c>
      <c r="Z4879">
        <v>0</v>
      </c>
      <c r="AA4879">
        <v>0</v>
      </c>
      <c r="AB4879">
        <v>0</v>
      </c>
      <c r="AC4879">
        <v>0.50636380000000003</v>
      </c>
      <c r="AD4879">
        <v>0</v>
      </c>
      <c r="AE4879">
        <v>0</v>
      </c>
      <c r="AF4879">
        <v>3.0031300000000001</v>
      </c>
    </row>
    <row r="4880" spans="1:32" x14ac:dyDescent="0.3">
      <c r="A4880">
        <v>2786759</v>
      </c>
      <c r="B4880">
        <v>1</v>
      </c>
      <c r="C4880" t="s">
        <v>82</v>
      </c>
      <c r="D4880" t="s">
        <v>106</v>
      </c>
      <c r="E4880" t="s">
        <v>17744</v>
      </c>
      <c r="F4880" t="s">
        <v>17745</v>
      </c>
      <c r="G4880" t="s">
        <v>31546</v>
      </c>
      <c r="H4880" t="s">
        <v>145</v>
      </c>
      <c r="I4880" t="s">
        <v>78</v>
      </c>
      <c r="J4880" t="s">
        <v>135</v>
      </c>
      <c r="K4880" t="s">
        <v>22</v>
      </c>
      <c r="L4880" t="s">
        <v>136</v>
      </c>
      <c r="M4880" t="s">
        <v>17746</v>
      </c>
      <c r="N4880" t="s">
        <v>17747</v>
      </c>
      <c r="O4880">
        <v>1.158611111111111</v>
      </c>
      <c r="P4880">
        <v>0</v>
      </c>
      <c r="Q4880">
        <v>88</v>
      </c>
      <c r="R4880">
        <v>0</v>
      </c>
      <c r="S4880">
        <v>0</v>
      </c>
      <c r="T4880">
        <v>0</v>
      </c>
      <c r="U4880">
        <v>3</v>
      </c>
      <c r="V4880">
        <v>0</v>
      </c>
      <c r="W4880">
        <v>0</v>
      </c>
      <c r="X4880">
        <v>0</v>
      </c>
      <c r="Y4880">
        <v>39.072468000000001</v>
      </c>
      <c r="Z4880">
        <v>0</v>
      </c>
      <c r="AA4880">
        <v>0</v>
      </c>
      <c r="AB4880">
        <v>0</v>
      </c>
      <c r="AC4880">
        <v>0.84972804999999996</v>
      </c>
      <c r="AD4880">
        <v>0</v>
      </c>
      <c r="AE4880">
        <v>0</v>
      </c>
      <c r="AF4880">
        <v>39.922195000000002</v>
      </c>
    </row>
    <row r="4881" spans="1:32" x14ac:dyDescent="0.3">
      <c r="A4881">
        <v>2786748</v>
      </c>
      <c r="B4881">
        <v>1</v>
      </c>
      <c r="C4881" t="s">
        <v>83</v>
      </c>
      <c r="D4881" t="s">
        <v>123</v>
      </c>
      <c r="E4881" t="s">
        <v>17748</v>
      </c>
      <c r="F4881" t="s">
        <v>17749</v>
      </c>
      <c r="G4881" t="s">
        <v>31548</v>
      </c>
      <c r="H4881" t="s">
        <v>333</v>
      </c>
      <c r="I4881" t="s">
        <v>78</v>
      </c>
      <c r="J4881" t="s">
        <v>135</v>
      </c>
      <c r="K4881" t="s">
        <v>22</v>
      </c>
      <c r="L4881" t="s">
        <v>136</v>
      </c>
      <c r="M4881" t="s">
        <v>11851</v>
      </c>
      <c r="N4881" t="s">
        <v>17750</v>
      </c>
      <c r="O4881">
        <v>0.72361111111111109</v>
      </c>
      <c r="P4881">
        <v>0</v>
      </c>
      <c r="Q4881">
        <v>1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0.32827842000000002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0.32827842000000002</v>
      </c>
    </row>
    <row r="4882" spans="1:32" x14ac:dyDescent="0.3">
      <c r="A4882">
        <v>2786472</v>
      </c>
      <c r="B4882">
        <v>1</v>
      </c>
      <c r="C4882" t="s">
        <v>82</v>
      </c>
      <c r="D4882" t="s">
        <v>106</v>
      </c>
      <c r="E4882" t="s">
        <v>5214</v>
      </c>
      <c r="F4882" t="s">
        <v>5215</v>
      </c>
      <c r="G4882" t="s">
        <v>31546</v>
      </c>
      <c r="H4882" t="s">
        <v>223</v>
      </c>
      <c r="I4882" t="s">
        <v>78</v>
      </c>
      <c r="J4882" t="s">
        <v>135</v>
      </c>
      <c r="K4882" t="s">
        <v>22</v>
      </c>
      <c r="L4882" t="s">
        <v>136</v>
      </c>
      <c r="M4882" t="s">
        <v>17751</v>
      </c>
      <c r="N4882" t="s">
        <v>17752</v>
      </c>
      <c r="O4882">
        <v>3.0544444444444445</v>
      </c>
      <c r="P4882">
        <v>0</v>
      </c>
      <c r="Q4882">
        <v>71</v>
      </c>
      <c r="R4882">
        <v>0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0</v>
      </c>
      <c r="Y4882">
        <v>76.658680000000004</v>
      </c>
      <c r="Z4882">
        <v>0</v>
      </c>
      <c r="AA4882">
        <v>0</v>
      </c>
      <c r="AB4882">
        <v>0</v>
      </c>
      <c r="AC4882">
        <v>0.43401446999999999</v>
      </c>
      <c r="AD4882">
        <v>0</v>
      </c>
      <c r="AE4882">
        <v>0</v>
      </c>
      <c r="AF4882">
        <v>77.092699999999994</v>
      </c>
    </row>
    <row r="4883" spans="1:32" x14ac:dyDescent="0.3">
      <c r="A4883">
        <v>2786459</v>
      </c>
      <c r="B4883">
        <v>1</v>
      </c>
      <c r="C4883" t="s">
        <v>83</v>
      </c>
      <c r="D4883" t="s">
        <v>129</v>
      </c>
      <c r="E4883" t="s">
        <v>16926</v>
      </c>
      <c r="F4883" t="s">
        <v>16927</v>
      </c>
      <c r="G4883" t="s">
        <v>31552</v>
      </c>
      <c r="H4883" t="s">
        <v>665</v>
      </c>
      <c r="I4883" t="s">
        <v>78</v>
      </c>
      <c r="J4883" t="s">
        <v>135</v>
      </c>
      <c r="K4883" t="s">
        <v>22</v>
      </c>
      <c r="L4883" t="s">
        <v>136</v>
      </c>
      <c r="M4883" t="s">
        <v>17753</v>
      </c>
      <c r="N4883" t="s">
        <v>17754</v>
      </c>
      <c r="O4883">
        <v>1.3483333333333334</v>
      </c>
      <c r="P4883">
        <v>0</v>
      </c>
      <c r="Q4883">
        <v>0</v>
      </c>
      <c r="R4883">
        <v>0</v>
      </c>
      <c r="S4883">
        <v>13</v>
      </c>
      <c r="T4883">
        <v>0</v>
      </c>
      <c r="U4883">
        <v>3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8.1915309999999995</v>
      </c>
      <c r="AB4883">
        <v>0</v>
      </c>
      <c r="AC4883">
        <v>0.99487126000000004</v>
      </c>
      <c r="AD4883">
        <v>0</v>
      </c>
      <c r="AE4883">
        <v>0</v>
      </c>
      <c r="AF4883">
        <v>9.1864030000000003</v>
      </c>
    </row>
    <row r="4884" spans="1:32" x14ac:dyDescent="0.3">
      <c r="A4884">
        <v>2786456</v>
      </c>
      <c r="B4884">
        <v>1</v>
      </c>
      <c r="C4884" t="s">
        <v>82</v>
      </c>
      <c r="D4884" t="s">
        <v>106</v>
      </c>
      <c r="E4884" t="s">
        <v>17755</v>
      </c>
      <c r="F4884" t="s">
        <v>17756</v>
      </c>
      <c r="G4884" t="s">
        <v>31551</v>
      </c>
      <c r="H4884" t="s">
        <v>134</v>
      </c>
      <c r="I4884" t="s">
        <v>79</v>
      </c>
      <c r="J4884" t="s">
        <v>135</v>
      </c>
      <c r="K4884" t="s">
        <v>22</v>
      </c>
      <c r="L4884" t="s">
        <v>136</v>
      </c>
      <c r="M4884" t="s">
        <v>10175</v>
      </c>
      <c r="N4884" t="s">
        <v>17757</v>
      </c>
      <c r="O4884">
        <v>1.825</v>
      </c>
      <c r="P4884">
        <v>0</v>
      </c>
      <c r="Q4884">
        <v>1069</v>
      </c>
      <c r="R4884">
        <v>0</v>
      </c>
      <c r="S4884">
        <v>0</v>
      </c>
      <c r="T4884">
        <v>0</v>
      </c>
      <c r="U4884">
        <v>98</v>
      </c>
      <c r="V4884">
        <v>0</v>
      </c>
      <c r="W4884">
        <v>0</v>
      </c>
      <c r="X4884">
        <v>0</v>
      </c>
      <c r="Y4884">
        <v>459.23856000000001</v>
      </c>
      <c r="Z4884">
        <v>0</v>
      </c>
      <c r="AA4884">
        <v>0</v>
      </c>
      <c r="AB4884">
        <v>0</v>
      </c>
      <c r="AC4884">
        <v>235.1746</v>
      </c>
      <c r="AD4884">
        <v>0</v>
      </c>
      <c r="AE4884">
        <v>0</v>
      </c>
      <c r="AF4884">
        <v>694.41314999999997</v>
      </c>
    </row>
    <row r="4885" spans="1:32" x14ac:dyDescent="0.3">
      <c r="A4885">
        <v>2786454</v>
      </c>
      <c r="B4885">
        <v>1</v>
      </c>
      <c r="C4885" t="s">
        <v>82</v>
      </c>
      <c r="D4885" t="s">
        <v>106</v>
      </c>
      <c r="E4885" t="s">
        <v>17758</v>
      </c>
      <c r="F4885" t="s">
        <v>17759</v>
      </c>
      <c r="G4885" t="s">
        <v>31547</v>
      </c>
      <c r="H4885" t="s">
        <v>134</v>
      </c>
      <c r="I4885" t="s">
        <v>79</v>
      </c>
      <c r="J4885" t="s">
        <v>135</v>
      </c>
      <c r="K4885" t="s">
        <v>22</v>
      </c>
      <c r="L4885" t="s">
        <v>136</v>
      </c>
      <c r="M4885" t="s">
        <v>17760</v>
      </c>
      <c r="N4885" t="s">
        <v>17761</v>
      </c>
      <c r="O4885">
        <v>0.17027777777777778</v>
      </c>
      <c r="P4885">
        <v>4</v>
      </c>
      <c r="Q4885">
        <v>1895</v>
      </c>
      <c r="R4885">
        <v>6</v>
      </c>
      <c r="S4885">
        <v>4</v>
      </c>
      <c r="T4885">
        <v>29</v>
      </c>
      <c r="U4885">
        <v>324</v>
      </c>
      <c r="V4885">
        <v>13</v>
      </c>
      <c r="W4885">
        <v>22</v>
      </c>
      <c r="X4885">
        <v>2.1903552999999998</v>
      </c>
      <c r="Y4885">
        <v>92.262889999999999</v>
      </c>
      <c r="Z4885">
        <v>1.1574597</v>
      </c>
      <c r="AA4885">
        <v>2.6301125999999999</v>
      </c>
      <c r="AB4885">
        <v>266.58431999999999</v>
      </c>
      <c r="AC4885">
        <v>112.340614</v>
      </c>
      <c r="AD4885">
        <v>126.35035999999999</v>
      </c>
      <c r="AE4885">
        <v>23.465962999999999</v>
      </c>
      <c r="AF4885">
        <v>626.98206000000005</v>
      </c>
    </row>
    <row r="4886" spans="1:32" x14ac:dyDescent="0.3">
      <c r="A4886">
        <v>2786353</v>
      </c>
      <c r="B4886">
        <v>1</v>
      </c>
      <c r="C4886" t="s">
        <v>82</v>
      </c>
      <c r="D4886" t="s">
        <v>109</v>
      </c>
      <c r="E4886" t="s">
        <v>17762</v>
      </c>
      <c r="F4886" t="s">
        <v>17763</v>
      </c>
      <c r="G4886" t="s">
        <v>31552</v>
      </c>
      <c r="H4886" t="s">
        <v>665</v>
      </c>
      <c r="I4886" t="s">
        <v>78</v>
      </c>
      <c r="J4886" t="s">
        <v>135</v>
      </c>
      <c r="K4886" t="s">
        <v>22</v>
      </c>
      <c r="L4886" t="s">
        <v>136</v>
      </c>
      <c r="M4886" t="s">
        <v>17764</v>
      </c>
      <c r="N4886" t="s">
        <v>17765</v>
      </c>
      <c r="O4886">
        <v>3.0563888888888888</v>
      </c>
      <c r="P4886">
        <v>0</v>
      </c>
      <c r="Q4886">
        <v>95</v>
      </c>
      <c r="R4886">
        <v>0</v>
      </c>
      <c r="S4886">
        <v>41</v>
      </c>
      <c r="T4886">
        <v>0</v>
      </c>
      <c r="U4886">
        <v>13</v>
      </c>
      <c r="V4886">
        <v>0</v>
      </c>
      <c r="W4886">
        <v>0</v>
      </c>
      <c r="X4886">
        <v>0</v>
      </c>
      <c r="Y4886">
        <v>78.316079999999999</v>
      </c>
      <c r="Z4886">
        <v>0</v>
      </c>
      <c r="AA4886">
        <v>27.918734000000001</v>
      </c>
      <c r="AB4886">
        <v>0</v>
      </c>
      <c r="AC4886">
        <v>12.738198000000001</v>
      </c>
      <c r="AD4886">
        <v>0</v>
      </c>
      <c r="AE4886">
        <v>0</v>
      </c>
      <c r="AF4886">
        <v>118.973015</v>
      </c>
    </row>
    <row r="4887" spans="1:32" x14ac:dyDescent="0.3">
      <c r="A4887">
        <v>2786362</v>
      </c>
      <c r="B4887">
        <v>1</v>
      </c>
      <c r="C4887" t="s">
        <v>82</v>
      </c>
      <c r="D4887" t="s">
        <v>111</v>
      </c>
      <c r="E4887" t="s">
        <v>17766</v>
      </c>
      <c r="F4887" t="s">
        <v>17767</v>
      </c>
      <c r="G4887" t="s">
        <v>31549</v>
      </c>
      <c r="H4887" t="s">
        <v>9459</v>
      </c>
      <c r="I4887" t="s">
        <v>79</v>
      </c>
      <c r="J4887" t="s">
        <v>135</v>
      </c>
      <c r="K4887" t="s">
        <v>22</v>
      </c>
      <c r="L4887" t="s">
        <v>136</v>
      </c>
      <c r="M4887" t="s">
        <v>17768</v>
      </c>
      <c r="N4887" t="s">
        <v>17769</v>
      </c>
      <c r="O4887">
        <v>4.4316666666666666</v>
      </c>
      <c r="P4887">
        <v>2</v>
      </c>
      <c r="Q4887">
        <v>512</v>
      </c>
      <c r="R4887">
        <v>73</v>
      </c>
      <c r="S4887">
        <v>89</v>
      </c>
      <c r="T4887">
        <v>7</v>
      </c>
      <c r="U4887">
        <v>70</v>
      </c>
      <c r="V4887">
        <v>0</v>
      </c>
      <c r="W4887">
        <v>0</v>
      </c>
      <c r="X4887">
        <v>1.4258124999999999</v>
      </c>
      <c r="Y4887">
        <v>448.22152999999997</v>
      </c>
      <c r="Z4887">
        <v>306.25002999999998</v>
      </c>
      <c r="AA4887">
        <v>274.27496000000002</v>
      </c>
      <c r="AB4887">
        <v>49.579917999999999</v>
      </c>
      <c r="AC4887">
        <v>94.078575000000001</v>
      </c>
      <c r="AD4887">
        <v>0</v>
      </c>
      <c r="AE4887">
        <v>0</v>
      </c>
      <c r="AF4887">
        <v>1173.8308</v>
      </c>
    </row>
    <row r="4888" spans="1:32" x14ac:dyDescent="0.3">
      <c r="A4888">
        <v>2786134</v>
      </c>
      <c r="B4888">
        <v>1</v>
      </c>
      <c r="C4888" t="s">
        <v>82</v>
      </c>
      <c r="D4888" t="s">
        <v>99</v>
      </c>
      <c r="E4888" t="s">
        <v>17770</v>
      </c>
      <c r="F4888" t="s">
        <v>17771</v>
      </c>
      <c r="G4888" t="s">
        <v>31546</v>
      </c>
      <c r="H4888" t="s">
        <v>223</v>
      </c>
      <c r="I4888" t="s">
        <v>78</v>
      </c>
      <c r="J4888" t="s">
        <v>135</v>
      </c>
      <c r="K4888" t="s">
        <v>22</v>
      </c>
      <c r="L4888" t="s">
        <v>136</v>
      </c>
      <c r="M4888" t="s">
        <v>13758</v>
      </c>
      <c r="N4888" t="s">
        <v>17772</v>
      </c>
      <c r="O4888">
        <v>6.6727777777777781</v>
      </c>
      <c r="P4888">
        <v>0</v>
      </c>
      <c r="Q4888">
        <v>39</v>
      </c>
      <c r="R4888">
        <v>0</v>
      </c>
      <c r="S4888">
        <v>0</v>
      </c>
      <c r="T4888">
        <v>0</v>
      </c>
      <c r="U4888">
        <v>5</v>
      </c>
      <c r="V4888">
        <v>0</v>
      </c>
      <c r="W4888">
        <v>0</v>
      </c>
      <c r="X4888">
        <v>0</v>
      </c>
      <c r="Y4888">
        <v>60.728831999999997</v>
      </c>
      <c r="Z4888">
        <v>0</v>
      </c>
      <c r="AA4888">
        <v>0</v>
      </c>
      <c r="AB4888">
        <v>0</v>
      </c>
      <c r="AC4888">
        <v>1.3163308</v>
      </c>
      <c r="AD4888">
        <v>0</v>
      </c>
      <c r="AE4888">
        <v>0</v>
      </c>
      <c r="AF4888">
        <v>62.045161999999998</v>
      </c>
    </row>
    <row r="4889" spans="1:32" x14ac:dyDescent="0.3">
      <c r="A4889">
        <v>2786082</v>
      </c>
      <c r="B4889">
        <v>1</v>
      </c>
      <c r="C4889" t="s">
        <v>82</v>
      </c>
      <c r="D4889" t="s">
        <v>104</v>
      </c>
      <c r="E4889" t="s">
        <v>17773</v>
      </c>
      <c r="F4889" t="s">
        <v>17774</v>
      </c>
      <c r="G4889" t="s">
        <v>31548</v>
      </c>
      <c r="H4889" t="s">
        <v>333</v>
      </c>
      <c r="I4889" t="s">
        <v>78</v>
      </c>
      <c r="J4889" t="s">
        <v>135</v>
      </c>
      <c r="K4889" t="s">
        <v>22</v>
      </c>
      <c r="L4889" t="s">
        <v>136</v>
      </c>
      <c r="M4889" t="s">
        <v>17775</v>
      </c>
      <c r="N4889" t="s">
        <v>17776</v>
      </c>
      <c r="O4889">
        <v>1.7902777777777779</v>
      </c>
      <c r="P4889">
        <v>0</v>
      </c>
      <c r="Q4889">
        <v>2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0.44857416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0.44857416</v>
      </c>
    </row>
    <row r="4890" spans="1:32" x14ac:dyDescent="0.3">
      <c r="A4890">
        <v>2786069</v>
      </c>
      <c r="B4890">
        <v>1</v>
      </c>
      <c r="C4890" t="s">
        <v>83</v>
      </c>
      <c r="D4890" t="s">
        <v>125</v>
      </c>
      <c r="E4890" t="s">
        <v>7068</v>
      </c>
      <c r="F4890" t="s">
        <v>7069</v>
      </c>
      <c r="G4890" t="s">
        <v>31552</v>
      </c>
      <c r="H4890" t="s">
        <v>665</v>
      </c>
      <c r="I4890" t="s">
        <v>78</v>
      </c>
      <c r="J4890" t="s">
        <v>135</v>
      </c>
      <c r="K4890" t="s">
        <v>22</v>
      </c>
      <c r="L4890" t="s">
        <v>136</v>
      </c>
      <c r="M4890" t="s">
        <v>17777</v>
      </c>
      <c r="N4890" t="s">
        <v>17778</v>
      </c>
      <c r="O4890">
        <v>2.943888888888889</v>
      </c>
      <c r="P4890">
        <v>0</v>
      </c>
      <c r="Q4890">
        <v>99</v>
      </c>
      <c r="R4890">
        <v>0</v>
      </c>
      <c r="S4890">
        <v>5</v>
      </c>
      <c r="T4890">
        <v>0</v>
      </c>
      <c r="U4890">
        <v>1</v>
      </c>
      <c r="V4890">
        <v>0</v>
      </c>
      <c r="W4890">
        <v>0</v>
      </c>
      <c r="X4890">
        <v>0</v>
      </c>
      <c r="Y4890">
        <v>83.191640000000007</v>
      </c>
      <c r="Z4890">
        <v>0</v>
      </c>
      <c r="AA4890">
        <v>0.86828729999999998</v>
      </c>
      <c r="AB4890">
        <v>0</v>
      </c>
      <c r="AC4890">
        <v>0.19883091999999999</v>
      </c>
      <c r="AD4890">
        <v>0</v>
      </c>
      <c r="AE4890">
        <v>0</v>
      </c>
      <c r="AF4890">
        <v>84.258765999999994</v>
      </c>
    </row>
    <row r="4891" spans="1:32" x14ac:dyDescent="0.3">
      <c r="A4891">
        <v>2785982</v>
      </c>
      <c r="B4891">
        <v>1</v>
      </c>
      <c r="C4891" t="s">
        <v>83</v>
      </c>
      <c r="D4891" t="s">
        <v>123</v>
      </c>
      <c r="E4891" t="s">
        <v>12353</v>
      </c>
      <c r="F4891" t="s">
        <v>12354</v>
      </c>
      <c r="G4891" t="s">
        <v>31549</v>
      </c>
      <c r="H4891" t="s">
        <v>134</v>
      </c>
      <c r="I4891" t="s">
        <v>79</v>
      </c>
      <c r="J4891" t="s">
        <v>248</v>
      </c>
      <c r="K4891" t="s">
        <v>22</v>
      </c>
      <c r="L4891" t="s">
        <v>136</v>
      </c>
      <c r="M4891" t="s">
        <v>17779</v>
      </c>
      <c r="N4891" t="s">
        <v>17780</v>
      </c>
      <c r="O4891">
        <v>3.2222222222222222E-2</v>
      </c>
      <c r="P4891">
        <v>4</v>
      </c>
      <c r="Q4891">
        <v>791</v>
      </c>
      <c r="R4891">
        <v>52</v>
      </c>
      <c r="S4891">
        <v>150</v>
      </c>
      <c r="T4891">
        <v>7</v>
      </c>
      <c r="U4891">
        <v>66</v>
      </c>
      <c r="V4891">
        <v>0</v>
      </c>
      <c r="W4891">
        <v>0</v>
      </c>
      <c r="X4891">
        <v>1.1248537000000001</v>
      </c>
      <c r="Y4891">
        <v>2.7815734999999999</v>
      </c>
      <c r="Z4891">
        <v>0.53824662999999995</v>
      </c>
      <c r="AA4891">
        <v>0.79753660000000004</v>
      </c>
      <c r="AB4891">
        <v>0.21630362</v>
      </c>
      <c r="AC4891">
        <v>0.47421360000000001</v>
      </c>
      <c r="AD4891">
        <v>0</v>
      </c>
      <c r="AE4891">
        <v>0</v>
      </c>
      <c r="AF4891">
        <v>5.932728</v>
      </c>
    </row>
    <row r="4892" spans="1:32" x14ac:dyDescent="0.3">
      <c r="A4892">
        <v>2785859</v>
      </c>
      <c r="B4892">
        <v>1</v>
      </c>
      <c r="C4892" t="s">
        <v>83</v>
      </c>
      <c r="D4892" t="s">
        <v>127</v>
      </c>
      <c r="E4892" t="s">
        <v>17781</v>
      </c>
      <c r="F4892" t="s">
        <v>17782</v>
      </c>
      <c r="G4892" t="s">
        <v>31549</v>
      </c>
      <c r="H4892" t="s">
        <v>134</v>
      </c>
      <c r="I4892" t="s">
        <v>79</v>
      </c>
      <c r="J4892" t="s">
        <v>135</v>
      </c>
      <c r="K4892" t="s">
        <v>22</v>
      </c>
      <c r="L4892" t="s">
        <v>136</v>
      </c>
      <c r="M4892" t="s">
        <v>17783</v>
      </c>
      <c r="N4892" t="s">
        <v>17784</v>
      </c>
      <c r="O4892">
        <v>0.97666666666666668</v>
      </c>
      <c r="P4892">
        <v>1</v>
      </c>
      <c r="Q4892">
        <v>46</v>
      </c>
      <c r="R4892">
        <v>0</v>
      </c>
      <c r="S4892">
        <v>0</v>
      </c>
      <c r="T4892">
        <v>7</v>
      </c>
      <c r="U4892">
        <v>0</v>
      </c>
      <c r="V4892">
        <v>4</v>
      </c>
      <c r="W4892">
        <v>0</v>
      </c>
      <c r="X4892">
        <v>0.22886139999999999</v>
      </c>
      <c r="Y4892">
        <v>8.6317280000000007</v>
      </c>
      <c r="Z4892">
        <v>0</v>
      </c>
      <c r="AA4892">
        <v>0</v>
      </c>
      <c r="AB4892">
        <v>129.92913999999999</v>
      </c>
      <c r="AC4892">
        <v>0</v>
      </c>
      <c r="AD4892">
        <v>651.16156000000001</v>
      </c>
      <c r="AE4892">
        <v>0</v>
      </c>
      <c r="AF4892">
        <v>789.95129999999995</v>
      </c>
    </row>
    <row r="4893" spans="1:32" x14ac:dyDescent="0.3">
      <c r="A4893">
        <v>2785824</v>
      </c>
      <c r="B4893">
        <v>1</v>
      </c>
      <c r="C4893" t="s">
        <v>83</v>
      </c>
      <c r="D4893" t="s">
        <v>128</v>
      </c>
      <c r="E4893" t="s">
        <v>17785</v>
      </c>
      <c r="F4893" t="s">
        <v>17786</v>
      </c>
      <c r="G4893" t="s">
        <v>31551</v>
      </c>
      <c r="H4893" t="s">
        <v>672</v>
      </c>
      <c r="I4893" t="s">
        <v>79</v>
      </c>
      <c r="J4893" t="s">
        <v>135</v>
      </c>
      <c r="K4893" t="s">
        <v>22</v>
      </c>
      <c r="L4893" t="s">
        <v>136</v>
      </c>
      <c r="M4893" t="s">
        <v>17787</v>
      </c>
      <c r="N4893" t="s">
        <v>17788</v>
      </c>
      <c r="O4893">
        <v>3.0061111111111112</v>
      </c>
      <c r="P4893">
        <v>0</v>
      </c>
      <c r="Q4893">
        <v>18</v>
      </c>
      <c r="R4893">
        <v>0</v>
      </c>
      <c r="S4893">
        <v>51</v>
      </c>
      <c r="T4893">
        <v>1</v>
      </c>
      <c r="U4893">
        <v>3</v>
      </c>
      <c r="V4893">
        <v>0</v>
      </c>
      <c r="W4893">
        <v>0</v>
      </c>
      <c r="X4893">
        <v>0</v>
      </c>
      <c r="Y4893">
        <v>3.3052017999999999</v>
      </c>
      <c r="Z4893">
        <v>0</v>
      </c>
      <c r="AA4893">
        <v>51.356696999999997</v>
      </c>
      <c r="AB4893">
        <v>55.663043999999999</v>
      </c>
      <c r="AC4893">
        <v>2.9371767000000002</v>
      </c>
      <c r="AD4893">
        <v>0</v>
      </c>
      <c r="AE4893">
        <v>0</v>
      </c>
      <c r="AF4893">
        <v>113.26211499999999</v>
      </c>
    </row>
    <row r="4894" spans="1:32" x14ac:dyDescent="0.3">
      <c r="A4894">
        <v>2785815</v>
      </c>
      <c r="B4894">
        <v>1</v>
      </c>
      <c r="C4894" t="s">
        <v>82</v>
      </c>
      <c r="D4894" t="s">
        <v>112</v>
      </c>
      <c r="E4894" t="s">
        <v>17789</v>
      </c>
      <c r="F4894" t="s">
        <v>17790</v>
      </c>
      <c r="G4894" t="s">
        <v>31546</v>
      </c>
      <c r="H4894" t="s">
        <v>223</v>
      </c>
      <c r="I4894" t="s">
        <v>78</v>
      </c>
      <c r="J4894" t="s">
        <v>135</v>
      </c>
      <c r="K4894" t="s">
        <v>22</v>
      </c>
      <c r="L4894" t="s">
        <v>136</v>
      </c>
      <c r="M4894" t="s">
        <v>17791</v>
      </c>
      <c r="N4894" t="s">
        <v>17792</v>
      </c>
      <c r="O4894">
        <v>6.2344444444444447</v>
      </c>
      <c r="P4894">
        <v>0</v>
      </c>
      <c r="Q4894">
        <v>76</v>
      </c>
      <c r="R4894">
        <v>0</v>
      </c>
      <c r="S4894">
        <v>0</v>
      </c>
      <c r="T4894">
        <v>0</v>
      </c>
      <c r="U4894">
        <v>10</v>
      </c>
      <c r="V4894">
        <v>0</v>
      </c>
      <c r="W4894">
        <v>0</v>
      </c>
      <c r="X4894">
        <v>0</v>
      </c>
      <c r="Y4894">
        <v>126.20874999999999</v>
      </c>
      <c r="Z4894">
        <v>0</v>
      </c>
      <c r="AA4894">
        <v>0</v>
      </c>
      <c r="AB4894">
        <v>0</v>
      </c>
      <c r="AC4894">
        <v>133.49197000000001</v>
      </c>
      <c r="AD4894">
        <v>0</v>
      </c>
      <c r="AE4894">
        <v>0</v>
      </c>
      <c r="AF4894">
        <v>259.70074</v>
      </c>
    </row>
    <row r="4895" spans="1:32" x14ac:dyDescent="0.3">
      <c r="A4895">
        <v>2797496</v>
      </c>
      <c r="B4895">
        <v>1</v>
      </c>
      <c r="C4895" t="s">
        <v>83</v>
      </c>
      <c r="D4895" t="s">
        <v>130</v>
      </c>
      <c r="E4895" t="s">
        <v>17793</v>
      </c>
      <c r="F4895" t="s">
        <v>17794</v>
      </c>
      <c r="G4895" t="s">
        <v>31551</v>
      </c>
      <c r="H4895" t="s">
        <v>672</v>
      </c>
      <c r="I4895" t="s">
        <v>79</v>
      </c>
      <c r="J4895" t="s">
        <v>135</v>
      </c>
      <c r="K4895" t="s">
        <v>22</v>
      </c>
      <c r="L4895" t="s">
        <v>136</v>
      </c>
      <c r="M4895" t="s">
        <v>17795</v>
      </c>
      <c r="N4895" t="s">
        <v>17796</v>
      </c>
      <c r="O4895">
        <v>1.4697222222222222</v>
      </c>
      <c r="P4895">
        <v>0</v>
      </c>
      <c r="Q4895">
        <v>60</v>
      </c>
      <c r="R4895">
        <v>0</v>
      </c>
      <c r="S4895">
        <v>0</v>
      </c>
      <c r="T4895">
        <v>0</v>
      </c>
      <c r="U4895">
        <v>2</v>
      </c>
      <c r="V4895">
        <v>0</v>
      </c>
      <c r="W4895">
        <v>0</v>
      </c>
      <c r="X4895">
        <v>0</v>
      </c>
      <c r="Y4895">
        <v>18.739342000000001</v>
      </c>
      <c r="Z4895">
        <v>0</v>
      </c>
      <c r="AA4895">
        <v>0</v>
      </c>
      <c r="AB4895">
        <v>0</v>
      </c>
      <c r="AC4895">
        <v>15.386744</v>
      </c>
      <c r="AD4895">
        <v>0</v>
      </c>
      <c r="AE4895">
        <v>0</v>
      </c>
      <c r="AF4895">
        <v>34.126086999999998</v>
      </c>
    </row>
    <row r="4896" spans="1:32" x14ac:dyDescent="0.3">
      <c r="A4896">
        <v>2797438</v>
      </c>
      <c r="B4896">
        <v>1</v>
      </c>
      <c r="C4896" t="s">
        <v>82</v>
      </c>
      <c r="D4896" t="s">
        <v>99</v>
      </c>
      <c r="E4896" t="s">
        <v>15325</v>
      </c>
      <c r="F4896" t="s">
        <v>15326</v>
      </c>
      <c r="G4896" t="s">
        <v>31546</v>
      </c>
      <c r="H4896" t="s">
        <v>223</v>
      </c>
      <c r="I4896" t="s">
        <v>78</v>
      </c>
      <c r="J4896" t="s">
        <v>135</v>
      </c>
      <c r="K4896" t="s">
        <v>22</v>
      </c>
      <c r="L4896" t="s">
        <v>136</v>
      </c>
      <c r="M4896" t="s">
        <v>17797</v>
      </c>
      <c r="N4896" t="s">
        <v>17798</v>
      </c>
      <c r="O4896">
        <v>1.028888888888889</v>
      </c>
      <c r="P4896">
        <v>0</v>
      </c>
      <c r="Q4896">
        <v>64</v>
      </c>
      <c r="R4896">
        <v>0</v>
      </c>
      <c r="S4896">
        <v>0</v>
      </c>
      <c r="T4896">
        <v>0</v>
      </c>
      <c r="U4896">
        <v>4</v>
      </c>
      <c r="V4896">
        <v>0</v>
      </c>
      <c r="W4896">
        <v>0</v>
      </c>
      <c r="X4896">
        <v>0</v>
      </c>
      <c r="Y4896">
        <v>9.8464749999999999</v>
      </c>
      <c r="Z4896">
        <v>0</v>
      </c>
      <c r="AA4896">
        <v>0</v>
      </c>
      <c r="AB4896">
        <v>0</v>
      </c>
      <c r="AC4896">
        <v>2.0345957000000001</v>
      </c>
      <c r="AD4896">
        <v>0</v>
      </c>
      <c r="AE4896">
        <v>0</v>
      </c>
      <c r="AF4896">
        <v>11.881069999999999</v>
      </c>
    </row>
    <row r="4897" spans="1:32" x14ac:dyDescent="0.3">
      <c r="A4897">
        <v>2797442</v>
      </c>
      <c r="B4897">
        <v>1</v>
      </c>
      <c r="C4897" t="s">
        <v>83</v>
      </c>
      <c r="D4897" t="s">
        <v>130</v>
      </c>
      <c r="E4897" t="s">
        <v>17799</v>
      </c>
      <c r="F4897" t="s">
        <v>17800</v>
      </c>
      <c r="G4897" t="s">
        <v>31545</v>
      </c>
      <c r="H4897" t="s">
        <v>134</v>
      </c>
      <c r="I4897" t="s">
        <v>79</v>
      </c>
      <c r="J4897" t="s">
        <v>135</v>
      </c>
      <c r="K4897" t="s">
        <v>22</v>
      </c>
      <c r="L4897" t="s">
        <v>136</v>
      </c>
      <c r="M4897" t="s">
        <v>17801</v>
      </c>
      <c r="N4897" t="s">
        <v>17802</v>
      </c>
      <c r="O4897">
        <v>0.36249999999999999</v>
      </c>
      <c r="P4897">
        <v>31</v>
      </c>
      <c r="Q4897">
        <v>3559</v>
      </c>
      <c r="R4897">
        <v>35</v>
      </c>
      <c r="S4897">
        <v>33</v>
      </c>
      <c r="T4897">
        <v>27</v>
      </c>
      <c r="U4897">
        <v>299</v>
      </c>
      <c r="V4897">
        <v>1</v>
      </c>
      <c r="W4897">
        <v>0</v>
      </c>
      <c r="X4897">
        <v>27.010597000000001</v>
      </c>
      <c r="Y4897">
        <v>142.94322</v>
      </c>
      <c r="Z4897">
        <v>93.035110000000003</v>
      </c>
      <c r="AA4897">
        <v>2.9404922</v>
      </c>
      <c r="AB4897">
        <v>48.804974000000001</v>
      </c>
      <c r="AC4897">
        <v>49.410957000000003</v>
      </c>
      <c r="AD4897">
        <v>113.990295</v>
      </c>
      <c r="AE4897">
        <v>0</v>
      </c>
      <c r="AF4897">
        <v>478.13565</v>
      </c>
    </row>
    <row r="4898" spans="1:32" x14ac:dyDescent="0.3">
      <c r="A4898">
        <v>2797454</v>
      </c>
      <c r="B4898">
        <v>1</v>
      </c>
      <c r="C4898" t="s">
        <v>82</v>
      </c>
      <c r="D4898" t="s">
        <v>106</v>
      </c>
      <c r="E4898" t="s">
        <v>17803</v>
      </c>
      <c r="F4898" t="s">
        <v>17804</v>
      </c>
      <c r="G4898" t="s">
        <v>31551</v>
      </c>
      <c r="H4898" t="s">
        <v>1209</v>
      </c>
      <c r="I4898" t="s">
        <v>79</v>
      </c>
      <c r="J4898" t="s">
        <v>135</v>
      </c>
      <c r="K4898" t="s">
        <v>22</v>
      </c>
      <c r="L4898" t="s">
        <v>136</v>
      </c>
      <c r="M4898" t="s">
        <v>17805</v>
      </c>
      <c r="N4898" t="s">
        <v>17806</v>
      </c>
      <c r="O4898">
        <v>2.5227777777777778</v>
      </c>
      <c r="P4898">
        <v>0</v>
      </c>
      <c r="Q4898">
        <v>4086</v>
      </c>
      <c r="R4898">
        <v>0</v>
      </c>
      <c r="S4898">
        <v>0</v>
      </c>
      <c r="T4898">
        <v>0</v>
      </c>
      <c r="U4898">
        <v>296</v>
      </c>
      <c r="V4898">
        <v>0</v>
      </c>
      <c r="W4898">
        <v>0</v>
      </c>
      <c r="X4898">
        <v>0</v>
      </c>
      <c r="Y4898">
        <v>2513.2764000000002</v>
      </c>
      <c r="Z4898">
        <v>0</v>
      </c>
      <c r="AA4898">
        <v>0</v>
      </c>
      <c r="AB4898">
        <v>0</v>
      </c>
      <c r="AC4898">
        <v>628.28814999999997</v>
      </c>
      <c r="AD4898">
        <v>0</v>
      </c>
      <c r="AE4898">
        <v>0</v>
      </c>
      <c r="AF4898">
        <v>3141.5646999999999</v>
      </c>
    </row>
    <row r="4899" spans="1:32" x14ac:dyDescent="0.3">
      <c r="A4899">
        <v>2784492</v>
      </c>
      <c r="B4899">
        <v>1</v>
      </c>
      <c r="C4899" t="s">
        <v>82</v>
      </c>
      <c r="D4899" t="s">
        <v>90</v>
      </c>
      <c r="E4899" t="s">
        <v>16186</v>
      </c>
      <c r="F4899" t="s">
        <v>16187</v>
      </c>
      <c r="G4899" t="s">
        <v>31547</v>
      </c>
      <c r="H4899" t="s">
        <v>185</v>
      </c>
      <c r="I4899" t="s">
        <v>80</v>
      </c>
      <c r="J4899" t="s">
        <v>135</v>
      </c>
      <c r="K4899" t="s">
        <v>22</v>
      </c>
      <c r="L4899" t="s">
        <v>186</v>
      </c>
      <c r="M4899" t="s">
        <v>17807</v>
      </c>
      <c r="N4899" t="s">
        <v>17808</v>
      </c>
      <c r="O4899">
        <v>5.7500000000000002E-2</v>
      </c>
      <c r="P4899">
        <v>0</v>
      </c>
      <c r="Q4899">
        <v>566</v>
      </c>
      <c r="R4899">
        <v>0</v>
      </c>
      <c r="S4899">
        <v>0</v>
      </c>
      <c r="T4899">
        <v>2</v>
      </c>
      <c r="U4899">
        <v>29</v>
      </c>
      <c r="V4899">
        <v>0</v>
      </c>
      <c r="W4899">
        <v>0</v>
      </c>
      <c r="X4899">
        <v>0</v>
      </c>
      <c r="Y4899">
        <v>18.708855</v>
      </c>
      <c r="Z4899">
        <v>0</v>
      </c>
      <c r="AA4899">
        <v>0</v>
      </c>
      <c r="AB4899">
        <v>23.850368</v>
      </c>
      <c r="AC4899">
        <v>1.6574652000000001</v>
      </c>
      <c r="AD4899">
        <v>0</v>
      </c>
      <c r="AE4899">
        <v>0</v>
      </c>
      <c r="AF4899">
        <v>44.216686000000003</v>
      </c>
    </row>
    <row r="4900" spans="1:32" x14ac:dyDescent="0.3">
      <c r="A4900">
        <v>2797372</v>
      </c>
      <c r="B4900">
        <v>1</v>
      </c>
      <c r="C4900" t="s">
        <v>83</v>
      </c>
      <c r="D4900" t="s">
        <v>116</v>
      </c>
      <c r="E4900" t="s">
        <v>17809</v>
      </c>
      <c r="F4900" t="s">
        <v>17810</v>
      </c>
      <c r="G4900" t="s">
        <v>31548</v>
      </c>
      <c r="H4900" t="s">
        <v>311</v>
      </c>
      <c r="I4900" t="s">
        <v>78</v>
      </c>
      <c r="J4900" t="s">
        <v>135</v>
      </c>
      <c r="K4900" t="s">
        <v>22</v>
      </c>
      <c r="L4900" t="s">
        <v>136</v>
      </c>
      <c r="M4900" t="s">
        <v>17811</v>
      </c>
      <c r="N4900" t="s">
        <v>17812</v>
      </c>
      <c r="O4900">
        <v>2.9041666666666668</v>
      </c>
      <c r="P4900">
        <v>0</v>
      </c>
      <c r="Q4900">
        <v>1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0.51039129999999999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0.51039129999999999</v>
      </c>
    </row>
    <row r="4901" spans="1:32" x14ac:dyDescent="0.3">
      <c r="A4901">
        <v>2797361</v>
      </c>
      <c r="B4901">
        <v>1</v>
      </c>
      <c r="C4901" t="s">
        <v>83</v>
      </c>
      <c r="D4901" t="s">
        <v>119</v>
      </c>
      <c r="E4901" t="s">
        <v>5290</v>
      </c>
      <c r="F4901" t="s">
        <v>5291</v>
      </c>
      <c r="G4901" t="s">
        <v>31549</v>
      </c>
      <c r="H4901" t="s">
        <v>134</v>
      </c>
      <c r="I4901" t="s">
        <v>79</v>
      </c>
      <c r="J4901" t="s">
        <v>135</v>
      </c>
      <c r="K4901" t="s">
        <v>22</v>
      </c>
      <c r="L4901" t="s">
        <v>136</v>
      </c>
      <c r="M4901" t="s">
        <v>17813</v>
      </c>
      <c r="N4901" t="s">
        <v>17814</v>
      </c>
      <c r="O4901">
        <v>0.33611111111111114</v>
      </c>
      <c r="P4901">
        <v>2</v>
      </c>
      <c r="Q4901">
        <v>577</v>
      </c>
      <c r="R4901">
        <v>3</v>
      </c>
      <c r="S4901">
        <v>28</v>
      </c>
      <c r="T4901">
        <v>3</v>
      </c>
      <c r="U4901">
        <v>31</v>
      </c>
      <c r="V4901">
        <v>0</v>
      </c>
      <c r="W4901">
        <v>0</v>
      </c>
      <c r="X4901">
        <v>3.6292089999999999</v>
      </c>
      <c r="Y4901">
        <v>22.816772</v>
      </c>
      <c r="Z4901">
        <v>3.4205709999999998</v>
      </c>
      <c r="AA4901">
        <v>6.8904509999999997</v>
      </c>
      <c r="AB4901">
        <v>9.8292420000000007</v>
      </c>
      <c r="AC4901">
        <v>5.8918333000000001</v>
      </c>
      <c r="AD4901">
        <v>0</v>
      </c>
      <c r="AE4901">
        <v>0</v>
      </c>
      <c r="AF4901">
        <v>52.478076999999999</v>
      </c>
    </row>
    <row r="4902" spans="1:32" x14ac:dyDescent="0.3">
      <c r="A4902">
        <v>2797371</v>
      </c>
      <c r="B4902">
        <v>1</v>
      </c>
      <c r="C4902" t="s">
        <v>83</v>
      </c>
      <c r="D4902" t="s">
        <v>130</v>
      </c>
      <c r="E4902" t="s">
        <v>200</v>
      </c>
      <c r="F4902" t="s">
        <v>201</v>
      </c>
      <c r="G4902" t="s">
        <v>31549</v>
      </c>
      <c r="H4902" t="s">
        <v>134</v>
      </c>
      <c r="I4902" t="s">
        <v>79</v>
      </c>
      <c r="J4902" t="s">
        <v>135</v>
      </c>
      <c r="K4902" t="s">
        <v>22</v>
      </c>
      <c r="L4902" t="s">
        <v>136</v>
      </c>
      <c r="M4902" t="s">
        <v>17815</v>
      </c>
      <c r="N4902" t="s">
        <v>17816</v>
      </c>
      <c r="O4902">
        <v>0.11638888888888889</v>
      </c>
      <c r="P4902">
        <v>18</v>
      </c>
      <c r="Q4902">
        <v>1497</v>
      </c>
      <c r="R4902">
        <v>28</v>
      </c>
      <c r="S4902">
        <v>23</v>
      </c>
      <c r="T4902">
        <v>14</v>
      </c>
      <c r="U4902">
        <v>128</v>
      </c>
      <c r="V4902">
        <v>1</v>
      </c>
      <c r="W4902">
        <v>0</v>
      </c>
      <c r="X4902">
        <v>2.6473032999999999</v>
      </c>
      <c r="Y4902">
        <v>21.190225999999999</v>
      </c>
      <c r="Z4902">
        <v>32.356409999999997</v>
      </c>
      <c r="AA4902">
        <v>0.53625005000000003</v>
      </c>
      <c r="AB4902">
        <v>12.043547999999999</v>
      </c>
      <c r="AC4902">
        <v>8.3045829999999992</v>
      </c>
      <c r="AD4902">
        <v>37.951346999999998</v>
      </c>
      <c r="AE4902">
        <v>0</v>
      </c>
      <c r="AF4902">
        <v>115.02967</v>
      </c>
    </row>
    <row r="4903" spans="1:32" x14ac:dyDescent="0.3">
      <c r="A4903">
        <v>2797291</v>
      </c>
      <c r="B4903">
        <v>1</v>
      </c>
      <c r="C4903" t="s">
        <v>82</v>
      </c>
      <c r="D4903" t="s">
        <v>92</v>
      </c>
      <c r="E4903" t="s">
        <v>17817</v>
      </c>
      <c r="F4903" t="s">
        <v>17818</v>
      </c>
      <c r="G4903" t="s">
        <v>31548</v>
      </c>
      <c r="H4903" t="s">
        <v>893</v>
      </c>
      <c r="I4903" t="s">
        <v>78</v>
      </c>
      <c r="J4903" t="s">
        <v>135</v>
      </c>
      <c r="K4903" t="s">
        <v>22</v>
      </c>
      <c r="L4903" t="s">
        <v>136</v>
      </c>
      <c r="M4903" t="s">
        <v>17819</v>
      </c>
      <c r="N4903" t="s">
        <v>17820</v>
      </c>
      <c r="O4903">
        <v>4.729166666666667</v>
      </c>
      <c r="P4903">
        <v>0</v>
      </c>
      <c r="Q4903">
        <v>1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</row>
    <row r="4904" spans="1:32" x14ac:dyDescent="0.3">
      <c r="A4904">
        <v>2797256</v>
      </c>
      <c r="B4904">
        <v>1</v>
      </c>
      <c r="C4904" t="s">
        <v>83</v>
      </c>
      <c r="D4904" t="s">
        <v>127</v>
      </c>
      <c r="E4904" t="s">
        <v>8542</v>
      </c>
      <c r="F4904" t="s">
        <v>8543</v>
      </c>
      <c r="G4904" t="s">
        <v>31549</v>
      </c>
      <c r="H4904" t="s">
        <v>134</v>
      </c>
      <c r="I4904" t="s">
        <v>79</v>
      </c>
      <c r="J4904" t="s">
        <v>135</v>
      </c>
      <c r="K4904" t="s">
        <v>22</v>
      </c>
      <c r="L4904" t="s">
        <v>136</v>
      </c>
      <c r="M4904" t="s">
        <v>17821</v>
      </c>
      <c r="N4904" t="s">
        <v>17822</v>
      </c>
      <c r="O4904">
        <v>0.34222222222222221</v>
      </c>
      <c r="P4904">
        <v>0</v>
      </c>
      <c r="Q4904">
        <v>114</v>
      </c>
      <c r="R4904">
        <v>0</v>
      </c>
      <c r="S4904">
        <v>0</v>
      </c>
      <c r="T4904">
        <v>3</v>
      </c>
      <c r="U4904">
        <v>3</v>
      </c>
      <c r="V4904">
        <v>0</v>
      </c>
      <c r="W4904">
        <v>0</v>
      </c>
      <c r="X4904">
        <v>0</v>
      </c>
      <c r="Y4904">
        <v>3.4654449999999999</v>
      </c>
      <c r="Z4904">
        <v>0</v>
      </c>
      <c r="AA4904">
        <v>0</v>
      </c>
      <c r="AB4904">
        <v>2.5782417999999998</v>
      </c>
      <c r="AC4904">
        <v>7.6184310000000005E-2</v>
      </c>
      <c r="AD4904">
        <v>0</v>
      </c>
      <c r="AE4904">
        <v>0</v>
      </c>
      <c r="AF4904">
        <v>6.1198709999999998</v>
      </c>
    </row>
    <row r="4905" spans="1:32" x14ac:dyDescent="0.3">
      <c r="A4905">
        <v>2797254</v>
      </c>
      <c r="B4905">
        <v>1</v>
      </c>
      <c r="C4905" t="s">
        <v>83</v>
      </c>
      <c r="D4905" t="s">
        <v>121</v>
      </c>
      <c r="E4905" t="s">
        <v>17823</v>
      </c>
      <c r="F4905" t="s">
        <v>17824</v>
      </c>
      <c r="G4905" t="s">
        <v>31549</v>
      </c>
      <c r="H4905" t="s">
        <v>134</v>
      </c>
      <c r="I4905" t="s">
        <v>79</v>
      </c>
      <c r="J4905" t="s">
        <v>135</v>
      </c>
      <c r="K4905" t="s">
        <v>22</v>
      </c>
      <c r="L4905" t="s">
        <v>136</v>
      </c>
      <c r="M4905" t="s">
        <v>17825</v>
      </c>
      <c r="N4905" t="s">
        <v>17826</v>
      </c>
      <c r="O4905">
        <v>0.30638888888888888</v>
      </c>
      <c r="P4905">
        <v>3</v>
      </c>
      <c r="Q4905">
        <v>374</v>
      </c>
      <c r="R4905">
        <v>5</v>
      </c>
      <c r="S4905">
        <v>113</v>
      </c>
      <c r="T4905">
        <v>1</v>
      </c>
      <c r="U4905">
        <v>12</v>
      </c>
      <c r="V4905">
        <v>0</v>
      </c>
      <c r="W4905">
        <v>0</v>
      </c>
      <c r="X4905">
        <v>2.221044</v>
      </c>
      <c r="Y4905">
        <v>8.679729</v>
      </c>
      <c r="Z4905">
        <v>4.4803740000000003</v>
      </c>
      <c r="AA4905">
        <v>0.32131198</v>
      </c>
      <c r="AB4905">
        <v>6.4205804000000004</v>
      </c>
      <c r="AC4905">
        <v>1.2859278E-2</v>
      </c>
      <c r="AD4905">
        <v>0</v>
      </c>
      <c r="AE4905">
        <v>0</v>
      </c>
      <c r="AF4905">
        <v>22.135898999999998</v>
      </c>
    </row>
    <row r="4906" spans="1:32" x14ac:dyDescent="0.3">
      <c r="A4906">
        <v>2797249</v>
      </c>
      <c r="B4906">
        <v>1</v>
      </c>
      <c r="C4906" t="s">
        <v>82</v>
      </c>
      <c r="D4906" t="s">
        <v>91</v>
      </c>
      <c r="E4906" t="s">
        <v>17827</v>
      </c>
      <c r="F4906" t="s">
        <v>17828</v>
      </c>
      <c r="G4906" t="s">
        <v>31552</v>
      </c>
      <c r="H4906" t="s">
        <v>145</v>
      </c>
      <c r="I4906" t="s">
        <v>78</v>
      </c>
      <c r="J4906" t="s">
        <v>135</v>
      </c>
      <c r="K4906" t="s">
        <v>22</v>
      </c>
      <c r="L4906" t="s">
        <v>136</v>
      </c>
      <c r="M4906" t="s">
        <v>17829</v>
      </c>
      <c r="N4906" t="s">
        <v>17830</v>
      </c>
      <c r="O4906">
        <v>0.51611111111111108</v>
      </c>
      <c r="P4906">
        <v>0</v>
      </c>
      <c r="Q4906">
        <v>932</v>
      </c>
      <c r="R4906">
        <v>0</v>
      </c>
      <c r="S4906">
        <v>0</v>
      </c>
      <c r="T4906">
        <v>0</v>
      </c>
      <c r="U4906">
        <v>104</v>
      </c>
      <c r="V4906">
        <v>0</v>
      </c>
      <c r="W4906">
        <v>2</v>
      </c>
      <c r="X4906">
        <v>0</v>
      </c>
      <c r="Y4906">
        <v>122.69301</v>
      </c>
      <c r="Z4906">
        <v>0</v>
      </c>
      <c r="AA4906">
        <v>0</v>
      </c>
      <c r="AB4906">
        <v>0</v>
      </c>
      <c r="AC4906">
        <v>39.002926000000002</v>
      </c>
      <c r="AD4906">
        <v>0</v>
      </c>
      <c r="AE4906">
        <v>91.802000000000007</v>
      </c>
      <c r="AF4906">
        <v>253.49794</v>
      </c>
    </row>
    <row r="4907" spans="1:32" x14ac:dyDescent="0.3">
      <c r="A4907">
        <v>2797262</v>
      </c>
      <c r="B4907">
        <v>1</v>
      </c>
      <c r="C4907" t="s">
        <v>83</v>
      </c>
      <c r="D4907" t="s">
        <v>120</v>
      </c>
      <c r="E4907" t="s">
        <v>17831</v>
      </c>
      <c r="F4907" t="s">
        <v>17832</v>
      </c>
      <c r="G4907" t="s">
        <v>31551</v>
      </c>
      <c r="H4907" t="s">
        <v>134</v>
      </c>
      <c r="I4907" t="s">
        <v>79</v>
      </c>
      <c r="J4907" t="s">
        <v>135</v>
      </c>
      <c r="K4907" t="s">
        <v>22</v>
      </c>
      <c r="L4907" t="s">
        <v>136</v>
      </c>
      <c r="M4907" t="s">
        <v>17833</v>
      </c>
      <c r="N4907" t="s">
        <v>17834</v>
      </c>
      <c r="O4907">
        <v>0.3397222222222222</v>
      </c>
      <c r="P4907">
        <v>1</v>
      </c>
      <c r="Q4907">
        <v>1745</v>
      </c>
      <c r="R4907">
        <v>0</v>
      </c>
      <c r="S4907">
        <v>5</v>
      </c>
      <c r="T4907">
        <v>5</v>
      </c>
      <c r="U4907">
        <v>353</v>
      </c>
      <c r="V4907">
        <v>1</v>
      </c>
      <c r="W4907">
        <v>0</v>
      </c>
      <c r="X4907">
        <v>41.76652</v>
      </c>
      <c r="Y4907">
        <v>114.86969000000001</v>
      </c>
      <c r="Z4907">
        <v>0</v>
      </c>
      <c r="AA4907">
        <v>0.22680086999999999</v>
      </c>
      <c r="AB4907">
        <v>28.262478000000002</v>
      </c>
      <c r="AC4907">
        <v>104.61427999999999</v>
      </c>
      <c r="AD4907">
        <v>8.2841500000000003</v>
      </c>
      <c r="AE4907">
        <v>0</v>
      </c>
      <c r="AF4907">
        <v>298.02393000000001</v>
      </c>
    </row>
    <row r="4908" spans="1:32" x14ac:dyDescent="0.3">
      <c r="A4908">
        <v>2797021</v>
      </c>
      <c r="B4908">
        <v>1</v>
      </c>
      <c r="C4908" t="s">
        <v>82</v>
      </c>
      <c r="D4908" t="s">
        <v>86</v>
      </c>
      <c r="E4908" t="s">
        <v>7357</v>
      </c>
      <c r="F4908" t="s">
        <v>7358</v>
      </c>
      <c r="G4908" t="s">
        <v>31552</v>
      </c>
      <c r="H4908" t="s">
        <v>643</v>
      </c>
      <c r="I4908" t="s">
        <v>78</v>
      </c>
      <c r="J4908" t="s">
        <v>135</v>
      </c>
      <c r="K4908" t="s">
        <v>22</v>
      </c>
      <c r="L4908" t="s">
        <v>186</v>
      </c>
      <c r="M4908" t="s">
        <v>17835</v>
      </c>
      <c r="N4908" t="s">
        <v>17836</v>
      </c>
      <c r="O4908">
        <v>7.2752777777777782</v>
      </c>
      <c r="P4908">
        <v>0</v>
      </c>
      <c r="Q4908">
        <v>65</v>
      </c>
      <c r="R4908">
        <v>0</v>
      </c>
      <c r="S4908">
        <v>21</v>
      </c>
      <c r="T4908">
        <v>0</v>
      </c>
      <c r="U4908">
        <v>14</v>
      </c>
      <c r="V4908">
        <v>0</v>
      </c>
      <c r="W4908">
        <v>0</v>
      </c>
      <c r="X4908">
        <v>0</v>
      </c>
      <c r="Y4908">
        <v>76.215819999999994</v>
      </c>
      <c r="Z4908">
        <v>0</v>
      </c>
      <c r="AA4908">
        <v>10.730662000000001</v>
      </c>
      <c r="AB4908">
        <v>0</v>
      </c>
      <c r="AC4908">
        <v>31.215776000000002</v>
      </c>
      <c r="AD4908">
        <v>0</v>
      </c>
      <c r="AE4908">
        <v>0</v>
      </c>
      <c r="AF4908">
        <v>118.162254</v>
      </c>
    </row>
    <row r="4909" spans="1:32" x14ac:dyDescent="0.3">
      <c r="A4909">
        <v>2797018</v>
      </c>
      <c r="B4909">
        <v>1</v>
      </c>
      <c r="C4909" t="s">
        <v>82</v>
      </c>
      <c r="D4909" t="s">
        <v>105</v>
      </c>
      <c r="E4909" t="s">
        <v>17837</v>
      </c>
      <c r="F4909" t="s">
        <v>17838</v>
      </c>
      <c r="G4909" t="s">
        <v>31545</v>
      </c>
      <c r="H4909" t="s">
        <v>643</v>
      </c>
      <c r="I4909" t="s">
        <v>79</v>
      </c>
      <c r="J4909" t="s">
        <v>135</v>
      </c>
      <c r="K4909" t="s">
        <v>22</v>
      </c>
      <c r="L4909" t="s">
        <v>186</v>
      </c>
      <c r="M4909" t="s">
        <v>17839</v>
      </c>
      <c r="N4909" t="s">
        <v>17840</v>
      </c>
      <c r="O4909">
        <v>4.8094444444444449</v>
      </c>
      <c r="P4909">
        <v>0</v>
      </c>
      <c r="Q4909">
        <v>563</v>
      </c>
      <c r="R4909">
        <v>0</v>
      </c>
      <c r="S4909">
        <v>88</v>
      </c>
      <c r="T4909">
        <v>4</v>
      </c>
      <c r="U4909">
        <v>147</v>
      </c>
      <c r="V4909">
        <v>1</v>
      </c>
      <c r="W4909">
        <v>2</v>
      </c>
      <c r="X4909">
        <v>0</v>
      </c>
      <c r="Y4909">
        <v>780.53252999999995</v>
      </c>
      <c r="Z4909">
        <v>0</v>
      </c>
      <c r="AA4909">
        <v>72.4709</v>
      </c>
      <c r="AB4909">
        <v>160.11821</v>
      </c>
      <c r="AC4909">
        <v>390.31097</v>
      </c>
      <c r="AD4909">
        <v>383.59125</v>
      </c>
      <c r="AE4909">
        <v>151.1217</v>
      </c>
      <c r="AF4909">
        <v>1938.1455000000001</v>
      </c>
    </row>
    <row r="4910" spans="1:32" x14ac:dyDescent="0.3">
      <c r="A4910">
        <v>2797028</v>
      </c>
      <c r="B4910">
        <v>1</v>
      </c>
      <c r="C4910" t="s">
        <v>82</v>
      </c>
      <c r="D4910" t="s">
        <v>112</v>
      </c>
      <c r="E4910" t="s">
        <v>17841</v>
      </c>
      <c r="F4910" t="s">
        <v>17842</v>
      </c>
      <c r="G4910" t="s">
        <v>31547</v>
      </c>
      <c r="H4910" t="s">
        <v>648</v>
      </c>
      <c r="I4910" t="s">
        <v>79</v>
      </c>
      <c r="J4910" t="s">
        <v>135</v>
      </c>
      <c r="K4910" t="s">
        <v>22</v>
      </c>
      <c r="L4910" t="s">
        <v>186</v>
      </c>
      <c r="M4910" t="s">
        <v>17843</v>
      </c>
      <c r="N4910" t="s">
        <v>17844</v>
      </c>
      <c r="O4910">
        <v>5.8449999999999998</v>
      </c>
      <c r="P4910">
        <v>1</v>
      </c>
      <c r="Q4910">
        <v>1742</v>
      </c>
      <c r="R4910">
        <v>38</v>
      </c>
      <c r="S4910">
        <v>186</v>
      </c>
      <c r="T4910">
        <v>19</v>
      </c>
      <c r="U4910">
        <v>234</v>
      </c>
      <c r="V4910">
        <v>1</v>
      </c>
      <c r="W4910">
        <v>1</v>
      </c>
      <c r="X4910">
        <v>0.34855839999999999</v>
      </c>
      <c r="Y4910">
        <v>2854.1374999999998</v>
      </c>
      <c r="Z4910">
        <v>69.811104</v>
      </c>
      <c r="AA4910">
        <v>484.44463999999999</v>
      </c>
      <c r="AB4910">
        <v>214.00095999999999</v>
      </c>
      <c r="AC4910">
        <v>1393.2180000000001</v>
      </c>
      <c r="AD4910">
        <v>535.15480000000002</v>
      </c>
      <c r="AE4910">
        <v>27.143879999999999</v>
      </c>
      <c r="AF4910">
        <v>5578.2592999999997</v>
      </c>
    </row>
    <row r="4911" spans="1:32" x14ac:dyDescent="0.3">
      <c r="A4911">
        <v>2797030</v>
      </c>
      <c r="B4911">
        <v>1</v>
      </c>
      <c r="C4911" t="s">
        <v>82</v>
      </c>
      <c r="D4911" t="s">
        <v>101</v>
      </c>
      <c r="E4911" t="s">
        <v>17845</v>
      </c>
      <c r="F4911" t="s">
        <v>17846</v>
      </c>
      <c r="G4911" t="s">
        <v>31549</v>
      </c>
      <c r="H4911" t="s">
        <v>134</v>
      </c>
      <c r="I4911" t="s">
        <v>79</v>
      </c>
      <c r="J4911" t="s">
        <v>248</v>
      </c>
      <c r="K4911" t="s">
        <v>22</v>
      </c>
      <c r="L4911" t="s">
        <v>136</v>
      </c>
      <c r="M4911" t="s">
        <v>17847</v>
      </c>
      <c r="N4911" t="s">
        <v>17848</v>
      </c>
      <c r="O4911">
        <v>4.4444444444444446E-2</v>
      </c>
      <c r="P4911">
        <v>5</v>
      </c>
      <c r="Q4911">
        <v>6834</v>
      </c>
      <c r="R4911">
        <v>26</v>
      </c>
      <c r="S4911">
        <v>173</v>
      </c>
      <c r="T4911">
        <v>8</v>
      </c>
      <c r="U4911">
        <v>944</v>
      </c>
      <c r="V4911">
        <v>5</v>
      </c>
      <c r="W4911">
        <v>1</v>
      </c>
      <c r="X4911">
        <v>3.9004474999999997E-2</v>
      </c>
      <c r="Y4911">
        <v>63.489902000000001</v>
      </c>
      <c r="Z4911">
        <v>1.5369588999999999</v>
      </c>
      <c r="AA4911">
        <v>1.3854986</v>
      </c>
      <c r="AB4911">
        <v>1.0253751</v>
      </c>
      <c r="AC4911">
        <v>13.529954</v>
      </c>
      <c r="AD4911">
        <v>11.743622</v>
      </c>
      <c r="AE4911">
        <v>0</v>
      </c>
      <c r="AF4911">
        <v>92.750309999999999</v>
      </c>
    </row>
    <row r="4912" spans="1:32" x14ac:dyDescent="0.3">
      <c r="A4912">
        <v>2796921</v>
      </c>
      <c r="B4912">
        <v>1</v>
      </c>
      <c r="C4912" t="s">
        <v>83</v>
      </c>
      <c r="D4912" t="s">
        <v>123</v>
      </c>
      <c r="E4912" t="s">
        <v>17849</v>
      </c>
      <c r="F4912" t="s">
        <v>17850</v>
      </c>
      <c r="G4912" t="s">
        <v>31548</v>
      </c>
      <c r="H4912" t="s">
        <v>333</v>
      </c>
      <c r="I4912" t="s">
        <v>78</v>
      </c>
      <c r="J4912" t="s">
        <v>135</v>
      </c>
      <c r="K4912" t="s">
        <v>22</v>
      </c>
      <c r="L4912" t="s">
        <v>136</v>
      </c>
      <c r="M4912" t="s">
        <v>17851</v>
      </c>
      <c r="N4912" t="s">
        <v>17852</v>
      </c>
      <c r="O4912">
        <v>0.66333333333333333</v>
      </c>
      <c r="P4912">
        <v>0</v>
      </c>
      <c r="Q4912">
        <v>1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0.61558809999999997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0.61558809999999997</v>
      </c>
    </row>
    <row r="4913" spans="1:32" x14ac:dyDescent="0.3">
      <c r="A4913">
        <v>2796675</v>
      </c>
      <c r="B4913">
        <v>1</v>
      </c>
      <c r="C4913" t="s">
        <v>82</v>
      </c>
      <c r="D4913" t="s">
        <v>84</v>
      </c>
      <c r="E4913" t="s">
        <v>17853</v>
      </c>
      <c r="F4913" t="s">
        <v>17854</v>
      </c>
      <c r="G4913" t="s">
        <v>31551</v>
      </c>
      <c r="H4913" t="s">
        <v>672</v>
      </c>
      <c r="I4913" t="s">
        <v>79</v>
      </c>
      <c r="J4913" t="s">
        <v>135</v>
      </c>
      <c r="K4913" t="s">
        <v>22</v>
      </c>
      <c r="L4913" t="s">
        <v>136</v>
      </c>
      <c r="M4913" t="s">
        <v>17855</v>
      </c>
      <c r="N4913" t="s">
        <v>17856</v>
      </c>
      <c r="O4913">
        <v>2.2266666666666666</v>
      </c>
      <c r="P4913">
        <v>0</v>
      </c>
      <c r="Q4913">
        <v>0</v>
      </c>
      <c r="R4913">
        <v>1</v>
      </c>
      <c r="S4913">
        <v>0</v>
      </c>
      <c r="T4913">
        <v>3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0.68131220000000003</v>
      </c>
      <c r="AA4913">
        <v>0</v>
      </c>
      <c r="AB4913">
        <v>329.483</v>
      </c>
      <c r="AC4913">
        <v>0</v>
      </c>
      <c r="AD4913">
        <v>0</v>
      </c>
      <c r="AE4913">
        <v>0</v>
      </c>
      <c r="AF4913">
        <v>330.16430000000003</v>
      </c>
    </row>
    <row r="4914" spans="1:32" x14ac:dyDescent="0.3">
      <c r="A4914">
        <v>2796695</v>
      </c>
      <c r="B4914">
        <v>1</v>
      </c>
      <c r="C4914" t="s">
        <v>82</v>
      </c>
      <c r="D4914" t="s">
        <v>91</v>
      </c>
      <c r="E4914" t="s">
        <v>17857</v>
      </c>
      <c r="F4914" t="s">
        <v>17858</v>
      </c>
      <c r="G4914" t="s">
        <v>31548</v>
      </c>
      <c r="H4914" t="s">
        <v>311</v>
      </c>
      <c r="I4914" t="s">
        <v>78</v>
      </c>
      <c r="J4914" t="s">
        <v>135</v>
      </c>
      <c r="K4914" t="s">
        <v>22</v>
      </c>
      <c r="L4914" t="s">
        <v>136</v>
      </c>
      <c r="M4914" t="s">
        <v>17859</v>
      </c>
      <c r="N4914" t="s">
        <v>17860</v>
      </c>
      <c r="O4914">
        <v>3.923888888888889</v>
      </c>
      <c r="P4914">
        <v>0</v>
      </c>
      <c r="Q4914">
        <v>37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30.635292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30.635292</v>
      </c>
    </row>
    <row r="4915" spans="1:32" x14ac:dyDescent="0.3">
      <c r="A4915">
        <v>2796666</v>
      </c>
      <c r="B4915">
        <v>1</v>
      </c>
      <c r="C4915" t="s">
        <v>82</v>
      </c>
      <c r="D4915" t="s">
        <v>112</v>
      </c>
      <c r="E4915" t="s">
        <v>17861</v>
      </c>
      <c r="F4915" t="s">
        <v>17862</v>
      </c>
      <c r="G4915" t="s">
        <v>31551</v>
      </c>
      <c r="H4915" t="s">
        <v>134</v>
      </c>
      <c r="I4915" t="s">
        <v>79</v>
      </c>
      <c r="J4915" t="s">
        <v>135</v>
      </c>
      <c r="K4915" t="s">
        <v>22</v>
      </c>
      <c r="L4915" t="s">
        <v>136</v>
      </c>
      <c r="M4915" t="s">
        <v>17863</v>
      </c>
      <c r="N4915" t="s">
        <v>17864</v>
      </c>
      <c r="O4915">
        <v>0.48555555555555557</v>
      </c>
      <c r="P4915">
        <v>0</v>
      </c>
      <c r="Q4915">
        <v>704</v>
      </c>
      <c r="R4915">
        <v>0</v>
      </c>
      <c r="S4915">
        <v>4</v>
      </c>
      <c r="T4915">
        <v>0</v>
      </c>
      <c r="U4915">
        <v>31</v>
      </c>
      <c r="V4915">
        <v>0</v>
      </c>
      <c r="W4915">
        <v>0</v>
      </c>
      <c r="X4915">
        <v>0</v>
      </c>
      <c r="Y4915">
        <v>82.460594</v>
      </c>
      <c r="Z4915">
        <v>0</v>
      </c>
      <c r="AA4915">
        <v>0.22281036000000001</v>
      </c>
      <c r="AB4915">
        <v>0</v>
      </c>
      <c r="AC4915">
        <v>22.889786000000001</v>
      </c>
      <c r="AD4915">
        <v>0</v>
      </c>
      <c r="AE4915">
        <v>0</v>
      </c>
      <c r="AF4915">
        <v>105.57319</v>
      </c>
    </row>
    <row r="4916" spans="1:32" x14ac:dyDescent="0.3">
      <c r="A4916">
        <v>2796589</v>
      </c>
      <c r="B4916">
        <v>1</v>
      </c>
      <c r="C4916" t="s">
        <v>82</v>
      </c>
      <c r="D4916" t="s">
        <v>104</v>
      </c>
      <c r="E4916" t="s">
        <v>17865</v>
      </c>
      <c r="F4916" t="s">
        <v>17866</v>
      </c>
      <c r="G4916" t="s">
        <v>31546</v>
      </c>
      <c r="H4916" t="s">
        <v>223</v>
      </c>
      <c r="I4916" t="s">
        <v>78</v>
      </c>
      <c r="J4916" t="s">
        <v>135</v>
      </c>
      <c r="K4916" t="s">
        <v>22</v>
      </c>
      <c r="L4916" t="s">
        <v>136</v>
      </c>
      <c r="M4916" t="s">
        <v>17867</v>
      </c>
      <c r="N4916" t="s">
        <v>17868</v>
      </c>
      <c r="O4916">
        <v>1.8774999999999999</v>
      </c>
      <c r="P4916">
        <v>0</v>
      </c>
      <c r="Q4916">
        <v>25</v>
      </c>
      <c r="R4916">
        <v>0</v>
      </c>
      <c r="S4916">
        <v>0</v>
      </c>
      <c r="T4916">
        <v>0</v>
      </c>
      <c r="U4916">
        <v>4</v>
      </c>
      <c r="V4916">
        <v>0</v>
      </c>
      <c r="W4916">
        <v>0</v>
      </c>
      <c r="X4916">
        <v>0</v>
      </c>
      <c r="Y4916">
        <v>10.369725000000001</v>
      </c>
      <c r="Z4916">
        <v>0</v>
      </c>
      <c r="AA4916">
        <v>0</v>
      </c>
      <c r="AB4916">
        <v>0</v>
      </c>
      <c r="AC4916">
        <v>3.4674076999999999</v>
      </c>
      <c r="AD4916">
        <v>0</v>
      </c>
      <c r="AE4916">
        <v>0</v>
      </c>
      <c r="AF4916">
        <v>13.837132</v>
      </c>
    </row>
    <row r="4917" spans="1:32" x14ac:dyDescent="0.3">
      <c r="A4917">
        <v>2796428</v>
      </c>
      <c r="B4917">
        <v>1</v>
      </c>
      <c r="C4917" t="s">
        <v>82</v>
      </c>
      <c r="D4917" t="s">
        <v>101</v>
      </c>
      <c r="E4917" t="s">
        <v>17869</v>
      </c>
      <c r="F4917" t="s">
        <v>17870</v>
      </c>
      <c r="G4917" t="s">
        <v>31548</v>
      </c>
      <c r="H4917" t="s">
        <v>893</v>
      </c>
      <c r="I4917" t="s">
        <v>78</v>
      </c>
      <c r="J4917" t="s">
        <v>135</v>
      </c>
      <c r="K4917" t="s">
        <v>22</v>
      </c>
      <c r="L4917" t="s">
        <v>136</v>
      </c>
      <c r="M4917" t="s">
        <v>17871</v>
      </c>
      <c r="N4917" t="s">
        <v>17872</v>
      </c>
      <c r="O4917">
        <v>3.3869444444444445</v>
      </c>
      <c r="P4917">
        <v>0</v>
      </c>
      <c r="Q4917">
        <v>1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0.55032694000000004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0.55032694000000004</v>
      </c>
    </row>
    <row r="4918" spans="1:32" x14ac:dyDescent="0.3">
      <c r="A4918">
        <v>2796450</v>
      </c>
      <c r="B4918">
        <v>1</v>
      </c>
      <c r="C4918" t="s">
        <v>82</v>
      </c>
      <c r="D4918" t="s">
        <v>94</v>
      </c>
      <c r="E4918" t="s">
        <v>17873</v>
      </c>
      <c r="F4918" t="s">
        <v>17874</v>
      </c>
      <c r="G4918" t="s">
        <v>31552</v>
      </c>
      <c r="H4918" t="s">
        <v>145</v>
      </c>
      <c r="I4918" t="s">
        <v>78</v>
      </c>
      <c r="J4918" t="s">
        <v>135</v>
      </c>
      <c r="K4918" t="s">
        <v>22</v>
      </c>
      <c r="L4918" t="s">
        <v>136</v>
      </c>
      <c r="M4918" t="s">
        <v>17875</v>
      </c>
      <c r="N4918" t="s">
        <v>17876</v>
      </c>
      <c r="O4918">
        <v>0.68861111111111106</v>
      </c>
      <c r="P4918">
        <v>0</v>
      </c>
      <c r="Q4918">
        <v>223</v>
      </c>
      <c r="R4918">
        <v>0</v>
      </c>
      <c r="S4918">
        <v>0</v>
      </c>
      <c r="T4918">
        <v>0</v>
      </c>
      <c r="U4918">
        <v>11</v>
      </c>
      <c r="V4918">
        <v>0</v>
      </c>
      <c r="W4918">
        <v>0</v>
      </c>
      <c r="X4918">
        <v>0</v>
      </c>
      <c r="Y4918">
        <v>14.695458</v>
      </c>
      <c r="Z4918">
        <v>0</v>
      </c>
      <c r="AA4918">
        <v>0</v>
      </c>
      <c r="AB4918">
        <v>0</v>
      </c>
      <c r="AC4918">
        <v>2.2696242</v>
      </c>
      <c r="AD4918">
        <v>0</v>
      </c>
      <c r="AE4918">
        <v>0</v>
      </c>
      <c r="AF4918">
        <v>16.965081999999999</v>
      </c>
    </row>
    <row r="4919" spans="1:32" x14ac:dyDescent="0.3">
      <c r="A4919">
        <v>2796380</v>
      </c>
      <c r="B4919">
        <v>1</v>
      </c>
      <c r="C4919" t="s">
        <v>82</v>
      </c>
      <c r="D4919" t="s">
        <v>92</v>
      </c>
      <c r="E4919" t="s">
        <v>17877</v>
      </c>
      <c r="F4919" t="s">
        <v>17878</v>
      </c>
      <c r="G4919" t="s">
        <v>31551</v>
      </c>
      <c r="H4919" t="s">
        <v>134</v>
      </c>
      <c r="I4919" t="s">
        <v>79</v>
      </c>
      <c r="J4919" t="s">
        <v>135</v>
      </c>
      <c r="K4919" t="s">
        <v>22</v>
      </c>
      <c r="L4919" t="s">
        <v>136</v>
      </c>
      <c r="M4919" t="s">
        <v>17879</v>
      </c>
      <c r="N4919" t="s">
        <v>17880</v>
      </c>
      <c r="O4919">
        <v>0.61055555555555552</v>
      </c>
      <c r="P4919">
        <v>0</v>
      </c>
      <c r="Q4919">
        <v>365</v>
      </c>
      <c r="R4919">
        <v>0</v>
      </c>
      <c r="S4919">
        <v>0</v>
      </c>
      <c r="T4919">
        <v>0</v>
      </c>
      <c r="U4919">
        <v>40</v>
      </c>
      <c r="V4919">
        <v>0</v>
      </c>
      <c r="W4919">
        <v>0</v>
      </c>
      <c r="X4919">
        <v>0</v>
      </c>
      <c r="Y4919">
        <v>33.107605</v>
      </c>
      <c r="Z4919">
        <v>0</v>
      </c>
      <c r="AA4919">
        <v>0</v>
      </c>
      <c r="AB4919">
        <v>0</v>
      </c>
      <c r="AC4919">
        <v>13.857340000000001</v>
      </c>
      <c r="AD4919">
        <v>0</v>
      </c>
      <c r="AE4919">
        <v>0</v>
      </c>
      <c r="AF4919">
        <v>46.964942999999998</v>
      </c>
    </row>
    <row r="4920" spans="1:32" x14ac:dyDescent="0.3">
      <c r="A4920">
        <v>2795829</v>
      </c>
      <c r="B4920">
        <v>1</v>
      </c>
      <c r="C4920" t="s">
        <v>82</v>
      </c>
      <c r="D4920" t="s">
        <v>92</v>
      </c>
      <c r="E4920" t="s">
        <v>11224</v>
      </c>
      <c r="F4920" t="s">
        <v>11225</v>
      </c>
      <c r="G4920" t="s">
        <v>31546</v>
      </c>
      <c r="H4920" t="s">
        <v>1297</v>
      </c>
      <c r="I4920" t="s">
        <v>78</v>
      </c>
      <c r="J4920" t="s">
        <v>135</v>
      </c>
      <c r="K4920" t="s">
        <v>22</v>
      </c>
      <c r="L4920" t="s">
        <v>136</v>
      </c>
      <c r="M4920" t="s">
        <v>17881</v>
      </c>
      <c r="N4920" t="s">
        <v>17882</v>
      </c>
      <c r="O4920">
        <v>3.0950000000000002</v>
      </c>
      <c r="P4920">
        <v>0</v>
      </c>
      <c r="Q4920">
        <v>37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16.161442000000001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16.161442000000001</v>
      </c>
    </row>
    <row r="4921" spans="1:32" x14ac:dyDescent="0.3">
      <c r="A4921">
        <v>2795821</v>
      </c>
      <c r="B4921">
        <v>1</v>
      </c>
      <c r="C4921" t="s">
        <v>83</v>
      </c>
      <c r="D4921" t="s">
        <v>120</v>
      </c>
      <c r="E4921" t="s">
        <v>17883</v>
      </c>
      <c r="F4921" t="s">
        <v>17884</v>
      </c>
      <c r="G4921" t="s">
        <v>31546</v>
      </c>
      <c r="H4921" t="s">
        <v>145</v>
      </c>
      <c r="I4921" t="s">
        <v>78</v>
      </c>
      <c r="J4921" t="s">
        <v>135</v>
      </c>
      <c r="K4921" t="s">
        <v>22</v>
      </c>
      <c r="L4921" t="s">
        <v>136</v>
      </c>
      <c r="M4921" t="s">
        <v>17885</v>
      </c>
      <c r="N4921" t="s">
        <v>17886</v>
      </c>
      <c r="O4921">
        <v>0.56111111111111112</v>
      </c>
      <c r="P4921">
        <v>0</v>
      </c>
      <c r="Q4921">
        <v>100</v>
      </c>
      <c r="R4921">
        <v>0</v>
      </c>
      <c r="S4921">
        <v>0</v>
      </c>
      <c r="T4921">
        <v>0</v>
      </c>
      <c r="U4921">
        <v>2</v>
      </c>
      <c r="V4921">
        <v>0</v>
      </c>
      <c r="W4921">
        <v>0</v>
      </c>
      <c r="X4921">
        <v>0</v>
      </c>
      <c r="Y4921">
        <v>9.3471039999999999</v>
      </c>
      <c r="Z4921">
        <v>0</v>
      </c>
      <c r="AA4921">
        <v>0</v>
      </c>
      <c r="AB4921">
        <v>0</v>
      </c>
      <c r="AC4921">
        <v>1.0536894999999999</v>
      </c>
      <c r="AD4921">
        <v>0</v>
      </c>
      <c r="AE4921">
        <v>0</v>
      </c>
      <c r="AF4921">
        <v>10.400793</v>
      </c>
    </row>
    <row r="4922" spans="1:32" x14ac:dyDescent="0.3">
      <c r="A4922">
        <v>2795820</v>
      </c>
      <c r="B4922">
        <v>1</v>
      </c>
      <c r="C4922" t="s">
        <v>82</v>
      </c>
      <c r="D4922" t="s">
        <v>102</v>
      </c>
      <c r="E4922" t="s">
        <v>6341</v>
      </c>
      <c r="F4922" t="s">
        <v>6342</v>
      </c>
      <c r="G4922" t="s">
        <v>31551</v>
      </c>
      <c r="H4922" t="s">
        <v>672</v>
      </c>
      <c r="I4922" t="s">
        <v>79</v>
      </c>
      <c r="J4922" t="s">
        <v>135</v>
      </c>
      <c r="K4922" t="s">
        <v>22</v>
      </c>
      <c r="L4922" t="s">
        <v>136</v>
      </c>
      <c r="M4922" t="s">
        <v>17887</v>
      </c>
      <c r="N4922" t="s">
        <v>17888</v>
      </c>
      <c r="O4922">
        <v>1.5022222222222221</v>
      </c>
      <c r="P4922">
        <v>0</v>
      </c>
      <c r="Q4922">
        <v>39</v>
      </c>
      <c r="R4922">
        <v>0</v>
      </c>
      <c r="S4922">
        <v>129</v>
      </c>
      <c r="T4922">
        <v>0</v>
      </c>
      <c r="U4922">
        <v>53</v>
      </c>
      <c r="V4922">
        <v>0</v>
      </c>
      <c r="W4922">
        <v>0</v>
      </c>
      <c r="X4922">
        <v>0</v>
      </c>
      <c r="Y4922">
        <v>6.9079350000000002</v>
      </c>
      <c r="Z4922">
        <v>0</v>
      </c>
      <c r="AA4922">
        <v>50.043230000000001</v>
      </c>
      <c r="AB4922">
        <v>0</v>
      </c>
      <c r="AC4922">
        <v>66.984859999999998</v>
      </c>
      <c r="AD4922">
        <v>0</v>
      </c>
      <c r="AE4922">
        <v>0</v>
      </c>
      <c r="AF4922">
        <v>123.93603</v>
      </c>
    </row>
    <row r="4923" spans="1:32" x14ac:dyDescent="0.3">
      <c r="A4923">
        <v>2795350</v>
      </c>
      <c r="B4923">
        <v>2</v>
      </c>
      <c r="C4923" t="s">
        <v>82</v>
      </c>
      <c r="D4923" t="s">
        <v>108</v>
      </c>
      <c r="E4923" t="s">
        <v>17889</v>
      </c>
      <c r="F4923" t="s">
        <v>17890</v>
      </c>
      <c r="G4923" t="s">
        <v>31552</v>
      </c>
      <c r="H4923" t="s">
        <v>223</v>
      </c>
      <c r="I4923" t="s">
        <v>78</v>
      </c>
      <c r="J4923" t="s">
        <v>135</v>
      </c>
      <c r="K4923" t="s">
        <v>22</v>
      </c>
      <c r="L4923" t="s">
        <v>136</v>
      </c>
      <c r="M4923" t="s">
        <v>17891</v>
      </c>
      <c r="N4923" t="s">
        <v>17892</v>
      </c>
      <c r="O4923">
        <v>0.37833333333333335</v>
      </c>
      <c r="P4923">
        <v>0</v>
      </c>
      <c r="Q4923">
        <v>14</v>
      </c>
      <c r="R4923">
        <v>0</v>
      </c>
      <c r="S4923">
        <v>4</v>
      </c>
      <c r="T4923">
        <v>0</v>
      </c>
      <c r="U4923">
        <v>4</v>
      </c>
      <c r="V4923">
        <v>0</v>
      </c>
      <c r="W4923">
        <v>0</v>
      </c>
      <c r="X4923">
        <v>0</v>
      </c>
      <c r="Y4923">
        <v>0.75277229999999995</v>
      </c>
      <c r="Z4923">
        <v>0</v>
      </c>
      <c r="AA4923">
        <v>0.37059112999999999</v>
      </c>
      <c r="AB4923">
        <v>0</v>
      </c>
      <c r="AC4923">
        <v>1.5560251</v>
      </c>
      <c r="AD4923">
        <v>0</v>
      </c>
      <c r="AE4923">
        <v>0</v>
      </c>
      <c r="AF4923">
        <v>2.6793885</v>
      </c>
    </row>
    <row r="4924" spans="1:32" x14ac:dyDescent="0.3">
      <c r="A4924">
        <v>2795605</v>
      </c>
      <c r="B4924">
        <v>1</v>
      </c>
      <c r="C4924" t="s">
        <v>83</v>
      </c>
      <c r="D4924" t="s">
        <v>128</v>
      </c>
      <c r="E4924" t="s">
        <v>17893</v>
      </c>
      <c r="F4924" t="s">
        <v>17894</v>
      </c>
      <c r="G4924" t="s">
        <v>31548</v>
      </c>
      <c r="H4924" t="s">
        <v>333</v>
      </c>
      <c r="I4924" t="s">
        <v>78</v>
      </c>
      <c r="J4924" t="s">
        <v>135</v>
      </c>
      <c r="K4924" t="s">
        <v>22</v>
      </c>
      <c r="L4924" t="s">
        <v>136</v>
      </c>
      <c r="M4924" t="s">
        <v>17895</v>
      </c>
      <c r="N4924" t="s">
        <v>17896</v>
      </c>
      <c r="O4924">
        <v>2.6763888888888889</v>
      </c>
      <c r="P4924">
        <v>0</v>
      </c>
      <c r="Q4924">
        <v>1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0.66344000000000003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0.66344000000000003</v>
      </c>
    </row>
    <row r="4925" spans="1:32" x14ac:dyDescent="0.3">
      <c r="A4925">
        <v>2795575</v>
      </c>
      <c r="B4925">
        <v>1</v>
      </c>
      <c r="C4925" t="s">
        <v>83</v>
      </c>
      <c r="D4925" t="s">
        <v>115</v>
      </c>
      <c r="E4925" t="s">
        <v>17897</v>
      </c>
      <c r="F4925" t="s">
        <v>17898</v>
      </c>
      <c r="G4925" t="s">
        <v>31551</v>
      </c>
      <c r="H4925" t="s">
        <v>134</v>
      </c>
      <c r="I4925" t="s">
        <v>79</v>
      </c>
      <c r="J4925" t="s">
        <v>135</v>
      </c>
      <c r="K4925" t="s">
        <v>22</v>
      </c>
      <c r="L4925" t="s">
        <v>136</v>
      </c>
      <c r="M4925" t="s">
        <v>17899</v>
      </c>
      <c r="N4925" t="s">
        <v>17900</v>
      </c>
      <c r="O4925">
        <v>0.23166666666666666</v>
      </c>
      <c r="P4925">
        <v>1</v>
      </c>
      <c r="Q4925">
        <v>0</v>
      </c>
      <c r="R4925">
        <v>28</v>
      </c>
      <c r="S4925">
        <v>0</v>
      </c>
      <c r="T4925">
        <v>2</v>
      </c>
      <c r="U4925">
        <v>0</v>
      </c>
      <c r="V4925">
        <v>0</v>
      </c>
      <c r="W4925">
        <v>0</v>
      </c>
      <c r="X4925">
        <v>2.8515440999999999E-2</v>
      </c>
      <c r="Y4925">
        <v>0</v>
      </c>
      <c r="Z4925">
        <v>1.5865282000000001</v>
      </c>
      <c r="AA4925">
        <v>0</v>
      </c>
      <c r="AB4925">
        <v>2.5154133000000001</v>
      </c>
      <c r="AC4925">
        <v>0</v>
      </c>
      <c r="AD4925">
        <v>0</v>
      </c>
      <c r="AE4925">
        <v>0</v>
      </c>
      <c r="AF4925">
        <v>4.1304569999999998</v>
      </c>
    </row>
    <row r="4926" spans="1:32" x14ac:dyDescent="0.3">
      <c r="A4926">
        <v>2795596</v>
      </c>
      <c r="B4926">
        <v>1</v>
      </c>
      <c r="C4926" t="s">
        <v>83</v>
      </c>
      <c r="D4926" t="s">
        <v>125</v>
      </c>
      <c r="E4926" t="s">
        <v>3888</v>
      </c>
      <c r="F4926" t="s">
        <v>3889</v>
      </c>
      <c r="G4926" t="s">
        <v>31549</v>
      </c>
      <c r="H4926" t="s">
        <v>134</v>
      </c>
      <c r="I4926" t="s">
        <v>79</v>
      </c>
      <c r="J4926" t="s">
        <v>135</v>
      </c>
      <c r="K4926" t="s">
        <v>22</v>
      </c>
      <c r="L4926" t="s">
        <v>136</v>
      </c>
      <c r="M4926" t="s">
        <v>17901</v>
      </c>
      <c r="N4926" t="s">
        <v>17902</v>
      </c>
      <c r="O4926">
        <v>0.25777777777777777</v>
      </c>
      <c r="P4926">
        <v>0</v>
      </c>
      <c r="Q4926">
        <v>0</v>
      </c>
      <c r="R4926">
        <v>56</v>
      </c>
      <c r="S4926">
        <v>36</v>
      </c>
      <c r="T4926">
        <v>3</v>
      </c>
      <c r="U4926">
        <v>2</v>
      </c>
      <c r="V4926">
        <v>1</v>
      </c>
      <c r="W4926">
        <v>0</v>
      </c>
      <c r="X4926">
        <v>0</v>
      </c>
      <c r="Y4926">
        <v>0</v>
      </c>
      <c r="Z4926">
        <v>6.6897354</v>
      </c>
      <c r="AA4926">
        <v>7.8538350000000001</v>
      </c>
      <c r="AB4926">
        <v>9.7993965000000003</v>
      </c>
      <c r="AC4926">
        <v>4.0188996000000001E-4</v>
      </c>
      <c r="AD4926">
        <v>3.8825927</v>
      </c>
      <c r="AE4926">
        <v>0</v>
      </c>
      <c r="AF4926">
        <v>28.225961999999999</v>
      </c>
    </row>
    <row r="4927" spans="1:32" x14ac:dyDescent="0.3">
      <c r="A4927">
        <v>2795611</v>
      </c>
      <c r="B4927">
        <v>1</v>
      </c>
      <c r="C4927" t="s">
        <v>82</v>
      </c>
      <c r="D4927" t="s">
        <v>111</v>
      </c>
      <c r="E4927" t="s">
        <v>17903</v>
      </c>
      <c r="F4927" t="s">
        <v>17904</v>
      </c>
      <c r="G4927" t="s">
        <v>31549</v>
      </c>
      <c r="H4927" t="s">
        <v>134</v>
      </c>
      <c r="I4927" t="s">
        <v>79</v>
      </c>
      <c r="J4927" t="s">
        <v>135</v>
      </c>
      <c r="K4927" t="s">
        <v>22</v>
      </c>
      <c r="L4927" t="s">
        <v>136</v>
      </c>
      <c r="M4927" t="s">
        <v>17905</v>
      </c>
      <c r="N4927" t="s">
        <v>17906</v>
      </c>
      <c r="O4927">
        <v>0.5444444444444444</v>
      </c>
      <c r="P4927">
        <v>0</v>
      </c>
      <c r="Q4927">
        <v>695</v>
      </c>
      <c r="R4927">
        <v>2</v>
      </c>
      <c r="S4927">
        <v>38</v>
      </c>
      <c r="T4927">
        <v>3</v>
      </c>
      <c r="U4927">
        <v>93</v>
      </c>
      <c r="V4927">
        <v>0</v>
      </c>
      <c r="W4927">
        <v>0</v>
      </c>
      <c r="X4927">
        <v>0</v>
      </c>
      <c r="Y4927">
        <v>51.115639999999999</v>
      </c>
      <c r="Z4927">
        <v>0.12302285</v>
      </c>
      <c r="AA4927">
        <v>1.9515334</v>
      </c>
      <c r="AB4927">
        <v>9.7414620000000003</v>
      </c>
      <c r="AC4927">
        <v>50.852919999999997</v>
      </c>
      <c r="AD4927">
        <v>0</v>
      </c>
      <c r="AE4927">
        <v>0</v>
      </c>
      <c r="AF4927">
        <v>113.78458000000001</v>
      </c>
    </row>
    <row r="4928" spans="1:32" x14ac:dyDescent="0.3">
      <c r="A4928">
        <v>2795529</v>
      </c>
      <c r="B4928">
        <v>1</v>
      </c>
      <c r="C4928" t="s">
        <v>82</v>
      </c>
      <c r="D4928" t="s">
        <v>90</v>
      </c>
      <c r="E4928" t="s">
        <v>17907</v>
      </c>
      <c r="F4928" t="s">
        <v>17908</v>
      </c>
      <c r="G4928" t="s">
        <v>31548</v>
      </c>
      <c r="H4928" t="s">
        <v>893</v>
      </c>
      <c r="I4928" t="s">
        <v>78</v>
      </c>
      <c r="J4928" t="s">
        <v>135</v>
      </c>
      <c r="K4928" t="s">
        <v>22</v>
      </c>
      <c r="L4928" t="s">
        <v>136</v>
      </c>
      <c r="M4928" t="s">
        <v>17909</v>
      </c>
      <c r="N4928" t="s">
        <v>17910</v>
      </c>
      <c r="O4928">
        <v>3.0274999999999999</v>
      </c>
      <c r="P4928">
        <v>0</v>
      </c>
      <c r="Q4928">
        <v>0</v>
      </c>
      <c r="R4928">
        <v>0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6.3468059999999999</v>
      </c>
      <c r="AD4928">
        <v>0</v>
      </c>
      <c r="AE4928">
        <v>0</v>
      </c>
      <c r="AF4928">
        <v>6.3468059999999999</v>
      </c>
    </row>
    <row r="4929" spans="1:32" x14ac:dyDescent="0.3">
      <c r="A4929">
        <v>2795369</v>
      </c>
      <c r="B4929">
        <v>1</v>
      </c>
      <c r="C4929" t="s">
        <v>82</v>
      </c>
      <c r="D4929" t="s">
        <v>90</v>
      </c>
      <c r="E4929" t="s">
        <v>17911</v>
      </c>
      <c r="F4929" t="s">
        <v>17912</v>
      </c>
      <c r="G4929" t="s">
        <v>31548</v>
      </c>
      <c r="H4929" t="s">
        <v>333</v>
      </c>
      <c r="I4929" t="s">
        <v>78</v>
      </c>
      <c r="J4929" t="s">
        <v>135</v>
      </c>
      <c r="K4929" t="s">
        <v>22</v>
      </c>
      <c r="L4929" t="s">
        <v>136</v>
      </c>
      <c r="M4929" t="s">
        <v>17913</v>
      </c>
      <c r="N4929" t="s">
        <v>17914</v>
      </c>
      <c r="O4929">
        <v>5.1116666666666664</v>
      </c>
      <c r="P4929">
        <v>0</v>
      </c>
      <c r="Q4929">
        <v>1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3.9437337000000001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3.9437337000000001</v>
      </c>
    </row>
    <row r="4930" spans="1:32" x14ac:dyDescent="0.3">
      <c r="A4930">
        <v>2795350</v>
      </c>
      <c r="B4930">
        <v>1</v>
      </c>
      <c r="C4930" t="s">
        <v>82</v>
      </c>
      <c r="D4930" t="s">
        <v>108</v>
      </c>
      <c r="E4930" t="s">
        <v>17915</v>
      </c>
      <c r="F4930" t="s">
        <v>17916</v>
      </c>
      <c r="G4930" t="s">
        <v>31546</v>
      </c>
      <c r="H4930" t="s">
        <v>223</v>
      </c>
      <c r="I4930" t="s">
        <v>78</v>
      </c>
      <c r="J4930" t="s">
        <v>135</v>
      </c>
      <c r="K4930" t="s">
        <v>22</v>
      </c>
      <c r="L4930" t="s">
        <v>136</v>
      </c>
      <c r="M4930" t="s">
        <v>17917</v>
      </c>
      <c r="N4930" t="s">
        <v>17891</v>
      </c>
      <c r="O4930">
        <v>2.1822222222222223</v>
      </c>
      <c r="P4930">
        <v>0</v>
      </c>
      <c r="Q4930">
        <v>5</v>
      </c>
      <c r="R4930">
        <v>0</v>
      </c>
      <c r="S4930">
        <v>1</v>
      </c>
      <c r="T4930">
        <v>0</v>
      </c>
      <c r="U4930">
        <v>1</v>
      </c>
      <c r="V4930">
        <v>0</v>
      </c>
      <c r="W4930">
        <v>0</v>
      </c>
      <c r="X4930">
        <v>0</v>
      </c>
      <c r="Y4930">
        <v>2.1273116999999999</v>
      </c>
      <c r="Z4930">
        <v>0</v>
      </c>
      <c r="AA4930">
        <v>7.1779510000000005E-2</v>
      </c>
      <c r="AB4930">
        <v>0</v>
      </c>
      <c r="AC4930">
        <v>0</v>
      </c>
      <c r="AD4930">
        <v>0</v>
      </c>
      <c r="AE4930">
        <v>0</v>
      </c>
      <c r="AF4930">
        <v>2.1990911999999998</v>
      </c>
    </row>
    <row r="4931" spans="1:32" x14ac:dyDescent="0.3">
      <c r="A4931">
        <v>2795105</v>
      </c>
      <c r="B4931">
        <v>1</v>
      </c>
      <c r="C4931" t="s">
        <v>83</v>
      </c>
      <c r="D4931" t="s">
        <v>130</v>
      </c>
      <c r="E4931" t="s">
        <v>17918</v>
      </c>
      <c r="F4931" t="s">
        <v>17919</v>
      </c>
      <c r="G4931" t="s">
        <v>31548</v>
      </c>
      <c r="H4931" t="s">
        <v>333</v>
      </c>
      <c r="I4931" t="s">
        <v>78</v>
      </c>
      <c r="J4931" t="s">
        <v>135</v>
      </c>
      <c r="K4931" t="s">
        <v>22</v>
      </c>
      <c r="L4931" t="s">
        <v>136</v>
      </c>
      <c r="M4931" t="s">
        <v>17920</v>
      </c>
      <c r="N4931" t="s">
        <v>17921</v>
      </c>
      <c r="O4931">
        <v>1.0408333333333333</v>
      </c>
      <c r="P4931">
        <v>0</v>
      </c>
      <c r="Q4931">
        <v>1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0.16517631999999999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0.16517631999999999</v>
      </c>
    </row>
    <row r="4932" spans="1:32" x14ac:dyDescent="0.3">
      <c r="A4932">
        <v>2795069</v>
      </c>
      <c r="B4932">
        <v>1</v>
      </c>
      <c r="C4932" t="s">
        <v>82</v>
      </c>
      <c r="D4932" t="s">
        <v>106</v>
      </c>
      <c r="E4932" t="s">
        <v>17922</v>
      </c>
      <c r="F4932" t="s">
        <v>17923</v>
      </c>
      <c r="G4932" t="s">
        <v>31546</v>
      </c>
      <c r="H4932" t="s">
        <v>2242</v>
      </c>
      <c r="I4932" t="s">
        <v>78</v>
      </c>
      <c r="J4932" t="s">
        <v>135</v>
      </c>
      <c r="K4932" t="s">
        <v>22</v>
      </c>
      <c r="L4932" t="s">
        <v>136</v>
      </c>
      <c r="M4932" t="s">
        <v>17924</v>
      </c>
      <c r="N4932" t="s">
        <v>17925</v>
      </c>
      <c r="O4932">
        <v>4.9850000000000003</v>
      </c>
      <c r="P4932">
        <v>0</v>
      </c>
      <c r="Q4932">
        <v>187</v>
      </c>
      <c r="R4932">
        <v>0</v>
      </c>
      <c r="S4932">
        <v>0</v>
      </c>
      <c r="T4932">
        <v>0</v>
      </c>
      <c r="U4932">
        <v>33</v>
      </c>
      <c r="V4932">
        <v>0</v>
      </c>
      <c r="W4932">
        <v>0</v>
      </c>
      <c r="X4932">
        <v>0</v>
      </c>
      <c r="Y4932">
        <v>221.26867999999999</v>
      </c>
      <c r="Z4932">
        <v>0</v>
      </c>
      <c r="AA4932">
        <v>0</v>
      </c>
      <c r="AB4932">
        <v>0</v>
      </c>
      <c r="AC4932">
        <v>91.511899999999997</v>
      </c>
      <c r="AD4932">
        <v>0</v>
      </c>
      <c r="AE4932">
        <v>0</v>
      </c>
      <c r="AF4932">
        <v>312.78057999999999</v>
      </c>
    </row>
    <row r="4933" spans="1:32" x14ac:dyDescent="0.3">
      <c r="A4933">
        <v>2794842</v>
      </c>
      <c r="B4933">
        <v>2</v>
      </c>
      <c r="C4933" t="s">
        <v>82</v>
      </c>
      <c r="D4933" t="s">
        <v>92</v>
      </c>
      <c r="E4933" t="s">
        <v>17926</v>
      </c>
      <c r="F4933" t="s">
        <v>17927</v>
      </c>
      <c r="G4933" t="s">
        <v>31551</v>
      </c>
      <c r="H4933" t="s">
        <v>9459</v>
      </c>
      <c r="I4933" t="s">
        <v>79</v>
      </c>
      <c r="J4933" t="s">
        <v>135</v>
      </c>
      <c r="K4933" t="s">
        <v>22</v>
      </c>
      <c r="L4933" t="s">
        <v>136</v>
      </c>
      <c r="M4933" t="s">
        <v>17928</v>
      </c>
      <c r="N4933" t="s">
        <v>17929</v>
      </c>
      <c r="O4933">
        <v>2.375</v>
      </c>
      <c r="P4933">
        <v>0</v>
      </c>
      <c r="Q4933">
        <v>9</v>
      </c>
      <c r="R4933">
        <v>0</v>
      </c>
      <c r="S4933">
        <v>5</v>
      </c>
      <c r="T4933">
        <v>0</v>
      </c>
      <c r="U4933">
        <v>3</v>
      </c>
      <c r="V4933">
        <v>0</v>
      </c>
      <c r="W4933">
        <v>0</v>
      </c>
      <c r="X4933">
        <v>0</v>
      </c>
      <c r="Y4933">
        <v>1.7723371999999999</v>
      </c>
      <c r="Z4933">
        <v>0</v>
      </c>
      <c r="AA4933">
        <v>3.1193415999999998</v>
      </c>
      <c r="AB4933">
        <v>0</v>
      </c>
      <c r="AC4933">
        <v>6.9439360000000006E-2</v>
      </c>
      <c r="AD4933">
        <v>0</v>
      </c>
      <c r="AE4933">
        <v>0</v>
      </c>
      <c r="AF4933">
        <v>4.9611179999999999</v>
      </c>
    </row>
    <row r="4934" spans="1:32" x14ac:dyDescent="0.3">
      <c r="A4934">
        <v>2794970</v>
      </c>
      <c r="B4934">
        <v>1</v>
      </c>
      <c r="C4934" t="s">
        <v>82</v>
      </c>
      <c r="D4934" t="s">
        <v>93</v>
      </c>
      <c r="E4934" t="s">
        <v>6276</v>
      </c>
      <c r="F4934" t="s">
        <v>6277</v>
      </c>
      <c r="G4934" t="s">
        <v>31548</v>
      </c>
      <c r="H4934" t="s">
        <v>311</v>
      </c>
      <c r="I4934" t="s">
        <v>78</v>
      </c>
      <c r="J4934" t="s">
        <v>135</v>
      </c>
      <c r="K4934" t="s">
        <v>22</v>
      </c>
      <c r="L4934" t="s">
        <v>136</v>
      </c>
      <c r="M4934" t="s">
        <v>17930</v>
      </c>
      <c r="N4934" t="s">
        <v>17931</v>
      </c>
      <c r="O4934">
        <v>1.8058333333333334</v>
      </c>
      <c r="P4934">
        <v>0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1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18.681868000000001</v>
      </c>
      <c r="AF4934">
        <v>18.681868000000001</v>
      </c>
    </row>
    <row r="4935" spans="1:32" x14ac:dyDescent="0.3">
      <c r="A4935">
        <v>2794752</v>
      </c>
      <c r="B4935">
        <v>1</v>
      </c>
      <c r="C4935" t="s">
        <v>82</v>
      </c>
      <c r="D4935" t="s">
        <v>84</v>
      </c>
      <c r="E4935" t="s">
        <v>17932</v>
      </c>
      <c r="F4935" t="s">
        <v>17933</v>
      </c>
      <c r="G4935" t="s">
        <v>31548</v>
      </c>
      <c r="H4935" t="s">
        <v>311</v>
      </c>
      <c r="I4935" t="s">
        <v>78</v>
      </c>
      <c r="J4935" t="s">
        <v>135</v>
      </c>
      <c r="K4935" t="s">
        <v>22</v>
      </c>
      <c r="L4935" t="s">
        <v>136</v>
      </c>
      <c r="M4935" t="s">
        <v>17934</v>
      </c>
      <c r="N4935" t="s">
        <v>17935</v>
      </c>
      <c r="O4935">
        <v>1.4647222222222223</v>
      </c>
      <c r="P4935">
        <v>0</v>
      </c>
      <c r="Q4935">
        <v>11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4.6930413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4.6930413</v>
      </c>
    </row>
    <row r="4936" spans="1:32" x14ac:dyDescent="0.3">
      <c r="A4936">
        <v>2794671</v>
      </c>
      <c r="B4936">
        <v>2</v>
      </c>
      <c r="C4936" t="s">
        <v>82</v>
      </c>
      <c r="D4936" t="s">
        <v>84</v>
      </c>
      <c r="E4936" t="s">
        <v>8864</v>
      </c>
      <c r="F4936" t="s">
        <v>8865</v>
      </c>
      <c r="G4936" t="s">
        <v>31551</v>
      </c>
      <c r="H4936" t="s">
        <v>672</v>
      </c>
      <c r="I4936" t="s">
        <v>79</v>
      </c>
      <c r="J4936" t="s">
        <v>135</v>
      </c>
      <c r="K4936" t="s">
        <v>22</v>
      </c>
      <c r="L4936" t="s">
        <v>136</v>
      </c>
      <c r="M4936" t="s">
        <v>17936</v>
      </c>
      <c r="N4936" t="s">
        <v>17937</v>
      </c>
      <c r="O4936">
        <v>1.1605555555555556</v>
      </c>
      <c r="P4936">
        <v>0</v>
      </c>
      <c r="Q4936">
        <v>151</v>
      </c>
      <c r="R4936">
        <v>0</v>
      </c>
      <c r="S4936">
        <v>1</v>
      </c>
      <c r="T4936">
        <v>1</v>
      </c>
      <c r="U4936">
        <v>11</v>
      </c>
      <c r="V4936">
        <v>0</v>
      </c>
      <c r="W4936">
        <v>0</v>
      </c>
      <c r="X4936">
        <v>0</v>
      </c>
      <c r="Y4936">
        <v>49.809562999999997</v>
      </c>
      <c r="Z4936">
        <v>0</v>
      </c>
      <c r="AA4936">
        <v>1.9087229999999999E-4</v>
      </c>
      <c r="AB4936">
        <v>7.48973E-2</v>
      </c>
      <c r="AC4936">
        <v>11.303276</v>
      </c>
      <c r="AD4936">
        <v>0</v>
      </c>
      <c r="AE4936">
        <v>0</v>
      </c>
      <c r="AF4936">
        <v>61.187927000000002</v>
      </c>
    </row>
    <row r="4937" spans="1:32" x14ac:dyDescent="0.3">
      <c r="A4937">
        <v>2794750</v>
      </c>
      <c r="B4937">
        <v>1</v>
      </c>
      <c r="C4937" t="s">
        <v>82</v>
      </c>
      <c r="D4937" t="s">
        <v>97</v>
      </c>
      <c r="E4937" t="s">
        <v>16711</v>
      </c>
      <c r="F4937" t="s">
        <v>16712</v>
      </c>
      <c r="G4937" t="s">
        <v>31551</v>
      </c>
      <c r="H4937" t="s">
        <v>134</v>
      </c>
      <c r="I4937" t="s">
        <v>79</v>
      </c>
      <c r="J4937" t="s">
        <v>135</v>
      </c>
      <c r="K4937" t="s">
        <v>22</v>
      </c>
      <c r="L4937" t="s">
        <v>136</v>
      </c>
      <c r="M4937" t="s">
        <v>17938</v>
      </c>
      <c r="N4937" t="s">
        <v>17939</v>
      </c>
      <c r="O4937">
        <v>9.2777777777777778E-2</v>
      </c>
      <c r="P4937">
        <v>3</v>
      </c>
      <c r="Q4937">
        <v>1069</v>
      </c>
      <c r="R4937">
        <v>2</v>
      </c>
      <c r="S4937">
        <v>16</v>
      </c>
      <c r="T4937">
        <v>12</v>
      </c>
      <c r="U4937">
        <v>93</v>
      </c>
      <c r="V4937">
        <v>4</v>
      </c>
      <c r="W4937">
        <v>1</v>
      </c>
      <c r="X4937">
        <v>5.0550740000000003</v>
      </c>
      <c r="Y4937">
        <v>70.017420000000001</v>
      </c>
      <c r="Z4937">
        <v>0.87030700000000005</v>
      </c>
      <c r="AA4937">
        <v>0.13404373999999999</v>
      </c>
      <c r="AB4937">
        <v>15.697194</v>
      </c>
      <c r="AC4937">
        <v>16.132788000000001</v>
      </c>
      <c r="AD4937">
        <v>15.315937999999999</v>
      </c>
      <c r="AE4937">
        <v>0.22127202000000001</v>
      </c>
      <c r="AF4937">
        <v>123.44403</v>
      </c>
    </row>
    <row r="4938" spans="1:32" x14ac:dyDescent="0.3">
      <c r="A4938">
        <v>2794241</v>
      </c>
      <c r="B4938">
        <v>1</v>
      </c>
      <c r="C4938" t="s">
        <v>82</v>
      </c>
      <c r="D4938" t="s">
        <v>95</v>
      </c>
      <c r="E4938" t="s">
        <v>17940</v>
      </c>
      <c r="F4938" t="s">
        <v>17941</v>
      </c>
      <c r="G4938" t="s">
        <v>31546</v>
      </c>
      <c r="H4938" t="s">
        <v>145</v>
      </c>
      <c r="I4938" t="s">
        <v>78</v>
      </c>
      <c r="J4938" t="s">
        <v>135</v>
      </c>
      <c r="K4938" t="s">
        <v>22</v>
      </c>
      <c r="L4938" t="s">
        <v>136</v>
      </c>
      <c r="M4938" t="s">
        <v>17942</v>
      </c>
      <c r="N4938" t="s">
        <v>17943</v>
      </c>
      <c r="O4938">
        <v>1.325</v>
      </c>
      <c r="P4938">
        <v>0</v>
      </c>
      <c r="Q4938">
        <v>35</v>
      </c>
      <c r="R4938">
        <v>0</v>
      </c>
      <c r="S4938">
        <v>0</v>
      </c>
      <c r="T4938">
        <v>0</v>
      </c>
      <c r="U4938">
        <v>5</v>
      </c>
      <c r="V4938">
        <v>0</v>
      </c>
      <c r="W4938">
        <v>0</v>
      </c>
      <c r="X4938">
        <v>0</v>
      </c>
      <c r="Y4938">
        <v>7.3219934000000002</v>
      </c>
      <c r="Z4938">
        <v>0</v>
      </c>
      <c r="AA4938">
        <v>0</v>
      </c>
      <c r="AB4938">
        <v>0</v>
      </c>
      <c r="AC4938">
        <v>6.1585155</v>
      </c>
      <c r="AD4938">
        <v>0</v>
      </c>
      <c r="AE4938">
        <v>0</v>
      </c>
      <c r="AF4938">
        <v>13.480509</v>
      </c>
    </row>
    <row r="4939" spans="1:32" x14ac:dyDescent="0.3">
      <c r="A4939">
        <v>2794253</v>
      </c>
      <c r="B4939">
        <v>1</v>
      </c>
      <c r="C4939" t="s">
        <v>82</v>
      </c>
      <c r="D4939" t="s">
        <v>100</v>
      </c>
      <c r="E4939" t="s">
        <v>17944</v>
      </c>
      <c r="F4939" t="s">
        <v>17945</v>
      </c>
      <c r="G4939" t="s">
        <v>31548</v>
      </c>
      <c r="H4939" t="s">
        <v>311</v>
      </c>
      <c r="I4939" t="s">
        <v>78</v>
      </c>
      <c r="J4939" t="s">
        <v>135</v>
      </c>
      <c r="K4939" t="s">
        <v>22</v>
      </c>
      <c r="L4939" t="s">
        <v>136</v>
      </c>
      <c r="M4939" t="s">
        <v>17946</v>
      </c>
      <c r="N4939" t="s">
        <v>17947</v>
      </c>
      <c r="O4939">
        <v>2.3977777777777778</v>
      </c>
      <c r="P4939">
        <v>0</v>
      </c>
      <c r="Q4939">
        <v>0</v>
      </c>
      <c r="R4939">
        <v>0</v>
      </c>
      <c r="S4939">
        <v>0</v>
      </c>
      <c r="T4939">
        <v>0</v>
      </c>
      <c r="U4939">
        <v>2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81.872069999999994</v>
      </c>
      <c r="AD4939">
        <v>0</v>
      </c>
      <c r="AE4939">
        <v>0</v>
      </c>
      <c r="AF4939">
        <v>81.872069999999994</v>
      </c>
    </row>
    <row r="4940" spans="1:32" x14ac:dyDescent="0.3">
      <c r="A4940">
        <v>2794267</v>
      </c>
      <c r="B4940">
        <v>1</v>
      </c>
      <c r="C4940" t="s">
        <v>83</v>
      </c>
      <c r="D4940" t="s">
        <v>116</v>
      </c>
      <c r="E4940" t="s">
        <v>17948</v>
      </c>
      <c r="F4940" t="s">
        <v>17949</v>
      </c>
      <c r="G4940" t="s">
        <v>31552</v>
      </c>
      <c r="H4940" t="s">
        <v>665</v>
      </c>
      <c r="I4940" t="s">
        <v>78</v>
      </c>
      <c r="J4940" t="s">
        <v>135</v>
      </c>
      <c r="K4940" t="s">
        <v>22</v>
      </c>
      <c r="L4940" t="s">
        <v>136</v>
      </c>
      <c r="M4940" t="s">
        <v>17950</v>
      </c>
      <c r="N4940" t="s">
        <v>17951</v>
      </c>
      <c r="O4940">
        <v>1.0213888888888889</v>
      </c>
      <c r="P4940">
        <v>0</v>
      </c>
      <c r="Q4940">
        <v>48</v>
      </c>
      <c r="R4940">
        <v>0</v>
      </c>
      <c r="S4940">
        <v>9</v>
      </c>
      <c r="T4940">
        <v>0</v>
      </c>
      <c r="U4940">
        <v>3</v>
      </c>
      <c r="V4940">
        <v>0</v>
      </c>
      <c r="W4940">
        <v>0</v>
      </c>
      <c r="X4940">
        <v>0</v>
      </c>
      <c r="Y4940">
        <v>10.201504999999999</v>
      </c>
      <c r="Z4940">
        <v>0</v>
      </c>
      <c r="AA4940">
        <v>1.1231674</v>
      </c>
      <c r="AB4940">
        <v>0</v>
      </c>
      <c r="AC4940">
        <v>5.7538049999999998</v>
      </c>
      <c r="AD4940">
        <v>0</v>
      </c>
      <c r="AE4940">
        <v>0</v>
      </c>
      <c r="AF4940">
        <v>17.078478</v>
      </c>
    </row>
    <row r="4941" spans="1:32" x14ac:dyDescent="0.3">
      <c r="A4941">
        <v>2794098</v>
      </c>
      <c r="B4941">
        <v>1</v>
      </c>
      <c r="C4941" t="s">
        <v>83</v>
      </c>
      <c r="D4941" t="s">
        <v>128</v>
      </c>
      <c r="E4941" t="s">
        <v>17952</v>
      </c>
      <c r="F4941" t="s">
        <v>17953</v>
      </c>
      <c r="G4941" t="s">
        <v>31550</v>
      </c>
      <c r="H4941" t="s">
        <v>1853</v>
      </c>
      <c r="I4941" t="s">
        <v>78</v>
      </c>
      <c r="J4941" t="s">
        <v>135</v>
      </c>
      <c r="K4941" t="s">
        <v>22</v>
      </c>
      <c r="L4941" t="s">
        <v>136</v>
      </c>
      <c r="M4941" t="s">
        <v>17954</v>
      </c>
      <c r="N4941" t="s">
        <v>17955</v>
      </c>
      <c r="O4941">
        <v>0.6825</v>
      </c>
      <c r="P4941">
        <v>0</v>
      </c>
      <c r="Q4941">
        <v>21</v>
      </c>
      <c r="R4941">
        <v>0</v>
      </c>
      <c r="S4941">
        <v>0</v>
      </c>
      <c r="T4941">
        <v>0</v>
      </c>
      <c r="U4941">
        <v>9</v>
      </c>
      <c r="V4941">
        <v>0</v>
      </c>
      <c r="W4941">
        <v>0</v>
      </c>
      <c r="X4941">
        <v>0</v>
      </c>
      <c r="Y4941">
        <v>3.5666832999999998</v>
      </c>
      <c r="Z4941">
        <v>0</v>
      </c>
      <c r="AA4941">
        <v>0</v>
      </c>
      <c r="AB4941">
        <v>0</v>
      </c>
      <c r="AC4941">
        <v>18.343962000000001</v>
      </c>
      <c r="AD4941">
        <v>0</v>
      </c>
      <c r="AE4941">
        <v>0</v>
      </c>
      <c r="AF4941">
        <v>21.910644999999999</v>
      </c>
    </row>
    <row r="4942" spans="1:32" x14ac:dyDescent="0.3">
      <c r="A4942">
        <v>2794115</v>
      </c>
      <c r="B4942">
        <v>1</v>
      </c>
      <c r="C4942" t="s">
        <v>82</v>
      </c>
      <c r="D4942" t="s">
        <v>91</v>
      </c>
      <c r="E4942" t="s">
        <v>3578</v>
      </c>
      <c r="F4942" t="s">
        <v>3579</v>
      </c>
      <c r="G4942" t="s">
        <v>31552</v>
      </c>
      <c r="H4942" t="s">
        <v>665</v>
      </c>
      <c r="I4942" t="s">
        <v>78</v>
      </c>
      <c r="J4942" t="s">
        <v>135</v>
      </c>
      <c r="K4942" t="s">
        <v>22</v>
      </c>
      <c r="L4942" t="s">
        <v>136</v>
      </c>
      <c r="M4942" t="s">
        <v>17956</v>
      </c>
      <c r="N4942" t="s">
        <v>17957</v>
      </c>
      <c r="O4942">
        <v>1.4036111111111111</v>
      </c>
      <c r="P4942">
        <v>0</v>
      </c>
      <c r="Q4942">
        <v>13</v>
      </c>
      <c r="R4942">
        <v>0</v>
      </c>
      <c r="S4942">
        <v>0</v>
      </c>
      <c r="T4942">
        <v>0</v>
      </c>
      <c r="U4942">
        <v>60</v>
      </c>
      <c r="V4942">
        <v>0</v>
      </c>
      <c r="W4942">
        <v>3</v>
      </c>
      <c r="X4942">
        <v>0</v>
      </c>
      <c r="Y4942">
        <v>18.266504000000001</v>
      </c>
      <c r="Z4942">
        <v>0</v>
      </c>
      <c r="AA4942">
        <v>0</v>
      </c>
      <c r="AB4942">
        <v>0</v>
      </c>
      <c r="AC4942">
        <v>178.33984000000001</v>
      </c>
      <c r="AD4942">
        <v>0</v>
      </c>
      <c r="AE4942">
        <v>299.69069999999999</v>
      </c>
      <c r="AF4942">
        <v>496.29703000000001</v>
      </c>
    </row>
    <row r="4943" spans="1:32" x14ac:dyDescent="0.3">
      <c r="A4943">
        <v>2794128</v>
      </c>
      <c r="B4943">
        <v>1</v>
      </c>
      <c r="C4943" t="s">
        <v>83</v>
      </c>
      <c r="D4943" t="s">
        <v>121</v>
      </c>
      <c r="E4943" t="s">
        <v>17958</v>
      </c>
      <c r="F4943" t="s">
        <v>17959</v>
      </c>
      <c r="G4943" t="s">
        <v>31551</v>
      </c>
      <c r="H4943" t="s">
        <v>134</v>
      </c>
      <c r="I4943" t="s">
        <v>79</v>
      </c>
      <c r="J4943" t="s">
        <v>248</v>
      </c>
      <c r="K4943" t="s">
        <v>22</v>
      </c>
      <c r="L4943" t="s">
        <v>136</v>
      </c>
      <c r="M4943" t="s">
        <v>17960</v>
      </c>
      <c r="N4943" t="s">
        <v>17961</v>
      </c>
      <c r="O4943">
        <v>3.5833333333333335E-2</v>
      </c>
      <c r="P4943">
        <v>0</v>
      </c>
      <c r="Q4943">
        <v>130</v>
      </c>
      <c r="R4943">
        <v>0</v>
      </c>
      <c r="S4943">
        <v>14</v>
      </c>
      <c r="T4943">
        <v>1</v>
      </c>
      <c r="U4943">
        <v>15</v>
      </c>
      <c r="V4943">
        <v>0</v>
      </c>
      <c r="W4943">
        <v>0</v>
      </c>
      <c r="X4943">
        <v>0</v>
      </c>
      <c r="Y4943">
        <v>0.95056105000000002</v>
      </c>
      <c r="Z4943">
        <v>0</v>
      </c>
      <c r="AA4943">
        <v>0.46957167999999999</v>
      </c>
      <c r="AB4943">
        <v>0.113107465</v>
      </c>
      <c r="AC4943">
        <v>0.75721364999999996</v>
      </c>
      <c r="AD4943">
        <v>0</v>
      </c>
      <c r="AE4943">
        <v>0</v>
      </c>
      <c r="AF4943">
        <v>2.290454</v>
      </c>
    </row>
    <row r="4944" spans="1:32" x14ac:dyDescent="0.3">
      <c r="A4944">
        <v>2794132</v>
      </c>
      <c r="B4944">
        <v>1</v>
      </c>
      <c r="C4944" t="s">
        <v>82</v>
      </c>
      <c r="D4944" t="s">
        <v>102</v>
      </c>
      <c r="E4944" t="s">
        <v>17962</v>
      </c>
      <c r="F4944" t="s">
        <v>17963</v>
      </c>
      <c r="G4944" t="s">
        <v>31545</v>
      </c>
      <c r="H4944" t="s">
        <v>134</v>
      </c>
      <c r="I4944" t="s">
        <v>79</v>
      </c>
      <c r="J4944" t="s">
        <v>135</v>
      </c>
      <c r="K4944" t="s">
        <v>22</v>
      </c>
      <c r="L4944" t="s">
        <v>136</v>
      </c>
      <c r="M4944" t="s">
        <v>17964</v>
      </c>
      <c r="N4944" t="s">
        <v>17965</v>
      </c>
      <c r="O4944">
        <v>0.15555555555555556</v>
      </c>
      <c r="P4944">
        <v>0</v>
      </c>
      <c r="Q4944">
        <v>74</v>
      </c>
      <c r="R4944">
        <v>38</v>
      </c>
      <c r="S4944">
        <v>457</v>
      </c>
      <c r="T4944">
        <v>2</v>
      </c>
      <c r="U4944">
        <v>115</v>
      </c>
      <c r="V4944">
        <v>1</v>
      </c>
      <c r="W4944">
        <v>0</v>
      </c>
      <c r="X4944">
        <v>0</v>
      </c>
      <c r="Y4944">
        <v>3.9478873999999999</v>
      </c>
      <c r="Z4944">
        <v>1.1320922</v>
      </c>
      <c r="AA4944">
        <v>20.944583999999999</v>
      </c>
      <c r="AB4944">
        <v>3.6538849999999998E-2</v>
      </c>
      <c r="AC4944">
        <v>22.44417</v>
      </c>
      <c r="AD4944">
        <v>2.1864680000000001</v>
      </c>
      <c r="AE4944">
        <v>0</v>
      </c>
      <c r="AF4944">
        <v>50.691740000000003</v>
      </c>
    </row>
    <row r="4945" spans="1:32" x14ac:dyDescent="0.3">
      <c r="A4945">
        <v>2794129</v>
      </c>
      <c r="B4945">
        <v>1</v>
      </c>
      <c r="C4945" t="s">
        <v>83</v>
      </c>
      <c r="D4945" t="s">
        <v>123</v>
      </c>
      <c r="E4945" t="s">
        <v>17966</v>
      </c>
      <c r="F4945" t="s">
        <v>17967</v>
      </c>
      <c r="G4945" t="s">
        <v>31546</v>
      </c>
      <c r="H4945" t="s">
        <v>145</v>
      </c>
      <c r="I4945" t="s">
        <v>78</v>
      </c>
      <c r="J4945" t="s">
        <v>135</v>
      </c>
      <c r="K4945" t="s">
        <v>22</v>
      </c>
      <c r="L4945" t="s">
        <v>136</v>
      </c>
      <c r="M4945" t="s">
        <v>17968</v>
      </c>
      <c r="N4945" t="s">
        <v>17969</v>
      </c>
      <c r="O4945">
        <v>0.37861111111111112</v>
      </c>
      <c r="P4945">
        <v>0</v>
      </c>
      <c r="Q4945">
        <v>267</v>
      </c>
      <c r="R4945">
        <v>0</v>
      </c>
      <c r="S4945">
        <v>1</v>
      </c>
      <c r="T4945">
        <v>0</v>
      </c>
      <c r="U4945">
        <v>14</v>
      </c>
      <c r="V4945">
        <v>0</v>
      </c>
      <c r="W4945">
        <v>0</v>
      </c>
      <c r="X4945">
        <v>0</v>
      </c>
      <c r="Y4945">
        <v>24.292743999999999</v>
      </c>
      <c r="Z4945">
        <v>0</v>
      </c>
      <c r="AA4945">
        <v>7.1937955999999997E-2</v>
      </c>
      <c r="AB4945">
        <v>0</v>
      </c>
      <c r="AC4945">
        <v>2.6023502000000001</v>
      </c>
      <c r="AD4945">
        <v>0</v>
      </c>
      <c r="AE4945">
        <v>0</v>
      </c>
      <c r="AF4945">
        <v>26.967033000000001</v>
      </c>
    </row>
    <row r="4946" spans="1:32" x14ac:dyDescent="0.3">
      <c r="A4946">
        <v>2794011</v>
      </c>
      <c r="B4946">
        <v>1</v>
      </c>
      <c r="C4946" t="s">
        <v>82</v>
      </c>
      <c r="D4946" t="s">
        <v>86</v>
      </c>
      <c r="E4946" t="s">
        <v>17970</v>
      </c>
      <c r="F4946" t="s">
        <v>17971</v>
      </c>
      <c r="G4946" t="s">
        <v>31548</v>
      </c>
      <c r="H4946" t="s">
        <v>333</v>
      </c>
      <c r="I4946" t="s">
        <v>78</v>
      </c>
      <c r="J4946" t="s">
        <v>135</v>
      </c>
      <c r="K4946" t="s">
        <v>22</v>
      </c>
      <c r="L4946" t="s">
        <v>136</v>
      </c>
      <c r="M4946" t="s">
        <v>17972</v>
      </c>
      <c r="N4946" t="s">
        <v>17973</v>
      </c>
      <c r="O4946">
        <v>1.4769444444444444</v>
      </c>
      <c r="P4946">
        <v>0</v>
      </c>
      <c r="Q4946">
        <v>1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</row>
    <row r="4947" spans="1:32" x14ac:dyDescent="0.3">
      <c r="A4947">
        <v>2793997</v>
      </c>
      <c r="B4947">
        <v>1</v>
      </c>
      <c r="C4947" t="s">
        <v>82</v>
      </c>
      <c r="D4947" t="s">
        <v>104</v>
      </c>
      <c r="E4947" t="s">
        <v>17974</v>
      </c>
      <c r="F4947" t="s">
        <v>17975</v>
      </c>
      <c r="G4947" t="s">
        <v>31550</v>
      </c>
      <c r="H4947" t="s">
        <v>409</v>
      </c>
      <c r="I4947" t="s">
        <v>78</v>
      </c>
      <c r="J4947" t="s">
        <v>135</v>
      </c>
      <c r="K4947" t="s">
        <v>3</v>
      </c>
      <c r="L4947" t="s">
        <v>136</v>
      </c>
      <c r="M4947" t="s">
        <v>17976</v>
      </c>
      <c r="N4947" t="s">
        <v>17977</v>
      </c>
      <c r="O4947">
        <v>3.3994444444444443</v>
      </c>
      <c r="P4947">
        <v>0</v>
      </c>
      <c r="Q4947">
        <v>2</v>
      </c>
      <c r="R4947">
        <v>0</v>
      </c>
      <c r="S4947">
        <v>0</v>
      </c>
      <c r="T4947">
        <v>0</v>
      </c>
      <c r="U4947">
        <v>145</v>
      </c>
      <c r="V4947">
        <v>0</v>
      </c>
      <c r="W4947">
        <v>0</v>
      </c>
      <c r="X4947">
        <v>0</v>
      </c>
      <c r="Y4947">
        <v>2.1640944000000002</v>
      </c>
      <c r="Z4947">
        <v>0</v>
      </c>
      <c r="AA4947">
        <v>0</v>
      </c>
      <c r="AB4947">
        <v>0</v>
      </c>
      <c r="AC4947">
        <v>242.19454999999999</v>
      </c>
      <c r="AD4947">
        <v>0</v>
      </c>
      <c r="AE4947">
        <v>0</v>
      </c>
      <c r="AF4947">
        <v>244.35864000000001</v>
      </c>
    </row>
    <row r="4948" spans="1:32" x14ac:dyDescent="0.3">
      <c r="A4948">
        <v>2794006</v>
      </c>
      <c r="B4948">
        <v>1</v>
      </c>
      <c r="C4948" t="s">
        <v>82</v>
      </c>
      <c r="D4948" t="s">
        <v>86</v>
      </c>
      <c r="E4948" t="s">
        <v>3456</v>
      </c>
      <c r="F4948" t="s">
        <v>3457</v>
      </c>
      <c r="G4948" t="s">
        <v>31545</v>
      </c>
      <c r="H4948" t="s">
        <v>134</v>
      </c>
      <c r="I4948" t="s">
        <v>79</v>
      </c>
      <c r="J4948" t="s">
        <v>135</v>
      </c>
      <c r="K4948" t="s">
        <v>22</v>
      </c>
      <c r="L4948" t="s">
        <v>136</v>
      </c>
      <c r="M4948" t="s">
        <v>17978</v>
      </c>
      <c r="N4948" t="s">
        <v>17979</v>
      </c>
      <c r="O4948">
        <v>0.27500000000000002</v>
      </c>
      <c r="P4948">
        <v>0</v>
      </c>
      <c r="Q4948">
        <v>22</v>
      </c>
      <c r="R4948">
        <v>30</v>
      </c>
      <c r="S4948">
        <v>208</v>
      </c>
      <c r="T4948">
        <v>8</v>
      </c>
      <c r="U4948">
        <v>63</v>
      </c>
      <c r="V4948">
        <v>2</v>
      </c>
      <c r="W4948">
        <v>0</v>
      </c>
      <c r="X4948">
        <v>0</v>
      </c>
      <c r="Y4948">
        <v>2.7732806000000001</v>
      </c>
      <c r="Z4948">
        <v>4.8982140000000003</v>
      </c>
      <c r="AA4948">
        <v>50.854416000000001</v>
      </c>
      <c r="AB4948">
        <v>12.272693</v>
      </c>
      <c r="AC4948">
        <v>13.596317000000001</v>
      </c>
      <c r="AD4948">
        <v>22.086303999999998</v>
      </c>
      <c r="AE4948">
        <v>0</v>
      </c>
      <c r="AF4948">
        <v>106.481224</v>
      </c>
    </row>
    <row r="4949" spans="1:32" x14ac:dyDescent="0.3">
      <c r="A4949">
        <v>2794004</v>
      </c>
      <c r="B4949">
        <v>1</v>
      </c>
      <c r="C4949" t="s">
        <v>82</v>
      </c>
      <c r="D4949" t="s">
        <v>88</v>
      </c>
      <c r="E4949" t="s">
        <v>14541</v>
      </c>
      <c r="F4949" t="s">
        <v>14542</v>
      </c>
      <c r="G4949" t="s">
        <v>31545</v>
      </c>
      <c r="H4949" t="s">
        <v>185</v>
      </c>
      <c r="I4949" t="s">
        <v>79</v>
      </c>
      <c r="J4949" t="s">
        <v>135</v>
      </c>
      <c r="K4949" t="s">
        <v>22</v>
      </c>
      <c r="L4949" t="s">
        <v>136</v>
      </c>
      <c r="M4949" t="s">
        <v>17980</v>
      </c>
      <c r="N4949" t="s">
        <v>17981</v>
      </c>
      <c r="O4949">
        <v>0.2038888888888889</v>
      </c>
      <c r="P4949">
        <v>1</v>
      </c>
      <c r="Q4949">
        <v>727</v>
      </c>
      <c r="R4949">
        <v>8</v>
      </c>
      <c r="S4949">
        <v>28</v>
      </c>
      <c r="T4949">
        <v>32</v>
      </c>
      <c r="U4949">
        <v>98</v>
      </c>
      <c r="V4949">
        <v>0</v>
      </c>
      <c r="W4949">
        <v>0</v>
      </c>
      <c r="X4949">
        <v>5.3250037E-2</v>
      </c>
      <c r="Y4949">
        <v>34.258699999999997</v>
      </c>
      <c r="Z4949">
        <v>1.2977067</v>
      </c>
      <c r="AA4949">
        <v>0.98178549999999998</v>
      </c>
      <c r="AB4949">
        <v>29.235340000000001</v>
      </c>
      <c r="AC4949">
        <v>18.995059999999999</v>
      </c>
      <c r="AD4949">
        <v>0</v>
      </c>
      <c r="AE4949">
        <v>0</v>
      </c>
      <c r="AF4949">
        <v>84.821845999999994</v>
      </c>
    </row>
    <row r="4950" spans="1:32" x14ac:dyDescent="0.3">
      <c r="A4950">
        <v>2793986</v>
      </c>
      <c r="B4950">
        <v>1</v>
      </c>
      <c r="C4950" t="s">
        <v>82</v>
      </c>
      <c r="D4950" t="s">
        <v>113</v>
      </c>
      <c r="E4950" t="s">
        <v>17982</v>
      </c>
      <c r="F4950" t="s">
        <v>17983</v>
      </c>
      <c r="G4950" t="s">
        <v>31551</v>
      </c>
      <c r="H4950" t="s">
        <v>672</v>
      </c>
      <c r="I4950" t="s">
        <v>79</v>
      </c>
      <c r="J4950" t="s">
        <v>135</v>
      </c>
      <c r="K4950" t="s">
        <v>22</v>
      </c>
      <c r="L4950" t="s">
        <v>136</v>
      </c>
      <c r="M4950" t="s">
        <v>17984</v>
      </c>
      <c r="N4950" t="s">
        <v>17985</v>
      </c>
      <c r="O4950">
        <v>2.6011111111111109</v>
      </c>
      <c r="P4950">
        <v>5</v>
      </c>
      <c r="Q4950">
        <v>883</v>
      </c>
      <c r="R4950">
        <v>6</v>
      </c>
      <c r="S4950">
        <v>23</v>
      </c>
      <c r="T4950">
        <v>10</v>
      </c>
      <c r="U4950">
        <v>99</v>
      </c>
      <c r="V4950">
        <v>0</v>
      </c>
      <c r="W4950">
        <v>0</v>
      </c>
      <c r="X4950">
        <v>385.35329999999999</v>
      </c>
      <c r="Y4950">
        <v>595.59839999999997</v>
      </c>
      <c r="Z4950">
        <v>12.307764000000001</v>
      </c>
      <c r="AA4950">
        <v>6.8819027000000004</v>
      </c>
      <c r="AB4950">
        <v>65.36515</v>
      </c>
      <c r="AC4950">
        <v>225.17604</v>
      </c>
      <c r="AD4950">
        <v>0</v>
      </c>
      <c r="AE4950">
        <v>0</v>
      </c>
      <c r="AF4950">
        <v>1290.6826000000001</v>
      </c>
    </row>
    <row r="4951" spans="1:32" x14ac:dyDescent="0.3">
      <c r="A4951">
        <v>2787024</v>
      </c>
      <c r="B4951">
        <v>1</v>
      </c>
      <c r="C4951" t="s">
        <v>83</v>
      </c>
      <c r="D4951" t="s">
        <v>120</v>
      </c>
      <c r="E4951" t="s">
        <v>17986</v>
      </c>
      <c r="F4951" t="s">
        <v>17987</v>
      </c>
      <c r="G4951" t="s">
        <v>31552</v>
      </c>
      <c r="H4951" t="s">
        <v>665</v>
      </c>
      <c r="I4951" t="s">
        <v>78</v>
      </c>
      <c r="J4951" t="s">
        <v>135</v>
      </c>
      <c r="K4951" t="s">
        <v>22</v>
      </c>
      <c r="L4951" t="s">
        <v>136</v>
      </c>
      <c r="M4951" t="s">
        <v>17988</v>
      </c>
      <c r="N4951" t="s">
        <v>17989</v>
      </c>
      <c r="O4951">
        <v>4.0538888888888893</v>
      </c>
      <c r="P4951">
        <v>0</v>
      </c>
      <c r="Q4951">
        <v>207</v>
      </c>
      <c r="R4951">
        <v>0</v>
      </c>
      <c r="S4951">
        <v>10</v>
      </c>
      <c r="T4951">
        <v>0</v>
      </c>
      <c r="U4951">
        <v>51</v>
      </c>
      <c r="V4951">
        <v>0</v>
      </c>
      <c r="W4951">
        <v>0</v>
      </c>
      <c r="X4951">
        <v>0</v>
      </c>
      <c r="Y4951">
        <v>123.96116000000001</v>
      </c>
      <c r="Z4951">
        <v>0</v>
      </c>
      <c r="AA4951">
        <v>0.21862227000000001</v>
      </c>
      <c r="AB4951">
        <v>0</v>
      </c>
      <c r="AC4951">
        <v>18.759246999999998</v>
      </c>
      <c r="AD4951">
        <v>0</v>
      </c>
      <c r="AE4951">
        <v>0</v>
      </c>
      <c r="AF4951">
        <v>142.93903</v>
      </c>
    </row>
    <row r="4952" spans="1:32" x14ac:dyDescent="0.3">
      <c r="A4952">
        <v>2786832</v>
      </c>
      <c r="B4952">
        <v>1</v>
      </c>
      <c r="C4952" t="s">
        <v>82</v>
      </c>
      <c r="D4952" t="s">
        <v>99</v>
      </c>
      <c r="E4952" t="s">
        <v>17990</v>
      </c>
      <c r="F4952" t="s">
        <v>17991</v>
      </c>
      <c r="G4952" t="s">
        <v>31546</v>
      </c>
      <c r="H4952" t="s">
        <v>223</v>
      </c>
      <c r="I4952" t="s">
        <v>78</v>
      </c>
      <c r="J4952" t="s">
        <v>135</v>
      </c>
      <c r="K4952" t="s">
        <v>22</v>
      </c>
      <c r="L4952" t="s">
        <v>136</v>
      </c>
      <c r="M4952" t="s">
        <v>17992</v>
      </c>
      <c r="N4952" t="s">
        <v>12159</v>
      </c>
      <c r="O4952">
        <v>0.52611111111111108</v>
      </c>
      <c r="P4952">
        <v>0</v>
      </c>
      <c r="Q4952">
        <v>32</v>
      </c>
      <c r="R4952">
        <v>0</v>
      </c>
      <c r="S4952">
        <v>0</v>
      </c>
      <c r="T4952">
        <v>0</v>
      </c>
      <c r="U4952">
        <v>7</v>
      </c>
      <c r="V4952">
        <v>0</v>
      </c>
      <c r="W4952">
        <v>0</v>
      </c>
      <c r="X4952">
        <v>0</v>
      </c>
      <c r="Y4952">
        <v>4.9486713</v>
      </c>
      <c r="Z4952">
        <v>0</v>
      </c>
      <c r="AA4952">
        <v>0</v>
      </c>
      <c r="AB4952">
        <v>0</v>
      </c>
      <c r="AC4952">
        <v>1.3910891999999999</v>
      </c>
      <c r="AD4952">
        <v>0</v>
      </c>
      <c r="AE4952">
        <v>0</v>
      </c>
      <c r="AF4952">
        <v>6.3397610000000002</v>
      </c>
    </row>
    <row r="4953" spans="1:32" x14ac:dyDescent="0.3">
      <c r="A4953">
        <v>2786802</v>
      </c>
      <c r="B4953">
        <v>1</v>
      </c>
      <c r="C4953" t="s">
        <v>83</v>
      </c>
      <c r="D4953" t="s">
        <v>128</v>
      </c>
      <c r="E4953" t="s">
        <v>11311</v>
      </c>
      <c r="F4953" t="s">
        <v>11312</v>
      </c>
      <c r="G4953" t="s">
        <v>31552</v>
      </c>
      <c r="H4953" t="s">
        <v>665</v>
      </c>
      <c r="I4953" t="s">
        <v>78</v>
      </c>
      <c r="J4953" t="s">
        <v>135</v>
      </c>
      <c r="K4953" t="s">
        <v>22</v>
      </c>
      <c r="L4953" t="s">
        <v>136</v>
      </c>
      <c r="M4953" t="s">
        <v>17993</v>
      </c>
      <c r="N4953" t="s">
        <v>17994</v>
      </c>
      <c r="O4953">
        <v>1.0819444444444444</v>
      </c>
      <c r="P4953">
        <v>0</v>
      </c>
      <c r="Q4953">
        <v>146</v>
      </c>
      <c r="R4953">
        <v>0</v>
      </c>
      <c r="S4953">
        <v>0</v>
      </c>
      <c r="T4953">
        <v>0</v>
      </c>
      <c r="U4953">
        <v>26</v>
      </c>
      <c r="V4953">
        <v>0</v>
      </c>
      <c r="W4953">
        <v>0</v>
      </c>
      <c r="X4953">
        <v>0</v>
      </c>
      <c r="Y4953">
        <v>46.699240000000003</v>
      </c>
      <c r="Z4953">
        <v>0</v>
      </c>
      <c r="AA4953">
        <v>0</v>
      </c>
      <c r="AB4953">
        <v>0</v>
      </c>
      <c r="AC4953">
        <v>25.134014000000001</v>
      </c>
      <c r="AD4953">
        <v>0</v>
      </c>
      <c r="AE4953">
        <v>0</v>
      </c>
      <c r="AF4953">
        <v>71.833250000000007</v>
      </c>
    </row>
    <row r="4954" spans="1:32" x14ac:dyDescent="0.3">
      <c r="A4954">
        <v>2786827</v>
      </c>
      <c r="B4954">
        <v>1</v>
      </c>
      <c r="C4954" t="s">
        <v>83</v>
      </c>
      <c r="D4954" t="s">
        <v>116</v>
      </c>
      <c r="E4954" t="s">
        <v>17995</v>
      </c>
      <c r="F4954" t="s">
        <v>17996</v>
      </c>
      <c r="G4954" t="s">
        <v>31552</v>
      </c>
      <c r="H4954" t="s">
        <v>665</v>
      </c>
      <c r="I4954" t="s">
        <v>78</v>
      </c>
      <c r="J4954" t="s">
        <v>135</v>
      </c>
      <c r="K4954" t="s">
        <v>22</v>
      </c>
      <c r="L4954" t="s">
        <v>136</v>
      </c>
      <c r="M4954" t="s">
        <v>17997</v>
      </c>
      <c r="N4954" t="s">
        <v>17998</v>
      </c>
      <c r="O4954">
        <v>4.0969444444444445</v>
      </c>
      <c r="P4954">
        <v>0</v>
      </c>
      <c r="Q4954">
        <v>50</v>
      </c>
      <c r="R4954">
        <v>0</v>
      </c>
      <c r="S4954">
        <v>14</v>
      </c>
      <c r="T4954">
        <v>0</v>
      </c>
      <c r="U4954">
        <v>4</v>
      </c>
      <c r="V4954">
        <v>0</v>
      </c>
      <c r="W4954">
        <v>0</v>
      </c>
      <c r="X4954">
        <v>0</v>
      </c>
      <c r="Y4954">
        <v>32.782940000000004</v>
      </c>
      <c r="Z4954">
        <v>0</v>
      </c>
      <c r="AA4954">
        <v>19.100605000000002</v>
      </c>
      <c r="AB4954">
        <v>0</v>
      </c>
      <c r="AC4954">
        <v>65.635506000000007</v>
      </c>
      <c r="AD4954">
        <v>0</v>
      </c>
      <c r="AE4954">
        <v>0</v>
      </c>
      <c r="AF4954">
        <v>117.51904999999999</v>
      </c>
    </row>
    <row r="4955" spans="1:32" x14ac:dyDescent="0.3">
      <c r="A4955">
        <v>2786805</v>
      </c>
      <c r="B4955">
        <v>1</v>
      </c>
      <c r="C4955" t="s">
        <v>83</v>
      </c>
      <c r="D4955" t="s">
        <v>126</v>
      </c>
      <c r="E4955" t="s">
        <v>14476</v>
      </c>
      <c r="F4955" t="s">
        <v>14477</v>
      </c>
      <c r="G4955" t="s">
        <v>31549</v>
      </c>
      <c r="H4955" t="s">
        <v>134</v>
      </c>
      <c r="I4955" t="s">
        <v>79</v>
      </c>
      <c r="J4955" t="s">
        <v>135</v>
      </c>
      <c r="K4955" t="s">
        <v>22</v>
      </c>
      <c r="L4955" t="s">
        <v>136</v>
      </c>
      <c r="M4955" t="s">
        <v>17999</v>
      </c>
      <c r="N4955" t="s">
        <v>18000</v>
      </c>
      <c r="O4955">
        <v>0.17277777777777778</v>
      </c>
      <c r="P4955">
        <v>4</v>
      </c>
      <c r="Q4955">
        <v>728</v>
      </c>
      <c r="R4955">
        <v>0</v>
      </c>
      <c r="S4955">
        <v>13</v>
      </c>
      <c r="T4955">
        <v>0</v>
      </c>
      <c r="U4955">
        <v>48</v>
      </c>
      <c r="V4955">
        <v>0</v>
      </c>
      <c r="W4955">
        <v>0</v>
      </c>
      <c r="X4955">
        <v>4.3156524000000003</v>
      </c>
      <c r="Y4955">
        <v>12.287853</v>
      </c>
      <c r="Z4955">
        <v>0</v>
      </c>
      <c r="AA4955">
        <v>0.14939085999999999</v>
      </c>
      <c r="AB4955">
        <v>0</v>
      </c>
      <c r="AC4955">
        <v>1.6556697</v>
      </c>
      <c r="AD4955">
        <v>0</v>
      </c>
      <c r="AE4955">
        <v>0</v>
      </c>
      <c r="AF4955">
        <v>18.408566</v>
      </c>
    </row>
    <row r="4956" spans="1:32" x14ac:dyDescent="0.3">
      <c r="A4956">
        <v>2786818</v>
      </c>
      <c r="B4956">
        <v>1</v>
      </c>
      <c r="C4956" t="s">
        <v>83</v>
      </c>
      <c r="D4956" t="s">
        <v>124</v>
      </c>
      <c r="E4956" t="s">
        <v>18001</v>
      </c>
      <c r="F4956" t="s">
        <v>18002</v>
      </c>
      <c r="G4956" t="s">
        <v>31551</v>
      </c>
      <c r="H4956" t="s">
        <v>672</v>
      </c>
      <c r="I4956" t="s">
        <v>79</v>
      </c>
      <c r="J4956" t="s">
        <v>135</v>
      </c>
      <c r="K4956" t="s">
        <v>22</v>
      </c>
      <c r="L4956" t="s">
        <v>136</v>
      </c>
      <c r="M4956" t="s">
        <v>18003</v>
      </c>
      <c r="N4956" t="s">
        <v>18004</v>
      </c>
      <c r="O4956">
        <v>2.92</v>
      </c>
      <c r="P4956">
        <v>1</v>
      </c>
      <c r="Q4956">
        <v>350</v>
      </c>
      <c r="R4956">
        <v>0</v>
      </c>
      <c r="S4956">
        <v>12</v>
      </c>
      <c r="T4956">
        <v>0</v>
      </c>
      <c r="U4956">
        <v>17</v>
      </c>
      <c r="V4956">
        <v>0</v>
      </c>
      <c r="W4956">
        <v>0</v>
      </c>
      <c r="X4956">
        <v>3.2422149999999998</v>
      </c>
      <c r="Y4956">
        <v>144.81299000000001</v>
      </c>
      <c r="Z4956">
        <v>0</v>
      </c>
      <c r="AA4956">
        <v>0.53150719999999996</v>
      </c>
      <c r="AB4956">
        <v>0</v>
      </c>
      <c r="AC4956">
        <v>6.4704810000000004</v>
      </c>
      <c r="AD4956">
        <v>0</v>
      </c>
      <c r="AE4956">
        <v>0</v>
      </c>
      <c r="AF4956">
        <v>155.05718999999999</v>
      </c>
    </row>
    <row r="4957" spans="1:32" x14ac:dyDescent="0.3">
      <c r="A4957">
        <v>2786753</v>
      </c>
      <c r="B4957">
        <v>1</v>
      </c>
      <c r="C4957" t="s">
        <v>82</v>
      </c>
      <c r="D4957" t="s">
        <v>106</v>
      </c>
      <c r="E4957" t="s">
        <v>18005</v>
      </c>
      <c r="F4957" t="s">
        <v>18006</v>
      </c>
      <c r="G4957" t="s">
        <v>31546</v>
      </c>
      <c r="H4957" t="s">
        <v>223</v>
      </c>
      <c r="I4957" t="s">
        <v>78</v>
      </c>
      <c r="J4957" t="s">
        <v>135</v>
      </c>
      <c r="K4957" t="s">
        <v>22</v>
      </c>
      <c r="L4957" t="s">
        <v>136</v>
      </c>
      <c r="M4957" t="s">
        <v>18007</v>
      </c>
      <c r="N4957" t="s">
        <v>18008</v>
      </c>
      <c r="O4957">
        <v>1.7469444444444444</v>
      </c>
      <c r="P4957">
        <v>0</v>
      </c>
      <c r="Q4957">
        <v>67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45.963909999999998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45.963909999999998</v>
      </c>
    </row>
    <row r="4958" spans="1:32" x14ac:dyDescent="0.3">
      <c r="A4958">
        <v>2786744</v>
      </c>
      <c r="B4958">
        <v>1</v>
      </c>
      <c r="C4958" t="s">
        <v>82</v>
      </c>
      <c r="D4958" t="s">
        <v>89</v>
      </c>
      <c r="E4958" t="s">
        <v>16407</v>
      </c>
      <c r="F4958" t="s">
        <v>16408</v>
      </c>
      <c r="G4958" t="s">
        <v>31545</v>
      </c>
      <c r="H4958" t="s">
        <v>672</v>
      </c>
      <c r="I4958" t="s">
        <v>79</v>
      </c>
      <c r="J4958" t="s">
        <v>135</v>
      </c>
      <c r="K4958" t="s">
        <v>22</v>
      </c>
      <c r="L4958" t="s">
        <v>136</v>
      </c>
      <c r="M4958" t="s">
        <v>18009</v>
      </c>
      <c r="N4958" t="s">
        <v>18010</v>
      </c>
      <c r="O4958">
        <v>0.36333333333333334</v>
      </c>
      <c r="P4958">
        <v>0</v>
      </c>
      <c r="Q4958">
        <v>725</v>
      </c>
      <c r="R4958">
        <v>1</v>
      </c>
      <c r="S4958">
        <v>138</v>
      </c>
      <c r="T4958">
        <v>9</v>
      </c>
      <c r="U4958">
        <v>164</v>
      </c>
      <c r="V4958">
        <v>0</v>
      </c>
      <c r="W4958">
        <v>0</v>
      </c>
      <c r="X4958">
        <v>0</v>
      </c>
      <c r="Y4958">
        <v>34.973514999999999</v>
      </c>
      <c r="Z4958">
        <v>0</v>
      </c>
      <c r="AA4958">
        <v>14.502848</v>
      </c>
      <c r="AB4958">
        <v>24.972162000000001</v>
      </c>
      <c r="AC4958">
        <v>14.391878</v>
      </c>
      <c r="AD4958">
        <v>0</v>
      </c>
      <c r="AE4958">
        <v>0</v>
      </c>
      <c r="AF4958">
        <v>88.840400000000002</v>
      </c>
    </row>
    <row r="4959" spans="1:32" x14ac:dyDescent="0.3">
      <c r="A4959">
        <v>2786672</v>
      </c>
      <c r="B4959">
        <v>1</v>
      </c>
      <c r="C4959" t="s">
        <v>83</v>
      </c>
      <c r="D4959" t="s">
        <v>130</v>
      </c>
      <c r="E4959" t="s">
        <v>18011</v>
      </c>
      <c r="F4959" t="s">
        <v>18012</v>
      </c>
      <c r="G4959" t="s">
        <v>31552</v>
      </c>
      <c r="H4959" t="s">
        <v>665</v>
      </c>
      <c r="I4959" t="s">
        <v>78</v>
      </c>
      <c r="J4959" t="s">
        <v>135</v>
      </c>
      <c r="K4959" t="s">
        <v>22</v>
      </c>
      <c r="L4959" t="s">
        <v>136</v>
      </c>
      <c r="M4959" t="s">
        <v>18013</v>
      </c>
      <c r="N4959" t="s">
        <v>18014</v>
      </c>
      <c r="O4959">
        <v>7.5538888888888893</v>
      </c>
      <c r="P4959">
        <v>0</v>
      </c>
      <c r="Q4959">
        <v>76</v>
      </c>
      <c r="R4959">
        <v>0</v>
      </c>
      <c r="S4959">
        <v>3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52.561095999999999</v>
      </c>
      <c r="Z4959">
        <v>0</v>
      </c>
      <c r="AA4959">
        <v>18.511005000000001</v>
      </c>
      <c r="AB4959">
        <v>0</v>
      </c>
      <c r="AC4959">
        <v>0</v>
      </c>
      <c r="AD4959">
        <v>0</v>
      </c>
      <c r="AE4959">
        <v>0</v>
      </c>
      <c r="AF4959">
        <v>71.072104999999993</v>
      </c>
    </row>
    <row r="4960" spans="1:32" x14ac:dyDescent="0.3">
      <c r="A4960">
        <v>2786646</v>
      </c>
      <c r="B4960">
        <v>1</v>
      </c>
      <c r="C4960" t="s">
        <v>83</v>
      </c>
      <c r="D4960" t="s">
        <v>122</v>
      </c>
      <c r="E4960" t="s">
        <v>18015</v>
      </c>
      <c r="F4960" t="s">
        <v>18016</v>
      </c>
      <c r="G4960" t="s">
        <v>31546</v>
      </c>
      <c r="H4960" t="s">
        <v>2229</v>
      </c>
      <c r="I4960" t="s">
        <v>78</v>
      </c>
      <c r="J4960" t="s">
        <v>135</v>
      </c>
      <c r="K4960" t="s">
        <v>22</v>
      </c>
      <c r="L4960" t="s">
        <v>136</v>
      </c>
      <c r="M4960" t="s">
        <v>18017</v>
      </c>
      <c r="N4960" t="s">
        <v>18018</v>
      </c>
      <c r="O4960">
        <v>2.7552777777777777</v>
      </c>
      <c r="P4960">
        <v>0</v>
      </c>
      <c r="Q4960">
        <v>22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9.5313949999999998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9.5313949999999998</v>
      </c>
    </row>
    <row r="4961" spans="1:32" x14ac:dyDescent="0.3">
      <c r="A4961">
        <v>2786664</v>
      </c>
      <c r="B4961">
        <v>1</v>
      </c>
      <c r="C4961" t="s">
        <v>82</v>
      </c>
      <c r="D4961" t="s">
        <v>93</v>
      </c>
      <c r="E4961" t="s">
        <v>18019</v>
      </c>
      <c r="F4961" t="s">
        <v>18020</v>
      </c>
      <c r="G4961" t="s">
        <v>31548</v>
      </c>
      <c r="H4961" t="s">
        <v>311</v>
      </c>
      <c r="I4961" t="s">
        <v>78</v>
      </c>
      <c r="J4961" t="s">
        <v>135</v>
      </c>
      <c r="K4961" t="s">
        <v>22</v>
      </c>
      <c r="L4961" t="s">
        <v>136</v>
      </c>
      <c r="M4961" t="s">
        <v>18021</v>
      </c>
      <c r="N4961" t="s">
        <v>18022</v>
      </c>
      <c r="O4961">
        <v>2.7630555555555554</v>
      </c>
      <c r="P4961">
        <v>0</v>
      </c>
      <c r="Q4961">
        <v>12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6.0278720000000003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6.0278720000000003</v>
      </c>
    </row>
    <row r="4962" spans="1:32" x14ac:dyDescent="0.3">
      <c r="A4962">
        <v>2786666</v>
      </c>
      <c r="B4962">
        <v>1</v>
      </c>
      <c r="C4962" t="s">
        <v>83</v>
      </c>
      <c r="D4962" t="s">
        <v>115</v>
      </c>
      <c r="E4962" t="s">
        <v>18023</v>
      </c>
      <c r="F4962" t="s">
        <v>18024</v>
      </c>
      <c r="G4962" t="s">
        <v>31551</v>
      </c>
      <c r="H4962" t="s">
        <v>134</v>
      </c>
      <c r="I4962" t="s">
        <v>79</v>
      </c>
      <c r="J4962" t="s">
        <v>135</v>
      </c>
      <c r="K4962" t="s">
        <v>22</v>
      </c>
      <c r="L4962" t="s">
        <v>136</v>
      </c>
      <c r="M4962" t="s">
        <v>18025</v>
      </c>
      <c r="N4962" t="s">
        <v>18026</v>
      </c>
      <c r="O4962">
        <v>1.8233333333333333</v>
      </c>
      <c r="P4962">
        <v>0</v>
      </c>
      <c r="Q4962">
        <v>261</v>
      </c>
      <c r="R4962">
        <v>0</v>
      </c>
      <c r="S4962">
        <v>0</v>
      </c>
      <c r="T4962">
        <v>0</v>
      </c>
      <c r="U4962">
        <v>10</v>
      </c>
      <c r="V4962">
        <v>0</v>
      </c>
      <c r="W4962">
        <v>0</v>
      </c>
      <c r="X4962">
        <v>0</v>
      </c>
      <c r="Y4962">
        <v>76.637870000000007</v>
      </c>
      <c r="Z4962">
        <v>0</v>
      </c>
      <c r="AA4962">
        <v>0</v>
      </c>
      <c r="AB4962">
        <v>0</v>
      </c>
      <c r="AC4962">
        <v>3.6616460000000002</v>
      </c>
      <c r="AD4962">
        <v>0</v>
      </c>
      <c r="AE4962">
        <v>0</v>
      </c>
      <c r="AF4962">
        <v>80.299515</v>
      </c>
    </row>
    <row r="4963" spans="1:32" x14ac:dyDescent="0.3">
      <c r="A4963">
        <v>2786645</v>
      </c>
      <c r="B4963">
        <v>1</v>
      </c>
      <c r="C4963" t="s">
        <v>82</v>
      </c>
      <c r="D4963" t="s">
        <v>111</v>
      </c>
      <c r="E4963" t="s">
        <v>18027</v>
      </c>
      <c r="F4963" t="s">
        <v>18028</v>
      </c>
      <c r="G4963" t="s">
        <v>31548</v>
      </c>
      <c r="H4963" t="s">
        <v>333</v>
      </c>
      <c r="I4963" t="s">
        <v>78</v>
      </c>
      <c r="J4963" t="s">
        <v>135</v>
      </c>
      <c r="K4963" t="s">
        <v>22</v>
      </c>
      <c r="L4963" t="s">
        <v>136</v>
      </c>
      <c r="M4963" t="s">
        <v>18029</v>
      </c>
      <c r="N4963" t="s">
        <v>18030</v>
      </c>
      <c r="O4963">
        <v>5.0358333333333336</v>
      </c>
      <c r="P4963">
        <v>0</v>
      </c>
      <c r="Q4963">
        <v>1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0.31462908000000001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0.31462908000000001</v>
      </c>
    </row>
    <row r="4964" spans="1:32" x14ac:dyDescent="0.3">
      <c r="A4964">
        <v>2786650</v>
      </c>
      <c r="B4964">
        <v>1</v>
      </c>
      <c r="C4964" t="s">
        <v>82</v>
      </c>
      <c r="D4964" t="s">
        <v>105</v>
      </c>
      <c r="E4964" t="s">
        <v>18031</v>
      </c>
      <c r="F4964" t="s">
        <v>18032</v>
      </c>
      <c r="G4964" t="s">
        <v>31546</v>
      </c>
      <c r="H4964" t="s">
        <v>1297</v>
      </c>
      <c r="I4964" t="s">
        <v>78</v>
      </c>
      <c r="J4964" t="s">
        <v>135</v>
      </c>
      <c r="K4964" t="s">
        <v>22</v>
      </c>
      <c r="L4964" t="s">
        <v>136</v>
      </c>
      <c r="M4964" t="s">
        <v>18033</v>
      </c>
      <c r="N4964" t="s">
        <v>18034</v>
      </c>
      <c r="O4964">
        <v>4.2961111111111112</v>
      </c>
      <c r="P4964">
        <v>0</v>
      </c>
      <c r="Q4964">
        <v>10</v>
      </c>
      <c r="R4964">
        <v>0</v>
      </c>
      <c r="S4964">
        <v>1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18.676791999999999</v>
      </c>
      <c r="Z4964">
        <v>0</v>
      </c>
      <c r="AA4964">
        <v>1.5411011999999999</v>
      </c>
      <c r="AB4964">
        <v>0</v>
      </c>
      <c r="AC4964">
        <v>0</v>
      </c>
      <c r="AD4964">
        <v>0</v>
      </c>
      <c r="AE4964">
        <v>0</v>
      </c>
      <c r="AF4964">
        <v>20.217894000000001</v>
      </c>
    </row>
    <row r="4965" spans="1:32" x14ac:dyDescent="0.3">
      <c r="A4965">
        <v>2786675</v>
      </c>
      <c r="B4965">
        <v>1</v>
      </c>
      <c r="C4965" t="s">
        <v>82</v>
      </c>
      <c r="D4965" t="s">
        <v>108</v>
      </c>
      <c r="E4965" t="s">
        <v>18035</v>
      </c>
      <c r="F4965" t="s">
        <v>18036</v>
      </c>
      <c r="G4965" t="s">
        <v>31545</v>
      </c>
      <c r="H4965" t="s">
        <v>145</v>
      </c>
      <c r="I4965" t="s">
        <v>79</v>
      </c>
      <c r="J4965" t="s">
        <v>135</v>
      </c>
      <c r="K4965" t="s">
        <v>22</v>
      </c>
      <c r="L4965" t="s">
        <v>136</v>
      </c>
      <c r="M4965" t="s">
        <v>18037</v>
      </c>
      <c r="N4965" t="s">
        <v>18038</v>
      </c>
      <c r="O4965">
        <v>0.21194444444444444</v>
      </c>
      <c r="P4965">
        <v>0</v>
      </c>
      <c r="Q4965">
        <v>696</v>
      </c>
      <c r="R4965">
        <v>16</v>
      </c>
      <c r="S4965">
        <v>217</v>
      </c>
      <c r="T4965">
        <v>8</v>
      </c>
      <c r="U4965">
        <v>193</v>
      </c>
      <c r="V4965">
        <v>0</v>
      </c>
      <c r="W4965">
        <v>0</v>
      </c>
      <c r="X4965">
        <v>0</v>
      </c>
      <c r="Y4965">
        <v>44.296737999999998</v>
      </c>
      <c r="Z4965">
        <v>1.7291042000000001</v>
      </c>
      <c r="AA4965">
        <v>22.327814</v>
      </c>
      <c r="AB4965">
        <v>11.215477999999999</v>
      </c>
      <c r="AC4965">
        <v>19.224112999999999</v>
      </c>
      <c r="AD4965">
        <v>0</v>
      </c>
      <c r="AE4965">
        <v>0</v>
      </c>
      <c r="AF4965">
        <v>98.79325</v>
      </c>
    </row>
    <row r="4966" spans="1:32" x14ac:dyDescent="0.3">
      <c r="A4966">
        <v>2786661</v>
      </c>
      <c r="B4966">
        <v>1</v>
      </c>
      <c r="C4966" t="s">
        <v>82</v>
      </c>
      <c r="D4966" t="s">
        <v>92</v>
      </c>
      <c r="E4966" t="s">
        <v>18039</v>
      </c>
      <c r="F4966" t="s">
        <v>18040</v>
      </c>
      <c r="G4966" t="s">
        <v>31551</v>
      </c>
      <c r="H4966" t="s">
        <v>134</v>
      </c>
      <c r="I4966" t="s">
        <v>79</v>
      </c>
      <c r="J4966" t="s">
        <v>135</v>
      </c>
      <c r="K4966" t="s">
        <v>22</v>
      </c>
      <c r="L4966" t="s">
        <v>136</v>
      </c>
      <c r="M4966" t="s">
        <v>18041</v>
      </c>
      <c r="N4966" t="s">
        <v>18042</v>
      </c>
      <c r="O4966">
        <v>7.2222222222222215E-2</v>
      </c>
      <c r="P4966">
        <v>0</v>
      </c>
      <c r="Q4966">
        <v>2319</v>
      </c>
      <c r="R4966">
        <v>0</v>
      </c>
      <c r="S4966">
        <v>5</v>
      </c>
      <c r="T4966">
        <v>3</v>
      </c>
      <c r="U4966">
        <v>154</v>
      </c>
      <c r="V4966">
        <v>0</v>
      </c>
      <c r="W4966">
        <v>0</v>
      </c>
      <c r="X4966">
        <v>0</v>
      </c>
      <c r="Y4966">
        <v>43.673096000000001</v>
      </c>
      <c r="Z4966">
        <v>0</v>
      </c>
      <c r="AA4966">
        <v>5.6528736000000003E-2</v>
      </c>
      <c r="AB4966">
        <v>3.3210738000000002</v>
      </c>
      <c r="AC4966">
        <v>12.899573999999999</v>
      </c>
      <c r="AD4966">
        <v>0</v>
      </c>
      <c r="AE4966">
        <v>0</v>
      </c>
      <c r="AF4966">
        <v>59.950270000000003</v>
      </c>
    </row>
    <row r="4967" spans="1:32" x14ac:dyDescent="0.3">
      <c r="A4967">
        <v>2786541</v>
      </c>
      <c r="B4967">
        <v>1</v>
      </c>
      <c r="C4967" t="s">
        <v>83</v>
      </c>
      <c r="D4967" t="s">
        <v>119</v>
      </c>
      <c r="E4967" t="s">
        <v>18043</v>
      </c>
      <c r="F4967" t="s">
        <v>18044</v>
      </c>
      <c r="G4967" t="s">
        <v>31551</v>
      </c>
      <c r="H4967" t="s">
        <v>672</v>
      </c>
      <c r="I4967" t="s">
        <v>79</v>
      </c>
      <c r="J4967" t="s">
        <v>135</v>
      </c>
      <c r="K4967" t="s">
        <v>22</v>
      </c>
      <c r="L4967" t="s">
        <v>136</v>
      </c>
      <c r="M4967" t="s">
        <v>18045</v>
      </c>
      <c r="N4967" t="s">
        <v>18046</v>
      </c>
      <c r="O4967">
        <v>3.2122222222222221</v>
      </c>
      <c r="P4967">
        <v>0</v>
      </c>
      <c r="Q4967">
        <v>223</v>
      </c>
      <c r="R4967">
        <v>0</v>
      </c>
      <c r="S4967">
        <v>0</v>
      </c>
      <c r="T4967">
        <v>0</v>
      </c>
      <c r="U4967">
        <v>9</v>
      </c>
      <c r="V4967">
        <v>0</v>
      </c>
      <c r="W4967">
        <v>0</v>
      </c>
      <c r="X4967">
        <v>0</v>
      </c>
      <c r="Y4967">
        <v>56.298110000000001</v>
      </c>
      <c r="Z4967">
        <v>0</v>
      </c>
      <c r="AA4967">
        <v>0</v>
      </c>
      <c r="AB4967">
        <v>0</v>
      </c>
      <c r="AC4967">
        <v>2.6902987999999999</v>
      </c>
      <c r="AD4967">
        <v>0</v>
      </c>
      <c r="AE4967">
        <v>0</v>
      </c>
      <c r="AF4967">
        <v>58.988407000000002</v>
      </c>
    </row>
    <row r="4968" spans="1:32" x14ac:dyDescent="0.3">
      <c r="A4968">
        <v>2786538</v>
      </c>
      <c r="B4968">
        <v>1</v>
      </c>
      <c r="C4968" t="s">
        <v>82</v>
      </c>
      <c r="D4968" t="s">
        <v>108</v>
      </c>
      <c r="E4968" t="s">
        <v>10705</v>
      </c>
      <c r="F4968" t="s">
        <v>10706</v>
      </c>
      <c r="G4968" t="s">
        <v>31545</v>
      </c>
      <c r="H4968" t="s">
        <v>134</v>
      </c>
      <c r="I4968" t="s">
        <v>79</v>
      </c>
      <c r="J4968" t="s">
        <v>248</v>
      </c>
      <c r="K4968" t="s">
        <v>22</v>
      </c>
      <c r="L4968" t="s">
        <v>136</v>
      </c>
      <c r="M4968" t="s">
        <v>18047</v>
      </c>
      <c r="N4968" t="s">
        <v>14482</v>
      </c>
      <c r="O4968">
        <v>8.3333333333333332E-3</v>
      </c>
      <c r="P4968">
        <v>0</v>
      </c>
      <c r="Q4968">
        <v>259</v>
      </c>
      <c r="R4968">
        <v>4</v>
      </c>
      <c r="S4968">
        <v>64</v>
      </c>
      <c r="T4968">
        <v>5</v>
      </c>
      <c r="U4968">
        <v>81</v>
      </c>
      <c r="V4968">
        <v>0</v>
      </c>
      <c r="W4968">
        <v>0</v>
      </c>
      <c r="X4968">
        <v>0</v>
      </c>
      <c r="Y4968">
        <v>0.47996299999999997</v>
      </c>
      <c r="Z4968">
        <v>0.14596695000000001</v>
      </c>
      <c r="AA4968">
        <v>0.38082771999999998</v>
      </c>
      <c r="AB4968">
        <v>0.47533959999999997</v>
      </c>
      <c r="AC4968">
        <v>0.30671619999999999</v>
      </c>
      <c r="AD4968">
        <v>0</v>
      </c>
      <c r="AE4968">
        <v>0</v>
      </c>
      <c r="AF4968">
        <v>1.7888135000000001</v>
      </c>
    </row>
    <row r="4969" spans="1:32" x14ac:dyDescent="0.3">
      <c r="A4969">
        <v>2784512</v>
      </c>
      <c r="B4969">
        <v>1</v>
      </c>
      <c r="C4969" t="s">
        <v>82</v>
      </c>
      <c r="D4969" t="s">
        <v>98</v>
      </c>
      <c r="E4969" t="s">
        <v>18048</v>
      </c>
      <c r="F4969" t="s">
        <v>18049</v>
      </c>
      <c r="G4969" t="s">
        <v>31547</v>
      </c>
      <c r="H4969" t="s">
        <v>185</v>
      </c>
      <c r="I4969" t="s">
        <v>79</v>
      </c>
      <c r="J4969" t="s">
        <v>135</v>
      </c>
      <c r="K4969" t="s">
        <v>22</v>
      </c>
      <c r="L4969" t="s">
        <v>136</v>
      </c>
      <c r="M4969" t="s">
        <v>18050</v>
      </c>
      <c r="N4969" t="s">
        <v>18051</v>
      </c>
      <c r="O4969">
        <v>0.23083333333333333</v>
      </c>
      <c r="P4969">
        <v>0</v>
      </c>
      <c r="Q4969">
        <v>4779</v>
      </c>
      <c r="R4969">
        <v>0</v>
      </c>
      <c r="S4969">
        <v>0</v>
      </c>
      <c r="T4969">
        <v>1</v>
      </c>
      <c r="U4969">
        <v>738</v>
      </c>
      <c r="V4969">
        <v>0</v>
      </c>
      <c r="W4969">
        <v>0</v>
      </c>
      <c r="X4969">
        <v>0</v>
      </c>
      <c r="Y4969">
        <v>304.52544999999998</v>
      </c>
      <c r="Z4969">
        <v>0</v>
      </c>
      <c r="AA4969">
        <v>0</v>
      </c>
      <c r="AB4969">
        <v>27.02458</v>
      </c>
      <c r="AC4969">
        <v>89.573549999999997</v>
      </c>
      <c r="AD4969">
        <v>0</v>
      </c>
      <c r="AE4969">
        <v>0</v>
      </c>
      <c r="AF4969">
        <v>421.12356999999997</v>
      </c>
    </row>
    <row r="4970" spans="1:32" x14ac:dyDescent="0.3">
      <c r="A4970">
        <v>2786537</v>
      </c>
      <c r="B4970">
        <v>1</v>
      </c>
      <c r="C4970" t="s">
        <v>83</v>
      </c>
      <c r="D4970" t="s">
        <v>123</v>
      </c>
      <c r="E4970" t="s">
        <v>18052</v>
      </c>
      <c r="F4970" t="s">
        <v>18053</v>
      </c>
      <c r="G4970" t="s">
        <v>31551</v>
      </c>
      <c r="H4970" t="s">
        <v>672</v>
      </c>
      <c r="I4970" t="s">
        <v>79</v>
      </c>
      <c r="J4970" t="s">
        <v>135</v>
      </c>
      <c r="K4970" t="s">
        <v>22</v>
      </c>
      <c r="L4970" t="s">
        <v>136</v>
      </c>
      <c r="M4970" t="s">
        <v>18054</v>
      </c>
      <c r="N4970" t="s">
        <v>18055</v>
      </c>
      <c r="O4970">
        <v>3.6583333333333332</v>
      </c>
      <c r="P4970">
        <v>1</v>
      </c>
      <c r="Q4970">
        <v>4</v>
      </c>
      <c r="R4970">
        <v>17</v>
      </c>
      <c r="S4970">
        <v>11</v>
      </c>
      <c r="T4970">
        <v>1</v>
      </c>
      <c r="U4970">
        <v>0</v>
      </c>
      <c r="V4970">
        <v>0</v>
      </c>
      <c r="W4970">
        <v>0</v>
      </c>
      <c r="X4970">
        <v>12.896163</v>
      </c>
      <c r="Y4970">
        <v>2.4535591999999999</v>
      </c>
      <c r="Z4970">
        <v>26.424379999999999</v>
      </c>
      <c r="AA4970">
        <v>32.317574</v>
      </c>
      <c r="AB4970">
        <v>3.8366107999999999</v>
      </c>
      <c r="AC4970">
        <v>0</v>
      </c>
      <c r="AD4970">
        <v>0</v>
      </c>
      <c r="AE4970">
        <v>0</v>
      </c>
      <c r="AF4970">
        <v>77.928280000000001</v>
      </c>
    </row>
    <row r="4971" spans="1:32" x14ac:dyDescent="0.3">
      <c r="A4971">
        <v>2786458</v>
      </c>
      <c r="B4971">
        <v>1</v>
      </c>
      <c r="C4971" t="s">
        <v>83</v>
      </c>
      <c r="D4971" t="s">
        <v>115</v>
      </c>
      <c r="E4971" t="s">
        <v>18056</v>
      </c>
      <c r="F4971" t="s">
        <v>18057</v>
      </c>
      <c r="G4971" t="s">
        <v>31551</v>
      </c>
      <c r="H4971" t="s">
        <v>134</v>
      </c>
      <c r="I4971" t="s">
        <v>79</v>
      </c>
      <c r="J4971" t="s">
        <v>135</v>
      </c>
      <c r="K4971" t="s">
        <v>22</v>
      </c>
      <c r="L4971" t="s">
        <v>136</v>
      </c>
      <c r="M4971" t="s">
        <v>18058</v>
      </c>
      <c r="N4971" t="s">
        <v>18059</v>
      </c>
      <c r="O4971">
        <v>1.0447222222222223</v>
      </c>
      <c r="P4971">
        <v>0</v>
      </c>
      <c r="Q4971">
        <v>0</v>
      </c>
      <c r="R4971">
        <v>15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1.2377867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1.2377867</v>
      </c>
    </row>
    <row r="4972" spans="1:32" x14ac:dyDescent="0.3">
      <c r="A4972">
        <v>2786463</v>
      </c>
      <c r="B4972">
        <v>1</v>
      </c>
      <c r="C4972" t="s">
        <v>82</v>
      </c>
      <c r="D4972" t="s">
        <v>108</v>
      </c>
      <c r="E4972" t="s">
        <v>18060</v>
      </c>
      <c r="F4972" t="s">
        <v>18061</v>
      </c>
      <c r="G4972" t="s">
        <v>31546</v>
      </c>
      <c r="H4972" t="s">
        <v>223</v>
      </c>
      <c r="I4972" t="s">
        <v>78</v>
      </c>
      <c r="J4972" t="s">
        <v>135</v>
      </c>
      <c r="K4972" t="s">
        <v>22</v>
      </c>
      <c r="L4972" t="s">
        <v>136</v>
      </c>
      <c r="M4972" t="s">
        <v>18062</v>
      </c>
      <c r="N4972" t="s">
        <v>18063</v>
      </c>
      <c r="O4972">
        <v>4.575277777777778</v>
      </c>
      <c r="P4972">
        <v>0</v>
      </c>
      <c r="Q4972">
        <v>29</v>
      </c>
      <c r="R4972">
        <v>0</v>
      </c>
      <c r="S4972">
        <v>2</v>
      </c>
      <c r="T4972">
        <v>0</v>
      </c>
      <c r="U4972">
        <v>2</v>
      </c>
      <c r="V4972">
        <v>0</v>
      </c>
      <c r="W4972">
        <v>0</v>
      </c>
      <c r="X4972">
        <v>0</v>
      </c>
      <c r="Y4972">
        <v>12.339358000000001</v>
      </c>
      <c r="Z4972">
        <v>0</v>
      </c>
      <c r="AA4972">
        <v>0.25384578000000002</v>
      </c>
      <c r="AB4972">
        <v>0</v>
      </c>
      <c r="AC4972">
        <v>0.1391771</v>
      </c>
      <c r="AD4972">
        <v>0</v>
      </c>
      <c r="AE4972">
        <v>0</v>
      </c>
      <c r="AF4972">
        <v>12.732381999999999</v>
      </c>
    </row>
    <row r="4973" spans="1:32" x14ac:dyDescent="0.3">
      <c r="A4973">
        <v>2786359</v>
      </c>
      <c r="B4973">
        <v>1</v>
      </c>
      <c r="C4973" t="s">
        <v>82</v>
      </c>
      <c r="D4973" t="s">
        <v>97</v>
      </c>
      <c r="E4973" t="s">
        <v>18064</v>
      </c>
      <c r="F4973" t="s">
        <v>18065</v>
      </c>
      <c r="G4973" t="s">
        <v>31548</v>
      </c>
      <c r="H4973" t="s">
        <v>311</v>
      </c>
      <c r="I4973" t="s">
        <v>78</v>
      </c>
      <c r="J4973" t="s">
        <v>135</v>
      </c>
      <c r="K4973" t="s">
        <v>22</v>
      </c>
      <c r="L4973" t="s">
        <v>136</v>
      </c>
      <c r="M4973" t="s">
        <v>18066</v>
      </c>
      <c r="N4973" t="s">
        <v>18067</v>
      </c>
      <c r="O4973">
        <v>1.99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23.728681999999999</v>
      </c>
      <c r="AD4973">
        <v>0</v>
      </c>
      <c r="AE4973">
        <v>0</v>
      </c>
      <c r="AF4973">
        <v>23.728681999999999</v>
      </c>
    </row>
    <row r="4974" spans="1:32" x14ac:dyDescent="0.3">
      <c r="A4974">
        <v>2786377</v>
      </c>
      <c r="B4974">
        <v>1</v>
      </c>
      <c r="C4974" t="s">
        <v>82</v>
      </c>
      <c r="D4974" t="s">
        <v>110</v>
      </c>
      <c r="E4974" t="s">
        <v>10405</v>
      </c>
      <c r="F4974" t="s">
        <v>10406</v>
      </c>
      <c r="G4974" t="s">
        <v>31545</v>
      </c>
      <c r="H4974" t="s">
        <v>134</v>
      </c>
      <c r="I4974" t="s">
        <v>79</v>
      </c>
      <c r="J4974" t="s">
        <v>248</v>
      </c>
      <c r="K4974" t="s">
        <v>22</v>
      </c>
      <c r="L4974" t="s">
        <v>136</v>
      </c>
      <c r="M4974" t="s">
        <v>18068</v>
      </c>
      <c r="N4974" t="s">
        <v>18069</v>
      </c>
      <c r="O4974">
        <v>0.01</v>
      </c>
      <c r="P4974">
        <v>1</v>
      </c>
      <c r="Q4974">
        <v>0</v>
      </c>
      <c r="R4974">
        <v>51</v>
      </c>
      <c r="S4974">
        <v>19</v>
      </c>
      <c r="T4974">
        <v>33</v>
      </c>
      <c r="U4974">
        <v>8</v>
      </c>
      <c r="V4974">
        <v>1</v>
      </c>
      <c r="W4974">
        <v>0</v>
      </c>
      <c r="X4974">
        <v>3.2284239999999999E-2</v>
      </c>
      <c r="Y4974">
        <v>0</v>
      </c>
      <c r="Z4974">
        <v>0.39418247000000001</v>
      </c>
      <c r="AA4974">
        <v>5.0562136000000001E-2</v>
      </c>
      <c r="AB4974">
        <v>1.9809060999999999</v>
      </c>
      <c r="AC4974">
        <v>4.0148847000000001E-2</v>
      </c>
      <c r="AD4974">
        <v>4.7719889999999999E-3</v>
      </c>
      <c r="AE4974">
        <v>0</v>
      </c>
      <c r="AF4974">
        <v>2.5028557999999999</v>
      </c>
    </row>
    <row r="4975" spans="1:32" x14ac:dyDescent="0.3">
      <c r="A4975">
        <v>2786361</v>
      </c>
      <c r="B4975">
        <v>1</v>
      </c>
      <c r="C4975" t="s">
        <v>82</v>
      </c>
      <c r="D4975" t="s">
        <v>109</v>
      </c>
      <c r="E4975" t="s">
        <v>18070</v>
      </c>
      <c r="F4975" t="s">
        <v>18071</v>
      </c>
      <c r="G4975" t="s">
        <v>31550</v>
      </c>
      <c r="H4975" t="s">
        <v>380</v>
      </c>
      <c r="I4975" t="s">
        <v>78</v>
      </c>
      <c r="J4975" t="s">
        <v>135</v>
      </c>
      <c r="K4975" t="s">
        <v>22</v>
      </c>
      <c r="L4975" t="s">
        <v>136</v>
      </c>
      <c r="M4975" t="s">
        <v>18072</v>
      </c>
      <c r="N4975" t="s">
        <v>18073</v>
      </c>
      <c r="O4975">
        <v>5.8475000000000001</v>
      </c>
      <c r="P4975">
        <v>0</v>
      </c>
      <c r="Q4975">
        <v>20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51.072380000000003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51.072380000000003</v>
      </c>
    </row>
    <row r="4976" spans="1:32" x14ac:dyDescent="0.3">
      <c r="A4976">
        <v>2786366</v>
      </c>
      <c r="B4976">
        <v>1</v>
      </c>
      <c r="C4976" t="s">
        <v>83</v>
      </c>
      <c r="D4976" t="s">
        <v>115</v>
      </c>
      <c r="E4976" t="s">
        <v>18074</v>
      </c>
      <c r="F4976" t="s">
        <v>18075</v>
      </c>
      <c r="G4976" t="s">
        <v>31547</v>
      </c>
      <c r="H4976" t="s">
        <v>134</v>
      </c>
      <c r="I4976" t="s">
        <v>79</v>
      </c>
      <c r="J4976" t="s">
        <v>135</v>
      </c>
      <c r="K4976" t="s">
        <v>22</v>
      </c>
      <c r="L4976" t="s">
        <v>136</v>
      </c>
      <c r="M4976" t="s">
        <v>18076</v>
      </c>
      <c r="N4976" t="s">
        <v>18077</v>
      </c>
      <c r="O4976">
        <v>1.3769444444444445</v>
      </c>
      <c r="P4976">
        <v>0</v>
      </c>
      <c r="Q4976">
        <v>15010</v>
      </c>
      <c r="R4976">
        <v>2</v>
      </c>
      <c r="S4976">
        <v>289</v>
      </c>
      <c r="T4976">
        <v>6</v>
      </c>
      <c r="U4976">
        <v>3633</v>
      </c>
      <c r="V4976">
        <v>3</v>
      </c>
      <c r="W4976">
        <v>8</v>
      </c>
      <c r="X4976">
        <v>0</v>
      </c>
      <c r="Y4976">
        <v>4009.6030000000001</v>
      </c>
      <c r="Z4976">
        <v>0.83351386000000005</v>
      </c>
      <c r="AA4976">
        <v>40.209029999999998</v>
      </c>
      <c r="AB4976">
        <v>241.55091999999999</v>
      </c>
      <c r="AC4976">
        <v>3740.8906000000002</v>
      </c>
      <c r="AD4976">
        <v>59.657184999999998</v>
      </c>
      <c r="AE4976">
        <v>49.633113999999999</v>
      </c>
      <c r="AF4976">
        <v>8142.3774000000003</v>
      </c>
    </row>
    <row r="4977" spans="1:32" x14ac:dyDescent="0.3">
      <c r="A4977">
        <v>2786219</v>
      </c>
      <c r="B4977">
        <v>1</v>
      </c>
      <c r="C4977" t="s">
        <v>82</v>
      </c>
      <c r="D4977" t="s">
        <v>111</v>
      </c>
      <c r="E4977" t="s">
        <v>18078</v>
      </c>
      <c r="F4977" t="s">
        <v>18079</v>
      </c>
      <c r="G4977" t="s">
        <v>31552</v>
      </c>
      <c r="H4977" t="s">
        <v>665</v>
      </c>
      <c r="I4977" t="s">
        <v>78</v>
      </c>
      <c r="J4977" t="s">
        <v>135</v>
      </c>
      <c r="K4977" t="s">
        <v>22</v>
      </c>
      <c r="L4977" t="s">
        <v>136</v>
      </c>
      <c r="M4977" t="s">
        <v>18080</v>
      </c>
      <c r="N4977" t="s">
        <v>18081</v>
      </c>
      <c r="O4977">
        <v>2.9572222222222222</v>
      </c>
      <c r="P4977">
        <v>0</v>
      </c>
      <c r="Q4977">
        <v>12</v>
      </c>
      <c r="R4977">
        <v>0</v>
      </c>
      <c r="S4977">
        <v>22</v>
      </c>
      <c r="T4977">
        <v>0</v>
      </c>
      <c r="U4977">
        <v>7</v>
      </c>
      <c r="V4977">
        <v>0</v>
      </c>
      <c r="W4977">
        <v>0</v>
      </c>
      <c r="X4977">
        <v>0</v>
      </c>
      <c r="Y4977">
        <v>20.070549</v>
      </c>
      <c r="Z4977">
        <v>0</v>
      </c>
      <c r="AA4977">
        <v>54.608339999999998</v>
      </c>
      <c r="AB4977">
        <v>0</v>
      </c>
      <c r="AC4977">
        <v>17.676677999999999</v>
      </c>
      <c r="AD4977">
        <v>0</v>
      </c>
      <c r="AE4977">
        <v>0</v>
      </c>
      <c r="AF4977">
        <v>92.35557</v>
      </c>
    </row>
    <row r="4978" spans="1:32" x14ac:dyDescent="0.3">
      <c r="A4978">
        <v>2786221</v>
      </c>
      <c r="B4978">
        <v>1</v>
      </c>
      <c r="C4978" t="s">
        <v>82</v>
      </c>
      <c r="D4978" t="s">
        <v>113</v>
      </c>
      <c r="E4978" t="s">
        <v>18082</v>
      </c>
      <c r="F4978" t="s">
        <v>18083</v>
      </c>
      <c r="G4978" t="s">
        <v>31551</v>
      </c>
      <c r="H4978" t="s">
        <v>3105</v>
      </c>
      <c r="I4978" t="s">
        <v>79</v>
      </c>
      <c r="J4978" t="s">
        <v>135</v>
      </c>
      <c r="K4978" t="s">
        <v>22</v>
      </c>
      <c r="L4978" t="s">
        <v>136</v>
      </c>
      <c r="M4978" t="s">
        <v>18084</v>
      </c>
      <c r="N4978" t="s">
        <v>18085</v>
      </c>
      <c r="O4978">
        <v>0.48416666666666669</v>
      </c>
      <c r="P4978">
        <v>0</v>
      </c>
      <c r="Q4978">
        <v>75</v>
      </c>
      <c r="R4978">
        <v>0</v>
      </c>
      <c r="S4978">
        <v>27</v>
      </c>
      <c r="T4978">
        <v>1</v>
      </c>
      <c r="U4978">
        <v>17</v>
      </c>
      <c r="V4978">
        <v>0</v>
      </c>
      <c r="W4978">
        <v>0</v>
      </c>
      <c r="X4978">
        <v>0</v>
      </c>
      <c r="Y4978">
        <v>12.760914</v>
      </c>
      <c r="Z4978">
        <v>0</v>
      </c>
      <c r="AA4978">
        <v>2.8867897999999999</v>
      </c>
      <c r="AB4978">
        <v>12.622396</v>
      </c>
      <c r="AC4978">
        <v>6.0348353000000001</v>
      </c>
      <c r="AD4978">
        <v>0</v>
      </c>
      <c r="AE4978">
        <v>0</v>
      </c>
      <c r="AF4978">
        <v>34.304935</v>
      </c>
    </row>
    <row r="4979" spans="1:32" x14ac:dyDescent="0.3">
      <c r="A4979">
        <v>2786227</v>
      </c>
      <c r="B4979">
        <v>1</v>
      </c>
      <c r="C4979" t="s">
        <v>83</v>
      </c>
      <c r="D4979" t="s">
        <v>130</v>
      </c>
      <c r="E4979" t="s">
        <v>14966</v>
      </c>
      <c r="F4979" t="s">
        <v>14967</v>
      </c>
      <c r="G4979" t="s">
        <v>31552</v>
      </c>
      <c r="H4979" t="s">
        <v>665</v>
      </c>
      <c r="I4979" t="s">
        <v>78</v>
      </c>
      <c r="J4979" t="s">
        <v>135</v>
      </c>
      <c r="K4979" t="s">
        <v>22</v>
      </c>
      <c r="L4979" t="s">
        <v>136</v>
      </c>
      <c r="M4979" t="s">
        <v>18086</v>
      </c>
      <c r="N4979" t="s">
        <v>18087</v>
      </c>
      <c r="O4979">
        <v>1.4213888888888888</v>
      </c>
      <c r="P4979">
        <v>0</v>
      </c>
      <c r="Q4979">
        <v>106</v>
      </c>
      <c r="R4979">
        <v>0</v>
      </c>
      <c r="S4979">
        <v>16</v>
      </c>
      <c r="T4979">
        <v>0</v>
      </c>
      <c r="U4979">
        <v>16</v>
      </c>
      <c r="V4979">
        <v>0</v>
      </c>
      <c r="W4979">
        <v>0</v>
      </c>
      <c r="X4979">
        <v>0</v>
      </c>
      <c r="Y4979">
        <v>35.657730000000001</v>
      </c>
      <c r="Z4979">
        <v>0</v>
      </c>
      <c r="AA4979">
        <v>2.4909157999999998</v>
      </c>
      <c r="AB4979">
        <v>0</v>
      </c>
      <c r="AC4979">
        <v>10.425682999999999</v>
      </c>
      <c r="AD4979">
        <v>0</v>
      </c>
      <c r="AE4979">
        <v>0</v>
      </c>
      <c r="AF4979">
        <v>48.574325999999999</v>
      </c>
    </row>
    <row r="4980" spans="1:32" x14ac:dyDescent="0.3">
      <c r="A4980">
        <v>2786124</v>
      </c>
      <c r="B4980">
        <v>1</v>
      </c>
      <c r="C4980" t="s">
        <v>82</v>
      </c>
      <c r="D4980" t="s">
        <v>106</v>
      </c>
      <c r="E4980" t="s">
        <v>16552</v>
      </c>
      <c r="F4980" t="s">
        <v>16553</v>
      </c>
      <c r="G4980" t="s">
        <v>31546</v>
      </c>
      <c r="H4980" t="s">
        <v>1297</v>
      </c>
      <c r="I4980" t="s">
        <v>78</v>
      </c>
      <c r="J4980" t="s">
        <v>135</v>
      </c>
      <c r="K4980" t="s">
        <v>22</v>
      </c>
      <c r="L4980" t="s">
        <v>136</v>
      </c>
      <c r="M4980" t="s">
        <v>18088</v>
      </c>
      <c r="N4980" t="s">
        <v>18089</v>
      </c>
      <c r="O4980">
        <v>7.9538888888888888</v>
      </c>
      <c r="P4980">
        <v>0</v>
      </c>
      <c r="Q4980">
        <v>28</v>
      </c>
      <c r="R4980">
        <v>0</v>
      </c>
      <c r="S4980">
        <v>2</v>
      </c>
      <c r="T4980">
        <v>0</v>
      </c>
      <c r="U4980">
        <v>2</v>
      </c>
      <c r="V4980">
        <v>0</v>
      </c>
      <c r="W4980">
        <v>0</v>
      </c>
      <c r="X4980">
        <v>0</v>
      </c>
      <c r="Y4980">
        <v>91.753249999999994</v>
      </c>
      <c r="Z4980">
        <v>0</v>
      </c>
      <c r="AA4980">
        <v>0.5457533</v>
      </c>
      <c r="AB4980">
        <v>0</v>
      </c>
      <c r="AC4980">
        <v>8.2563630000000003</v>
      </c>
      <c r="AD4980">
        <v>0</v>
      </c>
      <c r="AE4980">
        <v>0</v>
      </c>
      <c r="AF4980">
        <v>100.55537</v>
      </c>
    </row>
    <row r="4981" spans="1:32" x14ac:dyDescent="0.3">
      <c r="A4981">
        <v>2786078</v>
      </c>
      <c r="B4981">
        <v>1</v>
      </c>
      <c r="C4981" t="s">
        <v>82</v>
      </c>
      <c r="D4981" t="s">
        <v>108</v>
      </c>
      <c r="E4981" t="s">
        <v>18090</v>
      </c>
      <c r="F4981" t="s">
        <v>18091</v>
      </c>
      <c r="G4981" t="s">
        <v>31545</v>
      </c>
      <c r="H4981" t="s">
        <v>134</v>
      </c>
      <c r="I4981" t="s">
        <v>79</v>
      </c>
      <c r="J4981" t="s">
        <v>135</v>
      </c>
      <c r="K4981" t="s">
        <v>22</v>
      </c>
      <c r="L4981" t="s">
        <v>136</v>
      </c>
      <c r="M4981" t="s">
        <v>18092</v>
      </c>
      <c r="N4981" t="s">
        <v>18093</v>
      </c>
      <c r="O4981">
        <v>0.26277777777777778</v>
      </c>
      <c r="P4981">
        <v>2</v>
      </c>
      <c r="Q4981">
        <v>265</v>
      </c>
      <c r="R4981">
        <v>37</v>
      </c>
      <c r="S4981">
        <v>34</v>
      </c>
      <c r="T4981">
        <v>5</v>
      </c>
      <c r="U4981">
        <v>36</v>
      </c>
      <c r="V4981">
        <v>0</v>
      </c>
      <c r="W4981">
        <v>0</v>
      </c>
      <c r="X4981">
        <v>0.40808675</v>
      </c>
      <c r="Y4981">
        <v>13.815018999999999</v>
      </c>
      <c r="Z4981">
        <v>4.9404116</v>
      </c>
      <c r="AA4981">
        <v>9.3408899999999999</v>
      </c>
      <c r="AB4981">
        <v>1.8515271</v>
      </c>
      <c r="AC4981">
        <v>3.4582671999999999</v>
      </c>
      <c r="AD4981">
        <v>0</v>
      </c>
      <c r="AE4981">
        <v>0</v>
      </c>
      <c r="AF4981">
        <v>33.8142</v>
      </c>
    </row>
    <row r="4982" spans="1:32" x14ac:dyDescent="0.3">
      <c r="A4982">
        <v>2785987</v>
      </c>
      <c r="B4982">
        <v>1</v>
      </c>
      <c r="C4982" t="s">
        <v>82</v>
      </c>
      <c r="D4982" t="s">
        <v>104</v>
      </c>
      <c r="E4982" t="s">
        <v>18094</v>
      </c>
      <c r="F4982" t="s">
        <v>18095</v>
      </c>
      <c r="G4982" t="s">
        <v>31548</v>
      </c>
      <c r="H4982" t="s">
        <v>893</v>
      </c>
      <c r="I4982" t="s">
        <v>78</v>
      </c>
      <c r="J4982" t="s">
        <v>135</v>
      </c>
      <c r="K4982" t="s">
        <v>22</v>
      </c>
      <c r="L4982" t="s">
        <v>136</v>
      </c>
      <c r="M4982" t="s">
        <v>18096</v>
      </c>
      <c r="N4982" t="s">
        <v>18097</v>
      </c>
      <c r="O4982">
        <v>4.8166666666666664</v>
      </c>
      <c r="P4982">
        <v>0</v>
      </c>
      <c r="Q4982">
        <v>14</v>
      </c>
      <c r="R4982">
        <v>0</v>
      </c>
      <c r="S4982">
        <v>0</v>
      </c>
      <c r="T4982">
        <v>0</v>
      </c>
      <c r="U4982">
        <v>16</v>
      </c>
      <c r="V4982">
        <v>0</v>
      </c>
      <c r="W4982">
        <v>0</v>
      </c>
      <c r="X4982">
        <v>0</v>
      </c>
      <c r="Y4982">
        <v>24.705725000000001</v>
      </c>
      <c r="Z4982">
        <v>0</v>
      </c>
      <c r="AA4982">
        <v>0</v>
      </c>
      <c r="AB4982">
        <v>0</v>
      </c>
      <c r="AC4982">
        <v>47.348765999999998</v>
      </c>
      <c r="AD4982">
        <v>0</v>
      </c>
      <c r="AE4982">
        <v>0</v>
      </c>
      <c r="AF4982">
        <v>72.054490000000001</v>
      </c>
    </row>
    <row r="4983" spans="1:32" x14ac:dyDescent="0.3">
      <c r="A4983">
        <v>2785988</v>
      </c>
      <c r="B4983">
        <v>1</v>
      </c>
      <c r="C4983" t="s">
        <v>82</v>
      </c>
      <c r="D4983" t="s">
        <v>94</v>
      </c>
      <c r="E4983" t="s">
        <v>18098</v>
      </c>
      <c r="F4983" t="s">
        <v>18099</v>
      </c>
      <c r="G4983" t="s">
        <v>31549</v>
      </c>
      <c r="H4983" t="s">
        <v>134</v>
      </c>
      <c r="I4983" t="s">
        <v>79</v>
      </c>
      <c r="J4983" t="s">
        <v>135</v>
      </c>
      <c r="K4983" t="s">
        <v>22</v>
      </c>
      <c r="L4983" t="s">
        <v>136</v>
      </c>
      <c r="M4983" t="s">
        <v>18100</v>
      </c>
      <c r="N4983" t="s">
        <v>18101</v>
      </c>
      <c r="O4983">
        <v>4.0686111111111112</v>
      </c>
      <c r="P4983">
        <v>0</v>
      </c>
      <c r="Q4983">
        <v>129</v>
      </c>
      <c r="R4983">
        <v>8</v>
      </c>
      <c r="S4983">
        <v>14</v>
      </c>
      <c r="T4983">
        <v>1</v>
      </c>
      <c r="U4983">
        <v>5</v>
      </c>
      <c r="V4983">
        <v>0</v>
      </c>
      <c r="W4983">
        <v>1</v>
      </c>
      <c r="X4983">
        <v>0</v>
      </c>
      <c r="Y4983">
        <v>46.288474999999998</v>
      </c>
      <c r="Z4983">
        <v>13.018249000000001</v>
      </c>
      <c r="AA4983">
        <v>21.945036000000002</v>
      </c>
      <c r="AB4983">
        <v>4.4733669999999996</v>
      </c>
      <c r="AC4983">
        <v>86.443539999999999</v>
      </c>
      <c r="AD4983">
        <v>0</v>
      </c>
      <c r="AE4983">
        <v>2.1645305000000001</v>
      </c>
      <c r="AF4983">
        <v>174.33319</v>
      </c>
    </row>
    <row r="4984" spans="1:32" x14ac:dyDescent="0.3">
      <c r="A4984">
        <v>2785997</v>
      </c>
      <c r="B4984">
        <v>1</v>
      </c>
      <c r="C4984" t="s">
        <v>82</v>
      </c>
      <c r="D4984" t="s">
        <v>86</v>
      </c>
      <c r="E4984" t="s">
        <v>5234</v>
      </c>
      <c r="F4984" t="s">
        <v>5235</v>
      </c>
      <c r="G4984" t="s">
        <v>31549</v>
      </c>
      <c r="H4984" t="s">
        <v>134</v>
      </c>
      <c r="I4984" t="s">
        <v>79</v>
      </c>
      <c r="J4984" t="s">
        <v>135</v>
      </c>
      <c r="K4984" t="s">
        <v>22</v>
      </c>
      <c r="L4984" t="s">
        <v>136</v>
      </c>
      <c r="M4984" t="s">
        <v>15414</v>
      </c>
      <c r="N4984" t="s">
        <v>18102</v>
      </c>
      <c r="O4984">
        <v>0.61388888888888893</v>
      </c>
      <c r="P4984">
        <v>0</v>
      </c>
      <c r="Q4984">
        <v>1298</v>
      </c>
      <c r="R4984">
        <v>2</v>
      </c>
      <c r="S4984">
        <v>201</v>
      </c>
      <c r="T4984">
        <v>7</v>
      </c>
      <c r="U4984">
        <v>348</v>
      </c>
      <c r="V4984">
        <v>0</v>
      </c>
      <c r="W4984">
        <v>0</v>
      </c>
      <c r="X4984">
        <v>0</v>
      </c>
      <c r="Y4984">
        <v>105.92872</v>
      </c>
      <c r="Z4984">
        <v>0.1894226</v>
      </c>
      <c r="AA4984">
        <v>13.529946000000001</v>
      </c>
      <c r="AB4984">
        <v>65.470259999999996</v>
      </c>
      <c r="AC4984">
        <v>46.859271999999997</v>
      </c>
      <c r="AD4984">
        <v>0</v>
      </c>
      <c r="AE4984">
        <v>0</v>
      </c>
      <c r="AF4984">
        <v>231.97762</v>
      </c>
    </row>
    <row r="4985" spans="1:32" x14ac:dyDescent="0.3">
      <c r="A4985">
        <v>2785989</v>
      </c>
      <c r="B4985">
        <v>1</v>
      </c>
      <c r="C4985" t="s">
        <v>83</v>
      </c>
      <c r="D4985" t="s">
        <v>115</v>
      </c>
      <c r="E4985" t="s">
        <v>18103</v>
      </c>
      <c r="F4985" t="s">
        <v>18104</v>
      </c>
      <c r="G4985" t="s">
        <v>31547</v>
      </c>
      <c r="H4985" t="s">
        <v>134</v>
      </c>
      <c r="I4985" t="s">
        <v>79</v>
      </c>
      <c r="J4985" t="s">
        <v>135</v>
      </c>
      <c r="K4985" t="s">
        <v>22</v>
      </c>
      <c r="L4985" t="s">
        <v>136</v>
      </c>
      <c r="M4985" t="s">
        <v>18105</v>
      </c>
      <c r="N4985" t="s">
        <v>18106</v>
      </c>
      <c r="O4985">
        <v>7.0555555555555552E-2</v>
      </c>
      <c r="P4985">
        <v>2</v>
      </c>
      <c r="Q4985">
        <v>2329</v>
      </c>
      <c r="R4985">
        <v>333</v>
      </c>
      <c r="S4985">
        <v>259</v>
      </c>
      <c r="T4985">
        <v>24</v>
      </c>
      <c r="U4985">
        <v>288</v>
      </c>
      <c r="V4985">
        <v>1</v>
      </c>
      <c r="W4985">
        <v>1</v>
      </c>
      <c r="X4985">
        <v>0.92438200000000004</v>
      </c>
      <c r="Y4985">
        <v>41.42315</v>
      </c>
      <c r="Z4985">
        <v>19.564952999999999</v>
      </c>
      <c r="AA4985">
        <v>14.392590500000001</v>
      </c>
      <c r="AB4985">
        <v>5.44855</v>
      </c>
      <c r="AC4985">
        <v>6.3944869999999998</v>
      </c>
      <c r="AD4985">
        <v>1.3592447000000001</v>
      </c>
      <c r="AE4985">
        <v>0.47865271999999998</v>
      </c>
      <c r="AF4985">
        <v>89.986009999999993</v>
      </c>
    </row>
    <row r="4986" spans="1:32" x14ac:dyDescent="0.3">
      <c r="A4986">
        <v>2785748</v>
      </c>
      <c r="B4986">
        <v>1</v>
      </c>
      <c r="C4986" t="s">
        <v>82</v>
      </c>
      <c r="D4986" t="s">
        <v>92</v>
      </c>
      <c r="E4986" t="s">
        <v>18107</v>
      </c>
      <c r="F4986" t="s">
        <v>18108</v>
      </c>
      <c r="G4986" t="s">
        <v>31546</v>
      </c>
      <c r="H4986" t="s">
        <v>1297</v>
      </c>
      <c r="I4986" t="s">
        <v>78</v>
      </c>
      <c r="J4986" t="s">
        <v>135</v>
      </c>
      <c r="K4986" t="s">
        <v>22</v>
      </c>
      <c r="L4986" t="s">
        <v>136</v>
      </c>
      <c r="M4986" t="s">
        <v>18109</v>
      </c>
      <c r="N4986" t="s">
        <v>18110</v>
      </c>
      <c r="O4986">
        <v>7.5650000000000004</v>
      </c>
      <c r="P4986">
        <v>0</v>
      </c>
      <c r="Q4986">
        <v>58</v>
      </c>
      <c r="R4986">
        <v>0</v>
      </c>
      <c r="S4986">
        <v>1</v>
      </c>
      <c r="T4986">
        <v>0</v>
      </c>
      <c r="U4986">
        <v>3</v>
      </c>
      <c r="V4986">
        <v>0</v>
      </c>
      <c r="W4986">
        <v>0</v>
      </c>
      <c r="X4986">
        <v>0</v>
      </c>
      <c r="Y4986">
        <v>92.236400000000003</v>
      </c>
      <c r="Z4986">
        <v>0</v>
      </c>
      <c r="AA4986">
        <v>3.3217676000000002E-2</v>
      </c>
      <c r="AB4986">
        <v>0</v>
      </c>
      <c r="AC4986">
        <v>0.39883350000000001</v>
      </c>
      <c r="AD4986">
        <v>0</v>
      </c>
      <c r="AE4986">
        <v>0</v>
      </c>
      <c r="AF4986">
        <v>92.668450000000007</v>
      </c>
    </row>
    <row r="4987" spans="1:32" x14ac:dyDescent="0.3">
      <c r="A4987">
        <v>2785754</v>
      </c>
      <c r="B4987">
        <v>1</v>
      </c>
      <c r="C4987" t="s">
        <v>82</v>
      </c>
      <c r="D4987" t="s">
        <v>85</v>
      </c>
      <c r="E4987" t="s">
        <v>18111</v>
      </c>
      <c r="F4987" t="s">
        <v>18112</v>
      </c>
      <c r="G4987" t="s">
        <v>31550</v>
      </c>
      <c r="H4987" t="s">
        <v>223</v>
      </c>
      <c r="I4987" t="s">
        <v>78</v>
      </c>
      <c r="J4987" t="s">
        <v>135</v>
      </c>
      <c r="K4987" t="s">
        <v>22</v>
      </c>
      <c r="L4987" t="s">
        <v>136</v>
      </c>
      <c r="M4987" t="s">
        <v>18113</v>
      </c>
      <c r="N4987" t="s">
        <v>18114</v>
      </c>
      <c r="O4987">
        <v>1.8163888888888888</v>
      </c>
      <c r="P4987">
        <v>0</v>
      </c>
      <c r="Q4987">
        <v>185</v>
      </c>
      <c r="R4987">
        <v>0</v>
      </c>
      <c r="S4987">
        <v>0</v>
      </c>
      <c r="T4987">
        <v>0</v>
      </c>
      <c r="U4987">
        <v>18</v>
      </c>
      <c r="V4987">
        <v>0</v>
      </c>
      <c r="W4987">
        <v>0</v>
      </c>
      <c r="X4987">
        <v>0</v>
      </c>
      <c r="Y4987">
        <v>81.45872</v>
      </c>
      <c r="Z4987">
        <v>0</v>
      </c>
      <c r="AA4987">
        <v>0</v>
      </c>
      <c r="AB4987">
        <v>0</v>
      </c>
      <c r="AC4987">
        <v>19.382797</v>
      </c>
      <c r="AD4987">
        <v>0</v>
      </c>
      <c r="AE4987">
        <v>0</v>
      </c>
      <c r="AF4987">
        <v>100.841515</v>
      </c>
    </row>
    <row r="4988" spans="1:32" x14ac:dyDescent="0.3">
      <c r="A4988">
        <v>2797382</v>
      </c>
      <c r="B4988">
        <v>2</v>
      </c>
      <c r="C4988" t="s">
        <v>82</v>
      </c>
      <c r="D4988" t="s">
        <v>103</v>
      </c>
      <c r="E4988" t="s">
        <v>7207</v>
      </c>
      <c r="F4988" t="s">
        <v>7208</v>
      </c>
      <c r="G4988" t="s">
        <v>31552</v>
      </c>
      <c r="H4988" t="s">
        <v>145</v>
      </c>
      <c r="I4988" t="s">
        <v>78</v>
      </c>
      <c r="J4988" t="s">
        <v>135</v>
      </c>
      <c r="K4988" t="s">
        <v>22</v>
      </c>
      <c r="L4988" t="s">
        <v>136</v>
      </c>
      <c r="M4988" t="s">
        <v>18115</v>
      </c>
      <c r="N4988" t="s">
        <v>18116</v>
      </c>
      <c r="O4988">
        <v>1.5572222222222223</v>
      </c>
      <c r="P4988">
        <v>0</v>
      </c>
      <c r="Q4988">
        <v>55</v>
      </c>
      <c r="R4988">
        <v>0</v>
      </c>
      <c r="S4988">
        <v>29</v>
      </c>
      <c r="T4988">
        <v>0</v>
      </c>
      <c r="U4988">
        <v>8</v>
      </c>
      <c r="V4988">
        <v>0</v>
      </c>
      <c r="W4988">
        <v>0</v>
      </c>
      <c r="X4988">
        <v>0</v>
      </c>
      <c r="Y4988">
        <v>8.2131159999999994</v>
      </c>
      <c r="Z4988">
        <v>0</v>
      </c>
      <c r="AA4988">
        <v>4.7177305</v>
      </c>
      <c r="AB4988">
        <v>0</v>
      </c>
      <c r="AC4988">
        <v>8.9758019999999998</v>
      </c>
      <c r="AD4988">
        <v>0</v>
      </c>
      <c r="AE4988">
        <v>0</v>
      </c>
      <c r="AF4988">
        <v>21.906649000000002</v>
      </c>
    </row>
    <row r="4989" spans="1:32" x14ac:dyDescent="0.3">
      <c r="A4989">
        <v>2797444</v>
      </c>
      <c r="B4989">
        <v>1</v>
      </c>
      <c r="C4989" t="s">
        <v>83</v>
      </c>
      <c r="D4989" t="s">
        <v>122</v>
      </c>
      <c r="E4989" t="s">
        <v>18117</v>
      </c>
      <c r="F4989" t="s">
        <v>18118</v>
      </c>
      <c r="G4989" t="s">
        <v>31550</v>
      </c>
      <c r="H4989" t="s">
        <v>145</v>
      </c>
      <c r="I4989" t="s">
        <v>78</v>
      </c>
      <c r="J4989" t="s">
        <v>135</v>
      </c>
      <c r="K4989" t="s">
        <v>22</v>
      </c>
      <c r="L4989" t="s">
        <v>136</v>
      </c>
      <c r="M4989" t="s">
        <v>18119</v>
      </c>
      <c r="N4989" t="s">
        <v>18120</v>
      </c>
      <c r="O4989">
        <v>0.49083333333333334</v>
      </c>
      <c r="P4989">
        <v>0</v>
      </c>
      <c r="Q4989">
        <v>17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1.1138627999999999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1.1138627999999999</v>
      </c>
    </row>
    <row r="4990" spans="1:32" x14ac:dyDescent="0.3">
      <c r="A4990">
        <v>2797382</v>
      </c>
      <c r="B4990">
        <v>1</v>
      </c>
      <c r="C4990" t="s">
        <v>82</v>
      </c>
      <c r="D4990" t="s">
        <v>103</v>
      </c>
      <c r="E4990" t="s">
        <v>3056</v>
      </c>
      <c r="F4990" t="s">
        <v>3057</v>
      </c>
      <c r="G4990" t="s">
        <v>31546</v>
      </c>
      <c r="H4990" t="s">
        <v>145</v>
      </c>
      <c r="I4990" t="s">
        <v>78</v>
      </c>
      <c r="J4990" t="s">
        <v>135</v>
      </c>
      <c r="K4990" t="s">
        <v>22</v>
      </c>
      <c r="L4990" t="s">
        <v>136</v>
      </c>
      <c r="M4990" t="s">
        <v>18121</v>
      </c>
      <c r="N4990" t="s">
        <v>18115</v>
      </c>
      <c r="O4990">
        <v>1.9450000000000001</v>
      </c>
      <c r="P4990">
        <v>0</v>
      </c>
      <c r="Q4990">
        <v>18</v>
      </c>
      <c r="R4990">
        <v>0</v>
      </c>
      <c r="S4990">
        <v>16</v>
      </c>
      <c r="T4990">
        <v>0</v>
      </c>
      <c r="U4990">
        <v>4</v>
      </c>
      <c r="V4990">
        <v>0</v>
      </c>
      <c r="W4990">
        <v>0</v>
      </c>
      <c r="X4990">
        <v>0</v>
      </c>
      <c r="Y4990">
        <v>3.3053686999999998</v>
      </c>
      <c r="Z4990">
        <v>0</v>
      </c>
      <c r="AA4990">
        <v>4.5938179999999997</v>
      </c>
      <c r="AB4990">
        <v>0</v>
      </c>
      <c r="AC4990">
        <v>0.26790848</v>
      </c>
      <c r="AD4990">
        <v>0</v>
      </c>
      <c r="AE4990">
        <v>0</v>
      </c>
      <c r="AF4990">
        <v>8.1670949999999998</v>
      </c>
    </row>
    <row r="4991" spans="1:32" x14ac:dyDescent="0.3">
      <c r="A4991">
        <v>2796923</v>
      </c>
      <c r="B4991">
        <v>1</v>
      </c>
      <c r="C4991" t="s">
        <v>83</v>
      </c>
      <c r="D4991" t="s">
        <v>130</v>
      </c>
      <c r="E4991" t="s">
        <v>18122</v>
      </c>
      <c r="F4991" t="s">
        <v>18123</v>
      </c>
      <c r="G4991" t="s">
        <v>31546</v>
      </c>
      <c r="H4991" t="s">
        <v>223</v>
      </c>
      <c r="I4991" t="s">
        <v>78</v>
      </c>
      <c r="J4991" t="s">
        <v>135</v>
      </c>
      <c r="K4991" t="s">
        <v>22</v>
      </c>
      <c r="L4991" t="s">
        <v>136</v>
      </c>
      <c r="M4991" t="s">
        <v>18124</v>
      </c>
      <c r="N4991" t="s">
        <v>18125</v>
      </c>
      <c r="O4991">
        <v>2.4147222222222222</v>
      </c>
      <c r="P4991">
        <v>0</v>
      </c>
      <c r="Q4991">
        <v>7</v>
      </c>
      <c r="R4991">
        <v>0</v>
      </c>
      <c r="S4991">
        <v>0</v>
      </c>
      <c r="T4991">
        <v>0</v>
      </c>
      <c r="U4991">
        <v>6</v>
      </c>
      <c r="V4991">
        <v>0</v>
      </c>
      <c r="W4991">
        <v>0</v>
      </c>
      <c r="X4991">
        <v>0</v>
      </c>
      <c r="Y4991">
        <v>1.5071783000000001</v>
      </c>
      <c r="Z4991">
        <v>0</v>
      </c>
      <c r="AA4991">
        <v>0</v>
      </c>
      <c r="AB4991">
        <v>0</v>
      </c>
      <c r="AC4991">
        <v>37.834739999999996</v>
      </c>
      <c r="AD4991">
        <v>0</v>
      </c>
      <c r="AE4991">
        <v>0</v>
      </c>
      <c r="AF4991">
        <v>39.341915</v>
      </c>
    </row>
    <row r="4992" spans="1:32" x14ac:dyDescent="0.3">
      <c r="A4992">
        <v>2796912</v>
      </c>
      <c r="B4992">
        <v>1</v>
      </c>
      <c r="C4992" t="s">
        <v>83</v>
      </c>
      <c r="D4992" t="s">
        <v>130</v>
      </c>
      <c r="E4992" t="s">
        <v>18126</v>
      </c>
      <c r="F4992" t="s">
        <v>18127</v>
      </c>
      <c r="G4992" t="s">
        <v>31548</v>
      </c>
      <c r="H4992" t="s">
        <v>893</v>
      </c>
      <c r="I4992" t="s">
        <v>78</v>
      </c>
      <c r="J4992" t="s">
        <v>135</v>
      </c>
      <c r="K4992" t="s">
        <v>22</v>
      </c>
      <c r="L4992" t="s">
        <v>136</v>
      </c>
      <c r="M4992" t="s">
        <v>18128</v>
      </c>
      <c r="N4992" t="s">
        <v>18129</v>
      </c>
      <c r="O4992">
        <v>1.8133333333333332</v>
      </c>
      <c r="P4992">
        <v>0</v>
      </c>
      <c r="Q4992">
        <v>9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1.3197284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1.3197284</v>
      </c>
    </row>
    <row r="4993" spans="1:32" x14ac:dyDescent="0.3">
      <c r="A4993">
        <v>2796580</v>
      </c>
      <c r="B4993">
        <v>1</v>
      </c>
      <c r="C4993" t="s">
        <v>82</v>
      </c>
      <c r="D4993" t="s">
        <v>88</v>
      </c>
      <c r="E4993" t="s">
        <v>18130</v>
      </c>
      <c r="F4993" t="s">
        <v>18131</v>
      </c>
      <c r="G4993" t="s">
        <v>31546</v>
      </c>
      <c r="H4993" t="s">
        <v>145</v>
      </c>
      <c r="I4993" t="s">
        <v>78</v>
      </c>
      <c r="J4993" t="s">
        <v>135</v>
      </c>
      <c r="K4993" t="s">
        <v>22</v>
      </c>
      <c r="L4993" t="s">
        <v>136</v>
      </c>
      <c r="M4993" t="s">
        <v>18132</v>
      </c>
      <c r="N4993" t="s">
        <v>18133</v>
      </c>
      <c r="O4993">
        <v>4.2649999999999997</v>
      </c>
      <c r="P4993">
        <v>0</v>
      </c>
      <c r="Q4993">
        <v>73</v>
      </c>
      <c r="R4993">
        <v>0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0</v>
      </c>
      <c r="Y4993">
        <v>45.423470000000002</v>
      </c>
      <c r="Z4993">
        <v>0</v>
      </c>
      <c r="AA4993">
        <v>0</v>
      </c>
      <c r="AB4993">
        <v>0</v>
      </c>
      <c r="AC4993">
        <v>72.438220000000001</v>
      </c>
      <c r="AD4993">
        <v>0</v>
      </c>
      <c r="AE4993">
        <v>0</v>
      </c>
      <c r="AF4993">
        <v>117.86169</v>
      </c>
    </row>
    <row r="4994" spans="1:32" x14ac:dyDescent="0.3">
      <c r="A4994">
        <v>2796599</v>
      </c>
      <c r="B4994">
        <v>1</v>
      </c>
      <c r="C4994" t="s">
        <v>83</v>
      </c>
      <c r="D4994" t="s">
        <v>127</v>
      </c>
      <c r="E4994" t="s">
        <v>18134</v>
      </c>
      <c r="F4994" t="s">
        <v>18135</v>
      </c>
      <c r="G4994" t="s">
        <v>31546</v>
      </c>
      <c r="H4994" t="s">
        <v>223</v>
      </c>
      <c r="I4994" t="s">
        <v>78</v>
      </c>
      <c r="J4994" t="s">
        <v>135</v>
      </c>
      <c r="K4994" t="s">
        <v>22</v>
      </c>
      <c r="L4994" t="s">
        <v>136</v>
      </c>
      <c r="M4994" t="s">
        <v>18136</v>
      </c>
      <c r="N4994" t="s">
        <v>18137</v>
      </c>
      <c r="O4994">
        <v>2.5319444444444446</v>
      </c>
      <c r="P4994">
        <v>0</v>
      </c>
      <c r="Q4994">
        <v>279</v>
      </c>
      <c r="R4994">
        <v>0</v>
      </c>
      <c r="S4994">
        <v>0</v>
      </c>
      <c r="T4994">
        <v>0</v>
      </c>
      <c r="U4994">
        <v>15</v>
      </c>
      <c r="V4994">
        <v>0</v>
      </c>
      <c r="W4994">
        <v>0</v>
      </c>
      <c r="X4994">
        <v>0</v>
      </c>
      <c r="Y4994">
        <v>132.96933000000001</v>
      </c>
      <c r="Z4994">
        <v>0</v>
      </c>
      <c r="AA4994">
        <v>0</v>
      </c>
      <c r="AB4994">
        <v>0</v>
      </c>
      <c r="AC4994">
        <v>15.43235</v>
      </c>
      <c r="AD4994">
        <v>0</v>
      </c>
      <c r="AE4994">
        <v>0</v>
      </c>
      <c r="AF4994">
        <v>148.40169</v>
      </c>
    </row>
    <row r="4995" spans="1:32" x14ac:dyDescent="0.3">
      <c r="A4995">
        <v>2796568</v>
      </c>
      <c r="B4995">
        <v>1</v>
      </c>
      <c r="C4995" t="s">
        <v>82</v>
      </c>
      <c r="D4995" t="s">
        <v>101</v>
      </c>
      <c r="E4995" t="s">
        <v>18138</v>
      </c>
      <c r="F4995" t="s">
        <v>18139</v>
      </c>
      <c r="G4995" t="s">
        <v>31547</v>
      </c>
      <c r="H4995" t="s">
        <v>134</v>
      </c>
      <c r="I4995" t="s">
        <v>79</v>
      </c>
      <c r="J4995" t="s">
        <v>135</v>
      </c>
      <c r="K4995" t="s">
        <v>22</v>
      </c>
      <c r="L4995" t="s">
        <v>136</v>
      </c>
      <c r="M4995" t="s">
        <v>18140</v>
      </c>
      <c r="N4995" t="s">
        <v>18141</v>
      </c>
      <c r="O4995">
        <v>0.88361111111111112</v>
      </c>
      <c r="P4995">
        <v>47</v>
      </c>
      <c r="Q4995">
        <v>1386</v>
      </c>
      <c r="R4995">
        <v>293</v>
      </c>
      <c r="S4995">
        <v>483</v>
      </c>
      <c r="T4995">
        <v>124</v>
      </c>
      <c r="U4995">
        <v>366</v>
      </c>
      <c r="V4995">
        <v>19</v>
      </c>
      <c r="W4995">
        <v>0</v>
      </c>
      <c r="X4995">
        <v>18.790478</v>
      </c>
      <c r="Y4995">
        <v>297.42477000000002</v>
      </c>
      <c r="Z4995">
        <v>394.33922999999999</v>
      </c>
      <c r="AA4995">
        <v>152.28525999999999</v>
      </c>
      <c r="AB4995">
        <v>1392.7256</v>
      </c>
      <c r="AC4995">
        <v>261.6123</v>
      </c>
      <c r="AD4995">
        <v>1769.9401</v>
      </c>
      <c r="AE4995">
        <v>0</v>
      </c>
      <c r="AF4995">
        <v>4287.1176999999998</v>
      </c>
    </row>
    <row r="4996" spans="1:32" x14ac:dyDescent="0.3">
      <c r="A4996">
        <v>2796440</v>
      </c>
      <c r="B4996">
        <v>1</v>
      </c>
      <c r="C4996" t="s">
        <v>82</v>
      </c>
      <c r="D4996" t="s">
        <v>108</v>
      </c>
      <c r="E4996" t="s">
        <v>18142</v>
      </c>
      <c r="F4996" t="s">
        <v>18143</v>
      </c>
      <c r="G4996" t="s">
        <v>31546</v>
      </c>
      <c r="H4996" t="s">
        <v>223</v>
      </c>
      <c r="I4996" t="s">
        <v>78</v>
      </c>
      <c r="J4996" t="s">
        <v>135</v>
      </c>
      <c r="K4996" t="s">
        <v>22</v>
      </c>
      <c r="L4996" t="s">
        <v>136</v>
      </c>
      <c r="M4996" t="s">
        <v>18144</v>
      </c>
      <c r="N4996" t="s">
        <v>18145</v>
      </c>
      <c r="O4996">
        <v>0.8208333333333333</v>
      </c>
      <c r="P4996">
        <v>0</v>
      </c>
      <c r="Q4996">
        <v>4</v>
      </c>
      <c r="R4996">
        <v>0</v>
      </c>
      <c r="S4996">
        <v>0</v>
      </c>
      <c r="T4996">
        <v>0</v>
      </c>
      <c r="U4996">
        <v>9</v>
      </c>
      <c r="V4996">
        <v>0</v>
      </c>
      <c r="W4996">
        <v>0</v>
      </c>
      <c r="X4996">
        <v>0</v>
      </c>
      <c r="Y4996">
        <v>0.78599209999999997</v>
      </c>
      <c r="Z4996">
        <v>0</v>
      </c>
      <c r="AA4996">
        <v>0</v>
      </c>
      <c r="AB4996">
        <v>0</v>
      </c>
      <c r="AC4996">
        <v>8.2154430000000005</v>
      </c>
      <c r="AD4996">
        <v>0</v>
      </c>
      <c r="AE4996">
        <v>0</v>
      </c>
      <c r="AF4996">
        <v>9.0014339999999997</v>
      </c>
    </row>
    <row r="4997" spans="1:32" x14ac:dyDescent="0.3">
      <c r="A4997">
        <v>2796469</v>
      </c>
      <c r="B4997">
        <v>1</v>
      </c>
      <c r="C4997" t="s">
        <v>82</v>
      </c>
      <c r="D4997" t="s">
        <v>91</v>
      </c>
      <c r="E4997" t="s">
        <v>18146</v>
      </c>
      <c r="F4997" t="s">
        <v>18147</v>
      </c>
      <c r="G4997" t="s">
        <v>31548</v>
      </c>
      <c r="H4997" t="s">
        <v>311</v>
      </c>
      <c r="I4997" t="s">
        <v>78</v>
      </c>
      <c r="J4997" t="s">
        <v>135</v>
      </c>
      <c r="K4997" t="s">
        <v>22</v>
      </c>
      <c r="L4997" t="s">
        <v>136</v>
      </c>
      <c r="M4997" t="s">
        <v>18148</v>
      </c>
      <c r="N4997" t="s">
        <v>18149</v>
      </c>
      <c r="O4997">
        <v>1.4536111111111112</v>
      </c>
      <c r="P4997">
        <v>0</v>
      </c>
      <c r="Q4997">
        <v>9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2.2414038000000001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2.2414038000000001</v>
      </c>
    </row>
    <row r="4998" spans="1:32" x14ac:dyDescent="0.3">
      <c r="A4998">
        <v>2796480</v>
      </c>
      <c r="B4998">
        <v>1</v>
      </c>
      <c r="C4998" t="s">
        <v>82</v>
      </c>
      <c r="D4998" t="s">
        <v>106</v>
      </c>
      <c r="E4998" t="s">
        <v>3540</v>
      </c>
      <c r="F4998" t="s">
        <v>3541</v>
      </c>
      <c r="G4998" t="s">
        <v>31546</v>
      </c>
      <c r="H4998" t="s">
        <v>223</v>
      </c>
      <c r="I4998" t="s">
        <v>78</v>
      </c>
      <c r="J4998" t="s">
        <v>135</v>
      </c>
      <c r="K4998" t="s">
        <v>22</v>
      </c>
      <c r="L4998" t="s">
        <v>136</v>
      </c>
      <c r="M4998" t="s">
        <v>18150</v>
      </c>
      <c r="N4998" t="s">
        <v>18151</v>
      </c>
      <c r="O4998">
        <v>2.1169444444444445</v>
      </c>
      <c r="P4998">
        <v>0</v>
      </c>
      <c r="Q4998">
        <v>159</v>
      </c>
      <c r="R4998">
        <v>0</v>
      </c>
      <c r="S4998">
        <v>0</v>
      </c>
      <c r="T4998">
        <v>0</v>
      </c>
      <c r="U4998">
        <v>10</v>
      </c>
      <c r="V4998">
        <v>0</v>
      </c>
      <c r="W4998">
        <v>0</v>
      </c>
      <c r="X4998">
        <v>0</v>
      </c>
      <c r="Y4998">
        <v>72.117789999999999</v>
      </c>
      <c r="Z4998">
        <v>0</v>
      </c>
      <c r="AA4998">
        <v>0</v>
      </c>
      <c r="AB4998">
        <v>0</v>
      </c>
      <c r="AC4998">
        <v>27.990670000000001</v>
      </c>
      <c r="AD4998">
        <v>0</v>
      </c>
      <c r="AE4998">
        <v>0</v>
      </c>
      <c r="AF4998">
        <v>100.10845999999999</v>
      </c>
    </row>
    <row r="4999" spans="1:32" x14ac:dyDescent="0.3">
      <c r="A4999">
        <v>2796438</v>
      </c>
      <c r="B4999">
        <v>1</v>
      </c>
      <c r="C4999" t="s">
        <v>82</v>
      </c>
      <c r="D4999" t="s">
        <v>104</v>
      </c>
      <c r="E4999" t="s">
        <v>18152</v>
      </c>
      <c r="F4999" t="s">
        <v>18153</v>
      </c>
      <c r="G4999" t="s">
        <v>31548</v>
      </c>
      <c r="H4999" t="s">
        <v>311</v>
      </c>
      <c r="I4999" t="s">
        <v>78</v>
      </c>
      <c r="J4999" t="s">
        <v>135</v>
      </c>
      <c r="K4999" t="s">
        <v>22</v>
      </c>
      <c r="L4999" t="s">
        <v>136</v>
      </c>
      <c r="M4999" t="s">
        <v>18154</v>
      </c>
      <c r="N4999" t="s">
        <v>18155</v>
      </c>
      <c r="O4999">
        <v>1.6311111111111112</v>
      </c>
      <c r="P4999">
        <v>0</v>
      </c>
      <c r="Q4999">
        <v>15</v>
      </c>
      <c r="R4999">
        <v>0</v>
      </c>
      <c r="S4999">
        <v>0</v>
      </c>
      <c r="T4999">
        <v>0</v>
      </c>
      <c r="U4999">
        <v>5</v>
      </c>
      <c r="V4999">
        <v>0</v>
      </c>
      <c r="W4999">
        <v>0</v>
      </c>
      <c r="X4999">
        <v>0</v>
      </c>
      <c r="Y4999">
        <v>11.782794000000001</v>
      </c>
      <c r="Z4999">
        <v>0</v>
      </c>
      <c r="AA4999">
        <v>0</v>
      </c>
      <c r="AB4999">
        <v>0</v>
      </c>
      <c r="AC4999">
        <v>8.7815790000000007</v>
      </c>
      <c r="AD4999">
        <v>0</v>
      </c>
      <c r="AE4999">
        <v>0</v>
      </c>
      <c r="AF4999">
        <v>20.564373</v>
      </c>
    </row>
    <row r="5000" spans="1:32" x14ac:dyDescent="0.3">
      <c r="A5000">
        <v>2796500</v>
      </c>
      <c r="B5000">
        <v>1</v>
      </c>
      <c r="C5000" t="s">
        <v>83</v>
      </c>
      <c r="D5000" t="s">
        <v>130</v>
      </c>
      <c r="E5000" t="s">
        <v>18156</v>
      </c>
      <c r="F5000" t="s">
        <v>18157</v>
      </c>
      <c r="G5000" t="s">
        <v>31549</v>
      </c>
      <c r="H5000" t="s">
        <v>134</v>
      </c>
      <c r="I5000" t="s">
        <v>79</v>
      </c>
      <c r="J5000" t="s">
        <v>135</v>
      </c>
      <c r="K5000" t="s">
        <v>22</v>
      </c>
      <c r="L5000" t="s">
        <v>136</v>
      </c>
      <c r="M5000" t="s">
        <v>18158</v>
      </c>
      <c r="N5000" t="s">
        <v>18159</v>
      </c>
      <c r="O5000">
        <v>2.6852777777777779</v>
      </c>
      <c r="P5000">
        <v>6</v>
      </c>
      <c r="Q5000">
        <v>643</v>
      </c>
      <c r="R5000">
        <v>100</v>
      </c>
      <c r="S5000">
        <v>30</v>
      </c>
      <c r="T5000">
        <v>6</v>
      </c>
      <c r="U5000">
        <v>69</v>
      </c>
      <c r="V5000">
        <v>0</v>
      </c>
      <c r="W5000">
        <v>0</v>
      </c>
      <c r="X5000">
        <v>180.80833000000001</v>
      </c>
      <c r="Y5000">
        <v>312.26227</v>
      </c>
      <c r="Z5000">
        <v>142.63337999999999</v>
      </c>
      <c r="AA5000">
        <v>16.161898000000001</v>
      </c>
      <c r="AB5000">
        <v>147.67350999999999</v>
      </c>
      <c r="AC5000">
        <v>141.5256</v>
      </c>
      <c r="AD5000">
        <v>0</v>
      </c>
      <c r="AE5000">
        <v>0</v>
      </c>
      <c r="AF5000">
        <v>941.06500000000005</v>
      </c>
    </row>
    <row r="5001" spans="1:32" x14ac:dyDescent="0.3">
      <c r="A5001">
        <v>2796492</v>
      </c>
      <c r="B5001">
        <v>1</v>
      </c>
      <c r="C5001" t="s">
        <v>83</v>
      </c>
      <c r="D5001" t="s">
        <v>125</v>
      </c>
      <c r="E5001" t="s">
        <v>18160</v>
      </c>
      <c r="F5001" t="s">
        <v>18161</v>
      </c>
      <c r="G5001" t="s">
        <v>31552</v>
      </c>
      <c r="H5001" t="s">
        <v>665</v>
      </c>
      <c r="I5001" t="s">
        <v>78</v>
      </c>
      <c r="J5001" t="s">
        <v>135</v>
      </c>
      <c r="K5001" t="s">
        <v>22</v>
      </c>
      <c r="L5001" t="s">
        <v>136</v>
      </c>
      <c r="M5001" t="s">
        <v>18162</v>
      </c>
      <c r="N5001" t="s">
        <v>18163</v>
      </c>
      <c r="O5001">
        <v>0.79916666666666669</v>
      </c>
      <c r="P5001">
        <v>0</v>
      </c>
      <c r="Q5001">
        <v>789</v>
      </c>
      <c r="R5001">
        <v>0</v>
      </c>
      <c r="S5001">
        <v>0</v>
      </c>
      <c r="T5001">
        <v>0</v>
      </c>
      <c r="U5001">
        <v>233</v>
      </c>
      <c r="V5001">
        <v>0</v>
      </c>
      <c r="W5001">
        <v>0</v>
      </c>
      <c r="X5001">
        <v>0</v>
      </c>
      <c r="Y5001">
        <v>132.03629000000001</v>
      </c>
      <c r="Z5001">
        <v>0</v>
      </c>
      <c r="AA5001">
        <v>0</v>
      </c>
      <c r="AB5001">
        <v>0</v>
      </c>
      <c r="AC5001">
        <v>210.07912999999999</v>
      </c>
      <c r="AD5001">
        <v>0</v>
      </c>
      <c r="AE5001">
        <v>0</v>
      </c>
      <c r="AF5001">
        <v>342.11541999999997</v>
      </c>
    </row>
    <row r="5002" spans="1:32" x14ac:dyDescent="0.3">
      <c r="A5002">
        <v>2796272</v>
      </c>
      <c r="B5002">
        <v>1</v>
      </c>
      <c r="C5002" t="s">
        <v>83</v>
      </c>
      <c r="D5002" t="s">
        <v>128</v>
      </c>
      <c r="E5002" t="s">
        <v>18164</v>
      </c>
      <c r="F5002" t="s">
        <v>18165</v>
      </c>
      <c r="G5002" t="s">
        <v>31548</v>
      </c>
      <c r="H5002" t="s">
        <v>311</v>
      </c>
      <c r="I5002" t="s">
        <v>78</v>
      </c>
      <c r="J5002" t="s">
        <v>135</v>
      </c>
      <c r="K5002" t="s">
        <v>22</v>
      </c>
      <c r="L5002" t="s">
        <v>136</v>
      </c>
      <c r="M5002" t="s">
        <v>18166</v>
      </c>
      <c r="N5002" t="s">
        <v>18167</v>
      </c>
      <c r="O5002">
        <v>1.6233333333333333</v>
      </c>
      <c r="P5002">
        <v>0</v>
      </c>
      <c r="Q5002">
        <v>12</v>
      </c>
      <c r="R5002">
        <v>0</v>
      </c>
      <c r="S5002">
        <v>0</v>
      </c>
      <c r="T5002">
        <v>0</v>
      </c>
      <c r="U5002">
        <v>6</v>
      </c>
      <c r="V5002">
        <v>0</v>
      </c>
      <c r="W5002">
        <v>0</v>
      </c>
      <c r="X5002">
        <v>0</v>
      </c>
      <c r="Y5002">
        <v>4.7918479999999999</v>
      </c>
      <c r="Z5002">
        <v>0</v>
      </c>
      <c r="AA5002">
        <v>0</v>
      </c>
      <c r="AB5002">
        <v>0</v>
      </c>
      <c r="AC5002">
        <v>4.9277353000000002</v>
      </c>
      <c r="AD5002">
        <v>0</v>
      </c>
      <c r="AE5002">
        <v>0</v>
      </c>
      <c r="AF5002">
        <v>9.7195835000000006</v>
      </c>
    </row>
    <row r="5003" spans="1:32" x14ac:dyDescent="0.3">
      <c r="A5003">
        <v>2795778</v>
      </c>
      <c r="B5003">
        <v>1</v>
      </c>
      <c r="C5003" t="s">
        <v>83</v>
      </c>
      <c r="D5003" t="s">
        <v>129</v>
      </c>
      <c r="E5003" t="s">
        <v>18168</v>
      </c>
      <c r="F5003" t="s">
        <v>18169</v>
      </c>
      <c r="G5003" t="s">
        <v>31551</v>
      </c>
      <c r="H5003" t="s">
        <v>134</v>
      </c>
      <c r="I5003" t="s">
        <v>79</v>
      </c>
      <c r="J5003" t="s">
        <v>135</v>
      </c>
      <c r="K5003" t="s">
        <v>22</v>
      </c>
      <c r="L5003" t="s">
        <v>136</v>
      </c>
      <c r="M5003" t="s">
        <v>18170</v>
      </c>
      <c r="N5003" t="s">
        <v>18171</v>
      </c>
      <c r="O5003">
        <v>0.35499999999999998</v>
      </c>
      <c r="P5003">
        <v>2</v>
      </c>
      <c r="Q5003">
        <v>735</v>
      </c>
      <c r="R5003">
        <v>12</v>
      </c>
      <c r="S5003">
        <v>93</v>
      </c>
      <c r="T5003">
        <v>6</v>
      </c>
      <c r="U5003">
        <v>75</v>
      </c>
      <c r="V5003">
        <v>2</v>
      </c>
      <c r="W5003">
        <v>0</v>
      </c>
      <c r="X5003">
        <v>7.5944567000000003</v>
      </c>
      <c r="Y5003">
        <v>65.990610000000004</v>
      </c>
      <c r="Z5003">
        <v>3.7197784999999999</v>
      </c>
      <c r="AA5003">
        <v>11.276982</v>
      </c>
      <c r="AB5003">
        <v>14.381525999999999</v>
      </c>
      <c r="AC5003">
        <v>20.476749999999999</v>
      </c>
      <c r="AD5003">
        <v>8.0528250000000003</v>
      </c>
      <c r="AE5003">
        <v>0</v>
      </c>
      <c r="AF5003">
        <v>131.49294</v>
      </c>
    </row>
    <row r="5004" spans="1:32" x14ac:dyDescent="0.3">
      <c r="A5004">
        <v>2795775</v>
      </c>
      <c r="B5004">
        <v>1</v>
      </c>
      <c r="C5004" t="s">
        <v>82</v>
      </c>
      <c r="D5004" t="s">
        <v>111</v>
      </c>
      <c r="E5004" t="s">
        <v>18172</v>
      </c>
      <c r="F5004" t="s">
        <v>18173</v>
      </c>
      <c r="G5004" t="s">
        <v>31549</v>
      </c>
      <c r="H5004" t="s">
        <v>134</v>
      </c>
      <c r="I5004" t="s">
        <v>79</v>
      </c>
      <c r="J5004" t="s">
        <v>135</v>
      </c>
      <c r="K5004" t="s">
        <v>22</v>
      </c>
      <c r="L5004" t="s">
        <v>136</v>
      </c>
      <c r="M5004" t="s">
        <v>18174</v>
      </c>
      <c r="N5004" t="s">
        <v>18175</v>
      </c>
      <c r="O5004">
        <v>0.49944444444444447</v>
      </c>
      <c r="P5004">
        <v>4</v>
      </c>
      <c r="Q5004">
        <v>1844</v>
      </c>
      <c r="R5004">
        <v>56</v>
      </c>
      <c r="S5004">
        <v>401</v>
      </c>
      <c r="T5004">
        <v>25</v>
      </c>
      <c r="U5004">
        <v>304</v>
      </c>
      <c r="V5004">
        <v>5</v>
      </c>
      <c r="W5004">
        <v>1</v>
      </c>
      <c r="X5004">
        <v>0.60323689999999996</v>
      </c>
      <c r="Y5004">
        <v>144.45304999999999</v>
      </c>
      <c r="Z5004">
        <v>58.561016000000002</v>
      </c>
      <c r="AA5004">
        <v>71.177180000000007</v>
      </c>
      <c r="AB5004">
        <v>79.219009999999997</v>
      </c>
      <c r="AC5004">
        <v>111.97815</v>
      </c>
      <c r="AD5004">
        <v>894.49854000000005</v>
      </c>
      <c r="AE5004">
        <v>0.14446202999999999</v>
      </c>
      <c r="AF5004">
        <v>1360.6346000000001</v>
      </c>
    </row>
    <row r="5005" spans="1:32" x14ac:dyDescent="0.3">
      <c r="A5005">
        <v>2795731</v>
      </c>
      <c r="B5005">
        <v>1</v>
      </c>
      <c r="C5005" t="s">
        <v>83</v>
      </c>
      <c r="D5005" t="s">
        <v>119</v>
      </c>
      <c r="E5005" t="s">
        <v>18176</v>
      </c>
      <c r="F5005" t="s">
        <v>18177</v>
      </c>
      <c r="G5005" t="s">
        <v>31546</v>
      </c>
      <c r="H5005" t="s">
        <v>223</v>
      </c>
      <c r="I5005" t="s">
        <v>78</v>
      </c>
      <c r="J5005" t="s">
        <v>135</v>
      </c>
      <c r="K5005" t="s">
        <v>22</v>
      </c>
      <c r="L5005" t="s">
        <v>136</v>
      </c>
      <c r="M5005" t="s">
        <v>17323</v>
      </c>
      <c r="N5005" t="s">
        <v>18178</v>
      </c>
      <c r="O5005">
        <v>1.3966666666666667</v>
      </c>
      <c r="P5005">
        <v>0</v>
      </c>
      <c r="Q5005">
        <v>32</v>
      </c>
      <c r="R5005">
        <v>0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0</v>
      </c>
      <c r="Y5005">
        <v>2.964439</v>
      </c>
      <c r="Z5005">
        <v>0</v>
      </c>
      <c r="AA5005">
        <v>0</v>
      </c>
      <c r="AB5005">
        <v>0</v>
      </c>
      <c r="AC5005">
        <v>2.5446120000000002E-5</v>
      </c>
      <c r="AD5005">
        <v>0</v>
      </c>
      <c r="AE5005">
        <v>0</v>
      </c>
      <c r="AF5005">
        <v>2.9644644000000002</v>
      </c>
    </row>
    <row r="5006" spans="1:32" x14ac:dyDescent="0.3">
      <c r="A5006">
        <v>2795639</v>
      </c>
      <c r="B5006">
        <v>1</v>
      </c>
      <c r="C5006" t="s">
        <v>82</v>
      </c>
      <c r="D5006" t="s">
        <v>93</v>
      </c>
      <c r="E5006" t="s">
        <v>18179</v>
      </c>
      <c r="F5006" t="s">
        <v>18180</v>
      </c>
      <c r="G5006" t="s">
        <v>31548</v>
      </c>
      <c r="H5006" t="s">
        <v>311</v>
      </c>
      <c r="I5006" t="s">
        <v>78</v>
      </c>
      <c r="J5006" t="s">
        <v>135</v>
      </c>
      <c r="K5006" t="s">
        <v>22</v>
      </c>
      <c r="L5006" t="s">
        <v>136</v>
      </c>
      <c r="M5006" t="s">
        <v>18181</v>
      </c>
      <c r="N5006" t="s">
        <v>18182</v>
      </c>
      <c r="O5006">
        <v>3.8983333333333334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17.221454999999999</v>
      </c>
      <c r="AD5006">
        <v>0</v>
      </c>
      <c r="AE5006">
        <v>0</v>
      </c>
      <c r="AF5006">
        <v>17.221454999999999</v>
      </c>
    </row>
    <row r="5007" spans="1:32" x14ac:dyDescent="0.3">
      <c r="A5007">
        <v>2795637</v>
      </c>
      <c r="B5007">
        <v>1</v>
      </c>
      <c r="C5007" t="s">
        <v>83</v>
      </c>
      <c r="D5007" t="s">
        <v>129</v>
      </c>
      <c r="E5007" t="s">
        <v>18183</v>
      </c>
      <c r="F5007" t="s">
        <v>18184</v>
      </c>
      <c r="G5007" t="s">
        <v>31551</v>
      </c>
      <c r="H5007" t="s">
        <v>134</v>
      </c>
      <c r="I5007" t="s">
        <v>79</v>
      </c>
      <c r="J5007" t="s">
        <v>135</v>
      </c>
      <c r="K5007" t="s">
        <v>22</v>
      </c>
      <c r="L5007" t="s">
        <v>136</v>
      </c>
      <c r="M5007" t="s">
        <v>18185</v>
      </c>
      <c r="N5007" t="s">
        <v>18186</v>
      </c>
      <c r="O5007">
        <v>1.5149999999999999</v>
      </c>
      <c r="P5007">
        <v>2</v>
      </c>
      <c r="Q5007">
        <v>3</v>
      </c>
      <c r="R5007">
        <v>19</v>
      </c>
      <c r="S5007">
        <v>29</v>
      </c>
      <c r="T5007">
        <v>2</v>
      </c>
      <c r="U5007">
        <v>6</v>
      </c>
      <c r="V5007">
        <v>0</v>
      </c>
      <c r="W5007">
        <v>0</v>
      </c>
      <c r="X5007">
        <v>7.0736679999999996E-2</v>
      </c>
      <c r="Y5007">
        <v>2.2378293999999999</v>
      </c>
      <c r="Z5007">
        <v>15.9121475</v>
      </c>
      <c r="AA5007">
        <v>12.982602</v>
      </c>
      <c r="AB5007">
        <v>0.52722687000000001</v>
      </c>
      <c r="AC5007">
        <v>1.5633602</v>
      </c>
      <c r="AD5007">
        <v>0</v>
      </c>
      <c r="AE5007">
        <v>0</v>
      </c>
      <c r="AF5007">
        <v>33.293903</v>
      </c>
    </row>
    <row r="5008" spans="1:32" x14ac:dyDescent="0.3">
      <c r="A5008">
        <v>2795632</v>
      </c>
      <c r="B5008">
        <v>1</v>
      </c>
      <c r="C5008" t="s">
        <v>82</v>
      </c>
      <c r="D5008" t="s">
        <v>96</v>
      </c>
      <c r="E5008" t="s">
        <v>18187</v>
      </c>
      <c r="F5008" t="s">
        <v>18188</v>
      </c>
      <c r="G5008" t="s">
        <v>31548</v>
      </c>
      <c r="H5008" t="s">
        <v>311</v>
      </c>
      <c r="I5008" t="s">
        <v>78</v>
      </c>
      <c r="J5008" t="s">
        <v>135</v>
      </c>
      <c r="K5008" t="s">
        <v>22</v>
      </c>
      <c r="L5008" t="s">
        <v>136</v>
      </c>
      <c r="M5008" t="s">
        <v>18189</v>
      </c>
      <c r="N5008" t="s">
        <v>18190</v>
      </c>
      <c r="O5008">
        <v>1.3311111111111111</v>
      </c>
      <c r="P5008">
        <v>0</v>
      </c>
      <c r="Q5008">
        <v>9</v>
      </c>
      <c r="R5008">
        <v>0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0</v>
      </c>
      <c r="Y5008">
        <v>2.6887297999999999</v>
      </c>
      <c r="Z5008">
        <v>0</v>
      </c>
      <c r="AA5008">
        <v>0</v>
      </c>
      <c r="AB5008">
        <v>0</v>
      </c>
      <c r="AC5008">
        <v>1.0166284000000001</v>
      </c>
      <c r="AD5008">
        <v>0</v>
      </c>
      <c r="AE5008">
        <v>0</v>
      </c>
      <c r="AF5008">
        <v>3.7053582999999999</v>
      </c>
    </row>
    <row r="5009" spans="1:32" x14ac:dyDescent="0.3">
      <c r="A5009">
        <v>2795631</v>
      </c>
      <c r="B5009">
        <v>1</v>
      </c>
      <c r="C5009" t="s">
        <v>82</v>
      </c>
      <c r="D5009" t="s">
        <v>88</v>
      </c>
      <c r="E5009" t="s">
        <v>18191</v>
      </c>
      <c r="F5009" t="s">
        <v>18192</v>
      </c>
      <c r="G5009" t="s">
        <v>31545</v>
      </c>
      <c r="H5009" t="s">
        <v>134</v>
      </c>
      <c r="I5009" t="s">
        <v>79</v>
      </c>
      <c r="J5009" t="s">
        <v>135</v>
      </c>
      <c r="K5009" t="s">
        <v>22</v>
      </c>
      <c r="L5009" t="s">
        <v>136</v>
      </c>
      <c r="M5009" t="s">
        <v>18193</v>
      </c>
      <c r="N5009" t="s">
        <v>18194</v>
      </c>
      <c r="O5009">
        <v>5.1666666666666666E-2</v>
      </c>
      <c r="P5009">
        <v>0</v>
      </c>
      <c r="Q5009">
        <v>0</v>
      </c>
      <c r="R5009">
        <v>0</v>
      </c>
      <c r="S5009">
        <v>85</v>
      </c>
      <c r="T5009">
        <v>0</v>
      </c>
      <c r="U5009">
        <v>15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1.1230834000000001</v>
      </c>
      <c r="AB5009">
        <v>0</v>
      </c>
      <c r="AC5009">
        <v>0.40528244000000002</v>
      </c>
      <c r="AD5009">
        <v>0</v>
      </c>
      <c r="AE5009">
        <v>0</v>
      </c>
      <c r="AF5009">
        <v>1.5283659000000001</v>
      </c>
    </row>
    <row r="5010" spans="1:32" x14ac:dyDescent="0.3">
      <c r="A5010">
        <v>2795517</v>
      </c>
      <c r="B5010">
        <v>1</v>
      </c>
      <c r="C5010" t="s">
        <v>83</v>
      </c>
      <c r="D5010" t="s">
        <v>124</v>
      </c>
      <c r="E5010" t="s">
        <v>18195</v>
      </c>
      <c r="F5010" t="s">
        <v>18196</v>
      </c>
      <c r="G5010" t="s">
        <v>31550</v>
      </c>
      <c r="H5010" t="s">
        <v>223</v>
      </c>
      <c r="I5010" t="s">
        <v>78</v>
      </c>
      <c r="J5010" t="s">
        <v>135</v>
      </c>
      <c r="K5010" t="s">
        <v>22</v>
      </c>
      <c r="L5010" t="s">
        <v>136</v>
      </c>
      <c r="M5010" t="s">
        <v>18197</v>
      </c>
      <c r="N5010" t="s">
        <v>18198</v>
      </c>
      <c r="O5010">
        <v>2.8716666666666666</v>
      </c>
      <c r="P5010">
        <v>0</v>
      </c>
      <c r="Q5010">
        <v>64</v>
      </c>
      <c r="R5010">
        <v>0</v>
      </c>
      <c r="S5010">
        <v>0</v>
      </c>
      <c r="T5010">
        <v>0</v>
      </c>
      <c r="U5010">
        <v>13</v>
      </c>
      <c r="V5010">
        <v>0</v>
      </c>
      <c r="W5010">
        <v>0</v>
      </c>
      <c r="X5010">
        <v>0</v>
      </c>
      <c r="Y5010">
        <v>45.878005999999999</v>
      </c>
      <c r="Z5010">
        <v>0</v>
      </c>
      <c r="AA5010">
        <v>0</v>
      </c>
      <c r="AB5010">
        <v>0</v>
      </c>
      <c r="AC5010">
        <v>22.043731999999999</v>
      </c>
      <c r="AD5010">
        <v>0</v>
      </c>
      <c r="AE5010">
        <v>0</v>
      </c>
      <c r="AF5010">
        <v>67.92174</v>
      </c>
    </row>
    <row r="5011" spans="1:32" x14ac:dyDescent="0.3">
      <c r="A5011">
        <v>2795403</v>
      </c>
      <c r="B5011">
        <v>1</v>
      </c>
      <c r="C5011" t="s">
        <v>83</v>
      </c>
      <c r="D5011" t="s">
        <v>115</v>
      </c>
      <c r="E5011" t="s">
        <v>18199</v>
      </c>
      <c r="F5011" t="s">
        <v>18200</v>
      </c>
      <c r="G5011" t="s">
        <v>31545</v>
      </c>
      <c r="H5011" t="s">
        <v>134</v>
      </c>
      <c r="I5011" t="s">
        <v>79</v>
      </c>
      <c r="J5011" t="s">
        <v>135</v>
      </c>
      <c r="K5011" t="s">
        <v>22</v>
      </c>
      <c r="L5011" t="s">
        <v>136</v>
      </c>
      <c r="M5011" t="s">
        <v>18201</v>
      </c>
      <c r="N5011" t="s">
        <v>18202</v>
      </c>
      <c r="O5011">
        <v>0.39055555555555554</v>
      </c>
      <c r="P5011">
        <v>2</v>
      </c>
      <c r="Q5011">
        <v>52</v>
      </c>
      <c r="R5011">
        <v>18</v>
      </c>
      <c r="S5011">
        <v>44</v>
      </c>
      <c r="T5011">
        <v>5</v>
      </c>
      <c r="U5011">
        <v>5</v>
      </c>
      <c r="V5011">
        <v>1</v>
      </c>
      <c r="W5011">
        <v>0</v>
      </c>
      <c r="X5011">
        <v>6.0304393999999997</v>
      </c>
      <c r="Y5011">
        <v>2.2882484999999999</v>
      </c>
      <c r="Z5011">
        <v>13.069825</v>
      </c>
      <c r="AA5011">
        <v>8.7312949999999994</v>
      </c>
      <c r="AB5011">
        <v>13.177593999999999</v>
      </c>
      <c r="AC5011">
        <v>2.0186337999999999</v>
      </c>
      <c r="AD5011">
        <v>26.764019999999999</v>
      </c>
      <c r="AE5011">
        <v>0</v>
      </c>
      <c r="AF5011">
        <v>72.080055000000002</v>
      </c>
    </row>
    <row r="5012" spans="1:32" x14ac:dyDescent="0.3">
      <c r="A5012">
        <v>2795411</v>
      </c>
      <c r="B5012">
        <v>1</v>
      </c>
      <c r="C5012" t="s">
        <v>82</v>
      </c>
      <c r="D5012" t="s">
        <v>98</v>
      </c>
      <c r="E5012" t="s">
        <v>10083</v>
      </c>
      <c r="F5012" t="s">
        <v>10084</v>
      </c>
      <c r="G5012" t="s">
        <v>31546</v>
      </c>
      <c r="H5012" t="s">
        <v>1432</v>
      </c>
      <c r="I5012" t="s">
        <v>78</v>
      </c>
      <c r="J5012" t="s">
        <v>135</v>
      </c>
      <c r="K5012" t="s">
        <v>22</v>
      </c>
      <c r="L5012" t="s">
        <v>136</v>
      </c>
      <c r="M5012" t="s">
        <v>18203</v>
      </c>
      <c r="N5012" t="s">
        <v>18204</v>
      </c>
      <c r="O5012">
        <v>7.740277777777778</v>
      </c>
      <c r="P5012">
        <v>0</v>
      </c>
      <c r="Q5012">
        <v>165</v>
      </c>
      <c r="R5012">
        <v>0</v>
      </c>
      <c r="S5012">
        <v>0</v>
      </c>
      <c r="T5012">
        <v>0</v>
      </c>
      <c r="U5012">
        <v>22</v>
      </c>
      <c r="V5012">
        <v>0</v>
      </c>
      <c r="W5012">
        <v>0</v>
      </c>
      <c r="X5012">
        <v>0</v>
      </c>
      <c r="Y5012">
        <v>443.63720000000001</v>
      </c>
      <c r="Z5012">
        <v>0</v>
      </c>
      <c r="AA5012">
        <v>0</v>
      </c>
      <c r="AB5012">
        <v>0</v>
      </c>
      <c r="AC5012">
        <v>160.84322</v>
      </c>
      <c r="AD5012">
        <v>0</v>
      </c>
      <c r="AE5012">
        <v>0</v>
      </c>
      <c r="AF5012">
        <v>604.48040000000003</v>
      </c>
    </row>
    <row r="5013" spans="1:32" x14ac:dyDescent="0.3">
      <c r="A5013">
        <v>2795420</v>
      </c>
      <c r="B5013">
        <v>1</v>
      </c>
      <c r="C5013" t="s">
        <v>82</v>
      </c>
      <c r="D5013" t="s">
        <v>97</v>
      </c>
      <c r="E5013" t="s">
        <v>18205</v>
      </c>
      <c r="F5013" t="s">
        <v>18206</v>
      </c>
      <c r="G5013" t="s">
        <v>31551</v>
      </c>
      <c r="H5013" t="s">
        <v>672</v>
      </c>
      <c r="I5013" t="s">
        <v>79</v>
      </c>
      <c r="J5013" t="s">
        <v>135</v>
      </c>
      <c r="K5013" t="s">
        <v>22</v>
      </c>
      <c r="L5013" t="s">
        <v>136</v>
      </c>
      <c r="M5013" t="s">
        <v>18207</v>
      </c>
      <c r="N5013" t="s">
        <v>18208</v>
      </c>
      <c r="O5013">
        <v>3.8630555555555555</v>
      </c>
      <c r="P5013">
        <v>0</v>
      </c>
      <c r="Q5013">
        <v>168</v>
      </c>
      <c r="R5013">
        <v>0</v>
      </c>
      <c r="S5013">
        <v>5</v>
      </c>
      <c r="T5013">
        <v>0</v>
      </c>
      <c r="U5013">
        <v>2</v>
      </c>
      <c r="V5013">
        <v>0</v>
      </c>
      <c r="W5013">
        <v>0</v>
      </c>
      <c r="X5013">
        <v>0</v>
      </c>
      <c r="Y5013">
        <v>414.42223999999999</v>
      </c>
      <c r="Z5013">
        <v>0</v>
      </c>
      <c r="AA5013">
        <v>4.8731150000000003</v>
      </c>
      <c r="AB5013">
        <v>0</v>
      </c>
      <c r="AC5013">
        <v>21.974647999999998</v>
      </c>
      <c r="AD5013">
        <v>0</v>
      </c>
      <c r="AE5013">
        <v>0</v>
      </c>
      <c r="AF5013">
        <v>441.27001999999999</v>
      </c>
    </row>
    <row r="5014" spans="1:32" x14ac:dyDescent="0.3">
      <c r="A5014">
        <v>2794857</v>
      </c>
      <c r="B5014">
        <v>2</v>
      </c>
      <c r="C5014" t="s">
        <v>82</v>
      </c>
      <c r="D5014" t="s">
        <v>113</v>
      </c>
      <c r="E5014" t="s">
        <v>16918</v>
      </c>
      <c r="F5014" t="s">
        <v>16919</v>
      </c>
      <c r="G5014" t="s">
        <v>31549</v>
      </c>
      <c r="H5014" t="s">
        <v>672</v>
      </c>
      <c r="I5014" t="s">
        <v>79</v>
      </c>
      <c r="J5014" t="s">
        <v>135</v>
      </c>
      <c r="K5014" t="s">
        <v>22</v>
      </c>
      <c r="L5014" t="s">
        <v>136</v>
      </c>
      <c r="M5014" t="s">
        <v>18209</v>
      </c>
      <c r="N5014" t="s">
        <v>18210</v>
      </c>
      <c r="O5014">
        <v>0.29888888888888887</v>
      </c>
      <c r="P5014">
        <v>10</v>
      </c>
      <c r="Q5014">
        <v>738</v>
      </c>
      <c r="R5014">
        <v>11</v>
      </c>
      <c r="S5014">
        <v>103</v>
      </c>
      <c r="T5014">
        <v>14</v>
      </c>
      <c r="U5014">
        <v>151</v>
      </c>
      <c r="V5014">
        <v>2</v>
      </c>
      <c r="W5014">
        <v>0</v>
      </c>
      <c r="X5014">
        <v>9.0305540000000004</v>
      </c>
      <c r="Y5014">
        <v>77.986109999999996</v>
      </c>
      <c r="Z5014">
        <v>2.3441302999999998</v>
      </c>
      <c r="AA5014">
        <v>7.1303267000000004</v>
      </c>
      <c r="AB5014">
        <v>31.351036000000001</v>
      </c>
      <c r="AC5014">
        <v>44.537514000000002</v>
      </c>
      <c r="AD5014">
        <v>148.12975</v>
      </c>
      <c r="AE5014">
        <v>0</v>
      </c>
      <c r="AF5014">
        <v>320.50940000000003</v>
      </c>
    </row>
    <row r="5015" spans="1:32" x14ac:dyDescent="0.3">
      <c r="A5015">
        <v>2795227</v>
      </c>
      <c r="B5015">
        <v>1</v>
      </c>
      <c r="C5015" t="s">
        <v>82</v>
      </c>
      <c r="D5015" t="s">
        <v>113</v>
      </c>
      <c r="E5015" t="s">
        <v>18211</v>
      </c>
      <c r="F5015" t="s">
        <v>18212</v>
      </c>
      <c r="G5015" t="s">
        <v>31545</v>
      </c>
      <c r="H5015" t="s">
        <v>134</v>
      </c>
      <c r="I5015" t="s">
        <v>79</v>
      </c>
      <c r="J5015" t="s">
        <v>135</v>
      </c>
      <c r="K5015" t="s">
        <v>22</v>
      </c>
      <c r="L5015" t="s">
        <v>136</v>
      </c>
      <c r="M5015" t="s">
        <v>18213</v>
      </c>
      <c r="N5015" t="s">
        <v>18214</v>
      </c>
      <c r="O5015">
        <v>1.0319444444444446</v>
      </c>
      <c r="P5015">
        <v>0</v>
      </c>
      <c r="Q5015">
        <v>0</v>
      </c>
      <c r="R5015">
        <v>0</v>
      </c>
      <c r="S5015">
        <v>0</v>
      </c>
      <c r="T5015">
        <v>1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120.21629</v>
      </c>
      <c r="AC5015">
        <v>0</v>
      </c>
      <c r="AD5015">
        <v>0</v>
      </c>
      <c r="AE5015">
        <v>0</v>
      </c>
      <c r="AF5015">
        <v>120.21629</v>
      </c>
    </row>
    <row r="5016" spans="1:32" x14ac:dyDescent="0.3">
      <c r="A5016">
        <v>2795206</v>
      </c>
      <c r="B5016">
        <v>1</v>
      </c>
      <c r="C5016" t="s">
        <v>82</v>
      </c>
      <c r="D5016" t="s">
        <v>89</v>
      </c>
      <c r="E5016" t="s">
        <v>18215</v>
      </c>
      <c r="F5016" t="s">
        <v>18216</v>
      </c>
      <c r="G5016" t="s">
        <v>31545</v>
      </c>
      <c r="H5016" t="s">
        <v>145</v>
      </c>
      <c r="I5016" t="s">
        <v>79</v>
      </c>
      <c r="J5016" t="s">
        <v>135</v>
      </c>
      <c r="K5016" t="s">
        <v>22</v>
      </c>
      <c r="L5016" t="s">
        <v>136</v>
      </c>
      <c r="M5016" t="s">
        <v>18217</v>
      </c>
      <c r="N5016" t="s">
        <v>18218</v>
      </c>
      <c r="O5016">
        <v>0.23333333333333334</v>
      </c>
      <c r="P5016">
        <v>0</v>
      </c>
      <c r="Q5016">
        <v>541</v>
      </c>
      <c r="R5016">
        <v>0</v>
      </c>
      <c r="S5016">
        <v>34</v>
      </c>
      <c r="T5016">
        <v>1</v>
      </c>
      <c r="U5016">
        <v>69</v>
      </c>
      <c r="V5016">
        <v>0</v>
      </c>
      <c r="W5016">
        <v>0</v>
      </c>
      <c r="X5016">
        <v>0</v>
      </c>
      <c r="Y5016">
        <v>11.41062</v>
      </c>
      <c r="Z5016">
        <v>0</v>
      </c>
      <c r="AA5016">
        <v>0.83759885999999995</v>
      </c>
      <c r="AB5016">
        <v>3.6408000000000003E-2</v>
      </c>
      <c r="AC5016">
        <v>2.8966699999999999</v>
      </c>
      <c r="AD5016">
        <v>0</v>
      </c>
      <c r="AE5016">
        <v>0</v>
      </c>
      <c r="AF5016">
        <v>15.181296</v>
      </c>
    </row>
    <row r="5017" spans="1:32" x14ac:dyDescent="0.3">
      <c r="A5017">
        <v>2795203</v>
      </c>
      <c r="B5017">
        <v>1</v>
      </c>
      <c r="C5017" t="s">
        <v>82</v>
      </c>
      <c r="D5017" t="s">
        <v>102</v>
      </c>
      <c r="E5017" t="s">
        <v>6633</v>
      </c>
      <c r="F5017" t="s">
        <v>6634</v>
      </c>
      <c r="G5017" t="s">
        <v>31545</v>
      </c>
      <c r="H5017" t="s">
        <v>134</v>
      </c>
      <c r="I5017" t="s">
        <v>79</v>
      </c>
      <c r="J5017" t="s">
        <v>135</v>
      </c>
      <c r="K5017" t="s">
        <v>22</v>
      </c>
      <c r="L5017" t="s">
        <v>136</v>
      </c>
      <c r="M5017" t="s">
        <v>18219</v>
      </c>
      <c r="N5017" t="s">
        <v>18220</v>
      </c>
      <c r="O5017">
        <v>0.70222222222222219</v>
      </c>
      <c r="P5017">
        <v>0</v>
      </c>
      <c r="Q5017">
        <v>1100</v>
      </c>
      <c r="R5017">
        <v>6</v>
      </c>
      <c r="S5017">
        <v>244</v>
      </c>
      <c r="T5017">
        <v>4</v>
      </c>
      <c r="U5017">
        <v>192</v>
      </c>
      <c r="V5017">
        <v>0</v>
      </c>
      <c r="W5017">
        <v>0</v>
      </c>
      <c r="X5017">
        <v>0</v>
      </c>
      <c r="Y5017">
        <v>76.949809999999999</v>
      </c>
      <c r="Z5017">
        <v>5.3893310000000003</v>
      </c>
      <c r="AA5017">
        <v>46.901305999999998</v>
      </c>
      <c r="AB5017">
        <v>22.804300000000001</v>
      </c>
      <c r="AC5017">
        <v>59.019159999999999</v>
      </c>
      <c r="AD5017">
        <v>0</v>
      </c>
      <c r="AE5017">
        <v>0</v>
      </c>
      <c r="AF5017">
        <v>211.06389999999999</v>
      </c>
    </row>
    <row r="5018" spans="1:32" x14ac:dyDescent="0.3">
      <c r="A5018">
        <v>2795212</v>
      </c>
      <c r="B5018">
        <v>1</v>
      </c>
      <c r="C5018" t="s">
        <v>82</v>
      </c>
      <c r="D5018" t="s">
        <v>102</v>
      </c>
      <c r="E5018" t="s">
        <v>18221</v>
      </c>
      <c r="F5018" t="s">
        <v>18222</v>
      </c>
      <c r="G5018" t="s">
        <v>31551</v>
      </c>
      <c r="H5018" t="s">
        <v>134</v>
      </c>
      <c r="I5018" t="s">
        <v>79</v>
      </c>
      <c r="J5018" t="s">
        <v>135</v>
      </c>
      <c r="K5018" t="s">
        <v>22</v>
      </c>
      <c r="L5018" t="s">
        <v>136</v>
      </c>
      <c r="M5018" t="s">
        <v>18223</v>
      </c>
      <c r="N5018" t="s">
        <v>18224</v>
      </c>
      <c r="O5018">
        <v>0.63055555555555554</v>
      </c>
      <c r="P5018">
        <v>0</v>
      </c>
      <c r="Q5018">
        <v>776</v>
      </c>
      <c r="R5018">
        <v>82</v>
      </c>
      <c r="S5018">
        <v>437</v>
      </c>
      <c r="T5018">
        <v>5</v>
      </c>
      <c r="U5018">
        <v>139</v>
      </c>
      <c r="V5018">
        <v>1</v>
      </c>
      <c r="W5018">
        <v>0</v>
      </c>
      <c r="X5018">
        <v>0</v>
      </c>
      <c r="Y5018">
        <v>81.969573999999994</v>
      </c>
      <c r="Z5018">
        <v>6.1166653999999996</v>
      </c>
      <c r="AA5018">
        <v>161.54156</v>
      </c>
      <c r="AB5018">
        <v>5.2066290000000004</v>
      </c>
      <c r="AC5018">
        <v>38.651479999999999</v>
      </c>
      <c r="AD5018">
        <v>5.6792216</v>
      </c>
      <c r="AE5018">
        <v>0</v>
      </c>
      <c r="AF5018">
        <v>299.16512999999998</v>
      </c>
    </row>
    <row r="5019" spans="1:32" x14ac:dyDescent="0.3">
      <c r="A5019">
        <v>2795232</v>
      </c>
      <c r="B5019">
        <v>1</v>
      </c>
      <c r="C5019" t="s">
        <v>82</v>
      </c>
      <c r="D5019" t="s">
        <v>113</v>
      </c>
      <c r="E5019" t="s">
        <v>18225</v>
      </c>
      <c r="F5019" t="s">
        <v>18226</v>
      </c>
      <c r="G5019" t="s">
        <v>31547</v>
      </c>
      <c r="H5019" t="s">
        <v>134</v>
      </c>
      <c r="I5019" t="s">
        <v>79</v>
      </c>
      <c r="J5019" t="s">
        <v>135</v>
      </c>
      <c r="K5019" t="s">
        <v>22</v>
      </c>
      <c r="L5019" t="s">
        <v>136</v>
      </c>
      <c r="M5019" t="s">
        <v>18227</v>
      </c>
      <c r="N5019" t="s">
        <v>18228</v>
      </c>
      <c r="O5019">
        <v>0.20166666666666666</v>
      </c>
      <c r="P5019">
        <v>7</v>
      </c>
      <c r="Q5019">
        <v>11798</v>
      </c>
      <c r="R5019">
        <v>12</v>
      </c>
      <c r="S5019">
        <v>335</v>
      </c>
      <c r="T5019">
        <v>58</v>
      </c>
      <c r="U5019">
        <v>1342</v>
      </c>
      <c r="V5019">
        <v>4</v>
      </c>
      <c r="W5019">
        <v>2</v>
      </c>
      <c r="X5019">
        <v>3.9974856000000001</v>
      </c>
      <c r="Y5019">
        <v>534.78783999999996</v>
      </c>
      <c r="Z5019">
        <v>2.4079921</v>
      </c>
      <c r="AA5019">
        <v>18.688123999999998</v>
      </c>
      <c r="AB5019">
        <v>126.749084</v>
      </c>
      <c r="AC5019">
        <v>152.78322</v>
      </c>
      <c r="AD5019">
        <v>27.894468</v>
      </c>
      <c r="AE5019">
        <v>4.3607163999999997E-2</v>
      </c>
      <c r="AF5019">
        <v>867.35180000000003</v>
      </c>
    </row>
    <row r="5020" spans="1:32" x14ac:dyDescent="0.3">
      <c r="A5020">
        <v>2794793</v>
      </c>
      <c r="B5020">
        <v>1</v>
      </c>
      <c r="C5020" t="s">
        <v>82</v>
      </c>
      <c r="D5020" t="s">
        <v>101</v>
      </c>
      <c r="E5020" t="s">
        <v>13624</v>
      </c>
      <c r="F5020" t="s">
        <v>13625</v>
      </c>
      <c r="G5020" t="s">
        <v>31549</v>
      </c>
      <c r="H5020" t="s">
        <v>134</v>
      </c>
      <c r="I5020" t="s">
        <v>79</v>
      </c>
      <c r="J5020" t="s">
        <v>135</v>
      </c>
      <c r="K5020" t="s">
        <v>22</v>
      </c>
      <c r="L5020" t="s">
        <v>136</v>
      </c>
      <c r="M5020" t="s">
        <v>18229</v>
      </c>
      <c r="N5020" t="s">
        <v>17688</v>
      </c>
      <c r="O5020">
        <v>5.7438888888888888</v>
      </c>
      <c r="P5020">
        <v>2</v>
      </c>
      <c r="Q5020">
        <v>428</v>
      </c>
      <c r="R5020">
        <v>6</v>
      </c>
      <c r="S5020">
        <v>32</v>
      </c>
      <c r="T5020">
        <v>5</v>
      </c>
      <c r="U5020">
        <v>75</v>
      </c>
      <c r="V5020">
        <v>0</v>
      </c>
      <c r="W5020">
        <v>0</v>
      </c>
      <c r="X5020">
        <v>7.7584809999999997</v>
      </c>
      <c r="Y5020">
        <v>481.53122000000002</v>
      </c>
      <c r="Z5020">
        <v>67.917540000000002</v>
      </c>
      <c r="AA5020">
        <v>48.083979999999997</v>
      </c>
      <c r="AB5020">
        <v>114.395096</v>
      </c>
      <c r="AC5020">
        <v>101.69328</v>
      </c>
      <c r="AD5020">
        <v>0</v>
      </c>
      <c r="AE5020">
        <v>0</v>
      </c>
      <c r="AF5020">
        <v>821.37959999999998</v>
      </c>
    </row>
    <row r="5021" spans="1:32" x14ac:dyDescent="0.3">
      <c r="A5021">
        <v>2794754</v>
      </c>
      <c r="B5021">
        <v>1</v>
      </c>
      <c r="C5021" t="s">
        <v>82</v>
      </c>
      <c r="D5021" t="s">
        <v>84</v>
      </c>
      <c r="E5021" t="s">
        <v>18230</v>
      </c>
      <c r="F5021" t="s">
        <v>18231</v>
      </c>
      <c r="G5021" t="s">
        <v>31545</v>
      </c>
      <c r="H5021" t="s">
        <v>134</v>
      </c>
      <c r="I5021" t="s">
        <v>79</v>
      </c>
      <c r="J5021" t="s">
        <v>135</v>
      </c>
      <c r="K5021" t="s">
        <v>22</v>
      </c>
      <c r="L5021" t="s">
        <v>136</v>
      </c>
      <c r="M5021" t="s">
        <v>18232</v>
      </c>
      <c r="N5021" t="s">
        <v>18233</v>
      </c>
      <c r="O5021">
        <v>0.30222222222222223</v>
      </c>
      <c r="P5021">
        <v>0</v>
      </c>
      <c r="Q5021">
        <v>0</v>
      </c>
      <c r="R5021">
        <v>0</v>
      </c>
      <c r="S5021">
        <v>0</v>
      </c>
      <c r="T5021">
        <v>2</v>
      </c>
      <c r="U5021">
        <v>0</v>
      </c>
      <c r="V5021">
        <v>1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13.005411</v>
      </c>
      <c r="AC5021">
        <v>0</v>
      </c>
      <c r="AD5021">
        <v>93.791079999999994</v>
      </c>
      <c r="AE5021">
        <v>0</v>
      </c>
      <c r="AF5021">
        <v>106.796486</v>
      </c>
    </row>
    <row r="5022" spans="1:32" x14ac:dyDescent="0.3">
      <c r="A5022">
        <v>2794400</v>
      </c>
      <c r="B5022">
        <v>1</v>
      </c>
      <c r="C5022" t="s">
        <v>82</v>
      </c>
      <c r="D5022" t="s">
        <v>93</v>
      </c>
      <c r="E5022" t="s">
        <v>18234</v>
      </c>
      <c r="F5022" t="s">
        <v>18235</v>
      </c>
      <c r="G5022" t="s">
        <v>31551</v>
      </c>
      <c r="H5022" t="s">
        <v>672</v>
      </c>
      <c r="I5022" t="s">
        <v>79</v>
      </c>
      <c r="J5022" t="s">
        <v>135</v>
      </c>
      <c r="K5022" t="s">
        <v>22</v>
      </c>
      <c r="L5022" t="s">
        <v>136</v>
      </c>
      <c r="M5022" t="s">
        <v>18236</v>
      </c>
      <c r="N5022" t="s">
        <v>18237</v>
      </c>
      <c r="O5022">
        <v>7.2127777777777782</v>
      </c>
      <c r="P5022">
        <v>0</v>
      </c>
      <c r="Q5022">
        <v>0</v>
      </c>
      <c r="R5022">
        <v>0</v>
      </c>
      <c r="S5022">
        <v>0</v>
      </c>
      <c r="T5022">
        <v>1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133.41066000000001</v>
      </c>
      <c r="AC5022">
        <v>0</v>
      </c>
      <c r="AD5022">
        <v>0</v>
      </c>
      <c r="AE5022">
        <v>0</v>
      </c>
      <c r="AF5022">
        <v>133.41066000000001</v>
      </c>
    </row>
    <row r="5023" spans="1:32" x14ac:dyDescent="0.3">
      <c r="A5023">
        <v>2794107</v>
      </c>
      <c r="B5023">
        <v>1</v>
      </c>
      <c r="C5023" t="s">
        <v>83</v>
      </c>
      <c r="D5023" t="s">
        <v>130</v>
      </c>
      <c r="E5023" t="s">
        <v>18238</v>
      </c>
      <c r="F5023" t="s">
        <v>18239</v>
      </c>
      <c r="G5023" t="s">
        <v>31550</v>
      </c>
      <c r="H5023" t="s">
        <v>1853</v>
      </c>
      <c r="I5023" t="s">
        <v>78</v>
      </c>
      <c r="J5023" t="s">
        <v>135</v>
      </c>
      <c r="K5023" t="s">
        <v>22</v>
      </c>
      <c r="L5023" t="s">
        <v>136</v>
      </c>
      <c r="M5023" t="s">
        <v>18240</v>
      </c>
      <c r="N5023" t="s">
        <v>18241</v>
      </c>
      <c r="O5023">
        <v>5.0944444444444441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2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827.71109999999999</v>
      </c>
      <c r="AF5023">
        <v>827.71109999999999</v>
      </c>
    </row>
    <row r="5024" spans="1:32" x14ac:dyDescent="0.3">
      <c r="A5024">
        <v>2794102</v>
      </c>
      <c r="B5024">
        <v>1</v>
      </c>
      <c r="C5024" t="s">
        <v>83</v>
      </c>
      <c r="D5024" t="s">
        <v>127</v>
      </c>
      <c r="E5024" t="s">
        <v>18242</v>
      </c>
      <c r="F5024" t="s">
        <v>18243</v>
      </c>
      <c r="G5024" t="s">
        <v>31548</v>
      </c>
      <c r="H5024" t="s">
        <v>893</v>
      </c>
      <c r="I5024" t="s">
        <v>78</v>
      </c>
      <c r="J5024" t="s">
        <v>135</v>
      </c>
      <c r="K5024" t="s">
        <v>22</v>
      </c>
      <c r="L5024" t="s">
        <v>136</v>
      </c>
      <c r="M5024" t="s">
        <v>18244</v>
      </c>
      <c r="N5024" t="s">
        <v>18245</v>
      </c>
      <c r="O5024">
        <v>1.4630555555555556</v>
      </c>
      <c r="P5024">
        <v>0</v>
      </c>
      <c r="Q5024">
        <v>3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0.29251343000000002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0.29251343000000002</v>
      </c>
    </row>
    <row r="5025" spans="1:32" x14ac:dyDescent="0.3">
      <c r="A5025">
        <v>2794117</v>
      </c>
      <c r="B5025">
        <v>1</v>
      </c>
      <c r="C5025" t="s">
        <v>83</v>
      </c>
      <c r="D5025" t="s">
        <v>123</v>
      </c>
      <c r="E5025" t="s">
        <v>18246</v>
      </c>
      <c r="F5025" t="s">
        <v>18247</v>
      </c>
      <c r="G5025" t="s">
        <v>31552</v>
      </c>
      <c r="H5025" t="s">
        <v>145</v>
      </c>
      <c r="I5025" t="s">
        <v>78</v>
      </c>
      <c r="J5025" t="s">
        <v>135</v>
      </c>
      <c r="K5025" t="s">
        <v>22</v>
      </c>
      <c r="L5025" t="s">
        <v>136</v>
      </c>
      <c r="M5025" t="s">
        <v>18248</v>
      </c>
      <c r="N5025" t="s">
        <v>18249</v>
      </c>
      <c r="O5025">
        <v>0.31694444444444442</v>
      </c>
      <c r="P5025">
        <v>0</v>
      </c>
      <c r="Q5025">
        <v>120</v>
      </c>
      <c r="R5025">
        <v>0</v>
      </c>
      <c r="S5025">
        <v>1</v>
      </c>
      <c r="T5025">
        <v>0</v>
      </c>
      <c r="U5025">
        <v>8</v>
      </c>
      <c r="V5025">
        <v>0</v>
      </c>
      <c r="W5025">
        <v>0</v>
      </c>
      <c r="X5025">
        <v>0</v>
      </c>
      <c r="Y5025">
        <v>11.136105000000001</v>
      </c>
      <c r="Z5025">
        <v>0</v>
      </c>
      <c r="AA5025">
        <v>4.1727043999999998E-2</v>
      </c>
      <c r="AB5025">
        <v>0</v>
      </c>
      <c r="AC5025">
        <v>5.4869113</v>
      </c>
      <c r="AD5025">
        <v>0</v>
      </c>
      <c r="AE5025">
        <v>0</v>
      </c>
      <c r="AF5025">
        <v>16.664743000000001</v>
      </c>
    </row>
    <row r="5026" spans="1:32" x14ac:dyDescent="0.3">
      <c r="A5026">
        <v>2794030</v>
      </c>
      <c r="B5026">
        <v>2</v>
      </c>
      <c r="C5026" t="s">
        <v>82</v>
      </c>
      <c r="D5026" t="s">
        <v>108</v>
      </c>
      <c r="E5026" t="s">
        <v>18250</v>
      </c>
      <c r="F5026" t="s">
        <v>18251</v>
      </c>
      <c r="G5026" t="s">
        <v>31552</v>
      </c>
      <c r="H5026" t="s">
        <v>893</v>
      </c>
      <c r="I5026" t="s">
        <v>78</v>
      </c>
      <c r="J5026" t="s">
        <v>135</v>
      </c>
      <c r="K5026" t="s">
        <v>22</v>
      </c>
      <c r="L5026" t="s">
        <v>136</v>
      </c>
      <c r="M5026" t="s">
        <v>18252</v>
      </c>
      <c r="N5026" t="s">
        <v>18253</v>
      </c>
      <c r="O5026">
        <v>0.92249999999999999</v>
      </c>
      <c r="P5026">
        <v>0</v>
      </c>
      <c r="Q5026">
        <v>52</v>
      </c>
      <c r="R5026">
        <v>0</v>
      </c>
      <c r="S5026">
        <v>13</v>
      </c>
      <c r="T5026">
        <v>0</v>
      </c>
      <c r="U5026">
        <v>12</v>
      </c>
      <c r="V5026">
        <v>0</v>
      </c>
      <c r="W5026">
        <v>0</v>
      </c>
      <c r="X5026">
        <v>0</v>
      </c>
      <c r="Y5026">
        <v>13.457653000000001</v>
      </c>
      <c r="Z5026">
        <v>0</v>
      </c>
      <c r="AA5026">
        <v>16.029806000000001</v>
      </c>
      <c r="AB5026">
        <v>0</v>
      </c>
      <c r="AC5026">
        <v>7.8366765999999997</v>
      </c>
      <c r="AD5026">
        <v>0</v>
      </c>
      <c r="AE5026">
        <v>0</v>
      </c>
      <c r="AF5026">
        <v>37.324134999999998</v>
      </c>
    </row>
    <row r="5027" spans="1:32" x14ac:dyDescent="0.3">
      <c r="A5027">
        <v>2794049</v>
      </c>
      <c r="B5027">
        <v>1</v>
      </c>
      <c r="C5027" t="s">
        <v>82</v>
      </c>
      <c r="D5027" t="s">
        <v>91</v>
      </c>
      <c r="E5027" t="s">
        <v>18254</v>
      </c>
      <c r="F5027" t="s">
        <v>18255</v>
      </c>
      <c r="G5027" t="s">
        <v>31546</v>
      </c>
      <c r="H5027" t="s">
        <v>223</v>
      </c>
      <c r="I5027" t="s">
        <v>78</v>
      </c>
      <c r="J5027" t="s">
        <v>135</v>
      </c>
      <c r="K5027" t="s">
        <v>22</v>
      </c>
      <c r="L5027" t="s">
        <v>136</v>
      </c>
      <c r="M5027" t="s">
        <v>18256</v>
      </c>
      <c r="N5027" t="s">
        <v>18257</v>
      </c>
      <c r="O5027">
        <v>2.8713888888888888</v>
      </c>
      <c r="P5027">
        <v>0</v>
      </c>
      <c r="Q5027">
        <v>151</v>
      </c>
      <c r="R5027">
        <v>0</v>
      </c>
      <c r="S5027">
        <v>0</v>
      </c>
      <c r="T5027">
        <v>0</v>
      </c>
      <c r="U5027">
        <v>16</v>
      </c>
      <c r="V5027">
        <v>0</v>
      </c>
      <c r="W5027">
        <v>0</v>
      </c>
      <c r="X5027">
        <v>0</v>
      </c>
      <c r="Y5027">
        <v>118.98506</v>
      </c>
      <c r="Z5027">
        <v>0</v>
      </c>
      <c r="AA5027">
        <v>0</v>
      </c>
      <c r="AB5027">
        <v>0</v>
      </c>
      <c r="AC5027">
        <v>62.033029999999997</v>
      </c>
      <c r="AD5027">
        <v>0</v>
      </c>
      <c r="AE5027">
        <v>0</v>
      </c>
      <c r="AF5027">
        <v>181.01808</v>
      </c>
    </row>
    <row r="5028" spans="1:32" x14ac:dyDescent="0.3">
      <c r="A5028">
        <v>2793865</v>
      </c>
      <c r="B5028">
        <v>1</v>
      </c>
      <c r="C5028" t="s">
        <v>82</v>
      </c>
      <c r="D5028" t="s">
        <v>112</v>
      </c>
      <c r="E5028" t="s">
        <v>18258</v>
      </c>
      <c r="F5028" t="s">
        <v>18259</v>
      </c>
      <c r="G5028" t="s">
        <v>31546</v>
      </c>
      <c r="H5028" t="s">
        <v>223</v>
      </c>
      <c r="I5028" t="s">
        <v>78</v>
      </c>
      <c r="J5028" t="s">
        <v>135</v>
      </c>
      <c r="K5028" t="s">
        <v>22</v>
      </c>
      <c r="L5028" t="s">
        <v>136</v>
      </c>
      <c r="M5028" t="s">
        <v>18260</v>
      </c>
      <c r="N5028" t="s">
        <v>18261</v>
      </c>
      <c r="O5028">
        <v>1.148611111111111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53</v>
      </c>
      <c r="V5028">
        <v>0</v>
      </c>
      <c r="W5028">
        <v>1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33.638683</v>
      </c>
      <c r="AD5028">
        <v>0</v>
      </c>
      <c r="AE5028">
        <v>3.8236629999999998</v>
      </c>
      <c r="AF5028">
        <v>37.462350000000001</v>
      </c>
    </row>
    <row r="5029" spans="1:32" x14ac:dyDescent="0.3">
      <c r="A5029">
        <v>2793858</v>
      </c>
      <c r="B5029">
        <v>1</v>
      </c>
      <c r="C5029" t="s">
        <v>82</v>
      </c>
      <c r="D5029" t="s">
        <v>90</v>
      </c>
      <c r="E5029" t="s">
        <v>18262</v>
      </c>
      <c r="F5029" t="s">
        <v>18263</v>
      </c>
      <c r="G5029" t="s">
        <v>31548</v>
      </c>
      <c r="H5029" t="s">
        <v>311</v>
      </c>
      <c r="I5029" t="s">
        <v>78</v>
      </c>
      <c r="J5029" t="s">
        <v>135</v>
      </c>
      <c r="K5029" t="s">
        <v>22</v>
      </c>
      <c r="L5029" t="s">
        <v>136</v>
      </c>
      <c r="M5029" t="s">
        <v>18264</v>
      </c>
      <c r="N5029" t="s">
        <v>18265</v>
      </c>
      <c r="O5029">
        <v>4.2930555555555552</v>
      </c>
      <c r="P5029">
        <v>0</v>
      </c>
      <c r="Q5029">
        <v>1</v>
      </c>
      <c r="R5029">
        <v>0</v>
      </c>
      <c r="S5029">
        <v>0</v>
      </c>
      <c r="T5029">
        <v>0</v>
      </c>
      <c r="U5029">
        <v>10</v>
      </c>
      <c r="V5029">
        <v>0</v>
      </c>
      <c r="W5029">
        <v>3</v>
      </c>
      <c r="X5029">
        <v>0</v>
      </c>
      <c r="Y5029">
        <v>1.3952199999999999</v>
      </c>
      <c r="Z5029">
        <v>0</v>
      </c>
      <c r="AA5029">
        <v>0</v>
      </c>
      <c r="AB5029">
        <v>0</v>
      </c>
      <c r="AC5029">
        <v>146.11170000000001</v>
      </c>
      <c r="AD5029">
        <v>0</v>
      </c>
      <c r="AE5029">
        <v>63.673411999999999</v>
      </c>
      <c r="AF5029">
        <v>211.18033</v>
      </c>
    </row>
    <row r="5030" spans="1:32" x14ac:dyDescent="0.3">
      <c r="A5030">
        <v>2793861</v>
      </c>
      <c r="B5030">
        <v>1</v>
      </c>
      <c r="C5030" t="s">
        <v>83</v>
      </c>
      <c r="D5030" t="s">
        <v>128</v>
      </c>
      <c r="E5030" t="s">
        <v>18266</v>
      </c>
      <c r="F5030" t="s">
        <v>18267</v>
      </c>
      <c r="G5030" t="s">
        <v>31551</v>
      </c>
      <c r="H5030" t="s">
        <v>134</v>
      </c>
      <c r="I5030" t="s">
        <v>79</v>
      </c>
      <c r="J5030" t="s">
        <v>135</v>
      </c>
      <c r="K5030" t="s">
        <v>22</v>
      </c>
      <c r="L5030" t="s">
        <v>136</v>
      </c>
      <c r="M5030" t="s">
        <v>18268</v>
      </c>
      <c r="N5030" t="s">
        <v>18269</v>
      </c>
      <c r="O5030">
        <v>2.1997222222222224</v>
      </c>
      <c r="P5030">
        <v>5</v>
      </c>
      <c r="Q5030">
        <v>0</v>
      </c>
      <c r="R5030">
        <v>155</v>
      </c>
      <c r="S5030">
        <v>6</v>
      </c>
      <c r="T5030">
        <v>8</v>
      </c>
      <c r="U5030">
        <v>0</v>
      </c>
      <c r="V5030">
        <v>0</v>
      </c>
      <c r="W5030">
        <v>0</v>
      </c>
      <c r="X5030">
        <v>2.1884649</v>
      </c>
      <c r="Y5030">
        <v>0</v>
      </c>
      <c r="Z5030">
        <v>55.506484999999998</v>
      </c>
      <c r="AA5030">
        <v>3.6747556000000001</v>
      </c>
      <c r="AB5030">
        <v>28.335749</v>
      </c>
      <c r="AC5030">
        <v>0</v>
      </c>
      <c r="AD5030">
        <v>0</v>
      </c>
      <c r="AE5030">
        <v>0</v>
      </c>
      <c r="AF5030">
        <v>89.705449999999999</v>
      </c>
    </row>
    <row r="5031" spans="1:32" x14ac:dyDescent="0.3">
      <c r="A5031">
        <v>2793852</v>
      </c>
      <c r="B5031">
        <v>1</v>
      </c>
      <c r="C5031" t="s">
        <v>82</v>
      </c>
      <c r="D5031" t="s">
        <v>98</v>
      </c>
      <c r="E5031" t="s">
        <v>18270</v>
      </c>
      <c r="F5031" t="s">
        <v>18271</v>
      </c>
      <c r="G5031" t="s">
        <v>31552</v>
      </c>
      <c r="H5031" t="s">
        <v>145</v>
      </c>
      <c r="I5031" t="s">
        <v>78</v>
      </c>
      <c r="J5031" t="s">
        <v>135</v>
      </c>
      <c r="K5031" t="s">
        <v>22</v>
      </c>
      <c r="L5031" t="s">
        <v>136</v>
      </c>
      <c r="M5031" t="s">
        <v>18272</v>
      </c>
      <c r="N5031" t="s">
        <v>18273</v>
      </c>
      <c r="O5031">
        <v>0.16416666666666666</v>
      </c>
      <c r="P5031">
        <v>0</v>
      </c>
      <c r="Q5031">
        <v>673</v>
      </c>
      <c r="R5031">
        <v>0</v>
      </c>
      <c r="S5031">
        <v>0</v>
      </c>
      <c r="T5031">
        <v>0</v>
      </c>
      <c r="U5031">
        <v>49</v>
      </c>
      <c r="V5031">
        <v>0</v>
      </c>
      <c r="W5031">
        <v>0</v>
      </c>
      <c r="X5031">
        <v>0</v>
      </c>
      <c r="Y5031">
        <v>22.341584999999998</v>
      </c>
      <c r="Z5031">
        <v>0</v>
      </c>
      <c r="AA5031">
        <v>0</v>
      </c>
      <c r="AB5031">
        <v>0</v>
      </c>
      <c r="AC5031">
        <v>6.2994019999999997</v>
      </c>
      <c r="AD5031">
        <v>0</v>
      </c>
      <c r="AE5031">
        <v>0</v>
      </c>
      <c r="AF5031">
        <v>28.640986999999999</v>
      </c>
    </row>
    <row r="5032" spans="1:32" x14ac:dyDescent="0.3">
      <c r="A5032">
        <v>2793766</v>
      </c>
      <c r="B5032">
        <v>1</v>
      </c>
      <c r="C5032" t="s">
        <v>82</v>
      </c>
      <c r="D5032" t="s">
        <v>108</v>
      </c>
      <c r="E5032" t="s">
        <v>18274</v>
      </c>
      <c r="F5032" t="s">
        <v>18275</v>
      </c>
      <c r="G5032" t="s">
        <v>31552</v>
      </c>
      <c r="H5032" t="s">
        <v>643</v>
      </c>
      <c r="I5032" t="s">
        <v>78</v>
      </c>
      <c r="J5032" t="s">
        <v>135</v>
      </c>
      <c r="K5032" t="s">
        <v>22</v>
      </c>
      <c r="L5032" t="s">
        <v>186</v>
      </c>
      <c r="M5032" t="s">
        <v>18276</v>
      </c>
      <c r="N5032" t="s">
        <v>18277</v>
      </c>
      <c r="O5032">
        <v>6.8552777777777774</v>
      </c>
      <c r="P5032">
        <v>0</v>
      </c>
      <c r="Q5032">
        <v>8</v>
      </c>
      <c r="R5032">
        <v>0</v>
      </c>
      <c r="S5032">
        <v>20</v>
      </c>
      <c r="T5032">
        <v>0</v>
      </c>
      <c r="U5032">
        <v>7</v>
      </c>
      <c r="V5032">
        <v>0</v>
      </c>
      <c r="W5032">
        <v>0</v>
      </c>
      <c r="X5032">
        <v>0</v>
      </c>
      <c r="Y5032">
        <v>3.0276391999999999</v>
      </c>
      <c r="Z5032">
        <v>0</v>
      </c>
      <c r="AA5032">
        <v>42.842770000000002</v>
      </c>
      <c r="AB5032">
        <v>0</v>
      </c>
      <c r="AC5032">
        <v>12.035105</v>
      </c>
      <c r="AD5032">
        <v>0</v>
      </c>
      <c r="AE5032">
        <v>0</v>
      </c>
      <c r="AF5032">
        <v>57.90551</v>
      </c>
    </row>
    <row r="5033" spans="1:32" x14ac:dyDescent="0.3">
      <c r="A5033">
        <v>2785783</v>
      </c>
      <c r="B5033">
        <v>1</v>
      </c>
      <c r="C5033" t="s">
        <v>82</v>
      </c>
      <c r="D5033" t="s">
        <v>107</v>
      </c>
      <c r="E5033" t="s">
        <v>18278</v>
      </c>
      <c r="F5033" t="s">
        <v>18279</v>
      </c>
      <c r="G5033" t="s">
        <v>31548</v>
      </c>
      <c r="H5033" t="s">
        <v>311</v>
      </c>
      <c r="I5033" t="s">
        <v>78</v>
      </c>
      <c r="J5033" t="s">
        <v>135</v>
      </c>
      <c r="K5033" t="s">
        <v>22</v>
      </c>
      <c r="L5033" t="s">
        <v>136</v>
      </c>
      <c r="M5033" t="s">
        <v>18280</v>
      </c>
      <c r="N5033" t="s">
        <v>18281</v>
      </c>
      <c r="O5033">
        <v>2.5694444444444446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4.1087809999999996</v>
      </c>
      <c r="AD5033">
        <v>0</v>
      </c>
      <c r="AE5033">
        <v>0</v>
      </c>
      <c r="AF5033">
        <v>4.1087809999999996</v>
      </c>
    </row>
    <row r="5034" spans="1:32" x14ac:dyDescent="0.3">
      <c r="A5034">
        <v>2797507</v>
      </c>
      <c r="B5034">
        <v>1</v>
      </c>
      <c r="C5034" t="s">
        <v>82</v>
      </c>
      <c r="D5034" t="s">
        <v>88</v>
      </c>
      <c r="E5034" t="s">
        <v>18282</v>
      </c>
      <c r="F5034" t="s">
        <v>18283</v>
      </c>
      <c r="G5034" t="s">
        <v>31545</v>
      </c>
      <c r="H5034" t="s">
        <v>134</v>
      </c>
      <c r="I5034" t="s">
        <v>79</v>
      </c>
      <c r="J5034" t="s">
        <v>135</v>
      </c>
      <c r="K5034" t="s">
        <v>22</v>
      </c>
      <c r="L5034" t="s">
        <v>136</v>
      </c>
      <c r="M5034" t="s">
        <v>18284</v>
      </c>
      <c r="N5034" t="s">
        <v>18285</v>
      </c>
      <c r="O5034">
        <v>0.73277777777777775</v>
      </c>
      <c r="P5034">
        <v>0</v>
      </c>
      <c r="Q5034">
        <v>208</v>
      </c>
      <c r="R5034">
        <v>30</v>
      </c>
      <c r="S5034">
        <v>21</v>
      </c>
      <c r="T5034">
        <v>2</v>
      </c>
      <c r="U5034">
        <v>23</v>
      </c>
      <c r="V5034">
        <v>0</v>
      </c>
      <c r="W5034">
        <v>0</v>
      </c>
      <c r="X5034">
        <v>0</v>
      </c>
      <c r="Y5034">
        <v>14.1223545</v>
      </c>
      <c r="Z5034">
        <v>3.5230454999999998</v>
      </c>
      <c r="AA5034">
        <v>2.8970153000000001</v>
      </c>
      <c r="AB5034">
        <v>1.1142185</v>
      </c>
      <c r="AC5034">
        <v>13.819692</v>
      </c>
      <c r="AD5034">
        <v>0</v>
      </c>
      <c r="AE5034">
        <v>0</v>
      </c>
      <c r="AF5034">
        <v>35.476326</v>
      </c>
    </row>
    <row r="5035" spans="1:32" x14ac:dyDescent="0.3">
      <c r="A5035">
        <v>2797484</v>
      </c>
      <c r="B5035">
        <v>1</v>
      </c>
      <c r="C5035" t="s">
        <v>82</v>
      </c>
      <c r="D5035" t="s">
        <v>99</v>
      </c>
      <c r="E5035" t="s">
        <v>18286</v>
      </c>
      <c r="F5035" t="s">
        <v>18287</v>
      </c>
      <c r="G5035" t="s">
        <v>31551</v>
      </c>
      <c r="H5035" t="s">
        <v>134</v>
      </c>
      <c r="I5035" t="s">
        <v>79</v>
      </c>
      <c r="J5035" t="s">
        <v>135</v>
      </c>
      <c r="K5035" t="s">
        <v>22</v>
      </c>
      <c r="L5035" t="s">
        <v>136</v>
      </c>
      <c r="M5035" t="s">
        <v>18288</v>
      </c>
      <c r="N5035" t="s">
        <v>18289</v>
      </c>
      <c r="O5035">
        <v>0.86250000000000004</v>
      </c>
      <c r="P5035">
        <v>2</v>
      </c>
      <c r="Q5035">
        <v>286</v>
      </c>
      <c r="R5035">
        <v>0</v>
      </c>
      <c r="S5035">
        <v>33</v>
      </c>
      <c r="T5035">
        <v>1</v>
      </c>
      <c r="U5035">
        <v>36</v>
      </c>
      <c r="V5035">
        <v>0</v>
      </c>
      <c r="W5035">
        <v>0</v>
      </c>
      <c r="X5035">
        <v>3.376503</v>
      </c>
      <c r="Y5035">
        <v>49.242393</v>
      </c>
      <c r="Z5035">
        <v>0</v>
      </c>
      <c r="AA5035">
        <v>0.66399324000000004</v>
      </c>
      <c r="AB5035">
        <v>3.1448941000000001</v>
      </c>
      <c r="AC5035">
        <v>19.076440000000002</v>
      </c>
      <c r="AD5035">
        <v>0</v>
      </c>
      <c r="AE5035">
        <v>0</v>
      </c>
      <c r="AF5035">
        <v>75.504230000000007</v>
      </c>
    </row>
    <row r="5036" spans="1:32" x14ac:dyDescent="0.3">
      <c r="A5036">
        <v>2797530</v>
      </c>
      <c r="B5036">
        <v>1</v>
      </c>
      <c r="C5036" t="s">
        <v>82</v>
      </c>
      <c r="D5036" t="s">
        <v>95</v>
      </c>
      <c r="E5036" t="s">
        <v>18290</v>
      </c>
      <c r="F5036" t="s">
        <v>18291</v>
      </c>
      <c r="G5036" t="s">
        <v>31552</v>
      </c>
      <c r="H5036" t="s">
        <v>163</v>
      </c>
      <c r="I5036" t="s">
        <v>78</v>
      </c>
      <c r="J5036" t="s">
        <v>135</v>
      </c>
      <c r="K5036" t="s">
        <v>22</v>
      </c>
      <c r="L5036" t="s">
        <v>136</v>
      </c>
      <c r="M5036" t="s">
        <v>18292</v>
      </c>
      <c r="N5036" t="s">
        <v>18293</v>
      </c>
      <c r="O5036">
        <v>2.7374999999999998</v>
      </c>
      <c r="P5036">
        <v>0</v>
      </c>
      <c r="Q5036">
        <v>513</v>
      </c>
      <c r="R5036">
        <v>0</v>
      </c>
      <c r="S5036">
        <v>0</v>
      </c>
      <c r="T5036">
        <v>0</v>
      </c>
      <c r="U5036">
        <v>14</v>
      </c>
      <c r="V5036">
        <v>0</v>
      </c>
      <c r="W5036">
        <v>0</v>
      </c>
      <c r="X5036">
        <v>0</v>
      </c>
      <c r="Y5036">
        <v>240.80174</v>
      </c>
      <c r="Z5036">
        <v>0</v>
      </c>
      <c r="AA5036">
        <v>0</v>
      </c>
      <c r="AB5036">
        <v>0</v>
      </c>
      <c r="AC5036">
        <v>90.501159999999999</v>
      </c>
      <c r="AD5036">
        <v>0</v>
      </c>
      <c r="AE5036">
        <v>0</v>
      </c>
      <c r="AF5036">
        <v>331.30291999999997</v>
      </c>
    </row>
    <row r="5037" spans="1:32" x14ac:dyDescent="0.3">
      <c r="A5037">
        <v>2797441</v>
      </c>
      <c r="B5037">
        <v>1</v>
      </c>
      <c r="C5037" t="s">
        <v>83</v>
      </c>
      <c r="D5037" t="s">
        <v>130</v>
      </c>
      <c r="E5037" t="s">
        <v>17197</v>
      </c>
      <c r="F5037" t="s">
        <v>17198</v>
      </c>
      <c r="G5037" t="s">
        <v>31549</v>
      </c>
      <c r="H5037" t="s">
        <v>134</v>
      </c>
      <c r="I5037" t="s">
        <v>79</v>
      </c>
      <c r="J5037" t="s">
        <v>135</v>
      </c>
      <c r="K5037" t="s">
        <v>22</v>
      </c>
      <c r="L5037" t="s">
        <v>136</v>
      </c>
      <c r="M5037" t="s">
        <v>18294</v>
      </c>
      <c r="N5037" t="s">
        <v>18295</v>
      </c>
      <c r="O5037">
        <v>0.62055555555555553</v>
      </c>
      <c r="P5037">
        <v>0</v>
      </c>
      <c r="Q5037">
        <v>0</v>
      </c>
      <c r="R5037">
        <v>1</v>
      </c>
      <c r="S5037">
        <v>0</v>
      </c>
      <c r="T5037">
        <v>27</v>
      </c>
      <c r="U5037">
        <v>0</v>
      </c>
      <c r="V5037">
        <v>25</v>
      </c>
      <c r="W5037">
        <v>0</v>
      </c>
      <c r="X5037">
        <v>0</v>
      </c>
      <c r="Y5037">
        <v>0</v>
      </c>
      <c r="Z5037">
        <v>0.56380050000000004</v>
      </c>
      <c r="AA5037">
        <v>0</v>
      </c>
      <c r="AB5037">
        <v>133.39420000000001</v>
      </c>
      <c r="AC5037">
        <v>0</v>
      </c>
      <c r="AD5037">
        <v>2752.8948</v>
      </c>
      <c r="AE5037">
        <v>0</v>
      </c>
      <c r="AF5037">
        <v>2886.8528000000001</v>
      </c>
    </row>
    <row r="5038" spans="1:32" x14ac:dyDescent="0.3">
      <c r="A5038">
        <v>2797263</v>
      </c>
      <c r="B5038">
        <v>1</v>
      </c>
      <c r="C5038" t="s">
        <v>82</v>
      </c>
      <c r="D5038" t="s">
        <v>113</v>
      </c>
      <c r="E5038" t="s">
        <v>18296</v>
      </c>
      <c r="F5038" t="s">
        <v>18297</v>
      </c>
      <c r="G5038" t="s">
        <v>31548</v>
      </c>
      <c r="H5038" t="s">
        <v>311</v>
      </c>
      <c r="I5038" t="s">
        <v>78</v>
      </c>
      <c r="J5038" t="s">
        <v>135</v>
      </c>
      <c r="K5038" t="s">
        <v>22</v>
      </c>
      <c r="L5038" t="s">
        <v>136</v>
      </c>
      <c r="M5038" t="s">
        <v>18298</v>
      </c>
      <c r="N5038" t="s">
        <v>18299</v>
      </c>
      <c r="O5038">
        <v>1.875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1.1769581</v>
      </c>
      <c r="AD5038">
        <v>0</v>
      </c>
      <c r="AE5038">
        <v>0</v>
      </c>
      <c r="AF5038">
        <v>1.1769581</v>
      </c>
    </row>
    <row r="5039" spans="1:32" x14ac:dyDescent="0.3">
      <c r="A5039">
        <v>2797242</v>
      </c>
      <c r="B5039">
        <v>1</v>
      </c>
      <c r="C5039" t="s">
        <v>83</v>
      </c>
      <c r="D5039" t="s">
        <v>124</v>
      </c>
      <c r="E5039" t="s">
        <v>18300</v>
      </c>
      <c r="F5039" t="s">
        <v>18301</v>
      </c>
      <c r="G5039" t="s">
        <v>31551</v>
      </c>
      <c r="H5039" t="s">
        <v>643</v>
      </c>
      <c r="I5039" t="s">
        <v>79</v>
      </c>
      <c r="J5039" t="s">
        <v>135</v>
      </c>
      <c r="K5039" t="s">
        <v>22</v>
      </c>
      <c r="L5039" t="s">
        <v>186</v>
      </c>
      <c r="M5039" t="s">
        <v>18302</v>
      </c>
      <c r="N5039" t="s">
        <v>18303</v>
      </c>
      <c r="O5039">
        <v>5.1063888888888886</v>
      </c>
      <c r="P5039">
        <v>0</v>
      </c>
      <c r="Q5039">
        <v>373</v>
      </c>
      <c r="R5039">
        <v>0</v>
      </c>
      <c r="S5039">
        <v>3</v>
      </c>
      <c r="T5039">
        <v>0</v>
      </c>
      <c r="U5039">
        <v>35</v>
      </c>
      <c r="V5039">
        <v>0</v>
      </c>
      <c r="W5039">
        <v>0</v>
      </c>
      <c r="X5039">
        <v>0</v>
      </c>
      <c r="Y5039">
        <v>368.48660000000001</v>
      </c>
      <c r="Z5039">
        <v>0</v>
      </c>
      <c r="AA5039">
        <v>3.1023540000000001</v>
      </c>
      <c r="AB5039">
        <v>0</v>
      </c>
      <c r="AC5039">
        <v>68.088459999999998</v>
      </c>
      <c r="AD5039">
        <v>0</v>
      </c>
      <c r="AE5039">
        <v>0</v>
      </c>
      <c r="AF5039">
        <v>439.67743000000002</v>
      </c>
    </row>
    <row r="5040" spans="1:32" x14ac:dyDescent="0.3">
      <c r="A5040">
        <v>2797112</v>
      </c>
      <c r="B5040">
        <v>1</v>
      </c>
      <c r="C5040" t="s">
        <v>82</v>
      </c>
      <c r="D5040" t="s">
        <v>113</v>
      </c>
      <c r="E5040" t="s">
        <v>18304</v>
      </c>
      <c r="F5040" t="s">
        <v>18305</v>
      </c>
      <c r="G5040" t="s">
        <v>31551</v>
      </c>
      <c r="H5040" t="s">
        <v>134</v>
      </c>
      <c r="I5040" t="s">
        <v>79</v>
      </c>
      <c r="J5040" t="s">
        <v>135</v>
      </c>
      <c r="K5040" t="s">
        <v>22</v>
      </c>
      <c r="L5040" t="s">
        <v>136</v>
      </c>
      <c r="M5040" t="s">
        <v>18306</v>
      </c>
      <c r="N5040" t="s">
        <v>18307</v>
      </c>
      <c r="O5040">
        <v>1.5322222222222222</v>
      </c>
      <c r="P5040">
        <v>3</v>
      </c>
      <c r="Q5040">
        <v>0</v>
      </c>
      <c r="R5040">
        <v>0</v>
      </c>
      <c r="S5040">
        <v>0</v>
      </c>
      <c r="T5040">
        <v>1</v>
      </c>
      <c r="U5040">
        <v>0</v>
      </c>
      <c r="V5040">
        <v>0</v>
      </c>
      <c r="W5040">
        <v>0</v>
      </c>
      <c r="X5040">
        <v>42.633009999999999</v>
      </c>
      <c r="Y5040">
        <v>0</v>
      </c>
      <c r="Z5040">
        <v>0</v>
      </c>
      <c r="AA5040">
        <v>0</v>
      </c>
      <c r="AB5040">
        <v>14.474819999999999</v>
      </c>
      <c r="AC5040">
        <v>0</v>
      </c>
      <c r="AD5040">
        <v>0</v>
      </c>
      <c r="AE5040">
        <v>0</v>
      </c>
      <c r="AF5040">
        <v>57.10783</v>
      </c>
    </row>
    <row r="5041" spans="1:32" x14ac:dyDescent="0.3">
      <c r="A5041">
        <v>2796899</v>
      </c>
      <c r="B5041">
        <v>1</v>
      </c>
      <c r="C5041" t="s">
        <v>82</v>
      </c>
      <c r="D5041" t="s">
        <v>112</v>
      </c>
      <c r="E5041" t="s">
        <v>18308</v>
      </c>
      <c r="F5041" t="s">
        <v>18309</v>
      </c>
      <c r="G5041" t="s">
        <v>31546</v>
      </c>
      <c r="H5041" t="s">
        <v>1297</v>
      </c>
      <c r="I5041" t="s">
        <v>78</v>
      </c>
      <c r="J5041" t="s">
        <v>135</v>
      </c>
      <c r="K5041" t="s">
        <v>22</v>
      </c>
      <c r="L5041" t="s">
        <v>136</v>
      </c>
      <c r="M5041" t="s">
        <v>18310</v>
      </c>
      <c r="N5041" t="s">
        <v>18311</v>
      </c>
      <c r="O5041">
        <v>2.8738888888888887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46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45.141979999999997</v>
      </c>
      <c r="AD5041">
        <v>0</v>
      </c>
      <c r="AE5041">
        <v>0</v>
      </c>
      <c r="AF5041">
        <v>45.141979999999997</v>
      </c>
    </row>
    <row r="5042" spans="1:32" x14ac:dyDescent="0.3">
      <c r="A5042">
        <v>2796673</v>
      </c>
      <c r="B5042">
        <v>1</v>
      </c>
      <c r="C5042" t="s">
        <v>83</v>
      </c>
      <c r="D5042" t="s">
        <v>119</v>
      </c>
      <c r="E5042" t="s">
        <v>18312</v>
      </c>
      <c r="F5042" t="s">
        <v>18313</v>
      </c>
      <c r="G5042" t="s">
        <v>31551</v>
      </c>
      <c r="H5042" t="s">
        <v>672</v>
      </c>
      <c r="I5042" t="s">
        <v>79</v>
      </c>
      <c r="J5042" t="s">
        <v>135</v>
      </c>
      <c r="K5042" t="s">
        <v>22</v>
      </c>
      <c r="L5042" t="s">
        <v>136</v>
      </c>
      <c r="M5042" t="s">
        <v>18314</v>
      </c>
      <c r="N5042" t="s">
        <v>18315</v>
      </c>
      <c r="O5042">
        <v>2.8869444444444445</v>
      </c>
      <c r="P5042">
        <v>0</v>
      </c>
      <c r="Q5042">
        <v>4</v>
      </c>
      <c r="R5042">
        <v>0</v>
      </c>
      <c r="S5042">
        <v>4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0.93546355000000003</v>
      </c>
      <c r="Z5042">
        <v>0</v>
      </c>
      <c r="AA5042">
        <v>5.1972440000000004</v>
      </c>
      <c r="AB5042">
        <v>0</v>
      </c>
      <c r="AC5042">
        <v>0</v>
      </c>
      <c r="AD5042">
        <v>0</v>
      </c>
      <c r="AE5042">
        <v>0</v>
      </c>
      <c r="AF5042">
        <v>6.132708</v>
      </c>
    </row>
    <row r="5043" spans="1:32" x14ac:dyDescent="0.3">
      <c r="A5043">
        <v>2796683</v>
      </c>
      <c r="B5043">
        <v>1</v>
      </c>
      <c r="C5043" t="s">
        <v>82</v>
      </c>
      <c r="D5043" t="s">
        <v>91</v>
      </c>
      <c r="E5043" t="s">
        <v>18316</v>
      </c>
      <c r="F5043" t="s">
        <v>18317</v>
      </c>
      <c r="G5043" t="s">
        <v>31546</v>
      </c>
      <c r="H5043" t="s">
        <v>223</v>
      </c>
      <c r="I5043" t="s">
        <v>78</v>
      </c>
      <c r="J5043" t="s">
        <v>135</v>
      </c>
      <c r="K5043" t="s">
        <v>22</v>
      </c>
      <c r="L5043" t="s">
        <v>136</v>
      </c>
      <c r="M5043" t="s">
        <v>18318</v>
      </c>
      <c r="N5043" t="s">
        <v>18319</v>
      </c>
      <c r="O5043">
        <v>1.1913888888888888</v>
      </c>
      <c r="P5043">
        <v>0</v>
      </c>
      <c r="Q5043">
        <v>11</v>
      </c>
      <c r="R5043">
        <v>0</v>
      </c>
      <c r="S5043">
        <v>0</v>
      </c>
      <c r="T5043">
        <v>0</v>
      </c>
      <c r="U5043">
        <v>42</v>
      </c>
      <c r="V5043">
        <v>0</v>
      </c>
      <c r="W5043">
        <v>2</v>
      </c>
      <c r="X5043">
        <v>0</v>
      </c>
      <c r="Y5043">
        <v>2.9902809000000001</v>
      </c>
      <c r="Z5043">
        <v>0</v>
      </c>
      <c r="AA5043">
        <v>0</v>
      </c>
      <c r="AB5043">
        <v>0</v>
      </c>
      <c r="AC5043">
        <v>36.918635999999999</v>
      </c>
      <c r="AD5043">
        <v>0</v>
      </c>
      <c r="AE5043">
        <v>9.8721150000000009</v>
      </c>
      <c r="AF5043">
        <v>49.781033000000001</v>
      </c>
    </row>
    <row r="5044" spans="1:32" x14ac:dyDescent="0.3">
      <c r="A5044">
        <v>2796693</v>
      </c>
      <c r="B5044">
        <v>1</v>
      </c>
      <c r="C5044" t="s">
        <v>83</v>
      </c>
      <c r="D5044" t="s">
        <v>128</v>
      </c>
      <c r="E5044" t="s">
        <v>18320</v>
      </c>
      <c r="F5044" t="s">
        <v>18321</v>
      </c>
      <c r="G5044" t="s">
        <v>31545</v>
      </c>
      <c r="H5044" t="s">
        <v>134</v>
      </c>
      <c r="I5044" t="s">
        <v>79</v>
      </c>
      <c r="J5044" t="s">
        <v>135</v>
      </c>
      <c r="K5044" t="s">
        <v>22</v>
      </c>
      <c r="L5044" t="s">
        <v>136</v>
      </c>
      <c r="M5044" t="s">
        <v>18322</v>
      </c>
      <c r="N5044" t="s">
        <v>18323</v>
      </c>
      <c r="O5044">
        <v>4.5805555555555557</v>
      </c>
      <c r="P5044">
        <v>1</v>
      </c>
      <c r="Q5044">
        <v>406</v>
      </c>
      <c r="R5044">
        <v>31</v>
      </c>
      <c r="S5044">
        <v>74</v>
      </c>
      <c r="T5044">
        <v>2</v>
      </c>
      <c r="U5044">
        <v>55</v>
      </c>
      <c r="V5044">
        <v>0</v>
      </c>
      <c r="W5044">
        <v>0</v>
      </c>
      <c r="X5044">
        <v>5.4070640000000001</v>
      </c>
      <c r="Y5044">
        <v>385.17070000000001</v>
      </c>
      <c r="Z5044">
        <v>93.742699999999999</v>
      </c>
      <c r="AA5044">
        <v>96.016350000000003</v>
      </c>
      <c r="AB5044">
        <v>1.7329045999999999</v>
      </c>
      <c r="AC5044">
        <v>133.14780999999999</v>
      </c>
      <c r="AD5044">
        <v>0</v>
      </c>
      <c r="AE5044">
        <v>0</v>
      </c>
      <c r="AF5044">
        <v>715.21749999999997</v>
      </c>
    </row>
    <row r="5045" spans="1:32" x14ac:dyDescent="0.3">
      <c r="A5045">
        <v>2796658</v>
      </c>
      <c r="B5045">
        <v>1</v>
      </c>
      <c r="C5045" t="s">
        <v>82</v>
      </c>
      <c r="D5045" t="s">
        <v>112</v>
      </c>
      <c r="E5045" t="s">
        <v>18324</v>
      </c>
      <c r="F5045" t="s">
        <v>18325</v>
      </c>
      <c r="G5045" t="s">
        <v>31548</v>
      </c>
      <c r="H5045" t="s">
        <v>333</v>
      </c>
      <c r="I5045" t="s">
        <v>78</v>
      </c>
      <c r="J5045" t="s">
        <v>135</v>
      </c>
      <c r="K5045" t="s">
        <v>22</v>
      </c>
      <c r="L5045" t="s">
        <v>136</v>
      </c>
      <c r="M5045" t="s">
        <v>18326</v>
      </c>
      <c r="N5045" t="s">
        <v>18327</v>
      </c>
      <c r="O5045">
        <v>2.8027777777777776</v>
      </c>
      <c r="P5045">
        <v>0</v>
      </c>
      <c r="Q5045">
        <v>0</v>
      </c>
      <c r="R5045">
        <v>0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</row>
    <row r="5046" spans="1:32" x14ac:dyDescent="0.3">
      <c r="A5046">
        <v>2796591</v>
      </c>
      <c r="B5046">
        <v>1</v>
      </c>
      <c r="C5046" t="s">
        <v>82</v>
      </c>
      <c r="D5046" t="s">
        <v>108</v>
      </c>
      <c r="E5046" t="s">
        <v>18328</v>
      </c>
      <c r="F5046" t="s">
        <v>18329</v>
      </c>
      <c r="G5046" t="s">
        <v>31548</v>
      </c>
      <c r="H5046" t="s">
        <v>893</v>
      </c>
      <c r="I5046" t="s">
        <v>78</v>
      </c>
      <c r="J5046" t="s">
        <v>135</v>
      </c>
      <c r="K5046" t="s">
        <v>22</v>
      </c>
      <c r="L5046" t="s">
        <v>136</v>
      </c>
      <c r="M5046" t="s">
        <v>18330</v>
      </c>
      <c r="N5046" t="s">
        <v>18331</v>
      </c>
      <c r="O5046">
        <v>2.1641666666666666</v>
      </c>
      <c r="P5046">
        <v>0</v>
      </c>
      <c r="Q5046">
        <v>5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2.4108434000000001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2.4108434000000001</v>
      </c>
    </row>
    <row r="5047" spans="1:32" x14ac:dyDescent="0.3">
      <c r="A5047">
        <v>2796271</v>
      </c>
      <c r="B5047">
        <v>1</v>
      </c>
      <c r="C5047" t="s">
        <v>82</v>
      </c>
      <c r="D5047" t="s">
        <v>111</v>
      </c>
      <c r="E5047" t="s">
        <v>18332</v>
      </c>
      <c r="F5047" t="s">
        <v>18333</v>
      </c>
      <c r="G5047" t="s">
        <v>31546</v>
      </c>
      <c r="H5047" t="s">
        <v>223</v>
      </c>
      <c r="I5047" t="s">
        <v>78</v>
      </c>
      <c r="J5047" t="s">
        <v>135</v>
      </c>
      <c r="K5047" t="s">
        <v>22</v>
      </c>
      <c r="L5047" t="s">
        <v>136</v>
      </c>
      <c r="M5047" t="s">
        <v>18334</v>
      </c>
      <c r="N5047" t="s">
        <v>18335</v>
      </c>
      <c r="O5047">
        <v>1.9233333333333333</v>
      </c>
      <c r="P5047">
        <v>0</v>
      </c>
      <c r="Q5047">
        <v>34</v>
      </c>
      <c r="R5047">
        <v>0</v>
      </c>
      <c r="S5047">
        <v>0</v>
      </c>
      <c r="T5047">
        <v>0</v>
      </c>
      <c r="U5047">
        <v>5</v>
      </c>
      <c r="V5047">
        <v>0</v>
      </c>
      <c r="W5047">
        <v>0</v>
      </c>
      <c r="X5047">
        <v>0</v>
      </c>
      <c r="Y5047">
        <v>15.757605999999999</v>
      </c>
      <c r="Z5047">
        <v>0</v>
      </c>
      <c r="AA5047">
        <v>0</v>
      </c>
      <c r="AB5047">
        <v>0</v>
      </c>
      <c r="AC5047">
        <v>1.8389107</v>
      </c>
      <c r="AD5047">
        <v>0</v>
      </c>
      <c r="AE5047">
        <v>0</v>
      </c>
      <c r="AF5047">
        <v>17.596516000000001</v>
      </c>
    </row>
    <row r="5048" spans="1:32" x14ac:dyDescent="0.3">
      <c r="A5048">
        <v>2796260</v>
      </c>
      <c r="B5048">
        <v>1</v>
      </c>
      <c r="C5048" t="s">
        <v>82</v>
      </c>
      <c r="D5048" t="s">
        <v>89</v>
      </c>
      <c r="E5048" t="s">
        <v>18336</v>
      </c>
      <c r="F5048" t="s">
        <v>18337</v>
      </c>
      <c r="G5048" t="s">
        <v>31546</v>
      </c>
      <c r="H5048" t="s">
        <v>223</v>
      </c>
      <c r="I5048" t="s">
        <v>78</v>
      </c>
      <c r="J5048" t="s">
        <v>135</v>
      </c>
      <c r="K5048" t="s">
        <v>22</v>
      </c>
      <c r="L5048" t="s">
        <v>136</v>
      </c>
      <c r="M5048" t="s">
        <v>18338</v>
      </c>
      <c r="N5048" t="s">
        <v>18339</v>
      </c>
      <c r="O5048">
        <v>3.7777777777777777</v>
      </c>
      <c r="P5048">
        <v>0</v>
      </c>
      <c r="Q5048">
        <v>11</v>
      </c>
      <c r="R5048">
        <v>0</v>
      </c>
      <c r="S5048">
        <v>3</v>
      </c>
      <c r="T5048">
        <v>0</v>
      </c>
      <c r="U5048">
        <v>2</v>
      </c>
      <c r="V5048">
        <v>0</v>
      </c>
      <c r="W5048">
        <v>0</v>
      </c>
      <c r="X5048">
        <v>0</v>
      </c>
      <c r="Y5048">
        <v>2.0679479000000001</v>
      </c>
      <c r="Z5048">
        <v>0</v>
      </c>
      <c r="AA5048">
        <v>3.7877597999999999</v>
      </c>
      <c r="AB5048">
        <v>0</v>
      </c>
      <c r="AC5048">
        <v>0.35196876999999999</v>
      </c>
      <c r="AD5048">
        <v>0</v>
      </c>
      <c r="AE5048">
        <v>0</v>
      </c>
      <c r="AF5048">
        <v>6.2076764000000004</v>
      </c>
    </row>
    <row r="5049" spans="1:32" x14ac:dyDescent="0.3">
      <c r="A5049">
        <v>2796257</v>
      </c>
      <c r="B5049">
        <v>1</v>
      </c>
      <c r="C5049" t="s">
        <v>82</v>
      </c>
      <c r="D5049" t="s">
        <v>84</v>
      </c>
      <c r="E5049" t="s">
        <v>18340</v>
      </c>
      <c r="F5049" t="s">
        <v>18341</v>
      </c>
      <c r="G5049" t="s">
        <v>31545</v>
      </c>
      <c r="H5049" t="s">
        <v>134</v>
      </c>
      <c r="I5049" t="s">
        <v>79</v>
      </c>
      <c r="J5049" t="s">
        <v>135</v>
      </c>
      <c r="K5049" t="s">
        <v>22</v>
      </c>
      <c r="L5049" t="s">
        <v>136</v>
      </c>
      <c r="M5049" t="s">
        <v>18342</v>
      </c>
      <c r="N5049" t="s">
        <v>18343</v>
      </c>
      <c r="O5049">
        <v>0.38750000000000001</v>
      </c>
      <c r="P5049">
        <v>0</v>
      </c>
      <c r="Q5049">
        <v>0</v>
      </c>
      <c r="R5049">
        <v>0</v>
      </c>
      <c r="S5049">
        <v>0</v>
      </c>
      <c r="T5049">
        <v>5</v>
      </c>
      <c r="U5049">
        <v>325</v>
      </c>
      <c r="V5049">
        <v>3</v>
      </c>
      <c r="W5049">
        <v>2</v>
      </c>
      <c r="X5049">
        <v>0</v>
      </c>
      <c r="Y5049">
        <v>0</v>
      </c>
      <c r="Z5049">
        <v>0</v>
      </c>
      <c r="AA5049">
        <v>0</v>
      </c>
      <c r="AB5049">
        <v>15.571462</v>
      </c>
      <c r="AC5049">
        <v>59.876347000000003</v>
      </c>
      <c r="AD5049">
        <v>449.32589999999999</v>
      </c>
      <c r="AE5049">
        <v>5.3462534000000002</v>
      </c>
      <c r="AF5049">
        <v>530.12</v>
      </c>
    </row>
    <row r="5050" spans="1:32" x14ac:dyDescent="0.3">
      <c r="A5050">
        <v>2796284</v>
      </c>
      <c r="B5050">
        <v>1</v>
      </c>
      <c r="C5050" t="s">
        <v>82</v>
      </c>
      <c r="D5050" t="s">
        <v>92</v>
      </c>
      <c r="E5050" t="s">
        <v>18344</v>
      </c>
      <c r="F5050" t="s">
        <v>18345</v>
      </c>
      <c r="G5050" t="s">
        <v>31552</v>
      </c>
      <c r="H5050" t="s">
        <v>665</v>
      </c>
      <c r="I5050" t="s">
        <v>78</v>
      </c>
      <c r="J5050" t="s">
        <v>135</v>
      </c>
      <c r="K5050" t="s">
        <v>22</v>
      </c>
      <c r="L5050" t="s">
        <v>136</v>
      </c>
      <c r="M5050" t="s">
        <v>18346</v>
      </c>
      <c r="N5050" t="s">
        <v>18347</v>
      </c>
      <c r="O5050">
        <v>1.0105555555555557</v>
      </c>
      <c r="P5050">
        <v>0</v>
      </c>
      <c r="Q5050">
        <v>292</v>
      </c>
      <c r="R5050">
        <v>0</v>
      </c>
      <c r="S5050">
        <v>1</v>
      </c>
      <c r="T5050">
        <v>0</v>
      </c>
      <c r="U5050">
        <v>34</v>
      </c>
      <c r="V5050">
        <v>0</v>
      </c>
      <c r="W5050">
        <v>0</v>
      </c>
      <c r="X5050">
        <v>0</v>
      </c>
      <c r="Y5050">
        <v>74.142719999999997</v>
      </c>
      <c r="Z5050">
        <v>0</v>
      </c>
      <c r="AA5050">
        <v>0</v>
      </c>
      <c r="AB5050">
        <v>0</v>
      </c>
      <c r="AC5050">
        <v>10.023738</v>
      </c>
      <c r="AD5050">
        <v>0</v>
      </c>
      <c r="AE5050">
        <v>0</v>
      </c>
      <c r="AF5050">
        <v>84.166460000000001</v>
      </c>
    </row>
    <row r="5051" spans="1:32" x14ac:dyDescent="0.3">
      <c r="A5051">
        <v>2795774</v>
      </c>
      <c r="B5051">
        <v>1</v>
      </c>
      <c r="C5051" t="s">
        <v>82</v>
      </c>
      <c r="D5051" t="s">
        <v>94</v>
      </c>
      <c r="E5051" t="s">
        <v>18348</v>
      </c>
      <c r="F5051" t="s">
        <v>18349</v>
      </c>
      <c r="G5051" t="s">
        <v>31550</v>
      </c>
      <c r="H5051" t="s">
        <v>380</v>
      </c>
      <c r="I5051" t="s">
        <v>78</v>
      </c>
      <c r="J5051" t="s">
        <v>135</v>
      </c>
      <c r="K5051" t="s">
        <v>22</v>
      </c>
      <c r="L5051" t="s">
        <v>136</v>
      </c>
      <c r="M5051" t="s">
        <v>18350</v>
      </c>
      <c r="N5051" t="s">
        <v>18351</v>
      </c>
      <c r="O5051">
        <v>2.0266666666666668</v>
      </c>
      <c r="P5051">
        <v>0</v>
      </c>
      <c r="Q5051">
        <v>42</v>
      </c>
      <c r="R5051">
        <v>0</v>
      </c>
      <c r="S5051">
        <v>0</v>
      </c>
      <c r="T5051">
        <v>0</v>
      </c>
      <c r="U5051">
        <v>7</v>
      </c>
      <c r="V5051">
        <v>0</v>
      </c>
      <c r="W5051">
        <v>0</v>
      </c>
      <c r="X5051">
        <v>0</v>
      </c>
      <c r="Y5051">
        <v>21.456113999999999</v>
      </c>
      <c r="Z5051">
        <v>0</v>
      </c>
      <c r="AA5051">
        <v>0</v>
      </c>
      <c r="AB5051">
        <v>0</v>
      </c>
      <c r="AC5051">
        <v>31.190280000000001</v>
      </c>
      <c r="AD5051">
        <v>0</v>
      </c>
      <c r="AE5051">
        <v>0</v>
      </c>
      <c r="AF5051">
        <v>52.646397</v>
      </c>
    </row>
    <row r="5052" spans="1:32" x14ac:dyDescent="0.3">
      <c r="A5052">
        <v>2795772</v>
      </c>
      <c r="B5052">
        <v>1</v>
      </c>
      <c r="C5052" t="s">
        <v>82</v>
      </c>
      <c r="D5052" t="s">
        <v>104</v>
      </c>
      <c r="E5052" t="s">
        <v>18352</v>
      </c>
      <c r="F5052" t="s">
        <v>18353</v>
      </c>
      <c r="G5052" t="s">
        <v>31548</v>
      </c>
      <c r="H5052" t="s">
        <v>333</v>
      </c>
      <c r="I5052" t="s">
        <v>78</v>
      </c>
      <c r="J5052" t="s">
        <v>135</v>
      </c>
      <c r="K5052" t="s">
        <v>22</v>
      </c>
      <c r="L5052" t="s">
        <v>136</v>
      </c>
      <c r="M5052" t="s">
        <v>18354</v>
      </c>
      <c r="N5052" t="s">
        <v>18355</v>
      </c>
      <c r="O5052">
        <v>5.0075000000000003</v>
      </c>
      <c r="P5052">
        <v>0</v>
      </c>
      <c r="Q5052">
        <v>1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1.8206431000000001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1.8206431000000001</v>
      </c>
    </row>
    <row r="5053" spans="1:32" x14ac:dyDescent="0.3">
      <c r="A5053">
        <v>2795429</v>
      </c>
      <c r="B5053">
        <v>1</v>
      </c>
      <c r="C5053" t="s">
        <v>82</v>
      </c>
      <c r="D5053" t="s">
        <v>98</v>
      </c>
      <c r="E5053" t="s">
        <v>18356</v>
      </c>
      <c r="F5053" t="s">
        <v>18357</v>
      </c>
      <c r="G5053" t="s">
        <v>31546</v>
      </c>
      <c r="H5053" t="s">
        <v>223</v>
      </c>
      <c r="I5053" t="s">
        <v>78</v>
      </c>
      <c r="J5053" t="s">
        <v>135</v>
      </c>
      <c r="K5053" t="s">
        <v>22</v>
      </c>
      <c r="L5053" t="s">
        <v>136</v>
      </c>
      <c r="M5053" t="s">
        <v>18358</v>
      </c>
      <c r="N5053" t="s">
        <v>18359</v>
      </c>
      <c r="O5053">
        <v>2.7430555555555554</v>
      </c>
      <c r="P5053">
        <v>0</v>
      </c>
      <c r="Q5053">
        <v>174</v>
      </c>
      <c r="R5053">
        <v>0</v>
      </c>
      <c r="S5053">
        <v>0</v>
      </c>
      <c r="T5053">
        <v>0</v>
      </c>
      <c r="U5053">
        <v>56</v>
      </c>
      <c r="V5053">
        <v>0</v>
      </c>
      <c r="W5053">
        <v>0</v>
      </c>
      <c r="X5053">
        <v>0</v>
      </c>
      <c r="Y5053">
        <v>151.02781999999999</v>
      </c>
      <c r="Z5053">
        <v>0</v>
      </c>
      <c r="AA5053">
        <v>0</v>
      </c>
      <c r="AB5053">
        <v>0</v>
      </c>
      <c r="AC5053">
        <v>114.05969</v>
      </c>
      <c r="AD5053">
        <v>0</v>
      </c>
      <c r="AE5053">
        <v>0</v>
      </c>
      <c r="AF5053">
        <v>265.08751999999998</v>
      </c>
    </row>
    <row r="5054" spans="1:32" x14ac:dyDescent="0.3">
      <c r="A5054">
        <v>2795460</v>
      </c>
      <c r="B5054">
        <v>1</v>
      </c>
      <c r="C5054" t="s">
        <v>83</v>
      </c>
      <c r="D5054" t="s">
        <v>120</v>
      </c>
      <c r="E5054" t="s">
        <v>18360</v>
      </c>
      <c r="F5054" t="s">
        <v>18361</v>
      </c>
      <c r="G5054" t="s">
        <v>31551</v>
      </c>
      <c r="H5054" t="s">
        <v>134</v>
      </c>
      <c r="I5054" t="s">
        <v>79</v>
      </c>
      <c r="J5054" t="s">
        <v>135</v>
      </c>
      <c r="K5054" t="s">
        <v>22</v>
      </c>
      <c r="L5054" t="s">
        <v>136</v>
      </c>
      <c r="M5054" t="s">
        <v>18362</v>
      </c>
      <c r="N5054" t="s">
        <v>18363</v>
      </c>
      <c r="O5054">
        <v>9.1111111111111115E-2</v>
      </c>
      <c r="P5054">
        <v>5</v>
      </c>
      <c r="Q5054">
        <v>136</v>
      </c>
      <c r="R5054">
        <v>116</v>
      </c>
      <c r="S5054">
        <v>109</v>
      </c>
      <c r="T5054">
        <v>5</v>
      </c>
      <c r="U5054">
        <v>20</v>
      </c>
      <c r="V5054">
        <v>1</v>
      </c>
      <c r="W5054">
        <v>0</v>
      </c>
      <c r="X5054">
        <v>1.3420696999999999</v>
      </c>
      <c r="Y5054">
        <v>1.1083460999999999</v>
      </c>
      <c r="Z5054">
        <v>3.5906756</v>
      </c>
      <c r="AA5054">
        <v>1.5973054</v>
      </c>
      <c r="AB5054">
        <v>0.4804833</v>
      </c>
      <c r="AC5054">
        <v>0.9005071</v>
      </c>
      <c r="AD5054">
        <v>2.8633850000000001</v>
      </c>
      <c r="AE5054">
        <v>0</v>
      </c>
      <c r="AF5054">
        <v>11.882771999999999</v>
      </c>
    </row>
    <row r="5055" spans="1:32" x14ac:dyDescent="0.3">
      <c r="A5055">
        <v>2795388</v>
      </c>
      <c r="B5055">
        <v>1</v>
      </c>
      <c r="C5055" t="s">
        <v>82</v>
      </c>
      <c r="D5055" t="s">
        <v>95</v>
      </c>
      <c r="E5055" t="s">
        <v>18364</v>
      </c>
      <c r="F5055" t="s">
        <v>18365</v>
      </c>
      <c r="G5055" t="s">
        <v>31548</v>
      </c>
      <c r="H5055" t="s">
        <v>893</v>
      </c>
      <c r="I5055" t="s">
        <v>78</v>
      </c>
      <c r="J5055" t="s">
        <v>135</v>
      </c>
      <c r="K5055" t="s">
        <v>22</v>
      </c>
      <c r="L5055" t="s">
        <v>136</v>
      </c>
      <c r="M5055" t="s">
        <v>18366</v>
      </c>
      <c r="N5055" t="s">
        <v>18367</v>
      </c>
      <c r="O5055">
        <v>5.8436111111111115</v>
      </c>
      <c r="P5055">
        <v>0</v>
      </c>
      <c r="Q5055">
        <v>1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6.7072435999999999E-2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6.7072435999999999E-2</v>
      </c>
    </row>
    <row r="5056" spans="1:32" x14ac:dyDescent="0.3">
      <c r="A5056">
        <v>2795389</v>
      </c>
      <c r="B5056">
        <v>1</v>
      </c>
      <c r="C5056" t="s">
        <v>82</v>
      </c>
      <c r="D5056" t="s">
        <v>91</v>
      </c>
      <c r="E5056" t="s">
        <v>18368</v>
      </c>
      <c r="F5056" t="s">
        <v>18369</v>
      </c>
      <c r="G5056" t="s">
        <v>31548</v>
      </c>
      <c r="H5056" t="s">
        <v>333</v>
      </c>
      <c r="I5056" t="s">
        <v>78</v>
      </c>
      <c r="J5056" t="s">
        <v>135</v>
      </c>
      <c r="K5056" t="s">
        <v>22</v>
      </c>
      <c r="L5056" t="s">
        <v>136</v>
      </c>
      <c r="M5056" t="s">
        <v>18370</v>
      </c>
      <c r="N5056" t="s">
        <v>18371</v>
      </c>
      <c r="O5056">
        <v>3.7866666666666666</v>
      </c>
      <c r="P5056">
        <v>0</v>
      </c>
      <c r="Q5056">
        <v>3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1.7401850999999999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1.7401850999999999</v>
      </c>
    </row>
    <row r="5057" spans="1:32" x14ac:dyDescent="0.3">
      <c r="A5057">
        <v>2795365</v>
      </c>
      <c r="B5057">
        <v>1</v>
      </c>
      <c r="C5057" t="s">
        <v>83</v>
      </c>
      <c r="D5057" t="s">
        <v>127</v>
      </c>
      <c r="E5057" t="s">
        <v>18372</v>
      </c>
      <c r="F5057" t="s">
        <v>18373</v>
      </c>
      <c r="G5057" t="s">
        <v>31549</v>
      </c>
      <c r="H5057" t="s">
        <v>134</v>
      </c>
      <c r="I5057" t="s">
        <v>79</v>
      </c>
      <c r="J5057" t="s">
        <v>135</v>
      </c>
      <c r="K5057" t="s">
        <v>22</v>
      </c>
      <c r="L5057" t="s">
        <v>136</v>
      </c>
      <c r="M5057" t="s">
        <v>18374</v>
      </c>
      <c r="N5057" t="s">
        <v>18375</v>
      </c>
      <c r="O5057">
        <v>0.19555555555555557</v>
      </c>
      <c r="P5057">
        <v>0</v>
      </c>
      <c r="Q5057">
        <v>138</v>
      </c>
      <c r="R5057">
        <v>0</v>
      </c>
      <c r="S5057">
        <v>0</v>
      </c>
      <c r="T5057">
        <v>14</v>
      </c>
      <c r="U5057">
        <v>12</v>
      </c>
      <c r="V5057">
        <v>1</v>
      </c>
      <c r="W5057">
        <v>0</v>
      </c>
      <c r="X5057">
        <v>0</v>
      </c>
      <c r="Y5057">
        <v>2.4688292000000001</v>
      </c>
      <c r="Z5057">
        <v>0</v>
      </c>
      <c r="AA5057">
        <v>0</v>
      </c>
      <c r="AB5057">
        <v>2.3293936</v>
      </c>
      <c r="AC5057">
        <v>1.5241960999999999</v>
      </c>
      <c r="AD5057">
        <v>0</v>
      </c>
      <c r="AE5057">
        <v>0</v>
      </c>
      <c r="AF5057">
        <v>6.3224187000000001</v>
      </c>
    </row>
    <row r="5058" spans="1:32" x14ac:dyDescent="0.3">
      <c r="A5058">
        <v>2795363</v>
      </c>
      <c r="B5058">
        <v>1</v>
      </c>
      <c r="C5058" t="s">
        <v>82</v>
      </c>
      <c r="D5058" t="s">
        <v>111</v>
      </c>
      <c r="E5058" t="s">
        <v>18376</v>
      </c>
      <c r="F5058" t="s">
        <v>18377</v>
      </c>
      <c r="G5058" t="s">
        <v>31549</v>
      </c>
      <c r="H5058" t="s">
        <v>134</v>
      </c>
      <c r="I5058" t="s">
        <v>79</v>
      </c>
      <c r="J5058" t="s">
        <v>135</v>
      </c>
      <c r="K5058" t="s">
        <v>22</v>
      </c>
      <c r="L5058" t="s">
        <v>136</v>
      </c>
      <c r="M5058" t="s">
        <v>18378</v>
      </c>
      <c r="N5058" t="s">
        <v>18379</v>
      </c>
      <c r="O5058">
        <v>0.55000000000000004</v>
      </c>
      <c r="P5058">
        <v>0</v>
      </c>
      <c r="Q5058">
        <v>685</v>
      </c>
      <c r="R5058">
        <v>0</v>
      </c>
      <c r="S5058">
        <v>65</v>
      </c>
      <c r="T5058">
        <v>1</v>
      </c>
      <c r="U5058">
        <v>110</v>
      </c>
      <c r="V5058">
        <v>0</v>
      </c>
      <c r="W5058">
        <v>0</v>
      </c>
      <c r="X5058">
        <v>0</v>
      </c>
      <c r="Y5058">
        <v>48.272933999999999</v>
      </c>
      <c r="Z5058">
        <v>0</v>
      </c>
      <c r="AA5058">
        <v>6.4708475999999999</v>
      </c>
      <c r="AB5058">
        <v>0.84631776999999997</v>
      </c>
      <c r="AC5058">
        <v>30.810635000000001</v>
      </c>
      <c r="AD5058">
        <v>0</v>
      </c>
      <c r="AE5058">
        <v>0</v>
      </c>
      <c r="AF5058">
        <v>86.400734</v>
      </c>
    </row>
    <row r="5059" spans="1:32" x14ac:dyDescent="0.3">
      <c r="A5059">
        <v>2795334</v>
      </c>
      <c r="B5059">
        <v>1</v>
      </c>
      <c r="C5059" t="s">
        <v>82</v>
      </c>
      <c r="D5059" t="s">
        <v>101</v>
      </c>
      <c r="E5059" t="s">
        <v>15714</v>
      </c>
      <c r="F5059" t="s">
        <v>15715</v>
      </c>
      <c r="G5059" t="s">
        <v>31545</v>
      </c>
      <c r="H5059" t="s">
        <v>134</v>
      </c>
      <c r="I5059" t="s">
        <v>79</v>
      </c>
      <c r="J5059" t="s">
        <v>135</v>
      </c>
      <c r="K5059" t="s">
        <v>22</v>
      </c>
      <c r="L5059" t="s">
        <v>136</v>
      </c>
      <c r="M5059" t="s">
        <v>18380</v>
      </c>
      <c r="N5059" t="s">
        <v>18381</v>
      </c>
      <c r="O5059">
        <v>0.21</v>
      </c>
      <c r="P5059">
        <v>0</v>
      </c>
      <c r="Q5059">
        <v>1684</v>
      </c>
      <c r="R5059">
        <v>0</v>
      </c>
      <c r="S5059">
        <v>6</v>
      </c>
      <c r="T5059">
        <v>0</v>
      </c>
      <c r="U5059">
        <v>194</v>
      </c>
      <c r="V5059">
        <v>0</v>
      </c>
      <c r="W5059">
        <v>0</v>
      </c>
      <c r="X5059">
        <v>0</v>
      </c>
      <c r="Y5059">
        <v>84.079239999999999</v>
      </c>
      <c r="Z5059">
        <v>0</v>
      </c>
      <c r="AA5059">
        <v>0.19326230999999999</v>
      </c>
      <c r="AB5059">
        <v>0</v>
      </c>
      <c r="AC5059">
        <v>21.580884999999999</v>
      </c>
      <c r="AD5059">
        <v>0</v>
      </c>
      <c r="AE5059">
        <v>0</v>
      </c>
      <c r="AF5059">
        <v>105.853386</v>
      </c>
    </row>
    <row r="5060" spans="1:32" x14ac:dyDescent="0.3">
      <c r="A5060">
        <v>2795111</v>
      </c>
      <c r="B5060">
        <v>1</v>
      </c>
      <c r="C5060" t="s">
        <v>82</v>
      </c>
      <c r="D5060" t="s">
        <v>92</v>
      </c>
      <c r="E5060" t="s">
        <v>18382</v>
      </c>
      <c r="F5060" t="s">
        <v>18383</v>
      </c>
      <c r="G5060" t="s">
        <v>31548</v>
      </c>
      <c r="H5060" t="s">
        <v>333</v>
      </c>
      <c r="I5060" t="s">
        <v>78</v>
      </c>
      <c r="J5060" t="s">
        <v>135</v>
      </c>
      <c r="K5060" t="s">
        <v>22</v>
      </c>
      <c r="L5060" t="s">
        <v>136</v>
      </c>
      <c r="M5060" t="s">
        <v>18384</v>
      </c>
      <c r="N5060" t="s">
        <v>18385</v>
      </c>
      <c r="O5060">
        <v>5.0575000000000001</v>
      </c>
      <c r="P5060">
        <v>0</v>
      </c>
      <c r="Q5060">
        <v>1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6.4234460000000002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6.4234460000000002</v>
      </c>
    </row>
    <row r="5061" spans="1:32" x14ac:dyDescent="0.3">
      <c r="A5061">
        <v>2795107</v>
      </c>
      <c r="B5061">
        <v>1</v>
      </c>
      <c r="C5061" t="s">
        <v>82</v>
      </c>
      <c r="D5061" t="s">
        <v>92</v>
      </c>
      <c r="E5061" t="s">
        <v>18386</v>
      </c>
      <c r="F5061" t="s">
        <v>18387</v>
      </c>
      <c r="G5061" t="s">
        <v>31548</v>
      </c>
      <c r="H5061" t="s">
        <v>333</v>
      </c>
      <c r="I5061" t="s">
        <v>78</v>
      </c>
      <c r="J5061" t="s">
        <v>135</v>
      </c>
      <c r="K5061" t="s">
        <v>22</v>
      </c>
      <c r="L5061" t="s">
        <v>136</v>
      </c>
      <c r="M5061" t="s">
        <v>18388</v>
      </c>
      <c r="N5061" t="s">
        <v>18389</v>
      </c>
      <c r="O5061">
        <v>6.6363888888888889</v>
      </c>
      <c r="P5061">
        <v>0</v>
      </c>
      <c r="Q5061">
        <v>0</v>
      </c>
      <c r="R5061">
        <v>0</v>
      </c>
      <c r="S5061">
        <v>1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0.19726083999999999</v>
      </c>
      <c r="AB5061">
        <v>0</v>
      </c>
      <c r="AC5061">
        <v>0</v>
      </c>
      <c r="AD5061">
        <v>0</v>
      </c>
      <c r="AE5061">
        <v>0</v>
      </c>
      <c r="AF5061">
        <v>0.19726083999999999</v>
      </c>
    </row>
    <row r="5062" spans="1:32" x14ac:dyDescent="0.3">
      <c r="A5062">
        <v>2794971</v>
      </c>
      <c r="B5062">
        <v>1</v>
      </c>
      <c r="C5062" t="s">
        <v>83</v>
      </c>
      <c r="D5062" t="s">
        <v>123</v>
      </c>
      <c r="E5062" t="s">
        <v>18390</v>
      </c>
      <c r="F5062" t="s">
        <v>18391</v>
      </c>
      <c r="G5062" t="s">
        <v>31546</v>
      </c>
      <c r="H5062" t="s">
        <v>223</v>
      </c>
      <c r="I5062" t="s">
        <v>78</v>
      </c>
      <c r="J5062" t="s">
        <v>135</v>
      </c>
      <c r="K5062" t="s">
        <v>22</v>
      </c>
      <c r="L5062" t="s">
        <v>136</v>
      </c>
      <c r="M5062" t="s">
        <v>18392</v>
      </c>
      <c r="N5062" t="s">
        <v>18393</v>
      </c>
      <c r="O5062">
        <v>1.2733333333333334</v>
      </c>
      <c r="P5062">
        <v>0</v>
      </c>
      <c r="Q5062">
        <v>11</v>
      </c>
      <c r="R5062">
        <v>0</v>
      </c>
      <c r="S5062">
        <v>3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1.078783</v>
      </c>
      <c r="Z5062">
        <v>0</v>
      </c>
      <c r="AA5062">
        <v>0.16886251999999999</v>
      </c>
      <c r="AB5062">
        <v>0</v>
      </c>
      <c r="AC5062">
        <v>0</v>
      </c>
      <c r="AD5062">
        <v>0</v>
      </c>
      <c r="AE5062">
        <v>0</v>
      </c>
      <c r="AF5062">
        <v>1.2476456</v>
      </c>
    </row>
    <row r="5063" spans="1:32" x14ac:dyDescent="0.3">
      <c r="A5063">
        <v>2794825</v>
      </c>
      <c r="B5063">
        <v>1</v>
      </c>
      <c r="C5063" t="s">
        <v>82</v>
      </c>
      <c r="D5063" t="s">
        <v>104</v>
      </c>
      <c r="E5063" t="s">
        <v>18394</v>
      </c>
      <c r="F5063" t="s">
        <v>18395</v>
      </c>
      <c r="G5063" t="s">
        <v>31550</v>
      </c>
      <c r="H5063" t="s">
        <v>2242</v>
      </c>
      <c r="I5063" t="s">
        <v>78</v>
      </c>
      <c r="J5063" t="s">
        <v>135</v>
      </c>
      <c r="K5063" t="s">
        <v>22</v>
      </c>
      <c r="L5063" t="s">
        <v>136</v>
      </c>
      <c r="M5063" t="s">
        <v>18396</v>
      </c>
      <c r="N5063" t="s">
        <v>18397</v>
      </c>
      <c r="O5063">
        <v>1.1155555555555556</v>
      </c>
      <c r="P5063">
        <v>0</v>
      </c>
      <c r="Q5063">
        <v>151</v>
      </c>
      <c r="R5063">
        <v>0</v>
      </c>
      <c r="S5063">
        <v>0</v>
      </c>
      <c r="T5063">
        <v>0</v>
      </c>
      <c r="U5063">
        <v>23</v>
      </c>
      <c r="V5063">
        <v>0</v>
      </c>
      <c r="W5063">
        <v>0</v>
      </c>
      <c r="X5063">
        <v>0</v>
      </c>
      <c r="Y5063">
        <v>42.529629999999997</v>
      </c>
      <c r="Z5063">
        <v>0</v>
      </c>
      <c r="AA5063">
        <v>0</v>
      </c>
      <c r="AB5063">
        <v>0</v>
      </c>
      <c r="AC5063">
        <v>15.659914000000001</v>
      </c>
      <c r="AD5063">
        <v>0</v>
      </c>
      <c r="AE5063">
        <v>0</v>
      </c>
      <c r="AF5063">
        <v>58.189540000000001</v>
      </c>
    </row>
    <row r="5064" spans="1:32" x14ac:dyDescent="0.3">
      <c r="A5064">
        <v>2794835</v>
      </c>
      <c r="B5064">
        <v>1</v>
      </c>
      <c r="C5064" t="s">
        <v>82</v>
      </c>
      <c r="D5064" t="s">
        <v>108</v>
      </c>
      <c r="E5064" t="s">
        <v>18398</v>
      </c>
      <c r="F5064" t="s">
        <v>18399</v>
      </c>
      <c r="G5064" t="s">
        <v>31549</v>
      </c>
      <c r="H5064" t="s">
        <v>134</v>
      </c>
      <c r="I5064" t="s">
        <v>79</v>
      </c>
      <c r="J5064" t="s">
        <v>135</v>
      </c>
      <c r="K5064" t="s">
        <v>22</v>
      </c>
      <c r="L5064" t="s">
        <v>136</v>
      </c>
      <c r="M5064" t="s">
        <v>18400</v>
      </c>
      <c r="N5064" t="s">
        <v>18401</v>
      </c>
      <c r="O5064">
        <v>0.11277777777777778</v>
      </c>
      <c r="P5064">
        <v>0</v>
      </c>
      <c r="Q5064">
        <v>213</v>
      </c>
      <c r="R5064">
        <v>10</v>
      </c>
      <c r="S5064">
        <v>86</v>
      </c>
      <c r="T5064">
        <v>5</v>
      </c>
      <c r="U5064">
        <v>31</v>
      </c>
      <c r="V5064">
        <v>0</v>
      </c>
      <c r="W5064">
        <v>0</v>
      </c>
      <c r="X5064">
        <v>0</v>
      </c>
      <c r="Y5064">
        <v>1.5109353000000001</v>
      </c>
      <c r="Z5064">
        <v>0.16347106</v>
      </c>
      <c r="AA5064">
        <v>1.0504344000000001</v>
      </c>
      <c r="AB5064">
        <v>0.50700690000000004</v>
      </c>
      <c r="AC5064">
        <v>1.1711138000000001</v>
      </c>
      <c r="AD5064">
        <v>0</v>
      </c>
      <c r="AE5064">
        <v>0</v>
      </c>
      <c r="AF5064">
        <v>4.4029613000000003</v>
      </c>
    </row>
    <row r="5065" spans="1:32" x14ac:dyDescent="0.3">
      <c r="A5065">
        <v>2794842</v>
      </c>
      <c r="B5065">
        <v>1</v>
      </c>
      <c r="C5065" t="s">
        <v>82</v>
      </c>
      <c r="D5065" t="s">
        <v>92</v>
      </c>
      <c r="E5065" t="s">
        <v>2970</v>
      </c>
      <c r="F5065" t="s">
        <v>2971</v>
      </c>
      <c r="G5065" t="s">
        <v>31545</v>
      </c>
      <c r="H5065" t="s">
        <v>9459</v>
      </c>
      <c r="I5065" t="s">
        <v>79</v>
      </c>
      <c r="J5065" t="s">
        <v>135</v>
      </c>
      <c r="K5065" t="s">
        <v>22</v>
      </c>
      <c r="L5065" t="s">
        <v>136</v>
      </c>
      <c r="M5065" t="s">
        <v>18402</v>
      </c>
      <c r="N5065" t="s">
        <v>17928</v>
      </c>
      <c r="O5065">
        <v>6.3447222222222219</v>
      </c>
      <c r="P5065">
        <v>5</v>
      </c>
      <c r="Q5065">
        <v>1201</v>
      </c>
      <c r="R5065">
        <v>18</v>
      </c>
      <c r="S5065">
        <v>61</v>
      </c>
      <c r="T5065">
        <v>11</v>
      </c>
      <c r="U5065">
        <v>40</v>
      </c>
      <c r="V5065">
        <v>0</v>
      </c>
      <c r="W5065">
        <v>1</v>
      </c>
      <c r="X5065">
        <v>80.717259999999996</v>
      </c>
      <c r="Y5065">
        <v>763.38260000000002</v>
      </c>
      <c r="Z5065">
        <v>118.809265</v>
      </c>
      <c r="AA5065">
        <v>173.50555</v>
      </c>
      <c r="AB5065">
        <v>106.36847</v>
      </c>
      <c r="AC5065">
        <v>125.83637</v>
      </c>
      <c r="AD5065">
        <v>0</v>
      </c>
      <c r="AE5065">
        <v>1.0796885000000001</v>
      </c>
      <c r="AF5065">
        <v>1369.6992</v>
      </c>
    </row>
    <row r="5066" spans="1:32" x14ac:dyDescent="0.3">
      <c r="A5066">
        <v>2794397</v>
      </c>
      <c r="B5066">
        <v>1</v>
      </c>
      <c r="C5066" t="s">
        <v>82</v>
      </c>
      <c r="D5066" t="s">
        <v>92</v>
      </c>
      <c r="E5066" t="s">
        <v>18403</v>
      </c>
      <c r="F5066" t="s">
        <v>18404</v>
      </c>
      <c r="G5066" t="s">
        <v>31548</v>
      </c>
      <c r="H5066" t="s">
        <v>893</v>
      </c>
      <c r="I5066" t="s">
        <v>78</v>
      </c>
      <c r="J5066" t="s">
        <v>135</v>
      </c>
      <c r="K5066" t="s">
        <v>22</v>
      </c>
      <c r="L5066" t="s">
        <v>136</v>
      </c>
      <c r="M5066" t="s">
        <v>18405</v>
      </c>
      <c r="N5066" t="s">
        <v>18406</v>
      </c>
      <c r="O5066">
        <v>4.2394444444444446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0.95402103999999999</v>
      </c>
      <c r="AD5066">
        <v>0</v>
      </c>
      <c r="AE5066">
        <v>0</v>
      </c>
      <c r="AF5066">
        <v>0.95402103999999999</v>
      </c>
    </row>
    <row r="5067" spans="1:32" x14ac:dyDescent="0.3">
      <c r="A5067">
        <v>2794429</v>
      </c>
      <c r="B5067">
        <v>1</v>
      </c>
      <c r="C5067" t="s">
        <v>82</v>
      </c>
      <c r="D5067" t="s">
        <v>93</v>
      </c>
      <c r="E5067" t="s">
        <v>18407</v>
      </c>
      <c r="F5067" t="s">
        <v>18408</v>
      </c>
      <c r="G5067" t="s">
        <v>31548</v>
      </c>
      <c r="H5067" t="s">
        <v>311</v>
      </c>
      <c r="I5067" t="s">
        <v>78</v>
      </c>
      <c r="J5067" t="s">
        <v>135</v>
      </c>
      <c r="K5067" t="s">
        <v>22</v>
      </c>
      <c r="L5067" t="s">
        <v>136</v>
      </c>
      <c r="M5067" t="s">
        <v>18409</v>
      </c>
      <c r="N5067" t="s">
        <v>18410</v>
      </c>
      <c r="O5067">
        <v>1.1444444444444444</v>
      </c>
      <c r="P5067">
        <v>0</v>
      </c>
      <c r="Q5067">
        <v>1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1.6413838000000001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1.6413838000000001</v>
      </c>
    </row>
    <row r="5068" spans="1:32" x14ac:dyDescent="0.3">
      <c r="A5068">
        <v>2794422</v>
      </c>
      <c r="B5068">
        <v>1</v>
      </c>
      <c r="C5068" t="s">
        <v>82</v>
      </c>
      <c r="D5068" t="s">
        <v>104</v>
      </c>
      <c r="E5068" t="s">
        <v>4115</v>
      </c>
      <c r="F5068" t="s">
        <v>4116</v>
      </c>
      <c r="G5068" t="s">
        <v>31546</v>
      </c>
      <c r="H5068" t="s">
        <v>223</v>
      </c>
      <c r="I5068" t="s">
        <v>78</v>
      </c>
      <c r="J5068" t="s">
        <v>135</v>
      </c>
      <c r="K5068" t="s">
        <v>22</v>
      </c>
      <c r="L5068" t="s">
        <v>136</v>
      </c>
      <c r="M5068" t="s">
        <v>18411</v>
      </c>
      <c r="N5068" t="s">
        <v>18412</v>
      </c>
      <c r="O5068">
        <v>1.2286111111111111</v>
      </c>
      <c r="P5068">
        <v>0</v>
      </c>
      <c r="Q5068">
        <v>189</v>
      </c>
      <c r="R5068">
        <v>0</v>
      </c>
      <c r="S5068">
        <v>0</v>
      </c>
      <c r="T5068">
        <v>0</v>
      </c>
      <c r="U5068">
        <v>42</v>
      </c>
      <c r="V5068">
        <v>0</v>
      </c>
      <c r="W5068">
        <v>0</v>
      </c>
      <c r="X5068">
        <v>0</v>
      </c>
      <c r="Y5068">
        <v>70.460130000000007</v>
      </c>
      <c r="Z5068">
        <v>0</v>
      </c>
      <c r="AA5068">
        <v>0</v>
      </c>
      <c r="AB5068">
        <v>0</v>
      </c>
      <c r="AC5068">
        <v>28.927263</v>
      </c>
      <c r="AD5068">
        <v>0</v>
      </c>
      <c r="AE5068">
        <v>0</v>
      </c>
      <c r="AF5068">
        <v>99.387389999999996</v>
      </c>
    </row>
    <row r="5069" spans="1:32" x14ac:dyDescent="0.3">
      <c r="A5069">
        <v>2794434</v>
      </c>
      <c r="B5069">
        <v>1</v>
      </c>
      <c r="C5069" t="s">
        <v>82</v>
      </c>
      <c r="D5069" t="s">
        <v>104</v>
      </c>
      <c r="E5069" t="s">
        <v>18413</v>
      </c>
      <c r="F5069" t="s">
        <v>18414</v>
      </c>
      <c r="G5069" t="s">
        <v>31552</v>
      </c>
      <c r="H5069" t="s">
        <v>145</v>
      </c>
      <c r="I5069" t="s">
        <v>78</v>
      </c>
      <c r="J5069" t="s">
        <v>135</v>
      </c>
      <c r="K5069" t="s">
        <v>22</v>
      </c>
      <c r="L5069" t="s">
        <v>136</v>
      </c>
      <c r="M5069" t="s">
        <v>18415</v>
      </c>
      <c r="N5069" t="s">
        <v>18416</v>
      </c>
      <c r="O5069">
        <v>0.24055555555555555</v>
      </c>
      <c r="P5069">
        <v>0</v>
      </c>
      <c r="Q5069">
        <v>410</v>
      </c>
      <c r="R5069">
        <v>0</v>
      </c>
      <c r="S5069">
        <v>0</v>
      </c>
      <c r="T5069">
        <v>0</v>
      </c>
      <c r="U5069">
        <v>7</v>
      </c>
      <c r="V5069">
        <v>0</v>
      </c>
      <c r="W5069">
        <v>0</v>
      </c>
      <c r="X5069">
        <v>0</v>
      </c>
      <c r="Y5069">
        <v>32.513770000000001</v>
      </c>
      <c r="Z5069">
        <v>0</v>
      </c>
      <c r="AA5069">
        <v>0</v>
      </c>
      <c r="AB5069">
        <v>0</v>
      </c>
      <c r="AC5069">
        <v>0.22229318000000001</v>
      </c>
      <c r="AD5069">
        <v>0</v>
      </c>
      <c r="AE5069">
        <v>0</v>
      </c>
      <c r="AF5069">
        <v>32.736060000000002</v>
      </c>
    </row>
    <row r="5070" spans="1:32" x14ac:dyDescent="0.3">
      <c r="A5070">
        <v>2794264</v>
      </c>
      <c r="B5070">
        <v>1</v>
      </c>
      <c r="C5070" t="s">
        <v>83</v>
      </c>
      <c r="D5070" t="s">
        <v>130</v>
      </c>
      <c r="E5070" t="s">
        <v>18417</v>
      </c>
      <c r="F5070" t="s">
        <v>18418</v>
      </c>
      <c r="G5070" t="s">
        <v>31548</v>
      </c>
      <c r="H5070" t="s">
        <v>893</v>
      </c>
      <c r="I5070" t="s">
        <v>78</v>
      </c>
      <c r="J5070" t="s">
        <v>135</v>
      </c>
      <c r="K5070" t="s">
        <v>22</v>
      </c>
      <c r="L5070" t="s">
        <v>136</v>
      </c>
      <c r="M5070" t="s">
        <v>18419</v>
      </c>
      <c r="N5070" t="s">
        <v>18420</v>
      </c>
      <c r="O5070">
        <v>1.381388888888889</v>
      </c>
      <c r="P5070">
        <v>0</v>
      </c>
      <c r="Q5070">
        <v>6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1.7350410000000001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1.7350410000000001</v>
      </c>
    </row>
    <row r="5071" spans="1:32" x14ac:dyDescent="0.3">
      <c r="A5071">
        <v>2794266</v>
      </c>
      <c r="B5071">
        <v>1</v>
      </c>
      <c r="C5071" t="s">
        <v>83</v>
      </c>
      <c r="D5071" t="s">
        <v>116</v>
      </c>
      <c r="E5071" t="s">
        <v>18421</v>
      </c>
      <c r="F5071" t="s">
        <v>18422</v>
      </c>
      <c r="G5071" t="s">
        <v>31550</v>
      </c>
      <c r="H5071" t="s">
        <v>223</v>
      </c>
      <c r="I5071" t="s">
        <v>78</v>
      </c>
      <c r="J5071" t="s">
        <v>135</v>
      </c>
      <c r="K5071" t="s">
        <v>22</v>
      </c>
      <c r="L5071" t="s">
        <v>136</v>
      </c>
      <c r="M5071" t="s">
        <v>18423</v>
      </c>
      <c r="N5071" t="s">
        <v>18424</v>
      </c>
      <c r="O5071">
        <v>1.1597222222222223</v>
      </c>
      <c r="P5071">
        <v>0</v>
      </c>
      <c r="Q5071">
        <v>44</v>
      </c>
      <c r="R5071">
        <v>0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0</v>
      </c>
      <c r="Y5071">
        <v>16.735393999999999</v>
      </c>
      <c r="Z5071">
        <v>0</v>
      </c>
      <c r="AA5071">
        <v>0</v>
      </c>
      <c r="AB5071">
        <v>0</v>
      </c>
      <c r="AC5071">
        <v>7.6479690000000001E-3</v>
      </c>
      <c r="AD5071">
        <v>0</v>
      </c>
      <c r="AE5071">
        <v>0</v>
      </c>
      <c r="AF5071">
        <v>16.743041999999999</v>
      </c>
    </row>
    <row r="5072" spans="1:32" x14ac:dyDescent="0.3">
      <c r="A5072">
        <v>2794271</v>
      </c>
      <c r="B5072">
        <v>1</v>
      </c>
      <c r="C5072" t="s">
        <v>82</v>
      </c>
      <c r="D5072" t="s">
        <v>106</v>
      </c>
      <c r="E5072" t="s">
        <v>18425</v>
      </c>
      <c r="F5072" t="s">
        <v>18426</v>
      </c>
      <c r="G5072" t="s">
        <v>31551</v>
      </c>
      <c r="H5072" t="s">
        <v>672</v>
      </c>
      <c r="I5072" t="s">
        <v>79</v>
      </c>
      <c r="J5072" t="s">
        <v>135</v>
      </c>
      <c r="K5072" t="s">
        <v>22</v>
      </c>
      <c r="L5072" t="s">
        <v>136</v>
      </c>
      <c r="M5072" t="s">
        <v>18427</v>
      </c>
      <c r="N5072" t="s">
        <v>18428</v>
      </c>
      <c r="O5072">
        <v>3.8836111111111111</v>
      </c>
      <c r="P5072">
        <v>0</v>
      </c>
      <c r="Q5072">
        <v>0</v>
      </c>
      <c r="R5072">
        <v>0</v>
      </c>
      <c r="S5072">
        <v>0</v>
      </c>
      <c r="T5072">
        <v>1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48.125416000000001</v>
      </c>
      <c r="AC5072">
        <v>0</v>
      </c>
      <c r="AD5072">
        <v>0</v>
      </c>
      <c r="AE5072">
        <v>0</v>
      </c>
      <c r="AF5072">
        <v>48.125416000000001</v>
      </c>
    </row>
    <row r="5073" spans="1:32" x14ac:dyDescent="0.3">
      <c r="A5073">
        <v>2785752</v>
      </c>
      <c r="B5073">
        <v>1</v>
      </c>
      <c r="C5073" t="s">
        <v>82</v>
      </c>
      <c r="D5073" t="s">
        <v>101</v>
      </c>
      <c r="E5073" t="s">
        <v>18429</v>
      </c>
      <c r="F5073" t="s">
        <v>18430</v>
      </c>
      <c r="G5073" t="s">
        <v>31545</v>
      </c>
      <c r="H5073" t="s">
        <v>134</v>
      </c>
      <c r="I5073" t="s">
        <v>79</v>
      </c>
      <c r="J5073" t="s">
        <v>135</v>
      </c>
      <c r="K5073" t="s">
        <v>22</v>
      </c>
      <c r="L5073" t="s">
        <v>136</v>
      </c>
      <c r="M5073" t="s">
        <v>18431</v>
      </c>
      <c r="N5073" t="s">
        <v>18432</v>
      </c>
      <c r="O5073">
        <v>0.46250000000000002</v>
      </c>
      <c r="P5073">
        <v>1</v>
      </c>
      <c r="Q5073">
        <v>749</v>
      </c>
      <c r="R5073">
        <v>12</v>
      </c>
      <c r="S5073">
        <v>8</v>
      </c>
      <c r="T5073">
        <v>25</v>
      </c>
      <c r="U5073">
        <v>62</v>
      </c>
      <c r="V5073">
        <v>7</v>
      </c>
      <c r="W5073">
        <v>0</v>
      </c>
      <c r="X5073">
        <v>0.11757396000000001</v>
      </c>
      <c r="Y5073">
        <v>80.459630000000004</v>
      </c>
      <c r="Z5073">
        <v>44.494812000000003</v>
      </c>
      <c r="AA5073">
        <v>1.843119</v>
      </c>
      <c r="AB5073">
        <v>237.95398</v>
      </c>
      <c r="AC5073">
        <v>6.4938164</v>
      </c>
      <c r="AD5073">
        <v>76.857259999999997</v>
      </c>
      <c r="AE5073">
        <v>0</v>
      </c>
      <c r="AF5073">
        <v>448.22019999999998</v>
      </c>
    </row>
    <row r="5074" spans="1:32" x14ac:dyDescent="0.3">
      <c r="A5074">
        <v>2785688</v>
      </c>
      <c r="B5074">
        <v>1</v>
      </c>
      <c r="C5074" t="s">
        <v>83</v>
      </c>
      <c r="D5074" t="s">
        <v>116</v>
      </c>
      <c r="E5074" t="s">
        <v>12866</v>
      </c>
      <c r="F5074" t="s">
        <v>12867</v>
      </c>
      <c r="G5074" t="s">
        <v>31551</v>
      </c>
      <c r="H5074" t="s">
        <v>134</v>
      </c>
      <c r="I5074" t="s">
        <v>79</v>
      </c>
      <c r="J5074" t="s">
        <v>248</v>
      </c>
      <c r="K5074" t="s">
        <v>22</v>
      </c>
      <c r="L5074" t="s">
        <v>136</v>
      </c>
      <c r="M5074" t="s">
        <v>18433</v>
      </c>
      <c r="N5074" t="s">
        <v>18434</v>
      </c>
      <c r="O5074">
        <v>9.1666666666666667E-3</v>
      </c>
      <c r="P5074">
        <v>0</v>
      </c>
      <c r="Q5074">
        <v>0</v>
      </c>
      <c r="R5074">
        <v>8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0.12142691999999999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0.12142691999999999</v>
      </c>
    </row>
    <row r="5075" spans="1:32" x14ac:dyDescent="0.3">
      <c r="A5075">
        <v>2785723</v>
      </c>
      <c r="B5075">
        <v>1</v>
      </c>
      <c r="C5075" t="s">
        <v>83</v>
      </c>
      <c r="D5075" t="s">
        <v>125</v>
      </c>
      <c r="E5075" t="s">
        <v>18435</v>
      </c>
      <c r="F5075" t="s">
        <v>18436</v>
      </c>
      <c r="G5075" t="s">
        <v>31547</v>
      </c>
      <c r="H5075" t="s">
        <v>134</v>
      </c>
      <c r="I5075" t="s">
        <v>79</v>
      </c>
      <c r="J5075" t="s">
        <v>135</v>
      </c>
      <c r="K5075" t="s">
        <v>22</v>
      </c>
      <c r="L5075" t="s">
        <v>136</v>
      </c>
      <c r="M5075" t="s">
        <v>18437</v>
      </c>
      <c r="N5075" t="s">
        <v>18438</v>
      </c>
      <c r="O5075">
        <v>0.17722222222222223</v>
      </c>
      <c r="P5075">
        <v>21</v>
      </c>
      <c r="Q5075">
        <v>6857</v>
      </c>
      <c r="R5075">
        <v>702</v>
      </c>
      <c r="S5075">
        <v>317</v>
      </c>
      <c r="T5075">
        <v>66</v>
      </c>
      <c r="U5075">
        <v>1072</v>
      </c>
      <c r="V5075">
        <v>20</v>
      </c>
      <c r="W5075">
        <v>2</v>
      </c>
      <c r="X5075">
        <v>3.3973021999999999</v>
      </c>
      <c r="Y5075">
        <v>280.73320000000001</v>
      </c>
      <c r="Z5075">
        <v>196.33242999999999</v>
      </c>
      <c r="AA5075">
        <v>25.265419999999999</v>
      </c>
      <c r="AB5075">
        <v>203.02492000000001</v>
      </c>
      <c r="AC5075">
        <v>83.627380000000002</v>
      </c>
      <c r="AD5075">
        <v>158.49</v>
      </c>
      <c r="AE5075">
        <v>2.1295725999999999</v>
      </c>
      <c r="AF5075">
        <v>953.00019999999995</v>
      </c>
    </row>
    <row r="5076" spans="1:32" x14ac:dyDescent="0.3">
      <c r="A5076">
        <v>2785625</v>
      </c>
      <c r="B5076">
        <v>1</v>
      </c>
      <c r="C5076" t="s">
        <v>82</v>
      </c>
      <c r="D5076" t="s">
        <v>112</v>
      </c>
      <c r="E5076" t="s">
        <v>18439</v>
      </c>
      <c r="F5076" t="s">
        <v>18440</v>
      </c>
      <c r="G5076" t="s">
        <v>31546</v>
      </c>
      <c r="H5076" t="s">
        <v>223</v>
      </c>
      <c r="I5076" t="s">
        <v>78</v>
      </c>
      <c r="J5076" t="s">
        <v>135</v>
      </c>
      <c r="K5076" t="s">
        <v>22</v>
      </c>
      <c r="L5076" t="s">
        <v>136</v>
      </c>
      <c r="M5076" t="s">
        <v>18441</v>
      </c>
      <c r="N5076" t="s">
        <v>18442</v>
      </c>
      <c r="O5076">
        <v>7.6986111111111111</v>
      </c>
      <c r="P5076">
        <v>0</v>
      </c>
      <c r="Q5076">
        <v>22</v>
      </c>
      <c r="R5076">
        <v>0</v>
      </c>
      <c r="S5076">
        <v>0</v>
      </c>
      <c r="T5076">
        <v>0</v>
      </c>
      <c r="U5076">
        <v>5</v>
      </c>
      <c r="V5076">
        <v>0</v>
      </c>
      <c r="W5076">
        <v>0</v>
      </c>
      <c r="X5076">
        <v>0</v>
      </c>
      <c r="Y5076">
        <v>42.615319999999997</v>
      </c>
      <c r="Z5076">
        <v>0</v>
      </c>
      <c r="AA5076">
        <v>0</v>
      </c>
      <c r="AB5076">
        <v>0</v>
      </c>
      <c r="AC5076">
        <v>77.322609999999997</v>
      </c>
      <c r="AD5076">
        <v>0</v>
      </c>
      <c r="AE5076">
        <v>0</v>
      </c>
      <c r="AF5076">
        <v>119.93792999999999</v>
      </c>
    </row>
    <row r="5077" spans="1:32" x14ac:dyDescent="0.3">
      <c r="A5077">
        <v>2785613</v>
      </c>
      <c r="B5077">
        <v>1</v>
      </c>
      <c r="C5077" t="s">
        <v>82</v>
      </c>
      <c r="D5077" t="s">
        <v>103</v>
      </c>
      <c r="E5077" t="s">
        <v>10459</v>
      </c>
      <c r="F5077" t="s">
        <v>10460</v>
      </c>
      <c r="G5077" t="s">
        <v>31549</v>
      </c>
      <c r="H5077" t="s">
        <v>134</v>
      </c>
      <c r="I5077" t="s">
        <v>79</v>
      </c>
      <c r="J5077" t="s">
        <v>135</v>
      </c>
      <c r="K5077" t="s">
        <v>22</v>
      </c>
      <c r="L5077" t="s">
        <v>136</v>
      </c>
      <c r="M5077" t="s">
        <v>18443</v>
      </c>
      <c r="N5077" t="s">
        <v>18444</v>
      </c>
      <c r="O5077">
        <v>7.694444444444444E-2</v>
      </c>
      <c r="P5077">
        <v>0</v>
      </c>
      <c r="Q5077">
        <v>492</v>
      </c>
      <c r="R5077">
        <v>0</v>
      </c>
      <c r="S5077">
        <v>54</v>
      </c>
      <c r="T5077">
        <v>1</v>
      </c>
      <c r="U5077">
        <v>60</v>
      </c>
      <c r="V5077">
        <v>0</v>
      </c>
      <c r="W5077">
        <v>0</v>
      </c>
      <c r="X5077">
        <v>0</v>
      </c>
      <c r="Y5077">
        <v>3.7477002000000001</v>
      </c>
      <c r="Z5077">
        <v>0</v>
      </c>
      <c r="AA5077">
        <v>0.16167504999999999</v>
      </c>
      <c r="AB5077">
        <v>1.0601551000000001E-2</v>
      </c>
      <c r="AC5077">
        <v>0.73373294</v>
      </c>
      <c r="AD5077">
        <v>0</v>
      </c>
      <c r="AE5077">
        <v>0</v>
      </c>
      <c r="AF5077">
        <v>4.6537100000000002</v>
      </c>
    </row>
    <row r="5078" spans="1:32" x14ac:dyDescent="0.3">
      <c r="A5078">
        <v>2785619</v>
      </c>
      <c r="B5078">
        <v>1</v>
      </c>
      <c r="C5078" t="s">
        <v>83</v>
      </c>
      <c r="D5078" t="s">
        <v>118</v>
      </c>
      <c r="E5078" t="s">
        <v>18445</v>
      </c>
      <c r="F5078" t="s">
        <v>18446</v>
      </c>
      <c r="G5078" t="s">
        <v>31545</v>
      </c>
      <c r="H5078" t="s">
        <v>134</v>
      </c>
      <c r="I5078" t="s">
        <v>79</v>
      </c>
      <c r="J5078" t="s">
        <v>135</v>
      </c>
      <c r="K5078" t="s">
        <v>22</v>
      </c>
      <c r="L5078" t="s">
        <v>136</v>
      </c>
      <c r="M5078" t="s">
        <v>18447</v>
      </c>
      <c r="N5078" t="s">
        <v>18448</v>
      </c>
      <c r="O5078">
        <v>0.31444444444444447</v>
      </c>
      <c r="P5078">
        <v>5</v>
      </c>
      <c r="Q5078">
        <v>92</v>
      </c>
      <c r="R5078">
        <v>156</v>
      </c>
      <c r="S5078">
        <v>214</v>
      </c>
      <c r="T5078">
        <v>18</v>
      </c>
      <c r="U5078">
        <v>16</v>
      </c>
      <c r="V5078">
        <v>1</v>
      </c>
      <c r="W5078">
        <v>0</v>
      </c>
      <c r="X5078">
        <v>2.726359</v>
      </c>
      <c r="Y5078">
        <v>3.8001225000000001</v>
      </c>
      <c r="Z5078">
        <v>9.9345809999999997</v>
      </c>
      <c r="AA5078">
        <v>12.19882</v>
      </c>
      <c r="AB5078">
        <v>17.358498000000001</v>
      </c>
      <c r="AC5078">
        <v>1.9561470000000001</v>
      </c>
      <c r="AD5078">
        <v>8.7907089999999997</v>
      </c>
      <c r="AE5078">
        <v>0</v>
      </c>
      <c r="AF5078">
        <v>56.765236000000002</v>
      </c>
    </row>
    <row r="5079" spans="1:32" x14ac:dyDescent="0.3">
      <c r="A5079">
        <v>2785585</v>
      </c>
      <c r="B5079">
        <v>1</v>
      </c>
      <c r="C5079" t="s">
        <v>82</v>
      </c>
      <c r="D5079" t="s">
        <v>100</v>
      </c>
      <c r="E5079" t="s">
        <v>18449</v>
      </c>
      <c r="F5079" t="s">
        <v>18450</v>
      </c>
      <c r="G5079" t="s">
        <v>31546</v>
      </c>
      <c r="H5079" t="s">
        <v>163</v>
      </c>
      <c r="I5079" t="s">
        <v>78</v>
      </c>
      <c r="J5079" t="s">
        <v>135</v>
      </c>
      <c r="K5079" t="s">
        <v>22</v>
      </c>
      <c r="L5079" t="s">
        <v>136</v>
      </c>
      <c r="M5079" t="s">
        <v>18451</v>
      </c>
      <c r="N5079" t="s">
        <v>18452</v>
      </c>
      <c r="O5079">
        <v>2.1155555555555554</v>
      </c>
      <c r="P5079">
        <v>0</v>
      </c>
      <c r="Q5079">
        <v>74</v>
      </c>
      <c r="R5079">
        <v>0</v>
      </c>
      <c r="S5079">
        <v>0</v>
      </c>
      <c r="T5079">
        <v>0</v>
      </c>
      <c r="U5079">
        <v>2</v>
      </c>
      <c r="V5079">
        <v>0</v>
      </c>
      <c r="W5079">
        <v>0</v>
      </c>
      <c r="X5079">
        <v>0</v>
      </c>
      <c r="Y5079">
        <v>54.280372999999997</v>
      </c>
      <c r="Z5079">
        <v>0</v>
      </c>
      <c r="AA5079">
        <v>0</v>
      </c>
      <c r="AB5079">
        <v>0</v>
      </c>
      <c r="AC5079">
        <v>0.55119980000000002</v>
      </c>
      <c r="AD5079">
        <v>0</v>
      </c>
      <c r="AE5079">
        <v>0</v>
      </c>
      <c r="AF5079">
        <v>54.831572999999999</v>
      </c>
    </row>
    <row r="5080" spans="1:32" x14ac:dyDescent="0.3">
      <c r="A5080">
        <v>2785593</v>
      </c>
      <c r="B5080">
        <v>1</v>
      </c>
      <c r="C5080" t="s">
        <v>82</v>
      </c>
      <c r="D5080" t="s">
        <v>84</v>
      </c>
      <c r="E5080" t="s">
        <v>1530</v>
      </c>
      <c r="F5080" t="s">
        <v>1169</v>
      </c>
      <c r="G5080" t="s">
        <v>31552</v>
      </c>
      <c r="H5080" t="s">
        <v>665</v>
      </c>
      <c r="I5080" t="s">
        <v>78</v>
      </c>
      <c r="J5080" t="s">
        <v>135</v>
      </c>
      <c r="K5080" t="s">
        <v>22</v>
      </c>
      <c r="L5080" t="s">
        <v>136</v>
      </c>
      <c r="M5080" t="s">
        <v>18453</v>
      </c>
      <c r="N5080" t="s">
        <v>12645</v>
      </c>
      <c r="O5080">
        <v>7.2647222222222219</v>
      </c>
      <c r="P5080">
        <v>0</v>
      </c>
      <c r="Q5080">
        <v>41</v>
      </c>
      <c r="R5080">
        <v>0</v>
      </c>
      <c r="S5080">
        <v>0</v>
      </c>
      <c r="T5080">
        <v>0</v>
      </c>
      <c r="U5080">
        <v>4</v>
      </c>
      <c r="V5080">
        <v>0</v>
      </c>
      <c r="W5080">
        <v>0</v>
      </c>
      <c r="X5080">
        <v>0</v>
      </c>
      <c r="Y5080">
        <v>53.764865999999998</v>
      </c>
      <c r="Z5080">
        <v>0</v>
      </c>
      <c r="AA5080">
        <v>0</v>
      </c>
      <c r="AB5080">
        <v>0</v>
      </c>
      <c r="AC5080">
        <v>56.225783999999997</v>
      </c>
      <c r="AD5080">
        <v>0</v>
      </c>
      <c r="AE5080">
        <v>0</v>
      </c>
      <c r="AF5080">
        <v>109.99065400000001</v>
      </c>
    </row>
    <row r="5081" spans="1:32" x14ac:dyDescent="0.3">
      <c r="A5081">
        <v>2785587</v>
      </c>
      <c r="B5081">
        <v>1</v>
      </c>
      <c r="C5081" t="s">
        <v>82</v>
      </c>
      <c r="D5081" t="s">
        <v>87</v>
      </c>
      <c r="E5081" t="s">
        <v>9893</v>
      </c>
      <c r="F5081" t="s">
        <v>9894</v>
      </c>
      <c r="G5081" t="s">
        <v>31551</v>
      </c>
      <c r="H5081" t="s">
        <v>1358</v>
      </c>
      <c r="I5081" t="s">
        <v>79</v>
      </c>
      <c r="J5081" t="s">
        <v>135</v>
      </c>
      <c r="K5081" t="s">
        <v>22</v>
      </c>
      <c r="L5081" t="s">
        <v>136</v>
      </c>
      <c r="M5081" t="s">
        <v>18454</v>
      </c>
      <c r="N5081" t="s">
        <v>18455</v>
      </c>
      <c r="O5081">
        <v>7.7111111111111112</v>
      </c>
      <c r="P5081">
        <v>8</v>
      </c>
      <c r="Q5081">
        <v>127</v>
      </c>
      <c r="R5081">
        <v>5</v>
      </c>
      <c r="S5081">
        <v>1</v>
      </c>
      <c r="T5081">
        <v>4</v>
      </c>
      <c r="U5081">
        <v>16</v>
      </c>
      <c r="V5081">
        <v>0</v>
      </c>
      <c r="W5081">
        <v>0</v>
      </c>
      <c r="X5081">
        <v>19.555969999999999</v>
      </c>
      <c r="Y5081">
        <v>204.39187999999999</v>
      </c>
      <c r="Z5081">
        <v>7.7274275000000001</v>
      </c>
      <c r="AA5081">
        <v>1.730161E-3</v>
      </c>
      <c r="AB5081">
        <v>325.97620000000001</v>
      </c>
      <c r="AC5081">
        <v>125.31772599999999</v>
      </c>
      <c r="AD5081">
        <v>0</v>
      </c>
      <c r="AE5081">
        <v>0</v>
      </c>
      <c r="AF5081">
        <v>682.97095000000002</v>
      </c>
    </row>
    <row r="5082" spans="1:32" x14ac:dyDescent="0.3">
      <c r="A5082">
        <v>2785610</v>
      </c>
      <c r="B5082">
        <v>1</v>
      </c>
      <c r="C5082" t="s">
        <v>83</v>
      </c>
      <c r="D5082" t="s">
        <v>124</v>
      </c>
      <c r="E5082" t="s">
        <v>18456</v>
      </c>
      <c r="F5082" t="s">
        <v>18457</v>
      </c>
      <c r="G5082" t="s">
        <v>31545</v>
      </c>
      <c r="H5082" t="s">
        <v>134</v>
      </c>
      <c r="I5082" t="s">
        <v>79</v>
      </c>
      <c r="J5082" t="s">
        <v>135</v>
      </c>
      <c r="K5082" t="s">
        <v>22</v>
      </c>
      <c r="L5082" t="s">
        <v>136</v>
      </c>
      <c r="M5082" t="s">
        <v>18458</v>
      </c>
      <c r="N5082" t="s">
        <v>18459</v>
      </c>
      <c r="O5082">
        <v>1.7577777777777779</v>
      </c>
      <c r="P5082">
        <v>4</v>
      </c>
      <c r="Q5082">
        <v>2653</v>
      </c>
      <c r="R5082">
        <v>144</v>
      </c>
      <c r="S5082">
        <v>334</v>
      </c>
      <c r="T5082">
        <v>6</v>
      </c>
      <c r="U5082">
        <v>189</v>
      </c>
      <c r="V5082">
        <v>0</v>
      </c>
      <c r="W5082">
        <v>0</v>
      </c>
      <c r="X5082">
        <v>52.086646999999999</v>
      </c>
      <c r="Y5082">
        <v>864.56560000000002</v>
      </c>
      <c r="Z5082">
        <v>241.23929999999999</v>
      </c>
      <c r="AA5082">
        <v>319.77719999999999</v>
      </c>
      <c r="AB5082">
        <v>15.017283000000001</v>
      </c>
      <c r="AC5082">
        <v>73.716239999999999</v>
      </c>
      <c r="AD5082">
        <v>0</v>
      </c>
      <c r="AE5082">
        <v>0</v>
      </c>
      <c r="AF5082">
        <v>1566.4023</v>
      </c>
    </row>
    <row r="5083" spans="1:32" x14ac:dyDescent="0.3">
      <c r="A5083">
        <v>2785614</v>
      </c>
      <c r="B5083">
        <v>1</v>
      </c>
      <c r="C5083" t="s">
        <v>82</v>
      </c>
      <c r="D5083" t="s">
        <v>87</v>
      </c>
      <c r="E5083" t="s">
        <v>18460</v>
      </c>
      <c r="F5083" t="s">
        <v>18461</v>
      </c>
      <c r="G5083" t="s">
        <v>31547</v>
      </c>
      <c r="H5083" t="s">
        <v>1237</v>
      </c>
      <c r="I5083" t="s">
        <v>79</v>
      </c>
      <c r="J5083" t="s">
        <v>135</v>
      </c>
      <c r="K5083" t="s">
        <v>22</v>
      </c>
      <c r="L5083" t="s">
        <v>136</v>
      </c>
      <c r="M5083" t="s">
        <v>18462</v>
      </c>
      <c r="N5083" t="s">
        <v>18463</v>
      </c>
      <c r="O5083">
        <v>1.8794444444444445</v>
      </c>
      <c r="P5083">
        <v>0</v>
      </c>
      <c r="Q5083">
        <v>5868</v>
      </c>
      <c r="R5083">
        <v>0</v>
      </c>
      <c r="S5083">
        <v>0</v>
      </c>
      <c r="T5083">
        <v>3</v>
      </c>
      <c r="U5083">
        <v>297</v>
      </c>
      <c r="V5083">
        <v>1</v>
      </c>
      <c r="W5083">
        <v>0</v>
      </c>
      <c r="X5083">
        <v>0</v>
      </c>
      <c r="Y5083">
        <v>2349.5454</v>
      </c>
      <c r="Z5083">
        <v>0</v>
      </c>
      <c r="AA5083">
        <v>0</v>
      </c>
      <c r="AB5083">
        <v>210.96170000000001</v>
      </c>
      <c r="AC5083">
        <v>505.50173999999998</v>
      </c>
      <c r="AD5083">
        <v>13.867825</v>
      </c>
      <c r="AE5083">
        <v>0</v>
      </c>
      <c r="AF5083">
        <v>3079.8766999999998</v>
      </c>
    </row>
    <row r="5084" spans="1:32" x14ac:dyDescent="0.3">
      <c r="A5084">
        <v>2785591</v>
      </c>
      <c r="B5084">
        <v>1</v>
      </c>
      <c r="C5084" t="s">
        <v>82</v>
      </c>
      <c r="D5084" t="s">
        <v>105</v>
      </c>
      <c r="E5084" t="s">
        <v>18464</v>
      </c>
      <c r="F5084" t="s">
        <v>18465</v>
      </c>
      <c r="G5084" t="s">
        <v>31547</v>
      </c>
      <c r="H5084" t="s">
        <v>134</v>
      </c>
      <c r="I5084" t="s">
        <v>79</v>
      </c>
      <c r="J5084" t="s">
        <v>248</v>
      </c>
      <c r="K5084" t="s">
        <v>22</v>
      </c>
      <c r="L5084" t="s">
        <v>136</v>
      </c>
      <c r="M5084" t="s">
        <v>18466</v>
      </c>
      <c r="N5084" t="s">
        <v>18467</v>
      </c>
      <c r="O5084">
        <v>8.0555555555555554E-3</v>
      </c>
      <c r="P5084">
        <v>6</v>
      </c>
      <c r="Q5084">
        <v>21157</v>
      </c>
      <c r="R5084">
        <v>4</v>
      </c>
      <c r="S5084">
        <v>274</v>
      </c>
      <c r="T5084">
        <v>28</v>
      </c>
      <c r="U5084">
        <v>1642</v>
      </c>
      <c r="V5084">
        <v>2</v>
      </c>
      <c r="W5084">
        <v>1</v>
      </c>
      <c r="X5084">
        <v>0.25552064000000002</v>
      </c>
      <c r="Y5084">
        <v>24.325617000000001</v>
      </c>
      <c r="Z5084">
        <v>5.1780283000000003E-2</v>
      </c>
      <c r="AA5084">
        <v>0.33157345999999999</v>
      </c>
      <c r="AB5084">
        <v>4.0163726999999998</v>
      </c>
      <c r="AC5084">
        <v>5.9353375000000002</v>
      </c>
      <c r="AD5084">
        <v>0.12334993499999999</v>
      </c>
      <c r="AE5084">
        <v>1.543476E-2</v>
      </c>
      <c r="AF5084">
        <v>35.054985000000002</v>
      </c>
    </row>
    <row r="5085" spans="1:32" x14ac:dyDescent="0.3">
      <c r="A5085">
        <v>2785547</v>
      </c>
      <c r="B5085">
        <v>1</v>
      </c>
      <c r="C5085" t="s">
        <v>82</v>
      </c>
      <c r="D5085" t="s">
        <v>113</v>
      </c>
      <c r="E5085" t="s">
        <v>18468</v>
      </c>
      <c r="F5085" t="s">
        <v>18469</v>
      </c>
      <c r="G5085" t="s">
        <v>31551</v>
      </c>
      <c r="H5085" t="s">
        <v>672</v>
      </c>
      <c r="I5085" t="s">
        <v>79</v>
      </c>
      <c r="J5085" t="s">
        <v>135</v>
      </c>
      <c r="K5085" t="s">
        <v>22</v>
      </c>
      <c r="L5085" t="s">
        <v>136</v>
      </c>
      <c r="M5085" t="s">
        <v>18470</v>
      </c>
      <c r="N5085" t="s">
        <v>18471</v>
      </c>
      <c r="O5085">
        <v>4.306111111111111</v>
      </c>
      <c r="P5085">
        <v>0</v>
      </c>
      <c r="Q5085">
        <v>24</v>
      </c>
      <c r="R5085">
        <v>0</v>
      </c>
      <c r="S5085">
        <v>25</v>
      </c>
      <c r="T5085">
        <v>1</v>
      </c>
      <c r="U5085">
        <v>7</v>
      </c>
      <c r="V5085">
        <v>0</v>
      </c>
      <c r="W5085">
        <v>0</v>
      </c>
      <c r="X5085">
        <v>0</v>
      </c>
      <c r="Y5085">
        <v>144.34667999999999</v>
      </c>
      <c r="Z5085">
        <v>0</v>
      </c>
      <c r="AA5085">
        <v>59.858759999999997</v>
      </c>
      <c r="AB5085">
        <v>245.47107</v>
      </c>
      <c r="AC5085">
        <v>11.323487999999999</v>
      </c>
      <c r="AD5085">
        <v>0</v>
      </c>
      <c r="AE5085">
        <v>0</v>
      </c>
      <c r="AF5085">
        <v>461</v>
      </c>
    </row>
    <row r="5086" spans="1:32" x14ac:dyDescent="0.3">
      <c r="A5086">
        <v>2785558</v>
      </c>
      <c r="B5086">
        <v>1</v>
      </c>
      <c r="C5086" t="s">
        <v>82</v>
      </c>
      <c r="D5086" t="s">
        <v>92</v>
      </c>
      <c r="E5086" t="s">
        <v>18472</v>
      </c>
      <c r="F5086" t="s">
        <v>18473</v>
      </c>
      <c r="G5086" t="s">
        <v>31551</v>
      </c>
      <c r="H5086" t="s">
        <v>624</v>
      </c>
      <c r="I5086" t="s">
        <v>79</v>
      </c>
      <c r="J5086" t="s">
        <v>135</v>
      </c>
      <c r="K5086" t="s">
        <v>22</v>
      </c>
      <c r="L5086" t="s">
        <v>136</v>
      </c>
      <c r="M5086" t="s">
        <v>18474</v>
      </c>
      <c r="N5086" t="s">
        <v>12203</v>
      </c>
      <c r="O5086">
        <v>4.2158333333333333</v>
      </c>
      <c r="P5086">
        <v>0</v>
      </c>
      <c r="Q5086">
        <v>77</v>
      </c>
      <c r="R5086">
        <v>0</v>
      </c>
      <c r="S5086">
        <v>3</v>
      </c>
      <c r="T5086">
        <v>0</v>
      </c>
      <c r="U5086">
        <v>15</v>
      </c>
      <c r="V5086">
        <v>0</v>
      </c>
      <c r="W5086">
        <v>0</v>
      </c>
      <c r="X5086">
        <v>0</v>
      </c>
      <c r="Y5086">
        <v>173.31126</v>
      </c>
      <c r="Z5086">
        <v>0</v>
      </c>
      <c r="AA5086">
        <v>0.53118277000000003</v>
      </c>
      <c r="AB5086">
        <v>0</v>
      </c>
      <c r="AC5086">
        <v>50.269627</v>
      </c>
      <c r="AD5086">
        <v>0</v>
      </c>
      <c r="AE5086">
        <v>0</v>
      </c>
      <c r="AF5086">
        <v>224.11207999999999</v>
      </c>
    </row>
    <row r="5087" spans="1:32" x14ac:dyDescent="0.3">
      <c r="A5087">
        <v>2785555</v>
      </c>
      <c r="B5087">
        <v>1</v>
      </c>
      <c r="C5087" t="s">
        <v>82</v>
      </c>
      <c r="D5087" t="s">
        <v>104</v>
      </c>
      <c r="E5087" t="s">
        <v>18475</v>
      </c>
      <c r="F5087" t="s">
        <v>18476</v>
      </c>
      <c r="G5087" t="s">
        <v>31548</v>
      </c>
      <c r="H5087" t="s">
        <v>311</v>
      </c>
      <c r="I5087" t="s">
        <v>78</v>
      </c>
      <c r="J5087" t="s">
        <v>135</v>
      </c>
      <c r="K5087" t="s">
        <v>22</v>
      </c>
      <c r="L5087" t="s">
        <v>136</v>
      </c>
      <c r="M5087" t="s">
        <v>18477</v>
      </c>
      <c r="N5087" t="s">
        <v>18478</v>
      </c>
      <c r="O5087">
        <v>1.2938888888888889</v>
      </c>
      <c r="P5087">
        <v>0</v>
      </c>
      <c r="Q5087">
        <v>9</v>
      </c>
      <c r="R5087">
        <v>0</v>
      </c>
      <c r="S5087">
        <v>0</v>
      </c>
      <c r="T5087">
        <v>0</v>
      </c>
      <c r="U5087">
        <v>10</v>
      </c>
      <c r="V5087">
        <v>0</v>
      </c>
      <c r="W5087">
        <v>0</v>
      </c>
      <c r="X5087">
        <v>0</v>
      </c>
      <c r="Y5087">
        <v>5.0965486000000002</v>
      </c>
      <c r="Z5087">
        <v>0</v>
      </c>
      <c r="AA5087">
        <v>0</v>
      </c>
      <c r="AB5087">
        <v>0</v>
      </c>
      <c r="AC5087">
        <v>12.266562</v>
      </c>
      <c r="AD5087">
        <v>0</v>
      </c>
      <c r="AE5087">
        <v>0</v>
      </c>
      <c r="AF5087">
        <v>17.363111</v>
      </c>
    </row>
    <row r="5088" spans="1:32" x14ac:dyDescent="0.3">
      <c r="A5088">
        <v>2785551</v>
      </c>
      <c r="B5088">
        <v>1</v>
      </c>
      <c r="C5088" t="s">
        <v>82</v>
      </c>
      <c r="D5088" t="s">
        <v>97</v>
      </c>
      <c r="E5088" t="s">
        <v>18479</v>
      </c>
      <c r="F5088" t="s">
        <v>18480</v>
      </c>
      <c r="G5088" t="s">
        <v>31546</v>
      </c>
      <c r="H5088" t="s">
        <v>223</v>
      </c>
      <c r="I5088" t="s">
        <v>78</v>
      </c>
      <c r="J5088" t="s">
        <v>135</v>
      </c>
      <c r="K5088" t="s">
        <v>22</v>
      </c>
      <c r="L5088" t="s">
        <v>136</v>
      </c>
      <c r="M5088" t="s">
        <v>18481</v>
      </c>
      <c r="N5088" t="s">
        <v>18482</v>
      </c>
      <c r="O5088">
        <v>5.2780555555555555</v>
      </c>
      <c r="P5088">
        <v>0</v>
      </c>
      <c r="Q5088">
        <v>29</v>
      </c>
      <c r="R5088">
        <v>0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0</v>
      </c>
      <c r="Y5088">
        <v>101.73186</v>
      </c>
      <c r="Z5088">
        <v>0</v>
      </c>
      <c r="AA5088">
        <v>0</v>
      </c>
      <c r="AB5088">
        <v>0</v>
      </c>
      <c r="AC5088">
        <v>12.14353</v>
      </c>
      <c r="AD5088">
        <v>0</v>
      </c>
      <c r="AE5088">
        <v>0</v>
      </c>
      <c r="AF5088">
        <v>113.87538000000001</v>
      </c>
    </row>
    <row r="5089" spans="1:32" x14ac:dyDescent="0.3">
      <c r="A5089">
        <v>2785561</v>
      </c>
      <c r="B5089">
        <v>1</v>
      </c>
      <c r="C5089" t="s">
        <v>83</v>
      </c>
      <c r="D5089" t="s">
        <v>116</v>
      </c>
      <c r="E5089" t="s">
        <v>18483</v>
      </c>
      <c r="F5089" t="s">
        <v>18484</v>
      </c>
      <c r="G5089" t="s">
        <v>31546</v>
      </c>
      <c r="H5089" t="s">
        <v>223</v>
      </c>
      <c r="I5089" t="s">
        <v>78</v>
      </c>
      <c r="J5089" t="s">
        <v>135</v>
      </c>
      <c r="K5089" t="s">
        <v>22</v>
      </c>
      <c r="L5089" t="s">
        <v>136</v>
      </c>
      <c r="M5089" t="s">
        <v>18485</v>
      </c>
      <c r="N5089" t="s">
        <v>18486</v>
      </c>
      <c r="O5089">
        <v>7.2155555555555555</v>
      </c>
      <c r="P5089">
        <v>0</v>
      </c>
      <c r="Q5089">
        <v>7</v>
      </c>
      <c r="R5089">
        <v>0</v>
      </c>
      <c r="S5089">
        <v>8</v>
      </c>
      <c r="T5089">
        <v>0</v>
      </c>
      <c r="U5089">
        <v>3</v>
      </c>
      <c r="V5089">
        <v>0</v>
      </c>
      <c r="W5089">
        <v>0</v>
      </c>
      <c r="X5089">
        <v>0</v>
      </c>
      <c r="Y5089">
        <v>16.450551999999998</v>
      </c>
      <c r="Z5089">
        <v>0</v>
      </c>
      <c r="AA5089">
        <v>6.4212413000000002</v>
      </c>
      <c r="AB5089">
        <v>0</v>
      </c>
      <c r="AC5089">
        <v>39.868583999999998</v>
      </c>
      <c r="AD5089">
        <v>0</v>
      </c>
      <c r="AE5089">
        <v>0</v>
      </c>
      <c r="AF5089">
        <v>62.740380000000002</v>
      </c>
    </row>
    <row r="5090" spans="1:32" x14ac:dyDescent="0.3">
      <c r="A5090">
        <v>2785557</v>
      </c>
      <c r="B5090">
        <v>1</v>
      </c>
      <c r="C5090" t="s">
        <v>82</v>
      </c>
      <c r="D5090" t="s">
        <v>107</v>
      </c>
      <c r="E5090" t="s">
        <v>18487</v>
      </c>
      <c r="F5090" t="s">
        <v>18488</v>
      </c>
      <c r="G5090" t="s">
        <v>31546</v>
      </c>
      <c r="H5090" t="s">
        <v>223</v>
      </c>
      <c r="I5090" t="s">
        <v>78</v>
      </c>
      <c r="J5090" t="s">
        <v>135</v>
      </c>
      <c r="K5090" t="s">
        <v>22</v>
      </c>
      <c r="L5090" t="s">
        <v>136</v>
      </c>
      <c r="M5090" t="s">
        <v>18489</v>
      </c>
      <c r="N5090" t="s">
        <v>18490</v>
      </c>
      <c r="O5090">
        <v>2.3377777777777777</v>
      </c>
      <c r="P5090">
        <v>0</v>
      </c>
      <c r="Q5090">
        <v>44</v>
      </c>
      <c r="R5090">
        <v>0</v>
      </c>
      <c r="S5090">
        <v>0</v>
      </c>
      <c r="T5090">
        <v>0</v>
      </c>
      <c r="U5090">
        <v>11</v>
      </c>
      <c r="V5090">
        <v>0</v>
      </c>
      <c r="W5090">
        <v>0</v>
      </c>
      <c r="X5090">
        <v>0</v>
      </c>
      <c r="Y5090">
        <v>73.474304000000004</v>
      </c>
      <c r="Z5090">
        <v>0</v>
      </c>
      <c r="AA5090">
        <v>0</v>
      </c>
      <c r="AB5090">
        <v>0</v>
      </c>
      <c r="AC5090">
        <v>35.187404999999998</v>
      </c>
      <c r="AD5090">
        <v>0</v>
      </c>
      <c r="AE5090">
        <v>0</v>
      </c>
      <c r="AF5090">
        <v>108.66171</v>
      </c>
    </row>
    <row r="5091" spans="1:32" x14ac:dyDescent="0.3">
      <c r="A5091">
        <v>2785548</v>
      </c>
      <c r="B5091">
        <v>1</v>
      </c>
      <c r="C5091" t="s">
        <v>83</v>
      </c>
      <c r="D5091" t="s">
        <v>123</v>
      </c>
      <c r="E5091" t="s">
        <v>12353</v>
      </c>
      <c r="F5091" t="s">
        <v>12354</v>
      </c>
      <c r="G5091" t="s">
        <v>31549</v>
      </c>
      <c r="H5091" t="s">
        <v>134</v>
      </c>
      <c r="I5091" t="s">
        <v>79</v>
      </c>
      <c r="J5091" t="s">
        <v>248</v>
      </c>
      <c r="K5091" t="s">
        <v>22</v>
      </c>
      <c r="L5091" t="s">
        <v>136</v>
      </c>
      <c r="M5091" t="s">
        <v>18491</v>
      </c>
      <c r="N5091" t="s">
        <v>18492</v>
      </c>
      <c r="O5091">
        <v>1.8333333333333333E-2</v>
      </c>
      <c r="P5091">
        <v>4</v>
      </c>
      <c r="Q5091">
        <v>975</v>
      </c>
      <c r="R5091">
        <v>52</v>
      </c>
      <c r="S5091">
        <v>150</v>
      </c>
      <c r="T5091">
        <v>7</v>
      </c>
      <c r="U5091">
        <v>79</v>
      </c>
      <c r="V5091">
        <v>0</v>
      </c>
      <c r="W5091">
        <v>0</v>
      </c>
      <c r="X5091">
        <v>0.56879555999999998</v>
      </c>
      <c r="Y5091">
        <v>1.6086406</v>
      </c>
      <c r="Z5091">
        <v>0.23984011999999999</v>
      </c>
      <c r="AA5091">
        <v>0.38320377</v>
      </c>
      <c r="AB5091">
        <v>0.111775346</v>
      </c>
      <c r="AC5091">
        <v>0.29828320000000003</v>
      </c>
      <c r="AD5091">
        <v>0</v>
      </c>
      <c r="AE5091">
        <v>0</v>
      </c>
      <c r="AF5091">
        <v>3.2105386</v>
      </c>
    </row>
    <row r="5092" spans="1:32" x14ac:dyDescent="0.3">
      <c r="A5092">
        <v>2785563</v>
      </c>
      <c r="B5092">
        <v>1</v>
      </c>
      <c r="C5092" t="s">
        <v>82</v>
      </c>
      <c r="D5092" t="s">
        <v>111</v>
      </c>
      <c r="E5092" t="s">
        <v>18493</v>
      </c>
      <c r="F5092" t="s">
        <v>18494</v>
      </c>
      <c r="G5092" t="s">
        <v>31549</v>
      </c>
      <c r="H5092" t="s">
        <v>134</v>
      </c>
      <c r="I5092" t="s">
        <v>79</v>
      </c>
      <c r="J5092" t="s">
        <v>135</v>
      </c>
      <c r="K5092" t="s">
        <v>22</v>
      </c>
      <c r="L5092" t="s">
        <v>136</v>
      </c>
      <c r="M5092" t="s">
        <v>18495</v>
      </c>
      <c r="N5092" t="s">
        <v>18496</v>
      </c>
      <c r="O5092">
        <v>0.9127777777777778</v>
      </c>
      <c r="P5092">
        <v>0</v>
      </c>
      <c r="Q5092">
        <v>1255</v>
      </c>
      <c r="R5092">
        <v>17</v>
      </c>
      <c r="S5092">
        <v>161</v>
      </c>
      <c r="T5092">
        <v>12</v>
      </c>
      <c r="U5092">
        <v>263</v>
      </c>
      <c r="V5092">
        <v>0</v>
      </c>
      <c r="W5092">
        <v>0</v>
      </c>
      <c r="X5092">
        <v>0</v>
      </c>
      <c r="Y5092">
        <v>140.44035</v>
      </c>
      <c r="Z5092">
        <v>1.1544068999999999</v>
      </c>
      <c r="AA5092">
        <v>11.875683</v>
      </c>
      <c r="AB5092">
        <v>13.241447000000001</v>
      </c>
      <c r="AC5092">
        <v>31.282205999999999</v>
      </c>
      <c r="AD5092">
        <v>0</v>
      </c>
      <c r="AE5092">
        <v>0</v>
      </c>
      <c r="AF5092">
        <v>197.9941</v>
      </c>
    </row>
    <row r="5093" spans="1:32" x14ac:dyDescent="0.3">
      <c r="A5093">
        <v>2785540</v>
      </c>
      <c r="B5093">
        <v>1</v>
      </c>
      <c r="C5093" t="s">
        <v>83</v>
      </c>
      <c r="D5093" t="s">
        <v>128</v>
      </c>
      <c r="E5093" t="s">
        <v>10455</v>
      </c>
      <c r="F5093" t="s">
        <v>10456</v>
      </c>
      <c r="G5093" t="s">
        <v>31552</v>
      </c>
      <c r="H5093" t="s">
        <v>665</v>
      </c>
      <c r="I5093" t="s">
        <v>78</v>
      </c>
      <c r="J5093" t="s">
        <v>135</v>
      </c>
      <c r="K5093" t="s">
        <v>22</v>
      </c>
      <c r="L5093" t="s">
        <v>136</v>
      </c>
      <c r="M5093" t="s">
        <v>18497</v>
      </c>
      <c r="N5093" t="s">
        <v>18498</v>
      </c>
      <c r="O5093">
        <v>3.3786111111111112</v>
      </c>
      <c r="P5093">
        <v>0</v>
      </c>
      <c r="Q5093">
        <v>87</v>
      </c>
      <c r="R5093">
        <v>0</v>
      </c>
      <c r="S5093">
        <v>27</v>
      </c>
      <c r="T5093">
        <v>0</v>
      </c>
      <c r="U5093">
        <v>12</v>
      </c>
      <c r="V5093">
        <v>0</v>
      </c>
      <c r="W5093">
        <v>1</v>
      </c>
      <c r="X5093">
        <v>0</v>
      </c>
      <c r="Y5093">
        <v>57.421819999999997</v>
      </c>
      <c r="Z5093">
        <v>0</v>
      </c>
      <c r="AA5093">
        <v>52.110509999999998</v>
      </c>
      <c r="AB5093">
        <v>0</v>
      </c>
      <c r="AC5093">
        <v>11.317982000000001</v>
      </c>
      <c r="AD5093">
        <v>0</v>
      </c>
      <c r="AE5093">
        <v>131.99464</v>
      </c>
      <c r="AF5093">
        <v>252.84495999999999</v>
      </c>
    </row>
    <row r="5094" spans="1:32" x14ac:dyDescent="0.3">
      <c r="A5094">
        <v>2785533</v>
      </c>
      <c r="B5094">
        <v>1</v>
      </c>
      <c r="C5094" t="s">
        <v>82</v>
      </c>
      <c r="D5094" t="s">
        <v>112</v>
      </c>
      <c r="E5094" t="s">
        <v>14854</v>
      </c>
      <c r="F5094" t="s">
        <v>14855</v>
      </c>
      <c r="G5094" t="s">
        <v>31549</v>
      </c>
      <c r="H5094" t="s">
        <v>134</v>
      </c>
      <c r="I5094" t="s">
        <v>79</v>
      </c>
      <c r="J5094" t="s">
        <v>135</v>
      </c>
      <c r="K5094" t="s">
        <v>22</v>
      </c>
      <c r="L5094" t="s">
        <v>136</v>
      </c>
      <c r="M5094" t="s">
        <v>18499</v>
      </c>
      <c r="N5094" t="s">
        <v>18500</v>
      </c>
      <c r="O5094">
        <v>0.53611111111111109</v>
      </c>
      <c r="P5094">
        <v>0</v>
      </c>
      <c r="Q5094">
        <v>1</v>
      </c>
      <c r="R5094">
        <v>36</v>
      </c>
      <c r="S5094">
        <v>76</v>
      </c>
      <c r="T5094">
        <v>12</v>
      </c>
      <c r="U5094">
        <v>7</v>
      </c>
      <c r="V5094">
        <v>3</v>
      </c>
      <c r="W5094">
        <v>0</v>
      </c>
      <c r="X5094">
        <v>0</v>
      </c>
      <c r="Y5094">
        <v>0</v>
      </c>
      <c r="Z5094">
        <v>10.831803000000001</v>
      </c>
      <c r="AA5094">
        <v>47.002204999999996</v>
      </c>
      <c r="AB5094">
        <v>61.826714000000003</v>
      </c>
      <c r="AC5094">
        <v>7.082471</v>
      </c>
      <c r="AD5094">
        <v>121.95440000000001</v>
      </c>
      <c r="AE5094">
        <v>0</v>
      </c>
      <c r="AF5094">
        <v>248.69759999999999</v>
      </c>
    </row>
    <row r="5095" spans="1:32" x14ac:dyDescent="0.3">
      <c r="A5095">
        <v>2785534</v>
      </c>
      <c r="B5095">
        <v>1</v>
      </c>
      <c r="C5095" t="s">
        <v>82</v>
      </c>
      <c r="D5095" t="s">
        <v>100</v>
      </c>
      <c r="E5095" t="s">
        <v>14882</v>
      </c>
      <c r="F5095" t="s">
        <v>14883</v>
      </c>
      <c r="G5095" t="s">
        <v>31546</v>
      </c>
      <c r="H5095" t="s">
        <v>223</v>
      </c>
      <c r="I5095" t="s">
        <v>78</v>
      </c>
      <c r="J5095" t="s">
        <v>135</v>
      </c>
      <c r="K5095" t="s">
        <v>22</v>
      </c>
      <c r="L5095" t="s">
        <v>136</v>
      </c>
      <c r="M5095" t="s">
        <v>18501</v>
      </c>
      <c r="N5095" t="s">
        <v>18502</v>
      </c>
      <c r="O5095">
        <v>4.2983333333333329</v>
      </c>
      <c r="P5095">
        <v>0</v>
      </c>
      <c r="Q5095">
        <v>114</v>
      </c>
      <c r="R5095">
        <v>0</v>
      </c>
      <c r="S5095">
        <v>0</v>
      </c>
      <c r="T5095">
        <v>0</v>
      </c>
      <c r="U5095">
        <v>5</v>
      </c>
      <c r="V5095">
        <v>0</v>
      </c>
      <c r="W5095">
        <v>0</v>
      </c>
      <c r="X5095">
        <v>0</v>
      </c>
      <c r="Y5095">
        <v>107.07616400000001</v>
      </c>
      <c r="Z5095">
        <v>0</v>
      </c>
      <c r="AA5095">
        <v>0</v>
      </c>
      <c r="AB5095">
        <v>0</v>
      </c>
      <c r="AC5095">
        <v>12.249790000000001</v>
      </c>
      <c r="AD5095">
        <v>0</v>
      </c>
      <c r="AE5095">
        <v>0</v>
      </c>
      <c r="AF5095">
        <v>119.32595000000001</v>
      </c>
    </row>
    <row r="5096" spans="1:32" x14ac:dyDescent="0.3">
      <c r="A5096">
        <v>2785536</v>
      </c>
      <c r="B5096">
        <v>1</v>
      </c>
      <c r="C5096" t="s">
        <v>82</v>
      </c>
      <c r="D5096" t="s">
        <v>101</v>
      </c>
      <c r="E5096" t="s">
        <v>18503</v>
      </c>
      <c r="F5096" t="s">
        <v>18504</v>
      </c>
      <c r="G5096" t="s">
        <v>31545</v>
      </c>
      <c r="H5096" t="s">
        <v>643</v>
      </c>
      <c r="I5096" t="s">
        <v>79</v>
      </c>
      <c r="J5096" t="s">
        <v>135</v>
      </c>
      <c r="K5096" t="s">
        <v>22</v>
      </c>
      <c r="L5096" t="s">
        <v>186</v>
      </c>
      <c r="M5096" t="s">
        <v>18505</v>
      </c>
      <c r="N5096" t="s">
        <v>18506</v>
      </c>
      <c r="O5096">
        <v>1.6622222222222223</v>
      </c>
      <c r="P5096">
        <v>0</v>
      </c>
      <c r="Q5096">
        <v>20</v>
      </c>
      <c r="R5096">
        <v>1</v>
      </c>
      <c r="S5096">
        <v>0</v>
      </c>
      <c r="T5096">
        <v>30</v>
      </c>
      <c r="U5096">
        <v>21</v>
      </c>
      <c r="V5096">
        <v>17</v>
      </c>
      <c r="W5096">
        <v>0</v>
      </c>
      <c r="X5096">
        <v>0</v>
      </c>
      <c r="Y5096">
        <v>2.158337</v>
      </c>
      <c r="Z5096">
        <v>7.1849060000000006E-2</v>
      </c>
      <c r="AA5096">
        <v>0</v>
      </c>
      <c r="AB5096">
        <v>281.61779999999999</v>
      </c>
      <c r="AC5096">
        <v>26.326885000000001</v>
      </c>
      <c r="AD5096">
        <v>1098.5037</v>
      </c>
      <c r="AE5096">
        <v>0</v>
      </c>
      <c r="AF5096">
        <v>1408.6785</v>
      </c>
    </row>
    <row r="5097" spans="1:32" x14ac:dyDescent="0.3">
      <c r="A5097">
        <v>2785538</v>
      </c>
      <c r="B5097">
        <v>1</v>
      </c>
      <c r="C5097" t="s">
        <v>82</v>
      </c>
      <c r="D5097" t="s">
        <v>91</v>
      </c>
      <c r="E5097" t="s">
        <v>18507</v>
      </c>
      <c r="F5097" t="s">
        <v>18508</v>
      </c>
      <c r="G5097" t="s">
        <v>31551</v>
      </c>
      <c r="H5097" t="s">
        <v>648</v>
      </c>
      <c r="I5097" t="s">
        <v>79</v>
      </c>
      <c r="J5097" t="s">
        <v>135</v>
      </c>
      <c r="K5097" t="s">
        <v>22</v>
      </c>
      <c r="L5097" t="s">
        <v>186</v>
      </c>
      <c r="M5097" t="s">
        <v>18509</v>
      </c>
      <c r="N5097" t="s">
        <v>18510</v>
      </c>
      <c r="O5097">
        <v>6.4161111111111113</v>
      </c>
      <c r="P5097">
        <v>10</v>
      </c>
      <c r="Q5097">
        <v>467</v>
      </c>
      <c r="R5097">
        <v>3</v>
      </c>
      <c r="S5097">
        <v>167</v>
      </c>
      <c r="T5097">
        <v>4</v>
      </c>
      <c r="U5097">
        <v>73</v>
      </c>
      <c r="V5097">
        <v>0</v>
      </c>
      <c r="W5097">
        <v>0</v>
      </c>
      <c r="X5097">
        <v>32.635359999999999</v>
      </c>
      <c r="Y5097">
        <v>836.94604000000004</v>
      </c>
      <c r="Z5097">
        <v>215.55333999999999</v>
      </c>
      <c r="AA5097">
        <v>538.73099999999999</v>
      </c>
      <c r="AB5097">
        <v>8.3979730000000004</v>
      </c>
      <c r="AC5097">
        <v>237.74171000000001</v>
      </c>
      <c r="AD5097">
        <v>0</v>
      </c>
      <c r="AE5097">
        <v>0</v>
      </c>
      <c r="AF5097">
        <v>1870.0055</v>
      </c>
    </row>
    <row r="5098" spans="1:32" x14ac:dyDescent="0.3">
      <c r="A5098">
        <v>2785535</v>
      </c>
      <c r="B5098">
        <v>1</v>
      </c>
      <c r="C5098" t="s">
        <v>82</v>
      </c>
      <c r="D5098" t="s">
        <v>86</v>
      </c>
      <c r="E5098" t="s">
        <v>18511</v>
      </c>
      <c r="F5098" t="s">
        <v>18512</v>
      </c>
      <c r="G5098" t="s">
        <v>31545</v>
      </c>
      <c r="H5098" t="s">
        <v>185</v>
      </c>
      <c r="I5098" t="s">
        <v>79</v>
      </c>
      <c r="J5098" t="s">
        <v>135</v>
      </c>
      <c r="K5098" t="s">
        <v>22</v>
      </c>
      <c r="L5098" t="s">
        <v>186</v>
      </c>
      <c r="M5098" t="s">
        <v>18513</v>
      </c>
      <c r="N5098" t="s">
        <v>18514</v>
      </c>
      <c r="O5098">
        <v>0.16750000000000001</v>
      </c>
      <c r="P5098">
        <v>0</v>
      </c>
      <c r="Q5098">
        <v>5386</v>
      </c>
      <c r="R5098">
        <v>32</v>
      </c>
      <c r="S5098">
        <v>977</v>
      </c>
      <c r="T5098">
        <v>39</v>
      </c>
      <c r="U5098">
        <v>1053</v>
      </c>
      <c r="V5098">
        <v>2</v>
      </c>
      <c r="W5098">
        <v>0</v>
      </c>
      <c r="X5098">
        <v>0</v>
      </c>
      <c r="Y5098">
        <v>176.0548</v>
      </c>
      <c r="Z5098">
        <v>11.032802999999999</v>
      </c>
      <c r="AA5098">
        <v>65.315550000000002</v>
      </c>
      <c r="AB5098">
        <v>38.71416</v>
      </c>
      <c r="AC5098">
        <v>55.453434000000001</v>
      </c>
      <c r="AD5098">
        <v>28.254887</v>
      </c>
      <c r="AE5098">
        <v>0</v>
      </c>
      <c r="AF5098">
        <v>374.82562000000001</v>
      </c>
    </row>
    <row r="5099" spans="1:32" x14ac:dyDescent="0.3">
      <c r="A5099">
        <v>2785508</v>
      </c>
      <c r="B5099">
        <v>1</v>
      </c>
      <c r="C5099" t="s">
        <v>82</v>
      </c>
      <c r="D5099" t="s">
        <v>84</v>
      </c>
      <c r="E5099" t="s">
        <v>9217</v>
      </c>
      <c r="F5099" t="s">
        <v>9218</v>
      </c>
      <c r="G5099" t="s">
        <v>31547</v>
      </c>
      <c r="H5099" t="s">
        <v>134</v>
      </c>
      <c r="I5099" t="s">
        <v>79</v>
      </c>
      <c r="J5099" t="s">
        <v>135</v>
      </c>
      <c r="K5099" t="s">
        <v>22</v>
      </c>
      <c r="L5099" t="s">
        <v>136</v>
      </c>
      <c r="M5099" t="s">
        <v>18515</v>
      </c>
      <c r="N5099" t="s">
        <v>18516</v>
      </c>
      <c r="O5099">
        <v>1.0969444444444445</v>
      </c>
      <c r="P5099">
        <v>0</v>
      </c>
      <c r="Q5099">
        <v>147</v>
      </c>
      <c r="R5099">
        <v>0</v>
      </c>
      <c r="S5099">
        <v>2</v>
      </c>
      <c r="T5099">
        <v>29</v>
      </c>
      <c r="U5099">
        <v>10</v>
      </c>
      <c r="V5099">
        <v>3</v>
      </c>
      <c r="W5099">
        <v>0</v>
      </c>
      <c r="X5099">
        <v>0</v>
      </c>
      <c r="Y5099">
        <v>31.072171999999998</v>
      </c>
      <c r="Z5099">
        <v>0</v>
      </c>
      <c r="AA5099">
        <v>0.13384508000000001</v>
      </c>
      <c r="AB5099">
        <v>201.42862</v>
      </c>
      <c r="AC5099">
        <v>6.3686280000000002</v>
      </c>
      <c r="AD5099">
        <v>136.67359999999999</v>
      </c>
      <c r="AE5099">
        <v>0</v>
      </c>
      <c r="AF5099">
        <v>375.67687999999998</v>
      </c>
    </row>
    <row r="5100" spans="1:32" x14ac:dyDescent="0.3">
      <c r="A5100">
        <v>2785517</v>
      </c>
      <c r="B5100">
        <v>1</v>
      </c>
      <c r="C5100" t="s">
        <v>83</v>
      </c>
      <c r="D5100" t="s">
        <v>123</v>
      </c>
      <c r="E5100" t="s">
        <v>18517</v>
      </c>
      <c r="F5100" t="s">
        <v>18518</v>
      </c>
      <c r="G5100" t="s">
        <v>31549</v>
      </c>
      <c r="H5100" t="s">
        <v>134</v>
      </c>
      <c r="I5100" t="s">
        <v>79</v>
      </c>
      <c r="J5100" t="s">
        <v>248</v>
      </c>
      <c r="K5100" t="s">
        <v>22</v>
      </c>
      <c r="L5100" t="s">
        <v>136</v>
      </c>
      <c r="M5100" t="s">
        <v>18519</v>
      </c>
      <c r="N5100" t="s">
        <v>18520</v>
      </c>
      <c r="O5100">
        <v>2.6666666666666668E-2</v>
      </c>
      <c r="P5100">
        <v>4</v>
      </c>
      <c r="Q5100">
        <v>975</v>
      </c>
      <c r="R5100">
        <v>52</v>
      </c>
      <c r="S5100">
        <v>150</v>
      </c>
      <c r="T5100">
        <v>7</v>
      </c>
      <c r="U5100">
        <v>79</v>
      </c>
      <c r="V5100">
        <v>0</v>
      </c>
      <c r="W5100">
        <v>0</v>
      </c>
      <c r="X5100">
        <v>0.82733900000000005</v>
      </c>
      <c r="Y5100">
        <v>2.3398409999999998</v>
      </c>
      <c r="Z5100">
        <v>0.34885835999999998</v>
      </c>
      <c r="AA5100">
        <v>0.55738734999999995</v>
      </c>
      <c r="AB5100">
        <v>0.16258232</v>
      </c>
      <c r="AC5100">
        <v>0.43386644000000002</v>
      </c>
      <c r="AD5100">
        <v>0</v>
      </c>
      <c r="AE5100">
        <v>0</v>
      </c>
      <c r="AF5100">
        <v>4.6698740000000001</v>
      </c>
    </row>
    <row r="5101" spans="1:32" x14ac:dyDescent="0.3">
      <c r="A5101">
        <v>2785486</v>
      </c>
      <c r="B5101">
        <v>1</v>
      </c>
      <c r="C5101" t="s">
        <v>82</v>
      </c>
      <c r="D5101" t="s">
        <v>113</v>
      </c>
      <c r="E5101" t="s">
        <v>18521</v>
      </c>
      <c r="F5101" t="s">
        <v>18522</v>
      </c>
      <c r="G5101" t="s">
        <v>31548</v>
      </c>
      <c r="H5101" t="s">
        <v>333</v>
      </c>
      <c r="I5101" t="s">
        <v>78</v>
      </c>
      <c r="J5101" t="s">
        <v>135</v>
      </c>
      <c r="K5101" t="s">
        <v>22</v>
      </c>
      <c r="L5101" t="s">
        <v>136</v>
      </c>
      <c r="M5101" t="s">
        <v>18523</v>
      </c>
      <c r="N5101" t="s">
        <v>18524</v>
      </c>
      <c r="O5101">
        <v>7.2450000000000001</v>
      </c>
      <c r="P5101">
        <v>0</v>
      </c>
      <c r="Q5101">
        <v>1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1.3218677000000001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1.3218677000000001</v>
      </c>
    </row>
    <row r="5102" spans="1:32" x14ac:dyDescent="0.3">
      <c r="A5102">
        <v>2785505</v>
      </c>
      <c r="B5102">
        <v>1</v>
      </c>
      <c r="C5102" t="s">
        <v>82</v>
      </c>
      <c r="D5102" t="s">
        <v>113</v>
      </c>
      <c r="E5102" t="s">
        <v>18525</v>
      </c>
      <c r="F5102" t="s">
        <v>18526</v>
      </c>
      <c r="G5102" t="s">
        <v>31547</v>
      </c>
      <c r="H5102" t="s">
        <v>134</v>
      </c>
      <c r="I5102" t="s">
        <v>79</v>
      </c>
      <c r="J5102" t="s">
        <v>135</v>
      </c>
      <c r="K5102" t="s">
        <v>22</v>
      </c>
      <c r="L5102" t="s">
        <v>136</v>
      </c>
      <c r="M5102" t="s">
        <v>18527</v>
      </c>
      <c r="N5102" t="s">
        <v>18528</v>
      </c>
      <c r="O5102">
        <v>0.31083333333333335</v>
      </c>
      <c r="P5102">
        <v>1</v>
      </c>
      <c r="Q5102">
        <v>0</v>
      </c>
      <c r="R5102">
        <v>6</v>
      </c>
      <c r="S5102">
        <v>0</v>
      </c>
      <c r="T5102">
        <v>5</v>
      </c>
      <c r="U5102">
        <v>0</v>
      </c>
      <c r="V5102">
        <v>0</v>
      </c>
      <c r="W5102">
        <v>0</v>
      </c>
      <c r="X5102">
        <v>1.0538657</v>
      </c>
      <c r="Y5102">
        <v>0</v>
      </c>
      <c r="Z5102">
        <v>1.4864811</v>
      </c>
      <c r="AA5102">
        <v>0</v>
      </c>
      <c r="AB5102">
        <v>1.1881404</v>
      </c>
      <c r="AC5102">
        <v>0</v>
      </c>
      <c r="AD5102">
        <v>0</v>
      </c>
      <c r="AE5102">
        <v>0</v>
      </c>
      <c r="AF5102">
        <v>3.7284872999999998</v>
      </c>
    </row>
    <row r="5103" spans="1:32" x14ac:dyDescent="0.3">
      <c r="A5103">
        <v>2785520</v>
      </c>
      <c r="B5103">
        <v>1</v>
      </c>
      <c r="C5103" t="s">
        <v>82</v>
      </c>
      <c r="D5103" t="s">
        <v>84</v>
      </c>
      <c r="E5103" t="s">
        <v>14045</v>
      </c>
      <c r="F5103" t="s">
        <v>14046</v>
      </c>
      <c r="G5103" t="s">
        <v>31547</v>
      </c>
      <c r="H5103" t="s">
        <v>134</v>
      </c>
      <c r="I5103" t="s">
        <v>79</v>
      </c>
      <c r="J5103" t="s">
        <v>135</v>
      </c>
      <c r="K5103" t="s">
        <v>22</v>
      </c>
      <c r="L5103" t="s">
        <v>136</v>
      </c>
      <c r="M5103" t="s">
        <v>18529</v>
      </c>
      <c r="N5103" t="s">
        <v>18530</v>
      </c>
      <c r="O5103">
        <v>1.6180555555555556</v>
      </c>
      <c r="P5103">
        <v>10</v>
      </c>
      <c r="Q5103">
        <v>566</v>
      </c>
      <c r="R5103">
        <v>0</v>
      </c>
      <c r="S5103">
        <v>16</v>
      </c>
      <c r="T5103">
        <v>12</v>
      </c>
      <c r="U5103">
        <v>65</v>
      </c>
      <c r="V5103">
        <v>1</v>
      </c>
      <c r="W5103">
        <v>0</v>
      </c>
      <c r="X5103">
        <v>28.691140000000001</v>
      </c>
      <c r="Y5103">
        <v>182.81362999999999</v>
      </c>
      <c r="Z5103">
        <v>0</v>
      </c>
      <c r="AA5103">
        <v>6.3717410000000001</v>
      </c>
      <c r="AB5103">
        <v>128.65754999999999</v>
      </c>
      <c r="AC5103">
        <v>65.781165999999999</v>
      </c>
      <c r="AD5103">
        <v>67.986429999999999</v>
      </c>
      <c r="AE5103">
        <v>0</v>
      </c>
      <c r="AF5103">
        <v>480.30164000000002</v>
      </c>
    </row>
    <row r="5104" spans="1:32" x14ac:dyDescent="0.3">
      <c r="A5104">
        <v>2785502</v>
      </c>
      <c r="B5104">
        <v>1</v>
      </c>
      <c r="C5104" t="s">
        <v>83</v>
      </c>
      <c r="D5104" t="s">
        <v>130</v>
      </c>
      <c r="E5104" t="s">
        <v>11748</v>
      </c>
      <c r="F5104" t="s">
        <v>11749</v>
      </c>
      <c r="G5104" t="s">
        <v>31545</v>
      </c>
      <c r="H5104" t="s">
        <v>134</v>
      </c>
      <c r="I5104" t="s">
        <v>79</v>
      </c>
      <c r="J5104" t="s">
        <v>135</v>
      </c>
      <c r="K5104" t="s">
        <v>22</v>
      </c>
      <c r="L5104" t="s">
        <v>136</v>
      </c>
      <c r="M5104" t="s">
        <v>18531</v>
      </c>
      <c r="N5104" t="s">
        <v>13020</v>
      </c>
      <c r="O5104">
        <v>2.0052777777777777</v>
      </c>
      <c r="P5104">
        <v>23</v>
      </c>
      <c r="Q5104">
        <v>179</v>
      </c>
      <c r="R5104">
        <v>309</v>
      </c>
      <c r="S5104">
        <v>101</v>
      </c>
      <c r="T5104">
        <v>8</v>
      </c>
      <c r="U5104">
        <v>8</v>
      </c>
      <c r="V5104">
        <v>0</v>
      </c>
      <c r="W5104">
        <v>0</v>
      </c>
      <c r="X5104">
        <v>9.3439910000000008</v>
      </c>
      <c r="Y5104">
        <v>85.011489999999995</v>
      </c>
      <c r="Z5104">
        <v>164.43935999999999</v>
      </c>
      <c r="AA5104">
        <v>54.305134000000002</v>
      </c>
      <c r="AB5104">
        <v>2.6790403999999999</v>
      </c>
      <c r="AC5104">
        <v>7.9484386000000002</v>
      </c>
      <c r="AD5104">
        <v>0</v>
      </c>
      <c r="AE5104">
        <v>0</v>
      </c>
      <c r="AF5104">
        <v>323.72744999999998</v>
      </c>
    </row>
    <row r="5105" spans="1:32" x14ac:dyDescent="0.3">
      <c r="A5105">
        <v>2785526</v>
      </c>
      <c r="B5105">
        <v>1</v>
      </c>
      <c r="C5105" t="s">
        <v>82</v>
      </c>
      <c r="D5105" t="s">
        <v>93</v>
      </c>
      <c r="E5105" t="s">
        <v>18532</v>
      </c>
      <c r="F5105" t="s">
        <v>18533</v>
      </c>
      <c r="G5105" t="s">
        <v>31551</v>
      </c>
      <c r="H5105" t="s">
        <v>134</v>
      </c>
      <c r="I5105" t="s">
        <v>79</v>
      </c>
      <c r="J5105" t="s">
        <v>135</v>
      </c>
      <c r="K5105" t="s">
        <v>22</v>
      </c>
      <c r="L5105" t="s">
        <v>136</v>
      </c>
      <c r="M5105" t="s">
        <v>18534</v>
      </c>
      <c r="N5105" t="s">
        <v>18535</v>
      </c>
      <c r="O5105">
        <v>1.0630555555555556</v>
      </c>
      <c r="P5105">
        <v>1</v>
      </c>
      <c r="Q5105">
        <v>531</v>
      </c>
      <c r="R5105">
        <v>0</v>
      </c>
      <c r="S5105">
        <v>1</v>
      </c>
      <c r="T5105">
        <v>13</v>
      </c>
      <c r="U5105">
        <v>126</v>
      </c>
      <c r="V5105">
        <v>2</v>
      </c>
      <c r="W5105">
        <v>1</v>
      </c>
      <c r="X5105">
        <v>10.815924000000001</v>
      </c>
      <c r="Y5105">
        <v>200.69022000000001</v>
      </c>
      <c r="Z5105">
        <v>0</v>
      </c>
      <c r="AA5105">
        <v>2.9573178000000002</v>
      </c>
      <c r="AB5105">
        <v>124.24395</v>
      </c>
      <c r="AC5105">
        <v>122.83298499999999</v>
      </c>
      <c r="AD5105">
        <v>55.802439999999997</v>
      </c>
      <c r="AE5105">
        <v>4.5908749999999996</v>
      </c>
      <c r="AF5105">
        <v>521.93370000000004</v>
      </c>
    </row>
    <row r="5106" spans="1:32" x14ac:dyDescent="0.3">
      <c r="A5106">
        <v>2785503</v>
      </c>
      <c r="B5106">
        <v>1</v>
      </c>
      <c r="C5106" t="s">
        <v>83</v>
      </c>
      <c r="D5106" t="s">
        <v>126</v>
      </c>
      <c r="E5106" t="s">
        <v>18536</v>
      </c>
      <c r="F5106" t="s">
        <v>18537</v>
      </c>
      <c r="G5106" t="s">
        <v>31549</v>
      </c>
      <c r="H5106" t="s">
        <v>134</v>
      </c>
      <c r="I5106" t="s">
        <v>79</v>
      </c>
      <c r="J5106" t="s">
        <v>135</v>
      </c>
      <c r="K5106" t="s">
        <v>22</v>
      </c>
      <c r="L5106" t="s">
        <v>136</v>
      </c>
      <c r="M5106" t="s">
        <v>18538</v>
      </c>
      <c r="N5106" t="s">
        <v>18539</v>
      </c>
      <c r="O5106">
        <v>0.22583333333333333</v>
      </c>
      <c r="P5106">
        <v>2</v>
      </c>
      <c r="Q5106">
        <v>522</v>
      </c>
      <c r="R5106">
        <v>1</v>
      </c>
      <c r="S5106">
        <v>44</v>
      </c>
      <c r="T5106">
        <v>1</v>
      </c>
      <c r="U5106">
        <v>13</v>
      </c>
      <c r="V5106">
        <v>0</v>
      </c>
      <c r="W5106">
        <v>0</v>
      </c>
      <c r="X5106">
        <v>1.2170323999999999</v>
      </c>
      <c r="Y5106">
        <v>11.657736999999999</v>
      </c>
      <c r="Z5106">
        <v>0.82482122999999996</v>
      </c>
      <c r="AA5106">
        <v>0.43390753999999998</v>
      </c>
      <c r="AB5106">
        <v>0.60068940000000004</v>
      </c>
      <c r="AC5106">
        <v>0.77457830000000005</v>
      </c>
      <c r="AD5106">
        <v>0</v>
      </c>
      <c r="AE5106">
        <v>0</v>
      </c>
      <c r="AF5106">
        <v>15.508765</v>
      </c>
    </row>
    <row r="5107" spans="1:32" x14ac:dyDescent="0.3">
      <c r="A5107">
        <v>2785497</v>
      </c>
      <c r="B5107">
        <v>1</v>
      </c>
      <c r="C5107" t="s">
        <v>83</v>
      </c>
      <c r="D5107" t="s">
        <v>126</v>
      </c>
      <c r="E5107" t="s">
        <v>18540</v>
      </c>
      <c r="F5107" t="s">
        <v>18541</v>
      </c>
      <c r="G5107" t="s">
        <v>31549</v>
      </c>
      <c r="H5107" t="s">
        <v>648</v>
      </c>
      <c r="I5107" t="s">
        <v>79</v>
      </c>
      <c r="J5107" t="s">
        <v>135</v>
      </c>
      <c r="K5107" t="s">
        <v>22</v>
      </c>
      <c r="L5107" t="s">
        <v>186</v>
      </c>
      <c r="M5107" t="s">
        <v>18542</v>
      </c>
      <c r="N5107" t="s">
        <v>18543</v>
      </c>
      <c r="O5107">
        <v>1.4111111111111112</v>
      </c>
      <c r="P5107">
        <v>4</v>
      </c>
      <c r="Q5107">
        <v>1022</v>
      </c>
      <c r="R5107">
        <v>9</v>
      </c>
      <c r="S5107">
        <v>29</v>
      </c>
      <c r="T5107">
        <v>2</v>
      </c>
      <c r="U5107">
        <v>47</v>
      </c>
      <c r="V5107">
        <v>0</v>
      </c>
      <c r="W5107">
        <v>0</v>
      </c>
      <c r="X5107">
        <v>43.789879999999997</v>
      </c>
      <c r="Y5107">
        <v>146.84314000000001</v>
      </c>
      <c r="Z5107">
        <v>20.684750000000001</v>
      </c>
      <c r="AA5107">
        <v>1.9714578</v>
      </c>
      <c r="AB5107">
        <v>4.4636126000000003</v>
      </c>
      <c r="AC5107">
        <v>22.279253000000001</v>
      </c>
      <c r="AD5107">
        <v>0</v>
      </c>
      <c r="AE5107">
        <v>0</v>
      </c>
      <c r="AF5107">
        <v>240.03209000000001</v>
      </c>
    </row>
    <row r="5108" spans="1:32" x14ac:dyDescent="0.3">
      <c r="A5108">
        <v>2785466</v>
      </c>
      <c r="B5108">
        <v>1</v>
      </c>
      <c r="C5108" t="s">
        <v>82</v>
      </c>
      <c r="D5108" t="s">
        <v>93</v>
      </c>
      <c r="E5108" t="s">
        <v>18544</v>
      </c>
      <c r="F5108" t="s">
        <v>18545</v>
      </c>
      <c r="G5108" t="s">
        <v>31551</v>
      </c>
      <c r="H5108" t="s">
        <v>134</v>
      </c>
      <c r="I5108" t="s">
        <v>79</v>
      </c>
      <c r="J5108" t="s">
        <v>135</v>
      </c>
      <c r="K5108" t="s">
        <v>22</v>
      </c>
      <c r="L5108" t="s">
        <v>136</v>
      </c>
      <c r="M5108" t="s">
        <v>18546</v>
      </c>
      <c r="N5108" t="s">
        <v>18547</v>
      </c>
      <c r="O5108">
        <v>0.30444444444444446</v>
      </c>
      <c r="P5108">
        <v>0</v>
      </c>
      <c r="Q5108">
        <v>0</v>
      </c>
      <c r="R5108">
        <v>0</v>
      </c>
      <c r="S5108">
        <v>0</v>
      </c>
      <c r="T5108">
        <v>2</v>
      </c>
      <c r="U5108">
        <v>3</v>
      </c>
      <c r="V5108">
        <v>1</v>
      </c>
      <c r="W5108">
        <v>1</v>
      </c>
      <c r="X5108">
        <v>0</v>
      </c>
      <c r="Y5108">
        <v>0</v>
      </c>
      <c r="Z5108">
        <v>0</v>
      </c>
      <c r="AA5108">
        <v>0</v>
      </c>
      <c r="AB5108">
        <v>47.304493000000001</v>
      </c>
      <c r="AC5108">
        <v>1.163883</v>
      </c>
      <c r="AD5108">
        <v>9.6813040000000008</v>
      </c>
      <c r="AE5108">
        <v>1.9737229000000001</v>
      </c>
      <c r="AF5108">
        <v>60.123404999999998</v>
      </c>
    </row>
    <row r="5109" spans="1:32" x14ac:dyDescent="0.3">
      <c r="A5109">
        <v>2785462</v>
      </c>
      <c r="B5109">
        <v>1</v>
      </c>
      <c r="C5109" t="s">
        <v>82</v>
      </c>
      <c r="D5109" t="s">
        <v>106</v>
      </c>
      <c r="E5109" t="s">
        <v>16200</v>
      </c>
      <c r="F5109" t="s">
        <v>16201</v>
      </c>
      <c r="G5109" t="s">
        <v>31549</v>
      </c>
      <c r="H5109" t="s">
        <v>134</v>
      </c>
      <c r="I5109" t="s">
        <v>79</v>
      </c>
      <c r="J5109" t="s">
        <v>135</v>
      </c>
      <c r="K5109" t="s">
        <v>22</v>
      </c>
      <c r="L5109" t="s">
        <v>136</v>
      </c>
      <c r="M5109" t="s">
        <v>18548</v>
      </c>
      <c r="N5109" t="s">
        <v>18549</v>
      </c>
      <c r="O5109">
        <v>0.93888888888888888</v>
      </c>
      <c r="P5109">
        <v>0</v>
      </c>
      <c r="Q5109">
        <v>331</v>
      </c>
      <c r="R5109">
        <v>0</v>
      </c>
      <c r="S5109">
        <v>1</v>
      </c>
      <c r="T5109">
        <v>2</v>
      </c>
      <c r="U5109">
        <v>27</v>
      </c>
      <c r="V5109">
        <v>0</v>
      </c>
      <c r="W5109">
        <v>0</v>
      </c>
      <c r="X5109">
        <v>0</v>
      </c>
      <c r="Y5109">
        <v>62.116619999999998</v>
      </c>
      <c r="Z5109">
        <v>0</v>
      </c>
      <c r="AA5109">
        <v>2.7094103000000001E-4</v>
      </c>
      <c r="AB5109">
        <v>14.387216</v>
      </c>
      <c r="AC5109">
        <v>20.783843999999998</v>
      </c>
      <c r="AD5109">
        <v>0</v>
      </c>
      <c r="AE5109">
        <v>0</v>
      </c>
      <c r="AF5109">
        <v>97.287949999999995</v>
      </c>
    </row>
    <row r="5110" spans="1:32" x14ac:dyDescent="0.3">
      <c r="A5110">
        <v>2785474</v>
      </c>
      <c r="B5110">
        <v>1</v>
      </c>
      <c r="C5110" t="s">
        <v>82</v>
      </c>
      <c r="D5110" t="s">
        <v>93</v>
      </c>
      <c r="E5110" t="s">
        <v>18550</v>
      </c>
      <c r="F5110" t="s">
        <v>18551</v>
      </c>
      <c r="G5110" t="s">
        <v>31549</v>
      </c>
      <c r="H5110" t="s">
        <v>134</v>
      </c>
      <c r="I5110" t="s">
        <v>79</v>
      </c>
      <c r="J5110" t="s">
        <v>135</v>
      </c>
      <c r="K5110" t="s">
        <v>22</v>
      </c>
      <c r="L5110" t="s">
        <v>136</v>
      </c>
      <c r="M5110" t="s">
        <v>18552</v>
      </c>
      <c r="N5110" t="s">
        <v>18553</v>
      </c>
      <c r="O5110">
        <v>1.3605555555555555</v>
      </c>
      <c r="P5110">
        <v>0</v>
      </c>
      <c r="Q5110">
        <v>692</v>
      </c>
      <c r="R5110">
        <v>0</v>
      </c>
      <c r="S5110">
        <v>0</v>
      </c>
      <c r="T5110">
        <v>1</v>
      </c>
      <c r="U5110">
        <v>108</v>
      </c>
      <c r="V5110">
        <v>0</v>
      </c>
      <c r="W5110">
        <v>0</v>
      </c>
      <c r="X5110">
        <v>0</v>
      </c>
      <c r="Y5110">
        <v>390.34379999999999</v>
      </c>
      <c r="Z5110">
        <v>0</v>
      </c>
      <c r="AA5110">
        <v>0</v>
      </c>
      <c r="AB5110">
        <v>76.774690000000007</v>
      </c>
      <c r="AC5110">
        <v>78.253330000000005</v>
      </c>
      <c r="AD5110">
        <v>0</v>
      </c>
      <c r="AE5110">
        <v>0</v>
      </c>
      <c r="AF5110">
        <v>545.37180000000001</v>
      </c>
    </row>
    <row r="5111" spans="1:32" x14ac:dyDescent="0.3">
      <c r="A5111">
        <v>2785477</v>
      </c>
      <c r="B5111">
        <v>1</v>
      </c>
      <c r="C5111" t="s">
        <v>82</v>
      </c>
      <c r="D5111" t="s">
        <v>113</v>
      </c>
      <c r="E5111" t="s">
        <v>17982</v>
      </c>
      <c r="F5111" t="s">
        <v>17983</v>
      </c>
      <c r="G5111" t="s">
        <v>31551</v>
      </c>
      <c r="H5111" t="s">
        <v>134</v>
      </c>
      <c r="I5111" t="s">
        <v>79</v>
      </c>
      <c r="J5111" t="s">
        <v>135</v>
      </c>
      <c r="K5111" t="s">
        <v>22</v>
      </c>
      <c r="L5111" t="s">
        <v>136</v>
      </c>
      <c r="M5111" t="s">
        <v>18554</v>
      </c>
      <c r="N5111" t="s">
        <v>18555</v>
      </c>
      <c r="O5111">
        <v>0.63055555555555554</v>
      </c>
      <c r="P5111">
        <v>5</v>
      </c>
      <c r="Q5111">
        <v>869</v>
      </c>
      <c r="R5111">
        <v>6</v>
      </c>
      <c r="S5111">
        <v>22</v>
      </c>
      <c r="T5111">
        <v>10</v>
      </c>
      <c r="U5111">
        <v>94</v>
      </c>
      <c r="V5111">
        <v>0</v>
      </c>
      <c r="W5111">
        <v>0</v>
      </c>
      <c r="X5111">
        <v>113.68783999999999</v>
      </c>
      <c r="Y5111">
        <v>113.15612</v>
      </c>
      <c r="Z5111">
        <v>2.2382339999999998</v>
      </c>
      <c r="AA5111">
        <v>0.99687696000000003</v>
      </c>
      <c r="AB5111">
        <v>8.8236969999999992</v>
      </c>
      <c r="AC5111">
        <v>25.177015000000001</v>
      </c>
      <c r="AD5111">
        <v>0</v>
      </c>
      <c r="AE5111">
        <v>0</v>
      </c>
      <c r="AF5111">
        <v>264.07979999999998</v>
      </c>
    </row>
    <row r="5112" spans="1:32" x14ac:dyDescent="0.3">
      <c r="A5112">
        <v>2785468</v>
      </c>
      <c r="B5112">
        <v>1</v>
      </c>
      <c r="C5112" t="s">
        <v>82</v>
      </c>
      <c r="D5112" t="s">
        <v>108</v>
      </c>
      <c r="E5112" t="s">
        <v>18556</v>
      </c>
      <c r="F5112" t="s">
        <v>18557</v>
      </c>
      <c r="G5112" t="s">
        <v>31551</v>
      </c>
      <c r="H5112" t="s">
        <v>643</v>
      </c>
      <c r="I5112" t="s">
        <v>79</v>
      </c>
      <c r="J5112" t="s">
        <v>135</v>
      </c>
      <c r="K5112" t="s">
        <v>22</v>
      </c>
      <c r="L5112" t="s">
        <v>186</v>
      </c>
      <c r="M5112" t="s">
        <v>18558</v>
      </c>
      <c r="N5112" t="s">
        <v>18559</v>
      </c>
      <c r="O5112">
        <v>1.1133333333333333</v>
      </c>
      <c r="P5112">
        <v>0</v>
      </c>
      <c r="Q5112">
        <v>560</v>
      </c>
      <c r="R5112">
        <v>0</v>
      </c>
      <c r="S5112">
        <v>34</v>
      </c>
      <c r="T5112">
        <v>0</v>
      </c>
      <c r="U5112">
        <v>46</v>
      </c>
      <c r="V5112">
        <v>0</v>
      </c>
      <c r="W5112">
        <v>1</v>
      </c>
      <c r="X5112">
        <v>0</v>
      </c>
      <c r="Y5112">
        <v>93.155270000000002</v>
      </c>
      <c r="Z5112">
        <v>0</v>
      </c>
      <c r="AA5112">
        <v>12.325536</v>
      </c>
      <c r="AB5112">
        <v>0</v>
      </c>
      <c r="AC5112">
        <v>21.532045</v>
      </c>
      <c r="AD5112">
        <v>0</v>
      </c>
      <c r="AE5112">
        <v>4.7255763999999996</v>
      </c>
      <c r="AF5112">
        <v>131.73842999999999</v>
      </c>
    </row>
    <row r="5113" spans="1:32" x14ac:dyDescent="0.3">
      <c r="A5113">
        <v>2785467</v>
      </c>
      <c r="B5113">
        <v>1</v>
      </c>
      <c r="C5113" t="s">
        <v>82</v>
      </c>
      <c r="D5113" t="s">
        <v>109</v>
      </c>
      <c r="E5113" t="s">
        <v>18560</v>
      </c>
      <c r="F5113" t="s">
        <v>18561</v>
      </c>
      <c r="G5113" t="s">
        <v>31549</v>
      </c>
      <c r="H5113" t="s">
        <v>134</v>
      </c>
      <c r="I5113" t="s">
        <v>79</v>
      </c>
      <c r="J5113" t="s">
        <v>135</v>
      </c>
      <c r="K5113" t="s">
        <v>22</v>
      </c>
      <c r="L5113" t="s">
        <v>136</v>
      </c>
      <c r="M5113" t="s">
        <v>18562</v>
      </c>
      <c r="N5113" t="s">
        <v>18563</v>
      </c>
      <c r="O5113">
        <v>1.7555555555555555</v>
      </c>
      <c r="P5113">
        <v>10</v>
      </c>
      <c r="Q5113">
        <v>3125</v>
      </c>
      <c r="R5113">
        <v>3</v>
      </c>
      <c r="S5113">
        <v>21</v>
      </c>
      <c r="T5113">
        <v>13</v>
      </c>
      <c r="U5113">
        <v>193</v>
      </c>
      <c r="V5113">
        <v>1</v>
      </c>
      <c r="W5113">
        <v>1</v>
      </c>
      <c r="X5113">
        <v>36.277140000000003</v>
      </c>
      <c r="Y5113">
        <v>659.23770000000002</v>
      </c>
      <c r="Z5113">
        <v>2.0354272999999998</v>
      </c>
      <c r="AA5113">
        <v>7.6651490000000004</v>
      </c>
      <c r="AB5113">
        <v>51.772440000000003</v>
      </c>
      <c r="AC5113">
        <v>87.401719999999997</v>
      </c>
      <c r="AD5113">
        <v>7.8696659999999996</v>
      </c>
      <c r="AE5113">
        <v>0</v>
      </c>
      <c r="AF5113">
        <v>852.25919999999996</v>
      </c>
    </row>
    <row r="5114" spans="1:32" x14ac:dyDescent="0.3">
      <c r="A5114">
        <v>2785436</v>
      </c>
      <c r="B5114">
        <v>1</v>
      </c>
      <c r="C5114" t="s">
        <v>82</v>
      </c>
      <c r="D5114" t="s">
        <v>88</v>
      </c>
      <c r="E5114" t="s">
        <v>6958</v>
      </c>
      <c r="F5114" t="s">
        <v>6959</v>
      </c>
      <c r="G5114" t="s">
        <v>31545</v>
      </c>
      <c r="H5114" t="s">
        <v>134</v>
      </c>
      <c r="I5114" t="s">
        <v>79</v>
      </c>
      <c r="J5114" t="s">
        <v>135</v>
      </c>
      <c r="K5114" t="s">
        <v>22</v>
      </c>
      <c r="L5114" t="s">
        <v>136</v>
      </c>
      <c r="M5114" t="s">
        <v>18564</v>
      </c>
      <c r="N5114" t="s">
        <v>18565</v>
      </c>
      <c r="O5114">
        <v>8.8611111111111113E-2</v>
      </c>
      <c r="P5114">
        <v>0</v>
      </c>
      <c r="Q5114">
        <v>0</v>
      </c>
      <c r="R5114">
        <v>6</v>
      </c>
      <c r="S5114">
        <v>0</v>
      </c>
      <c r="T5114">
        <v>6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5.7402186000000001E-2</v>
      </c>
      <c r="AA5114">
        <v>0</v>
      </c>
      <c r="AB5114">
        <v>5.6266645999999998</v>
      </c>
      <c r="AC5114">
        <v>0</v>
      </c>
      <c r="AD5114">
        <v>0</v>
      </c>
      <c r="AE5114">
        <v>0</v>
      </c>
      <c r="AF5114">
        <v>5.6840669999999998</v>
      </c>
    </row>
    <row r="5115" spans="1:32" x14ac:dyDescent="0.3">
      <c r="A5115">
        <v>2785424</v>
      </c>
      <c r="B5115">
        <v>1</v>
      </c>
      <c r="C5115" t="s">
        <v>82</v>
      </c>
      <c r="D5115" t="s">
        <v>102</v>
      </c>
      <c r="E5115" t="s">
        <v>18566</v>
      </c>
      <c r="F5115" t="s">
        <v>18567</v>
      </c>
      <c r="G5115" t="s">
        <v>31551</v>
      </c>
      <c r="H5115" t="s">
        <v>134</v>
      </c>
      <c r="I5115" t="s">
        <v>79</v>
      </c>
      <c r="J5115" t="s">
        <v>135</v>
      </c>
      <c r="K5115" t="s">
        <v>22</v>
      </c>
      <c r="L5115" t="s">
        <v>136</v>
      </c>
      <c r="M5115" t="s">
        <v>18568</v>
      </c>
      <c r="N5115" t="s">
        <v>18569</v>
      </c>
      <c r="O5115">
        <v>0.97583333333333333</v>
      </c>
      <c r="P5115">
        <v>0</v>
      </c>
      <c r="Q5115">
        <v>18</v>
      </c>
      <c r="R5115">
        <v>2</v>
      </c>
      <c r="S5115">
        <v>150</v>
      </c>
      <c r="T5115">
        <v>0</v>
      </c>
      <c r="U5115">
        <v>42</v>
      </c>
      <c r="V5115">
        <v>0</v>
      </c>
      <c r="W5115">
        <v>0</v>
      </c>
      <c r="X5115">
        <v>0</v>
      </c>
      <c r="Y5115">
        <v>18.236547000000002</v>
      </c>
      <c r="Z5115">
        <v>0.34758186000000002</v>
      </c>
      <c r="AA5115">
        <v>56.862960000000001</v>
      </c>
      <c r="AB5115">
        <v>0</v>
      </c>
      <c r="AC5115">
        <v>12.5943775</v>
      </c>
      <c r="AD5115">
        <v>0</v>
      </c>
      <c r="AE5115">
        <v>0</v>
      </c>
      <c r="AF5115">
        <v>88.041466</v>
      </c>
    </row>
    <row r="5116" spans="1:32" x14ac:dyDescent="0.3">
      <c r="A5116">
        <v>2785388</v>
      </c>
      <c r="B5116">
        <v>1</v>
      </c>
      <c r="C5116" t="s">
        <v>82</v>
      </c>
      <c r="D5116" t="s">
        <v>111</v>
      </c>
      <c r="E5116" t="s">
        <v>18570</v>
      </c>
      <c r="F5116" t="s">
        <v>18571</v>
      </c>
      <c r="G5116" t="s">
        <v>31551</v>
      </c>
      <c r="H5116" t="s">
        <v>12699</v>
      </c>
      <c r="I5116" t="s">
        <v>79</v>
      </c>
      <c r="J5116" t="s">
        <v>135</v>
      </c>
      <c r="K5116" t="s">
        <v>22</v>
      </c>
      <c r="L5116" t="s">
        <v>136</v>
      </c>
      <c r="M5116" t="s">
        <v>18572</v>
      </c>
      <c r="N5116" t="s">
        <v>18573</v>
      </c>
      <c r="O5116">
        <v>1.4772222222222222</v>
      </c>
      <c r="P5116">
        <v>0</v>
      </c>
      <c r="Q5116">
        <v>47</v>
      </c>
      <c r="R5116">
        <v>0</v>
      </c>
      <c r="S5116">
        <v>1</v>
      </c>
      <c r="T5116">
        <v>0</v>
      </c>
      <c r="U5116">
        <v>5</v>
      </c>
      <c r="V5116">
        <v>0</v>
      </c>
      <c r="W5116">
        <v>0</v>
      </c>
      <c r="X5116">
        <v>0</v>
      </c>
      <c r="Y5116">
        <v>6.4441389999999998</v>
      </c>
      <c r="Z5116">
        <v>0</v>
      </c>
      <c r="AA5116">
        <v>7.6737894999999996E-5</v>
      </c>
      <c r="AB5116">
        <v>0</v>
      </c>
      <c r="AC5116">
        <v>3.0244129000000002</v>
      </c>
      <c r="AD5116">
        <v>0</v>
      </c>
      <c r="AE5116">
        <v>0</v>
      </c>
      <c r="AF5116">
        <v>9.468629</v>
      </c>
    </row>
    <row r="5117" spans="1:32" x14ac:dyDescent="0.3">
      <c r="A5117">
        <v>2785382</v>
      </c>
      <c r="B5117">
        <v>1</v>
      </c>
      <c r="C5117" t="s">
        <v>83</v>
      </c>
      <c r="D5117" t="s">
        <v>130</v>
      </c>
      <c r="E5117" t="s">
        <v>18574</v>
      </c>
      <c r="F5117" t="s">
        <v>18575</v>
      </c>
      <c r="G5117" t="s">
        <v>31549</v>
      </c>
      <c r="H5117" t="s">
        <v>134</v>
      </c>
      <c r="I5117" t="s">
        <v>79</v>
      </c>
      <c r="J5117" t="s">
        <v>135</v>
      </c>
      <c r="K5117" t="s">
        <v>22</v>
      </c>
      <c r="L5117" t="s">
        <v>136</v>
      </c>
      <c r="M5117" t="s">
        <v>18576</v>
      </c>
      <c r="N5117" t="s">
        <v>18577</v>
      </c>
      <c r="O5117">
        <v>5.4452777777777781</v>
      </c>
      <c r="P5117">
        <v>5</v>
      </c>
      <c r="Q5117">
        <v>515</v>
      </c>
      <c r="R5117">
        <v>8</v>
      </c>
      <c r="S5117">
        <v>1</v>
      </c>
      <c r="T5117">
        <v>3</v>
      </c>
      <c r="U5117">
        <v>46</v>
      </c>
      <c r="V5117">
        <v>0</v>
      </c>
      <c r="W5117">
        <v>0</v>
      </c>
      <c r="X5117">
        <v>37.260883</v>
      </c>
      <c r="Y5117">
        <v>270.69904000000002</v>
      </c>
      <c r="Z5117">
        <v>10.764987</v>
      </c>
      <c r="AA5117">
        <v>0.18246685000000001</v>
      </c>
      <c r="AB5117">
        <v>69.094123999999994</v>
      </c>
      <c r="AC5117">
        <v>21.090119999999999</v>
      </c>
      <c r="AD5117">
        <v>0</v>
      </c>
      <c r="AE5117">
        <v>0</v>
      </c>
      <c r="AF5117">
        <v>409.09160000000003</v>
      </c>
    </row>
    <row r="5118" spans="1:32" x14ac:dyDescent="0.3">
      <c r="A5118">
        <v>2785378</v>
      </c>
      <c r="B5118">
        <v>1</v>
      </c>
      <c r="C5118" t="s">
        <v>82</v>
      </c>
      <c r="D5118" t="s">
        <v>105</v>
      </c>
      <c r="E5118" t="s">
        <v>18578</v>
      </c>
      <c r="F5118" t="s">
        <v>18579</v>
      </c>
      <c r="G5118" t="s">
        <v>31545</v>
      </c>
      <c r="H5118" t="s">
        <v>134</v>
      </c>
      <c r="I5118" t="s">
        <v>79</v>
      </c>
      <c r="J5118" t="s">
        <v>135</v>
      </c>
      <c r="K5118" t="s">
        <v>22</v>
      </c>
      <c r="L5118" t="s">
        <v>136</v>
      </c>
      <c r="M5118" t="s">
        <v>18580</v>
      </c>
      <c r="N5118" t="s">
        <v>18581</v>
      </c>
      <c r="O5118">
        <v>1.4961111111111112</v>
      </c>
      <c r="P5118">
        <v>0</v>
      </c>
      <c r="Q5118">
        <v>869</v>
      </c>
      <c r="R5118">
        <v>0</v>
      </c>
      <c r="S5118">
        <v>4</v>
      </c>
      <c r="T5118">
        <v>0</v>
      </c>
      <c r="U5118">
        <v>76</v>
      </c>
      <c r="V5118">
        <v>0</v>
      </c>
      <c r="W5118">
        <v>0</v>
      </c>
      <c r="X5118">
        <v>0</v>
      </c>
      <c r="Y5118">
        <v>201.34825000000001</v>
      </c>
      <c r="Z5118">
        <v>0</v>
      </c>
      <c r="AA5118">
        <v>2.5855377000000002</v>
      </c>
      <c r="AB5118">
        <v>0</v>
      </c>
      <c r="AC5118">
        <v>85.323989999999995</v>
      </c>
      <c r="AD5118">
        <v>0</v>
      </c>
      <c r="AE5118">
        <v>0</v>
      </c>
      <c r="AF5118">
        <v>289.25778000000003</v>
      </c>
    </row>
    <row r="5119" spans="1:32" x14ac:dyDescent="0.3">
      <c r="A5119">
        <v>2785379</v>
      </c>
      <c r="B5119">
        <v>1</v>
      </c>
      <c r="C5119" t="s">
        <v>82</v>
      </c>
      <c r="D5119" t="s">
        <v>113</v>
      </c>
      <c r="E5119" t="s">
        <v>3528</v>
      </c>
      <c r="F5119" t="s">
        <v>3529</v>
      </c>
      <c r="G5119" t="s">
        <v>31545</v>
      </c>
      <c r="H5119" t="s">
        <v>134</v>
      </c>
      <c r="I5119" t="s">
        <v>79</v>
      </c>
      <c r="J5119" t="s">
        <v>135</v>
      </c>
      <c r="K5119" t="s">
        <v>22</v>
      </c>
      <c r="L5119" t="s">
        <v>136</v>
      </c>
      <c r="M5119" t="s">
        <v>18582</v>
      </c>
      <c r="N5119" t="s">
        <v>18583</v>
      </c>
      <c r="O5119">
        <v>0.52166666666666661</v>
      </c>
      <c r="P5119">
        <v>1</v>
      </c>
      <c r="Q5119">
        <v>3345</v>
      </c>
      <c r="R5119">
        <v>0</v>
      </c>
      <c r="S5119">
        <v>42</v>
      </c>
      <c r="T5119">
        <v>0</v>
      </c>
      <c r="U5119">
        <v>323</v>
      </c>
      <c r="V5119">
        <v>1</v>
      </c>
      <c r="W5119">
        <v>0</v>
      </c>
      <c r="X5119">
        <v>3.4922594999999998</v>
      </c>
      <c r="Y5119">
        <v>471.96109999999999</v>
      </c>
      <c r="Z5119">
        <v>0</v>
      </c>
      <c r="AA5119">
        <v>9.9480520000000006</v>
      </c>
      <c r="AB5119">
        <v>0</v>
      </c>
      <c r="AC5119">
        <v>90.892296000000002</v>
      </c>
      <c r="AD5119">
        <v>2.1717775000000001</v>
      </c>
      <c r="AE5119">
        <v>0</v>
      </c>
      <c r="AF5119">
        <v>578.46545000000003</v>
      </c>
    </row>
    <row r="5120" spans="1:32" x14ac:dyDescent="0.3">
      <c r="A5120">
        <v>2785371</v>
      </c>
      <c r="B5120">
        <v>1</v>
      </c>
      <c r="C5120" t="s">
        <v>82</v>
      </c>
      <c r="D5120" t="s">
        <v>88</v>
      </c>
      <c r="E5120" t="s">
        <v>18584</v>
      </c>
      <c r="F5120" t="s">
        <v>18585</v>
      </c>
      <c r="G5120" t="s">
        <v>31547</v>
      </c>
      <c r="H5120" t="s">
        <v>134</v>
      </c>
      <c r="I5120" t="s">
        <v>79</v>
      </c>
      <c r="J5120" t="s">
        <v>135</v>
      </c>
      <c r="K5120" t="s">
        <v>22</v>
      </c>
      <c r="L5120" t="s">
        <v>136</v>
      </c>
      <c r="M5120" t="s">
        <v>18586</v>
      </c>
      <c r="N5120" t="s">
        <v>18587</v>
      </c>
      <c r="O5120">
        <v>0.55611111111111111</v>
      </c>
      <c r="P5120">
        <v>0</v>
      </c>
      <c r="Q5120">
        <v>1446</v>
      </c>
      <c r="R5120">
        <v>55</v>
      </c>
      <c r="S5120">
        <v>158</v>
      </c>
      <c r="T5120">
        <v>55</v>
      </c>
      <c r="U5120">
        <v>156</v>
      </c>
      <c r="V5120">
        <v>10</v>
      </c>
      <c r="W5120">
        <v>0</v>
      </c>
      <c r="X5120">
        <v>0</v>
      </c>
      <c r="Y5120">
        <v>123.65458</v>
      </c>
      <c r="Z5120">
        <v>220.68167</v>
      </c>
      <c r="AA5120">
        <v>20.909185000000001</v>
      </c>
      <c r="AB5120">
        <v>551.83180000000004</v>
      </c>
      <c r="AC5120">
        <v>39.884224000000003</v>
      </c>
      <c r="AD5120">
        <v>251.09517</v>
      </c>
      <c r="AE5120">
        <v>0</v>
      </c>
      <c r="AF5120">
        <v>1208.0565999999999</v>
      </c>
    </row>
    <row r="5121" spans="1:32" x14ac:dyDescent="0.3">
      <c r="A5121">
        <v>2785383</v>
      </c>
      <c r="B5121">
        <v>1</v>
      </c>
      <c r="C5121" t="s">
        <v>82</v>
      </c>
      <c r="D5121" t="s">
        <v>105</v>
      </c>
      <c r="E5121" t="s">
        <v>18588</v>
      </c>
      <c r="F5121" t="s">
        <v>18589</v>
      </c>
      <c r="G5121" t="s">
        <v>31545</v>
      </c>
      <c r="H5121" t="s">
        <v>134</v>
      </c>
      <c r="I5121" t="s">
        <v>79</v>
      </c>
      <c r="J5121" t="s">
        <v>248</v>
      </c>
      <c r="K5121" t="s">
        <v>22</v>
      </c>
      <c r="L5121" t="s">
        <v>136</v>
      </c>
      <c r="M5121" t="s">
        <v>18590</v>
      </c>
      <c r="N5121" t="s">
        <v>18591</v>
      </c>
      <c r="O5121">
        <v>0.04</v>
      </c>
      <c r="P5121">
        <v>15</v>
      </c>
      <c r="Q5121">
        <v>12161</v>
      </c>
      <c r="R5121">
        <v>8</v>
      </c>
      <c r="S5121">
        <v>287</v>
      </c>
      <c r="T5121">
        <v>34</v>
      </c>
      <c r="U5121">
        <v>1103</v>
      </c>
      <c r="V5121">
        <v>5</v>
      </c>
      <c r="W5121">
        <v>3</v>
      </c>
      <c r="X5121">
        <v>2.0725665000000002</v>
      </c>
      <c r="Y5121">
        <v>79.671004999999994</v>
      </c>
      <c r="Z5121">
        <v>0.33661848</v>
      </c>
      <c r="AA5121">
        <v>1.7669315000000001</v>
      </c>
      <c r="AB5121">
        <v>8.6853960000000008</v>
      </c>
      <c r="AC5121">
        <v>17.756191000000001</v>
      </c>
      <c r="AD5121">
        <v>5.2541213000000004</v>
      </c>
      <c r="AE5121">
        <v>0.45622548000000002</v>
      </c>
      <c r="AF5121">
        <v>115.999054</v>
      </c>
    </row>
    <row r="5122" spans="1:32" x14ac:dyDescent="0.3">
      <c r="A5122">
        <v>2785351</v>
      </c>
      <c r="B5122">
        <v>1</v>
      </c>
      <c r="C5122" t="s">
        <v>82</v>
      </c>
      <c r="D5122" t="s">
        <v>92</v>
      </c>
      <c r="E5122" t="s">
        <v>18592</v>
      </c>
      <c r="F5122" t="s">
        <v>18593</v>
      </c>
      <c r="G5122" t="s">
        <v>31546</v>
      </c>
      <c r="H5122" t="s">
        <v>223</v>
      </c>
      <c r="I5122" t="s">
        <v>78</v>
      </c>
      <c r="J5122" t="s">
        <v>135</v>
      </c>
      <c r="K5122" t="s">
        <v>22</v>
      </c>
      <c r="L5122" t="s">
        <v>136</v>
      </c>
      <c r="M5122" t="s">
        <v>18594</v>
      </c>
      <c r="N5122" t="s">
        <v>18595</v>
      </c>
      <c r="O5122">
        <v>7.3180555555555555</v>
      </c>
      <c r="P5122">
        <v>0</v>
      </c>
      <c r="Q5122">
        <v>21</v>
      </c>
      <c r="R5122">
        <v>0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0</v>
      </c>
      <c r="Y5122">
        <v>80.079909999999998</v>
      </c>
      <c r="Z5122">
        <v>0</v>
      </c>
      <c r="AA5122">
        <v>0</v>
      </c>
      <c r="AB5122">
        <v>0</v>
      </c>
      <c r="AC5122">
        <v>29.712327999999999</v>
      </c>
      <c r="AD5122">
        <v>0</v>
      </c>
      <c r="AE5122">
        <v>0</v>
      </c>
      <c r="AF5122">
        <v>109.79224000000001</v>
      </c>
    </row>
    <row r="5123" spans="1:32" x14ac:dyDescent="0.3">
      <c r="A5123">
        <v>2785347</v>
      </c>
      <c r="B5123">
        <v>1</v>
      </c>
      <c r="C5123" t="s">
        <v>83</v>
      </c>
      <c r="D5123" t="s">
        <v>123</v>
      </c>
      <c r="E5123" t="s">
        <v>18596</v>
      </c>
      <c r="F5123" t="s">
        <v>18597</v>
      </c>
      <c r="G5123" t="s">
        <v>31546</v>
      </c>
      <c r="H5123" t="s">
        <v>223</v>
      </c>
      <c r="I5123" t="s">
        <v>78</v>
      </c>
      <c r="J5123" t="s">
        <v>135</v>
      </c>
      <c r="K5123" t="s">
        <v>22</v>
      </c>
      <c r="L5123" t="s">
        <v>136</v>
      </c>
      <c r="M5123" t="s">
        <v>18598</v>
      </c>
      <c r="N5123" t="s">
        <v>18599</v>
      </c>
      <c r="O5123">
        <v>0.96583333333333332</v>
      </c>
      <c r="P5123">
        <v>0</v>
      </c>
      <c r="Q5123">
        <v>19</v>
      </c>
      <c r="R5123">
        <v>0</v>
      </c>
      <c r="S5123">
        <v>3</v>
      </c>
      <c r="T5123">
        <v>0</v>
      </c>
      <c r="U5123">
        <v>1</v>
      </c>
      <c r="V5123">
        <v>0</v>
      </c>
      <c r="W5123">
        <v>0</v>
      </c>
      <c r="X5123">
        <v>0</v>
      </c>
      <c r="Y5123">
        <v>6.0235095000000003</v>
      </c>
      <c r="Z5123">
        <v>0</v>
      </c>
      <c r="AA5123">
        <v>0.4553082</v>
      </c>
      <c r="AB5123">
        <v>0</v>
      </c>
      <c r="AC5123">
        <v>0</v>
      </c>
      <c r="AD5123">
        <v>0</v>
      </c>
      <c r="AE5123">
        <v>0</v>
      </c>
      <c r="AF5123">
        <v>6.4788174999999999</v>
      </c>
    </row>
    <row r="5124" spans="1:32" x14ac:dyDescent="0.3">
      <c r="A5124">
        <v>2785349</v>
      </c>
      <c r="B5124">
        <v>1</v>
      </c>
      <c r="C5124" t="s">
        <v>83</v>
      </c>
      <c r="D5124" t="s">
        <v>120</v>
      </c>
      <c r="E5124" t="s">
        <v>18600</v>
      </c>
      <c r="F5124" t="s">
        <v>18601</v>
      </c>
      <c r="G5124" t="s">
        <v>31545</v>
      </c>
      <c r="H5124" t="s">
        <v>185</v>
      </c>
      <c r="I5124" t="s">
        <v>79</v>
      </c>
      <c r="J5124" t="s">
        <v>135</v>
      </c>
      <c r="K5124" t="s">
        <v>22</v>
      </c>
      <c r="L5124" t="s">
        <v>186</v>
      </c>
      <c r="M5124" t="s">
        <v>18602</v>
      </c>
      <c r="N5124" t="s">
        <v>18603</v>
      </c>
      <c r="O5124">
        <v>0.17611111111111111</v>
      </c>
      <c r="P5124">
        <v>8</v>
      </c>
      <c r="Q5124">
        <v>0</v>
      </c>
      <c r="R5124">
        <v>110</v>
      </c>
      <c r="S5124">
        <v>0</v>
      </c>
      <c r="T5124">
        <v>3</v>
      </c>
      <c r="U5124">
        <v>0</v>
      </c>
      <c r="V5124">
        <v>0</v>
      </c>
      <c r="W5124">
        <v>0</v>
      </c>
      <c r="X5124">
        <v>3.7131839999999999E-2</v>
      </c>
      <c r="Y5124">
        <v>0</v>
      </c>
      <c r="Z5124">
        <v>2.4999916999999998</v>
      </c>
      <c r="AA5124">
        <v>0</v>
      </c>
      <c r="AB5124">
        <v>4.9910196999999998</v>
      </c>
      <c r="AC5124">
        <v>0</v>
      </c>
      <c r="AD5124">
        <v>0</v>
      </c>
      <c r="AE5124">
        <v>0</v>
      </c>
      <c r="AF5124">
        <v>7.5281434000000003</v>
      </c>
    </row>
    <row r="5125" spans="1:32" x14ac:dyDescent="0.3">
      <c r="A5125">
        <v>2785357</v>
      </c>
      <c r="B5125">
        <v>1</v>
      </c>
      <c r="C5125" t="s">
        <v>82</v>
      </c>
      <c r="D5125" t="s">
        <v>88</v>
      </c>
      <c r="E5125" t="s">
        <v>18604</v>
      </c>
      <c r="F5125" t="s">
        <v>1151</v>
      </c>
      <c r="G5125" t="s">
        <v>31552</v>
      </c>
      <c r="H5125" t="s">
        <v>145</v>
      </c>
      <c r="I5125" t="s">
        <v>78</v>
      </c>
      <c r="J5125" t="s">
        <v>135</v>
      </c>
      <c r="K5125" t="s">
        <v>22</v>
      </c>
      <c r="L5125" t="s">
        <v>136</v>
      </c>
      <c r="M5125" t="s">
        <v>18605</v>
      </c>
      <c r="N5125" t="s">
        <v>18606</v>
      </c>
      <c r="O5125">
        <v>1.4575</v>
      </c>
      <c r="P5125">
        <v>0</v>
      </c>
      <c r="Q5125">
        <v>101</v>
      </c>
      <c r="R5125">
        <v>0</v>
      </c>
      <c r="S5125">
        <v>4</v>
      </c>
      <c r="T5125">
        <v>0</v>
      </c>
      <c r="U5125">
        <v>41</v>
      </c>
      <c r="V5125">
        <v>0</v>
      </c>
      <c r="W5125">
        <v>0</v>
      </c>
      <c r="X5125">
        <v>0</v>
      </c>
      <c r="Y5125">
        <v>12.930992</v>
      </c>
      <c r="Z5125">
        <v>0</v>
      </c>
      <c r="AA5125">
        <v>0.83530009999999999</v>
      </c>
      <c r="AB5125">
        <v>0</v>
      </c>
      <c r="AC5125">
        <v>11.146015</v>
      </c>
      <c r="AD5125">
        <v>0</v>
      </c>
      <c r="AE5125">
        <v>0</v>
      </c>
      <c r="AF5125">
        <v>24.912307999999999</v>
      </c>
    </row>
    <row r="5126" spans="1:32" x14ac:dyDescent="0.3">
      <c r="A5126">
        <v>2785368</v>
      </c>
      <c r="B5126">
        <v>1</v>
      </c>
      <c r="C5126" t="s">
        <v>82</v>
      </c>
      <c r="D5126" t="s">
        <v>113</v>
      </c>
      <c r="E5126" t="s">
        <v>18607</v>
      </c>
      <c r="F5126" t="s">
        <v>18608</v>
      </c>
      <c r="G5126" t="s">
        <v>31551</v>
      </c>
      <c r="H5126" t="s">
        <v>134</v>
      </c>
      <c r="I5126" t="s">
        <v>79</v>
      </c>
      <c r="J5126" t="s">
        <v>135</v>
      </c>
      <c r="K5126" t="s">
        <v>22</v>
      </c>
      <c r="L5126" t="s">
        <v>136</v>
      </c>
      <c r="M5126" t="s">
        <v>18609</v>
      </c>
      <c r="N5126" t="s">
        <v>18610</v>
      </c>
      <c r="O5126">
        <v>3.8997222222222221</v>
      </c>
      <c r="P5126">
        <v>0</v>
      </c>
      <c r="Q5126">
        <v>204</v>
      </c>
      <c r="R5126">
        <v>0</v>
      </c>
      <c r="S5126">
        <v>7</v>
      </c>
      <c r="T5126">
        <v>0</v>
      </c>
      <c r="U5126">
        <v>19</v>
      </c>
      <c r="V5126">
        <v>0</v>
      </c>
      <c r="W5126">
        <v>0</v>
      </c>
      <c r="X5126">
        <v>0</v>
      </c>
      <c r="Y5126">
        <v>197.47669999999999</v>
      </c>
      <c r="Z5126">
        <v>0</v>
      </c>
      <c r="AA5126">
        <v>4.9402423000000004</v>
      </c>
      <c r="AB5126">
        <v>0</v>
      </c>
      <c r="AC5126">
        <v>10.226343</v>
      </c>
      <c r="AD5126">
        <v>0</v>
      </c>
      <c r="AE5126">
        <v>0</v>
      </c>
      <c r="AF5126">
        <v>212.64328</v>
      </c>
    </row>
    <row r="5127" spans="1:32" x14ac:dyDescent="0.3">
      <c r="A5127">
        <v>2785344</v>
      </c>
      <c r="B5127">
        <v>1</v>
      </c>
      <c r="C5127" t="s">
        <v>82</v>
      </c>
      <c r="D5127" t="s">
        <v>101</v>
      </c>
      <c r="E5127" t="s">
        <v>11844</v>
      </c>
      <c r="F5127" t="s">
        <v>11845</v>
      </c>
      <c r="G5127" t="s">
        <v>31551</v>
      </c>
      <c r="H5127" t="s">
        <v>672</v>
      </c>
      <c r="I5127" t="s">
        <v>79</v>
      </c>
      <c r="J5127" t="s">
        <v>135</v>
      </c>
      <c r="K5127" t="s">
        <v>22</v>
      </c>
      <c r="L5127" t="s">
        <v>136</v>
      </c>
      <c r="M5127" t="s">
        <v>18611</v>
      </c>
      <c r="N5127" t="s">
        <v>18612</v>
      </c>
      <c r="O5127">
        <v>9.8902777777777775</v>
      </c>
      <c r="P5127">
        <v>0</v>
      </c>
      <c r="Q5127">
        <v>8</v>
      </c>
      <c r="R5127">
        <v>0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0</v>
      </c>
      <c r="Y5127">
        <v>12.531684</v>
      </c>
      <c r="Z5127">
        <v>0</v>
      </c>
      <c r="AA5127">
        <v>0</v>
      </c>
      <c r="AB5127">
        <v>0</v>
      </c>
      <c r="AC5127">
        <v>10.713855000000001</v>
      </c>
      <c r="AD5127">
        <v>0</v>
      </c>
      <c r="AE5127">
        <v>0</v>
      </c>
      <c r="AF5127">
        <v>23.245539000000001</v>
      </c>
    </row>
    <row r="5128" spans="1:32" x14ac:dyDescent="0.3">
      <c r="A5128">
        <v>2785346</v>
      </c>
      <c r="B5128">
        <v>1</v>
      </c>
      <c r="C5128" t="s">
        <v>82</v>
      </c>
      <c r="D5128" t="s">
        <v>94</v>
      </c>
      <c r="E5128" t="s">
        <v>18613</v>
      </c>
      <c r="F5128" t="s">
        <v>18614</v>
      </c>
      <c r="G5128" t="s">
        <v>31546</v>
      </c>
      <c r="H5128" t="s">
        <v>223</v>
      </c>
      <c r="I5128" t="s">
        <v>78</v>
      </c>
      <c r="J5128" t="s">
        <v>135</v>
      </c>
      <c r="K5128" t="s">
        <v>22</v>
      </c>
      <c r="L5128" t="s">
        <v>136</v>
      </c>
      <c r="M5128" t="s">
        <v>18615</v>
      </c>
      <c r="N5128" t="s">
        <v>18616</v>
      </c>
      <c r="O5128">
        <v>1.9675</v>
      </c>
      <c r="P5128">
        <v>0</v>
      </c>
      <c r="Q5128">
        <v>84</v>
      </c>
      <c r="R5128">
        <v>0</v>
      </c>
      <c r="S5128">
        <v>0</v>
      </c>
      <c r="T5128">
        <v>0</v>
      </c>
      <c r="U5128">
        <v>8</v>
      </c>
      <c r="V5128">
        <v>0</v>
      </c>
      <c r="W5128">
        <v>0</v>
      </c>
      <c r="X5128">
        <v>0</v>
      </c>
      <c r="Y5128">
        <v>22.81287</v>
      </c>
      <c r="Z5128">
        <v>0</v>
      </c>
      <c r="AA5128">
        <v>0</v>
      </c>
      <c r="AB5128">
        <v>0</v>
      </c>
      <c r="AC5128">
        <v>9.8784340000000004</v>
      </c>
      <c r="AD5128">
        <v>0</v>
      </c>
      <c r="AE5128">
        <v>0</v>
      </c>
      <c r="AF5128">
        <v>32.691302999999998</v>
      </c>
    </row>
    <row r="5129" spans="1:32" x14ac:dyDescent="0.3">
      <c r="A5129">
        <v>2797480</v>
      </c>
      <c r="B5129">
        <v>1</v>
      </c>
      <c r="C5129" t="s">
        <v>83</v>
      </c>
      <c r="D5129" t="s">
        <v>116</v>
      </c>
      <c r="E5129" t="s">
        <v>18617</v>
      </c>
      <c r="F5129" t="s">
        <v>18618</v>
      </c>
      <c r="G5129" t="s">
        <v>31548</v>
      </c>
      <c r="H5129" t="s">
        <v>333</v>
      </c>
      <c r="I5129" t="s">
        <v>78</v>
      </c>
      <c r="J5129" t="s">
        <v>135</v>
      </c>
      <c r="K5129" t="s">
        <v>22</v>
      </c>
      <c r="L5129" t="s">
        <v>136</v>
      </c>
      <c r="M5129" t="s">
        <v>18619</v>
      </c>
      <c r="N5129" t="s">
        <v>18620</v>
      </c>
      <c r="O5129">
        <v>3.506388888888889</v>
      </c>
      <c r="P5129">
        <v>0</v>
      </c>
      <c r="Q5129">
        <v>3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2.6397693000000002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2.6397693000000002</v>
      </c>
    </row>
    <row r="5130" spans="1:32" x14ac:dyDescent="0.3">
      <c r="A5130">
        <v>2797476</v>
      </c>
      <c r="B5130">
        <v>1</v>
      </c>
      <c r="C5130" t="s">
        <v>83</v>
      </c>
      <c r="D5130" t="s">
        <v>127</v>
      </c>
      <c r="E5130" t="s">
        <v>18621</v>
      </c>
      <c r="F5130" t="s">
        <v>18622</v>
      </c>
      <c r="G5130" t="s">
        <v>31551</v>
      </c>
      <c r="H5130" t="s">
        <v>338</v>
      </c>
      <c r="I5130" t="s">
        <v>79</v>
      </c>
      <c r="J5130" t="s">
        <v>135</v>
      </c>
      <c r="K5130" t="s">
        <v>22</v>
      </c>
      <c r="L5130" t="s">
        <v>136</v>
      </c>
      <c r="M5130" t="s">
        <v>18623</v>
      </c>
      <c r="N5130" t="s">
        <v>18624</v>
      </c>
      <c r="O5130">
        <v>5.4708333333333332</v>
      </c>
      <c r="P5130">
        <v>0</v>
      </c>
      <c r="Q5130">
        <v>259</v>
      </c>
      <c r="R5130">
        <v>0</v>
      </c>
      <c r="S5130">
        <v>0</v>
      </c>
      <c r="T5130">
        <v>0</v>
      </c>
      <c r="U5130">
        <v>32</v>
      </c>
      <c r="V5130">
        <v>0</v>
      </c>
      <c r="W5130">
        <v>1</v>
      </c>
      <c r="X5130">
        <v>0</v>
      </c>
      <c r="Y5130">
        <v>282.99310000000003</v>
      </c>
      <c r="Z5130">
        <v>0</v>
      </c>
      <c r="AA5130">
        <v>0</v>
      </c>
      <c r="AB5130">
        <v>0</v>
      </c>
      <c r="AC5130">
        <v>81.33466</v>
      </c>
      <c r="AD5130">
        <v>0</v>
      </c>
      <c r="AE5130">
        <v>105.51985999999999</v>
      </c>
      <c r="AF5130">
        <v>469.84762999999998</v>
      </c>
    </row>
    <row r="5131" spans="1:32" x14ac:dyDescent="0.3">
      <c r="A5131">
        <v>2797411</v>
      </c>
      <c r="B5131">
        <v>1</v>
      </c>
      <c r="C5131" t="s">
        <v>82</v>
      </c>
      <c r="D5131" t="s">
        <v>93</v>
      </c>
      <c r="E5131" t="s">
        <v>18625</v>
      </c>
      <c r="F5131" t="s">
        <v>18626</v>
      </c>
      <c r="G5131" t="s">
        <v>31546</v>
      </c>
      <c r="H5131" t="s">
        <v>223</v>
      </c>
      <c r="I5131" t="s">
        <v>78</v>
      </c>
      <c r="J5131" t="s">
        <v>135</v>
      </c>
      <c r="K5131" t="s">
        <v>22</v>
      </c>
      <c r="L5131" t="s">
        <v>136</v>
      </c>
      <c r="M5131" t="s">
        <v>18627</v>
      </c>
      <c r="N5131" t="s">
        <v>17212</v>
      </c>
      <c r="O5131">
        <v>2.0924999999999998</v>
      </c>
      <c r="P5131">
        <v>0</v>
      </c>
      <c r="Q5131">
        <v>46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20.564356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20.564356</v>
      </c>
    </row>
    <row r="5132" spans="1:32" x14ac:dyDescent="0.3">
      <c r="A5132">
        <v>2797397</v>
      </c>
      <c r="B5132">
        <v>1</v>
      </c>
      <c r="C5132" t="s">
        <v>82</v>
      </c>
      <c r="D5132" t="s">
        <v>95</v>
      </c>
      <c r="E5132" t="s">
        <v>18628</v>
      </c>
      <c r="F5132" t="s">
        <v>18629</v>
      </c>
      <c r="G5132" t="s">
        <v>31548</v>
      </c>
      <c r="H5132" t="s">
        <v>893</v>
      </c>
      <c r="I5132" t="s">
        <v>78</v>
      </c>
      <c r="J5132" t="s">
        <v>135</v>
      </c>
      <c r="K5132" t="s">
        <v>22</v>
      </c>
      <c r="L5132" t="s">
        <v>136</v>
      </c>
      <c r="M5132" t="s">
        <v>18630</v>
      </c>
      <c r="N5132" t="s">
        <v>18631</v>
      </c>
      <c r="O5132">
        <v>4.1638888888888888</v>
      </c>
      <c r="P5132">
        <v>0</v>
      </c>
      <c r="Q5132">
        <v>4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1.2288041000000001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1.2288041000000001</v>
      </c>
    </row>
    <row r="5133" spans="1:32" x14ac:dyDescent="0.3">
      <c r="A5133">
        <v>2797335</v>
      </c>
      <c r="B5133">
        <v>1</v>
      </c>
      <c r="C5133" t="s">
        <v>83</v>
      </c>
      <c r="D5133" t="s">
        <v>119</v>
      </c>
      <c r="E5133" t="s">
        <v>18632</v>
      </c>
      <c r="F5133" t="s">
        <v>18633</v>
      </c>
      <c r="G5133" t="s">
        <v>31551</v>
      </c>
      <c r="H5133" t="s">
        <v>672</v>
      </c>
      <c r="I5133" t="s">
        <v>79</v>
      </c>
      <c r="J5133" t="s">
        <v>135</v>
      </c>
      <c r="K5133" t="s">
        <v>22</v>
      </c>
      <c r="L5133" t="s">
        <v>136</v>
      </c>
      <c r="M5133" t="s">
        <v>18634</v>
      </c>
      <c r="N5133" t="s">
        <v>18635</v>
      </c>
      <c r="O5133">
        <v>2.7302777777777778</v>
      </c>
      <c r="P5133">
        <v>0</v>
      </c>
      <c r="Q5133">
        <v>13</v>
      </c>
      <c r="R5133">
        <v>0</v>
      </c>
      <c r="S5133">
        <v>2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6.1649690000000001</v>
      </c>
      <c r="Z5133">
        <v>0</v>
      </c>
      <c r="AA5133">
        <v>0.36292132999999999</v>
      </c>
      <c r="AB5133">
        <v>0</v>
      </c>
      <c r="AC5133">
        <v>0</v>
      </c>
      <c r="AD5133">
        <v>0</v>
      </c>
      <c r="AE5133">
        <v>0</v>
      </c>
      <c r="AF5133">
        <v>6.5278900000000002</v>
      </c>
    </row>
    <row r="5134" spans="1:32" x14ac:dyDescent="0.3">
      <c r="A5134">
        <v>2797223</v>
      </c>
      <c r="B5134">
        <v>1</v>
      </c>
      <c r="C5134" t="s">
        <v>83</v>
      </c>
      <c r="D5134" t="s">
        <v>123</v>
      </c>
      <c r="E5134" t="s">
        <v>18636</v>
      </c>
      <c r="F5134" t="s">
        <v>18637</v>
      </c>
      <c r="G5134" t="s">
        <v>31551</v>
      </c>
      <c r="H5134" t="s">
        <v>672</v>
      </c>
      <c r="I5134" t="s">
        <v>79</v>
      </c>
      <c r="J5134" t="s">
        <v>135</v>
      </c>
      <c r="K5134" t="s">
        <v>22</v>
      </c>
      <c r="L5134" t="s">
        <v>136</v>
      </c>
      <c r="M5134" t="s">
        <v>18638</v>
      </c>
      <c r="N5134" t="s">
        <v>18639</v>
      </c>
      <c r="O5134">
        <v>0.45555555555555555</v>
      </c>
      <c r="P5134">
        <v>0</v>
      </c>
      <c r="Q5134">
        <v>15</v>
      </c>
      <c r="R5134">
        <v>0</v>
      </c>
      <c r="S5134">
        <v>2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0.83731014000000004</v>
      </c>
      <c r="Z5134">
        <v>0</v>
      </c>
      <c r="AA5134">
        <v>0.19900124999999999</v>
      </c>
      <c r="AB5134">
        <v>0</v>
      </c>
      <c r="AC5134">
        <v>0</v>
      </c>
      <c r="AD5134">
        <v>0</v>
      </c>
      <c r="AE5134">
        <v>0</v>
      </c>
      <c r="AF5134">
        <v>1.0363114</v>
      </c>
    </row>
    <row r="5135" spans="1:32" x14ac:dyDescent="0.3">
      <c r="A5135">
        <v>2797216</v>
      </c>
      <c r="B5135">
        <v>1</v>
      </c>
      <c r="C5135" t="s">
        <v>83</v>
      </c>
      <c r="D5135" t="s">
        <v>117</v>
      </c>
      <c r="E5135" t="s">
        <v>18640</v>
      </c>
      <c r="F5135" t="s">
        <v>18641</v>
      </c>
      <c r="G5135" t="s">
        <v>31546</v>
      </c>
      <c r="H5135" t="s">
        <v>145</v>
      </c>
      <c r="I5135" t="s">
        <v>78</v>
      </c>
      <c r="J5135" t="s">
        <v>135</v>
      </c>
      <c r="K5135" t="s">
        <v>22</v>
      </c>
      <c r="L5135" t="s">
        <v>136</v>
      </c>
      <c r="M5135" t="s">
        <v>18642</v>
      </c>
      <c r="N5135" t="s">
        <v>18643</v>
      </c>
      <c r="O5135">
        <v>2.0641666666666665</v>
      </c>
      <c r="P5135">
        <v>0</v>
      </c>
      <c r="Q5135">
        <v>18</v>
      </c>
      <c r="R5135">
        <v>0</v>
      </c>
      <c r="S5135">
        <v>0</v>
      </c>
      <c r="T5135">
        <v>0</v>
      </c>
      <c r="U5135">
        <v>6</v>
      </c>
      <c r="V5135">
        <v>0</v>
      </c>
      <c r="W5135">
        <v>0</v>
      </c>
      <c r="X5135">
        <v>0</v>
      </c>
      <c r="Y5135">
        <v>5.7363233999999999</v>
      </c>
      <c r="Z5135">
        <v>0</v>
      </c>
      <c r="AA5135">
        <v>0</v>
      </c>
      <c r="AB5135">
        <v>0</v>
      </c>
      <c r="AC5135">
        <v>10.351525000000001</v>
      </c>
      <c r="AD5135">
        <v>0</v>
      </c>
      <c r="AE5135">
        <v>0</v>
      </c>
      <c r="AF5135">
        <v>16.087848999999999</v>
      </c>
    </row>
    <row r="5136" spans="1:32" x14ac:dyDescent="0.3">
      <c r="A5136">
        <v>2797235</v>
      </c>
      <c r="B5136">
        <v>1</v>
      </c>
      <c r="C5136" t="s">
        <v>82</v>
      </c>
      <c r="D5136" t="s">
        <v>95</v>
      </c>
      <c r="E5136" t="s">
        <v>13966</v>
      </c>
      <c r="F5136" t="s">
        <v>13967</v>
      </c>
      <c r="G5136" t="s">
        <v>31551</v>
      </c>
      <c r="H5136" t="s">
        <v>145</v>
      </c>
      <c r="I5136" t="s">
        <v>79</v>
      </c>
      <c r="J5136" t="s">
        <v>135</v>
      </c>
      <c r="K5136" t="s">
        <v>22</v>
      </c>
      <c r="L5136" t="s">
        <v>136</v>
      </c>
      <c r="M5136" t="s">
        <v>18644</v>
      </c>
      <c r="N5136" t="s">
        <v>18645</v>
      </c>
      <c r="O5136">
        <v>1.7224999999999999</v>
      </c>
      <c r="P5136">
        <v>0</v>
      </c>
      <c r="Q5136">
        <v>114</v>
      </c>
      <c r="R5136">
        <v>0</v>
      </c>
      <c r="S5136">
        <v>0</v>
      </c>
      <c r="T5136">
        <v>0</v>
      </c>
      <c r="U5136">
        <v>14</v>
      </c>
      <c r="V5136">
        <v>0</v>
      </c>
      <c r="W5136">
        <v>0</v>
      </c>
      <c r="X5136">
        <v>0</v>
      </c>
      <c r="Y5136">
        <v>87.405540000000002</v>
      </c>
      <c r="Z5136">
        <v>0</v>
      </c>
      <c r="AA5136">
        <v>0</v>
      </c>
      <c r="AB5136">
        <v>0</v>
      </c>
      <c r="AC5136">
        <v>25.303867</v>
      </c>
      <c r="AD5136">
        <v>0</v>
      </c>
      <c r="AE5136">
        <v>0</v>
      </c>
      <c r="AF5136">
        <v>112.70940400000001</v>
      </c>
    </row>
    <row r="5137" spans="1:32" x14ac:dyDescent="0.3">
      <c r="A5137">
        <v>2797222</v>
      </c>
      <c r="B5137">
        <v>1</v>
      </c>
      <c r="C5137" t="s">
        <v>83</v>
      </c>
      <c r="D5137" t="s">
        <v>128</v>
      </c>
      <c r="E5137" t="s">
        <v>18646</v>
      </c>
      <c r="F5137" t="s">
        <v>18647</v>
      </c>
      <c r="G5137" t="s">
        <v>31546</v>
      </c>
      <c r="H5137" t="s">
        <v>163</v>
      </c>
      <c r="I5137" t="s">
        <v>78</v>
      </c>
      <c r="J5137" t="s">
        <v>135</v>
      </c>
      <c r="K5137" t="s">
        <v>22</v>
      </c>
      <c r="L5137" t="s">
        <v>136</v>
      </c>
      <c r="M5137" t="s">
        <v>18648</v>
      </c>
      <c r="N5137" t="s">
        <v>18649</v>
      </c>
      <c r="O5137">
        <v>4.4269444444444446</v>
      </c>
      <c r="P5137">
        <v>0</v>
      </c>
      <c r="Q5137">
        <v>39</v>
      </c>
      <c r="R5137">
        <v>0</v>
      </c>
      <c r="S5137">
        <v>0</v>
      </c>
      <c r="T5137">
        <v>0</v>
      </c>
      <c r="U5137">
        <v>2</v>
      </c>
      <c r="V5137">
        <v>0</v>
      </c>
      <c r="W5137">
        <v>0</v>
      </c>
      <c r="X5137">
        <v>0</v>
      </c>
      <c r="Y5137">
        <v>21.480127</v>
      </c>
      <c r="Z5137">
        <v>0</v>
      </c>
      <c r="AA5137">
        <v>0</v>
      </c>
      <c r="AB5137">
        <v>0</v>
      </c>
      <c r="AC5137">
        <v>3.3086440000000001</v>
      </c>
      <c r="AD5137">
        <v>0</v>
      </c>
      <c r="AE5137">
        <v>0</v>
      </c>
      <c r="AF5137">
        <v>24.788772999999999</v>
      </c>
    </row>
    <row r="5138" spans="1:32" x14ac:dyDescent="0.3">
      <c r="A5138">
        <v>2797199</v>
      </c>
      <c r="B5138">
        <v>1</v>
      </c>
      <c r="C5138" t="s">
        <v>82</v>
      </c>
      <c r="D5138" t="s">
        <v>101</v>
      </c>
      <c r="E5138" t="s">
        <v>13624</v>
      </c>
      <c r="F5138" t="s">
        <v>13625</v>
      </c>
      <c r="G5138" t="s">
        <v>31549</v>
      </c>
      <c r="H5138" t="s">
        <v>134</v>
      </c>
      <c r="I5138" t="s">
        <v>79</v>
      </c>
      <c r="J5138" t="s">
        <v>135</v>
      </c>
      <c r="K5138" t="s">
        <v>22</v>
      </c>
      <c r="L5138" t="s">
        <v>136</v>
      </c>
      <c r="M5138" t="s">
        <v>18650</v>
      </c>
      <c r="N5138" t="s">
        <v>18651</v>
      </c>
      <c r="O5138">
        <v>0.96638888888888885</v>
      </c>
      <c r="P5138">
        <v>2</v>
      </c>
      <c r="Q5138">
        <v>428</v>
      </c>
      <c r="R5138">
        <v>6</v>
      </c>
      <c r="S5138">
        <v>32</v>
      </c>
      <c r="T5138">
        <v>5</v>
      </c>
      <c r="U5138">
        <v>74</v>
      </c>
      <c r="V5138">
        <v>0</v>
      </c>
      <c r="W5138">
        <v>0</v>
      </c>
      <c r="X5138">
        <v>1.4156325999999999</v>
      </c>
      <c r="Y5138">
        <v>87.927760000000006</v>
      </c>
      <c r="Z5138">
        <v>14.3281975</v>
      </c>
      <c r="AA5138">
        <v>10.151839000000001</v>
      </c>
      <c r="AB5138">
        <v>27.440731</v>
      </c>
      <c r="AC5138">
        <v>27.420180999999999</v>
      </c>
      <c r="AD5138">
        <v>0</v>
      </c>
      <c r="AE5138">
        <v>0</v>
      </c>
      <c r="AF5138">
        <v>168.68433999999999</v>
      </c>
    </row>
    <row r="5139" spans="1:32" x14ac:dyDescent="0.3">
      <c r="A5139">
        <v>2797228</v>
      </c>
      <c r="B5139">
        <v>1</v>
      </c>
      <c r="C5139" t="s">
        <v>83</v>
      </c>
      <c r="D5139" t="s">
        <v>123</v>
      </c>
      <c r="E5139" t="s">
        <v>18652</v>
      </c>
      <c r="F5139" t="s">
        <v>18653</v>
      </c>
      <c r="G5139" t="s">
        <v>31549</v>
      </c>
      <c r="H5139" t="s">
        <v>134</v>
      </c>
      <c r="I5139" t="s">
        <v>79</v>
      </c>
      <c r="J5139" t="s">
        <v>135</v>
      </c>
      <c r="K5139" t="s">
        <v>22</v>
      </c>
      <c r="L5139" t="s">
        <v>136</v>
      </c>
      <c r="M5139" t="s">
        <v>18654</v>
      </c>
      <c r="N5139" t="s">
        <v>18655</v>
      </c>
      <c r="O5139">
        <v>0.37361111111111112</v>
      </c>
      <c r="P5139">
        <v>21</v>
      </c>
      <c r="Q5139">
        <v>665</v>
      </c>
      <c r="R5139">
        <v>149</v>
      </c>
      <c r="S5139">
        <v>75</v>
      </c>
      <c r="T5139">
        <v>17</v>
      </c>
      <c r="U5139">
        <v>53</v>
      </c>
      <c r="V5139">
        <v>1</v>
      </c>
      <c r="W5139">
        <v>0</v>
      </c>
      <c r="X5139">
        <v>6.3048453000000002</v>
      </c>
      <c r="Y5139">
        <v>41.740749999999998</v>
      </c>
      <c r="Z5139">
        <v>28.694315</v>
      </c>
      <c r="AA5139">
        <v>23.958697999999998</v>
      </c>
      <c r="AB5139">
        <v>27.278776000000001</v>
      </c>
      <c r="AC5139">
        <v>5.880185</v>
      </c>
      <c r="AD5139">
        <v>76.626469999999998</v>
      </c>
      <c r="AE5139">
        <v>0</v>
      </c>
      <c r="AF5139">
        <v>210.48403999999999</v>
      </c>
    </row>
    <row r="5140" spans="1:32" x14ac:dyDescent="0.3">
      <c r="A5140">
        <v>2797009</v>
      </c>
      <c r="B5140">
        <v>1</v>
      </c>
      <c r="C5140" t="s">
        <v>83</v>
      </c>
      <c r="D5140" t="s">
        <v>129</v>
      </c>
      <c r="E5140" t="s">
        <v>12477</v>
      </c>
      <c r="F5140" t="s">
        <v>12478</v>
      </c>
      <c r="G5140" t="s">
        <v>31549</v>
      </c>
      <c r="H5140" t="s">
        <v>648</v>
      </c>
      <c r="I5140" t="s">
        <v>79</v>
      </c>
      <c r="J5140" t="s">
        <v>135</v>
      </c>
      <c r="K5140" t="s">
        <v>22</v>
      </c>
      <c r="L5140" t="s">
        <v>186</v>
      </c>
      <c r="M5140" t="s">
        <v>18656</v>
      </c>
      <c r="N5140" t="s">
        <v>18657</v>
      </c>
      <c r="O5140">
        <v>3.2174999999999998</v>
      </c>
      <c r="P5140">
        <v>4</v>
      </c>
      <c r="Q5140">
        <v>64</v>
      </c>
      <c r="R5140">
        <v>131</v>
      </c>
      <c r="S5140">
        <v>337</v>
      </c>
      <c r="T5140">
        <v>16</v>
      </c>
      <c r="U5140">
        <v>76</v>
      </c>
      <c r="V5140">
        <v>0</v>
      </c>
      <c r="W5140">
        <v>0</v>
      </c>
      <c r="X5140">
        <v>1.0052732</v>
      </c>
      <c r="Y5140">
        <v>44.851730000000003</v>
      </c>
      <c r="Z5140">
        <v>114.73408000000001</v>
      </c>
      <c r="AA5140">
        <v>232.22873000000001</v>
      </c>
      <c r="AB5140">
        <v>15.238609</v>
      </c>
      <c r="AC5140">
        <v>83.81953</v>
      </c>
      <c r="AD5140">
        <v>0</v>
      </c>
      <c r="AE5140">
        <v>0</v>
      </c>
      <c r="AF5140">
        <v>491.87795999999997</v>
      </c>
    </row>
    <row r="5141" spans="1:32" x14ac:dyDescent="0.3">
      <c r="A5141">
        <v>2797003</v>
      </c>
      <c r="B5141">
        <v>1</v>
      </c>
      <c r="C5141" t="s">
        <v>83</v>
      </c>
      <c r="D5141" t="s">
        <v>115</v>
      </c>
      <c r="E5141" t="s">
        <v>18658</v>
      </c>
      <c r="F5141" t="s">
        <v>18659</v>
      </c>
      <c r="G5141" t="s">
        <v>31552</v>
      </c>
      <c r="H5141" t="s">
        <v>648</v>
      </c>
      <c r="I5141" t="s">
        <v>78</v>
      </c>
      <c r="J5141" t="s">
        <v>135</v>
      </c>
      <c r="K5141" t="s">
        <v>22</v>
      </c>
      <c r="L5141" t="s">
        <v>186</v>
      </c>
      <c r="M5141" t="s">
        <v>18660</v>
      </c>
      <c r="N5141" t="s">
        <v>18661</v>
      </c>
      <c r="O5141">
        <v>2.4175</v>
      </c>
      <c r="P5141">
        <v>0</v>
      </c>
      <c r="Q5141">
        <v>443</v>
      </c>
      <c r="R5141">
        <v>0</v>
      </c>
      <c r="S5141">
        <v>7</v>
      </c>
      <c r="T5141">
        <v>0</v>
      </c>
      <c r="U5141">
        <v>49</v>
      </c>
      <c r="V5141">
        <v>0</v>
      </c>
      <c r="W5141">
        <v>0</v>
      </c>
      <c r="X5141">
        <v>0</v>
      </c>
      <c r="Y5141">
        <v>179.33357000000001</v>
      </c>
      <c r="Z5141">
        <v>0</v>
      </c>
      <c r="AA5141">
        <v>3.0505650000000002</v>
      </c>
      <c r="AB5141">
        <v>0</v>
      </c>
      <c r="AC5141">
        <v>66.660179999999997</v>
      </c>
      <c r="AD5141">
        <v>0</v>
      </c>
      <c r="AE5141">
        <v>0</v>
      </c>
      <c r="AF5141">
        <v>249.04431</v>
      </c>
    </row>
    <row r="5142" spans="1:32" x14ac:dyDescent="0.3">
      <c r="A5142">
        <v>2796532</v>
      </c>
      <c r="B5142">
        <v>1</v>
      </c>
      <c r="C5142" t="s">
        <v>83</v>
      </c>
      <c r="D5142" t="s">
        <v>116</v>
      </c>
      <c r="E5142" t="s">
        <v>18662</v>
      </c>
      <c r="F5142" t="s">
        <v>18663</v>
      </c>
      <c r="G5142" t="s">
        <v>31546</v>
      </c>
      <c r="H5142" t="s">
        <v>223</v>
      </c>
      <c r="I5142" t="s">
        <v>78</v>
      </c>
      <c r="J5142" t="s">
        <v>135</v>
      </c>
      <c r="K5142" t="s">
        <v>22</v>
      </c>
      <c r="L5142" t="s">
        <v>136</v>
      </c>
      <c r="M5142" t="s">
        <v>18664</v>
      </c>
      <c r="N5142" t="s">
        <v>18665</v>
      </c>
      <c r="O5142">
        <v>1.273611111111111</v>
      </c>
      <c r="P5142">
        <v>0</v>
      </c>
      <c r="Q5142">
        <v>93</v>
      </c>
      <c r="R5142">
        <v>0</v>
      </c>
      <c r="S5142">
        <v>1</v>
      </c>
      <c r="T5142">
        <v>0</v>
      </c>
      <c r="U5142">
        <v>12</v>
      </c>
      <c r="V5142">
        <v>0</v>
      </c>
      <c r="W5142">
        <v>0</v>
      </c>
      <c r="X5142">
        <v>0</v>
      </c>
      <c r="Y5142">
        <v>36.035496000000002</v>
      </c>
      <c r="Z5142">
        <v>0</v>
      </c>
      <c r="AA5142">
        <v>0.42711114999999999</v>
      </c>
      <c r="AB5142">
        <v>0</v>
      </c>
      <c r="AC5142">
        <v>18.523099999999999</v>
      </c>
      <c r="AD5142">
        <v>0</v>
      </c>
      <c r="AE5142">
        <v>0</v>
      </c>
      <c r="AF5142">
        <v>54.985706</v>
      </c>
    </row>
    <row r="5143" spans="1:32" x14ac:dyDescent="0.3">
      <c r="A5143">
        <v>2796082</v>
      </c>
      <c r="B5143">
        <v>1</v>
      </c>
      <c r="C5143" t="s">
        <v>82</v>
      </c>
      <c r="D5143" t="s">
        <v>92</v>
      </c>
      <c r="E5143" t="s">
        <v>18666</v>
      </c>
      <c r="F5143" t="s">
        <v>18667</v>
      </c>
      <c r="G5143" t="s">
        <v>31548</v>
      </c>
      <c r="H5143" t="s">
        <v>893</v>
      </c>
      <c r="I5143" t="s">
        <v>78</v>
      </c>
      <c r="J5143" t="s">
        <v>135</v>
      </c>
      <c r="K5143" t="s">
        <v>22</v>
      </c>
      <c r="L5143" t="s">
        <v>136</v>
      </c>
      <c r="M5143" t="s">
        <v>18668</v>
      </c>
      <c r="N5143" t="s">
        <v>18669</v>
      </c>
      <c r="O5143">
        <v>5.4830555555555556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4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77.323120000000003</v>
      </c>
      <c r="AD5143">
        <v>0</v>
      </c>
      <c r="AE5143">
        <v>0</v>
      </c>
      <c r="AF5143">
        <v>77.323120000000003</v>
      </c>
    </row>
    <row r="5144" spans="1:32" x14ac:dyDescent="0.3">
      <c r="A5144">
        <v>2796088</v>
      </c>
      <c r="B5144">
        <v>1</v>
      </c>
      <c r="C5144" t="s">
        <v>83</v>
      </c>
      <c r="D5144" t="s">
        <v>130</v>
      </c>
      <c r="E5144" t="s">
        <v>18670</v>
      </c>
      <c r="F5144" t="s">
        <v>18671</v>
      </c>
      <c r="G5144" t="s">
        <v>31550</v>
      </c>
      <c r="H5144" t="s">
        <v>311</v>
      </c>
      <c r="I5144" t="s">
        <v>78</v>
      </c>
      <c r="J5144" t="s">
        <v>135</v>
      </c>
      <c r="K5144" t="s">
        <v>22</v>
      </c>
      <c r="L5144" t="s">
        <v>136</v>
      </c>
      <c r="M5144" t="s">
        <v>18672</v>
      </c>
      <c r="N5144" t="s">
        <v>18673</v>
      </c>
      <c r="O5144">
        <v>2.4605555555555556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23.896014999999998</v>
      </c>
      <c r="AD5144">
        <v>0</v>
      </c>
      <c r="AE5144">
        <v>0</v>
      </c>
      <c r="AF5144">
        <v>23.896014999999998</v>
      </c>
    </row>
    <row r="5145" spans="1:32" x14ac:dyDescent="0.3">
      <c r="A5145">
        <v>2796070</v>
      </c>
      <c r="B5145">
        <v>1</v>
      </c>
      <c r="C5145" t="s">
        <v>82</v>
      </c>
      <c r="D5145" t="s">
        <v>98</v>
      </c>
      <c r="E5145" t="s">
        <v>18674</v>
      </c>
      <c r="F5145" t="s">
        <v>18675</v>
      </c>
      <c r="G5145" t="s">
        <v>31548</v>
      </c>
      <c r="H5145" t="s">
        <v>333</v>
      </c>
      <c r="I5145" t="s">
        <v>78</v>
      </c>
      <c r="J5145" t="s">
        <v>135</v>
      </c>
      <c r="K5145" t="s">
        <v>22</v>
      </c>
      <c r="L5145" t="s">
        <v>136</v>
      </c>
      <c r="M5145" t="s">
        <v>18676</v>
      </c>
      <c r="N5145" t="s">
        <v>18677</v>
      </c>
      <c r="O5145">
        <v>1.2827777777777778</v>
      </c>
      <c r="P5145">
        <v>0</v>
      </c>
      <c r="Q5145">
        <v>1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0.39376060000000002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0.39376060000000002</v>
      </c>
    </row>
    <row r="5146" spans="1:32" x14ac:dyDescent="0.3">
      <c r="A5146">
        <v>2795868</v>
      </c>
      <c r="B5146">
        <v>1</v>
      </c>
      <c r="C5146" t="s">
        <v>82</v>
      </c>
      <c r="D5146" t="s">
        <v>106</v>
      </c>
      <c r="E5146" t="s">
        <v>18678</v>
      </c>
      <c r="F5146" t="s">
        <v>18679</v>
      </c>
      <c r="G5146" t="s">
        <v>31551</v>
      </c>
      <c r="H5146" t="s">
        <v>624</v>
      </c>
      <c r="I5146" t="s">
        <v>79</v>
      </c>
      <c r="J5146" t="s">
        <v>135</v>
      </c>
      <c r="K5146" t="s">
        <v>22</v>
      </c>
      <c r="L5146" t="s">
        <v>136</v>
      </c>
      <c r="M5146" t="s">
        <v>18680</v>
      </c>
      <c r="N5146" t="s">
        <v>18681</v>
      </c>
      <c r="O5146">
        <v>3.963888888888889</v>
      </c>
      <c r="P5146">
        <v>0</v>
      </c>
      <c r="Q5146">
        <v>177</v>
      </c>
      <c r="R5146">
        <v>0</v>
      </c>
      <c r="S5146">
        <v>0</v>
      </c>
      <c r="T5146">
        <v>0</v>
      </c>
      <c r="U5146">
        <v>105</v>
      </c>
      <c r="V5146">
        <v>0</v>
      </c>
      <c r="W5146">
        <v>0</v>
      </c>
      <c r="X5146">
        <v>0</v>
      </c>
      <c r="Y5146">
        <v>185.15402</v>
      </c>
      <c r="Z5146">
        <v>0</v>
      </c>
      <c r="AA5146">
        <v>0</v>
      </c>
      <c r="AB5146">
        <v>0</v>
      </c>
      <c r="AC5146">
        <v>148.08530999999999</v>
      </c>
      <c r="AD5146">
        <v>0</v>
      </c>
      <c r="AE5146">
        <v>0</v>
      </c>
      <c r="AF5146">
        <v>333.23932000000002</v>
      </c>
    </row>
    <row r="5147" spans="1:32" x14ac:dyDescent="0.3">
      <c r="A5147">
        <v>2795864</v>
      </c>
      <c r="B5147">
        <v>1</v>
      </c>
      <c r="C5147" t="s">
        <v>82</v>
      </c>
      <c r="D5147" t="s">
        <v>112</v>
      </c>
      <c r="E5147" t="s">
        <v>18682</v>
      </c>
      <c r="F5147" t="s">
        <v>18683</v>
      </c>
      <c r="G5147" t="s">
        <v>31549</v>
      </c>
      <c r="H5147" t="s">
        <v>134</v>
      </c>
      <c r="I5147" t="s">
        <v>79</v>
      </c>
      <c r="J5147" t="s">
        <v>135</v>
      </c>
      <c r="K5147" t="s">
        <v>22</v>
      </c>
      <c r="L5147" t="s">
        <v>136</v>
      </c>
      <c r="M5147" t="s">
        <v>18684</v>
      </c>
      <c r="N5147" t="s">
        <v>18685</v>
      </c>
      <c r="O5147">
        <v>0.10833333333333334</v>
      </c>
      <c r="P5147">
        <v>31</v>
      </c>
      <c r="Q5147">
        <v>6114</v>
      </c>
      <c r="R5147">
        <v>71</v>
      </c>
      <c r="S5147">
        <v>698</v>
      </c>
      <c r="T5147">
        <v>143</v>
      </c>
      <c r="U5147">
        <v>1999</v>
      </c>
      <c r="V5147">
        <v>21</v>
      </c>
      <c r="W5147">
        <v>2</v>
      </c>
      <c r="X5147">
        <v>1.2840189</v>
      </c>
      <c r="Y5147">
        <v>117.22255</v>
      </c>
      <c r="Z5147">
        <v>32.360466000000002</v>
      </c>
      <c r="AA5147">
        <v>16.054409</v>
      </c>
      <c r="AB5147">
        <v>79.282169999999994</v>
      </c>
      <c r="AC5147">
        <v>125.54882000000001</v>
      </c>
      <c r="AD5147">
        <v>358.52866</v>
      </c>
      <c r="AE5147">
        <v>10.514225</v>
      </c>
      <c r="AF5147">
        <v>740.79534999999998</v>
      </c>
    </row>
    <row r="5148" spans="1:32" x14ac:dyDescent="0.3">
      <c r="A5148">
        <v>2795755</v>
      </c>
      <c r="B5148">
        <v>1</v>
      </c>
      <c r="C5148" t="s">
        <v>82</v>
      </c>
      <c r="D5148" t="s">
        <v>90</v>
      </c>
      <c r="E5148" t="s">
        <v>18686</v>
      </c>
      <c r="F5148" t="s">
        <v>18687</v>
      </c>
      <c r="G5148" t="s">
        <v>31548</v>
      </c>
      <c r="H5148" t="s">
        <v>893</v>
      </c>
      <c r="I5148" t="s">
        <v>78</v>
      </c>
      <c r="J5148" t="s">
        <v>135</v>
      </c>
      <c r="K5148" t="s">
        <v>22</v>
      </c>
      <c r="L5148" t="s">
        <v>136</v>
      </c>
      <c r="M5148" t="s">
        <v>18688</v>
      </c>
      <c r="N5148" t="s">
        <v>18689</v>
      </c>
      <c r="O5148">
        <v>1.4577777777777778</v>
      </c>
      <c r="P5148">
        <v>0</v>
      </c>
      <c r="Q5148">
        <v>3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2.3397342999999999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2.3397342999999999</v>
      </c>
    </row>
    <row r="5149" spans="1:32" x14ac:dyDescent="0.3">
      <c r="A5149">
        <v>2795481</v>
      </c>
      <c r="B5149">
        <v>1</v>
      </c>
      <c r="C5149" t="s">
        <v>83</v>
      </c>
      <c r="D5149" t="s">
        <v>117</v>
      </c>
      <c r="E5149" t="s">
        <v>18690</v>
      </c>
      <c r="F5149" t="s">
        <v>18691</v>
      </c>
      <c r="G5149" t="s">
        <v>31549</v>
      </c>
      <c r="H5149" t="s">
        <v>134</v>
      </c>
      <c r="I5149" t="s">
        <v>79</v>
      </c>
      <c r="J5149" t="s">
        <v>135</v>
      </c>
      <c r="K5149" t="s">
        <v>22</v>
      </c>
      <c r="L5149" t="s">
        <v>136</v>
      </c>
      <c r="M5149" t="s">
        <v>18692</v>
      </c>
      <c r="N5149" t="s">
        <v>18693</v>
      </c>
      <c r="O5149">
        <v>0.3263888888888889</v>
      </c>
      <c r="P5149">
        <v>21</v>
      </c>
      <c r="Q5149">
        <v>5877</v>
      </c>
      <c r="R5149">
        <v>9</v>
      </c>
      <c r="S5149">
        <v>311</v>
      </c>
      <c r="T5149">
        <v>22</v>
      </c>
      <c r="U5149">
        <v>505</v>
      </c>
      <c r="V5149">
        <v>0</v>
      </c>
      <c r="W5149">
        <v>0</v>
      </c>
      <c r="X5149">
        <v>29.118735999999998</v>
      </c>
      <c r="Y5149">
        <v>162.61543</v>
      </c>
      <c r="Z5149">
        <v>12.12326</v>
      </c>
      <c r="AA5149">
        <v>32.32893</v>
      </c>
      <c r="AB5149">
        <v>26.262277999999998</v>
      </c>
      <c r="AC5149">
        <v>53.637276</v>
      </c>
      <c r="AD5149">
        <v>0</v>
      </c>
      <c r="AE5149">
        <v>0</v>
      </c>
      <c r="AF5149">
        <v>316.08589999999998</v>
      </c>
    </row>
    <row r="5150" spans="1:32" x14ac:dyDescent="0.3">
      <c r="A5150">
        <v>2795461</v>
      </c>
      <c r="B5150">
        <v>1</v>
      </c>
      <c r="C5150" t="s">
        <v>83</v>
      </c>
      <c r="D5150" t="s">
        <v>115</v>
      </c>
      <c r="E5150" t="s">
        <v>18694</v>
      </c>
      <c r="F5150" t="s">
        <v>18695</v>
      </c>
      <c r="G5150" t="s">
        <v>31547</v>
      </c>
      <c r="H5150" t="s">
        <v>134</v>
      </c>
      <c r="I5150" t="s">
        <v>79</v>
      </c>
      <c r="J5150" t="s">
        <v>135</v>
      </c>
      <c r="K5150" t="s">
        <v>22</v>
      </c>
      <c r="L5150" t="s">
        <v>136</v>
      </c>
      <c r="M5150" t="s">
        <v>18696</v>
      </c>
      <c r="N5150" t="s">
        <v>18697</v>
      </c>
      <c r="O5150">
        <v>0.72750000000000004</v>
      </c>
      <c r="P5150">
        <v>20</v>
      </c>
      <c r="Q5150">
        <v>10487</v>
      </c>
      <c r="R5150">
        <v>681</v>
      </c>
      <c r="S5150">
        <v>864</v>
      </c>
      <c r="T5150">
        <v>93</v>
      </c>
      <c r="U5150">
        <v>1828</v>
      </c>
      <c r="V5150">
        <v>20</v>
      </c>
      <c r="W5150">
        <v>8</v>
      </c>
      <c r="X5150">
        <v>79.292910000000006</v>
      </c>
      <c r="Y5150">
        <v>1560.0244</v>
      </c>
      <c r="Z5150">
        <v>111.41786999999999</v>
      </c>
      <c r="AA5150">
        <v>123.725624</v>
      </c>
      <c r="AB5150">
        <v>1236.3010999999999</v>
      </c>
      <c r="AC5150">
        <v>972.58434999999997</v>
      </c>
      <c r="AD5150">
        <v>1073.4902</v>
      </c>
      <c r="AE5150">
        <v>111.049736</v>
      </c>
      <c r="AF5150">
        <v>5267.8860000000004</v>
      </c>
    </row>
    <row r="5151" spans="1:32" x14ac:dyDescent="0.3">
      <c r="A5151">
        <v>2795202</v>
      </c>
      <c r="B5151">
        <v>2</v>
      </c>
      <c r="C5151" t="s">
        <v>83</v>
      </c>
      <c r="D5151" t="s">
        <v>123</v>
      </c>
      <c r="E5151" t="s">
        <v>18698</v>
      </c>
      <c r="F5151" t="s">
        <v>18699</v>
      </c>
      <c r="G5151" t="s">
        <v>31551</v>
      </c>
      <c r="H5151" t="s">
        <v>1237</v>
      </c>
      <c r="I5151" t="s">
        <v>79</v>
      </c>
      <c r="J5151" t="s">
        <v>135</v>
      </c>
      <c r="K5151" t="s">
        <v>22</v>
      </c>
      <c r="L5151" t="s">
        <v>136</v>
      </c>
      <c r="M5151" t="s">
        <v>18700</v>
      </c>
      <c r="N5151" t="s">
        <v>18701</v>
      </c>
      <c r="O5151">
        <v>1.0988888888888888</v>
      </c>
      <c r="P5151">
        <v>1</v>
      </c>
      <c r="Q5151">
        <v>38</v>
      </c>
      <c r="R5151">
        <v>14</v>
      </c>
      <c r="S5151">
        <v>6</v>
      </c>
      <c r="T5151">
        <v>8</v>
      </c>
      <c r="U5151">
        <v>27</v>
      </c>
      <c r="V5151">
        <v>3</v>
      </c>
      <c r="W5151">
        <v>0</v>
      </c>
      <c r="X5151">
        <v>1.4413273</v>
      </c>
      <c r="Y5151">
        <v>8.2796754999999997</v>
      </c>
      <c r="Z5151">
        <v>6.2493290000000004</v>
      </c>
      <c r="AA5151">
        <v>3.4852905000000001</v>
      </c>
      <c r="AB5151">
        <v>222.32893000000001</v>
      </c>
      <c r="AC5151">
        <v>14.408364000000001</v>
      </c>
      <c r="AD5151">
        <v>762.14453000000003</v>
      </c>
      <c r="AE5151">
        <v>0</v>
      </c>
      <c r="AF5151">
        <v>1018.33746</v>
      </c>
    </row>
    <row r="5152" spans="1:32" x14ac:dyDescent="0.3">
      <c r="A5152">
        <v>2795196</v>
      </c>
      <c r="B5152">
        <v>1</v>
      </c>
      <c r="C5152" t="s">
        <v>83</v>
      </c>
      <c r="D5152" t="s">
        <v>119</v>
      </c>
      <c r="E5152" t="s">
        <v>18702</v>
      </c>
      <c r="F5152" t="s">
        <v>18703</v>
      </c>
      <c r="G5152" t="s">
        <v>31546</v>
      </c>
      <c r="H5152" t="s">
        <v>223</v>
      </c>
      <c r="I5152" t="s">
        <v>78</v>
      </c>
      <c r="J5152" t="s">
        <v>135</v>
      </c>
      <c r="K5152" t="s">
        <v>22</v>
      </c>
      <c r="L5152" t="s">
        <v>136</v>
      </c>
      <c r="M5152" t="s">
        <v>18704</v>
      </c>
      <c r="N5152" t="s">
        <v>18705</v>
      </c>
      <c r="O5152">
        <v>1.5852777777777778</v>
      </c>
      <c r="P5152">
        <v>0</v>
      </c>
      <c r="Q5152">
        <v>6</v>
      </c>
      <c r="R5152">
        <v>0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0</v>
      </c>
      <c r="Y5152">
        <v>1.6327659000000001</v>
      </c>
      <c r="Z5152">
        <v>0</v>
      </c>
      <c r="AA5152">
        <v>0</v>
      </c>
      <c r="AB5152">
        <v>0</v>
      </c>
      <c r="AC5152">
        <v>0.67235279999999997</v>
      </c>
      <c r="AD5152">
        <v>0</v>
      </c>
      <c r="AE5152">
        <v>0</v>
      </c>
      <c r="AF5152">
        <v>2.3051186000000001</v>
      </c>
    </row>
    <row r="5153" spans="1:32" x14ac:dyDescent="0.3">
      <c r="A5153">
        <v>2795182</v>
      </c>
      <c r="B5153">
        <v>1</v>
      </c>
      <c r="C5153" t="s">
        <v>82</v>
      </c>
      <c r="D5153" t="s">
        <v>100</v>
      </c>
      <c r="E5153" t="s">
        <v>18706</v>
      </c>
      <c r="F5153" t="s">
        <v>18707</v>
      </c>
      <c r="G5153" t="s">
        <v>31550</v>
      </c>
      <c r="H5153" t="s">
        <v>380</v>
      </c>
      <c r="I5153" t="s">
        <v>78</v>
      </c>
      <c r="J5153" t="s">
        <v>135</v>
      </c>
      <c r="K5153" t="s">
        <v>22</v>
      </c>
      <c r="L5153" t="s">
        <v>136</v>
      </c>
      <c r="M5153" t="s">
        <v>18708</v>
      </c>
      <c r="N5153" t="s">
        <v>18709</v>
      </c>
      <c r="O5153">
        <v>1.7138888888888888</v>
      </c>
      <c r="P5153">
        <v>0</v>
      </c>
      <c r="Q5153">
        <v>115</v>
      </c>
      <c r="R5153">
        <v>0</v>
      </c>
      <c r="S5153">
        <v>0</v>
      </c>
      <c r="T5153">
        <v>0</v>
      </c>
      <c r="U5153">
        <v>49</v>
      </c>
      <c r="V5153">
        <v>0</v>
      </c>
      <c r="W5153">
        <v>0</v>
      </c>
      <c r="X5153">
        <v>0</v>
      </c>
      <c r="Y5153">
        <v>51.978380000000001</v>
      </c>
      <c r="Z5153">
        <v>0</v>
      </c>
      <c r="AA5153">
        <v>0</v>
      </c>
      <c r="AB5153">
        <v>0</v>
      </c>
      <c r="AC5153">
        <v>62.902656999999998</v>
      </c>
      <c r="AD5153">
        <v>0</v>
      </c>
      <c r="AE5153">
        <v>0</v>
      </c>
      <c r="AF5153">
        <v>114.881035</v>
      </c>
    </row>
    <row r="5154" spans="1:32" x14ac:dyDescent="0.3">
      <c r="A5154">
        <v>2795128</v>
      </c>
      <c r="B5154">
        <v>1</v>
      </c>
      <c r="C5154" t="s">
        <v>82</v>
      </c>
      <c r="D5154" t="s">
        <v>88</v>
      </c>
      <c r="E5154" t="s">
        <v>6958</v>
      </c>
      <c r="F5154" t="s">
        <v>6959</v>
      </c>
      <c r="G5154" t="s">
        <v>31545</v>
      </c>
      <c r="H5154" t="s">
        <v>134</v>
      </c>
      <c r="I5154" t="s">
        <v>79</v>
      </c>
      <c r="J5154" t="s">
        <v>135</v>
      </c>
      <c r="K5154" t="s">
        <v>22</v>
      </c>
      <c r="L5154" t="s">
        <v>136</v>
      </c>
      <c r="M5154" t="s">
        <v>18710</v>
      </c>
      <c r="N5154" t="s">
        <v>18711</v>
      </c>
      <c r="O5154">
        <v>0.18416666666666667</v>
      </c>
      <c r="P5154">
        <v>0</v>
      </c>
      <c r="Q5154">
        <v>0</v>
      </c>
      <c r="R5154">
        <v>6</v>
      </c>
      <c r="S5154">
        <v>0</v>
      </c>
      <c r="T5154">
        <v>6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0.12430344</v>
      </c>
      <c r="AA5154">
        <v>0</v>
      </c>
      <c r="AB5154">
        <v>12.359349</v>
      </c>
      <c r="AC5154">
        <v>0</v>
      </c>
      <c r="AD5154">
        <v>0</v>
      </c>
      <c r="AE5154">
        <v>0</v>
      </c>
      <c r="AF5154">
        <v>12.483653</v>
      </c>
    </row>
    <row r="5155" spans="1:32" x14ac:dyDescent="0.3">
      <c r="A5155">
        <v>2795010</v>
      </c>
      <c r="B5155">
        <v>1</v>
      </c>
      <c r="C5155" t="s">
        <v>82</v>
      </c>
      <c r="D5155" t="s">
        <v>90</v>
      </c>
      <c r="E5155" t="s">
        <v>18712</v>
      </c>
      <c r="F5155" t="s">
        <v>18713</v>
      </c>
      <c r="G5155" t="s">
        <v>31549</v>
      </c>
      <c r="H5155" t="s">
        <v>185</v>
      </c>
      <c r="I5155" t="s">
        <v>79</v>
      </c>
      <c r="J5155" t="s">
        <v>135</v>
      </c>
      <c r="K5155" t="s">
        <v>22</v>
      </c>
      <c r="L5155" t="s">
        <v>136</v>
      </c>
      <c r="M5155" t="s">
        <v>18714</v>
      </c>
      <c r="N5155" t="s">
        <v>18715</v>
      </c>
      <c r="O5155">
        <v>0.25111111111111112</v>
      </c>
      <c r="P5155">
        <v>0</v>
      </c>
      <c r="Q5155">
        <v>0</v>
      </c>
      <c r="R5155">
        <v>1</v>
      </c>
      <c r="S5155">
        <v>0</v>
      </c>
      <c r="T5155">
        <v>4</v>
      </c>
      <c r="U5155">
        <v>18</v>
      </c>
      <c r="V5155">
        <v>5</v>
      </c>
      <c r="W5155">
        <v>4</v>
      </c>
      <c r="X5155">
        <v>0</v>
      </c>
      <c r="Y5155">
        <v>0</v>
      </c>
      <c r="Z5155">
        <v>2.5963093999999999E-2</v>
      </c>
      <c r="AA5155">
        <v>0</v>
      </c>
      <c r="AB5155">
        <v>10.181335000000001</v>
      </c>
      <c r="AC5155">
        <v>23.639761</v>
      </c>
      <c r="AD5155">
        <v>196.24817999999999</v>
      </c>
      <c r="AE5155">
        <v>17.894880000000001</v>
      </c>
      <c r="AF5155">
        <v>247.99010999999999</v>
      </c>
    </row>
    <row r="5156" spans="1:32" x14ac:dyDescent="0.3">
      <c r="A5156">
        <v>2795004</v>
      </c>
      <c r="B5156">
        <v>1</v>
      </c>
      <c r="C5156" t="s">
        <v>83</v>
      </c>
      <c r="D5156" t="s">
        <v>120</v>
      </c>
      <c r="E5156" t="s">
        <v>18716</v>
      </c>
      <c r="F5156" t="s">
        <v>18717</v>
      </c>
      <c r="G5156" t="s">
        <v>31549</v>
      </c>
      <c r="H5156" t="s">
        <v>134</v>
      </c>
      <c r="I5156" t="s">
        <v>79</v>
      </c>
      <c r="J5156" t="s">
        <v>135</v>
      </c>
      <c r="K5156" t="s">
        <v>22</v>
      </c>
      <c r="L5156" t="s">
        <v>136</v>
      </c>
      <c r="M5156" t="s">
        <v>18718</v>
      </c>
      <c r="N5156" t="s">
        <v>18719</v>
      </c>
      <c r="O5156">
        <v>0.73472222222222228</v>
      </c>
      <c r="P5156">
        <v>0</v>
      </c>
      <c r="Q5156">
        <v>802</v>
      </c>
      <c r="R5156">
        <v>4</v>
      </c>
      <c r="S5156">
        <v>43</v>
      </c>
      <c r="T5156">
        <v>0</v>
      </c>
      <c r="U5156">
        <v>108</v>
      </c>
      <c r="V5156">
        <v>1</v>
      </c>
      <c r="W5156">
        <v>0</v>
      </c>
      <c r="X5156">
        <v>0</v>
      </c>
      <c r="Y5156">
        <v>107.49142999999999</v>
      </c>
      <c r="Z5156">
        <v>4.7373433</v>
      </c>
      <c r="AA5156">
        <v>4.5053162999999996</v>
      </c>
      <c r="AB5156">
        <v>0</v>
      </c>
      <c r="AC5156">
        <v>14.578478</v>
      </c>
      <c r="AD5156">
        <v>4.1143292999999996</v>
      </c>
      <c r="AE5156">
        <v>0</v>
      </c>
      <c r="AF5156">
        <v>135.42689999999999</v>
      </c>
    </row>
    <row r="5157" spans="1:32" x14ac:dyDescent="0.3">
      <c r="A5157">
        <v>2795003</v>
      </c>
      <c r="B5157">
        <v>1</v>
      </c>
      <c r="C5157" t="s">
        <v>83</v>
      </c>
      <c r="D5157" t="s">
        <v>127</v>
      </c>
      <c r="E5157" t="s">
        <v>18720</v>
      </c>
      <c r="F5157" t="s">
        <v>18721</v>
      </c>
      <c r="G5157" t="s">
        <v>31549</v>
      </c>
      <c r="H5157" t="s">
        <v>134</v>
      </c>
      <c r="I5157" t="s">
        <v>79</v>
      </c>
      <c r="J5157" t="s">
        <v>135</v>
      </c>
      <c r="K5157" t="s">
        <v>22</v>
      </c>
      <c r="L5157" t="s">
        <v>136</v>
      </c>
      <c r="M5157" t="s">
        <v>18722</v>
      </c>
      <c r="N5157" t="s">
        <v>18723</v>
      </c>
      <c r="O5157">
        <v>1.0888888888888888</v>
      </c>
      <c r="P5157">
        <v>7</v>
      </c>
      <c r="Q5157">
        <v>3061</v>
      </c>
      <c r="R5157">
        <v>70</v>
      </c>
      <c r="S5157">
        <v>128</v>
      </c>
      <c r="T5157">
        <v>18</v>
      </c>
      <c r="U5157">
        <v>312</v>
      </c>
      <c r="V5157">
        <v>3</v>
      </c>
      <c r="W5157">
        <v>1</v>
      </c>
      <c r="X5157">
        <v>16.190380000000001</v>
      </c>
      <c r="Y5157">
        <v>510.48239999999998</v>
      </c>
      <c r="Z5157">
        <v>59.146045999999998</v>
      </c>
      <c r="AA5157">
        <v>19.571860999999998</v>
      </c>
      <c r="AB5157">
        <v>99.679789999999997</v>
      </c>
      <c r="AC5157">
        <v>117.6681</v>
      </c>
      <c r="AD5157">
        <v>84.199380000000005</v>
      </c>
      <c r="AE5157">
        <v>7.642417</v>
      </c>
      <c r="AF5157">
        <v>914.58040000000005</v>
      </c>
    </row>
    <row r="5158" spans="1:32" x14ac:dyDescent="0.3">
      <c r="A5158">
        <v>2795007</v>
      </c>
      <c r="B5158">
        <v>1</v>
      </c>
      <c r="C5158" t="s">
        <v>82</v>
      </c>
      <c r="D5158" t="s">
        <v>105</v>
      </c>
      <c r="E5158" t="s">
        <v>18724</v>
      </c>
      <c r="F5158" t="s">
        <v>18725</v>
      </c>
      <c r="G5158" t="s">
        <v>31547</v>
      </c>
      <c r="H5158" t="s">
        <v>648</v>
      </c>
      <c r="I5158" t="s">
        <v>79</v>
      </c>
      <c r="J5158" t="s">
        <v>135</v>
      </c>
      <c r="K5158" t="s">
        <v>22</v>
      </c>
      <c r="L5158" t="s">
        <v>186</v>
      </c>
      <c r="M5158" t="s">
        <v>18726</v>
      </c>
      <c r="N5158" t="s">
        <v>18727</v>
      </c>
      <c r="O5158">
        <v>7.7566666666666668</v>
      </c>
      <c r="P5158">
        <v>1</v>
      </c>
      <c r="Q5158">
        <v>1462</v>
      </c>
      <c r="R5158">
        <v>194</v>
      </c>
      <c r="S5158">
        <v>214</v>
      </c>
      <c r="T5158">
        <v>21</v>
      </c>
      <c r="U5158">
        <v>210</v>
      </c>
      <c r="V5158">
        <v>2</v>
      </c>
      <c r="W5158">
        <v>0</v>
      </c>
      <c r="X5158">
        <v>6.8566060000000002</v>
      </c>
      <c r="Y5158">
        <v>3699.5385999999999</v>
      </c>
      <c r="Z5158">
        <v>696.03470000000004</v>
      </c>
      <c r="AA5158">
        <v>3201.5297999999998</v>
      </c>
      <c r="AB5158">
        <v>1246.3713</v>
      </c>
      <c r="AC5158">
        <v>1126.0605</v>
      </c>
      <c r="AD5158">
        <v>1619.1744000000001</v>
      </c>
      <c r="AE5158">
        <v>0</v>
      </c>
      <c r="AF5158">
        <v>11595.566000000001</v>
      </c>
    </row>
    <row r="5159" spans="1:32" x14ac:dyDescent="0.3">
      <c r="A5159">
        <v>2795025</v>
      </c>
      <c r="B5159">
        <v>1</v>
      </c>
      <c r="C5159" t="s">
        <v>82</v>
      </c>
      <c r="D5159" t="s">
        <v>84</v>
      </c>
      <c r="E5159" t="s">
        <v>18728</v>
      </c>
      <c r="F5159" t="s">
        <v>18729</v>
      </c>
      <c r="G5159" t="s">
        <v>31545</v>
      </c>
      <c r="H5159" t="s">
        <v>134</v>
      </c>
      <c r="I5159" t="s">
        <v>79</v>
      </c>
      <c r="J5159" t="s">
        <v>135</v>
      </c>
      <c r="K5159" t="s">
        <v>22</v>
      </c>
      <c r="L5159" t="s">
        <v>136</v>
      </c>
      <c r="M5159" t="s">
        <v>18730</v>
      </c>
      <c r="N5159" t="s">
        <v>18731</v>
      </c>
      <c r="O5159">
        <v>0.47722222222222221</v>
      </c>
      <c r="P5159">
        <v>0</v>
      </c>
      <c r="Q5159">
        <v>2197</v>
      </c>
      <c r="R5159">
        <v>0</v>
      </c>
      <c r="S5159">
        <v>0</v>
      </c>
      <c r="T5159">
        <v>0</v>
      </c>
      <c r="U5159">
        <v>432</v>
      </c>
      <c r="V5159">
        <v>0</v>
      </c>
      <c r="W5159">
        <v>0</v>
      </c>
      <c r="X5159">
        <v>0</v>
      </c>
      <c r="Y5159">
        <v>205.01709</v>
      </c>
      <c r="Z5159">
        <v>0</v>
      </c>
      <c r="AA5159">
        <v>0</v>
      </c>
      <c r="AB5159">
        <v>0</v>
      </c>
      <c r="AC5159">
        <v>132.36920000000001</v>
      </c>
      <c r="AD5159">
        <v>0</v>
      </c>
      <c r="AE5159">
        <v>0</v>
      </c>
      <c r="AF5159">
        <v>337.38630000000001</v>
      </c>
    </row>
    <row r="5160" spans="1:32" x14ac:dyDescent="0.3">
      <c r="A5160">
        <v>2794933</v>
      </c>
      <c r="B5160">
        <v>1</v>
      </c>
      <c r="C5160" t="s">
        <v>82</v>
      </c>
      <c r="D5160" t="s">
        <v>105</v>
      </c>
      <c r="E5160" t="s">
        <v>18732</v>
      </c>
      <c r="F5160" t="s">
        <v>18733</v>
      </c>
      <c r="G5160" t="s">
        <v>31548</v>
      </c>
      <c r="H5160" t="s">
        <v>311</v>
      </c>
      <c r="I5160" t="s">
        <v>78</v>
      </c>
      <c r="J5160" t="s">
        <v>135</v>
      </c>
      <c r="K5160" t="s">
        <v>22</v>
      </c>
      <c r="L5160" t="s">
        <v>136</v>
      </c>
      <c r="M5160" t="s">
        <v>18734</v>
      </c>
      <c r="N5160" t="s">
        <v>18735</v>
      </c>
      <c r="O5160">
        <v>0.8041666666666667</v>
      </c>
      <c r="P5160">
        <v>0</v>
      </c>
      <c r="Q5160">
        <v>1</v>
      </c>
      <c r="R5160">
        <v>0</v>
      </c>
      <c r="S5160">
        <v>1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8.2581069999999998E-4</v>
      </c>
      <c r="AB5160">
        <v>0</v>
      </c>
      <c r="AC5160">
        <v>0</v>
      </c>
      <c r="AD5160">
        <v>0</v>
      </c>
      <c r="AE5160">
        <v>0</v>
      </c>
      <c r="AF5160">
        <v>8.2581069999999998E-4</v>
      </c>
    </row>
    <row r="5161" spans="1:32" x14ac:dyDescent="0.3">
      <c r="A5161">
        <v>2794941</v>
      </c>
      <c r="B5161">
        <v>1</v>
      </c>
      <c r="C5161" t="s">
        <v>82</v>
      </c>
      <c r="D5161" t="s">
        <v>92</v>
      </c>
      <c r="E5161" t="s">
        <v>18736</v>
      </c>
      <c r="F5161" t="s">
        <v>18737</v>
      </c>
      <c r="G5161" t="s">
        <v>31546</v>
      </c>
      <c r="H5161" t="s">
        <v>223</v>
      </c>
      <c r="I5161" t="s">
        <v>78</v>
      </c>
      <c r="J5161" t="s">
        <v>135</v>
      </c>
      <c r="K5161" t="s">
        <v>22</v>
      </c>
      <c r="L5161" t="s">
        <v>136</v>
      </c>
      <c r="M5161" t="s">
        <v>18738</v>
      </c>
      <c r="N5161" t="s">
        <v>18739</v>
      </c>
      <c r="O5161">
        <v>1.4394444444444445</v>
      </c>
      <c r="P5161">
        <v>0</v>
      </c>
      <c r="Q5161">
        <v>44</v>
      </c>
      <c r="R5161">
        <v>0</v>
      </c>
      <c r="S5161">
        <v>0</v>
      </c>
      <c r="T5161">
        <v>0</v>
      </c>
      <c r="U5161">
        <v>4</v>
      </c>
      <c r="V5161">
        <v>0</v>
      </c>
      <c r="W5161">
        <v>0</v>
      </c>
      <c r="X5161">
        <v>0</v>
      </c>
      <c r="Y5161">
        <v>22.392863999999999</v>
      </c>
      <c r="Z5161">
        <v>0</v>
      </c>
      <c r="AA5161">
        <v>0</v>
      </c>
      <c r="AB5161">
        <v>0</v>
      </c>
      <c r="AC5161">
        <v>5.1465540000000001</v>
      </c>
      <c r="AD5161">
        <v>0</v>
      </c>
      <c r="AE5161">
        <v>0</v>
      </c>
      <c r="AF5161">
        <v>27.53942</v>
      </c>
    </row>
    <row r="5162" spans="1:32" x14ac:dyDescent="0.3">
      <c r="A5162">
        <v>2794935</v>
      </c>
      <c r="B5162">
        <v>1</v>
      </c>
      <c r="C5162" t="s">
        <v>82</v>
      </c>
      <c r="D5162" t="s">
        <v>88</v>
      </c>
      <c r="E5162" t="s">
        <v>6958</v>
      </c>
      <c r="F5162" t="s">
        <v>6959</v>
      </c>
      <c r="G5162" t="s">
        <v>31545</v>
      </c>
      <c r="H5162" t="s">
        <v>134</v>
      </c>
      <c r="I5162" t="s">
        <v>79</v>
      </c>
      <c r="J5162" t="s">
        <v>135</v>
      </c>
      <c r="K5162" t="s">
        <v>22</v>
      </c>
      <c r="L5162" t="s">
        <v>136</v>
      </c>
      <c r="M5162" t="s">
        <v>18740</v>
      </c>
      <c r="N5162" t="s">
        <v>18741</v>
      </c>
      <c r="O5162">
        <v>0.31611111111111112</v>
      </c>
      <c r="P5162">
        <v>0</v>
      </c>
      <c r="Q5162">
        <v>0</v>
      </c>
      <c r="R5162">
        <v>6</v>
      </c>
      <c r="S5162">
        <v>0</v>
      </c>
      <c r="T5162">
        <v>6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0.20230801000000001</v>
      </c>
      <c r="AA5162">
        <v>0</v>
      </c>
      <c r="AB5162">
        <v>21.044767</v>
      </c>
      <c r="AC5162">
        <v>0</v>
      </c>
      <c r="AD5162">
        <v>0</v>
      </c>
      <c r="AE5162">
        <v>0</v>
      </c>
      <c r="AF5162">
        <v>21.247076</v>
      </c>
    </row>
    <row r="5163" spans="1:32" x14ac:dyDescent="0.3">
      <c r="A5163">
        <v>2794932</v>
      </c>
      <c r="B5163">
        <v>1</v>
      </c>
      <c r="C5163" t="s">
        <v>82</v>
      </c>
      <c r="D5163" t="s">
        <v>84</v>
      </c>
      <c r="E5163" t="s">
        <v>18742</v>
      </c>
      <c r="F5163" t="s">
        <v>18743</v>
      </c>
      <c r="G5163" t="s">
        <v>31546</v>
      </c>
      <c r="H5163" t="s">
        <v>223</v>
      </c>
      <c r="I5163" t="s">
        <v>78</v>
      </c>
      <c r="J5163" t="s">
        <v>135</v>
      </c>
      <c r="K5163" t="s">
        <v>22</v>
      </c>
      <c r="L5163" t="s">
        <v>136</v>
      </c>
      <c r="M5163" t="s">
        <v>18744</v>
      </c>
      <c r="N5163" t="s">
        <v>18745</v>
      </c>
      <c r="O5163">
        <v>4.2769444444444442</v>
      </c>
      <c r="P5163">
        <v>0</v>
      </c>
      <c r="Q5163">
        <v>133</v>
      </c>
      <c r="R5163">
        <v>0</v>
      </c>
      <c r="S5163">
        <v>1</v>
      </c>
      <c r="T5163">
        <v>0</v>
      </c>
      <c r="U5163">
        <v>2</v>
      </c>
      <c r="V5163">
        <v>0</v>
      </c>
      <c r="W5163">
        <v>0</v>
      </c>
      <c r="X5163">
        <v>0</v>
      </c>
      <c r="Y5163">
        <v>92.96105</v>
      </c>
      <c r="Z5163">
        <v>0</v>
      </c>
      <c r="AA5163">
        <v>2.2242999999999999</v>
      </c>
      <c r="AB5163">
        <v>0</v>
      </c>
      <c r="AC5163">
        <v>4.8052169999999998E-2</v>
      </c>
      <c r="AD5163">
        <v>0</v>
      </c>
      <c r="AE5163">
        <v>0</v>
      </c>
      <c r="AF5163">
        <v>95.233406000000002</v>
      </c>
    </row>
    <row r="5164" spans="1:32" x14ac:dyDescent="0.3">
      <c r="A5164">
        <v>2794936</v>
      </c>
      <c r="B5164">
        <v>1</v>
      </c>
      <c r="C5164" t="s">
        <v>82</v>
      </c>
      <c r="D5164" t="s">
        <v>111</v>
      </c>
      <c r="E5164" t="s">
        <v>18746</v>
      </c>
      <c r="F5164" t="s">
        <v>18747</v>
      </c>
      <c r="G5164" t="s">
        <v>31545</v>
      </c>
      <c r="H5164" t="s">
        <v>134</v>
      </c>
      <c r="I5164" t="s">
        <v>79</v>
      </c>
      <c r="J5164" t="s">
        <v>135</v>
      </c>
      <c r="K5164" t="s">
        <v>22</v>
      </c>
      <c r="L5164" t="s">
        <v>136</v>
      </c>
      <c r="M5164" t="s">
        <v>18748</v>
      </c>
      <c r="N5164" t="s">
        <v>18749</v>
      </c>
      <c r="O5164">
        <v>0.17555555555555555</v>
      </c>
      <c r="P5164">
        <v>0</v>
      </c>
      <c r="Q5164">
        <v>4</v>
      </c>
      <c r="R5164">
        <v>33</v>
      </c>
      <c r="S5164">
        <v>266</v>
      </c>
      <c r="T5164">
        <v>9</v>
      </c>
      <c r="U5164">
        <v>64</v>
      </c>
      <c r="V5164">
        <v>0</v>
      </c>
      <c r="W5164">
        <v>0</v>
      </c>
      <c r="X5164">
        <v>0</v>
      </c>
      <c r="Y5164">
        <v>0.11711923</v>
      </c>
      <c r="Z5164">
        <v>4.1031129999999996</v>
      </c>
      <c r="AA5164">
        <v>21.822261999999998</v>
      </c>
      <c r="AB5164">
        <v>4.3645144</v>
      </c>
      <c r="AC5164">
        <v>3.5138604999999998</v>
      </c>
      <c r="AD5164">
        <v>0</v>
      </c>
      <c r="AE5164">
        <v>0</v>
      </c>
      <c r="AF5164">
        <v>33.920867999999999</v>
      </c>
    </row>
    <row r="5165" spans="1:32" x14ac:dyDescent="0.3">
      <c r="A5165">
        <v>2794942</v>
      </c>
      <c r="B5165">
        <v>1</v>
      </c>
      <c r="C5165" t="s">
        <v>82</v>
      </c>
      <c r="D5165" t="s">
        <v>88</v>
      </c>
      <c r="E5165" t="s">
        <v>18750</v>
      </c>
      <c r="F5165" t="s">
        <v>18751</v>
      </c>
      <c r="G5165" t="s">
        <v>31545</v>
      </c>
      <c r="H5165" t="s">
        <v>134</v>
      </c>
      <c r="I5165" t="s">
        <v>79</v>
      </c>
      <c r="J5165" t="s">
        <v>135</v>
      </c>
      <c r="K5165" t="s">
        <v>22</v>
      </c>
      <c r="L5165" t="s">
        <v>136</v>
      </c>
      <c r="M5165" t="s">
        <v>18752</v>
      </c>
      <c r="N5165" t="s">
        <v>18753</v>
      </c>
      <c r="O5165">
        <v>1.6658333333333333</v>
      </c>
      <c r="P5165">
        <v>0</v>
      </c>
      <c r="Q5165">
        <v>817</v>
      </c>
      <c r="R5165">
        <v>0</v>
      </c>
      <c r="S5165">
        <v>61</v>
      </c>
      <c r="T5165">
        <v>2</v>
      </c>
      <c r="U5165">
        <v>151</v>
      </c>
      <c r="V5165">
        <v>1</v>
      </c>
      <c r="W5165">
        <v>1</v>
      </c>
      <c r="X5165">
        <v>0</v>
      </c>
      <c r="Y5165">
        <v>177.26983999999999</v>
      </c>
      <c r="Z5165">
        <v>0</v>
      </c>
      <c r="AA5165">
        <v>50.771389999999997</v>
      </c>
      <c r="AB5165">
        <v>13.260863000000001</v>
      </c>
      <c r="AC5165">
        <v>66.742559999999997</v>
      </c>
      <c r="AD5165">
        <v>2.1085432000000002</v>
      </c>
      <c r="AE5165">
        <v>4.9648724</v>
      </c>
      <c r="AF5165">
        <v>315.11806999999999</v>
      </c>
    </row>
    <row r="5166" spans="1:32" x14ac:dyDescent="0.3">
      <c r="A5166">
        <v>2794675</v>
      </c>
      <c r="B5166">
        <v>1</v>
      </c>
      <c r="C5166" t="s">
        <v>82</v>
      </c>
      <c r="D5166" t="s">
        <v>94</v>
      </c>
      <c r="E5166" t="s">
        <v>18754</v>
      </c>
      <c r="F5166" t="s">
        <v>18755</v>
      </c>
      <c r="G5166" t="s">
        <v>31549</v>
      </c>
      <c r="H5166" t="s">
        <v>134</v>
      </c>
      <c r="I5166" t="s">
        <v>79</v>
      </c>
      <c r="J5166" t="s">
        <v>135</v>
      </c>
      <c r="K5166" t="s">
        <v>22</v>
      </c>
      <c r="L5166" t="s">
        <v>136</v>
      </c>
      <c r="M5166" t="s">
        <v>18756</v>
      </c>
      <c r="N5166" t="s">
        <v>18757</v>
      </c>
      <c r="O5166">
        <v>0.52333333333333332</v>
      </c>
      <c r="P5166">
        <v>1</v>
      </c>
      <c r="Q5166">
        <v>115</v>
      </c>
      <c r="R5166">
        <v>6</v>
      </c>
      <c r="S5166">
        <v>42</v>
      </c>
      <c r="T5166">
        <v>5</v>
      </c>
      <c r="U5166">
        <v>21</v>
      </c>
      <c r="V5166">
        <v>0</v>
      </c>
      <c r="W5166">
        <v>0</v>
      </c>
      <c r="X5166">
        <v>12.483169999999999</v>
      </c>
      <c r="Y5166">
        <v>7.4428219999999996</v>
      </c>
      <c r="Z5166">
        <v>1.7810326999999999</v>
      </c>
      <c r="AA5166">
        <v>10.596999</v>
      </c>
      <c r="AB5166">
        <v>56.793681999999997</v>
      </c>
      <c r="AC5166">
        <v>22.664971999999999</v>
      </c>
      <c r="AD5166">
        <v>0</v>
      </c>
      <c r="AE5166">
        <v>0</v>
      </c>
      <c r="AF5166">
        <v>111.76268</v>
      </c>
    </row>
    <row r="5167" spans="1:32" x14ac:dyDescent="0.3">
      <c r="A5167">
        <v>2794676</v>
      </c>
      <c r="B5167">
        <v>1</v>
      </c>
      <c r="C5167" t="s">
        <v>82</v>
      </c>
      <c r="D5167" t="s">
        <v>94</v>
      </c>
      <c r="E5167" t="s">
        <v>18758</v>
      </c>
      <c r="F5167" t="s">
        <v>18759</v>
      </c>
      <c r="G5167" t="s">
        <v>31545</v>
      </c>
      <c r="H5167" t="s">
        <v>134</v>
      </c>
      <c r="I5167" t="s">
        <v>79</v>
      </c>
      <c r="J5167" t="s">
        <v>135</v>
      </c>
      <c r="K5167" t="s">
        <v>22</v>
      </c>
      <c r="L5167" t="s">
        <v>136</v>
      </c>
      <c r="M5167" t="s">
        <v>18760</v>
      </c>
      <c r="N5167" t="s">
        <v>18761</v>
      </c>
      <c r="O5167">
        <v>0.10222222222222223</v>
      </c>
      <c r="P5167">
        <v>2</v>
      </c>
      <c r="Q5167">
        <v>1974</v>
      </c>
      <c r="R5167">
        <v>5</v>
      </c>
      <c r="S5167">
        <v>15</v>
      </c>
      <c r="T5167">
        <v>11</v>
      </c>
      <c r="U5167">
        <v>286</v>
      </c>
      <c r="V5167">
        <v>0</v>
      </c>
      <c r="W5167">
        <v>1</v>
      </c>
      <c r="X5167">
        <v>9.3684539999999997E-2</v>
      </c>
      <c r="Y5167">
        <v>32.783459999999998</v>
      </c>
      <c r="Z5167">
        <v>98.377570000000006</v>
      </c>
      <c r="AA5167">
        <v>0.31962478</v>
      </c>
      <c r="AB5167">
        <v>11.455128</v>
      </c>
      <c r="AC5167">
        <v>15.359043</v>
      </c>
      <c r="AD5167">
        <v>0</v>
      </c>
      <c r="AE5167">
        <v>0.35906312000000001</v>
      </c>
      <c r="AF5167">
        <v>158.74757</v>
      </c>
    </row>
    <row r="5168" spans="1:32" x14ac:dyDescent="0.3">
      <c r="A5168">
        <v>2794662</v>
      </c>
      <c r="B5168">
        <v>1</v>
      </c>
      <c r="C5168" t="s">
        <v>83</v>
      </c>
      <c r="D5168" t="s">
        <v>119</v>
      </c>
      <c r="E5168" t="s">
        <v>18762</v>
      </c>
      <c r="F5168" t="s">
        <v>18763</v>
      </c>
      <c r="G5168" t="s">
        <v>31552</v>
      </c>
      <c r="H5168" t="s">
        <v>2625</v>
      </c>
      <c r="I5168" t="s">
        <v>78</v>
      </c>
      <c r="J5168" t="s">
        <v>135</v>
      </c>
      <c r="K5168" t="s">
        <v>22</v>
      </c>
      <c r="L5168" t="s">
        <v>136</v>
      </c>
      <c r="M5168" t="s">
        <v>18764</v>
      </c>
      <c r="N5168" t="s">
        <v>18765</v>
      </c>
      <c r="O5168">
        <v>2.99</v>
      </c>
      <c r="P5168">
        <v>0</v>
      </c>
      <c r="Q5168">
        <v>115</v>
      </c>
      <c r="R5168">
        <v>0</v>
      </c>
      <c r="S5168">
        <v>0</v>
      </c>
      <c r="T5168">
        <v>0</v>
      </c>
      <c r="U5168">
        <v>3</v>
      </c>
      <c r="V5168">
        <v>0</v>
      </c>
      <c r="W5168">
        <v>0</v>
      </c>
      <c r="X5168">
        <v>0</v>
      </c>
      <c r="Y5168">
        <v>51.279152000000003</v>
      </c>
      <c r="Z5168">
        <v>0</v>
      </c>
      <c r="AA5168">
        <v>0</v>
      </c>
      <c r="AB5168">
        <v>0</v>
      </c>
      <c r="AC5168">
        <v>0.45364594000000003</v>
      </c>
      <c r="AD5168">
        <v>0</v>
      </c>
      <c r="AE5168">
        <v>0</v>
      </c>
      <c r="AF5168">
        <v>51.732799999999997</v>
      </c>
    </row>
    <row r="5169" spans="1:32" x14ac:dyDescent="0.3">
      <c r="A5169">
        <v>2794599</v>
      </c>
      <c r="B5169">
        <v>1</v>
      </c>
      <c r="C5169" t="s">
        <v>82</v>
      </c>
      <c r="D5169" t="s">
        <v>104</v>
      </c>
      <c r="E5169" t="s">
        <v>18766</v>
      </c>
      <c r="F5169" t="s">
        <v>18767</v>
      </c>
      <c r="G5169" t="s">
        <v>31548</v>
      </c>
      <c r="H5169" t="s">
        <v>333</v>
      </c>
      <c r="I5169" t="s">
        <v>78</v>
      </c>
      <c r="J5169" t="s">
        <v>135</v>
      </c>
      <c r="K5169" t="s">
        <v>22</v>
      </c>
      <c r="L5169" t="s">
        <v>136</v>
      </c>
      <c r="M5169" t="s">
        <v>18768</v>
      </c>
      <c r="N5169" t="s">
        <v>18769</v>
      </c>
      <c r="O5169">
        <v>3.7308333333333334</v>
      </c>
      <c r="P5169">
        <v>0</v>
      </c>
      <c r="Q5169">
        <v>6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5.5086329999999997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5.5086329999999997</v>
      </c>
    </row>
    <row r="5170" spans="1:32" x14ac:dyDescent="0.3">
      <c r="A5170">
        <v>2794600</v>
      </c>
      <c r="B5170">
        <v>1</v>
      </c>
      <c r="C5170" t="s">
        <v>82</v>
      </c>
      <c r="D5170" t="s">
        <v>104</v>
      </c>
      <c r="E5170" t="s">
        <v>18770</v>
      </c>
      <c r="F5170" t="s">
        <v>18771</v>
      </c>
      <c r="G5170" t="s">
        <v>31546</v>
      </c>
      <c r="H5170" t="s">
        <v>380</v>
      </c>
      <c r="I5170" t="s">
        <v>78</v>
      </c>
      <c r="J5170" t="s">
        <v>135</v>
      </c>
      <c r="K5170" t="s">
        <v>22</v>
      </c>
      <c r="L5170" t="s">
        <v>136</v>
      </c>
      <c r="M5170" t="s">
        <v>18772</v>
      </c>
      <c r="N5170" t="s">
        <v>18773</v>
      </c>
      <c r="O5170">
        <v>1.4952777777777777</v>
      </c>
      <c r="P5170">
        <v>0</v>
      </c>
      <c r="Q5170">
        <v>90</v>
      </c>
      <c r="R5170">
        <v>0</v>
      </c>
      <c r="S5170">
        <v>0</v>
      </c>
      <c r="T5170">
        <v>0</v>
      </c>
      <c r="U5170">
        <v>11</v>
      </c>
      <c r="V5170">
        <v>0</v>
      </c>
      <c r="W5170">
        <v>0</v>
      </c>
      <c r="X5170">
        <v>0</v>
      </c>
      <c r="Y5170">
        <v>44.316119999999998</v>
      </c>
      <c r="Z5170">
        <v>0</v>
      </c>
      <c r="AA5170">
        <v>0</v>
      </c>
      <c r="AB5170">
        <v>0</v>
      </c>
      <c r="AC5170">
        <v>2.1543070000000002</v>
      </c>
      <c r="AD5170">
        <v>0</v>
      </c>
      <c r="AE5170">
        <v>0</v>
      </c>
      <c r="AF5170">
        <v>46.47043</v>
      </c>
    </row>
    <row r="5171" spans="1:32" x14ac:dyDescent="0.3">
      <c r="A5171">
        <v>2794591</v>
      </c>
      <c r="B5171">
        <v>1</v>
      </c>
      <c r="C5171" t="s">
        <v>83</v>
      </c>
      <c r="D5171" t="s">
        <v>124</v>
      </c>
      <c r="E5171" t="s">
        <v>18774</v>
      </c>
      <c r="F5171" t="s">
        <v>18775</v>
      </c>
      <c r="G5171" t="s">
        <v>31552</v>
      </c>
      <c r="H5171" t="s">
        <v>665</v>
      </c>
      <c r="I5171" t="s">
        <v>78</v>
      </c>
      <c r="J5171" t="s">
        <v>135</v>
      </c>
      <c r="K5171" t="s">
        <v>22</v>
      </c>
      <c r="L5171" t="s">
        <v>136</v>
      </c>
      <c r="M5171" t="s">
        <v>18776</v>
      </c>
      <c r="N5171" t="s">
        <v>18777</v>
      </c>
      <c r="O5171">
        <v>4.8466666666666667</v>
      </c>
      <c r="P5171">
        <v>0</v>
      </c>
      <c r="Q5171">
        <v>580</v>
      </c>
      <c r="R5171">
        <v>0</v>
      </c>
      <c r="S5171">
        <v>3</v>
      </c>
      <c r="T5171">
        <v>0</v>
      </c>
      <c r="U5171">
        <v>25</v>
      </c>
      <c r="V5171">
        <v>0</v>
      </c>
      <c r="W5171">
        <v>0</v>
      </c>
      <c r="X5171">
        <v>0</v>
      </c>
      <c r="Y5171">
        <v>779.47619999999995</v>
      </c>
      <c r="Z5171">
        <v>0</v>
      </c>
      <c r="AA5171">
        <v>1.3251801999999999</v>
      </c>
      <c r="AB5171">
        <v>0</v>
      </c>
      <c r="AC5171">
        <v>98.155510000000007</v>
      </c>
      <c r="AD5171">
        <v>0</v>
      </c>
      <c r="AE5171">
        <v>0</v>
      </c>
      <c r="AF5171">
        <v>878.95690000000002</v>
      </c>
    </row>
    <row r="5172" spans="1:32" x14ac:dyDescent="0.3">
      <c r="A5172">
        <v>2794237</v>
      </c>
      <c r="B5172">
        <v>1</v>
      </c>
      <c r="C5172" t="s">
        <v>82</v>
      </c>
      <c r="D5172" t="s">
        <v>100</v>
      </c>
      <c r="E5172" t="s">
        <v>18778</v>
      </c>
      <c r="F5172" t="s">
        <v>18779</v>
      </c>
      <c r="G5172" t="s">
        <v>31548</v>
      </c>
      <c r="H5172" t="s">
        <v>893</v>
      </c>
      <c r="I5172" t="s">
        <v>78</v>
      </c>
      <c r="J5172" t="s">
        <v>135</v>
      </c>
      <c r="K5172" t="s">
        <v>22</v>
      </c>
      <c r="L5172" t="s">
        <v>136</v>
      </c>
      <c r="M5172" t="s">
        <v>18780</v>
      </c>
      <c r="N5172" t="s">
        <v>18781</v>
      </c>
      <c r="O5172">
        <v>3.3927777777777779</v>
      </c>
      <c r="P5172">
        <v>0</v>
      </c>
      <c r="Q5172">
        <v>6</v>
      </c>
      <c r="R5172">
        <v>0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0</v>
      </c>
      <c r="Y5172">
        <v>2.8579759999999998</v>
      </c>
      <c r="Z5172">
        <v>0</v>
      </c>
      <c r="AA5172">
        <v>0</v>
      </c>
      <c r="AB5172">
        <v>0</v>
      </c>
      <c r="AC5172">
        <v>0.3479082</v>
      </c>
      <c r="AD5172">
        <v>0</v>
      </c>
      <c r="AE5172">
        <v>0</v>
      </c>
      <c r="AF5172">
        <v>3.2058840000000002</v>
      </c>
    </row>
    <row r="5173" spans="1:32" x14ac:dyDescent="0.3">
      <c r="A5173">
        <v>2794240</v>
      </c>
      <c r="B5173">
        <v>1</v>
      </c>
      <c r="C5173" t="s">
        <v>83</v>
      </c>
      <c r="D5173" t="s">
        <v>114</v>
      </c>
      <c r="E5173" t="s">
        <v>2845</v>
      </c>
      <c r="F5173" t="s">
        <v>2846</v>
      </c>
      <c r="G5173" t="s">
        <v>31551</v>
      </c>
      <c r="H5173" t="s">
        <v>134</v>
      </c>
      <c r="I5173" t="s">
        <v>79</v>
      </c>
      <c r="J5173" t="s">
        <v>248</v>
      </c>
      <c r="K5173" t="s">
        <v>22</v>
      </c>
      <c r="L5173" t="s">
        <v>136</v>
      </c>
      <c r="M5173" t="s">
        <v>18782</v>
      </c>
      <c r="N5173" t="s">
        <v>18783</v>
      </c>
      <c r="O5173">
        <v>2.388888888888889E-2</v>
      </c>
      <c r="P5173">
        <v>8</v>
      </c>
      <c r="Q5173">
        <v>2</v>
      </c>
      <c r="R5173">
        <v>99</v>
      </c>
      <c r="S5173">
        <v>17</v>
      </c>
      <c r="T5173">
        <v>2</v>
      </c>
      <c r="U5173">
        <v>0</v>
      </c>
      <c r="V5173">
        <v>0</v>
      </c>
      <c r="W5173">
        <v>0</v>
      </c>
      <c r="X5173">
        <v>0.253548</v>
      </c>
      <c r="Y5173">
        <v>5.1088096E-3</v>
      </c>
      <c r="Z5173">
        <v>1.0354924000000001</v>
      </c>
      <c r="AA5173">
        <v>0.13887322999999999</v>
      </c>
      <c r="AB5173">
        <v>6.9866497E-3</v>
      </c>
      <c r="AC5173">
        <v>0</v>
      </c>
      <c r="AD5173">
        <v>0</v>
      </c>
      <c r="AE5173">
        <v>0</v>
      </c>
      <c r="AF5173">
        <v>1.4400090999999999</v>
      </c>
    </row>
    <row r="5174" spans="1:32" x14ac:dyDescent="0.3">
      <c r="A5174">
        <v>2794227</v>
      </c>
      <c r="B5174">
        <v>1</v>
      </c>
      <c r="C5174" t="s">
        <v>82</v>
      </c>
      <c r="D5174" t="s">
        <v>104</v>
      </c>
      <c r="E5174" t="s">
        <v>18784</v>
      </c>
      <c r="F5174" t="s">
        <v>18785</v>
      </c>
      <c r="G5174" t="s">
        <v>31546</v>
      </c>
      <c r="H5174" t="s">
        <v>223</v>
      </c>
      <c r="I5174" t="s">
        <v>78</v>
      </c>
      <c r="J5174" t="s">
        <v>135</v>
      </c>
      <c r="K5174" t="s">
        <v>22</v>
      </c>
      <c r="L5174" t="s">
        <v>136</v>
      </c>
      <c r="M5174" t="s">
        <v>18786</v>
      </c>
      <c r="N5174" t="s">
        <v>18787</v>
      </c>
      <c r="O5174">
        <v>1.0522222222222222</v>
      </c>
      <c r="P5174">
        <v>0</v>
      </c>
      <c r="Q5174">
        <v>331</v>
      </c>
      <c r="R5174">
        <v>0</v>
      </c>
      <c r="S5174">
        <v>0</v>
      </c>
      <c r="T5174">
        <v>0</v>
      </c>
      <c r="U5174">
        <v>18</v>
      </c>
      <c r="V5174">
        <v>0</v>
      </c>
      <c r="W5174">
        <v>0</v>
      </c>
      <c r="X5174">
        <v>0</v>
      </c>
      <c r="Y5174">
        <v>104.328125</v>
      </c>
      <c r="Z5174">
        <v>0</v>
      </c>
      <c r="AA5174">
        <v>0</v>
      </c>
      <c r="AB5174">
        <v>0</v>
      </c>
      <c r="AC5174">
        <v>6.2724466000000003</v>
      </c>
      <c r="AD5174">
        <v>0</v>
      </c>
      <c r="AE5174">
        <v>0</v>
      </c>
      <c r="AF5174">
        <v>110.60057</v>
      </c>
    </row>
    <row r="5175" spans="1:32" x14ac:dyDescent="0.3">
      <c r="A5175">
        <v>2794199</v>
      </c>
      <c r="B5175">
        <v>1</v>
      </c>
      <c r="C5175" t="s">
        <v>82</v>
      </c>
      <c r="D5175" t="s">
        <v>106</v>
      </c>
      <c r="E5175" t="s">
        <v>18788</v>
      </c>
      <c r="F5175" t="s">
        <v>18789</v>
      </c>
      <c r="G5175" t="s">
        <v>31545</v>
      </c>
      <c r="H5175" t="s">
        <v>134</v>
      </c>
      <c r="I5175" t="s">
        <v>79</v>
      </c>
      <c r="J5175" t="s">
        <v>135</v>
      </c>
      <c r="K5175" t="s">
        <v>22</v>
      </c>
      <c r="L5175" t="s">
        <v>136</v>
      </c>
      <c r="M5175" t="s">
        <v>18790</v>
      </c>
      <c r="N5175" t="s">
        <v>18791</v>
      </c>
      <c r="O5175">
        <v>0.11333333333333333</v>
      </c>
      <c r="P5175">
        <v>2</v>
      </c>
      <c r="Q5175">
        <v>314</v>
      </c>
      <c r="R5175">
        <v>2</v>
      </c>
      <c r="S5175">
        <v>20</v>
      </c>
      <c r="T5175">
        <v>18</v>
      </c>
      <c r="U5175">
        <v>70</v>
      </c>
      <c r="V5175">
        <v>2</v>
      </c>
      <c r="W5175">
        <v>0</v>
      </c>
      <c r="X5175">
        <v>0.75840039999999997</v>
      </c>
      <c r="Y5175">
        <v>11.936768000000001</v>
      </c>
      <c r="Z5175">
        <v>0.15577656000000001</v>
      </c>
      <c r="AA5175">
        <v>1.9001408</v>
      </c>
      <c r="AB5175">
        <v>14.510213</v>
      </c>
      <c r="AC5175">
        <v>11.634853</v>
      </c>
      <c r="AD5175">
        <v>12.522843</v>
      </c>
      <c r="AE5175">
        <v>0</v>
      </c>
      <c r="AF5175">
        <v>53.418995000000002</v>
      </c>
    </row>
    <row r="5176" spans="1:32" x14ac:dyDescent="0.3">
      <c r="A5176">
        <v>2794201</v>
      </c>
      <c r="B5176">
        <v>1</v>
      </c>
      <c r="C5176" t="s">
        <v>82</v>
      </c>
      <c r="D5176" t="s">
        <v>106</v>
      </c>
      <c r="E5176" t="s">
        <v>18792</v>
      </c>
      <c r="F5176" t="s">
        <v>18793</v>
      </c>
      <c r="G5176" t="s">
        <v>31549</v>
      </c>
      <c r="H5176" t="s">
        <v>134</v>
      </c>
      <c r="I5176" t="s">
        <v>79</v>
      </c>
      <c r="J5176" t="s">
        <v>135</v>
      </c>
      <c r="K5176" t="s">
        <v>22</v>
      </c>
      <c r="L5176" t="s">
        <v>136</v>
      </c>
      <c r="M5176" t="s">
        <v>18794</v>
      </c>
      <c r="N5176" t="s">
        <v>18795</v>
      </c>
      <c r="O5176">
        <v>9.8611111111111108E-2</v>
      </c>
      <c r="P5176">
        <v>8</v>
      </c>
      <c r="Q5176">
        <v>5989</v>
      </c>
      <c r="R5176">
        <v>8</v>
      </c>
      <c r="S5176">
        <v>19</v>
      </c>
      <c r="T5176">
        <v>41</v>
      </c>
      <c r="U5176">
        <v>539</v>
      </c>
      <c r="V5176">
        <v>5</v>
      </c>
      <c r="W5176">
        <v>0</v>
      </c>
      <c r="X5176">
        <v>0.92084365999999995</v>
      </c>
      <c r="Y5176">
        <v>160.75066000000001</v>
      </c>
      <c r="Z5176">
        <v>3.6800212999999999</v>
      </c>
      <c r="AA5176">
        <v>0.53511869999999995</v>
      </c>
      <c r="AB5176">
        <v>84.569405000000003</v>
      </c>
      <c r="AC5176">
        <v>89.561189999999996</v>
      </c>
      <c r="AD5176">
        <v>41.928412999999999</v>
      </c>
      <c r="AE5176">
        <v>0</v>
      </c>
      <c r="AF5176">
        <v>381.94565</v>
      </c>
    </row>
    <row r="5177" spans="1:32" x14ac:dyDescent="0.3">
      <c r="A5177">
        <v>2793967</v>
      </c>
      <c r="B5177">
        <v>1</v>
      </c>
      <c r="C5177" t="s">
        <v>82</v>
      </c>
      <c r="D5177" t="s">
        <v>92</v>
      </c>
      <c r="E5177" t="s">
        <v>18796</v>
      </c>
      <c r="F5177" t="s">
        <v>18797</v>
      </c>
      <c r="G5177" t="s">
        <v>31548</v>
      </c>
      <c r="H5177" t="s">
        <v>893</v>
      </c>
      <c r="I5177" t="s">
        <v>78</v>
      </c>
      <c r="J5177" t="s">
        <v>135</v>
      </c>
      <c r="K5177" t="s">
        <v>22</v>
      </c>
      <c r="L5177" t="s">
        <v>136</v>
      </c>
      <c r="M5177" t="s">
        <v>18798</v>
      </c>
      <c r="N5177" t="s">
        <v>18799</v>
      </c>
      <c r="O5177">
        <v>1.1975</v>
      </c>
      <c r="P5177">
        <v>0</v>
      </c>
      <c r="Q5177">
        <v>1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0.13724864000000001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0.13724864000000001</v>
      </c>
    </row>
    <row r="5178" spans="1:32" x14ac:dyDescent="0.3">
      <c r="A5178">
        <v>2793918</v>
      </c>
      <c r="B5178">
        <v>1</v>
      </c>
      <c r="C5178" t="s">
        <v>82</v>
      </c>
      <c r="D5178" t="s">
        <v>101</v>
      </c>
      <c r="E5178" t="s">
        <v>18800</v>
      </c>
      <c r="F5178" t="s">
        <v>18801</v>
      </c>
      <c r="G5178" t="s">
        <v>31550</v>
      </c>
      <c r="H5178" t="s">
        <v>1432</v>
      </c>
      <c r="I5178" t="s">
        <v>78</v>
      </c>
      <c r="J5178" t="s">
        <v>135</v>
      </c>
      <c r="K5178" t="s">
        <v>22</v>
      </c>
      <c r="L5178" t="s">
        <v>136</v>
      </c>
      <c r="M5178" t="s">
        <v>18802</v>
      </c>
      <c r="N5178" t="s">
        <v>18803</v>
      </c>
      <c r="O5178">
        <v>2.8708333333333331</v>
      </c>
      <c r="P5178">
        <v>0</v>
      </c>
      <c r="Q5178">
        <v>109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60.219634999999997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60.219634999999997</v>
      </c>
    </row>
    <row r="5179" spans="1:32" x14ac:dyDescent="0.3">
      <c r="A5179">
        <v>2793804</v>
      </c>
      <c r="B5179">
        <v>1</v>
      </c>
      <c r="C5179" t="s">
        <v>82</v>
      </c>
      <c r="D5179" t="s">
        <v>106</v>
      </c>
      <c r="E5179" t="s">
        <v>18804</v>
      </c>
      <c r="F5179" t="s">
        <v>18805</v>
      </c>
      <c r="G5179" t="s">
        <v>31545</v>
      </c>
      <c r="H5179" t="s">
        <v>134</v>
      </c>
      <c r="I5179" t="s">
        <v>79</v>
      </c>
      <c r="J5179" t="s">
        <v>135</v>
      </c>
      <c r="K5179" t="s">
        <v>22</v>
      </c>
      <c r="L5179" t="s">
        <v>136</v>
      </c>
      <c r="M5179" t="s">
        <v>18806</v>
      </c>
      <c r="N5179" t="s">
        <v>18807</v>
      </c>
      <c r="O5179">
        <v>0.20972222222222223</v>
      </c>
      <c r="P5179">
        <v>0</v>
      </c>
      <c r="Q5179">
        <v>0</v>
      </c>
      <c r="R5179">
        <v>0</v>
      </c>
      <c r="S5179">
        <v>0</v>
      </c>
      <c r="T5179">
        <v>1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0.20263764000000001</v>
      </c>
      <c r="AC5179">
        <v>0</v>
      </c>
      <c r="AD5179">
        <v>0</v>
      </c>
      <c r="AE5179">
        <v>0</v>
      </c>
      <c r="AF5179">
        <v>0.20263764000000001</v>
      </c>
    </row>
    <row r="5180" spans="1:32" x14ac:dyDescent="0.3">
      <c r="A5180">
        <v>2793809</v>
      </c>
      <c r="B5180">
        <v>1</v>
      </c>
      <c r="C5180" t="s">
        <v>82</v>
      </c>
      <c r="D5180" t="s">
        <v>112</v>
      </c>
      <c r="E5180" t="s">
        <v>18808</v>
      </c>
      <c r="F5180" t="s">
        <v>18809</v>
      </c>
      <c r="G5180" t="s">
        <v>31546</v>
      </c>
      <c r="H5180" t="s">
        <v>145</v>
      </c>
      <c r="I5180" t="s">
        <v>78</v>
      </c>
      <c r="J5180" t="s">
        <v>135</v>
      </c>
      <c r="K5180" t="s">
        <v>22</v>
      </c>
      <c r="L5180" t="s">
        <v>136</v>
      </c>
      <c r="M5180" t="s">
        <v>18810</v>
      </c>
      <c r="N5180" t="s">
        <v>18811</v>
      </c>
      <c r="O5180">
        <v>1.1883333333333332</v>
      </c>
      <c r="P5180">
        <v>0</v>
      </c>
      <c r="Q5180">
        <v>28</v>
      </c>
      <c r="R5180">
        <v>0</v>
      </c>
      <c r="S5180">
        <v>22</v>
      </c>
      <c r="T5180">
        <v>0</v>
      </c>
      <c r="U5180">
        <v>5</v>
      </c>
      <c r="V5180">
        <v>0</v>
      </c>
      <c r="W5180">
        <v>0</v>
      </c>
      <c r="X5180">
        <v>0</v>
      </c>
      <c r="Y5180">
        <v>6.0252840000000001</v>
      </c>
      <c r="Z5180">
        <v>0</v>
      </c>
      <c r="AA5180">
        <v>5.849056</v>
      </c>
      <c r="AB5180">
        <v>0</v>
      </c>
      <c r="AC5180">
        <v>0.46702159999999998</v>
      </c>
      <c r="AD5180">
        <v>0</v>
      </c>
      <c r="AE5180">
        <v>0</v>
      </c>
      <c r="AF5180">
        <v>12.341360999999999</v>
      </c>
    </row>
    <row r="5181" spans="1:32" x14ac:dyDescent="0.3">
      <c r="A5181">
        <v>2793805</v>
      </c>
      <c r="B5181">
        <v>1</v>
      </c>
      <c r="C5181" t="s">
        <v>82</v>
      </c>
      <c r="D5181" t="s">
        <v>108</v>
      </c>
      <c r="E5181" t="s">
        <v>18812</v>
      </c>
      <c r="F5181" t="s">
        <v>18813</v>
      </c>
      <c r="G5181" t="s">
        <v>31552</v>
      </c>
      <c r="H5181" t="s">
        <v>643</v>
      </c>
      <c r="I5181" t="s">
        <v>78</v>
      </c>
      <c r="J5181" t="s">
        <v>135</v>
      </c>
      <c r="K5181" t="s">
        <v>22</v>
      </c>
      <c r="L5181" t="s">
        <v>186</v>
      </c>
      <c r="M5181" t="s">
        <v>18814</v>
      </c>
      <c r="N5181" t="s">
        <v>18815</v>
      </c>
      <c r="O5181">
        <v>6.0013888888888891</v>
      </c>
      <c r="P5181">
        <v>0</v>
      </c>
      <c r="Q5181">
        <v>37</v>
      </c>
      <c r="R5181">
        <v>0</v>
      </c>
      <c r="S5181">
        <v>57</v>
      </c>
      <c r="T5181">
        <v>0</v>
      </c>
      <c r="U5181">
        <v>14</v>
      </c>
      <c r="V5181">
        <v>0</v>
      </c>
      <c r="W5181">
        <v>0</v>
      </c>
      <c r="X5181">
        <v>0</v>
      </c>
      <c r="Y5181">
        <v>61.741107999999997</v>
      </c>
      <c r="Z5181">
        <v>0</v>
      </c>
      <c r="AA5181">
        <v>90.985709999999997</v>
      </c>
      <c r="AB5181">
        <v>0</v>
      </c>
      <c r="AC5181">
        <v>24.281803</v>
      </c>
      <c r="AD5181">
        <v>0</v>
      </c>
      <c r="AE5181">
        <v>0</v>
      </c>
      <c r="AF5181">
        <v>177.00862000000001</v>
      </c>
    </row>
    <row r="5182" spans="1:32" x14ac:dyDescent="0.3">
      <c r="A5182">
        <v>2785753</v>
      </c>
      <c r="B5182">
        <v>1</v>
      </c>
      <c r="C5182" t="s">
        <v>83</v>
      </c>
      <c r="D5182" t="s">
        <v>125</v>
      </c>
      <c r="E5182" t="s">
        <v>18816</v>
      </c>
      <c r="F5182" t="s">
        <v>18817</v>
      </c>
      <c r="G5182" t="s">
        <v>31552</v>
      </c>
      <c r="H5182" t="s">
        <v>665</v>
      </c>
      <c r="I5182" t="s">
        <v>78</v>
      </c>
      <c r="J5182" t="s">
        <v>135</v>
      </c>
      <c r="K5182" t="s">
        <v>22</v>
      </c>
      <c r="L5182" t="s">
        <v>136</v>
      </c>
      <c r="M5182" t="s">
        <v>18818</v>
      </c>
      <c r="N5182" t="s">
        <v>18819</v>
      </c>
      <c r="O5182">
        <v>1.6850000000000001</v>
      </c>
      <c r="P5182">
        <v>0</v>
      </c>
      <c r="Q5182">
        <v>171</v>
      </c>
      <c r="R5182">
        <v>0</v>
      </c>
      <c r="S5182">
        <v>7</v>
      </c>
      <c r="T5182">
        <v>0</v>
      </c>
      <c r="U5182">
        <v>2</v>
      </c>
      <c r="V5182">
        <v>0</v>
      </c>
      <c r="W5182">
        <v>0</v>
      </c>
      <c r="X5182">
        <v>0</v>
      </c>
      <c r="Y5182">
        <v>39.050266000000001</v>
      </c>
      <c r="Z5182">
        <v>0</v>
      </c>
      <c r="AA5182">
        <v>0.53049670000000004</v>
      </c>
      <c r="AB5182">
        <v>0</v>
      </c>
      <c r="AC5182">
        <v>9.6771940000000001E-2</v>
      </c>
      <c r="AD5182">
        <v>0</v>
      </c>
      <c r="AE5182">
        <v>0</v>
      </c>
      <c r="AF5182">
        <v>39.677531999999999</v>
      </c>
    </row>
    <row r="5183" spans="1:32" x14ac:dyDescent="0.3">
      <c r="A5183">
        <v>2785750</v>
      </c>
      <c r="B5183">
        <v>1</v>
      </c>
      <c r="C5183" t="s">
        <v>83</v>
      </c>
      <c r="D5183" t="s">
        <v>125</v>
      </c>
      <c r="E5183" t="s">
        <v>18820</v>
      </c>
      <c r="F5183" t="s">
        <v>18821</v>
      </c>
      <c r="G5183" t="s">
        <v>31549</v>
      </c>
      <c r="H5183" t="s">
        <v>134</v>
      </c>
      <c r="I5183" t="s">
        <v>79</v>
      </c>
      <c r="J5183" t="s">
        <v>135</v>
      </c>
      <c r="K5183" t="s">
        <v>22</v>
      </c>
      <c r="L5183" t="s">
        <v>136</v>
      </c>
      <c r="M5183" t="s">
        <v>18822</v>
      </c>
      <c r="N5183" t="s">
        <v>18823</v>
      </c>
      <c r="O5183">
        <v>1.1183333333333334</v>
      </c>
      <c r="P5183">
        <v>1</v>
      </c>
      <c r="Q5183">
        <v>587</v>
      </c>
      <c r="R5183">
        <v>41</v>
      </c>
      <c r="S5183">
        <v>11</v>
      </c>
      <c r="T5183">
        <v>2</v>
      </c>
      <c r="U5183">
        <v>81</v>
      </c>
      <c r="V5183">
        <v>0</v>
      </c>
      <c r="W5183">
        <v>0</v>
      </c>
      <c r="X5183">
        <v>0.25971573999999997</v>
      </c>
      <c r="Y5183">
        <v>144.44218000000001</v>
      </c>
      <c r="Z5183">
        <v>82.220566000000005</v>
      </c>
      <c r="AA5183">
        <v>4.7099669999999998</v>
      </c>
      <c r="AB5183">
        <v>3.0246439999999999</v>
      </c>
      <c r="AC5183">
        <v>25.048738</v>
      </c>
      <c r="AD5183">
        <v>0</v>
      </c>
      <c r="AE5183">
        <v>0</v>
      </c>
      <c r="AF5183">
        <v>259.70580000000001</v>
      </c>
    </row>
    <row r="5184" spans="1:32" x14ac:dyDescent="0.3">
      <c r="A5184">
        <v>2785741</v>
      </c>
      <c r="B5184">
        <v>1</v>
      </c>
      <c r="C5184" t="s">
        <v>83</v>
      </c>
      <c r="D5184" t="s">
        <v>120</v>
      </c>
      <c r="E5184" t="s">
        <v>18824</v>
      </c>
      <c r="F5184" t="s">
        <v>18825</v>
      </c>
      <c r="G5184" t="s">
        <v>31545</v>
      </c>
      <c r="H5184" t="s">
        <v>134</v>
      </c>
      <c r="I5184" t="s">
        <v>79</v>
      </c>
      <c r="J5184" t="s">
        <v>135</v>
      </c>
      <c r="K5184" t="s">
        <v>22</v>
      </c>
      <c r="L5184" t="s">
        <v>136</v>
      </c>
      <c r="M5184" t="s">
        <v>18826</v>
      </c>
      <c r="N5184" t="s">
        <v>15428</v>
      </c>
      <c r="O5184">
        <v>0.12777777777777777</v>
      </c>
      <c r="P5184">
        <v>20</v>
      </c>
      <c r="Q5184">
        <v>3967</v>
      </c>
      <c r="R5184">
        <v>542</v>
      </c>
      <c r="S5184">
        <v>471</v>
      </c>
      <c r="T5184">
        <v>47</v>
      </c>
      <c r="U5184">
        <v>474</v>
      </c>
      <c r="V5184">
        <v>6</v>
      </c>
      <c r="W5184">
        <v>0</v>
      </c>
      <c r="X5184">
        <v>6.4600720000000003</v>
      </c>
      <c r="Y5184">
        <v>55.492609999999999</v>
      </c>
      <c r="Z5184">
        <v>14.595945</v>
      </c>
      <c r="AA5184">
        <v>7.9838475999999998</v>
      </c>
      <c r="AB5184">
        <v>28.377846000000002</v>
      </c>
      <c r="AC5184">
        <v>10.742832</v>
      </c>
      <c r="AD5184">
        <v>2.99247</v>
      </c>
      <c r="AE5184">
        <v>0</v>
      </c>
      <c r="AF5184">
        <v>126.64561999999999</v>
      </c>
    </row>
    <row r="5185" spans="1:32" x14ac:dyDescent="0.3">
      <c r="A5185">
        <v>2785678</v>
      </c>
      <c r="B5185">
        <v>1</v>
      </c>
      <c r="C5185" t="s">
        <v>82</v>
      </c>
      <c r="D5185" t="s">
        <v>95</v>
      </c>
      <c r="E5185" t="s">
        <v>18827</v>
      </c>
      <c r="F5185" t="s">
        <v>18828</v>
      </c>
      <c r="G5185" t="s">
        <v>31549</v>
      </c>
      <c r="H5185" t="s">
        <v>134</v>
      </c>
      <c r="I5185" t="s">
        <v>79</v>
      </c>
      <c r="J5185" t="s">
        <v>135</v>
      </c>
      <c r="K5185" t="s">
        <v>22</v>
      </c>
      <c r="L5185" t="s">
        <v>136</v>
      </c>
      <c r="M5185" t="s">
        <v>18829</v>
      </c>
      <c r="N5185" t="s">
        <v>18830</v>
      </c>
      <c r="O5185">
        <v>0.10249999999999999</v>
      </c>
      <c r="P5185">
        <v>5</v>
      </c>
      <c r="Q5185">
        <v>234</v>
      </c>
      <c r="R5185">
        <v>3</v>
      </c>
      <c r="S5185">
        <v>1</v>
      </c>
      <c r="T5185">
        <v>12</v>
      </c>
      <c r="U5185">
        <v>51</v>
      </c>
      <c r="V5185">
        <v>0</v>
      </c>
      <c r="W5185">
        <v>0</v>
      </c>
      <c r="X5185">
        <v>0.279086</v>
      </c>
      <c r="Y5185">
        <v>10.888709</v>
      </c>
      <c r="Z5185">
        <v>0.4077441</v>
      </c>
      <c r="AA5185">
        <v>1.5168628E-2</v>
      </c>
      <c r="AB5185">
        <v>2.3807231999999998</v>
      </c>
      <c r="AC5185">
        <v>1.9904192999999999</v>
      </c>
      <c r="AD5185">
        <v>0</v>
      </c>
      <c r="AE5185">
        <v>0</v>
      </c>
      <c r="AF5185">
        <v>15.96185</v>
      </c>
    </row>
    <row r="5186" spans="1:32" x14ac:dyDescent="0.3">
      <c r="A5186">
        <v>2785599</v>
      </c>
      <c r="B5186">
        <v>1</v>
      </c>
      <c r="C5186" t="s">
        <v>82</v>
      </c>
      <c r="D5186" t="s">
        <v>84</v>
      </c>
      <c r="E5186" t="s">
        <v>18831</v>
      </c>
      <c r="F5186" t="s">
        <v>18832</v>
      </c>
      <c r="G5186" t="s">
        <v>31546</v>
      </c>
      <c r="H5186" t="s">
        <v>1297</v>
      </c>
      <c r="I5186" t="s">
        <v>78</v>
      </c>
      <c r="J5186" t="s">
        <v>135</v>
      </c>
      <c r="K5186" t="s">
        <v>22</v>
      </c>
      <c r="L5186" t="s">
        <v>136</v>
      </c>
      <c r="M5186" t="s">
        <v>18833</v>
      </c>
      <c r="N5186" t="s">
        <v>18834</v>
      </c>
      <c r="O5186">
        <v>5.1886111111111113</v>
      </c>
      <c r="P5186">
        <v>0</v>
      </c>
      <c r="Q5186">
        <v>37</v>
      </c>
      <c r="R5186">
        <v>0</v>
      </c>
      <c r="S5186">
        <v>0</v>
      </c>
      <c r="T5186">
        <v>0</v>
      </c>
      <c r="U5186">
        <v>3</v>
      </c>
      <c r="V5186">
        <v>0</v>
      </c>
      <c r="W5186">
        <v>0</v>
      </c>
      <c r="X5186">
        <v>0</v>
      </c>
      <c r="Y5186">
        <v>49.295369999999998</v>
      </c>
      <c r="Z5186">
        <v>0</v>
      </c>
      <c r="AA5186">
        <v>0</v>
      </c>
      <c r="AB5186">
        <v>0</v>
      </c>
      <c r="AC5186">
        <v>5.373297</v>
      </c>
      <c r="AD5186">
        <v>0</v>
      </c>
      <c r="AE5186">
        <v>0</v>
      </c>
      <c r="AF5186">
        <v>54.668663000000002</v>
      </c>
    </row>
    <row r="5187" spans="1:32" x14ac:dyDescent="0.3">
      <c r="A5187">
        <v>2785600</v>
      </c>
      <c r="B5187">
        <v>1</v>
      </c>
      <c r="C5187" t="s">
        <v>83</v>
      </c>
      <c r="D5187" t="s">
        <v>123</v>
      </c>
      <c r="E5187" t="s">
        <v>18835</v>
      </c>
      <c r="F5187" t="s">
        <v>18836</v>
      </c>
      <c r="G5187" t="s">
        <v>31548</v>
      </c>
      <c r="H5187" t="s">
        <v>333</v>
      </c>
      <c r="I5187" t="s">
        <v>78</v>
      </c>
      <c r="J5187" t="s">
        <v>135</v>
      </c>
      <c r="K5187" t="s">
        <v>22</v>
      </c>
      <c r="L5187" t="s">
        <v>136</v>
      </c>
      <c r="M5187" t="s">
        <v>18837</v>
      </c>
      <c r="N5187" t="s">
        <v>18838</v>
      </c>
      <c r="O5187">
        <v>1.1394444444444445</v>
      </c>
      <c r="P5187">
        <v>0</v>
      </c>
      <c r="Q5187">
        <v>1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7.3684535999999995E-2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7.3684535999999995E-2</v>
      </c>
    </row>
    <row r="5188" spans="1:32" x14ac:dyDescent="0.3">
      <c r="A5188">
        <v>2785556</v>
      </c>
      <c r="B5188">
        <v>1</v>
      </c>
      <c r="C5188" t="s">
        <v>82</v>
      </c>
      <c r="D5188" t="s">
        <v>92</v>
      </c>
      <c r="E5188" t="s">
        <v>18839</v>
      </c>
      <c r="F5188" t="s">
        <v>18840</v>
      </c>
      <c r="G5188" t="s">
        <v>31551</v>
      </c>
      <c r="H5188" t="s">
        <v>648</v>
      </c>
      <c r="I5188" t="s">
        <v>79</v>
      </c>
      <c r="J5188" t="s">
        <v>135</v>
      </c>
      <c r="K5188" t="s">
        <v>22</v>
      </c>
      <c r="L5188" t="s">
        <v>186</v>
      </c>
      <c r="M5188" t="s">
        <v>18841</v>
      </c>
      <c r="N5188" t="s">
        <v>18842</v>
      </c>
      <c r="O5188">
        <v>5.7208333333333332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1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100.43077</v>
      </c>
      <c r="AE5188">
        <v>0</v>
      </c>
      <c r="AF5188">
        <v>100.43077</v>
      </c>
    </row>
    <row r="5189" spans="1:32" x14ac:dyDescent="0.3">
      <c r="A5189">
        <v>2785550</v>
      </c>
      <c r="B5189">
        <v>1</v>
      </c>
      <c r="C5189" t="s">
        <v>82</v>
      </c>
      <c r="D5189" t="s">
        <v>106</v>
      </c>
      <c r="E5189" t="s">
        <v>18843</v>
      </c>
      <c r="F5189" t="s">
        <v>18844</v>
      </c>
      <c r="G5189" t="s">
        <v>31545</v>
      </c>
      <c r="H5189" t="s">
        <v>134</v>
      </c>
      <c r="I5189" t="s">
        <v>79</v>
      </c>
      <c r="J5189" t="s">
        <v>135</v>
      </c>
      <c r="K5189" t="s">
        <v>22</v>
      </c>
      <c r="L5189" t="s">
        <v>136</v>
      </c>
      <c r="M5189" t="s">
        <v>18845</v>
      </c>
      <c r="N5189" t="s">
        <v>18846</v>
      </c>
      <c r="O5189">
        <v>0.73472222222222228</v>
      </c>
      <c r="P5189">
        <v>0</v>
      </c>
      <c r="Q5189">
        <v>595</v>
      </c>
      <c r="R5189">
        <v>0</v>
      </c>
      <c r="S5189">
        <v>0</v>
      </c>
      <c r="T5189">
        <v>0</v>
      </c>
      <c r="U5189">
        <v>60</v>
      </c>
      <c r="V5189">
        <v>0</v>
      </c>
      <c r="W5189">
        <v>0</v>
      </c>
      <c r="X5189">
        <v>0</v>
      </c>
      <c r="Y5189">
        <v>151.14243999999999</v>
      </c>
      <c r="Z5189">
        <v>0</v>
      </c>
      <c r="AA5189">
        <v>0</v>
      </c>
      <c r="AB5189">
        <v>0</v>
      </c>
      <c r="AC5189">
        <v>32.065530000000003</v>
      </c>
      <c r="AD5189">
        <v>0</v>
      </c>
      <c r="AE5189">
        <v>0</v>
      </c>
      <c r="AF5189">
        <v>183.20796000000001</v>
      </c>
    </row>
    <row r="5190" spans="1:32" x14ac:dyDescent="0.3">
      <c r="A5190">
        <v>2785537</v>
      </c>
      <c r="B5190">
        <v>1</v>
      </c>
      <c r="C5190" t="s">
        <v>82</v>
      </c>
      <c r="D5190" t="s">
        <v>95</v>
      </c>
      <c r="E5190" t="s">
        <v>18847</v>
      </c>
      <c r="F5190" t="s">
        <v>18848</v>
      </c>
      <c r="G5190" t="s">
        <v>31548</v>
      </c>
      <c r="H5190" t="s">
        <v>333</v>
      </c>
      <c r="I5190" t="s">
        <v>78</v>
      </c>
      <c r="J5190" t="s">
        <v>135</v>
      </c>
      <c r="K5190" t="s">
        <v>22</v>
      </c>
      <c r="L5190" t="s">
        <v>136</v>
      </c>
      <c r="M5190" t="s">
        <v>18849</v>
      </c>
      <c r="N5190" t="s">
        <v>18850</v>
      </c>
      <c r="O5190">
        <v>9.6738888888888894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10.946937999999999</v>
      </c>
      <c r="AD5190">
        <v>0</v>
      </c>
      <c r="AE5190">
        <v>0</v>
      </c>
      <c r="AF5190">
        <v>10.946937999999999</v>
      </c>
    </row>
    <row r="5191" spans="1:32" x14ac:dyDescent="0.3">
      <c r="A5191">
        <v>2785493</v>
      </c>
      <c r="B5191">
        <v>1</v>
      </c>
      <c r="C5191" t="s">
        <v>83</v>
      </c>
      <c r="D5191" t="s">
        <v>130</v>
      </c>
      <c r="E5191" t="s">
        <v>18851</v>
      </c>
      <c r="F5191" t="s">
        <v>18852</v>
      </c>
      <c r="G5191" t="s">
        <v>31546</v>
      </c>
      <c r="H5191" t="s">
        <v>1297</v>
      </c>
      <c r="I5191" t="s">
        <v>78</v>
      </c>
      <c r="J5191" t="s">
        <v>135</v>
      </c>
      <c r="K5191" t="s">
        <v>22</v>
      </c>
      <c r="L5191" t="s">
        <v>136</v>
      </c>
      <c r="M5191" t="s">
        <v>18853</v>
      </c>
      <c r="N5191" t="s">
        <v>18854</v>
      </c>
      <c r="O5191">
        <v>3.8713888888888888</v>
      </c>
      <c r="P5191">
        <v>0</v>
      </c>
      <c r="Q5191">
        <v>56</v>
      </c>
      <c r="R5191">
        <v>0</v>
      </c>
      <c r="S5191">
        <v>0</v>
      </c>
      <c r="T5191">
        <v>0</v>
      </c>
      <c r="U5191">
        <v>2</v>
      </c>
      <c r="V5191">
        <v>0</v>
      </c>
      <c r="W5191">
        <v>0</v>
      </c>
      <c r="X5191">
        <v>0</v>
      </c>
      <c r="Y5191">
        <v>51.965983999999999</v>
      </c>
      <c r="Z5191">
        <v>0</v>
      </c>
      <c r="AA5191">
        <v>0</v>
      </c>
      <c r="AB5191">
        <v>0</v>
      </c>
      <c r="AC5191">
        <v>2.057855</v>
      </c>
      <c r="AD5191">
        <v>0</v>
      </c>
      <c r="AE5191">
        <v>0</v>
      </c>
      <c r="AF5191">
        <v>54.023837999999998</v>
      </c>
    </row>
    <row r="5192" spans="1:32" x14ac:dyDescent="0.3">
      <c r="A5192">
        <v>2785504</v>
      </c>
      <c r="B5192">
        <v>1</v>
      </c>
      <c r="C5192" t="s">
        <v>82</v>
      </c>
      <c r="D5192" t="s">
        <v>106</v>
      </c>
      <c r="E5192" t="s">
        <v>18855</v>
      </c>
      <c r="F5192" t="s">
        <v>18856</v>
      </c>
      <c r="G5192" t="s">
        <v>31551</v>
      </c>
      <c r="H5192" t="s">
        <v>134</v>
      </c>
      <c r="I5192" t="s">
        <v>79</v>
      </c>
      <c r="J5192" t="s">
        <v>135</v>
      </c>
      <c r="K5192" t="s">
        <v>22</v>
      </c>
      <c r="L5192" t="s">
        <v>136</v>
      </c>
      <c r="M5192" t="s">
        <v>18857</v>
      </c>
      <c r="N5192" t="s">
        <v>18858</v>
      </c>
      <c r="O5192">
        <v>0.4563888888888889</v>
      </c>
      <c r="P5192">
        <v>22</v>
      </c>
      <c r="Q5192">
        <v>62</v>
      </c>
      <c r="R5192">
        <v>7</v>
      </c>
      <c r="S5192">
        <v>0</v>
      </c>
      <c r="T5192">
        <v>14</v>
      </c>
      <c r="U5192">
        <v>0</v>
      </c>
      <c r="V5192">
        <v>1</v>
      </c>
      <c r="W5192">
        <v>0</v>
      </c>
      <c r="X5192">
        <v>2.6066582</v>
      </c>
      <c r="Y5192">
        <v>5.3819229999999996</v>
      </c>
      <c r="Z5192">
        <v>1.8663898000000001</v>
      </c>
      <c r="AA5192">
        <v>0</v>
      </c>
      <c r="AB5192">
        <v>31.399211999999999</v>
      </c>
      <c r="AC5192">
        <v>0</v>
      </c>
      <c r="AD5192">
        <v>19.273084999999998</v>
      </c>
      <c r="AE5192">
        <v>0</v>
      </c>
      <c r="AF5192">
        <v>60.527267000000002</v>
      </c>
    </row>
    <row r="5193" spans="1:32" x14ac:dyDescent="0.3">
      <c r="A5193">
        <v>2785333</v>
      </c>
      <c r="B5193">
        <v>1</v>
      </c>
      <c r="C5193" t="s">
        <v>83</v>
      </c>
      <c r="D5193" t="s">
        <v>116</v>
      </c>
      <c r="E5193" t="s">
        <v>13301</v>
      </c>
      <c r="F5193" t="s">
        <v>13302</v>
      </c>
      <c r="G5193" t="s">
        <v>31552</v>
      </c>
      <c r="H5193" t="s">
        <v>665</v>
      </c>
      <c r="I5193" t="s">
        <v>78</v>
      </c>
      <c r="J5193" t="s">
        <v>135</v>
      </c>
      <c r="K5193" t="s">
        <v>22</v>
      </c>
      <c r="L5193" t="s">
        <v>136</v>
      </c>
      <c r="M5193" t="s">
        <v>18859</v>
      </c>
      <c r="N5193" t="s">
        <v>18860</v>
      </c>
      <c r="O5193">
        <v>1.8702777777777777</v>
      </c>
      <c r="P5193">
        <v>0</v>
      </c>
      <c r="Q5193">
        <v>61</v>
      </c>
      <c r="R5193">
        <v>0</v>
      </c>
      <c r="S5193">
        <v>1</v>
      </c>
      <c r="T5193">
        <v>0</v>
      </c>
      <c r="U5193">
        <v>1</v>
      </c>
      <c r="V5193">
        <v>0</v>
      </c>
      <c r="W5193">
        <v>0</v>
      </c>
      <c r="X5193">
        <v>0</v>
      </c>
      <c r="Y5193">
        <v>10.231576</v>
      </c>
      <c r="Z5193">
        <v>0</v>
      </c>
      <c r="AA5193">
        <v>1.5230994</v>
      </c>
      <c r="AB5193">
        <v>0</v>
      </c>
      <c r="AC5193">
        <v>0.19459588999999999</v>
      </c>
      <c r="AD5193">
        <v>0</v>
      </c>
      <c r="AE5193">
        <v>0</v>
      </c>
      <c r="AF5193">
        <v>11.949271</v>
      </c>
    </row>
    <row r="5194" spans="1:32" x14ac:dyDescent="0.3">
      <c r="A5194">
        <v>2785341</v>
      </c>
      <c r="B5194">
        <v>1</v>
      </c>
      <c r="C5194" t="s">
        <v>82</v>
      </c>
      <c r="D5194" t="s">
        <v>101</v>
      </c>
      <c r="E5194" t="s">
        <v>18861</v>
      </c>
      <c r="F5194" t="s">
        <v>18862</v>
      </c>
      <c r="G5194" t="s">
        <v>31546</v>
      </c>
      <c r="H5194" t="s">
        <v>223</v>
      </c>
      <c r="I5194" t="s">
        <v>78</v>
      </c>
      <c r="J5194" t="s">
        <v>135</v>
      </c>
      <c r="K5194" t="s">
        <v>22</v>
      </c>
      <c r="L5194" t="s">
        <v>136</v>
      </c>
      <c r="M5194" t="s">
        <v>18863</v>
      </c>
      <c r="N5194" t="s">
        <v>18864</v>
      </c>
      <c r="O5194">
        <v>9.5208333333333339</v>
      </c>
      <c r="P5194">
        <v>0</v>
      </c>
      <c r="Q5194">
        <v>108</v>
      </c>
      <c r="R5194">
        <v>0</v>
      </c>
      <c r="S5194">
        <v>0</v>
      </c>
      <c r="T5194">
        <v>0</v>
      </c>
      <c r="U5194">
        <v>12</v>
      </c>
      <c r="V5194">
        <v>0</v>
      </c>
      <c r="W5194">
        <v>0</v>
      </c>
      <c r="X5194">
        <v>0</v>
      </c>
      <c r="Y5194">
        <v>154.09369000000001</v>
      </c>
      <c r="Z5194">
        <v>0</v>
      </c>
      <c r="AA5194">
        <v>0</v>
      </c>
      <c r="AB5194">
        <v>0</v>
      </c>
      <c r="AC5194">
        <v>53.910539999999997</v>
      </c>
      <c r="AD5194">
        <v>0</v>
      </c>
      <c r="AE5194">
        <v>0</v>
      </c>
      <c r="AF5194">
        <v>208.00423000000001</v>
      </c>
    </row>
    <row r="5195" spans="1:32" x14ac:dyDescent="0.3">
      <c r="A5195">
        <v>2785340</v>
      </c>
      <c r="B5195">
        <v>1</v>
      </c>
      <c r="C5195" t="s">
        <v>82</v>
      </c>
      <c r="D5195" t="s">
        <v>99</v>
      </c>
      <c r="E5195" t="s">
        <v>8892</v>
      </c>
      <c r="F5195" t="s">
        <v>8893</v>
      </c>
      <c r="G5195" t="s">
        <v>31545</v>
      </c>
      <c r="H5195" t="s">
        <v>134</v>
      </c>
      <c r="I5195" t="s">
        <v>79</v>
      </c>
      <c r="J5195" t="s">
        <v>248</v>
      </c>
      <c r="K5195" t="s">
        <v>22</v>
      </c>
      <c r="L5195" t="s">
        <v>136</v>
      </c>
      <c r="M5195" t="s">
        <v>18865</v>
      </c>
      <c r="N5195" t="s">
        <v>18866</v>
      </c>
      <c r="O5195">
        <v>4.0555555555555553E-2</v>
      </c>
      <c r="P5195">
        <v>2</v>
      </c>
      <c r="Q5195">
        <v>319</v>
      </c>
      <c r="R5195">
        <v>1</v>
      </c>
      <c r="S5195">
        <v>10</v>
      </c>
      <c r="T5195">
        <v>1</v>
      </c>
      <c r="U5195">
        <v>30</v>
      </c>
      <c r="V5195">
        <v>0</v>
      </c>
      <c r="W5195">
        <v>0</v>
      </c>
      <c r="X5195">
        <v>0.50864770000000004</v>
      </c>
      <c r="Y5195">
        <v>1.9431309999999999</v>
      </c>
      <c r="Z5195">
        <v>9.9716340000000001E-3</v>
      </c>
      <c r="AA5195">
        <v>2.5174499999999999E-2</v>
      </c>
      <c r="AB5195">
        <v>2.0647761999999998</v>
      </c>
      <c r="AC5195">
        <v>9.8764844000000004E-2</v>
      </c>
      <c r="AD5195">
        <v>0</v>
      </c>
      <c r="AE5195">
        <v>0</v>
      </c>
      <c r="AF5195">
        <v>4.6504655000000001</v>
      </c>
    </row>
    <row r="5196" spans="1:32" x14ac:dyDescent="0.3">
      <c r="A5196">
        <v>2785327</v>
      </c>
      <c r="B5196">
        <v>1</v>
      </c>
      <c r="C5196" t="s">
        <v>82</v>
      </c>
      <c r="D5196" t="s">
        <v>113</v>
      </c>
      <c r="E5196" t="s">
        <v>18867</v>
      </c>
      <c r="F5196" t="s">
        <v>18868</v>
      </c>
      <c r="G5196" t="s">
        <v>31546</v>
      </c>
      <c r="H5196" t="s">
        <v>1297</v>
      </c>
      <c r="I5196" t="s">
        <v>78</v>
      </c>
      <c r="J5196" t="s">
        <v>135</v>
      </c>
      <c r="K5196" t="s">
        <v>22</v>
      </c>
      <c r="L5196" t="s">
        <v>136</v>
      </c>
      <c r="M5196" t="s">
        <v>18869</v>
      </c>
      <c r="N5196" t="s">
        <v>18870</v>
      </c>
      <c r="O5196">
        <v>2.2749999999999999</v>
      </c>
      <c r="P5196">
        <v>0</v>
      </c>
      <c r="Q5196">
        <v>4</v>
      </c>
      <c r="R5196">
        <v>0</v>
      </c>
      <c r="S5196">
        <v>3</v>
      </c>
      <c r="T5196">
        <v>0</v>
      </c>
      <c r="U5196">
        <v>1</v>
      </c>
      <c r="V5196">
        <v>0</v>
      </c>
      <c r="W5196">
        <v>0</v>
      </c>
      <c r="X5196">
        <v>0</v>
      </c>
      <c r="Y5196">
        <v>12.814043</v>
      </c>
      <c r="Z5196">
        <v>0</v>
      </c>
      <c r="AA5196">
        <v>1.6818869000000001</v>
      </c>
      <c r="AB5196">
        <v>0</v>
      </c>
      <c r="AC5196">
        <v>0.16928950000000001</v>
      </c>
      <c r="AD5196">
        <v>0</v>
      </c>
      <c r="AE5196">
        <v>0</v>
      </c>
      <c r="AF5196">
        <v>14.665219</v>
      </c>
    </row>
    <row r="5197" spans="1:32" x14ac:dyDescent="0.3">
      <c r="A5197">
        <v>2785323</v>
      </c>
      <c r="B5197">
        <v>1</v>
      </c>
      <c r="C5197" t="s">
        <v>82</v>
      </c>
      <c r="D5197" t="s">
        <v>109</v>
      </c>
      <c r="E5197" t="s">
        <v>18871</v>
      </c>
      <c r="F5197" t="s">
        <v>18872</v>
      </c>
      <c r="G5197" t="s">
        <v>31548</v>
      </c>
      <c r="H5197" t="s">
        <v>311</v>
      </c>
      <c r="I5197" t="s">
        <v>78</v>
      </c>
      <c r="J5197" t="s">
        <v>135</v>
      </c>
      <c r="K5197" t="s">
        <v>22</v>
      </c>
      <c r="L5197" t="s">
        <v>136</v>
      </c>
      <c r="M5197" t="s">
        <v>18873</v>
      </c>
      <c r="N5197" t="s">
        <v>18874</v>
      </c>
      <c r="O5197">
        <v>0.71416666666666662</v>
      </c>
      <c r="P5197">
        <v>0</v>
      </c>
      <c r="Q5197">
        <v>2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0.18520911000000001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0.18520911000000001</v>
      </c>
    </row>
    <row r="5198" spans="1:32" x14ac:dyDescent="0.3">
      <c r="A5198">
        <v>2785306</v>
      </c>
      <c r="B5198">
        <v>1</v>
      </c>
      <c r="C5198" t="s">
        <v>82</v>
      </c>
      <c r="D5198" t="s">
        <v>113</v>
      </c>
      <c r="E5198" t="s">
        <v>18875</v>
      </c>
      <c r="F5198" t="s">
        <v>18876</v>
      </c>
      <c r="G5198" t="s">
        <v>31546</v>
      </c>
      <c r="H5198" t="s">
        <v>1297</v>
      </c>
      <c r="I5198" t="s">
        <v>78</v>
      </c>
      <c r="J5198" t="s">
        <v>135</v>
      </c>
      <c r="K5198" t="s">
        <v>22</v>
      </c>
      <c r="L5198" t="s">
        <v>136</v>
      </c>
      <c r="M5198" t="s">
        <v>18877</v>
      </c>
      <c r="N5198" t="s">
        <v>18878</v>
      </c>
      <c r="O5198">
        <v>11.518055555555556</v>
      </c>
      <c r="P5198">
        <v>0</v>
      </c>
      <c r="Q5198">
        <v>38</v>
      </c>
      <c r="R5198">
        <v>0</v>
      </c>
      <c r="S5198">
        <v>11</v>
      </c>
      <c r="T5198">
        <v>0</v>
      </c>
      <c r="U5198">
        <v>9</v>
      </c>
      <c r="V5198">
        <v>0</v>
      </c>
      <c r="W5198">
        <v>0</v>
      </c>
      <c r="X5198">
        <v>0</v>
      </c>
      <c r="Y5198">
        <v>148.96521000000001</v>
      </c>
      <c r="Z5198">
        <v>0</v>
      </c>
      <c r="AA5198">
        <v>20.890855999999999</v>
      </c>
      <c r="AB5198">
        <v>0</v>
      </c>
      <c r="AC5198">
        <v>31.912285000000001</v>
      </c>
      <c r="AD5198">
        <v>0</v>
      </c>
      <c r="AE5198">
        <v>0</v>
      </c>
      <c r="AF5198">
        <v>201.76833999999999</v>
      </c>
    </row>
    <row r="5199" spans="1:32" x14ac:dyDescent="0.3">
      <c r="A5199">
        <v>2785317</v>
      </c>
      <c r="B5199">
        <v>1</v>
      </c>
      <c r="C5199" t="s">
        <v>83</v>
      </c>
      <c r="D5199" t="s">
        <v>128</v>
      </c>
      <c r="E5199" t="s">
        <v>18879</v>
      </c>
      <c r="F5199" t="s">
        <v>18880</v>
      </c>
      <c r="G5199" t="s">
        <v>31552</v>
      </c>
      <c r="H5199" t="s">
        <v>223</v>
      </c>
      <c r="I5199" t="s">
        <v>78</v>
      </c>
      <c r="J5199" t="s">
        <v>135</v>
      </c>
      <c r="K5199" t="s">
        <v>22</v>
      </c>
      <c r="L5199" t="s">
        <v>136</v>
      </c>
      <c r="M5199" t="s">
        <v>18881</v>
      </c>
      <c r="N5199" t="s">
        <v>18882</v>
      </c>
      <c r="O5199">
        <v>8.1486111111111104</v>
      </c>
      <c r="P5199">
        <v>0</v>
      </c>
      <c r="Q5199">
        <v>162</v>
      </c>
      <c r="R5199">
        <v>0</v>
      </c>
      <c r="S5199">
        <v>8</v>
      </c>
      <c r="T5199">
        <v>0</v>
      </c>
      <c r="U5199">
        <v>31</v>
      </c>
      <c r="V5199">
        <v>0</v>
      </c>
      <c r="W5199">
        <v>0</v>
      </c>
      <c r="X5199">
        <v>0</v>
      </c>
      <c r="Y5199">
        <v>491.39060000000001</v>
      </c>
      <c r="Z5199">
        <v>0</v>
      </c>
      <c r="AA5199">
        <v>22.554905000000002</v>
      </c>
      <c r="AB5199">
        <v>0</v>
      </c>
      <c r="AC5199">
        <v>88.181169999999995</v>
      </c>
      <c r="AD5199">
        <v>0</v>
      </c>
      <c r="AE5199">
        <v>0</v>
      </c>
      <c r="AF5199">
        <v>602.12665000000004</v>
      </c>
    </row>
    <row r="5200" spans="1:32" x14ac:dyDescent="0.3">
      <c r="A5200">
        <v>2785265</v>
      </c>
      <c r="B5200">
        <v>1</v>
      </c>
      <c r="C5200" t="s">
        <v>82</v>
      </c>
      <c r="D5200" t="s">
        <v>101</v>
      </c>
      <c r="E5200" t="s">
        <v>18883</v>
      </c>
      <c r="F5200" t="s">
        <v>18884</v>
      </c>
      <c r="G5200" t="s">
        <v>31546</v>
      </c>
      <c r="H5200" t="s">
        <v>223</v>
      </c>
      <c r="I5200" t="s">
        <v>78</v>
      </c>
      <c r="J5200" t="s">
        <v>135</v>
      </c>
      <c r="K5200" t="s">
        <v>22</v>
      </c>
      <c r="L5200" t="s">
        <v>136</v>
      </c>
      <c r="M5200" t="s">
        <v>18885</v>
      </c>
      <c r="N5200" t="s">
        <v>18886</v>
      </c>
      <c r="O5200">
        <v>2.3883333333333332</v>
      </c>
      <c r="P5200">
        <v>0</v>
      </c>
      <c r="Q5200">
        <v>34</v>
      </c>
      <c r="R5200">
        <v>0</v>
      </c>
      <c r="S5200">
        <v>4</v>
      </c>
      <c r="T5200">
        <v>0</v>
      </c>
      <c r="U5200">
        <v>3</v>
      </c>
      <c r="V5200">
        <v>0</v>
      </c>
      <c r="W5200">
        <v>0</v>
      </c>
      <c r="X5200">
        <v>0</v>
      </c>
      <c r="Y5200">
        <v>15.371309</v>
      </c>
      <c r="Z5200">
        <v>0</v>
      </c>
      <c r="AA5200">
        <v>0.64888000000000001</v>
      </c>
      <c r="AB5200">
        <v>0</v>
      </c>
      <c r="AC5200">
        <v>2.5438559999999999</v>
      </c>
      <c r="AD5200">
        <v>0</v>
      </c>
      <c r="AE5200">
        <v>0</v>
      </c>
      <c r="AF5200">
        <v>18.564045</v>
      </c>
    </row>
    <row r="5201" spans="1:32" x14ac:dyDescent="0.3">
      <c r="A5201">
        <v>2785267</v>
      </c>
      <c r="B5201">
        <v>1</v>
      </c>
      <c r="C5201" t="s">
        <v>82</v>
      </c>
      <c r="D5201" t="s">
        <v>112</v>
      </c>
      <c r="E5201" t="s">
        <v>18887</v>
      </c>
      <c r="F5201" t="s">
        <v>18888</v>
      </c>
      <c r="G5201" t="s">
        <v>31549</v>
      </c>
      <c r="H5201" t="s">
        <v>134</v>
      </c>
      <c r="I5201" t="s">
        <v>79</v>
      </c>
      <c r="J5201" t="s">
        <v>135</v>
      </c>
      <c r="K5201" t="s">
        <v>22</v>
      </c>
      <c r="L5201" t="s">
        <v>136</v>
      </c>
      <c r="M5201" t="s">
        <v>18889</v>
      </c>
      <c r="N5201" t="s">
        <v>18890</v>
      </c>
      <c r="O5201">
        <v>0.92138888888888892</v>
      </c>
      <c r="P5201">
        <v>0</v>
      </c>
      <c r="Q5201">
        <v>1</v>
      </c>
      <c r="R5201">
        <v>36</v>
      </c>
      <c r="S5201">
        <v>76</v>
      </c>
      <c r="T5201">
        <v>12</v>
      </c>
      <c r="U5201">
        <v>7</v>
      </c>
      <c r="V5201">
        <v>3</v>
      </c>
      <c r="W5201">
        <v>0</v>
      </c>
      <c r="X5201">
        <v>0</v>
      </c>
      <c r="Y5201">
        <v>0</v>
      </c>
      <c r="Z5201">
        <v>18.013529999999999</v>
      </c>
      <c r="AA5201">
        <v>71.733429999999998</v>
      </c>
      <c r="AB5201">
        <v>107.953186</v>
      </c>
      <c r="AC5201">
        <v>11.93862</v>
      </c>
      <c r="AD5201">
        <v>219.24274</v>
      </c>
      <c r="AE5201">
        <v>0</v>
      </c>
      <c r="AF5201">
        <v>428.88150000000002</v>
      </c>
    </row>
    <row r="5202" spans="1:32" x14ac:dyDescent="0.3">
      <c r="A5202">
        <v>2785272</v>
      </c>
      <c r="B5202">
        <v>1</v>
      </c>
      <c r="C5202" t="s">
        <v>82</v>
      </c>
      <c r="D5202" t="s">
        <v>101</v>
      </c>
      <c r="E5202" t="s">
        <v>18891</v>
      </c>
      <c r="F5202" t="s">
        <v>18892</v>
      </c>
      <c r="G5202" t="s">
        <v>31549</v>
      </c>
      <c r="H5202" t="s">
        <v>134</v>
      </c>
      <c r="I5202" t="s">
        <v>79</v>
      </c>
      <c r="J5202" t="s">
        <v>135</v>
      </c>
      <c r="K5202" t="s">
        <v>22</v>
      </c>
      <c r="L5202" t="s">
        <v>136</v>
      </c>
      <c r="M5202" t="s">
        <v>18893</v>
      </c>
      <c r="N5202" t="s">
        <v>18894</v>
      </c>
      <c r="O5202">
        <v>3.7922222222222222</v>
      </c>
      <c r="P5202">
        <v>1</v>
      </c>
      <c r="Q5202">
        <v>376</v>
      </c>
      <c r="R5202">
        <v>5</v>
      </c>
      <c r="S5202">
        <v>7</v>
      </c>
      <c r="T5202">
        <v>4</v>
      </c>
      <c r="U5202">
        <v>28</v>
      </c>
      <c r="V5202">
        <v>0</v>
      </c>
      <c r="W5202">
        <v>0</v>
      </c>
      <c r="X5202">
        <v>0.92451614000000004</v>
      </c>
      <c r="Y5202">
        <v>292.71402</v>
      </c>
      <c r="Z5202">
        <v>4.2638280000000002</v>
      </c>
      <c r="AA5202">
        <v>13.189572</v>
      </c>
      <c r="AB5202">
        <v>18.877573000000002</v>
      </c>
      <c r="AC5202">
        <v>27.319105</v>
      </c>
      <c r="AD5202">
        <v>0</v>
      </c>
      <c r="AE5202">
        <v>0</v>
      </c>
      <c r="AF5202">
        <v>357.28863999999999</v>
      </c>
    </row>
    <row r="5203" spans="1:32" x14ac:dyDescent="0.3">
      <c r="A5203">
        <v>2785251</v>
      </c>
      <c r="B5203">
        <v>1</v>
      </c>
      <c r="C5203" t="s">
        <v>82</v>
      </c>
      <c r="D5203" t="s">
        <v>85</v>
      </c>
      <c r="E5203" t="s">
        <v>18895</v>
      </c>
      <c r="F5203" t="s">
        <v>18896</v>
      </c>
      <c r="G5203" t="s">
        <v>31546</v>
      </c>
      <c r="H5203" t="s">
        <v>223</v>
      </c>
      <c r="I5203" t="s">
        <v>78</v>
      </c>
      <c r="J5203" t="s">
        <v>135</v>
      </c>
      <c r="K5203" t="s">
        <v>22</v>
      </c>
      <c r="L5203" t="s">
        <v>136</v>
      </c>
      <c r="M5203" t="s">
        <v>18897</v>
      </c>
      <c r="N5203" t="s">
        <v>18898</v>
      </c>
      <c r="O5203">
        <v>5.2833333333333332</v>
      </c>
      <c r="P5203">
        <v>0</v>
      </c>
      <c r="Q5203">
        <v>1</v>
      </c>
      <c r="R5203">
        <v>0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0</v>
      </c>
      <c r="Y5203">
        <v>49.386612</v>
      </c>
      <c r="Z5203">
        <v>0</v>
      </c>
      <c r="AA5203">
        <v>0</v>
      </c>
      <c r="AB5203">
        <v>0</v>
      </c>
      <c r="AC5203">
        <v>4.4027934000000002</v>
      </c>
      <c r="AD5203">
        <v>0</v>
      </c>
      <c r="AE5203">
        <v>0</v>
      </c>
      <c r="AF5203">
        <v>53.789402000000003</v>
      </c>
    </row>
    <row r="5204" spans="1:32" x14ac:dyDescent="0.3">
      <c r="A5204">
        <v>2785201</v>
      </c>
      <c r="B5204">
        <v>1</v>
      </c>
      <c r="C5204" t="s">
        <v>83</v>
      </c>
      <c r="D5204" t="s">
        <v>130</v>
      </c>
      <c r="E5204" t="s">
        <v>18899</v>
      </c>
      <c r="F5204" t="s">
        <v>18900</v>
      </c>
      <c r="G5204" t="s">
        <v>31551</v>
      </c>
      <c r="H5204" t="s">
        <v>134</v>
      </c>
      <c r="I5204" t="s">
        <v>79</v>
      </c>
      <c r="J5204" t="s">
        <v>135</v>
      </c>
      <c r="K5204" t="s">
        <v>22</v>
      </c>
      <c r="L5204" t="s">
        <v>136</v>
      </c>
      <c r="M5204" t="s">
        <v>18901</v>
      </c>
      <c r="N5204" t="s">
        <v>18902</v>
      </c>
      <c r="O5204">
        <v>0.66972222222222222</v>
      </c>
      <c r="P5204">
        <v>0</v>
      </c>
      <c r="Q5204">
        <v>15</v>
      </c>
      <c r="R5204">
        <v>0</v>
      </c>
      <c r="S5204">
        <v>20</v>
      </c>
      <c r="T5204">
        <v>10</v>
      </c>
      <c r="U5204">
        <v>8</v>
      </c>
      <c r="V5204">
        <v>4</v>
      </c>
      <c r="W5204">
        <v>0</v>
      </c>
      <c r="X5204">
        <v>0</v>
      </c>
      <c r="Y5204">
        <v>1.9636708</v>
      </c>
      <c r="Z5204">
        <v>0</v>
      </c>
      <c r="AA5204">
        <v>5.172892</v>
      </c>
      <c r="AB5204">
        <v>47.834007</v>
      </c>
      <c r="AC5204">
        <v>6.9589860000000003</v>
      </c>
      <c r="AD5204">
        <v>322.06716999999998</v>
      </c>
      <c r="AE5204">
        <v>0</v>
      </c>
      <c r="AF5204">
        <v>383.99669999999998</v>
      </c>
    </row>
    <row r="5205" spans="1:32" x14ac:dyDescent="0.3">
      <c r="A5205">
        <v>2785205</v>
      </c>
      <c r="B5205">
        <v>1</v>
      </c>
      <c r="C5205" t="s">
        <v>83</v>
      </c>
      <c r="D5205" t="s">
        <v>128</v>
      </c>
      <c r="E5205" t="s">
        <v>18903</v>
      </c>
      <c r="F5205" t="s">
        <v>18904</v>
      </c>
      <c r="G5205" t="s">
        <v>31549</v>
      </c>
      <c r="H5205" t="s">
        <v>134</v>
      </c>
      <c r="I5205" t="s">
        <v>79</v>
      </c>
      <c r="J5205" t="s">
        <v>135</v>
      </c>
      <c r="K5205" t="s">
        <v>22</v>
      </c>
      <c r="L5205" t="s">
        <v>136</v>
      </c>
      <c r="M5205" t="s">
        <v>18905</v>
      </c>
      <c r="N5205" t="s">
        <v>18906</v>
      </c>
      <c r="O5205">
        <v>0.84416666666666662</v>
      </c>
      <c r="P5205">
        <v>1</v>
      </c>
      <c r="Q5205">
        <v>27</v>
      </c>
      <c r="R5205">
        <v>12</v>
      </c>
      <c r="S5205">
        <v>116</v>
      </c>
      <c r="T5205">
        <v>3</v>
      </c>
      <c r="U5205">
        <v>6</v>
      </c>
      <c r="V5205">
        <v>0</v>
      </c>
      <c r="W5205">
        <v>0</v>
      </c>
      <c r="X5205">
        <v>0.65266829999999998</v>
      </c>
      <c r="Y5205">
        <v>1.3859292000000001</v>
      </c>
      <c r="Z5205">
        <v>1.4412183000000001</v>
      </c>
      <c r="AA5205">
        <v>15.890874</v>
      </c>
      <c r="AB5205">
        <v>28.588073999999999</v>
      </c>
      <c r="AC5205">
        <v>0.77654546000000002</v>
      </c>
      <c r="AD5205">
        <v>0</v>
      </c>
      <c r="AE5205">
        <v>0</v>
      </c>
      <c r="AF5205">
        <v>48.735309999999998</v>
      </c>
    </row>
    <row r="5206" spans="1:32" x14ac:dyDescent="0.3">
      <c r="A5206">
        <v>2785099</v>
      </c>
      <c r="B5206">
        <v>1</v>
      </c>
      <c r="C5206" t="s">
        <v>82</v>
      </c>
      <c r="D5206" t="s">
        <v>112</v>
      </c>
      <c r="E5206" t="s">
        <v>18907</v>
      </c>
      <c r="F5206" t="s">
        <v>18908</v>
      </c>
      <c r="G5206" t="s">
        <v>31545</v>
      </c>
      <c r="H5206" t="s">
        <v>134</v>
      </c>
      <c r="I5206" t="s">
        <v>79</v>
      </c>
      <c r="J5206" t="s">
        <v>135</v>
      </c>
      <c r="K5206" t="s">
        <v>22</v>
      </c>
      <c r="L5206" t="s">
        <v>136</v>
      </c>
      <c r="M5206" t="s">
        <v>18909</v>
      </c>
      <c r="N5206" t="s">
        <v>18910</v>
      </c>
      <c r="O5206">
        <v>0.45111111111111113</v>
      </c>
      <c r="P5206">
        <v>1</v>
      </c>
      <c r="Q5206">
        <v>294</v>
      </c>
      <c r="R5206">
        <v>19</v>
      </c>
      <c r="S5206">
        <v>109</v>
      </c>
      <c r="T5206">
        <v>9</v>
      </c>
      <c r="U5206">
        <v>48</v>
      </c>
      <c r="V5206">
        <v>3</v>
      </c>
      <c r="W5206">
        <v>0</v>
      </c>
      <c r="X5206">
        <v>0.72731732999999998</v>
      </c>
      <c r="Y5206">
        <v>30.864795999999998</v>
      </c>
      <c r="Z5206">
        <v>62.238630000000001</v>
      </c>
      <c r="AA5206">
        <v>57.934134999999998</v>
      </c>
      <c r="AB5206">
        <v>3.6208751000000001</v>
      </c>
      <c r="AC5206">
        <v>18.132000000000001</v>
      </c>
      <c r="AD5206">
        <v>6.5051329999999998</v>
      </c>
      <c r="AE5206">
        <v>0</v>
      </c>
      <c r="AF5206">
        <v>180.02288999999999</v>
      </c>
    </row>
    <row r="5207" spans="1:32" x14ac:dyDescent="0.3">
      <c r="A5207">
        <v>2785094</v>
      </c>
      <c r="B5207">
        <v>1</v>
      </c>
      <c r="C5207" t="s">
        <v>82</v>
      </c>
      <c r="D5207" t="s">
        <v>101</v>
      </c>
      <c r="E5207" t="s">
        <v>18911</v>
      </c>
      <c r="F5207" t="s">
        <v>18912</v>
      </c>
      <c r="G5207" t="s">
        <v>31551</v>
      </c>
      <c r="H5207" t="s">
        <v>3857</v>
      </c>
      <c r="I5207" t="s">
        <v>79</v>
      </c>
      <c r="J5207" t="s">
        <v>135</v>
      </c>
      <c r="K5207" t="s">
        <v>22</v>
      </c>
      <c r="L5207" t="s">
        <v>136</v>
      </c>
      <c r="M5207" t="s">
        <v>18913</v>
      </c>
      <c r="N5207" t="s">
        <v>18914</v>
      </c>
      <c r="O5207">
        <v>2.4497222222222224</v>
      </c>
      <c r="P5207">
        <v>0</v>
      </c>
      <c r="Q5207">
        <v>33</v>
      </c>
      <c r="R5207">
        <v>12</v>
      </c>
      <c r="S5207">
        <v>184</v>
      </c>
      <c r="T5207">
        <v>5</v>
      </c>
      <c r="U5207">
        <v>46</v>
      </c>
      <c r="V5207">
        <v>4</v>
      </c>
      <c r="W5207">
        <v>0</v>
      </c>
      <c r="X5207">
        <v>0</v>
      </c>
      <c r="Y5207">
        <v>23.784357</v>
      </c>
      <c r="Z5207">
        <v>2.3401149999999999</v>
      </c>
      <c r="AA5207">
        <v>94.765884</v>
      </c>
      <c r="AB5207">
        <v>380.94826999999998</v>
      </c>
      <c r="AC5207">
        <v>31.272742999999998</v>
      </c>
      <c r="AD5207">
        <v>176.13736</v>
      </c>
      <c r="AE5207">
        <v>0</v>
      </c>
      <c r="AF5207">
        <v>709.24869999999999</v>
      </c>
    </row>
    <row r="5208" spans="1:32" x14ac:dyDescent="0.3">
      <c r="A5208">
        <v>2785073</v>
      </c>
      <c r="B5208">
        <v>2</v>
      </c>
      <c r="C5208" t="s">
        <v>82</v>
      </c>
      <c r="D5208" t="s">
        <v>85</v>
      </c>
      <c r="E5208" t="s">
        <v>18915</v>
      </c>
      <c r="F5208" t="s">
        <v>18916</v>
      </c>
      <c r="G5208" t="s">
        <v>31551</v>
      </c>
      <c r="H5208" t="s">
        <v>134</v>
      </c>
      <c r="I5208" t="s">
        <v>79</v>
      </c>
      <c r="J5208" t="s">
        <v>135</v>
      </c>
      <c r="K5208" t="s">
        <v>22</v>
      </c>
      <c r="L5208" t="s">
        <v>136</v>
      </c>
      <c r="M5208" t="s">
        <v>18917</v>
      </c>
      <c r="N5208" t="s">
        <v>18918</v>
      </c>
      <c r="O5208">
        <v>0.16166666666666665</v>
      </c>
      <c r="P5208">
        <v>1</v>
      </c>
      <c r="Q5208">
        <v>1200</v>
      </c>
      <c r="R5208">
        <v>0</v>
      </c>
      <c r="S5208">
        <v>125</v>
      </c>
      <c r="T5208">
        <v>0</v>
      </c>
      <c r="U5208">
        <v>184</v>
      </c>
      <c r="V5208">
        <v>0</v>
      </c>
      <c r="W5208">
        <v>0</v>
      </c>
      <c r="X5208">
        <v>2.87466</v>
      </c>
      <c r="Y5208">
        <v>116.76218</v>
      </c>
      <c r="Z5208">
        <v>0</v>
      </c>
      <c r="AA5208">
        <v>6.8011946999999999</v>
      </c>
      <c r="AB5208">
        <v>0</v>
      </c>
      <c r="AC5208">
        <v>43.697758</v>
      </c>
      <c r="AD5208">
        <v>0</v>
      </c>
      <c r="AE5208">
        <v>0</v>
      </c>
      <c r="AF5208">
        <v>170.13578999999999</v>
      </c>
    </row>
    <row r="5209" spans="1:32" x14ac:dyDescent="0.3">
      <c r="A5209">
        <v>2785087</v>
      </c>
      <c r="B5209">
        <v>1</v>
      </c>
      <c r="C5209" t="s">
        <v>82</v>
      </c>
      <c r="D5209" t="s">
        <v>101</v>
      </c>
      <c r="E5209" t="s">
        <v>18138</v>
      </c>
      <c r="F5209" t="s">
        <v>18139</v>
      </c>
      <c r="G5209" t="s">
        <v>31547</v>
      </c>
      <c r="H5209" t="s">
        <v>134</v>
      </c>
      <c r="I5209" t="s">
        <v>79</v>
      </c>
      <c r="J5209" t="s">
        <v>135</v>
      </c>
      <c r="K5209" t="s">
        <v>22</v>
      </c>
      <c r="L5209" t="s">
        <v>136</v>
      </c>
      <c r="M5209" t="s">
        <v>18919</v>
      </c>
      <c r="N5209" t="s">
        <v>18920</v>
      </c>
      <c r="O5209">
        <v>0.31777777777777777</v>
      </c>
      <c r="P5209">
        <v>13</v>
      </c>
      <c r="Q5209">
        <v>1054</v>
      </c>
      <c r="R5209">
        <v>99</v>
      </c>
      <c r="S5209">
        <v>62</v>
      </c>
      <c r="T5209">
        <v>49</v>
      </c>
      <c r="U5209">
        <v>230</v>
      </c>
      <c r="V5209">
        <v>3</v>
      </c>
      <c r="W5209">
        <v>0</v>
      </c>
      <c r="X5209">
        <v>3.8035884000000002</v>
      </c>
      <c r="Y5209">
        <v>94.445130000000006</v>
      </c>
      <c r="Z5209">
        <v>59.327190000000002</v>
      </c>
      <c r="AA5209">
        <v>15.718655999999999</v>
      </c>
      <c r="AB5209">
        <v>91.637479999999996</v>
      </c>
      <c r="AC5209">
        <v>43.205314999999999</v>
      </c>
      <c r="AD5209">
        <v>19.167233</v>
      </c>
      <c r="AE5209">
        <v>0</v>
      </c>
      <c r="AF5209">
        <v>327.30459999999999</v>
      </c>
    </row>
    <row r="5210" spans="1:32" x14ac:dyDescent="0.3">
      <c r="A5210">
        <v>2785040</v>
      </c>
      <c r="B5210">
        <v>1</v>
      </c>
      <c r="C5210" t="s">
        <v>82</v>
      </c>
      <c r="D5210" t="s">
        <v>91</v>
      </c>
      <c r="E5210" t="s">
        <v>18921</v>
      </c>
      <c r="F5210" t="s">
        <v>18922</v>
      </c>
      <c r="G5210" t="s">
        <v>31548</v>
      </c>
      <c r="H5210" t="s">
        <v>311</v>
      </c>
      <c r="I5210" t="s">
        <v>78</v>
      </c>
      <c r="J5210" t="s">
        <v>135</v>
      </c>
      <c r="K5210" t="s">
        <v>22</v>
      </c>
      <c r="L5210" t="s">
        <v>136</v>
      </c>
      <c r="M5210" t="s">
        <v>18923</v>
      </c>
      <c r="N5210" t="s">
        <v>18924</v>
      </c>
      <c r="O5210">
        <v>2.713888888888889</v>
      </c>
      <c r="P5210">
        <v>0</v>
      </c>
      <c r="Q5210">
        <v>12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5.7698692999999999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5.7698692999999999</v>
      </c>
    </row>
    <row r="5211" spans="1:32" x14ac:dyDescent="0.3">
      <c r="A5211">
        <v>2785022</v>
      </c>
      <c r="B5211">
        <v>1</v>
      </c>
      <c r="C5211" t="s">
        <v>83</v>
      </c>
      <c r="D5211" t="s">
        <v>122</v>
      </c>
      <c r="E5211" t="s">
        <v>18925</v>
      </c>
      <c r="F5211" t="s">
        <v>18926</v>
      </c>
      <c r="G5211" t="s">
        <v>31548</v>
      </c>
      <c r="H5211" t="s">
        <v>311</v>
      </c>
      <c r="I5211" t="s">
        <v>78</v>
      </c>
      <c r="J5211" t="s">
        <v>135</v>
      </c>
      <c r="K5211" t="s">
        <v>22</v>
      </c>
      <c r="L5211" t="s">
        <v>136</v>
      </c>
      <c r="M5211" t="s">
        <v>18927</v>
      </c>
      <c r="N5211" t="s">
        <v>18928</v>
      </c>
      <c r="O5211">
        <v>2.9355555555555557</v>
      </c>
      <c r="P5211">
        <v>0</v>
      </c>
      <c r="Q5211">
        <v>0</v>
      </c>
      <c r="R5211">
        <v>0</v>
      </c>
      <c r="S5211">
        <v>1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13.754117000000001</v>
      </c>
      <c r="AB5211">
        <v>0</v>
      </c>
      <c r="AC5211">
        <v>0</v>
      </c>
      <c r="AD5211">
        <v>0</v>
      </c>
      <c r="AE5211">
        <v>0</v>
      </c>
      <c r="AF5211">
        <v>13.754117000000001</v>
      </c>
    </row>
    <row r="5212" spans="1:32" x14ac:dyDescent="0.3">
      <c r="A5212">
        <v>2784991</v>
      </c>
      <c r="B5212">
        <v>2</v>
      </c>
      <c r="C5212" t="s">
        <v>82</v>
      </c>
      <c r="D5212" t="s">
        <v>106</v>
      </c>
      <c r="E5212" t="s">
        <v>5214</v>
      </c>
      <c r="F5212" t="s">
        <v>5215</v>
      </c>
      <c r="G5212" t="s">
        <v>31546</v>
      </c>
      <c r="H5212" t="s">
        <v>893</v>
      </c>
      <c r="I5212" t="s">
        <v>78</v>
      </c>
      <c r="J5212" t="s">
        <v>135</v>
      </c>
      <c r="K5212" t="s">
        <v>22</v>
      </c>
      <c r="L5212" t="s">
        <v>136</v>
      </c>
      <c r="M5212" t="s">
        <v>18929</v>
      </c>
      <c r="N5212" t="s">
        <v>18930</v>
      </c>
      <c r="O5212">
        <v>1.2883333333333333</v>
      </c>
      <c r="P5212">
        <v>0</v>
      </c>
      <c r="Q5212">
        <v>71</v>
      </c>
      <c r="R5212">
        <v>0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0</v>
      </c>
      <c r="Y5212">
        <v>32.442078000000002</v>
      </c>
      <c r="Z5212">
        <v>0</v>
      </c>
      <c r="AA5212">
        <v>0</v>
      </c>
      <c r="AB5212">
        <v>0</v>
      </c>
      <c r="AC5212">
        <v>0.20456547999999999</v>
      </c>
      <c r="AD5212">
        <v>0</v>
      </c>
      <c r="AE5212">
        <v>0</v>
      </c>
      <c r="AF5212">
        <v>32.646644999999999</v>
      </c>
    </row>
    <row r="5213" spans="1:32" x14ac:dyDescent="0.3">
      <c r="A5213">
        <v>2785042</v>
      </c>
      <c r="B5213">
        <v>1</v>
      </c>
      <c r="C5213" t="s">
        <v>83</v>
      </c>
      <c r="D5213" t="s">
        <v>127</v>
      </c>
      <c r="E5213" t="s">
        <v>18931</v>
      </c>
      <c r="F5213" t="s">
        <v>18932</v>
      </c>
      <c r="G5213" t="s">
        <v>31551</v>
      </c>
      <c r="H5213" t="s">
        <v>672</v>
      </c>
      <c r="I5213" t="s">
        <v>79</v>
      </c>
      <c r="J5213" t="s">
        <v>135</v>
      </c>
      <c r="K5213" t="s">
        <v>22</v>
      </c>
      <c r="L5213" t="s">
        <v>136</v>
      </c>
      <c r="M5213" t="s">
        <v>18933</v>
      </c>
      <c r="N5213" t="s">
        <v>18934</v>
      </c>
      <c r="O5213">
        <v>0.49277777777777776</v>
      </c>
      <c r="P5213">
        <v>0</v>
      </c>
      <c r="Q5213">
        <v>128</v>
      </c>
      <c r="R5213">
        <v>0</v>
      </c>
      <c r="S5213">
        <v>6</v>
      </c>
      <c r="T5213">
        <v>0</v>
      </c>
      <c r="U5213">
        <v>12</v>
      </c>
      <c r="V5213">
        <v>0</v>
      </c>
      <c r="W5213">
        <v>0</v>
      </c>
      <c r="X5213">
        <v>0</v>
      </c>
      <c r="Y5213">
        <v>11.754013</v>
      </c>
      <c r="Z5213">
        <v>0</v>
      </c>
      <c r="AA5213">
        <v>0.20066719999999999</v>
      </c>
      <c r="AB5213">
        <v>0</v>
      </c>
      <c r="AC5213">
        <v>1.8799219</v>
      </c>
      <c r="AD5213">
        <v>0</v>
      </c>
      <c r="AE5213">
        <v>0</v>
      </c>
      <c r="AF5213">
        <v>13.834600999999999</v>
      </c>
    </row>
    <row r="5214" spans="1:32" x14ac:dyDescent="0.3">
      <c r="A5214">
        <v>2785031</v>
      </c>
      <c r="B5214">
        <v>1</v>
      </c>
      <c r="C5214" t="s">
        <v>83</v>
      </c>
      <c r="D5214" t="s">
        <v>127</v>
      </c>
      <c r="E5214" t="s">
        <v>9468</v>
      </c>
      <c r="F5214" t="s">
        <v>9469</v>
      </c>
      <c r="G5214" t="s">
        <v>31552</v>
      </c>
      <c r="H5214" t="s">
        <v>665</v>
      </c>
      <c r="I5214" t="s">
        <v>78</v>
      </c>
      <c r="J5214" t="s">
        <v>135</v>
      </c>
      <c r="K5214" t="s">
        <v>22</v>
      </c>
      <c r="L5214" t="s">
        <v>136</v>
      </c>
      <c r="M5214" t="s">
        <v>18935</v>
      </c>
      <c r="N5214" t="s">
        <v>18936</v>
      </c>
      <c r="O5214">
        <v>1.7130555555555556</v>
      </c>
      <c r="P5214">
        <v>0</v>
      </c>
      <c r="Q5214">
        <v>239</v>
      </c>
      <c r="R5214">
        <v>0</v>
      </c>
      <c r="S5214">
        <v>4</v>
      </c>
      <c r="T5214">
        <v>0</v>
      </c>
      <c r="U5214">
        <v>48</v>
      </c>
      <c r="V5214">
        <v>0</v>
      </c>
      <c r="W5214">
        <v>0</v>
      </c>
      <c r="X5214">
        <v>0</v>
      </c>
      <c r="Y5214">
        <v>83.289119999999997</v>
      </c>
      <c r="Z5214">
        <v>0</v>
      </c>
      <c r="AA5214">
        <v>1.2899670000000001</v>
      </c>
      <c r="AB5214">
        <v>0</v>
      </c>
      <c r="AC5214">
        <v>93.651520000000005</v>
      </c>
      <c r="AD5214">
        <v>0</v>
      </c>
      <c r="AE5214">
        <v>0</v>
      </c>
      <c r="AF5214">
        <v>178.23061999999999</v>
      </c>
    </row>
    <row r="5215" spans="1:32" x14ac:dyDescent="0.3">
      <c r="A5215">
        <v>2785017</v>
      </c>
      <c r="B5215">
        <v>1</v>
      </c>
      <c r="C5215" t="s">
        <v>83</v>
      </c>
      <c r="D5215" t="s">
        <v>130</v>
      </c>
      <c r="E5215" t="s">
        <v>18937</v>
      </c>
      <c r="F5215" t="s">
        <v>18938</v>
      </c>
      <c r="G5215" t="s">
        <v>31550</v>
      </c>
      <c r="H5215" t="s">
        <v>145</v>
      </c>
      <c r="I5215" t="s">
        <v>78</v>
      </c>
      <c r="J5215" t="s">
        <v>135</v>
      </c>
      <c r="K5215" t="s">
        <v>22</v>
      </c>
      <c r="L5215" t="s">
        <v>136</v>
      </c>
      <c r="M5215" t="s">
        <v>18939</v>
      </c>
      <c r="N5215" t="s">
        <v>18940</v>
      </c>
      <c r="O5215">
        <v>0.4836111111111111</v>
      </c>
      <c r="P5215">
        <v>0</v>
      </c>
      <c r="Q5215">
        <v>27</v>
      </c>
      <c r="R5215">
        <v>0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0</v>
      </c>
      <c r="Y5215">
        <v>3.0492322000000001</v>
      </c>
      <c r="Z5215">
        <v>0</v>
      </c>
      <c r="AA5215">
        <v>0</v>
      </c>
      <c r="AB5215">
        <v>0</v>
      </c>
      <c r="AC5215">
        <v>0.73236239999999997</v>
      </c>
      <c r="AD5215">
        <v>0</v>
      </c>
      <c r="AE5215">
        <v>0</v>
      </c>
      <c r="AF5215">
        <v>3.7815948000000001</v>
      </c>
    </row>
    <row r="5216" spans="1:32" x14ac:dyDescent="0.3">
      <c r="A5216">
        <v>2784838</v>
      </c>
      <c r="B5216">
        <v>1</v>
      </c>
      <c r="C5216" t="s">
        <v>82</v>
      </c>
      <c r="D5216" t="s">
        <v>90</v>
      </c>
      <c r="E5216" t="s">
        <v>18941</v>
      </c>
      <c r="F5216" t="s">
        <v>18942</v>
      </c>
      <c r="G5216" t="s">
        <v>31550</v>
      </c>
      <c r="H5216" t="s">
        <v>643</v>
      </c>
      <c r="I5216" t="s">
        <v>78</v>
      </c>
      <c r="J5216" t="s">
        <v>135</v>
      </c>
      <c r="K5216" t="s">
        <v>22</v>
      </c>
      <c r="L5216" t="s">
        <v>186</v>
      </c>
      <c r="M5216" t="s">
        <v>18943</v>
      </c>
      <c r="N5216" t="s">
        <v>18944</v>
      </c>
      <c r="O5216">
        <v>0.43694444444444447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5</v>
      </c>
      <c r="V5216">
        <v>0</v>
      </c>
      <c r="W5216">
        <v>2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5.3663030000000003</v>
      </c>
      <c r="AD5216">
        <v>0</v>
      </c>
      <c r="AE5216">
        <v>18.618414000000001</v>
      </c>
      <c r="AF5216">
        <v>23.984718000000001</v>
      </c>
    </row>
    <row r="5217" spans="1:32" x14ac:dyDescent="0.3">
      <c r="A5217">
        <v>2784826</v>
      </c>
      <c r="B5217">
        <v>1</v>
      </c>
      <c r="C5217" t="s">
        <v>82</v>
      </c>
      <c r="D5217" t="s">
        <v>92</v>
      </c>
      <c r="E5217" t="s">
        <v>18945</v>
      </c>
      <c r="F5217" t="s">
        <v>18946</v>
      </c>
      <c r="G5217" t="s">
        <v>31545</v>
      </c>
      <c r="H5217" t="s">
        <v>134</v>
      </c>
      <c r="I5217" t="s">
        <v>79</v>
      </c>
      <c r="J5217" t="s">
        <v>135</v>
      </c>
      <c r="K5217" t="s">
        <v>22</v>
      </c>
      <c r="L5217" t="s">
        <v>136</v>
      </c>
      <c r="M5217" t="s">
        <v>18947</v>
      </c>
      <c r="N5217" t="s">
        <v>18948</v>
      </c>
      <c r="O5217">
        <v>0.40583333333333332</v>
      </c>
      <c r="P5217">
        <v>0</v>
      </c>
      <c r="Q5217">
        <v>635</v>
      </c>
      <c r="R5217">
        <v>0</v>
      </c>
      <c r="S5217">
        <v>0</v>
      </c>
      <c r="T5217">
        <v>0</v>
      </c>
      <c r="U5217">
        <v>25</v>
      </c>
      <c r="V5217">
        <v>0</v>
      </c>
      <c r="W5217">
        <v>0</v>
      </c>
      <c r="X5217">
        <v>0</v>
      </c>
      <c r="Y5217">
        <v>55.681507000000003</v>
      </c>
      <c r="Z5217">
        <v>0</v>
      </c>
      <c r="AA5217">
        <v>0</v>
      </c>
      <c r="AB5217">
        <v>0</v>
      </c>
      <c r="AC5217">
        <v>10.696714</v>
      </c>
      <c r="AD5217">
        <v>0</v>
      </c>
      <c r="AE5217">
        <v>0</v>
      </c>
      <c r="AF5217">
        <v>66.378219999999999</v>
      </c>
    </row>
    <row r="5218" spans="1:32" x14ac:dyDescent="0.3">
      <c r="A5218">
        <v>2784794</v>
      </c>
      <c r="B5218">
        <v>1</v>
      </c>
      <c r="C5218" t="s">
        <v>83</v>
      </c>
      <c r="D5218" t="s">
        <v>124</v>
      </c>
      <c r="E5218" t="s">
        <v>18949</v>
      </c>
      <c r="F5218" t="s">
        <v>18950</v>
      </c>
      <c r="G5218" t="s">
        <v>31548</v>
      </c>
      <c r="H5218" t="s">
        <v>333</v>
      </c>
      <c r="I5218" t="s">
        <v>78</v>
      </c>
      <c r="J5218" t="s">
        <v>135</v>
      </c>
      <c r="K5218" t="s">
        <v>22</v>
      </c>
      <c r="L5218" t="s">
        <v>136</v>
      </c>
      <c r="M5218" t="s">
        <v>18951</v>
      </c>
      <c r="N5218" t="s">
        <v>18952</v>
      </c>
      <c r="O5218">
        <v>5.4263888888888889</v>
      </c>
      <c r="P5218">
        <v>0</v>
      </c>
      <c r="Q5218">
        <v>1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0.60586094999999995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0.60586094999999995</v>
      </c>
    </row>
    <row r="5219" spans="1:32" x14ac:dyDescent="0.3">
      <c r="A5219">
        <v>2784822</v>
      </c>
      <c r="B5219">
        <v>1</v>
      </c>
      <c r="C5219" t="s">
        <v>83</v>
      </c>
      <c r="D5219" t="s">
        <v>116</v>
      </c>
      <c r="E5219" t="s">
        <v>18953</v>
      </c>
      <c r="F5219" t="s">
        <v>18954</v>
      </c>
      <c r="G5219" t="s">
        <v>31548</v>
      </c>
      <c r="H5219" t="s">
        <v>333</v>
      </c>
      <c r="I5219" t="s">
        <v>78</v>
      </c>
      <c r="J5219" t="s">
        <v>135</v>
      </c>
      <c r="K5219" t="s">
        <v>22</v>
      </c>
      <c r="L5219" t="s">
        <v>136</v>
      </c>
      <c r="M5219" t="s">
        <v>18955</v>
      </c>
      <c r="N5219" t="s">
        <v>18956</v>
      </c>
      <c r="O5219">
        <v>3.4486111111111111</v>
      </c>
      <c r="P5219">
        <v>0</v>
      </c>
      <c r="Q5219">
        <v>1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8.2705180000000003E-2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8.2705180000000003E-2</v>
      </c>
    </row>
    <row r="5220" spans="1:32" x14ac:dyDescent="0.3">
      <c r="A5220">
        <v>2784823</v>
      </c>
      <c r="B5220">
        <v>1</v>
      </c>
      <c r="C5220" t="s">
        <v>82</v>
      </c>
      <c r="D5220" t="s">
        <v>94</v>
      </c>
      <c r="E5220" t="s">
        <v>18957</v>
      </c>
      <c r="F5220" t="s">
        <v>18958</v>
      </c>
      <c r="G5220" t="s">
        <v>31546</v>
      </c>
      <c r="H5220" t="s">
        <v>145</v>
      </c>
      <c r="I5220" t="s">
        <v>78</v>
      </c>
      <c r="J5220" t="s">
        <v>135</v>
      </c>
      <c r="K5220" t="s">
        <v>22</v>
      </c>
      <c r="L5220" t="s">
        <v>136</v>
      </c>
      <c r="M5220" t="s">
        <v>18959</v>
      </c>
      <c r="N5220" t="s">
        <v>18960</v>
      </c>
      <c r="O5220">
        <v>1.2238888888888888</v>
      </c>
      <c r="P5220">
        <v>0</v>
      </c>
      <c r="Q5220">
        <v>41</v>
      </c>
      <c r="R5220">
        <v>0</v>
      </c>
      <c r="S5220">
        <v>0</v>
      </c>
      <c r="T5220">
        <v>0</v>
      </c>
      <c r="U5220">
        <v>3</v>
      </c>
      <c r="V5220">
        <v>0</v>
      </c>
      <c r="W5220">
        <v>0</v>
      </c>
      <c r="X5220">
        <v>0</v>
      </c>
      <c r="Y5220">
        <v>11.518416999999999</v>
      </c>
      <c r="Z5220">
        <v>0</v>
      </c>
      <c r="AA5220">
        <v>0</v>
      </c>
      <c r="AB5220">
        <v>0</v>
      </c>
      <c r="AC5220">
        <v>0.64251590000000003</v>
      </c>
      <c r="AD5220">
        <v>0</v>
      </c>
      <c r="AE5220">
        <v>0</v>
      </c>
      <c r="AF5220">
        <v>12.160933</v>
      </c>
    </row>
    <row r="5221" spans="1:32" x14ac:dyDescent="0.3">
      <c r="A5221">
        <v>2784815</v>
      </c>
      <c r="B5221">
        <v>1</v>
      </c>
      <c r="C5221" t="s">
        <v>82</v>
      </c>
      <c r="D5221" t="s">
        <v>104</v>
      </c>
      <c r="E5221" t="s">
        <v>18961</v>
      </c>
      <c r="F5221" t="s">
        <v>18962</v>
      </c>
      <c r="G5221" t="s">
        <v>31548</v>
      </c>
      <c r="H5221" t="s">
        <v>311</v>
      </c>
      <c r="I5221" t="s">
        <v>78</v>
      </c>
      <c r="J5221" t="s">
        <v>135</v>
      </c>
      <c r="K5221" t="s">
        <v>22</v>
      </c>
      <c r="L5221" t="s">
        <v>136</v>
      </c>
      <c r="M5221" t="s">
        <v>18963</v>
      </c>
      <c r="N5221" t="s">
        <v>18964</v>
      </c>
      <c r="O5221">
        <v>0.53583333333333338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2.8494492E-2</v>
      </c>
      <c r="AD5221">
        <v>0</v>
      </c>
      <c r="AE5221">
        <v>0</v>
      </c>
      <c r="AF5221">
        <v>2.8494492E-2</v>
      </c>
    </row>
    <row r="5222" spans="1:32" x14ac:dyDescent="0.3">
      <c r="A5222">
        <v>2784784</v>
      </c>
      <c r="B5222">
        <v>1</v>
      </c>
      <c r="C5222" t="s">
        <v>82</v>
      </c>
      <c r="D5222" t="s">
        <v>86</v>
      </c>
      <c r="E5222" t="s">
        <v>3456</v>
      </c>
      <c r="F5222" t="s">
        <v>3457</v>
      </c>
      <c r="G5222" t="s">
        <v>31545</v>
      </c>
      <c r="H5222" t="s">
        <v>134</v>
      </c>
      <c r="I5222" t="s">
        <v>79</v>
      </c>
      <c r="J5222" t="s">
        <v>135</v>
      </c>
      <c r="K5222" t="s">
        <v>22</v>
      </c>
      <c r="L5222" t="s">
        <v>136</v>
      </c>
      <c r="M5222" t="s">
        <v>18965</v>
      </c>
      <c r="N5222" t="s">
        <v>18966</v>
      </c>
      <c r="O5222">
        <v>0.29055555555555557</v>
      </c>
      <c r="P5222">
        <v>0</v>
      </c>
      <c r="Q5222">
        <v>22</v>
      </c>
      <c r="R5222">
        <v>30</v>
      </c>
      <c r="S5222">
        <v>208</v>
      </c>
      <c r="T5222">
        <v>8</v>
      </c>
      <c r="U5222">
        <v>62</v>
      </c>
      <c r="V5222">
        <v>2</v>
      </c>
      <c r="W5222">
        <v>0</v>
      </c>
      <c r="X5222">
        <v>0</v>
      </c>
      <c r="Y5222">
        <v>2.5996752000000001</v>
      </c>
      <c r="Z5222">
        <v>5.1170144000000004</v>
      </c>
      <c r="AA5222">
        <v>54.623530000000002</v>
      </c>
      <c r="AB5222">
        <v>10.932478</v>
      </c>
      <c r="AC5222">
        <v>12.004524</v>
      </c>
      <c r="AD5222">
        <v>19.007594999999998</v>
      </c>
      <c r="AE5222">
        <v>0</v>
      </c>
      <c r="AF5222">
        <v>104.28482</v>
      </c>
    </row>
    <row r="5223" spans="1:32" x14ac:dyDescent="0.3">
      <c r="A5223">
        <v>2784731</v>
      </c>
      <c r="B5223">
        <v>1</v>
      </c>
      <c r="C5223" t="s">
        <v>83</v>
      </c>
      <c r="D5223" t="s">
        <v>126</v>
      </c>
      <c r="E5223" t="s">
        <v>18967</v>
      </c>
      <c r="F5223" t="s">
        <v>18968</v>
      </c>
      <c r="G5223" t="s">
        <v>31552</v>
      </c>
      <c r="H5223" t="s">
        <v>648</v>
      </c>
      <c r="I5223" t="s">
        <v>78</v>
      </c>
      <c r="J5223" t="s">
        <v>135</v>
      </c>
      <c r="K5223" t="s">
        <v>22</v>
      </c>
      <c r="L5223" t="s">
        <v>186</v>
      </c>
      <c r="M5223" t="s">
        <v>18969</v>
      </c>
      <c r="N5223" t="s">
        <v>18970</v>
      </c>
      <c r="O5223">
        <v>2.5013888888888891</v>
      </c>
      <c r="P5223">
        <v>0</v>
      </c>
      <c r="Q5223">
        <v>24</v>
      </c>
      <c r="R5223">
        <v>0</v>
      </c>
      <c r="S5223">
        <v>5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5.6452936999999999</v>
      </c>
      <c r="Z5223">
        <v>0</v>
      </c>
      <c r="AA5223">
        <v>1.5139168999999999</v>
      </c>
      <c r="AB5223">
        <v>0</v>
      </c>
      <c r="AC5223">
        <v>0</v>
      </c>
      <c r="AD5223">
        <v>0</v>
      </c>
      <c r="AE5223">
        <v>0</v>
      </c>
      <c r="AF5223">
        <v>7.1592107</v>
      </c>
    </row>
    <row r="5224" spans="1:32" x14ac:dyDescent="0.3">
      <c r="A5224">
        <v>2797459</v>
      </c>
      <c r="B5224">
        <v>1</v>
      </c>
      <c r="C5224" t="s">
        <v>82</v>
      </c>
      <c r="D5224" t="s">
        <v>99</v>
      </c>
      <c r="E5224" t="s">
        <v>18971</v>
      </c>
      <c r="F5224" t="s">
        <v>18972</v>
      </c>
      <c r="G5224" t="s">
        <v>31546</v>
      </c>
      <c r="H5224" t="s">
        <v>223</v>
      </c>
      <c r="I5224" t="s">
        <v>78</v>
      </c>
      <c r="J5224" t="s">
        <v>135</v>
      </c>
      <c r="K5224" t="s">
        <v>22</v>
      </c>
      <c r="L5224" t="s">
        <v>136</v>
      </c>
      <c r="M5224" t="s">
        <v>18973</v>
      </c>
      <c r="N5224" t="s">
        <v>18974</v>
      </c>
      <c r="O5224">
        <v>0.8833333333333333</v>
      </c>
      <c r="P5224">
        <v>0</v>
      </c>
      <c r="Q5224">
        <v>69</v>
      </c>
      <c r="R5224">
        <v>0</v>
      </c>
      <c r="S5224">
        <v>0</v>
      </c>
      <c r="T5224">
        <v>0</v>
      </c>
      <c r="U5224">
        <v>10</v>
      </c>
      <c r="V5224">
        <v>0</v>
      </c>
      <c r="W5224">
        <v>0</v>
      </c>
      <c r="X5224">
        <v>0</v>
      </c>
      <c r="Y5224">
        <v>10.910842000000001</v>
      </c>
      <c r="Z5224">
        <v>0</v>
      </c>
      <c r="AA5224">
        <v>0</v>
      </c>
      <c r="AB5224">
        <v>0</v>
      </c>
      <c r="AC5224">
        <v>9.0214859999999994</v>
      </c>
      <c r="AD5224">
        <v>0</v>
      </c>
      <c r="AE5224">
        <v>0</v>
      </c>
      <c r="AF5224">
        <v>19.93233</v>
      </c>
    </row>
    <row r="5225" spans="1:32" x14ac:dyDescent="0.3">
      <c r="A5225">
        <v>2797316</v>
      </c>
      <c r="B5225">
        <v>2</v>
      </c>
      <c r="C5225" t="s">
        <v>82</v>
      </c>
      <c r="D5225" t="s">
        <v>112</v>
      </c>
      <c r="E5225" t="s">
        <v>13339</v>
      </c>
      <c r="F5225" t="s">
        <v>13340</v>
      </c>
      <c r="G5225" t="s">
        <v>31545</v>
      </c>
      <c r="H5225" t="s">
        <v>672</v>
      </c>
      <c r="I5225" t="s">
        <v>79</v>
      </c>
      <c r="J5225" t="s">
        <v>135</v>
      </c>
      <c r="K5225" t="s">
        <v>22</v>
      </c>
      <c r="L5225" t="s">
        <v>136</v>
      </c>
      <c r="M5225" t="s">
        <v>17238</v>
      </c>
      <c r="N5225" t="s">
        <v>18975</v>
      </c>
      <c r="O5225">
        <v>0.77611111111111108</v>
      </c>
      <c r="P5225">
        <v>2</v>
      </c>
      <c r="Q5225">
        <v>106</v>
      </c>
      <c r="R5225">
        <v>38</v>
      </c>
      <c r="S5225">
        <v>13</v>
      </c>
      <c r="T5225">
        <v>13</v>
      </c>
      <c r="U5225">
        <v>15</v>
      </c>
      <c r="V5225">
        <v>0</v>
      </c>
      <c r="W5225">
        <v>0</v>
      </c>
      <c r="X5225">
        <v>0.43052079999999998</v>
      </c>
      <c r="Y5225">
        <v>21.078652999999999</v>
      </c>
      <c r="Z5225">
        <v>52.103274999999996</v>
      </c>
      <c r="AA5225">
        <v>9.5266559999999991</v>
      </c>
      <c r="AB5225">
        <v>69.725679999999997</v>
      </c>
      <c r="AC5225">
        <v>13.980923000000001</v>
      </c>
      <c r="AD5225">
        <v>0</v>
      </c>
      <c r="AE5225">
        <v>0</v>
      </c>
      <c r="AF5225">
        <v>166.84569999999999</v>
      </c>
    </row>
    <row r="5226" spans="1:32" x14ac:dyDescent="0.3">
      <c r="A5226">
        <v>2797351</v>
      </c>
      <c r="B5226">
        <v>1</v>
      </c>
      <c r="C5226" t="s">
        <v>82</v>
      </c>
      <c r="D5226" t="s">
        <v>106</v>
      </c>
      <c r="E5226" t="s">
        <v>18976</v>
      </c>
      <c r="F5226" t="s">
        <v>18977</v>
      </c>
      <c r="G5226" t="s">
        <v>31546</v>
      </c>
      <c r="H5226" t="s">
        <v>145</v>
      </c>
      <c r="I5226" t="s">
        <v>78</v>
      </c>
      <c r="J5226" t="s">
        <v>135</v>
      </c>
      <c r="K5226" t="s">
        <v>22</v>
      </c>
      <c r="L5226" t="s">
        <v>136</v>
      </c>
      <c r="M5226" t="s">
        <v>18978</v>
      </c>
      <c r="N5226" t="s">
        <v>18979</v>
      </c>
      <c r="O5226">
        <v>1.2366666666666666</v>
      </c>
      <c r="P5226">
        <v>0</v>
      </c>
      <c r="Q5226">
        <v>185</v>
      </c>
      <c r="R5226">
        <v>0</v>
      </c>
      <c r="S5226">
        <v>7</v>
      </c>
      <c r="T5226">
        <v>0</v>
      </c>
      <c r="U5226">
        <v>40</v>
      </c>
      <c r="V5226">
        <v>0</v>
      </c>
      <c r="W5226">
        <v>0</v>
      </c>
      <c r="X5226">
        <v>0</v>
      </c>
      <c r="Y5226">
        <v>69.302000000000007</v>
      </c>
      <c r="Z5226">
        <v>0</v>
      </c>
      <c r="AA5226">
        <v>0.27501962000000002</v>
      </c>
      <c r="AB5226">
        <v>0</v>
      </c>
      <c r="AC5226">
        <v>77.150409999999994</v>
      </c>
      <c r="AD5226">
        <v>0</v>
      </c>
      <c r="AE5226">
        <v>0</v>
      </c>
      <c r="AF5226">
        <v>146.72743</v>
      </c>
    </row>
    <row r="5227" spans="1:32" x14ac:dyDescent="0.3">
      <c r="A5227">
        <v>2796992</v>
      </c>
      <c r="B5227">
        <v>1</v>
      </c>
      <c r="C5227" t="s">
        <v>83</v>
      </c>
      <c r="D5227" t="s">
        <v>127</v>
      </c>
      <c r="E5227" t="s">
        <v>9001</v>
      </c>
      <c r="F5227" t="s">
        <v>9002</v>
      </c>
      <c r="G5227" t="s">
        <v>31549</v>
      </c>
      <c r="H5227" t="s">
        <v>134</v>
      </c>
      <c r="I5227" t="s">
        <v>79</v>
      </c>
      <c r="J5227" t="s">
        <v>135</v>
      </c>
      <c r="K5227" t="s">
        <v>22</v>
      </c>
      <c r="L5227" t="s">
        <v>136</v>
      </c>
      <c r="M5227" t="s">
        <v>18980</v>
      </c>
      <c r="N5227" t="s">
        <v>18981</v>
      </c>
      <c r="O5227">
        <v>0.10472222222222222</v>
      </c>
      <c r="P5227">
        <v>2</v>
      </c>
      <c r="Q5227">
        <v>104</v>
      </c>
      <c r="R5227">
        <v>20</v>
      </c>
      <c r="S5227">
        <v>7</v>
      </c>
      <c r="T5227">
        <v>8</v>
      </c>
      <c r="U5227">
        <v>8</v>
      </c>
      <c r="V5227">
        <v>0</v>
      </c>
      <c r="W5227">
        <v>0</v>
      </c>
      <c r="X5227">
        <v>2.4628205E-2</v>
      </c>
      <c r="Y5227">
        <v>1.3940342999999999</v>
      </c>
      <c r="Z5227">
        <v>1.8832077</v>
      </c>
      <c r="AA5227">
        <v>0.11942651999999999</v>
      </c>
      <c r="AB5227">
        <v>2.2157551999999998</v>
      </c>
      <c r="AC5227">
        <v>1.1871474E-2</v>
      </c>
      <c r="AD5227">
        <v>0</v>
      </c>
      <c r="AE5227">
        <v>0</v>
      </c>
      <c r="AF5227">
        <v>5.6489234000000002</v>
      </c>
    </row>
    <row r="5228" spans="1:32" x14ac:dyDescent="0.3">
      <c r="A5228">
        <v>2796990</v>
      </c>
      <c r="B5228">
        <v>1</v>
      </c>
      <c r="C5228" t="s">
        <v>83</v>
      </c>
      <c r="D5228" t="s">
        <v>126</v>
      </c>
      <c r="E5228" t="s">
        <v>18982</v>
      </c>
      <c r="F5228" t="s">
        <v>18983</v>
      </c>
      <c r="G5228" t="s">
        <v>31549</v>
      </c>
      <c r="H5228" t="s">
        <v>134</v>
      </c>
      <c r="I5228" t="s">
        <v>79</v>
      </c>
      <c r="J5228" t="s">
        <v>248</v>
      </c>
      <c r="K5228" t="s">
        <v>22</v>
      </c>
      <c r="L5228" t="s">
        <v>136</v>
      </c>
      <c r="M5228" t="s">
        <v>18984</v>
      </c>
      <c r="N5228" t="s">
        <v>18985</v>
      </c>
      <c r="O5228">
        <v>8.8888888888888889E-3</v>
      </c>
      <c r="P5228">
        <v>3</v>
      </c>
      <c r="Q5228">
        <v>547</v>
      </c>
      <c r="R5228">
        <v>0</v>
      </c>
      <c r="S5228">
        <v>15</v>
      </c>
      <c r="T5228">
        <v>2</v>
      </c>
      <c r="U5228">
        <v>22</v>
      </c>
      <c r="V5228">
        <v>0</v>
      </c>
      <c r="W5228">
        <v>0</v>
      </c>
      <c r="X5228">
        <v>9.4587350000000001E-2</v>
      </c>
      <c r="Y5228">
        <v>0.4934732</v>
      </c>
      <c r="Z5228">
        <v>0</v>
      </c>
      <c r="AA5228">
        <v>6.9828435999999994E-2</v>
      </c>
      <c r="AB5228">
        <v>2.6654649999999998E-2</v>
      </c>
      <c r="AC5228">
        <v>5.0934899999999998E-2</v>
      </c>
      <c r="AD5228">
        <v>0</v>
      </c>
      <c r="AE5228">
        <v>0</v>
      </c>
      <c r="AF5228">
        <v>0.73547850000000004</v>
      </c>
    </row>
    <row r="5229" spans="1:32" x14ac:dyDescent="0.3">
      <c r="A5229">
        <v>2796850</v>
      </c>
      <c r="B5229">
        <v>1</v>
      </c>
      <c r="C5229" t="s">
        <v>83</v>
      </c>
      <c r="D5229" t="s">
        <v>127</v>
      </c>
      <c r="E5229" t="s">
        <v>157</v>
      </c>
      <c r="F5229" t="s">
        <v>158</v>
      </c>
      <c r="G5229" t="s">
        <v>31547</v>
      </c>
      <c r="H5229" t="s">
        <v>134</v>
      </c>
      <c r="I5229" t="s">
        <v>79</v>
      </c>
      <c r="J5229" t="s">
        <v>135</v>
      </c>
      <c r="K5229" t="s">
        <v>22</v>
      </c>
      <c r="L5229" t="s">
        <v>136</v>
      </c>
      <c r="M5229" t="s">
        <v>18986</v>
      </c>
      <c r="N5229" t="s">
        <v>18987</v>
      </c>
      <c r="O5229">
        <v>0.36388888888888887</v>
      </c>
      <c r="P5229">
        <v>1</v>
      </c>
      <c r="Q5229">
        <v>46</v>
      </c>
      <c r="R5229">
        <v>0</v>
      </c>
      <c r="S5229">
        <v>0</v>
      </c>
      <c r="T5229">
        <v>7</v>
      </c>
      <c r="U5229">
        <v>0</v>
      </c>
      <c r="V5229">
        <v>4</v>
      </c>
      <c r="W5229">
        <v>0</v>
      </c>
      <c r="X5229">
        <v>0.11021044000000001</v>
      </c>
      <c r="Y5229">
        <v>4.1566929999999997</v>
      </c>
      <c r="Z5229">
        <v>0</v>
      </c>
      <c r="AA5229">
        <v>0</v>
      </c>
      <c r="AB5229">
        <v>59.389522999999997</v>
      </c>
      <c r="AC5229">
        <v>0</v>
      </c>
      <c r="AD5229">
        <v>442.56747000000001</v>
      </c>
      <c r="AE5229">
        <v>0</v>
      </c>
      <c r="AF5229">
        <v>506.22390000000001</v>
      </c>
    </row>
    <row r="5230" spans="1:32" x14ac:dyDescent="0.3">
      <c r="A5230">
        <v>2796531</v>
      </c>
      <c r="B5230">
        <v>1</v>
      </c>
      <c r="C5230" t="s">
        <v>82</v>
      </c>
      <c r="D5230" t="s">
        <v>103</v>
      </c>
      <c r="E5230" t="s">
        <v>17334</v>
      </c>
      <c r="F5230" t="s">
        <v>17335</v>
      </c>
      <c r="G5230" t="s">
        <v>31546</v>
      </c>
      <c r="H5230" t="s">
        <v>223</v>
      </c>
      <c r="I5230" t="s">
        <v>78</v>
      </c>
      <c r="J5230" t="s">
        <v>135</v>
      </c>
      <c r="K5230" t="s">
        <v>22</v>
      </c>
      <c r="L5230" t="s">
        <v>136</v>
      </c>
      <c r="M5230" t="s">
        <v>18988</v>
      </c>
      <c r="N5230" t="s">
        <v>18989</v>
      </c>
      <c r="O5230">
        <v>0.58694444444444449</v>
      </c>
      <c r="P5230">
        <v>0</v>
      </c>
      <c r="Q5230">
        <v>19</v>
      </c>
      <c r="R5230">
        <v>0</v>
      </c>
      <c r="S5230">
        <v>1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1.6747768000000001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1.6747768000000001</v>
      </c>
    </row>
    <row r="5231" spans="1:32" x14ac:dyDescent="0.3">
      <c r="A5231">
        <v>2796208</v>
      </c>
      <c r="B5231">
        <v>2</v>
      </c>
      <c r="C5231" t="s">
        <v>82</v>
      </c>
      <c r="D5231" t="s">
        <v>95</v>
      </c>
      <c r="E5231" t="s">
        <v>18990</v>
      </c>
      <c r="F5231" t="s">
        <v>18991</v>
      </c>
      <c r="G5231" t="s">
        <v>31546</v>
      </c>
      <c r="H5231" t="s">
        <v>333</v>
      </c>
      <c r="I5231" t="s">
        <v>78</v>
      </c>
      <c r="J5231" t="s">
        <v>135</v>
      </c>
      <c r="K5231" t="s">
        <v>22</v>
      </c>
      <c r="L5231" t="s">
        <v>136</v>
      </c>
      <c r="M5231" t="s">
        <v>18992</v>
      </c>
      <c r="N5231" t="s">
        <v>18993</v>
      </c>
      <c r="O5231">
        <v>0.7205555555555555</v>
      </c>
      <c r="P5231">
        <v>0</v>
      </c>
      <c r="Q5231">
        <v>5</v>
      </c>
      <c r="R5231">
        <v>0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0</v>
      </c>
      <c r="Y5231">
        <v>0.30944907999999999</v>
      </c>
      <c r="Z5231">
        <v>0</v>
      </c>
      <c r="AA5231">
        <v>0</v>
      </c>
      <c r="AB5231">
        <v>0</v>
      </c>
      <c r="AC5231">
        <v>0.14182457000000001</v>
      </c>
      <c r="AD5231">
        <v>0</v>
      </c>
      <c r="AE5231">
        <v>0</v>
      </c>
      <c r="AF5231">
        <v>0.45127365000000003</v>
      </c>
    </row>
    <row r="5232" spans="1:32" x14ac:dyDescent="0.3">
      <c r="A5232">
        <v>2796337</v>
      </c>
      <c r="B5232">
        <v>1</v>
      </c>
      <c r="C5232" t="s">
        <v>82</v>
      </c>
      <c r="D5232" t="s">
        <v>92</v>
      </c>
      <c r="E5232" t="s">
        <v>18994</v>
      </c>
      <c r="F5232" t="s">
        <v>18995</v>
      </c>
      <c r="G5232" t="s">
        <v>31548</v>
      </c>
      <c r="H5232" t="s">
        <v>893</v>
      </c>
      <c r="I5232" t="s">
        <v>78</v>
      </c>
      <c r="J5232" t="s">
        <v>135</v>
      </c>
      <c r="K5232" t="s">
        <v>22</v>
      </c>
      <c r="L5232" t="s">
        <v>136</v>
      </c>
      <c r="M5232" t="s">
        <v>18996</v>
      </c>
      <c r="N5232" t="s">
        <v>18997</v>
      </c>
      <c r="O5232">
        <v>3.8944444444444444</v>
      </c>
      <c r="P5232">
        <v>0</v>
      </c>
      <c r="Q5232">
        <v>1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0.10326940599999999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0.10326940599999999</v>
      </c>
    </row>
    <row r="5233" spans="1:32" x14ac:dyDescent="0.3">
      <c r="A5233">
        <v>2796314</v>
      </c>
      <c r="B5233">
        <v>1</v>
      </c>
      <c r="C5233" t="s">
        <v>82</v>
      </c>
      <c r="D5233" t="s">
        <v>104</v>
      </c>
      <c r="E5233" t="s">
        <v>3992</v>
      </c>
      <c r="F5233" t="s">
        <v>3993</v>
      </c>
      <c r="G5233" t="s">
        <v>31550</v>
      </c>
      <c r="H5233" t="s">
        <v>223</v>
      </c>
      <c r="I5233" t="s">
        <v>78</v>
      </c>
      <c r="J5233" t="s">
        <v>135</v>
      </c>
      <c r="K5233" t="s">
        <v>22</v>
      </c>
      <c r="L5233" t="s">
        <v>136</v>
      </c>
      <c r="M5233" t="s">
        <v>18998</v>
      </c>
      <c r="N5233" t="s">
        <v>18999</v>
      </c>
      <c r="O5233">
        <v>2.7683333333333335</v>
      </c>
      <c r="P5233">
        <v>0</v>
      </c>
      <c r="Q5233">
        <v>46</v>
      </c>
      <c r="R5233">
        <v>0</v>
      </c>
      <c r="S5233">
        <v>0</v>
      </c>
      <c r="T5233">
        <v>0</v>
      </c>
      <c r="U5233">
        <v>8</v>
      </c>
      <c r="V5233">
        <v>0</v>
      </c>
      <c r="W5233">
        <v>0</v>
      </c>
      <c r="X5233">
        <v>0</v>
      </c>
      <c r="Y5233">
        <v>43.115288</v>
      </c>
      <c r="Z5233">
        <v>0</v>
      </c>
      <c r="AA5233">
        <v>0</v>
      </c>
      <c r="AB5233">
        <v>0</v>
      </c>
      <c r="AC5233">
        <v>35.075206999999999</v>
      </c>
      <c r="AD5233">
        <v>0</v>
      </c>
      <c r="AE5233">
        <v>0</v>
      </c>
      <c r="AF5233">
        <v>78.1905</v>
      </c>
    </row>
    <row r="5234" spans="1:32" x14ac:dyDescent="0.3">
      <c r="A5234">
        <v>2796345</v>
      </c>
      <c r="B5234">
        <v>1</v>
      </c>
      <c r="C5234" t="s">
        <v>83</v>
      </c>
      <c r="D5234" t="s">
        <v>128</v>
      </c>
      <c r="E5234" t="s">
        <v>19000</v>
      </c>
      <c r="F5234" t="s">
        <v>19001</v>
      </c>
      <c r="G5234" t="s">
        <v>31548</v>
      </c>
      <c r="H5234" t="s">
        <v>409</v>
      </c>
      <c r="I5234" t="s">
        <v>78</v>
      </c>
      <c r="J5234" t="s">
        <v>135</v>
      </c>
      <c r="K5234" t="s">
        <v>3</v>
      </c>
      <c r="L5234" t="s">
        <v>136</v>
      </c>
      <c r="M5234" t="s">
        <v>19002</v>
      </c>
      <c r="N5234" t="s">
        <v>19003</v>
      </c>
      <c r="O5234">
        <v>4.1230555555555553</v>
      </c>
      <c r="P5234">
        <v>0</v>
      </c>
      <c r="Q5234">
        <v>12</v>
      </c>
      <c r="R5234">
        <v>0</v>
      </c>
      <c r="S5234">
        <v>0</v>
      </c>
      <c r="T5234">
        <v>0</v>
      </c>
      <c r="U5234">
        <v>5</v>
      </c>
      <c r="V5234">
        <v>0</v>
      </c>
      <c r="W5234">
        <v>0</v>
      </c>
      <c r="X5234">
        <v>0</v>
      </c>
      <c r="Y5234">
        <v>18.768732</v>
      </c>
      <c r="Z5234">
        <v>0</v>
      </c>
      <c r="AA5234">
        <v>0</v>
      </c>
      <c r="AB5234">
        <v>0</v>
      </c>
      <c r="AC5234">
        <v>32.139201999999997</v>
      </c>
      <c r="AD5234">
        <v>0</v>
      </c>
      <c r="AE5234">
        <v>0</v>
      </c>
      <c r="AF5234">
        <v>50.907935999999999</v>
      </c>
    </row>
    <row r="5235" spans="1:32" x14ac:dyDescent="0.3">
      <c r="A5235">
        <v>2796339</v>
      </c>
      <c r="B5235">
        <v>1</v>
      </c>
      <c r="C5235" t="s">
        <v>82</v>
      </c>
      <c r="D5235" t="s">
        <v>98</v>
      </c>
      <c r="E5235" t="s">
        <v>19004</v>
      </c>
      <c r="F5235" t="s">
        <v>19005</v>
      </c>
      <c r="G5235" t="s">
        <v>31546</v>
      </c>
      <c r="H5235" t="s">
        <v>2229</v>
      </c>
      <c r="I5235" t="s">
        <v>78</v>
      </c>
      <c r="J5235" t="s">
        <v>135</v>
      </c>
      <c r="K5235" t="s">
        <v>22</v>
      </c>
      <c r="L5235" t="s">
        <v>136</v>
      </c>
      <c r="M5235" t="s">
        <v>19006</v>
      </c>
      <c r="N5235" t="s">
        <v>19007</v>
      </c>
      <c r="O5235">
        <v>1.9975000000000001</v>
      </c>
      <c r="P5235">
        <v>0</v>
      </c>
      <c r="Q5235">
        <v>131</v>
      </c>
      <c r="R5235">
        <v>0</v>
      </c>
      <c r="S5235">
        <v>0</v>
      </c>
      <c r="T5235">
        <v>0</v>
      </c>
      <c r="U5235">
        <v>16</v>
      </c>
      <c r="V5235">
        <v>0</v>
      </c>
      <c r="W5235">
        <v>0</v>
      </c>
      <c r="X5235">
        <v>0</v>
      </c>
      <c r="Y5235">
        <v>101.4408</v>
      </c>
      <c r="Z5235">
        <v>0</v>
      </c>
      <c r="AA5235">
        <v>0</v>
      </c>
      <c r="AB5235">
        <v>0</v>
      </c>
      <c r="AC5235">
        <v>25.362024000000002</v>
      </c>
      <c r="AD5235">
        <v>0</v>
      </c>
      <c r="AE5235">
        <v>0</v>
      </c>
      <c r="AF5235">
        <v>126.80283</v>
      </c>
    </row>
    <row r="5236" spans="1:32" x14ac:dyDescent="0.3">
      <c r="A5236">
        <v>2795739</v>
      </c>
      <c r="B5236">
        <v>1</v>
      </c>
      <c r="C5236" t="s">
        <v>82</v>
      </c>
      <c r="D5236" t="s">
        <v>105</v>
      </c>
      <c r="E5236" t="s">
        <v>19008</v>
      </c>
      <c r="F5236" t="s">
        <v>19009</v>
      </c>
      <c r="G5236" t="s">
        <v>31548</v>
      </c>
      <c r="H5236" t="s">
        <v>893</v>
      </c>
      <c r="I5236" t="s">
        <v>78</v>
      </c>
      <c r="J5236" t="s">
        <v>135</v>
      </c>
      <c r="K5236" t="s">
        <v>22</v>
      </c>
      <c r="L5236" t="s">
        <v>136</v>
      </c>
      <c r="M5236" t="s">
        <v>19010</v>
      </c>
      <c r="N5236" t="s">
        <v>19011</v>
      </c>
      <c r="O5236">
        <v>2.6652777777777779</v>
      </c>
      <c r="P5236">
        <v>0</v>
      </c>
      <c r="Q5236">
        <v>1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1.7001995999999999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1.7001995999999999</v>
      </c>
    </row>
    <row r="5237" spans="1:32" x14ac:dyDescent="0.3">
      <c r="A5237">
        <v>2795482</v>
      </c>
      <c r="B5237">
        <v>1</v>
      </c>
      <c r="C5237" t="s">
        <v>83</v>
      </c>
      <c r="D5237" t="s">
        <v>123</v>
      </c>
      <c r="E5237" t="s">
        <v>19012</v>
      </c>
      <c r="F5237" t="s">
        <v>19013</v>
      </c>
      <c r="G5237" t="s">
        <v>31548</v>
      </c>
      <c r="H5237" t="s">
        <v>333</v>
      </c>
      <c r="I5237" t="s">
        <v>78</v>
      </c>
      <c r="J5237" t="s">
        <v>135</v>
      </c>
      <c r="K5237" t="s">
        <v>22</v>
      </c>
      <c r="L5237" t="s">
        <v>136</v>
      </c>
      <c r="M5237" t="s">
        <v>19014</v>
      </c>
      <c r="N5237" t="s">
        <v>19015</v>
      </c>
      <c r="O5237">
        <v>2.2911111111111113</v>
      </c>
      <c r="P5237">
        <v>0</v>
      </c>
      <c r="Q5237">
        <v>9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4.9848666000000001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4.9848666000000001</v>
      </c>
    </row>
    <row r="5238" spans="1:32" x14ac:dyDescent="0.3">
      <c r="A5238">
        <v>2795280</v>
      </c>
      <c r="B5238">
        <v>1</v>
      </c>
      <c r="C5238" t="s">
        <v>83</v>
      </c>
      <c r="D5238" t="s">
        <v>129</v>
      </c>
      <c r="E5238" t="s">
        <v>19016</v>
      </c>
      <c r="F5238" t="s">
        <v>19017</v>
      </c>
      <c r="G5238" t="s">
        <v>31552</v>
      </c>
      <c r="H5238" t="s">
        <v>643</v>
      </c>
      <c r="I5238" t="s">
        <v>78</v>
      </c>
      <c r="J5238" t="s">
        <v>135</v>
      </c>
      <c r="K5238" t="s">
        <v>22</v>
      </c>
      <c r="L5238" t="s">
        <v>186</v>
      </c>
      <c r="M5238" t="s">
        <v>19018</v>
      </c>
      <c r="N5238" t="s">
        <v>19019</v>
      </c>
      <c r="O5238">
        <v>6.4097222222222223</v>
      </c>
      <c r="P5238">
        <v>0</v>
      </c>
      <c r="Q5238">
        <v>94</v>
      </c>
      <c r="R5238">
        <v>0</v>
      </c>
      <c r="S5238">
        <v>11</v>
      </c>
      <c r="T5238">
        <v>0</v>
      </c>
      <c r="U5238">
        <v>10</v>
      </c>
      <c r="V5238">
        <v>0</v>
      </c>
      <c r="W5238">
        <v>0</v>
      </c>
      <c r="X5238">
        <v>0</v>
      </c>
      <c r="Y5238">
        <v>134.70984000000001</v>
      </c>
      <c r="Z5238">
        <v>0</v>
      </c>
      <c r="AA5238">
        <v>79.90701</v>
      </c>
      <c r="AB5238">
        <v>0</v>
      </c>
      <c r="AC5238">
        <v>31.678626999999999</v>
      </c>
      <c r="AD5238">
        <v>0</v>
      </c>
      <c r="AE5238">
        <v>0</v>
      </c>
      <c r="AF5238">
        <v>246.29546999999999</v>
      </c>
    </row>
    <row r="5239" spans="1:32" x14ac:dyDescent="0.3">
      <c r="A5239">
        <v>2795199</v>
      </c>
      <c r="B5239">
        <v>1</v>
      </c>
      <c r="C5239" t="s">
        <v>82</v>
      </c>
      <c r="D5239" t="s">
        <v>88</v>
      </c>
      <c r="E5239" t="s">
        <v>19020</v>
      </c>
      <c r="F5239" t="s">
        <v>19021</v>
      </c>
      <c r="G5239" t="s">
        <v>31551</v>
      </c>
      <c r="H5239" t="s">
        <v>672</v>
      </c>
      <c r="I5239" t="s">
        <v>79</v>
      </c>
      <c r="J5239" t="s">
        <v>135</v>
      </c>
      <c r="K5239" t="s">
        <v>22</v>
      </c>
      <c r="L5239" t="s">
        <v>136</v>
      </c>
      <c r="M5239" t="s">
        <v>19022</v>
      </c>
      <c r="N5239" t="s">
        <v>19023</v>
      </c>
      <c r="O5239">
        <v>0.87722222222222224</v>
      </c>
      <c r="P5239">
        <v>0</v>
      </c>
      <c r="Q5239">
        <v>75</v>
      </c>
      <c r="R5239">
        <v>0</v>
      </c>
      <c r="S5239">
        <v>0</v>
      </c>
      <c r="T5239">
        <v>0</v>
      </c>
      <c r="U5239">
        <v>16</v>
      </c>
      <c r="V5239">
        <v>0</v>
      </c>
      <c r="W5239">
        <v>0</v>
      </c>
      <c r="X5239">
        <v>0</v>
      </c>
      <c r="Y5239">
        <v>8.2761420000000001</v>
      </c>
      <c r="Z5239">
        <v>0</v>
      </c>
      <c r="AA5239">
        <v>0</v>
      </c>
      <c r="AB5239">
        <v>0</v>
      </c>
      <c r="AC5239">
        <v>2.9606652000000002</v>
      </c>
      <c r="AD5239">
        <v>0</v>
      </c>
      <c r="AE5239">
        <v>0</v>
      </c>
      <c r="AF5239">
        <v>11.236807000000001</v>
      </c>
    </row>
    <row r="5240" spans="1:32" x14ac:dyDescent="0.3">
      <c r="A5240">
        <v>2795139</v>
      </c>
      <c r="B5240">
        <v>1</v>
      </c>
      <c r="C5240" t="s">
        <v>83</v>
      </c>
      <c r="D5240" t="s">
        <v>128</v>
      </c>
      <c r="E5240" t="s">
        <v>19024</v>
      </c>
      <c r="F5240" t="s">
        <v>19025</v>
      </c>
      <c r="G5240" t="s">
        <v>31548</v>
      </c>
      <c r="H5240" t="s">
        <v>893</v>
      </c>
      <c r="I5240" t="s">
        <v>78</v>
      </c>
      <c r="J5240" t="s">
        <v>135</v>
      </c>
      <c r="K5240" t="s">
        <v>22</v>
      </c>
      <c r="L5240" t="s">
        <v>136</v>
      </c>
      <c r="M5240" t="s">
        <v>19026</v>
      </c>
      <c r="N5240" t="s">
        <v>19027</v>
      </c>
      <c r="O5240">
        <v>3.972777777777778</v>
      </c>
      <c r="P5240">
        <v>0</v>
      </c>
      <c r="Q5240">
        <v>7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4.3534274000000002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4.3534274000000002</v>
      </c>
    </row>
    <row r="5241" spans="1:32" x14ac:dyDescent="0.3">
      <c r="A5241">
        <v>2794861</v>
      </c>
      <c r="B5241">
        <v>1</v>
      </c>
      <c r="C5241" t="s">
        <v>83</v>
      </c>
      <c r="D5241" t="s">
        <v>130</v>
      </c>
      <c r="E5241" t="s">
        <v>19028</v>
      </c>
      <c r="F5241" t="s">
        <v>19029</v>
      </c>
      <c r="G5241" t="s">
        <v>31545</v>
      </c>
      <c r="H5241" t="s">
        <v>134</v>
      </c>
      <c r="I5241" t="s">
        <v>79</v>
      </c>
      <c r="J5241" t="s">
        <v>135</v>
      </c>
      <c r="K5241" t="s">
        <v>22</v>
      </c>
      <c r="L5241" t="s">
        <v>136</v>
      </c>
      <c r="M5241" t="s">
        <v>19030</v>
      </c>
      <c r="N5241" t="s">
        <v>19031</v>
      </c>
      <c r="O5241">
        <v>1.2283333333333333</v>
      </c>
      <c r="P5241">
        <v>0</v>
      </c>
      <c r="Q5241">
        <v>0</v>
      </c>
      <c r="R5241">
        <v>0</v>
      </c>
      <c r="S5241">
        <v>0</v>
      </c>
      <c r="T5241">
        <v>8</v>
      </c>
      <c r="U5241">
        <v>0</v>
      </c>
      <c r="V5241">
        <v>9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72.521460000000005</v>
      </c>
      <c r="AC5241">
        <v>0</v>
      </c>
      <c r="AD5241">
        <v>913.75739999999996</v>
      </c>
      <c r="AE5241">
        <v>0</v>
      </c>
      <c r="AF5241">
        <v>986.27880000000005</v>
      </c>
    </row>
    <row r="5242" spans="1:32" x14ac:dyDescent="0.3">
      <c r="A5242">
        <v>2794390</v>
      </c>
      <c r="B5242">
        <v>1</v>
      </c>
      <c r="C5242" t="s">
        <v>83</v>
      </c>
      <c r="D5242" t="s">
        <v>129</v>
      </c>
      <c r="E5242" t="s">
        <v>2676</v>
      </c>
      <c r="F5242" t="s">
        <v>2677</v>
      </c>
      <c r="G5242" t="s">
        <v>31546</v>
      </c>
      <c r="H5242" t="s">
        <v>223</v>
      </c>
      <c r="I5242" t="s">
        <v>78</v>
      </c>
      <c r="J5242" t="s">
        <v>135</v>
      </c>
      <c r="K5242" t="s">
        <v>22</v>
      </c>
      <c r="L5242" t="s">
        <v>136</v>
      </c>
      <c r="M5242" t="s">
        <v>19032</v>
      </c>
      <c r="N5242" t="s">
        <v>19033</v>
      </c>
      <c r="O5242">
        <v>2.0611111111111109</v>
      </c>
      <c r="P5242">
        <v>0</v>
      </c>
      <c r="Q5242">
        <v>34</v>
      </c>
      <c r="R5242">
        <v>0</v>
      </c>
      <c r="S5242">
        <v>0</v>
      </c>
      <c r="T5242">
        <v>0</v>
      </c>
      <c r="U5242">
        <v>5</v>
      </c>
      <c r="V5242">
        <v>0</v>
      </c>
      <c r="W5242">
        <v>0</v>
      </c>
      <c r="X5242">
        <v>0</v>
      </c>
      <c r="Y5242">
        <v>11.561384</v>
      </c>
      <c r="Z5242">
        <v>0</v>
      </c>
      <c r="AA5242">
        <v>0</v>
      </c>
      <c r="AB5242">
        <v>0</v>
      </c>
      <c r="AC5242">
        <v>7.7922219999999998</v>
      </c>
      <c r="AD5242">
        <v>0</v>
      </c>
      <c r="AE5242">
        <v>0</v>
      </c>
      <c r="AF5242">
        <v>19.353607</v>
      </c>
    </row>
    <row r="5243" spans="1:32" x14ac:dyDescent="0.3">
      <c r="A5243">
        <v>2785731</v>
      </c>
      <c r="B5243">
        <v>1</v>
      </c>
      <c r="C5243" t="s">
        <v>83</v>
      </c>
      <c r="D5243" t="s">
        <v>120</v>
      </c>
      <c r="E5243" t="s">
        <v>19034</v>
      </c>
      <c r="F5243" t="s">
        <v>19035</v>
      </c>
      <c r="G5243" t="s">
        <v>31551</v>
      </c>
      <c r="H5243" t="s">
        <v>134</v>
      </c>
      <c r="I5243" t="s">
        <v>79</v>
      </c>
      <c r="J5243" t="s">
        <v>135</v>
      </c>
      <c r="K5243" t="s">
        <v>22</v>
      </c>
      <c r="L5243" t="s">
        <v>136</v>
      </c>
      <c r="M5243" t="s">
        <v>19036</v>
      </c>
      <c r="N5243" t="s">
        <v>19037</v>
      </c>
      <c r="O5243">
        <v>5.1297222222222221</v>
      </c>
      <c r="P5243">
        <v>0</v>
      </c>
      <c r="Q5243">
        <v>326</v>
      </c>
      <c r="R5243">
        <v>0</v>
      </c>
      <c r="S5243">
        <v>0</v>
      </c>
      <c r="T5243">
        <v>0</v>
      </c>
      <c r="U5243">
        <v>50</v>
      </c>
      <c r="V5243">
        <v>0</v>
      </c>
      <c r="W5243">
        <v>0</v>
      </c>
      <c r="X5243">
        <v>0</v>
      </c>
      <c r="Y5243">
        <v>304.52996999999999</v>
      </c>
      <c r="Z5243">
        <v>0</v>
      </c>
      <c r="AA5243">
        <v>0</v>
      </c>
      <c r="AB5243">
        <v>0</v>
      </c>
      <c r="AC5243">
        <v>61.035164000000002</v>
      </c>
      <c r="AD5243">
        <v>0</v>
      </c>
      <c r="AE5243">
        <v>0</v>
      </c>
      <c r="AF5243">
        <v>365.56511999999998</v>
      </c>
    </row>
    <row r="5244" spans="1:32" x14ac:dyDescent="0.3">
      <c r="A5244">
        <v>2785734</v>
      </c>
      <c r="B5244">
        <v>1</v>
      </c>
      <c r="C5244" t="s">
        <v>82</v>
      </c>
      <c r="D5244" t="s">
        <v>105</v>
      </c>
      <c r="E5244" t="s">
        <v>19038</v>
      </c>
      <c r="F5244" t="s">
        <v>19039</v>
      </c>
      <c r="G5244" t="s">
        <v>31545</v>
      </c>
      <c r="H5244" t="s">
        <v>134</v>
      </c>
      <c r="I5244" t="s">
        <v>79</v>
      </c>
      <c r="J5244" t="s">
        <v>248</v>
      </c>
      <c r="K5244" t="s">
        <v>22</v>
      </c>
      <c r="L5244" t="s">
        <v>136</v>
      </c>
      <c r="M5244" t="s">
        <v>15429</v>
      </c>
      <c r="N5244" t="s">
        <v>19040</v>
      </c>
      <c r="O5244">
        <v>8.3333333333333332E-3</v>
      </c>
      <c r="P5244">
        <v>6</v>
      </c>
      <c r="Q5244">
        <v>21704</v>
      </c>
      <c r="R5244">
        <v>4</v>
      </c>
      <c r="S5244">
        <v>391</v>
      </c>
      <c r="T5244">
        <v>33</v>
      </c>
      <c r="U5244">
        <v>1776</v>
      </c>
      <c r="V5244">
        <v>2</v>
      </c>
      <c r="W5244">
        <v>2</v>
      </c>
      <c r="X5244">
        <v>0.27148366000000002</v>
      </c>
      <c r="Y5244">
        <v>26.983473</v>
      </c>
      <c r="Z5244">
        <v>5.7439879999999999E-2</v>
      </c>
      <c r="AA5244">
        <v>0.64305376999999997</v>
      </c>
      <c r="AB5244">
        <v>5.9293323000000004</v>
      </c>
      <c r="AC5244">
        <v>6.8607670000000001</v>
      </c>
      <c r="AD5244">
        <v>0.12627352999999999</v>
      </c>
      <c r="AE5244">
        <v>1.6274393000000002E-2</v>
      </c>
      <c r="AF5244">
        <v>40.888095999999997</v>
      </c>
    </row>
    <row r="5245" spans="1:32" x14ac:dyDescent="0.3">
      <c r="A5245">
        <v>2785598</v>
      </c>
      <c r="B5245">
        <v>1</v>
      </c>
      <c r="C5245" t="s">
        <v>82</v>
      </c>
      <c r="D5245" t="s">
        <v>97</v>
      </c>
      <c r="E5245" t="s">
        <v>19041</v>
      </c>
      <c r="F5245" t="s">
        <v>19042</v>
      </c>
      <c r="G5245" t="s">
        <v>31551</v>
      </c>
      <c r="H5245" t="s">
        <v>338</v>
      </c>
      <c r="I5245" t="s">
        <v>79</v>
      </c>
      <c r="J5245" t="s">
        <v>135</v>
      </c>
      <c r="K5245" t="s">
        <v>22</v>
      </c>
      <c r="L5245" t="s">
        <v>136</v>
      </c>
      <c r="M5245" t="s">
        <v>19043</v>
      </c>
      <c r="N5245" t="s">
        <v>19044</v>
      </c>
      <c r="O5245">
        <v>1.2794444444444444</v>
      </c>
      <c r="P5245">
        <v>0</v>
      </c>
      <c r="Q5245">
        <v>134</v>
      </c>
      <c r="R5245">
        <v>0</v>
      </c>
      <c r="S5245">
        <v>0</v>
      </c>
      <c r="T5245">
        <v>0</v>
      </c>
      <c r="U5245">
        <v>21</v>
      </c>
      <c r="V5245">
        <v>0</v>
      </c>
      <c r="W5245">
        <v>0</v>
      </c>
      <c r="X5245">
        <v>0</v>
      </c>
      <c r="Y5245">
        <v>62.502341999999999</v>
      </c>
      <c r="Z5245">
        <v>0</v>
      </c>
      <c r="AA5245">
        <v>0</v>
      </c>
      <c r="AB5245">
        <v>0</v>
      </c>
      <c r="AC5245">
        <v>110.553635</v>
      </c>
      <c r="AD5245">
        <v>0</v>
      </c>
      <c r="AE5245">
        <v>0</v>
      </c>
      <c r="AF5245">
        <v>173.05598000000001</v>
      </c>
    </row>
    <row r="5246" spans="1:32" x14ac:dyDescent="0.3">
      <c r="A5246">
        <v>2785531</v>
      </c>
      <c r="B5246">
        <v>1</v>
      </c>
      <c r="C5246" t="s">
        <v>83</v>
      </c>
      <c r="D5246" t="s">
        <v>116</v>
      </c>
      <c r="E5246" t="s">
        <v>19045</v>
      </c>
      <c r="F5246" t="s">
        <v>19046</v>
      </c>
      <c r="G5246" t="s">
        <v>31552</v>
      </c>
      <c r="H5246" t="s">
        <v>665</v>
      </c>
      <c r="I5246" t="s">
        <v>78</v>
      </c>
      <c r="J5246" t="s">
        <v>135</v>
      </c>
      <c r="K5246" t="s">
        <v>22</v>
      </c>
      <c r="L5246" t="s">
        <v>136</v>
      </c>
      <c r="M5246" t="s">
        <v>19047</v>
      </c>
      <c r="N5246" t="s">
        <v>19048</v>
      </c>
      <c r="O5246">
        <v>2.5919444444444446</v>
      </c>
      <c r="P5246">
        <v>0</v>
      </c>
      <c r="Q5246">
        <v>29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7.1386830000000003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7.1386830000000003</v>
      </c>
    </row>
    <row r="5247" spans="1:32" x14ac:dyDescent="0.3">
      <c r="A5247">
        <v>2785528</v>
      </c>
      <c r="B5247">
        <v>1</v>
      </c>
      <c r="C5247" t="s">
        <v>83</v>
      </c>
      <c r="D5247" t="s">
        <v>128</v>
      </c>
      <c r="E5247" t="s">
        <v>19049</v>
      </c>
      <c r="F5247" t="s">
        <v>19050</v>
      </c>
      <c r="G5247" t="s">
        <v>31551</v>
      </c>
      <c r="H5247" t="s">
        <v>134</v>
      </c>
      <c r="I5247" t="s">
        <v>79</v>
      </c>
      <c r="J5247" t="s">
        <v>135</v>
      </c>
      <c r="K5247" t="s">
        <v>22</v>
      </c>
      <c r="L5247" t="s">
        <v>136</v>
      </c>
      <c r="M5247" t="s">
        <v>19051</v>
      </c>
      <c r="N5247" t="s">
        <v>19052</v>
      </c>
      <c r="O5247">
        <v>2.6744444444444446</v>
      </c>
      <c r="P5247">
        <v>0</v>
      </c>
      <c r="Q5247">
        <v>104</v>
      </c>
      <c r="R5247">
        <v>0</v>
      </c>
      <c r="S5247">
        <v>16</v>
      </c>
      <c r="T5247">
        <v>0</v>
      </c>
      <c r="U5247">
        <v>22</v>
      </c>
      <c r="V5247">
        <v>0</v>
      </c>
      <c r="W5247">
        <v>0</v>
      </c>
      <c r="X5247">
        <v>0</v>
      </c>
      <c r="Y5247">
        <v>50.946373000000001</v>
      </c>
      <c r="Z5247">
        <v>0</v>
      </c>
      <c r="AA5247">
        <v>9.9458769999999994</v>
      </c>
      <c r="AB5247">
        <v>0</v>
      </c>
      <c r="AC5247">
        <v>7.8634029999999999</v>
      </c>
      <c r="AD5247">
        <v>0</v>
      </c>
      <c r="AE5247">
        <v>0</v>
      </c>
      <c r="AF5247">
        <v>68.755650000000003</v>
      </c>
    </row>
    <row r="5248" spans="1:32" x14ac:dyDescent="0.3">
      <c r="A5248">
        <v>2785482</v>
      </c>
      <c r="B5248">
        <v>1</v>
      </c>
      <c r="C5248" t="s">
        <v>82</v>
      </c>
      <c r="D5248" t="s">
        <v>106</v>
      </c>
      <c r="E5248" t="s">
        <v>15655</v>
      </c>
      <c r="F5248" t="s">
        <v>15656</v>
      </c>
      <c r="G5248" t="s">
        <v>31547</v>
      </c>
      <c r="H5248" t="s">
        <v>134</v>
      </c>
      <c r="I5248" t="s">
        <v>79</v>
      </c>
      <c r="J5248" t="s">
        <v>135</v>
      </c>
      <c r="K5248" t="s">
        <v>22</v>
      </c>
      <c r="L5248" t="s">
        <v>136</v>
      </c>
      <c r="M5248" t="s">
        <v>19053</v>
      </c>
      <c r="N5248" t="s">
        <v>19054</v>
      </c>
      <c r="O5248">
        <v>1.8477777777777777</v>
      </c>
      <c r="P5248">
        <v>0</v>
      </c>
      <c r="Q5248">
        <v>0</v>
      </c>
      <c r="R5248">
        <v>0</v>
      </c>
      <c r="S5248">
        <v>0</v>
      </c>
      <c r="T5248">
        <v>3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213.20934</v>
      </c>
      <c r="AC5248">
        <v>0</v>
      </c>
      <c r="AD5248">
        <v>0</v>
      </c>
      <c r="AE5248">
        <v>0</v>
      </c>
      <c r="AF5248">
        <v>213.20934</v>
      </c>
    </row>
    <row r="5249" spans="1:32" x14ac:dyDescent="0.3">
      <c r="A5249">
        <v>2785489</v>
      </c>
      <c r="B5249">
        <v>1</v>
      </c>
      <c r="C5249" t="s">
        <v>83</v>
      </c>
      <c r="D5249" t="s">
        <v>122</v>
      </c>
      <c r="E5249" t="s">
        <v>19055</v>
      </c>
      <c r="F5249" t="s">
        <v>19056</v>
      </c>
      <c r="G5249" t="s">
        <v>31552</v>
      </c>
      <c r="H5249" t="s">
        <v>648</v>
      </c>
      <c r="I5249" t="s">
        <v>78</v>
      </c>
      <c r="J5249" t="s">
        <v>135</v>
      </c>
      <c r="K5249" t="s">
        <v>22</v>
      </c>
      <c r="L5249" t="s">
        <v>186</v>
      </c>
      <c r="M5249" t="s">
        <v>19057</v>
      </c>
      <c r="N5249" t="s">
        <v>19058</v>
      </c>
      <c r="O5249">
        <v>5.1966666666666663</v>
      </c>
      <c r="P5249">
        <v>0</v>
      </c>
      <c r="Q5249">
        <v>100</v>
      </c>
      <c r="R5249">
        <v>0</v>
      </c>
      <c r="S5249">
        <v>8</v>
      </c>
      <c r="T5249">
        <v>0</v>
      </c>
      <c r="U5249">
        <v>13</v>
      </c>
      <c r="V5249">
        <v>0</v>
      </c>
      <c r="W5249">
        <v>0</v>
      </c>
      <c r="X5249">
        <v>0</v>
      </c>
      <c r="Y5249">
        <v>71.050510000000003</v>
      </c>
      <c r="Z5249">
        <v>0</v>
      </c>
      <c r="AA5249">
        <v>1.3639318</v>
      </c>
      <c r="AB5249">
        <v>0</v>
      </c>
      <c r="AC5249">
        <v>14.668472</v>
      </c>
      <c r="AD5249">
        <v>0</v>
      </c>
      <c r="AE5249">
        <v>0</v>
      </c>
      <c r="AF5249">
        <v>87.082920000000001</v>
      </c>
    </row>
    <row r="5250" spans="1:32" x14ac:dyDescent="0.3">
      <c r="A5250">
        <v>2785461</v>
      </c>
      <c r="B5250">
        <v>1</v>
      </c>
      <c r="C5250" t="s">
        <v>82</v>
      </c>
      <c r="D5250" t="s">
        <v>84</v>
      </c>
      <c r="E5250" t="s">
        <v>7389</v>
      </c>
      <c r="F5250" t="s">
        <v>7390</v>
      </c>
      <c r="G5250" t="s">
        <v>31547</v>
      </c>
      <c r="H5250" t="s">
        <v>134</v>
      </c>
      <c r="I5250" t="s">
        <v>79</v>
      </c>
      <c r="J5250" t="s">
        <v>135</v>
      </c>
      <c r="K5250" t="s">
        <v>22</v>
      </c>
      <c r="L5250" t="s">
        <v>136</v>
      </c>
      <c r="M5250" t="s">
        <v>19059</v>
      </c>
      <c r="N5250" t="s">
        <v>19060</v>
      </c>
      <c r="O5250">
        <v>0.74638888888888888</v>
      </c>
      <c r="P5250">
        <v>5</v>
      </c>
      <c r="Q5250">
        <v>104</v>
      </c>
      <c r="R5250">
        <v>7</v>
      </c>
      <c r="S5250">
        <v>64</v>
      </c>
      <c r="T5250">
        <v>22</v>
      </c>
      <c r="U5250">
        <v>31</v>
      </c>
      <c r="V5250">
        <v>2</v>
      </c>
      <c r="W5250">
        <v>0</v>
      </c>
      <c r="X5250">
        <v>1.336338</v>
      </c>
      <c r="Y5250">
        <v>15.431341</v>
      </c>
      <c r="Z5250">
        <v>27.671842999999999</v>
      </c>
      <c r="AA5250">
        <v>10.225424</v>
      </c>
      <c r="AB5250">
        <v>119.80714399999999</v>
      </c>
      <c r="AC5250">
        <v>22.590332</v>
      </c>
      <c r="AD5250">
        <v>10.064781</v>
      </c>
      <c r="AE5250">
        <v>0</v>
      </c>
      <c r="AF5250">
        <v>207.12719999999999</v>
      </c>
    </row>
    <row r="5251" spans="1:32" x14ac:dyDescent="0.3">
      <c r="A5251">
        <v>2785420</v>
      </c>
      <c r="B5251">
        <v>1</v>
      </c>
      <c r="C5251" t="s">
        <v>82</v>
      </c>
      <c r="D5251" t="s">
        <v>104</v>
      </c>
      <c r="E5251" t="s">
        <v>19061</v>
      </c>
      <c r="F5251" t="s">
        <v>19062</v>
      </c>
      <c r="G5251" t="s">
        <v>31550</v>
      </c>
      <c r="H5251" t="s">
        <v>2229</v>
      </c>
      <c r="I5251" t="s">
        <v>78</v>
      </c>
      <c r="J5251" t="s">
        <v>135</v>
      </c>
      <c r="K5251" t="s">
        <v>22</v>
      </c>
      <c r="L5251" t="s">
        <v>136</v>
      </c>
      <c r="M5251" t="s">
        <v>19063</v>
      </c>
      <c r="N5251" t="s">
        <v>19064</v>
      </c>
      <c r="O5251">
        <v>1.8311111111111111</v>
      </c>
      <c r="P5251">
        <v>0</v>
      </c>
      <c r="Q5251">
        <v>137</v>
      </c>
      <c r="R5251">
        <v>0</v>
      </c>
      <c r="S5251">
        <v>0</v>
      </c>
      <c r="T5251">
        <v>0</v>
      </c>
      <c r="U5251">
        <v>13</v>
      </c>
      <c r="V5251">
        <v>0</v>
      </c>
      <c r="W5251">
        <v>0</v>
      </c>
      <c r="X5251">
        <v>0</v>
      </c>
      <c r="Y5251">
        <v>70.995186000000004</v>
      </c>
      <c r="Z5251">
        <v>0</v>
      </c>
      <c r="AA5251">
        <v>0</v>
      </c>
      <c r="AB5251">
        <v>0</v>
      </c>
      <c r="AC5251">
        <v>11.185890000000001</v>
      </c>
      <c r="AD5251">
        <v>0</v>
      </c>
      <c r="AE5251">
        <v>0</v>
      </c>
      <c r="AF5251">
        <v>82.181076000000004</v>
      </c>
    </row>
    <row r="5252" spans="1:32" x14ac:dyDescent="0.3">
      <c r="A5252">
        <v>2785423</v>
      </c>
      <c r="B5252">
        <v>1</v>
      </c>
      <c r="C5252" t="s">
        <v>82</v>
      </c>
      <c r="D5252" t="s">
        <v>113</v>
      </c>
      <c r="E5252" t="s">
        <v>19065</v>
      </c>
      <c r="F5252" t="s">
        <v>19066</v>
      </c>
      <c r="G5252" t="s">
        <v>31545</v>
      </c>
      <c r="H5252" t="s">
        <v>134</v>
      </c>
      <c r="I5252" t="s">
        <v>79</v>
      </c>
      <c r="J5252" t="s">
        <v>135</v>
      </c>
      <c r="K5252" t="s">
        <v>22</v>
      </c>
      <c r="L5252" t="s">
        <v>136</v>
      </c>
      <c r="M5252" t="s">
        <v>19067</v>
      </c>
      <c r="N5252" t="s">
        <v>19068</v>
      </c>
      <c r="O5252">
        <v>2.4888888888888889</v>
      </c>
      <c r="P5252">
        <v>2</v>
      </c>
      <c r="Q5252">
        <v>1022</v>
      </c>
      <c r="R5252">
        <v>1</v>
      </c>
      <c r="S5252">
        <v>32</v>
      </c>
      <c r="T5252">
        <v>5</v>
      </c>
      <c r="U5252">
        <v>67</v>
      </c>
      <c r="V5252">
        <v>0</v>
      </c>
      <c r="W5252">
        <v>0</v>
      </c>
      <c r="X5252">
        <v>41.192577</v>
      </c>
      <c r="Y5252">
        <v>414.70508000000001</v>
      </c>
      <c r="Z5252">
        <v>0.22273751999999999</v>
      </c>
      <c r="AA5252">
        <v>15.082090000000001</v>
      </c>
      <c r="AB5252">
        <v>16.831786999999998</v>
      </c>
      <c r="AC5252">
        <v>105.225876</v>
      </c>
      <c r="AD5252">
        <v>0</v>
      </c>
      <c r="AE5252">
        <v>0</v>
      </c>
      <c r="AF5252">
        <v>593.26013</v>
      </c>
    </row>
    <row r="5253" spans="1:32" x14ac:dyDescent="0.3">
      <c r="A5253">
        <v>2785375</v>
      </c>
      <c r="B5253">
        <v>1</v>
      </c>
      <c r="C5253" t="s">
        <v>82</v>
      </c>
      <c r="D5253" t="s">
        <v>94</v>
      </c>
      <c r="E5253" t="s">
        <v>19069</v>
      </c>
      <c r="F5253" t="s">
        <v>19070</v>
      </c>
      <c r="G5253" t="s">
        <v>31549</v>
      </c>
      <c r="H5253" t="s">
        <v>134</v>
      </c>
      <c r="I5253" t="s">
        <v>79</v>
      </c>
      <c r="J5253" t="s">
        <v>135</v>
      </c>
      <c r="K5253" t="s">
        <v>22</v>
      </c>
      <c r="L5253" t="s">
        <v>136</v>
      </c>
      <c r="M5253" t="s">
        <v>19071</v>
      </c>
      <c r="N5253" t="s">
        <v>19072</v>
      </c>
      <c r="O5253">
        <v>4.575277777777778</v>
      </c>
      <c r="P5253">
        <v>0</v>
      </c>
      <c r="Q5253">
        <v>0</v>
      </c>
      <c r="R5253">
        <v>1</v>
      </c>
      <c r="S5253">
        <v>10</v>
      </c>
      <c r="T5253">
        <v>1</v>
      </c>
      <c r="U5253">
        <v>4</v>
      </c>
      <c r="V5253">
        <v>0</v>
      </c>
      <c r="W5253">
        <v>0</v>
      </c>
      <c r="X5253">
        <v>0</v>
      </c>
      <c r="Y5253">
        <v>0</v>
      </c>
      <c r="Z5253">
        <v>2.8045442</v>
      </c>
      <c r="AA5253">
        <v>24.980103</v>
      </c>
      <c r="AB5253">
        <v>41.095055000000002</v>
      </c>
      <c r="AC5253">
        <v>19.958029</v>
      </c>
      <c r="AD5253">
        <v>0</v>
      </c>
      <c r="AE5253">
        <v>0</v>
      </c>
      <c r="AF5253">
        <v>88.837729999999993</v>
      </c>
    </row>
    <row r="5254" spans="1:32" x14ac:dyDescent="0.3">
      <c r="A5254">
        <v>2785390</v>
      </c>
      <c r="B5254">
        <v>1</v>
      </c>
      <c r="C5254" t="s">
        <v>82</v>
      </c>
      <c r="D5254" t="s">
        <v>113</v>
      </c>
      <c r="E5254" t="s">
        <v>19073</v>
      </c>
      <c r="F5254" t="s">
        <v>19074</v>
      </c>
      <c r="G5254" t="s">
        <v>31549</v>
      </c>
      <c r="H5254" t="s">
        <v>134</v>
      </c>
      <c r="I5254" t="s">
        <v>79</v>
      </c>
      <c r="J5254" t="s">
        <v>135</v>
      </c>
      <c r="K5254" t="s">
        <v>22</v>
      </c>
      <c r="L5254" t="s">
        <v>136</v>
      </c>
      <c r="M5254" t="s">
        <v>19075</v>
      </c>
      <c r="N5254" t="s">
        <v>19076</v>
      </c>
      <c r="O5254">
        <v>0.56111111111111112</v>
      </c>
      <c r="P5254">
        <v>3</v>
      </c>
      <c r="Q5254">
        <v>369</v>
      </c>
      <c r="R5254">
        <v>5</v>
      </c>
      <c r="S5254">
        <v>65</v>
      </c>
      <c r="T5254">
        <v>9</v>
      </c>
      <c r="U5254">
        <v>44</v>
      </c>
      <c r="V5254">
        <v>1</v>
      </c>
      <c r="W5254">
        <v>0</v>
      </c>
      <c r="X5254">
        <v>42.203636000000003</v>
      </c>
      <c r="Y5254">
        <v>86.660679999999999</v>
      </c>
      <c r="Z5254">
        <v>226.38303999999999</v>
      </c>
      <c r="AA5254">
        <v>7.7959237000000003</v>
      </c>
      <c r="AB5254">
        <v>10.898736</v>
      </c>
      <c r="AC5254">
        <v>9.2317590000000003</v>
      </c>
      <c r="AD5254">
        <v>42.827666999999998</v>
      </c>
      <c r="AE5254">
        <v>0</v>
      </c>
      <c r="AF5254">
        <v>426.00143000000003</v>
      </c>
    </row>
    <row r="5255" spans="1:32" x14ac:dyDescent="0.3">
      <c r="A5255">
        <v>2785367</v>
      </c>
      <c r="B5255">
        <v>1</v>
      </c>
      <c r="C5255" t="s">
        <v>83</v>
      </c>
      <c r="D5255" t="s">
        <v>115</v>
      </c>
      <c r="E5255" t="s">
        <v>19077</v>
      </c>
      <c r="F5255" t="s">
        <v>19078</v>
      </c>
      <c r="G5255" t="s">
        <v>31548</v>
      </c>
      <c r="H5255" t="s">
        <v>333</v>
      </c>
      <c r="I5255" t="s">
        <v>78</v>
      </c>
      <c r="J5255" t="s">
        <v>135</v>
      </c>
      <c r="K5255" t="s">
        <v>22</v>
      </c>
      <c r="L5255" t="s">
        <v>136</v>
      </c>
      <c r="M5255" t="s">
        <v>19079</v>
      </c>
      <c r="N5255" t="s">
        <v>19080</v>
      </c>
      <c r="O5255">
        <v>1.7508333333333332</v>
      </c>
      <c r="P5255">
        <v>0</v>
      </c>
      <c r="Q5255">
        <v>1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0.40560687000000001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0.40560687000000001</v>
      </c>
    </row>
    <row r="5256" spans="1:32" x14ac:dyDescent="0.3">
      <c r="A5256">
        <v>2785366</v>
      </c>
      <c r="B5256">
        <v>1</v>
      </c>
      <c r="C5256" t="s">
        <v>82</v>
      </c>
      <c r="D5256" t="s">
        <v>99</v>
      </c>
      <c r="E5256" t="s">
        <v>8892</v>
      </c>
      <c r="F5256" t="s">
        <v>8893</v>
      </c>
      <c r="G5256" t="s">
        <v>31545</v>
      </c>
      <c r="H5256" t="s">
        <v>134</v>
      </c>
      <c r="I5256" t="s">
        <v>79</v>
      </c>
      <c r="J5256" t="s">
        <v>135</v>
      </c>
      <c r="K5256" t="s">
        <v>22</v>
      </c>
      <c r="L5256" t="s">
        <v>136</v>
      </c>
      <c r="M5256" t="s">
        <v>19081</v>
      </c>
      <c r="N5256" t="s">
        <v>19082</v>
      </c>
      <c r="O5256">
        <v>0.55138888888888893</v>
      </c>
      <c r="P5256">
        <v>2</v>
      </c>
      <c r="Q5256">
        <v>319</v>
      </c>
      <c r="R5256">
        <v>1</v>
      </c>
      <c r="S5256">
        <v>10</v>
      </c>
      <c r="T5256">
        <v>1</v>
      </c>
      <c r="U5256">
        <v>30</v>
      </c>
      <c r="V5256">
        <v>0</v>
      </c>
      <c r="W5256">
        <v>0</v>
      </c>
      <c r="X5256">
        <v>6.9117990000000002</v>
      </c>
      <c r="Y5256">
        <v>26.404388000000001</v>
      </c>
      <c r="Z5256">
        <v>0.13592386000000001</v>
      </c>
      <c r="AA5256">
        <v>0.34916170000000002</v>
      </c>
      <c r="AB5256">
        <v>27.778984000000001</v>
      </c>
      <c r="AC5256">
        <v>1.3526258</v>
      </c>
      <c r="AD5256">
        <v>0</v>
      </c>
      <c r="AE5256">
        <v>0</v>
      </c>
      <c r="AF5256">
        <v>62.932884000000001</v>
      </c>
    </row>
    <row r="5257" spans="1:32" x14ac:dyDescent="0.3">
      <c r="A5257">
        <v>2785355</v>
      </c>
      <c r="B5257">
        <v>1</v>
      </c>
      <c r="C5257" t="s">
        <v>83</v>
      </c>
      <c r="D5257" t="s">
        <v>120</v>
      </c>
      <c r="E5257" t="s">
        <v>19083</v>
      </c>
      <c r="F5257" t="s">
        <v>19084</v>
      </c>
      <c r="G5257" t="s">
        <v>31549</v>
      </c>
      <c r="H5257" t="s">
        <v>134</v>
      </c>
      <c r="I5257" t="s">
        <v>79</v>
      </c>
      <c r="J5257" t="s">
        <v>248</v>
      </c>
      <c r="K5257" t="s">
        <v>22</v>
      </c>
      <c r="L5257" t="s">
        <v>136</v>
      </c>
      <c r="M5257" t="s">
        <v>19085</v>
      </c>
      <c r="N5257" t="s">
        <v>19086</v>
      </c>
      <c r="O5257">
        <v>2.3055555555555555E-2</v>
      </c>
      <c r="P5257">
        <v>2</v>
      </c>
      <c r="Q5257">
        <v>3022</v>
      </c>
      <c r="R5257">
        <v>150</v>
      </c>
      <c r="S5257">
        <v>231</v>
      </c>
      <c r="T5257">
        <v>9</v>
      </c>
      <c r="U5257">
        <v>422</v>
      </c>
      <c r="V5257">
        <v>1</v>
      </c>
      <c r="W5257">
        <v>0</v>
      </c>
      <c r="X5257">
        <v>0.7731806</v>
      </c>
      <c r="Y5257">
        <v>12.387395</v>
      </c>
      <c r="Z5257">
        <v>0.74679154000000003</v>
      </c>
      <c r="AA5257">
        <v>0.4241743</v>
      </c>
      <c r="AB5257">
        <v>1.7685466000000001</v>
      </c>
      <c r="AC5257">
        <v>1.9103308000000001</v>
      </c>
      <c r="AD5257">
        <v>9.7111925000000002E-2</v>
      </c>
      <c r="AE5257">
        <v>0</v>
      </c>
      <c r="AF5257">
        <v>18.107530000000001</v>
      </c>
    </row>
    <row r="5258" spans="1:32" x14ac:dyDescent="0.3">
      <c r="A5258">
        <v>2785332</v>
      </c>
      <c r="B5258">
        <v>1</v>
      </c>
      <c r="C5258" t="s">
        <v>82</v>
      </c>
      <c r="D5258" t="s">
        <v>101</v>
      </c>
      <c r="E5258" t="s">
        <v>19087</v>
      </c>
      <c r="F5258" t="s">
        <v>19088</v>
      </c>
      <c r="G5258" t="s">
        <v>31546</v>
      </c>
      <c r="H5258" t="s">
        <v>9914</v>
      </c>
      <c r="I5258" t="s">
        <v>78</v>
      </c>
      <c r="J5258" t="s">
        <v>135</v>
      </c>
      <c r="K5258" t="s">
        <v>22</v>
      </c>
      <c r="L5258" t="s">
        <v>136</v>
      </c>
      <c r="M5258" t="s">
        <v>19089</v>
      </c>
      <c r="N5258" t="s">
        <v>19090</v>
      </c>
      <c r="O5258">
        <v>5.6086111111111112</v>
      </c>
      <c r="P5258">
        <v>0</v>
      </c>
      <c r="Q5258">
        <v>32</v>
      </c>
      <c r="R5258">
        <v>0</v>
      </c>
      <c r="S5258">
        <v>1</v>
      </c>
      <c r="T5258">
        <v>0</v>
      </c>
      <c r="U5258">
        <v>4</v>
      </c>
      <c r="V5258">
        <v>0</v>
      </c>
      <c r="W5258">
        <v>0</v>
      </c>
      <c r="X5258">
        <v>0</v>
      </c>
      <c r="Y5258">
        <v>99.160129999999995</v>
      </c>
      <c r="Z5258">
        <v>0</v>
      </c>
      <c r="AA5258">
        <v>1.5215124</v>
      </c>
      <c r="AB5258">
        <v>0</v>
      </c>
      <c r="AC5258">
        <v>12.503055</v>
      </c>
      <c r="AD5258">
        <v>0</v>
      </c>
      <c r="AE5258">
        <v>0</v>
      </c>
      <c r="AF5258">
        <v>113.18470000000001</v>
      </c>
    </row>
    <row r="5259" spans="1:32" x14ac:dyDescent="0.3">
      <c r="A5259">
        <v>2785339</v>
      </c>
      <c r="B5259">
        <v>1</v>
      </c>
      <c r="C5259" t="s">
        <v>82</v>
      </c>
      <c r="D5259" t="s">
        <v>101</v>
      </c>
      <c r="E5259" t="s">
        <v>19091</v>
      </c>
      <c r="F5259" t="s">
        <v>19092</v>
      </c>
      <c r="G5259" t="s">
        <v>31546</v>
      </c>
      <c r="H5259" t="s">
        <v>223</v>
      </c>
      <c r="I5259" t="s">
        <v>78</v>
      </c>
      <c r="J5259" t="s">
        <v>135</v>
      </c>
      <c r="K5259" t="s">
        <v>22</v>
      </c>
      <c r="L5259" t="s">
        <v>136</v>
      </c>
      <c r="M5259" t="s">
        <v>19093</v>
      </c>
      <c r="N5259" t="s">
        <v>19094</v>
      </c>
      <c r="O5259">
        <v>6.8641666666666667</v>
      </c>
      <c r="P5259">
        <v>0</v>
      </c>
      <c r="Q5259">
        <v>16</v>
      </c>
      <c r="R5259">
        <v>0</v>
      </c>
      <c r="S5259">
        <v>1</v>
      </c>
      <c r="T5259">
        <v>0</v>
      </c>
      <c r="U5259">
        <v>6</v>
      </c>
      <c r="V5259">
        <v>0</v>
      </c>
      <c r="W5259">
        <v>0</v>
      </c>
      <c r="X5259">
        <v>0</v>
      </c>
      <c r="Y5259">
        <v>69.121269999999996</v>
      </c>
      <c r="Z5259">
        <v>0</v>
      </c>
      <c r="AA5259">
        <v>5.7225972E-2</v>
      </c>
      <c r="AB5259">
        <v>0</v>
      </c>
      <c r="AC5259">
        <v>43.411994999999997</v>
      </c>
      <c r="AD5259">
        <v>0</v>
      </c>
      <c r="AE5259">
        <v>0</v>
      </c>
      <c r="AF5259">
        <v>112.59049</v>
      </c>
    </row>
    <row r="5260" spans="1:32" x14ac:dyDescent="0.3">
      <c r="A5260">
        <v>2785336</v>
      </c>
      <c r="B5260">
        <v>1</v>
      </c>
      <c r="C5260" t="s">
        <v>82</v>
      </c>
      <c r="D5260" t="s">
        <v>90</v>
      </c>
      <c r="E5260" t="s">
        <v>19095</v>
      </c>
      <c r="F5260" t="s">
        <v>19096</v>
      </c>
      <c r="G5260" t="s">
        <v>31546</v>
      </c>
      <c r="H5260" t="s">
        <v>1297</v>
      </c>
      <c r="I5260" t="s">
        <v>78</v>
      </c>
      <c r="J5260" t="s">
        <v>135</v>
      </c>
      <c r="K5260" t="s">
        <v>22</v>
      </c>
      <c r="L5260" t="s">
        <v>136</v>
      </c>
      <c r="M5260" t="s">
        <v>19097</v>
      </c>
      <c r="N5260" t="s">
        <v>19098</v>
      </c>
      <c r="O5260">
        <v>2.3030555555555554</v>
      </c>
      <c r="P5260">
        <v>0</v>
      </c>
      <c r="Q5260">
        <v>16</v>
      </c>
      <c r="R5260">
        <v>0</v>
      </c>
      <c r="S5260">
        <v>3</v>
      </c>
      <c r="T5260">
        <v>0</v>
      </c>
      <c r="U5260">
        <v>7</v>
      </c>
      <c r="V5260">
        <v>0</v>
      </c>
      <c r="W5260">
        <v>0</v>
      </c>
      <c r="X5260">
        <v>0</v>
      </c>
      <c r="Y5260">
        <v>10.294164</v>
      </c>
      <c r="Z5260">
        <v>0</v>
      </c>
      <c r="AA5260">
        <v>6.9589269999999995E-2</v>
      </c>
      <c r="AB5260">
        <v>0</v>
      </c>
      <c r="AC5260">
        <v>29.614977</v>
      </c>
      <c r="AD5260">
        <v>0</v>
      </c>
      <c r="AE5260">
        <v>0</v>
      </c>
      <c r="AF5260">
        <v>39.978729999999999</v>
      </c>
    </row>
    <row r="5261" spans="1:32" x14ac:dyDescent="0.3">
      <c r="A5261">
        <v>2785308</v>
      </c>
      <c r="B5261">
        <v>1</v>
      </c>
      <c r="C5261" t="s">
        <v>82</v>
      </c>
      <c r="D5261" t="s">
        <v>92</v>
      </c>
      <c r="E5261" t="s">
        <v>19099</v>
      </c>
      <c r="F5261" t="s">
        <v>19100</v>
      </c>
      <c r="G5261" t="s">
        <v>31546</v>
      </c>
      <c r="H5261" t="s">
        <v>1297</v>
      </c>
      <c r="I5261" t="s">
        <v>78</v>
      </c>
      <c r="J5261" t="s">
        <v>135</v>
      </c>
      <c r="K5261" t="s">
        <v>22</v>
      </c>
      <c r="L5261" t="s">
        <v>136</v>
      </c>
      <c r="M5261" t="s">
        <v>19101</v>
      </c>
      <c r="N5261" t="s">
        <v>19102</v>
      </c>
      <c r="O5261">
        <v>7.5141666666666671</v>
      </c>
      <c r="P5261">
        <v>0</v>
      </c>
      <c r="Q5261">
        <v>3</v>
      </c>
      <c r="R5261">
        <v>0</v>
      </c>
      <c r="S5261">
        <v>7</v>
      </c>
      <c r="T5261">
        <v>0</v>
      </c>
      <c r="U5261">
        <v>5</v>
      </c>
      <c r="V5261">
        <v>0</v>
      </c>
      <c r="W5261">
        <v>0</v>
      </c>
      <c r="X5261">
        <v>0</v>
      </c>
      <c r="Y5261">
        <v>5.3561696999999997</v>
      </c>
      <c r="Z5261">
        <v>0</v>
      </c>
      <c r="AA5261">
        <v>43.992305999999999</v>
      </c>
      <c r="AB5261">
        <v>0</v>
      </c>
      <c r="AC5261">
        <v>18.396038000000001</v>
      </c>
      <c r="AD5261">
        <v>0</v>
      </c>
      <c r="AE5261">
        <v>0</v>
      </c>
      <c r="AF5261">
        <v>67.744513999999995</v>
      </c>
    </row>
    <row r="5262" spans="1:32" x14ac:dyDescent="0.3">
      <c r="A5262">
        <v>2785319</v>
      </c>
      <c r="B5262">
        <v>1</v>
      </c>
      <c r="C5262" t="s">
        <v>83</v>
      </c>
      <c r="D5262" t="s">
        <v>128</v>
      </c>
      <c r="E5262" t="s">
        <v>19103</v>
      </c>
      <c r="F5262" t="s">
        <v>19104</v>
      </c>
      <c r="G5262" t="s">
        <v>31551</v>
      </c>
      <c r="H5262" t="s">
        <v>134</v>
      </c>
      <c r="I5262" t="s">
        <v>79</v>
      </c>
      <c r="J5262" t="s">
        <v>135</v>
      </c>
      <c r="K5262" t="s">
        <v>22</v>
      </c>
      <c r="L5262" t="s">
        <v>136</v>
      </c>
      <c r="M5262" t="s">
        <v>19105</v>
      </c>
      <c r="N5262" t="s">
        <v>19106</v>
      </c>
      <c r="O5262">
        <v>14.99388888888889</v>
      </c>
      <c r="P5262">
        <v>0</v>
      </c>
      <c r="Q5262">
        <v>0</v>
      </c>
      <c r="R5262">
        <v>11</v>
      </c>
      <c r="S5262">
        <v>9</v>
      </c>
      <c r="T5262">
        <v>2</v>
      </c>
      <c r="U5262">
        <v>1</v>
      </c>
      <c r="V5262">
        <v>0</v>
      </c>
      <c r="W5262">
        <v>0</v>
      </c>
      <c r="X5262">
        <v>0</v>
      </c>
      <c r="Y5262">
        <v>0</v>
      </c>
      <c r="Z5262">
        <v>45.854759999999999</v>
      </c>
      <c r="AA5262">
        <v>28.337484</v>
      </c>
      <c r="AB5262">
        <v>163.53638000000001</v>
      </c>
      <c r="AC5262">
        <v>33.229550000000003</v>
      </c>
      <c r="AD5262">
        <v>0</v>
      </c>
      <c r="AE5262">
        <v>0</v>
      </c>
      <c r="AF5262">
        <v>270.95816000000002</v>
      </c>
    </row>
    <row r="5263" spans="1:32" x14ac:dyDescent="0.3">
      <c r="A5263">
        <v>2785324</v>
      </c>
      <c r="B5263">
        <v>1</v>
      </c>
      <c r="C5263" t="s">
        <v>82</v>
      </c>
      <c r="D5263" t="s">
        <v>92</v>
      </c>
      <c r="E5263" t="s">
        <v>19107</v>
      </c>
      <c r="F5263" t="s">
        <v>19108</v>
      </c>
      <c r="G5263" t="s">
        <v>31551</v>
      </c>
      <c r="H5263" t="s">
        <v>624</v>
      </c>
      <c r="I5263" t="s">
        <v>79</v>
      </c>
      <c r="J5263" t="s">
        <v>135</v>
      </c>
      <c r="K5263" t="s">
        <v>22</v>
      </c>
      <c r="L5263" t="s">
        <v>136</v>
      </c>
      <c r="M5263" t="s">
        <v>19109</v>
      </c>
      <c r="N5263" t="s">
        <v>19110</v>
      </c>
      <c r="O5263">
        <v>5.5730555555555554</v>
      </c>
      <c r="P5263">
        <v>88</v>
      </c>
      <c r="Q5263">
        <v>268</v>
      </c>
      <c r="R5263">
        <v>0</v>
      </c>
      <c r="S5263">
        <v>0</v>
      </c>
      <c r="T5263">
        <v>1</v>
      </c>
      <c r="U5263">
        <v>17</v>
      </c>
      <c r="V5263">
        <v>0</v>
      </c>
      <c r="W5263">
        <v>0</v>
      </c>
      <c r="X5263">
        <v>112.27441</v>
      </c>
      <c r="Y5263">
        <v>437.779</v>
      </c>
      <c r="Z5263">
        <v>0</v>
      </c>
      <c r="AA5263">
        <v>0</v>
      </c>
      <c r="AB5263">
        <v>34.556415999999999</v>
      </c>
      <c r="AC5263">
        <v>52.800530000000002</v>
      </c>
      <c r="AD5263">
        <v>0</v>
      </c>
      <c r="AE5263">
        <v>0</v>
      </c>
      <c r="AF5263">
        <v>637.41034000000002</v>
      </c>
    </row>
    <row r="5264" spans="1:32" x14ac:dyDescent="0.3">
      <c r="A5264">
        <v>2785269</v>
      </c>
      <c r="B5264">
        <v>1</v>
      </c>
      <c r="C5264" t="s">
        <v>82</v>
      </c>
      <c r="D5264" t="s">
        <v>109</v>
      </c>
      <c r="E5264" t="s">
        <v>19111</v>
      </c>
      <c r="F5264" t="s">
        <v>19112</v>
      </c>
      <c r="G5264" t="s">
        <v>31552</v>
      </c>
      <c r="H5264" t="s">
        <v>665</v>
      </c>
      <c r="I5264" t="s">
        <v>78</v>
      </c>
      <c r="J5264" t="s">
        <v>135</v>
      </c>
      <c r="K5264" t="s">
        <v>22</v>
      </c>
      <c r="L5264" t="s">
        <v>136</v>
      </c>
      <c r="M5264" t="s">
        <v>19113</v>
      </c>
      <c r="N5264" t="s">
        <v>19114</v>
      </c>
      <c r="O5264">
        <v>0.56666666666666665</v>
      </c>
      <c r="P5264">
        <v>0</v>
      </c>
      <c r="Q5264">
        <v>73</v>
      </c>
      <c r="R5264">
        <v>0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0</v>
      </c>
      <c r="Y5264">
        <v>4.7946090000000003</v>
      </c>
      <c r="Z5264">
        <v>0</v>
      </c>
      <c r="AA5264">
        <v>0</v>
      </c>
      <c r="AB5264">
        <v>0</v>
      </c>
      <c r="AC5264">
        <v>0.46336579999999999</v>
      </c>
      <c r="AD5264">
        <v>0</v>
      </c>
      <c r="AE5264">
        <v>0</v>
      </c>
      <c r="AF5264">
        <v>5.2579750000000001</v>
      </c>
    </row>
    <row r="5265" spans="1:32" x14ac:dyDescent="0.3">
      <c r="A5265">
        <v>2785274</v>
      </c>
      <c r="B5265">
        <v>1</v>
      </c>
      <c r="C5265" t="s">
        <v>82</v>
      </c>
      <c r="D5265" t="s">
        <v>84</v>
      </c>
      <c r="E5265" t="s">
        <v>19115</v>
      </c>
      <c r="F5265" t="s">
        <v>19116</v>
      </c>
      <c r="G5265" t="s">
        <v>31551</v>
      </c>
      <c r="H5265" t="s">
        <v>672</v>
      </c>
      <c r="I5265" t="s">
        <v>79</v>
      </c>
      <c r="J5265" t="s">
        <v>135</v>
      </c>
      <c r="K5265" t="s">
        <v>22</v>
      </c>
      <c r="L5265" t="s">
        <v>136</v>
      </c>
      <c r="M5265" t="s">
        <v>19117</v>
      </c>
      <c r="N5265" t="s">
        <v>19118</v>
      </c>
      <c r="O5265">
        <v>3.8488888888888888</v>
      </c>
      <c r="P5265">
        <v>0</v>
      </c>
      <c r="Q5265">
        <v>66</v>
      </c>
      <c r="R5265">
        <v>0</v>
      </c>
      <c r="S5265">
        <v>3</v>
      </c>
      <c r="T5265">
        <v>0</v>
      </c>
      <c r="U5265">
        <v>2</v>
      </c>
      <c r="V5265">
        <v>0</v>
      </c>
      <c r="W5265">
        <v>0</v>
      </c>
      <c r="X5265">
        <v>0</v>
      </c>
      <c r="Y5265">
        <v>31.409745999999998</v>
      </c>
      <c r="Z5265">
        <v>0</v>
      </c>
      <c r="AA5265">
        <v>0.61902093999999996</v>
      </c>
      <c r="AB5265">
        <v>0</v>
      </c>
      <c r="AC5265">
        <v>0.12781276</v>
      </c>
      <c r="AD5265">
        <v>0</v>
      </c>
      <c r="AE5265">
        <v>0</v>
      </c>
      <c r="AF5265">
        <v>32.156579999999998</v>
      </c>
    </row>
    <row r="5266" spans="1:32" x14ac:dyDescent="0.3">
      <c r="A5266">
        <v>2785282</v>
      </c>
      <c r="B5266">
        <v>1</v>
      </c>
      <c r="C5266" t="s">
        <v>82</v>
      </c>
      <c r="D5266" t="s">
        <v>111</v>
      </c>
      <c r="E5266" t="s">
        <v>14008</v>
      </c>
      <c r="F5266" t="s">
        <v>14009</v>
      </c>
      <c r="G5266" t="s">
        <v>31549</v>
      </c>
      <c r="H5266" t="s">
        <v>134</v>
      </c>
      <c r="I5266" t="s">
        <v>79</v>
      </c>
      <c r="J5266" t="s">
        <v>135</v>
      </c>
      <c r="K5266" t="s">
        <v>22</v>
      </c>
      <c r="L5266" t="s">
        <v>136</v>
      </c>
      <c r="M5266" t="s">
        <v>19119</v>
      </c>
      <c r="N5266" t="s">
        <v>19120</v>
      </c>
      <c r="O5266">
        <v>0.84361111111111109</v>
      </c>
      <c r="P5266">
        <v>0</v>
      </c>
      <c r="Q5266">
        <v>373</v>
      </c>
      <c r="R5266">
        <v>1</v>
      </c>
      <c r="S5266">
        <v>40</v>
      </c>
      <c r="T5266">
        <v>2</v>
      </c>
      <c r="U5266">
        <v>48</v>
      </c>
      <c r="V5266">
        <v>0</v>
      </c>
      <c r="W5266">
        <v>0</v>
      </c>
      <c r="X5266">
        <v>0</v>
      </c>
      <c r="Y5266">
        <v>47.237717000000004</v>
      </c>
      <c r="Z5266">
        <v>6.6749096000000003</v>
      </c>
      <c r="AA5266">
        <v>12.34299</v>
      </c>
      <c r="AB5266">
        <v>1.5833706999999999</v>
      </c>
      <c r="AC5266">
        <v>8.7824439999999999</v>
      </c>
      <c r="AD5266">
        <v>0</v>
      </c>
      <c r="AE5266">
        <v>0</v>
      </c>
      <c r="AF5266">
        <v>76.621430000000004</v>
      </c>
    </row>
    <row r="5267" spans="1:32" x14ac:dyDescent="0.3">
      <c r="A5267">
        <v>2785262</v>
      </c>
      <c r="B5267">
        <v>1</v>
      </c>
      <c r="C5267" t="s">
        <v>82</v>
      </c>
      <c r="D5267" t="s">
        <v>101</v>
      </c>
      <c r="E5267" t="s">
        <v>19121</v>
      </c>
      <c r="F5267" t="s">
        <v>19122</v>
      </c>
      <c r="G5267" t="s">
        <v>31546</v>
      </c>
      <c r="H5267" t="s">
        <v>223</v>
      </c>
      <c r="I5267" t="s">
        <v>78</v>
      </c>
      <c r="J5267" t="s">
        <v>135</v>
      </c>
      <c r="K5267" t="s">
        <v>22</v>
      </c>
      <c r="L5267" t="s">
        <v>136</v>
      </c>
      <c r="M5267" t="s">
        <v>19123</v>
      </c>
      <c r="N5267" t="s">
        <v>19124</v>
      </c>
      <c r="O5267">
        <v>2.4233333333333333</v>
      </c>
      <c r="P5267">
        <v>0</v>
      </c>
      <c r="Q5267">
        <v>6</v>
      </c>
      <c r="R5267">
        <v>0</v>
      </c>
      <c r="S5267">
        <v>2</v>
      </c>
      <c r="T5267">
        <v>0</v>
      </c>
      <c r="U5267">
        <v>4</v>
      </c>
      <c r="V5267">
        <v>0</v>
      </c>
      <c r="W5267">
        <v>0</v>
      </c>
      <c r="X5267">
        <v>0</v>
      </c>
      <c r="Y5267">
        <v>4.7568292999999997</v>
      </c>
      <c r="Z5267">
        <v>0</v>
      </c>
      <c r="AA5267">
        <v>0.49523204999999998</v>
      </c>
      <c r="AB5267">
        <v>0</v>
      </c>
      <c r="AC5267">
        <v>2.6196649999999999</v>
      </c>
      <c r="AD5267">
        <v>0</v>
      </c>
      <c r="AE5267">
        <v>0</v>
      </c>
      <c r="AF5267">
        <v>7.8717259999999998</v>
      </c>
    </row>
    <row r="5268" spans="1:32" x14ac:dyDescent="0.3">
      <c r="A5268">
        <v>2785253</v>
      </c>
      <c r="B5268">
        <v>1</v>
      </c>
      <c r="C5268" t="s">
        <v>82</v>
      </c>
      <c r="D5268" t="s">
        <v>99</v>
      </c>
      <c r="E5268" t="s">
        <v>19125</v>
      </c>
      <c r="F5268" t="s">
        <v>19126</v>
      </c>
      <c r="G5268" t="s">
        <v>31551</v>
      </c>
      <c r="H5268" t="s">
        <v>3105</v>
      </c>
      <c r="I5268" t="s">
        <v>79</v>
      </c>
      <c r="J5268" t="s">
        <v>135</v>
      </c>
      <c r="K5268" t="s">
        <v>22</v>
      </c>
      <c r="L5268" t="s">
        <v>136</v>
      </c>
      <c r="M5268" t="s">
        <v>19127</v>
      </c>
      <c r="N5268" t="s">
        <v>19128</v>
      </c>
      <c r="O5268">
        <v>3.6216666666666666</v>
      </c>
      <c r="P5268">
        <v>1</v>
      </c>
      <c r="Q5268">
        <v>273</v>
      </c>
      <c r="R5268">
        <v>0</v>
      </c>
      <c r="S5268">
        <v>29</v>
      </c>
      <c r="T5268">
        <v>1</v>
      </c>
      <c r="U5268">
        <v>36</v>
      </c>
      <c r="V5268">
        <v>0</v>
      </c>
      <c r="W5268">
        <v>0</v>
      </c>
      <c r="X5268">
        <v>4.7171640000000004</v>
      </c>
      <c r="Y5268">
        <v>186.4375</v>
      </c>
      <c r="Z5268">
        <v>0</v>
      </c>
      <c r="AA5268">
        <v>1.8233039</v>
      </c>
      <c r="AB5268">
        <v>7.2814759999999996</v>
      </c>
      <c r="AC5268">
        <v>34.926006000000001</v>
      </c>
      <c r="AD5268">
        <v>0</v>
      </c>
      <c r="AE5268">
        <v>0</v>
      </c>
      <c r="AF5268">
        <v>235.18544</v>
      </c>
    </row>
    <row r="5269" spans="1:32" x14ac:dyDescent="0.3">
      <c r="A5269">
        <v>2785261</v>
      </c>
      <c r="B5269">
        <v>1</v>
      </c>
      <c r="C5269" t="s">
        <v>82</v>
      </c>
      <c r="D5269" t="s">
        <v>111</v>
      </c>
      <c r="E5269" t="s">
        <v>18746</v>
      </c>
      <c r="F5269" t="s">
        <v>18747</v>
      </c>
      <c r="G5269" t="s">
        <v>31545</v>
      </c>
      <c r="H5269" t="s">
        <v>134</v>
      </c>
      <c r="I5269" t="s">
        <v>79</v>
      </c>
      <c r="J5269" t="s">
        <v>135</v>
      </c>
      <c r="K5269" t="s">
        <v>22</v>
      </c>
      <c r="L5269" t="s">
        <v>136</v>
      </c>
      <c r="M5269" t="s">
        <v>19129</v>
      </c>
      <c r="N5269" t="s">
        <v>19130</v>
      </c>
      <c r="O5269">
        <v>0.18666666666666668</v>
      </c>
      <c r="P5269">
        <v>0</v>
      </c>
      <c r="Q5269">
        <v>4</v>
      </c>
      <c r="R5269">
        <v>33</v>
      </c>
      <c r="S5269">
        <v>265</v>
      </c>
      <c r="T5269">
        <v>9</v>
      </c>
      <c r="U5269">
        <v>64</v>
      </c>
      <c r="V5269">
        <v>0</v>
      </c>
      <c r="W5269">
        <v>0</v>
      </c>
      <c r="X5269">
        <v>0</v>
      </c>
      <c r="Y5269">
        <v>0.13012995999999999</v>
      </c>
      <c r="Z5269">
        <v>4.4507985000000003</v>
      </c>
      <c r="AA5269">
        <v>24.555624000000002</v>
      </c>
      <c r="AB5269">
        <v>4.5200069999999997</v>
      </c>
      <c r="AC5269">
        <v>3.6464783999999999</v>
      </c>
      <c r="AD5269">
        <v>0</v>
      </c>
      <c r="AE5269">
        <v>0</v>
      </c>
      <c r="AF5269">
        <v>37.303040000000003</v>
      </c>
    </row>
    <row r="5270" spans="1:32" x14ac:dyDescent="0.3">
      <c r="A5270">
        <v>2785257</v>
      </c>
      <c r="B5270">
        <v>1</v>
      </c>
      <c r="C5270" t="s">
        <v>82</v>
      </c>
      <c r="D5270" t="s">
        <v>98</v>
      </c>
      <c r="E5270" t="s">
        <v>19131</v>
      </c>
      <c r="F5270" t="s">
        <v>19132</v>
      </c>
      <c r="G5270" t="s">
        <v>31551</v>
      </c>
      <c r="H5270" t="s">
        <v>672</v>
      </c>
      <c r="I5270" t="s">
        <v>79</v>
      </c>
      <c r="J5270" t="s">
        <v>135</v>
      </c>
      <c r="K5270" t="s">
        <v>22</v>
      </c>
      <c r="L5270" t="s">
        <v>136</v>
      </c>
      <c r="M5270" t="s">
        <v>19133</v>
      </c>
      <c r="N5270" t="s">
        <v>19134</v>
      </c>
      <c r="O5270">
        <v>2.7811111111111111</v>
      </c>
      <c r="P5270">
        <v>0</v>
      </c>
      <c r="Q5270">
        <v>299</v>
      </c>
      <c r="R5270">
        <v>0</v>
      </c>
      <c r="S5270">
        <v>6</v>
      </c>
      <c r="T5270">
        <v>0</v>
      </c>
      <c r="U5270">
        <v>18</v>
      </c>
      <c r="V5270">
        <v>0</v>
      </c>
      <c r="W5270">
        <v>0</v>
      </c>
      <c r="X5270">
        <v>0</v>
      </c>
      <c r="Y5270">
        <v>118.58423000000001</v>
      </c>
      <c r="Z5270">
        <v>0</v>
      </c>
      <c r="AA5270">
        <v>1.7138222000000001</v>
      </c>
      <c r="AB5270">
        <v>0</v>
      </c>
      <c r="AC5270">
        <v>7.6657989999999998</v>
      </c>
      <c r="AD5270">
        <v>0</v>
      </c>
      <c r="AE5270">
        <v>0</v>
      </c>
      <c r="AF5270">
        <v>127.96384399999999</v>
      </c>
    </row>
    <row r="5271" spans="1:32" x14ac:dyDescent="0.3">
      <c r="A5271">
        <v>2785256</v>
      </c>
      <c r="B5271">
        <v>1</v>
      </c>
      <c r="C5271" t="s">
        <v>82</v>
      </c>
      <c r="D5271" t="s">
        <v>95</v>
      </c>
      <c r="E5271" t="s">
        <v>19135</v>
      </c>
      <c r="F5271" t="s">
        <v>19136</v>
      </c>
      <c r="G5271" t="s">
        <v>31551</v>
      </c>
      <c r="H5271" t="s">
        <v>3105</v>
      </c>
      <c r="I5271" t="s">
        <v>79</v>
      </c>
      <c r="J5271" t="s">
        <v>135</v>
      </c>
      <c r="K5271" t="s">
        <v>22</v>
      </c>
      <c r="L5271" t="s">
        <v>136</v>
      </c>
      <c r="M5271" t="s">
        <v>19137</v>
      </c>
      <c r="N5271" t="s">
        <v>19138</v>
      </c>
      <c r="O5271">
        <v>5.5541666666666663</v>
      </c>
      <c r="P5271">
        <v>1</v>
      </c>
      <c r="Q5271">
        <v>1549</v>
      </c>
      <c r="R5271">
        <v>2</v>
      </c>
      <c r="S5271">
        <v>44</v>
      </c>
      <c r="T5271">
        <v>1</v>
      </c>
      <c r="U5271">
        <v>112</v>
      </c>
      <c r="V5271">
        <v>0</v>
      </c>
      <c r="W5271">
        <v>1</v>
      </c>
      <c r="X5271">
        <v>1.2422823000000001</v>
      </c>
      <c r="Y5271">
        <v>1501.5594000000001</v>
      </c>
      <c r="Z5271">
        <v>5.4640392999999996</v>
      </c>
      <c r="AA5271">
        <v>37.523685</v>
      </c>
      <c r="AB5271">
        <v>5.3527665000000004</v>
      </c>
      <c r="AC5271">
        <v>297.49817000000002</v>
      </c>
      <c r="AD5271">
        <v>0</v>
      </c>
      <c r="AE5271">
        <v>3.9635482</v>
      </c>
      <c r="AF5271">
        <v>1852.6039000000001</v>
      </c>
    </row>
    <row r="5272" spans="1:32" x14ac:dyDescent="0.3">
      <c r="A5272">
        <v>2785263</v>
      </c>
      <c r="B5272">
        <v>1</v>
      </c>
      <c r="C5272" t="s">
        <v>82</v>
      </c>
      <c r="D5272" t="s">
        <v>84</v>
      </c>
      <c r="E5272" t="s">
        <v>5448</v>
      </c>
      <c r="F5272" t="s">
        <v>5449</v>
      </c>
      <c r="G5272" t="s">
        <v>31545</v>
      </c>
      <c r="H5272" t="s">
        <v>134</v>
      </c>
      <c r="I5272" t="s">
        <v>79</v>
      </c>
      <c r="J5272" t="s">
        <v>135</v>
      </c>
      <c r="K5272" t="s">
        <v>22</v>
      </c>
      <c r="L5272" t="s">
        <v>136</v>
      </c>
      <c r="M5272" t="s">
        <v>19139</v>
      </c>
      <c r="N5272" t="s">
        <v>19140</v>
      </c>
      <c r="O5272">
        <v>1.2761111111111112</v>
      </c>
      <c r="P5272">
        <v>5</v>
      </c>
      <c r="Q5272">
        <v>746</v>
      </c>
      <c r="R5272">
        <v>25</v>
      </c>
      <c r="S5272">
        <v>11</v>
      </c>
      <c r="T5272">
        <v>33</v>
      </c>
      <c r="U5272">
        <v>47</v>
      </c>
      <c r="V5272">
        <v>0</v>
      </c>
      <c r="W5272">
        <v>0</v>
      </c>
      <c r="X5272">
        <v>7.3141660000000002</v>
      </c>
      <c r="Y5272">
        <v>216.24770000000001</v>
      </c>
      <c r="Z5272">
        <v>29.601227000000002</v>
      </c>
      <c r="AA5272">
        <v>3.5501999999999998</v>
      </c>
      <c r="AB5272">
        <v>496.58746000000002</v>
      </c>
      <c r="AC5272">
        <v>31.621855</v>
      </c>
      <c r="AD5272">
        <v>0</v>
      </c>
      <c r="AE5272">
        <v>0</v>
      </c>
      <c r="AF5272">
        <v>784.92259999999999</v>
      </c>
    </row>
    <row r="5273" spans="1:32" x14ac:dyDescent="0.3">
      <c r="A5273">
        <v>2785208</v>
      </c>
      <c r="B5273">
        <v>1</v>
      </c>
      <c r="C5273" t="s">
        <v>83</v>
      </c>
      <c r="D5273" t="s">
        <v>130</v>
      </c>
      <c r="E5273" t="s">
        <v>11748</v>
      </c>
      <c r="F5273" t="s">
        <v>11749</v>
      </c>
      <c r="G5273" t="s">
        <v>31545</v>
      </c>
      <c r="H5273" t="s">
        <v>134</v>
      </c>
      <c r="I5273" t="s">
        <v>79</v>
      </c>
      <c r="J5273" t="s">
        <v>135</v>
      </c>
      <c r="K5273" t="s">
        <v>22</v>
      </c>
      <c r="L5273" t="s">
        <v>136</v>
      </c>
      <c r="M5273" t="s">
        <v>19141</v>
      </c>
      <c r="N5273" t="s">
        <v>19142</v>
      </c>
      <c r="O5273">
        <v>0.52277777777777779</v>
      </c>
      <c r="P5273">
        <v>23</v>
      </c>
      <c r="Q5273">
        <v>179</v>
      </c>
      <c r="R5273">
        <v>309</v>
      </c>
      <c r="S5273">
        <v>101</v>
      </c>
      <c r="T5273">
        <v>8</v>
      </c>
      <c r="U5273">
        <v>8</v>
      </c>
      <c r="V5273">
        <v>0</v>
      </c>
      <c r="W5273">
        <v>0</v>
      </c>
      <c r="X5273">
        <v>2.7824616</v>
      </c>
      <c r="Y5273">
        <v>25.31034</v>
      </c>
      <c r="Z5273">
        <v>40.880867000000002</v>
      </c>
      <c r="AA5273">
        <v>12.192664000000001</v>
      </c>
      <c r="AB5273">
        <v>0.74048309999999995</v>
      </c>
      <c r="AC5273">
        <v>2.1547953999999998</v>
      </c>
      <c r="AD5273">
        <v>0</v>
      </c>
      <c r="AE5273">
        <v>0</v>
      </c>
      <c r="AF5273">
        <v>84.061610000000002</v>
      </c>
    </row>
    <row r="5274" spans="1:32" x14ac:dyDescent="0.3">
      <c r="A5274">
        <v>2785219</v>
      </c>
      <c r="B5274">
        <v>1</v>
      </c>
      <c r="C5274" t="s">
        <v>82</v>
      </c>
      <c r="D5274" t="s">
        <v>113</v>
      </c>
      <c r="E5274" t="s">
        <v>7524</v>
      </c>
      <c r="F5274" t="s">
        <v>7525</v>
      </c>
      <c r="G5274" t="s">
        <v>31545</v>
      </c>
      <c r="H5274" t="s">
        <v>134</v>
      </c>
      <c r="I5274" t="s">
        <v>79</v>
      </c>
      <c r="J5274" t="s">
        <v>135</v>
      </c>
      <c r="K5274" t="s">
        <v>22</v>
      </c>
      <c r="L5274" t="s">
        <v>136</v>
      </c>
      <c r="M5274" t="s">
        <v>19143</v>
      </c>
      <c r="N5274" t="s">
        <v>19144</v>
      </c>
      <c r="O5274">
        <v>2.7991666666666668</v>
      </c>
      <c r="P5274">
        <v>8</v>
      </c>
      <c r="Q5274">
        <v>750</v>
      </c>
      <c r="R5274">
        <v>10</v>
      </c>
      <c r="S5274">
        <v>344</v>
      </c>
      <c r="T5274">
        <v>13</v>
      </c>
      <c r="U5274">
        <v>179</v>
      </c>
      <c r="V5274">
        <v>1</v>
      </c>
      <c r="W5274">
        <v>2</v>
      </c>
      <c r="X5274">
        <v>460.96312999999998</v>
      </c>
      <c r="Y5274">
        <v>1410.1349</v>
      </c>
      <c r="Z5274">
        <v>141.25380999999999</v>
      </c>
      <c r="AA5274">
        <v>428.27100000000002</v>
      </c>
      <c r="AB5274">
        <v>221.32984999999999</v>
      </c>
      <c r="AC5274">
        <v>351.82263</v>
      </c>
      <c r="AD5274">
        <v>53.616909999999997</v>
      </c>
      <c r="AE5274">
        <v>10.568402000000001</v>
      </c>
      <c r="AF5274">
        <v>3077.9607000000001</v>
      </c>
    </row>
    <row r="5275" spans="1:32" x14ac:dyDescent="0.3">
      <c r="A5275">
        <v>2785199</v>
      </c>
      <c r="B5275">
        <v>1</v>
      </c>
      <c r="C5275" t="s">
        <v>82</v>
      </c>
      <c r="D5275" t="s">
        <v>104</v>
      </c>
      <c r="E5275" t="s">
        <v>11331</v>
      </c>
      <c r="F5275" t="s">
        <v>11332</v>
      </c>
      <c r="G5275" t="s">
        <v>31550</v>
      </c>
      <c r="H5275" t="s">
        <v>223</v>
      </c>
      <c r="I5275" t="s">
        <v>78</v>
      </c>
      <c r="J5275" t="s">
        <v>135</v>
      </c>
      <c r="K5275" t="s">
        <v>22</v>
      </c>
      <c r="L5275" t="s">
        <v>136</v>
      </c>
      <c r="M5275" t="s">
        <v>19145</v>
      </c>
      <c r="N5275" t="s">
        <v>19146</v>
      </c>
      <c r="O5275">
        <v>7.4924999999999997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25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132.30385000000001</v>
      </c>
      <c r="AD5275">
        <v>0</v>
      </c>
      <c r="AE5275">
        <v>0</v>
      </c>
      <c r="AF5275">
        <v>132.30385000000001</v>
      </c>
    </row>
    <row r="5276" spans="1:32" x14ac:dyDescent="0.3">
      <c r="A5276">
        <v>2785198</v>
      </c>
      <c r="B5276">
        <v>1</v>
      </c>
      <c r="C5276" t="s">
        <v>82</v>
      </c>
      <c r="D5276" t="s">
        <v>84</v>
      </c>
      <c r="E5276" t="s">
        <v>5448</v>
      </c>
      <c r="F5276" t="s">
        <v>5449</v>
      </c>
      <c r="G5276" t="s">
        <v>31545</v>
      </c>
      <c r="H5276" t="s">
        <v>134</v>
      </c>
      <c r="I5276" t="s">
        <v>79</v>
      </c>
      <c r="J5276" t="s">
        <v>135</v>
      </c>
      <c r="K5276" t="s">
        <v>22</v>
      </c>
      <c r="L5276" t="s">
        <v>136</v>
      </c>
      <c r="M5276" t="s">
        <v>19147</v>
      </c>
      <c r="N5276" t="s">
        <v>19148</v>
      </c>
      <c r="O5276">
        <v>0.50527777777777783</v>
      </c>
      <c r="P5276">
        <v>5</v>
      </c>
      <c r="Q5276">
        <v>746</v>
      </c>
      <c r="R5276">
        <v>25</v>
      </c>
      <c r="S5276">
        <v>11</v>
      </c>
      <c r="T5276">
        <v>33</v>
      </c>
      <c r="U5276">
        <v>47</v>
      </c>
      <c r="V5276">
        <v>0</v>
      </c>
      <c r="W5276">
        <v>0</v>
      </c>
      <c r="X5276">
        <v>3.3951232</v>
      </c>
      <c r="Y5276">
        <v>100.37885</v>
      </c>
      <c r="Z5276">
        <v>12.128216</v>
      </c>
      <c r="AA5276">
        <v>1.4237211999999999</v>
      </c>
      <c r="AB5276">
        <v>208.64626999999999</v>
      </c>
      <c r="AC5276">
        <v>13.62079</v>
      </c>
      <c r="AD5276">
        <v>0</v>
      </c>
      <c r="AE5276">
        <v>0</v>
      </c>
      <c r="AF5276">
        <v>339.59300000000002</v>
      </c>
    </row>
    <row r="5277" spans="1:32" x14ac:dyDescent="0.3">
      <c r="A5277">
        <v>2785193</v>
      </c>
      <c r="B5277">
        <v>1</v>
      </c>
      <c r="C5277" t="s">
        <v>82</v>
      </c>
      <c r="D5277" t="s">
        <v>101</v>
      </c>
      <c r="E5277" t="s">
        <v>19149</v>
      </c>
      <c r="F5277" t="s">
        <v>19150</v>
      </c>
      <c r="G5277" t="s">
        <v>31545</v>
      </c>
      <c r="H5277" t="s">
        <v>134</v>
      </c>
      <c r="I5277" t="s">
        <v>79</v>
      </c>
      <c r="J5277" t="s">
        <v>135</v>
      </c>
      <c r="K5277" t="s">
        <v>22</v>
      </c>
      <c r="L5277" t="s">
        <v>136</v>
      </c>
      <c r="M5277" t="s">
        <v>19151</v>
      </c>
      <c r="N5277" t="s">
        <v>19152</v>
      </c>
      <c r="O5277">
        <v>0.18916666666666668</v>
      </c>
      <c r="P5277">
        <v>1</v>
      </c>
      <c r="Q5277">
        <v>2107</v>
      </c>
      <c r="R5277">
        <v>0</v>
      </c>
      <c r="S5277">
        <v>4</v>
      </c>
      <c r="T5277">
        <v>2</v>
      </c>
      <c r="U5277">
        <v>231</v>
      </c>
      <c r="V5277">
        <v>0</v>
      </c>
      <c r="W5277">
        <v>1</v>
      </c>
      <c r="X5277">
        <v>1.1833906999999999</v>
      </c>
      <c r="Y5277">
        <v>98.529359999999997</v>
      </c>
      <c r="Z5277">
        <v>0</v>
      </c>
      <c r="AA5277">
        <v>0.25282979999999999</v>
      </c>
      <c r="AB5277">
        <v>3.7629356</v>
      </c>
      <c r="AC5277">
        <v>27.631706000000001</v>
      </c>
      <c r="AD5277">
        <v>0</v>
      </c>
      <c r="AE5277">
        <v>1.1355168</v>
      </c>
      <c r="AF5277">
        <v>132.49574000000001</v>
      </c>
    </row>
    <row r="5278" spans="1:32" x14ac:dyDescent="0.3">
      <c r="A5278">
        <v>2785182</v>
      </c>
      <c r="B5278">
        <v>1</v>
      </c>
      <c r="C5278" t="s">
        <v>82</v>
      </c>
      <c r="D5278" t="s">
        <v>101</v>
      </c>
      <c r="E5278" t="s">
        <v>19153</v>
      </c>
      <c r="F5278" t="s">
        <v>19154</v>
      </c>
      <c r="G5278" t="s">
        <v>31549</v>
      </c>
      <c r="H5278" t="s">
        <v>134</v>
      </c>
      <c r="I5278" t="s">
        <v>79</v>
      </c>
      <c r="J5278" t="s">
        <v>135</v>
      </c>
      <c r="K5278" t="s">
        <v>22</v>
      </c>
      <c r="L5278" t="s">
        <v>136</v>
      </c>
      <c r="M5278" t="s">
        <v>19155</v>
      </c>
      <c r="N5278" t="s">
        <v>19156</v>
      </c>
      <c r="O5278">
        <v>0.96250000000000002</v>
      </c>
      <c r="P5278">
        <v>9</v>
      </c>
      <c r="Q5278">
        <v>3098</v>
      </c>
      <c r="R5278">
        <v>47</v>
      </c>
      <c r="S5278">
        <v>28</v>
      </c>
      <c r="T5278">
        <v>63</v>
      </c>
      <c r="U5278">
        <v>279</v>
      </c>
      <c r="V5278">
        <v>16</v>
      </c>
      <c r="W5278">
        <v>0</v>
      </c>
      <c r="X5278">
        <v>1.9718335</v>
      </c>
      <c r="Y5278">
        <v>752.10802999999999</v>
      </c>
      <c r="Z5278">
        <v>111.10212</v>
      </c>
      <c r="AA5278">
        <v>10.762451</v>
      </c>
      <c r="AB5278">
        <v>715.02959999999996</v>
      </c>
      <c r="AC5278">
        <v>111.76539</v>
      </c>
      <c r="AD5278">
        <v>676.90607</v>
      </c>
      <c r="AE5278">
        <v>0</v>
      </c>
      <c r="AF5278">
        <v>2379.6455000000001</v>
      </c>
    </row>
    <row r="5279" spans="1:32" x14ac:dyDescent="0.3">
      <c r="A5279">
        <v>2785184</v>
      </c>
      <c r="B5279">
        <v>1</v>
      </c>
      <c r="C5279" t="s">
        <v>83</v>
      </c>
      <c r="D5279" t="s">
        <v>129</v>
      </c>
      <c r="E5279" t="s">
        <v>19157</v>
      </c>
      <c r="F5279" t="s">
        <v>19158</v>
      </c>
      <c r="G5279" t="s">
        <v>31551</v>
      </c>
      <c r="H5279" t="s">
        <v>134</v>
      </c>
      <c r="I5279" t="s">
        <v>79</v>
      </c>
      <c r="J5279" t="s">
        <v>135</v>
      </c>
      <c r="K5279" t="s">
        <v>22</v>
      </c>
      <c r="L5279" t="s">
        <v>136</v>
      </c>
      <c r="M5279" t="s">
        <v>19159</v>
      </c>
      <c r="N5279" t="s">
        <v>19160</v>
      </c>
      <c r="O5279">
        <v>1.3936111111111111</v>
      </c>
      <c r="P5279">
        <v>18</v>
      </c>
      <c r="Q5279">
        <v>9099</v>
      </c>
      <c r="R5279">
        <v>57</v>
      </c>
      <c r="S5279">
        <v>198</v>
      </c>
      <c r="T5279">
        <v>23</v>
      </c>
      <c r="U5279">
        <v>529</v>
      </c>
      <c r="V5279">
        <v>4</v>
      </c>
      <c r="W5279">
        <v>0</v>
      </c>
      <c r="X5279">
        <v>37.144126999999997</v>
      </c>
      <c r="Y5279">
        <v>2658.1170000000002</v>
      </c>
      <c r="Z5279">
        <v>163.97774000000001</v>
      </c>
      <c r="AA5279">
        <v>67.802925000000002</v>
      </c>
      <c r="AB5279">
        <v>129.52600000000001</v>
      </c>
      <c r="AC5279">
        <v>339.21532999999999</v>
      </c>
      <c r="AD5279">
        <v>26.015497</v>
      </c>
      <c r="AE5279">
        <v>0</v>
      </c>
      <c r="AF5279">
        <v>3421.7986000000001</v>
      </c>
    </row>
    <row r="5280" spans="1:32" x14ac:dyDescent="0.3">
      <c r="A5280">
        <v>2785104</v>
      </c>
      <c r="B5280">
        <v>1</v>
      </c>
      <c r="C5280" t="s">
        <v>82</v>
      </c>
      <c r="D5280" t="s">
        <v>104</v>
      </c>
      <c r="E5280" t="s">
        <v>18475</v>
      </c>
      <c r="F5280" t="s">
        <v>18476</v>
      </c>
      <c r="G5280" t="s">
        <v>31548</v>
      </c>
      <c r="H5280" t="s">
        <v>311</v>
      </c>
      <c r="I5280" t="s">
        <v>78</v>
      </c>
      <c r="J5280" t="s">
        <v>135</v>
      </c>
      <c r="K5280" t="s">
        <v>22</v>
      </c>
      <c r="L5280" t="s">
        <v>136</v>
      </c>
      <c r="M5280" t="s">
        <v>19161</v>
      </c>
      <c r="N5280" t="s">
        <v>19162</v>
      </c>
      <c r="O5280">
        <v>1.7652777777777777</v>
      </c>
      <c r="P5280">
        <v>0</v>
      </c>
      <c r="Q5280">
        <v>9</v>
      </c>
      <c r="R5280">
        <v>0</v>
      </c>
      <c r="S5280">
        <v>0</v>
      </c>
      <c r="T5280">
        <v>0</v>
      </c>
      <c r="U5280">
        <v>10</v>
      </c>
      <c r="V5280">
        <v>0</v>
      </c>
      <c r="W5280">
        <v>0</v>
      </c>
      <c r="X5280">
        <v>0</v>
      </c>
      <c r="Y5280">
        <v>9.4961179999999992</v>
      </c>
      <c r="Z5280">
        <v>0</v>
      </c>
      <c r="AA5280">
        <v>0</v>
      </c>
      <c r="AB5280">
        <v>0</v>
      </c>
      <c r="AC5280">
        <v>27.158123</v>
      </c>
      <c r="AD5280">
        <v>0</v>
      </c>
      <c r="AE5280">
        <v>0</v>
      </c>
      <c r="AF5280">
        <v>36.654240000000001</v>
      </c>
    </row>
    <row r="5281" spans="1:32" x14ac:dyDescent="0.3">
      <c r="A5281">
        <v>2785088</v>
      </c>
      <c r="B5281">
        <v>1</v>
      </c>
      <c r="C5281" t="s">
        <v>83</v>
      </c>
      <c r="D5281" t="s">
        <v>124</v>
      </c>
      <c r="E5281" t="s">
        <v>13540</v>
      </c>
      <c r="F5281" t="s">
        <v>13541</v>
      </c>
      <c r="G5281" t="s">
        <v>31552</v>
      </c>
      <c r="H5281" t="s">
        <v>665</v>
      </c>
      <c r="I5281" t="s">
        <v>78</v>
      </c>
      <c r="J5281" t="s">
        <v>135</v>
      </c>
      <c r="K5281" t="s">
        <v>22</v>
      </c>
      <c r="L5281" t="s">
        <v>136</v>
      </c>
      <c r="M5281" t="s">
        <v>19163</v>
      </c>
      <c r="N5281" t="s">
        <v>19164</v>
      </c>
      <c r="O5281">
        <v>12.066944444444445</v>
      </c>
      <c r="P5281">
        <v>0</v>
      </c>
      <c r="Q5281">
        <v>38</v>
      </c>
      <c r="R5281">
        <v>0</v>
      </c>
      <c r="S5281">
        <v>8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21.739162</v>
      </c>
      <c r="Z5281">
        <v>0</v>
      </c>
      <c r="AA5281">
        <v>4.7807729999999999</v>
      </c>
      <c r="AB5281">
        <v>0</v>
      </c>
      <c r="AC5281">
        <v>0</v>
      </c>
      <c r="AD5281">
        <v>0</v>
      </c>
      <c r="AE5281">
        <v>0</v>
      </c>
      <c r="AF5281">
        <v>26.519936000000001</v>
      </c>
    </row>
    <row r="5282" spans="1:32" x14ac:dyDescent="0.3">
      <c r="A5282">
        <v>2785080</v>
      </c>
      <c r="B5282">
        <v>1</v>
      </c>
      <c r="C5282" t="s">
        <v>82</v>
      </c>
      <c r="D5282" t="s">
        <v>101</v>
      </c>
      <c r="E5282" t="s">
        <v>19165</v>
      </c>
      <c r="F5282" t="s">
        <v>19166</v>
      </c>
      <c r="G5282" t="s">
        <v>31545</v>
      </c>
      <c r="H5282" t="s">
        <v>2930</v>
      </c>
      <c r="I5282" t="s">
        <v>79</v>
      </c>
      <c r="J5282" t="s">
        <v>135</v>
      </c>
      <c r="K5282" t="s">
        <v>22</v>
      </c>
      <c r="L5282" t="s">
        <v>136</v>
      </c>
      <c r="M5282" t="s">
        <v>19167</v>
      </c>
      <c r="N5282" t="s">
        <v>19168</v>
      </c>
      <c r="O5282">
        <v>1.3155555555555556</v>
      </c>
      <c r="P5282">
        <v>11</v>
      </c>
      <c r="Q5282">
        <v>225</v>
      </c>
      <c r="R5282">
        <v>12</v>
      </c>
      <c r="S5282">
        <v>13</v>
      </c>
      <c r="T5282">
        <v>9</v>
      </c>
      <c r="U5282">
        <v>18</v>
      </c>
      <c r="V5282">
        <v>2</v>
      </c>
      <c r="W5282">
        <v>0</v>
      </c>
      <c r="X5282">
        <v>4.0599384000000001</v>
      </c>
      <c r="Y5282">
        <v>93.002679999999998</v>
      </c>
      <c r="Z5282">
        <v>10.266479500000001</v>
      </c>
      <c r="AA5282">
        <v>2.3571621999999999</v>
      </c>
      <c r="AB5282">
        <v>281.01965000000001</v>
      </c>
      <c r="AC5282">
        <v>9.3451699999999995</v>
      </c>
      <c r="AD5282">
        <v>362.51859999999999</v>
      </c>
      <c r="AE5282">
        <v>0</v>
      </c>
      <c r="AF5282">
        <v>762.56964000000005</v>
      </c>
    </row>
    <row r="5283" spans="1:32" x14ac:dyDescent="0.3">
      <c r="A5283">
        <v>2785027</v>
      </c>
      <c r="B5283">
        <v>1</v>
      </c>
      <c r="C5283" t="s">
        <v>82</v>
      </c>
      <c r="D5283" t="s">
        <v>110</v>
      </c>
      <c r="E5283" t="s">
        <v>19169</v>
      </c>
      <c r="F5283" t="s">
        <v>19170</v>
      </c>
      <c r="G5283" t="s">
        <v>31546</v>
      </c>
      <c r="H5283" t="s">
        <v>1557</v>
      </c>
      <c r="I5283" t="s">
        <v>78</v>
      </c>
      <c r="J5283" t="s">
        <v>135</v>
      </c>
      <c r="K5283" t="s">
        <v>22</v>
      </c>
      <c r="L5283" t="s">
        <v>136</v>
      </c>
      <c r="M5283" t="s">
        <v>19171</v>
      </c>
      <c r="N5283" t="s">
        <v>19172</v>
      </c>
      <c r="O5283">
        <v>1.415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1</v>
      </c>
      <c r="V5283">
        <v>0</v>
      </c>
      <c r="W5283">
        <v>1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1.7132623E-2</v>
      </c>
      <c r="AD5283">
        <v>0</v>
      </c>
      <c r="AE5283">
        <v>42.785891999999997</v>
      </c>
      <c r="AF5283">
        <v>42.803024000000001</v>
      </c>
    </row>
    <row r="5284" spans="1:32" x14ac:dyDescent="0.3">
      <c r="A5284">
        <v>2784856</v>
      </c>
      <c r="B5284">
        <v>2</v>
      </c>
      <c r="C5284" t="s">
        <v>82</v>
      </c>
      <c r="D5284" t="s">
        <v>106</v>
      </c>
      <c r="E5284" t="s">
        <v>19173</v>
      </c>
      <c r="F5284" t="s">
        <v>19174</v>
      </c>
      <c r="G5284" t="s">
        <v>31546</v>
      </c>
      <c r="H5284" t="s">
        <v>893</v>
      </c>
      <c r="I5284" t="s">
        <v>78</v>
      </c>
      <c r="J5284" t="s">
        <v>135</v>
      </c>
      <c r="K5284" t="s">
        <v>22</v>
      </c>
      <c r="L5284" t="s">
        <v>136</v>
      </c>
      <c r="M5284" t="s">
        <v>19175</v>
      </c>
      <c r="N5284" t="s">
        <v>19176</v>
      </c>
      <c r="O5284">
        <v>1.6180555555555556</v>
      </c>
      <c r="P5284">
        <v>0</v>
      </c>
      <c r="Q5284">
        <v>85</v>
      </c>
      <c r="R5284">
        <v>0</v>
      </c>
      <c r="S5284">
        <v>0</v>
      </c>
      <c r="T5284">
        <v>0</v>
      </c>
      <c r="U5284">
        <v>24</v>
      </c>
      <c r="V5284">
        <v>0</v>
      </c>
      <c r="W5284">
        <v>0</v>
      </c>
      <c r="X5284">
        <v>0</v>
      </c>
      <c r="Y5284">
        <v>56.485962000000001</v>
      </c>
      <c r="Z5284">
        <v>0</v>
      </c>
      <c r="AA5284">
        <v>0</v>
      </c>
      <c r="AB5284">
        <v>0</v>
      </c>
      <c r="AC5284">
        <v>13.209436</v>
      </c>
      <c r="AD5284">
        <v>0</v>
      </c>
      <c r="AE5284">
        <v>0</v>
      </c>
      <c r="AF5284">
        <v>69.695400000000006</v>
      </c>
    </row>
    <row r="5285" spans="1:32" x14ac:dyDescent="0.3">
      <c r="A5285">
        <v>2785014</v>
      </c>
      <c r="B5285">
        <v>1</v>
      </c>
      <c r="C5285" t="s">
        <v>83</v>
      </c>
      <c r="D5285" t="s">
        <v>129</v>
      </c>
      <c r="E5285" t="s">
        <v>19177</v>
      </c>
      <c r="F5285" t="s">
        <v>19178</v>
      </c>
      <c r="G5285" t="s">
        <v>31552</v>
      </c>
      <c r="H5285" t="s">
        <v>665</v>
      </c>
      <c r="I5285" t="s">
        <v>78</v>
      </c>
      <c r="J5285" t="s">
        <v>135</v>
      </c>
      <c r="K5285" t="s">
        <v>22</v>
      </c>
      <c r="L5285" t="s">
        <v>136</v>
      </c>
      <c r="M5285" t="s">
        <v>19179</v>
      </c>
      <c r="N5285" t="s">
        <v>19180</v>
      </c>
      <c r="O5285">
        <v>1.5138888888888888</v>
      </c>
      <c r="P5285">
        <v>0</v>
      </c>
      <c r="Q5285">
        <v>1</v>
      </c>
      <c r="R5285">
        <v>0</v>
      </c>
      <c r="S5285">
        <v>22</v>
      </c>
      <c r="T5285">
        <v>0</v>
      </c>
      <c r="U5285">
        <v>3</v>
      </c>
      <c r="V5285">
        <v>0</v>
      </c>
      <c r="W5285">
        <v>0</v>
      </c>
      <c r="X5285">
        <v>0</v>
      </c>
      <c r="Y5285">
        <v>0.74066489999999996</v>
      </c>
      <c r="Z5285">
        <v>0</v>
      </c>
      <c r="AA5285">
        <v>9.9088279999999997</v>
      </c>
      <c r="AB5285">
        <v>0</v>
      </c>
      <c r="AC5285">
        <v>0.76361614</v>
      </c>
      <c r="AD5285">
        <v>0</v>
      </c>
      <c r="AE5285">
        <v>0</v>
      </c>
      <c r="AF5285">
        <v>11.41311</v>
      </c>
    </row>
    <row r="5286" spans="1:32" x14ac:dyDescent="0.3">
      <c r="A5286">
        <v>2785006</v>
      </c>
      <c r="B5286">
        <v>1</v>
      </c>
      <c r="C5286" t="s">
        <v>82</v>
      </c>
      <c r="D5286" t="s">
        <v>91</v>
      </c>
      <c r="E5286" t="s">
        <v>19181</v>
      </c>
      <c r="F5286" t="s">
        <v>19182</v>
      </c>
      <c r="G5286" t="s">
        <v>31548</v>
      </c>
      <c r="H5286" t="s">
        <v>333</v>
      </c>
      <c r="I5286" t="s">
        <v>78</v>
      </c>
      <c r="J5286" t="s">
        <v>135</v>
      </c>
      <c r="K5286" t="s">
        <v>22</v>
      </c>
      <c r="L5286" t="s">
        <v>136</v>
      </c>
      <c r="M5286" t="s">
        <v>19183</v>
      </c>
      <c r="N5286" t="s">
        <v>19184</v>
      </c>
      <c r="O5286">
        <v>1.9691666666666667</v>
      </c>
      <c r="P5286">
        <v>0</v>
      </c>
      <c r="Q5286">
        <v>2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0.28413822999999999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0.28413822999999999</v>
      </c>
    </row>
    <row r="5287" spans="1:32" x14ac:dyDescent="0.3">
      <c r="A5287">
        <v>2785004</v>
      </c>
      <c r="B5287">
        <v>1</v>
      </c>
      <c r="C5287" t="s">
        <v>83</v>
      </c>
      <c r="D5287" t="s">
        <v>115</v>
      </c>
      <c r="E5287" t="s">
        <v>19185</v>
      </c>
      <c r="F5287" t="s">
        <v>19186</v>
      </c>
      <c r="G5287" t="s">
        <v>31548</v>
      </c>
      <c r="H5287" t="s">
        <v>893</v>
      </c>
      <c r="I5287" t="s">
        <v>78</v>
      </c>
      <c r="J5287" t="s">
        <v>135</v>
      </c>
      <c r="K5287" t="s">
        <v>22</v>
      </c>
      <c r="L5287" t="s">
        <v>136</v>
      </c>
      <c r="M5287" t="s">
        <v>19187</v>
      </c>
      <c r="N5287" t="s">
        <v>19188</v>
      </c>
      <c r="O5287">
        <v>0.85055555555555551</v>
      </c>
      <c r="P5287">
        <v>0</v>
      </c>
      <c r="Q5287">
        <v>8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1.2084912999999999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1.2084912999999999</v>
      </c>
    </row>
    <row r="5288" spans="1:32" x14ac:dyDescent="0.3">
      <c r="A5288">
        <v>2785015</v>
      </c>
      <c r="B5288">
        <v>1</v>
      </c>
      <c r="C5288" t="s">
        <v>83</v>
      </c>
      <c r="D5288" t="s">
        <v>130</v>
      </c>
      <c r="E5288" t="s">
        <v>19189</v>
      </c>
      <c r="F5288" t="s">
        <v>19190</v>
      </c>
      <c r="G5288" t="s">
        <v>31550</v>
      </c>
      <c r="H5288" t="s">
        <v>223</v>
      </c>
      <c r="I5288" t="s">
        <v>78</v>
      </c>
      <c r="J5288" t="s">
        <v>135</v>
      </c>
      <c r="K5288" t="s">
        <v>22</v>
      </c>
      <c r="L5288" t="s">
        <v>136</v>
      </c>
      <c r="M5288" t="s">
        <v>19191</v>
      </c>
      <c r="N5288" t="s">
        <v>19192</v>
      </c>
      <c r="O5288">
        <v>2.4297222222222223</v>
      </c>
      <c r="P5288">
        <v>0</v>
      </c>
      <c r="Q5288">
        <v>24</v>
      </c>
      <c r="R5288">
        <v>0</v>
      </c>
      <c r="S5288">
        <v>0</v>
      </c>
      <c r="T5288">
        <v>0</v>
      </c>
      <c r="U5288">
        <v>6</v>
      </c>
      <c r="V5288">
        <v>0</v>
      </c>
      <c r="W5288">
        <v>0</v>
      </c>
      <c r="X5288">
        <v>0</v>
      </c>
      <c r="Y5288">
        <v>12.259724</v>
      </c>
      <c r="Z5288">
        <v>0</v>
      </c>
      <c r="AA5288">
        <v>0</v>
      </c>
      <c r="AB5288">
        <v>0</v>
      </c>
      <c r="AC5288">
        <v>8.7275930000000006</v>
      </c>
      <c r="AD5288">
        <v>0</v>
      </c>
      <c r="AE5288">
        <v>0</v>
      </c>
      <c r="AF5288">
        <v>20.987316</v>
      </c>
    </row>
    <row r="5289" spans="1:32" x14ac:dyDescent="0.3">
      <c r="A5289">
        <v>2785005</v>
      </c>
      <c r="B5289">
        <v>1</v>
      </c>
      <c r="C5289" t="s">
        <v>82</v>
      </c>
      <c r="D5289" t="s">
        <v>90</v>
      </c>
      <c r="E5289" t="s">
        <v>11852</v>
      </c>
      <c r="F5289" t="s">
        <v>11853</v>
      </c>
      <c r="G5289" t="s">
        <v>31551</v>
      </c>
      <c r="H5289" t="s">
        <v>134</v>
      </c>
      <c r="I5289" t="s">
        <v>79</v>
      </c>
      <c r="J5289" t="s">
        <v>135</v>
      </c>
      <c r="K5289" t="s">
        <v>22</v>
      </c>
      <c r="L5289" t="s">
        <v>136</v>
      </c>
      <c r="M5289" t="s">
        <v>19193</v>
      </c>
      <c r="N5289" t="s">
        <v>19194</v>
      </c>
      <c r="O5289">
        <v>1.405</v>
      </c>
      <c r="P5289">
        <v>0</v>
      </c>
      <c r="Q5289">
        <v>0</v>
      </c>
      <c r="R5289">
        <v>0</v>
      </c>
      <c r="S5289">
        <v>0</v>
      </c>
      <c r="T5289">
        <v>1</v>
      </c>
      <c r="U5289">
        <v>26</v>
      </c>
      <c r="V5289">
        <v>3</v>
      </c>
      <c r="W5289">
        <v>1</v>
      </c>
      <c r="X5289">
        <v>0</v>
      </c>
      <c r="Y5289">
        <v>0</v>
      </c>
      <c r="Z5289">
        <v>0</v>
      </c>
      <c r="AA5289">
        <v>0</v>
      </c>
      <c r="AB5289">
        <v>12.326499</v>
      </c>
      <c r="AC5289">
        <v>81.981544</v>
      </c>
      <c r="AD5289">
        <v>96.183790000000002</v>
      </c>
      <c r="AE5289">
        <v>37.979354999999998</v>
      </c>
      <c r="AF5289">
        <v>228.47119000000001</v>
      </c>
    </row>
    <row r="5290" spans="1:32" x14ac:dyDescent="0.3">
      <c r="A5290">
        <v>2784829</v>
      </c>
      <c r="B5290">
        <v>1</v>
      </c>
      <c r="C5290" t="s">
        <v>83</v>
      </c>
      <c r="D5290" t="s">
        <v>126</v>
      </c>
      <c r="E5290" t="s">
        <v>19195</v>
      </c>
      <c r="F5290" t="s">
        <v>19196</v>
      </c>
      <c r="G5290" t="s">
        <v>31548</v>
      </c>
      <c r="H5290" t="s">
        <v>409</v>
      </c>
      <c r="I5290" t="s">
        <v>78</v>
      </c>
      <c r="J5290" t="s">
        <v>135</v>
      </c>
      <c r="K5290" t="s">
        <v>3</v>
      </c>
      <c r="L5290" t="s">
        <v>136</v>
      </c>
      <c r="M5290" t="s">
        <v>19197</v>
      </c>
      <c r="N5290" t="s">
        <v>19198</v>
      </c>
      <c r="O5290">
        <v>4.3216666666666663</v>
      </c>
      <c r="P5290">
        <v>0</v>
      </c>
      <c r="Q5290">
        <v>1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1.1656283999999999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1.1656283999999999</v>
      </c>
    </row>
    <row r="5291" spans="1:32" x14ac:dyDescent="0.3">
      <c r="A5291">
        <v>2784839</v>
      </c>
      <c r="B5291">
        <v>1</v>
      </c>
      <c r="C5291" t="s">
        <v>82</v>
      </c>
      <c r="D5291" t="s">
        <v>111</v>
      </c>
      <c r="E5291" t="s">
        <v>19199</v>
      </c>
      <c r="F5291" t="s">
        <v>19200</v>
      </c>
      <c r="G5291" t="s">
        <v>31549</v>
      </c>
      <c r="H5291" t="s">
        <v>134</v>
      </c>
      <c r="I5291" t="s">
        <v>79</v>
      </c>
      <c r="J5291" t="s">
        <v>135</v>
      </c>
      <c r="K5291" t="s">
        <v>22</v>
      </c>
      <c r="L5291" t="s">
        <v>136</v>
      </c>
      <c r="M5291" t="s">
        <v>19201</v>
      </c>
      <c r="N5291" t="s">
        <v>19202</v>
      </c>
      <c r="O5291">
        <v>0.16138888888888889</v>
      </c>
      <c r="P5291">
        <v>1</v>
      </c>
      <c r="Q5291">
        <v>193</v>
      </c>
      <c r="R5291">
        <v>15</v>
      </c>
      <c r="S5291">
        <v>86</v>
      </c>
      <c r="T5291">
        <v>4</v>
      </c>
      <c r="U5291">
        <v>31</v>
      </c>
      <c r="V5291">
        <v>0</v>
      </c>
      <c r="W5291">
        <v>0</v>
      </c>
      <c r="X5291">
        <v>0.13439894999999999</v>
      </c>
      <c r="Y5291">
        <v>6.6961823000000003</v>
      </c>
      <c r="Z5291">
        <v>6.8907170000000004</v>
      </c>
      <c r="AA5291">
        <v>11.481564000000001</v>
      </c>
      <c r="AB5291">
        <v>3.0731291999999999</v>
      </c>
      <c r="AC5291">
        <v>2.0033612000000001</v>
      </c>
      <c r="AD5291">
        <v>0</v>
      </c>
      <c r="AE5291">
        <v>0</v>
      </c>
      <c r="AF5291">
        <v>30.279351999999999</v>
      </c>
    </row>
    <row r="5292" spans="1:32" x14ac:dyDescent="0.3">
      <c r="A5292">
        <v>2784792</v>
      </c>
      <c r="B5292">
        <v>1</v>
      </c>
      <c r="C5292" t="s">
        <v>82</v>
      </c>
      <c r="D5292" t="s">
        <v>91</v>
      </c>
      <c r="E5292" t="s">
        <v>19203</v>
      </c>
      <c r="F5292" t="s">
        <v>19204</v>
      </c>
      <c r="G5292" t="s">
        <v>31548</v>
      </c>
      <c r="H5292" t="s">
        <v>893</v>
      </c>
      <c r="I5292" t="s">
        <v>78</v>
      </c>
      <c r="J5292" t="s">
        <v>135</v>
      </c>
      <c r="K5292" t="s">
        <v>22</v>
      </c>
      <c r="L5292" t="s">
        <v>136</v>
      </c>
      <c r="M5292" t="s">
        <v>19205</v>
      </c>
      <c r="N5292" t="s">
        <v>19206</v>
      </c>
      <c r="O5292">
        <v>2.3638888888888889</v>
      </c>
      <c r="P5292">
        <v>0</v>
      </c>
      <c r="Q5292">
        <v>2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1.9401516999999999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1.9401516999999999</v>
      </c>
    </row>
    <row r="5293" spans="1:32" x14ac:dyDescent="0.3">
      <c r="A5293">
        <v>2784801</v>
      </c>
      <c r="B5293">
        <v>1</v>
      </c>
      <c r="C5293" t="s">
        <v>83</v>
      </c>
      <c r="D5293" t="s">
        <v>114</v>
      </c>
      <c r="E5293" t="s">
        <v>19207</v>
      </c>
      <c r="F5293" t="s">
        <v>19208</v>
      </c>
      <c r="G5293" t="s">
        <v>31551</v>
      </c>
      <c r="H5293" t="s">
        <v>134</v>
      </c>
      <c r="I5293" t="s">
        <v>79</v>
      </c>
      <c r="J5293" t="s">
        <v>135</v>
      </c>
      <c r="K5293" t="s">
        <v>22</v>
      </c>
      <c r="L5293" t="s">
        <v>136</v>
      </c>
      <c r="M5293" t="s">
        <v>19209</v>
      </c>
      <c r="N5293" t="s">
        <v>19210</v>
      </c>
      <c r="O5293">
        <v>1.4091666666666667</v>
      </c>
      <c r="P5293">
        <v>0</v>
      </c>
      <c r="Q5293">
        <v>0</v>
      </c>
      <c r="R5293">
        <v>27</v>
      </c>
      <c r="S5293">
        <v>0</v>
      </c>
      <c r="T5293">
        <v>1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17.654662999999999</v>
      </c>
      <c r="AA5293">
        <v>0</v>
      </c>
      <c r="AB5293">
        <v>0.34008998000000001</v>
      </c>
      <c r="AC5293">
        <v>0</v>
      </c>
      <c r="AD5293">
        <v>0</v>
      </c>
      <c r="AE5293">
        <v>0</v>
      </c>
      <c r="AF5293">
        <v>17.994752999999999</v>
      </c>
    </row>
    <row r="5294" spans="1:32" x14ac:dyDescent="0.3">
      <c r="A5294">
        <v>2784783</v>
      </c>
      <c r="B5294">
        <v>1</v>
      </c>
      <c r="C5294" t="s">
        <v>82</v>
      </c>
      <c r="D5294" t="s">
        <v>112</v>
      </c>
      <c r="E5294" t="s">
        <v>19211</v>
      </c>
      <c r="F5294" t="s">
        <v>19212</v>
      </c>
      <c r="G5294" t="s">
        <v>31549</v>
      </c>
      <c r="H5294" t="s">
        <v>643</v>
      </c>
      <c r="I5294" t="s">
        <v>79</v>
      </c>
      <c r="J5294" t="s">
        <v>135</v>
      </c>
      <c r="K5294" t="s">
        <v>22</v>
      </c>
      <c r="L5294" t="s">
        <v>186</v>
      </c>
      <c r="M5294" t="s">
        <v>19213</v>
      </c>
      <c r="N5294" t="s">
        <v>19214</v>
      </c>
      <c r="O5294">
        <v>1.6980555555555557</v>
      </c>
      <c r="P5294">
        <v>0</v>
      </c>
      <c r="Q5294">
        <v>0</v>
      </c>
      <c r="R5294">
        <v>1</v>
      </c>
      <c r="S5294">
        <v>0</v>
      </c>
      <c r="T5294">
        <v>5</v>
      </c>
      <c r="U5294">
        <v>1</v>
      </c>
      <c r="V5294">
        <v>3</v>
      </c>
      <c r="W5294">
        <v>0</v>
      </c>
      <c r="X5294">
        <v>0</v>
      </c>
      <c r="Y5294">
        <v>0</v>
      </c>
      <c r="Z5294">
        <v>0.467302</v>
      </c>
      <c r="AA5294">
        <v>0</v>
      </c>
      <c r="AB5294">
        <v>118.63595599999999</v>
      </c>
      <c r="AC5294">
        <v>0</v>
      </c>
      <c r="AD5294">
        <v>212.45784</v>
      </c>
      <c r="AE5294">
        <v>0</v>
      </c>
      <c r="AF5294">
        <v>331.56110000000001</v>
      </c>
    </row>
    <row r="5295" spans="1:32" x14ac:dyDescent="0.3">
      <c r="A5295">
        <v>2784811</v>
      </c>
      <c r="B5295">
        <v>1</v>
      </c>
      <c r="C5295" t="s">
        <v>82</v>
      </c>
      <c r="D5295" t="s">
        <v>91</v>
      </c>
      <c r="E5295" t="s">
        <v>19215</v>
      </c>
      <c r="F5295" t="s">
        <v>19216</v>
      </c>
      <c r="G5295" t="s">
        <v>31548</v>
      </c>
      <c r="H5295" t="s">
        <v>311</v>
      </c>
      <c r="I5295" t="s">
        <v>78</v>
      </c>
      <c r="J5295" t="s">
        <v>135</v>
      </c>
      <c r="K5295" t="s">
        <v>22</v>
      </c>
      <c r="L5295" t="s">
        <v>136</v>
      </c>
      <c r="M5295" t="s">
        <v>19217</v>
      </c>
      <c r="N5295" t="s">
        <v>19218</v>
      </c>
      <c r="O5295">
        <v>2.8163888888888891</v>
      </c>
      <c r="P5295">
        <v>0</v>
      </c>
      <c r="Q5295">
        <v>4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1.891438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1.891438</v>
      </c>
    </row>
    <row r="5296" spans="1:32" x14ac:dyDescent="0.3">
      <c r="A5296">
        <v>2784791</v>
      </c>
      <c r="B5296">
        <v>1</v>
      </c>
      <c r="C5296" t="s">
        <v>82</v>
      </c>
      <c r="D5296" t="s">
        <v>92</v>
      </c>
      <c r="E5296" t="s">
        <v>19219</v>
      </c>
      <c r="F5296" t="s">
        <v>19220</v>
      </c>
      <c r="G5296" t="s">
        <v>31551</v>
      </c>
      <c r="H5296" t="s">
        <v>1209</v>
      </c>
      <c r="I5296" t="s">
        <v>79</v>
      </c>
      <c r="J5296" t="s">
        <v>135</v>
      </c>
      <c r="K5296" t="s">
        <v>22</v>
      </c>
      <c r="L5296" t="s">
        <v>136</v>
      </c>
      <c r="M5296" t="s">
        <v>19221</v>
      </c>
      <c r="N5296" t="s">
        <v>19222</v>
      </c>
      <c r="O5296">
        <v>3.0911111111111111</v>
      </c>
      <c r="P5296">
        <v>0</v>
      </c>
      <c r="Q5296">
        <v>198</v>
      </c>
      <c r="R5296">
        <v>0</v>
      </c>
      <c r="S5296">
        <v>0</v>
      </c>
      <c r="T5296">
        <v>2</v>
      </c>
      <c r="U5296">
        <v>10</v>
      </c>
      <c r="V5296">
        <v>0</v>
      </c>
      <c r="W5296">
        <v>0</v>
      </c>
      <c r="X5296">
        <v>0</v>
      </c>
      <c r="Y5296">
        <v>90.995339999999999</v>
      </c>
      <c r="Z5296">
        <v>0</v>
      </c>
      <c r="AA5296">
        <v>0</v>
      </c>
      <c r="AB5296">
        <v>87.154560000000004</v>
      </c>
      <c r="AC5296">
        <v>19.742868000000001</v>
      </c>
      <c r="AD5296">
        <v>0</v>
      </c>
      <c r="AE5296">
        <v>0</v>
      </c>
      <c r="AF5296">
        <v>197.89276000000001</v>
      </c>
    </row>
    <row r="5297" spans="1:32" x14ac:dyDescent="0.3">
      <c r="A5297">
        <v>2784739</v>
      </c>
      <c r="B5297">
        <v>1</v>
      </c>
      <c r="C5297" t="s">
        <v>83</v>
      </c>
      <c r="D5297" t="s">
        <v>116</v>
      </c>
      <c r="E5297" t="s">
        <v>19223</v>
      </c>
      <c r="F5297" t="s">
        <v>19224</v>
      </c>
      <c r="G5297" t="s">
        <v>31552</v>
      </c>
      <c r="H5297" t="s">
        <v>665</v>
      </c>
      <c r="I5297" t="s">
        <v>78</v>
      </c>
      <c r="J5297" t="s">
        <v>135</v>
      </c>
      <c r="K5297" t="s">
        <v>22</v>
      </c>
      <c r="L5297" t="s">
        <v>136</v>
      </c>
      <c r="M5297" t="s">
        <v>19225</v>
      </c>
      <c r="N5297" t="s">
        <v>19226</v>
      </c>
      <c r="O5297">
        <v>0.34583333333333333</v>
      </c>
      <c r="P5297">
        <v>0</v>
      </c>
      <c r="Q5297">
        <v>46</v>
      </c>
      <c r="R5297">
        <v>0</v>
      </c>
      <c r="S5297">
        <v>4</v>
      </c>
      <c r="T5297">
        <v>0</v>
      </c>
      <c r="U5297">
        <v>1</v>
      </c>
      <c r="V5297">
        <v>0</v>
      </c>
      <c r="W5297">
        <v>0</v>
      </c>
      <c r="X5297">
        <v>0</v>
      </c>
      <c r="Y5297">
        <v>1.7320660000000001</v>
      </c>
      <c r="Z5297">
        <v>0</v>
      </c>
      <c r="AA5297">
        <v>7.6626920000000001E-2</v>
      </c>
      <c r="AB5297">
        <v>0</v>
      </c>
      <c r="AC5297">
        <v>3.1074138000000001E-2</v>
      </c>
      <c r="AD5297">
        <v>0</v>
      </c>
      <c r="AE5297">
        <v>0</v>
      </c>
      <c r="AF5297">
        <v>1.8397671</v>
      </c>
    </row>
    <row r="5298" spans="1:32" x14ac:dyDescent="0.3">
      <c r="A5298">
        <v>2784665</v>
      </c>
      <c r="B5298">
        <v>1</v>
      </c>
      <c r="C5298" t="s">
        <v>83</v>
      </c>
      <c r="D5298" t="s">
        <v>125</v>
      </c>
      <c r="E5298" t="s">
        <v>19227</v>
      </c>
      <c r="F5298" t="s">
        <v>19228</v>
      </c>
      <c r="G5298" t="s">
        <v>31549</v>
      </c>
      <c r="H5298" t="s">
        <v>134</v>
      </c>
      <c r="I5298" t="s">
        <v>79</v>
      </c>
      <c r="J5298" t="s">
        <v>135</v>
      </c>
      <c r="K5298" t="s">
        <v>22</v>
      </c>
      <c r="L5298" t="s">
        <v>136</v>
      </c>
      <c r="M5298" t="s">
        <v>19229</v>
      </c>
      <c r="N5298" t="s">
        <v>19230</v>
      </c>
      <c r="O5298">
        <v>0.26250000000000001</v>
      </c>
      <c r="P5298">
        <v>0</v>
      </c>
      <c r="Q5298">
        <v>0</v>
      </c>
      <c r="R5298">
        <v>15</v>
      </c>
      <c r="S5298">
        <v>0</v>
      </c>
      <c r="T5298">
        <v>1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1.5979547999999999</v>
      </c>
      <c r="AA5298">
        <v>0</v>
      </c>
      <c r="AB5298">
        <v>5.7734439999999998E-2</v>
      </c>
      <c r="AC5298">
        <v>0</v>
      </c>
      <c r="AD5298">
        <v>0</v>
      </c>
      <c r="AE5298">
        <v>0</v>
      </c>
      <c r="AF5298">
        <v>1.6556892000000001</v>
      </c>
    </row>
    <row r="5299" spans="1:32" x14ac:dyDescent="0.3">
      <c r="A5299">
        <v>2784627</v>
      </c>
      <c r="B5299">
        <v>1</v>
      </c>
      <c r="C5299" t="s">
        <v>83</v>
      </c>
      <c r="D5299" t="s">
        <v>118</v>
      </c>
      <c r="E5299" t="s">
        <v>19231</v>
      </c>
      <c r="F5299" t="s">
        <v>19232</v>
      </c>
      <c r="G5299" t="s">
        <v>31549</v>
      </c>
      <c r="H5299" t="s">
        <v>134</v>
      </c>
      <c r="I5299" t="s">
        <v>79</v>
      </c>
      <c r="J5299" t="s">
        <v>135</v>
      </c>
      <c r="K5299" t="s">
        <v>22</v>
      </c>
      <c r="L5299" t="s">
        <v>136</v>
      </c>
      <c r="M5299" t="s">
        <v>19233</v>
      </c>
      <c r="N5299" t="s">
        <v>19234</v>
      </c>
      <c r="O5299">
        <v>1.5024999999999999</v>
      </c>
      <c r="P5299">
        <v>1</v>
      </c>
      <c r="Q5299">
        <v>324</v>
      </c>
      <c r="R5299">
        <v>53</v>
      </c>
      <c r="S5299">
        <v>114</v>
      </c>
      <c r="T5299">
        <v>5</v>
      </c>
      <c r="U5299">
        <v>31</v>
      </c>
      <c r="V5299">
        <v>1</v>
      </c>
      <c r="W5299">
        <v>0</v>
      </c>
      <c r="X5299">
        <v>0.31437492</v>
      </c>
      <c r="Y5299">
        <v>64.435744999999997</v>
      </c>
      <c r="Z5299">
        <v>123.06838</v>
      </c>
      <c r="AA5299">
        <v>173.21419</v>
      </c>
      <c r="AB5299">
        <v>15.943595</v>
      </c>
      <c r="AC5299">
        <v>9.8835619999999995</v>
      </c>
      <c r="AD5299">
        <v>41.99521</v>
      </c>
      <c r="AE5299">
        <v>0</v>
      </c>
      <c r="AF5299">
        <v>428.85503999999997</v>
      </c>
    </row>
    <row r="5300" spans="1:32" x14ac:dyDescent="0.3">
      <c r="A5300">
        <v>2784554</v>
      </c>
      <c r="B5300">
        <v>1</v>
      </c>
      <c r="C5300" t="s">
        <v>82</v>
      </c>
      <c r="D5300" t="s">
        <v>93</v>
      </c>
      <c r="E5300" t="s">
        <v>18544</v>
      </c>
      <c r="F5300" t="s">
        <v>18545</v>
      </c>
      <c r="G5300" t="s">
        <v>31551</v>
      </c>
      <c r="H5300" t="s">
        <v>134</v>
      </c>
      <c r="I5300" t="s">
        <v>79</v>
      </c>
      <c r="J5300" t="s">
        <v>135</v>
      </c>
      <c r="K5300" t="s">
        <v>22</v>
      </c>
      <c r="L5300" t="s">
        <v>136</v>
      </c>
      <c r="M5300" t="s">
        <v>19235</v>
      </c>
      <c r="N5300" t="s">
        <v>19236</v>
      </c>
      <c r="O5300">
        <v>0.33194444444444443</v>
      </c>
      <c r="P5300">
        <v>0</v>
      </c>
      <c r="Q5300">
        <v>0</v>
      </c>
      <c r="R5300">
        <v>0</v>
      </c>
      <c r="S5300">
        <v>0</v>
      </c>
      <c r="T5300">
        <v>2</v>
      </c>
      <c r="U5300">
        <v>3</v>
      </c>
      <c r="V5300">
        <v>1</v>
      </c>
      <c r="W5300">
        <v>1</v>
      </c>
      <c r="X5300">
        <v>0</v>
      </c>
      <c r="Y5300">
        <v>0</v>
      </c>
      <c r="Z5300">
        <v>0</v>
      </c>
      <c r="AA5300">
        <v>0</v>
      </c>
      <c r="AB5300">
        <v>52.918118</v>
      </c>
      <c r="AC5300">
        <v>1.2602882</v>
      </c>
      <c r="AD5300">
        <v>13.640919</v>
      </c>
      <c r="AE5300">
        <v>3.2500787</v>
      </c>
      <c r="AF5300">
        <v>71.069405000000003</v>
      </c>
    </row>
    <row r="5301" spans="1:32" x14ac:dyDescent="0.3">
      <c r="A5301">
        <v>2784561</v>
      </c>
      <c r="B5301">
        <v>1</v>
      </c>
      <c r="C5301" t="s">
        <v>82</v>
      </c>
      <c r="D5301" t="s">
        <v>100</v>
      </c>
      <c r="E5301" t="s">
        <v>19237</v>
      </c>
      <c r="F5301" t="s">
        <v>19238</v>
      </c>
      <c r="G5301" t="s">
        <v>31546</v>
      </c>
      <c r="H5301" t="s">
        <v>223</v>
      </c>
      <c r="I5301" t="s">
        <v>78</v>
      </c>
      <c r="J5301" t="s">
        <v>135</v>
      </c>
      <c r="K5301" t="s">
        <v>22</v>
      </c>
      <c r="L5301" t="s">
        <v>136</v>
      </c>
      <c r="M5301" t="s">
        <v>19239</v>
      </c>
      <c r="N5301" t="s">
        <v>19240</v>
      </c>
      <c r="O5301">
        <v>1.1336111111111111</v>
      </c>
      <c r="P5301">
        <v>0</v>
      </c>
      <c r="Q5301">
        <v>170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35.068615000000001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35.068615000000001</v>
      </c>
    </row>
    <row r="5302" spans="1:32" x14ac:dyDescent="0.3">
      <c r="A5302">
        <v>2784560</v>
      </c>
      <c r="B5302">
        <v>1</v>
      </c>
      <c r="C5302" t="s">
        <v>82</v>
      </c>
      <c r="D5302" t="s">
        <v>101</v>
      </c>
      <c r="E5302" t="s">
        <v>15714</v>
      </c>
      <c r="F5302" t="s">
        <v>15715</v>
      </c>
      <c r="G5302" t="s">
        <v>31545</v>
      </c>
      <c r="H5302" t="s">
        <v>134</v>
      </c>
      <c r="I5302" t="s">
        <v>79</v>
      </c>
      <c r="J5302" t="s">
        <v>135</v>
      </c>
      <c r="K5302" t="s">
        <v>22</v>
      </c>
      <c r="L5302" t="s">
        <v>136</v>
      </c>
      <c r="M5302" t="s">
        <v>19241</v>
      </c>
      <c r="N5302" t="s">
        <v>19242</v>
      </c>
      <c r="O5302">
        <v>0.30666666666666664</v>
      </c>
      <c r="P5302">
        <v>0</v>
      </c>
      <c r="Q5302">
        <v>1658</v>
      </c>
      <c r="R5302">
        <v>0</v>
      </c>
      <c r="S5302">
        <v>6</v>
      </c>
      <c r="T5302">
        <v>0</v>
      </c>
      <c r="U5302">
        <v>192</v>
      </c>
      <c r="V5302">
        <v>0</v>
      </c>
      <c r="W5302">
        <v>0</v>
      </c>
      <c r="X5302">
        <v>0</v>
      </c>
      <c r="Y5302">
        <v>98.502269999999996</v>
      </c>
      <c r="Z5302">
        <v>0</v>
      </c>
      <c r="AA5302">
        <v>0.22991511000000001</v>
      </c>
      <c r="AB5302">
        <v>0</v>
      </c>
      <c r="AC5302">
        <v>19.047642</v>
      </c>
      <c r="AD5302">
        <v>0</v>
      </c>
      <c r="AE5302">
        <v>0</v>
      </c>
      <c r="AF5302">
        <v>117.77983</v>
      </c>
    </row>
    <row r="5303" spans="1:32" x14ac:dyDescent="0.3">
      <c r="A5303">
        <v>2784550</v>
      </c>
      <c r="B5303">
        <v>1</v>
      </c>
      <c r="C5303" t="s">
        <v>83</v>
      </c>
      <c r="D5303" t="s">
        <v>127</v>
      </c>
      <c r="E5303" t="s">
        <v>19243</v>
      </c>
      <c r="F5303" t="s">
        <v>19244</v>
      </c>
      <c r="G5303" t="s">
        <v>31545</v>
      </c>
      <c r="H5303" t="s">
        <v>185</v>
      </c>
      <c r="I5303" t="s">
        <v>79</v>
      </c>
      <c r="J5303" t="s">
        <v>135</v>
      </c>
      <c r="K5303" t="s">
        <v>22</v>
      </c>
      <c r="L5303" t="s">
        <v>186</v>
      </c>
      <c r="M5303" t="s">
        <v>19245</v>
      </c>
      <c r="N5303" t="s">
        <v>19246</v>
      </c>
      <c r="O5303">
        <v>9.3055555555555558E-2</v>
      </c>
      <c r="P5303">
        <v>0</v>
      </c>
      <c r="Q5303">
        <v>4385</v>
      </c>
      <c r="R5303">
        <v>0</v>
      </c>
      <c r="S5303">
        <v>40</v>
      </c>
      <c r="T5303">
        <v>2</v>
      </c>
      <c r="U5303">
        <v>181</v>
      </c>
      <c r="V5303">
        <v>0</v>
      </c>
      <c r="W5303">
        <v>0</v>
      </c>
      <c r="X5303">
        <v>0</v>
      </c>
      <c r="Y5303">
        <v>82.771259999999998</v>
      </c>
      <c r="Z5303">
        <v>0</v>
      </c>
      <c r="AA5303">
        <v>0.46742874000000001</v>
      </c>
      <c r="AB5303">
        <v>0.97131723000000003</v>
      </c>
      <c r="AC5303">
        <v>5.8382883000000003</v>
      </c>
      <c r="AD5303">
        <v>0</v>
      </c>
      <c r="AE5303">
        <v>0</v>
      </c>
      <c r="AF5303">
        <v>90.048293999999999</v>
      </c>
    </row>
    <row r="5304" spans="1:32" x14ac:dyDescent="0.3">
      <c r="A5304">
        <v>2784473</v>
      </c>
      <c r="B5304">
        <v>1</v>
      </c>
      <c r="C5304" t="s">
        <v>83</v>
      </c>
      <c r="D5304" t="s">
        <v>120</v>
      </c>
      <c r="E5304" t="s">
        <v>19247</v>
      </c>
      <c r="F5304" t="s">
        <v>19248</v>
      </c>
      <c r="G5304" t="s">
        <v>31550</v>
      </c>
      <c r="H5304" t="s">
        <v>223</v>
      </c>
      <c r="I5304" t="s">
        <v>78</v>
      </c>
      <c r="J5304" t="s">
        <v>135</v>
      </c>
      <c r="K5304" t="s">
        <v>22</v>
      </c>
      <c r="L5304" t="s">
        <v>136</v>
      </c>
      <c r="M5304" t="s">
        <v>19249</v>
      </c>
      <c r="N5304" t="s">
        <v>19250</v>
      </c>
      <c r="O5304">
        <v>0.43555555555555553</v>
      </c>
      <c r="P5304">
        <v>0</v>
      </c>
      <c r="Q5304">
        <v>50</v>
      </c>
      <c r="R5304">
        <v>0</v>
      </c>
      <c r="S5304">
        <v>0</v>
      </c>
      <c r="T5304">
        <v>0</v>
      </c>
      <c r="U5304">
        <v>9</v>
      </c>
      <c r="V5304">
        <v>0</v>
      </c>
      <c r="W5304">
        <v>0</v>
      </c>
      <c r="X5304">
        <v>0</v>
      </c>
      <c r="Y5304">
        <v>5.1404569999999996</v>
      </c>
      <c r="Z5304">
        <v>0</v>
      </c>
      <c r="AA5304">
        <v>0</v>
      </c>
      <c r="AB5304">
        <v>0</v>
      </c>
      <c r="AC5304">
        <v>2.973824</v>
      </c>
      <c r="AD5304">
        <v>0</v>
      </c>
      <c r="AE5304">
        <v>0</v>
      </c>
      <c r="AF5304">
        <v>8.1142819999999993</v>
      </c>
    </row>
    <row r="5305" spans="1:32" x14ac:dyDescent="0.3">
      <c r="A5305">
        <v>2784489</v>
      </c>
      <c r="B5305">
        <v>1</v>
      </c>
      <c r="C5305" t="s">
        <v>82</v>
      </c>
      <c r="D5305" t="s">
        <v>107</v>
      </c>
      <c r="E5305" t="s">
        <v>9108</v>
      </c>
      <c r="F5305" t="s">
        <v>9109</v>
      </c>
      <c r="G5305" t="s">
        <v>31550</v>
      </c>
      <c r="H5305" t="s">
        <v>1432</v>
      </c>
      <c r="I5305" t="s">
        <v>78</v>
      </c>
      <c r="J5305" t="s">
        <v>135</v>
      </c>
      <c r="K5305" t="s">
        <v>22</v>
      </c>
      <c r="L5305" t="s">
        <v>136</v>
      </c>
      <c r="M5305" t="s">
        <v>19251</v>
      </c>
      <c r="N5305" t="s">
        <v>19252</v>
      </c>
      <c r="O5305">
        <v>0.97083333333333333</v>
      </c>
      <c r="P5305">
        <v>0</v>
      </c>
      <c r="Q5305">
        <v>31</v>
      </c>
      <c r="R5305">
        <v>0</v>
      </c>
      <c r="S5305">
        <v>0</v>
      </c>
      <c r="T5305">
        <v>0</v>
      </c>
      <c r="U5305">
        <v>3</v>
      </c>
      <c r="V5305">
        <v>0</v>
      </c>
      <c r="W5305">
        <v>0</v>
      </c>
      <c r="X5305">
        <v>0</v>
      </c>
      <c r="Y5305">
        <v>19.777023</v>
      </c>
      <c r="Z5305">
        <v>0</v>
      </c>
      <c r="AA5305">
        <v>0</v>
      </c>
      <c r="AB5305">
        <v>0</v>
      </c>
      <c r="AC5305">
        <v>3.0200624</v>
      </c>
      <c r="AD5305">
        <v>0</v>
      </c>
      <c r="AE5305">
        <v>0</v>
      </c>
      <c r="AF5305">
        <v>22.797084999999999</v>
      </c>
    </row>
    <row r="5306" spans="1:32" x14ac:dyDescent="0.3">
      <c r="A5306">
        <v>2784342</v>
      </c>
      <c r="B5306">
        <v>1</v>
      </c>
      <c r="C5306" t="s">
        <v>82</v>
      </c>
      <c r="D5306" t="s">
        <v>111</v>
      </c>
      <c r="E5306" t="s">
        <v>19253</v>
      </c>
      <c r="F5306" t="s">
        <v>19254</v>
      </c>
      <c r="G5306" t="s">
        <v>31546</v>
      </c>
      <c r="H5306" t="s">
        <v>223</v>
      </c>
      <c r="I5306" t="s">
        <v>78</v>
      </c>
      <c r="J5306" t="s">
        <v>135</v>
      </c>
      <c r="K5306" t="s">
        <v>22</v>
      </c>
      <c r="L5306" t="s">
        <v>136</v>
      </c>
      <c r="M5306" t="s">
        <v>19255</v>
      </c>
      <c r="N5306" t="s">
        <v>19256</v>
      </c>
      <c r="O5306">
        <v>3.2733333333333334</v>
      </c>
      <c r="P5306">
        <v>0</v>
      </c>
      <c r="Q5306">
        <v>0</v>
      </c>
      <c r="R5306">
        <v>0</v>
      </c>
      <c r="S5306">
        <v>3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7.3208631999999998</v>
      </c>
      <c r="AB5306">
        <v>0</v>
      </c>
      <c r="AC5306">
        <v>0</v>
      </c>
      <c r="AD5306">
        <v>0</v>
      </c>
      <c r="AE5306">
        <v>0</v>
      </c>
      <c r="AF5306">
        <v>7.3208631999999998</v>
      </c>
    </row>
    <row r="5307" spans="1:32" x14ac:dyDescent="0.3">
      <c r="A5307">
        <v>2784361</v>
      </c>
      <c r="B5307">
        <v>1</v>
      </c>
      <c r="C5307" t="s">
        <v>83</v>
      </c>
      <c r="D5307" t="s">
        <v>130</v>
      </c>
      <c r="E5307" t="s">
        <v>19257</v>
      </c>
      <c r="F5307" t="s">
        <v>19258</v>
      </c>
      <c r="G5307" t="s">
        <v>31548</v>
      </c>
      <c r="H5307" t="s">
        <v>893</v>
      </c>
      <c r="I5307" t="s">
        <v>78</v>
      </c>
      <c r="J5307" t="s">
        <v>135</v>
      </c>
      <c r="K5307" t="s">
        <v>22</v>
      </c>
      <c r="L5307" t="s">
        <v>136</v>
      </c>
      <c r="M5307" t="s">
        <v>19259</v>
      </c>
      <c r="N5307" t="s">
        <v>19260</v>
      </c>
      <c r="O5307">
        <v>2.6030555555555557</v>
      </c>
      <c r="P5307">
        <v>0</v>
      </c>
      <c r="Q5307">
        <v>10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5.7350969999999997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5.7350969999999997</v>
      </c>
    </row>
    <row r="5308" spans="1:32" x14ac:dyDescent="0.3">
      <c r="A5308">
        <v>2784335</v>
      </c>
      <c r="B5308">
        <v>1</v>
      </c>
      <c r="C5308" t="s">
        <v>82</v>
      </c>
      <c r="D5308" t="s">
        <v>88</v>
      </c>
      <c r="E5308" t="s">
        <v>19261</v>
      </c>
      <c r="F5308" t="s">
        <v>19262</v>
      </c>
      <c r="G5308" t="s">
        <v>31545</v>
      </c>
      <c r="H5308" t="s">
        <v>134</v>
      </c>
      <c r="I5308" t="s">
        <v>79</v>
      </c>
      <c r="J5308" t="s">
        <v>135</v>
      </c>
      <c r="K5308" t="s">
        <v>22</v>
      </c>
      <c r="L5308" t="s">
        <v>136</v>
      </c>
      <c r="M5308" t="s">
        <v>19263</v>
      </c>
      <c r="N5308" t="s">
        <v>19264</v>
      </c>
      <c r="O5308">
        <v>0.18472222222222223</v>
      </c>
      <c r="P5308">
        <v>0</v>
      </c>
      <c r="Q5308">
        <v>140</v>
      </c>
      <c r="R5308">
        <v>1</v>
      </c>
      <c r="S5308">
        <v>7</v>
      </c>
      <c r="T5308">
        <v>13</v>
      </c>
      <c r="U5308">
        <v>20</v>
      </c>
      <c r="V5308">
        <v>4</v>
      </c>
      <c r="W5308">
        <v>0</v>
      </c>
      <c r="X5308">
        <v>0</v>
      </c>
      <c r="Y5308">
        <v>4.1948470000000002</v>
      </c>
      <c r="Z5308">
        <v>35.488109999999999</v>
      </c>
      <c r="AA5308">
        <v>0.41216979999999998</v>
      </c>
      <c r="AB5308">
        <v>38.031154999999998</v>
      </c>
      <c r="AC5308">
        <v>4.7347035000000002</v>
      </c>
      <c r="AD5308">
        <v>277.27542</v>
      </c>
      <c r="AE5308">
        <v>0</v>
      </c>
      <c r="AF5308">
        <v>360.13639999999998</v>
      </c>
    </row>
    <row r="5309" spans="1:32" x14ac:dyDescent="0.3">
      <c r="A5309">
        <v>2784338</v>
      </c>
      <c r="B5309">
        <v>1</v>
      </c>
      <c r="C5309" t="s">
        <v>82</v>
      </c>
      <c r="D5309" t="s">
        <v>84</v>
      </c>
      <c r="E5309" t="s">
        <v>19265</v>
      </c>
      <c r="F5309" t="s">
        <v>19266</v>
      </c>
      <c r="G5309" t="s">
        <v>31549</v>
      </c>
      <c r="H5309" t="s">
        <v>134</v>
      </c>
      <c r="I5309" t="s">
        <v>79</v>
      </c>
      <c r="J5309" t="s">
        <v>135</v>
      </c>
      <c r="K5309" t="s">
        <v>22</v>
      </c>
      <c r="L5309" t="s">
        <v>136</v>
      </c>
      <c r="M5309" t="s">
        <v>19267</v>
      </c>
      <c r="N5309" t="s">
        <v>19268</v>
      </c>
      <c r="O5309">
        <v>0.14722222222222223</v>
      </c>
      <c r="P5309">
        <v>0</v>
      </c>
      <c r="Q5309">
        <v>657</v>
      </c>
      <c r="R5309">
        <v>3</v>
      </c>
      <c r="S5309">
        <v>20</v>
      </c>
      <c r="T5309">
        <v>3</v>
      </c>
      <c r="U5309">
        <v>34</v>
      </c>
      <c r="V5309">
        <v>0</v>
      </c>
      <c r="W5309">
        <v>0</v>
      </c>
      <c r="X5309">
        <v>0</v>
      </c>
      <c r="Y5309">
        <v>17.218782000000001</v>
      </c>
      <c r="Z5309">
        <v>0.12098979</v>
      </c>
      <c r="AA5309">
        <v>0.58952979999999999</v>
      </c>
      <c r="AB5309">
        <v>18.851194</v>
      </c>
      <c r="AC5309">
        <v>3.0846016000000001</v>
      </c>
      <c r="AD5309">
        <v>0</v>
      </c>
      <c r="AE5309">
        <v>0</v>
      </c>
      <c r="AF5309">
        <v>39.865096999999999</v>
      </c>
    </row>
    <row r="5310" spans="1:32" x14ac:dyDescent="0.3">
      <c r="A5310">
        <v>2784341</v>
      </c>
      <c r="B5310">
        <v>1</v>
      </c>
      <c r="C5310" t="s">
        <v>83</v>
      </c>
      <c r="D5310" t="s">
        <v>127</v>
      </c>
      <c r="E5310" t="s">
        <v>19269</v>
      </c>
      <c r="F5310" t="s">
        <v>19270</v>
      </c>
      <c r="G5310" t="s">
        <v>31551</v>
      </c>
      <c r="H5310" t="s">
        <v>134</v>
      </c>
      <c r="I5310" t="s">
        <v>79</v>
      </c>
      <c r="J5310" t="s">
        <v>135</v>
      </c>
      <c r="K5310" t="s">
        <v>22</v>
      </c>
      <c r="L5310" t="s">
        <v>136</v>
      </c>
      <c r="M5310" t="s">
        <v>19271</v>
      </c>
      <c r="N5310" t="s">
        <v>19272</v>
      </c>
      <c r="O5310">
        <v>1.5630555555555556</v>
      </c>
      <c r="P5310">
        <v>0</v>
      </c>
      <c r="Q5310">
        <v>1332</v>
      </c>
      <c r="R5310">
        <v>0</v>
      </c>
      <c r="S5310">
        <v>0</v>
      </c>
      <c r="T5310">
        <v>0</v>
      </c>
      <c r="U5310">
        <v>116</v>
      </c>
      <c r="V5310">
        <v>0</v>
      </c>
      <c r="W5310">
        <v>0</v>
      </c>
      <c r="X5310">
        <v>0</v>
      </c>
      <c r="Y5310">
        <v>420.33139999999997</v>
      </c>
      <c r="Z5310">
        <v>0</v>
      </c>
      <c r="AA5310">
        <v>0</v>
      </c>
      <c r="AB5310">
        <v>0</v>
      </c>
      <c r="AC5310">
        <v>53.803226000000002</v>
      </c>
      <c r="AD5310">
        <v>0</v>
      </c>
      <c r="AE5310">
        <v>0</v>
      </c>
      <c r="AF5310">
        <v>474.13459999999998</v>
      </c>
    </row>
    <row r="5311" spans="1:32" x14ac:dyDescent="0.3">
      <c r="A5311">
        <v>2784170</v>
      </c>
      <c r="B5311">
        <v>1</v>
      </c>
      <c r="C5311" t="s">
        <v>83</v>
      </c>
      <c r="D5311" t="s">
        <v>115</v>
      </c>
      <c r="E5311" t="s">
        <v>19273</v>
      </c>
      <c r="F5311" t="s">
        <v>19274</v>
      </c>
      <c r="G5311" t="s">
        <v>31548</v>
      </c>
      <c r="H5311" t="s">
        <v>893</v>
      </c>
      <c r="I5311" t="s">
        <v>78</v>
      </c>
      <c r="J5311" t="s">
        <v>135</v>
      </c>
      <c r="K5311" t="s">
        <v>22</v>
      </c>
      <c r="L5311" t="s">
        <v>136</v>
      </c>
      <c r="M5311" t="s">
        <v>19275</v>
      </c>
      <c r="N5311" t="s">
        <v>19276</v>
      </c>
      <c r="O5311">
        <v>1.8316666666666668</v>
      </c>
      <c r="P5311">
        <v>0</v>
      </c>
      <c r="Q5311">
        <v>1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4.9080024999999999E-2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4.9080024999999999E-2</v>
      </c>
    </row>
    <row r="5312" spans="1:32" x14ac:dyDescent="0.3">
      <c r="A5312">
        <v>2784185</v>
      </c>
      <c r="B5312">
        <v>1</v>
      </c>
      <c r="C5312" t="s">
        <v>83</v>
      </c>
      <c r="D5312" t="s">
        <v>129</v>
      </c>
      <c r="E5312" t="s">
        <v>19277</v>
      </c>
      <c r="F5312" t="s">
        <v>19278</v>
      </c>
      <c r="G5312" t="s">
        <v>31548</v>
      </c>
      <c r="H5312" t="s">
        <v>893</v>
      </c>
      <c r="I5312" t="s">
        <v>78</v>
      </c>
      <c r="J5312" t="s">
        <v>135</v>
      </c>
      <c r="K5312" t="s">
        <v>22</v>
      </c>
      <c r="L5312" t="s">
        <v>136</v>
      </c>
      <c r="M5312" t="s">
        <v>19279</v>
      </c>
      <c r="N5312" t="s">
        <v>19280</v>
      </c>
      <c r="O5312">
        <v>0.90722222222222226</v>
      </c>
      <c r="P5312">
        <v>0</v>
      </c>
      <c r="Q5312">
        <v>9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2.1089126999999999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2.1089126999999999</v>
      </c>
    </row>
    <row r="5313" spans="1:32" x14ac:dyDescent="0.3">
      <c r="A5313">
        <v>2784206</v>
      </c>
      <c r="B5313">
        <v>1</v>
      </c>
      <c r="C5313" t="s">
        <v>82</v>
      </c>
      <c r="D5313" t="s">
        <v>103</v>
      </c>
      <c r="E5313" t="s">
        <v>7207</v>
      </c>
      <c r="F5313" t="s">
        <v>7208</v>
      </c>
      <c r="G5313" t="s">
        <v>31552</v>
      </c>
      <c r="H5313" t="s">
        <v>2951</v>
      </c>
      <c r="I5313" t="s">
        <v>78</v>
      </c>
      <c r="J5313" t="s">
        <v>135</v>
      </c>
      <c r="K5313" t="s">
        <v>22</v>
      </c>
      <c r="L5313" t="s">
        <v>136</v>
      </c>
      <c r="M5313" t="s">
        <v>19281</v>
      </c>
      <c r="N5313" t="s">
        <v>19282</v>
      </c>
      <c r="O5313">
        <v>1.2261111111111112</v>
      </c>
      <c r="P5313">
        <v>0</v>
      </c>
      <c r="Q5313">
        <v>54</v>
      </c>
      <c r="R5313">
        <v>0</v>
      </c>
      <c r="S5313">
        <v>29</v>
      </c>
      <c r="T5313">
        <v>0</v>
      </c>
      <c r="U5313">
        <v>6</v>
      </c>
      <c r="V5313">
        <v>0</v>
      </c>
      <c r="W5313">
        <v>0</v>
      </c>
      <c r="X5313">
        <v>0</v>
      </c>
      <c r="Y5313">
        <v>6.8405003999999998</v>
      </c>
      <c r="Z5313">
        <v>0</v>
      </c>
      <c r="AA5313">
        <v>3.6740970000000002</v>
      </c>
      <c r="AB5313">
        <v>0</v>
      </c>
      <c r="AC5313">
        <v>2.6135335</v>
      </c>
      <c r="AD5313">
        <v>0</v>
      </c>
      <c r="AE5313">
        <v>0</v>
      </c>
      <c r="AF5313">
        <v>13.128131</v>
      </c>
    </row>
    <row r="5314" spans="1:32" x14ac:dyDescent="0.3">
      <c r="A5314">
        <v>2784168</v>
      </c>
      <c r="B5314">
        <v>1</v>
      </c>
      <c r="C5314" t="s">
        <v>82</v>
      </c>
      <c r="D5314" t="s">
        <v>111</v>
      </c>
      <c r="E5314" t="s">
        <v>19283</v>
      </c>
      <c r="F5314" t="s">
        <v>19284</v>
      </c>
      <c r="G5314" t="s">
        <v>31546</v>
      </c>
      <c r="H5314" t="s">
        <v>223</v>
      </c>
      <c r="I5314" t="s">
        <v>78</v>
      </c>
      <c r="J5314" t="s">
        <v>135</v>
      </c>
      <c r="K5314" t="s">
        <v>22</v>
      </c>
      <c r="L5314" t="s">
        <v>136</v>
      </c>
      <c r="M5314" t="s">
        <v>19285</v>
      </c>
      <c r="N5314" t="s">
        <v>19286</v>
      </c>
      <c r="O5314">
        <v>3.0563888888888888</v>
      </c>
      <c r="P5314">
        <v>0</v>
      </c>
      <c r="Q5314">
        <v>216</v>
      </c>
      <c r="R5314">
        <v>0</v>
      </c>
      <c r="S5314">
        <v>0</v>
      </c>
      <c r="T5314">
        <v>0</v>
      </c>
      <c r="U5314">
        <v>8</v>
      </c>
      <c r="V5314">
        <v>0</v>
      </c>
      <c r="W5314">
        <v>0</v>
      </c>
      <c r="X5314">
        <v>0</v>
      </c>
      <c r="Y5314">
        <v>124.61687999999999</v>
      </c>
      <c r="Z5314">
        <v>0</v>
      </c>
      <c r="AA5314">
        <v>0</v>
      </c>
      <c r="AB5314">
        <v>0</v>
      </c>
      <c r="AC5314">
        <v>14.294756</v>
      </c>
      <c r="AD5314">
        <v>0</v>
      </c>
      <c r="AE5314">
        <v>0</v>
      </c>
      <c r="AF5314">
        <v>138.91164000000001</v>
      </c>
    </row>
    <row r="5315" spans="1:32" x14ac:dyDescent="0.3">
      <c r="A5315">
        <v>2797466</v>
      </c>
      <c r="B5315">
        <v>1</v>
      </c>
      <c r="C5315" t="s">
        <v>82</v>
      </c>
      <c r="D5315" t="s">
        <v>100</v>
      </c>
      <c r="E5315" t="s">
        <v>15026</v>
      </c>
      <c r="F5315" t="s">
        <v>15027</v>
      </c>
      <c r="G5315" t="s">
        <v>31548</v>
      </c>
      <c r="H5315" t="s">
        <v>893</v>
      </c>
      <c r="I5315" t="s">
        <v>78</v>
      </c>
      <c r="J5315" t="s">
        <v>135</v>
      </c>
      <c r="K5315" t="s">
        <v>22</v>
      </c>
      <c r="L5315" t="s">
        <v>136</v>
      </c>
      <c r="M5315" t="s">
        <v>19287</v>
      </c>
      <c r="N5315" t="s">
        <v>19288</v>
      </c>
      <c r="O5315">
        <v>5.3122222222222222</v>
      </c>
      <c r="P5315">
        <v>0</v>
      </c>
      <c r="Q5315">
        <v>0</v>
      </c>
      <c r="R5315">
        <v>0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0.35981511999999999</v>
      </c>
      <c r="AD5315">
        <v>0</v>
      </c>
      <c r="AE5315">
        <v>0</v>
      </c>
      <c r="AF5315">
        <v>0.35981511999999999</v>
      </c>
    </row>
    <row r="5316" spans="1:32" x14ac:dyDescent="0.3">
      <c r="A5316">
        <v>2797412</v>
      </c>
      <c r="B5316">
        <v>1</v>
      </c>
      <c r="C5316" t="s">
        <v>83</v>
      </c>
      <c r="D5316" t="s">
        <v>125</v>
      </c>
      <c r="E5316" t="s">
        <v>19289</v>
      </c>
      <c r="F5316" t="s">
        <v>19290</v>
      </c>
      <c r="G5316" t="s">
        <v>31546</v>
      </c>
      <c r="H5316" t="s">
        <v>223</v>
      </c>
      <c r="I5316" t="s">
        <v>78</v>
      </c>
      <c r="J5316" t="s">
        <v>135</v>
      </c>
      <c r="K5316" t="s">
        <v>22</v>
      </c>
      <c r="L5316" t="s">
        <v>136</v>
      </c>
      <c r="M5316" t="s">
        <v>19291</v>
      </c>
      <c r="N5316" t="s">
        <v>19292</v>
      </c>
      <c r="O5316">
        <v>1.4877777777777779</v>
      </c>
      <c r="P5316">
        <v>0</v>
      </c>
      <c r="Q5316">
        <v>32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6.8351240000000004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6.8351240000000004</v>
      </c>
    </row>
    <row r="5317" spans="1:32" x14ac:dyDescent="0.3">
      <c r="A5317">
        <v>2797407</v>
      </c>
      <c r="B5317">
        <v>1</v>
      </c>
      <c r="C5317" t="s">
        <v>82</v>
      </c>
      <c r="D5317" t="s">
        <v>108</v>
      </c>
      <c r="E5317" t="s">
        <v>19293</v>
      </c>
      <c r="F5317" t="s">
        <v>19294</v>
      </c>
      <c r="G5317" t="s">
        <v>31546</v>
      </c>
      <c r="H5317" t="s">
        <v>223</v>
      </c>
      <c r="I5317" t="s">
        <v>78</v>
      </c>
      <c r="J5317" t="s">
        <v>135</v>
      </c>
      <c r="K5317" t="s">
        <v>22</v>
      </c>
      <c r="L5317" t="s">
        <v>136</v>
      </c>
      <c r="M5317" t="s">
        <v>19295</v>
      </c>
      <c r="N5317" t="s">
        <v>19296</v>
      </c>
      <c r="O5317">
        <v>5.4208333333333334</v>
      </c>
      <c r="P5317">
        <v>0</v>
      </c>
      <c r="Q5317">
        <v>16</v>
      </c>
      <c r="R5317">
        <v>0</v>
      </c>
      <c r="S5317">
        <v>19</v>
      </c>
      <c r="T5317">
        <v>0</v>
      </c>
      <c r="U5317">
        <v>7</v>
      </c>
      <c r="V5317">
        <v>0</v>
      </c>
      <c r="W5317">
        <v>0</v>
      </c>
      <c r="X5317">
        <v>0</v>
      </c>
      <c r="Y5317">
        <v>6.4531520000000002</v>
      </c>
      <c r="Z5317">
        <v>0</v>
      </c>
      <c r="AA5317">
        <v>29.683653</v>
      </c>
      <c r="AB5317">
        <v>0</v>
      </c>
      <c r="AC5317">
        <v>3.4855665999999998</v>
      </c>
      <c r="AD5317">
        <v>0</v>
      </c>
      <c r="AE5317">
        <v>0</v>
      </c>
      <c r="AF5317">
        <v>39.622369999999997</v>
      </c>
    </row>
    <row r="5318" spans="1:32" x14ac:dyDescent="0.3">
      <c r="A5318">
        <v>2797402</v>
      </c>
      <c r="B5318">
        <v>1</v>
      </c>
      <c r="C5318" t="s">
        <v>82</v>
      </c>
      <c r="D5318" t="s">
        <v>91</v>
      </c>
      <c r="E5318" t="s">
        <v>17089</v>
      </c>
      <c r="F5318" t="s">
        <v>17090</v>
      </c>
      <c r="G5318" t="s">
        <v>31548</v>
      </c>
      <c r="H5318" t="s">
        <v>409</v>
      </c>
      <c r="I5318" t="s">
        <v>78</v>
      </c>
      <c r="J5318" t="s">
        <v>135</v>
      </c>
      <c r="K5318" t="s">
        <v>3</v>
      </c>
      <c r="L5318" t="s">
        <v>136</v>
      </c>
      <c r="M5318" t="s">
        <v>19297</v>
      </c>
      <c r="N5318" t="s">
        <v>17214</v>
      </c>
      <c r="O5318">
        <v>2.8536111111111113</v>
      </c>
      <c r="P5318">
        <v>0</v>
      </c>
      <c r="Q5318">
        <v>9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5.0638193999999999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5.0638193999999999</v>
      </c>
    </row>
    <row r="5319" spans="1:32" x14ac:dyDescent="0.3">
      <c r="A5319">
        <v>2797421</v>
      </c>
      <c r="B5319">
        <v>1</v>
      </c>
      <c r="C5319" t="s">
        <v>82</v>
      </c>
      <c r="D5319" t="s">
        <v>92</v>
      </c>
      <c r="E5319" t="s">
        <v>14388</v>
      </c>
      <c r="F5319" t="s">
        <v>14389</v>
      </c>
      <c r="G5319" t="s">
        <v>31545</v>
      </c>
      <c r="H5319" t="s">
        <v>134</v>
      </c>
      <c r="I5319" t="s">
        <v>79</v>
      </c>
      <c r="J5319" t="s">
        <v>135</v>
      </c>
      <c r="K5319" t="s">
        <v>22</v>
      </c>
      <c r="L5319" t="s">
        <v>136</v>
      </c>
      <c r="M5319" t="s">
        <v>19298</v>
      </c>
      <c r="N5319" t="s">
        <v>19299</v>
      </c>
      <c r="O5319">
        <v>2.2019444444444445</v>
      </c>
      <c r="P5319">
        <v>2</v>
      </c>
      <c r="Q5319">
        <v>105</v>
      </c>
      <c r="R5319">
        <v>3</v>
      </c>
      <c r="S5319">
        <v>0</v>
      </c>
      <c r="T5319">
        <v>7</v>
      </c>
      <c r="U5319">
        <v>0</v>
      </c>
      <c r="V5319">
        <v>0</v>
      </c>
      <c r="W5319">
        <v>0</v>
      </c>
      <c r="X5319">
        <v>1.4649475000000001</v>
      </c>
      <c r="Y5319">
        <v>23.028599</v>
      </c>
      <c r="Z5319">
        <v>1.1079946000000001</v>
      </c>
      <c r="AA5319">
        <v>0</v>
      </c>
      <c r="AB5319">
        <v>114.19523</v>
      </c>
      <c r="AC5319">
        <v>0</v>
      </c>
      <c r="AD5319">
        <v>0</v>
      </c>
      <c r="AE5319">
        <v>0</v>
      </c>
      <c r="AF5319">
        <v>139.79677000000001</v>
      </c>
    </row>
    <row r="5320" spans="1:32" x14ac:dyDescent="0.3">
      <c r="A5320">
        <v>2797422</v>
      </c>
      <c r="B5320">
        <v>1</v>
      </c>
      <c r="C5320" t="s">
        <v>82</v>
      </c>
      <c r="D5320" t="s">
        <v>106</v>
      </c>
      <c r="E5320" t="s">
        <v>19300</v>
      </c>
      <c r="F5320" t="s">
        <v>19301</v>
      </c>
      <c r="G5320" t="s">
        <v>31549</v>
      </c>
      <c r="H5320" t="s">
        <v>134</v>
      </c>
      <c r="I5320" t="s">
        <v>79</v>
      </c>
      <c r="J5320" t="s">
        <v>135</v>
      </c>
      <c r="K5320" t="s">
        <v>22</v>
      </c>
      <c r="L5320" t="s">
        <v>136</v>
      </c>
      <c r="M5320" t="s">
        <v>19302</v>
      </c>
      <c r="N5320" t="s">
        <v>19303</v>
      </c>
      <c r="O5320">
        <v>1.4211111111111112</v>
      </c>
      <c r="P5320">
        <v>0</v>
      </c>
      <c r="Q5320">
        <v>572</v>
      </c>
      <c r="R5320">
        <v>0</v>
      </c>
      <c r="S5320">
        <v>0</v>
      </c>
      <c r="T5320">
        <v>0</v>
      </c>
      <c r="U5320">
        <v>60</v>
      </c>
      <c r="V5320">
        <v>0</v>
      </c>
      <c r="W5320">
        <v>0</v>
      </c>
      <c r="X5320">
        <v>0</v>
      </c>
      <c r="Y5320">
        <v>211.57383999999999</v>
      </c>
      <c r="Z5320">
        <v>0</v>
      </c>
      <c r="AA5320">
        <v>0</v>
      </c>
      <c r="AB5320">
        <v>0</v>
      </c>
      <c r="AC5320">
        <v>139.33643000000001</v>
      </c>
      <c r="AD5320">
        <v>0</v>
      </c>
      <c r="AE5320">
        <v>0</v>
      </c>
      <c r="AF5320">
        <v>350.91028</v>
      </c>
    </row>
    <row r="5321" spans="1:32" x14ac:dyDescent="0.3">
      <c r="A5321">
        <v>2797288</v>
      </c>
      <c r="B5321">
        <v>1</v>
      </c>
      <c r="C5321" t="s">
        <v>83</v>
      </c>
      <c r="D5321" t="s">
        <v>123</v>
      </c>
      <c r="E5321" t="s">
        <v>19304</v>
      </c>
      <c r="F5321" t="s">
        <v>19305</v>
      </c>
      <c r="G5321" t="s">
        <v>31549</v>
      </c>
      <c r="H5321" t="s">
        <v>134</v>
      </c>
      <c r="I5321" t="s">
        <v>79</v>
      </c>
      <c r="J5321" t="s">
        <v>248</v>
      </c>
      <c r="K5321" t="s">
        <v>22</v>
      </c>
      <c r="L5321" t="s">
        <v>136</v>
      </c>
      <c r="M5321" t="s">
        <v>19306</v>
      </c>
      <c r="N5321" t="s">
        <v>19307</v>
      </c>
      <c r="O5321">
        <v>2.5000000000000001E-2</v>
      </c>
      <c r="P5321">
        <v>1</v>
      </c>
      <c r="Q5321">
        <v>0</v>
      </c>
      <c r="R5321">
        <v>43</v>
      </c>
      <c r="S5321">
        <v>73</v>
      </c>
      <c r="T5321">
        <v>4</v>
      </c>
      <c r="U5321">
        <v>2</v>
      </c>
      <c r="V5321">
        <v>1</v>
      </c>
      <c r="W5321">
        <v>0</v>
      </c>
      <c r="X5321">
        <v>4.7243077000000001E-2</v>
      </c>
      <c r="Y5321">
        <v>0</v>
      </c>
      <c r="Z5321">
        <v>1.5106721000000001</v>
      </c>
      <c r="AA5321">
        <v>0.89373462999999997</v>
      </c>
      <c r="AB5321">
        <v>3.1689951000000001</v>
      </c>
      <c r="AC5321">
        <v>1.0028799E-3</v>
      </c>
      <c r="AD5321">
        <v>5.2189116000000002</v>
      </c>
      <c r="AE5321">
        <v>0</v>
      </c>
      <c r="AF5321">
        <v>10.84056</v>
      </c>
    </row>
    <row r="5322" spans="1:32" x14ac:dyDescent="0.3">
      <c r="A5322">
        <v>2797153</v>
      </c>
      <c r="B5322">
        <v>1</v>
      </c>
      <c r="C5322" t="s">
        <v>82</v>
      </c>
      <c r="D5322" t="s">
        <v>112</v>
      </c>
      <c r="E5322" t="s">
        <v>19308</v>
      </c>
      <c r="F5322" t="s">
        <v>19309</v>
      </c>
      <c r="G5322" t="s">
        <v>31549</v>
      </c>
      <c r="H5322" t="s">
        <v>134</v>
      </c>
      <c r="I5322" t="s">
        <v>79</v>
      </c>
      <c r="J5322" t="s">
        <v>135</v>
      </c>
      <c r="K5322" t="s">
        <v>22</v>
      </c>
      <c r="L5322" t="s">
        <v>136</v>
      </c>
      <c r="M5322" t="s">
        <v>19310</v>
      </c>
      <c r="N5322" t="s">
        <v>19311</v>
      </c>
      <c r="O5322">
        <v>0.42305555555555557</v>
      </c>
      <c r="P5322">
        <v>0</v>
      </c>
      <c r="Q5322">
        <v>62</v>
      </c>
      <c r="R5322">
        <v>2</v>
      </c>
      <c r="S5322">
        <v>52</v>
      </c>
      <c r="T5322">
        <v>19</v>
      </c>
      <c r="U5322">
        <v>49</v>
      </c>
      <c r="V5322">
        <v>17</v>
      </c>
      <c r="W5322">
        <v>0</v>
      </c>
      <c r="X5322">
        <v>0</v>
      </c>
      <c r="Y5322">
        <v>6.3826426999999999</v>
      </c>
      <c r="Z5322">
        <v>0.88245450000000003</v>
      </c>
      <c r="AA5322">
        <v>2.1530716000000001</v>
      </c>
      <c r="AB5322">
        <v>123.48399999999999</v>
      </c>
      <c r="AC5322">
        <v>6.7406087000000001</v>
      </c>
      <c r="AD5322">
        <v>448.02609999999999</v>
      </c>
      <c r="AE5322">
        <v>0</v>
      </c>
      <c r="AF5322">
        <v>587.66890000000001</v>
      </c>
    </row>
    <row r="5323" spans="1:32" x14ac:dyDescent="0.3">
      <c r="A5323">
        <v>2797145</v>
      </c>
      <c r="B5323">
        <v>1</v>
      </c>
      <c r="C5323" t="s">
        <v>82</v>
      </c>
      <c r="D5323" t="s">
        <v>112</v>
      </c>
      <c r="E5323" t="s">
        <v>4749</v>
      </c>
      <c r="F5323" t="s">
        <v>4750</v>
      </c>
      <c r="G5323" t="s">
        <v>31549</v>
      </c>
      <c r="H5323" t="s">
        <v>134</v>
      </c>
      <c r="I5323" t="s">
        <v>79</v>
      </c>
      <c r="J5323" t="s">
        <v>135</v>
      </c>
      <c r="K5323" t="s">
        <v>22</v>
      </c>
      <c r="L5323" t="s">
        <v>136</v>
      </c>
      <c r="M5323" t="s">
        <v>19312</v>
      </c>
      <c r="N5323" t="s">
        <v>19313</v>
      </c>
      <c r="O5323">
        <v>0.32972222222222225</v>
      </c>
      <c r="P5323">
        <v>0</v>
      </c>
      <c r="Q5323">
        <v>0</v>
      </c>
      <c r="R5323">
        <v>0</v>
      </c>
      <c r="S5323">
        <v>0</v>
      </c>
      <c r="T5323">
        <v>1</v>
      </c>
      <c r="U5323">
        <v>0</v>
      </c>
      <c r="V5323">
        <v>3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0.34962981999999998</v>
      </c>
      <c r="AC5323">
        <v>0</v>
      </c>
      <c r="AD5323">
        <v>279.86417</v>
      </c>
      <c r="AE5323">
        <v>0</v>
      </c>
      <c r="AF5323">
        <v>280.21379999999999</v>
      </c>
    </row>
    <row r="5324" spans="1:32" x14ac:dyDescent="0.3">
      <c r="A5324">
        <v>2797162</v>
      </c>
      <c r="B5324">
        <v>1</v>
      </c>
      <c r="C5324" t="s">
        <v>83</v>
      </c>
      <c r="D5324" t="s">
        <v>126</v>
      </c>
      <c r="E5324" t="s">
        <v>19314</v>
      </c>
      <c r="F5324" t="s">
        <v>19315</v>
      </c>
      <c r="G5324" t="s">
        <v>31552</v>
      </c>
      <c r="H5324" t="s">
        <v>665</v>
      </c>
      <c r="I5324" t="s">
        <v>78</v>
      </c>
      <c r="J5324" t="s">
        <v>135</v>
      </c>
      <c r="K5324" t="s">
        <v>22</v>
      </c>
      <c r="L5324" t="s">
        <v>136</v>
      </c>
      <c r="M5324" t="s">
        <v>19316</v>
      </c>
      <c r="N5324" t="s">
        <v>19317</v>
      </c>
      <c r="O5324">
        <v>0.6530555555555555</v>
      </c>
      <c r="P5324">
        <v>0</v>
      </c>
      <c r="Q5324">
        <v>52</v>
      </c>
      <c r="R5324">
        <v>0</v>
      </c>
      <c r="S5324">
        <v>1</v>
      </c>
      <c r="T5324">
        <v>0</v>
      </c>
      <c r="U5324">
        <v>5</v>
      </c>
      <c r="V5324">
        <v>0</v>
      </c>
      <c r="W5324">
        <v>0</v>
      </c>
      <c r="X5324">
        <v>0</v>
      </c>
      <c r="Y5324">
        <v>3.9783955</v>
      </c>
      <c r="Z5324">
        <v>0</v>
      </c>
      <c r="AA5324">
        <v>0.38179912999999999</v>
      </c>
      <c r="AB5324">
        <v>0</v>
      </c>
      <c r="AC5324">
        <v>1.6475359000000001</v>
      </c>
      <c r="AD5324">
        <v>0</v>
      </c>
      <c r="AE5324">
        <v>0</v>
      </c>
      <c r="AF5324">
        <v>6.0077305000000001</v>
      </c>
    </row>
    <row r="5325" spans="1:32" x14ac:dyDescent="0.3">
      <c r="A5325">
        <v>2797130</v>
      </c>
      <c r="B5325">
        <v>1</v>
      </c>
      <c r="C5325" t="s">
        <v>83</v>
      </c>
      <c r="D5325" t="s">
        <v>123</v>
      </c>
      <c r="E5325" t="s">
        <v>1695</v>
      </c>
      <c r="F5325" t="s">
        <v>1696</v>
      </c>
      <c r="G5325" t="s">
        <v>31551</v>
      </c>
      <c r="H5325" t="s">
        <v>134</v>
      </c>
      <c r="I5325" t="s">
        <v>79</v>
      </c>
      <c r="J5325" t="s">
        <v>248</v>
      </c>
      <c r="K5325" t="s">
        <v>22</v>
      </c>
      <c r="L5325" t="s">
        <v>136</v>
      </c>
      <c r="M5325" t="s">
        <v>19318</v>
      </c>
      <c r="N5325" t="s">
        <v>19319</v>
      </c>
      <c r="O5325">
        <v>2.9166666666666667E-2</v>
      </c>
      <c r="P5325">
        <v>0</v>
      </c>
      <c r="Q5325">
        <v>2</v>
      </c>
      <c r="R5325">
        <v>11</v>
      </c>
      <c r="S5325">
        <v>67</v>
      </c>
      <c r="T5325">
        <v>6</v>
      </c>
      <c r="U5325">
        <v>8</v>
      </c>
      <c r="V5325">
        <v>0</v>
      </c>
      <c r="W5325">
        <v>0</v>
      </c>
      <c r="X5325">
        <v>0</v>
      </c>
      <c r="Y5325">
        <v>7.5102993000000003E-3</v>
      </c>
      <c r="Z5325">
        <v>1.7044338999999999</v>
      </c>
      <c r="AA5325">
        <v>0.93738675000000005</v>
      </c>
      <c r="AB5325">
        <v>0.25007632000000002</v>
      </c>
      <c r="AC5325">
        <v>4.9439784000000001E-2</v>
      </c>
      <c r="AD5325">
        <v>0</v>
      </c>
      <c r="AE5325">
        <v>0</v>
      </c>
      <c r="AF5325">
        <v>2.9488470000000002</v>
      </c>
    </row>
    <row r="5326" spans="1:32" x14ac:dyDescent="0.3">
      <c r="A5326">
        <v>2797141</v>
      </c>
      <c r="B5326">
        <v>1</v>
      </c>
      <c r="C5326" t="s">
        <v>82</v>
      </c>
      <c r="D5326" t="s">
        <v>112</v>
      </c>
      <c r="E5326" t="s">
        <v>19320</v>
      </c>
      <c r="F5326" t="s">
        <v>19321</v>
      </c>
      <c r="G5326" t="s">
        <v>31551</v>
      </c>
      <c r="H5326" t="s">
        <v>1237</v>
      </c>
      <c r="I5326" t="s">
        <v>79</v>
      </c>
      <c r="J5326" t="s">
        <v>135</v>
      </c>
      <c r="K5326" t="s">
        <v>22</v>
      </c>
      <c r="L5326" t="s">
        <v>136</v>
      </c>
      <c r="M5326" t="s">
        <v>19322</v>
      </c>
      <c r="N5326" t="s">
        <v>19323</v>
      </c>
      <c r="O5326">
        <v>6.9997222222222222</v>
      </c>
      <c r="P5326">
        <v>0</v>
      </c>
      <c r="Q5326">
        <v>431</v>
      </c>
      <c r="R5326">
        <v>0</v>
      </c>
      <c r="S5326">
        <v>0</v>
      </c>
      <c r="T5326">
        <v>0</v>
      </c>
      <c r="U5326">
        <v>55</v>
      </c>
      <c r="V5326">
        <v>0</v>
      </c>
      <c r="W5326">
        <v>0</v>
      </c>
      <c r="X5326">
        <v>0</v>
      </c>
      <c r="Y5326">
        <v>573.03296</v>
      </c>
      <c r="Z5326">
        <v>0</v>
      </c>
      <c r="AA5326">
        <v>0</v>
      </c>
      <c r="AB5326">
        <v>0</v>
      </c>
      <c r="AC5326">
        <v>157.08792</v>
      </c>
      <c r="AD5326">
        <v>0</v>
      </c>
      <c r="AE5326">
        <v>0</v>
      </c>
      <c r="AF5326">
        <v>730.12085000000002</v>
      </c>
    </row>
    <row r="5327" spans="1:32" x14ac:dyDescent="0.3">
      <c r="A5327">
        <v>2797045</v>
      </c>
      <c r="B5327">
        <v>1</v>
      </c>
      <c r="C5327" t="s">
        <v>82</v>
      </c>
      <c r="D5327" t="s">
        <v>90</v>
      </c>
      <c r="E5327" t="s">
        <v>19324</v>
      </c>
      <c r="F5327" t="s">
        <v>19325</v>
      </c>
      <c r="G5327" t="s">
        <v>31548</v>
      </c>
      <c r="H5327" t="s">
        <v>311</v>
      </c>
      <c r="I5327" t="s">
        <v>78</v>
      </c>
      <c r="J5327" t="s">
        <v>135</v>
      </c>
      <c r="K5327" t="s">
        <v>22</v>
      </c>
      <c r="L5327" t="s">
        <v>136</v>
      </c>
      <c r="M5327" t="s">
        <v>19326</v>
      </c>
      <c r="N5327" t="s">
        <v>19327</v>
      </c>
      <c r="O5327">
        <v>0.48194444444444445</v>
      </c>
      <c r="P5327">
        <v>0</v>
      </c>
      <c r="Q5327">
        <v>1</v>
      </c>
      <c r="R5327">
        <v>0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0</v>
      </c>
      <c r="Y5327">
        <v>8.7335244000000006E-2</v>
      </c>
      <c r="Z5327">
        <v>0</v>
      </c>
      <c r="AA5327">
        <v>0</v>
      </c>
      <c r="AB5327">
        <v>0</v>
      </c>
      <c r="AC5327">
        <v>0.44350916000000001</v>
      </c>
      <c r="AD5327">
        <v>0</v>
      </c>
      <c r="AE5327">
        <v>0</v>
      </c>
      <c r="AF5327">
        <v>0.53084439999999999</v>
      </c>
    </row>
    <row r="5328" spans="1:32" x14ac:dyDescent="0.3">
      <c r="A5328">
        <v>2797048</v>
      </c>
      <c r="B5328">
        <v>1</v>
      </c>
      <c r="C5328" t="s">
        <v>82</v>
      </c>
      <c r="D5328" t="s">
        <v>100</v>
      </c>
      <c r="E5328" t="s">
        <v>19328</v>
      </c>
      <c r="F5328" t="s">
        <v>19329</v>
      </c>
      <c r="G5328" t="s">
        <v>31552</v>
      </c>
      <c r="H5328" t="s">
        <v>648</v>
      </c>
      <c r="I5328" t="s">
        <v>78</v>
      </c>
      <c r="J5328" t="s">
        <v>135</v>
      </c>
      <c r="K5328" t="s">
        <v>22</v>
      </c>
      <c r="L5328" t="s">
        <v>186</v>
      </c>
      <c r="M5328" t="s">
        <v>19330</v>
      </c>
      <c r="N5328" t="s">
        <v>19331</v>
      </c>
      <c r="O5328">
        <v>1.6736111111111112</v>
      </c>
      <c r="P5328">
        <v>0</v>
      </c>
      <c r="Q5328">
        <v>600</v>
      </c>
      <c r="R5328">
        <v>0</v>
      </c>
      <c r="S5328">
        <v>0</v>
      </c>
      <c r="T5328">
        <v>0</v>
      </c>
      <c r="U5328">
        <v>23</v>
      </c>
      <c r="V5328">
        <v>0</v>
      </c>
      <c r="W5328">
        <v>0</v>
      </c>
      <c r="X5328">
        <v>0</v>
      </c>
      <c r="Y5328">
        <v>182.22243</v>
      </c>
      <c r="Z5328">
        <v>0</v>
      </c>
      <c r="AA5328">
        <v>0</v>
      </c>
      <c r="AB5328">
        <v>0</v>
      </c>
      <c r="AC5328">
        <v>16.766459000000001</v>
      </c>
      <c r="AD5328">
        <v>0</v>
      </c>
      <c r="AE5328">
        <v>0</v>
      </c>
      <c r="AF5328">
        <v>198.98889</v>
      </c>
    </row>
    <row r="5329" spans="1:32" x14ac:dyDescent="0.3">
      <c r="A5329">
        <v>2797071</v>
      </c>
      <c r="B5329">
        <v>1</v>
      </c>
      <c r="C5329" t="s">
        <v>82</v>
      </c>
      <c r="D5329" t="s">
        <v>108</v>
      </c>
      <c r="E5329" t="s">
        <v>19332</v>
      </c>
      <c r="F5329" t="s">
        <v>19333</v>
      </c>
      <c r="G5329" t="s">
        <v>31545</v>
      </c>
      <c r="H5329" t="s">
        <v>648</v>
      </c>
      <c r="I5329" t="s">
        <v>79</v>
      </c>
      <c r="J5329" t="s">
        <v>135</v>
      </c>
      <c r="K5329" t="s">
        <v>22</v>
      </c>
      <c r="L5329" t="s">
        <v>186</v>
      </c>
      <c r="M5329" t="s">
        <v>19334</v>
      </c>
      <c r="N5329" t="s">
        <v>19335</v>
      </c>
      <c r="O5329">
        <v>1.5441666666666667</v>
      </c>
      <c r="P5329">
        <v>0</v>
      </c>
      <c r="Q5329">
        <v>1065</v>
      </c>
      <c r="R5329">
        <v>0</v>
      </c>
      <c r="S5329">
        <v>100</v>
      </c>
      <c r="T5329">
        <v>1</v>
      </c>
      <c r="U5329">
        <v>225</v>
      </c>
      <c r="V5329">
        <v>0</v>
      </c>
      <c r="W5329">
        <v>1</v>
      </c>
      <c r="X5329">
        <v>0</v>
      </c>
      <c r="Y5329">
        <v>252.32414</v>
      </c>
      <c r="Z5329">
        <v>0</v>
      </c>
      <c r="AA5329">
        <v>58.617820000000002</v>
      </c>
      <c r="AB5329">
        <v>0.56547939999999997</v>
      </c>
      <c r="AC5329">
        <v>109.40277</v>
      </c>
      <c r="AD5329">
        <v>0</v>
      </c>
      <c r="AE5329">
        <v>10.96072</v>
      </c>
      <c r="AF5329">
        <v>431.87094000000002</v>
      </c>
    </row>
    <row r="5330" spans="1:32" x14ac:dyDescent="0.3">
      <c r="A5330">
        <v>2796839</v>
      </c>
      <c r="B5330">
        <v>1</v>
      </c>
      <c r="C5330" t="s">
        <v>83</v>
      </c>
      <c r="D5330" t="s">
        <v>130</v>
      </c>
      <c r="E5330" t="s">
        <v>19336</v>
      </c>
      <c r="F5330" t="s">
        <v>19337</v>
      </c>
      <c r="G5330" t="s">
        <v>31546</v>
      </c>
      <c r="H5330" t="s">
        <v>223</v>
      </c>
      <c r="I5330" t="s">
        <v>78</v>
      </c>
      <c r="J5330" t="s">
        <v>135</v>
      </c>
      <c r="K5330" t="s">
        <v>22</v>
      </c>
      <c r="L5330" t="s">
        <v>136</v>
      </c>
      <c r="M5330" t="s">
        <v>19338</v>
      </c>
      <c r="N5330" t="s">
        <v>19339</v>
      </c>
      <c r="O5330">
        <v>0.90472222222222221</v>
      </c>
      <c r="P5330">
        <v>0</v>
      </c>
      <c r="Q5330">
        <v>6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2.7238335999999999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2.7238335999999999</v>
      </c>
    </row>
    <row r="5331" spans="1:32" x14ac:dyDescent="0.3">
      <c r="A5331">
        <v>2796528</v>
      </c>
      <c r="B5331">
        <v>1</v>
      </c>
      <c r="C5331" t="s">
        <v>82</v>
      </c>
      <c r="D5331" t="s">
        <v>105</v>
      </c>
      <c r="E5331" t="s">
        <v>19340</v>
      </c>
      <c r="F5331" t="s">
        <v>19341</v>
      </c>
      <c r="G5331" t="s">
        <v>31548</v>
      </c>
      <c r="H5331" t="s">
        <v>893</v>
      </c>
      <c r="I5331" t="s">
        <v>78</v>
      </c>
      <c r="J5331" t="s">
        <v>135</v>
      </c>
      <c r="K5331" t="s">
        <v>22</v>
      </c>
      <c r="L5331" t="s">
        <v>136</v>
      </c>
      <c r="M5331" t="s">
        <v>19342</v>
      </c>
      <c r="N5331" t="s">
        <v>19343</v>
      </c>
      <c r="O5331">
        <v>3.4352777777777779</v>
      </c>
      <c r="P5331">
        <v>0</v>
      </c>
      <c r="Q5331">
        <v>4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4.6061582999999997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4.6061582999999997</v>
      </c>
    </row>
    <row r="5332" spans="1:32" x14ac:dyDescent="0.3">
      <c r="A5332">
        <v>2796542</v>
      </c>
      <c r="B5332">
        <v>1</v>
      </c>
      <c r="C5332" t="s">
        <v>83</v>
      </c>
      <c r="D5332" t="s">
        <v>120</v>
      </c>
      <c r="E5332" t="s">
        <v>19344</v>
      </c>
      <c r="F5332" t="s">
        <v>19345</v>
      </c>
      <c r="G5332" t="s">
        <v>31548</v>
      </c>
      <c r="H5332" t="s">
        <v>333</v>
      </c>
      <c r="I5332" t="s">
        <v>78</v>
      </c>
      <c r="J5332" t="s">
        <v>135</v>
      </c>
      <c r="K5332" t="s">
        <v>22</v>
      </c>
      <c r="L5332" t="s">
        <v>136</v>
      </c>
      <c r="M5332" t="s">
        <v>19346</v>
      </c>
      <c r="N5332" t="s">
        <v>19347</v>
      </c>
      <c r="O5332">
        <v>2.5350000000000001</v>
      </c>
      <c r="P5332">
        <v>0</v>
      </c>
      <c r="Q5332">
        <v>1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0.28743281999999998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0.28743281999999998</v>
      </c>
    </row>
    <row r="5333" spans="1:32" x14ac:dyDescent="0.3">
      <c r="A5333">
        <v>2796244</v>
      </c>
      <c r="B5333">
        <v>1</v>
      </c>
      <c r="C5333" t="s">
        <v>82</v>
      </c>
      <c r="D5333" t="s">
        <v>113</v>
      </c>
      <c r="E5333" t="s">
        <v>19348</v>
      </c>
      <c r="F5333" t="s">
        <v>19349</v>
      </c>
      <c r="G5333" t="s">
        <v>31548</v>
      </c>
      <c r="H5333" t="s">
        <v>893</v>
      </c>
      <c r="I5333" t="s">
        <v>78</v>
      </c>
      <c r="J5333" t="s">
        <v>135</v>
      </c>
      <c r="K5333" t="s">
        <v>22</v>
      </c>
      <c r="L5333" t="s">
        <v>136</v>
      </c>
      <c r="M5333" t="s">
        <v>19350</v>
      </c>
      <c r="N5333" t="s">
        <v>19351</v>
      </c>
      <c r="O5333">
        <v>4.6930555555555555</v>
      </c>
      <c r="P5333">
        <v>0</v>
      </c>
      <c r="Q5333">
        <v>1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</row>
    <row r="5334" spans="1:32" x14ac:dyDescent="0.3">
      <c r="A5334">
        <v>2796151</v>
      </c>
      <c r="B5334">
        <v>1</v>
      </c>
      <c r="C5334" t="s">
        <v>82</v>
      </c>
      <c r="D5334" t="s">
        <v>104</v>
      </c>
      <c r="E5334" t="s">
        <v>19352</v>
      </c>
      <c r="F5334" t="s">
        <v>19353</v>
      </c>
      <c r="G5334" t="s">
        <v>31546</v>
      </c>
      <c r="H5334" t="s">
        <v>145</v>
      </c>
      <c r="I5334" t="s">
        <v>78</v>
      </c>
      <c r="J5334" t="s">
        <v>135</v>
      </c>
      <c r="K5334" t="s">
        <v>22</v>
      </c>
      <c r="L5334" t="s">
        <v>136</v>
      </c>
      <c r="M5334" t="s">
        <v>19354</v>
      </c>
      <c r="N5334" t="s">
        <v>19355</v>
      </c>
      <c r="O5334">
        <v>0.9802777777777778</v>
      </c>
      <c r="P5334">
        <v>0</v>
      </c>
      <c r="Q5334">
        <v>57</v>
      </c>
      <c r="R5334">
        <v>0</v>
      </c>
      <c r="S5334">
        <v>0</v>
      </c>
      <c r="T5334">
        <v>0</v>
      </c>
      <c r="U5334">
        <v>13</v>
      </c>
      <c r="V5334">
        <v>0</v>
      </c>
      <c r="W5334">
        <v>0</v>
      </c>
      <c r="X5334">
        <v>0</v>
      </c>
      <c r="Y5334">
        <v>13.290153500000001</v>
      </c>
      <c r="Z5334">
        <v>0</v>
      </c>
      <c r="AA5334">
        <v>0</v>
      </c>
      <c r="AB5334">
        <v>0</v>
      </c>
      <c r="AC5334">
        <v>4.8875647000000004</v>
      </c>
      <c r="AD5334">
        <v>0</v>
      </c>
      <c r="AE5334">
        <v>0</v>
      </c>
      <c r="AF5334">
        <v>18.177720000000001</v>
      </c>
    </row>
    <row r="5335" spans="1:32" x14ac:dyDescent="0.3">
      <c r="A5335">
        <v>2796139</v>
      </c>
      <c r="B5335">
        <v>1</v>
      </c>
      <c r="C5335" t="s">
        <v>82</v>
      </c>
      <c r="D5335" t="s">
        <v>108</v>
      </c>
      <c r="E5335" t="s">
        <v>19356</v>
      </c>
      <c r="F5335" t="s">
        <v>19357</v>
      </c>
      <c r="G5335" t="s">
        <v>31552</v>
      </c>
      <c r="H5335" t="s">
        <v>665</v>
      </c>
      <c r="I5335" t="s">
        <v>78</v>
      </c>
      <c r="J5335" t="s">
        <v>135</v>
      </c>
      <c r="K5335" t="s">
        <v>22</v>
      </c>
      <c r="L5335" t="s">
        <v>136</v>
      </c>
      <c r="M5335" t="s">
        <v>19358</v>
      </c>
      <c r="N5335" t="s">
        <v>19359</v>
      </c>
      <c r="O5335">
        <v>4.6488888888888891</v>
      </c>
      <c r="P5335">
        <v>0</v>
      </c>
      <c r="Q5335">
        <v>0</v>
      </c>
      <c r="R5335">
        <v>0</v>
      </c>
      <c r="S5335">
        <v>12</v>
      </c>
      <c r="T5335">
        <v>0</v>
      </c>
      <c r="U5335">
        <v>1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10.386267999999999</v>
      </c>
      <c r="AB5335">
        <v>0</v>
      </c>
      <c r="AC5335">
        <v>51.255420000000001</v>
      </c>
      <c r="AD5335">
        <v>0</v>
      </c>
      <c r="AE5335">
        <v>0</v>
      </c>
      <c r="AF5335">
        <v>61.641689999999997</v>
      </c>
    </row>
    <row r="5336" spans="1:32" x14ac:dyDescent="0.3">
      <c r="A5336">
        <v>2796134</v>
      </c>
      <c r="B5336">
        <v>1</v>
      </c>
      <c r="C5336" t="s">
        <v>82</v>
      </c>
      <c r="D5336" t="s">
        <v>100</v>
      </c>
      <c r="E5336" t="s">
        <v>19360</v>
      </c>
      <c r="F5336" t="s">
        <v>19361</v>
      </c>
      <c r="G5336" t="s">
        <v>31552</v>
      </c>
      <c r="H5336" t="s">
        <v>648</v>
      </c>
      <c r="I5336" t="s">
        <v>78</v>
      </c>
      <c r="J5336" t="s">
        <v>135</v>
      </c>
      <c r="K5336" t="s">
        <v>22</v>
      </c>
      <c r="L5336" t="s">
        <v>186</v>
      </c>
      <c r="M5336" t="s">
        <v>19362</v>
      </c>
      <c r="N5336" t="s">
        <v>19363</v>
      </c>
      <c r="O5336">
        <v>0.70250000000000001</v>
      </c>
      <c r="P5336">
        <v>0</v>
      </c>
      <c r="Q5336">
        <v>584</v>
      </c>
      <c r="R5336">
        <v>0</v>
      </c>
      <c r="S5336">
        <v>0</v>
      </c>
      <c r="T5336">
        <v>0</v>
      </c>
      <c r="U5336">
        <v>58</v>
      </c>
      <c r="V5336">
        <v>0</v>
      </c>
      <c r="W5336">
        <v>0</v>
      </c>
      <c r="X5336">
        <v>0</v>
      </c>
      <c r="Y5336">
        <v>123.78995</v>
      </c>
      <c r="Z5336">
        <v>0</v>
      </c>
      <c r="AA5336">
        <v>0</v>
      </c>
      <c r="AB5336">
        <v>0</v>
      </c>
      <c r="AC5336">
        <v>9.1123290000000008</v>
      </c>
      <c r="AD5336">
        <v>0</v>
      </c>
      <c r="AE5336">
        <v>0</v>
      </c>
      <c r="AF5336">
        <v>132.90226999999999</v>
      </c>
    </row>
    <row r="5337" spans="1:32" x14ac:dyDescent="0.3">
      <c r="A5337">
        <v>2796147</v>
      </c>
      <c r="B5337">
        <v>1</v>
      </c>
      <c r="C5337" t="s">
        <v>82</v>
      </c>
      <c r="D5337" t="s">
        <v>84</v>
      </c>
      <c r="E5337" t="s">
        <v>5448</v>
      </c>
      <c r="F5337" t="s">
        <v>5449</v>
      </c>
      <c r="G5337" t="s">
        <v>31545</v>
      </c>
      <c r="H5337" t="s">
        <v>134</v>
      </c>
      <c r="I5337" t="s">
        <v>79</v>
      </c>
      <c r="J5337" t="s">
        <v>135</v>
      </c>
      <c r="K5337" t="s">
        <v>22</v>
      </c>
      <c r="L5337" t="s">
        <v>136</v>
      </c>
      <c r="M5337" t="s">
        <v>19364</v>
      </c>
      <c r="N5337" t="s">
        <v>19365</v>
      </c>
      <c r="O5337">
        <v>0.6908333333333333</v>
      </c>
      <c r="P5337">
        <v>5</v>
      </c>
      <c r="Q5337">
        <v>778</v>
      </c>
      <c r="R5337">
        <v>24</v>
      </c>
      <c r="S5337">
        <v>13</v>
      </c>
      <c r="T5337">
        <v>32</v>
      </c>
      <c r="U5337">
        <v>57</v>
      </c>
      <c r="V5337">
        <v>0</v>
      </c>
      <c r="W5337">
        <v>0</v>
      </c>
      <c r="X5337">
        <v>3.5836033999999999</v>
      </c>
      <c r="Y5337">
        <v>110.03272</v>
      </c>
      <c r="Z5337">
        <v>15.761255</v>
      </c>
      <c r="AA5337">
        <v>2.5280372999999998</v>
      </c>
      <c r="AB5337">
        <v>272.45873999999998</v>
      </c>
      <c r="AC5337">
        <v>23.464016000000001</v>
      </c>
      <c r="AD5337">
        <v>0</v>
      </c>
      <c r="AE5337">
        <v>0</v>
      </c>
      <c r="AF5337">
        <v>427.82837000000001</v>
      </c>
    </row>
    <row r="5338" spans="1:32" x14ac:dyDescent="0.3">
      <c r="A5338">
        <v>2796120</v>
      </c>
      <c r="B5338">
        <v>1</v>
      </c>
      <c r="C5338" t="s">
        <v>83</v>
      </c>
      <c r="D5338" t="s">
        <v>124</v>
      </c>
      <c r="E5338" t="s">
        <v>5558</v>
      </c>
      <c r="F5338" t="s">
        <v>5559</v>
      </c>
      <c r="G5338" t="s">
        <v>31551</v>
      </c>
      <c r="H5338" t="s">
        <v>643</v>
      </c>
      <c r="I5338" t="s">
        <v>79</v>
      </c>
      <c r="J5338" t="s">
        <v>135</v>
      </c>
      <c r="K5338" t="s">
        <v>22</v>
      </c>
      <c r="L5338" t="s">
        <v>186</v>
      </c>
      <c r="M5338" t="s">
        <v>19366</v>
      </c>
      <c r="N5338" t="s">
        <v>19367</v>
      </c>
      <c r="O5338">
        <v>4.8844444444444441</v>
      </c>
      <c r="P5338">
        <v>0</v>
      </c>
      <c r="Q5338">
        <v>617</v>
      </c>
      <c r="R5338">
        <v>0</v>
      </c>
      <c r="S5338">
        <v>86</v>
      </c>
      <c r="T5338">
        <v>0</v>
      </c>
      <c r="U5338">
        <v>58</v>
      </c>
      <c r="V5338">
        <v>0</v>
      </c>
      <c r="W5338">
        <v>0</v>
      </c>
      <c r="X5338">
        <v>0</v>
      </c>
      <c r="Y5338">
        <v>752.09406000000001</v>
      </c>
      <c r="Z5338">
        <v>0</v>
      </c>
      <c r="AA5338">
        <v>75.611879999999999</v>
      </c>
      <c r="AB5338">
        <v>0</v>
      </c>
      <c r="AC5338">
        <v>108.49749</v>
      </c>
      <c r="AD5338">
        <v>0</v>
      </c>
      <c r="AE5338">
        <v>0</v>
      </c>
      <c r="AF5338">
        <v>936.20339999999999</v>
      </c>
    </row>
    <row r="5339" spans="1:32" x14ac:dyDescent="0.3">
      <c r="A5339">
        <v>2796124</v>
      </c>
      <c r="B5339">
        <v>1</v>
      </c>
      <c r="C5339" t="s">
        <v>82</v>
      </c>
      <c r="D5339" t="s">
        <v>113</v>
      </c>
      <c r="E5339" t="s">
        <v>14888</v>
      </c>
      <c r="F5339" t="s">
        <v>14889</v>
      </c>
      <c r="G5339" t="s">
        <v>31549</v>
      </c>
      <c r="H5339" t="s">
        <v>643</v>
      </c>
      <c r="I5339" t="s">
        <v>79</v>
      </c>
      <c r="J5339" t="s">
        <v>135</v>
      </c>
      <c r="K5339" t="s">
        <v>22</v>
      </c>
      <c r="L5339" t="s">
        <v>186</v>
      </c>
      <c r="M5339" t="s">
        <v>19368</v>
      </c>
      <c r="N5339" t="s">
        <v>19369</v>
      </c>
      <c r="O5339">
        <v>7.6611111111111114</v>
      </c>
      <c r="P5339">
        <v>4</v>
      </c>
      <c r="Q5339">
        <v>777</v>
      </c>
      <c r="R5339">
        <v>3</v>
      </c>
      <c r="S5339">
        <v>81</v>
      </c>
      <c r="T5339">
        <v>6</v>
      </c>
      <c r="U5339">
        <v>138</v>
      </c>
      <c r="V5339">
        <v>0</v>
      </c>
      <c r="W5339">
        <v>0</v>
      </c>
      <c r="X5339">
        <v>51.363425999999997</v>
      </c>
      <c r="Y5339">
        <v>2612.1251999999999</v>
      </c>
      <c r="Z5339">
        <v>9.5447620000000004</v>
      </c>
      <c r="AA5339">
        <v>162.11282</v>
      </c>
      <c r="AB5339">
        <v>536.05489999999998</v>
      </c>
      <c r="AC5339">
        <v>955.13165000000004</v>
      </c>
      <c r="AD5339">
        <v>0</v>
      </c>
      <c r="AE5339">
        <v>0</v>
      </c>
      <c r="AF5339">
        <v>4326.3325000000004</v>
      </c>
    </row>
    <row r="5340" spans="1:32" x14ac:dyDescent="0.3">
      <c r="A5340">
        <v>2795753</v>
      </c>
      <c r="B5340">
        <v>1</v>
      </c>
      <c r="C5340" t="s">
        <v>82</v>
      </c>
      <c r="D5340" t="s">
        <v>109</v>
      </c>
      <c r="E5340" t="s">
        <v>19370</v>
      </c>
      <c r="F5340" t="s">
        <v>19371</v>
      </c>
      <c r="G5340" t="s">
        <v>31548</v>
      </c>
      <c r="H5340" t="s">
        <v>893</v>
      </c>
      <c r="I5340" t="s">
        <v>78</v>
      </c>
      <c r="J5340" t="s">
        <v>135</v>
      </c>
      <c r="K5340" t="s">
        <v>22</v>
      </c>
      <c r="L5340" t="s">
        <v>136</v>
      </c>
      <c r="M5340" t="s">
        <v>19372</v>
      </c>
      <c r="N5340" t="s">
        <v>19373</v>
      </c>
      <c r="O5340">
        <v>1.3530555555555555</v>
      </c>
      <c r="P5340">
        <v>0</v>
      </c>
      <c r="Q5340">
        <v>2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0.62893909999999997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0.62893909999999997</v>
      </c>
    </row>
    <row r="5341" spans="1:32" x14ac:dyDescent="0.3">
      <c r="A5341">
        <v>2795496</v>
      </c>
      <c r="B5341">
        <v>1</v>
      </c>
      <c r="C5341" t="s">
        <v>82</v>
      </c>
      <c r="D5341" t="s">
        <v>92</v>
      </c>
      <c r="E5341" t="s">
        <v>19374</v>
      </c>
      <c r="F5341" t="s">
        <v>19375</v>
      </c>
      <c r="G5341" t="s">
        <v>31548</v>
      </c>
      <c r="H5341" t="s">
        <v>893</v>
      </c>
      <c r="I5341" t="s">
        <v>78</v>
      </c>
      <c r="J5341" t="s">
        <v>135</v>
      </c>
      <c r="K5341" t="s">
        <v>22</v>
      </c>
      <c r="L5341" t="s">
        <v>136</v>
      </c>
      <c r="M5341" t="s">
        <v>19376</v>
      </c>
      <c r="N5341" t="s">
        <v>19377</v>
      </c>
      <c r="O5341">
        <v>4.6219444444444449</v>
      </c>
      <c r="P5341">
        <v>0</v>
      </c>
      <c r="Q5341">
        <v>1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2.9805123999999998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2.9805123999999998</v>
      </c>
    </row>
    <row r="5342" spans="1:32" x14ac:dyDescent="0.3">
      <c r="A5342">
        <v>2795033</v>
      </c>
      <c r="B5342">
        <v>1</v>
      </c>
      <c r="C5342" t="s">
        <v>82</v>
      </c>
      <c r="D5342" t="s">
        <v>90</v>
      </c>
      <c r="E5342" t="s">
        <v>19378</v>
      </c>
      <c r="F5342" t="s">
        <v>19379</v>
      </c>
      <c r="G5342" t="s">
        <v>31548</v>
      </c>
      <c r="H5342" t="s">
        <v>311</v>
      </c>
      <c r="I5342" t="s">
        <v>78</v>
      </c>
      <c r="J5342" t="s">
        <v>135</v>
      </c>
      <c r="K5342" t="s">
        <v>22</v>
      </c>
      <c r="L5342" t="s">
        <v>136</v>
      </c>
      <c r="M5342" t="s">
        <v>19380</v>
      </c>
      <c r="N5342" t="s">
        <v>19381</v>
      </c>
      <c r="O5342">
        <v>2.1702777777777778</v>
      </c>
      <c r="P5342">
        <v>0</v>
      </c>
      <c r="Q5342">
        <v>1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0.42865086000000002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0.42865086000000002</v>
      </c>
    </row>
    <row r="5343" spans="1:32" x14ac:dyDescent="0.3">
      <c r="A5343">
        <v>2795019</v>
      </c>
      <c r="B5343">
        <v>1</v>
      </c>
      <c r="C5343" t="s">
        <v>82</v>
      </c>
      <c r="D5343" t="s">
        <v>103</v>
      </c>
      <c r="E5343" t="s">
        <v>19382</v>
      </c>
      <c r="F5343" t="s">
        <v>19383</v>
      </c>
      <c r="G5343" t="s">
        <v>31549</v>
      </c>
      <c r="H5343" t="s">
        <v>134</v>
      </c>
      <c r="I5343" t="s">
        <v>79</v>
      </c>
      <c r="J5343" t="s">
        <v>135</v>
      </c>
      <c r="K5343" t="s">
        <v>22</v>
      </c>
      <c r="L5343" t="s">
        <v>136</v>
      </c>
      <c r="M5343" t="s">
        <v>19384</v>
      </c>
      <c r="N5343" t="s">
        <v>19385</v>
      </c>
      <c r="O5343">
        <v>0.31805555555555554</v>
      </c>
      <c r="P5343">
        <v>0</v>
      </c>
      <c r="Q5343">
        <v>494</v>
      </c>
      <c r="R5343">
        <v>0</v>
      </c>
      <c r="S5343">
        <v>54</v>
      </c>
      <c r="T5343">
        <v>1</v>
      </c>
      <c r="U5343">
        <v>62</v>
      </c>
      <c r="V5343">
        <v>0</v>
      </c>
      <c r="W5343">
        <v>0</v>
      </c>
      <c r="X5343">
        <v>0</v>
      </c>
      <c r="Y5343">
        <v>15.209113</v>
      </c>
      <c r="Z5343">
        <v>0</v>
      </c>
      <c r="AA5343">
        <v>0.57608409999999999</v>
      </c>
      <c r="AB5343">
        <v>4.5943122000000003E-2</v>
      </c>
      <c r="AC5343">
        <v>3.6208353</v>
      </c>
      <c r="AD5343">
        <v>0</v>
      </c>
      <c r="AE5343">
        <v>0</v>
      </c>
      <c r="AF5343">
        <v>19.451975000000001</v>
      </c>
    </row>
    <row r="5344" spans="1:32" x14ac:dyDescent="0.3">
      <c r="A5344">
        <v>2794900</v>
      </c>
      <c r="B5344">
        <v>1</v>
      </c>
      <c r="C5344" t="s">
        <v>82</v>
      </c>
      <c r="D5344" t="s">
        <v>90</v>
      </c>
      <c r="E5344" t="s">
        <v>1216</v>
      </c>
      <c r="F5344" t="s">
        <v>1217</v>
      </c>
      <c r="G5344" t="s">
        <v>31546</v>
      </c>
      <c r="H5344" t="s">
        <v>223</v>
      </c>
      <c r="I5344" t="s">
        <v>78</v>
      </c>
      <c r="J5344" t="s">
        <v>135</v>
      </c>
      <c r="K5344" t="s">
        <v>22</v>
      </c>
      <c r="L5344" t="s">
        <v>136</v>
      </c>
      <c r="M5344" t="s">
        <v>19386</v>
      </c>
      <c r="N5344" t="s">
        <v>19387</v>
      </c>
      <c r="O5344">
        <v>1.893888888888889</v>
      </c>
      <c r="P5344">
        <v>0</v>
      </c>
      <c r="Q5344">
        <v>56</v>
      </c>
      <c r="R5344">
        <v>0</v>
      </c>
      <c r="S5344">
        <v>0</v>
      </c>
      <c r="T5344">
        <v>0</v>
      </c>
      <c r="U5344">
        <v>19</v>
      </c>
      <c r="V5344">
        <v>0</v>
      </c>
      <c r="W5344">
        <v>1</v>
      </c>
      <c r="X5344">
        <v>0</v>
      </c>
      <c r="Y5344">
        <v>20.636144999999999</v>
      </c>
      <c r="Z5344">
        <v>0</v>
      </c>
      <c r="AA5344">
        <v>0</v>
      </c>
      <c r="AB5344">
        <v>0</v>
      </c>
      <c r="AC5344">
        <v>19.316462999999999</v>
      </c>
      <c r="AD5344">
        <v>0</v>
      </c>
      <c r="AE5344">
        <v>20.854668</v>
      </c>
      <c r="AF5344">
        <v>60.807277999999997</v>
      </c>
    </row>
    <row r="5345" spans="1:32" x14ac:dyDescent="0.3">
      <c r="A5345">
        <v>2794899</v>
      </c>
      <c r="B5345">
        <v>1</v>
      </c>
      <c r="C5345" t="s">
        <v>83</v>
      </c>
      <c r="D5345" t="s">
        <v>127</v>
      </c>
      <c r="E5345" t="s">
        <v>11974</v>
      </c>
      <c r="F5345" t="s">
        <v>11975</v>
      </c>
      <c r="G5345" t="s">
        <v>31551</v>
      </c>
      <c r="H5345" t="s">
        <v>134</v>
      </c>
      <c r="I5345" t="s">
        <v>79</v>
      </c>
      <c r="J5345" t="s">
        <v>135</v>
      </c>
      <c r="K5345" t="s">
        <v>22</v>
      </c>
      <c r="L5345" t="s">
        <v>136</v>
      </c>
      <c r="M5345" t="s">
        <v>19388</v>
      </c>
      <c r="N5345" t="s">
        <v>19389</v>
      </c>
      <c r="O5345">
        <v>1.1355555555555557</v>
      </c>
      <c r="P5345">
        <v>1</v>
      </c>
      <c r="Q5345">
        <v>86</v>
      </c>
      <c r="R5345">
        <v>0</v>
      </c>
      <c r="S5345">
        <v>0</v>
      </c>
      <c r="T5345">
        <v>2</v>
      </c>
      <c r="U5345">
        <v>8</v>
      </c>
      <c r="V5345">
        <v>0</v>
      </c>
      <c r="W5345">
        <v>0</v>
      </c>
      <c r="X5345">
        <v>0.76034109999999999</v>
      </c>
      <c r="Y5345">
        <v>11.339995999999999</v>
      </c>
      <c r="Z5345">
        <v>0</v>
      </c>
      <c r="AA5345">
        <v>0</v>
      </c>
      <c r="AB5345">
        <v>4.0240903000000001</v>
      </c>
      <c r="AC5345">
        <v>1.3660380999999999</v>
      </c>
      <c r="AD5345">
        <v>0</v>
      </c>
      <c r="AE5345">
        <v>0</v>
      </c>
      <c r="AF5345">
        <v>17.490466999999999</v>
      </c>
    </row>
    <row r="5346" spans="1:32" x14ac:dyDescent="0.3">
      <c r="A5346">
        <v>2794894</v>
      </c>
      <c r="B5346">
        <v>1</v>
      </c>
      <c r="C5346" t="s">
        <v>82</v>
      </c>
      <c r="D5346" t="s">
        <v>101</v>
      </c>
      <c r="E5346" t="s">
        <v>19390</v>
      </c>
      <c r="F5346" t="s">
        <v>19391</v>
      </c>
      <c r="G5346" t="s">
        <v>31545</v>
      </c>
      <c r="H5346" t="s">
        <v>134</v>
      </c>
      <c r="I5346" t="s">
        <v>79</v>
      </c>
      <c r="J5346" t="s">
        <v>135</v>
      </c>
      <c r="K5346" t="s">
        <v>22</v>
      </c>
      <c r="L5346" t="s">
        <v>136</v>
      </c>
      <c r="M5346" t="s">
        <v>19392</v>
      </c>
      <c r="N5346" t="s">
        <v>19393</v>
      </c>
      <c r="O5346">
        <v>3.2061111111111109</v>
      </c>
      <c r="P5346">
        <v>12</v>
      </c>
      <c r="Q5346">
        <v>109</v>
      </c>
      <c r="R5346">
        <v>12</v>
      </c>
      <c r="S5346">
        <v>20</v>
      </c>
      <c r="T5346">
        <v>16</v>
      </c>
      <c r="U5346">
        <v>31</v>
      </c>
      <c r="V5346">
        <v>1</v>
      </c>
      <c r="W5346">
        <v>0</v>
      </c>
      <c r="X5346">
        <v>5.6930303999999996</v>
      </c>
      <c r="Y5346">
        <v>81.706729999999993</v>
      </c>
      <c r="Z5346">
        <v>10.280423000000001</v>
      </c>
      <c r="AA5346">
        <v>19.784880000000001</v>
      </c>
      <c r="AB5346">
        <v>645.42049999999995</v>
      </c>
      <c r="AC5346">
        <v>29.155076999999999</v>
      </c>
      <c r="AD5346">
        <v>84.881630000000001</v>
      </c>
      <c r="AE5346">
        <v>0</v>
      </c>
      <c r="AF5346">
        <v>876.92223999999999</v>
      </c>
    </row>
    <row r="5347" spans="1:32" x14ac:dyDescent="0.3">
      <c r="A5347">
        <v>2794655</v>
      </c>
      <c r="B5347">
        <v>1</v>
      </c>
      <c r="C5347" t="s">
        <v>82</v>
      </c>
      <c r="D5347" t="s">
        <v>98</v>
      </c>
      <c r="E5347" t="s">
        <v>19394</v>
      </c>
      <c r="F5347" t="s">
        <v>19395</v>
      </c>
      <c r="G5347" t="s">
        <v>31548</v>
      </c>
      <c r="H5347" t="s">
        <v>333</v>
      </c>
      <c r="I5347" t="s">
        <v>78</v>
      </c>
      <c r="J5347" t="s">
        <v>135</v>
      </c>
      <c r="K5347" t="s">
        <v>22</v>
      </c>
      <c r="L5347" t="s">
        <v>136</v>
      </c>
      <c r="M5347" t="s">
        <v>19396</v>
      </c>
      <c r="N5347" t="s">
        <v>19397</v>
      </c>
      <c r="O5347">
        <v>1.2369444444444444</v>
      </c>
      <c r="P5347">
        <v>0</v>
      </c>
      <c r="Q5347">
        <v>2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0.50177570000000005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0.50177570000000005</v>
      </c>
    </row>
    <row r="5348" spans="1:32" x14ac:dyDescent="0.3">
      <c r="A5348">
        <v>2794640</v>
      </c>
      <c r="B5348">
        <v>1</v>
      </c>
      <c r="C5348" t="s">
        <v>82</v>
      </c>
      <c r="D5348" t="s">
        <v>105</v>
      </c>
      <c r="E5348" t="s">
        <v>19398</v>
      </c>
      <c r="F5348" t="s">
        <v>19399</v>
      </c>
      <c r="G5348" t="s">
        <v>31546</v>
      </c>
      <c r="H5348" t="s">
        <v>223</v>
      </c>
      <c r="I5348" t="s">
        <v>78</v>
      </c>
      <c r="J5348" t="s">
        <v>135</v>
      </c>
      <c r="K5348" t="s">
        <v>22</v>
      </c>
      <c r="L5348" t="s">
        <v>136</v>
      </c>
      <c r="M5348" t="s">
        <v>19400</v>
      </c>
      <c r="N5348" t="s">
        <v>19401</v>
      </c>
      <c r="O5348">
        <v>0.99750000000000005</v>
      </c>
      <c r="P5348">
        <v>0</v>
      </c>
      <c r="Q5348">
        <v>80</v>
      </c>
      <c r="R5348">
        <v>0</v>
      </c>
      <c r="S5348">
        <v>2</v>
      </c>
      <c r="T5348">
        <v>0</v>
      </c>
      <c r="U5348">
        <v>6</v>
      </c>
      <c r="V5348">
        <v>0</v>
      </c>
      <c r="W5348">
        <v>0</v>
      </c>
      <c r="X5348">
        <v>0</v>
      </c>
      <c r="Y5348">
        <v>40.682969999999997</v>
      </c>
      <c r="Z5348">
        <v>0</v>
      </c>
      <c r="AA5348">
        <v>5.0572644999999999E-2</v>
      </c>
      <c r="AB5348">
        <v>0</v>
      </c>
      <c r="AC5348">
        <v>1.9253559</v>
      </c>
      <c r="AD5348">
        <v>0</v>
      </c>
      <c r="AE5348">
        <v>0</v>
      </c>
      <c r="AF5348">
        <v>42.658897000000003</v>
      </c>
    </row>
    <row r="5349" spans="1:32" x14ac:dyDescent="0.3">
      <c r="A5349">
        <v>2794384</v>
      </c>
      <c r="B5349">
        <v>1</v>
      </c>
      <c r="C5349" t="s">
        <v>82</v>
      </c>
      <c r="D5349" t="s">
        <v>105</v>
      </c>
      <c r="E5349" t="s">
        <v>19402</v>
      </c>
      <c r="F5349" t="s">
        <v>19403</v>
      </c>
      <c r="G5349" t="s">
        <v>31548</v>
      </c>
      <c r="H5349" t="s">
        <v>893</v>
      </c>
      <c r="I5349" t="s">
        <v>78</v>
      </c>
      <c r="J5349" t="s">
        <v>135</v>
      </c>
      <c r="K5349" t="s">
        <v>22</v>
      </c>
      <c r="L5349" t="s">
        <v>136</v>
      </c>
      <c r="M5349" t="s">
        <v>19404</v>
      </c>
      <c r="N5349" t="s">
        <v>19405</v>
      </c>
      <c r="O5349">
        <v>3.1841666666666666</v>
      </c>
      <c r="P5349">
        <v>0</v>
      </c>
      <c r="Q5349">
        <v>1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0.73838013000000002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0.73838013000000002</v>
      </c>
    </row>
    <row r="5350" spans="1:32" x14ac:dyDescent="0.3">
      <c r="A5350">
        <v>2794208</v>
      </c>
      <c r="B5350">
        <v>1</v>
      </c>
      <c r="C5350" t="s">
        <v>82</v>
      </c>
      <c r="D5350" t="s">
        <v>87</v>
      </c>
      <c r="E5350" t="s">
        <v>19406</v>
      </c>
      <c r="F5350" t="s">
        <v>19407</v>
      </c>
      <c r="G5350" t="s">
        <v>31552</v>
      </c>
      <c r="H5350" t="s">
        <v>643</v>
      </c>
      <c r="I5350" t="s">
        <v>78</v>
      </c>
      <c r="J5350" t="s">
        <v>135</v>
      </c>
      <c r="K5350" t="s">
        <v>22</v>
      </c>
      <c r="L5350" t="s">
        <v>186</v>
      </c>
      <c r="M5350" t="s">
        <v>19408</v>
      </c>
      <c r="N5350" t="s">
        <v>19409</v>
      </c>
      <c r="O5350">
        <v>1.6944444444444444</v>
      </c>
      <c r="P5350">
        <v>0</v>
      </c>
      <c r="Q5350">
        <v>130</v>
      </c>
      <c r="R5350">
        <v>0</v>
      </c>
      <c r="S5350">
        <v>0</v>
      </c>
      <c r="T5350">
        <v>0</v>
      </c>
      <c r="U5350">
        <v>12</v>
      </c>
      <c r="V5350">
        <v>0</v>
      </c>
      <c r="W5350">
        <v>0</v>
      </c>
      <c r="X5350">
        <v>0</v>
      </c>
      <c r="Y5350">
        <v>58.064247000000002</v>
      </c>
      <c r="Z5350">
        <v>0</v>
      </c>
      <c r="AA5350">
        <v>0</v>
      </c>
      <c r="AB5350">
        <v>0</v>
      </c>
      <c r="AC5350">
        <v>38.544066999999998</v>
      </c>
      <c r="AD5350">
        <v>0</v>
      </c>
      <c r="AE5350">
        <v>0</v>
      </c>
      <c r="AF5350">
        <v>96.608315000000005</v>
      </c>
    </row>
    <row r="5351" spans="1:32" x14ac:dyDescent="0.3">
      <c r="A5351">
        <v>2794231</v>
      </c>
      <c r="B5351">
        <v>1</v>
      </c>
      <c r="C5351" t="s">
        <v>82</v>
      </c>
      <c r="D5351" t="s">
        <v>93</v>
      </c>
      <c r="E5351" t="s">
        <v>19410</v>
      </c>
      <c r="F5351" t="s">
        <v>19411</v>
      </c>
      <c r="G5351" t="s">
        <v>31546</v>
      </c>
      <c r="H5351" t="s">
        <v>223</v>
      </c>
      <c r="I5351" t="s">
        <v>78</v>
      </c>
      <c r="J5351" t="s">
        <v>135</v>
      </c>
      <c r="K5351" t="s">
        <v>22</v>
      </c>
      <c r="L5351" t="s">
        <v>136</v>
      </c>
      <c r="M5351" t="s">
        <v>19412</v>
      </c>
      <c r="N5351" t="s">
        <v>19413</v>
      </c>
      <c r="O5351">
        <v>1.0194444444444444</v>
      </c>
      <c r="P5351">
        <v>0</v>
      </c>
      <c r="Q5351">
        <v>123</v>
      </c>
      <c r="R5351">
        <v>0</v>
      </c>
      <c r="S5351">
        <v>0</v>
      </c>
      <c r="T5351">
        <v>0</v>
      </c>
      <c r="U5351">
        <v>7</v>
      </c>
      <c r="V5351">
        <v>0</v>
      </c>
      <c r="W5351">
        <v>0</v>
      </c>
      <c r="X5351">
        <v>0</v>
      </c>
      <c r="Y5351">
        <v>30.286646000000001</v>
      </c>
      <c r="Z5351">
        <v>0</v>
      </c>
      <c r="AA5351">
        <v>0</v>
      </c>
      <c r="AB5351">
        <v>0</v>
      </c>
      <c r="AC5351">
        <v>3.6631873000000001</v>
      </c>
      <c r="AD5351">
        <v>0</v>
      </c>
      <c r="AE5351">
        <v>0</v>
      </c>
      <c r="AF5351">
        <v>33.949832999999998</v>
      </c>
    </row>
    <row r="5352" spans="1:32" x14ac:dyDescent="0.3">
      <c r="A5352">
        <v>2794216</v>
      </c>
      <c r="B5352">
        <v>1</v>
      </c>
      <c r="C5352" t="s">
        <v>83</v>
      </c>
      <c r="D5352" t="s">
        <v>128</v>
      </c>
      <c r="E5352" t="s">
        <v>5877</v>
      </c>
      <c r="F5352" t="s">
        <v>5878</v>
      </c>
      <c r="G5352" t="s">
        <v>31549</v>
      </c>
      <c r="H5352" t="s">
        <v>134</v>
      </c>
      <c r="I5352" t="s">
        <v>79</v>
      </c>
      <c r="J5352" t="s">
        <v>135</v>
      </c>
      <c r="K5352" t="s">
        <v>22</v>
      </c>
      <c r="L5352" t="s">
        <v>136</v>
      </c>
      <c r="M5352" t="s">
        <v>19414</v>
      </c>
      <c r="N5352" t="s">
        <v>19415</v>
      </c>
      <c r="O5352">
        <v>0.64666666666666661</v>
      </c>
      <c r="P5352">
        <v>11</v>
      </c>
      <c r="Q5352">
        <v>3</v>
      </c>
      <c r="R5352">
        <v>289</v>
      </c>
      <c r="S5352">
        <v>45</v>
      </c>
      <c r="T5352">
        <v>17</v>
      </c>
      <c r="U5352">
        <v>2</v>
      </c>
      <c r="V5352">
        <v>0</v>
      </c>
      <c r="W5352">
        <v>0</v>
      </c>
      <c r="X5352">
        <v>1.3253396</v>
      </c>
      <c r="Y5352">
        <v>1.10666</v>
      </c>
      <c r="Z5352">
        <v>92.640529999999998</v>
      </c>
      <c r="AA5352">
        <v>28.760764999999999</v>
      </c>
      <c r="AB5352">
        <v>13.324064</v>
      </c>
      <c r="AC5352">
        <v>1.0557038999999999</v>
      </c>
      <c r="AD5352">
        <v>0</v>
      </c>
      <c r="AE5352">
        <v>0</v>
      </c>
      <c r="AF5352">
        <v>138.21306000000001</v>
      </c>
    </row>
    <row r="5353" spans="1:32" x14ac:dyDescent="0.3">
      <c r="A5353">
        <v>2785759</v>
      </c>
      <c r="B5353">
        <v>1</v>
      </c>
      <c r="C5353" t="s">
        <v>83</v>
      </c>
      <c r="D5353" t="s">
        <v>125</v>
      </c>
      <c r="E5353" t="s">
        <v>19416</v>
      </c>
      <c r="F5353" t="s">
        <v>19417</v>
      </c>
      <c r="G5353" t="s">
        <v>31549</v>
      </c>
      <c r="H5353" t="s">
        <v>134</v>
      </c>
      <c r="I5353" t="s">
        <v>79</v>
      </c>
      <c r="J5353" t="s">
        <v>135</v>
      </c>
      <c r="K5353" t="s">
        <v>22</v>
      </c>
      <c r="L5353" t="s">
        <v>136</v>
      </c>
      <c r="M5353" t="s">
        <v>16138</v>
      </c>
      <c r="N5353" t="s">
        <v>19418</v>
      </c>
      <c r="O5353">
        <v>2.8033333333333332</v>
      </c>
      <c r="P5353">
        <v>6</v>
      </c>
      <c r="Q5353">
        <v>789</v>
      </c>
      <c r="R5353">
        <v>43</v>
      </c>
      <c r="S5353">
        <v>24</v>
      </c>
      <c r="T5353">
        <v>12</v>
      </c>
      <c r="U5353">
        <v>55</v>
      </c>
      <c r="V5353">
        <v>5</v>
      </c>
      <c r="W5353">
        <v>0</v>
      </c>
      <c r="X5353">
        <v>13.444789</v>
      </c>
      <c r="Y5353">
        <v>269.78717</v>
      </c>
      <c r="Z5353">
        <v>526.16363999999999</v>
      </c>
      <c r="AA5353">
        <v>8.7212099999999992</v>
      </c>
      <c r="AB5353">
        <v>69.183449999999993</v>
      </c>
      <c r="AC5353">
        <v>32.704349999999998</v>
      </c>
      <c r="AD5353">
        <v>493.89877000000001</v>
      </c>
      <c r="AE5353">
        <v>0</v>
      </c>
      <c r="AF5353">
        <v>1413.9032999999999</v>
      </c>
    </row>
    <row r="5354" spans="1:32" x14ac:dyDescent="0.3">
      <c r="A5354">
        <v>2785582</v>
      </c>
      <c r="B5354">
        <v>1</v>
      </c>
      <c r="C5354" t="s">
        <v>82</v>
      </c>
      <c r="D5354" t="s">
        <v>90</v>
      </c>
      <c r="E5354" t="s">
        <v>19419</v>
      </c>
      <c r="F5354" t="s">
        <v>19420</v>
      </c>
      <c r="G5354" t="s">
        <v>31549</v>
      </c>
      <c r="H5354" t="s">
        <v>134</v>
      </c>
      <c r="I5354" t="s">
        <v>79</v>
      </c>
      <c r="J5354" t="s">
        <v>135</v>
      </c>
      <c r="K5354" t="s">
        <v>22</v>
      </c>
      <c r="L5354" t="s">
        <v>136</v>
      </c>
      <c r="M5354" t="s">
        <v>19421</v>
      </c>
      <c r="N5354" t="s">
        <v>19422</v>
      </c>
      <c r="O5354">
        <v>0.34527777777777779</v>
      </c>
      <c r="P5354">
        <v>1</v>
      </c>
      <c r="Q5354">
        <v>35</v>
      </c>
      <c r="R5354">
        <v>0</v>
      </c>
      <c r="S5354">
        <v>0</v>
      </c>
      <c r="T5354">
        <v>9</v>
      </c>
      <c r="U5354">
        <v>26</v>
      </c>
      <c r="V5354">
        <v>0</v>
      </c>
      <c r="W5354">
        <v>0</v>
      </c>
      <c r="X5354">
        <v>7.5708750000000005E-2</v>
      </c>
      <c r="Y5354">
        <v>2.6498059999999999</v>
      </c>
      <c r="Z5354">
        <v>0</v>
      </c>
      <c r="AA5354">
        <v>0</v>
      </c>
      <c r="AB5354">
        <v>57.145184</v>
      </c>
      <c r="AC5354">
        <v>39.274582000000002</v>
      </c>
      <c r="AD5354">
        <v>0</v>
      </c>
      <c r="AE5354">
        <v>0</v>
      </c>
      <c r="AF5354">
        <v>99.14528</v>
      </c>
    </row>
    <row r="5355" spans="1:32" x14ac:dyDescent="0.3">
      <c r="A5355">
        <v>2785472</v>
      </c>
      <c r="B5355">
        <v>1</v>
      </c>
      <c r="C5355" t="s">
        <v>82</v>
      </c>
      <c r="D5355" t="s">
        <v>95</v>
      </c>
      <c r="E5355" t="s">
        <v>4379</v>
      </c>
      <c r="F5355" t="s">
        <v>4380</v>
      </c>
      <c r="G5355" t="s">
        <v>31545</v>
      </c>
      <c r="H5355" t="s">
        <v>134</v>
      </c>
      <c r="I5355" t="s">
        <v>79</v>
      </c>
      <c r="J5355" t="s">
        <v>135</v>
      </c>
      <c r="K5355" t="s">
        <v>22</v>
      </c>
      <c r="L5355" t="s">
        <v>136</v>
      </c>
      <c r="M5355" t="s">
        <v>19423</v>
      </c>
      <c r="N5355" t="s">
        <v>19424</v>
      </c>
      <c r="O5355">
        <v>2.4180555555555556</v>
      </c>
      <c r="P5355">
        <v>5</v>
      </c>
      <c r="Q5355">
        <v>0</v>
      </c>
      <c r="R5355">
        <v>2</v>
      </c>
      <c r="S5355">
        <v>0</v>
      </c>
      <c r="T5355">
        <v>19</v>
      </c>
      <c r="U5355">
        <v>0</v>
      </c>
      <c r="V5355">
        <v>0</v>
      </c>
      <c r="W5355">
        <v>0</v>
      </c>
      <c r="X5355">
        <v>85.260599999999997</v>
      </c>
      <c r="Y5355">
        <v>0</v>
      </c>
      <c r="Z5355">
        <v>4.2651205000000001</v>
      </c>
      <c r="AA5355">
        <v>0</v>
      </c>
      <c r="AB5355">
        <v>54.369694000000003</v>
      </c>
      <c r="AC5355">
        <v>0</v>
      </c>
      <c r="AD5355">
        <v>0</v>
      </c>
      <c r="AE5355">
        <v>0</v>
      </c>
      <c r="AF5355">
        <v>143.89542</v>
      </c>
    </row>
    <row r="5356" spans="1:32" x14ac:dyDescent="0.3">
      <c r="A5356">
        <v>2785435</v>
      </c>
      <c r="B5356">
        <v>1</v>
      </c>
      <c r="C5356" t="s">
        <v>83</v>
      </c>
      <c r="D5356" t="s">
        <v>130</v>
      </c>
      <c r="E5356" t="s">
        <v>19425</v>
      </c>
      <c r="F5356" t="s">
        <v>19426</v>
      </c>
      <c r="G5356" t="s">
        <v>31545</v>
      </c>
      <c r="H5356" t="s">
        <v>648</v>
      </c>
      <c r="I5356" t="s">
        <v>79</v>
      </c>
      <c r="J5356" t="s">
        <v>135</v>
      </c>
      <c r="K5356" t="s">
        <v>22</v>
      </c>
      <c r="L5356" t="s">
        <v>186</v>
      </c>
      <c r="M5356" t="s">
        <v>19427</v>
      </c>
      <c r="N5356" t="s">
        <v>19428</v>
      </c>
      <c r="O5356">
        <v>5.0449999999999999</v>
      </c>
      <c r="P5356">
        <v>0</v>
      </c>
      <c r="Q5356">
        <v>0</v>
      </c>
      <c r="R5356">
        <v>0</v>
      </c>
      <c r="S5356">
        <v>0</v>
      </c>
      <c r="T5356">
        <v>18</v>
      </c>
      <c r="U5356">
        <v>44</v>
      </c>
      <c r="V5356">
        <v>30</v>
      </c>
      <c r="W5356">
        <v>44</v>
      </c>
      <c r="X5356">
        <v>0</v>
      </c>
      <c r="Y5356">
        <v>0</v>
      </c>
      <c r="Z5356">
        <v>0</v>
      </c>
      <c r="AA5356">
        <v>0</v>
      </c>
      <c r="AB5356">
        <v>935.90189999999996</v>
      </c>
      <c r="AC5356">
        <v>1466.1161</v>
      </c>
      <c r="AD5356">
        <v>8220.4230000000007</v>
      </c>
      <c r="AE5356">
        <v>3914.4407000000001</v>
      </c>
      <c r="AF5356">
        <v>14536.882</v>
      </c>
    </row>
    <row r="5357" spans="1:32" x14ac:dyDescent="0.3">
      <c r="A5357">
        <v>2785376</v>
      </c>
      <c r="B5357">
        <v>1</v>
      </c>
      <c r="C5357" t="s">
        <v>82</v>
      </c>
      <c r="D5357" t="s">
        <v>106</v>
      </c>
      <c r="E5357" t="s">
        <v>19429</v>
      </c>
      <c r="F5357" t="s">
        <v>19430</v>
      </c>
      <c r="G5357" t="s">
        <v>31548</v>
      </c>
      <c r="H5357" t="s">
        <v>893</v>
      </c>
      <c r="I5357" t="s">
        <v>78</v>
      </c>
      <c r="J5357" t="s">
        <v>135</v>
      </c>
      <c r="K5357" t="s">
        <v>22</v>
      </c>
      <c r="L5357" t="s">
        <v>136</v>
      </c>
      <c r="M5357" t="s">
        <v>19431</v>
      </c>
      <c r="N5357" t="s">
        <v>19432</v>
      </c>
      <c r="O5357">
        <v>3.2911111111111113</v>
      </c>
      <c r="P5357">
        <v>0</v>
      </c>
      <c r="Q5357">
        <v>1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1.0141412999999999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1.0141412999999999</v>
      </c>
    </row>
    <row r="5358" spans="1:32" x14ac:dyDescent="0.3">
      <c r="A5358">
        <v>2785307</v>
      </c>
      <c r="B5358">
        <v>1</v>
      </c>
      <c r="C5358" t="s">
        <v>83</v>
      </c>
      <c r="D5358" t="s">
        <v>128</v>
      </c>
      <c r="E5358" t="s">
        <v>19433</v>
      </c>
      <c r="F5358" t="s">
        <v>19434</v>
      </c>
      <c r="G5358" t="s">
        <v>31546</v>
      </c>
      <c r="H5358" t="s">
        <v>223</v>
      </c>
      <c r="I5358" t="s">
        <v>78</v>
      </c>
      <c r="J5358" t="s">
        <v>135</v>
      </c>
      <c r="K5358" t="s">
        <v>22</v>
      </c>
      <c r="L5358" t="s">
        <v>136</v>
      </c>
      <c r="M5358" t="s">
        <v>19435</v>
      </c>
      <c r="N5358" t="s">
        <v>19436</v>
      </c>
      <c r="O5358">
        <v>6.5822222222222226</v>
      </c>
      <c r="P5358">
        <v>0</v>
      </c>
      <c r="Q5358">
        <v>19</v>
      </c>
      <c r="R5358">
        <v>0</v>
      </c>
      <c r="S5358">
        <v>0</v>
      </c>
      <c r="T5358">
        <v>0</v>
      </c>
      <c r="U5358">
        <v>2</v>
      </c>
      <c r="V5358">
        <v>0</v>
      </c>
      <c r="W5358">
        <v>0</v>
      </c>
      <c r="X5358">
        <v>0</v>
      </c>
      <c r="Y5358">
        <v>12.665634000000001</v>
      </c>
      <c r="Z5358">
        <v>0</v>
      </c>
      <c r="AA5358">
        <v>0</v>
      </c>
      <c r="AB5358">
        <v>0</v>
      </c>
      <c r="AC5358">
        <v>0.54421633000000003</v>
      </c>
      <c r="AD5358">
        <v>0</v>
      </c>
      <c r="AE5358">
        <v>0</v>
      </c>
      <c r="AF5358">
        <v>13.209851</v>
      </c>
    </row>
    <row r="5359" spans="1:32" x14ac:dyDescent="0.3">
      <c r="A5359">
        <v>2785318</v>
      </c>
      <c r="B5359">
        <v>1</v>
      </c>
      <c r="C5359" t="s">
        <v>82</v>
      </c>
      <c r="D5359" t="s">
        <v>92</v>
      </c>
      <c r="E5359" t="s">
        <v>19437</v>
      </c>
      <c r="F5359" t="s">
        <v>19438</v>
      </c>
      <c r="G5359" t="s">
        <v>31552</v>
      </c>
      <c r="H5359" t="s">
        <v>665</v>
      </c>
      <c r="I5359" t="s">
        <v>78</v>
      </c>
      <c r="J5359" t="s">
        <v>135</v>
      </c>
      <c r="K5359" t="s">
        <v>22</v>
      </c>
      <c r="L5359" t="s">
        <v>136</v>
      </c>
      <c r="M5359" t="s">
        <v>19439</v>
      </c>
      <c r="N5359" t="s">
        <v>19440</v>
      </c>
      <c r="O5359">
        <v>2.847777777777778</v>
      </c>
      <c r="P5359">
        <v>0</v>
      </c>
      <c r="Q5359">
        <v>78</v>
      </c>
      <c r="R5359">
        <v>0</v>
      </c>
      <c r="S5359">
        <v>1</v>
      </c>
      <c r="T5359">
        <v>0</v>
      </c>
      <c r="U5359">
        <v>12</v>
      </c>
      <c r="V5359">
        <v>0</v>
      </c>
      <c r="W5359">
        <v>0</v>
      </c>
      <c r="X5359">
        <v>0</v>
      </c>
      <c r="Y5359">
        <v>71.140433999999999</v>
      </c>
      <c r="Z5359">
        <v>0</v>
      </c>
      <c r="AA5359">
        <v>0.91431519999999999</v>
      </c>
      <c r="AB5359">
        <v>0</v>
      </c>
      <c r="AC5359">
        <v>30.726935999999998</v>
      </c>
      <c r="AD5359">
        <v>0</v>
      </c>
      <c r="AE5359">
        <v>0</v>
      </c>
      <c r="AF5359">
        <v>102.78169</v>
      </c>
    </row>
    <row r="5360" spans="1:32" x14ac:dyDescent="0.3">
      <c r="A5360">
        <v>2785300</v>
      </c>
      <c r="B5360">
        <v>1</v>
      </c>
      <c r="C5360" t="s">
        <v>83</v>
      </c>
      <c r="D5360" t="s">
        <v>130</v>
      </c>
      <c r="E5360" t="s">
        <v>19441</v>
      </c>
      <c r="F5360" t="s">
        <v>19442</v>
      </c>
      <c r="G5360" t="s">
        <v>31551</v>
      </c>
      <c r="H5360" t="s">
        <v>672</v>
      </c>
      <c r="I5360" t="s">
        <v>79</v>
      </c>
      <c r="J5360" t="s">
        <v>135</v>
      </c>
      <c r="K5360" t="s">
        <v>22</v>
      </c>
      <c r="L5360" t="s">
        <v>136</v>
      </c>
      <c r="M5360" t="s">
        <v>19443</v>
      </c>
      <c r="N5360" t="s">
        <v>19444</v>
      </c>
      <c r="O5360">
        <v>8.7261111111111109</v>
      </c>
      <c r="P5360">
        <v>7</v>
      </c>
      <c r="Q5360">
        <v>182</v>
      </c>
      <c r="R5360">
        <v>2</v>
      </c>
      <c r="S5360">
        <v>15</v>
      </c>
      <c r="T5360">
        <v>13</v>
      </c>
      <c r="U5360">
        <v>6</v>
      </c>
      <c r="V5360">
        <v>0</v>
      </c>
      <c r="W5360">
        <v>0</v>
      </c>
      <c r="X5360">
        <v>7.5549559999999998</v>
      </c>
      <c r="Y5360">
        <v>197.75304</v>
      </c>
      <c r="Z5360">
        <v>11.487399</v>
      </c>
      <c r="AA5360">
        <v>7.6439275999999996</v>
      </c>
      <c r="AB5360">
        <v>522.61659999999995</v>
      </c>
      <c r="AC5360">
        <v>4.7565879999999998</v>
      </c>
      <c r="AD5360">
        <v>0</v>
      </c>
      <c r="AE5360">
        <v>0</v>
      </c>
      <c r="AF5360">
        <v>751.8125</v>
      </c>
    </row>
    <row r="5361" spans="1:32" x14ac:dyDescent="0.3">
      <c r="A5361">
        <v>2785280</v>
      </c>
      <c r="B5361">
        <v>1</v>
      </c>
      <c r="C5361" t="s">
        <v>82</v>
      </c>
      <c r="D5361" t="s">
        <v>84</v>
      </c>
      <c r="E5361" t="s">
        <v>12900</v>
      </c>
      <c r="F5361" t="s">
        <v>12901</v>
      </c>
      <c r="G5361" t="s">
        <v>31546</v>
      </c>
      <c r="H5361" t="s">
        <v>223</v>
      </c>
      <c r="I5361" t="s">
        <v>78</v>
      </c>
      <c r="J5361" t="s">
        <v>135</v>
      </c>
      <c r="K5361" t="s">
        <v>22</v>
      </c>
      <c r="L5361" t="s">
        <v>136</v>
      </c>
      <c r="M5361" t="s">
        <v>19445</v>
      </c>
      <c r="N5361" t="s">
        <v>19446</v>
      </c>
      <c r="O5361">
        <v>7.8694444444444445</v>
      </c>
      <c r="P5361">
        <v>0</v>
      </c>
      <c r="Q5361">
        <v>59</v>
      </c>
      <c r="R5361">
        <v>0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0</v>
      </c>
      <c r="Y5361">
        <v>80.254845000000003</v>
      </c>
      <c r="Z5361">
        <v>0</v>
      </c>
      <c r="AA5361">
        <v>0</v>
      </c>
      <c r="AB5361">
        <v>0</v>
      </c>
      <c r="AC5361">
        <v>3.6508120000000002</v>
      </c>
      <c r="AD5361">
        <v>0</v>
      </c>
      <c r="AE5361">
        <v>0</v>
      </c>
      <c r="AF5361">
        <v>83.905654999999996</v>
      </c>
    </row>
    <row r="5362" spans="1:32" x14ac:dyDescent="0.3">
      <c r="A5362">
        <v>2785283</v>
      </c>
      <c r="B5362">
        <v>1</v>
      </c>
      <c r="C5362" t="s">
        <v>82</v>
      </c>
      <c r="D5362" t="s">
        <v>92</v>
      </c>
      <c r="E5362" t="s">
        <v>10697</v>
      </c>
      <c r="F5362" t="s">
        <v>10698</v>
      </c>
      <c r="G5362" t="s">
        <v>31545</v>
      </c>
      <c r="H5362" t="s">
        <v>1209</v>
      </c>
      <c r="I5362" t="s">
        <v>79</v>
      </c>
      <c r="J5362" t="s">
        <v>135</v>
      </c>
      <c r="K5362" t="s">
        <v>22</v>
      </c>
      <c r="L5362" t="s">
        <v>136</v>
      </c>
      <c r="M5362" t="s">
        <v>19447</v>
      </c>
      <c r="N5362" t="s">
        <v>19448</v>
      </c>
      <c r="O5362">
        <v>3.4263888888888889</v>
      </c>
      <c r="P5362">
        <v>2</v>
      </c>
      <c r="Q5362">
        <v>42</v>
      </c>
      <c r="R5362">
        <v>14</v>
      </c>
      <c r="S5362">
        <v>7</v>
      </c>
      <c r="T5362">
        <v>6</v>
      </c>
      <c r="U5362">
        <v>5</v>
      </c>
      <c r="V5362">
        <v>0</v>
      </c>
      <c r="W5362">
        <v>0</v>
      </c>
      <c r="X5362">
        <v>8.9761140000000008</v>
      </c>
      <c r="Y5362">
        <v>13.032333</v>
      </c>
      <c r="Z5362">
        <v>30.357828000000001</v>
      </c>
      <c r="AA5362">
        <v>7.4046807000000001</v>
      </c>
      <c r="AB5362">
        <v>27.852108000000001</v>
      </c>
      <c r="AC5362">
        <v>4.0704884999999997</v>
      </c>
      <c r="AD5362">
        <v>0</v>
      </c>
      <c r="AE5362">
        <v>0</v>
      </c>
      <c r="AF5362">
        <v>91.693550000000002</v>
      </c>
    </row>
    <row r="5363" spans="1:32" x14ac:dyDescent="0.3">
      <c r="A5363">
        <v>2785266</v>
      </c>
      <c r="B5363">
        <v>1</v>
      </c>
      <c r="C5363" t="s">
        <v>82</v>
      </c>
      <c r="D5363" t="s">
        <v>88</v>
      </c>
      <c r="E5363" t="s">
        <v>19449</v>
      </c>
      <c r="F5363" t="s">
        <v>19450</v>
      </c>
      <c r="G5363" t="s">
        <v>31546</v>
      </c>
      <c r="H5363" t="s">
        <v>1297</v>
      </c>
      <c r="I5363" t="s">
        <v>78</v>
      </c>
      <c r="J5363" t="s">
        <v>135</v>
      </c>
      <c r="K5363" t="s">
        <v>22</v>
      </c>
      <c r="L5363" t="s">
        <v>136</v>
      </c>
      <c r="M5363" t="s">
        <v>19451</v>
      </c>
      <c r="N5363" t="s">
        <v>19452</v>
      </c>
      <c r="O5363">
        <v>4.0958333333333332</v>
      </c>
      <c r="P5363">
        <v>0</v>
      </c>
      <c r="Q5363">
        <v>39</v>
      </c>
      <c r="R5363">
        <v>0</v>
      </c>
      <c r="S5363">
        <v>0</v>
      </c>
      <c r="T5363">
        <v>0</v>
      </c>
      <c r="U5363">
        <v>5</v>
      </c>
      <c r="V5363">
        <v>0</v>
      </c>
      <c r="W5363">
        <v>0</v>
      </c>
      <c r="X5363">
        <v>0</v>
      </c>
      <c r="Y5363">
        <v>25.138936999999999</v>
      </c>
      <c r="Z5363">
        <v>0</v>
      </c>
      <c r="AA5363">
        <v>0</v>
      </c>
      <c r="AB5363">
        <v>0</v>
      </c>
      <c r="AC5363">
        <v>2.2057690000000001</v>
      </c>
      <c r="AD5363">
        <v>0</v>
      </c>
      <c r="AE5363">
        <v>0</v>
      </c>
      <c r="AF5363">
        <v>27.344705999999999</v>
      </c>
    </row>
    <row r="5364" spans="1:32" x14ac:dyDescent="0.3">
      <c r="A5364">
        <v>2785287</v>
      </c>
      <c r="B5364">
        <v>1</v>
      </c>
      <c r="C5364" t="s">
        <v>82</v>
      </c>
      <c r="D5364" t="s">
        <v>88</v>
      </c>
      <c r="E5364" t="s">
        <v>19453</v>
      </c>
      <c r="F5364" t="s">
        <v>19454</v>
      </c>
      <c r="G5364" t="s">
        <v>31547</v>
      </c>
      <c r="H5364" t="s">
        <v>134</v>
      </c>
      <c r="I5364" t="s">
        <v>79</v>
      </c>
      <c r="J5364" t="s">
        <v>135</v>
      </c>
      <c r="K5364" t="s">
        <v>22</v>
      </c>
      <c r="L5364" t="s">
        <v>136</v>
      </c>
      <c r="M5364" t="s">
        <v>19455</v>
      </c>
      <c r="N5364" t="s">
        <v>19456</v>
      </c>
      <c r="O5364">
        <v>0.39666666666666667</v>
      </c>
      <c r="P5364">
        <v>0</v>
      </c>
      <c r="Q5364">
        <v>1446</v>
      </c>
      <c r="R5364">
        <v>55</v>
      </c>
      <c r="S5364">
        <v>158</v>
      </c>
      <c r="T5364">
        <v>55</v>
      </c>
      <c r="U5364">
        <v>156</v>
      </c>
      <c r="V5364">
        <v>10</v>
      </c>
      <c r="W5364">
        <v>0</v>
      </c>
      <c r="X5364">
        <v>0</v>
      </c>
      <c r="Y5364">
        <v>88.247259999999997</v>
      </c>
      <c r="Z5364">
        <v>157.01490999999999</v>
      </c>
      <c r="AA5364">
        <v>14.628157</v>
      </c>
      <c r="AB5364">
        <v>397.65210000000002</v>
      </c>
      <c r="AC5364">
        <v>28.24804</v>
      </c>
      <c r="AD5364">
        <v>179.76894999999999</v>
      </c>
      <c r="AE5364">
        <v>0</v>
      </c>
      <c r="AF5364">
        <v>865.55939999999998</v>
      </c>
    </row>
    <row r="5365" spans="1:32" x14ac:dyDescent="0.3">
      <c r="A5365">
        <v>2785249</v>
      </c>
      <c r="B5365">
        <v>1</v>
      </c>
      <c r="C5365" t="s">
        <v>83</v>
      </c>
      <c r="D5365" t="s">
        <v>116</v>
      </c>
      <c r="E5365" t="s">
        <v>19457</v>
      </c>
      <c r="F5365" t="s">
        <v>19458</v>
      </c>
      <c r="G5365" t="s">
        <v>31548</v>
      </c>
      <c r="H5365" t="s">
        <v>333</v>
      </c>
      <c r="I5365" t="s">
        <v>78</v>
      </c>
      <c r="J5365" t="s">
        <v>135</v>
      </c>
      <c r="K5365" t="s">
        <v>22</v>
      </c>
      <c r="L5365" t="s">
        <v>136</v>
      </c>
      <c r="M5365" t="s">
        <v>19459</v>
      </c>
      <c r="N5365" t="s">
        <v>19460</v>
      </c>
      <c r="O5365">
        <v>1.6616666666666666</v>
      </c>
      <c r="P5365">
        <v>0</v>
      </c>
      <c r="Q5365">
        <v>1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0.21914861999999999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0.21914861999999999</v>
      </c>
    </row>
    <row r="5366" spans="1:32" x14ac:dyDescent="0.3">
      <c r="A5366">
        <v>2785255</v>
      </c>
      <c r="B5366">
        <v>1</v>
      </c>
      <c r="C5366" t="s">
        <v>83</v>
      </c>
      <c r="D5366" t="s">
        <v>130</v>
      </c>
      <c r="E5366" t="s">
        <v>19461</v>
      </c>
      <c r="F5366" t="s">
        <v>19462</v>
      </c>
      <c r="G5366" t="s">
        <v>31551</v>
      </c>
      <c r="H5366" t="s">
        <v>134</v>
      </c>
      <c r="I5366" t="s">
        <v>79</v>
      </c>
      <c r="J5366" t="s">
        <v>135</v>
      </c>
      <c r="K5366" t="s">
        <v>22</v>
      </c>
      <c r="L5366" t="s">
        <v>136</v>
      </c>
      <c r="M5366" t="s">
        <v>19463</v>
      </c>
      <c r="N5366" t="s">
        <v>19464</v>
      </c>
      <c r="O5366">
        <v>4.8538888888888891</v>
      </c>
      <c r="P5366">
        <v>0</v>
      </c>
      <c r="Q5366">
        <v>15</v>
      </c>
      <c r="R5366">
        <v>0</v>
      </c>
      <c r="S5366">
        <v>20</v>
      </c>
      <c r="T5366">
        <v>10</v>
      </c>
      <c r="U5366">
        <v>8</v>
      </c>
      <c r="V5366">
        <v>4</v>
      </c>
      <c r="W5366">
        <v>0</v>
      </c>
      <c r="X5366">
        <v>0</v>
      </c>
      <c r="Y5366">
        <v>12.23922</v>
      </c>
      <c r="Z5366">
        <v>0</v>
      </c>
      <c r="AA5366">
        <v>39.939762000000002</v>
      </c>
      <c r="AB5366">
        <v>325.8449</v>
      </c>
      <c r="AC5366">
        <v>47.3596</v>
      </c>
      <c r="AD5366">
        <v>2128.3506000000002</v>
      </c>
      <c r="AE5366">
        <v>0</v>
      </c>
      <c r="AF5366">
        <v>2553.7341000000001</v>
      </c>
    </row>
    <row r="5367" spans="1:32" x14ac:dyDescent="0.3">
      <c r="A5367">
        <v>2785264</v>
      </c>
      <c r="B5367">
        <v>1</v>
      </c>
      <c r="C5367" t="s">
        <v>83</v>
      </c>
      <c r="D5367" t="s">
        <v>128</v>
      </c>
      <c r="E5367" t="s">
        <v>10409</v>
      </c>
      <c r="F5367" t="s">
        <v>10410</v>
      </c>
      <c r="G5367" t="s">
        <v>31549</v>
      </c>
      <c r="H5367" t="s">
        <v>134</v>
      </c>
      <c r="I5367" t="s">
        <v>79</v>
      </c>
      <c r="J5367" t="s">
        <v>135</v>
      </c>
      <c r="K5367" t="s">
        <v>22</v>
      </c>
      <c r="L5367" t="s">
        <v>136</v>
      </c>
      <c r="M5367" t="s">
        <v>19465</v>
      </c>
      <c r="N5367" t="s">
        <v>19466</v>
      </c>
      <c r="O5367">
        <v>2.4224999999999999</v>
      </c>
      <c r="P5367">
        <v>0</v>
      </c>
      <c r="Q5367">
        <v>0</v>
      </c>
      <c r="R5367">
        <v>9</v>
      </c>
      <c r="S5367">
        <v>25</v>
      </c>
      <c r="T5367">
        <v>11</v>
      </c>
      <c r="U5367">
        <v>1</v>
      </c>
      <c r="V5367">
        <v>3</v>
      </c>
      <c r="W5367">
        <v>0</v>
      </c>
      <c r="X5367">
        <v>0</v>
      </c>
      <c r="Y5367">
        <v>0</v>
      </c>
      <c r="Z5367">
        <v>3.0764024000000001</v>
      </c>
      <c r="AA5367">
        <v>13.6251955</v>
      </c>
      <c r="AB5367">
        <v>300.54593</v>
      </c>
      <c r="AC5367">
        <v>3.9496167</v>
      </c>
      <c r="AD5367">
        <v>127.15953</v>
      </c>
      <c r="AE5367">
        <v>0</v>
      </c>
      <c r="AF5367">
        <v>448.35669999999999</v>
      </c>
    </row>
    <row r="5368" spans="1:32" x14ac:dyDescent="0.3">
      <c r="A5368">
        <v>2785290</v>
      </c>
      <c r="B5368">
        <v>1</v>
      </c>
      <c r="C5368" t="s">
        <v>82</v>
      </c>
      <c r="D5368" t="s">
        <v>88</v>
      </c>
      <c r="E5368" t="s">
        <v>11610</v>
      </c>
      <c r="F5368" t="s">
        <v>11611</v>
      </c>
      <c r="G5368" t="s">
        <v>31545</v>
      </c>
      <c r="H5368" t="s">
        <v>134</v>
      </c>
      <c r="I5368" t="s">
        <v>79</v>
      </c>
      <c r="J5368" t="s">
        <v>135</v>
      </c>
      <c r="K5368" t="s">
        <v>22</v>
      </c>
      <c r="L5368" t="s">
        <v>136</v>
      </c>
      <c r="M5368" t="s">
        <v>19467</v>
      </c>
      <c r="N5368" t="s">
        <v>19468</v>
      </c>
      <c r="O5368">
        <v>0.14333333333333334</v>
      </c>
      <c r="P5368">
        <v>4</v>
      </c>
      <c r="Q5368">
        <v>2159</v>
      </c>
      <c r="R5368">
        <v>25</v>
      </c>
      <c r="S5368">
        <v>21</v>
      </c>
      <c r="T5368">
        <v>17</v>
      </c>
      <c r="U5368">
        <v>187</v>
      </c>
      <c r="V5368">
        <v>0</v>
      </c>
      <c r="W5368">
        <v>0</v>
      </c>
      <c r="X5368">
        <v>0.109119125</v>
      </c>
      <c r="Y5368">
        <v>21.430979000000001</v>
      </c>
      <c r="Z5368">
        <v>1.0096468999999999</v>
      </c>
      <c r="AA5368">
        <v>0.47412729999999997</v>
      </c>
      <c r="AB5368">
        <v>3.0490005</v>
      </c>
      <c r="AC5368">
        <v>4.4388310000000004</v>
      </c>
      <c r="AD5368">
        <v>0</v>
      </c>
      <c r="AE5368">
        <v>0</v>
      </c>
      <c r="AF5368">
        <v>30.511703000000001</v>
      </c>
    </row>
    <row r="5369" spans="1:32" x14ac:dyDescent="0.3">
      <c r="A5369">
        <v>2785212</v>
      </c>
      <c r="B5369">
        <v>1</v>
      </c>
      <c r="C5369" t="s">
        <v>82</v>
      </c>
      <c r="D5369" t="s">
        <v>108</v>
      </c>
      <c r="E5369" t="s">
        <v>19469</v>
      </c>
      <c r="F5369" t="s">
        <v>19470</v>
      </c>
      <c r="G5369" t="s">
        <v>31552</v>
      </c>
      <c r="H5369" t="s">
        <v>665</v>
      </c>
      <c r="I5369" t="s">
        <v>78</v>
      </c>
      <c r="J5369" t="s">
        <v>135</v>
      </c>
      <c r="K5369" t="s">
        <v>22</v>
      </c>
      <c r="L5369" t="s">
        <v>136</v>
      </c>
      <c r="M5369" t="s">
        <v>19471</v>
      </c>
      <c r="N5369" t="s">
        <v>19472</v>
      </c>
      <c r="O5369">
        <v>3.8830555555555555</v>
      </c>
      <c r="P5369">
        <v>0</v>
      </c>
      <c r="Q5369">
        <v>5</v>
      </c>
      <c r="R5369">
        <v>0</v>
      </c>
      <c r="S5369">
        <v>15</v>
      </c>
      <c r="T5369">
        <v>0</v>
      </c>
      <c r="U5369">
        <v>9</v>
      </c>
      <c r="V5369">
        <v>0</v>
      </c>
      <c r="W5369">
        <v>0</v>
      </c>
      <c r="X5369">
        <v>0</v>
      </c>
      <c r="Y5369">
        <v>1.0222085000000001</v>
      </c>
      <c r="Z5369">
        <v>0</v>
      </c>
      <c r="AA5369">
        <v>26.525171</v>
      </c>
      <c r="AB5369">
        <v>0</v>
      </c>
      <c r="AC5369">
        <v>5.0149317</v>
      </c>
      <c r="AD5369">
        <v>0</v>
      </c>
      <c r="AE5369">
        <v>0</v>
      </c>
      <c r="AF5369">
        <v>32.562313000000003</v>
      </c>
    </row>
    <row r="5370" spans="1:32" x14ac:dyDescent="0.3">
      <c r="A5370">
        <v>2785210</v>
      </c>
      <c r="B5370">
        <v>1</v>
      </c>
      <c r="C5370" t="s">
        <v>83</v>
      </c>
      <c r="D5370" t="s">
        <v>128</v>
      </c>
      <c r="E5370" t="s">
        <v>10409</v>
      </c>
      <c r="F5370" t="s">
        <v>10410</v>
      </c>
      <c r="G5370" t="s">
        <v>31549</v>
      </c>
      <c r="H5370" t="s">
        <v>134</v>
      </c>
      <c r="I5370" t="s">
        <v>79</v>
      </c>
      <c r="J5370" t="s">
        <v>135</v>
      </c>
      <c r="K5370" t="s">
        <v>22</v>
      </c>
      <c r="L5370" t="s">
        <v>136</v>
      </c>
      <c r="M5370" t="s">
        <v>19473</v>
      </c>
      <c r="N5370" t="s">
        <v>19474</v>
      </c>
      <c r="O5370">
        <v>0.4425</v>
      </c>
      <c r="P5370">
        <v>0</v>
      </c>
      <c r="Q5370">
        <v>0</v>
      </c>
      <c r="R5370">
        <v>9</v>
      </c>
      <c r="S5370">
        <v>25</v>
      </c>
      <c r="T5370">
        <v>11</v>
      </c>
      <c r="U5370">
        <v>1</v>
      </c>
      <c r="V5370">
        <v>3</v>
      </c>
      <c r="W5370">
        <v>0</v>
      </c>
      <c r="X5370">
        <v>0</v>
      </c>
      <c r="Y5370">
        <v>0</v>
      </c>
      <c r="Z5370">
        <v>0.58014010000000005</v>
      </c>
      <c r="AA5370">
        <v>2.506392</v>
      </c>
      <c r="AB5370">
        <v>58.267291999999998</v>
      </c>
      <c r="AC5370">
        <v>0.77595939999999997</v>
      </c>
      <c r="AD5370">
        <v>25.001605999999999</v>
      </c>
      <c r="AE5370">
        <v>0</v>
      </c>
      <c r="AF5370">
        <v>87.131386000000006</v>
      </c>
    </row>
    <row r="5371" spans="1:32" x14ac:dyDescent="0.3">
      <c r="A5371">
        <v>2785206</v>
      </c>
      <c r="B5371">
        <v>1</v>
      </c>
      <c r="C5371" t="s">
        <v>82</v>
      </c>
      <c r="D5371" t="s">
        <v>112</v>
      </c>
      <c r="E5371" t="s">
        <v>19475</v>
      </c>
      <c r="F5371" t="s">
        <v>19476</v>
      </c>
      <c r="G5371" t="s">
        <v>31549</v>
      </c>
      <c r="H5371" t="s">
        <v>134</v>
      </c>
      <c r="I5371" t="s">
        <v>79</v>
      </c>
      <c r="J5371" t="s">
        <v>135</v>
      </c>
      <c r="K5371" t="s">
        <v>22</v>
      </c>
      <c r="L5371" t="s">
        <v>136</v>
      </c>
      <c r="M5371" t="s">
        <v>19477</v>
      </c>
      <c r="N5371" t="s">
        <v>19478</v>
      </c>
      <c r="O5371">
        <v>0.40972222222222221</v>
      </c>
      <c r="P5371">
        <v>0</v>
      </c>
      <c r="Q5371">
        <v>0</v>
      </c>
      <c r="R5371">
        <v>0</v>
      </c>
      <c r="S5371">
        <v>0</v>
      </c>
      <c r="T5371">
        <v>2</v>
      </c>
      <c r="U5371">
        <v>0</v>
      </c>
      <c r="V5371">
        <v>2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10.897800999999999</v>
      </c>
      <c r="AC5371">
        <v>0</v>
      </c>
      <c r="AD5371">
        <v>5.6567563999999999</v>
      </c>
      <c r="AE5371">
        <v>0</v>
      </c>
      <c r="AF5371">
        <v>16.554558</v>
      </c>
    </row>
    <row r="5372" spans="1:32" x14ac:dyDescent="0.3">
      <c r="A5372">
        <v>2785224</v>
      </c>
      <c r="B5372">
        <v>1</v>
      </c>
      <c r="C5372" t="s">
        <v>83</v>
      </c>
      <c r="D5372" t="s">
        <v>130</v>
      </c>
      <c r="E5372" t="s">
        <v>19479</v>
      </c>
      <c r="F5372" t="s">
        <v>19480</v>
      </c>
      <c r="G5372" t="s">
        <v>31546</v>
      </c>
      <c r="H5372" t="s">
        <v>1297</v>
      </c>
      <c r="I5372" t="s">
        <v>78</v>
      </c>
      <c r="J5372" t="s">
        <v>135</v>
      </c>
      <c r="K5372" t="s">
        <v>22</v>
      </c>
      <c r="L5372" t="s">
        <v>136</v>
      </c>
      <c r="M5372" t="s">
        <v>19481</v>
      </c>
      <c r="N5372" t="s">
        <v>19482</v>
      </c>
      <c r="O5372">
        <v>5.7288888888888891</v>
      </c>
      <c r="P5372">
        <v>0</v>
      </c>
      <c r="Q5372">
        <v>25</v>
      </c>
      <c r="R5372">
        <v>0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0</v>
      </c>
      <c r="Y5372">
        <v>25.090975</v>
      </c>
      <c r="Z5372">
        <v>0</v>
      </c>
      <c r="AA5372">
        <v>0</v>
      </c>
      <c r="AB5372">
        <v>0</v>
      </c>
      <c r="AC5372">
        <v>8.4575280000000002E-4</v>
      </c>
      <c r="AD5372">
        <v>0</v>
      </c>
      <c r="AE5372">
        <v>0</v>
      </c>
      <c r="AF5372">
        <v>25.091822000000001</v>
      </c>
    </row>
    <row r="5373" spans="1:32" x14ac:dyDescent="0.3">
      <c r="A5373">
        <v>2785213</v>
      </c>
      <c r="B5373">
        <v>1</v>
      </c>
      <c r="C5373" t="s">
        <v>82</v>
      </c>
      <c r="D5373" t="s">
        <v>92</v>
      </c>
      <c r="E5373" t="s">
        <v>19483</v>
      </c>
      <c r="F5373" t="s">
        <v>19484</v>
      </c>
      <c r="G5373" t="s">
        <v>31551</v>
      </c>
      <c r="H5373" t="s">
        <v>134</v>
      </c>
      <c r="I5373" t="s">
        <v>79</v>
      </c>
      <c r="J5373" t="s">
        <v>135</v>
      </c>
      <c r="K5373" t="s">
        <v>22</v>
      </c>
      <c r="L5373" t="s">
        <v>136</v>
      </c>
      <c r="M5373" t="s">
        <v>19485</v>
      </c>
      <c r="N5373" t="s">
        <v>19486</v>
      </c>
      <c r="O5373">
        <v>4.6941666666666668</v>
      </c>
      <c r="P5373">
        <v>0</v>
      </c>
      <c r="Q5373">
        <v>22</v>
      </c>
      <c r="R5373">
        <v>2</v>
      </c>
      <c r="S5373">
        <v>40</v>
      </c>
      <c r="T5373">
        <v>1</v>
      </c>
      <c r="U5373">
        <v>25</v>
      </c>
      <c r="V5373">
        <v>0</v>
      </c>
      <c r="W5373">
        <v>0</v>
      </c>
      <c r="X5373">
        <v>0</v>
      </c>
      <c r="Y5373">
        <v>41.149994</v>
      </c>
      <c r="Z5373">
        <v>104.20652</v>
      </c>
      <c r="AA5373">
        <v>113.65429</v>
      </c>
      <c r="AB5373">
        <v>157.66298</v>
      </c>
      <c r="AC5373">
        <v>96.259259999999998</v>
      </c>
      <c r="AD5373">
        <v>0</v>
      </c>
      <c r="AE5373">
        <v>0</v>
      </c>
      <c r="AF5373">
        <v>512.93304000000001</v>
      </c>
    </row>
    <row r="5374" spans="1:32" x14ac:dyDescent="0.3">
      <c r="A5374">
        <v>2797079</v>
      </c>
      <c r="B5374">
        <v>1</v>
      </c>
      <c r="C5374" t="s">
        <v>82</v>
      </c>
      <c r="D5374" t="s">
        <v>96</v>
      </c>
      <c r="E5374" t="s">
        <v>19487</v>
      </c>
      <c r="F5374" t="s">
        <v>19488</v>
      </c>
      <c r="G5374" t="s">
        <v>31551</v>
      </c>
      <c r="H5374" t="s">
        <v>185</v>
      </c>
      <c r="I5374" t="s">
        <v>79</v>
      </c>
      <c r="J5374" t="s">
        <v>135</v>
      </c>
      <c r="K5374" t="s">
        <v>22</v>
      </c>
      <c r="L5374" t="s">
        <v>136</v>
      </c>
      <c r="M5374" t="s">
        <v>19489</v>
      </c>
      <c r="N5374" t="s">
        <v>19490</v>
      </c>
      <c r="O5374">
        <v>0.13444444444444445</v>
      </c>
      <c r="P5374">
        <v>0</v>
      </c>
      <c r="Q5374">
        <v>702</v>
      </c>
      <c r="R5374">
        <v>0</v>
      </c>
      <c r="S5374">
        <v>0</v>
      </c>
      <c r="T5374">
        <v>0</v>
      </c>
      <c r="U5374">
        <v>76</v>
      </c>
      <c r="V5374">
        <v>0</v>
      </c>
      <c r="W5374">
        <v>0</v>
      </c>
      <c r="X5374">
        <v>0</v>
      </c>
      <c r="Y5374">
        <v>17.574310000000001</v>
      </c>
      <c r="Z5374">
        <v>0</v>
      </c>
      <c r="AA5374">
        <v>0</v>
      </c>
      <c r="AB5374">
        <v>0</v>
      </c>
      <c r="AC5374">
        <v>5.8892040000000003</v>
      </c>
      <c r="AD5374">
        <v>0</v>
      </c>
      <c r="AE5374">
        <v>0</v>
      </c>
      <c r="AF5374">
        <v>23.463514</v>
      </c>
    </row>
    <row r="5375" spans="1:32" x14ac:dyDescent="0.3">
      <c r="A5375">
        <v>2785215</v>
      </c>
      <c r="B5375">
        <v>1</v>
      </c>
      <c r="C5375" t="s">
        <v>83</v>
      </c>
      <c r="D5375" t="s">
        <v>130</v>
      </c>
      <c r="E5375" t="s">
        <v>11524</v>
      </c>
      <c r="F5375" t="s">
        <v>11525</v>
      </c>
      <c r="G5375" t="s">
        <v>31551</v>
      </c>
      <c r="H5375" t="s">
        <v>134</v>
      </c>
      <c r="I5375" t="s">
        <v>79</v>
      </c>
      <c r="J5375" t="s">
        <v>135</v>
      </c>
      <c r="K5375" t="s">
        <v>22</v>
      </c>
      <c r="L5375" t="s">
        <v>136</v>
      </c>
      <c r="M5375" t="s">
        <v>19491</v>
      </c>
      <c r="N5375" t="s">
        <v>19492</v>
      </c>
      <c r="O5375">
        <v>0.67888888888888888</v>
      </c>
      <c r="P5375">
        <v>3</v>
      </c>
      <c r="Q5375">
        <v>240</v>
      </c>
      <c r="R5375">
        <v>16</v>
      </c>
      <c r="S5375">
        <v>11</v>
      </c>
      <c r="T5375">
        <v>3</v>
      </c>
      <c r="U5375">
        <v>6</v>
      </c>
      <c r="V5375">
        <v>0</v>
      </c>
      <c r="W5375">
        <v>0</v>
      </c>
      <c r="X5375">
        <v>15.518079999999999</v>
      </c>
      <c r="Y5375">
        <v>18.540037000000002</v>
      </c>
      <c r="Z5375">
        <v>1.8492953000000001</v>
      </c>
      <c r="AA5375">
        <v>1.6178688000000001</v>
      </c>
      <c r="AB5375">
        <v>1.9813703</v>
      </c>
      <c r="AC5375">
        <v>0.35915340000000001</v>
      </c>
      <c r="AD5375">
        <v>0</v>
      </c>
      <c r="AE5375">
        <v>0</v>
      </c>
      <c r="AF5375">
        <v>39.865806999999997</v>
      </c>
    </row>
    <row r="5376" spans="1:32" x14ac:dyDescent="0.3">
      <c r="A5376">
        <v>2785220</v>
      </c>
      <c r="B5376">
        <v>1</v>
      </c>
      <c r="C5376" t="s">
        <v>82</v>
      </c>
      <c r="D5376" t="s">
        <v>92</v>
      </c>
      <c r="E5376" t="s">
        <v>19493</v>
      </c>
      <c r="F5376" t="s">
        <v>19494</v>
      </c>
      <c r="G5376" t="s">
        <v>31546</v>
      </c>
      <c r="H5376" t="s">
        <v>223</v>
      </c>
      <c r="I5376" t="s">
        <v>78</v>
      </c>
      <c r="J5376" t="s">
        <v>135</v>
      </c>
      <c r="K5376" t="s">
        <v>22</v>
      </c>
      <c r="L5376" t="s">
        <v>136</v>
      </c>
      <c r="M5376" t="s">
        <v>19495</v>
      </c>
      <c r="N5376" t="s">
        <v>19496</v>
      </c>
      <c r="O5376">
        <v>5.9380555555555556</v>
      </c>
      <c r="P5376">
        <v>0</v>
      </c>
      <c r="Q5376">
        <v>31</v>
      </c>
      <c r="R5376">
        <v>0</v>
      </c>
      <c r="S5376">
        <v>0</v>
      </c>
      <c r="T5376">
        <v>0</v>
      </c>
      <c r="U5376">
        <v>5</v>
      </c>
      <c r="V5376">
        <v>0</v>
      </c>
      <c r="W5376">
        <v>0</v>
      </c>
      <c r="X5376">
        <v>0</v>
      </c>
      <c r="Y5376">
        <v>54.083775000000003</v>
      </c>
      <c r="Z5376">
        <v>0</v>
      </c>
      <c r="AA5376">
        <v>0</v>
      </c>
      <c r="AB5376">
        <v>0</v>
      </c>
      <c r="AC5376">
        <v>16.671289999999999</v>
      </c>
      <c r="AD5376">
        <v>0</v>
      </c>
      <c r="AE5376">
        <v>0</v>
      </c>
      <c r="AF5376">
        <v>70.755065999999999</v>
      </c>
    </row>
    <row r="5377" spans="1:32" x14ac:dyDescent="0.3">
      <c r="A5377">
        <v>2785222</v>
      </c>
      <c r="B5377">
        <v>1</v>
      </c>
      <c r="C5377" t="s">
        <v>82</v>
      </c>
      <c r="D5377" t="s">
        <v>108</v>
      </c>
      <c r="E5377" t="s">
        <v>18398</v>
      </c>
      <c r="F5377" t="s">
        <v>18399</v>
      </c>
      <c r="G5377" t="s">
        <v>31549</v>
      </c>
      <c r="H5377" t="s">
        <v>134</v>
      </c>
      <c r="I5377" t="s">
        <v>79</v>
      </c>
      <c r="J5377" t="s">
        <v>248</v>
      </c>
      <c r="K5377" t="s">
        <v>22</v>
      </c>
      <c r="L5377" t="s">
        <v>136</v>
      </c>
      <c r="M5377" t="s">
        <v>19497</v>
      </c>
      <c r="N5377" t="s">
        <v>19498</v>
      </c>
      <c r="O5377">
        <v>2.3333333333333334E-2</v>
      </c>
      <c r="P5377">
        <v>0</v>
      </c>
      <c r="Q5377">
        <v>213</v>
      </c>
      <c r="R5377">
        <v>10</v>
      </c>
      <c r="S5377">
        <v>85</v>
      </c>
      <c r="T5377">
        <v>5</v>
      </c>
      <c r="U5377">
        <v>31</v>
      </c>
      <c r="V5377">
        <v>0</v>
      </c>
      <c r="W5377">
        <v>0</v>
      </c>
      <c r="X5377">
        <v>0</v>
      </c>
      <c r="Y5377">
        <v>0.33567344999999998</v>
      </c>
      <c r="Z5377">
        <v>3.3275649999999997E-2</v>
      </c>
      <c r="AA5377">
        <v>0.2108998</v>
      </c>
      <c r="AB5377">
        <v>0.10095533</v>
      </c>
      <c r="AC5377">
        <v>0.24066821999999999</v>
      </c>
      <c r="AD5377">
        <v>0</v>
      </c>
      <c r="AE5377">
        <v>0</v>
      </c>
      <c r="AF5377">
        <v>0.92147243000000001</v>
      </c>
    </row>
    <row r="5378" spans="1:32" x14ac:dyDescent="0.3">
      <c r="A5378">
        <v>2785296</v>
      </c>
      <c r="B5378">
        <v>1</v>
      </c>
      <c r="C5378" t="s">
        <v>82</v>
      </c>
      <c r="D5378" t="s">
        <v>105</v>
      </c>
      <c r="E5378" t="s">
        <v>19499</v>
      </c>
      <c r="F5378" t="s">
        <v>19500</v>
      </c>
      <c r="G5378" t="s">
        <v>31545</v>
      </c>
      <c r="H5378" t="s">
        <v>134</v>
      </c>
      <c r="I5378" t="s">
        <v>79</v>
      </c>
      <c r="J5378" t="s">
        <v>248</v>
      </c>
      <c r="K5378" t="s">
        <v>22</v>
      </c>
      <c r="L5378" t="s">
        <v>136</v>
      </c>
      <c r="M5378" t="s">
        <v>19501</v>
      </c>
      <c r="N5378" t="s">
        <v>19502</v>
      </c>
      <c r="O5378">
        <v>1.0277777777777778E-2</v>
      </c>
      <c r="P5378">
        <v>6</v>
      </c>
      <c r="Q5378">
        <v>21871</v>
      </c>
      <c r="R5378">
        <v>4</v>
      </c>
      <c r="S5378">
        <v>392</v>
      </c>
      <c r="T5378">
        <v>33</v>
      </c>
      <c r="U5378">
        <v>1779</v>
      </c>
      <c r="V5378">
        <v>2</v>
      </c>
      <c r="W5378">
        <v>2</v>
      </c>
      <c r="X5378">
        <v>0.32520466999999997</v>
      </c>
      <c r="Y5378">
        <v>32.577187000000002</v>
      </c>
      <c r="Z5378">
        <v>6.3623600000000002E-2</v>
      </c>
      <c r="AA5378">
        <v>0.65391189999999999</v>
      </c>
      <c r="AB5378">
        <v>7.3084536</v>
      </c>
      <c r="AC5378">
        <v>8.113353</v>
      </c>
      <c r="AD5378">
        <v>0.16188221999999999</v>
      </c>
      <c r="AE5378">
        <v>2.023813E-2</v>
      </c>
      <c r="AF5378">
        <v>49.223854000000003</v>
      </c>
    </row>
    <row r="5379" spans="1:32" x14ac:dyDescent="0.3">
      <c r="A5379">
        <v>2785194</v>
      </c>
      <c r="B5379">
        <v>1</v>
      </c>
      <c r="C5379" t="s">
        <v>83</v>
      </c>
      <c r="D5379" t="s">
        <v>128</v>
      </c>
      <c r="E5379" t="s">
        <v>16858</v>
      </c>
      <c r="F5379" t="s">
        <v>16859</v>
      </c>
      <c r="G5379" t="s">
        <v>31549</v>
      </c>
      <c r="H5379" t="s">
        <v>134</v>
      </c>
      <c r="I5379" t="s">
        <v>79</v>
      </c>
      <c r="J5379" t="s">
        <v>135</v>
      </c>
      <c r="K5379" t="s">
        <v>22</v>
      </c>
      <c r="L5379" t="s">
        <v>136</v>
      </c>
      <c r="M5379" t="s">
        <v>19503</v>
      </c>
      <c r="N5379" t="s">
        <v>19504</v>
      </c>
      <c r="O5379">
        <v>1.2783333333333333</v>
      </c>
      <c r="P5379">
        <v>4</v>
      </c>
      <c r="Q5379">
        <v>87</v>
      </c>
      <c r="R5379">
        <v>100</v>
      </c>
      <c r="S5379">
        <v>98</v>
      </c>
      <c r="T5379">
        <v>2</v>
      </c>
      <c r="U5379">
        <v>9</v>
      </c>
      <c r="V5379">
        <v>0</v>
      </c>
      <c r="W5379">
        <v>0</v>
      </c>
      <c r="X5379">
        <v>0.98302639999999997</v>
      </c>
      <c r="Y5379">
        <v>20.182179999999999</v>
      </c>
      <c r="Z5379">
        <v>20.890326999999999</v>
      </c>
      <c r="AA5379">
        <v>17.609354</v>
      </c>
      <c r="AB5379">
        <v>9.8026359999999997</v>
      </c>
      <c r="AC5379">
        <v>3.9450753000000001</v>
      </c>
      <c r="AD5379">
        <v>0</v>
      </c>
      <c r="AE5379">
        <v>0</v>
      </c>
      <c r="AF5379">
        <v>73.412599999999998</v>
      </c>
    </row>
    <row r="5380" spans="1:32" x14ac:dyDescent="0.3">
      <c r="A5380">
        <v>2785155</v>
      </c>
      <c r="B5380">
        <v>1</v>
      </c>
      <c r="C5380" t="s">
        <v>82</v>
      </c>
      <c r="D5380" t="s">
        <v>92</v>
      </c>
      <c r="E5380" t="s">
        <v>19505</v>
      </c>
      <c r="F5380" t="s">
        <v>19506</v>
      </c>
      <c r="G5380" t="s">
        <v>31545</v>
      </c>
      <c r="H5380" t="s">
        <v>134</v>
      </c>
      <c r="I5380" t="s">
        <v>79</v>
      </c>
      <c r="J5380" t="s">
        <v>135</v>
      </c>
      <c r="K5380" t="s">
        <v>22</v>
      </c>
      <c r="L5380" t="s">
        <v>136</v>
      </c>
      <c r="M5380" t="s">
        <v>19507</v>
      </c>
      <c r="N5380" t="s">
        <v>19508</v>
      </c>
      <c r="O5380">
        <v>0.4425</v>
      </c>
      <c r="P5380">
        <v>0</v>
      </c>
      <c r="Q5380">
        <v>0</v>
      </c>
      <c r="R5380">
        <v>0</v>
      </c>
      <c r="S5380">
        <v>0</v>
      </c>
      <c r="T5380">
        <v>1</v>
      </c>
      <c r="U5380">
        <v>0</v>
      </c>
      <c r="V5380">
        <v>1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4.1081830000000004</v>
      </c>
      <c r="AC5380">
        <v>0</v>
      </c>
      <c r="AD5380">
        <v>12.008687999999999</v>
      </c>
      <c r="AE5380">
        <v>0</v>
      </c>
      <c r="AF5380">
        <v>16.116869999999999</v>
      </c>
    </row>
    <row r="5381" spans="1:32" x14ac:dyDescent="0.3">
      <c r="A5381">
        <v>2785176</v>
      </c>
      <c r="B5381">
        <v>1</v>
      </c>
      <c r="C5381" t="s">
        <v>82</v>
      </c>
      <c r="D5381" t="s">
        <v>111</v>
      </c>
      <c r="E5381" t="s">
        <v>2168</v>
      </c>
      <c r="F5381" t="s">
        <v>2169</v>
      </c>
      <c r="G5381" t="s">
        <v>31549</v>
      </c>
      <c r="H5381" t="s">
        <v>134</v>
      </c>
      <c r="I5381" t="s">
        <v>79</v>
      </c>
      <c r="J5381" t="s">
        <v>135</v>
      </c>
      <c r="K5381" t="s">
        <v>22</v>
      </c>
      <c r="L5381" t="s">
        <v>136</v>
      </c>
      <c r="M5381" t="s">
        <v>19509</v>
      </c>
      <c r="N5381" t="s">
        <v>19510</v>
      </c>
      <c r="O5381">
        <v>0.49916666666666665</v>
      </c>
      <c r="P5381">
        <v>0</v>
      </c>
      <c r="Q5381">
        <v>592</v>
      </c>
      <c r="R5381">
        <v>0</v>
      </c>
      <c r="S5381">
        <v>16</v>
      </c>
      <c r="T5381">
        <v>3</v>
      </c>
      <c r="U5381">
        <v>71</v>
      </c>
      <c r="V5381">
        <v>0</v>
      </c>
      <c r="W5381">
        <v>0</v>
      </c>
      <c r="X5381">
        <v>0</v>
      </c>
      <c r="Y5381">
        <v>33.444755999999998</v>
      </c>
      <c r="Z5381">
        <v>0</v>
      </c>
      <c r="AA5381">
        <v>0.94734085000000001</v>
      </c>
      <c r="AB5381">
        <v>5.8791875999999998</v>
      </c>
      <c r="AC5381">
        <v>5.836608</v>
      </c>
      <c r="AD5381">
        <v>0</v>
      </c>
      <c r="AE5381">
        <v>0</v>
      </c>
      <c r="AF5381">
        <v>46.107889999999998</v>
      </c>
    </row>
    <row r="5382" spans="1:32" x14ac:dyDescent="0.3">
      <c r="A5382">
        <v>2785157</v>
      </c>
      <c r="B5382">
        <v>1</v>
      </c>
      <c r="C5382" t="s">
        <v>83</v>
      </c>
      <c r="D5382" t="s">
        <v>116</v>
      </c>
      <c r="E5382" t="s">
        <v>19511</v>
      </c>
      <c r="F5382" t="s">
        <v>19512</v>
      </c>
      <c r="G5382" t="s">
        <v>31552</v>
      </c>
      <c r="H5382" t="s">
        <v>665</v>
      </c>
      <c r="I5382" t="s">
        <v>78</v>
      </c>
      <c r="J5382" t="s">
        <v>135</v>
      </c>
      <c r="K5382" t="s">
        <v>22</v>
      </c>
      <c r="L5382" t="s">
        <v>136</v>
      </c>
      <c r="M5382" t="s">
        <v>19513</v>
      </c>
      <c r="N5382" t="s">
        <v>19514</v>
      </c>
      <c r="O5382">
        <v>5.3308333333333335</v>
      </c>
      <c r="P5382">
        <v>0</v>
      </c>
      <c r="Q5382">
        <v>221</v>
      </c>
      <c r="R5382">
        <v>0</v>
      </c>
      <c r="S5382">
        <v>3</v>
      </c>
      <c r="T5382">
        <v>0</v>
      </c>
      <c r="U5382">
        <v>10</v>
      </c>
      <c r="V5382">
        <v>0</v>
      </c>
      <c r="W5382">
        <v>0</v>
      </c>
      <c r="X5382">
        <v>0</v>
      </c>
      <c r="Y5382">
        <v>147.87724</v>
      </c>
      <c r="Z5382">
        <v>0</v>
      </c>
      <c r="AA5382">
        <v>5.1168310000000004</v>
      </c>
      <c r="AB5382">
        <v>0</v>
      </c>
      <c r="AC5382">
        <v>11.373161</v>
      </c>
      <c r="AD5382">
        <v>0</v>
      </c>
      <c r="AE5382">
        <v>0</v>
      </c>
      <c r="AF5382">
        <v>164.36723000000001</v>
      </c>
    </row>
    <row r="5383" spans="1:32" x14ac:dyDescent="0.3">
      <c r="A5383">
        <v>2785134</v>
      </c>
      <c r="B5383">
        <v>1</v>
      </c>
      <c r="C5383" t="s">
        <v>82</v>
      </c>
      <c r="D5383" t="s">
        <v>93</v>
      </c>
      <c r="E5383" t="s">
        <v>19515</v>
      </c>
      <c r="F5383" t="s">
        <v>19516</v>
      </c>
      <c r="G5383" t="s">
        <v>31550</v>
      </c>
      <c r="H5383" t="s">
        <v>409</v>
      </c>
      <c r="I5383" t="s">
        <v>78</v>
      </c>
      <c r="J5383" t="s">
        <v>135</v>
      </c>
      <c r="K5383" t="s">
        <v>3</v>
      </c>
      <c r="L5383" t="s">
        <v>136</v>
      </c>
      <c r="M5383" t="s">
        <v>19517</v>
      </c>
      <c r="N5383" t="s">
        <v>19518</v>
      </c>
      <c r="O5383">
        <v>4.0413888888888891</v>
      </c>
      <c r="P5383">
        <v>0</v>
      </c>
      <c r="Q5383">
        <v>51</v>
      </c>
      <c r="R5383">
        <v>0</v>
      </c>
      <c r="S5383">
        <v>0</v>
      </c>
      <c r="T5383">
        <v>0</v>
      </c>
      <c r="U5383">
        <v>13</v>
      </c>
      <c r="V5383">
        <v>0</v>
      </c>
      <c r="W5383">
        <v>0</v>
      </c>
      <c r="X5383">
        <v>0</v>
      </c>
      <c r="Y5383">
        <v>74.479979999999998</v>
      </c>
      <c r="Z5383">
        <v>0</v>
      </c>
      <c r="AA5383">
        <v>0</v>
      </c>
      <c r="AB5383">
        <v>0</v>
      </c>
      <c r="AC5383">
        <v>104.4325</v>
      </c>
      <c r="AD5383">
        <v>0</v>
      </c>
      <c r="AE5383">
        <v>0</v>
      </c>
      <c r="AF5383">
        <v>178.91248999999999</v>
      </c>
    </row>
    <row r="5384" spans="1:32" x14ac:dyDescent="0.3">
      <c r="A5384">
        <v>2785106</v>
      </c>
      <c r="B5384">
        <v>1</v>
      </c>
      <c r="C5384" t="s">
        <v>82</v>
      </c>
      <c r="D5384" t="s">
        <v>84</v>
      </c>
      <c r="E5384" t="s">
        <v>2179</v>
      </c>
      <c r="F5384" t="s">
        <v>604</v>
      </c>
      <c r="G5384" t="s">
        <v>31552</v>
      </c>
      <c r="H5384" t="s">
        <v>145</v>
      </c>
      <c r="I5384" t="s">
        <v>78</v>
      </c>
      <c r="J5384" t="s">
        <v>135</v>
      </c>
      <c r="K5384" t="s">
        <v>22</v>
      </c>
      <c r="L5384" t="s">
        <v>136</v>
      </c>
      <c r="M5384" t="s">
        <v>19519</v>
      </c>
      <c r="N5384" t="s">
        <v>19520</v>
      </c>
      <c r="O5384">
        <v>2.5236111111111112</v>
      </c>
      <c r="P5384">
        <v>0</v>
      </c>
      <c r="Q5384">
        <v>120</v>
      </c>
      <c r="R5384">
        <v>0</v>
      </c>
      <c r="S5384">
        <v>3</v>
      </c>
      <c r="T5384">
        <v>0</v>
      </c>
      <c r="U5384">
        <v>7</v>
      </c>
      <c r="V5384">
        <v>0</v>
      </c>
      <c r="W5384">
        <v>0</v>
      </c>
      <c r="X5384">
        <v>0</v>
      </c>
      <c r="Y5384">
        <v>49.795326000000003</v>
      </c>
      <c r="Z5384">
        <v>0</v>
      </c>
      <c r="AA5384">
        <v>1.5342157E-2</v>
      </c>
      <c r="AB5384">
        <v>0</v>
      </c>
      <c r="AC5384">
        <v>2.4526439999999998</v>
      </c>
      <c r="AD5384">
        <v>0</v>
      </c>
      <c r="AE5384">
        <v>0</v>
      </c>
      <c r="AF5384">
        <v>52.263312999999997</v>
      </c>
    </row>
    <row r="5385" spans="1:32" x14ac:dyDescent="0.3">
      <c r="A5385">
        <v>2785078</v>
      </c>
      <c r="B5385">
        <v>1</v>
      </c>
      <c r="C5385" t="s">
        <v>83</v>
      </c>
      <c r="D5385" t="s">
        <v>123</v>
      </c>
      <c r="E5385" t="s">
        <v>19521</v>
      </c>
      <c r="F5385" t="s">
        <v>19522</v>
      </c>
      <c r="G5385" t="s">
        <v>31550</v>
      </c>
      <c r="H5385" t="s">
        <v>380</v>
      </c>
      <c r="I5385" t="s">
        <v>78</v>
      </c>
      <c r="J5385" t="s">
        <v>135</v>
      </c>
      <c r="K5385" t="s">
        <v>22</v>
      </c>
      <c r="L5385" t="s">
        <v>136</v>
      </c>
      <c r="M5385" t="s">
        <v>19523</v>
      </c>
      <c r="N5385" t="s">
        <v>19524</v>
      </c>
      <c r="O5385">
        <v>0.42083333333333334</v>
      </c>
      <c r="P5385">
        <v>0</v>
      </c>
      <c r="Q5385">
        <v>7</v>
      </c>
      <c r="R5385">
        <v>0</v>
      </c>
      <c r="S5385">
        <v>0</v>
      </c>
      <c r="T5385">
        <v>0</v>
      </c>
      <c r="U5385">
        <v>3</v>
      </c>
      <c r="V5385">
        <v>0</v>
      </c>
      <c r="W5385">
        <v>0</v>
      </c>
      <c r="X5385">
        <v>0</v>
      </c>
      <c r="Y5385">
        <v>1.0071937</v>
      </c>
      <c r="Z5385">
        <v>0</v>
      </c>
      <c r="AA5385">
        <v>0</v>
      </c>
      <c r="AB5385">
        <v>0</v>
      </c>
      <c r="AC5385">
        <v>0.32581993999999997</v>
      </c>
      <c r="AD5385">
        <v>0</v>
      </c>
      <c r="AE5385">
        <v>0</v>
      </c>
      <c r="AF5385">
        <v>1.3330137</v>
      </c>
    </row>
    <row r="5386" spans="1:32" x14ac:dyDescent="0.3">
      <c r="A5386">
        <v>2785084</v>
      </c>
      <c r="B5386">
        <v>1</v>
      </c>
      <c r="C5386" t="s">
        <v>82</v>
      </c>
      <c r="D5386" t="s">
        <v>111</v>
      </c>
      <c r="E5386" t="s">
        <v>19525</v>
      </c>
      <c r="F5386" t="s">
        <v>19526</v>
      </c>
      <c r="G5386" t="s">
        <v>31546</v>
      </c>
      <c r="H5386" t="s">
        <v>223</v>
      </c>
      <c r="I5386" t="s">
        <v>78</v>
      </c>
      <c r="J5386" t="s">
        <v>135</v>
      </c>
      <c r="K5386" t="s">
        <v>22</v>
      </c>
      <c r="L5386" t="s">
        <v>136</v>
      </c>
      <c r="M5386" t="s">
        <v>19527</v>
      </c>
      <c r="N5386" t="s">
        <v>19528</v>
      </c>
      <c r="O5386">
        <v>1.3574999999999999</v>
      </c>
      <c r="P5386">
        <v>0</v>
      </c>
      <c r="Q5386">
        <v>31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7.3451551999999998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7.3451551999999998</v>
      </c>
    </row>
    <row r="5387" spans="1:32" x14ac:dyDescent="0.3">
      <c r="A5387">
        <v>2785051</v>
      </c>
      <c r="B5387">
        <v>1</v>
      </c>
      <c r="C5387" t="s">
        <v>83</v>
      </c>
      <c r="D5387" t="s">
        <v>130</v>
      </c>
      <c r="E5387" t="s">
        <v>19529</v>
      </c>
      <c r="F5387" t="s">
        <v>19530</v>
      </c>
      <c r="G5387" t="s">
        <v>31546</v>
      </c>
      <c r="H5387" t="s">
        <v>223</v>
      </c>
      <c r="I5387" t="s">
        <v>78</v>
      </c>
      <c r="J5387" t="s">
        <v>135</v>
      </c>
      <c r="K5387" t="s">
        <v>22</v>
      </c>
      <c r="L5387" t="s">
        <v>136</v>
      </c>
      <c r="M5387" t="s">
        <v>19531</v>
      </c>
      <c r="N5387" t="s">
        <v>19532</v>
      </c>
      <c r="O5387">
        <v>5.9644444444444442</v>
      </c>
      <c r="P5387">
        <v>0</v>
      </c>
      <c r="Q5387">
        <v>18</v>
      </c>
      <c r="R5387">
        <v>0</v>
      </c>
      <c r="S5387">
        <v>1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11.420601</v>
      </c>
      <c r="Z5387">
        <v>0</v>
      </c>
      <c r="AA5387">
        <v>5.5886680000000002</v>
      </c>
      <c r="AB5387">
        <v>0</v>
      </c>
      <c r="AC5387">
        <v>0</v>
      </c>
      <c r="AD5387">
        <v>0</v>
      </c>
      <c r="AE5387">
        <v>0</v>
      </c>
      <c r="AF5387">
        <v>17.009267999999999</v>
      </c>
    </row>
    <row r="5388" spans="1:32" x14ac:dyDescent="0.3">
      <c r="A5388">
        <v>2785066</v>
      </c>
      <c r="B5388">
        <v>1</v>
      </c>
      <c r="C5388" t="s">
        <v>82</v>
      </c>
      <c r="D5388" t="s">
        <v>93</v>
      </c>
      <c r="E5388" t="s">
        <v>19533</v>
      </c>
      <c r="F5388" t="s">
        <v>19534</v>
      </c>
      <c r="G5388" t="s">
        <v>31548</v>
      </c>
      <c r="H5388" t="s">
        <v>333</v>
      </c>
      <c r="I5388" t="s">
        <v>78</v>
      </c>
      <c r="J5388" t="s">
        <v>135</v>
      </c>
      <c r="K5388" t="s">
        <v>22</v>
      </c>
      <c r="L5388" t="s">
        <v>136</v>
      </c>
      <c r="M5388" t="s">
        <v>19535</v>
      </c>
      <c r="N5388" t="s">
        <v>19536</v>
      </c>
      <c r="O5388">
        <v>1.2955555555555556</v>
      </c>
      <c r="P5388">
        <v>0</v>
      </c>
      <c r="Q5388">
        <v>5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1.8779167000000001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1.8779167000000001</v>
      </c>
    </row>
    <row r="5389" spans="1:32" x14ac:dyDescent="0.3">
      <c r="A5389">
        <v>2785061</v>
      </c>
      <c r="B5389">
        <v>1</v>
      </c>
      <c r="C5389" t="s">
        <v>82</v>
      </c>
      <c r="D5389" t="s">
        <v>84</v>
      </c>
      <c r="E5389" t="s">
        <v>19537</v>
      </c>
      <c r="F5389" t="s">
        <v>19538</v>
      </c>
      <c r="G5389" t="s">
        <v>31546</v>
      </c>
      <c r="H5389" t="s">
        <v>145</v>
      </c>
      <c r="I5389" t="s">
        <v>78</v>
      </c>
      <c r="J5389" t="s">
        <v>135</v>
      </c>
      <c r="K5389" t="s">
        <v>22</v>
      </c>
      <c r="L5389" t="s">
        <v>136</v>
      </c>
      <c r="M5389" t="s">
        <v>19539</v>
      </c>
      <c r="N5389" t="s">
        <v>19540</v>
      </c>
      <c r="O5389">
        <v>1.4247222222222222</v>
      </c>
      <c r="P5389">
        <v>0</v>
      </c>
      <c r="Q5389">
        <v>13</v>
      </c>
      <c r="R5389">
        <v>0</v>
      </c>
      <c r="S5389">
        <v>0</v>
      </c>
      <c r="T5389">
        <v>0</v>
      </c>
      <c r="U5389">
        <v>3</v>
      </c>
      <c r="V5389">
        <v>0</v>
      </c>
      <c r="W5389">
        <v>0</v>
      </c>
      <c r="X5389">
        <v>0</v>
      </c>
      <c r="Y5389">
        <v>5.2743735000000003</v>
      </c>
      <c r="Z5389">
        <v>0</v>
      </c>
      <c r="AA5389">
        <v>0</v>
      </c>
      <c r="AB5389">
        <v>0</v>
      </c>
      <c r="AC5389">
        <v>24.500914000000002</v>
      </c>
      <c r="AD5389">
        <v>0</v>
      </c>
      <c r="AE5389">
        <v>0</v>
      </c>
      <c r="AF5389">
        <v>29.775288</v>
      </c>
    </row>
    <row r="5390" spans="1:32" x14ac:dyDescent="0.3">
      <c r="A5390">
        <v>2785019</v>
      </c>
      <c r="B5390">
        <v>1</v>
      </c>
      <c r="C5390" t="s">
        <v>82</v>
      </c>
      <c r="D5390" t="s">
        <v>88</v>
      </c>
      <c r="E5390" t="s">
        <v>11315</v>
      </c>
      <c r="F5390" t="s">
        <v>11316</v>
      </c>
      <c r="G5390" t="s">
        <v>31548</v>
      </c>
      <c r="H5390" t="s">
        <v>311</v>
      </c>
      <c r="I5390" t="s">
        <v>78</v>
      </c>
      <c r="J5390" t="s">
        <v>135</v>
      </c>
      <c r="K5390" t="s">
        <v>22</v>
      </c>
      <c r="L5390" t="s">
        <v>136</v>
      </c>
      <c r="M5390" t="s">
        <v>19541</v>
      </c>
      <c r="N5390" t="s">
        <v>19542</v>
      </c>
      <c r="O5390">
        <v>1.8952777777777778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2.7966790000000001</v>
      </c>
      <c r="AD5390">
        <v>0</v>
      </c>
      <c r="AE5390">
        <v>0</v>
      </c>
      <c r="AF5390">
        <v>2.7966790000000001</v>
      </c>
    </row>
    <row r="5391" spans="1:32" x14ac:dyDescent="0.3">
      <c r="A5391">
        <v>2785034</v>
      </c>
      <c r="B5391">
        <v>1</v>
      </c>
      <c r="C5391" t="s">
        <v>83</v>
      </c>
      <c r="D5391" t="s">
        <v>121</v>
      </c>
      <c r="E5391" t="s">
        <v>19543</v>
      </c>
      <c r="F5391" t="s">
        <v>19544</v>
      </c>
      <c r="G5391" t="s">
        <v>31546</v>
      </c>
      <c r="H5391" t="s">
        <v>223</v>
      </c>
      <c r="I5391" t="s">
        <v>78</v>
      </c>
      <c r="J5391" t="s">
        <v>135</v>
      </c>
      <c r="K5391" t="s">
        <v>22</v>
      </c>
      <c r="L5391" t="s">
        <v>136</v>
      </c>
      <c r="M5391" t="s">
        <v>19545</v>
      </c>
      <c r="N5391" t="s">
        <v>19546</v>
      </c>
      <c r="O5391">
        <v>1.5677777777777777</v>
      </c>
      <c r="P5391">
        <v>0</v>
      </c>
      <c r="Q5391">
        <v>19</v>
      </c>
      <c r="R5391">
        <v>0</v>
      </c>
      <c r="S5391">
        <v>4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2.8122066999999999</v>
      </c>
      <c r="Z5391">
        <v>0</v>
      </c>
      <c r="AA5391">
        <v>2.5785069999999998E-3</v>
      </c>
      <c r="AB5391">
        <v>0</v>
      </c>
      <c r="AC5391">
        <v>0</v>
      </c>
      <c r="AD5391">
        <v>0</v>
      </c>
      <c r="AE5391">
        <v>0</v>
      </c>
      <c r="AF5391">
        <v>2.8147852000000002</v>
      </c>
    </row>
    <row r="5392" spans="1:32" x14ac:dyDescent="0.3">
      <c r="A5392">
        <v>2785024</v>
      </c>
      <c r="B5392">
        <v>1</v>
      </c>
      <c r="C5392" t="s">
        <v>83</v>
      </c>
      <c r="D5392" t="s">
        <v>128</v>
      </c>
      <c r="E5392" t="s">
        <v>11436</v>
      </c>
      <c r="F5392" t="s">
        <v>11437</v>
      </c>
      <c r="G5392" t="s">
        <v>31546</v>
      </c>
      <c r="H5392" t="s">
        <v>223</v>
      </c>
      <c r="I5392" t="s">
        <v>78</v>
      </c>
      <c r="J5392" t="s">
        <v>135</v>
      </c>
      <c r="K5392" t="s">
        <v>22</v>
      </c>
      <c r="L5392" t="s">
        <v>136</v>
      </c>
      <c r="M5392" t="s">
        <v>19547</v>
      </c>
      <c r="N5392" t="s">
        <v>19548</v>
      </c>
      <c r="O5392">
        <v>0.64500000000000002</v>
      </c>
      <c r="P5392">
        <v>0</v>
      </c>
      <c r="Q5392">
        <v>124</v>
      </c>
      <c r="R5392">
        <v>0</v>
      </c>
      <c r="S5392">
        <v>3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22.941935999999998</v>
      </c>
      <c r="Z5392">
        <v>0</v>
      </c>
      <c r="AA5392">
        <v>0.44883210000000001</v>
      </c>
      <c r="AB5392">
        <v>0</v>
      </c>
      <c r="AC5392">
        <v>0</v>
      </c>
      <c r="AD5392">
        <v>0</v>
      </c>
      <c r="AE5392">
        <v>0</v>
      </c>
      <c r="AF5392">
        <v>23.390768000000001</v>
      </c>
    </row>
    <row r="5393" spans="1:32" x14ac:dyDescent="0.3">
      <c r="A5393">
        <v>2785043</v>
      </c>
      <c r="B5393">
        <v>1</v>
      </c>
      <c r="C5393" t="s">
        <v>82</v>
      </c>
      <c r="D5393" t="s">
        <v>112</v>
      </c>
      <c r="E5393" t="s">
        <v>10928</v>
      </c>
      <c r="F5393" t="s">
        <v>10929</v>
      </c>
      <c r="G5393" t="s">
        <v>31545</v>
      </c>
      <c r="H5393" t="s">
        <v>134</v>
      </c>
      <c r="I5393" t="s">
        <v>79</v>
      </c>
      <c r="J5393" t="s">
        <v>135</v>
      </c>
      <c r="K5393" t="s">
        <v>22</v>
      </c>
      <c r="L5393" t="s">
        <v>136</v>
      </c>
      <c r="M5393" t="s">
        <v>19549</v>
      </c>
      <c r="N5393" t="s">
        <v>19550</v>
      </c>
      <c r="O5393">
        <v>0.96944444444444444</v>
      </c>
      <c r="P5393">
        <v>1</v>
      </c>
      <c r="Q5393">
        <v>294</v>
      </c>
      <c r="R5393">
        <v>19</v>
      </c>
      <c r="S5393">
        <v>109</v>
      </c>
      <c r="T5393">
        <v>9</v>
      </c>
      <c r="U5393">
        <v>48</v>
      </c>
      <c r="V5393">
        <v>3</v>
      </c>
      <c r="W5393">
        <v>0</v>
      </c>
      <c r="X5393">
        <v>1.474553</v>
      </c>
      <c r="Y5393">
        <v>62.574855999999997</v>
      </c>
      <c r="Z5393">
        <v>131.61295999999999</v>
      </c>
      <c r="AA5393">
        <v>116.70304</v>
      </c>
      <c r="AB5393">
        <v>8.4584890000000001</v>
      </c>
      <c r="AC5393">
        <v>41.800457000000002</v>
      </c>
      <c r="AD5393">
        <v>19.435648</v>
      </c>
      <c r="AE5393">
        <v>0</v>
      </c>
      <c r="AF5393">
        <v>382.06</v>
      </c>
    </row>
    <row r="5394" spans="1:32" x14ac:dyDescent="0.3">
      <c r="A5394">
        <v>2785294</v>
      </c>
      <c r="B5394">
        <v>1</v>
      </c>
      <c r="C5394" t="s">
        <v>82</v>
      </c>
      <c r="D5394" t="s">
        <v>105</v>
      </c>
      <c r="E5394" t="s">
        <v>18464</v>
      </c>
      <c r="F5394" t="s">
        <v>18465</v>
      </c>
      <c r="G5394" t="s">
        <v>31547</v>
      </c>
      <c r="H5394" t="s">
        <v>134</v>
      </c>
      <c r="I5394" t="s">
        <v>79</v>
      </c>
      <c r="J5394" t="s">
        <v>248</v>
      </c>
      <c r="K5394" t="s">
        <v>22</v>
      </c>
      <c r="L5394" t="s">
        <v>136</v>
      </c>
      <c r="M5394" t="s">
        <v>19551</v>
      </c>
      <c r="N5394" t="s">
        <v>19552</v>
      </c>
      <c r="O5394">
        <v>4.7500000000000001E-2</v>
      </c>
      <c r="P5394">
        <v>6</v>
      </c>
      <c r="Q5394">
        <v>21157</v>
      </c>
      <c r="R5394">
        <v>4</v>
      </c>
      <c r="S5394">
        <v>274</v>
      </c>
      <c r="T5394">
        <v>28</v>
      </c>
      <c r="U5394">
        <v>1642</v>
      </c>
      <c r="V5394">
        <v>2</v>
      </c>
      <c r="W5394">
        <v>1</v>
      </c>
      <c r="X5394">
        <v>1.5029728</v>
      </c>
      <c r="Y5394">
        <v>143.08332999999999</v>
      </c>
      <c r="Z5394">
        <v>0.29404419999999998</v>
      </c>
      <c r="AA5394">
        <v>1.7144520999999999</v>
      </c>
      <c r="AB5394">
        <v>23.948443999999999</v>
      </c>
      <c r="AC5394">
        <v>34.250160000000001</v>
      </c>
      <c r="AD5394">
        <v>0.7481584</v>
      </c>
      <c r="AE5394">
        <v>8.9357229999999996E-2</v>
      </c>
      <c r="AF5394">
        <v>205.63092</v>
      </c>
    </row>
    <row r="5395" spans="1:32" x14ac:dyDescent="0.3">
      <c r="A5395">
        <v>2785008</v>
      </c>
      <c r="B5395">
        <v>1</v>
      </c>
      <c r="C5395" t="s">
        <v>82</v>
      </c>
      <c r="D5395" t="s">
        <v>92</v>
      </c>
      <c r="E5395" t="s">
        <v>10697</v>
      </c>
      <c r="F5395" t="s">
        <v>10698</v>
      </c>
      <c r="G5395" t="s">
        <v>31545</v>
      </c>
      <c r="H5395" t="s">
        <v>648</v>
      </c>
      <c r="I5395" t="s">
        <v>79</v>
      </c>
      <c r="J5395" t="s">
        <v>135</v>
      </c>
      <c r="K5395" t="s">
        <v>22</v>
      </c>
      <c r="L5395" t="s">
        <v>186</v>
      </c>
      <c r="M5395" t="s">
        <v>19553</v>
      </c>
      <c r="N5395" t="s">
        <v>19554</v>
      </c>
      <c r="O5395">
        <v>8.0119444444444436</v>
      </c>
      <c r="P5395">
        <v>2</v>
      </c>
      <c r="Q5395">
        <v>41</v>
      </c>
      <c r="R5395">
        <v>14</v>
      </c>
      <c r="S5395">
        <v>7</v>
      </c>
      <c r="T5395">
        <v>5</v>
      </c>
      <c r="U5395">
        <v>5</v>
      </c>
      <c r="V5395">
        <v>0</v>
      </c>
      <c r="W5395">
        <v>0</v>
      </c>
      <c r="X5395">
        <v>24.113849999999999</v>
      </c>
      <c r="Y5395">
        <v>32.986989999999999</v>
      </c>
      <c r="Z5395">
        <v>94.938990000000004</v>
      </c>
      <c r="AA5395">
        <v>21.039681999999999</v>
      </c>
      <c r="AB5395">
        <v>78.330309999999997</v>
      </c>
      <c r="AC5395">
        <v>15.833505000000001</v>
      </c>
      <c r="AD5395">
        <v>0</v>
      </c>
      <c r="AE5395">
        <v>0</v>
      </c>
      <c r="AF5395">
        <v>267.24331999999998</v>
      </c>
    </row>
    <row r="5396" spans="1:32" x14ac:dyDescent="0.3">
      <c r="A5396">
        <v>2784993</v>
      </c>
      <c r="B5396">
        <v>1</v>
      </c>
      <c r="C5396" t="s">
        <v>82</v>
      </c>
      <c r="D5396" t="s">
        <v>87</v>
      </c>
      <c r="E5396" t="s">
        <v>10597</v>
      </c>
      <c r="F5396" t="s">
        <v>10598</v>
      </c>
      <c r="G5396" t="s">
        <v>31550</v>
      </c>
      <c r="H5396" t="s">
        <v>1432</v>
      </c>
      <c r="I5396" t="s">
        <v>78</v>
      </c>
      <c r="J5396" t="s">
        <v>135</v>
      </c>
      <c r="K5396" t="s">
        <v>22</v>
      </c>
      <c r="L5396" t="s">
        <v>136</v>
      </c>
      <c r="M5396" t="s">
        <v>19555</v>
      </c>
      <c r="N5396" t="s">
        <v>19556</v>
      </c>
      <c r="O5396">
        <v>3.9772222222222222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62.938107000000002</v>
      </c>
      <c r="AD5396">
        <v>0</v>
      </c>
      <c r="AE5396">
        <v>0</v>
      </c>
      <c r="AF5396">
        <v>62.938107000000002</v>
      </c>
    </row>
    <row r="5397" spans="1:32" x14ac:dyDescent="0.3">
      <c r="A5397">
        <v>2785073</v>
      </c>
      <c r="B5397">
        <v>1</v>
      </c>
      <c r="C5397" t="s">
        <v>82</v>
      </c>
      <c r="D5397" t="s">
        <v>107</v>
      </c>
      <c r="E5397" t="s">
        <v>19557</v>
      </c>
      <c r="F5397" t="s">
        <v>19558</v>
      </c>
      <c r="G5397" t="s">
        <v>31545</v>
      </c>
      <c r="H5397" t="s">
        <v>134</v>
      </c>
      <c r="I5397" t="s">
        <v>79</v>
      </c>
      <c r="J5397" t="s">
        <v>135</v>
      </c>
      <c r="K5397" t="s">
        <v>22</v>
      </c>
      <c r="L5397" t="s">
        <v>136</v>
      </c>
      <c r="M5397" t="s">
        <v>19559</v>
      </c>
      <c r="N5397" t="s">
        <v>18917</v>
      </c>
      <c r="O5397">
        <v>1.2916666666666667</v>
      </c>
      <c r="P5397">
        <v>1</v>
      </c>
      <c r="Q5397">
        <v>1200</v>
      </c>
      <c r="R5397">
        <v>0</v>
      </c>
      <c r="S5397">
        <v>125</v>
      </c>
      <c r="T5397">
        <v>3</v>
      </c>
      <c r="U5397">
        <v>184</v>
      </c>
      <c r="V5397">
        <v>0</v>
      </c>
      <c r="W5397">
        <v>0</v>
      </c>
      <c r="X5397">
        <v>22.294540000000001</v>
      </c>
      <c r="Y5397">
        <v>905.55380000000002</v>
      </c>
      <c r="Z5397">
        <v>0</v>
      </c>
      <c r="AA5397">
        <v>53.697085999999999</v>
      </c>
      <c r="AB5397">
        <v>317.54192999999998</v>
      </c>
      <c r="AC5397">
        <v>352.69961999999998</v>
      </c>
      <c r="AD5397">
        <v>0</v>
      </c>
      <c r="AE5397">
        <v>0</v>
      </c>
      <c r="AF5397">
        <v>1651.787</v>
      </c>
    </row>
    <row r="5398" spans="1:32" x14ac:dyDescent="0.3">
      <c r="A5398">
        <v>2784995</v>
      </c>
      <c r="B5398">
        <v>1</v>
      </c>
      <c r="C5398" t="s">
        <v>83</v>
      </c>
      <c r="D5398" t="s">
        <v>130</v>
      </c>
      <c r="E5398" t="s">
        <v>19560</v>
      </c>
      <c r="F5398" t="s">
        <v>19561</v>
      </c>
      <c r="G5398" t="s">
        <v>31552</v>
      </c>
      <c r="H5398" t="s">
        <v>665</v>
      </c>
      <c r="I5398" t="s">
        <v>78</v>
      </c>
      <c r="J5398" t="s">
        <v>135</v>
      </c>
      <c r="K5398" t="s">
        <v>22</v>
      </c>
      <c r="L5398" t="s">
        <v>136</v>
      </c>
      <c r="M5398" t="s">
        <v>19562</v>
      </c>
      <c r="N5398" t="s">
        <v>19563</v>
      </c>
      <c r="O5398">
        <v>2.9830555555555556</v>
      </c>
      <c r="P5398">
        <v>0</v>
      </c>
      <c r="Q5398">
        <v>146</v>
      </c>
      <c r="R5398">
        <v>0</v>
      </c>
      <c r="S5398">
        <v>7</v>
      </c>
      <c r="T5398">
        <v>0</v>
      </c>
      <c r="U5398">
        <v>13</v>
      </c>
      <c r="V5398">
        <v>0</v>
      </c>
      <c r="W5398">
        <v>0</v>
      </c>
      <c r="X5398">
        <v>0</v>
      </c>
      <c r="Y5398">
        <v>63.14678</v>
      </c>
      <c r="Z5398">
        <v>0</v>
      </c>
      <c r="AA5398">
        <v>4.983752</v>
      </c>
      <c r="AB5398">
        <v>0</v>
      </c>
      <c r="AC5398">
        <v>20.063075999999999</v>
      </c>
      <c r="AD5398">
        <v>0</v>
      </c>
      <c r="AE5398">
        <v>0</v>
      </c>
      <c r="AF5398">
        <v>88.193610000000007</v>
      </c>
    </row>
    <row r="5399" spans="1:32" x14ac:dyDescent="0.3">
      <c r="A5399">
        <v>2784953</v>
      </c>
      <c r="B5399">
        <v>1</v>
      </c>
      <c r="C5399" t="s">
        <v>82</v>
      </c>
      <c r="D5399" t="s">
        <v>101</v>
      </c>
      <c r="E5399" t="s">
        <v>19564</v>
      </c>
      <c r="F5399" t="s">
        <v>19565</v>
      </c>
      <c r="G5399" t="s">
        <v>31546</v>
      </c>
      <c r="H5399" t="s">
        <v>223</v>
      </c>
      <c r="I5399" t="s">
        <v>78</v>
      </c>
      <c r="J5399" t="s">
        <v>135</v>
      </c>
      <c r="K5399" t="s">
        <v>22</v>
      </c>
      <c r="L5399" t="s">
        <v>136</v>
      </c>
      <c r="M5399" t="s">
        <v>19566</v>
      </c>
      <c r="N5399" t="s">
        <v>19567</v>
      </c>
      <c r="O5399">
        <v>0.50861111111111112</v>
      </c>
      <c r="P5399">
        <v>0</v>
      </c>
      <c r="Q5399">
        <v>4</v>
      </c>
      <c r="R5399">
        <v>0</v>
      </c>
      <c r="S5399">
        <v>5</v>
      </c>
      <c r="T5399">
        <v>0</v>
      </c>
      <c r="U5399">
        <v>1</v>
      </c>
      <c r="V5399">
        <v>0</v>
      </c>
      <c r="W5399">
        <v>0</v>
      </c>
      <c r="X5399">
        <v>0</v>
      </c>
      <c r="Y5399">
        <v>0.43482140000000002</v>
      </c>
      <c r="Z5399">
        <v>0</v>
      </c>
      <c r="AA5399">
        <v>2.0421779999999998</v>
      </c>
      <c r="AB5399">
        <v>0</v>
      </c>
      <c r="AC5399">
        <v>1.9920739999999999E-2</v>
      </c>
      <c r="AD5399">
        <v>0</v>
      </c>
      <c r="AE5399">
        <v>0</v>
      </c>
      <c r="AF5399">
        <v>2.4969199</v>
      </c>
    </row>
    <row r="5400" spans="1:32" x14ac:dyDescent="0.3">
      <c r="A5400">
        <v>2784974</v>
      </c>
      <c r="B5400">
        <v>1</v>
      </c>
      <c r="C5400" t="s">
        <v>82</v>
      </c>
      <c r="D5400" t="s">
        <v>105</v>
      </c>
      <c r="E5400" t="s">
        <v>19568</v>
      </c>
      <c r="F5400" t="s">
        <v>19569</v>
      </c>
      <c r="G5400" t="s">
        <v>31545</v>
      </c>
      <c r="H5400" t="s">
        <v>648</v>
      </c>
      <c r="I5400" t="s">
        <v>79</v>
      </c>
      <c r="J5400" t="s">
        <v>135</v>
      </c>
      <c r="K5400" t="s">
        <v>22</v>
      </c>
      <c r="L5400" t="s">
        <v>186</v>
      </c>
      <c r="M5400" t="s">
        <v>19570</v>
      </c>
      <c r="N5400" t="s">
        <v>19571</v>
      </c>
      <c r="O5400">
        <v>1.5888888888888888</v>
      </c>
      <c r="P5400">
        <v>0</v>
      </c>
      <c r="Q5400">
        <v>195</v>
      </c>
      <c r="R5400">
        <v>2</v>
      </c>
      <c r="S5400">
        <v>26</v>
      </c>
      <c r="T5400">
        <v>2</v>
      </c>
      <c r="U5400">
        <v>23</v>
      </c>
      <c r="V5400">
        <v>0</v>
      </c>
      <c r="W5400">
        <v>0</v>
      </c>
      <c r="X5400">
        <v>0</v>
      </c>
      <c r="Y5400">
        <v>63.804977000000001</v>
      </c>
      <c r="Z5400">
        <v>0.1153556</v>
      </c>
      <c r="AA5400">
        <v>37.749096000000002</v>
      </c>
      <c r="AB5400">
        <v>6.8237176000000002</v>
      </c>
      <c r="AC5400">
        <v>14.015473999999999</v>
      </c>
      <c r="AD5400">
        <v>0</v>
      </c>
      <c r="AE5400">
        <v>0</v>
      </c>
      <c r="AF5400">
        <v>122.50861999999999</v>
      </c>
    </row>
    <row r="5401" spans="1:32" x14ac:dyDescent="0.3">
      <c r="A5401">
        <v>2784954</v>
      </c>
      <c r="B5401">
        <v>1</v>
      </c>
      <c r="C5401" t="s">
        <v>82</v>
      </c>
      <c r="D5401" t="s">
        <v>86</v>
      </c>
      <c r="E5401" t="s">
        <v>19572</v>
      </c>
      <c r="F5401" t="s">
        <v>19573</v>
      </c>
      <c r="G5401" t="s">
        <v>31546</v>
      </c>
      <c r="H5401" t="s">
        <v>223</v>
      </c>
      <c r="I5401" t="s">
        <v>78</v>
      </c>
      <c r="J5401" t="s">
        <v>135</v>
      </c>
      <c r="K5401" t="s">
        <v>22</v>
      </c>
      <c r="L5401" t="s">
        <v>136</v>
      </c>
      <c r="M5401" t="s">
        <v>19574</v>
      </c>
      <c r="N5401" t="s">
        <v>19575</v>
      </c>
      <c r="O5401">
        <v>2.7038888888888888</v>
      </c>
      <c r="P5401">
        <v>0</v>
      </c>
      <c r="Q5401">
        <v>43</v>
      </c>
      <c r="R5401">
        <v>0</v>
      </c>
      <c r="S5401">
        <v>2</v>
      </c>
      <c r="T5401">
        <v>0</v>
      </c>
      <c r="U5401">
        <v>2</v>
      </c>
      <c r="V5401">
        <v>0</v>
      </c>
      <c r="W5401">
        <v>0</v>
      </c>
      <c r="X5401">
        <v>0</v>
      </c>
      <c r="Y5401">
        <v>43.417769999999997</v>
      </c>
      <c r="Z5401">
        <v>0</v>
      </c>
      <c r="AA5401">
        <v>9.2982600000000009</v>
      </c>
      <c r="AB5401">
        <v>0</v>
      </c>
      <c r="AC5401">
        <v>0.24720533</v>
      </c>
      <c r="AD5401">
        <v>0</v>
      </c>
      <c r="AE5401">
        <v>0</v>
      </c>
      <c r="AF5401">
        <v>52.963234</v>
      </c>
    </row>
    <row r="5402" spans="1:32" x14ac:dyDescent="0.3">
      <c r="A5402">
        <v>2785002</v>
      </c>
      <c r="B5402">
        <v>1</v>
      </c>
      <c r="C5402" t="s">
        <v>82</v>
      </c>
      <c r="D5402" t="s">
        <v>104</v>
      </c>
      <c r="E5402" t="s">
        <v>19576</v>
      </c>
      <c r="F5402" t="s">
        <v>19577</v>
      </c>
      <c r="G5402" t="s">
        <v>31545</v>
      </c>
      <c r="H5402" t="s">
        <v>19578</v>
      </c>
      <c r="I5402" t="s">
        <v>79</v>
      </c>
      <c r="J5402" t="s">
        <v>135</v>
      </c>
      <c r="K5402" t="s">
        <v>22</v>
      </c>
      <c r="L5402" t="s">
        <v>136</v>
      </c>
      <c r="M5402" t="s">
        <v>19579</v>
      </c>
      <c r="N5402" t="s">
        <v>19580</v>
      </c>
      <c r="O5402">
        <v>2.355</v>
      </c>
      <c r="P5402">
        <v>0</v>
      </c>
      <c r="Q5402">
        <v>1021</v>
      </c>
      <c r="R5402">
        <v>0</v>
      </c>
      <c r="S5402">
        <v>0</v>
      </c>
      <c r="T5402">
        <v>7</v>
      </c>
      <c r="U5402">
        <v>317</v>
      </c>
      <c r="V5402">
        <v>0</v>
      </c>
      <c r="W5402">
        <v>0</v>
      </c>
      <c r="X5402">
        <v>0</v>
      </c>
      <c r="Y5402">
        <v>687.697</v>
      </c>
      <c r="Z5402">
        <v>0</v>
      </c>
      <c r="AA5402">
        <v>0</v>
      </c>
      <c r="AB5402">
        <v>1971.5889999999999</v>
      </c>
      <c r="AC5402">
        <v>380.98944</v>
      </c>
      <c r="AD5402">
        <v>0</v>
      </c>
      <c r="AE5402">
        <v>0</v>
      </c>
      <c r="AF5402">
        <v>3040.2754</v>
      </c>
    </row>
    <row r="5403" spans="1:32" x14ac:dyDescent="0.3">
      <c r="A5403">
        <v>2784973</v>
      </c>
      <c r="B5403">
        <v>1</v>
      </c>
      <c r="C5403" t="s">
        <v>83</v>
      </c>
      <c r="D5403" t="s">
        <v>128</v>
      </c>
      <c r="E5403" t="s">
        <v>5877</v>
      </c>
      <c r="F5403" t="s">
        <v>5878</v>
      </c>
      <c r="G5403" t="s">
        <v>31549</v>
      </c>
      <c r="H5403" t="s">
        <v>134</v>
      </c>
      <c r="I5403" t="s">
        <v>79</v>
      </c>
      <c r="J5403" t="s">
        <v>135</v>
      </c>
      <c r="K5403" t="s">
        <v>22</v>
      </c>
      <c r="L5403" t="s">
        <v>136</v>
      </c>
      <c r="M5403" t="s">
        <v>19581</v>
      </c>
      <c r="N5403" t="s">
        <v>19582</v>
      </c>
      <c r="O5403">
        <v>0.22666666666666666</v>
      </c>
      <c r="P5403">
        <v>11</v>
      </c>
      <c r="Q5403">
        <v>3</v>
      </c>
      <c r="R5403">
        <v>284</v>
      </c>
      <c r="S5403">
        <v>46</v>
      </c>
      <c r="T5403">
        <v>17</v>
      </c>
      <c r="U5403">
        <v>2</v>
      </c>
      <c r="V5403">
        <v>0</v>
      </c>
      <c r="W5403">
        <v>0</v>
      </c>
      <c r="X5403">
        <v>0.45558342000000002</v>
      </c>
      <c r="Y5403">
        <v>0.38041267000000001</v>
      </c>
      <c r="Z5403">
        <v>28.855198000000001</v>
      </c>
      <c r="AA5403">
        <v>9.5890260000000005</v>
      </c>
      <c r="AB5403">
        <v>3.1853414</v>
      </c>
      <c r="AC5403">
        <v>0.28219578000000001</v>
      </c>
      <c r="AD5403">
        <v>0</v>
      </c>
      <c r="AE5403">
        <v>0</v>
      </c>
      <c r="AF5403">
        <v>42.747757</v>
      </c>
    </row>
    <row r="5404" spans="1:32" x14ac:dyDescent="0.3">
      <c r="A5404">
        <v>2784885</v>
      </c>
      <c r="B5404">
        <v>1</v>
      </c>
      <c r="C5404" t="s">
        <v>83</v>
      </c>
      <c r="D5404" t="s">
        <v>114</v>
      </c>
      <c r="E5404" t="s">
        <v>19583</v>
      </c>
      <c r="F5404" t="s">
        <v>19584</v>
      </c>
      <c r="G5404" t="s">
        <v>31548</v>
      </c>
      <c r="H5404" t="s">
        <v>333</v>
      </c>
      <c r="I5404" t="s">
        <v>78</v>
      </c>
      <c r="J5404" t="s">
        <v>135</v>
      </c>
      <c r="K5404" t="s">
        <v>22</v>
      </c>
      <c r="L5404" t="s">
        <v>136</v>
      </c>
      <c r="M5404" t="s">
        <v>19585</v>
      </c>
      <c r="N5404" t="s">
        <v>19586</v>
      </c>
      <c r="O5404">
        <v>2.3627777777777776</v>
      </c>
      <c r="P5404">
        <v>0</v>
      </c>
      <c r="Q5404">
        <v>1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0.26960223999999999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0.26960223999999999</v>
      </c>
    </row>
    <row r="5405" spans="1:32" x14ac:dyDescent="0.3">
      <c r="A5405">
        <v>2784856</v>
      </c>
      <c r="B5405">
        <v>1</v>
      </c>
      <c r="C5405" t="s">
        <v>82</v>
      </c>
      <c r="D5405" t="s">
        <v>106</v>
      </c>
      <c r="E5405" t="s">
        <v>19587</v>
      </c>
      <c r="F5405" t="s">
        <v>19588</v>
      </c>
      <c r="G5405" t="s">
        <v>31548</v>
      </c>
      <c r="H5405" t="s">
        <v>893</v>
      </c>
      <c r="I5405" t="s">
        <v>78</v>
      </c>
      <c r="J5405" t="s">
        <v>135</v>
      </c>
      <c r="K5405" t="s">
        <v>22</v>
      </c>
      <c r="L5405" t="s">
        <v>136</v>
      </c>
      <c r="M5405" t="s">
        <v>19589</v>
      </c>
      <c r="N5405" t="s">
        <v>19175</v>
      </c>
      <c r="O5405">
        <v>5.0227777777777778</v>
      </c>
      <c r="P5405">
        <v>0</v>
      </c>
      <c r="Q5405">
        <v>1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0.23519503999999999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0.23519503999999999</v>
      </c>
    </row>
    <row r="5406" spans="1:32" x14ac:dyDescent="0.3">
      <c r="A5406">
        <v>2784830</v>
      </c>
      <c r="B5406">
        <v>1</v>
      </c>
      <c r="C5406" t="s">
        <v>83</v>
      </c>
      <c r="D5406" t="s">
        <v>116</v>
      </c>
      <c r="E5406" t="s">
        <v>19590</v>
      </c>
      <c r="F5406" t="s">
        <v>19591</v>
      </c>
      <c r="G5406" t="s">
        <v>31546</v>
      </c>
      <c r="H5406" t="s">
        <v>223</v>
      </c>
      <c r="I5406" t="s">
        <v>78</v>
      </c>
      <c r="J5406" t="s">
        <v>135</v>
      </c>
      <c r="K5406" t="s">
        <v>22</v>
      </c>
      <c r="L5406" t="s">
        <v>136</v>
      </c>
      <c r="M5406" t="s">
        <v>19592</v>
      </c>
      <c r="N5406" t="s">
        <v>19593</v>
      </c>
      <c r="O5406">
        <v>1.5463888888888888</v>
      </c>
      <c r="P5406">
        <v>0</v>
      </c>
      <c r="Q5406">
        <v>1</v>
      </c>
      <c r="R5406">
        <v>0</v>
      </c>
      <c r="S5406">
        <v>4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0.37735610000000003</v>
      </c>
      <c r="Z5406">
        <v>0</v>
      </c>
      <c r="AA5406">
        <v>2.0222007999999998</v>
      </c>
      <c r="AB5406">
        <v>0</v>
      </c>
      <c r="AC5406">
        <v>0</v>
      </c>
      <c r="AD5406">
        <v>0</v>
      </c>
      <c r="AE5406">
        <v>0</v>
      </c>
      <c r="AF5406">
        <v>2.3995568999999999</v>
      </c>
    </row>
    <row r="5407" spans="1:32" x14ac:dyDescent="0.3">
      <c r="A5407">
        <v>2784835</v>
      </c>
      <c r="B5407">
        <v>1</v>
      </c>
      <c r="C5407" t="s">
        <v>82</v>
      </c>
      <c r="D5407" t="s">
        <v>104</v>
      </c>
      <c r="E5407" t="s">
        <v>19594</v>
      </c>
      <c r="F5407" t="s">
        <v>19595</v>
      </c>
      <c r="G5407" t="s">
        <v>31548</v>
      </c>
      <c r="H5407" t="s">
        <v>893</v>
      </c>
      <c r="I5407" t="s">
        <v>78</v>
      </c>
      <c r="J5407" t="s">
        <v>135</v>
      </c>
      <c r="K5407" t="s">
        <v>22</v>
      </c>
      <c r="L5407" t="s">
        <v>136</v>
      </c>
      <c r="M5407" t="s">
        <v>19596</v>
      </c>
      <c r="N5407" t="s">
        <v>19597</v>
      </c>
      <c r="O5407">
        <v>2.5186111111111109</v>
      </c>
      <c r="P5407">
        <v>0</v>
      </c>
      <c r="Q5407">
        <v>2</v>
      </c>
      <c r="R5407">
        <v>0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0</v>
      </c>
      <c r="Y5407">
        <v>4.2702555999999996</v>
      </c>
      <c r="Z5407">
        <v>0</v>
      </c>
      <c r="AA5407">
        <v>0</v>
      </c>
      <c r="AB5407">
        <v>0</v>
      </c>
      <c r="AC5407">
        <v>0.71870285</v>
      </c>
      <c r="AD5407">
        <v>0</v>
      </c>
      <c r="AE5407">
        <v>0</v>
      </c>
      <c r="AF5407">
        <v>4.9889583999999996</v>
      </c>
    </row>
    <row r="5408" spans="1:32" x14ac:dyDescent="0.3">
      <c r="A5408">
        <v>2784855</v>
      </c>
      <c r="B5408">
        <v>1</v>
      </c>
      <c r="C5408" t="s">
        <v>83</v>
      </c>
      <c r="D5408" t="s">
        <v>129</v>
      </c>
      <c r="E5408" t="s">
        <v>4779</v>
      </c>
      <c r="F5408" t="s">
        <v>4780</v>
      </c>
      <c r="G5408" t="s">
        <v>31549</v>
      </c>
      <c r="H5408" t="s">
        <v>134</v>
      </c>
      <c r="I5408" t="s">
        <v>79</v>
      </c>
      <c r="J5408" t="s">
        <v>135</v>
      </c>
      <c r="K5408" t="s">
        <v>22</v>
      </c>
      <c r="L5408" t="s">
        <v>136</v>
      </c>
      <c r="M5408" t="s">
        <v>19598</v>
      </c>
      <c r="N5408" t="s">
        <v>19599</v>
      </c>
      <c r="O5408">
        <v>0.98583333333333334</v>
      </c>
      <c r="P5408">
        <v>0</v>
      </c>
      <c r="Q5408">
        <v>9</v>
      </c>
      <c r="R5408">
        <v>0</v>
      </c>
      <c r="S5408">
        <v>114</v>
      </c>
      <c r="T5408">
        <v>0</v>
      </c>
      <c r="U5408">
        <v>11</v>
      </c>
      <c r="V5408">
        <v>0</v>
      </c>
      <c r="W5408">
        <v>0</v>
      </c>
      <c r="X5408">
        <v>0</v>
      </c>
      <c r="Y5408">
        <v>1.5150889999999999</v>
      </c>
      <c r="Z5408">
        <v>0</v>
      </c>
      <c r="AA5408">
        <v>31.6753</v>
      </c>
      <c r="AB5408">
        <v>0</v>
      </c>
      <c r="AC5408">
        <v>3.6144614000000002</v>
      </c>
      <c r="AD5408">
        <v>0</v>
      </c>
      <c r="AE5408">
        <v>0</v>
      </c>
      <c r="AF5408">
        <v>36.804850000000002</v>
      </c>
    </row>
    <row r="5409" spans="1:32" x14ac:dyDescent="0.3">
      <c r="A5409">
        <v>2784976</v>
      </c>
      <c r="B5409">
        <v>1</v>
      </c>
      <c r="C5409" t="s">
        <v>83</v>
      </c>
      <c r="D5409" t="s">
        <v>127</v>
      </c>
      <c r="E5409" t="s">
        <v>3063</v>
      </c>
      <c r="F5409" t="s">
        <v>3064</v>
      </c>
      <c r="G5409" t="s">
        <v>31545</v>
      </c>
      <c r="H5409" t="s">
        <v>185</v>
      </c>
      <c r="I5409" t="s">
        <v>79</v>
      </c>
      <c r="J5409" t="s">
        <v>135</v>
      </c>
      <c r="K5409" t="s">
        <v>22</v>
      </c>
      <c r="L5409" t="s">
        <v>186</v>
      </c>
      <c r="M5409" t="s">
        <v>19600</v>
      </c>
      <c r="N5409" t="s">
        <v>19601</v>
      </c>
      <c r="O5409">
        <v>0.29388888888888887</v>
      </c>
      <c r="P5409">
        <v>15</v>
      </c>
      <c r="Q5409">
        <v>904</v>
      </c>
      <c r="R5409">
        <v>2</v>
      </c>
      <c r="S5409">
        <v>25</v>
      </c>
      <c r="T5409">
        <v>3</v>
      </c>
      <c r="U5409">
        <v>53</v>
      </c>
      <c r="V5409">
        <v>0</v>
      </c>
      <c r="W5409">
        <v>0</v>
      </c>
      <c r="X5409">
        <v>2.5370219000000001</v>
      </c>
      <c r="Y5409">
        <v>29.717293000000002</v>
      </c>
      <c r="Z5409">
        <v>7.6137259999999998E-2</v>
      </c>
      <c r="AA5409">
        <v>0.59594183999999994</v>
      </c>
      <c r="AB5409">
        <v>28.55847</v>
      </c>
      <c r="AC5409">
        <v>4.3281460000000003</v>
      </c>
      <c r="AD5409">
        <v>0</v>
      </c>
      <c r="AE5409">
        <v>0</v>
      </c>
      <c r="AF5409">
        <v>65.813010000000006</v>
      </c>
    </row>
    <row r="5410" spans="1:32" x14ac:dyDescent="0.3">
      <c r="A5410">
        <v>2784846</v>
      </c>
      <c r="B5410">
        <v>1</v>
      </c>
      <c r="C5410" t="s">
        <v>83</v>
      </c>
      <c r="D5410" t="s">
        <v>124</v>
      </c>
      <c r="E5410" t="s">
        <v>4452</v>
      </c>
      <c r="F5410" t="s">
        <v>4453</v>
      </c>
      <c r="G5410" t="s">
        <v>31549</v>
      </c>
      <c r="H5410" t="s">
        <v>643</v>
      </c>
      <c r="I5410" t="s">
        <v>79</v>
      </c>
      <c r="J5410" t="s">
        <v>135</v>
      </c>
      <c r="K5410" t="s">
        <v>22</v>
      </c>
      <c r="L5410" t="s">
        <v>186</v>
      </c>
      <c r="M5410" t="s">
        <v>19602</v>
      </c>
      <c r="N5410" t="s">
        <v>19603</v>
      </c>
      <c r="O5410">
        <v>1.361388888888889</v>
      </c>
      <c r="P5410">
        <v>0</v>
      </c>
      <c r="Q5410">
        <v>354</v>
      </c>
      <c r="R5410">
        <v>8</v>
      </c>
      <c r="S5410">
        <v>70</v>
      </c>
      <c r="T5410">
        <v>1</v>
      </c>
      <c r="U5410">
        <v>15</v>
      </c>
      <c r="V5410">
        <v>0</v>
      </c>
      <c r="W5410">
        <v>0</v>
      </c>
      <c r="X5410">
        <v>0</v>
      </c>
      <c r="Y5410">
        <v>131.03757999999999</v>
      </c>
      <c r="Z5410">
        <v>3.4654479999999999</v>
      </c>
      <c r="AA5410">
        <v>24.342884000000002</v>
      </c>
      <c r="AB5410">
        <v>0</v>
      </c>
      <c r="AC5410">
        <v>8.0110469999999996</v>
      </c>
      <c r="AD5410">
        <v>0</v>
      </c>
      <c r="AE5410">
        <v>0</v>
      </c>
      <c r="AF5410">
        <v>166.85695999999999</v>
      </c>
    </row>
    <row r="5411" spans="1:32" x14ac:dyDescent="0.3">
      <c r="A5411">
        <v>2797475</v>
      </c>
      <c r="B5411">
        <v>1</v>
      </c>
      <c r="C5411" t="s">
        <v>82</v>
      </c>
      <c r="D5411" t="s">
        <v>88</v>
      </c>
      <c r="E5411" t="s">
        <v>19604</v>
      </c>
      <c r="F5411" t="s">
        <v>19605</v>
      </c>
      <c r="G5411" t="s">
        <v>31552</v>
      </c>
      <c r="H5411" t="s">
        <v>145</v>
      </c>
      <c r="I5411" t="s">
        <v>78</v>
      </c>
      <c r="J5411" t="s">
        <v>135</v>
      </c>
      <c r="K5411" t="s">
        <v>22</v>
      </c>
      <c r="L5411" t="s">
        <v>136</v>
      </c>
      <c r="M5411" t="s">
        <v>19606</v>
      </c>
      <c r="N5411" t="s">
        <v>19607</v>
      </c>
      <c r="O5411">
        <v>0.43222222222222223</v>
      </c>
      <c r="P5411">
        <v>0</v>
      </c>
      <c r="Q5411">
        <v>7</v>
      </c>
      <c r="R5411">
        <v>0</v>
      </c>
      <c r="S5411">
        <v>30</v>
      </c>
      <c r="T5411">
        <v>0</v>
      </c>
      <c r="U5411">
        <v>8</v>
      </c>
      <c r="V5411">
        <v>0</v>
      </c>
      <c r="W5411">
        <v>0</v>
      </c>
      <c r="X5411">
        <v>0</v>
      </c>
      <c r="Y5411">
        <v>0.41380566000000002</v>
      </c>
      <c r="Z5411">
        <v>0</v>
      </c>
      <c r="AA5411">
        <v>2.1098560000000002</v>
      </c>
      <c r="AB5411">
        <v>0</v>
      </c>
      <c r="AC5411">
        <v>1.1990228000000001</v>
      </c>
      <c r="AD5411">
        <v>0</v>
      </c>
      <c r="AE5411">
        <v>0</v>
      </c>
      <c r="AF5411">
        <v>3.7226843999999999</v>
      </c>
    </row>
    <row r="5412" spans="1:32" x14ac:dyDescent="0.3">
      <c r="A5412">
        <v>2797270</v>
      </c>
      <c r="B5412">
        <v>1</v>
      </c>
      <c r="C5412" t="s">
        <v>82</v>
      </c>
      <c r="D5412" t="s">
        <v>98</v>
      </c>
      <c r="E5412" t="s">
        <v>19608</v>
      </c>
      <c r="F5412" t="s">
        <v>19609</v>
      </c>
      <c r="G5412" t="s">
        <v>31550</v>
      </c>
      <c r="H5412" t="s">
        <v>1432</v>
      </c>
      <c r="I5412" t="s">
        <v>78</v>
      </c>
      <c r="J5412" t="s">
        <v>135</v>
      </c>
      <c r="K5412" t="s">
        <v>22</v>
      </c>
      <c r="L5412" t="s">
        <v>136</v>
      </c>
      <c r="M5412" t="s">
        <v>19610</v>
      </c>
      <c r="N5412" t="s">
        <v>19611</v>
      </c>
      <c r="O5412">
        <v>4.597777777777778</v>
      </c>
      <c r="P5412">
        <v>0</v>
      </c>
      <c r="Q5412">
        <v>85</v>
      </c>
      <c r="R5412">
        <v>0</v>
      </c>
      <c r="S5412">
        <v>0</v>
      </c>
      <c r="T5412">
        <v>0</v>
      </c>
      <c r="U5412">
        <v>7</v>
      </c>
      <c r="V5412">
        <v>0</v>
      </c>
      <c r="W5412">
        <v>0</v>
      </c>
      <c r="X5412">
        <v>0</v>
      </c>
      <c r="Y5412">
        <v>117.77518499999999</v>
      </c>
      <c r="Z5412">
        <v>0</v>
      </c>
      <c r="AA5412">
        <v>0</v>
      </c>
      <c r="AB5412">
        <v>0</v>
      </c>
      <c r="AC5412">
        <v>22.750105000000001</v>
      </c>
      <c r="AD5412">
        <v>0</v>
      </c>
      <c r="AE5412">
        <v>0</v>
      </c>
      <c r="AF5412">
        <v>140.52528000000001</v>
      </c>
    </row>
    <row r="5413" spans="1:32" x14ac:dyDescent="0.3">
      <c r="A5413">
        <v>2797208</v>
      </c>
      <c r="B5413">
        <v>1</v>
      </c>
      <c r="C5413" t="s">
        <v>83</v>
      </c>
      <c r="D5413" t="s">
        <v>130</v>
      </c>
      <c r="E5413" t="s">
        <v>6124</v>
      </c>
      <c r="F5413" t="s">
        <v>6125</v>
      </c>
      <c r="G5413" t="s">
        <v>31550</v>
      </c>
      <c r="H5413" t="s">
        <v>145</v>
      </c>
      <c r="I5413" t="s">
        <v>78</v>
      </c>
      <c r="J5413" t="s">
        <v>135</v>
      </c>
      <c r="K5413" t="s">
        <v>22</v>
      </c>
      <c r="L5413" t="s">
        <v>136</v>
      </c>
      <c r="M5413" t="s">
        <v>19612</v>
      </c>
      <c r="N5413" t="s">
        <v>19613</v>
      </c>
      <c r="O5413">
        <v>1.4</v>
      </c>
      <c r="P5413">
        <v>0</v>
      </c>
      <c r="Q5413">
        <v>32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6.3071327000000004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6.3071327000000004</v>
      </c>
    </row>
    <row r="5414" spans="1:32" x14ac:dyDescent="0.3">
      <c r="A5414">
        <v>2797195</v>
      </c>
      <c r="B5414">
        <v>1</v>
      </c>
      <c r="C5414" t="s">
        <v>83</v>
      </c>
      <c r="D5414" t="s">
        <v>123</v>
      </c>
      <c r="E5414" t="s">
        <v>19614</v>
      </c>
      <c r="F5414" t="s">
        <v>19615</v>
      </c>
      <c r="G5414" t="s">
        <v>31552</v>
      </c>
      <c r="H5414" t="s">
        <v>145</v>
      </c>
      <c r="I5414" t="s">
        <v>78</v>
      </c>
      <c r="J5414" t="s">
        <v>135</v>
      </c>
      <c r="K5414" t="s">
        <v>22</v>
      </c>
      <c r="L5414" t="s">
        <v>136</v>
      </c>
      <c r="M5414" t="s">
        <v>19616</v>
      </c>
      <c r="N5414" t="s">
        <v>19617</v>
      </c>
      <c r="O5414">
        <v>0.68638888888888894</v>
      </c>
      <c r="P5414">
        <v>0</v>
      </c>
      <c r="Q5414">
        <v>24</v>
      </c>
      <c r="R5414">
        <v>0</v>
      </c>
      <c r="S5414">
        <v>9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0.87923479999999998</v>
      </c>
      <c r="Z5414">
        <v>0</v>
      </c>
      <c r="AA5414">
        <v>2.7643499999999999</v>
      </c>
      <c r="AB5414">
        <v>0</v>
      </c>
      <c r="AC5414">
        <v>0</v>
      </c>
      <c r="AD5414">
        <v>0</v>
      </c>
      <c r="AE5414">
        <v>0</v>
      </c>
      <c r="AF5414">
        <v>3.6435846999999999</v>
      </c>
    </row>
    <row r="5415" spans="1:32" x14ac:dyDescent="0.3">
      <c r="A5415">
        <v>2797133</v>
      </c>
      <c r="B5415">
        <v>1</v>
      </c>
      <c r="C5415" t="s">
        <v>82</v>
      </c>
      <c r="D5415" t="s">
        <v>84</v>
      </c>
      <c r="E5415" t="s">
        <v>19618</v>
      </c>
      <c r="F5415" t="s">
        <v>19619</v>
      </c>
      <c r="G5415" t="s">
        <v>31551</v>
      </c>
      <c r="H5415" t="s">
        <v>672</v>
      </c>
      <c r="I5415" t="s">
        <v>79</v>
      </c>
      <c r="J5415" t="s">
        <v>135</v>
      </c>
      <c r="K5415" t="s">
        <v>22</v>
      </c>
      <c r="L5415" t="s">
        <v>136</v>
      </c>
      <c r="M5415" t="s">
        <v>19620</v>
      </c>
      <c r="N5415" t="s">
        <v>19621</v>
      </c>
      <c r="O5415">
        <v>4.3705555555555557</v>
      </c>
      <c r="P5415">
        <v>1</v>
      </c>
      <c r="Q5415">
        <v>1</v>
      </c>
      <c r="R5415">
        <v>1</v>
      </c>
      <c r="S5415">
        <v>0</v>
      </c>
      <c r="T5415">
        <v>1</v>
      </c>
      <c r="U5415">
        <v>0</v>
      </c>
      <c r="V5415">
        <v>0</v>
      </c>
      <c r="W5415">
        <v>0</v>
      </c>
      <c r="X5415">
        <v>1.8858398000000001</v>
      </c>
      <c r="Y5415">
        <v>0.53517890000000001</v>
      </c>
      <c r="Z5415">
        <v>6.3431220000000001</v>
      </c>
      <c r="AA5415">
        <v>0</v>
      </c>
      <c r="AB5415">
        <v>8.9791329999999991</v>
      </c>
      <c r="AC5415">
        <v>0</v>
      </c>
      <c r="AD5415">
        <v>0</v>
      </c>
      <c r="AE5415">
        <v>0</v>
      </c>
      <c r="AF5415">
        <v>17.743272999999999</v>
      </c>
    </row>
    <row r="5416" spans="1:32" x14ac:dyDescent="0.3">
      <c r="A5416">
        <v>2796867</v>
      </c>
      <c r="B5416">
        <v>1</v>
      </c>
      <c r="C5416" t="s">
        <v>83</v>
      </c>
      <c r="D5416" t="s">
        <v>127</v>
      </c>
      <c r="E5416" t="s">
        <v>19622</v>
      </c>
      <c r="F5416" t="s">
        <v>19623</v>
      </c>
      <c r="G5416" t="s">
        <v>31549</v>
      </c>
      <c r="H5416" t="s">
        <v>134</v>
      </c>
      <c r="I5416" t="s">
        <v>79</v>
      </c>
      <c r="J5416" t="s">
        <v>135</v>
      </c>
      <c r="K5416" t="s">
        <v>22</v>
      </c>
      <c r="L5416" t="s">
        <v>136</v>
      </c>
      <c r="M5416" t="s">
        <v>19624</v>
      </c>
      <c r="N5416" t="s">
        <v>19625</v>
      </c>
      <c r="O5416">
        <v>0.8075</v>
      </c>
      <c r="P5416">
        <v>0</v>
      </c>
      <c r="Q5416">
        <v>138</v>
      </c>
      <c r="R5416">
        <v>0</v>
      </c>
      <c r="S5416">
        <v>0</v>
      </c>
      <c r="T5416">
        <v>14</v>
      </c>
      <c r="U5416">
        <v>12</v>
      </c>
      <c r="V5416">
        <v>1</v>
      </c>
      <c r="W5416">
        <v>0</v>
      </c>
      <c r="X5416">
        <v>0</v>
      </c>
      <c r="Y5416">
        <v>10.836458</v>
      </c>
      <c r="Z5416">
        <v>0</v>
      </c>
      <c r="AA5416">
        <v>0</v>
      </c>
      <c r="AB5416">
        <v>6.3048830000000002</v>
      </c>
      <c r="AC5416">
        <v>3.7896934</v>
      </c>
      <c r="AD5416">
        <v>0</v>
      </c>
      <c r="AE5416">
        <v>0</v>
      </c>
      <c r="AF5416">
        <v>20.931034</v>
      </c>
    </row>
    <row r="5417" spans="1:32" x14ac:dyDescent="0.3">
      <c r="A5417">
        <v>2796543</v>
      </c>
      <c r="B5417">
        <v>1</v>
      </c>
      <c r="C5417" t="s">
        <v>82</v>
      </c>
      <c r="D5417" t="s">
        <v>113</v>
      </c>
      <c r="E5417" t="s">
        <v>19626</v>
      </c>
      <c r="F5417" t="s">
        <v>19627</v>
      </c>
      <c r="G5417" t="s">
        <v>31548</v>
      </c>
      <c r="H5417" t="s">
        <v>893</v>
      </c>
      <c r="I5417" t="s">
        <v>78</v>
      </c>
      <c r="J5417" t="s">
        <v>135</v>
      </c>
      <c r="K5417" t="s">
        <v>22</v>
      </c>
      <c r="L5417" t="s">
        <v>136</v>
      </c>
      <c r="M5417" t="s">
        <v>19628</v>
      </c>
      <c r="N5417" t="s">
        <v>19629</v>
      </c>
      <c r="O5417">
        <v>3.6288888888888891</v>
      </c>
      <c r="P5417">
        <v>0</v>
      </c>
      <c r="Q5417">
        <v>1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1.3377163000000001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1.3377163000000001</v>
      </c>
    </row>
    <row r="5418" spans="1:32" x14ac:dyDescent="0.3">
      <c r="A5418">
        <v>2796369</v>
      </c>
      <c r="B5418">
        <v>1</v>
      </c>
      <c r="C5418" t="s">
        <v>82</v>
      </c>
      <c r="D5418" t="s">
        <v>112</v>
      </c>
      <c r="E5418" t="s">
        <v>19630</v>
      </c>
      <c r="F5418" t="s">
        <v>19631</v>
      </c>
      <c r="G5418" t="s">
        <v>31548</v>
      </c>
      <c r="H5418" t="s">
        <v>893</v>
      </c>
      <c r="I5418" t="s">
        <v>78</v>
      </c>
      <c r="J5418" t="s">
        <v>135</v>
      </c>
      <c r="K5418" t="s">
        <v>22</v>
      </c>
      <c r="L5418" t="s">
        <v>136</v>
      </c>
      <c r="M5418" t="s">
        <v>19632</v>
      </c>
      <c r="N5418" t="s">
        <v>19633</v>
      </c>
      <c r="O5418">
        <v>2.0755555555555554</v>
      </c>
      <c r="P5418">
        <v>0</v>
      </c>
      <c r="Q5418">
        <v>7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3.6768323999999999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3.6768323999999999</v>
      </c>
    </row>
    <row r="5419" spans="1:32" x14ac:dyDescent="0.3">
      <c r="A5419">
        <v>2796364</v>
      </c>
      <c r="B5419">
        <v>1</v>
      </c>
      <c r="C5419" t="s">
        <v>82</v>
      </c>
      <c r="D5419" t="s">
        <v>99</v>
      </c>
      <c r="E5419" t="s">
        <v>19634</v>
      </c>
      <c r="F5419" t="s">
        <v>19635</v>
      </c>
      <c r="G5419" t="s">
        <v>31546</v>
      </c>
      <c r="H5419" t="s">
        <v>223</v>
      </c>
      <c r="I5419" t="s">
        <v>78</v>
      </c>
      <c r="J5419" t="s">
        <v>135</v>
      </c>
      <c r="K5419" t="s">
        <v>22</v>
      </c>
      <c r="L5419" t="s">
        <v>136</v>
      </c>
      <c r="M5419" t="s">
        <v>19636</v>
      </c>
      <c r="N5419" t="s">
        <v>19637</v>
      </c>
      <c r="O5419">
        <v>6.3069444444444445</v>
      </c>
      <c r="P5419">
        <v>0</v>
      </c>
      <c r="Q5419">
        <v>20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15.873495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15.873495</v>
      </c>
    </row>
    <row r="5420" spans="1:32" x14ac:dyDescent="0.3">
      <c r="A5420">
        <v>2796146</v>
      </c>
      <c r="B5420">
        <v>1</v>
      </c>
      <c r="C5420" t="s">
        <v>82</v>
      </c>
      <c r="D5420" t="s">
        <v>105</v>
      </c>
      <c r="E5420" t="s">
        <v>19638</v>
      </c>
      <c r="F5420" t="s">
        <v>19639</v>
      </c>
      <c r="G5420" t="s">
        <v>31548</v>
      </c>
      <c r="H5420" t="s">
        <v>893</v>
      </c>
      <c r="I5420" t="s">
        <v>78</v>
      </c>
      <c r="J5420" t="s">
        <v>135</v>
      </c>
      <c r="K5420" t="s">
        <v>22</v>
      </c>
      <c r="L5420" t="s">
        <v>136</v>
      </c>
      <c r="M5420" t="s">
        <v>19640</v>
      </c>
      <c r="N5420" t="s">
        <v>19641</v>
      </c>
      <c r="O5420">
        <v>2.4155555555555557</v>
      </c>
      <c r="P5420">
        <v>0</v>
      </c>
      <c r="Q5420">
        <v>1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0.50050890000000003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0.50050890000000003</v>
      </c>
    </row>
    <row r="5421" spans="1:32" x14ac:dyDescent="0.3">
      <c r="A5421">
        <v>2796126</v>
      </c>
      <c r="B5421">
        <v>1</v>
      </c>
      <c r="C5421" t="s">
        <v>82</v>
      </c>
      <c r="D5421" t="s">
        <v>104</v>
      </c>
      <c r="E5421" t="s">
        <v>19642</v>
      </c>
      <c r="F5421" t="s">
        <v>19643</v>
      </c>
      <c r="G5421" t="s">
        <v>31548</v>
      </c>
      <c r="H5421" t="s">
        <v>333</v>
      </c>
      <c r="I5421" t="s">
        <v>78</v>
      </c>
      <c r="J5421" t="s">
        <v>135</v>
      </c>
      <c r="K5421" t="s">
        <v>22</v>
      </c>
      <c r="L5421" t="s">
        <v>136</v>
      </c>
      <c r="M5421" t="s">
        <v>19644</v>
      </c>
      <c r="N5421" t="s">
        <v>19645</v>
      </c>
      <c r="O5421">
        <v>1.3130555555555556</v>
      </c>
      <c r="P5421">
        <v>0</v>
      </c>
      <c r="Q5421">
        <v>1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0.26236631999999999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0.26236631999999999</v>
      </c>
    </row>
    <row r="5422" spans="1:32" x14ac:dyDescent="0.3">
      <c r="A5422">
        <v>2796142</v>
      </c>
      <c r="B5422">
        <v>1</v>
      </c>
      <c r="C5422" t="s">
        <v>82</v>
      </c>
      <c r="D5422" t="s">
        <v>86</v>
      </c>
      <c r="E5422" t="s">
        <v>19646</v>
      </c>
      <c r="F5422" t="s">
        <v>19647</v>
      </c>
      <c r="G5422" t="s">
        <v>31548</v>
      </c>
      <c r="H5422" t="s">
        <v>311</v>
      </c>
      <c r="I5422" t="s">
        <v>78</v>
      </c>
      <c r="J5422" t="s">
        <v>135</v>
      </c>
      <c r="K5422" t="s">
        <v>22</v>
      </c>
      <c r="L5422" t="s">
        <v>136</v>
      </c>
      <c r="M5422" t="s">
        <v>19648</v>
      </c>
      <c r="N5422" t="s">
        <v>19649</v>
      </c>
      <c r="O5422">
        <v>1.9063888888888889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1.6550071</v>
      </c>
      <c r="AD5422">
        <v>0</v>
      </c>
      <c r="AE5422">
        <v>0</v>
      </c>
      <c r="AF5422">
        <v>1.6550071</v>
      </c>
    </row>
    <row r="5423" spans="1:32" x14ac:dyDescent="0.3">
      <c r="A5423">
        <v>2796129</v>
      </c>
      <c r="B5423">
        <v>1</v>
      </c>
      <c r="C5423" t="s">
        <v>82</v>
      </c>
      <c r="D5423" t="s">
        <v>104</v>
      </c>
      <c r="E5423" t="s">
        <v>19650</v>
      </c>
      <c r="F5423" t="s">
        <v>19651</v>
      </c>
      <c r="G5423" t="s">
        <v>31546</v>
      </c>
      <c r="H5423" t="s">
        <v>145</v>
      </c>
      <c r="I5423" t="s">
        <v>78</v>
      </c>
      <c r="J5423" t="s">
        <v>135</v>
      </c>
      <c r="K5423" t="s">
        <v>22</v>
      </c>
      <c r="L5423" t="s">
        <v>136</v>
      </c>
      <c r="M5423" t="s">
        <v>19652</v>
      </c>
      <c r="N5423" t="s">
        <v>19653</v>
      </c>
      <c r="O5423">
        <v>0.86638972222222221</v>
      </c>
      <c r="P5423">
        <v>0</v>
      </c>
      <c r="Q5423">
        <v>126</v>
      </c>
      <c r="R5423">
        <v>0</v>
      </c>
      <c r="S5423">
        <v>0</v>
      </c>
      <c r="T5423">
        <v>0</v>
      </c>
      <c r="U5423">
        <v>16</v>
      </c>
      <c r="V5423">
        <v>0</v>
      </c>
      <c r="W5423">
        <v>0</v>
      </c>
      <c r="X5423">
        <v>0</v>
      </c>
      <c r="Y5423">
        <v>26.427622</v>
      </c>
      <c r="Z5423">
        <v>0</v>
      </c>
      <c r="AA5423">
        <v>0</v>
      </c>
      <c r="AB5423">
        <v>0</v>
      </c>
      <c r="AC5423">
        <v>2.9738950000000002</v>
      </c>
      <c r="AD5423">
        <v>0</v>
      </c>
      <c r="AE5423">
        <v>0</v>
      </c>
      <c r="AF5423">
        <v>29.401516000000001</v>
      </c>
    </row>
    <row r="5424" spans="1:32" x14ac:dyDescent="0.3">
      <c r="A5424">
        <v>2794507</v>
      </c>
      <c r="B5424">
        <v>8</v>
      </c>
      <c r="C5424" t="s">
        <v>82</v>
      </c>
      <c r="D5424" t="s">
        <v>91</v>
      </c>
      <c r="E5424" t="s">
        <v>19654</v>
      </c>
      <c r="F5424" t="s">
        <v>19655</v>
      </c>
      <c r="G5424" t="s">
        <v>31551</v>
      </c>
      <c r="H5424" t="s">
        <v>3857</v>
      </c>
      <c r="I5424" t="s">
        <v>79</v>
      </c>
      <c r="J5424" t="s">
        <v>135</v>
      </c>
      <c r="K5424" t="s">
        <v>22</v>
      </c>
      <c r="L5424" t="s">
        <v>136</v>
      </c>
      <c r="M5424" t="s">
        <v>19656</v>
      </c>
      <c r="N5424" t="s">
        <v>19657</v>
      </c>
      <c r="O5424">
        <v>0.43666666666666665</v>
      </c>
      <c r="P5424">
        <v>0</v>
      </c>
      <c r="Q5424">
        <v>194</v>
      </c>
      <c r="R5424">
        <v>0</v>
      </c>
      <c r="S5424">
        <v>0</v>
      </c>
      <c r="T5424">
        <v>0</v>
      </c>
      <c r="U5424">
        <v>16</v>
      </c>
      <c r="V5424">
        <v>0</v>
      </c>
      <c r="W5424">
        <v>0</v>
      </c>
      <c r="X5424">
        <v>0</v>
      </c>
      <c r="Y5424">
        <v>25.860455000000002</v>
      </c>
      <c r="Z5424">
        <v>0</v>
      </c>
      <c r="AA5424">
        <v>0</v>
      </c>
      <c r="AB5424">
        <v>0</v>
      </c>
      <c r="AC5424">
        <v>18.469726999999999</v>
      </c>
      <c r="AD5424">
        <v>0</v>
      </c>
      <c r="AE5424">
        <v>0</v>
      </c>
      <c r="AF5424">
        <v>44.330179999999999</v>
      </c>
    </row>
    <row r="5425" spans="1:32" x14ac:dyDescent="0.3">
      <c r="A5425">
        <v>2795851</v>
      </c>
      <c r="B5425">
        <v>1</v>
      </c>
      <c r="C5425" t="s">
        <v>82</v>
      </c>
      <c r="D5425" t="s">
        <v>108</v>
      </c>
      <c r="E5425" t="s">
        <v>19658</v>
      </c>
      <c r="F5425" t="s">
        <v>19659</v>
      </c>
      <c r="G5425" t="s">
        <v>31546</v>
      </c>
      <c r="H5425" t="s">
        <v>223</v>
      </c>
      <c r="I5425" t="s">
        <v>78</v>
      </c>
      <c r="J5425" t="s">
        <v>135</v>
      </c>
      <c r="K5425" t="s">
        <v>22</v>
      </c>
      <c r="L5425" t="s">
        <v>136</v>
      </c>
      <c r="M5425" t="s">
        <v>19660</v>
      </c>
      <c r="N5425" t="s">
        <v>19661</v>
      </c>
      <c r="O5425">
        <v>2.7380555555555555</v>
      </c>
      <c r="P5425">
        <v>0</v>
      </c>
      <c r="Q5425">
        <v>4</v>
      </c>
      <c r="R5425">
        <v>0</v>
      </c>
      <c r="S5425">
        <v>5</v>
      </c>
      <c r="T5425">
        <v>0</v>
      </c>
      <c r="U5425">
        <v>2</v>
      </c>
      <c r="V5425">
        <v>0</v>
      </c>
      <c r="W5425">
        <v>0</v>
      </c>
      <c r="X5425">
        <v>0</v>
      </c>
      <c r="Y5425">
        <v>1.9415652000000001</v>
      </c>
      <c r="Z5425">
        <v>0</v>
      </c>
      <c r="AA5425">
        <v>0.13413768000000001</v>
      </c>
      <c r="AB5425">
        <v>0</v>
      </c>
      <c r="AC5425">
        <v>0.18597495999999999</v>
      </c>
      <c r="AD5425">
        <v>0</v>
      </c>
      <c r="AE5425">
        <v>0</v>
      </c>
      <c r="AF5425">
        <v>2.2616776999999999</v>
      </c>
    </row>
    <row r="5426" spans="1:32" x14ac:dyDescent="0.3">
      <c r="A5426">
        <v>2795791</v>
      </c>
      <c r="B5426">
        <v>1</v>
      </c>
      <c r="C5426" t="s">
        <v>83</v>
      </c>
      <c r="D5426" t="s">
        <v>120</v>
      </c>
      <c r="E5426" t="s">
        <v>19662</v>
      </c>
      <c r="F5426" t="s">
        <v>19663</v>
      </c>
      <c r="G5426" t="s">
        <v>31548</v>
      </c>
      <c r="H5426" t="s">
        <v>333</v>
      </c>
      <c r="I5426" t="s">
        <v>78</v>
      </c>
      <c r="J5426" t="s">
        <v>135</v>
      </c>
      <c r="K5426" t="s">
        <v>22</v>
      </c>
      <c r="L5426" t="s">
        <v>136</v>
      </c>
      <c r="M5426" t="s">
        <v>19664</v>
      </c>
      <c r="N5426" t="s">
        <v>19665</v>
      </c>
      <c r="O5426">
        <v>1.8727777777777779</v>
      </c>
      <c r="P5426">
        <v>0</v>
      </c>
      <c r="Q5426">
        <v>1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5.6225262999999998E-2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5.6225262999999998E-2</v>
      </c>
    </row>
    <row r="5427" spans="1:32" x14ac:dyDescent="0.3">
      <c r="A5427">
        <v>2795747</v>
      </c>
      <c r="B5427">
        <v>1</v>
      </c>
      <c r="C5427" t="s">
        <v>82</v>
      </c>
      <c r="D5427" t="s">
        <v>90</v>
      </c>
      <c r="E5427" t="s">
        <v>3204</v>
      </c>
      <c r="F5427" t="s">
        <v>746</v>
      </c>
      <c r="G5427" t="s">
        <v>31552</v>
      </c>
      <c r="H5427" t="s">
        <v>665</v>
      </c>
      <c r="I5427" t="s">
        <v>78</v>
      </c>
      <c r="J5427" t="s">
        <v>135</v>
      </c>
      <c r="K5427" t="s">
        <v>22</v>
      </c>
      <c r="L5427" t="s">
        <v>136</v>
      </c>
      <c r="M5427" t="s">
        <v>19666</v>
      </c>
      <c r="N5427" t="s">
        <v>19667</v>
      </c>
      <c r="O5427">
        <v>1.9172222222222222</v>
      </c>
      <c r="P5427">
        <v>0</v>
      </c>
      <c r="Q5427">
        <v>265</v>
      </c>
      <c r="R5427">
        <v>0</v>
      </c>
      <c r="S5427">
        <v>4</v>
      </c>
      <c r="T5427">
        <v>0</v>
      </c>
      <c r="U5427">
        <v>21</v>
      </c>
      <c r="V5427">
        <v>0</v>
      </c>
      <c r="W5427">
        <v>0</v>
      </c>
      <c r="X5427">
        <v>0</v>
      </c>
      <c r="Y5427">
        <v>157.37560999999999</v>
      </c>
      <c r="Z5427">
        <v>0</v>
      </c>
      <c r="AA5427">
        <v>11.7374735</v>
      </c>
      <c r="AB5427">
        <v>0</v>
      </c>
      <c r="AC5427">
        <v>49.177975000000004</v>
      </c>
      <c r="AD5427">
        <v>0</v>
      </c>
      <c r="AE5427">
        <v>0</v>
      </c>
      <c r="AF5427">
        <v>218.29105000000001</v>
      </c>
    </row>
    <row r="5428" spans="1:32" x14ac:dyDescent="0.3">
      <c r="A5428">
        <v>2795676</v>
      </c>
      <c r="B5428">
        <v>1</v>
      </c>
      <c r="C5428" t="s">
        <v>82</v>
      </c>
      <c r="D5428" t="s">
        <v>109</v>
      </c>
      <c r="E5428" t="s">
        <v>19668</v>
      </c>
      <c r="F5428" t="s">
        <v>19669</v>
      </c>
      <c r="G5428" t="s">
        <v>31546</v>
      </c>
      <c r="H5428" t="s">
        <v>2229</v>
      </c>
      <c r="I5428" t="s">
        <v>78</v>
      </c>
      <c r="J5428" t="s">
        <v>135</v>
      </c>
      <c r="K5428" t="s">
        <v>22</v>
      </c>
      <c r="L5428" t="s">
        <v>136</v>
      </c>
      <c r="M5428" t="s">
        <v>19670</v>
      </c>
      <c r="N5428" t="s">
        <v>19671</v>
      </c>
      <c r="O5428">
        <v>0.76583333333333337</v>
      </c>
      <c r="P5428">
        <v>0</v>
      </c>
      <c r="Q5428">
        <v>5</v>
      </c>
      <c r="R5428">
        <v>0</v>
      </c>
      <c r="S5428">
        <v>0</v>
      </c>
      <c r="T5428">
        <v>0</v>
      </c>
      <c r="U5428">
        <v>4</v>
      </c>
      <c r="V5428">
        <v>0</v>
      </c>
      <c r="W5428">
        <v>0</v>
      </c>
      <c r="X5428">
        <v>0</v>
      </c>
      <c r="Y5428">
        <v>0.79226169999999996</v>
      </c>
      <c r="Z5428">
        <v>0</v>
      </c>
      <c r="AA5428">
        <v>0</v>
      </c>
      <c r="AB5428">
        <v>0</v>
      </c>
      <c r="AC5428">
        <v>2.0763946</v>
      </c>
      <c r="AD5428">
        <v>0</v>
      </c>
      <c r="AE5428">
        <v>0</v>
      </c>
      <c r="AF5428">
        <v>2.8686563999999999</v>
      </c>
    </row>
    <row r="5429" spans="1:32" x14ac:dyDescent="0.3">
      <c r="A5429">
        <v>2795682</v>
      </c>
      <c r="B5429">
        <v>1</v>
      </c>
      <c r="C5429" t="s">
        <v>82</v>
      </c>
      <c r="D5429" t="s">
        <v>91</v>
      </c>
      <c r="E5429" t="s">
        <v>19672</v>
      </c>
      <c r="F5429" t="s">
        <v>19673</v>
      </c>
      <c r="G5429" t="s">
        <v>31546</v>
      </c>
      <c r="H5429" t="s">
        <v>1557</v>
      </c>
      <c r="I5429" t="s">
        <v>78</v>
      </c>
      <c r="J5429" t="s">
        <v>135</v>
      </c>
      <c r="K5429" t="s">
        <v>22</v>
      </c>
      <c r="L5429" t="s">
        <v>136</v>
      </c>
      <c r="M5429" t="s">
        <v>19674</v>
      </c>
      <c r="N5429" t="s">
        <v>19675</v>
      </c>
      <c r="O5429">
        <v>1.1022222222222222</v>
      </c>
      <c r="P5429">
        <v>0</v>
      </c>
      <c r="Q5429">
        <v>200</v>
      </c>
      <c r="R5429">
        <v>0</v>
      </c>
      <c r="S5429">
        <v>0</v>
      </c>
      <c r="T5429">
        <v>0</v>
      </c>
      <c r="U5429">
        <v>25</v>
      </c>
      <c r="V5429">
        <v>0</v>
      </c>
      <c r="W5429">
        <v>1</v>
      </c>
      <c r="X5429">
        <v>0</v>
      </c>
      <c r="Y5429">
        <v>43.792805000000001</v>
      </c>
      <c r="Z5429">
        <v>0</v>
      </c>
      <c r="AA5429">
        <v>0</v>
      </c>
      <c r="AB5429">
        <v>0</v>
      </c>
      <c r="AC5429">
        <v>85.788259999999994</v>
      </c>
      <c r="AD5429">
        <v>0</v>
      </c>
      <c r="AE5429">
        <v>55.684437000000003</v>
      </c>
      <c r="AF5429">
        <v>185.2655</v>
      </c>
    </row>
    <row r="5430" spans="1:32" x14ac:dyDescent="0.3">
      <c r="A5430">
        <v>2795275</v>
      </c>
      <c r="B5430">
        <v>1</v>
      </c>
      <c r="C5430" t="s">
        <v>82</v>
      </c>
      <c r="D5430" t="s">
        <v>99</v>
      </c>
      <c r="E5430" t="s">
        <v>6683</v>
      </c>
      <c r="F5430" t="s">
        <v>6684</v>
      </c>
      <c r="G5430" t="s">
        <v>31546</v>
      </c>
      <c r="H5430" t="s">
        <v>223</v>
      </c>
      <c r="I5430" t="s">
        <v>78</v>
      </c>
      <c r="J5430" t="s">
        <v>135</v>
      </c>
      <c r="K5430" t="s">
        <v>22</v>
      </c>
      <c r="L5430" t="s">
        <v>136</v>
      </c>
      <c r="M5430" t="s">
        <v>19676</v>
      </c>
      <c r="N5430" t="s">
        <v>19677</v>
      </c>
      <c r="O5430">
        <v>5.665</v>
      </c>
      <c r="P5430">
        <v>0</v>
      </c>
      <c r="Q5430">
        <v>19</v>
      </c>
      <c r="R5430">
        <v>0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0</v>
      </c>
      <c r="Y5430">
        <v>22.412410000000001</v>
      </c>
      <c r="Z5430">
        <v>0</v>
      </c>
      <c r="AA5430">
        <v>0</v>
      </c>
      <c r="AB5430">
        <v>0</v>
      </c>
      <c r="AC5430">
        <v>9.7701440000000001E-2</v>
      </c>
      <c r="AD5430">
        <v>0</v>
      </c>
      <c r="AE5430">
        <v>0</v>
      </c>
      <c r="AF5430">
        <v>22.510110000000001</v>
      </c>
    </row>
    <row r="5431" spans="1:32" x14ac:dyDescent="0.3">
      <c r="A5431">
        <v>2795277</v>
      </c>
      <c r="B5431">
        <v>1</v>
      </c>
      <c r="C5431" t="s">
        <v>82</v>
      </c>
      <c r="D5431" t="s">
        <v>104</v>
      </c>
      <c r="E5431" t="s">
        <v>19678</v>
      </c>
      <c r="F5431" t="s">
        <v>19679</v>
      </c>
      <c r="G5431" t="s">
        <v>31548</v>
      </c>
      <c r="H5431" t="s">
        <v>893</v>
      </c>
      <c r="I5431" t="s">
        <v>78</v>
      </c>
      <c r="J5431" t="s">
        <v>135</v>
      </c>
      <c r="K5431" t="s">
        <v>22</v>
      </c>
      <c r="L5431" t="s">
        <v>136</v>
      </c>
      <c r="M5431" t="s">
        <v>19680</v>
      </c>
      <c r="N5431" t="s">
        <v>19681</v>
      </c>
      <c r="O5431">
        <v>1.6305555555555555</v>
      </c>
      <c r="P5431">
        <v>0</v>
      </c>
      <c r="Q5431">
        <v>2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1.4911026999999999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1.4911026999999999</v>
      </c>
    </row>
    <row r="5432" spans="1:32" x14ac:dyDescent="0.3">
      <c r="A5432">
        <v>2794906</v>
      </c>
      <c r="B5432">
        <v>1</v>
      </c>
      <c r="C5432" t="s">
        <v>82</v>
      </c>
      <c r="D5432" t="s">
        <v>104</v>
      </c>
      <c r="E5432" t="s">
        <v>19682</v>
      </c>
      <c r="F5432" t="s">
        <v>19683</v>
      </c>
      <c r="G5432" t="s">
        <v>31550</v>
      </c>
      <c r="H5432" t="s">
        <v>223</v>
      </c>
      <c r="I5432" t="s">
        <v>78</v>
      </c>
      <c r="J5432" t="s">
        <v>135</v>
      </c>
      <c r="K5432" t="s">
        <v>22</v>
      </c>
      <c r="L5432" t="s">
        <v>136</v>
      </c>
      <c r="M5432" t="s">
        <v>19684</v>
      </c>
      <c r="N5432" t="s">
        <v>19685</v>
      </c>
      <c r="O5432">
        <v>4.3888888888888893</v>
      </c>
      <c r="P5432">
        <v>0</v>
      </c>
      <c r="Q5432">
        <v>85</v>
      </c>
      <c r="R5432">
        <v>0</v>
      </c>
      <c r="S5432">
        <v>0</v>
      </c>
      <c r="T5432">
        <v>0</v>
      </c>
      <c r="U5432">
        <v>9</v>
      </c>
      <c r="V5432">
        <v>0</v>
      </c>
      <c r="W5432">
        <v>0</v>
      </c>
      <c r="X5432">
        <v>0</v>
      </c>
      <c r="Y5432">
        <v>108.54259</v>
      </c>
      <c r="Z5432">
        <v>0</v>
      </c>
      <c r="AA5432">
        <v>0</v>
      </c>
      <c r="AB5432">
        <v>0</v>
      </c>
      <c r="AC5432">
        <v>18.640326000000002</v>
      </c>
      <c r="AD5432">
        <v>0</v>
      </c>
      <c r="AE5432">
        <v>0</v>
      </c>
      <c r="AF5432">
        <v>127.18291499999999</v>
      </c>
    </row>
    <row r="5433" spans="1:32" x14ac:dyDescent="0.3">
      <c r="A5433">
        <v>2794892</v>
      </c>
      <c r="B5433">
        <v>1</v>
      </c>
      <c r="C5433" t="s">
        <v>82</v>
      </c>
      <c r="D5433" t="s">
        <v>88</v>
      </c>
      <c r="E5433" t="s">
        <v>19686</v>
      </c>
      <c r="F5433" t="s">
        <v>19687</v>
      </c>
      <c r="G5433" t="s">
        <v>31546</v>
      </c>
      <c r="H5433" t="s">
        <v>223</v>
      </c>
      <c r="I5433" t="s">
        <v>78</v>
      </c>
      <c r="J5433" t="s">
        <v>135</v>
      </c>
      <c r="K5433" t="s">
        <v>22</v>
      </c>
      <c r="L5433" t="s">
        <v>136</v>
      </c>
      <c r="M5433" t="s">
        <v>19688</v>
      </c>
      <c r="N5433" t="s">
        <v>19689</v>
      </c>
      <c r="O5433">
        <v>8.607222222222223</v>
      </c>
      <c r="P5433">
        <v>0</v>
      </c>
      <c r="Q5433">
        <v>93</v>
      </c>
      <c r="R5433">
        <v>0</v>
      </c>
      <c r="S5433">
        <v>0</v>
      </c>
      <c r="T5433">
        <v>0</v>
      </c>
      <c r="U5433">
        <v>6</v>
      </c>
      <c r="V5433">
        <v>0</v>
      </c>
      <c r="W5433">
        <v>0</v>
      </c>
      <c r="X5433">
        <v>0</v>
      </c>
      <c r="Y5433">
        <v>159.59934999999999</v>
      </c>
      <c r="Z5433">
        <v>0</v>
      </c>
      <c r="AA5433">
        <v>0</v>
      </c>
      <c r="AB5433">
        <v>0</v>
      </c>
      <c r="AC5433">
        <v>56.799396999999999</v>
      </c>
      <c r="AD5433">
        <v>0</v>
      </c>
      <c r="AE5433">
        <v>0</v>
      </c>
      <c r="AF5433">
        <v>216.39874</v>
      </c>
    </row>
    <row r="5434" spans="1:32" x14ac:dyDescent="0.3">
      <c r="A5434">
        <v>2794884</v>
      </c>
      <c r="B5434">
        <v>1</v>
      </c>
      <c r="C5434" t="s">
        <v>82</v>
      </c>
      <c r="D5434" t="s">
        <v>97</v>
      </c>
      <c r="E5434" t="s">
        <v>18205</v>
      </c>
      <c r="F5434" t="s">
        <v>18206</v>
      </c>
      <c r="G5434" t="s">
        <v>31551</v>
      </c>
      <c r="H5434" t="s">
        <v>672</v>
      </c>
      <c r="I5434" t="s">
        <v>79</v>
      </c>
      <c r="J5434" t="s">
        <v>135</v>
      </c>
      <c r="K5434" t="s">
        <v>22</v>
      </c>
      <c r="L5434" t="s">
        <v>136</v>
      </c>
      <c r="M5434" t="s">
        <v>19690</v>
      </c>
      <c r="N5434" t="s">
        <v>19691</v>
      </c>
      <c r="O5434">
        <v>5.485555555555556</v>
      </c>
      <c r="P5434">
        <v>0</v>
      </c>
      <c r="Q5434">
        <v>168</v>
      </c>
      <c r="R5434">
        <v>0</v>
      </c>
      <c r="S5434">
        <v>5</v>
      </c>
      <c r="T5434">
        <v>0</v>
      </c>
      <c r="U5434">
        <v>2</v>
      </c>
      <c r="V5434">
        <v>0</v>
      </c>
      <c r="W5434">
        <v>0</v>
      </c>
      <c r="X5434">
        <v>0</v>
      </c>
      <c r="Y5434">
        <v>503.60242</v>
      </c>
      <c r="Z5434">
        <v>0</v>
      </c>
      <c r="AA5434">
        <v>5.4517480000000003</v>
      </c>
      <c r="AB5434">
        <v>0</v>
      </c>
      <c r="AC5434">
        <v>14.253227000000001</v>
      </c>
      <c r="AD5434">
        <v>0</v>
      </c>
      <c r="AE5434">
        <v>0</v>
      </c>
      <c r="AF5434">
        <v>523.30740000000003</v>
      </c>
    </row>
    <row r="5435" spans="1:32" x14ac:dyDescent="0.3">
      <c r="A5435">
        <v>2794663</v>
      </c>
      <c r="B5435">
        <v>1</v>
      </c>
      <c r="C5435" t="s">
        <v>83</v>
      </c>
      <c r="D5435" t="s">
        <v>124</v>
      </c>
      <c r="E5435" t="s">
        <v>19692</v>
      </c>
      <c r="F5435" t="s">
        <v>19693</v>
      </c>
      <c r="G5435" t="s">
        <v>31546</v>
      </c>
      <c r="H5435" t="s">
        <v>2242</v>
      </c>
      <c r="I5435" t="s">
        <v>78</v>
      </c>
      <c r="J5435" t="s">
        <v>135</v>
      </c>
      <c r="K5435" t="s">
        <v>22</v>
      </c>
      <c r="L5435" t="s">
        <v>136</v>
      </c>
      <c r="M5435" t="s">
        <v>19694</v>
      </c>
      <c r="N5435" t="s">
        <v>19695</v>
      </c>
      <c r="O5435">
        <v>2.221111111111111</v>
      </c>
      <c r="P5435">
        <v>0</v>
      </c>
      <c r="Q5435">
        <v>111</v>
      </c>
      <c r="R5435">
        <v>0</v>
      </c>
      <c r="S5435">
        <v>1</v>
      </c>
      <c r="T5435">
        <v>0</v>
      </c>
      <c r="U5435">
        <v>3</v>
      </c>
      <c r="V5435">
        <v>0</v>
      </c>
      <c r="W5435">
        <v>0</v>
      </c>
      <c r="X5435">
        <v>0</v>
      </c>
      <c r="Y5435">
        <v>82.369739999999993</v>
      </c>
      <c r="Z5435">
        <v>0</v>
      </c>
      <c r="AA5435">
        <v>1.2558791999999999E-2</v>
      </c>
      <c r="AB5435">
        <v>0</v>
      </c>
      <c r="AC5435">
        <v>1.1019386</v>
      </c>
      <c r="AD5435">
        <v>0</v>
      </c>
      <c r="AE5435">
        <v>0</v>
      </c>
      <c r="AF5435">
        <v>83.48424</v>
      </c>
    </row>
    <row r="5436" spans="1:32" x14ac:dyDescent="0.3">
      <c r="A5436">
        <v>2794367</v>
      </c>
      <c r="B5436">
        <v>1</v>
      </c>
      <c r="C5436" t="s">
        <v>82</v>
      </c>
      <c r="D5436" t="s">
        <v>94</v>
      </c>
      <c r="E5436" t="s">
        <v>19696</v>
      </c>
      <c r="F5436" t="s">
        <v>19697</v>
      </c>
      <c r="G5436" t="s">
        <v>31548</v>
      </c>
      <c r="H5436" t="s">
        <v>893</v>
      </c>
      <c r="I5436" t="s">
        <v>78</v>
      </c>
      <c r="J5436" t="s">
        <v>135</v>
      </c>
      <c r="K5436" t="s">
        <v>22</v>
      </c>
      <c r="L5436" t="s">
        <v>136</v>
      </c>
      <c r="M5436" t="s">
        <v>19698</v>
      </c>
      <c r="N5436" t="s">
        <v>19699</v>
      </c>
      <c r="O5436">
        <v>1.0905555555555555</v>
      </c>
      <c r="P5436">
        <v>0</v>
      </c>
      <c r="Q5436">
        <v>9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3.2810828999999999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3.2810828999999999</v>
      </c>
    </row>
    <row r="5437" spans="1:32" x14ac:dyDescent="0.3">
      <c r="A5437">
        <v>2794327</v>
      </c>
      <c r="B5437">
        <v>1</v>
      </c>
      <c r="C5437" t="s">
        <v>82</v>
      </c>
      <c r="D5437" t="s">
        <v>84</v>
      </c>
      <c r="E5437" t="s">
        <v>19700</v>
      </c>
      <c r="F5437" t="s">
        <v>19701</v>
      </c>
      <c r="G5437" t="s">
        <v>31546</v>
      </c>
      <c r="H5437" t="s">
        <v>1297</v>
      </c>
      <c r="I5437" t="s">
        <v>78</v>
      </c>
      <c r="J5437" t="s">
        <v>135</v>
      </c>
      <c r="K5437" t="s">
        <v>22</v>
      </c>
      <c r="L5437" t="s">
        <v>136</v>
      </c>
      <c r="M5437" t="s">
        <v>19702</v>
      </c>
      <c r="N5437" t="s">
        <v>19703</v>
      </c>
      <c r="O5437">
        <v>2.9661111111111111</v>
      </c>
      <c r="P5437">
        <v>0</v>
      </c>
      <c r="Q5437">
        <v>60</v>
      </c>
      <c r="R5437">
        <v>0</v>
      </c>
      <c r="S5437">
        <v>0</v>
      </c>
      <c r="T5437">
        <v>0</v>
      </c>
      <c r="U5437">
        <v>2</v>
      </c>
      <c r="V5437">
        <v>0</v>
      </c>
      <c r="W5437">
        <v>0</v>
      </c>
      <c r="X5437">
        <v>0</v>
      </c>
      <c r="Y5437">
        <v>30.658127</v>
      </c>
      <c r="Z5437">
        <v>0</v>
      </c>
      <c r="AA5437">
        <v>0</v>
      </c>
      <c r="AB5437">
        <v>0</v>
      </c>
      <c r="AC5437">
        <v>3.2351136</v>
      </c>
      <c r="AD5437">
        <v>0</v>
      </c>
      <c r="AE5437">
        <v>0</v>
      </c>
      <c r="AF5437">
        <v>33.893239999999999</v>
      </c>
    </row>
    <row r="5438" spans="1:32" x14ac:dyDescent="0.3">
      <c r="A5438">
        <v>2794345</v>
      </c>
      <c r="B5438">
        <v>1</v>
      </c>
      <c r="C5438" t="s">
        <v>82</v>
      </c>
      <c r="D5438" t="s">
        <v>90</v>
      </c>
      <c r="E5438" t="s">
        <v>19704</v>
      </c>
      <c r="F5438" t="s">
        <v>19705</v>
      </c>
      <c r="G5438" t="s">
        <v>31548</v>
      </c>
      <c r="H5438" t="s">
        <v>311</v>
      </c>
      <c r="I5438" t="s">
        <v>78</v>
      </c>
      <c r="J5438" t="s">
        <v>135</v>
      </c>
      <c r="K5438" t="s">
        <v>22</v>
      </c>
      <c r="L5438" t="s">
        <v>136</v>
      </c>
      <c r="M5438" t="s">
        <v>19706</v>
      </c>
      <c r="N5438" t="s">
        <v>19707</v>
      </c>
      <c r="O5438">
        <v>1.1111111111111112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1</v>
      </c>
      <c r="V5438">
        <v>0</v>
      </c>
      <c r="W5438">
        <v>1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1.7525113000000001</v>
      </c>
      <c r="AD5438">
        <v>0</v>
      </c>
      <c r="AE5438">
        <v>89.76003</v>
      </c>
      <c r="AF5438">
        <v>91.512540000000001</v>
      </c>
    </row>
    <row r="5439" spans="1:32" x14ac:dyDescent="0.3">
      <c r="A5439">
        <v>2794369</v>
      </c>
      <c r="B5439">
        <v>1</v>
      </c>
      <c r="C5439" t="s">
        <v>82</v>
      </c>
      <c r="D5439" t="s">
        <v>107</v>
      </c>
      <c r="E5439" t="s">
        <v>19708</v>
      </c>
      <c r="F5439" t="s">
        <v>19709</v>
      </c>
      <c r="G5439" t="s">
        <v>31548</v>
      </c>
      <c r="H5439" t="s">
        <v>333</v>
      </c>
      <c r="I5439" t="s">
        <v>78</v>
      </c>
      <c r="J5439" t="s">
        <v>135</v>
      </c>
      <c r="K5439" t="s">
        <v>22</v>
      </c>
      <c r="L5439" t="s">
        <v>136</v>
      </c>
      <c r="M5439" t="s">
        <v>19710</v>
      </c>
      <c r="N5439" t="s">
        <v>19711</v>
      </c>
      <c r="O5439">
        <v>2.2955555555555556</v>
      </c>
      <c r="P5439">
        <v>0</v>
      </c>
      <c r="Q5439">
        <v>1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0.28412324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0.28412324</v>
      </c>
    </row>
    <row r="5440" spans="1:32" x14ac:dyDescent="0.3">
      <c r="A5440">
        <v>2794335</v>
      </c>
      <c r="B5440">
        <v>1</v>
      </c>
      <c r="C5440" t="s">
        <v>83</v>
      </c>
      <c r="D5440" t="s">
        <v>120</v>
      </c>
      <c r="E5440" t="s">
        <v>19712</v>
      </c>
      <c r="F5440" t="s">
        <v>19713</v>
      </c>
      <c r="G5440" t="s">
        <v>31551</v>
      </c>
      <c r="H5440" t="s">
        <v>672</v>
      </c>
      <c r="I5440" t="s">
        <v>79</v>
      </c>
      <c r="J5440" t="s">
        <v>135</v>
      </c>
      <c r="K5440" t="s">
        <v>22</v>
      </c>
      <c r="L5440" t="s">
        <v>136</v>
      </c>
      <c r="M5440" t="s">
        <v>19714</v>
      </c>
      <c r="N5440" t="s">
        <v>19715</v>
      </c>
      <c r="O5440">
        <v>0.91333333333333333</v>
      </c>
      <c r="P5440">
        <v>0</v>
      </c>
      <c r="Q5440">
        <v>94</v>
      </c>
      <c r="R5440">
        <v>0</v>
      </c>
      <c r="S5440">
        <v>0</v>
      </c>
      <c r="T5440">
        <v>0</v>
      </c>
      <c r="U5440">
        <v>7</v>
      </c>
      <c r="V5440">
        <v>0</v>
      </c>
      <c r="W5440">
        <v>0</v>
      </c>
      <c r="X5440">
        <v>0</v>
      </c>
      <c r="Y5440">
        <v>7.5696440000000003</v>
      </c>
      <c r="Z5440">
        <v>0</v>
      </c>
      <c r="AA5440">
        <v>0</v>
      </c>
      <c r="AB5440">
        <v>0</v>
      </c>
      <c r="AC5440">
        <v>3.3339523999999998</v>
      </c>
      <c r="AD5440">
        <v>0</v>
      </c>
      <c r="AE5440">
        <v>0</v>
      </c>
      <c r="AF5440">
        <v>10.903596</v>
      </c>
    </row>
    <row r="5441" spans="1:32" x14ac:dyDescent="0.3">
      <c r="A5441">
        <v>2794356</v>
      </c>
      <c r="B5441">
        <v>1</v>
      </c>
      <c r="C5441" t="s">
        <v>82</v>
      </c>
      <c r="D5441" t="s">
        <v>104</v>
      </c>
      <c r="E5441" t="s">
        <v>1228</v>
      </c>
      <c r="F5441" t="s">
        <v>270</v>
      </c>
      <c r="G5441" t="s">
        <v>31552</v>
      </c>
      <c r="H5441" t="s">
        <v>665</v>
      </c>
      <c r="I5441" t="s">
        <v>78</v>
      </c>
      <c r="J5441" t="s">
        <v>135</v>
      </c>
      <c r="K5441" t="s">
        <v>22</v>
      </c>
      <c r="L5441" t="s">
        <v>136</v>
      </c>
      <c r="M5441" t="s">
        <v>19716</v>
      </c>
      <c r="N5441" t="s">
        <v>19717</v>
      </c>
      <c r="O5441">
        <v>2.1266666666666665</v>
      </c>
      <c r="P5441">
        <v>0</v>
      </c>
      <c r="Q5441">
        <v>331</v>
      </c>
      <c r="R5441">
        <v>0</v>
      </c>
      <c r="S5441">
        <v>0</v>
      </c>
      <c r="T5441">
        <v>0</v>
      </c>
      <c r="U5441">
        <v>18</v>
      </c>
      <c r="V5441">
        <v>0</v>
      </c>
      <c r="W5441">
        <v>0</v>
      </c>
      <c r="X5441">
        <v>0</v>
      </c>
      <c r="Y5441">
        <v>185.65146999999999</v>
      </c>
      <c r="Z5441">
        <v>0</v>
      </c>
      <c r="AA5441">
        <v>0</v>
      </c>
      <c r="AB5441">
        <v>0</v>
      </c>
      <c r="AC5441">
        <v>11.616421000000001</v>
      </c>
      <c r="AD5441">
        <v>0</v>
      </c>
      <c r="AE5441">
        <v>0</v>
      </c>
      <c r="AF5441">
        <v>197.26787999999999</v>
      </c>
    </row>
    <row r="5442" spans="1:32" x14ac:dyDescent="0.3">
      <c r="A5442">
        <v>2794360</v>
      </c>
      <c r="B5442">
        <v>1</v>
      </c>
      <c r="C5442" t="s">
        <v>82</v>
      </c>
      <c r="D5442" t="s">
        <v>90</v>
      </c>
      <c r="E5442" t="s">
        <v>19718</v>
      </c>
      <c r="F5442" t="s">
        <v>19719</v>
      </c>
      <c r="G5442" t="s">
        <v>31546</v>
      </c>
      <c r="H5442" t="s">
        <v>145</v>
      </c>
      <c r="I5442" t="s">
        <v>78</v>
      </c>
      <c r="J5442" t="s">
        <v>135</v>
      </c>
      <c r="K5442" t="s">
        <v>22</v>
      </c>
      <c r="L5442" t="s">
        <v>136</v>
      </c>
      <c r="M5442" t="s">
        <v>19720</v>
      </c>
      <c r="N5442" t="s">
        <v>19721</v>
      </c>
      <c r="O5442">
        <v>0.50222222222222224</v>
      </c>
      <c r="P5442">
        <v>0</v>
      </c>
      <c r="Q5442">
        <v>577</v>
      </c>
      <c r="R5442">
        <v>0</v>
      </c>
      <c r="S5442">
        <v>0</v>
      </c>
      <c r="T5442">
        <v>0</v>
      </c>
      <c r="U5442">
        <v>21</v>
      </c>
      <c r="V5442">
        <v>0</v>
      </c>
      <c r="W5442">
        <v>0</v>
      </c>
      <c r="X5442">
        <v>0</v>
      </c>
      <c r="Y5442">
        <v>85.975425999999999</v>
      </c>
      <c r="Z5442">
        <v>0</v>
      </c>
      <c r="AA5442">
        <v>0</v>
      </c>
      <c r="AB5442">
        <v>0</v>
      </c>
      <c r="AC5442">
        <v>6.1996684000000002</v>
      </c>
      <c r="AD5442">
        <v>0</v>
      </c>
      <c r="AE5442">
        <v>0</v>
      </c>
      <c r="AF5442">
        <v>92.175094999999999</v>
      </c>
    </row>
    <row r="5443" spans="1:32" x14ac:dyDescent="0.3">
      <c r="A5443">
        <v>2793811</v>
      </c>
      <c r="B5443">
        <v>1</v>
      </c>
      <c r="C5443" t="s">
        <v>82</v>
      </c>
      <c r="D5443" t="s">
        <v>87</v>
      </c>
      <c r="E5443" t="s">
        <v>19722</v>
      </c>
      <c r="F5443" t="s">
        <v>19723</v>
      </c>
      <c r="G5443" t="s">
        <v>31548</v>
      </c>
      <c r="H5443" t="s">
        <v>333</v>
      </c>
      <c r="I5443" t="s">
        <v>78</v>
      </c>
      <c r="J5443" t="s">
        <v>135</v>
      </c>
      <c r="K5443" t="s">
        <v>22</v>
      </c>
      <c r="L5443" t="s">
        <v>136</v>
      </c>
      <c r="M5443" t="s">
        <v>19724</v>
      </c>
      <c r="N5443" t="s">
        <v>19725</v>
      </c>
      <c r="O5443">
        <v>3.3269444444444445</v>
      </c>
      <c r="P5443">
        <v>0</v>
      </c>
      <c r="Q5443">
        <v>1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4.5218262999999999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4.5218262999999999</v>
      </c>
    </row>
    <row r="5444" spans="1:32" x14ac:dyDescent="0.3">
      <c r="A5444">
        <v>2785744</v>
      </c>
      <c r="B5444">
        <v>1</v>
      </c>
      <c r="C5444" t="s">
        <v>82</v>
      </c>
      <c r="D5444" t="s">
        <v>84</v>
      </c>
      <c r="E5444" t="s">
        <v>19726</v>
      </c>
      <c r="F5444" t="s">
        <v>19727</v>
      </c>
      <c r="G5444" t="s">
        <v>31551</v>
      </c>
      <c r="H5444" t="s">
        <v>1358</v>
      </c>
      <c r="I5444" t="s">
        <v>79</v>
      </c>
      <c r="J5444" t="s">
        <v>135</v>
      </c>
      <c r="K5444" t="s">
        <v>22</v>
      </c>
      <c r="L5444" t="s">
        <v>136</v>
      </c>
      <c r="M5444" t="s">
        <v>19728</v>
      </c>
      <c r="N5444" t="s">
        <v>19729</v>
      </c>
      <c r="O5444">
        <v>9.3333333333333339</v>
      </c>
      <c r="P5444">
        <v>4</v>
      </c>
      <c r="Q5444">
        <v>495</v>
      </c>
      <c r="R5444">
        <v>4</v>
      </c>
      <c r="S5444">
        <v>35</v>
      </c>
      <c r="T5444">
        <v>10</v>
      </c>
      <c r="U5444">
        <v>78</v>
      </c>
      <c r="V5444">
        <v>0</v>
      </c>
      <c r="W5444">
        <v>1</v>
      </c>
      <c r="X5444">
        <v>145.20017999999999</v>
      </c>
      <c r="Y5444">
        <v>1150.1721</v>
      </c>
      <c r="Z5444">
        <v>180.78185999999999</v>
      </c>
      <c r="AA5444">
        <v>76.300963999999993</v>
      </c>
      <c r="AB5444">
        <v>532.45745999999997</v>
      </c>
      <c r="AC5444">
        <v>432.38342</v>
      </c>
      <c r="AD5444">
        <v>0</v>
      </c>
      <c r="AE5444">
        <v>19.893162</v>
      </c>
      <c r="AF5444">
        <v>2537.1891999999998</v>
      </c>
    </row>
    <row r="5445" spans="1:32" x14ac:dyDescent="0.3">
      <c r="A5445">
        <v>2785671</v>
      </c>
      <c r="B5445">
        <v>1</v>
      </c>
      <c r="C5445" t="s">
        <v>82</v>
      </c>
      <c r="D5445" t="s">
        <v>100</v>
      </c>
      <c r="E5445" t="s">
        <v>19730</v>
      </c>
      <c r="F5445" t="s">
        <v>19731</v>
      </c>
      <c r="G5445" t="s">
        <v>31546</v>
      </c>
      <c r="H5445" t="s">
        <v>223</v>
      </c>
      <c r="I5445" t="s">
        <v>78</v>
      </c>
      <c r="J5445" t="s">
        <v>135</v>
      </c>
      <c r="K5445" t="s">
        <v>22</v>
      </c>
      <c r="L5445" t="s">
        <v>136</v>
      </c>
      <c r="M5445" t="s">
        <v>19732</v>
      </c>
      <c r="N5445" t="s">
        <v>19733</v>
      </c>
      <c r="O5445">
        <v>1.1716666666666666</v>
      </c>
      <c r="P5445">
        <v>0</v>
      </c>
      <c r="Q5445">
        <v>213</v>
      </c>
      <c r="R5445">
        <v>0</v>
      </c>
      <c r="S5445">
        <v>0</v>
      </c>
      <c r="T5445">
        <v>0</v>
      </c>
      <c r="U5445">
        <v>49</v>
      </c>
      <c r="V5445">
        <v>0</v>
      </c>
      <c r="W5445">
        <v>1</v>
      </c>
      <c r="X5445">
        <v>0</v>
      </c>
      <c r="Y5445">
        <v>48.062714</v>
      </c>
      <c r="Z5445">
        <v>0</v>
      </c>
      <c r="AA5445">
        <v>0</v>
      </c>
      <c r="AB5445">
        <v>0</v>
      </c>
      <c r="AC5445">
        <v>46.181731999999997</v>
      </c>
      <c r="AD5445">
        <v>0</v>
      </c>
      <c r="AE5445">
        <v>2.7212157000000001</v>
      </c>
      <c r="AF5445">
        <v>96.96566</v>
      </c>
    </row>
    <row r="5446" spans="1:32" x14ac:dyDescent="0.3">
      <c r="A5446">
        <v>2785685</v>
      </c>
      <c r="B5446">
        <v>1</v>
      </c>
      <c r="C5446" t="s">
        <v>82</v>
      </c>
      <c r="D5446" t="s">
        <v>111</v>
      </c>
      <c r="E5446" t="s">
        <v>10117</v>
      </c>
      <c r="F5446" t="s">
        <v>1115</v>
      </c>
      <c r="G5446" t="s">
        <v>31545</v>
      </c>
      <c r="H5446" t="s">
        <v>134</v>
      </c>
      <c r="I5446" t="s">
        <v>79</v>
      </c>
      <c r="J5446" t="s">
        <v>135</v>
      </c>
      <c r="K5446" t="s">
        <v>22</v>
      </c>
      <c r="L5446" t="s">
        <v>136</v>
      </c>
      <c r="M5446" t="s">
        <v>19734</v>
      </c>
      <c r="N5446" t="s">
        <v>19735</v>
      </c>
      <c r="O5446">
        <v>1.0758333333333334</v>
      </c>
      <c r="P5446">
        <v>0</v>
      </c>
      <c r="Q5446">
        <v>8</v>
      </c>
      <c r="R5446">
        <v>32</v>
      </c>
      <c r="S5446">
        <v>74</v>
      </c>
      <c r="T5446">
        <v>7</v>
      </c>
      <c r="U5446">
        <v>18</v>
      </c>
      <c r="V5446">
        <v>2</v>
      </c>
      <c r="W5446">
        <v>0</v>
      </c>
      <c r="X5446">
        <v>0</v>
      </c>
      <c r="Y5446">
        <v>1.605702</v>
      </c>
      <c r="Z5446">
        <v>23.802385000000001</v>
      </c>
      <c r="AA5446">
        <v>45.250680000000003</v>
      </c>
      <c r="AB5446">
        <v>41.257534</v>
      </c>
      <c r="AC5446">
        <v>19.153611999999999</v>
      </c>
      <c r="AD5446">
        <v>12.816547999999999</v>
      </c>
      <c r="AE5446">
        <v>0</v>
      </c>
      <c r="AF5446">
        <v>143.88646</v>
      </c>
    </row>
    <row r="5447" spans="1:32" x14ac:dyDescent="0.3">
      <c r="A5447">
        <v>2785676</v>
      </c>
      <c r="B5447">
        <v>1</v>
      </c>
      <c r="C5447" t="s">
        <v>83</v>
      </c>
      <c r="D5447" t="s">
        <v>125</v>
      </c>
      <c r="E5447" t="s">
        <v>19736</v>
      </c>
      <c r="F5447" t="s">
        <v>19737</v>
      </c>
      <c r="G5447" t="s">
        <v>31549</v>
      </c>
      <c r="H5447" t="s">
        <v>134</v>
      </c>
      <c r="I5447" t="s">
        <v>79</v>
      </c>
      <c r="J5447" t="s">
        <v>135</v>
      </c>
      <c r="K5447" t="s">
        <v>22</v>
      </c>
      <c r="L5447" t="s">
        <v>136</v>
      </c>
      <c r="M5447" t="s">
        <v>19738</v>
      </c>
      <c r="N5447" t="s">
        <v>19739</v>
      </c>
      <c r="O5447">
        <v>0.94666666666666666</v>
      </c>
      <c r="P5447">
        <v>0</v>
      </c>
      <c r="Q5447">
        <v>525</v>
      </c>
      <c r="R5447">
        <v>31</v>
      </c>
      <c r="S5447">
        <v>54</v>
      </c>
      <c r="T5447">
        <v>4</v>
      </c>
      <c r="U5447">
        <v>30</v>
      </c>
      <c r="V5447">
        <v>0</v>
      </c>
      <c r="W5447">
        <v>1</v>
      </c>
      <c r="X5447">
        <v>0</v>
      </c>
      <c r="Y5447">
        <v>117.09126999999999</v>
      </c>
      <c r="Z5447">
        <v>43.00188</v>
      </c>
      <c r="AA5447">
        <v>9.5374110000000005</v>
      </c>
      <c r="AB5447">
        <v>9.9082240000000006</v>
      </c>
      <c r="AC5447">
        <v>8.4846800000000009</v>
      </c>
      <c r="AD5447">
        <v>0</v>
      </c>
      <c r="AE5447">
        <v>6.0067005</v>
      </c>
      <c r="AF5447">
        <v>194.03017</v>
      </c>
    </row>
    <row r="5448" spans="1:32" x14ac:dyDescent="0.3">
      <c r="A5448">
        <v>2785693</v>
      </c>
      <c r="B5448">
        <v>1</v>
      </c>
      <c r="C5448" t="s">
        <v>83</v>
      </c>
      <c r="D5448" t="s">
        <v>120</v>
      </c>
      <c r="E5448" t="s">
        <v>19083</v>
      </c>
      <c r="F5448" t="s">
        <v>19084</v>
      </c>
      <c r="G5448" t="s">
        <v>31549</v>
      </c>
      <c r="H5448" t="s">
        <v>134</v>
      </c>
      <c r="I5448" t="s">
        <v>79</v>
      </c>
      <c r="J5448" t="s">
        <v>135</v>
      </c>
      <c r="K5448" t="s">
        <v>22</v>
      </c>
      <c r="L5448" t="s">
        <v>136</v>
      </c>
      <c r="M5448" t="s">
        <v>19740</v>
      </c>
      <c r="N5448" t="s">
        <v>19741</v>
      </c>
      <c r="O5448">
        <v>0.15194444444444444</v>
      </c>
      <c r="P5448">
        <v>2</v>
      </c>
      <c r="Q5448">
        <v>3026</v>
      </c>
      <c r="R5448">
        <v>150</v>
      </c>
      <c r="S5448">
        <v>239</v>
      </c>
      <c r="T5448">
        <v>9</v>
      </c>
      <c r="U5448">
        <v>422</v>
      </c>
      <c r="V5448">
        <v>1</v>
      </c>
      <c r="W5448">
        <v>0</v>
      </c>
      <c r="X5448">
        <v>5.2463540000000002</v>
      </c>
      <c r="Y5448">
        <v>84.142623999999998</v>
      </c>
      <c r="Z5448">
        <v>5.480048</v>
      </c>
      <c r="AA5448">
        <v>3.8784032000000002</v>
      </c>
      <c r="AB5448">
        <v>11.662361000000001</v>
      </c>
      <c r="AC5448">
        <v>13.134287</v>
      </c>
      <c r="AD5448">
        <v>0.6157089</v>
      </c>
      <c r="AE5448">
        <v>0</v>
      </c>
      <c r="AF5448">
        <v>124.15978</v>
      </c>
    </row>
    <row r="5449" spans="1:32" x14ac:dyDescent="0.3">
      <c r="A5449">
        <v>2785692</v>
      </c>
      <c r="B5449">
        <v>1</v>
      </c>
      <c r="C5449" t="s">
        <v>83</v>
      </c>
      <c r="D5449" t="s">
        <v>115</v>
      </c>
      <c r="E5449" t="s">
        <v>19742</v>
      </c>
      <c r="F5449" t="s">
        <v>19743</v>
      </c>
      <c r="G5449" t="s">
        <v>31545</v>
      </c>
      <c r="H5449" t="s">
        <v>134</v>
      </c>
      <c r="I5449" t="s">
        <v>79</v>
      </c>
      <c r="J5449" t="s">
        <v>135</v>
      </c>
      <c r="K5449" t="s">
        <v>22</v>
      </c>
      <c r="L5449" t="s">
        <v>136</v>
      </c>
      <c r="M5449" t="s">
        <v>19744</v>
      </c>
      <c r="N5449" t="s">
        <v>19745</v>
      </c>
      <c r="O5449">
        <v>0.44444444444444442</v>
      </c>
      <c r="P5449">
        <v>4</v>
      </c>
      <c r="Q5449">
        <v>255</v>
      </c>
      <c r="R5449">
        <v>123</v>
      </c>
      <c r="S5449">
        <v>355</v>
      </c>
      <c r="T5449">
        <v>8</v>
      </c>
      <c r="U5449">
        <v>38</v>
      </c>
      <c r="V5449">
        <v>5</v>
      </c>
      <c r="W5449">
        <v>1</v>
      </c>
      <c r="X5449">
        <v>0.12415275000000001</v>
      </c>
      <c r="Y5449">
        <v>19.931314</v>
      </c>
      <c r="Z5449">
        <v>11.8411875</v>
      </c>
      <c r="AA5449">
        <v>26.729856000000002</v>
      </c>
      <c r="AB5449">
        <v>7.013115</v>
      </c>
      <c r="AC5449">
        <v>7.6511706999999998</v>
      </c>
      <c r="AD5449">
        <v>82.802809999999994</v>
      </c>
      <c r="AE5449">
        <v>1.0954632</v>
      </c>
      <c r="AF5449">
        <v>157.18906999999999</v>
      </c>
    </row>
    <row r="5450" spans="1:32" x14ac:dyDescent="0.3">
      <c r="A5450">
        <v>2785588</v>
      </c>
      <c r="B5450">
        <v>1</v>
      </c>
      <c r="C5450" t="s">
        <v>82</v>
      </c>
      <c r="D5450" t="s">
        <v>90</v>
      </c>
      <c r="E5450" t="s">
        <v>5246</v>
      </c>
      <c r="F5450" t="s">
        <v>5247</v>
      </c>
      <c r="G5450" t="s">
        <v>31549</v>
      </c>
      <c r="H5450" t="s">
        <v>134</v>
      </c>
      <c r="I5450" t="s">
        <v>79</v>
      </c>
      <c r="J5450" t="s">
        <v>135</v>
      </c>
      <c r="K5450" t="s">
        <v>22</v>
      </c>
      <c r="L5450" t="s">
        <v>136</v>
      </c>
      <c r="M5450" t="s">
        <v>19746</v>
      </c>
      <c r="N5450" t="s">
        <v>19747</v>
      </c>
      <c r="O5450">
        <v>0.32500000000000001</v>
      </c>
      <c r="P5450">
        <v>12</v>
      </c>
      <c r="Q5450">
        <v>814</v>
      </c>
      <c r="R5450">
        <v>13</v>
      </c>
      <c r="S5450">
        <v>53</v>
      </c>
      <c r="T5450">
        <v>34</v>
      </c>
      <c r="U5450">
        <v>66</v>
      </c>
      <c r="V5450">
        <v>1</v>
      </c>
      <c r="W5450">
        <v>0</v>
      </c>
      <c r="X5450">
        <v>3.6485447999999998</v>
      </c>
      <c r="Y5450">
        <v>82.801230000000004</v>
      </c>
      <c r="Z5450">
        <v>3.2564427999999999</v>
      </c>
      <c r="AA5450">
        <v>5.6730995000000002</v>
      </c>
      <c r="AB5450">
        <v>81.66977</v>
      </c>
      <c r="AC5450">
        <v>7.5125226999999999</v>
      </c>
      <c r="AD5450">
        <v>2.1843227999999999</v>
      </c>
      <c r="AE5450">
        <v>0</v>
      </c>
      <c r="AF5450">
        <v>186.74592999999999</v>
      </c>
    </row>
    <row r="5451" spans="1:32" x14ac:dyDescent="0.3">
      <c r="A5451">
        <v>2785539</v>
      </c>
      <c r="B5451">
        <v>1</v>
      </c>
      <c r="C5451" t="s">
        <v>82</v>
      </c>
      <c r="D5451" t="s">
        <v>90</v>
      </c>
      <c r="E5451" t="s">
        <v>19748</v>
      </c>
      <c r="F5451" t="s">
        <v>19749</v>
      </c>
      <c r="G5451" t="s">
        <v>31546</v>
      </c>
      <c r="H5451" t="s">
        <v>223</v>
      </c>
      <c r="I5451" t="s">
        <v>78</v>
      </c>
      <c r="J5451" t="s">
        <v>135</v>
      </c>
      <c r="K5451" t="s">
        <v>22</v>
      </c>
      <c r="L5451" t="s">
        <v>136</v>
      </c>
      <c r="M5451" t="s">
        <v>19750</v>
      </c>
      <c r="N5451" t="s">
        <v>19751</v>
      </c>
      <c r="O5451">
        <v>1.3491666666666666</v>
      </c>
      <c r="P5451">
        <v>0</v>
      </c>
      <c r="Q5451">
        <v>1</v>
      </c>
      <c r="R5451">
        <v>0</v>
      </c>
      <c r="S5451">
        <v>0</v>
      </c>
      <c r="T5451">
        <v>0</v>
      </c>
      <c r="U5451">
        <v>5</v>
      </c>
      <c r="V5451">
        <v>0</v>
      </c>
      <c r="W5451">
        <v>0</v>
      </c>
      <c r="X5451">
        <v>0</v>
      </c>
      <c r="Y5451">
        <v>0.51065207000000001</v>
      </c>
      <c r="Z5451">
        <v>0</v>
      </c>
      <c r="AA5451">
        <v>0</v>
      </c>
      <c r="AB5451">
        <v>0</v>
      </c>
      <c r="AC5451">
        <v>17.535053000000001</v>
      </c>
      <c r="AD5451">
        <v>0</v>
      </c>
      <c r="AE5451">
        <v>0</v>
      </c>
      <c r="AF5451">
        <v>18.045705999999999</v>
      </c>
    </row>
    <row r="5452" spans="1:32" x14ac:dyDescent="0.3">
      <c r="A5452">
        <v>2785425</v>
      </c>
      <c r="B5452">
        <v>1</v>
      </c>
      <c r="C5452" t="s">
        <v>82</v>
      </c>
      <c r="D5452" t="s">
        <v>103</v>
      </c>
      <c r="E5452" t="s">
        <v>19752</v>
      </c>
      <c r="F5452" t="s">
        <v>19753</v>
      </c>
      <c r="G5452" t="s">
        <v>31546</v>
      </c>
      <c r="H5452" t="s">
        <v>223</v>
      </c>
      <c r="I5452" t="s">
        <v>78</v>
      </c>
      <c r="J5452" t="s">
        <v>135</v>
      </c>
      <c r="K5452" t="s">
        <v>22</v>
      </c>
      <c r="L5452" t="s">
        <v>136</v>
      </c>
      <c r="M5452" t="s">
        <v>19754</v>
      </c>
      <c r="N5452" t="s">
        <v>19755</v>
      </c>
      <c r="O5452">
        <v>3.2422222222222223</v>
      </c>
      <c r="P5452">
        <v>0</v>
      </c>
      <c r="Q5452">
        <v>10</v>
      </c>
      <c r="R5452">
        <v>0</v>
      </c>
      <c r="S5452">
        <v>4</v>
      </c>
      <c r="T5452">
        <v>0</v>
      </c>
      <c r="U5452">
        <v>3</v>
      </c>
      <c r="V5452">
        <v>0</v>
      </c>
      <c r="W5452">
        <v>0</v>
      </c>
      <c r="X5452">
        <v>0</v>
      </c>
      <c r="Y5452">
        <v>5.000229</v>
      </c>
      <c r="Z5452">
        <v>0</v>
      </c>
      <c r="AA5452">
        <v>3.2540255</v>
      </c>
      <c r="AB5452">
        <v>0</v>
      </c>
      <c r="AC5452">
        <v>0.31963855000000002</v>
      </c>
      <c r="AD5452">
        <v>0</v>
      </c>
      <c r="AE5452">
        <v>0</v>
      </c>
      <c r="AF5452">
        <v>8.573893</v>
      </c>
    </row>
    <row r="5453" spans="1:32" x14ac:dyDescent="0.3">
      <c r="A5453">
        <v>2785422</v>
      </c>
      <c r="B5453">
        <v>1</v>
      </c>
      <c r="C5453" t="s">
        <v>82</v>
      </c>
      <c r="D5453" t="s">
        <v>113</v>
      </c>
      <c r="E5453" t="s">
        <v>19756</v>
      </c>
      <c r="F5453" t="s">
        <v>19757</v>
      </c>
      <c r="G5453" t="s">
        <v>31546</v>
      </c>
      <c r="H5453" t="s">
        <v>1297</v>
      </c>
      <c r="I5453" t="s">
        <v>78</v>
      </c>
      <c r="J5453" t="s">
        <v>135</v>
      </c>
      <c r="K5453" t="s">
        <v>22</v>
      </c>
      <c r="L5453" t="s">
        <v>136</v>
      </c>
      <c r="M5453" t="s">
        <v>19758</v>
      </c>
      <c r="N5453" t="s">
        <v>19759</v>
      </c>
      <c r="O5453">
        <v>4.1463888888888887</v>
      </c>
      <c r="P5453">
        <v>0</v>
      </c>
      <c r="Q5453">
        <v>124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132.62537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132.62537</v>
      </c>
    </row>
    <row r="5454" spans="1:32" x14ac:dyDescent="0.3">
      <c r="A5454">
        <v>2785432</v>
      </c>
      <c r="B5454">
        <v>1</v>
      </c>
      <c r="C5454" t="s">
        <v>83</v>
      </c>
      <c r="D5454" t="s">
        <v>123</v>
      </c>
      <c r="E5454" t="s">
        <v>12353</v>
      </c>
      <c r="F5454" t="s">
        <v>12354</v>
      </c>
      <c r="G5454" t="s">
        <v>31549</v>
      </c>
      <c r="H5454" t="s">
        <v>134</v>
      </c>
      <c r="I5454" t="s">
        <v>79</v>
      </c>
      <c r="J5454" t="s">
        <v>248</v>
      </c>
      <c r="K5454" t="s">
        <v>22</v>
      </c>
      <c r="L5454" t="s">
        <v>136</v>
      </c>
      <c r="M5454" t="s">
        <v>19760</v>
      </c>
      <c r="N5454" t="s">
        <v>19761</v>
      </c>
      <c r="O5454">
        <v>1.5277777777777777E-2</v>
      </c>
      <c r="P5454">
        <v>4</v>
      </c>
      <c r="Q5454">
        <v>975</v>
      </c>
      <c r="R5454">
        <v>52</v>
      </c>
      <c r="S5454">
        <v>150</v>
      </c>
      <c r="T5454">
        <v>7</v>
      </c>
      <c r="U5454">
        <v>79</v>
      </c>
      <c r="V5454">
        <v>0</v>
      </c>
      <c r="W5454">
        <v>0</v>
      </c>
      <c r="X5454">
        <v>0.47256904999999999</v>
      </c>
      <c r="Y5454">
        <v>1.3364973</v>
      </c>
      <c r="Z5454">
        <v>0.19298663999999999</v>
      </c>
      <c r="AA5454">
        <v>0.28578910000000002</v>
      </c>
      <c r="AB5454">
        <v>9.3193330000000005E-2</v>
      </c>
      <c r="AC5454">
        <v>0.2450621</v>
      </c>
      <c r="AD5454">
        <v>0</v>
      </c>
      <c r="AE5454">
        <v>0</v>
      </c>
      <c r="AF5454">
        <v>2.6260973999999999</v>
      </c>
    </row>
    <row r="5455" spans="1:32" x14ac:dyDescent="0.3">
      <c r="A5455">
        <v>2785426</v>
      </c>
      <c r="B5455">
        <v>1</v>
      </c>
      <c r="C5455" t="s">
        <v>82</v>
      </c>
      <c r="D5455" t="s">
        <v>84</v>
      </c>
      <c r="E5455" t="s">
        <v>19762</v>
      </c>
      <c r="F5455" t="s">
        <v>19763</v>
      </c>
      <c r="G5455" t="s">
        <v>31547</v>
      </c>
      <c r="H5455" t="s">
        <v>3105</v>
      </c>
      <c r="I5455" t="s">
        <v>79</v>
      </c>
      <c r="J5455" t="s">
        <v>135</v>
      </c>
      <c r="K5455" t="s">
        <v>22</v>
      </c>
      <c r="L5455" t="s">
        <v>136</v>
      </c>
      <c r="M5455" t="s">
        <v>19764</v>
      </c>
      <c r="N5455" t="s">
        <v>19744</v>
      </c>
      <c r="O5455">
        <v>1.85</v>
      </c>
      <c r="P5455">
        <v>43</v>
      </c>
      <c r="Q5455">
        <v>5693</v>
      </c>
      <c r="R5455">
        <v>79</v>
      </c>
      <c r="S5455">
        <v>199</v>
      </c>
      <c r="T5455">
        <v>80</v>
      </c>
      <c r="U5455">
        <v>617</v>
      </c>
      <c r="V5455">
        <v>9</v>
      </c>
      <c r="W5455">
        <v>2</v>
      </c>
      <c r="X5455">
        <v>70.477810000000005</v>
      </c>
      <c r="Y5455">
        <v>3184.9992999999999</v>
      </c>
      <c r="Z5455">
        <v>1023.43726</v>
      </c>
      <c r="AA5455">
        <v>78.686440000000005</v>
      </c>
      <c r="AB5455">
        <v>1169.3923</v>
      </c>
      <c r="AC5455">
        <v>635.36566000000005</v>
      </c>
      <c r="AD5455">
        <v>293.01609999999999</v>
      </c>
      <c r="AE5455">
        <v>4.5911255000000004</v>
      </c>
      <c r="AF5455">
        <v>6459.9663</v>
      </c>
    </row>
    <row r="5456" spans="1:32" x14ac:dyDescent="0.3">
      <c r="A5456">
        <v>2785414</v>
      </c>
      <c r="B5456">
        <v>1</v>
      </c>
      <c r="C5456" t="s">
        <v>83</v>
      </c>
      <c r="D5456" t="s">
        <v>129</v>
      </c>
      <c r="E5456" t="s">
        <v>19157</v>
      </c>
      <c r="F5456" t="s">
        <v>19158</v>
      </c>
      <c r="G5456" t="s">
        <v>31551</v>
      </c>
      <c r="H5456" t="s">
        <v>134</v>
      </c>
      <c r="I5456" t="s">
        <v>79</v>
      </c>
      <c r="J5456" t="s">
        <v>135</v>
      </c>
      <c r="K5456" t="s">
        <v>22</v>
      </c>
      <c r="L5456" t="s">
        <v>136</v>
      </c>
      <c r="M5456" t="s">
        <v>19765</v>
      </c>
      <c r="N5456" t="s">
        <v>19766</v>
      </c>
      <c r="O5456">
        <v>0.82777777777777772</v>
      </c>
      <c r="P5456">
        <v>18</v>
      </c>
      <c r="Q5456">
        <v>9099</v>
      </c>
      <c r="R5456">
        <v>57</v>
      </c>
      <c r="S5456">
        <v>198</v>
      </c>
      <c r="T5456">
        <v>23</v>
      </c>
      <c r="U5456">
        <v>529</v>
      </c>
      <c r="V5456">
        <v>4</v>
      </c>
      <c r="W5456">
        <v>0</v>
      </c>
      <c r="X5456">
        <v>18.271408000000001</v>
      </c>
      <c r="Y5456">
        <v>1307.5429999999999</v>
      </c>
      <c r="Z5456">
        <v>94.459723999999994</v>
      </c>
      <c r="AA5456">
        <v>41.305607000000002</v>
      </c>
      <c r="AB5456">
        <v>70.701759999999993</v>
      </c>
      <c r="AC5456">
        <v>183.47646</v>
      </c>
      <c r="AD5456">
        <v>13.713936</v>
      </c>
      <c r="AE5456">
        <v>0</v>
      </c>
      <c r="AF5456">
        <v>1729.4719</v>
      </c>
    </row>
    <row r="5457" spans="1:32" x14ac:dyDescent="0.3">
      <c r="A5457">
        <v>2785374</v>
      </c>
      <c r="B5457">
        <v>1</v>
      </c>
      <c r="C5457" t="s">
        <v>82</v>
      </c>
      <c r="D5457" t="s">
        <v>113</v>
      </c>
      <c r="E5457" t="s">
        <v>19767</v>
      </c>
      <c r="F5457" t="s">
        <v>19768</v>
      </c>
      <c r="G5457" t="s">
        <v>31546</v>
      </c>
      <c r="H5457" t="s">
        <v>1297</v>
      </c>
      <c r="I5457" t="s">
        <v>78</v>
      </c>
      <c r="J5457" t="s">
        <v>135</v>
      </c>
      <c r="K5457" t="s">
        <v>22</v>
      </c>
      <c r="L5457" t="s">
        <v>136</v>
      </c>
      <c r="M5457" t="s">
        <v>19769</v>
      </c>
      <c r="N5457" t="s">
        <v>13517</v>
      </c>
      <c r="O5457">
        <v>6.365277777777778</v>
      </c>
      <c r="P5457">
        <v>0</v>
      </c>
      <c r="Q5457">
        <v>64</v>
      </c>
      <c r="R5457">
        <v>0</v>
      </c>
      <c r="S5457">
        <v>1</v>
      </c>
      <c r="T5457">
        <v>0</v>
      </c>
      <c r="U5457">
        <v>11</v>
      </c>
      <c r="V5457">
        <v>0</v>
      </c>
      <c r="W5457">
        <v>0</v>
      </c>
      <c r="X5457">
        <v>0</v>
      </c>
      <c r="Y5457">
        <v>100.16316</v>
      </c>
      <c r="Z5457">
        <v>0</v>
      </c>
      <c r="AA5457">
        <v>0.42277789999999998</v>
      </c>
      <c r="AB5457">
        <v>0</v>
      </c>
      <c r="AC5457">
        <v>14.38902</v>
      </c>
      <c r="AD5457">
        <v>0</v>
      </c>
      <c r="AE5457">
        <v>0</v>
      </c>
      <c r="AF5457">
        <v>114.97496</v>
      </c>
    </row>
    <row r="5458" spans="1:32" x14ac:dyDescent="0.3">
      <c r="A5458">
        <v>2785352</v>
      </c>
      <c r="B5458">
        <v>1</v>
      </c>
      <c r="C5458" t="s">
        <v>82</v>
      </c>
      <c r="D5458" t="s">
        <v>92</v>
      </c>
      <c r="E5458" t="s">
        <v>19770</v>
      </c>
      <c r="F5458" t="s">
        <v>19771</v>
      </c>
      <c r="G5458" t="s">
        <v>31546</v>
      </c>
      <c r="H5458" t="s">
        <v>1297</v>
      </c>
      <c r="I5458" t="s">
        <v>78</v>
      </c>
      <c r="J5458" t="s">
        <v>135</v>
      </c>
      <c r="K5458" t="s">
        <v>22</v>
      </c>
      <c r="L5458" t="s">
        <v>136</v>
      </c>
      <c r="M5458" t="s">
        <v>19772</v>
      </c>
      <c r="N5458" t="s">
        <v>19773</v>
      </c>
      <c r="O5458">
        <v>9.3074999999999992</v>
      </c>
      <c r="P5458">
        <v>0</v>
      </c>
      <c r="Q5458">
        <v>79</v>
      </c>
      <c r="R5458">
        <v>0</v>
      </c>
      <c r="S5458">
        <v>0</v>
      </c>
      <c r="T5458">
        <v>0</v>
      </c>
      <c r="U5458">
        <v>6</v>
      </c>
      <c r="V5458">
        <v>0</v>
      </c>
      <c r="W5458">
        <v>0</v>
      </c>
      <c r="X5458">
        <v>0</v>
      </c>
      <c r="Y5458">
        <v>194.13506000000001</v>
      </c>
      <c r="Z5458">
        <v>0</v>
      </c>
      <c r="AA5458">
        <v>0</v>
      </c>
      <c r="AB5458">
        <v>0</v>
      </c>
      <c r="AC5458">
        <v>210.83539999999999</v>
      </c>
      <c r="AD5458">
        <v>0</v>
      </c>
      <c r="AE5458">
        <v>0</v>
      </c>
      <c r="AF5458">
        <v>404.97046</v>
      </c>
    </row>
    <row r="5459" spans="1:32" x14ac:dyDescent="0.3">
      <c r="A5459">
        <v>2785331</v>
      </c>
      <c r="B5459">
        <v>1</v>
      </c>
      <c r="C5459" t="s">
        <v>82</v>
      </c>
      <c r="D5459" t="s">
        <v>109</v>
      </c>
      <c r="E5459" t="s">
        <v>19774</v>
      </c>
      <c r="F5459" t="s">
        <v>19775</v>
      </c>
      <c r="G5459" t="s">
        <v>31548</v>
      </c>
      <c r="H5459" t="s">
        <v>333</v>
      </c>
      <c r="I5459" t="s">
        <v>78</v>
      </c>
      <c r="J5459" t="s">
        <v>135</v>
      </c>
      <c r="K5459" t="s">
        <v>22</v>
      </c>
      <c r="L5459" t="s">
        <v>136</v>
      </c>
      <c r="M5459" t="s">
        <v>19776</v>
      </c>
      <c r="N5459" t="s">
        <v>19777</v>
      </c>
      <c r="O5459">
        <v>2.4191666666666665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0.24391465000000001</v>
      </c>
      <c r="AD5459">
        <v>0</v>
      </c>
      <c r="AE5459">
        <v>0</v>
      </c>
      <c r="AF5459">
        <v>0.24391465000000001</v>
      </c>
    </row>
    <row r="5460" spans="1:32" x14ac:dyDescent="0.3">
      <c r="A5460">
        <v>2785342</v>
      </c>
      <c r="B5460">
        <v>1</v>
      </c>
      <c r="C5460" t="s">
        <v>82</v>
      </c>
      <c r="D5460" t="s">
        <v>87</v>
      </c>
      <c r="E5460" t="s">
        <v>19778</v>
      </c>
      <c r="F5460" t="s">
        <v>19779</v>
      </c>
      <c r="G5460" t="s">
        <v>31546</v>
      </c>
      <c r="H5460" t="s">
        <v>223</v>
      </c>
      <c r="I5460" t="s">
        <v>78</v>
      </c>
      <c r="J5460" t="s">
        <v>135</v>
      </c>
      <c r="K5460" t="s">
        <v>22</v>
      </c>
      <c r="L5460" t="s">
        <v>136</v>
      </c>
      <c r="M5460" t="s">
        <v>19780</v>
      </c>
      <c r="N5460" t="s">
        <v>19781</v>
      </c>
      <c r="O5460">
        <v>3.1675</v>
      </c>
      <c r="P5460">
        <v>0</v>
      </c>
      <c r="Q5460">
        <v>33</v>
      </c>
      <c r="R5460">
        <v>0</v>
      </c>
      <c r="S5460">
        <v>0</v>
      </c>
      <c r="T5460">
        <v>0</v>
      </c>
      <c r="U5460">
        <v>4</v>
      </c>
      <c r="V5460">
        <v>0</v>
      </c>
      <c r="W5460">
        <v>0</v>
      </c>
      <c r="X5460">
        <v>0</v>
      </c>
      <c r="Y5460">
        <v>33.503956000000002</v>
      </c>
      <c r="Z5460">
        <v>0</v>
      </c>
      <c r="AA5460">
        <v>0</v>
      </c>
      <c r="AB5460">
        <v>0</v>
      </c>
      <c r="AC5460">
        <v>8.0282959999999992</v>
      </c>
      <c r="AD5460">
        <v>0</v>
      </c>
      <c r="AE5460">
        <v>0</v>
      </c>
      <c r="AF5460">
        <v>41.532252999999997</v>
      </c>
    </row>
    <row r="5461" spans="1:32" x14ac:dyDescent="0.3">
      <c r="A5461">
        <v>2785276</v>
      </c>
      <c r="B5461">
        <v>1</v>
      </c>
      <c r="C5461" t="s">
        <v>82</v>
      </c>
      <c r="D5461" t="s">
        <v>111</v>
      </c>
      <c r="E5461" t="s">
        <v>19782</v>
      </c>
      <c r="F5461" t="s">
        <v>19783</v>
      </c>
      <c r="G5461" t="s">
        <v>31546</v>
      </c>
      <c r="H5461" t="s">
        <v>1297</v>
      </c>
      <c r="I5461" t="s">
        <v>78</v>
      </c>
      <c r="J5461" t="s">
        <v>135</v>
      </c>
      <c r="K5461" t="s">
        <v>22</v>
      </c>
      <c r="L5461" t="s">
        <v>136</v>
      </c>
      <c r="M5461" t="s">
        <v>19784</v>
      </c>
      <c r="N5461" t="s">
        <v>19785</v>
      </c>
      <c r="O5461">
        <v>2.8125</v>
      </c>
      <c r="P5461">
        <v>0</v>
      </c>
      <c r="Q5461">
        <v>100</v>
      </c>
      <c r="R5461">
        <v>0</v>
      </c>
      <c r="S5461">
        <v>4</v>
      </c>
      <c r="T5461">
        <v>0</v>
      </c>
      <c r="U5461">
        <v>12</v>
      </c>
      <c r="V5461">
        <v>0</v>
      </c>
      <c r="W5461">
        <v>0</v>
      </c>
      <c r="X5461">
        <v>0</v>
      </c>
      <c r="Y5461">
        <v>45.733466999999997</v>
      </c>
      <c r="Z5461">
        <v>0</v>
      </c>
      <c r="AA5461">
        <v>0.73666299999999996</v>
      </c>
      <c r="AB5461">
        <v>0</v>
      </c>
      <c r="AC5461">
        <v>4.1065626000000002</v>
      </c>
      <c r="AD5461">
        <v>0</v>
      </c>
      <c r="AE5461">
        <v>0</v>
      </c>
      <c r="AF5461">
        <v>50.576694000000003</v>
      </c>
    </row>
    <row r="5462" spans="1:32" x14ac:dyDescent="0.3">
      <c r="A5462">
        <v>2785243</v>
      </c>
      <c r="B5462">
        <v>1</v>
      </c>
      <c r="C5462" t="s">
        <v>83</v>
      </c>
      <c r="D5462" t="s">
        <v>128</v>
      </c>
      <c r="E5462" t="s">
        <v>19786</v>
      </c>
      <c r="F5462" t="s">
        <v>19787</v>
      </c>
      <c r="G5462" t="s">
        <v>31546</v>
      </c>
      <c r="H5462" t="s">
        <v>223</v>
      </c>
      <c r="I5462" t="s">
        <v>78</v>
      </c>
      <c r="J5462" t="s">
        <v>135</v>
      </c>
      <c r="K5462" t="s">
        <v>22</v>
      </c>
      <c r="L5462" t="s">
        <v>136</v>
      </c>
      <c r="M5462" t="s">
        <v>19788</v>
      </c>
      <c r="N5462" t="s">
        <v>19789</v>
      </c>
      <c r="O5462">
        <v>2.921388888888889</v>
      </c>
      <c r="P5462">
        <v>0</v>
      </c>
      <c r="Q5462">
        <v>14</v>
      </c>
      <c r="R5462">
        <v>0</v>
      </c>
      <c r="S5462">
        <v>0</v>
      </c>
      <c r="T5462">
        <v>0</v>
      </c>
      <c r="U5462">
        <v>2</v>
      </c>
      <c r="V5462">
        <v>0</v>
      </c>
      <c r="W5462">
        <v>0</v>
      </c>
      <c r="X5462">
        <v>0</v>
      </c>
      <c r="Y5462">
        <v>4.8728569999999998</v>
      </c>
      <c r="Z5462">
        <v>0</v>
      </c>
      <c r="AA5462">
        <v>0</v>
      </c>
      <c r="AB5462">
        <v>0</v>
      </c>
      <c r="AC5462">
        <v>1.0867167</v>
      </c>
      <c r="AD5462">
        <v>0</v>
      </c>
      <c r="AE5462">
        <v>0</v>
      </c>
      <c r="AF5462">
        <v>5.9595737</v>
      </c>
    </row>
    <row r="5463" spans="1:32" x14ac:dyDescent="0.3">
      <c r="A5463">
        <v>2785183</v>
      </c>
      <c r="B5463">
        <v>1</v>
      </c>
      <c r="C5463" t="s">
        <v>82</v>
      </c>
      <c r="D5463" t="s">
        <v>108</v>
      </c>
      <c r="E5463" t="s">
        <v>19790</v>
      </c>
      <c r="F5463" t="s">
        <v>19791</v>
      </c>
      <c r="G5463" t="s">
        <v>31545</v>
      </c>
      <c r="H5463" t="s">
        <v>134</v>
      </c>
      <c r="I5463" t="s">
        <v>79</v>
      </c>
      <c r="J5463" t="s">
        <v>135</v>
      </c>
      <c r="K5463" t="s">
        <v>22</v>
      </c>
      <c r="L5463" t="s">
        <v>136</v>
      </c>
      <c r="M5463" t="s">
        <v>19792</v>
      </c>
      <c r="N5463" t="s">
        <v>19793</v>
      </c>
      <c r="O5463">
        <v>2.7111111111111112</v>
      </c>
      <c r="P5463">
        <v>0</v>
      </c>
      <c r="Q5463">
        <v>4</v>
      </c>
      <c r="R5463">
        <v>3</v>
      </c>
      <c r="S5463">
        <v>262</v>
      </c>
      <c r="T5463">
        <v>8</v>
      </c>
      <c r="U5463">
        <v>64</v>
      </c>
      <c r="V5463">
        <v>1</v>
      </c>
      <c r="W5463">
        <v>0</v>
      </c>
      <c r="X5463">
        <v>0</v>
      </c>
      <c r="Y5463">
        <v>0.32722380000000001</v>
      </c>
      <c r="Z5463">
        <v>0</v>
      </c>
      <c r="AA5463">
        <v>79.814729999999997</v>
      </c>
      <c r="AB5463">
        <v>29.231928</v>
      </c>
      <c r="AC5463">
        <v>23.533926000000001</v>
      </c>
      <c r="AD5463">
        <v>96.522369999999995</v>
      </c>
      <c r="AE5463">
        <v>0</v>
      </c>
      <c r="AF5463">
        <v>229.43018000000001</v>
      </c>
    </row>
    <row r="5464" spans="1:32" x14ac:dyDescent="0.3">
      <c r="A5464">
        <v>2785188</v>
      </c>
      <c r="B5464">
        <v>1</v>
      </c>
      <c r="C5464" t="s">
        <v>82</v>
      </c>
      <c r="D5464" t="s">
        <v>108</v>
      </c>
      <c r="E5464" t="s">
        <v>19794</v>
      </c>
      <c r="F5464" t="s">
        <v>19795</v>
      </c>
      <c r="G5464" t="s">
        <v>31545</v>
      </c>
      <c r="H5464" t="s">
        <v>134</v>
      </c>
      <c r="I5464" t="s">
        <v>79</v>
      </c>
      <c r="J5464" t="s">
        <v>248</v>
      </c>
      <c r="K5464" t="s">
        <v>22</v>
      </c>
      <c r="L5464" t="s">
        <v>136</v>
      </c>
      <c r="M5464" t="s">
        <v>19796</v>
      </c>
      <c r="N5464" t="s">
        <v>19797</v>
      </c>
      <c r="O5464">
        <v>1.6944444444444446E-2</v>
      </c>
      <c r="P5464">
        <v>0</v>
      </c>
      <c r="Q5464">
        <v>652</v>
      </c>
      <c r="R5464">
        <v>14</v>
      </c>
      <c r="S5464">
        <v>120</v>
      </c>
      <c r="T5464">
        <v>4</v>
      </c>
      <c r="U5464">
        <v>143</v>
      </c>
      <c r="V5464">
        <v>0</v>
      </c>
      <c r="W5464">
        <v>0</v>
      </c>
      <c r="X5464">
        <v>0</v>
      </c>
      <c r="Y5464">
        <v>1.1390494</v>
      </c>
      <c r="Z5464">
        <v>0.31714150000000002</v>
      </c>
      <c r="AA5464">
        <v>0.80430389999999996</v>
      </c>
      <c r="AB5464">
        <v>0.20743813</v>
      </c>
      <c r="AC5464">
        <v>0.54223339999999998</v>
      </c>
      <c r="AD5464">
        <v>0</v>
      </c>
      <c r="AE5464">
        <v>0</v>
      </c>
      <c r="AF5464">
        <v>3.0101664000000001</v>
      </c>
    </row>
    <row r="5465" spans="1:32" x14ac:dyDescent="0.3">
      <c r="A5465">
        <v>2785165</v>
      </c>
      <c r="B5465">
        <v>1</v>
      </c>
      <c r="C5465" t="s">
        <v>82</v>
      </c>
      <c r="D5465" t="s">
        <v>84</v>
      </c>
      <c r="E5465" t="s">
        <v>1533</v>
      </c>
      <c r="F5465" t="s">
        <v>1534</v>
      </c>
      <c r="G5465" t="s">
        <v>31545</v>
      </c>
      <c r="H5465" t="s">
        <v>134</v>
      </c>
      <c r="I5465" t="s">
        <v>79</v>
      </c>
      <c r="J5465" t="s">
        <v>135</v>
      </c>
      <c r="K5465" t="s">
        <v>22</v>
      </c>
      <c r="L5465" t="s">
        <v>136</v>
      </c>
      <c r="M5465" t="s">
        <v>19798</v>
      </c>
      <c r="N5465" t="s">
        <v>19799</v>
      </c>
      <c r="O5465">
        <v>0.82305555555555554</v>
      </c>
      <c r="P5465">
        <v>5</v>
      </c>
      <c r="Q5465">
        <v>746</v>
      </c>
      <c r="R5465">
        <v>25</v>
      </c>
      <c r="S5465">
        <v>11</v>
      </c>
      <c r="T5465">
        <v>33</v>
      </c>
      <c r="U5465">
        <v>47</v>
      </c>
      <c r="V5465">
        <v>0</v>
      </c>
      <c r="W5465">
        <v>0</v>
      </c>
      <c r="X5465">
        <v>6.0427923000000003</v>
      </c>
      <c r="Y5465">
        <v>179.59996000000001</v>
      </c>
      <c r="Z5465">
        <v>20.215496000000002</v>
      </c>
      <c r="AA5465">
        <v>2.4006099999999999</v>
      </c>
      <c r="AB5465">
        <v>358.38369999999998</v>
      </c>
      <c r="AC5465">
        <v>24.416430999999999</v>
      </c>
      <c r="AD5465">
        <v>0</v>
      </c>
      <c r="AE5465">
        <v>0</v>
      </c>
      <c r="AF5465">
        <v>591.05895999999996</v>
      </c>
    </row>
    <row r="5466" spans="1:32" x14ac:dyDescent="0.3">
      <c r="A5466">
        <v>2785129</v>
      </c>
      <c r="B5466">
        <v>1</v>
      </c>
      <c r="C5466" t="s">
        <v>83</v>
      </c>
      <c r="D5466" t="s">
        <v>128</v>
      </c>
      <c r="E5466" t="s">
        <v>2303</v>
      </c>
      <c r="F5466" t="s">
        <v>2304</v>
      </c>
      <c r="G5466" t="s">
        <v>31551</v>
      </c>
      <c r="H5466" t="s">
        <v>134</v>
      </c>
      <c r="I5466" t="s">
        <v>79</v>
      </c>
      <c r="J5466" t="s">
        <v>135</v>
      </c>
      <c r="K5466" t="s">
        <v>22</v>
      </c>
      <c r="L5466" t="s">
        <v>136</v>
      </c>
      <c r="M5466" t="s">
        <v>19800</v>
      </c>
      <c r="N5466" t="s">
        <v>19801</v>
      </c>
      <c r="O5466">
        <v>2.6277777777777778</v>
      </c>
      <c r="P5466">
        <v>6</v>
      </c>
      <c r="Q5466">
        <v>0</v>
      </c>
      <c r="R5466">
        <v>156</v>
      </c>
      <c r="S5466">
        <v>6</v>
      </c>
      <c r="T5466">
        <v>7</v>
      </c>
      <c r="U5466">
        <v>0</v>
      </c>
      <c r="V5466">
        <v>0</v>
      </c>
      <c r="W5466">
        <v>0</v>
      </c>
      <c r="X5466">
        <v>3.5245880000000001</v>
      </c>
      <c r="Y5466">
        <v>0</v>
      </c>
      <c r="Z5466">
        <v>56.56073</v>
      </c>
      <c r="AA5466">
        <v>3.9561435999999999</v>
      </c>
      <c r="AB5466">
        <v>32.594839999999998</v>
      </c>
      <c r="AC5466">
        <v>0</v>
      </c>
      <c r="AD5466">
        <v>0</v>
      </c>
      <c r="AE5466">
        <v>0</v>
      </c>
      <c r="AF5466">
        <v>96.636300000000006</v>
      </c>
    </row>
    <row r="5467" spans="1:32" x14ac:dyDescent="0.3">
      <c r="A5467">
        <v>2785112</v>
      </c>
      <c r="B5467">
        <v>1</v>
      </c>
      <c r="C5467" t="s">
        <v>82</v>
      </c>
      <c r="D5467" t="s">
        <v>111</v>
      </c>
      <c r="E5467" t="s">
        <v>13751</v>
      </c>
      <c r="F5467" t="s">
        <v>13752</v>
      </c>
      <c r="G5467" t="s">
        <v>31552</v>
      </c>
      <c r="H5467" t="s">
        <v>665</v>
      </c>
      <c r="I5467" t="s">
        <v>78</v>
      </c>
      <c r="J5467" t="s">
        <v>135</v>
      </c>
      <c r="K5467" t="s">
        <v>22</v>
      </c>
      <c r="L5467" t="s">
        <v>136</v>
      </c>
      <c r="M5467" t="s">
        <v>19802</v>
      </c>
      <c r="N5467" t="s">
        <v>19803</v>
      </c>
      <c r="O5467">
        <v>2.0024999999999999</v>
      </c>
      <c r="P5467">
        <v>0</v>
      </c>
      <c r="Q5467">
        <v>90</v>
      </c>
      <c r="R5467">
        <v>0</v>
      </c>
      <c r="S5467">
        <v>0</v>
      </c>
      <c r="T5467">
        <v>0</v>
      </c>
      <c r="U5467">
        <v>12</v>
      </c>
      <c r="V5467">
        <v>0</v>
      </c>
      <c r="W5467">
        <v>0</v>
      </c>
      <c r="X5467">
        <v>0</v>
      </c>
      <c r="Y5467">
        <v>39.838023999999997</v>
      </c>
      <c r="Z5467">
        <v>0</v>
      </c>
      <c r="AA5467">
        <v>0</v>
      </c>
      <c r="AB5467">
        <v>0</v>
      </c>
      <c r="AC5467">
        <v>7.7891272999999996</v>
      </c>
      <c r="AD5467">
        <v>0</v>
      </c>
      <c r="AE5467">
        <v>0</v>
      </c>
      <c r="AF5467">
        <v>47.62715</v>
      </c>
    </row>
    <row r="5468" spans="1:32" x14ac:dyDescent="0.3">
      <c r="A5468">
        <v>2785131</v>
      </c>
      <c r="B5468">
        <v>1</v>
      </c>
      <c r="C5468" t="s">
        <v>82</v>
      </c>
      <c r="D5468" t="s">
        <v>85</v>
      </c>
      <c r="E5468" t="s">
        <v>19804</v>
      </c>
      <c r="F5468" t="s">
        <v>19805</v>
      </c>
      <c r="G5468" t="s">
        <v>31551</v>
      </c>
      <c r="H5468" t="s">
        <v>134</v>
      </c>
      <c r="I5468" t="s">
        <v>79</v>
      </c>
      <c r="J5468" t="s">
        <v>135</v>
      </c>
      <c r="K5468" t="s">
        <v>22</v>
      </c>
      <c r="L5468" t="s">
        <v>136</v>
      </c>
      <c r="M5468" t="s">
        <v>19806</v>
      </c>
      <c r="N5468" t="s">
        <v>19807</v>
      </c>
      <c r="O5468">
        <v>2.0366666666666666</v>
      </c>
      <c r="P5468">
        <v>0</v>
      </c>
      <c r="Q5468">
        <v>151</v>
      </c>
      <c r="R5468">
        <v>0</v>
      </c>
      <c r="S5468">
        <v>2</v>
      </c>
      <c r="T5468">
        <v>0</v>
      </c>
      <c r="U5468">
        <v>18</v>
      </c>
      <c r="V5468">
        <v>0</v>
      </c>
      <c r="W5468">
        <v>0</v>
      </c>
      <c r="X5468">
        <v>0</v>
      </c>
      <c r="Y5468">
        <v>291.76220000000001</v>
      </c>
      <c r="Z5468">
        <v>0</v>
      </c>
      <c r="AA5468">
        <v>1.6949396000000001</v>
      </c>
      <c r="AB5468">
        <v>0</v>
      </c>
      <c r="AC5468">
        <v>48.036439999999999</v>
      </c>
      <c r="AD5468">
        <v>0</v>
      </c>
      <c r="AE5468">
        <v>0</v>
      </c>
      <c r="AF5468">
        <v>341.49360000000001</v>
      </c>
    </row>
    <row r="5469" spans="1:32" x14ac:dyDescent="0.3">
      <c r="A5469">
        <v>2785125</v>
      </c>
      <c r="B5469">
        <v>1</v>
      </c>
      <c r="C5469" t="s">
        <v>82</v>
      </c>
      <c r="D5469" t="s">
        <v>101</v>
      </c>
      <c r="E5469" t="s">
        <v>19808</v>
      </c>
      <c r="F5469" t="s">
        <v>19809</v>
      </c>
      <c r="G5469" t="s">
        <v>31551</v>
      </c>
      <c r="H5469" t="s">
        <v>672</v>
      </c>
      <c r="I5469" t="s">
        <v>79</v>
      </c>
      <c r="J5469" t="s">
        <v>135</v>
      </c>
      <c r="K5469" t="s">
        <v>22</v>
      </c>
      <c r="L5469" t="s">
        <v>136</v>
      </c>
      <c r="M5469" t="s">
        <v>19810</v>
      </c>
      <c r="N5469" t="s">
        <v>19811</v>
      </c>
      <c r="O5469">
        <v>0.47083333333333333</v>
      </c>
      <c r="P5469">
        <v>0</v>
      </c>
      <c r="Q5469">
        <v>544</v>
      </c>
      <c r="R5469">
        <v>0</v>
      </c>
      <c r="S5469">
        <v>0</v>
      </c>
      <c r="T5469">
        <v>0</v>
      </c>
      <c r="U5469">
        <v>50</v>
      </c>
      <c r="V5469">
        <v>0</v>
      </c>
      <c r="W5469">
        <v>0</v>
      </c>
      <c r="X5469">
        <v>0</v>
      </c>
      <c r="Y5469">
        <v>70.732010000000002</v>
      </c>
      <c r="Z5469">
        <v>0</v>
      </c>
      <c r="AA5469">
        <v>0</v>
      </c>
      <c r="AB5469">
        <v>0</v>
      </c>
      <c r="AC5469">
        <v>25.443435999999998</v>
      </c>
      <c r="AD5469">
        <v>0</v>
      </c>
      <c r="AE5469">
        <v>0</v>
      </c>
      <c r="AF5469">
        <v>96.175445999999994</v>
      </c>
    </row>
    <row r="5470" spans="1:32" x14ac:dyDescent="0.3">
      <c r="A5470">
        <v>2785117</v>
      </c>
      <c r="B5470">
        <v>1</v>
      </c>
      <c r="C5470" t="s">
        <v>82</v>
      </c>
      <c r="D5470" t="s">
        <v>101</v>
      </c>
      <c r="E5470" t="s">
        <v>15587</v>
      </c>
      <c r="F5470" t="s">
        <v>15588</v>
      </c>
      <c r="G5470" t="s">
        <v>31549</v>
      </c>
      <c r="H5470" t="s">
        <v>134</v>
      </c>
      <c r="I5470" t="s">
        <v>79</v>
      </c>
      <c r="J5470" t="s">
        <v>135</v>
      </c>
      <c r="K5470" t="s">
        <v>22</v>
      </c>
      <c r="L5470" t="s">
        <v>136</v>
      </c>
      <c r="M5470" t="s">
        <v>19812</v>
      </c>
      <c r="N5470" t="s">
        <v>19813</v>
      </c>
      <c r="O5470">
        <v>4.5111111111111111</v>
      </c>
      <c r="P5470">
        <v>2</v>
      </c>
      <c r="Q5470">
        <v>423</v>
      </c>
      <c r="R5470">
        <v>6</v>
      </c>
      <c r="S5470">
        <v>30</v>
      </c>
      <c r="T5470">
        <v>5</v>
      </c>
      <c r="U5470">
        <v>74</v>
      </c>
      <c r="V5470">
        <v>0</v>
      </c>
      <c r="W5470">
        <v>0</v>
      </c>
      <c r="X5470">
        <v>8.2131059999999998</v>
      </c>
      <c r="Y5470">
        <v>503.26960000000003</v>
      </c>
      <c r="Z5470">
        <v>58.602843999999997</v>
      </c>
      <c r="AA5470">
        <v>38.182479999999998</v>
      </c>
      <c r="AB5470">
        <v>102.4624</v>
      </c>
      <c r="AC5470">
        <v>94.505889999999994</v>
      </c>
      <c r="AD5470">
        <v>0</v>
      </c>
      <c r="AE5470">
        <v>0</v>
      </c>
      <c r="AF5470">
        <v>805.23630000000003</v>
      </c>
    </row>
    <row r="5471" spans="1:32" x14ac:dyDescent="0.3">
      <c r="A5471">
        <v>2785108</v>
      </c>
      <c r="B5471">
        <v>1</v>
      </c>
      <c r="C5471" t="s">
        <v>82</v>
      </c>
      <c r="D5471" t="s">
        <v>112</v>
      </c>
      <c r="E5471" t="s">
        <v>19814</v>
      </c>
      <c r="F5471" t="s">
        <v>19815</v>
      </c>
      <c r="G5471" t="s">
        <v>31545</v>
      </c>
      <c r="H5471" t="s">
        <v>134</v>
      </c>
      <c r="I5471" t="s">
        <v>79</v>
      </c>
      <c r="J5471" t="s">
        <v>135</v>
      </c>
      <c r="K5471" t="s">
        <v>22</v>
      </c>
      <c r="L5471" t="s">
        <v>136</v>
      </c>
      <c r="M5471" t="s">
        <v>19816</v>
      </c>
      <c r="N5471" t="s">
        <v>19817</v>
      </c>
      <c r="O5471">
        <v>1.2777777777777777</v>
      </c>
      <c r="P5471">
        <v>1</v>
      </c>
      <c r="Q5471">
        <v>294</v>
      </c>
      <c r="R5471">
        <v>19</v>
      </c>
      <c r="S5471">
        <v>109</v>
      </c>
      <c r="T5471">
        <v>9</v>
      </c>
      <c r="U5471">
        <v>48</v>
      </c>
      <c r="V5471">
        <v>3</v>
      </c>
      <c r="W5471">
        <v>0</v>
      </c>
      <c r="X5471">
        <v>2.5455380000000001</v>
      </c>
      <c r="Y5471">
        <v>108.96008999999999</v>
      </c>
      <c r="Z5471">
        <v>199.7808</v>
      </c>
      <c r="AA5471">
        <v>170.01166000000001</v>
      </c>
      <c r="AB5471">
        <v>10.730473999999999</v>
      </c>
      <c r="AC5471">
        <v>51.681699999999999</v>
      </c>
      <c r="AD5471">
        <v>15.314169</v>
      </c>
      <c r="AE5471">
        <v>0</v>
      </c>
      <c r="AF5471">
        <v>559.02449999999999</v>
      </c>
    </row>
    <row r="5472" spans="1:32" x14ac:dyDescent="0.3">
      <c r="A5472">
        <v>2785136</v>
      </c>
      <c r="B5472">
        <v>1</v>
      </c>
      <c r="C5472" t="s">
        <v>83</v>
      </c>
      <c r="D5472" t="s">
        <v>124</v>
      </c>
      <c r="E5472" t="s">
        <v>19818</v>
      </c>
      <c r="F5472" t="s">
        <v>19819</v>
      </c>
      <c r="G5472" t="s">
        <v>31545</v>
      </c>
      <c r="H5472" t="s">
        <v>1209</v>
      </c>
      <c r="I5472" t="s">
        <v>79</v>
      </c>
      <c r="J5472" t="s">
        <v>135</v>
      </c>
      <c r="K5472" t="s">
        <v>22</v>
      </c>
      <c r="L5472" t="s">
        <v>136</v>
      </c>
      <c r="M5472" t="s">
        <v>19820</v>
      </c>
      <c r="N5472" t="s">
        <v>19821</v>
      </c>
      <c r="O5472">
        <v>4.458333333333333</v>
      </c>
      <c r="P5472">
        <v>2</v>
      </c>
      <c r="Q5472">
        <v>1021</v>
      </c>
      <c r="R5472">
        <v>17</v>
      </c>
      <c r="S5472">
        <v>244</v>
      </c>
      <c r="T5472">
        <v>1</v>
      </c>
      <c r="U5472">
        <v>59</v>
      </c>
      <c r="V5472">
        <v>0</v>
      </c>
      <c r="W5472">
        <v>0</v>
      </c>
      <c r="X5472">
        <v>122.66488</v>
      </c>
      <c r="Y5472">
        <v>983.88793999999996</v>
      </c>
      <c r="Z5472">
        <v>15.971927000000001</v>
      </c>
      <c r="AA5472">
        <v>418.47660000000002</v>
      </c>
      <c r="AB5472">
        <v>1.5469394999999999</v>
      </c>
      <c r="AC5472">
        <v>69.047843999999998</v>
      </c>
      <c r="AD5472">
        <v>0</v>
      </c>
      <c r="AE5472">
        <v>0</v>
      </c>
      <c r="AF5472">
        <v>1611.5961</v>
      </c>
    </row>
    <row r="5473" spans="1:32" x14ac:dyDescent="0.3">
      <c r="A5473">
        <v>2785116</v>
      </c>
      <c r="B5473">
        <v>1</v>
      </c>
      <c r="C5473" t="s">
        <v>82</v>
      </c>
      <c r="D5473" t="s">
        <v>109</v>
      </c>
      <c r="E5473" t="s">
        <v>19822</v>
      </c>
      <c r="F5473" t="s">
        <v>19823</v>
      </c>
      <c r="G5473" t="s">
        <v>31545</v>
      </c>
      <c r="H5473" t="s">
        <v>134</v>
      </c>
      <c r="I5473" t="s">
        <v>79</v>
      </c>
      <c r="J5473" t="s">
        <v>135</v>
      </c>
      <c r="K5473" t="s">
        <v>22</v>
      </c>
      <c r="L5473" t="s">
        <v>136</v>
      </c>
      <c r="M5473" t="s">
        <v>19824</v>
      </c>
      <c r="N5473" t="s">
        <v>19825</v>
      </c>
      <c r="O5473">
        <v>5.8611111111111114E-2</v>
      </c>
      <c r="P5473">
        <v>1</v>
      </c>
      <c r="Q5473">
        <v>3761</v>
      </c>
      <c r="R5473">
        <v>0</v>
      </c>
      <c r="S5473">
        <v>6</v>
      </c>
      <c r="T5473">
        <v>7</v>
      </c>
      <c r="U5473">
        <v>212</v>
      </c>
      <c r="V5473">
        <v>0</v>
      </c>
      <c r="W5473">
        <v>0</v>
      </c>
      <c r="X5473">
        <v>0.30455396000000001</v>
      </c>
      <c r="Y5473">
        <v>38.969985999999999</v>
      </c>
      <c r="Z5473">
        <v>0</v>
      </c>
      <c r="AA5473">
        <v>3.3190219999999999E-2</v>
      </c>
      <c r="AB5473">
        <v>7.2013154000000004</v>
      </c>
      <c r="AC5473">
        <v>9.2882829999999998</v>
      </c>
      <c r="AD5473">
        <v>0</v>
      </c>
      <c r="AE5473">
        <v>0</v>
      </c>
      <c r="AF5473">
        <v>55.797330000000002</v>
      </c>
    </row>
    <row r="5474" spans="1:32" x14ac:dyDescent="0.3">
      <c r="A5474">
        <v>2785063</v>
      </c>
      <c r="B5474">
        <v>1</v>
      </c>
      <c r="C5474" t="s">
        <v>82</v>
      </c>
      <c r="D5474" t="s">
        <v>108</v>
      </c>
      <c r="E5474" t="s">
        <v>19826</v>
      </c>
      <c r="F5474" t="s">
        <v>19827</v>
      </c>
      <c r="G5474" t="s">
        <v>31546</v>
      </c>
      <c r="H5474" t="s">
        <v>223</v>
      </c>
      <c r="I5474" t="s">
        <v>78</v>
      </c>
      <c r="J5474" t="s">
        <v>135</v>
      </c>
      <c r="K5474" t="s">
        <v>22</v>
      </c>
      <c r="L5474" t="s">
        <v>136</v>
      </c>
      <c r="M5474" t="s">
        <v>19828</v>
      </c>
      <c r="N5474" t="s">
        <v>19829</v>
      </c>
      <c r="O5474">
        <v>2.5797222222222222</v>
      </c>
      <c r="P5474">
        <v>0</v>
      </c>
      <c r="Q5474">
        <v>4</v>
      </c>
      <c r="R5474">
        <v>0</v>
      </c>
      <c r="S5474">
        <v>3</v>
      </c>
      <c r="T5474">
        <v>0</v>
      </c>
      <c r="U5474">
        <v>1</v>
      </c>
      <c r="V5474">
        <v>0</v>
      </c>
      <c r="W5474">
        <v>0</v>
      </c>
      <c r="X5474">
        <v>0</v>
      </c>
      <c r="Y5474">
        <v>5.3075776000000001</v>
      </c>
      <c r="Z5474">
        <v>0</v>
      </c>
      <c r="AA5474">
        <v>7.871461</v>
      </c>
      <c r="AB5474">
        <v>0</v>
      </c>
      <c r="AC5474">
        <v>4.6563470000000002</v>
      </c>
      <c r="AD5474">
        <v>0</v>
      </c>
      <c r="AE5474">
        <v>0</v>
      </c>
      <c r="AF5474">
        <v>17.835386</v>
      </c>
    </row>
    <row r="5475" spans="1:32" x14ac:dyDescent="0.3">
      <c r="A5475">
        <v>2785052</v>
      </c>
      <c r="B5475">
        <v>1</v>
      </c>
      <c r="C5475" t="s">
        <v>82</v>
      </c>
      <c r="D5475" t="s">
        <v>108</v>
      </c>
      <c r="E5475" t="s">
        <v>19469</v>
      </c>
      <c r="F5475" t="s">
        <v>19470</v>
      </c>
      <c r="G5475" t="s">
        <v>31552</v>
      </c>
      <c r="H5475" t="s">
        <v>665</v>
      </c>
      <c r="I5475" t="s">
        <v>78</v>
      </c>
      <c r="J5475" t="s">
        <v>135</v>
      </c>
      <c r="K5475" t="s">
        <v>22</v>
      </c>
      <c r="L5475" t="s">
        <v>136</v>
      </c>
      <c r="M5475" t="s">
        <v>19830</v>
      </c>
      <c r="N5475" t="s">
        <v>19831</v>
      </c>
      <c r="O5475">
        <v>2.2811111111111111</v>
      </c>
      <c r="P5475">
        <v>0</v>
      </c>
      <c r="Q5475">
        <v>5</v>
      </c>
      <c r="R5475">
        <v>0</v>
      </c>
      <c r="S5475">
        <v>15</v>
      </c>
      <c r="T5475">
        <v>0</v>
      </c>
      <c r="U5475">
        <v>9</v>
      </c>
      <c r="V5475">
        <v>0</v>
      </c>
      <c r="W5475">
        <v>0</v>
      </c>
      <c r="X5475">
        <v>0</v>
      </c>
      <c r="Y5475">
        <v>0.61663699999999999</v>
      </c>
      <c r="Z5475">
        <v>0</v>
      </c>
      <c r="AA5475">
        <v>18.315487000000001</v>
      </c>
      <c r="AB5475">
        <v>0</v>
      </c>
      <c r="AC5475">
        <v>5.0269623000000001</v>
      </c>
      <c r="AD5475">
        <v>0</v>
      </c>
      <c r="AE5475">
        <v>0</v>
      </c>
      <c r="AF5475">
        <v>23.959085000000002</v>
      </c>
    </row>
    <row r="5476" spans="1:32" x14ac:dyDescent="0.3">
      <c r="A5476">
        <v>2784968</v>
      </c>
      <c r="B5476">
        <v>1</v>
      </c>
      <c r="C5476" t="s">
        <v>82</v>
      </c>
      <c r="D5476" t="s">
        <v>108</v>
      </c>
      <c r="E5476" t="s">
        <v>19832</v>
      </c>
      <c r="F5476" t="s">
        <v>19833</v>
      </c>
      <c r="G5476" t="s">
        <v>31546</v>
      </c>
      <c r="H5476" t="s">
        <v>223</v>
      </c>
      <c r="I5476" t="s">
        <v>78</v>
      </c>
      <c r="J5476" t="s">
        <v>135</v>
      </c>
      <c r="K5476" t="s">
        <v>22</v>
      </c>
      <c r="L5476" t="s">
        <v>136</v>
      </c>
      <c r="M5476" t="s">
        <v>19834</v>
      </c>
      <c r="N5476" t="s">
        <v>19835</v>
      </c>
      <c r="O5476">
        <v>1.2772222222222223</v>
      </c>
      <c r="P5476">
        <v>0</v>
      </c>
      <c r="Q5476">
        <v>1</v>
      </c>
      <c r="R5476">
        <v>0</v>
      </c>
      <c r="S5476">
        <v>2</v>
      </c>
      <c r="T5476">
        <v>0</v>
      </c>
      <c r="U5476">
        <v>3</v>
      </c>
      <c r="V5476">
        <v>0</v>
      </c>
      <c r="W5476">
        <v>0</v>
      </c>
      <c r="X5476">
        <v>0</v>
      </c>
      <c r="Y5476">
        <v>5.6870166E-2</v>
      </c>
      <c r="Z5476">
        <v>0</v>
      </c>
      <c r="AA5476">
        <v>9.3724260000000004E-2</v>
      </c>
      <c r="AB5476">
        <v>0</v>
      </c>
      <c r="AC5476">
        <v>0.39659929999999999</v>
      </c>
      <c r="AD5476">
        <v>0</v>
      </c>
      <c r="AE5476">
        <v>0</v>
      </c>
      <c r="AF5476">
        <v>0.54719370000000001</v>
      </c>
    </row>
    <row r="5477" spans="1:32" x14ac:dyDescent="0.3">
      <c r="A5477">
        <v>2784741</v>
      </c>
      <c r="B5477">
        <v>2</v>
      </c>
      <c r="C5477" t="s">
        <v>83</v>
      </c>
      <c r="D5477" t="s">
        <v>128</v>
      </c>
      <c r="E5477" t="s">
        <v>16858</v>
      </c>
      <c r="F5477" t="s">
        <v>16859</v>
      </c>
      <c r="G5477" t="s">
        <v>31549</v>
      </c>
      <c r="H5477" t="s">
        <v>672</v>
      </c>
      <c r="I5477" t="s">
        <v>79</v>
      </c>
      <c r="J5477" t="s">
        <v>135</v>
      </c>
      <c r="K5477" t="s">
        <v>22</v>
      </c>
      <c r="L5477" t="s">
        <v>136</v>
      </c>
      <c r="M5477" t="s">
        <v>19836</v>
      </c>
      <c r="N5477" t="s">
        <v>19837</v>
      </c>
      <c r="O5477">
        <v>0.88305555555555559</v>
      </c>
      <c r="P5477">
        <v>4</v>
      </c>
      <c r="Q5477">
        <v>87</v>
      </c>
      <c r="R5477">
        <v>100</v>
      </c>
      <c r="S5477">
        <v>98</v>
      </c>
      <c r="T5477">
        <v>2</v>
      </c>
      <c r="U5477">
        <v>9</v>
      </c>
      <c r="V5477">
        <v>0</v>
      </c>
      <c r="W5477">
        <v>0</v>
      </c>
      <c r="X5477">
        <v>0.73419385999999998</v>
      </c>
      <c r="Y5477">
        <v>15.070683000000001</v>
      </c>
      <c r="Z5477">
        <v>19.093772999999999</v>
      </c>
      <c r="AA5477">
        <v>16.231788999999999</v>
      </c>
      <c r="AB5477">
        <v>9.6520980000000005</v>
      </c>
      <c r="AC5477">
        <v>4.7558626999999998</v>
      </c>
      <c r="AD5477">
        <v>0</v>
      </c>
      <c r="AE5477">
        <v>0</v>
      </c>
      <c r="AF5477">
        <v>65.538399999999996</v>
      </c>
    </row>
    <row r="5478" spans="1:32" x14ac:dyDescent="0.3">
      <c r="A5478">
        <v>2784778</v>
      </c>
      <c r="B5478">
        <v>1</v>
      </c>
      <c r="C5478" t="s">
        <v>82</v>
      </c>
      <c r="D5478" t="s">
        <v>104</v>
      </c>
      <c r="E5478" t="s">
        <v>19838</v>
      </c>
      <c r="F5478" t="s">
        <v>19839</v>
      </c>
      <c r="G5478" t="s">
        <v>31548</v>
      </c>
      <c r="H5478" t="s">
        <v>311</v>
      </c>
      <c r="I5478" t="s">
        <v>78</v>
      </c>
      <c r="J5478" t="s">
        <v>135</v>
      </c>
      <c r="K5478" t="s">
        <v>22</v>
      </c>
      <c r="L5478" t="s">
        <v>136</v>
      </c>
      <c r="M5478" t="s">
        <v>19840</v>
      </c>
      <c r="N5478" t="s">
        <v>19841</v>
      </c>
      <c r="O5478">
        <v>2.0658333333333334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37.470592000000003</v>
      </c>
      <c r="AD5478">
        <v>0</v>
      </c>
      <c r="AE5478">
        <v>0</v>
      </c>
      <c r="AF5478">
        <v>37.470592000000003</v>
      </c>
    </row>
    <row r="5479" spans="1:32" x14ac:dyDescent="0.3">
      <c r="A5479">
        <v>2784745</v>
      </c>
      <c r="B5479">
        <v>1</v>
      </c>
      <c r="C5479" t="s">
        <v>82</v>
      </c>
      <c r="D5479" t="s">
        <v>95</v>
      </c>
      <c r="E5479" t="s">
        <v>19842</v>
      </c>
      <c r="F5479" t="s">
        <v>19843</v>
      </c>
      <c r="G5479" t="s">
        <v>31548</v>
      </c>
      <c r="H5479" t="s">
        <v>333</v>
      </c>
      <c r="I5479" t="s">
        <v>78</v>
      </c>
      <c r="J5479" t="s">
        <v>135</v>
      </c>
      <c r="K5479" t="s">
        <v>22</v>
      </c>
      <c r="L5479" t="s">
        <v>136</v>
      </c>
      <c r="M5479" t="s">
        <v>19844</v>
      </c>
      <c r="N5479" t="s">
        <v>19845</v>
      </c>
      <c r="O5479">
        <v>2.1133333333333333</v>
      </c>
      <c r="P5479">
        <v>0</v>
      </c>
      <c r="Q5479">
        <v>2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3.1542382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3.1542382</v>
      </c>
    </row>
    <row r="5480" spans="1:32" x14ac:dyDescent="0.3">
      <c r="A5480">
        <v>2784762</v>
      </c>
      <c r="B5480">
        <v>1</v>
      </c>
      <c r="C5480" t="s">
        <v>82</v>
      </c>
      <c r="D5480" t="s">
        <v>99</v>
      </c>
      <c r="E5480" t="s">
        <v>19846</v>
      </c>
      <c r="F5480" t="s">
        <v>19847</v>
      </c>
      <c r="G5480" t="s">
        <v>31552</v>
      </c>
      <c r="H5480" t="s">
        <v>665</v>
      </c>
      <c r="I5480" t="s">
        <v>78</v>
      </c>
      <c r="J5480" t="s">
        <v>135</v>
      </c>
      <c r="K5480" t="s">
        <v>22</v>
      </c>
      <c r="L5480" t="s">
        <v>136</v>
      </c>
      <c r="M5480" t="s">
        <v>19848</v>
      </c>
      <c r="N5480" t="s">
        <v>19849</v>
      </c>
      <c r="O5480">
        <v>0.6925</v>
      </c>
      <c r="P5480">
        <v>0</v>
      </c>
      <c r="Q5480">
        <v>123</v>
      </c>
      <c r="R5480">
        <v>0</v>
      </c>
      <c r="S5480">
        <v>0</v>
      </c>
      <c r="T5480">
        <v>0</v>
      </c>
      <c r="U5480">
        <v>67</v>
      </c>
      <c r="V5480">
        <v>0</v>
      </c>
      <c r="W5480">
        <v>1</v>
      </c>
      <c r="X5480">
        <v>0</v>
      </c>
      <c r="Y5480">
        <v>30.064754000000001</v>
      </c>
      <c r="Z5480">
        <v>0</v>
      </c>
      <c r="AA5480">
        <v>0</v>
      </c>
      <c r="AB5480">
        <v>0</v>
      </c>
      <c r="AC5480">
        <v>21.932423</v>
      </c>
      <c r="AD5480">
        <v>0</v>
      </c>
      <c r="AE5480">
        <v>2.7693371999999998</v>
      </c>
      <c r="AF5480">
        <v>54.766514000000001</v>
      </c>
    </row>
    <row r="5481" spans="1:32" x14ac:dyDescent="0.3">
      <c r="A5481">
        <v>2784674</v>
      </c>
      <c r="B5481">
        <v>1</v>
      </c>
      <c r="C5481" t="s">
        <v>83</v>
      </c>
      <c r="D5481" t="s">
        <v>121</v>
      </c>
      <c r="E5481" t="s">
        <v>13994</v>
      </c>
      <c r="F5481" t="s">
        <v>13995</v>
      </c>
      <c r="G5481" t="s">
        <v>31551</v>
      </c>
      <c r="H5481" t="s">
        <v>648</v>
      </c>
      <c r="I5481" t="s">
        <v>79</v>
      </c>
      <c r="J5481" t="s">
        <v>135</v>
      </c>
      <c r="K5481" t="s">
        <v>22</v>
      </c>
      <c r="L5481" t="s">
        <v>186</v>
      </c>
      <c r="M5481" t="s">
        <v>19850</v>
      </c>
      <c r="N5481" t="s">
        <v>19851</v>
      </c>
      <c r="O5481">
        <v>3.2875000000000001</v>
      </c>
      <c r="P5481">
        <v>2</v>
      </c>
      <c r="Q5481">
        <v>175</v>
      </c>
      <c r="R5481">
        <v>7</v>
      </c>
      <c r="S5481">
        <v>72</v>
      </c>
      <c r="T5481">
        <v>1</v>
      </c>
      <c r="U5481">
        <v>7</v>
      </c>
      <c r="V5481">
        <v>0</v>
      </c>
      <c r="W5481">
        <v>0</v>
      </c>
      <c r="X5481">
        <v>34.715378000000001</v>
      </c>
      <c r="Y5481">
        <v>49.681282000000003</v>
      </c>
      <c r="Z5481">
        <v>109.14488</v>
      </c>
      <c r="AA5481">
        <v>47.272587000000001</v>
      </c>
      <c r="AB5481">
        <v>0.63409530000000003</v>
      </c>
      <c r="AC5481">
        <v>11.262124</v>
      </c>
      <c r="AD5481">
        <v>0</v>
      </c>
      <c r="AE5481">
        <v>0</v>
      </c>
      <c r="AF5481">
        <v>252.71036000000001</v>
      </c>
    </row>
    <row r="5482" spans="1:32" x14ac:dyDescent="0.3">
      <c r="A5482">
        <v>2784653</v>
      </c>
      <c r="B5482">
        <v>1</v>
      </c>
      <c r="C5482" t="s">
        <v>82</v>
      </c>
      <c r="D5482" t="s">
        <v>104</v>
      </c>
      <c r="E5482" t="s">
        <v>4186</v>
      </c>
      <c r="F5482" t="s">
        <v>4187</v>
      </c>
      <c r="G5482" t="s">
        <v>31546</v>
      </c>
      <c r="H5482" t="s">
        <v>643</v>
      </c>
      <c r="I5482" t="s">
        <v>78</v>
      </c>
      <c r="J5482" t="s">
        <v>135</v>
      </c>
      <c r="K5482" t="s">
        <v>22</v>
      </c>
      <c r="L5482" t="s">
        <v>186</v>
      </c>
      <c r="M5482" t="s">
        <v>19852</v>
      </c>
      <c r="N5482" t="s">
        <v>19853</v>
      </c>
      <c r="O5482">
        <v>7.7552777777777777</v>
      </c>
      <c r="P5482">
        <v>0</v>
      </c>
      <c r="Q5482">
        <v>77</v>
      </c>
      <c r="R5482">
        <v>0</v>
      </c>
      <c r="S5482">
        <v>0</v>
      </c>
      <c r="T5482">
        <v>0</v>
      </c>
      <c r="U5482">
        <v>4</v>
      </c>
      <c r="V5482">
        <v>0</v>
      </c>
      <c r="W5482">
        <v>0</v>
      </c>
      <c r="X5482">
        <v>0</v>
      </c>
      <c r="Y5482">
        <v>215.06683000000001</v>
      </c>
      <c r="Z5482">
        <v>0</v>
      </c>
      <c r="AA5482">
        <v>0</v>
      </c>
      <c r="AB5482">
        <v>0</v>
      </c>
      <c r="AC5482">
        <v>11.957807000000001</v>
      </c>
      <c r="AD5482">
        <v>0</v>
      </c>
      <c r="AE5482">
        <v>0</v>
      </c>
      <c r="AF5482">
        <v>227.02464000000001</v>
      </c>
    </row>
    <row r="5483" spans="1:32" x14ac:dyDescent="0.3">
      <c r="A5483">
        <v>2784647</v>
      </c>
      <c r="B5483">
        <v>1</v>
      </c>
      <c r="C5483" t="s">
        <v>82</v>
      </c>
      <c r="D5483" t="s">
        <v>84</v>
      </c>
      <c r="E5483" t="s">
        <v>19854</v>
      </c>
      <c r="F5483" t="s">
        <v>358</v>
      </c>
      <c r="G5483" t="s">
        <v>31546</v>
      </c>
      <c r="H5483" t="s">
        <v>145</v>
      </c>
      <c r="I5483" t="s">
        <v>78</v>
      </c>
      <c r="J5483" t="s">
        <v>135</v>
      </c>
      <c r="K5483" t="s">
        <v>22</v>
      </c>
      <c r="L5483" t="s">
        <v>136</v>
      </c>
      <c r="M5483" t="s">
        <v>19855</v>
      </c>
      <c r="N5483" t="s">
        <v>19856</v>
      </c>
      <c r="O5483">
        <v>0.64722222222222225</v>
      </c>
      <c r="P5483">
        <v>0</v>
      </c>
      <c r="Q5483">
        <v>1</v>
      </c>
      <c r="R5483">
        <v>0</v>
      </c>
      <c r="S5483">
        <v>4</v>
      </c>
      <c r="T5483">
        <v>0</v>
      </c>
      <c r="U5483">
        <v>2</v>
      </c>
      <c r="V5483">
        <v>0</v>
      </c>
      <c r="W5483">
        <v>0</v>
      </c>
      <c r="X5483">
        <v>0</v>
      </c>
      <c r="Y5483">
        <v>0.13386321000000001</v>
      </c>
      <c r="Z5483">
        <v>0</v>
      </c>
      <c r="AA5483">
        <v>0.49725616</v>
      </c>
      <c r="AB5483">
        <v>0</v>
      </c>
      <c r="AC5483">
        <v>6.4143560000000002E-2</v>
      </c>
      <c r="AD5483">
        <v>0</v>
      </c>
      <c r="AE5483">
        <v>0</v>
      </c>
      <c r="AF5483">
        <v>0.69526290000000002</v>
      </c>
    </row>
    <row r="5484" spans="1:32" x14ac:dyDescent="0.3">
      <c r="A5484">
        <v>2784630</v>
      </c>
      <c r="B5484">
        <v>1</v>
      </c>
      <c r="C5484" t="s">
        <v>82</v>
      </c>
      <c r="D5484" t="s">
        <v>106</v>
      </c>
      <c r="E5484" t="s">
        <v>19857</v>
      </c>
      <c r="F5484" t="s">
        <v>19858</v>
      </c>
      <c r="G5484" t="s">
        <v>31545</v>
      </c>
      <c r="H5484" t="s">
        <v>643</v>
      </c>
      <c r="I5484" t="s">
        <v>79</v>
      </c>
      <c r="J5484" t="s">
        <v>135</v>
      </c>
      <c r="K5484" t="s">
        <v>22</v>
      </c>
      <c r="L5484" t="s">
        <v>186</v>
      </c>
      <c r="M5484" t="s">
        <v>19859</v>
      </c>
      <c r="N5484" t="s">
        <v>19860</v>
      </c>
      <c r="O5484">
        <v>3.6894444444444443</v>
      </c>
      <c r="P5484">
        <v>0</v>
      </c>
      <c r="Q5484">
        <v>1361</v>
      </c>
      <c r="R5484">
        <v>0</v>
      </c>
      <c r="S5484">
        <v>18</v>
      </c>
      <c r="T5484">
        <v>8</v>
      </c>
      <c r="U5484">
        <v>34</v>
      </c>
      <c r="V5484">
        <v>6</v>
      </c>
      <c r="W5484">
        <v>0</v>
      </c>
      <c r="X5484">
        <v>0</v>
      </c>
      <c r="Y5484">
        <v>1331.22</v>
      </c>
      <c r="Z5484">
        <v>0</v>
      </c>
      <c r="AA5484">
        <v>12.592459</v>
      </c>
      <c r="AB5484">
        <v>313.19765999999998</v>
      </c>
      <c r="AC5484">
        <v>142.61545000000001</v>
      </c>
      <c r="AD5484">
        <v>544.02210000000002</v>
      </c>
      <c r="AE5484">
        <v>0</v>
      </c>
      <c r="AF5484">
        <v>2343.6477</v>
      </c>
    </row>
    <row r="5485" spans="1:32" x14ac:dyDescent="0.3">
      <c r="A5485">
        <v>2784632</v>
      </c>
      <c r="B5485">
        <v>1</v>
      </c>
      <c r="C5485" t="s">
        <v>82</v>
      </c>
      <c r="D5485" t="s">
        <v>113</v>
      </c>
      <c r="E5485" t="s">
        <v>19861</v>
      </c>
      <c r="F5485" t="s">
        <v>19862</v>
      </c>
      <c r="G5485" t="s">
        <v>31545</v>
      </c>
      <c r="H5485" t="s">
        <v>648</v>
      </c>
      <c r="I5485" t="s">
        <v>79</v>
      </c>
      <c r="J5485" t="s">
        <v>135</v>
      </c>
      <c r="K5485" t="s">
        <v>22</v>
      </c>
      <c r="L5485" t="s">
        <v>186</v>
      </c>
      <c r="M5485" t="s">
        <v>19863</v>
      </c>
      <c r="N5485" t="s">
        <v>19864</v>
      </c>
      <c r="O5485">
        <v>6.7208333333333332</v>
      </c>
      <c r="P5485">
        <v>5</v>
      </c>
      <c r="Q5485">
        <v>1613</v>
      </c>
      <c r="R5485">
        <v>5</v>
      </c>
      <c r="S5485">
        <v>69</v>
      </c>
      <c r="T5485">
        <v>15</v>
      </c>
      <c r="U5485">
        <v>140</v>
      </c>
      <c r="V5485">
        <v>1</v>
      </c>
      <c r="W5485">
        <v>0</v>
      </c>
      <c r="X5485">
        <v>169.37152</v>
      </c>
      <c r="Y5485">
        <v>2470.7048</v>
      </c>
      <c r="Z5485">
        <v>17.417300000000001</v>
      </c>
      <c r="AA5485">
        <v>114.602875</v>
      </c>
      <c r="AB5485">
        <v>202.97064</v>
      </c>
      <c r="AC5485">
        <v>673.91449999999998</v>
      </c>
      <c r="AD5485">
        <v>1123.5050000000001</v>
      </c>
      <c r="AE5485">
        <v>0</v>
      </c>
      <c r="AF5485">
        <v>4772.4870000000001</v>
      </c>
    </row>
    <row r="5486" spans="1:32" x14ac:dyDescent="0.3">
      <c r="A5486">
        <v>2784638</v>
      </c>
      <c r="B5486">
        <v>1</v>
      </c>
      <c r="C5486" t="s">
        <v>83</v>
      </c>
      <c r="D5486" t="s">
        <v>127</v>
      </c>
      <c r="E5486" t="s">
        <v>19865</v>
      </c>
      <c r="F5486" t="s">
        <v>19866</v>
      </c>
      <c r="G5486" t="s">
        <v>31549</v>
      </c>
      <c r="H5486" t="s">
        <v>648</v>
      </c>
      <c r="I5486" t="s">
        <v>79</v>
      </c>
      <c r="J5486" t="s">
        <v>135</v>
      </c>
      <c r="K5486" t="s">
        <v>22</v>
      </c>
      <c r="L5486" t="s">
        <v>186</v>
      </c>
      <c r="M5486" t="s">
        <v>19867</v>
      </c>
      <c r="N5486" t="s">
        <v>19868</v>
      </c>
      <c r="O5486">
        <v>7.1491666666666669</v>
      </c>
      <c r="P5486">
        <v>6</v>
      </c>
      <c r="Q5486">
        <v>2814</v>
      </c>
      <c r="R5486">
        <v>64</v>
      </c>
      <c r="S5486">
        <v>121</v>
      </c>
      <c r="T5486">
        <v>18</v>
      </c>
      <c r="U5486">
        <v>256</v>
      </c>
      <c r="V5486">
        <v>2</v>
      </c>
      <c r="W5486">
        <v>1</v>
      </c>
      <c r="X5486">
        <v>121.72163999999999</v>
      </c>
      <c r="Y5486">
        <v>3537.2460000000001</v>
      </c>
      <c r="Z5486">
        <v>444.3716</v>
      </c>
      <c r="AA5486">
        <v>145.69965999999999</v>
      </c>
      <c r="AB5486">
        <v>820.73644999999999</v>
      </c>
      <c r="AC5486">
        <v>737.08307000000002</v>
      </c>
      <c r="AD5486">
        <v>223.00649999999999</v>
      </c>
      <c r="AE5486">
        <v>83.692390000000003</v>
      </c>
      <c r="AF5486">
        <v>6113.5569999999998</v>
      </c>
    </row>
    <row r="5487" spans="1:32" x14ac:dyDescent="0.3">
      <c r="A5487">
        <v>2784567</v>
      </c>
      <c r="B5487">
        <v>1</v>
      </c>
      <c r="C5487" t="s">
        <v>82</v>
      </c>
      <c r="D5487" t="s">
        <v>112</v>
      </c>
      <c r="E5487" t="s">
        <v>19869</v>
      </c>
      <c r="F5487" t="s">
        <v>19870</v>
      </c>
      <c r="G5487" t="s">
        <v>31549</v>
      </c>
      <c r="H5487" t="s">
        <v>134</v>
      </c>
      <c r="I5487" t="s">
        <v>79</v>
      </c>
      <c r="J5487" t="s">
        <v>135</v>
      </c>
      <c r="K5487" t="s">
        <v>22</v>
      </c>
      <c r="L5487" t="s">
        <v>136</v>
      </c>
      <c r="M5487" t="s">
        <v>19871</v>
      </c>
      <c r="N5487" t="s">
        <v>19872</v>
      </c>
      <c r="O5487">
        <v>0.29833333333333334</v>
      </c>
      <c r="P5487">
        <v>0</v>
      </c>
      <c r="Q5487">
        <v>0</v>
      </c>
      <c r="R5487">
        <v>1</v>
      </c>
      <c r="S5487">
        <v>0</v>
      </c>
      <c r="T5487">
        <v>2</v>
      </c>
      <c r="U5487">
        <v>0</v>
      </c>
      <c r="V5487">
        <v>4</v>
      </c>
      <c r="W5487">
        <v>0</v>
      </c>
      <c r="X5487">
        <v>0</v>
      </c>
      <c r="Y5487">
        <v>0</v>
      </c>
      <c r="Z5487">
        <v>0.14051060000000001</v>
      </c>
      <c r="AA5487">
        <v>0</v>
      </c>
      <c r="AB5487">
        <v>4.1219615999999997</v>
      </c>
      <c r="AC5487">
        <v>0</v>
      </c>
      <c r="AD5487">
        <v>628.11926000000005</v>
      </c>
      <c r="AE5487">
        <v>0</v>
      </c>
      <c r="AF5487">
        <v>632.3818</v>
      </c>
    </row>
    <row r="5488" spans="1:32" x14ac:dyDescent="0.3">
      <c r="A5488">
        <v>2784569</v>
      </c>
      <c r="B5488">
        <v>1</v>
      </c>
      <c r="C5488" t="s">
        <v>83</v>
      </c>
      <c r="D5488" t="s">
        <v>126</v>
      </c>
      <c r="E5488" t="s">
        <v>19873</v>
      </c>
      <c r="F5488" t="s">
        <v>19874</v>
      </c>
      <c r="G5488" t="s">
        <v>31552</v>
      </c>
      <c r="H5488" t="s">
        <v>665</v>
      </c>
      <c r="I5488" t="s">
        <v>78</v>
      </c>
      <c r="J5488" t="s">
        <v>135</v>
      </c>
      <c r="K5488" t="s">
        <v>22</v>
      </c>
      <c r="L5488" t="s">
        <v>136</v>
      </c>
      <c r="M5488" t="s">
        <v>19875</v>
      </c>
      <c r="N5488" t="s">
        <v>19876</v>
      </c>
      <c r="O5488">
        <v>1.4669444444444444</v>
      </c>
      <c r="P5488">
        <v>0</v>
      </c>
      <c r="Q5488">
        <v>395</v>
      </c>
      <c r="R5488">
        <v>0</v>
      </c>
      <c r="S5488">
        <v>7</v>
      </c>
      <c r="T5488">
        <v>0</v>
      </c>
      <c r="U5488">
        <v>31</v>
      </c>
      <c r="V5488">
        <v>0</v>
      </c>
      <c r="W5488">
        <v>0</v>
      </c>
      <c r="X5488">
        <v>0</v>
      </c>
      <c r="Y5488">
        <v>119.796555</v>
      </c>
      <c r="Z5488">
        <v>0</v>
      </c>
      <c r="AA5488">
        <v>2.2805903000000001</v>
      </c>
      <c r="AB5488">
        <v>0</v>
      </c>
      <c r="AC5488">
        <v>23.306010000000001</v>
      </c>
      <c r="AD5488">
        <v>0</v>
      </c>
      <c r="AE5488">
        <v>0</v>
      </c>
      <c r="AF5488">
        <v>145.38315</v>
      </c>
    </row>
    <row r="5489" spans="1:32" x14ac:dyDescent="0.3">
      <c r="A5489">
        <v>2784568</v>
      </c>
      <c r="B5489">
        <v>1</v>
      </c>
      <c r="C5489" t="s">
        <v>83</v>
      </c>
      <c r="D5489" t="s">
        <v>130</v>
      </c>
      <c r="E5489" t="s">
        <v>6448</v>
      </c>
      <c r="F5489" t="s">
        <v>6449</v>
      </c>
      <c r="G5489" t="s">
        <v>31545</v>
      </c>
      <c r="H5489" t="s">
        <v>134</v>
      </c>
      <c r="I5489" t="s">
        <v>79</v>
      </c>
      <c r="J5489" t="s">
        <v>135</v>
      </c>
      <c r="K5489" t="s">
        <v>22</v>
      </c>
      <c r="L5489" t="s">
        <v>136</v>
      </c>
      <c r="M5489" t="s">
        <v>19877</v>
      </c>
      <c r="N5489" t="s">
        <v>19878</v>
      </c>
      <c r="O5489">
        <v>1.8861111111111111</v>
      </c>
      <c r="P5489">
        <v>0</v>
      </c>
      <c r="Q5489">
        <v>0</v>
      </c>
      <c r="R5489">
        <v>0</v>
      </c>
      <c r="S5489">
        <v>0</v>
      </c>
      <c r="T5489">
        <v>2</v>
      </c>
      <c r="U5489">
        <v>324</v>
      </c>
      <c r="V5489">
        <v>0</v>
      </c>
      <c r="W5489">
        <v>4</v>
      </c>
      <c r="X5489">
        <v>0</v>
      </c>
      <c r="Y5489">
        <v>0</v>
      </c>
      <c r="Z5489">
        <v>0</v>
      </c>
      <c r="AA5489">
        <v>0</v>
      </c>
      <c r="AB5489">
        <v>19.535215000000001</v>
      </c>
      <c r="AC5489">
        <v>273.13416000000001</v>
      </c>
      <c r="AD5489">
        <v>0</v>
      </c>
      <c r="AE5489">
        <v>234.34881999999999</v>
      </c>
      <c r="AF5489">
        <v>527.01819999999998</v>
      </c>
    </row>
    <row r="5490" spans="1:32" x14ac:dyDescent="0.3">
      <c r="A5490">
        <v>2784570</v>
      </c>
      <c r="B5490">
        <v>1</v>
      </c>
      <c r="C5490" t="s">
        <v>82</v>
      </c>
      <c r="D5490" t="s">
        <v>104</v>
      </c>
      <c r="E5490" t="s">
        <v>19879</v>
      </c>
      <c r="F5490" t="s">
        <v>19880</v>
      </c>
      <c r="G5490" t="s">
        <v>31546</v>
      </c>
      <c r="H5490" t="s">
        <v>648</v>
      </c>
      <c r="I5490" t="s">
        <v>78</v>
      </c>
      <c r="J5490" t="s">
        <v>135</v>
      </c>
      <c r="K5490" t="s">
        <v>22</v>
      </c>
      <c r="L5490" t="s">
        <v>186</v>
      </c>
      <c r="M5490" t="s">
        <v>19881</v>
      </c>
      <c r="N5490" t="s">
        <v>19882</v>
      </c>
      <c r="O5490">
        <v>1.6955555555555555</v>
      </c>
      <c r="P5490">
        <v>0</v>
      </c>
      <c r="Q5490">
        <v>108</v>
      </c>
      <c r="R5490">
        <v>0</v>
      </c>
      <c r="S5490">
        <v>0</v>
      </c>
      <c r="T5490">
        <v>0</v>
      </c>
      <c r="U5490">
        <v>11</v>
      </c>
      <c r="V5490">
        <v>0</v>
      </c>
      <c r="W5490">
        <v>0</v>
      </c>
      <c r="X5490">
        <v>0</v>
      </c>
      <c r="Y5490">
        <v>41.272533000000003</v>
      </c>
      <c r="Z5490">
        <v>0</v>
      </c>
      <c r="AA5490">
        <v>0</v>
      </c>
      <c r="AB5490">
        <v>0</v>
      </c>
      <c r="AC5490">
        <v>16.283249999999999</v>
      </c>
      <c r="AD5490">
        <v>0</v>
      </c>
      <c r="AE5490">
        <v>0</v>
      </c>
      <c r="AF5490">
        <v>57.555785999999998</v>
      </c>
    </row>
    <row r="5491" spans="1:32" x14ac:dyDescent="0.3">
      <c r="A5491">
        <v>2784573</v>
      </c>
      <c r="B5491">
        <v>1</v>
      </c>
      <c r="C5491" t="s">
        <v>82</v>
      </c>
      <c r="D5491" t="s">
        <v>104</v>
      </c>
      <c r="E5491" t="s">
        <v>19883</v>
      </c>
      <c r="F5491" t="s">
        <v>19884</v>
      </c>
      <c r="G5491" t="s">
        <v>31551</v>
      </c>
      <c r="H5491" t="s">
        <v>648</v>
      </c>
      <c r="I5491" t="s">
        <v>79</v>
      </c>
      <c r="J5491" t="s">
        <v>135</v>
      </c>
      <c r="K5491" t="s">
        <v>22</v>
      </c>
      <c r="L5491" t="s">
        <v>186</v>
      </c>
      <c r="M5491" t="s">
        <v>19885</v>
      </c>
      <c r="N5491" t="s">
        <v>19886</v>
      </c>
      <c r="O5491">
        <v>2.7991666666666668</v>
      </c>
      <c r="P5491">
        <v>0</v>
      </c>
      <c r="Q5491">
        <v>646</v>
      </c>
      <c r="R5491">
        <v>0</v>
      </c>
      <c r="S5491">
        <v>0</v>
      </c>
      <c r="T5491">
        <v>0</v>
      </c>
      <c r="U5491">
        <v>40</v>
      </c>
      <c r="V5491">
        <v>0</v>
      </c>
      <c r="W5491">
        <v>0</v>
      </c>
      <c r="X5491">
        <v>0</v>
      </c>
      <c r="Y5491">
        <v>337.90832999999998</v>
      </c>
      <c r="Z5491">
        <v>0</v>
      </c>
      <c r="AA5491">
        <v>0</v>
      </c>
      <c r="AB5491">
        <v>0</v>
      </c>
      <c r="AC5491">
        <v>90.989234999999994</v>
      </c>
      <c r="AD5491">
        <v>0</v>
      </c>
      <c r="AE5491">
        <v>0</v>
      </c>
      <c r="AF5491">
        <v>428.89755000000002</v>
      </c>
    </row>
    <row r="5492" spans="1:32" x14ac:dyDescent="0.3">
      <c r="A5492">
        <v>2784579</v>
      </c>
      <c r="B5492">
        <v>1</v>
      </c>
      <c r="C5492" t="s">
        <v>82</v>
      </c>
      <c r="D5492" t="s">
        <v>105</v>
      </c>
      <c r="E5492" t="s">
        <v>10832</v>
      </c>
      <c r="F5492" t="s">
        <v>10833</v>
      </c>
      <c r="G5492" t="s">
        <v>31549</v>
      </c>
      <c r="H5492" t="s">
        <v>643</v>
      </c>
      <c r="I5492" t="s">
        <v>79</v>
      </c>
      <c r="J5492" t="s">
        <v>135</v>
      </c>
      <c r="K5492" t="s">
        <v>22</v>
      </c>
      <c r="L5492" t="s">
        <v>186</v>
      </c>
      <c r="M5492" t="s">
        <v>19887</v>
      </c>
      <c r="N5492" t="s">
        <v>19888</v>
      </c>
      <c r="O5492">
        <v>2.2244444444444444</v>
      </c>
      <c r="P5492">
        <v>1</v>
      </c>
      <c r="Q5492">
        <v>571</v>
      </c>
      <c r="R5492">
        <v>1</v>
      </c>
      <c r="S5492">
        <v>15</v>
      </c>
      <c r="T5492">
        <v>2</v>
      </c>
      <c r="U5492">
        <v>37</v>
      </c>
      <c r="V5492">
        <v>0</v>
      </c>
      <c r="W5492">
        <v>0</v>
      </c>
      <c r="X5492">
        <v>4.6285233000000003</v>
      </c>
      <c r="Y5492">
        <v>402.96033</v>
      </c>
      <c r="Z5492">
        <v>0.77452259999999995</v>
      </c>
      <c r="AA5492">
        <v>12.337237999999999</v>
      </c>
      <c r="AB5492">
        <v>23.997171000000002</v>
      </c>
      <c r="AC5492">
        <v>46.185830000000003</v>
      </c>
      <c r="AD5492">
        <v>0</v>
      </c>
      <c r="AE5492">
        <v>0</v>
      </c>
      <c r="AF5492">
        <v>490.8836</v>
      </c>
    </row>
    <row r="5493" spans="1:32" x14ac:dyDescent="0.3">
      <c r="A5493">
        <v>2784580</v>
      </c>
      <c r="B5493">
        <v>1</v>
      </c>
      <c r="C5493" t="s">
        <v>82</v>
      </c>
      <c r="D5493" t="s">
        <v>91</v>
      </c>
      <c r="E5493" t="s">
        <v>3060</v>
      </c>
      <c r="F5493" t="s">
        <v>1185</v>
      </c>
      <c r="G5493" t="s">
        <v>31552</v>
      </c>
      <c r="H5493" t="s">
        <v>643</v>
      </c>
      <c r="I5493" t="s">
        <v>78</v>
      </c>
      <c r="J5493" t="s">
        <v>135</v>
      </c>
      <c r="K5493" t="s">
        <v>22</v>
      </c>
      <c r="L5493" t="s">
        <v>186</v>
      </c>
      <c r="M5493" t="s">
        <v>19889</v>
      </c>
      <c r="N5493" t="s">
        <v>19890</v>
      </c>
      <c r="O5493">
        <v>6.9538888888888888</v>
      </c>
      <c r="P5493">
        <v>0</v>
      </c>
      <c r="Q5493">
        <v>1045</v>
      </c>
      <c r="R5493">
        <v>0</v>
      </c>
      <c r="S5493">
        <v>0</v>
      </c>
      <c r="T5493">
        <v>0</v>
      </c>
      <c r="U5493">
        <v>74</v>
      </c>
      <c r="V5493">
        <v>0</v>
      </c>
      <c r="W5493">
        <v>0</v>
      </c>
      <c r="X5493">
        <v>0</v>
      </c>
      <c r="Y5493">
        <v>1623.7043000000001</v>
      </c>
      <c r="Z5493">
        <v>0</v>
      </c>
      <c r="AA5493">
        <v>0</v>
      </c>
      <c r="AB5493">
        <v>0</v>
      </c>
      <c r="AC5493">
        <v>439.78530000000001</v>
      </c>
      <c r="AD5493">
        <v>0</v>
      </c>
      <c r="AE5493">
        <v>0</v>
      </c>
      <c r="AF5493">
        <v>2063.4897000000001</v>
      </c>
    </row>
    <row r="5494" spans="1:32" x14ac:dyDescent="0.3">
      <c r="A5494">
        <v>2784575</v>
      </c>
      <c r="B5494">
        <v>1</v>
      </c>
      <c r="C5494" t="s">
        <v>83</v>
      </c>
      <c r="D5494" t="s">
        <v>116</v>
      </c>
      <c r="E5494" t="s">
        <v>19891</v>
      </c>
      <c r="F5494" t="s">
        <v>19892</v>
      </c>
      <c r="G5494" t="s">
        <v>31549</v>
      </c>
      <c r="H5494" t="s">
        <v>643</v>
      </c>
      <c r="I5494" t="s">
        <v>79</v>
      </c>
      <c r="J5494" t="s">
        <v>135</v>
      </c>
      <c r="K5494" t="s">
        <v>22</v>
      </c>
      <c r="L5494" t="s">
        <v>186</v>
      </c>
      <c r="M5494" t="s">
        <v>19893</v>
      </c>
      <c r="N5494" t="s">
        <v>19894</v>
      </c>
      <c r="O5494">
        <v>5.9816666666666665</v>
      </c>
      <c r="P5494">
        <v>6</v>
      </c>
      <c r="Q5494">
        <v>1689</v>
      </c>
      <c r="R5494">
        <v>19</v>
      </c>
      <c r="S5494">
        <v>84</v>
      </c>
      <c r="T5494">
        <v>4</v>
      </c>
      <c r="U5494">
        <v>250</v>
      </c>
      <c r="V5494">
        <v>0</v>
      </c>
      <c r="W5494">
        <v>0</v>
      </c>
      <c r="X5494">
        <v>115.7405</v>
      </c>
      <c r="Y5494">
        <v>1622.4409000000001</v>
      </c>
      <c r="Z5494">
        <v>60.950634000000001</v>
      </c>
      <c r="AA5494">
        <v>303.51742999999999</v>
      </c>
      <c r="AB5494">
        <v>454.23910000000001</v>
      </c>
      <c r="AC5494">
        <v>577.13260000000002</v>
      </c>
      <c r="AD5494">
        <v>0</v>
      </c>
      <c r="AE5494">
        <v>0</v>
      </c>
      <c r="AF5494">
        <v>3134.0212000000001</v>
      </c>
    </row>
    <row r="5495" spans="1:32" x14ac:dyDescent="0.3">
      <c r="A5495">
        <v>2784474</v>
      </c>
      <c r="B5495">
        <v>1</v>
      </c>
      <c r="C5495" t="s">
        <v>82</v>
      </c>
      <c r="D5495" t="s">
        <v>86</v>
      </c>
      <c r="E5495" t="s">
        <v>19895</v>
      </c>
      <c r="F5495" t="s">
        <v>19896</v>
      </c>
      <c r="G5495" t="s">
        <v>31546</v>
      </c>
      <c r="H5495" t="s">
        <v>223</v>
      </c>
      <c r="I5495" t="s">
        <v>78</v>
      </c>
      <c r="J5495" t="s">
        <v>135</v>
      </c>
      <c r="K5495" t="s">
        <v>22</v>
      </c>
      <c r="L5495" t="s">
        <v>136</v>
      </c>
      <c r="M5495" t="s">
        <v>19897</v>
      </c>
      <c r="N5495" t="s">
        <v>19898</v>
      </c>
      <c r="O5495">
        <v>2.2933333333333334</v>
      </c>
      <c r="P5495">
        <v>0</v>
      </c>
      <c r="Q5495">
        <v>0</v>
      </c>
      <c r="R5495">
        <v>0</v>
      </c>
      <c r="S5495">
        <v>2</v>
      </c>
      <c r="T5495">
        <v>0</v>
      </c>
      <c r="U5495">
        <v>1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0.41960441999999998</v>
      </c>
      <c r="AB5495">
        <v>0</v>
      </c>
      <c r="AC5495">
        <v>1.4653826E-2</v>
      </c>
      <c r="AD5495">
        <v>0</v>
      </c>
      <c r="AE5495">
        <v>0</v>
      </c>
      <c r="AF5495">
        <v>0.43425825000000001</v>
      </c>
    </row>
    <row r="5496" spans="1:32" x14ac:dyDescent="0.3">
      <c r="A5496">
        <v>2784477</v>
      </c>
      <c r="B5496">
        <v>1</v>
      </c>
      <c r="C5496" t="s">
        <v>82</v>
      </c>
      <c r="D5496" t="s">
        <v>90</v>
      </c>
      <c r="E5496" t="s">
        <v>16054</v>
      </c>
      <c r="F5496" t="s">
        <v>16055</v>
      </c>
      <c r="G5496" t="s">
        <v>31550</v>
      </c>
      <c r="H5496" t="s">
        <v>223</v>
      </c>
      <c r="I5496" t="s">
        <v>78</v>
      </c>
      <c r="J5496" t="s">
        <v>135</v>
      </c>
      <c r="K5496" t="s">
        <v>22</v>
      </c>
      <c r="L5496" t="s">
        <v>136</v>
      </c>
      <c r="M5496" t="s">
        <v>19899</v>
      </c>
      <c r="N5496" t="s">
        <v>19900</v>
      </c>
      <c r="O5496">
        <v>1.1222222222222222</v>
      </c>
      <c r="P5496">
        <v>0</v>
      </c>
      <c r="Q5496">
        <v>197</v>
      </c>
      <c r="R5496">
        <v>0</v>
      </c>
      <c r="S5496">
        <v>0</v>
      </c>
      <c r="T5496">
        <v>0</v>
      </c>
      <c r="U5496">
        <v>16</v>
      </c>
      <c r="V5496">
        <v>0</v>
      </c>
      <c r="W5496">
        <v>0</v>
      </c>
      <c r="X5496">
        <v>0</v>
      </c>
      <c r="Y5496">
        <v>65.151595999999998</v>
      </c>
      <c r="Z5496">
        <v>0</v>
      </c>
      <c r="AA5496">
        <v>0</v>
      </c>
      <c r="AB5496">
        <v>0</v>
      </c>
      <c r="AC5496">
        <v>10.865486000000001</v>
      </c>
      <c r="AD5496">
        <v>0</v>
      </c>
      <c r="AE5496">
        <v>0</v>
      </c>
      <c r="AF5496">
        <v>76.017080000000007</v>
      </c>
    </row>
    <row r="5497" spans="1:32" x14ac:dyDescent="0.3">
      <c r="A5497">
        <v>2784508</v>
      </c>
      <c r="B5497">
        <v>1</v>
      </c>
      <c r="C5497" t="s">
        <v>82</v>
      </c>
      <c r="D5497" t="s">
        <v>90</v>
      </c>
      <c r="E5497" t="s">
        <v>17538</v>
      </c>
      <c r="F5497" t="s">
        <v>17539</v>
      </c>
      <c r="G5497" t="s">
        <v>31547</v>
      </c>
      <c r="H5497" t="s">
        <v>185</v>
      </c>
      <c r="I5497" t="s">
        <v>80</v>
      </c>
      <c r="J5497" t="s">
        <v>135</v>
      </c>
      <c r="K5497" t="s">
        <v>22</v>
      </c>
      <c r="L5497" t="s">
        <v>186</v>
      </c>
      <c r="M5497" t="s">
        <v>19901</v>
      </c>
      <c r="N5497" t="s">
        <v>19902</v>
      </c>
      <c r="O5497">
        <v>0.22897777777777778</v>
      </c>
      <c r="P5497">
        <v>10</v>
      </c>
      <c r="Q5497">
        <v>2059</v>
      </c>
      <c r="R5497">
        <v>0</v>
      </c>
      <c r="S5497">
        <v>0</v>
      </c>
      <c r="T5497">
        <v>17</v>
      </c>
      <c r="U5497">
        <v>356</v>
      </c>
      <c r="V5497">
        <v>6</v>
      </c>
      <c r="W5497">
        <v>10</v>
      </c>
      <c r="X5497">
        <v>0.81339466999999999</v>
      </c>
      <c r="Y5497">
        <v>195.66985</v>
      </c>
      <c r="Z5497">
        <v>0</v>
      </c>
      <c r="AA5497">
        <v>0</v>
      </c>
      <c r="AB5497">
        <v>37.792650000000002</v>
      </c>
      <c r="AC5497">
        <v>97.304633999999993</v>
      </c>
      <c r="AD5497">
        <v>42.691780000000001</v>
      </c>
      <c r="AE5497">
        <v>13.636804</v>
      </c>
      <c r="AF5497">
        <v>387.90911999999997</v>
      </c>
    </row>
    <row r="5498" spans="1:32" x14ac:dyDescent="0.3">
      <c r="A5498">
        <v>2784230</v>
      </c>
      <c r="B5498">
        <v>2</v>
      </c>
      <c r="C5498" t="s">
        <v>82</v>
      </c>
      <c r="D5498" t="s">
        <v>90</v>
      </c>
      <c r="E5498" t="s">
        <v>19903</v>
      </c>
      <c r="F5498" t="s">
        <v>19904</v>
      </c>
      <c r="G5498" t="s">
        <v>31551</v>
      </c>
      <c r="H5498" t="s">
        <v>672</v>
      </c>
      <c r="I5498" t="s">
        <v>79</v>
      </c>
      <c r="J5498" t="s">
        <v>135</v>
      </c>
      <c r="K5498" t="s">
        <v>22</v>
      </c>
      <c r="L5498" t="s">
        <v>136</v>
      </c>
      <c r="M5498" t="s">
        <v>19905</v>
      </c>
      <c r="N5498" t="s">
        <v>19906</v>
      </c>
      <c r="O5498">
        <v>0.46305555555555555</v>
      </c>
      <c r="P5498">
        <v>0</v>
      </c>
      <c r="Q5498">
        <v>7</v>
      </c>
      <c r="R5498">
        <v>0</v>
      </c>
      <c r="S5498">
        <v>3</v>
      </c>
      <c r="T5498">
        <v>0</v>
      </c>
      <c r="U5498">
        <v>0</v>
      </c>
      <c r="V5498">
        <v>1</v>
      </c>
      <c r="W5498">
        <v>0</v>
      </c>
      <c r="X5498">
        <v>0</v>
      </c>
      <c r="Y5498">
        <v>2.7003520000000001</v>
      </c>
      <c r="Z5498">
        <v>0</v>
      </c>
      <c r="AA5498">
        <v>0.15659015000000001</v>
      </c>
      <c r="AB5498">
        <v>0</v>
      </c>
      <c r="AC5498">
        <v>0</v>
      </c>
      <c r="AD5498">
        <v>4.6895695000000002</v>
      </c>
      <c r="AE5498">
        <v>0</v>
      </c>
      <c r="AF5498">
        <v>7.5465116999999999</v>
      </c>
    </row>
    <row r="5499" spans="1:32" x14ac:dyDescent="0.3">
      <c r="A5499">
        <v>2784411</v>
      </c>
      <c r="B5499">
        <v>1</v>
      </c>
      <c r="C5499" t="s">
        <v>82</v>
      </c>
      <c r="D5499" t="s">
        <v>84</v>
      </c>
      <c r="E5499" t="s">
        <v>19907</v>
      </c>
      <c r="F5499" t="s">
        <v>19908</v>
      </c>
      <c r="G5499" t="s">
        <v>31549</v>
      </c>
      <c r="H5499" t="s">
        <v>134</v>
      </c>
      <c r="I5499" t="s">
        <v>79</v>
      </c>
      <c r="J5499" t="s">
        <v>135</v>
      </c>
      <c r="K5499" t="s">
        <v>22</v>
      </c>
      <c r="L5499" t="s">
        <v>136</v>
      </c>
      <c r="M5499" t="s">
        <v>19909</v>
      </c>
      <c r="N5499" t="s">
        <v>19910</v>
      </c>
      <c r="O5499">
        <v>0.53888888888888886</v>
      </c>
      <c r="P5499">
        <v>0</v>
      </c>
      <c r="Q5499">
        <v>0</v>
      </c>
      <c r="R5499">
        <v>0</v>
      </c>
      <c r="S5499">
        <v>0</v>
      </c>
      <c r="T5499">
        <v>16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84.605109999999996</v>
      </c>
      <c r="AC5499">
        <v>0</v>
      </c>
      <c r="AD5499">
        <v>0</v>
      </c>
      <c r="AE5499">
        <v>0</v>
      </c>
      <c r="AF5499">
        <v>84.605109999999996</v>
      </c>
    </row>
    <row r="5500" spans="1:32" x14ac:dyDescent="0.3">
      <c r="A5500">
        <v>2784425</v>
      </c>
      <c r="B5500">
        <v>1</v>
      </c>
      <c r="C5500" t="s">
        <v>82</v>
      </c>
      <c r="D5500" t="s">
        <v>93</v>
      </c>
      <c r="E5500" t="s">
        <v>19911</v>
      </c>
      <c r="F5500" t="s">
        <v>19912</v>
      </c>
      <c r="G5500" t="s">
        <v>31552</v>
      </c>
      <c r="H5500" t="s">
        <v>145</v>
      </c>
      <c r="I5500" t="s">
        <v>78</v>
      </c>
      <c r="J5500" t="s">
        <v>135</v>
      </c>
      <c r="K5500" t="s">
        <v>22</v>
      </c>
      <c r="L5500" t="s">
        <v>136</v>
      </c>
      <c r="M5500" t="s">
        <v>19913</v>
      </c>
      <c r="N5500" t="s">
        <v>19914</v>
      </c>
      <c r="O5500">
        <v>1.2802777777777778</v>
      </c>
      <c r="P5500">
        <v>0</v>
      </c>
      <c r="Q5500">
        <v>150</v>
      </c>
      <c r="R5500">
        <v>0</v>
      </c>
      <c r="S5500">
        <v>0</v>
      </c>
      <c r="T5500">
        <v>0</v>
      </c>
      <c r="U5500">
        <v>119</v>
      </c>
      <c r="V5500">
        <v>0</v>
      </c>
      <c r="W5500">
        <v>3</v>
      </c>
      <c r="X5500">
        <v>0</v>
      </c>
      <c r="Y5500">
        <v>42.697789999999998</v>
      </c>
      <c r="Z5500">
        <v>0</v>
      </c>
      <c r="AA5500">
        <v>0</v>
      </c>
      <c r="AB5500">
        <v>0</v>
      </c>
      <c r="AC5500">
        <v>120.75452</v>
      </c>
      <c r="AD5500">
        <v>0</v>
      </c>
      <c r="AE5500">
        <v>299.63535000000002</v>
      </c>
      <c r="AF5500">
        <v>463.08765</v>
      </c>
    </row>
    <row r="5501" spans="1:32" x14ac:dyDescent="0.3">
      <c r="A5501">
        <v>2784058</v>
      </c>
      <c r="B5501">
        <v>3</v>
      </c>
      <c r="C5501" t="s">
        <v>82</v>
      </c>
      <c r="D5501" t="s">
        <v>100</v>
      </c>
      <c r="E5501" t="s">
        <v>19915</v>
      </c>
      <c r="F5501" t="s">
        <v>19916</v>
      </c>
      <c r="G5501" t="s">
        <v>31546</v>
      </c>
      <c r="H5501" t="s">
        <v>1297</v>
      </c>
      <c r="I5501" t="s">
        <v>78</v>
      </c>
      <c r="J5501" t="s">
        <v>135</v>
      </c>
      <c r="K5501" t="s">
        <v>22</v>
      </c>
      <c r="L5501" t="s">
        <v>136</v>
      </c>
      <c r="M5501" t="s">
        <v>19917</v>
      </c>
      <c r="N5501" t="s">
        <v>19918</v>
      </c>
      <c r="O5501">
        <v>3.5955555555555554</v>
      </c>
      <c r="P5501">
        <v>0</v>
      </c>
      <c r="Q5501">
        <v>45</v>
      </c>
      <c r="R5501">
        <v>0</v>
      </c>
      <c r="S5501">
        <v>0</v>
      </c>
      <c r="T5501">
        <v>0</v>
      </c>
      <c r="U5501">
        <v>7</v>
      </c>
      <c r="V5501">
        <v>0</v>
      </c>
      <c r="W5501">
        <v>0</v>
      </c>
      <c r="X5501">
        <v>0</v>
      </c>
      <c r="Y5501">
        <v>39.460613000000002</v>
      </c>
      <c r="Z5501">
        <v>0</v>
      </c>
      <c r="AA5501">
        <v>0</v>
      </c>
      <c r="AB5501">
        <v>0</v>
      </c>
      <c r="AC5501">
        <v>59.829044000000003</v>
      </c>
      <c r="AD5501">
        <v>0</v>
      </c>
      <c r="AE5501">
        <v>0</v>
      </c>
      <c r="AF5501">
        <v>99.289659999999998</v>
      </c>
    </row>
    <row r="5502" spans="1:32" x14ac:dyDescent="0.3">
      <c r="A5502">
        <v>2784237</v>
      </c>
      <c r="B5502">
        <v>1</v>
      </c>
      <c r="C5502" t="s">
        <v>82</v>
      </c>
      <c r="D5502" t="s">
        <v>104</v>
      </c>
      <c r="E5502" t="s">
        <v>19919</v>
      </c>
      <c r="F5502" t="s">
        <v>19920</v>
      </c>
      <c r="G5502" t="s">
        <v>31548</v>
      </c>
      <c r="H5502" t="s">
        <v>893</v>
      </c>
      <c r="I5502" t="s">
        <v>78</v>
      </c>
      <c r="J5502" t="s">
        <v>135</v>
      </c>
      <c r="K5502" t="s">
        <v>22</v>
      </c>
      <c r="L5502" t="s">
        <v>136</v>
      </c>
      <c r="M5502" t="s">
        <v>19921</v>
      </c>
      <c r="N5502" t="s">
        <v>19922</v>
      </c>
      <c r="O5502">
        <v>2.7063888888888887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5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2.3673649999999999</v>
      </c>
      <c r="AD5502">
        <v>0</v>
      </c>
      <c r="AE5502">
        <v>0</v>
      </c>
      <c r="AF5502">
        <v>2.3673649999999999</v>
      </c>
    </row>
    <row r="5503" spans="1:32" x14ac:dyDescent="0.3">
      <c r="A5503">
        <v>2797469</v>
      </c>
      <c r="B5503">
        <v>1</v>
      </c>
      <c r="C5503" t="s">
        <v>82</v>
      </c>
      <c r="D5503" t="s">
        <v>91</v>
      </c>
      <c r="E5503" t="s">
        <v>19923</v>
      </c>
      <c r="F5503" t="s">
        <v>19924</v>
      </c>
      <c r="G5503" t="s">
        <v>31548</v>
      </c>
      <c r="H5503" t="s">
        <v>311</v>
      </c>
      <c r="I5503" t="s">
        <v>78</v>
      </c>
      <c r="J5503" t="s">
        <v>135</v>
      </c>
      <c r="K5503" t="s">
        <v>22</v>
      </c>
      <c r="L5503" t="s">
        <v>136</v>
      </c>
      <c r="M5503" t="s">
        <v>19925</v>
      </c>
      <c r="N5503" t="s">
        <v>19926</v>
      </c>
      <c r="O5503">
        <v>3.5308333333333333</v>
      </c>
      <c r="P5503">
        <v>0</v>
      </c>
      <c r="Q5503">
        <v>1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1.4142895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1.4142895</v>
      </c>
    </row>
    <row r="5504" spans="1:32" x14ac:dyDescent="0.3">
      <c r="A5504">
        <v>2797470</v>
      </c>
      <c r="B5504">
        <v>1</v>
      </c>
      <c r="C5504" t="s">
        <v>83</v>
      </c>
      <c r="D5504" t="s">
        <v>129</v>
      </c>
      <c r="E5504" t="s">
        <v>4779</v>
      </c>
      <c r="F5504" t="s">
        <v>4780</v>
      </c>
      <c r="G5504" t="s">
        <v>31549</v>
      </c>
      <c r="H5504" t="s">
        <v>134</v>
      </c>
      <c r="I5504" t="s">
        <v>79</v>
      </c>
      <c r="J5504" t="s">
        <v>135</v>
      </c>
      <c r="K5504" t="s">
        <v>22</v>
      </c>
      <c r="L5504" t="s">
        <v>136</v>
      </c>
      <c r="M5504" t="s">
        <v>19927</v>
      </c>
      <c r="N5504" t="s">
        <v>19928</v>
      </c>
      <c r="O5504">
        <v>0.60444444444444445</v>
      </c>
      <c r="P5504">
        <v>0</v>
      </c>
      <c r="Q5504">
        <v>8</v>
      </c>
      <c r="R5504">
        <v>0</v>
      </c>
      <c r="S5504">
        <v>107</v>
      </c>
      <c r="T5504">
        <v>0</v>
      </c>
      <c r="U5504">
        <v>9</v>
      </c>
      <c r="V5504">
        <v>0</v>
      </c>
      <c r="W5504">
        <v>0</v>
      </c>
      <c r="X5504">
        <v>0</v>
      </c>
      <c r="Y5504">
        <v>0.76929740000000002</v>
      </c>
      <c r="Z5504">
        <v>0</v>
      </c>
      <c r="AA5504">
        <v>19.073193</v>
      </c>
      <c r="AB5504">
        <v>0</v>
      </c>
      <c r="AC5504">
        <v>2.3764772000000001</v>
      </c>
      <c r="AD5504">
        <v>0</v>
      </c>
      <c r="AE5504">
        <v>0</v>
      </c>
      <c r="AF5504">
        <v>22.218966000000002</v>
      </c>
    </row>
    <row r="5505" spans="1:32" x14ac:dyDescent="0.3">
      <c r="A5505">
        <v>2797467</v>
      </c>
      <c r="B5505">
        <v>1</v>
      </c>
      <c r="C5505" t="s">
        <v>82</v>
      </c>
      <c r="D5505" t="s">
        <v>96</v>
      </c>
      <c r="E5505" t="s">
        <v>19929</v>
      </c>
      <c r="F5505" t="s">
        <v>19930</v>
      </c>
      <c r="G5505" t="s">
        <v>31545</v>
      </c>
      <c r="H5505" t="s">
        <v>185</v>
      </c>
      <c r="I5505" t="s">
        <v>79</v>
      </c>
      <c r="J5505" t="s">
        <v>248</v>
      </c>
      <c r="K5505" t="s">
        <v>22</v>
      </c>
      <c r="L5505" t="s">
        <v>136</v>
      </c>
      <c r="M5505" t="s">
        <v>19931</v>
      </c>
      <c r="N5505" t="s">
        <v>19932</v>
      </c>
      <c r="O5505">
        <v>2.388888888888889E-2</v>
      </c>
      <c r="P5505">
        <v>0</v>
      </c>
      <c r="Q5505">
        <v>628</v>
      </c>
      <c r="R5505">
        <v>0</v>
      </c>
      <c r="S5505">
        <v>0</v>
      </c>
      <c r="T5505">
        <v>0</v>
      </c>
      <c r="U5505">
        <v>73</v>
      </c>
      <c r="V5505">
        <v>0</v>
      </c>
      <c r="W5505">
        <v>3</v>
      </c>
      <c r="X5505">
        <v>0</v>
      </c>
      <c r="Y5505">
        <v>3.0403674000000001</v>
      </c>
      <c r="Z5505">
        <v>0</v>
      </c>
      <c r="AA5505">
        <v>0</v>
      </c>
      <c r="AB5505">
        <v>0</v>
      </c>
      <c r="AC5505">
        <v>5.5937390000000002</v>
      </c>
      <c r="AD5505">
        <v>0</v>
      </c>
      <c r="AE5505">
        <v>0.78554374000000005</v>
      </c>
      <c r="AF5505">
        <v>9.4196500000000007</v>
      </c>
    </row>
    <row r="5506" spans="1:32" x14ac:dyDescent="0.3">
      <c r="A5506">
        <v>2797479</v>
      </c>
      <c r="B5506">
        <v>1</v>
      </c>
      <c r="C5506" t="s">
        <v>82</v>
      </c>
      <c r="D5506" t="s">
        <v>106</v>
      </c>
      <c r="E5506" t="s">
        <v>9009</v>
      </c>
      <c r="F5506" t="s">
        <v>9010</v>
      </c>
      <c r="G5506" t="s">
        <v>31549</v>
      </c>
      <c r="H5506" t="s">
        <v>185</v>
      </c>
      <c r="I5506" t="s">
        <v>79</v>
      </c>
      <c r="J5506" t="s">
        <v>135</v>
      </c>
      <c r="K5506" t="s">
        <v>22</v>
      </c>
      <c r="L5506" t="s">
        <v>136</v>
      </c>
      <c r="M5506" t="s">
        <v>19933</v>
      </c>
      <c r="N5506" t="s">
        <v>19934</v>
      </c>
      <c r="O5506">
        <v>9.4444444444444442E-2</v>
      </c>
      <c r="P5506">
        <v>8</v>
      </c>
      <c r="Q5506">
        <v>882</v>
      </c>
      <c r="R5506">
        <v>4</v>
      </c>
      <c r="S5506">
        <v>45</v>
      </c>
      <c r="T5506">
        <v>6</v>
      </c>
      <c r="U5506">
        <v>88</v>
      </c>
      <c r="V5506">
        <v>0</v>
      </c>
      <c r="W5506">
        <v>0</v>
      </c>
      <c r="X5506">
        <v>0.26321464999999999</v>
      </c>
      <c r="Y5506">
        <v>21.602160000000001</v>
      </c>
      <c r="Z5506">
        <v>5.3623909999999997</v>
      </c>
      <c r="AA5506">
        <v>0.44711413999999999</v>
      </c>
      <c r="AB5506">
        <v>4.5003840000000004</v>
      </c>
      <c r="AC5506">
        <v>6.7976369999999999</v>
      </c>
      <c r="AD5506">
        <v>0</v>
      </c>
      <c r="AE5506">
        <v>0</v>
      </c>
      <c r="AF5506">
        <v>38.972900000000003</v>
      </c>
    </row>
    <row r="5507" spans="1:32" x14ac:dyDescent="0.3">
      <c r="A5507">
        <v>2797461</v>
      </c>
      <c r="B5507">
        <v>1</v>
      </c>
      <c r="C5507" t="s">
        <v>82</v>
      </c>
      <c r="D5507" t="s">
        <v>106</v>
      </c>
      <c r="E5507" t="s">
        <v>3083</v>
      </c>
      <c r="F5507" t="s">
        <v>3084</v>
      </c>
      <c r="G5507" t="s">
        <v>31545</v>
      </c>
      <c r="H5507" t="s">
        <v>134</v>
      </c>
      <c r="I5507" t="s">
        <v>79</v>
      </c>
      <c r="J5507" t="s">
        <v>135</v>
      </c>
      <c r="K5507" t="s">
        <v>22</v>
      </c>
      <c r="L5507" t="s">
        <v>136</v>
      </c>
      <c r="M5507" t="s">
        <v>19935</v>
      </c>
      <c r="N5507" t="s">
        <v>19936</v>
      </c>
      <c r="O5507">
        <v>0.11222222222222222</v>
      </c>
      <c r="P5507">
        <v>14</v>
      </c>
      <c r="Q5507">
        <v>5725</v>
      </c>
      <c r="R5507">
        <v>8</v>
      </c>
      <c r="S5507">
        <v>400</v>
      </c>
      <c r="T5507">
        <v>52</v>
      </c>
      <c r="U5507">
        <v>560</v>
      </c>
      <c r="V5507">
        <v>7</v>
      </c>
      <c r="W5507">
        <v>2</v>
      </c>
      <c r="X5507">
        <v>0.71468246000000002</v>
      </c>
      <c r="Y5507">
        <v>169.46957</v>
      </c>
      <c r="Z5507">
        <v>6.6225589999999999</v>
      </c>
      <c r="AA5507">
        <v>8.077553</v>
      </c>
      <c r="AB5507">
        <v>56.716273999999999</v>
      </c>
      <c r="AC5507">
        <v>64.917559999999995</v>
      </c>
      <c r="AD5507">
        <v>63.214399999999998</v>
      </c>
      <c r="AE5507">
        <v>0.58736783000000004</v>
      </c>
      <c r="AF5507">
        <v>370.31997999999999</v>
      </c>
    </row>
    <row r="5508" spans="1:32" x14ac:dyDescent="0.3">
      <c r="A5508">
        <v>2797434</v>
      </c>
      <c r="B5508">
        <v>1</v>
      </c>
      <c r="C5508" t="s">
        <v>82</v>
      </c>
      <c r="D5508" t="s">
        <v>92</v>
      </c>
      <c r="E5508" t="s">
        <v>19937</v>
      </c>
      <c r="F5508" t="s">
        <v>19938</v>
      </c>
      <c r="G5508" t="s">
        <v>31548</v>
      </c>
      <c r="H5508" t="s">
        <v>893</v>
      </c>
      <c r="I5508" t="s">
        <v>78</v>
      </c>
      <c r="J5508" t="s">
        <v>135</v>
      </c>
      <c r="K5508" t="s">
        <v>22</v>
      </c>
      <c r="L5508" t="s">
        <v>136</v>
      </c>
      <c r="M5508" t="s">
        <v>19939</v>
      </c>
      <c r="N5508" t="s">
        <v>19940</v>
      </c>
      <c r="O5508">
        <v>5.0233333333333334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2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14.323600000000001</v>
      </c>
      <c r="AD5508">
        <v>0</v>
      </c>
      <c r="AE5508">
        <v>0</v>
      </c>
      <c r="AF5508">
        <v>14.323600000000001</v>
      </c>
    </row>
    <row r="5509" spans="1:32" x14ac:dyDescent="0.3">
      <c r="A5509">
        <v>2797433</v>
      </c>
      <c r="B5509">
        <v>1</v>
      </c>
      <c r="C5509" t="s">
        <v>83</v>
      </c>
      <c r="D5509" t="s">
        <v>128</v>
      </c>
      <c r="E5509" t="s">
        <v>19941</v>
      </c>
      <c r="F5509" t="s">
        <v>19942</v>
      </c>
      <c r="G5509" t="s">
        <v>31549</v>
      </c>
      <c r="H5509" t="s">
        <v>145</v>
      </c>
      <c r="I5509" t="s">
        <v>79</v>
      </c>
      <c r="J5509" t="s">
        <v>135</v>
      </c>
      <c r="K5509" t="s">
        <v>22</v>
      </c>
      <c r="L5509" t="s">
        <v>136</v>
      </c>
      <c r="M5509" t="s">
        <v>19943</v>
      </c>
      <c r="N5509" t="s">
        <v>19944</v>
      </c>
      <c r="O5509">
        <v>2.0086111111111111</v>
      </c>
      <c r="P5509">
        <v>5</v>
      </c>
      <c r="Q5509">
        <v>542</v>
      </c>
      <c r="R5509">
        <v>10</v>
      </c>
      <c r="S5509">
        <v>9</v>
      </c>
      <c r="T5509">
        <v>2</v>
      </c>
      <c r="U5509">
        <v>26</v>
      </c>
      <c r="V5509">
        <v>1</v>
      </c>
      <c r="W5509">
        <v>0</v>
      </c>
      <c r="X5509">
        <v>15.209097999999999</v>
      </c>
      <c r="Y5509">
        <v>122.47320000000001</v>
      </c>
      <c r="Z5509">
        <v>3.4914299999999998</v>
      </c>
      <c r="AA5509">
        <v>3.9743598000000002</v>
      </c>
      <c r="AB5509">
        <v>17.424706</v>
      </c>
      <c r="AC5509">
        <v>19.547934000000001</v>
      </c>
      <c r="AD5509">
        <v>14.464093999999999</v>
      </c>
      <c r="AE5509">
        <v>0</v>
      </c>
      <c r="AF5509">
        <v>196.58481</v>
      </c>
    </row>
    <row r="5510" spans="1:32" x14ac:dyDescent="0.3">
      <c r="A5510">
        <v>2797281</v>
      </c>
      <c r="B5510">
        <v>1</v>
      </c>
      <c r="C5510" t="s">
        <v>83</v>
      </c>
      <c r="D5510" t="s">
        <v>124</v>
      </c>
      <c r="E5510" t="s">
        <v>19945</v>
      </c>
      <c r="F5510" t="s">
        <v>19946</v>
      </c>
      <c r="G5510" t="s">
        <v>31548</v>
      </c>
      <c r="H5510" t="s">
        <v>333</v>
      </c>
      <c r="I5510" t="s">
        <v>78</v>
      </c>
      <c r="J5510" t="s">
        <v>135</v>
      </c>
      <c r="K5510" t="s">
        <v>22</v>
      </c>
      <c r="L5510" t="s">
        <v>136</v>
      </c>
      <c r="M5510" t="s">
        <v>19947</v>
      </c>
      <c r="N5510" t="s">
        <v>19948</v>
      </c>
      <c r="O5510">
        <v>2.4397222222222221</v>
      </c>
      <c r="P5510">
        <v>0</v>
      </c>
      <c r="Q5510">
        <v>1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0.49170103999999998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0.49170103999999998</v>
      </c>
    </row>
    <row r="5511" spans="1:32" x14ac:dyDescent="0.3">
      <c r="A5511">
        <v>2797279</v>
      </c>
      <c r="B5511">
        <v>1</v>
      </c>
      <c r="C5511" t="s">
        <v>82</v>
      </c>
      <c r="D5511" t="s">
        <v>101</v>
      </c>
      <c r="E5511" t="s">
        <v>13624</v>
      </c>
      <c r="F5511" t="s">
        <v>13625</v>
      </c>
      <c r="G5511" t="s">
        <v>31549</v>
      </c>
      <c r="H5511" t="s">
        <v>134</v>
      </c>
      <c r="I5511" t="s">
        <v>79</v>
      </c>
      <c r="J5511" t="s">
        <v>135</v>
      </c>
      <c r="K5511" t="s">
        <v>22</v>
      </c>
      <c r="L5511" t="s">
        <v>136</v>
      </c>
      <c r="M5511" t="s">
        <v>19949</v>
      </c>
      <c r="N5511" t="s">
        <v>19950</v>
      </c>
      <c r="O5511">
        <v>1.4983333333333333</v>
      </c>
      <c r="P5511">
        <v>2</v>
      </c>
      <c r="Q5511">
        <v>428</v>
      </c>
      <c r="R5511">
        <v>6</v>
      </c>
      <c r="S5511">
        <v>32</v>
      </c>
      <c r="T5511">
        <v>5</v>
      </c>
      <c r="U5511">
        <v>74</v>
      </c>
      <c r="V5511">
        <v>0</v>
      </c>
      <c r="W5511">
        <v>0</v>
      </c>
      <c r="X5511">
        <v>2.2955735000000002</v>
      </c>
      <c r="Y5511">
        <v>142.58264</v>
      </c>
      <c r="Z5511">
        <v>23.579899999999999</v>
      </c>
      <c r="AA5511">
        <v>17.543990000000001</v>
      </c>
      <c r="AB5511">
        <v>56.243133999999998</v>
      </c>
      <c r="AC5511">
        <v>59.466549999999998</v>
      </c>
      <c r="AD5511">
        <v>0</v>
      </c>
      <c r="AE5511">
        <v>0</v>
      </c>
      <c r="AF5511">
        <v>301.71179999999998</v>
      </c>
    </row>
    <row r="5512" spans="1:32" x14ac:dyDescent="0.3">
      <c r="A5512">
        <v>2797121</v>
      </c>
      <c r="B5512">
        <v>1</v>
      </c>
      <c r="C5512" t="s">
        <v>82</v>
      </c>
      <c r="D5512" t="s">
        <v>108</v>
      </c>
      <c r="E5512" t="s">
        <v>19951</v>
      </c>
      <c r="F5512" t="s">
        <v>19952</v>
      </c>
      <c r="G5512" t="s">
        <v>31546</v>
      </c>
      <c r="H5512" t="s">
        <v>223</v>
      </c>
      <c r="I5512" t="s">
        <v>78</v>
      </c>
      <c r="J5512" t="s">
        <v>135</v>
      </c>
      <c r="K5512" t="s">
        <v>22</v>
      </c>
      <c r="L5512" t="s">
        <v>136</v>
      </c>
      <c r="M5512" t="s">
        <v>19953</v>
      </c>
      <c r="N5512" t="s">
        <v>19954</v>
      </c>
      <c r="O5512">
        <v>1.1355555555555557</v>
      </c>
      <c r="P5512">
        <v>0</v>
      </c>
      <c r="Q5512">
        <v>9</v>
      </c>
      <c r="R5512">
        <v>0</v>
      </c>
      <c r="S5512">
        <v>4</v>
      </c>
      <c r="T5512">
        <v>0</v>
      </c>
      <c r="U5512">
        <v>5</v>
      </c>
      <c r="V5512">
        <v>0</v>
      </c>
      <c r="W5512">
        <v>0</v>
      </c>
      <c r="X5512">
        <v>0</v>
      </c>
      <c r="Y5512">
        <v>3.4937659999999999</v>
      </c>
      <c r="Z5512">
        <v>0</v>
      </c>
      <c r="AA5512">
        <v>3.4249353</v>
      </c>
      <c r="AB5512">
        <v>0</v>
      </c>
      <c r="AC5512">
        <v>1.6152249999999999</v>
      </c>
      <c r="AD5512">
        <v>0</v>
      </c>
      <c r="AE5512">
        <v>0</v>
      </c>
      <c r="AF5512">
        <v>8.5339259999999992</v>
      </c>
    </row>
    <row r="5513" spans="1:32" x14ac:dyDescent="0.3">
      <c r="A5513">
        <v>2796846</v>
      </c>
      <c r="B5513">
        <v>1</v>
      </c>
      <c r="C5513" t="s">
        <v>82</v>
      </c>
      <c r="D5513" t="s">
        <v>84</v>
      </c>
      <c r="E5513" t="s">
        <v>5284</v>
      </c>
      <c r="F5513" t="s">
        <v>1017</v>
      </c>
      <c r="G5513" t="s">
        <v>31552</v>
      </c>
      <c r="H5513" t="s">
        <v>145</v>
      </c>
      <c r="I5513" t="s">
        <v>78</v>
      </c>
      <c r="J5513" t="s">
        <v>135</v>
      </c>
      <c r="K5513" t="s">
        <v>22</v>
      </c>
      <c r="L5513" t="s">
        <v>136</v>
      </c>
      <c r="M5513" t="s">
        <v>19955</v>
      </c>
      <c r="N5513" t="s">
        <v>19956</v>
      </c>
      <c r="O5513">
        <v>0.42527777777777775</v>
      </c>
      <c r="P5513">
        <v>0</v>
      </c>
      <c r="Q5513">
        <v>281</v>
      </c>
      <c r="R5513">
        <v>0</v>
      </c>
      <c r="S5513">
        <v>0</v>
      </c>
      <c r="T5513">
        <v>0</v>
      </c>
      <c r="U5513">
        <v>21</v>
      </c>
      <c r="V5513">
        <v>0</v>
      </c>
      <c r="W5513">
        <v>0</v>
      </c>
      <c r="X5513">
        <v>0</v>
      </c>
      <c r="Y5513">
        <v>39.648173999999997</v>
      </c>
      <c r="Z5513">
        <v>0</v>
      </c>
      <c r="AA5513">
        <v>0</v>
      </c>
      <c r="AB5513">
        <v>0</v>
      </c>
      <c r="AC5513">
        <v>22.678307</v>
      </c>
      <c r="AD5513">
        <v>0</v>
      </c>
      <c r="AE5513">
        <v>0</v>
      </c>
      <c r="AF5513">
        <v>62.326479999999997</v>
      </c>
    </row>
    <row r="5514" spans="1:32" x14ac:dyDescent="0.3">
      <c r="A5514">
        <v>2795977</v>
      </c>
      <c r="B5514">
        <v>1</v>
      </c>
      <c r="C5514" t="s">
        <v>83</v>
      </c>
      <c r="D5514" t="s">
        <v>128</v>
      </c>
      <c r="E5514" t="s">
        <v>19957</v>
      </c>
      <c r="F5514" t="s">
        <v>19958</v>
      </c>
      <c r="G5514" t="s">
        <v>31548</v>
      </c>
      <c r="H5514" t="s">
        <v>893</v>
      </c>
      <c r="I5514" t="s">
        <v>78</v>
      </c>
      <c r="J5514" t="s">
        <v>135</v>
      </c>
      <c r="K5514" t="s">
        <v>22</v>
      </c>
      <c r="L5514" t="s">
        <v>136</v>
      </c>
      <c r="M5514" t="s">
        <v>19959</v>
      </c>
      <c r="N5514" t="s">
        <v>19960</v>
      </c>
      <c r="O5514">
        <v>2.3236111111111111</v>
      </c>
      <c r="P5514">
        <v>0</v>
      </c>
      <c r="Q5514">
        <v>11</v>
      </c>
      <c r="R5514">
        <v>0</v>
      </c>
      <c r="S5514">
        <v>0</v>
      </c>
      <c r="T5514">
        <v>0</v>
      </c>
      <c r="U5514">
        <v>6</v>
      </c>
      <c r="V5514">
        <v>0</v>
      </c>
      <c r="W5514">
        <v>0</v>
      </c>
      <c r="X5514">
        <v>0</v>
      </c>
      <c r="Y5514">
        <v>6.9662920000000002</v>
      </c>
      <c r="Z5514">
        <v>0</v>
      </c>
      <c r="AA5514">
        <v>0</v>
      </c>
      <c r="AB5514">
        <v>0</v>
      </c>
      <c r="AC5514">
        <v>2.6380762999999998</v>
      </c>
      <c r="AD5514">
        <v>0</v>
      </c>
      <c r="AE5514">
        <v>0</v>
      </c>
      <c r="AF5514">
        <v>9.6043679999999991</v>
      </c>
    </row>
    <row r="5515" spans="1:32" x14ac:dyDescent="0.3">
      <c r="A5515">
        <v>2795981</v>
      </c>
      <c r="B5515">
        <v>1</v>
      </c>
      <c r="C5515" t="s">
        <v>82</v>
      </c>
      <c r="D5515" t="s">
        <v>98</v>
      </c>
      <c r="E5515" t="s">
        <v>19961</v>
      </c>
      <c r="F5515" t="s">
        <v>19962</v>
      </c>
      <c r="G5515" t="s">
        <v>31546</v>
      </c>
      <c r="H5515" t="s">
        <v>223</v>
      </c>
      <c r="I5515" t="s">
        <v>78</v>
      </c>
      <c r="J5515" t="s">
        <v>135</v>
      </c>
      <c r="K5515" t="s">
        <v>22</v>
      </c>
      <c r="L5515" t="s">
        <v>136</v>
      </c>
      <c r="M5515" t="s">
        <v>19963</v>
      </c>
      <c r="N5515" t="s">
        <v>19964</v>
      </c>
      <c r="O5515">
        <v>2.7108333333333334</v>
      </c>
      <c r="P5515">
        <v>0</v>
      </c>
      <c r="Q5515">
        <v>87</v>
      </c>
      <c r="R5515">
        <v>0</v>
      </c>
      <c r="S5515">
        <v>0</v>
      </c>
      <c r="T5515">
        <v>0</v>
      </c>
      <c r="U5515">
        <v>14</v>
      </c>
      <c r="V5515">
        <v>0</v>
      </c>
      <c r="W5515">
        <v>0</v>
      </c>
      <c r="X5515">
        <v>0</v>
      </c>
      <c r="Y5515">
        <v>118.51134</v>
      </c>
      <c r="Z5515">
        <v>0</v>
      </c>
      <c r="AA5515">
        <v>0</v>
      </c>
      <c r="AB5515">
        <v>0</v>
      </c>
      <c r="AC5515">
        <v>31.291512000000001</v>
      </c>
      <c r="AD5515">
        <v>0</v>
      </c>
      <c r="AE5515">
        <v>0</v>
      </c>
      <c r="AF5515">
        <v>149.80286000000001</v>
      </c>
    </row>
    <row r="5516" spans="1:32" x14ac:dyDescent="0.3">
      <c r="A5516">
        <v>2795918</v>
      </c>
      <c r="B5516">
        <v>2</v>
      </c>
      <c r="C5516" t="s">
        <v>83</v>
      </c>
      <c r="D5516" t="s">
        <v>115</v>
      </c>
      <c r="E5516" t="s">
        <v>19965</v>
      </c>
      <c r="F5516" t="s">
        <v>19966</v>
      </c>
      <c r="G5516" t="s">
        <v>31552</v>
      </c>
      <c r="H5516" t="s">
        <v>2212</v>
      </c>
      <c r="I5516" t="s">
        <v>78</v>
      </c>
      <c r="J5516" t="s">
        <v>135</v>
      </c>
      <c r="K5516" t="s">
        <v>22</v>
      </c>
      <c r="L5516" t="s">
        <v>136</v>
      </c>
      <c r="M5516" t="s">
        <v>19967</v>
      </c>
      <c r="N5516" t="s">
        <v>19968</v>
      </c>
      <c r="O5516">
        <v>0.29749999999999999</v>
      </c>
      <c r="P5516">
        <v>0</v>
      </c>
      <c r="Q5516">
        <v>295</v>
      </c>
      <c r="R5516">
        <v>0</v>
      </c>
      <c r="S5516">
        <v>0</v>
      </c>
      <c r="T5516">
        <v>0</v>
      </c>
      <c r="U5516">
        <v>127</v>
      </c>
      <c r="V5516">
        <v>0</v>
      </c>
      <c r="W5516">
        <v>0</v>
      </c>
      <c r="X5516">
        <v>0</v>
      </c>
      <c r="Y5516">
        <v>19.353455</v>
      </c>
      <c r="Z5516">
        <v>0</v>
      </c>
      <c r="AA5516">
        <v>0</v>
      </c>
      <c r="AB5516">
        <v>0</v>
      </c>
      <c r="AC5516">
        <v>26.771929</v>
      </c>
      <c r="AD5516">
        <v>0</v>
      </c>
      <c r="AE5516">
        <v>0</v>
      </c>
      <c r="AF5516">
        <v>46.125385000000001</v>
      </c>
    </row>
    <row r="5517" spans="1:32" x14ac:dyDescent="0.3">
      <c r="A5517">
        <v>2795796</v>
      </c>
      <c r="B5517">
        <v>1</v>
      </c>
      <c r="C5517" t="s">
        <v>82</v>
      </c>
      <c r="D5517" t="s">
        <v>94</v>
      </c>
      <c r="E5517" t="s">
        <v>19969</v>
      </c>
      <c r="F5517" t="s">
        <v>19970</v>
      </c>
      <c r="G5517" t="s">
        <v>31550</v>
      </c>
      <c r="H5517" t="s">
        <v>145</v>
      </c>
      <c r="I5517" t="s">
        <v>78</v>
      </c>
      <c r="J5517" t="s">
        <v>135</v>
      </c>
      <c r="K5517" t="s">
        <v>22</v>
      </c>
      <c r="L5517" t="s">
        <v>136</v>
      </c>
      <c r="M5517" t="s">
        <v>19971</v>
      </c>
      <c r="N5517" t="s">
        <v>19972</v>
      </c>
      <c r="O5517">
        <v>1.0349999999999999</v>
      </c>
      <c r="P5517">
        <v>0</v>
      </c>
      <c r="Q5517">
        <v>28</v>
      </c>
      <c r="R5517">
        <v>0</v>
      </c>
      <c r="S5517">
        <v>0</v>
      </c>
      <c r="T5517">
        <v>0</v>
      </c>
      <c r="U5517">
        <v>2</v>
      </c>
      <c r="V5517">
        <v>0</v>
      </c>
      <c r="W5517">
        <v>1</v>
      </c>
      <c r="X5517">
        <v>0</v>
      </c>
      <c r="Y5517">
        <v>6.4986689999999996</v>
      </c>
      <c r="Z5517">
        <v>0</v>
      </c>
      <c r="AA5517">
        <v>0</v>
      </c>
      <c r="AB5517">
        <v>0</v>
      </c>
      <c r="AC5517">
        <v>1.1139375</v>
      </c>
      <c r="AD5517">
        <v>0</v>
      </c>
      <c r="AE5517">
        <v>5.0356116000000002</v>
      </c>
      <c r="AF5517">
        <v>12.648218</v>
      </c>
    </row>
    <row r="5518" spans="1:32" x14ac:dyDescent="0.3">
      <c r="A5518">
        <v>2795786</v>
      </c>
      <c r="B5518">
        <v>1</v>
      </c>
      <c r="C5518" t="s">
        <v>83</v>
      </c>
      <c r="D5518" t="s">
        <v>128</v>
      </c>
      <c r="E5518" t="s">
        <v>19973</v>
      </c>
      <c r="F5518" t="s">
        <v>19974</v>
      </c>
      <c r="G5518" t="s">
        <v>31546</v>
      </c>
      <c r="H5518" t="s">
        <v>223</v>
      </c>
      <c r="I5518" t="s">
        <v>78</v>
      </c>
      <c r="J5518" t="s">
        <v>135</v>
      </c>
      <c r="K5518" t="s">
        <v>22</v>
      </c>
      <c r="L5518" t="s">
        <v>136</v>
      </c>
      <c r="M5518" t="s">
        <v>19975</v>
      </c>
      <c r="N5518" t="s">
        <v>19976</v>
      </c>
      <c r="O5518">
        <v>1.4261111111111111</v>
      </c>
      <c r="P5518">
        <v>0</v>
      </c>
      <c r="Q5518">
        <v>7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1.5583562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1.5583562</v>
      </c>
    </row>
    <row r="5519" spans="1:32" x14ac:dyDescent="0.3">
      <c r="A5519">
        <v>2795318</v>
      </c>
      <c r="B5519">
        <v>2</v>
      </c>
      <c r="C5519" t="s">
        <v>82</v>
      </c>
      <c r="D5519" t="s">
        <v>90</v>
      </c>
      <c r="E5519" t="s">
        <v>19977</v>
      </c>
      <c r="F5519" t="s">
        <v>19978</v>
      </c>
      <c r="G5519" t="s">
        <v>31552</v>
      </c>
      <c r="H5519" t="s">
        <v>2212</v>
      </c>
      <c r="I5519" t="s">
        <v>78</v>
      </c>
      <c r="J5519" t="s">
        <v>135</v>
      </c>
      <c r="K5519" t="s">
        <v>22</v>
      </c>
      <c r="L5519" t="s">
        <v>136</v>
      </c>
      <c r="M5519" t="s">
        <v>19979</v>
      </c>
      <c r="N5519" t="s">
        <v>19980</v>
      </c>
      <c r="O5519">
        <v>1.3608333333333333</v>
      </c>
      <c r="P5519">
        <v>0</v>
      </c>
      <c r="Q5519">
        <v>323</v>
      </c>
      <c r="R5519">
        <v>0</v>
      </c>
      <c r="S5519">
        <v>0</v>
      </c>
      <c r="T5519">
        <v>0</v>
      </c>
      <c r="U5519">
        <v>19</v>
      </c>
      <c r="V5519">
        <v>0</v>
      </c>
      <c r="W5519">
        <v>0</v>
      </c>
      <c r="X5519">
        <v>0</v>
      </c>
      <c r="Y5519">
        <v>129.70715000000001</v>
      </c>
      <c r="Z5519">
        <v>0</v>
      </c>
      <c r="AA5519">
        <v>0</v>
      </c>
      <c r="AB5519">
        <v>0</v>
      </c>
      <c r="AC5519">
        <v>16.450987000000001</v>
      </c>
      <c r="AD5519">
        <v>0</v>
      </c>
      <c r="AE5519">
        <v>0</v>
      </c>
      <c r="AF5519">
        <v>146.15814</v>
      </c>
    </row>
    <row r="5520" spans="1:32" x14ac:dyDescent="0.3">
      <c r="A5520">
        <v>2795802</v>
      </c>
      <c r="B5520">
        <v>1</v>
      </c>
      <c r="C5520" t="s">
        <v>82</v>
      </c>
      <c r="D5520" t="s">
        <v>97</v>
      </c>
      <c r="E5520" t="s">
        <v>19981</v>
      </c>
      <c r="F5520" t="s">
        <v>19982</v>
      </c>
      <c r="G5520" t="s">
        <v>31545</v>
      </c>
      <c r="H5520" t="s">
        <v>185</v>
      </c>
      <c r="I5520" t="s">
        <v>79</v>
      </c>
      <c r="J5520" t="s">
        <v>135</v>
      </c>
      <c r="K5520" t="s">
        <v>22</v>
      </c>
      <c r="L5520" t="s">
        <v>136</v>
      </c>
      <c r="M5520" t="s">
        <v>19983</v>
      </c>
      <c r="N5520" t="s">
        <v>19984</v>
      </c>
      <c r="O5520">
        <v>0.31083333333333335</v>
      </c>
      <c r="P5520">
        <v>3</v>
      </c>
      <c r="Q5520">
        <v>4922</v>
      </c>
      <c r="R5520">
        <v>5</v>
      </c>
      <c r="S5520">
        <v>23</v>
      </c>
      <c r="T5520">
        <v>18</v>
      </c>
      <c r="U5520">
        <v>480</v>
      </c>
      <c r="V5520">
        <v>4</v>
      </c>
      <c r="W5520">
        <v>1</v>
      </c>
      <c r="X5520">
        <v>11.941618</v>
      </c>
      <c r="Y5520">
        <v>579.72125000000005</v>
      </c>
      <c r="Z5520">
        <v>3.1477219999999999</v>
      </c>
      <c r="AA5520">
        <v>1.4274640999999999</v>
      </c>
      <c r="AB5520">
        <v>115.86148</v>
      </c>
      <c r="AC5520">
        <v>269.67376999999999</v>
      </c>
      <c r="AD5520">
        <v>108.06008</v>
      </c>
      <c r="AE5520">
        <v>1.6957036000000001</v>
      </c>
      <c r="AF5520">
        <v>1091.529</v>
      </c>
    </row>
    <row r="5521" spans="1:32" x14ac:dyDescent="0.3">
      <c r="A5521">
        <v>2795677</v>
      </c>
      <c r="B5521">
        <v>1</v>
      </c>
      <c r="C5521" t="s">
        <v>82</v>
      </c>
      <c r="D5521" t="s">
        <v>102</v>
      </c>
      <c r="E5521" t="s">
        <v>19985</v>
      </c>
      <c r="F5521" t="s">
        <v>19986</v>
      </c>
      <c r="G5521" t="s">
        <v>31546</v>
      </c>
      <c r="H5521" t="s">
        <v>223</v>
      </c>
      <c r="I5521" t="s">
        <v>78</v>
      </c>
      <c r="J5521" t="s">
        <v>135</v>
      </c>
      <c r="K5521" t="s">
        <v>22</v>
      </c>
      <c r="L5521" t="s">
        <v>136</v>
      </c>
      <c r="M5521" t="s">
        <v>19987</v>
      </c>
      <c r="N5521" t="s">
        <v>19988</v>
      </c>
      <c r="O5521">
        <v>2.4158333333333335</v>
      </c>
      <c r="P5521">
        <v>0</v>
      </c>
      <c r="Q5521">
        <v>0</v>
      </c>
      <c r="R5521">
        <v>0</v>
      </c>
      <c r="S5521">
        <v>16</v>
      </c>
      <c r="T5521">
        <v>0</v>
      </c>
      <c r="U5521">
        <v>2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6.1047525</v>
      </c>
      <c r="AB5521">
        <v>0</v>
      </c>
      <c r="AC5521">
        <v>0.45245239999999998</v>
      </c>
      <c r="AD5521">
        <v>0</v>
      </c>
      <c r="AE5521">
        <v>0</v>
      </c>
      <c r="AF5521">
        <v>6.5572049999999997</v>
      </c>
    </row>
    <row r="5522" spans="1:32" x14ac:dyDescent="0.3">
      <c r="A5522">
        <v>2795666</v>
      </c>
      <c r="B5522">
        <v>1</v>
      </c>
      <c r="C5522" t="s">
        <v>82</v>
      </c>
      <c r="D5522" t="s">
        <v>98</v>
      </c>
      <c r="E5522" t="s">
        <v>19989</v>
      </c>
      <c r="F5522" t="s">
        <v>19990</v>
      </c>
      <c r="G5522" t="s">
        <v>31546</v>
      </c>
      <c r="H5522" t="s">
        <v>409</v>
      </c>
      <c r="I5522" t="s">
        <v>78</v>
      </c>
      <c r="J5522" t="s">
        <v>135</v>
      </c>
      <c r="K5522" t="s">
        <v>22</v>
      </c>
      <c r="L5522" t="s">
        <v>136</v>
      </c>
      <c r="M5522" t="s">
        <v>19991</v>
      </c>
      <c r="N5522" t="s">
        <v>19992</v>
      </c>
      <c r="O5522">
        <v>1.1652777777777779</v>
      </c>
      <c r="P5522">
        <v>0</v>
      </c>
      <c r="Q5522">
        <v>135</v>
      </c>
      <c r="R5522">
        <v>0</v>
      </c>
      <c r="S5522">
        <v>1</v>
      </c>
      <c r="T5522">
        <v>0</v>
      </c>
      <c r="U5522">
        <v>12</v>
      </c>
      <c r="V5522">
        <v>0</v>
      </c>
      <c r="W5522">
        <v>0</v>
      </c>
      <c r="X5522">
        <v>0</v>
      </c>
      <c r="Y5522">
        <v>67.411193999999995</v>
      </c>
      <c r="Z5522">
        <v>0</v>
      </c>
      <c r="AA5522">
        <v>5.9771493000000002E-2</v>
      </c>
      <c r="AB5522">
        <v>0</v>
      </c>
      <c r="AC5522">
        <v>21.602695000000001</v>
      </c>
      <c r="AD5522">
        <v>0</v>
      </c>
      <c r="AE5522">
        <v>0</v>
      </c>
      <c r="AF5522">
        <v>89.073660000000004</v>
      </c>
    </row>
    <row r="5523" spans="1:32" x14ac:dyDescent="0.3">
      <c r="A5523">
        <v>2795015</v>
      </c>
      <c r="B5523">
        <v>1</v>
      </c>
      <c r="C5523" t="s">
        <v>83</v>
      </c>
      <c r="D5523" t="s">
        <v>117</v>
      </c>
      <c r="E5523" t="s">
        <v>19993</v>
      </c>
      <c r="F5523" t="s">
        <v>19994</v>
      </c>
      <c r="G5523" t="s">
        <v>31552</v>
      </c>
      <c r="H5523" t="s">
        <v>665</v>
      </c>
      <c r="I5523" t="s">
        <v>78</v>
      </c>
      <c r="J5523" t="s">
        <v>135</v>
      </c>
      <c r="K5523" t="s">
        <v>22</v>
      </c>
      <c r="L5523" t="s">
        <v>136</v>
      </c>
      <c r="M5523" t="s">
        <v>19995</v>
      </c>
      <c r="N5523" t="s">
        <v>19996</v>
      </c>
      <c r="O5523">
        <v>1.0280555555555555</v>
      </c>
      <c r="P5523">
        <v>0</v>
      </c>
      <c r="Q5523">
        <v>72</v>
      </c>
      <c r="R5523">
        <v>0</v>
      </c>
      <c r="S5523">
        <v>0</v>
      </c>
      <c r="T5523">
        <v>0</v>
      </c>
      <c r="U5523">
        <v>2</v>
      </c>
      <c r="V5523">
        <v>0</v>
      </c>
      <c r="W5523">
        <v>0</v>
      </c>
      <c r="X5523">
        <v>0</v>
      </c>
      <c r="Y5523">
        <v>3.5872885999999999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3.5872885999999999</v>
      </c>
    </row>
    <row r="5524" spans="1:32" x14ac:dyDescent="0.3">
      <c r="A5524">
        <v>2794823</v>
      </c>
      <c r="B5524">
        <v>1</v>
      </c>
      <c r="C5524" t="s">
        <v>82</v>
      </c>
      <c r="D5524" t="s">
        <v>101</v>
      </c>
      <c r="E5524" t="s">
        <v>19390</v>
      </c>
      <c r="F5524" t="s">
        <v>19391</v>
      </c>
      <c r="G5524" t="s">
        <v>31545</v>
      </c>
      <c r="H5524" t="s">
        <v>134</v>
      </c>
      <c r="I5524" t="s">
        <v>79</v>
      </c>
      <c r="J5524" t="s">
        <v>135</v>
      </c>
      <c r="K5524" t="s">
        <v>22</v>
      </c>
      <c r="L5524" t="s">
        <v>136</v>
      </c>
      <c r="M5524" t="s">
        <v>19997</v>
      </c>
      <c r="N5524" t="s">
        <v>19998</v>
      </c>
      <c r="O5524">
        <v>1.5213888888888889</v>
      </c>
      <c r="P5524">
        <v>12</v>
      </c>
      <c r="Q5524">
        <v>109</v>
      </c>
      <c r="R5524">
        <v>12</v>
      </c>
      <c r="S5524">
        <v>20</v>
      </c>
      <c r="T5524">
        <v>16</v>
      </c>
      <c r="U5524">
        <v>31</v>
      </c>
      <c r="V5524">
        <v>1</v>
      </c>
      <c r="W5524">
        <v>0</v>
      </c>
      <c r="X5524">
        <v>2.9374384999999998</v>
      </c>
      <c r="Y5524">
        <v>42.158301999999999</v>
      </c>
      <c r="Z5524">
        <v>5.0242686000000001</v>
      </c>
      <c r="AA5524">
        <v>9.2398109999999996</v>
      </c>
      <c r="AB5524">
        <v>316.47296</v>
      </c>
      <c r="AC5524">
        <v>13.971806000000001</v>
      </c>
      <c r="AD5524">
        <v>42.525092999999998</v>
      </c>
      <c r="AE5524">
        <v>0</v>
      </c>
      <c r="AF5524">
        <v>432.32968</v>
      </c>
    </row>
    <row r="5525" spans="1:32" x14ac:dyDescent="0.3">
      <c r="A5525">
        <v>2794807</v>
      </c>
      <c r="B5525">
        <v>1</v>
      </c>
      <c r="C5525" t="s">
        <v>82</v>
      </c>
      <c r="D5525" t="s">
        <v>113</v>
      </c>
      <c r="E5525" t="s">
        <v>19073</v>
      </c>
      <c r="F5525" t="s">
        <v>19074</v>
      </c>
      <c r="G5525" t="s">
        <v>31549</v>
      </c>
      <c r="H5525" t="s">
        <v>134</v>
      </c>
      <c r="I5525" t="s">
        <v>79</v>
      </c>
      <c r="J5525" t="s">
        <v>135</v>
      </c>
      <c r="K5525" t="s">
        <v>22</v>
      </c>
      <c r="L5525" t="s">
        <v>136</v>
      </c>
      <c r="M5525" t="s">
        <v>19999</v>
      </c>
      <c r="N5525" t="s">
        <v>20000</v>
      </c>
      <c r="O5525">
        <v>0.3527777777777778</v>
      </c>
      <c r="P5525">
        <v>3</v>
      </c>
      <c r="Q5525">
        <v>389</v>
      </c>
      <c r="R5525">
        <v>6</v>
      </c>
      <c r="S5525">
        <v>66</v>
      </c>
      <c r="T5525">
        <v>10</v>
      </c>
      <c r="U5525">
        <v>48</v>
      </c>
      <c r="V5525">
        <v>1</v>
      </c>
      <c r="W5525">
        <v>0</v>
      </c>
      <c r="X5525">
        <v>30.367569</v>
      </c>
      <c r="Y5525">
        <v>124.529175</v>
      </c>
      <c r="Z5525">
        <v>151.87291999999999</v>
      </c>
      <c r="AA5525">
        <v>4.8679967</v>
      </c>
      <c r="AB5525">
        <v>8.5360200000000006</v>
      </c>
      <c r="AC5525">
        <v>6.5581746000000001</v>
      </c>
      <c r="AD5525">
        <v>39.479885000000003</v>
      </c>
      <c r="AE5525">
        <v>0</v>
      </c>
      <c r="AF5525">
        <v>366.21172999999999</v>
      </c>
    </row>
    <row r="5526" spans="1:32" x14ac:dyDescent="0.3">
      <c r="A5526">
        <v>2794816</v>
      </c>
      <c r="B5526">
        <v>1</v>
      </c>
      <c r="C5526" t="s">
        <v>82</v>
      </c>
      <c r="D5526" t="s">
        <v>105</v>
      </c>
      <c r="E5526" t="s">
        <v>20001</v>
      </c>
      <c r="F5526" t="s">
        <v>20002</v>
      </c>
      <c r="G5526" t="s">
        <v>31545</v>
      </c>
      <c r="H5526" t="s">
        <v>134</v>
      </c>
      <c r="I5526" t="s">
        <v>79</v>
      </c>
      <c r="J5526" t="s">
        <v>135</v>
      </c>
      <c r="K5526" t="s">
        <v>22</v>
      </c>
      <c r="L5526" t="s">
        <v>136</v>
      </c>
      <c r="M5526" t="s">
        <v>20003</v>
      </c>
      <c r="N5526" t="s">
        <v>20004</v>
      </c>
      <c r="O5526">
        <v>1.0094444444444444</v>
      </c>
      <c r="P5526">
        <v>0</v>
      </c>
      <c r="Q5526">
        <v>632</v>
      </c>
      <c r="R5526">
        <v>0</v>
      </c>
      <c r="S5526">
        <v>106</v>
      </c>
      <c r="T5526">
        <v>2</v>
      </c>
      <c r="U5526">
        <v>112</v>
      </c>
      <c r="V5526">
        <v>0</v>
      </c>
      <c r="W5526">
        <v>1</v>
      </c>
      <c r="X5526">
        <v>0</v>
      </c>
      <c r="Y5526">
        <v>161.45093</v>
      </c>
      <c r="Z5526">
        <v>0</v>
      </c>
      <c r="AA5526">
        <v>24.16732</v>
      </c>
      <c r="AB5526">
        <v>63.309359999999998</v>
      </c>
      <c r="AC5526">
        <v>35.482486999999999</v>
      </c>
      <c r="AD5526">
        <v>0</v>
      </c>
      <c r="AE5526">
        <v>0.14552327000000001</v>
      </c>
      <c r="AF5526">
        <v>284.55560000000003</v>
      </c>
    </row>
    <row r="5527" spans="1:32" x14ac:dyDescent="0.3">
      <c r="A5527">
        <v>2794666</v>
      </c>
      <c r="B5527">
        <v>1</v>
      </c>
      <c r="C5527" t="s">
        <v>82</v>
      </c>
      <c r="D5527" t="s">
        <v>113</v>
      </c>
      <c r="E5527" t="s">
        <v>20005</v>
      </c>
      <c r="F5527" t="s">
        <v>20006</v>
      </c>
      <c r="G5527" t="s">
        <v>31548</v>
      </c>
      <c r="H5527" t="s">
        <v>311</v>
      </c>
      <c r="I5527" t="s">
        <v>78</v>
      </c>
      <c r="J5527" t="s">
        <v>135</v>
      </c>
      <c r="K5527" t="s">
        <v>22</v>
      </c>
      <c r="L5527" t="s">
        <v>136</v>
      </c>
      <c r="M5527" t="s">
        <v>20007</v>
      </c>
      <c r="N5527" t="s">
        <v>20008</v>
      </c>
      <c r="O5527">
        <v>3.1555555555555554</v>
      </c>
      <c r="P5527">
        <v>0</v>
      </c>
      <c r="Q5527">
        <v>1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1.0174133000000001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1.0174133000000001</v>
      </c>
    </row>
    <row r="5528" spans="1:32" x14ac:dyDescent="0.3">
      <c r="A5528">
        <v>2794669</v>
      </c>
      <c r="B5528">
        <v>1</v>
      </c>
      <c r="C5528" t="s">
        <v>82</v>
      </c>
      <c r="D5528" t="s">
        <v>113</v>
      </c>
      <c r="E5528" t="s">
        <v>20009</v>
      </c>
      <c r="F5528" t="s">
        <v>20010</v>
      </c>
      <c r="G5528" t="s">
        <v>31552</v>
      </c>
      <c r="H5528" t="s">
        <v>665</v>
      </c>
      <c r="I5528" t="s">
        <v>78</v>
      </c>
      <c r="J5528" t="s">
        <v>135</v>
      </c>
      <c r="K5528" t="s">
        <v>22</v>
      </c>
      <c r="L5528" t="s">
        <v>136</v>
      </c>
      <c r="M5528" t="s">
        <v>20011</v>
      </c>
      <c r="N5528" t="s">
        <v>20012</v>
      </c>
      <c r="O5528">
        <v>0.37055555555555558</v>
      </c>
      <c r="P5528">
        <v>0</v>
      </c>
      <c r="Q5528">
        <v>148</v>
      </c>
      <c r="R5528">
        <v>0</v>
      </c>
      <c r="S5528">
        <v>7</v>
      </c>
      <c r="T5528">
        <v>0</v>
      </c>
      <c r="U5528">
        <v>9</v>
      </c>
      <c r="V5528">
        <v>0</v>
      </c>
      <c r="W5528">
        <v>0</v>
      </c>
      <c r="X5528">
        <v>0</v>
      </c>
      <c r="Y5528">
        <v>28.306951999999999</v>
      </c>
      <c r="Z5528">
        <v>0</v>
      </c>
      <c r="AA5528">
        <v>2.8864238000000002</v>
      </c>
      <c r="AB5528">
        <v>0</v>
      </c>
      <c r="AC5528">
        <v>6.6950145000000001</v>
      </c>
      <c r="AD5528">
        <v>0</v>
      </c>
      <c r="AE5528">
        <v>0</v>
      </c>
      <c r="AF5528">
        <v>37.888390000000001</v>
      </c>
    </row>
    <row r="5529" spans="1:32" x14ac:dyDescent="0.3">
      <c r="A5529">
        <v>2794672</v>
      </c>
      <c r="B5529">
        <v>1</v>
      </c>
      <c r="C5529" t="s">
        <v>82</v>
      </c>
      <c r="D5529" t="s">
        <v>111</v>
      </c>
      <c r="E5529" t="s">
        <v>20013</v>
      </c>
      <c r="F5529" t="s">
        <v>20014</v>
      </c>
      <c r="G5529" t="s">
        <v>31546</v>
      </c>
      <c r="H5529" t="s">
        <v>223</v>
      </c>
      <c r="I5529" t="s">
        <v>78</v>
      </c>
      <c r="J5529" t="s">
        <v>135</v>
      </c>
      <c r="K5529" t="s">
        <v>22</v>
      </c>
      <c r="L5529" t="s">
        <v>136</v>
      </c>
      <c r="M5529" t="s">
        <v>20015</v>
      </c>
      <c r="N5529" t="s">
        <v>20016</v>
      </c>
      <c r="O5529">
        <v>2.96</v>
      </c>
      <c r="P5529">
        <v>0</v>
      </c>
      <c r="Q5529">
        <v>64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43.714019999999998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43.714019999999998</v>
      </c>
    </row>
    <row r="5530" spans="1:32" x14ac:dyDescent="0.3">
      <c r="A5530">
        <v>2794665</v>
      </c>
      <c r="B5530">
        <v>1</v>
      </c>
      <c r="C5530" t="s">
        <v>83</v>
      </c>
      <c r="D5530" t="s">
        <v>128</v>
      </c>
      <c r="E5530" t="s">
        <v>5877</v>
      </c>
      <c r="F5530" t="s">
        <v>5878</v>
      </c>
      <c r="G5530" t="s">
        <v>31549</v>
      </c>
      <c r="H5530" t="s">
        <v>134</v>
      </c>
      <c r="I5530" t="s">
        <v>79</v>
      </c>
      <c r="J5530" t="s">
        <v>135</v>
      </c>
      <c r="K5530" t="s">
        <v>22</v>
      </c>
      <c r="L5530" t="s">
        <v>136</v>
      </c>
      <c r="M5530" t="s">
        <v>20017</v>
      </c>
      <c r="N5530" t="s">
        <v>20018</v>
      </c>
      <c r="O5530">
        <v>0.73305555555555557</v>
      </c>
      <c r="P5530">
        <v>11</v>
      </c>
      <c r="Q5530">
        <v>3</v>
      </c>
      <c r="R5530">
        <v>289</v>
      </c>
      <c r="S5530">
        <v>45</v>
      </c>
      <c r="T5530">
        <v>17</v>
      </c>
      <c r="U5530">
        <v>2</v>
      </c>
      <c r="V5530">
        <v>0</v>
      </c>
      <c r="W5530">
        <v>0</v>
      </c>
      <c r="X5530">
        <v>1.7605565000000001</v>
      </c>
      <c r="Y5530">
        <v>1.4700667000000001</v>
      </c>
      <c r="Z5530">
        <v>101.3565</v>
      </c>
      <c r="AA5530">
        <v>32.011749999999999</v>
      </c>
      <c r="AB5530">
        <v>10.159554</v>
      </c>
      <c r="AC5530">
        <v>0.85588710000000001</v>
      </c>
      <c r="AD5530">
        <v>0</v>
      </c>
      <c r="AE5530">
        <v>0</v>
      </c>
      <c r="AF5530">
        <v>147.61431999999999</v>
      </c>
    </row>
    <row r="5531" spans="1:32" x14ac:dyDescent="0.3">
      <c r="A5531">
        <v>2794556</v>
      </c>
      <c r="B5531">
        <v>2</v>
      </c>
      <c r="C5531" t="s">
        <v>82</v>
      </c>
      <c r="D5531" t="s">
        <v>91</v>
      </c>
      <c r="E5531" t="s">
        <v>20019</v>
      </c>
      <c r="F5531" t="s">
        <v>20020</v>
      </c>
      <c r="G5531" t="s">
        <v>31551</v>
      </c>
      <c r="H5531" t="s">
        <v>134</v>
      </c>
      <c r="I5531" t="s">
        <v>79</v>
      </c>
      <c r="J5531" t="s">
        <v>135</v>
      </c>
      <c r="K5531" t="s">
        <v>22</v>
      </c>
      <c r="L5531" t="s">
        <v>136</v>
      </c>
      <c r="M5531" t="s">
        <v>20021</v>
      </c>
      <c r="N5531" t="s">
        <v>20022</v>
      </c>
      <c r="O5531">
        <v>0.37972222222222224</v>
      </c>
      <c r="P5531">
        <v>0</v>
      </c>
      <c r="Q5531">
        <v>1337</v>
      </c>
      <c r="R5531">
        <v>0</v>
      </c>
      <c r="S5531">
        <v>0</v>
      </c>
      <c r="T5531">
        <v>0</v>
      </c>
      <c r="U5531">
        <v>23</v>
      </c>
      <c r="V5531">
        <v>0</v>
      </c>
      <c r="W5531">
        <v>0</v>
      </c>
      <c r="X5531">
        <v>0</v>
      </c>
      <c r="Y5531">
        <v>151.61420000000001</v>
      </c>
      <c r="Z5531">
        <v>0</v>
      </c>
      <c r="AA5531">
        <v>0</v>
      </c>
      <c r="AB5531">
        <v>0</v>
      </c>
      <c r="AC5531">
        <v>27.135449999999999</v>
      </c>
      <c r="AD5531">
        <v>0</v>
      </c>
      <c r="AE5531">
        <v>0</v>
      </c>
      <c r="AF5531">
        <v>178.74965</v>
      </c>
    </row>
    <row r="5532" spans="1:32" x14ac:dyDescent="0.3">
      <c r="A5532">
        <v>2794670</v>
      </c>
      <c r="B5532">
        <v>1</v>
      </c>
      <c r="C5532" t="s">
        <v>82</v>
      </c>
      <c r="D5532" t="s">
        <v>87</v>
      </c>
      <c r="E5532" t="s">
        <v>20023</v>
      </c>
      <c r="F5532" t="s">
        <v>20024</v>
      </c>
      <c r="G5532" t="s">
        <v>31552</v>
      </c>
      <c r="H5532" t="s">
        <v>665</v>
      </c>
      <c r="I5532" t="s">
        <v>78</v>
      </c>
      <c r="J5532" t="s">
        <v>135</v>
      </c>
      <c r="K5532" t="s">
        <v>22</v>
      </c>
      <c r="L5532" t="s">
        <v>136</v>
      </c>
      <c r="M5532" t="s">
        <v>20025</v>
      </c>
      <c r="N5532" t="s">
        <v>20026</v>
      </c>
      <c r="O5532">
        <v>1.1519444444444444</v>
      </c>
      <c r="P5532">
        <v>0</v>
      </c>
      <c r="Q5532">
        <v>150</v>
      </c>
      <c r="R5532">
        <v>0</v>
      </c>
      <c r="S5532">
        <v>0</v>
      </c>
      <c r="T5532">
        <v>0</v>
      </c>
      <c r="U5532">
        <v>21</v>
      </c>
      <c r="V5532">
        <v>0</v>
      </c>
      <c r="W5532">
        <v>0</v>
      </c>
      <c r="X5532">
        <v>0</v>
      </c>
      <c r="Y5532">
        <v>69.232039999999998</v>
      </c>
      <c r="Z5532">
        <v>0</v>
      </c>
      <c r="AA5532">
        <v>0</v>
      </c>
      <c r="AB5532">
        <v>0</v>
      </c>
      <c r="AC5532">
        <v>14.702858000000001</v>
      </c>
      <c r="AD5532">
        <v>0</v>
      </c>
      <c r="AE5532">
        <v>0</v>
      </c>
      <c r="AF5532">
        <v>83.934899999999999</v>
      </c>
    </row>
    <row r="5533" spans="1:32" x14ac:dyDescent="0.3">
      <c r="A5533">
        <v>2794634</v>
      </c>
      <c r="B5533">
        <v>1</v>
      </c>
      <c r="C5533" t="s">
        <v>82</v>
      </c>
      <c r="D5533" t="s">
        <v>93</v>
      </c>
      <c r="E5533" t="s">
        <v>2172</v>
      </c>
      <c r="F5533" t="s">
        <v>2173</v>
      </c>
      <c r="G5533" t="s">
        <v>31550</v>
      </c>
      <c r="H5533" t="s">
        <v>223</v>
      </c>
      <c r="I5533" t="s">
        <v>78</v>
      </c>
      <c r="J5533" t="s">
        <v>135</v>
      </c>
      <c r="K5533" t="s">
        <v>22</v>
      </c>
      <c r="L5533" t="s">
        <v>136</v>
      </c>
      <c r="M5533" t="s">
        <v>19400</v>
      </c>
      <c r="N5533" t="s">
        <v>20027</v>
      </c>
      <c r="O5533">
        <v>1.9838888888888888</v>
      </c>
      <c r="P5533">
        <v>0</v>
      </c>
      <c r="Q5533">
        <v>12</v>
      </c>
      <c r="R5533">
        <v>0</v>
      </c>
      <c r="S5533">
        <v>0</v>
      </c>
      <c r="T5533">
        <v>0</v>
      </c>
      <c r="U5533">
        <v>6</v>
      </c>
      <c r="V5533">
        <v>0</v>
      </c>
      <c r="W5533">
        <v>0</v>
      </c>
      <c r="X5533">
        <v>0</v>
      </c>
      <c r="Y5533">
        <v>6.8156385000000004</v>
      </c>
      <c r="Z5533">
        <v>0</v>
      </c>
      <c r="AA5533">
        <v>0</v>
      </c>
      <c r="AB5533">
        <v>0</v>
      </c>
      <c r="AC5533">
        <v>4.8337300000000001</v>
      </c>
      <c r="AD5533">
        <v>0</v>
      </c>
      <c r="AE5533">
        <v>0</v>
      </c>
      <c r="AF5533">
        <v>11.649369</v>
      </c>
    </row>
    <row r="5534" spans="1:32" x14ac:dyDescent="0.3">
      <c r="A5534">
        <v>2794603</v>
      </c>
      <c r="B5534">
        <v>1</v>
      </c>
      <c r="C5534" t="s">
        <v>82</v>
      </c>
      <c r="D5534" t="s">
        <v>104</v>
      </c>
      <c r="E5534" t="s">
        <v>4989</v>
      </c>
      <c r="F5534" t="s">
        <v>4990</v>
      </c>
      <c r="G5534" t="s">
        <v>31550</v>
      </c>
      <c r="H5534" t="s">
        <v>311</v>
      </c>
      <c r="I5534" t="s">
        <v>78</v>
      </c>
      <c r="J5534" t="s">
        <v>135</v>
      </c>
      <c r="K5534" t="s">
        <v>22</v>
      </c>
      <c r="L5534" t="s">
        <v>136</v>
      </c>
      <c r="M5534" t="s">
        <v>20028</v>
      </c>
      <c r="N5534" t="s">
        <v>20029</v>
      </c>
      <c r="O5534">
        <v>2.2083333333333335</v>
      </c>
      <c r="P5534">
        <v>0</v>
      </c>
      <c r="Q5534">
        <v>84</v>
      </c>
      <c r="R5534">
        <v>0</v>
      </c>
      <c r="S5534">
        <v>0</v>
      </c>
      <c r="T5534">
        <v>0</v>
      </c>
      <c r="U5534">
        <v>3</v>
      </c>
      <c r="V5534">
        <v>0</v>
      </c>
      <c r="W5534">
        <v>0</v>
      </c>
      <c r="X5534">
        <v>0</v>
      </c>
      <c r="Y5534">
        <v>67.787400000000005</v>
      </c>
      <c r="Z5534">
        <v>0</v>
      </c>
      <c r="AA5534">
        <v>0</v>
      </c>
      <c r="AB5534">
        <v>0</v>
      </c>
      <c r="AC5534">
        <v>1.4367639000000001</v>
      </c>
      <c r="AD5534">
        <v>0</v>
      </c>
      <c r="AE5534">
        <v>0</v>
      </c>
      <c r="AF5534">
        <v>69.224159999999998</v>
      </c>
    </row>
    <row r="5535" spans="1:32" x14ac:dyDescent="0.3">
      <c r="A5535">
        <v>2794368</v>
      </c>
      <c r="B5535">
        <v>1</v>
      </c>
      <c r="C5535" t="s">
        <v>82</v>
      </c>
      <c r="D5535" t="s">
        <v>93</v>
      </c>
      <c r="E5535" t="s">
        <v>20030</v>
      </c>
      <c r="F5535" t="s">
        <v>20031</v>
      </c>
      <c r="G5535" t="s">
        <v>31548</v>
      </c>
      <c r="H5535" t="s">
        <v>333</v>
      </c>
      <c r="I5535" t="s">
        <v>78</v>
      </c>
      <c r="J5535" t="s">
        <v>135</v>
      </c>
      <c r="K5535" t="s">
        <v>22</v>
      </c>
      <c r="L5535" t="s">
        <v>136</v>
      </c>
      <c r="M5535" t="s">
        <v>20032</v>
      </c>
      <c r="N5535" t="s">
        <v>20033</v>
      </c>
      <c r="O5535">
        <v>1.67</v>
      </c>
      <c r="P5535">
        <v>0</v>
      </c>
      <c r="Q5535">
        <v>1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0.14877135999999999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0.14877135999999999</v>
      </c>
    </row>
    <row r="5536" spans="1:32" x14ac:dyDescent="0.3">
      <c r="A5536">
        <v>2794377</v>
      </c>
      <c r="B5536">
        <v>1</v>
      </c>
      <c r="C5536" t="s">
        <v>82</v>
      </c>
      <c r="D5536" t="s">
        <v>112</v>
      </c>
      <c r="E5536" t="s">
        <v>20034</v>
      </c>
      <c r="F5536" t="s">
        <v>20035</v>
      </c>
      <c r="G5536" t="s">
        <v>31548</v>
      </c>
      <c r="H5536" t="s">
        <v>333</v>
      </c>
      <c r="I5536" t="s">
        <v>78</v>
      </c>
      <c r="J5536" t="s">
        <v>135</v>
      </c>
      <c r="K5536" t="s">
        <v>22</v>
      </c>
      <c r="L5536" t="s">
        <v>136</v>
      </c>
      <c r="M5536" t="s">
        <v>20036</v>
      </c>
      <c r="N5536" t="s">
        <v>20037</v>
      </c>
      <c r="O5536">
        <v>1.9730555555555556</v>
      </c>
      <c r="P5536">
        <v>0</v>
      </c>
      <c r="Q5536">
        <v>1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0.37375244000000002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0.37375244000000002</v>
      </c>
    </row>
    <row r="5537" spans="1:32" x14ac:dyDescent="0.3">
      <c r="A5537">
        <v>2794366</v>
      </c>
      <c r="B5537">
        <v>1</v>
      </c>
      <c r="C5537" t="s">
        <v>83</v>
      </c>
      <c r="D5537" t="s">
        <v>123</v>
      </c>
      <c r="E5537" t="s">
        <v>20038</v>
      </c>
      <c r="F5537" t="s">
        <v>20039</v>
      </c>
      <c r="G5537" t="s">
        <v>31546</v>
      </c>
      <c r="H5537" t="s">
        <v>145</v>
      </c>
      <c r="I5537" t="s">
        <v>78</v>
      </c>
      <c r="J5537" t="s">
        <v>135</v>
      </c>
      <c r="K5537" t="s">
        <v>22</v>
      </c>
      <c r="L5537" t="s">
        <v>136</v>
      </c>
      <c r="M5537" t="s">
        <v>20040</v>
      </c>
      <c r="N5537" t="s">
        <v>20041</v>
      </c>
      <c r="O5537">
        <v>0.52972222222222221</v>
      </c>
      <c r="P5537">
        <v>0</v>
      </c>
      <c r="Q5537">
        <v>247</v>
      </c>
      <c r="R5537">
        <v>0</v>
      </c>
      <c r="S5537">
        <v>0</v>
      </c>
      <c r="T5537">
        <v>0</v>
      </c>
      <c r="U5537">
        <v>3</v>
      </c>
      <c r="V5537">
        <v>0</v>
      </c>
      <c r="W5537">
        <v>0</v>
      </c>
      <c r="X5537">
        <v>0</v>
      </c>
      <c r="Y5537">
        <v>26.215606999999999</v>
      </c>
      <c r="Z5537">
        <v>0</v>
      </c>
      <c r="AA5537">
        <v>0</v>
      </c>
      <c r="AB5537">
        <v>0</v>
      </c>
      <c r="AC5537">
        <v>0.11546223</v>
      </c>
      <c r="AD5537">
        <v>0</v>
      </c>
      <c r="AE5537">
        <v>0</v>
      </c>
      <c r="AF5537">
        <v>26.331067999999998</v>
      </c>
    </row>
    <row r="5538" spans="1:32" x14ac:dyDescent="0.3">
      <c r="A5538">
        <v>2793948</v>
      </c>
      <c r="B5538">
        <v>1</v>
      </c>
      <c r="C5538" t="s">
        <v>83</v>
      </c>
      <c r="D5538" t="s">
        <v>128</v>
      </c>
      <c r="E5538" t="s">
        <v>16858</v>
      </c>
      <c r="F5538" t="s">
        <v>16859</v>
      </c>
      <c r="G5538" t="s">
        <v>31549</v>
      </c>
      <c r="H5538" t="s">
        <v>134</v>
      </c>
      <c r="I5538" t="s">
        <v>79</v>
      </c>
      <c r="J5538" t="s">
        <v>135</v>
      </c>
      <c r="K5538" t="s">
        <v>22</v>
      </c>
      <c r="L5538" t="s">
        <v>136</v>
      </c>
      <c r="M5538" t="s">
        <v>20042</v>
      </c>
      <c r="N5538" t="s">
        <v>20043</v>
      </c>
      <c r="O5538">
        <v>9.9722222222222226E-2</v>
      </c>
      <c r="P5538">
        <v>4</v>
      </c>
      <c r="Q5538">
        <v>87</v>
      </c>
      <c r="R5538">
        <v>100</v>
      </c>
      <c r="S5538">
        <v>100</v>
      </c>
      <c r="T5538">
        <v>2</v>
      </c>
      <c r="U5538">
        <v>9</v>
      </c>
      <c r="V5538">
        <v>0</v>
      </c>
      <c r="W5538">
        <v>0</v>
      </c>
      <c r="X5538">
        <v>7.1358695999999999E-2</v>
      </c>
      <c r="Y5538">
        <v>1.465041</v>
      </c>
      <c r="Z5538">
        <v>1.7715468000000001</v>
      </c>
      <c r="AA5538">
        <v>1.7772763</v>
      </c>
      <c r="AB5538">
        <v>0.7688912</v>
      </c>
      <c r="AC5538">
        <v>0.31518373</v>
      </c>
      <c r="AD5538">
        <v>0</v>
      </c>
      <c r="AE5538">
        <v>0</v>
      </c>
      <c r="AF5538">
        <v>6.1692977000000004</v>
      </c>
    </row>
    <row r="5539" spans="1:32" x14ac:dyDescent="0.3">
      <c r="A5539">
        <v>2793900</v>
      </c>
      <c r="B5539">
        <v>1</v>
      </c>
      <c r="C5539" t="s">
        <v>82</v>
      </c>
      <c r="D5539" t="s">
        <v>104</v>
      </c>
      <c r="E5539" t="s">
        <v>20044</v>
      </c>
      <c r="F5539" t="s">
        <v>20045</v>
      </c>
      <c r="G5539" t="s">
        <v>31548</v>
      </c>
      <c r="H5539" t="s">
        <v>311</v>
      </c>
      <c r="I5539" t="s">
        <v>78</v>
      </c>
      <c r="J5539" t="s">
        <v>135</v>
      </c>
      <c r="K5539" t="s">
        <v>22</v>
      </c>
      <c r="L5539" t="s">
        <v>136</v>
      </c>
      <c r="M5539" t="s">
        <v>20046</v>
      </c>
      <c r="N5539" t="s">
        <v>20047</v>
      </c>
      <c r="O5539">
        <v>0.86027777777777781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0.518544</v>
      </c>
      <c r="AD5539">
        <v>0</v>
      </c>
      <c r="AE5539">
        <v>0</v>
      </c>
      <c r="AF5539">
        <v>0.518544</v>
      </c>
    </row>
    <row r="5540" spans="1:32" x14ac:dyDescent="0.3">
      <c r="A5540">
        <v>2793676</v>
      </c>
      <c r="B5540">
        <v>2</v>
      </c>
      <c r="C5540" t="s">
        <v>83</v>
      </c>
      <c r="D5540" t="s">
        <v>127</v>
      </c>
      <c r="E5540" t="s">
        <v>9763</v>
      </c>
      <c r="F5540" t="s">
        <v>9764</v>
      </c>
      <c r="G5540" t="s">
        <v>31552</v>
      </c>
      <c r="H5540" t="s">
        <v>1853</v>
      </c>
      <c r="I5540" t="s">
        <v>78</v>
      </c>
      <c r="J5540" t="s">
        <v>135</v>
      </c>
      <c r="K5540" t="s">
        <v>22</v>
      </c>
      <c r="L5540" t="s">
        <v>136</v>
      </c>
      <c r="M5540" t="s">
        <v>20048</v>
      </c>
      <c r="N5540" t="s">
        <v>20049</v>
      </c>
      <c r="O5540">
        <v>3.0344444444444445</v>
      </c>
      <c r="P5540">
        <v>0</v>
      </c>
      <c r="Q5540">
        <v>15</v>
      </c>
      <c r="R5540">
        <v>0</v>
      </c>
      <c r="S5540">
        <v>12</v>
      </c>
      <c r="T5540">
        <v>0</v>
      </c>
      <c r="U5540">
        <v>11</v>
      </c>
      <c r="V5540">
        <v>0</v>
      </c>
      <c r="W5540">
        <v>0</v>
      </c>
      <c r="X5540">
        <v>0</v>
      </c>
      <c r="Y5540">
        <v>4.4268694000000002</v>
      </c>
      <c r="Z5540">
        <v>0</v>
      </c>
      <c r="AA5540">
        <v>5.1267943000000002</v>
      </c>
      <c r="AB5540">
        <v>0</v>
      </c>
      <c r="AC5540">
        <v>29.689463</v>
      </c>
      <c r="AD5540">
        <v>0</v>
      </c>
      <c r="AE5540">
        <v>0</v>
      </c>
      <c r="AF5540">
        <v>39.243125999999997</v>
      </c>
    </row>
    <row r="5541" spans="1:32" x14ac:dyDescent="0.3">
      <c r="A5541">
        <v>2793903</v>
      </c>
      <c r="B5541">
        <v>1</v>
      </c>
      <c r="C5541" t="s">
        <v>82</v>
      </c>
      <c r="D5541" t="s">
        <v>90</v>
      </c>
      <c r="E5541" t="s">
        <v>20050</v>
      </c>
      <c r="F5541" t="s">
        <v>20051</v>
      </c>
      <c r="G5541" t="s">
        <v>31552</v>
      </c>
      <c r="H5541" t="s">
        <v>648</v>
      </c>
      <c r="I5541" t="s">
        <v>78</v>
      </c>
      <c r="J5541" t="s">
        <v>135</v>
      </c>
      <c r="K5541" t="s">
        <v>22</v>
      </c>
      <c r="L5541" t="s">
        <v>186</v>
      </c>
      <c r="M5541" t="s">
        <v>20052</v>
      </c>
      <c r="N5541" t="s">
        <v>20053</v>
      </c>
      <c r="O5541">
        <v>1.1888888888888889</v>
      </c>
      <c r="P5541">
        <v>0</v>
      </c>
      <c r="Q5541">
        <v>23</v>
      </c>
      <c r="R5541">
        <v>0</v>
      </c>
      <c r="S5541">
        <v>0</v>
      </c>
      <c r="T5541">
        <v>0</v>
      </c>
      <c r="U5541">
        <v>301</v>
      </c>
      <c r="V5541">
        <v>0</v>
      </c>
      <c r="W5541">
        <v>2</v>
      </c>
      <c r="X5541">
        <v>0</v>
      </c>
      <c r="Y5541">
        <v>32.908146000000002</v>
      </c>
      <c r="Z5541">
        <v>0</v>
      </c>
      <c r="AA5541">
        <v>0</v>
      </c>
      <c r="AB5541">
        <v>0</v>
      </c>
      <c r="AC5541">
        <v>332.09730000000002</v>
      </c>
      <c r="AD5541">
        <v>0</v>
      </c>
      <c r="AE5541">
        <v>2.1219401000000002</v>
      </c>
      <c r="AF5541">
        <v>367.12738000000002</v>
      </c>
    </row>
    <row r="5542" spans="1:32" x14ac:dyDescent="0.3">
      <c r="A5542">
        <v>2793895</v>
      </c>
      <c r="B5542">
        <v>1</v>
      </c>
      <c r="C5542" t="s">
        <v>83</v>
      </c>
      <c r="D5542" t="s">
        <v>116</v>
      </c>
      <c r="E5542" t="s">
        <v>20054</v>
      </c>
      <c r="F5542" t="s">
        <v>20055</v>
      </c>
      <c r="G5542" t="s">
        <v>31552</v>
      </c>
      <c r="H5542" t="s">
        <v>665</v>
      </c>
      <c r="I5542" t="s">
        <v>78</v>
      </c>
      <c r="J5542" t="s">
        <v>135</v>
      </c>
      <c r="K5542" t="s">
        <v>22</v>
      </c>
      <c r="L5542" t="s">
        <v>136</v>
      </c>
      <c r="M5542" t="s">
        <v>20056</v>
      </c>
      <c r="N5542" t="s">
        <v>20057</v>
      </c>
      <c r="O5542">
        <v>0.68916666666666671</v>
      </c>
      <c r="P5542">
        <v>0</v>
      </c>
      <c r="Q5542">
        <v>242</v>
      </c>
      <c r="R5542">
        <v>0</v>
      </c>
      <c r="S5542">
        <v>0</v>
      </c>
      <c r="T5542">
        <v>0</v>
      </c>
      <c r="U5542">
        <v>52</v>
      </c>
      <c r="V5542">
        <v>0</v>
      </c>
      <c r="W5542">
        <v>0</v>
      </c>
      <c r="X5542">
        <v>0</v>
      </c>
      <c r="Y5542">
        <v>48.245308000000001</v>
      </c>
      <c r="Z5542">
        <v>0</v>
      </c>
      <c r="AA5542">
        <v>0</v>
      </c>
      <c r="AB5542">
        <v>0</v>
      </c>
      <c r="AC5542">
        <v>29.847671999999999</v>
      </c>
      <c r="AD5542">
        <v>0</v>
      </c>
      <c r="AE5542">
        <v>0</v>
      </c>
      <c r="AF5542">
        <v>78.092979999999997</v>
      </c>
    </row>
    <row r="5543" spans="1:32" x14ac:dyDescent="0.3">
      <c r="A5543">
        <v>2793917</v>
      </c>
      <c r="B5543">
        <v>1</v>
      </c>
      <c r="C5543" t="s">
        <v>82</v>
      </c>
      <c r="D5543" t="s">
        <v>84</v>
      </c>
      <c r="E5543" t="s">
        <v>4416</v>
      </c>
      <c r="F5543" t="s">
        <v>4417</v>
      </c>
      <c r="G5543" t="s">
        <v>31551</v>
      </c>
      <c r="H5543" t="s">
        <v>3730</v>
      </c>
      <c r="I5543" t="s">
        <v>79</v>
      </c>
      <c r="J5543" t="s">
        <v>135</v>
      </c>
      <c r="K5543" t="s">
        <v>22</v>
      </c>
      <c r="L5543" t="s">
        <v>186</v>
      </c>
      <c r="M5543" t="s">
        <v>20058</v>
      </c>
      <c r="N5543" t="s">
        <v>20059</v>
      </c>
      <c r="O5543">
        <v>2.0772222222222223</v>
      </c>
      <c r="P5543">
        <v>0</v>
      </c>
      <c r="Q5543">
        <v>611</v>
      </c>
      <c r="R5543">
        <v>0</v>
      </c>
      <c r="S5543">
        <v>3</v>
      </c>
      <c r="T5543">
        <v>2</v>
      </c>
      <c r="U5543">
        <v>64</v>
      </c>
      <c r="V5543">
        <v>0</v>
      </c>
      <c r="W5543">
        <v>0</v>
      </c>
      <c r="X5543">
        <v>0</v>
      </c>
      <c r="Y5543">
        <v>271.37524000000002</v>
      </c>
      <c r="Z5543">
        <v>0</v>
      </c>
      <c r="AA5543">
        <v>2.0320559</v>
      </c>
      <c r="AB5543">
        <v>26.878124</v>
      </c>
      <c r="AC5543">
        <v>139.84417999999999</v>
      </c>
      <c r="AD5543">
        <v>0</v>
      </c>
      <c r="AE5543">
        <v>0</v>
      </c>
      <c r="AF5543">
        <v>440.12957999999998</v>
      </c>
    </row>
    <row r="5544" spans="1:32" x14ac:dyDescent="0.3">
      <c r="A5544">
        <v>2785714</v>
      </c>
      <c r="B5544">
        <v>1</v>
      </c>
      <c r="C5544" t="s">
        <v>82</v>
      </c>
      <c r="D5544" t="s">
        <v>90</v>
      </c>
      <c r="E5544" t="s">
        <v>20060</v>
      </c>
      <c r="F5544" t="s">
        <v>20061</v>
      </c>
      <c r="G5544" t="s">
        <v>31549</v>
      </c>
      <c r="H5544" t="s">
        <v>134</v>
      </c>
      <c r="I5544" t="s">
        <v>79</v>
      </c>
      <c r="J5544" t="s">
        <v>135</v>
      </c>
      <c r="K5544" t="s">
        <v>22</v>
      </c>
      <c r="L5544" t="s">
        <v>136</v>
      </c>
      <c r="M5544" t="s">
        <v>20062</v>
      </c>
      <c r="N5544" t="s">
        <v>20063</v>
      </c>
      <c r="O5544">
        <v>0.21805555555555556</v>
      </c>
      <c r="P5544">
        <v>0</v>
      </c>
      <c r="Q5544">
        <v>0</v>
      </c>
      <c r="R5544">
        <v>0</v>
      </c>
      <c r="S5544">
        <v>0</v>
      </c>
      <c r="T5544">
        <v>4</v>
      </c>
      <c r="U5544">
        <v>0</v>
      </c>
      <c r="V5544">
        <v>5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5.438466</v>
      </c>
      <c r="AC5544">
        <v>0</v>
      </c>
      <c r="AD5544">
        <v>23.477266</v>
      </c>
      <c r="AE5544">
        <v>0</v>
      </c>
      <c r="AF5544">
        <v>28.915731000000001</v>
      </c>
    </row>
    <row r="5545" spans="1:32" x14ac:dyDescent="0.3">
      <c r="A5545">
        <v>2785648</v>
      </c>
      <c r="B5545">
        <v>1</v>
      </c>
      <c r="C5545" t="s">
        <v>83</v>
      </c>
      <c r="D5545" t="s">
        <v>124</v>
      </c>
      <c r="E5545" t="s">
        <v>20064</v>
      </c>
      <c r="F5545" t="s">
        <v>20065</v>
      </c>
      <c r="G5545" t="s">
        <v>31546</v>
      </c>
      <c r="H5545" t="s">
        <v>223</v>
      </c>
      <c r="I5545" t="s">
        <v>78</v>
      </c>
      <c r="J5545" t="s">
        <v>135</v>
      </c>
      <c r="K5545" t="s">
        <v>22</v>
      </c>
      <c r="L5545" t="s">
        <v>136</v>
      </c>
      <c r="M5545" t="s">
        <v>20066</v>
      </c>
      <c r="N5545" t="s">
        <v>20067</v>
      </c>
      <c r="O5545">
        <v>2.8130555555555556</v>
      </c>
      <c r="P5545">
        <v>0</v>
      </c>
      <c r="Q5545">
        <v>10</v>
      </c>
      <c r="R5545">
        <v>0</v>
      </c>
      <c r="S5545">
        <v>2</v>
      </c>
      <c r="T5545">
        <v>0</v>
      </c>
      <c r="U5545">
        <v>1</v>
      </c>
      <c r="V5545">
        <v>0</v>
      </c>
      <c r="W5545">
        <v>0</v>
      </c>
      <c r="X5545">
        <v>0</v>
      </c>
      <c r="Y5545">
        <v>8.7546409999999995</v>
      </c>
      <c r="Z5545">
        <v>0</v>
      </c>
      <c r="AA5545">
        <v>1.5035620000000001</v>
      </c>
      <c r="AB5545">
        <v>0</v>
      </c>
      <c r="AC5545">
        <v>0</v>
      </c>
      <c r="AD5545">
        <v>0</v>
      </c>
      <c r="AE5545">
        <v>0</v>
      </c>
      <c r="AF5545">
        <v>10.258203</v>
      </c>
    </row>
    <row r="5546" spans="1:32" x14ac:dyDescent="0.3">
      <c r="A5546">
        <v>2785645</v>
      </c>
      <c r="B5546">
        <v>1</v>
      </c>
      <c r="C5546" t="s">
        <v>82</v>
      </c>
      <c r="D5546" t="s">
        <v>99</v>
      </c>
      <c r="E5546" t="s">
        <v>8892</v>
      </c>
      <c r="F5546" t="s">
        <v>8893</v>
      </c>
      <c r="G5546" t="s">
        <v>31545</v>
      </c>
      <c r="H5546" t="s">
        <v>134</v>
      </c>
      <c r="I5546" t="s">
        <v>79</v>
      </c>
      <c r="J5546" t="s">
        <v>135</v>
      </c>
      <c r="K5546" t="s">
        <v>22</v>
      </c>
      <c r="L5546" t="s">
        <v>136</v>
      </c>
      <c r="M5546" t="s">
        <v>20068</v>
      </c>
      <c r="N5546" t="s">
        <v>20069</v>
      </c>
      <c r="O5546">
        <v>0.37888888888888889</v>
      </c>
      <c r="P5546">
        <v>0</v>
      </c>
      <c r="Q5546">
        <v>124</v>
      </c>
      <c r="R5546">
        <v>1</v>
      </c>
      <c r="S5546">
        <v>1</v>
      </c>
      <c r="T5546">
        <v>1</v>
      </c>
      <c r="U5546">
        <v>14</v>
      </c>
      <c r="V5546">
        <v>0</v>
      </c>
      <c r="W5546">
        <v>0</v>
      </c>
      <c r="X5546">
        <v>0</v>
      </c>
      <c r="Y5546">
        <v>7.2020309999999998</v>
      </c>
      <c r="Z5546">
        <v>0.103729814</v>
      </c>
      <c r="AA5546">
        <v>0</v>
      </c>
      <c r="AB5546">
        <v>19.301684999999999</v>
      </c>
      <c r="AC5546">
        <v>0.51499760000000006</v>
      </c>
      <c r="AD5546">
        <v>0</v>
      </c>
      <c r="AE5546">
        <v>0</v>
      </c>
      <c r="AF5546">
        <v>27.122444000000002</v>
      </c>
    </row>
    <row r="5547" spans="1:32" x14ac:dyDescent="0.3">
      <c r="A5547">
        <v>2785513</v>
      </c>
      <c r="B5547">
        <v>1</v>
      </c>
      <c r="C5547" t="s">
        <v>82</v>
      </c>
      <c r="D5547" t="s">
        <v>113</v>
      </c>
      <c r="E5547" t="s">
        <v>20070</v>
      </c>
      <c r="F5547" t="s">
        <v>20071</v>
      </c>
      <c r="G5547" t="s">
        <v>31549</v>
      </c>
      <c r="H5547" t="s">
        <v>134</v>
      </c>
      <c r="I5547" t="s">
        <v>79</v>
      </c>
      <c r="J5547" t="s">
        <v>135</v>
      </c>
      <c r="K5547" t="s">
        <v>22</v>
      </c>
      <c r="L5547" t="s">
        <v>136</v>
      </c>
      <c r="M5547" t="s">
        <v>20072</v>
      </c>
      <c r="N5547" t="s">
        <v>20073</v>
      </c>
      <c r="O5547">
        <v>3.6661111111111113</v>
      </c>
      <c r="P5547">
        <v>0</v>
      </c>
      <c r="Q5547">
        <v>671</v>
      </c>
      <c r="R5547">
        <v>1</v>
      </c>
      <c r="S5547">
        <v>53</v>
      </c>
      <c r="T5547">
        <v>5</v>
      </c>
      <c r="U5547">
        <v>101</v>
      </c>
      <c r="V5547">
        <v>0</v>
      </c>
      <c r="W5547">
        <v>0</v>
      </c>
      <c r="X5547">
        <v>0</v>
      </c>
      <c r="Y5547">
        <v>1064.1545000000001</v>
      </c>
      <c r="Z5547">
        <v>1.282645</v>
      </c>
      <c r="AA5547">
        <v>35.379455999999998</v>
      </c>
      <c r="AB5547">
        <v>170.54816</v>
      </c>
      <c r="AC5547">
        <v>170.26021</v>
      </c>
      <c r="AD5547">
        <v>0</v>
      </c>
      <c r="AE5547">
        <v>0</v>
      </c>
      <c r="AF5547">
        <v>1441.625</v>
      </c>
    </row>
    <row r="5548" spans="1:32" x14ac:dyDescent="0.3">
      <c r="A5548">
        <v>2785459</v>
      </c>
      <c r="B5548">
        <v>1</v>
      </c>
      <c r="C5548" t="s">
        <v>82</v>
      </c>
      <c r="D5548" t="s">
        <v>101</v>
      </c>
      <c r="E5548" t="s">
        <v>20074</v>
      </c>
      <c r="F5548" t="s">
        <v>20075</v>
      </c>
      <c r="G5548" t="s">
        <v>31546</v>
      </c>
      <c r="H5548" t="s">
        <v>1297</v>
      </c>
      <c r="I5548" t="s">
        <v>78</v>
      </c>
      <c r="J5548" t="s">
        <v>135</v>
      </c>
      <c r="K5548" t="s">
        <v>22</v>
      </c>
      <c r="L5548" t="s">
        <v>136</v>
      </c>
      <c r="M5548" t="s">
        <v>20076</v>
      </c>
      <c r="N5548" t="s">
        <v>20077</v>
      </c>
      <c r="O5548">
        <v>1.2586111111111111</v>
      </c>
      <c r="P5548">
        <v>0</v>
      </c>
      <c r="Q5548">
        <v>28</v>
      </c>
      <c r="R5548">
        <v>0</v>
      </c>
      <c r="S5548">
        <v>4</v>
      </c>
      <c r="T5548">
        <v>0</v>
      </c>
      <c r="U5548">
        <v>11</v>
      </c>
      <c r="V5548">
        <v>0</v>
      </c>
      <c r="W5548">
        <v>0</v>
      </c>
      <c r="X5548">
        <v>0</v>
      </c>
      <c r="Y5548">
        <v>10.417979000000001</v>
      </c>
      <c r="Z5548">
        <v>0</v>
      </c>
      <c r="AA5548">
        <v>1.0373433999999999</v>
      </c>
      <c r="AB5548">
        <v>0</v>
      </c>
      <c r="AC5548">
        <v>4.2303009999999999</v>
      </c>
      <c r="AD5548">
        <v>0</v>
      </c>
      <c r="AE5548">
        <v>0</v>
      </c>
      <c r="AF5548">
        <v>15.685623</v>
      </c>
    </row>
    <row r="5549" spans="1:32" x14ac:dyDescent="0.3">
      <c r="A5549">
        <v>2785451</v>
      </c>
      <c r="B5549">
        <v>1</v>
      </c>
      <c r="C5549" t="s">
        <v>82</v>
      </c>
      <c r="D5549" t="s">
        <v>92</v>
      </c>
      <c r="E5549" t="s">
        <v>20078</v>
      </c>
      <c r="F5549" t="s">
        <v>20079</v>
      </c>
      <c r="G5549" t="s">
        <v>31552</v>
      </c>
      <c r="H5549" t="s">
        <v>1297</v>
      </c>
      <c r="I5549" t="s">
        <v>78</v>
      </c>
      <c r="J5549" t="s">
        <v>135</v>
      </c>
      <c r="K5549" t="s">
        <v>22</v>
      </c>
      <c r="L5549" t="s">
        <v>136</v>
      </c>
      <c r="M5549" t="s">
        <v>20080</v>
      </c>
      <c r="N5549" t="s">
        <v>20081</v>
      </c>
      <c r="O5549">
        <v>5.8030555555555559</v>
      </c>
      <c r="P5549">
        <v>0</v>
      </c>
      <c r="Q5549">
        <v>176</v>
      </c>
      <c r="R5549">
        <v>0</v>
      </c>
      <c r="S5549">
        <v>0</v>
      </c>
      <c r="T5549">
        <v>0</v>
      </c>
      <c r="U5549">
        <v>17</v>
      </c>
      <c r="V5549">
        <v>0</v>
      </c>
      <c r="W5549">
        <v>0</v>
      </c>
      <c r="X5549">
        <v>0</v>
      </c>
      <c r="Y5549">
        <v>224.31154000000001</v>
      </c>
      <c r="Z5549">
        <v>0</v>
      </c>
      <c r="AA5549">
        <v>0</v>
      </c>
      <c r="AB5549">
        <v>0</v>
      </c>
      <c r="AC5549">
        <v>63.702896000000003</v>
      </c>
      <c r="AD5549">
        <v>0</v>
      </c>
      <c r="AE5549">
        <v>0</v>
      </c>
      <c r="AF5549">
        <v>288.01443</v>
      </c>
    </row>
    <row r="5550" spans="1:32" x14ac:dyDescent="0.3">
      <c r="A5550">
        <v>2785394</v>
      </c>
      <c r="B5550">
        <v>1</v>
      </c>
      <c r="C5550" t="s">
        <v>82</v>
      </c>
      <c r="D5550" t="s">
        <v>111</v>
      </c>
      <c r="E5550" t="s">
        <v>20082</v>
      </c>
      <c r="F5550" t="s">
        <v>20083</v>
      </c>
      <c r="G5550" t="s">
        <v>31552</v>
      </c>
      <c r="H5550" t="s">
        <v>665</v>
      </c>
      <c r="I5550" t="s">
        <v>78</v>
      </c>
      <c r="J5550" t="s">
        <v>135</v>
      </c>
      <c r="K5550" t="s">
        <v>22</v>
      </c>
      <c r="L5550" t="s">
        <v>136</v>
      </c>
      <c r="M5550" t="s">
        <v>20084</v>
      </c>
      <c r="N5550" t="s">
        <v>20085</v>
      </c>
      <c r="O5550">
        <v>2.7355555555555555</v>
      </c>
      <c r="P5550">
        <v>0</v>
      </c>
      <c r="Q5550">
        <v>3</v>
      </c>
      <c r="R5550">
        <v>0</v>
      </c>
      <c r="S5550">
        <v>14</v>
      </c>
      <c r="T5550">
        <v>0</v>
      </c>
      <c r="U5550">
        <v>2</v>
      </c>
      <c r="V5550">
        <v>0</v>
      </c>
      <c r="W5550">
        <v>0</v>
      </c>
      <c r="X5550">
        <v>0</v>
      </c>
      <c r="Y5550">
        <v>1.6598048999999999</v>
      </c>
      <c r="Z5550">
        <v>0</v>
      </c>
      <c r="AA5550">
        <v>12.612587</v>
      </c>
      <c r="AB5550">
        <v>0</v>
      </c>
      <c r="AC5550">
        <v>0.51862370000000002</v>
      </c>
      <c r="AD5550">
        <v>0</v>
      </c>
      <c r="AE5550">
        <v>0</v>
      </c>
      <c r="AF5550">
        <v>14.791016000000001</v>
      </c>
    </row>
    <row r="5551" spans="1:32" x14ac:dyDescent="0.3">
      <c r="A5551">
        <v>2785285</v>
      </c>
      <c r="B5551">
        <v>1</v>
      </c>
      <c r="C5551" t="s">
        <v>82</v>
      </c>
      <c r="D5551" t="s">
        <v>103</v>
      </c>
      <c r="E5551" t="s">
        <v>20086</v>
      </c>
      <c r="F5551" t="s">
        <v>20087</v>
      </c>
      <c r="G5551" t="s">
        <v>31552</v>
      </c>
      <c r="H5551" t="s">
        <v>665</v>
      </c>
      <c r="I5551" t="s">
        <v>78</v>
      </c>
      <c r="J5551" t="s">
        <v>135</v>
      </c>
      <c r="K5551" t="s">
        <v>22</v>
      </c>
      <c r="L5551" t="s">
        <v>136</v>
      </c>
      <c r="M5551" t="s">
        <v>20088</v>
      </c>
      <c r="N5551" t="s">
        <v>20089</v>
      </c>
      <c r="O5551">
        <v>2.2725</v>
      </c>
      <c r="P5551">
        <v>0</v>
      </c>
      <c r="Q5551">
        <v>33</v>
      </c>
      <c r="R5551">
        <v>0</v>
      </c>
      <c r="S5551">
        <v>2</v>
      </c>
      <c r="T5551">
        <v>0</v>
      </c>
      <c r="U5551">
        <v>3</v>
      </c>
      <c r="V5551">
        <v>0</v>
      </c>
      <c r="W5551">
        <v>0</v>
      </c>
      <c r="X5551">
        <v>0</v>
      </c>
      <c r="Y5551">
        <v>8.1437460000000002</v>
      </c>
      <c r="Z5551">
        <v>0</v>
      </c>
      <c r="AA5551">
        <v>1.4114586</v>
      </c>
      <c r="AB5551">
        <v>0</v>
      </c>
      <c r="AC5551">
        <v>0.14719678</v>
      </c>
      <c r="AD5551">
        <v>0</v>
      </c>
      <c r="AE5551">
        <v>0</v>
      </c>
      <c r="AF5551">
        <v>9.7024010000000001</v>
      </c>
    </row>
    <row r="5552" spans="1:32" x14ac:dyDescent="0.3">
      <c r="A5552">
        <v>2785235</v>
      </c>
      <c r="B5552">
        <v>1</v>
      </c>
      <c r="C5552" t="s">
        <v>83</v>
      </c>
      <c r="D5552" t="s">
        <v>129</v>
      </c>
      <c r="E5552" t="s">
        <v>20090</v>
      </c>
      <c r="F5552" t="s">
        <v>20091</v>
      </c>
      <c r="G5552" t="s">
        <v>31548</v>
      </c>
      <c r="H5552" t="s">
        <v>893</v>
      </c>
      <c r="I5552" t="s">
        <v>78</v>
      </c>
      <c r="J5552" t="s">
        <v>135</v>
      </c>
      <c r="K5552" t="s">
        <v>22</v>
      </c>
      <c r="L5552" t="s">
        <v>136</v>
      </c>
      <c r="M5552" t="s">
        <v>20092</v>
      </c>
      <c r="N5552" t="s">
        <v>20093</v>
      </c>
      <c r="O5552">
        <v>6.171388888888889</v>
      </c>
      <c r="P5552">
        <v>0</v>
      </c>
      <c r="Q5552">
        <v>10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9.5569240000000004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9.5569240000000004</v>
      </c>
    </row>
    <row r="5553" spans="1:32" x14ac:dyDescent="0.3">
      <c r="A5553">
        <v>2785153</v>
      </c>
      <c r="B5553">
        <v>1</v>
      </c>
      <c r="C5553" t="s">
        <v>82</v>
      </c>
      <c r="D5553" t="s">
        <v>92</v>
      </c>
      <c r="E5553" t="s">
        <v>2970</v>
      </c>
      <c r="F5553" t="s">
        <v>2971</v>
      </c>
      <c r="G5553" t="s">
        <v>31545</v>
      </c>
      <c r="H5553" t="s">
        <v>134</v>
      </c>
      <c r="I5553" t="s">
        <v>79</v>
      </c>
      <c r="J5553" t="s">
        <v>135</v>
      </c>
      <c r="K5553" t="s">
        <v>22</v>
      </c>
      <c r="L5553" t="s">
        <v>136</v>
      </c>
      <c r="M5553" t="s">
        <v>20094</v>
      </c>
      <c r="N5553" t="s">
        <v>20095</v>
      </c>
      <c r="O5553">
        <v>7.4444444444444438E-2</v>
      </c>
      <c r="P5553">
        <v>2</v>
      </c>
      <c r="Q5553">
        <v>41</v>
      </c>
      <c r="R5553">
        <v>14</v>
      </c>
      <c r="S5553">
        <v>7</v>
      </c>
      <c r="T5553">
        <v>5</v>
      </c>
      <c r="U5553">
        <v>5</v>
      </c>
      <c r="V5553">
        <v>0</v>
      </c>
      <c r="W5553">
        <v>0</v>
      </c>
      <c r="X5553">
        <v>0.26074093999999998</v>
      </c>
      <c r="Y5553">
        <v>0.35668546000000001</v>
      </c>
      <c r="Z5553">
        <v>0.63366960000000006</v>
      </c>
      <c r="AA5553">
        <v>0.15621847</v>
      </c>
      <c r="AB5553">
        <v>0.62512820000000002</v>
      </c>
      <c r="AC5553">
        <v>0.11061482</v>
      </c>
      <c r="AD5553">
        <v>0</v>
      </c>
      <c r="AE5553">
        <v>0</v>
      </c>
      <c r="AF5553">
        <v>2.1430576000000001</v>
      </c>
    </row>
    <row r="5554" spans="1:32" x14ac:dyDescent="0.3">
      <c r="A5554">
        <v>2784877</v>
      </c>
      <c r="B5554">
        <v>1</v>
      </c>
      <c r="C5554" t="s">
        <v>83</v>
      </c>
      <c r="D5554" t="s">
        <v>115</v>
      </c>
      <c r="E5554" t="s">
        <v>20096</v>
      </c>
      <c r="F5554" t="s">
        <v>20097</v>
      </c>
      <c r="G5554" t="s">
        <v>31546</v>
      </c>
      <c r="H5554" t="s">
        <v>223</v>
      </c>
      <c r="I5554" t="s">
        <v>78</v>
      </c>
      <c r="J5554" t="s">
        <v>135</v>
      </c>
      <c r="K5554" t="s">
        <v>22</v>
      </c>
      <c r="L5554" t="s">
        <v>136</v>
      </c>
      <c r="M5554" t="s">
        <v>20098</v>
      </c>
      <c r="N5554" t="s">
        <v>20099</v>
      </c>
      <c r="O5554">
        <v>1.8963888888888889</v>
      </c>
      <c r="P5554">
        <v>0</v>
      </c>
      <c r="Q5554">
        <v>51</v>
      </c>
      <c r="R5554">
        <v>0</v>
      </c>
      <c r="S5554">
        <v>1</v>
      </c>
      <c r="T5554">
        <v>0</v>
      </c>
      <c r="U5554">
        <v>2</v>
      </c>
      <c r="V5554">
        <v>0</v>
      </c>
      <c r="W5554">
        <v>0</v>
      </c>
      <c r="X5554">
        <v>0</v>
      </c>
      <c r="Y5554">
        <v>20.933336000000001</v>
      </c>
      <c r="Z5554">
        <v>0</v>
      </c>
      <c r="AA5554">
        <v>1.6421740000000001E-2</v>
      </c>
      <c r="AB5554">
        <v>0</v>
      </c>
      <c r="AC5554">
        <v>1.1460056999999999</v>
      </c>
      <c r="AD5554">
        <v>0</v>
      </c>
      <c r="AE5554">
        <v>0</v>
      </c>
      <c r="AF5554">
        <v>22.095763999999999</v>
      </c>
    </row>
    <row r="5555" spans="1:32" x14ac:dyDescent="0.3">
      <c r="A5555">
        <v>2784767</v>
      </c>
      <c r="B5555">
        <v>1</v>
      </c>
      <c r="C5555" t="s">
        <v>82</v>
      </c>
      <c r="D5555" t="s">
        <v>90</v>
      </c>
      <c r="E5555" t="s">
        <v>20060</v>
      </c>
      <c r="F5555" t="s">
        <v>20061</v>
      </c>
      <c r="G5555" t="s">
        <v>31549</v>
      </c>
      <c r="H5555" t="s">
        <v>134</v>
      </c>
      <c r="I5555" t="s">
        <v>79</v>
      </c>
      <c r="J5555" t="s">
        <v>135</v>
      </c>
      <c r="K5555" t="s">
        <v>22</v>
      </c>
      <c r="L5555" t="s">
        <v>136</v>
      </c>
      <c r="M5555" t="s">
        <v>20100</v>
      </c>
      <c r="N5555" t="s">
        <v>20101</v>
      </c>
      <c r="O5555">
        <v>0.31916666666666665</v>
      </c>
      <c r="P5555">
        <v>0</v>
      </c>
      <c r="Q5555">
        <v>0</v>
      </c>
      <c r="R5555">
        <v>0</v>
      </c>
      <c r="S5555">
        <v>0</v>
      </c>
      <c r="T5555">
        <v>4</v>
      </c>
      <c r="U5555">
        <v>0</v>
      </c>
      <c r="V5555">
        <v>5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9.0940089999999998</v>
      </c>
      <c r="AC5555">
        <v>0</v>
      </c>
      <c r="AD5555">
        <v>49.754142999999999</v>
      </c>
      <c r="AE5555">
        <v>0</v>
      </c>
      <c r="AF5555">
        <v>58.848151999999999</v>
      </c>
    </row>
    <row r="5556" spans="1:32" x14ac:dyDescent="0.3">
      <c r="A5556">
        <v>2784744</v>
      </c>
      <c r="B5556">
        <v>1</v>
      </c>
      <c r="C5556" t="s">
        <v>83</v>
      </c>
      <c r="D5556" t="s">
        <v>117</v>
      </c>
      <c r="E5556" t="s">
        <v>16283</v>
      </c>
      <c r="F5556" t="s">
        <v>16284</v>
      </c>
      <c r="G5556" t="s">
        <v>31546</v>
      </c>
      <c r="H5556" t="s">
        <v>223</v>
      </c>
      <c r="I5556" t="s">
        <v>78</v>
      </c>
      <c r="J5556" t="s">
        <v>135</v>
      </c>
      <c r="K5556" t="s">
        <v>22</v>
      </c>
      <c r="L5556" t="s">
        <v>136</v>
      </c>
      <c r="M5556" t="s">
        <v>20102</v>
      </c>
      <c r="N5556" t="s">
        <v>20103</v>
      </c>
      <c r="O5556">
        <v>1.5258333333333334</v>
      </c>
      <c r="P5556">
        <v>0</v>
      </c>
      <c r="Q5556">
        <v>197</v>
      </c>
      <c r="R5556">
        <v>0</v>
      </c>
      <c r="S5556">
        <v>0</v>
      </c>
      <c r="T5556">
        <v>0</v>
      </c>
      <c r="U5556">
        <v>15</v>
      </c>
      <c r="V5556">
        <v>0</v>
      </c>
      <c r="W5556">
        <v>0</v>
      </c>
      <c r="X5556">
        <v>0</v>
      </c>
      <c r="Y5556">
        <v>53.661278000000003</v>
      </c>
      <c r="Z5556">
        <v>0</v>
      </c>
      <c r="AA5556">
        <v>0</v>
      </c>
      <c r="AB5556">
        <v>0</v>
      </c>
      <c r="AC5556">
        <v>2.7992659999999998</v>
      </c>
      <c r="AD5556">
        <v>0</v>
      </c>
      <c r="AE5556">
        <v>0</v>
      </c>
      <c r="AF5556">
        <v>56.460545000000003</v>
      </c>
    </row>
    <row r="5557" spans="1:32" x14ac:dyDescent="0.3">
      <c r="A5557">
        <v>2784777</v>
      </c>
      <c r="B5557">
        <v>1</v>
      </c>
      <c r="C5557" t="s">
        <v>82</v>
      </c>
      <c r="D5557" t="s">
        <v>90</v>
      </c>
      <c r="E5557" t="s">
        <v>20104</v>
      </c>
      <c r="F5557" t="s">
        <v>20105</v>
      </c>
      <c r="G5557" t="s">
        <v>31551</v>
      </c>
      <c r="H5557" t="s">
        <v>648</v>
      </c>
      <c r="I5557" t="s">
        <v>79</v>
      </c>
      <c r="J5557" t="s">
        <v>135</v>
      </c>
      <c r="K5557" t="s">
        <v>22</v>
      </c>
      <c r="L5557" t="s">
        <v>186</v>
      </c>
      <c r="M5557" t="s">
        <v>20106</v>
      </c>
      <c r="N5557" t="s">
        <v>20107</v>
      </c>
      <c r="O5557">
        <v>1.0216666666666667</v>
      </c>
      <c r="P5557">
        <v>0</v>
      </c>
      <c r="Q5557">
        <v>288</v>
      </c>
      <c r="R5557">
        <v>0</v>
      </c>
      <c r="S5557">
        <v>0</v>
      </c>
      <c r="T5557">
        <v>0</v>
      </c>
      <c r="U5557">
        <v>24</v>
      </c>
      <c r="V5557">
        <v>0</v>
      </c>
      <c r="W5557">
        <v>0</v>
      </c>
      <c r="X5557">
        <v>0</v>
      </c>
      <c r="Y5557">
        <v>100.36481499999999</v>
      </c>
      <c r="Z5557">
        <v>0</v>
      </c>
      <c r="AA5557">
        <v>0</v>
      </c>
      <c r="AB5557">
        <v>0</v>
      </c>
      <c r="AC5557">
        <v>9.1649320000000003</v>
      </c>
      <c r="AD5557">
        <v>0</v>
      </c>
      <c r="AE5557">
        <v>0</v>
      </c>
      <c r="AF5557">
        <v>109.52975000000001</v>
      </c>
    </row>
    <row r="5558" spans="1:32" x14ac:dyDescent="0.3">
      <c r="A5558">
        <v>2784773</v>
      </c>
      <c r="B5558">
        <v>1</v>
      </c>
      <c r="C5558" t="s">
        <v>82</v>
      </c>
      <c r="D5558" t="s">
        <v>92</v>
      </c>
      <c r="E5558" t="s">
        <v>18945</v>
      </c>
      <c r="F5558" t="s">
        <v>18946</v>
      </c>
      <c r="G5558" t="s">
        <v>31545</v>
      </c>
      <c r="H5558" t="s">
        <v>134</v>
      </c>
      <c r="I5558" t="s">
        <v>79</v>
      </c>
      <c r="J5558" t="s">
        <v>135</v>
      </c>
      <c r="K5558" t="s">
        <v>22</v>
      </c>
      <c r="L5558" t="s">
        <v>136</v>
      </c>
      <c r="M5558" t="s">
        <v>20108</v>
      </c>
      <c r="N5558" t="s">
        <v>20109</v>
      </c>
      <c r="O5558">
        <v>0.1986111111111111</v>
      </c>
      <c r="P5558">
        <v>0</v>
      </c>
      <c r="Q5558">
        <v>635</v>
      </c>
      <c r="R5558">
        <v>0</v>
      </c>
      <c r="S5558">
        <v>0</v>
      </c>
      <c r="T5558">
        <v>0</v>
      </c>
      <c r="U5558">
        <v>25</v>
      </c>
      <c r="V5558">
        <v>0</v>
      </c>
      <c r="W5558">
        <v>0</v>
      </c>
      <c r="X5558">
        <v>0</v>
      </c>
      <c r="Y5558">
        <v>23.032344999999999</v>
      </c>
      <c r="Z5558">
        <v>0</v>
      </c>
      <c r="AA5558">
        <v>0</v>
      </c>
      <c r="AB5558">
        <v>0</v>
      </c>
      <c r="AC5558">
        <v>3.5383133999999998</v>
      </c>
      <c r="AD5558">
        <v>0</v>
      </c>
      <c r="AE5558">
        <v>0</v>
      </c>
      <c r="AF5558">
        <v>26.570658000000002</v>
      </c>
    </row>
    <row r="5559" spans="1:32" x14ac:dyDescent="0.3">
      <c r="A5559">
        <v>2784741</v>
      </c>
      <c r="B5559">
        <v>1</v>
      </c>
      <c r="C5559" t="s">
        <v>83</v>
      </c>
      <c r="D5559" t="s">
        <v>128</v>
      </c>
      <c r="E5559" t="s">
        <v>20110</v>
      </c>
      <c r="F5559" t="s">
        <v>20111</v>
      </c>
      <c r="G5559" t="s">
        <v>31551</v>
      </c>
      <c r="H5559" t="s">
        <v>672</v>
      </c>
      <c r="I5559" t="s">
        <v>79</v>
      </c>
      <c r="J5559" t="s">
        <v>135</v>
      </c>
      <c r="K5559" t="s">
        <v>22</v>
      </c>
      <c r="L5559" t="s">
        <v>136</v>
      </c>
      <c r="M5559" t="s">
        <v>20112</v>
      </c>
      <c r="N5559" t="s">
        <v>19836</v>
      </c>
      <c r="O5559">
        <v>2.5525000000000002</v>
      </c>
      <c r="P5559">
        <v>0</v>
      </c>
      <c r="Q5559">
        <v>5</v>
      </c>
      <c r="R5559">
        <v>11</v>
      </c>
      <c r="S5559">
        <v>49</v>
      </c>
      <c r="T5559">
        <v>0</v>
      </c>
      <c r="U5559">
        <v>2</v>
      </c>
      <c r="V5559">
        <v>0</v>
      </c>
      <c r="W5559">
        <v>0</v>
      </c>
      <c r="X5559">
        <v>0</v>
      </c>
      <c r="Y5559">
        <v>2.5642616999999999</v>
      </c>
      <c r="Z5559">
        <v>5.635821</v>
      </c>
      <c r="AA5559">
        <v>26.829176</v>
      </c>
      <c r="AB5559">
        <v>0</v>
      </c>
      <c r="AC5559">
        <v>4.8876752999999997</v>
      </c>
      <c r="AD5559">
        <v>0</v>
      </c>
      <c r="AE5559">
        <v>0</v>
      </c>
      <c r="AF5559">
        <v>39.916935000000002</v>
      </c>
    </row>
    <row r="5560" spans="1:32" x14ac:dyDescent="0.3">
      <c r="A5560">
        <v>2784710</v>
      </c>
      <c r="B5560">
        <v>2</v>
      </c>
      <c r="C5560" t="s">
        <v>82</v>
      </c>
      <c r="D5560" t="s">
        <v>100</v>
      </c>
      <c r="E5560" t="s">
        <v>20113</v>
      </c>
      <c r="F5560" t="s">
        <v>20114</v>
      </c>
      <c r="G5560" t="s">
        <v>31552</v>
      </c>
      <c r="H5560" t="s">
        <v>1432</v>
      </c>
      <c r="I5560" t="s">
        <v>78</v>
      </c>
      <c r="J5560" t="s">
        <v>135</v>
      </c>
      <c r="K5560" t="s">
        <v>22</v>
      </c>
      <c r="L5560" t="s">
        <v>136</v>
      </c>
      <c r="M5560" t="s">
        <v>20115</v>
      </c>
      <c r="N5560" t="s">
        <v>20116</v>
      </c>
      <c r="O5560">
        <v>4.2463888888888892</v>
      </c>
      <c r="P5560">
        <v>0</v>
      </c>
      <c r="Q5560">
        <v>560</v>
      </c>
      <c r="R5560">
        <v>0</v>
      </c>
      <c r="S5560">
        <v>0</v>
      </c>
      <c r="T5560">
        <v>0</v>
      </c>
      <c r="U5560">
        <v>293</v>
      </c>
      <c r="V5560">
        <v>0</v>
      </c>
      <c r="W5560">
        <v>0</v>
      </c>
      <c r="X5560">
        <v>0</v>
      </c>
      <c r="Y5560">
        <v>564.2251</v>
      </c>
      <c r="Z5560">
        <v>0</v>
      </c>
      <c r="AA5560">
        <v>0</v>
      </c>
      <c r="AB5560">
        <v>0</v>
      </c>
      <c r="AC5560">
        <v>843.62940000000003</v>
      </c>
      <c r="AD5560">
        <v>0</v>
      </c>
      <c r="AE5560">
        <v>0</v>
      </c>
      <c r="AF5560">
        <v>1407.8544999999999</v>
      </c>
    </row>
    <row r="5561" spans="1:32" x14ac:dyDescent="0.3">
      <c r="A5561">
        <v>2784742</v>
      </c>
      <c r="B5561">
        <v>1</v>
      </c>
      <c r="C5561" t="s">
        <v>82</v>
      </c>
      <c r="D5561" t="s">
        <v>112</v>
      </c>
      <c r="E5561" t="s">
        <v>20117</v>
      </c>
      <c r="F5561" t="s">
        <v>20118</v>
      </c>
      <c r="G5561" t="s">
        <v>31546</v>
      </c>
      <c r="H5561" t="s">
        <v>223</v>
      </c>
      <c r="I5561" t="s">
        <v>78</v>
      </c>
      <c r="J5561" t="s">
        <v>135</v>
      </c>
      <c r="K5561" t="s">
        <v>22</v>
      </c>
      <c r="L5561" t="s">
        <v>136</v>
      </c>
      <c r="M5561" t="s">
        <v>20119</v>
      </c>
      <c r="N5561" t="s">
        <v>20120</v>
      </c>
      <c r="O5561">
        <v>3.3880555555555554</v>
      </c>
      <c r="P5561">
        <v>0</v>
      </c>
      <c r="Q5561">
        <v>23</v>
      </c>
      <c r="R5561">
        <v>0</v>
      </c>
      <c r="S5561">
        <v>0</v>
      </c>
      <c r="T5561">
        <v>0</v>
      </c>
      <c r="U5561">
        <v>8</v>
      </c>
      <c r="V5561">
        <v>0</v>
      </c>
      <c r="W5561">
        <v>0</v>
      </c>
      <c r="X5561">
        <v>0</v>
      </c>
      <c r="Y5561">
        <v>19.073048</v>
      </c>
      <c r="Z5561">
        <v>0</v>
      </c>
      <c r="AA5561">
        <v>0</v>
      </c>
      <c r="AB5561">
        <v>0</v>
      </c>
      <c r="AC5561">
        <v>97.466539999999995</v>
      </c>
      <c r="AD5561">
        <v>0</v>
      </c>
      <c r="AE5561">
        <v>0</v>
      </c>
      <c r="AF5561">
        <v>116.53958</v>
      </c>
    </row>
    <row r="5562" spans="1:32" x14ac:dyDescent="0.3">
      <c r="A5562">
        <v>2784710</v>
      </c>
      <c r="B5562">
        <v>1</v>
      </c>
      <c r="C5562" t="s">
        <v>82</v>
      </c>
      <c r="D5562" t="s">
        <v>100</v>
      </c>
      <c r="E5562" t="s">
        <v>20121</v>
      </c>
      <c r="F5562" t="s">
        <v>20122</v>
      </c>
      <c r="G5562" t="s">
        <v>31550</v>
      </c>
      <c r="H5562" t="s">
        <v>1432</v>
      </c>
      <c r="I5562" t="s">
        <v>78</v>
      </c>
      <c r="J5562" t="s">
        <v>135</v>
      </c>
      <c r="K5562" t="s">
        <v>22</v>
      </c>
      <c r="L5562" t="s">
        <v>136</v>
      </c>
      <c r="M5562" t="s">
        <v>20123</v>
      </c>
      <c r="N5562" t="s">
        <v>20115</v>
      </c>
      <c r="O5562">
        <v>1.3225</v>
      </c>
      <c r="P5562">
        <v>0</v>
      </c>
      <c r="Q5562">
        <v>28</v>
      </c>
      <c r="R5562">
        <v>0</v>
      </c>
      <c r="S5562">
        <v>0</v>
      </c>
      <c r="T5562">
        <v>0</v>
      </c>
      <c r="U5562">
        <v>60</v>
      </c>
      <c r="V5562">
        <v>0</v>
      </c>
      <c r="W5562">
        <v>0</v>
      </c>
      <c r="X5562">
        <v>0</v>
      </c>
      <c r="Y5562">
        <v>8.2186900000000005</v>
      </c>
      <c r="Z5562">
        <v>0</v>
      </c>
      <c r="AA5562">
        <v>0</v>
      </c>
      <c r="AB5562">
        <v>0</v>
      </c>
      <c r="AC5562">
        <v>29.780859</v>
      </c>
      <c r="AD5562">
        <v>0</v>
      </c>
      <c r="AE5562">
        <v>0</v>
      </c>
      <c r="AF5562">
        <v>37.999549999999999</v>
      </c>
    </row>
    <row r="5563" spans="1:32" x14ac:dyDescent="0.3">
      <c r="A5563">
        <v>2784655</v>
      </c>
      <c r="B5563">
        <v>1</v>
      </c>
      <c r="C5563" t="s">
        <v>82</v>
      </c>
      <c r="D5563" t="s">
        <v>91</v>
      </c>
      <c r="E5563" t="s">
        <v>20124</v>
      </c>
      <c r="F5563" t="s">
        <v>20125</v>
      </c>
      <c r="G5563" t="s">
        <v>31548</v>
      </c>
      <c r="H5563" t="s">
        <v>311</v>
      </c>
      <c r="I5563" t="s">
        <v>78</v>
      </c>
      <c r="J5563" t="s">
        <v>135</v>
      </c>
      <c r="K5563" t="s">
        <v>22</v>
      </c>
      <c r="L5563" t="s">
        <v>136</v>
      </c>
      <c r="M5563" t="s">
        <v>20126</v>
      </c>
      <c r="N5563" t="s">
        <v>20127</v>
      </c>
      <c r="O5563">
        <v>4.0297222222222224</v>
      </c>
      <c r="P5563">
        <v>0</v>
      </c>
      <c r="Q5563">
        <v>3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4.0624694999999997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4.0624694999999997</v>
      </c>
    </row>
    <row r="5564" spans="1:32" x14ac:dyDescent="0.3">
      <c r="A5564">
        <v>2784629</v>
      </c>
      <c r="B5564">
        <v>1</v>
      </c>
      <c r="C5564" t="s">
        <v>83</v>
      </c>
      <c r="D5564" t="s">
        <v>119</v>
      </c>
      <c r="E5564" t="s">
        <v>16275</v>
      </c>
      <c r="F5564" t="s">
        <v>16276</v>
      </c>
      <c r="G5564" t="s">
        <v>31551</v>
      </c>
      <c r="H5564" t="s">
        <v>624</v>
      </c>
      <c r="I5564" t="s">
        <v>79</v>
      </c>
      <c r="J5564" t="s">
        <v>135</v>
      </c>
      <c r="K5564" t="s">
        <v>22</v>
      </c>
      <c r="L5564" t="s">
        <v>136</v>
      </c>
      <c r="M5564" t="s">
        <v>20128</v>
      </c>
      <c r="N5564" t="s">
        <v>20129</v>
      </c>
      <c r="O5564">
        <v>2.6552777777777776</v>
      </c>
      <c r="P5564">
        <v>0</v>
      </c>
      <c r="Q5564">
        <v>73</v>
      </c>
      <c r="R5564">
        <v>0</v>
      </c>
      <c r="S5564">
        <v>5</v>
      </c>
      <c r="T5564">
        <v>1</v>
      </c>
      <c r="U5564">
        <v>4</v>
      </c>
      <c r="V5564">
        <v>0</v>
      </c>
      <c r="W5564">
        <v>0</v>
      </c>
      <c r="X5564">
        <v>0</v>
      </c>
      <c r="Y5564">
        <v>8.9644639999999995</v>
      </c>
      <c r="Z5564">
        <v>0</v>
      </c>
      <c r="AA5564">
        <v>0.75635295999999996</v>
      </c>
      <c r="AB5564">
        <v>2.6707299</v>
      </c>
      <c r="AC5564">
        <v>2.4949183000000001</v>
      </c>
      <c r="AD5564">
        <v>0</v>
      </c>
      <c r="AE5564">
        <v>0</v>
      </c>
      <c r="AF5564">
        <v>14.886466</v>
      </c>
    </row>
    <row r="5565" spans="1:32" x14ac:dyDescent="0.3">
      <c r="A5565">
        <v>2784624</v>
      </c>
      <c r="B5565">
        <v>1</v>
      </c>
      <c r="C5565" t="s">
        <v>82</v>
      </c>
      <c r="D5565" t="s">
        <v>88</v>
      </c>
      <c r="E5565" t="s">
        <v>20130</v>
      </c>
      <c r="F5565" t="s">
        <v>20131</v>
      </c>
      <c r="G5565" t="s">
        <v>31552</v>
      </c>
      <c r="H5565" t="s">
        <v>145</v>
      </c>
      <c r="I5565" t="s">
        <v>78</v>
      </c>
      <c r="J5565" t="s">
        <v>135</v>
      </c>
      <c r="K5565" t="s">
        <v>22</v>
      </c>
      <c r="L5565" t="s">
        <v>136</v>
      </c>
      <c r="M5565" t="s">
        <v>20132</v>
      </c>
      <c r="N5565" t="s">
        <v>20133</v>
      </c>
      <c r="O5565">
        <v>0.75388888888888894</v>
      </c>
      <c r="P5565">
        <v>0</v>
      </c>
      <c r="Q5565">
        <v>111</v>
      </c>
      <c r="R5565">
        <v>0</v>
      </c>
      <c r="S5565">
        <v>2</v>
      </c>
      <c r="T5565">
        <v>0</v>
      </c>
      <c r="U5565">
        <v>24</v>
      </c>
      <c r="V5565">
        <v>0</v>
      </c>
      <c r="W5565">
        <v>0</v>
      </c>
      <c r="X5565">
        <v>0</v>
      </c>
      <c r="Y5565">
        <v>7.8892927000000004</v>
      </c>
      <c r="Z5565">
        <v>0</v>
      </c>
      <c r="AA5565">
        <v>0.40087813</v>
      </c>
      <c r="AB5565">
        <v>0</v>
      </c>
      <c r="AC5565">
        <v>1.8229200000000001</v>
      </c>
      <c r="AD5565">
        <v>0</v>
      </c>
      <c r="AE5565">
        <v>0</v>
      </c>
      <c r="AF5565">
        <v>10.1130905</v>
      </c>
    </row>
    <row r="5566" spans="1:32" x14ac:dyDescent="0.3">
      <c r="A5566">
        <v>2784617</v>
      </c>
      <c r="B5566">
        <v>1</v>
      </c>
      <c r="C5566" t="s">
        <v>82</v>
      </c>
      <c r="D5566" t="s">
        <v>92</v>
      </c>
      <c r="E5566" t="s">
        <v>10697</v>
      </c>
      <c r="F5566" t="s">
        <v>10698</v>
      </c>
      <c r="G5566" t="s">
        <v>31545</v>
      </c>
      <c r="H5566" t="s">
        <v>185</v>
      </c>
      <c r="I5566" t="s">
        <v>79</v>
      </c>
      <c r="J5566" t="s">
        <v>135</v>
      </c>
      <c r="K5566" t="s">
        <v>22</v>
      </c>
      <c r="L5566" t="s">
        <v>186</v>
      </c>
      <c r="M5566" t="s">
        <v>20134</v>
      </c>
      <c r="N5566" t="s">
        <v>20135</v>
      </c>
      <c r="O5566">
        <v>0.35194444444444445</v>
      </c>
      <c r="P5566">
        <v>2</v>
      </c>
      <c r="Q5566">
        <v>41</v>
      </c>
      <c r="R5566">
        <v>14</v>
      </c>
      <c r="S5566">
        <v>7</v>
      </c>
      <c r="T5566">
        <v>5</v>
      </c>
      <c r="U5566">
        <v>5</v>
      </c>
      <c r="V5566">
        <v>0</v>
      </c>
      <c r="W5566">
        <v>0</v>
      </c>
      <c r="X5566">
        <v>0.86724789999999996</v>
      </c>
      <c r="Y5566">
        <v>1.1863680000000001</v>
      </c>
      <c r="Z5566">
        <v>3.01593</v>
      </c>
      <c r="AA5566">
        <v>0.74552620000000003</v>
      </c>
      <c r="AB5566">
        <v>2.5671784999999998</v>
      </c>
      <c r="AC5566">
        <v>0.42251506</v>
      </c>
      <c r="AD5566">
        <v>0</v>
      </c>
      <c r="AE5566">
        <v>0</v>
      </c>
      <c r="AF5566">
        <v>8.8047660000000008</v>
      </c>
    </row>
    <row r="5567" spans="1:32" x14ac:dyDescent="0.3">
      <c r="A5567">
        <v>2784538</v>
      </c>
      <c r="B5567">
        <v>1</v>
      </c>
      <c r="C5567" t="s">
        <v>82</v>
      </c>
      <c r="D5567" t="s">
        <v>100</v>
      </c>
      <c r="E5567" t="s">
        <v>20121</v>
      </c>
      <c r="F5567" t="s">
        <v>20122</v>
      </c>
      <c r="G5567" t="s">
        <v>31550</v>
      </c>
      <c r="H5567" t="s">
        <v>223</v>
      </c>
      <c r="I5567" t="s">
        <v>78</v>
      </c>
      <c r="J5567" t="s">
        <v>135</v>
      </c>
      <c r="K5567" t="s">
        <v>22</v>
      </c>
      <c r="L5567" t="s">
        <v>136</v>
      </c>
      <c r="M5567" t="s">
        <v>20136</v>
      </c>
      <c r="N5567" t="s">
        <v>20137</v>
      </c>
      <c r="O5567">
        <v>1.1230555555555555</v>
      </c>
      <c r="P5567">
        <v>0</v>
      </c>
      <c r="Q5567">
        <v>28</v>
      </c>
      <c r="R5567">
        <v>0</v>
      </c>
      <c r="S5567">
        <v>0</v>
      </c>
      <c r="T5567">
        <v>0</v>
      </c>
      <c r="U5567">
        <v>60</v>
      </c>
      <c r="V5567">
        <v>0</v>
      </c>
      <c r="W5567">
        <v>0</v>
      </c>
      <c r="X5567">
        <v>0</v>
      </c>
      <c r="Y5567">
        <v>6.7857422999999999</v>
      </c>
      <c r="Z5567">
        <v>0</v>
      </c>
      <c r="AA5567">
        <v>0</v>
      </c>
      <c r="AB5567">
        <v>0</v>
      </c>
      <c r="AC5567">
        <v>21.881775000000001</v>
      </c>
      <c r="AD5567">
        <v>0</v>
      </c>
      <c r="AE5567">
        <v>0</v>
      </c>
      <c r="AF5567">
        <v>28.667517</v>
      </c>
    </row>
    <row r="5568" spans="1:32" x14ac:dyDescent="0.3">
      <c r="A5568">
        <v>2784460</v>
      </c>
      <c r="B5568">
        <v>1</v>
      </c>
      <c r="C5568" t="s">
        <v>82</v>
      </c>
      <c r="D5568" t="s">
        <v>84</v>
      </c>
      <c r="E5568" t="s">
        <v>20138</v>
      </c>
      <c r="F5568" t="s">
        <v>20139</v>
      </c>
      <c r="G5568" t="s">
        <v>31552</v>
      </c>
      <c r="H5568" t="s">
        <v>145</v>
      </c>
      <c r="I5568" t="s">
        <v>78</v>
      </c>
      <c r="J5568" t="s">
        <v>135</v>
      </c>
      <c r="K5568" t="s">
        <v>22</v>
      </c>
      <c r="L5568" t="s">
        <v>136</v>
      </c>
      <c r="M5568" t="s">
        <v>20140</v>
      </c>
      <c r="N5568" t="s">
        <v>20141</v>
      </c>
      <c r="O5568">
        <v>1.5455555555555556</v>
      </c>
      <c r="P5568">
        <v>0</v>
      </c>
      <c r="Q5568">
        <v>490</v>
      </c>
      <c r="R5568">
        <v>0</v>
      </c>
      <c r="S5568">
        <v>2</v>
      </c>
      <c r="T5568">
        <v>0</v>
      </c>
      <c r="U5568">
        <v>57</v>
      </c>
      <c r="V5568">
        <v>0</v>
      </c>
      <c r="W5568">
        <v>0</v>
      </c>
      <c r="X5568">
        <v>0</v>
      </c>
      <c r="Y5568">
        <v>155.42383000000001</v>
      </c>
      <c r="Z5568">
        <v>0</v>
      </c>
      <c r="AA5568">
        <v>3.1622780000000001E-3</v>
      </c>
      <c r="AB5568">
        <v>0</v>
      </c>
      <c r="AC5568">
        <v>130.79593</v>
      </c>
      <c r="AD5568">
        <v>0</v>
      </c>
      <c r="AE5568">
        <v>0</v>
      </c>
      <c r="AF5568">
        <v>286.22289999999998</v>
      </c>
    </row>
    <row r="5569" spans="1:32" x14ac:dyDescent="0.3">
      <c r="A5569">
        <v>2784442</v>
      </c>
      <c r="B5569">
        <v>1</v>
      </c>
      <c r="C5569" t="s">
        <v>83</v>
      </c>
      <c r="D5569" t="s">
        <v>123</v>
      </c>
      <c r="E5569" t="s">
        <v>1860</v>
      </c>
      <c r="F5569" t="s">
        <v>1861</v>
      </c>
      <c r="G5569" t="s">
        <v>31547</v>
      </c>
      <c r="H5569" t="s">
        <v>185</v>
      </c>
      <c r="I5569" t="s">
        <v>80</v>
      </c>
      <c r="J5569" t="s">
        <v>135</v>
      </c>
      <c r="K5569" t="s">
        <v>22</v>
      </c>
      <c r="L5569" t="s">
        <v>136</v>
      </c>
      <c r="M5569" t="s">
        <v>20142</v>
      </c>
      <c r="N5569" t="s">
        <v>20143</v>
      </c>
      <c r="O5569">
        <v>0.17194444444444446</v>
      </c>
      <c r="P5569">
        <v>19</v>
      </c>
      <c r="Q5569">
        <v>1156</v>
      </c>
      <c r="R5569">
        <v>202</v>
      </c>
      <c r="S5569">
        <v>87</v>
      </c>
      <c r="T5569">
        <v>28</v>
      </c>
      <c r="U5569">
        <v>89</v>
      </c>
      <c r="V5569">
        <v>0</v>
      </c>
      <c r="W5569">
        <v>0</v>
      </c>
      <c r="X5569">
        <v>5.6161839999999996</v>
      </c>
      <c r="Y5569">
        <v>30.033607</v>
      </c>
      <c r="Z5569">
        <v>56.622321999999997</v>
      </c>
      <c r="AA5569">
        <v>9.0922689999999999</v>
      </c>
      <c r="AB5569">
        <v>16.316220000000001</v>
      </c>
      <c r="AC5569">
        <v>7.5904160000000003</v>
      </c>
      <c r="AD5569">
        <v>0</v>
      </c>
      <c r="AE5569">
        <v>0</v>
      </c>
      <c r="AF5569">
        <v>125.27101999999999</v>
      </c>
    </row>
    <row r="5570" spans="1:32" x14ac:dyDescent="0.3">
      <c r="A5570">
        <v>2784504</v>
      </c>
      <c r="B5570">
        <v>1</v>
      </c>
      <c r="C5570" t="s">
        <v>82</v>
      </c>
      <c r="D5570" t="s">
        <v>90</v>
      </c>
      <c r="E5570" t="s">
        <v>14221</v>
      </c>
      <c r="F5570" t="s">
        <v>14222</v>
      </c>
      <c r="G5570" t="s">
        <v>31547</v>
      </c>
      <c r="H5570" t="s">
        <v>185</v>
      </c>
      <c r="I5570" t="s">
        <v>80</v>
      </c>
      <c r="J5570" t="s">
        <v>135</v>
      </c>
      <c r="K5570" t="s">
        <v>22</v>
      </c>
      <c r="L5570" t="s">
        <v>186</v>
      </c>
      <c r="M5570" t="s">
        <v>20144</v>
      </c>
      <c r="N5570" t="s">
        <v>20145</v>
      </c>
      <c r="O5570">
        <v>0.22833333333333333</v>
      </c>
      <c r="P5570">
        <v>0</v>
      </c>
      <c r="Q5570">
        <v>3788</v>
      </c>
      <c r="R5570">
        <v>0</v>
      </c>
      <c r="S5570">
        <v>0</v>
      </c>
      <c r="T5570">
        <v>17</v>
      </c>
      <c r="U5570">
        <v>406</v>
      </c>
      <c r="V5570">
        <v>1</v>
      </c>
      <c r="W5570">
        <v>0</v>
      </c>
      <c r="X5570">
        <v>0</v>
      </c>
      <c r="Y5570">
        <v>241.84559999999999</v>
      </c>
      <c r="Z5570">
        <v>0</v>
      </c>
      <c r="AA5570">
        <v>0</v>
      </c>
      <c r="AB5570">
        <v>243.34871000000001</v>
      </c>
      <c r="AC5570">
        <v>81.950909999999993</v>
      </c>
      <c r="AD5570">
        <v>4.7097416000000001</v>
      </c>
      <c r="AE5570">
        <v>0</v>
      </c>
      <c r="AF5570">
        <v>571.85500000000002</v>
      </c>
    </row>
    <row r="5571" spans="1:32" x14ac:dyDescent="0.3">
      <c r="A5571">
        <v>2784459</v>
      </c>
      <c r="B5571">
        <v>1</v>
      </c>
      <c r="C5571" t="s">
        <v>82</v>
      </c>
      <c r="D5571" t="s">
        <v>95</v>
      </c>
      <c r="E5571" t="s">
        <v>20146</v>
      </c>
      <c r="F5571" t="s">
        <v>20147</v>
      </c>
      <c r="G5571" t="s">
        <v>31552</v>
      </c>
      <c r="H5571" t="s">
        <v>145</v>
      </c>
      <c r="I5571" t="s">
        <v>78</v>
      </c>
      <c r="J5571" t="s">
        <v>135</v>
      </c>
      <c r="K5571" t="s">
        <v>22</v>
      </c>
      <c r="L5571" t="s">
        <v>136</v>
      </c>
      <c r="M5571" t="s">
        <v>20148</v>
      </c>
      <c r="N5571" t="s">
        <v>20149</v>
      </c>
      <c r="O5571">
        <v>6.7891666666666666</v>
      </c>
      <c r="P5571">
        <v>0</v>
      </c>
      <c r="Q5571">
        <v>130</v>
      </c>
      <c r="R5571">
        <v>0</v>
      </c>
      <c r="S5571">
        <v>0</v>
      </c>
      <c r="T5571">
        <v>0</v>
      </c>
      <c r="U5571">
        <v>54</v>
      </c>
      <c r="V5571">
        <v>0</v>
      </c>
      <c r="W5571">
        <v>0</v>
      </c>
      <c r="X5571">
        <v>0</v>
      </c>
      <c r="Y5571">
        <v>336.2518</v>
      </c>
      <c r="Z5571">
        <v>0</v>
      </c>
      <c r="AA5571">
        <v>0</v>
      </c>
      <c r="AB5571">
        <v>0</v>
      </c>
      <c r="AC5571">
        <v>430.02816999999999</v>
      </c>
      <c r="AD5571">
        <v>0</v>
      </c>
      <c r="AE5571">
        <v>0</v>
      </c>
      <c r="AF5571">
        <v>766.27997000000005</v>
      </c>
    </row>
    <row r="5572" spans="1:32" x14ac:dyDescent="0.3">
      <c r="A5572">
        <v>2784501</v>
      </c>
      <c r="B5572">
        <v>1</v>
      </c>
      <c r="C5572" t="s">
        <v>82</v>
      </c>
      <c r="D5572" t="s">
        <v>90</v>
      </c>
      <c r="E5572" t="s">
        <v>17534</v>
      </c>
      <c r="F5572" t="s">
        <v>17535</v>
      </c>
      <c r="G5572" t="s">
        <v>31547</v>
      </c>
      <c r="H5572" t="s">
        <v>185</v>
      </c>
      <c r="I5572" t="s">
        <v>80</v>
      </c>
      <c r="J5572" t="s">
        <v>135</v>
      </c>
      <c r="K5572" t="s">
        <v>22</v>
      </c>
      <c r="L5572" t="s">
        <v>186</v>
      </c>
      <c r="M5572" t="s">
        <v>20150</v>
      </c>
      <c r="N5572" t="s">
        <v>20151</v>
      </c>
      <c r="O5572">
        <v>0.24099722222222222</v>
      </c>
      <c r="P5572">
        <v>0</v>
      </c>
      <c r="Q5572">
        <v>1028</v>
      </c>
      <c r="R5572">
        <v>0</v>
      </c>
      <c r="S5572">
        <v>0</v>
      </c>
      <c r="T5572">
        <v>0</v>
      </c>
      <c r="U5572">
        <v>13</v>
      </c>
      <c r="V5572">
        <v>0</v>
      </c>
      <c r="W5572">
        <v>0</v>
      </c>
      <c r="X5572">
        <v>0</v>
      </c>
      <c r="Y5572">
        <v>76.819214000000002</v>
      </c>
      <c r="Z5572">
        <v>0</v>
      </c>
      <c r="AA5572">
        <v>0</v>
      </c>
      <c r="AB5572">
        <v>0</v>
      </c>
      <c r="AC5572">
        <v>6.1626076999999997</v>
      </c>
      <c r="AD5572">
        <v>0</v>
      </c>
      <c r="AE5572">
        <v>0</v>
      </c>
      <c r="AF5572">
        <v>82.981830000000002</v>
      </c>
    </row>
    <row r="5573" spans="1:32" x14ac:dyDescent="0.3">
      <c r="A5573">
        <v>2784409</v>
      </c>
      <c r="B5573">
        <v>1</v>
      </c>
      <c r="C5573" t="s">
        <v>83</v>
      </c>
      <c r="D5573" t="s">
        <v>124</v>
      </c>
      <c r="E5573" t="s">
        <v>13923</v>
      </c>
      <c r="F5573" t="s">
        <v>13924</v>
      </c>
      <c r="G5573" t="s">
        <v>31552</v>
      </c>
      <c r="H5573" t="s">
        <v>665</v>
      </c>
      <c r="I5573" t="s">
        <v>78</v>
      </c>
      <c r="J5573" t="s">
        <v>135</v>
      </c>
      <c r="K5573" t="s">
        <v>22</v>
      </c>
      <c r="L5573" t="s">
        <v>136</v>
      </c>
      <c r="M5573" t="s">
        <v>20152</v>
      </c>
      <c r="N5573" t="s">
        <v>20153</v>
      </c>
      <c r="O5573">
        <v>1.5911111111111111</v>
      </c>
      <c r="P5573">
        <v>0</v>
      </c>
      <c r="Q5573">
        <v>13</v>
      </c>
      <c r="R5573">
        <v>0</v>
      </c>
      <c r="S5573">
        <v>10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1.4630892</v>
      </c>
      <c r="Z5573">
        <v>0</v>
      </c>
      <c r="AA5573">
        <v>0.32550958000000002</v>
      </c>
      <c r="AB5573">
        <v>0</v>
      </c>
      <c r="AC5573">
        <v>0</v>
      </c>
      <c r="AD5573">
        <v>0</v>
      </c>
      <c r="AE5573">
        <v>0</v>
      </c>
      <c r="AF5573">
        <v>1.7885987999999999</v>
      </c>
    </row>
    <row r="5574" spans="1:32" x14ac:dyDescent="0.3">
      <c r="A5574">
        <v>2784402</v>
      </c>
      <c r="B5574">
        <v>1</v>
      </c>
      <c r="C5574" t="s">
        <v>82</v>
      </c>
      <c r="D5574" t="s">
        <v>93</v>
      </c>
      <c r="E5574" t="s">
        <v>20154</v>
      </c>
      <c r="F5574" t="s">
        <v>20155</v>
      </c>
      <c r="G5574" t="s">
        <v>31550</v>
      </c>
      <c r="H5574" t="s">
        <v>145</v>
      </c>
      <c r="I5574" t="s">
        <v>78</v>
      </c>
      <c r="J5574" t="s">
        <v>135</v>
      </c>
      <c r="K5574" t="s">
        <v>22</v>
      </c>
      <c r="L5574" t="s">
        <v>136</v>
      </c>
      <c r="M5574" t="s">
        <v>20156</v>
      </c>
      <c r="N5574" t="s">
        <v>20157</v>
      </c>
      <c r="O5574">
        <v>0.91</v>
      </c>
      <c r="P5574">
        <v>0</v>
      </c>
      <c r="Q5574">
        <v>206</v>
      </c>
      <c r="R5574">
        <v>0</v>
      </c>
      <c r="S5574">
        <v>0</v>
      </c>
      <c r="T5574">
        <v>0</v>
      </c>
      <c r="U5574">
        <v>5</v>
      </c>
      <c r="V5574">
        <v>0</v>
      </c>
      <c r="W5574">
        <v>0</v>
      </c>
      <c r="X5574">
        <v>0</v>
      </c>
      <c r="Y5574">
        <v>39.807423</v>
      </c>
      <c r="Z5574">
        <v>0</v>
      </c>
      <c r="AA5574">
        <v>0</v>
      </c>
      <c r="AB5574">
        <v>0</v>
      </c>
      <c r="AC5574">
        <v>3.2304458999999999</v>
      </c>
      <c r="AD5574">
        <v>0</v>
      </c>
      <c r="AE5574">
        <v>0</v>
      </c>
      <c r="AF5574">
        <v>43.037869999999998</v>
      </c>
    </row>
    <row r="5575" spans="1:32" x14ac:dyDescent="0.3">
      <c r="A5575">
        <v>2784405</v>
      </c>
      <c r="B5575">
        <v>1</v>
      </c>
      <c r="C5575" t="s">
        <v>82</v>
      </c>
      <c r="D5575" t="s">
        <v>95</v>
      </c>
      <c r="E5575" t="s">
        <v>20158</v>
      </c>
      <c r="F5575" t="s">
        <v>20159</v>
      </c>
      <c r="G5575" t="s">
        <v>31546</v>
      </c>
      <c r="H5575" t="s">
        <v>145</v>
      </c>
      <c r="I5575" t="s">
        <v>78</v>
      </c>
      <c r="J5575" t="s">
        <v>135</v>
      </c>
      <c r="K5575" t="s">
        <v>22</v>
      </c>
      <c r="L5575" t="s">
        <v>136</v>
      </c>
      <c r="M5575" t="s">
        <v>20160</v>
      </c>
      <c r="N5575" t="s">
        <v>20161</v>
      </c>
      <c r="O5575">
        <v>1.0202777777777778</v>
      </c>
      <c r="P5575">
        <v>0</v>
      </c>
      <c r="Q5575">
        <v>57</v>
      </c>
      <c r="R5575">
        <v>0</v>
      </c>
      <c r="S5575">
        <v>0</v>
      </c>
      <c r="T5575">
        <v>0</v>
      </c>
      <c r="U5575">
        <v>5</v>
      </c>
      <c r="V5575">
        <v>0</v>
      </c>
      <c r="W5575">
        <v>0</v>
      </c>
      <c r="X5575">
        <v>0</v>
      </c>
      <c r="Y5575">
        <v>7.3658060000000001</v>
      </c>
      <c r="Z5575">
        <v>0</v>
      </c>
      <c r="AA5575">
        <v>0</v>
      </c>
      <c r="AB5575">
        <v>0</v>
      </c>
      <c r="AC5575">
        <v>2.1373755999999999</v>
      </c>
      <c r="AD5575">
        <v>0</v>
      </c>
      <c r="AE5575">
        <v>0</v>
      </c>
      <c r="AF5575">
        <v>9.5031809999999997</v>
      </c>
    </row>
    <row r="5576" spans="1:32" x14ac:dyDescent="0.3">
      <c r="A5576">
        <v>2784503</v>
      </c>
      <c r="B5576">
        <v>1</v>
      </c>
      <c r="C5576" t="s">
        <v>82</v>
      </c>
      <c r="D5576" t="s">
        <v>90</v>
      </c>
      <c r="E5576" t="s">
        <v>183</v>
      </c>
      <c r="F5576" t="s">
        <v>184</v>
      </c>
      <c r="G5576" t="s">
        <v>31547</v>
      </c>
      <c r="H5576" t="s">
        <v>185</v>
      </c>
      <c r="I5576" t="s">
        <v>80</v>
      </c>
      <c r="J5576" t="s">
        <v>135</v>
      </c>
      <c r="K5576" t="s">
        <v>22</v>
      </c>
      <c r="L5576" t="s">
        <v>186</v>
      </c>
      <c r="M5576" t="s">
        <v>20162</v>
      </c>
      <c r="N5576" t="s">
        <v>18050</v>
      </c>
      <c r="O5576">
        <v>0.22777777777777777</v>
      </c>
      <c r="P5576">
        <v>0</v>
      </c>
      <c r="Q5576">
        <v>3215</v>
      </c>
      <c r="R5576">
        <v>0</v>
      </c>
      <c r="S5576">
        <v>0</v>
      </c>
      <c r="T5576">
        <v>0</v>
      </c>
      <c r="U5576">
        <v>510</v>
      </c>
      <c r="V5576">
        <v>0</v>
      </c>
      <c r="W5576">
        <v>26</v>
      </c>
      <c r="X5576">
        <v>0</v>
      </c>
      <c r="Y5576">
        <v>212.80690000000001</v>
      </c>
      <c r="Z5576">
        <v>0</v>
      </c>
      <c r="AA5576">
        <v>0</v>
      </c>
      <c r="AB5576">
        <v>0</v>
      </c>
      <c r="AC5576">
        <v>131.53627</v>
      </c>
      <c r="AD5576">
        <v>0</v>
      </c>
      <c r="AE5576">
        <v>69.533775000000006</v>
      </c>
      <c r="AF5576">
        <v>413.87695000000002</v>
      </c>
    </row>
    <row r="5577" spans="1:32" x14ac:dyDescent="0.3">
      <c r="A5577">
        <v>2784347</v>
      </c>
      <c r="B5577">
        <v>1</v>
      </c>
      <c r="C5577" t="s">
        <v>82</v>
      </c>
      <c r="D5577" t="s">
        <v>84</v>
      </c>
      <c r="E5577" t="s">
        <v>20163</v>
      </c>
      <c r="F5577" t="s">
        <v>20164</v>
      </c>
      <c r="G5577" t="s">
        <v>31551</v>
      </c>
      <c r="H5577" t="s">
        <v>672</v>
      </c>
      <c r="I5577" t="s">
        <v>79</v>
      </c>
      <c r="J5577" t="s">
        <v>135</v>
      </c>
      <c r="K5577" t="s">
        <v>22</v>
      </c>
      <c r="L5577" t="s">
        <v>136</v>
      </c>
      <c r="M5577" t="s">
        <v>20165</v>
      </c>
      <c r="N5577" t="s">
        <v>20166</v>
      </c>
      <c r="O5577">
        <v>5.6886111111111113</v>
      </c>
      <c r="P5577">
        <v>0</v>
      </c>
      <c r="Q5577">
        <v>48</v>
      </c>
      <c r="R5577">
        <v>0</v>
      </c>
      <c r="S5577">
        <v>0</v>
      </c>
      <c r="T5577">
        <v>1</v>
      </c>
      <c r="U5577">
        <v>1</v>
      </c>
      <c r="V5577">
        <v>1</v>
      </c>
      <c r="W5577">
        <v>0</v>
      </c>
      <c r="X5577">
        <v>0</v>
      </c>
      <c r="Y5577">
        <v>43.754626999999999</v>
      </c>
      <c r="Z5577">
        <v>0</v>
      </c>
      <c r="AA5577">
        <v>0</v>
      </c>
      <c r="AB5577">
        <v>30.041343999999999</v>
      </c>
      <c r="AC5577">
        <v>0.5212348</v>
      </c>
      <c r="AD5577">
        <v>914.96294999999998</v>
      </c>
      <c r="AE5577">
        <v>0</v>
      </c>
      <c r="AF5577">
        <v>989.28020000000004</v>
      </c>
    </row>
    <row r="5578" spans="1:32" x14ac:dyDescent="0.3">
      <c r="A5578">
        <v>2784356</v>
      </c>
      <c r="B5578">
        <v>1</v>
      </c>
      <c r="C5578" t="s">
        <v>83</v>
      </c>
      <c r="D5578" t="s">
        <v>119</v>
      </c>
      <c r="E5578" t="s">
        <v>20167</v>
      </c>
      <c r="F5578" t="s">
        <v>20168</v>
      </c>
      <c r="G5578" t="s">
        <v>31552</v>
      </c>
      <c r="H5578" t="s">
        <v>2229</v>
      </c>
      <c r="I5578" t="s">
        <v>78</v>
      </c>
      <c r="J5578" t="s">
        <v>135</v>
      </c>
      <c r="K5578" t="s">
        <v>22</v>
      </c>
      <c r="L5578" t="s">
        <v>136</v>
      </c>
      <c r="M5578" t="s">
        <v>20169</v>
      </c>
      <c r="N5578" t="s">
        <v>20170</v>
      </c>
      <c r="O5578">
        <v>3.6836111111111109</v>
      </c>
      <c r="P5578">
        <v>0</v>
      </c>
      <c r="Q5578">
        <v>63</v>
      </c>
      <c r="R5578">
        <v>0</v>
      </c>
      <c r="S5578">
        <v>0</v>
      </c>
      <c r="T5578">
        <v>0</v>
      </c>
      <c r="U5578">
        <v>3</v>
      </c>
      <c r="V5578">
        <v>0</v>
      </c>
      <c r="W5578">
        <v>0</v>
      </c>
      <c r="X5578">
        <v>0</v>
      </c>
      <c r="Y5578">
        <v>28.455019</v>
      </c>
      <c r="Z5578">
        <v>0</v>
      </c>
      <c r="AA5578">
        <v>0</v>
      </c>
      <c r="AB5578">
        <v>0</v>
      </c>
      <c r="AC5578">
        <v>0.19011301999999999</v>
      </c>
      <c r="AD5578">
        <v>0</v>
      </c>
      <c r="AE5578">
        <v>0</v>
      </c>
      <c r="AF5578">
        <v>28.645132</v>
      </c>
    </row>
    <row r="5579" spans="1:32" x14ac:dyDescent="0.3">
      <c r="A5579">
        <v>2784507</v>
      </c>
      <c r="B5579">
        <v>1</v>
      </c>
      <c r="C5579" t="s">
        <v>82</v>
      </c>
      <c r="D5579" t="s">
        <v>90</v>
      </c>
      <c r="E5579" t="s">
        <v>12908</v>
      </c>
      <c r="F5579" t="s">
        <v>12909</v>
      </c>
      <c r="G5579" t="s">
        <v>31547</v>
      </c>
      <c r="H5579" t="s">
        <v>185</v>
      </c>
      <c r="I5579" t="s">
        <v>80</v>
      </c>
      <c r="J5579" t="s">
        <v>135</v>
      </c>
      <c r="K5579" t="s">
        <v>22</v>
      </c>
      <c r="L5579" t="s">
        <v>186</v>
      </c>
      <c r="M5579" t="s">
        <v>20171</v>
      </c>
      <c r="N5579" t="s">
        <v>20172</v>
      </c>
      <c r="O5579">
        <v>0.21111111111111111</v>
      </c>
      <c r="P5579">
        <v>0</v>
      </c>
      <c r="Q5579">
        <v>2598</v>
      </c>
      <c r="R5579">
        <v>0</v>
      </c>
      <c r="S5579">
        <v>0</v>
      </c>
      <c r="T5579">
        <v>0</v>
      </c>
      <c r="U5579">
        <v>78</v>
      </c>
      <c r="V5579">
        <v>0</v>
      </c>
      <c r="W5579">
        <v>0</v>
      </c>
      <c r="X5579">
        <v>0</v>
      </c>
      <c r="Y5579">
        <v>202.0256</v>
      </c>
      <c r="Z5579">
        <v>0</v>
      </c>
      <c r="AA5579">
        <v>0</v>
      </c>
      <c r="AB5579">
        <v>0</v>
      </c>
      <c r="AC5579">
        <v>18.643039999999999</v>
      </c>
      <c r="AD5579">
        <v>0</v>
      </c>
      <c r="AE5579">
        <v>0</v>
      </c>
      <c r="AF5579">
        <v>220.66865999999999</v>
      </c>
    </row>
    <row r="5580" spans="1:32" x14ac:dyDescent="0.3">
      <c r="A5580">
        <v>2784321</v>
      </c>
      <c r="B5580">
        <v>1</v>
      </c>
      <c r="C5580" t="s">
        <v>83</v>
      </c>
      <c r="D5580" t="s">
        <v>128</v>
      </c>
      <c r="E5580" t="s">
        <v>20110</v>
      </c>
      <c r="F5580" t="s">
        <v>20111</v>
      </c>
      <c r="G5580" t="s">
        <v>31551</v>
      </c>
      <c r="H5580" t="s">
        <v>672</v>
      </c>
      <c r="I5580" t="s">
        <v>79</v>
      </c>
      <c r="J5580" t="s">
        <v>135</v>
      </c>
      <c r="K5580" t="s">
        <v>22</v>
      </c>
      <c r="L5580" t="s">
        <v>136</v>
      </c>
      <c r="M5580" t="s">
        <v>20173</v>
      </c>
      <c r="N5580" t="s">
        <v>20174</v>
      </c>
      <c r="O5580">
        <v>2.8652777777777776</v>
      </c>
      <c r="P5580">
        <v>0</v>
      </c>
      <c r="Q5580">
        <v>5</v>
      </c>
      <c r="R5580">
        <v>11</v>
      </c>
      <c r="S5580">
        <v>49</v>
      </c>
      <c r="T5580">
        <v>0</v>
      </c>
      <c r="U5580">
        <v>2</v>
      </c>
      <c r="V5580">
        <v>0</v>
      </c>
      <c r="W5580">
        <v>0</v>
      </c>
      <c r="X5580">
        <v>0</v>
      </c>
      <c r="Y5580">
        <v>2.9068098</v>
      </c>
      <c r="Z5580">
        <v>5.6393389999999997</v>
      </c>
      <c r="AA5580">
        <v>30.242356999999998</v>
      </c>
      <c r="AB5580">
        <v>0</v>
      </c>
      <c r="AC5580">
        <v>8.7631060000000005</v>
      </c>
      <c r="AD5580">
        <v>0</v>
      </c>
      <c r="AE5580">
        <v>0</v>
      </c>
      <c r="AF5580">
        <v>47.551613000000003</v>
      </c>
    </row>
    <row r="5581" spans="1:32" x14ac:dyDescent="0.3">
      <c r="A5581">
        <v>2784231</v>
      </c>
      <c r="B5581">
        <v>1</v>
      </c>
      <c r="C5581" t="s">
        <v>82</v>
      </c>
      <c r="D5581" t="s">
        <v>101</v>
      </c>
      <c r="E5581" t="s">
        <v>20175</v>
      </c>
      <c r="F5581" t="s">
        <v>20176</v>
      </c>
      <c r="G5581" t="s">
        <v>31548</v>
      </c>
      <c r="H5581" t="s">
        <v>409</v>
      </c>
      <c r="I5581" t="s">
        <v>78</v>
      </c>
      <c r="J5581" t="s">
        <v>135</v>
      </c>
      <c r="K5581" t="s">
        <v>22</v>
      </c>
      <c r="L5581" t="s">
        <v>136</v>
      </c>
      <c r="M5581" t="s">
        <v>20177</v>
      </c>
      <c r="N5581" t="s">
        <v>20178</v>
      </c>
      <c r="O5581">
        <v>2.4433333333333334</v>
      </c>
      <c r="P5581">
        <v>0</v>
      </c>
      <c r="Q5581">
        <v>1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1.0698954000000001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1.0698954000000001</v>
      </c>
    </row>
    <row r="5582" spans="1:32" x14ac:dyDescent="0.3">
      <c r="A5582">
        <v>2784215</v>
      </c>
      <c r="B5582">
        <v>1</v>
      </c>
      <c r="C5582" t="s">
        <v>82</v>
      </c>
      <c r="D5582" t="s">
        <v>93</v>
      </c>
      <c r="E5582" t="s">
        <v>20179</v>
      </c>
      <c r="F5582" t="s">
        <v>20180</v>
      </c>
      <c r="G5582" t="s">
        <v>31548</v>
      </c>
      <c r="H5582" t="s">
        <v>893</v>
      </c>
      <c r="I5582" t="s">
        <v>78</v>
      </c>
      <c r="J5582" t="s">
        <v>135</v>
      </c>
      <c r="K5582" t="s">
        <v>22</v>
      </c>
      <c r="L5582" t="s">
        <v>136</v>
      </c>
      <c r="M5582" t="s">
        <v>20181</v>
      </c>
      <c r="N5582" t="s">
        <v>20182</v>
      </c>
      <c r="O5582">
        <v>3.1916666666666669</v>
      </c>
      <c r="P5582">
        <v>0</v>
      </c>
      <c r="Q5582">
        <v>3</v>
      </c>
      <c r="R5582">
        <v>0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0</v>
      </c>
      <c r="Y5582">
        <v>3.8839049999999999</v>
      </c>
      <c r="Z5582">
        <v>0</v>
      </c>
      <c r="AA5582">
        <v>0</v>
      </c>
      <c r="AB5582">
        <v>0</v>
      </c>
      <c r="AC5582">
        <v>1.6369932</v>
      </c>
      <c r="AD5582">
        <v>0</v>
      </c>
      <c r="AE5582">
        <v>0</v>
      </c>
      <c r="AF5582">
        <v>5.5208982999999998</v>
      </c>
    </row>
    <row r="5583" spans="1:32" x14ac:dyDescent="0.3">
      <c r="A5583">
        <v>2784217</v>
      </c>
      <c r="B5583">
        <v>1</v>
      </c>
      <c r="C5583" t="s">
        <v>82</v>
      </c>
      <c r="D5583" t="s">
        <v>113</v>
      </c>
      <c r="E5583" t="s">
        <v>20183</v>
      </c>
      <c r="F5583" t="s">
        <v>20184</v>
      </c>
      <c r="G5583" t="s">
        <v>31548</v>
      </c>
      <c r="H5583" t="s">
        <v>311</v>
      </c>
      <c r="I5583" t="s">
        <v>78</v>
      </c>
      <c r="J5583" t="s">
        <v>135</v>
      </c>
      <c r="K5583" t="s">
        <v>22</v>
      </c>
      <c r="L5583" t="s">
        <v>136</v>
      </c>
      <c r="M5583" t="s">
        <v>20185</v>
      </c>
      <c r="N5583" t="s">
        <v>20186</v>
      </c>
      <c r="O5583">
        <v>4.0225</v>
      </c>
      <c r="P5583">
        <v>0</v>
      </c>
      <c r="Q5583">
        <v>2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1.4358667000000001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1.4358667000000001</v>
      </c>
    </row>
    <row r="5584" spans="1:32" x14ac:dyDescent="0.3">
      <c r="A5584">
        <v>2784174</v>
      </c>
      <c r="B5584">
        <v>1</v>
      </c>
      <c r="C5584" t="s">
        <v>82</v>
      </c>
      <c r="D5584" t="s">
        <v>86</v>
      </c>
      <c r="E5584" t="s">
        <v>20187</v>
      </c>
      <c r="F5584" t="s">
        <v>20188</v>
      </c>
      <c r="G5584" t="s">
        <v>31548</v>
      </c>
      <c r="H5584" t="s">
        <v>333</v>
      </c>
      <c r="I5584" t="s">
        <v>78</v>
      </c>
      <c r="J5584" t="s">
        <v>135</v>
      </c>
      <c r="K5584" t="s">
        <v>22</v>
      </c>
      <c r="L5584" t="s">
        <v>136</v>
      </c>
      <c r="M5584" t="s">
        <v>20189</v>
      </c>
      <c r="N5584" t="s">
        <v>20190</v>
      </c>
      <c r="O5584">
        <v>5.0122222222222224</v>
      </c>
      <c r="P5584">
        <v>0</v>
      </c>
      <c r="Q5584">
        <v>1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6.5346592999999996E-3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6.5346592999999996E-3</v>
      </c>
    </row>
    <row r="5585" spans="1:32" x14ac:dyDescent="0.3">
      <c r="A5585">
        <v>2784182</v>
      </c>
      <c r="B5585">
        <v>1</v>
      </c>
      <c r="C5585" t="s">
        <v>82</v>
      </c>
      <c r="D5585" t="s">
        <v>84</v>
      </c>
      <c r="E5585" t="s">
        <v>20191</v>
      </c>
      <c r="F5585" t="s">
        <v>20192</v>
      </c>
      <c r="G5585" t="s">
        <v>31549</v>
      </c>
      <c r="H5585" t="s">
        <v>134</v>
      </c>
      <c r="I5585" t="s">
        <v>79</v>
      </c>
      <c r="J5585" t="s">
        <v>135</v>
      </c>
      <c r="K5585" t="s">
        <v>22</v>
      </c>
      <c r="L5585" t="s">
        <v>136</v>
      </c>
      <c r="M5585" t="s">
        <v>20193</v>
      </c>
      <c r="N5585" t="s">
        <v>20194</v>
      </c>
      <c r="O5585">
        <v>0.97611111111111115</v>
      </c>
      <c r="P5585">
        <v>0</v>
      </c>
      <c r="Q5585">
        <v>0</v>
      </c>
      <c r="R5585">
        <v>0</v>
      </c>
      <c r="S5585">
        <v>0</v>
      </c>
      <c r="T5585">
        <v>16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172.4956</v>
      </c>
      <c r="AC5585">
        <v>0</v>
      </c>
      <c r="AD5585">
        <v>0</v>
      </c>
      <c r="AE5585">
        <v>0</v>
      </c>
      <c r="AF5585">
        <v>172.4956</v>
      </c>
    </row>
    <row r="5586" spans="1:32" x14ac:dyDescent="0.3">
      <c r="A5586">
        <v>2784171</v>
      </c>
      <c r="B5586">
        <v>1</v>
      </c>
      <c r="C5586" t="s">
        <v>82</v>
      </c>
      <c r="D5586" t="s">
        <v>102</v>
      </c>
      <c r="E5586" t="s">
        <v>20195</v>
      </c>
      <c r="F5586" t="s">
        <v>20196</v>
      </c>
      <c r="G5586" t="s">
        <v>31552</v>
      </c>
      <c r="H5586" t="s">
        <v>665</v>
      </c>
      <c r="I5586" t="s">
        <v>78</v>
      </c>
      <c r="J5586" t="s">
        <v>135</v>
      </c>
      <c r="K5586" t="s">
        <v>22</v>
      </c>
      <c r="L5586" t="s">
        <v>136</v>
      </c>
      <c r="M5586" t="s">
        <v>20197</v>
      </c>
      <c r="N5586" t="s">
        <v>20198</v>
      </c>
      <c r="O5586">
        <v>1.6180555555555556</v>
      </c>
      <c r="P5586">
        <v>0</v>
      </c>
      <c r="Q5586">
        <v>0</v>
      </c>
      <c r="R5586">
        <v>0</v>
      </c>
      <c r="S5586">
        <v>15</v>
      </c>
      <c r="T5586">
        <v>0</v>
      </c>
      <c r="U5586">
        <v>2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12.784026000000001</v>
      </c>
      <c r="AB5586">
        <v>0</v>
      </c>
      <c r="AC5586">
        <v>2.3589129999999998</v>
      </c>
      <c r="AD5586">
        <v>0</v>
      </c>
      <c r="AE5586">
        <v>0</v>
      </c>
      <c r="AF5586">
        <v>15.142939</v>
      </c>
    </row>
    <row r="5587" spans="1:32" x14ac:dyDescent="0.3">
      <c r="A5587">
        <v>2784097</v>
      </c>
      <c r="B5587">
        <v>1</v>
      </c>
      <c r="C5587" t="s">
        <v>82</v>
      </c>
      <c r="D5587" t="s">
        <v>84</v>
      </c>
      <c r="E5587" t="s">
        <v>20199</v>
      </c>
      <c r="F5587" t="s">
        <v>20200</v>
      </c>
      <c r="G5587" t="s">
        <v>31546</v>
      </c>
      <c r="H5587" t="s">
        <v>409</v>
      </c>
      <c r="I5587" t="s">
        <v>78</v>
      </c>
      <c r="J5587" t="s">
        <v>135</v>
      </c>
      <c r="K5587" t="s">
        <v>3</v>
      </c>
      <c r="L5587" t="s">
        <v>136</v>
      </c>
      <c r="M5587" t="s">
        <v>20201</v>
      </c>
      <c r="N5587" t="s">
        <v>20202</v>
      </c>
      <c r="O5587">
        <v>5.3236111111111111</v>
      </c>
      <c r="P5587">
        <v>0</v>
      </c>
      <c r="Q5587">
        <v>2</v>
      </c>
      <c r="R5587">
        <v>0</v>
      </c>
      <c r="S5587">
        <v>2</v>
      </c>
      <c r="T5587">
        <v>0</v>
      </c>
      <c r="U5587">
        <v>14</v>
      </c>
      <c r="V5587">
        <v>0</v>
      </c>
      <c r="W5587">
        <v>0</v>
      </c>
      <c r="X5587">
        <v>0</v>
      </c>
      <c r="Y5587">
        <v>0.30532916999999998</v>
      </c>
      <c r="Z5587">
        <v>0</v>
      </c>
      <c r="AA5587">
        <v>1.6899248</v>
      </c>
      <c r="AB5587">
        <v>0</v>
      </c>
      <c r="AC5587">
        <v>168.84343000000001</v>
      </c>
      <c r="AD5587">
        <v>0</v>
      </c>
      <c r="AE5587">
        <v>0</v>
      </c>
      <c r="AF5587">
        <v>170.83868000000001</v>
      </c>
    </row>
    <row r="5588" spans="1:32" x14ac:dyDescent="0.3">
      <c r="A5588">
        <v>2784084</v>
      </c>
      <c r="B5588">
        <v>1</v>
      </c>
      <c r="C5588" t="s">
        <v>82</v>
      </c>
      <c r="D5588" t="s">
        <v>94</v>
      </c>
      <c r="E5588" t="s">
        <v>20203</v>
      </c>
      <c r="F5588" t="s">
        <v>20204</v>
      </c>
      <c r="G5588" t="s">
        <v>31546</v>
      </c>
      <c r="H5588" t="s">
        <v>2229</v>
      </c>
      <c r="I5588" t="s">
        <v>78</v>
      </c>
      <c r="J5588" t="s">
        <v>135</v>
      </c>
      <c r="K5588" t="s">
        <v>22</v>
      </c>
      <c r="L5588" t="s">
        <v>136</v>
      </c>
      <c r="M5588" t="s">
        <v>20205</v>
      </c>
      <c r="N5588" t="s">
        <v>20206</v>
      </c>
      <c r="O5588">
        <v>2.8997222222222221</v>
      </c>
      <c r="P5588">
        <v>0</v>
      </c>
      <c r="Q5588">
        <v>140</v>
      </c>
      <c r="R5588">
        <v>0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0</v>
      </c>
      <c r="Y5588">
        <v>79.038030000000006</v>
      </c>
      <c r="Z5588">
        <v>0</v>
      </c>
      <c r="AA5588">
        <v>0</v>
      </c>
      <c r="AB5588">
        <v>0</v>
      </c>
      <c r="AC5588">
        <v>1.6448068E-2</v>
      </c>
      <c r="AD5588">
        <v>0</v>
      </c>
      <c r="AE5588">
        <v>0</v>
      </c>
      <c r="AF5588">
        <v>79.054479999999998</v>
      </c>
    </row>
    <row r="5589" spans="1:32" x14ac:dyDescent="0.3">
      <c r="A5589">
        <v>2784077</v>
      </c>
      <c r="B5589">
        <v>2</v>
      </c>
      <c r="C5589" t="s">
        <v>83</v>
      </c>
      <c r="D5589" t="s">
        <v>122</v>
      </c>
      <c r="E5589" t="s">
        <v>20207</v>
      </c>
      <c r="F5589" t="s">
        <v>20208</v>
      </c>
      <c r="G5589" t="s">
        <v>31552</v>
      </c>
      <c r="H5589" t="s">
        <v>145</v>
      </c>
      <c r="I5589" t="s">
        <v>78</v>
      </c>
      <c r="J5589" t="s">
        <v>135</v>
      </c>
      <c r="K5589" t="s">
        <v>22</v>
      </c>
      <c r="L5589" t="s">
        <v>136</v>
      </c>
      <c r="M5589" t="s">
        <v>20209</v>
      </c>
      <c r="N5589" t="s">
        <v>20210</v>
      </c>
      <c r="O5589">
        <v>2.8986111111111112</v>
      </c>
      <c r="P5589">
        <v>0</v>
      </c>
      <c r="Q5589">
        <v>387</v>
      </c>
      <c r="R5589">
        <v>0</v>
      </c>
      <c r="S5589">
        <v>0</v>
      </c>
      <c r="T5589">
        <v>0</v>
      </c>
      <c r="U5589">
        <v>23</v>
      </c>
      <c r="V5589">
        <v>0</v>
      </c>
      <c r="W5589">
        <v>0</v>
      </c>
      <c r="X5589">
        <v>0</v>
      </c>
      <c r="Y5589">
        <v>202.07657</v>
      </c>
      <c r="Z5589">
        <v>0</v>
      </c>
      <c r="AA5589">
        <v>0</v>
      </c>
      <c r="AB5589">
        <v>0</v>
      </c>
      <c r="AC5589">
        <v>47.693848000000003</v>
      </c>
      <c r="AD5589">
        <v>0</v>
      </c>
      <c r="AE5589">
        <v>0</v>
      </c>
      <c r="AF5589">
        <v>249.77042</v>
      </c>
    </row>
    <row r="5590" spans="1:32" x14ac:dyDescent="0.3">
      <c r="A5590">
        <v>2784063</v>
      </c>
      <c r="B5590">
        <v>1</v>
      </c>
      <c r="C5590" t="s">
        <v>83</v>
      </c>
      <c r="D5590" t="s">
        <v>128</v>
      </c>
      <c r="E5590" t="s">
        <v>20211</v>
      </c>
      <c r="F5590" t="s">
        <v>20212</v>
      </c>
      <c r="G5590" t="s">
        <v>31552</v>
      </c>
      <c r="H5590" t="s">
        <v>2229</v>
      </c>
      <c r="I5590" t="s">
        <v>78</v>
      </c>
      <c r="J5590" t="s">
        <v>135</v>
      </c>
      <c r="K5590" t="s">
        <v>22</v>
      </c>
      <c r="L5590" t="s">
        <v>136</v>
      </c>
      <c r="M5590" t="s">
        <v>20213</v>
      </c>
      <c r="N5590" t="s">
        <v>20214</v>
      </c>
      <c r="O5590">
        <v>1.1527777777777777</v>
      </c>
      <c r="P5590">
        <v>0</v>
      </c>
      <c r="Q5590">
        <v>12</v>
      </c>
      <c r="R5590">
        <v>0</v>
      </c>
      <c r="S5590">
        <v>11</v>
      </c>
      <c r="T5590">
        <v>0</v>
      </c>
      <c r="U5590">
        <v>8</v>
      </c>
      <c r="V5590">
        <v>0</v>
      </c>
      <c r="W5590">
        <v>0</v>
      </c>
      <c r="X5590">
        <v>0</v>
      </c>
      <c r="Y5590">
        <v>14.305033999999999</v>
      </c>
      <c r="Z5590">
        <v>0</v>
      </c>
      <c r="AA5590">
        <v>3.3602536000000001</v>
      </c>
      <c r="AB5590">
        <v>0</v>
      </c>
      <c r="AC5590">
        <v>13.924711</v>
      </c>
      <c r="AD5590">
        <v>0</v>
      </c>
      <c r="AE5590">
        <v>0</v>
      </c>
      <c r="AF5590">
        <v>31.59</v>
      </c>
    </row>
    <row r="5591" spans="1:32" x14ac:dyDescent="0.3">
      <c r="A5591">
        <v>2783974</v>
      </c>
      <c r="B5591">
        <v>1</v>
      </c>
      <c r="C5591" t="s">
        <v>82</v>
      </c>
      <c r="D5591" t="s">
        <v>104</v>
      </c>
      <c r="E5591" t="s">
        <v>20215</v>
      </c>
      <c r="F5591" t="s">
        <v>20216</v>
      </c>
      <c r="G5591" t="s">
        <v>31550</v>
      </c>
      <c r="H5591" t="s">
        <v>223</v>
      </c>
      <c r="I5591" t="s">
        <v>78</v>
      </c>
      <c r="J5591" t="s">
        <v>135</v>
      </c>
      <c r="K5591" t="s">
        <v>22</v>
      </c>
      <c r="L5591" t="s">
        <v>136</v>
      </c>
      <c r="M5591" t="s">
        <v>20217</v>
      </c>
      <c r="N5591" t="s">
        <v>20218</v>
      </c>
      <c r="O5591">
        <v>0.80444444444444441</v>
      </c>
      <c r="P5591">
        <v>0</v>
      </c>
      <c r="Q5591">
        <v>55</v>
      </c>
      <c r="R5591">
        <v>0</v>
      </c>
      <c r="S5591">
        <v>0</v>
      </c>
      <c r="T5591">
        <v>0</v>
      </c>
      <c r="U5591">
        <v>30</v>
      </c>
      <c r="V5591">
        <v>0</v>
      </c>
      <c r="W5591">
        <v>1</v>
      </c>
      <c r="X5591">
        <v>0</v>
      </c>
      <c r="Y5591">
        <v>12.768295999999999</v>
      </c>
      <c r="Z5591">
        <v>0</v>
      </c>
      <c r="AA5591">
        <v>0</v>
      </c>
      <c r="AB5591">
        <v>0</v>
      </c>
      <c r="AC5591">
        <v>31.420950000000001</v>
      </c>
      <c r="AD5591">
        <v>0</v>
      </c>
      <c r="AE5591">
        <v>2.6640565</v>
      </c>
      <c r="AF5591">
        <v>46.853301999999999</v>
      </c>
    </row>
    <row r="5592" spans="1:32" x14ac:dyDescent="0.3">
      <c r="A5592">
        <v>2783957</v>
      </c>
      <c r="B5592">
        <v>1</v>
      </c>
      <c r="C5592" t="s">
        <v>83</v>
      </c>
      <c r="D5592" t="s">
        <v>115</v>
      </c>
      <c r="E5592" t="s">
        <v>20219</v>
      </c>
      <c r="F5592" t="s">
        <v>20220</v>
      </c>
      <c r="G5592" t="s">
        <v>31545</v>
      </c>
      <c r="H5592" t="s">
        <v>145</v>
      </c>
      <c r="I5592" t="s">
        <v>79</v>
      </c>
      <c r="J5592" t="s">
        <v>135</v>
      </c>
      <c r="K5592" t="s">
        <v>22</v>
      </c>
      <c r="L5592" t="s">
        <v>136</v>
      </c>
      <c r="M5592" t="s">
        <v>20221</v>
      </c>
      <c r="N5592" t="s">
        <v>20222</v>
      </c>
      <c r="O5592">
        <v>2.9813888888888891</v>
      </c>
      <c r="P5592">
        <v>0</v>
      </c>
      <c r="Q5592">
        <v>0</v>
      </c>
      <c r="R5592">
        <v>25</v>
      </c>
      <c r="S5592">
        <v>18</v>
      </c>
      <c r="T5592">
        <v>4</v>
      </c>
      <c r="U5592">
        <v>1</v>
      </c>
      <c r="V5592">
        <v>0</v>
      </c>
      <c r="W5592">
        <v>0</v>
      </c>
      <c r="X5592">
        <v>0</v>
      </c>
      <c r="Y5592">
        <v>0</v>
      </c>
      <c r="Z5592">
        <v>28.272594000000002</v>
      </c>
      <c r="AA5592">
        <v>31.380780000000001</v>
      </c>
      <c r="AB5592">
        <v>104.593475</v>
      </c>
      <c r="AC5592">
        <v>5.6086245000000003</v>
      </c>
      <c r="AD5592">
        <v>0</v>
      </c>
      <c r="AE5592">
        <v>0</v>
      </c>
      <c r="AF5592">
        <v>169.85547</v>
      </c>
    </row>
    <row r="5593" spans="1:32" x14ac:dyDescent="0.3">
      <c r="A5593">
        <v>2783963</v>
      </c>
      <c r="B5593">
        <v>1</v>
      </c>
      <c r="C5593" t="s">
        <v>82</v>
      </c>
      <c r="D5593" t="s">
        <v>88</v>
      </c>
      <c r="E5593" t="s">
        <v>20130</v>
      </c>
      <c r="F5593" t="s">
        <v>20131</v>
      </c>
      <c r="G5593" t="s">
        <v>31552</v>
      </c>
      <c r="H5593" t="s">
        <v>648</v>
      </c>
      <c r="I5593" t="s">
        <v>78</v>
      </c>
      <c r="J5593" t="s">
        <v>135</v>
      </c>
      <c r="K5593" t="s">
        <v>22</v>
      </c>
      <c r="L5593" t="s">
        <v>186</v>
      </c>
      <c r="M5593" t="s">
        <v>20223</v>
      </c>
      <c r="N5593" t="s">
        <v>20224</v>
      </c>
      <c r="O5593">
        <v>7.2619444444444445</v>
      </c>
      <c r="P5593">
        <v>0</v>
      </c>
      <c r="Q5593">
        <v>111</v>
      </c>
      <c r="R5593">
        <v>0</v>
      </c>
      <c r="S5593">
        <v>2</v>
      </c>
      <c r="T5593">
        <v>0</v>
      </c>
      <c r="U5593">
        <v>24</v>
      </c>
      <c r="V5593">
        <v>0</v>
      </c>
      <c r="W5593">
        <v>0</v>
      </c>
      <c r="X5593">
        <v>0</v>
      </c>
      <c r="Y5593">
        <v>86.674285999999995</v>
      </c>
      <c r="Z5593">
        <v>0</v>
      </c>
      <c r="AA5593">
        <v>4.2702650000000002</v>
      </c>
      <c r="AB5593">
        <v>0</v>
      </c>
      <c r="AC5593">
        <v>30.521923000000001</v>
      </c>
      <c r="AD5593">
        <v>0</v>
      </c>
      <c r="AE5593">
        <v>0</v>
      </c>
      <c r="AF5593">
        <v>121.46647</v>
      </c>
    </row>
    <row r="5594" spans="1:32" x14ac:dyDescent="0.3">
      <c r="A5594">
        <v>2783915</v>
      </c>
      <c r="B5594">
        <v>1</v>
      </c>
      <c r="C5594" t="s">
        <v>82</v>
      </c>
      <c r="D5594" t="s">
        <v>103</v>
      </c>
      <c r="E5594" t="s">
        <v>20225</v>
      </c>
      <c r="F5594" t="s">
        <v>20226</v>
      </c>
      <c r="G5594" t="s">
        <v>31551</v>
      </c>
      <c r="H5594" t="s">
        <v>643</v>
      </c>
      <c r="I5594" t="s">
        <v>79</v>
      </c>
      <c r="J5594" t="s">
        <v>135</v>
      </c>
      <c r="K5594" t="s">
        <v>22</v>
      </c>
      <c r="L5594" t="s">
        <v>186</v>
      </c>
      <c r="M5594" t="s">
        <v>20227</v>
      </c>
      <c r="N5594" t="s">
        <v>20228</v>
      </c>
      <c r="O5594">
        <v>8.2202777777777776</v>
      </c>
      <c r="P5594">
        <v>0</v>
      </c>
      <c r="Q5594">
        <v>77</v>
      </c>
      <c r="R5594">
        <v>0</v>
      </c>
      <c r="S5594">
        <v>83</v>
      </c>
      <c r="T5594">
        <v>0</v>
      </c>
      <c r="U5594">
        <v>52</v>
      </c>
      <c r="V5594">
        <v>0</v>
      </c>
      <c r="W5594">
        <v>0</v>
      </c>
      <c r="X5594">
        <v>0</v>
      </c>
      <c r="Y5594">
        <v>195.77473000000001</v>
      </c>
      <c r="Z5594">
        <v>0</v>
      </c>
      <c r="AA5594">
        <v>256.37975999999998</v>
      </c>
      <c r="AB5594">
        <v>0</v>
      </c>
      <c r="AC5594">
        <v>261.48656999999997</v>
      </c>
      <c r="AD5594">
        <v>0</v>
      </c>
      <c r="AE5594">
        <v>0</v>
      </c>
      <c r="AF5594">
        <v>713.64104999999995</v>
      </c>
    </row>
    <row r="5595" spans="1:32" x14ac:dyDescent="0.3">
      <c r="A5595">
        <v>2797450</v>
      </c>
      <c r="B5595">
        <v>1</v>
      </c>
      <c r="C5595" t="s">
        <v>82</v>
      </c>
      <c r="D5595" t="s">
        <v>100</v>
      </c>
      <c r="E5595" t="s">
        <v>4264</v>
      </c>
      <c r="F5595" t="s">
        <v>4265</v>
      </c>
      <c r="G5595" t="s">
        <v>31548</v>
      </c>
      <c r="H5595" t="s">
        <v>311</v>
      </c>
      <c r="I5595" t="s">
        <v>78</v>
      </c>
      <c r="J5595" t="s">
        <v>135</v>
      </c>
      <c r="K5595" t="s">
        <v>22</v>
      </c>
      <c r="L5595" t="s">
        <v>136</v>
      </c>
      <c r="M5595" t="s">
        <v>20229</v>
      </c>
      <c r="N5595" t="s">
        <v>20230</v>
      </c>
      <c r="O5595">
        <v>7.471111111111111</v>
      </c>
      <c r="P5595">
        <v>0</v>
      </c>
      <c r="Q5595">
        <v>4</v>
      </c>
      <c r="R5595">
        <v>0</v>
      </c>
      <c r="S5595">
        <v>0</v>
      </c>
      <c r="T5595">
        <v>0</v>
      </c>
      <c r="U5595">
        <v>2</v>
      </c>
      <c r="V5595">
        <v>0</v>
      </c>
      <c r="W5595">
        <v>0</v>
      </c>
      <c r="X5595">
        <v>0</v>
      </c>
      <c r="Y5595">
        <v>3.8507156</v>
      </c>
      <c r="Z5595">
        <v>0</v>
      </c>
      <c r="AA5595">
        <v>0</v>
      </c>
      <c r="AB5595">
        <v>0</v>
      </c>
      <c r="AC5595">
        <v>83.174355000000006</v>
      </c>
      <c r="AD5595">
        <v>0</v>
      </c>
      <c r="AE5595">
        <v>0</v>
      </c>
      <c r="AF5595">
        <v>87.025069999999999</v>
      </c>
    </row>
    <row r="5596" spans="1:32" x14ac:dyDescent="0.3">
      <c r="A5596">
        <v>2797238</v>
      </c>
      <c r="B5596">
        <v>1</v>
      </c>
      <c r="C5596" t="s">
        <v>82</v>
      </c>
      <c r="D5596" t="s">
        <v>94</v>
      </c>
      <c r="E5596" t="s">
        <v>20231</v>
      </c>
      <c r="F5596" t="s">
        <v>20232</v>
      </c>
      <c r="G5596" t="s">
        <v>31550</v>
      </c>
      <c r="H5596" t="s">
        <v>380</v>
      </c>
      <c r="I5596" t="s">
        <v>78</v>
      </c>
      <c r="J5596" t="s">
        <v>135</v>
      </c>
      <c r="K5596" t="s">
        <v>22</v>
      </c>
      <c r="L5596" t="s">
        <v>136</v>
      </c>
      <c r="M5596" t="s">
        <v>20233</v>
      </c>
      <c r="N5596" t="s">
        <v>20234</v>
      </c>
      <c r="O5596">
        <v>1.9161111111111111</v>
      </c>
      <c r="P5596">
        <v>0</v>
      </c>
      <c r="Q5596">
        <v>42</v>
      </c>
      <c r="R5596">
        <v>0</v>
      </c>
      <c r="S5596">
        <v>0</v>
      </c>
      <c r="T5596">
        <v>0</v>
      </c>
      <c r="U5596">
        <v>32</v>
      </c>
      <c r="V5596">
        <v>0</v>
      </c>
      <c r="W5596">
        <v>0</v>
      </c>
      <c r="X5596">
        <v>0</v>
      </c>
      <c r="Y5596">
        <v>18.71105</v>
      </c>
      <c r="Z5596">
        <v>0</v>
      </c>
      <c r="AA5596">
        <v>0</v>
      </c>
      <c r="AB5596">
        <v>0</v>
      </c>
      <c r="AC5596">
        <v>32.603969999999997</v>
      </c>
      <c r="AD5596">
        <v>0</v>
      </c>
      <c r="AE5596">
        <v>0</v>
      </c>
      <c r="AF5596">
        <v>51.315018000000002</v>
      </c>
    </row>
    <row r="5597" spans="1:32" x14ac:dyDescent="0.3">
      <c r="A5597">
        <v>2797086</v>
      </c>
      <c r="B5597">
        <v>1</v>
      </c>
      <c r="C5597" t="s">
        <v>82</v>
      </c>
      <c r="D5597" t="s">
        <v>91</v>
      </c>
      <c r="E5597" t="s">
        <v>3578</v>
      </c>
      <c r="F5597" t="s">
        <v>3579</v>
      </c>
      <c r="G5597" t="s">
        <v>31552</v>
      </c>
      <c r="H5597" t="s">
        <v>665</v>
      </c>
      <c r="I5597" t="s">
        <v>78</v>
      </c>
      <c r="J5597" t="s">
        <v>135</v>
      </c>
      <c r="K5597" t="s">
        <v>22</v>
      </c>
      <c r="L5597" t="s">
        <v>136</v>
      </c>
      <c r="M5597" t="s">
        <v>20235</v>
      </c>
      <c r="N5597" t="s">
        <v>20236</v>
      </c>
      <c r="O5597">
        <v>0.75916666666666666</v>
      </c>
      <c r="P5597">
        <v>0</v>
      </c>
      <c r="Q5597">
        <v>13</v>
      </c>
      <c r="R5597">
        <v>0</v>
      </c>
      <c r="S5597">
        <v>0</v>
      </c>
      <c r="T5597">
        <v>0</v>
      </c>
      <c r="U5597">
        <v>60</v>
      </c>
      <c r="V5597">
        <v>0</v>
      </c>
      <c r="W5597">
        <v>3</v>
      </c>
      <c r="X5597">
        <v>0</v>
      </c>
      <c r="Y5597">
        <v>7.5773726000000003</v>
      </c>
      <c r="Z5597">
        <v>0</v>
      </c>
      <c r="AA5597">
        <v>0</v>
      </c>
      <c r="AB5597">
        <v>0</v>
      </c>
      <c r="AC5597">
        <v>42.534619999999997</v>
      </c>
      <c r="AD5597">
        <v>0</v>
      </c>
      <c r="AE5597">
        <v>57.390349999999998</v>
      </c>
      <c r="AF5597">
        <v>107.50234</v>
      </c>
    </row>
    <row r="5598" spans="1:32" x14ac:dyDescent="0.3">
      <c r="A5598">
        <v>2797080</v>
      </c>
      <c r="B5598">
        <v>1</v>
      </c>
      <c r="C5598" t="s">
        <v>83</v>
      </c>
      <c r="D5598" t="s">
        <v>116</v>
      </c>
      <c r="E5598" t="s">
        <v>20237</v>
      </c>
      <c r="F5598" t="s">
        <v>20238</v>
      </c>
      <c r="G5598" t="s">
        <v>31552</v>
      </c>
      <c r="H5598" t="s">
        <v>665</v>
      </c>
      <c r="I5598" t="s">
        <v>78</v>
      </c>
      <c r="J5598" t="s">
        <v>135</v>
      </c>
      <c r="K5598" t="s">
        <v>22</v>
      </c>
      <c r="L5598" t="s">
        <v>136</v>
      </c>
      <c r="M5598" t="s">
        <v>20239</v>
      </c>
      <c r="N5598" t="s">
        <v>20240</v>
      </c>
      <c r="O5598">
        <v>4.660277777777778</v>
      </c>
      <c r="P5598">
        <v>0</v>
      </c>
      <c r="Q5598">
        <v>11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3.8295621999999998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3.8295621999999998</v>
      </c>
    </row>
    <row r="5599" spans="1:32" x14ac:dyDescent="0.3">
      <c r="A5599">
        <v>2797075</v>
      </c>
      <c r="B5599">
        <v>1</v>
      </c>
      <c r="C5599" t="s">
        <v>83</v>
      </c>
      <c r="D5599" t="s">
        <v>130</v>
      </c>
      <c r="E5599" t="s">
        <v>20241</v>
      </c>
      <c r="F5599" t="s">
        <v>367</v>
      </c>
      <c r="G5599" t="s">
        <v>31548</v>
      </c>
      <c r="H5599" t="s">
        <v>311</v>
      </c>
      <c r="I5599" t="s">
        <v>78</v>
      </c>
      <c r="J5599" t="s">
        <v>135</v>
      </c>
      <c r="K5599" t="s">
        <v>22</v>
      </c>
      <c r="L5599" t="s">
        <v>136</v>
      </c>
      <c r="M5599" t="s">
        <v>20242</v>
      </c>
      <c r="N5599" t="s">
        <v>20243</v>
      </c>
      <c r="O5599">
        <v>1.0919444444444444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1.8707385999999999</v>
      </c>
      <c r="AD5599">
        <v>0</v>
      </c>
      <c r="AE5599">
        <v>0</v>
      </c>
      <c r="AF5599">
        <v>1.8707385999999999</v>
      </c>
    </row>
    <row r="5600" spans="1:32" x14ac:dyDescent="0.3">
      <c r="A5600">
        <v>2797081</v>
      </c>
      <c r="B5600">
        <v>1</v>
      </c>
      <c r="C5600" t="s">
        <v>83</v>
      </c>
      <c r="D5600" t="s">
        <v>116</v>
      </c>
      <c r="E5600" t="s">
        <v>20244</v>
      </c>
      <c r="F5600" t="s">
        <v>20245</v>
      </c>
      <c r="G5600" t="s">
        <v>31545</v>
      </c>
      <c r="H5600" t="s">
        <v>134</v>
      </c>
      <c r="I5600" t="s">
        <v>79</v>
      </c>
      <c r="J5600" t="s">
        <v>135</v>
      </c>
      <c r="K5600" t="s">
        <v>22</v>
      </c>
      <c r="L5600" t="s">
        <v>136</v>
      </c>
      <c r="M5600" t="s">
        <v>20246</v>
      </c>
      <c r="N5600" t="s">
        <v>20247</v>
      </c>
      <c r="O5600">
        <v>0.46861111111111109</v>
      </c>
      <c r="P5600">
        <v>2</v>
      </c>
      <c r="Q5600">
        <v>115</v>
      </c>
      <c r="R5600">
        <v>53</v>
      </c>
      <c r="S5600">
        <v>155</v>
      </c>
      <c r="T5600">
        <v>11</v>
      </c>
      <c r="U5600">
        <v>15</v>
      </c>
      <c r="V5600">
        <v>1</v>
      </c>
      <c r="W5600">
        <v>0</v>
      </c>
      <c r="X5600">
        <v>0.10638543</v>
      </c>
      <c r="Y5600">
        <v>12.761987</v>
      </c>
      <c r="Z5600">
        <v>13.677166</v>
      </c>
      <c r="AA5600">
        <v>15.396431</v>
      </c>
      <c r="AB5600">
        <v>4.1336436000000001</v>
      </c>
      <c r="AC5600">
        <v>1.1777340999999999</v>
      </c>
      <c r="AD5600">
        <v>5.0406594</v>
      </c>
      <c r="AE5600">
        <v>0</v>
      </c>
      <c r="AF5600">
        <v>52.294006000000003</v>
      </c>
    </row>
    <row r="5601" spans="1:32" x14ac:dyDescent="0.3">
      <c r="A5601">
        <v>2797106</v>
      </c>
      <c r="B5601">
        <v>1</v>
      </c>
      <c r="C5601" t="s">
        <v>82</v>
      </c>
      <c r="D5601" t="s">
        <v>106</v>
      </c>
      <c r="E5601" t="s">
        <v>20248</v>
      </c>
      <c r="F5601" t="s">
        <v>20249</v>
      </c>
      <c r="G5601" t="s">
        <v>31545</v>
      </c>
      <c r="H5601" t="s">
        <v>643</v>
      </c>
      <c r="I5601" t="s">
        <v>79</v>
      </c>
      <c r="J5601" t="s">
        <v>135</v>
      </c>
      <c r="K5601" t="s">
        <v>22</v>
      </c>
      <c r="L5601" t="s">
        <v>186</v>
      </c>
      <c r="M5601" t="s">
        <v>20250</v>
      </c>
      <c r="N5601" t="s">
        <v>20251</v>
      </c>
      <c r="O5601">
        <v>3.3638888888888889</v>
      </c>
      <c r="P5601">
        <v>0</v>
      </c>
      <c r="Q5601">
        <v>1659</v>
      </c>
      <c r="R5601">
        <v>0</v>
      </c>
      <c r="S5601">
        <v>0</v>
      </c>
      <c r="T5601">
        <v>0</v>
      </c>
      <c r="U5601">
        <v>176</v>
      </c>
      <c r="V5601">
        <v>0</v>
      </c>
      <c r="W5601">
        <v>0</v>
      </c>
      <c r="X5601">
        <v>0</v>
      </c>
      <c r="Y5601">
        <v>1508.5320999999999</v>
      </c>
      <c r="Z5601">
        <v>0</v>
      </c>
      <c r="AA5601">
        <v>0</v>
      </c>
      <c r="AB5601">
        <v>0</v>
      </c>
      <c r="AC5601">
        <v>1089.8998999999999</v>
      </c>
      <c r="AD5601">
        <v>0</v>
      </c>
      <c r="AE5601">
        <v>0</v>
      </c>
      <c r="AF5601">
        <v>2598.4321</v>
      </c>
    </row>
    <row r="5602" spans="1:32" x14ac:dyDescent="0.3">
      <c r="A5602">
        <v>2796959</v>
      </c>
      <c r="B5602">
        <v>1</v>
      </c>
      <c r="C5602" t="s">
        <v>83</v>
      </c>
      <c r="D5602" t="s">
        <v>119</v>
      </c>
      <c r="E5602" t="s">
        <v>12685</v>
      </c>
      <c r="F5602" t="s">
        <v>12686</v>
      </c>
      <c r="G5602" t="s">
        <v>31549</v>
      </c>
      <c r="H5602" t="s">
        <v>648</v>
      </c>
      <c r="I5602" t="s">
        <v>79</v>
      </c>
      <c r="J5602" t="s">
        <v>135</v>
      </c>
      <c r="K5602" t="s">
        <v>22</v>
      </c>
      <c r="L5602" t="s">
        <v>186</v>
      </c>
      <c r="M5602" t="s">
        <v>20252</v>
      </c>
      <c r="N5602" t="s">
        <v>20253</v>
      </c>
      <c r="O5602">
        <v>5.7283333333333335</v>
      </c>
      <c r="P5602">
        <v>0</v>
      </c>
      <c r="Q5602">
        <v>0</v>
      </c>
      <c r="R5602">
        <v>0</v>
      </c>
      <c r="S5602">
        <v>0</v>
      </c>
      <c r="T5602">
        <v>2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9.2749839999999999</v>
      </c>
      <c r="AC5602">
        <v>0</v>
      </c>
      <c r="AD5602">
        <v>0</v>
      </c>
      <c r="AE5602">
        <v>0</v>
      </c>
      <c r="AF5602">
        <v>9.2749839999999999</v>
      </c>
    </row>
    <row r="5603" spans="1:32" x14ac:dyDescent="0.3">
      <c r="A5603">
        <v>2796512</v>
      </c>
      <c r="B5603">
        <v>2</v>
      </c>
      <c r="C5603" t="s">
        <v>82</v>
      </c>
      <c r="D5603" t="s">
        <v>106</v>
      </c>
      <c r="E5603" t="s">
        <v>20254</v>
      </c>
      <c r="F5603" t="s">
        <v>20255</v>
      </c>
      <c r="G5603" t="s">
        <v>31545</v>
      </c>
      <c r="H5603" t="s">
        <v>338</v>
      </c>
      <c r="I5603" t="s">
        <v>79</v>
      </c>
      <c r="J5603" t="s">
        <v>135</v>
      </c>
      <c r="K5603" t="s">
        <v>22</v>
      </c>
      <c r="L5603" t="s">
        <v>136</v>
      </c>
      <c r="M5603" t="s">
        <v>20256</v>
      </c>
      <c r="N5603" t="s">
        <v>20257</v>
      </c>
      <c r="O5603">
        <v>0.80083333333333329</v>
      </c>
      <c r="P5603">
        <v>0</v>
      </c>
      <c r="Q5603">
        <v>5</v>
      </c>
      <c r="R5603">
        <v>1</v>
      </c>
      <c r="S5603">
        <v>5</v>
      </c>
      <c r="T5603">
        <v>3</v>
      </c>
      <c r="U5603">
        <v>10</v>
      </c>
      <c r="V5603">
        <v>1</v>
      </c>
      <c r="W5603">
        <v>0</v>
      </c>
      <c r="X5603">
        <v>0</v>
      </c>
      <c r="Y5603">
        <v>1.5255069000000001</v>
      </c>
      <c r="Z5603">
        <v>0.41264653000000001</v>
      </c>
      <c r="AA5603">
        <v>2.0120393999999999</v>
      </c>
      <c r="AB5603">
        <v>30.442571999999998</v>
      </c>
      <c r="AC5603">
        <v>26.329989999999999</v>
      </c>
      <c r="AD5603">
        <v>10.309132999999999</v>
      </c>
      <c r="AE5603">
        <v>0</v>
      </c>
      <c r="AF5603">
        <v>71.031890000000004</v>
      </c>
    </row>
    <row r="5604" spans="1:32" x14ac:dyDescent="0.3">
      <c r="A5604">
        <v>2796798</v>
      </c>
      <c r="B5604">
        <v>1</v>
      </c>
      <c r="C5604" t="s">
        <v>82</v>
      </c>
      <c r="D5604" t="s">
        <v>94</v>
      </c>
      <c r="E5604" t="s">
        <v>20258</v>
      </c>
      <c r="F5604" t="s">
        <v>20259</v>
      </c>
      <c r="G5604" t="s">
        <v>31546</v>
      </c>
      <c r="H5604" t="s">
        <v>145</v>
      </c>
      <c r="I5604" t="s">
        <v>78</v>
      </c>
      <c r="J5604" t="s">
        <v>135</v>
      </c>
      <c r="K5604" t="s">
        <v>22</v>
      </c>
      <c r="L5604" t="s">
        <v>136</v>
      </c>
      <c r="M5604" t="s">
        <v>20260</v>
      </c>
      <c r="N5604" t="s">
        <v>20261</v>
      </c>
      <c r="O5604">
        <v>1.1152777777777778</v>
      </c>
      <c r="P5604">
        <v>0</v>
      </c>
      <c r="Q5604">
        <v>89</v>
      </c>
      <c r="R5604">
        <v>0</v>
      </c>
      <c r="S5604">
        <v>0</v>
      </c>
      <c r="T5604">
        <v>0</v>
      </c>
      <c r="U5604">
        <v>5</v>
      </c>
      <c r="V5604">
        <v>0</v>
      </c>
      <c r="W5604">
        <v>0</v>
      </c>
      <c r="X5604">
        <v>0</v>
      </c>
      <c r="Y5604">
        <v>7.172644</v>
      </c>
      <c r="Z5604">
        <v>0</v>
      </c>
      <c r="AA5604">
        <v>0</v>
      </c>
      <c r="AB5604">
        <v>0</v>
      </c>
      <c r="AC5604">
        <v>3.1654092999999999</v>
      </c>
      <c r="AD5604">
        <v>0</v>
      </c>
      <c r="AE5604">
        <v>0</v>
      </c>
      <c r="AF5604">
        <v>10.338054</v>
      </c>
    </row>
    <row r="5605" spans="1:32" x14ac:dyDescent="0.3">
      <c r="A5605">
        <v>2796722</v>
      </c>
      <c r="B5605">
        <v>2</v>
      </c>
      <c r="C5605" t="s">
        <v>82</v>
      </c>
      <c r="D5605" t="s">
        <v>104</v>
      </c>
      <c r="E5605" t="s">
        <v>10777</v>
      </c>
      <c r="F5605" t="s">
        <v>10778</v>
      </c>
      <c r="G5605" t="s">
        <v>31552</v>
      </c>
      <c r="H5605" t="s">
        <v>223</v>
      </c>
      <c r="I5605" t="s">
        <v>78</v>
      </c>
      <c r="J5605" t="s">
        <v>135</v>
      </c>
      <c r="K5605" t="s">
        <v>22</v>
      </c>
      <c r="L5605" t="s">
        <v>136</v>
      </c>
      <c r="M5605" t="s">
        <v>20262</v>
      </c>
      <c r="N5605" t="s">
        <v>20263</v>
      </c>
      <c r="O5605">
        <v>2.2422222222222223</v>
      </c>
      <c r="P5605">
        <v>0</v>
      </c>
      <c r="Q5605">
        <v>1396</v>
      </c>
      <c r="R5605">
        <v>0</v>
      </c>
      <c r="S5605">
        <v>0</v>
      </c>
      <c r="T5605">
        <v>0</v>
      </c>
      <c r="U5605">
        <v>103</v>
      </c>
      <c r="V5605">
        <v>0</v>
      </c>
      <c r="W5605">
        <v>0</v>
      </c>
      <c r="X5605">
        <v>0</v>
      </c>
      <c r="Y5605">
        <v>971.82820000000004</v>
      </c>
      <c r="Z5605">
        <v>0</v>
      </c>
      <c r="AA5605">
        <v>0</v>
      </c>
      <c r="AB5605">
        <v>0</v>
      </c>
      <c r="AC5605">
        <v>126.26175000000001</v>
      </c>
      <c r="AD5605">
        <v>0</v>
      </c>
      <c r="AE5605">
        <v>0</v>
      </c>
      <c r="AF5605">
        <v>1098.0899999999999</v>
      </c>
    </row>
    <row r="5606" spans="1:32" x14ac:dyDescent="0.3">
      <c r="A5606">
        <v>2796661</v>
      </c>
      <c r="B5606">
        <v>1</v>
      </c>
      <c r="C5606" t="s">
        <v>82</v>
      </c>
      <c r="D5606" t="s">
        <v>94</v>
      </c>
      <c r="E5606" t="s">
        <v>20264</v>
      </c>
      <c r="F5606" t="s">
        <v>20265</v>
      </c>
      <c r="G5606" t="s">
        <v>31548</v>
      </c>
      <c r="H5606" t="s">
        <v>893</v>
      </c>
      <c r="I5606" t="s">
        <v>78</v>
      </c>
      <c r="J5606" t="s">
        <v>135</v>
      </c>
      <c r="K5606" t="s">
        <v>22</v>
      </c>
      <c r="L5606" t="s">
        <v>136</v>
      </c>
      <c r="M5606" t="s">
        <v>20266</v>
      </c>
      <c r="N5606" t="s">
        <v>20267</v>
      </c>
      <c r="O5606">
        <v>2.5380555555555557</v>
      </c>
      <c r="P5606">
        <v>0</v>
      </c>
      <c r="Q5606">
        <v>1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0.79687697000000002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0.79687697000000002</v>
      </c>
    </row>
    <row r="5607" spans="1:32" x14ac:dyDescent="0.3">
      <c r="A5607">
        <v>2796641</v>
      </c>
      <c r="B5607">
        <v>1</v>
      </c>
      <c r="C5607" t="s">
        <v>83</v>
      </c>
      <c r="D5607" t="s">
        <v>115</v>
      </c>
      <c r="E5607" t="s">
        <v>20268</v>
      </c>
      <c r="F5607" t="s">
        <v>20269</v>
      </c>
      <c r="G5607" t="s">
        <v>31548</v>
      </c>
      <c r="H5607" t="s">
        <v>333</v>
      </c>
      <c r="I5607" t="s">
        <v>78</v>
      </c>
      <c r="J5607" t="s">
        <v>135</v>
      </c>
      <c r="K5607" t="s">
        <v>22</v>
      </c>
      <c r="L5607" t="s">
        <v>136</v>
      </c>
      <c r="M5607" t="s">
        <v>20270</v>
      </c>
      <c r="N5607" t="s">
        <v>20271</v>
      </c>
      <c r="O5607">
        <v>3.0049999999999999</v>
      </c>
      <c r="P5607">
        <v>0</v>
      </c>
      <c r="Q5607">
        <v>0</v>
      </c>
      <c r="R5607">
        <v>0</v>
      </c>
      <c r="S5607">
        <v>1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0.25134864000000001</v>
      </c>
      <c r="AB5607">
        <v>0</v>
      </c>
      <c r="AC5607">
        <v>0</v>
      </c>
      <c r="AD5607">
        <v>0</v>
      </c>
      <c r="AE5607">
        <v>0</v>
      </c>
      <c r="AF5607">
        <v>0.25134864000000001</v>
      </c>
    </row>
    <row r="5608" spans="1:32" x14ac:dyDescent="0.3">
      <c r="A5608">
        <v>2796662</v>
      </c>
      <c r="B5608">
        <v>1</v>
      </c>
      <c r="C5608" t="s">
        <v>83</v>
      </c>
      <c r="D5608" t="s">
        <v>128</v>
      </c>
      <c r="E5608" t="s">
        <v>20272</v>
      </c>
      <c r="F5608" t="s">
        <v>20273</v>
      </c>
      <c r="G5608" t="s">
        <v>31549</v>
      </c>
      <c r="H5608" t="s">
        <v>134</v>
      </c>
      <c r="I5608" t="s">
        <v>79</v>
      </c>
      <c r="J5608" t="s">
        <v>135</v>
      </c>
      <c r="K5608" t="s">
        <v>22</v>
      </c>
      <c r="L5608" t="s">
        <v>136</v>
      </c>
      <c r="M5608" t="s">
        <v>18322</v>
      </c>
      <c r="N5608" t="s">
        <v>20274</v>
      </c>
      <c r="O5608">
        <v>4.0324999999999998</v>
      </c>
      <c r="P5608">
        <v>0</v>
      </c>
      <c r="Q5608">
        <v>442</v>
      </c>
      <c r="R5608">
        <v>0</v>
      </c>
      <c r="S5608">
        <v>17</v>
      </c>
      <c r="T5608">
        <v>0</v>
      </c>
      <c r="U5608">
        <v>52</v>
      </c>
      <c r="V5608">
        <v>0</v>
      </c>
      <c r="W5608">
        <v>0</v>
      </c>
      <c r="X5608">
        <v>0</v>
      </c>
      <c r="Y5608">
        <v>329.55135999999999</v>
      </c>
      <c r="Z5608">
        <v>0</v>
      </c>
      <c r="AA5608">
        <v>17.215698</v>
      </c>
      <c r="AB5608">
        <v>0</v>
      </c>
      <c r="AC5608">
        <v>212.28062</v>
      </c>
      <c r="AD5608">
        <v>0</v>
      </c>
      <c r="AE5608">
        <v>0</v>
      </c>
      <c r="AF5608">
        <v>559.04767000000004</v>
      </c>
    </row>
    <row r="5609" spans="1:32" x14ac:dyDescent="0.3">
      <c r="A5609">
        <v>2796605</v>
      </c>
      <c r="B5609">
        <v>2</v>
      </c>
      <c r="C5609" t="s">
        <v>82</v>
      </c>
      <c r="D5609" t="s">
        <v>102</v>
      </c>
      <c r="E5609" t="s">
        <v>20275</v>
      </c>
      <c r="F5609" t="s">
        <v>20276</v>
      </c>
      <c r="G5609" t="s">
        <v>31545</v>
      </c>
      <c r="H5609" t="s">
        <v>672</v>
      </c>
      <c r="I5609" t="s">
        <v>79</v>
      </c>
      <c r="J5609" t="s">
        <v>135</v>
      </c>
      <c r="K5609" t="s">
        <v>22</v>
      </c>
      <c r="L5609" t="s">
        <v>136</v>
      </c>
      <c r="M5609" t="s">
        <v>20277</v>
      </c>
      <c r="N5609" t="s">
        <v>20278</v>
      </c>
      <c r="O5609">
        <v>0.31333333333333335</v>
      </c>
      <c r="P5609">
        <v>1</v>
      </c>
      <c r="Q5609">
        <v>1065</v>
      </c>
      <c r="R5609">
        <v>2</v>
      </c>
      <c r="S5609">
        <v>18</v>
      </c>
      <c r="T5609">
        <v>9</v>
      </c>
      <c r="U5609">
        <v>86</v>
      </c>
      <c r="V5609">
        <v>0</v>
      </c>
      <c r="W5609">
        <v>0</v>
      </c>
      <c r="X5609">
        <v>0.15897425000000001</v>
      </c>
      <c r="Y5609">
        <v>42.607979999999998</v>
      </c>
      <c r="Z5609">
        <v>0.14908958999999999</v>
      </c>
      <c r="AA5609">
        <v>0.83664583999999997</v>
      </c>
      <c r="AB5609">
        <v>56.822505999999997</v>
      </c>
      <c r="AC5609">
        <v>21.062543999999999</v>
      </c>
      <c r="AD5609">
        <v>0</v>
      </c>
      <c r="AE5609">
        <v>0</v>
      </c>
      <c r="AF5609">
        <v>121.63773999999999</v>
      </c>
    </row>
    <row r="5610" spans="1:32" x14ac:dyDescent="0.3">
      <c r="A5610">
        <v>2796587</v>
      </c>
      <c r="B5610">
        <v>1</v>
      </c>
      <c r="C5610" t="s">
        <v>82</v>
      </c>
      <c r="D5610" t="s">
        <v>99</v>
      </c>
      <c r="E5610" t="s">
        <v>20279</v>
      </c>
      <c r="F5610" t="s">
        <v>20280</v>
      </c>
      <c r="G5610" t="s">
        <v>31548</v>
      </c>
      <c r="H5610" t="s">
        <v>333</v>
      </c>
      <c r="I5610" t="s">
        <v>78</v>
      </c>
      <c r="J5610" t="s">
        <v>135</v>
      </c>
      <c r="K5610" t="s">
        <v>22</v>
      </c>
      <c r="L5610" t="s">
        <v>136</v>
      </c>
      <c r="M5610" t="s">
        <v>20281</v>
      </c>
      <c r="N5610" t="s">
        <v>20282</v>
      </c>
      <c r="O5610">
        <v>3.7952777777777778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7.2495390000000004</v>
      </c>
      <c r="AD5610">
        <v>0</v>
      </c>
      <c r="AE5610">
        <v>0</v>
      </c>
      <c r="AF5610">
        <v>7.2495390000000004</v>
      </c>
    </row>
    <row r="5611" spans="1:32" x14ac:dyDescent="0.3">
      <c r="A5611">
        <v>2796390</v>
      </c>
      <c r="B5611">
        <v>1</v>
      </c>
      <c r="C5611" t="s">
        <v>82</v>
      </c>
      <c r="D5611" t="s">
        <v>100</v>
      </c>
      <c r="E5611" t="s">
        <v>20283</v>
      </c>
      <c r="F5611" t="s">
        <v>20284</v>
      </c>
      <c r="G5611" t="s">
        <v>31546</v>
      </c>
      <c r="H5611" t="s">
        <v>648</v>
      </c>
      <c r="I5611" t="s">
        <v>78</v>
      </c>
      <c r="J5611" t="s">
        <v>135</v>
      </c>
      <c r="K5611" t="s">
        <v>22</v>
      </c>
      <c r="L5611" t="s">
        <v>186</v>
      </c>
      <c r="M5611" t="s">
        <v>20285</v>
      </c>
      <c r="N5611" t="s">
        <v>20286</v>
      </c>
      <c r="O5611">
        <v>0.44527777777777777</v>
      </c>
      <c r="P5611">
        <v>0</v>
      </c>
      <c r="Q5611">
        <v>151</v>
      </c>
      <c r="R5611">
        <v>0</v>
      </c>
      <c r="S5611">
        <v>0</v>
      </c>
      <c r="T5611">
        <v>0</v>
      </c>
      <c r="U5611">
        <v>10</v>
      </c>
      <c r="V5611">
        <v>0</v>
      </c>
      <c r="W5611">
        <v>0</v>
      </c>
      <c r="X5611">
        <v>0</v>
      </c>
      <c r="Y5611">
        <v>15.168882</v>
      </c>
      <c r="Z5611">
        <v>0</v>
      </c>
      <c r="AA5611">
        <v>0</v>
      </c>
      <c r="AB5611">
        <v>0</v>
      </c>
      <c r="AC5611">
        <v>4.8397030000000001</v>
      </c>
      <c r="AD5611">
        <v>0</v>
      </c>
      <c r="AE5611">
        <v>0</v>
      </c>
      <c r="AF5611">
        <v>20.008586999999999</v>
      </c>
    </row>
    <row r="5612" spans="1:32" x14ac:dyDescent="0.3">
      <c r="A5612">
        <v>2796379</v>
      </c>
      <c r="B5612">
        <v>1</v>
      </c>
      <c r="C5612" t="s">
        <v>82</v>
      </c>
      <c r="D5612" t="s">
        <v>106</v>
      </c>
      <c r="E5612" t="s">
        <v>20287</v>
      </c>
      <c r="F5612" t="s">
        <v>20288</v>
      </c>
      <c r="G5612" t="s">
        <v>31548</v>
      </c>
      <c r="H5612" t="s">
        <v>333</v>
      </c>
      <c r="I5612" t="s">
        <v>78</v>
      </c>
      <c r="J5612" t="s">
        <v>135</v>
      </c>
      <c r="K5612" t="s">
        <v>22</v>
      </c>
      <c r="L5612" t="s">
        <v>136</v>
      </c>
      <c r="M5612" t="s">
        <v>20289</v>
      </c>
      <c r="N5612" t="s">
        <v>20290</v>
      </c>
      <c r="O5612">
        <v>5.3752777777777778</v>
      </c>
      <c r="P5612">
        <v>0</v>
      </c>
      <c r="Q5612">
        <v>2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1.9454446000000001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1.9454446000000001</v>
      </c>
    </row>
    <row r="5613" spans="1:32" x14ac:dyDescent="0.3">
      <c r="A5613">
        <v>2796388</v>
      </c>
      <c r="B5613">
        <v>1</v>
      </c>
      <c r="C5613" t="s">
        <v>82</v>
      </c>
      <c r="D5613" t="s">
        <v>99</v>
      </c>
      <c r="E5613" t="s">
        <v>20291</v>
      </c>
      <c r="F5613" t="s">
        <v>20292</v>
      </c>
      <c r="G5613" t="s">
        <v>31546</v>
      </c>
      <c r="H5613" t="s">
        <v>145</v>
      </c>
      <c r="I5613" t="s">
        <v>78</v>
      </c>
      <c r="J5613" t="s">
        <v>135</v>
      </c>
      <c r="K5613" t="s">
        <v>22</v>
      </c>
      <c r="L5613" t="s">
        <v>136</v>
      </c>
      <c r="M5613" t="s">
        <v>20293</v>
      </c>
      <c r="N5613" t="s">
        <v>20294</v>
      </c>
      <c r="O5613">
        <v>0.48638888888888887</v>
      </c>
      <c r="P5613">
        <v>0</v>
      </c>
      <c r="Q5613">
        <v>4</v>
      </c>
      <c r="R5613">
        <v>0</v>
      </c>
      <c r="S5613">
        <v>0</v>
      </c>
      <c r="T5613">
        <v>0</v>
      </c>
      <c r="U5613">
        <v>4</v>
      </c>
      <c r="V5613">
        <v>0</v>
      </c>
      <c r="W5613">
        <v>0</v>
      </c>
      <c r="X5613">
        <v>0</v>
      </c>
      <c r="Y5613">
        <v>1.0116407999999999</v>
      </c>
      <c r="Z5613">
        <v>0</v>
      </c>
      <c r="AA5613">
        <v>0</v>
      </c>
      <c r="AB5613">
        <v>0</v>
      </c>
      <c r="AC5613">
        <v>26.205297000000002</v>
      </c>
      <c r="AD5613">
        <v>0</v>
      </c>
      <c r="AE5613">
        <v>0</v>
      </c>
      <c r="AF5613">
        <v>27.216937999999999</v>
      </c>
    </row>
    <row r="5614" spans="1:32" x14ac:dyDescent="0.3">
      <c r="A5614">
        <v>2796392</v>
      </c>
      <c r="B5614">
        <v>1</v>
      </c>
      <c r="C5614" t="s">
        <v>82</v>
      </c>
      <c r="D5614" t="s">
        <v>104</v>
      </c>
      <c r="E5614" t="s">
        <v>20295</v>
      </c>
      <c r="F5614" t="s">
        <v>20296</v>
      </c>
      <c r="G5614" t="s">
        <v>31546</v>
      </c>
      <c r="H5614" t="s">
        <v>145</v>
      </c>
      <c r="I5614" t="s">
        <v>78</v>
      </c>
      <c r="J5614" t="s">
        <v>135</v>
      </c>
      <c r="K5614" t="s">
        <v>22</v>
      </c>
      <c r="L5614" t="s">
        <v>136</v>
      </c>
      <c r="M5614" t="s">
        <v>20297</v>
      </c>
      <c r="N5614" t="s">
        <v>20298</v>
      </c>
      <c r="O5614">
        <v>1.3730555555555555</v>
      </c>
      <c r="P5614">
        <v>0</v>
      </c>
      <c r="Q5614">
        <v>28</v>
      </c>
      <c r="R5614">
        <v>0</v>
      </c>
      <c r="S5614">
        <v>0</v>
      </c>
      <c r="T5614">
        <v>0</v>
      </c>
      <c r="U5614">
        <v>33</v>
      </c>
      <c r="V5614">
        <v>0</v>
      </c>
      <c r="W5614">
        <v>0</v>
      </c>
      <c r="X5614">
        <v>0</v>
      </c>
      <c r="Y5614">
        <v>5.132091</v>
      </c>
      <c r="Z5614">
        <v>0</v>
      </c>
      <c r="AA5614">
        <v>0</v>
      </c>
      <c r="AB5614">
        <v>0</v>
      </c>
      <c r="AC5614">
        <v>29.153818000000001</v>
      </c>
      <c r="AD5614">
        <v>0</v>
      </c>
      <c r="AE5614">
        <v>0</v>
      </c>
      <c r="AF5614">
        <v>34.285910000000001</v>
      </c>
    </row>
    <row r="5615" spans="1:32" x14ac:dyDescent="0.3">
      <c r="A5615">
        <v>2796388</v>
      </c>
      <c r="B5615">
        <v>2</v>
      </c>
      <c r="C5615" t="s">
        <v>82</v>
      </c>
      <c r="D5615" t="s">
        <v>99</v>
      </c>
      <c r="E5615" t="s">
        <v>20299</v>
      </c>
      <c r="F5615" t="s">
        <v>20300</v>
      </c>
      <c r="G5615" t="s">
        <v>31552</v>
      </c>
      <c r="H5615" t="s">
        <v>145</v>
      </c>
      <c r="I5615" t="s">
        <v>78</v>
      </c>
      <c r="J5615" t="s">
        <v>135</v>
      </c>
      <c r="K5615" t="s">
        <v>22</v>
      </c>
      <c r="L5615" t="s">
        <v>136</v>
      </c>
      <c r="M5615" t="s">
        <v>20294</v>
      </c>
      <c r="N5615" t="s">
        <v>20301</v>
      </c>
      <c r="O5615">
        <v>2.0766666666666667</v>
      </c>
      <c r="P5615">
        <v>0</v>
      </c>
      <c r="Q5615">
        <v>168</v>
      </c>
      <c r="R5615">
        <v>0</v>
      </c>
      <c r="S5615">
        <v>6</v>
      </c>
      <c r="T5615">
        <v>0</v>
      </c>
      <c r="U5615">
        <v>49</v>
      </c>
      <c r="V5615">
        <v>0</v>
      </c>
      <c r="W5615">
        <v>0</v>
      </c>
      <c r="X5615">
        <v>0</v>
      </c>
      <c r="Y5615">
        <v>131.38176999999999</v>
      </c>
      <c r="Z5615">
        <v>0</v>
      </c>
      <c r="AA5615">
        <v>2.4415610000000001</v>
      </c>
      <c r="AB5615">
        <v>0</v>
      </c>
      <c r="AC5615">
        <v>260.86617999999999</v>
      </c>
      <c r="AD5615">
        <v>0</v>
      </c>
      <c r="AE5615">
        <v>0</v>
      </c>
      <c r="AF5615">
        <v>394.68950000000001</v>
      </c>
    </row>
    <row r="5616" spans="1:32" x14ac:dyDescent="0.3">
      <c r="A5616">
        <v>2796387</v>
      </c>
      <c r="B5616">
        <v>1</v>
      </c>
      <c r="C5616" t="s">
        <v>82</v>
      </c>
      <c r="D5616" t="s">
        <v>84</v>
      </c>
      <c r="E5616" t="s">
        <v>1951</v>
      </c>
      <c r="F5616" t="s">
        <v>1952</v>
      </c>
      <c r="G5616" t="s">
        <v>31545</v>
      </c>
      <c r="H5616" t="s">
        <v>145</v>
      </c>
      <c r="I5616" t="s">
        <v>79</v>
      </c>
      <c r="J5616" t="s">
        <v>135</v>
      </c>
      <c r="K5616" t="s">
        <v>22</v>
      </c>
      <c r="L5616" t="s">
        <v>136</v>
      </c>
      <c r="M5616" t="s">
        <v>20302</v>
      </c>
      <c r="N5616" t="s">
        <v>20303</v>
      </c>
      <c r="O5616">
        <v>0.54027777777777775</v>
      </c>
      <c r="P5616">
        <v>0</v>
      </c>
      <c r="Q5616">
        <v>2064</v>
      </c>
      <c r="R5616">
        <v>0</v>
      </c>
      <c r="S5616">
        <v>2</v>
      </c>
      <c r="T5616">
        <v>0</v>
      </c>
      <c r="U5616">
        <v>160</v>
      </c>
      <c r="V5616">
        <v>0</v>
      </c>
      <c r="W5616">
        <v>2</v>
      </c>
      <c r="X5616">
        <v>0</v>
      </c>
      <c r="Y5616">
        <v>335.73108000000002</v>
      </c>
      <c r="Z5616">
        <v>0</v>
      </c>
      <c r="AA5616">
        <v>2.3360104E-4</v>
      </c>
      <c r="AB5616">
        <v>0</v>
      </c>
      <c r="AC5616">
        <v>85.447779999999995</v>
      </c>
      <c r="AD5616">
        <v>0</v>
      </c>
      <c r="AE5616">
        <v>0.22481638000000001</v>
      </c>
      <c r="AF5616">
        <v>421.40390000000002</v>
      </c>
    </row>
    <row r="5617" spans="1:32" x14ac:dyDescent="0.3">
      <c r="A5617">
        <v>2796273</v>
      </c>
      <c r="B5617">
        <v>1</v>
      </c>
      <c r="C5617" t="s">
        <v>82</v>
      </c>
      <c r="D5617" t="s">
        <v>104</v>
      </c>
      <c r="E5617" t="s">
        <v>20304</v>
      </c>
      <c r="F5617" t="s">
        <v>20305</v>
      </c>
      <c r="G5617" t="s">
        <v>31546</v>
      </c>
      <c r="H5617" t="s">
        <v>145</v>
      </c>
      <c r="I5617" t="s">
        <v>78</v>
      </c>
      <c r="J5617" t="s">
        <v>135</v>
      </c>
      <c r="K5617" t="s">
        <v>22</v>
      </c>
      <c r="L5617" t="s">
        <v>136</v>
      </c>
      <c r="M5617" t="s">
        <v>20306</v>
      </c>
      <c r="N5617" t="s">
        <v>20307</v>
      </c>
      <c r="O5617">
        <v>1.3569444444444445</v>
      </c>
      <c r="P5617">
        <v>0</v>
      </c>
      <c r="Q5617">
        <v>56</v>
      </c>
      <c r="R5617">
        <v>0</v>
      </c>
      <c r="S5617">
        <v>0</v>
      </c>
      <c r="T5617">
        <v>0</v>
      </c>
      <c r="U5617">
        <v>6</v>
      </c>
      <c r="V5617">
        <v>0</v>
      </c>
      <c r="W5617">
        <v>0</v>
      </c>
      <c r="X5617">
        <v>0</v>
      </c>
      <c r="Y5617">
        <v>28.559542</v>
      </c>
      <c r="Z5617">
        <v>0</v>
      </c>
      <c r="AA5617">
        <v>0</v>
      </c>
      <c r="AB5617">
        <v>0</v>
      </c>
      <c r="AC5617">
        <v>1.7938057000000001</v>
      </c>
      <c r="AD5617">
        <v>0</v>
      </c>
      <c r="AE5617">
        <v>0</v>
      </c>
      <c r="AF5617">
        <v>30.353348</v>
      </c>
    </row>
    <row r="5618" spans="1:32" x14ac:dyDescent="0.3">
      <c r="A5618">
        <v>2796221</v>
      </c>
      <c r="B5618">
        <v>1</v>
      </c>
      <c r="C5618" t="s">
        <v>83</v>
      </c>
      <c r="D5618" t="s">
        <v>129</v>
      </c>
      <c r="E5618" t="s">
        <v>20308</v>
      </c>
      <c r="F5618" t="s">
        <v>20309</v>
      </c>
      <c r="G5618" t="s">
        <v>31546</v>
      </c>
      <c r="H5618" t="s">
        <v>223</v>
      </c>
      <c r="I5618" t="s">
        <v>78</v>
      </c>
      <c r="J5618" t="s">
        <v>135</v>
      </c>
      <c r="K5618" t="s">
        <v>22</v>
      </c>
      <c r="L5618" t="s">
        <v>136</v>
      </c>
      <c r="M5618" t="s">
        <v>20310</v>
      </c>
      <c r="N5618" t="s">
        <v>20311</v>
      </c>
      <c r="O5618">
        <v>1.3347222222222221</v>
      </c>
      <c r="P5618">
        <v>0</v>
      </c>
      <c r="Q5618">
        <v>405</v>
      </c>
      <c r="R5618">
        <v>0</v>
      </c>
      <c r="S5618">
        <v>0</v>
      </c>
      <c r="T5618">
        <v>0</v>
      </c>
      <c r="U5618">
        <v>26</v>
      </c>
      <c r="V5618">
        <v>0</v>
      </c>
      <c r="W5618">
        <v>0</v>
      </c>
      <c r="X5618">
        <v>0</v>
      </c>
      <c r="Y5618">
        <v>88.521709999999999</v>
      </c>
      <c r="Z5618">
        <v>0</v>
      </c>
      <c r="AA5618">
        <v>0</v>
      </c>
      <c r="AB5618">
        <v>0</v>
      </c>
      <c r="AC5618">
        <v>9.3727800000000006</v>
      </c>
      <c r="AD5618">
        <v>0</v>
      </c>
      <c r="AE5618">
        <v>0</v>
      </c>
      <c r="AF5618">
        <v>97.894490000000005</v>
      </c>
    </row>
    <row r="5619" spans="1:32" x14ac:dyDescent="0.3">
      <c r="A5619">
        <v>2795794</v>
      </c>
      <c r="B5619">
        <v>3</v>
      </c>
      <c r="C5619" t="s">
        <v>82</v>
      </c>
      <c r="D5619" t="s">
        <v>90</v>
      </c>
      <c r="E5619" t="s">
        <v>10436</v>
      </c>
      <c r="F5619" t="s">
        <v>10437</v>
      </c>
      <c r="G5619" t="s">
        <v>31551</v>
      </c>
      <c r="H5619" t="s">
        <v>134</v>
      </c>
      <c r="I5619" t="s">
        <v>79</v>
      </c>
      <c r="J5619" t="s">
        <v>135</v>
      </c>
      <c r="K5619" t="s">
        <v>22</v>
      </c>
      <c r="L5619" t="s">
        <v>136</v>
      </c>
      <c r="M5619" t="s">
        <v>20312</v>
      </c>
      <c r="N5619" t="s">
        <v>20313</v>
      </c>
      <c r="O5619">
        <v>0.50916666666666666</v>
      </c>
      <c r="P5619">
        <v>0</v>
      </c>
      <c r="Q5619">
        <v>0</v>
      </c>
      <c r="R5619">
        <v>0</v>
      </c>
      <c r="S5619">
        <v>0</v>
      </c>
      <c r="T5619">
        <v>6</v>
      </c>
      <c r="U5619">
        <v>0</v>
      </c>
      <c r="V5619">
        <v>6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204.2884</v>
      </c>
      <c r="AC5619">
        <v>0</v>
      </c>
      <c r="AD5619">
        <v>377.54284999999999</v>
      </c>
      <c r="AE5619">
        <v>0</v>
      </c>
      <c r="AF5619">
        <v>581.83123999999998</v>
      </c>
    </row>
    <row r="5620" spans="1:32" x14ac:dyDescent="0.3">
      <c r="A5620">
        <v>2796044</v>
      </c>
      <c r="B5620">
        <v>1</v>
      </c>
      <c r="C5620" t="s">
        <v>83</v>
      </c>
      <c r="D5620" t="s">
        <v>115</v>
      </c>
      <c r="E5620" t="s">
        <v>20314</v>
      </c>
      <c r="F5620" t="s">
        <v>20315</v>
      </c>
      <c r="G5620" t="s">
        <v>31549</v>
      </c>
      <c r="H5620" t="s">
        <v>134</v>
      </c>
      <c r="I5620" t="s">
        <v>79</v>
      </c>
      <c r="J5620" t="s">
        <v>135</v>
      </c>
      <c r="K5620" t="s">
        <v>22</v>
      </c>
      <c r="L5620" t="s">
        <v>136</v>
      </c>
      <c r="M5620" t="s">
        <v>20316</v>
      </c>
      <c r="N5620" t="s">
        <v>20317</v>
      </c>
      <c r="O5620">
        <v>0.74277777777777776</v>
      </c>
      <c r="P5620">
        <v>0</v>
      </c>
      <c r="Q5620">
        <v>82</v>
      </c>
      <c r="R5620">
        <v>0</v>
      </c>
      <c r="S5620">
        <v>32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21.958721000000001</v>
      </c>
      <c r="Z5620">
        <v>0</v>
      </c>
      <c r="AA5620">
        <v>4.9857936</v>
      </c>
      <c r="AB5620">
        <v>0</v>
      </c>
      <c r="AC5620">
        <v>0</v>
      </c>
      <c r="AD5620">
        <v>0</v>
      </c>
      <c r="AE5620">
        <v>0</v>
      </c>
      <c r="AF5620">
        <v>26.944513000000001</v>
      </c>
    </row>
    <row r="5621" spans="1:32" x14ac:dyDescent="0.3">
      <c r="A5621">
        <v>2796053</v>
      </c>
      <c r="B5621">
        <v>1</v>
      </c>
      <c r="C5621" t="s">
        <v>82</v>
      </c>
      <c r="D5621" t="s">
        <v>87</v>
      </c>
      <c r="E5621" t="s">
        <v>20318</v>
      </c>
      <c r="F5621" t="s">
        <v>20319</v>
      </c>
      <c r="G5621" t="s">
        <v>31547</v>
      </c>
      <c r="H5621" t="s">
        <v>185</v>
      </c>
      <c r="I5621" t="s">
        <v>79</v>
      </c>
      <c r="J5621" t="s">
        <v>135</v>
      </c>
      <c r="K5621" t="s">
        <v>22</v>
      </c>
      <c r="L5621" t="s">
        <v>136</v>
      </c>
      <c r="M5621" t="s">
        <v>20320</v>
      </c>
      <c r="N5621" t="s">
        <v>20321</v>
      </c>
      <c r="O5621">
        <v>5.0277777777777775E-2</v>
      </c>
      <c r="P5621">
        <v>0</v>
      </c>
      <c r="Q5621">
        <v>537</v>
      </c>
      <c r="R5621">
        <v>0</v>
      </c>
      <c r="S5621">
        <v>0</v>
      </c>
      <c r="T5621">
        <v>0</v>
      </c>
      <c r="U5621">
        <v>61</v>
      </c>
      <c r="V5621">
        <v>0</v>
      </c>
      <c r="W5621">
        <v>0</v>
      </c>
      <c r="X5621">
        <v>0</v>
      </c>
      <c r="Y5621">
        <v>7.0069189999999999</v>
      </c>
      <c r="Z5621">
        <v>0</v>
      </c>
      <c r="AA5621">
        <v>0</v>
      </c>
      <c r="AB5621">
        <v>0</v>
      </c>
      <c r="AC5621">
        <v>2.1779225000000002</v>
      </c>
      <c r="AD5621">
        <v>0</v>
      </c>
      <c r="AE5621">
        <v>0</v>
      </c>
      <c r="AF5621">
        <v>9.1848410000000005</v>
      </c>
    </row>
    <row r="5622" spans="1:32" x14ac:dyDescent="0.3">
      <c r="A5622">
        <v>2795806</v>
      </c>
      <c r="B5622">
        <v>1</v>
      </c>
      <c r="C5622" t="s">
        <v>82</v>
      </c>
      <c r="D5622" t="s">
        <v>84</v>
      </c>
      <c r="E5622" t="s">
        <v>20322</v>
      </c>
      <c r="F5622" t="s">
        <v>20323</v>
      </c>
      <c r="G5622" t="s">
        <v>31548</v>
      </c>
      <c r="H5622" t="s">
        <v>333</v>
      </c>
      <c r="I5622" t="s">
        <v>78</v>
      </c>
      <c r="J5622" t="s">
        <v>135</v>
      </c>
      <c r="K5622" t="s">
        <v>22</v>
      </c>
      <c r="L5622" t="s">
        <v>136</v>
      </c>
      <c r="M5622" t="s">
        <v>18175</v>
      </c>
      <c r="N5622" t="s">
        <v>20324</v>
      </c>
      <c r="O5622">
        <v>7.4358333333333331</v>
      </c>
      <c r="P5622">
        <v>0</v>
      </c>
      <c r="Q5622">
        <v>2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2.0010507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2.0010507</v>
      </c>
    </row>
    <row r="5623" spans="1:32" x14ac:dyDescent="0.3">
      <c r="A5623">
        <v>2795809</v>
      </c>
      <c r="B5623">
        <v>1</v>
      </c>
      <c r="C5623" t="s">
        <v>83</v>
      </c>
      <c r="D5623" t="s">
        <v>115</v>
      </c>
      <c r="E5623" t="s">
        <v>20325</v>
      </c>
      <c r="F5623" t="s">
        <v>20326</v>
      </c>
      <c r="G5623" t="s">
        <v>31546</v>
      </c>
      <c r="H5623" t="s">
        <v>223</v>
      </c>
      <c r="I5623" t="s">
        <v>78</v>
      </c>
      <c r="J5623" t="s">
        <v>135</v>
      </c>
      <c r="K5623" t="s">
        <v>22</v>
      </c>
      <c r="L5623" t="s">
        <v>136</v>
      </c>
      <c r="M5623" t="s">
        <v>20327</v>
      </c>
      <c r="N5623" t="s">
        <v>20328</v>
      </c>
      <c r="O5623">
        <v>2.4058333333333333</v>
      </c>
      <c r="P5623">
        <v>0</v>
      </c>
      <c r="Q5623">
        <v>9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0.63816660000000003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0.63816660000000003</v>
      </c>
    </row>
    <row r="5624" spans="1:32" x14ac:dyDescent="0.3">
      <c r="A5624">
        <v>2795594</v>
      </c>
      <c r="B5624">
        <v>2</v>
      </c>
      <c r="C5624" t="s">
        <v>82</v>
      </c>
      <c r="D5624" t="s">
        <v>113</v>
      </c>
      <c r="E5624" t="s">
        <v>20329</v>
      </c>
      <c r="F5624" t="s">
        <v>20330</v>
      </c>
      <c r="G5624" t="s">
        <v>31552</v>
      </c>
      <c r="H5624" t="s">
        <v>1297</v>
      </c>
      <c r="I5624" t="s">
        <v>78</v>
      </c>
      <c r="J5624" t="s">
        <v>135</v>
      </c>
      <c r="K5624" t="s">
        <v>22</v>
      </c>
      <c r="L5624" t="s">
        <v>136</v>
      </c>
      <c r="M5624" t="s">
        <v>17327</v>
      </c>
      <c r="N5624" t="s">
        <v>20331</v>
      </c>
      <c r="O5624">
        <v>1.0411111111111111</v>
      </c>
      <c r="P5624">
        <v>0</v>
      </c>
      <c r="Q5624">
        <v>52</v>
      </c>
      <c r="R5624">
        <v>0</v>
      </c>
      <c r="S5624">
        <v>96</v>
      </c>
      <c r="T5624">
        <v>0</v>
      </c>
      <c r="U5624">
        <v>20</v>
      </c>
      <c r="V5624">
        <v>0</v>
      </c>
      <c r="W5624">
        <v>0</v>
      </c>
      <c r="X5624">
        <v>0</v>
      </c>
      <c r="Y5624">
        <v>34.007393</v>
      </c>
      <c r="Z5624">
        <v>0</v>
      </c>
      <c r="AA5624">
        <v>38.769188</v>
      </c>
      <c r="AB5624">
        <v>0</v>
      </c>
      <c r="AC5624">
        <v>44.043357999999998</v>
      </c>
      <c r="AD5624">
        <v>0</v>
      </c>
      <c r="AE5624">
        <v>0</v>
      </c>
      <c r="AF5624">
        <v>116.81994</v>
      </c>
    </row>
    <row r="5625" spans="1:32" x14ac:dyDescent="0.3">
      <c r="A5625">
        <v>2795781</v>
      </c>
      <c r="B5625">
        <v>1</v>
      </c>
      <c r="C5625" t="s">
        <v>82</v>
      </c>
      <c r="D5625" t="s">
        <v>90</v>
      </c>
      <c r="E5625" t="s">
        <v>20332</v>
      </c>
      <c r="F5625" t="s">
        <v>20333</v>
      </c>
      <c r="G5625" t="s">
        <v>31548</v>
      </c>
      <c r="H5625" t="s">
        <v>333</v>
      </c>
      <c r="I5625" t="s">
        <v>78</v>
      </c>
      <c r="J5625" t="s">
        <v>135</v>
      </c>
      <c r="K5625" t="s">
        <v>22</v>
      </c>
      <c r="L5625" t="s">
        <v>136</v>
      </c>
      <c r="M5625" t="s">
        <v>20334</v>
      </c>
      <c r="N5625" t="s">
        <v>20335</v>
      </c>
      <c r="O5625">
        <v>1.8230555555555557</v>
      </c>
      <c r="P5625">
        <v>0</v>
      </c>
      <c r="Q5625">
        <v>1</v>
      </c>
      <c r="R5625">
        <v>0</v>
      </c>
      <c r="S5625">
        <v>0</v>
      </c>
      <c r="T5625">
        <v>0</v>
      </c>
      <c r="U5625">
        <v>2</v>
      </c>
      <c r="V5625">
        <v>0</v>
      </c>
      <c r="W5625">
        <v>0</v>
      </c>
      <c r="X5625">
        <v>0</v>
      </c>
      <c r="Y5625">
        <v>1.0967013999999999</v>
      </c>
      <c r="Z5625">
        <v>0</v>
      </c>
      <c r="AA5625">
        <v>0</v>
      </c>
      <c r="AB5625">
        <v>0</v>
      </c>
      <c r="AC5625">
        <v>0.71235377</v>
      </c>
      <c r="AD5625">
        <v>0</v>
      </c>
      <c r="AE5625">
        <v>0</v>
      </c>
      <c r="AF5625">
        <v>1.8090552</v>
      </c>
    </row>
    <row r="5626" spans="1:32" x14ac:dyDescent="0.3">
      <c r="A5626">
        <v>2795776</v>
      </c>
      <c r="B5626">
        <v>1</v>
      </c>
      <c r="C5626" t="s">
        <v>82</v>
      </c>
      <c r="D5626" t="s">
        <v>84</v>
      </c>
      <c r="E5626" t="s">
        <v>20336</v>
      </c>
      <c r="F5626" t="s">
        <v>20337</v>
      </c>
      <c r="G5626" t="s">
        <v>31551</v>
      </c>
      <c r="H5626" t="s">
        <v>672</v>
      </c>
      <c r="I5626" t="s">
        <v>79</v>
      </c>
      <c r="J5626" t="s">
        <v>135</v>
      </c>
      <c r="K5626" t="s">
        <v>22</v>
      </c>
      <c r="L5626" t="s">
        <v>136</v>
      </c>
      <c r="M5626" t="s">
        <v>20338</v>
      </c>
      <c r="N5626" t="s">
        <v>20339</v>
      </c>
      <c r="O5626">
        <v>0.80194444444444446</v>
      </c>
      <c r="P5626">
        <v>1</v>
      </c>
      <c r="Q5626">
        <v>0</v>
      </c>
      <c r="R5626">
        <v>3</v>
      </c>
      <c r="S5626">
        <v>0</v>
      </c>
      <c r="T5626">
        <v>4</v>
      </c>
      <c r="U5626">
        <v>0</v>
      </c>
      <c r="V5626">
        <v>0</v>
      </c>
      <c r="W5626">
        <v>0</v>
      </c>
      <c r="X5626">
        <v>0.10807901</v>
      </c>
      <c r="Y5626">
        <v>0</v>
      </c>
      <c r="Z5626">
        <v>2.9159527000000001</v>
      </c>
      <c r="AA5626">
        <v>0</v>
      </c>
      <c r="AB5626">
        <v>77.677300000000002</v>
      </c>
      <c r="AC5626">
        <v>0</v>
      </c>
      <c r="AD5626">
        <v>0</v>
      </c>
      <c r="AE5626">
        <v>0</v>
      </c>
      <c r="AF5626">
        <v>80.701329999999999</v>
      </c>
    </row>
    <row r="5627" spans="1:32" x14ac:dyDescent="0.3">
      <c r="A5627">
        <v>2795528</v>
      </c>
      <c r="B5627">
        <v>1</v>
      </c>
      <c r="C5627" t="s">
        <v>83</v>
      </c>
      <c r="D5627" t="s">
        <v>116</v>
      </c>
      <c r="E5627" t="s">
        <v>20340</v>
      </c>
      <c r="F5627" t="s">
        <v>20341</v>
      </c>
      <c r="G5627" t="s">
        <v>31548</v>
      </c>
      <c r="H5627" t="s">
        <v>893</v>
      </c>
      <c r="I5627" t="s">
        <v>78</v>
      </c>
      <c r="J5627" t="s">
        <v>135</v>
      </c>
      <c r="K5627" t="s">
        <v>22</v>
      </c>
      <c r="L5627" t="s">
        <v>136</v>
      </c>
      <c r="M5627" t="s">
        <v>20342</v>
      </c>
      <c r="N5627" t="s">
        <v>20343</v>
      </c>
      <c r="O5627">
        <v>7.1130555555555555</v>
      </c>
      <c r="P5627">
        <v>0</v>
      </c>
      <c r="Q5627">
        <v>2</v>
      </c>
      <c r="R5627">
        <v>0</v>
      </c>
      <c r="S5627">
        <v>0</v>
      </c>
      <c r="T5627">
        <v>0</v>
      </c>
      <c r="U5627">
        <v>2</v>
      </c>
      <c r="V5627">
        <v>0</v>
      </c>
      <c r="W5627">
        <v>0</v>
      </c>
      <c r="X5627">
        <v>0</v>
      </c>
      <c r="Y5627">
        <v>1.4235876000000001</v>
      </c>
      <c r="Z5627">
        <v>0</v>
      </c>
      <c r="AA5627">
        <v>0</v>
      </c>
      <c r="AB5627">
        <v>0</v>
      </c>
      <c r="AC5627">
        <v>5.3086469999999997</v>
      </c>
      <c r="AD5627">
        <v>0</v>
      </c>
      <c r="AE5627">
        <v>0</v>
      </c>
      <c r="AF5627">
        <v>6.7322350000000002</v>
      </c>
    </row>
    <row r="5628" spans="1:32" x14ac:dyDescent="0.3">
      <c r="A5628">
        <v>2795505</v>
      </c>
      <c r="B5628">
        <v>1</v>
      </c>
      <c r="C5628" t="s">
        <v>82</v>
      </c>
      <c r="D5628" t="s">
        <v>102</v>
      </c>
      <c r="E5628" t="s">
        <v>20344</v>
      </c>
      <c r="F5628" t="s">
        <v>20345</v>
      </c>
      <c r="G5628" t="s">
        <v>31551</v>
      </c>
      <c r="H5628" t="s">
        <v>624</v>
      </c>
      <c r="I5628" t="s">
        <v>79</v>
      </c>
      <c r="J5628" t="s">
        <v>135</v>
      </c>
      <c r="K5628" t="s">
        <v>22</v>
      </c>
      <c r="L5628" t="s">
        <v>136</v>
      </c>
      <c r="M5628" t="s">
        <v>20346</v>
      </c>
      <c r="N5628" t="s">
        <v>20347</v>
      </c>
      <c r="O5628">
        <v>0.3972222222222222</v>
      </c>
      <c r="P5628">
        <v>0</v>
      </c>
      <c r="Q5628">
        <v>204</v>
      </c>
      <c r="R5628">
        <v>0</v>
      </c>
      <c r="S5628">
        <v>75</v>
      </c>
      <c r="T5628">
        <v>0</v>
      </c>
      <c r="U5628">
        <v>56</v>
      </c>
      <c r="V5628">
        <v>0</v>
      </c>
      <c r="W5628">
        <v>0</v>
      </c>
      <c r="X5628">
        <v>0</v>
      </c>
      <c r="Y5628">
        <v>16.494194</v>
      </c>
      <c r="Z5628">
        <v>0</v>
      </c>
      <c r="AA5628">
        <v>6.4370722999999996</v>
      </c>
      <c r="AB5628">
        <v>0</v>
      </c>
      <c r="AC5628">
        <v>15.911334</v>
      </c>
      <c r="AD5628">
        <v>0</v>
      </c>
      <c r="AE5628">
        <v>0</v>
      </c>
      <c r="AF5628">
        <v>38.842599999999997</v>
      </c>
    </row>
    <row r="5629" spans="1:32" x14ac:dyDescent="0.3">
      <c r="A5629">
        <v>2795446</v>
      </c>
      <c r="B5629">
        <v>1</v>
      </c>
      <c r="C5629" t="s">
        <v>82</v>
      </c>
      <c r="D5629" t="s">
        <v>111</v>
      </c>
      <c r="E5629" t="s">
        <v>20348</v>
      </c>
      <c r="F5629" t="s">
        <v>20349</v>
      </c>
      <c r="G5629" t="s">
        <v>31552</v>
      </c>
      <c r="H5629" t="s">
        <v>665</v>
      </c>
      <c r="I5629" t="s">
        <v>78</v>
      </c>
      <c r="J5629" t="s">
        <v>135</v>
      </c>
      <c r="K5629" t="s">
        <v>22</v>
      </c>
      <c r="L5629" t="s">
        <v>136</v>
      </c>
      <c r="M5629" t="s">
        <v>20350</v>
      </c>
      <c r="N5629" t="s">
        <v>20351</v>
      </c>
      <c r="O5629">
        <v>1.0261111111111112</v>
      </c>
      <c r="P5629">
        <v>0</v>
      </c>
      <c r="Q5629">
        <v>66</v>
      </c>
      <c r="R5629">
        <v>0</v>
      </c>
      <c r="S5629">
        <v>4</v>
      </c>
      <c r="T5629">
        <v>0</v>
      </c>
      <c r="U5629">
        <v>6</v>
      </c>
      <c r="V5629">
        <v>0</v>
      </c>
      <c r="W5629">
        <v>0</v>
      </c>
      <c r="X5629">
        <v>0</v>
      </c>
      <c r="Y5629">
        <v>6.3168177999999999</v>
      </c>
      <c r="Z5629">
        <v>0</v>
      </c>
      <c r="AA5629">
        <v>0.30267519999999998</v>
      </c>
      <c r="AB5629">
        <v>0</v>
      </c>
      <c r="AC5629">
        <v>3.4745838999999998</v>
      </c>
      <c r="AD5629">
        <v>0</v>
      </c>
      <c r="AE5629">
        <v>0</v>
      </c>
      <c r="AF5629">
        <v>10.094077</v>
      </c>
    </row>
    <row r="5630" spans="1:32" x14ac:dyDescent="0.3">
      <c r="A5630">
        <v>2795454</v>
      </c>
      <c r="B5630">
        <v>1</v>
      </c>
      <c r="C5630" t="s">
        <v>83</v>
      </c>
      <c r="D5630" t="s">
        <v>115</v>
      </c>
      <c r="E5630" t="s">
        <v>12541</v>
      </c>
      <c r="F5630" t="s">
        <v>12542</v>
      </c>
      <c r="G5630" t="s">
        <v>31545</v>
      </c>
      <c r="H5630" t="s">
        <v>134</v>
      </c>
      <c r="I5630" t="s">
        <v>79</v>
      </c>
      <c r="J5630" t="s">
        <v>135</v>
      </c>
      <c r="K5630" t="s">
        <v>22</v>
      </c>
      <c r="L5630" t="s">
        <v>136</v>
      </c>
      <c r="M5630" t="s">
        <v>20352</v>
      </c>
      <c r="N5630" t="s">
        <v>20353</v>
      </c>
      <c r="O5630">
        <v>6.9722222222222227E-2</v>
      </c>
      <c r="P5630">
        <v>1</v>
      </c>
      <c r="Q5630">
        <v>3</v>
      </c>
      <c r="R5630">
        <v>12</v>
      </c>
      <c r="S5630">
        <v>70</v>
      </c>
      <c r="T5630">
        <v>2</v>
      </c>
      <c r="U5630">
        <v>6</v>
      </c>
      <c r="V5630">
        <v>1</v>
      </c>
      <c r="W5630">
        <v>0</v>
      </c>
      <c r="X5630">
        <v>0.97592175000000003</v>
      </c>
      <c r="Y5630">
        <v>5.5692695E-2</v>
      </c>
      <c r="Z5630">
        <v>32.96913</v>
      </c>
      <c r="AA5630">
        <v>7.309857</v>
      </c>
      <c r="AB5630">
        <v>0.44695879999999999</v>
      </c>
      <c r="AC5630">
        <v>1.3245112999999999</v>
      </c>
      <c r="AD5630">
        <v>0.20388529999999999</v>
      </c>
      <c r="AE5630">
        <v>0</v>
      </c>
      <c r="AF5630">
        <v>43.285960000000003</v>
      </c>
    </row>
    <row r="5631" spans="1:32" x14ac:dyDescent="0.3">
      <c r="A5631">
        <v>2795443</v>
      </c>
      <c r="B5631">
        <v>1</v>
      </c>
      <c r="C5631" t="s">
        <v>83</v>
      </c>
      <c r="D5631" t="s">
        <v>123</v>
      </c>
      <c r="E5631" t="s">
        <v>20354</v>
      </c>
      <c r="F5631" t="s">
        <v>20355</v>
      </c>
      <c r="G5631" t="s">
        <v>31546</v>
      </c>
      <c r="H5631" t="s">
        <v>409</v>
      </c>
      <c r="I5631" t="s">
        <v>78</v>
      </c>
      <c r="J5631" t="s">
        <v>135</v>
      </c>
      <c r="K5631" t="s">
        <v>22</v>
      </c>
      <c r="L5631" t="s">
        <v>136</v>
      </c>
      <c r="M5631" t="s">
        <v>20356</v>
      </c>
      <c r="N5631" t="s">
        <v>20357</v>
      </c>
      <c r="O5631">
        <v>1.8841666666666668</v>
      </c>
      <c r="P5631">
        <v>0</v>
      </c>
      <c r="Q5631">
        <v>91</v>
      </c>
      <c r="R5631">
        <v>0</v>
      </c>
      <c r="S5631">
        <v>3</v>
      </c>
      <c r="T5631">
        <v>0</v>
      </c>
      <c r="U5631">
        <v>21</v>
      </c>
      <c r="V5631">
        <v>0</v>
      </c>
      <c r="W5631">
        <v>0</v>
      </c>
      <c r="X5631">
        <v>0</v>
      </c>
      <c r="Y5631">
        <v>44.700417000000002</v>
      </c>
      <c r="Z5631">
        <v>0</v>
      </c>
      <c r="AA5631">
        <v>0.17722665000000001</v>
      </c>
      <c r="AB5631">
        <v>0</v>
      </c>
      <c r="AC5631">
        <v>31.101704000000002</v>
      </c>
      <c r="AD5631">
        <v>0</v>
      </c>
      <c r="AE5631">
        <v>0</v>
      </c>
      <c r="AF5631">
        <v>75.979349999999997</v>
      </c>
    </row>
    <row r="5632" spans="1:32" x14ac:dyDescent="0.3">
      <c r="A5632">
        <v>2795375</v>
      </c>
      <c r="B5632">
        <v>1</v>
      </c>
      <c r="C5632" t="s">
        <v>82</v>
      </c>
      <c r="D5632" t="s">
        <v>111</v>
      </c>
      <c r="E5632" t="s">
        <v>20358</v>
      </c>
      <c r="F5632" t="s">
        <v>20359</v>
      </c>
      <c r="G5632" t="s">
        <v>31546</v>
      </c>
      <c r="H5632" t="s">
        <v>223</v>
      </c>
      <c r="I5632" t="s">
        <v>78</v>
      </c>
      <c r="J5632" t="s">
        <v>135</v>
      </c>
      <c r="K5632" t="s">
        <v>22</v>
      </c>
      <c r="L5632" t="s">
        <v>136</v>
      </c>
      <c r="M5632" t="s">
        <v>20360</v>
      </c>
      <c r="N5632" t="s">
        <v>20361</v>
      </c>
      <c r="O5632">
        <v>1.318888888888889</v>
      </c>
      <c r="P5632">
        <v>0</v>
      </c>
      <c r="Q5632">
        <v>2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0.25939869999999998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0.25939869999999998</v>
      </c>
    </row>
    <row r="5633" spans="1:32" x14ac:dyDescent="0.3">
      <c r="A5633">
        <v>2795339</v>
      </c>
      <c r="B5633">
        <v>1</v>
      </c>
      <c r="C5633" t="s">
        <v>82</v>
      </c>
      <c r="D5633" t="s">
        <v>99</v>
      </c>
      <c r="E5633" t="s">
        <v>17061</v>
      </c>
      <c r="F5633" t="s">
        <v>17062</v>
      </c>
      <c r="G5633" t="s">
        <v>31546</v>
      </c>
      <c r="H5633" t="s">
        <v>2242</v>
      </c>
      <c r="I5633" t="s">
        <v>78</v>
      </c>
      <c r="J5633" t="s">
        <v>135</v>
      </c>
      <c r="K5633" t="s">
        <v>22</v>
      </c>
      <c r="L5633" t="s">
        <v>136</v>
      </c>
      <c r="M5633" t="s">
        <v>20362</v>
      </c>
      <c r="N5633" t="s">
        <v>17660</v>
      </c>
      <c r="O5633">
        <v>4.8458333333333332</v>
      </c>
      <c r="P5633">
        <v>0</v>
      </c>
      <c r="Q5633">
        <v>58</v>
      </c>
      <c r="R5633">
        <v>0</v>
      </c>
      <c r="S5633">
        <v>0</v>
      </c>
      <c r="T5633">
        <v>0</v>
      </c>
      <c r="U5633">
        <v>7</v>
      </c>
      <c r="V5633">
        <v>0</v>
      </c>
      <c r="W5633">
        <v>0</v>
      </c>
      <c r="X5633">
        <v>0</v>
      </c>
      <c r="Y5633">
        <v>39.591920000000002</v>
      </c>
      <c r="Z5633">
        <v>0</v>
      </c>
      <c r="AA5633">
        <v>0</v>
      </c>
      <c r="AB5633">
        <v>0</v>
      </c>
      <c r="AC5633">
        <v>12.423749000000001</v>
      </c>
      <c r="AD5633">
        <v>0</v>
      </c>
      <c r="AE5633">
        <v>0</v>
      </c>
      <c r="AF5633">
        <v>52.015667000000001</v>
      </c>
    </row>
    <row r="5634" spans="1:32" x14ac:dyDescent="0.3">
      <c r="A5634">
        <v>2794924</v>
      </c>
      <c r="B5634">
        <v>1</v>
      </c>
      <c r="C5634" t="s">
        <v>82</v>
      </c>
      <c r="D5634" t="s">
        <v>89</v>
      </c>
      <c r="E5634" t="s">
        <v>20363</v>
      </c>
      <c r="F5634" t="s">
        <v>20364</v>
      </c>
      <c r="G5634" t="s">
        <v>31551</v>
      </c>
      <c r="H5634" t="s">
        <v>624</v>
      </c>
      <c r="I5634" t="s">
        <v>79</v>
      </c>
      <c r="J5634" t="s">
        <v>135</v>
      </c>
      <c r="K5634" t="s">
        <v>22</v>
      </c>
      <c r="L5634" t="s">
        <v>136</v>
      </c>
      <c r="M5634" t="s">
        <v>20365</v>
      </c>
      <c r="N5634" t="s">
        <v>20366</v>
      </c>
      <c r="O5634">
        <v>3.8394444444444447</v>
      </c>
      <c r="P5634">
        <v>0</v>
      </c>
      <c r="Q5634">
        <v>74</v>
      </c>
      <c r="R5634">
        <v>0</v>
      </c>
      <c r="S5634">
        <v>0</v>
      </c>
      <c r="T5634">
        <v>0</v>
      </c>
      <c r="U5634">
        <v>11</v>
      </c>
      <c r="V5634">
        <v>0</v>
      </c>
      <c r="W5634">
        <v>0</v>
      </c>
      <c r="X5634">
        <v>0</v>
      </c>
      <c r="Y5634">
        <v>27.939081000000002</v>
      </c>
      <c r="Z5634">
        <v>0</v>
      </c>
      <c r="AA5634">
        <v>0</v>
      </c>
      <c r="AB5634">
        <v>0</v>
      </c>
      <c r="AC5634">
        <v>6.2454190000000001</v>
      </c>
      <c r="AD5634">
        <v>0</v>
      </c>
      <c r="AE5634">
        <v>0</v>
      </c>
      <c r="AF5634">
        <v>34.184497999999998</v>
      </c>
    </row>
    <row r="5635" spans="1:32" x14ac:dyDescent="0.3">
      <c r="A5635">
        <v>2794909</v>
      </c>
      <c r="B5635">
        <v>1</v>
      </c>
      <c r="C5635" t="s">
        <v>82</v>
      </c>
      <c r="D5635" t="s">
        <v>89</v>
      </c>
      <c r="E5635" t="s">
        <v>20367</v>
      </c>
      <c r="F5635" t="s">
        <v>20368</v>
      </c>
      <c r="G5635" t="s">
        <v>31551</v>
      </c>
      <c r="H5635" t="s">
        <v>672</v>
      </c>
      <c r="I5635" t="s">
        <v>79</v>
      </c>
      <c r="J5635" t="s">
        <v>135</v>
      </c>
      <c r="K5635" t="s">
        <v>22</v>
      </c>
      <c r="L5635" t="s">
        <v>136</v>
      </c>
      <c r="M5635" t="s">
        <v>20369</v>
      </c>
      <c r="N5635" t="s">
        <v>20370</v>
      </c>
      <c r="O5635">
        <v>1.3997222222222223</v>
      </c>
      <c r="P5635">
        <v>0</v>
      </c>
      <c r="Q5635">
        <v>117</v>
      </c>
      <c r="R5635">
        <v>0</v>
      </c>
      <c r="S5635">
        <v>0</v>
      </c>
      <c r="T5635">
        <v>0</v>
      </c>
      <c r="U5635">
        <v>21</v>
      </c>
      <c r="V5635">
        <v>0</v>
      </c>
      <c r="W5635">
        <v>0</v>
      </c>
      <c r="X5635">
        <v>0</v>
      </c>
      <c r="Y5635">
        <v>15.668364</v>
      </c>
      <c r="Z5635">
        <v>0</v>
      </c>
      <c r="AA5635">
        <v>0</v>
      </c>
      <c r="AB5635">
        <v>0</v>
      </c>
      <c r="AC5635">
        <v>6.4336004000000004</v>
      </c>
      <c r="AD5635">
        <v>0</v>
      </c>
      <c r="AE5635">
        <v>0</v>
      </c>
      <c r="AF5635">
        <v>22.101965</v>
      </c>
    </row>
    <row r="5636" spans="1:32" x14ac:dyDescent="0.3">
      <c r="A5636">
        <v>2794908</v>
      </c>
      <c r="B5636">
        <v>1</v>
      </c>
      <c r="C5636" t="s">
        <v>83</v>
      </c>
      <c r="D5636" t="s">
        <v>128</v>
      </c>
      <c r="E5636" t="s">
        <v>18266</v>
      </c>
      <c r="F5636" t="s">
        <v>18267</v>
      </c>
      <c r="G5636" t="s">
        <v>31551</v>
      </c>
      <c r="H5636" t="s">
        <v>134</v>
      </c>
      <c r="I5636" t="s">
        <v>79</v>
      </c>
      <c r="J5636" t="s">
        <v>135</v>
      </c>
      <c r="K5636" t="s">
        <v>22</v>
      </c>
      <c r="L5636" t="s">
        <v>136</v>
      </c>
      <c r="M5636" t="s">
        <v>20371</v>
      </c>
      <c r="N5636" t="s">
        <v>20372</v>
      </c>
      <c r="O5636">
        <v>3.0469444444444442</v>
      </c>
      <c r="P5636">
        <v>5</v>
      </c>
      <c r="Q5636">
        <v>0</v>
      </c>
      <c r="R5636">
        <v>155</v>
      </c>
      <c r="S5636">
        <v>6</v>
      </c>
      <c r="T5636">
        <v>8</v>
      </c>
      <c r="U5636">
        <v>0</v>
      </c>
      <c r="V5636">
        <v>0</v>
      </c>
      <c r="W5636">
        <v>0</v>
      </c>
      <c r="X5636">
        <v>2.6263874</v>
      </c>
      <c r="Y5636">
        <v>0</v>
      </c>
      <c r="Z5636">
        <v>73.484059999999999</v>
      </c>
      <c r="AA5636">
        <v>4.222251</v>
      </c>
      <c r="AB5636">
        <v>35.217669999999998</v>
      </c>
      <c r="AC5636">
        <v>0</v>
      </c>
      <c r="AD5636">
        <v>0</v>
      </c>
      <c r="AE5636">
        <v>0</v>
      </c>
      <c r="AF5636">
        <v>115.55037</v>
      </c>
    </row>
    <row r="5637" spans="1:32" x14ac:dyDescent="0.3">
      <c r="A5637">
        <v>2794925</v>
      </c>
      <c r="B5637">
        <v>1</v>
      </c>
      <c r="C5637" t="s">
        <v>83</v>
      </c>
      <c r="D5637" t="s">
        <v>130</v>
      </c>
      <c r="E5637" t="s">
        <v>13531</v>
      </c>
      <c r="F5637" t="s">
        <v>13532</v>
      </c>
      <c r="G5637" t="s">
        <v>31549</v>
      </c>
      <c r="H5637" t="s">
        <v>134</v>
      </c>
      <c r="I5637" t="s">
        <v>79</v>
      </c>
      <c r="J5637" t="s">
        <v>135</v>
      </c>
      <c r="K5637" t="s">
        <v>22</v>
      </c>
      <c r="L5637" t="s">
        <v>136</v>
      </c>
      <c r="M5637" t="s">
        <v>20373</v>
      </c>
      <c r="N5637" t="s">
        <v>20374</v>
      </c>
      <c r="O5637">
        <v>1.5527777777777778</v>
      </c>
      <c r="P5637">
        <v>5</v>
      </c>
      <c r="Q5637">
        <v>529</v>
      </c>
      <c r="R5637">
        <v>8</v>
      </c>
      <c r="S5637">
        <v>1</v>
      </c>
      <c r="T5637">
        <v>3</v>
      </c>
      <c r="U5637">
        <v>51</v>
      </c>
      <c r="V5637">
        <v>0</v>
      </c>
      <c r="W5637">
        <v>0</v>
      </c>
      <c r="X5637">
        <v>9.6729710000000004</v>
      </c>
      <c r="Y5637">
        <v>73.478579999999994</v>
      </c>
      <c r="Z5637">
        <v>2.632193</v>
      </c>
      <c r="AA5637">
        <v>4.1402080000000001E-2</v>
      </c>
      <c r="AB5637">
        <v>19.680067000000001</v>
      </c>
      <c r="AC5637">
        <v>11.975913</v>
      </c>
      <c r="AD5637">
        <v>0</v>
      </c>
      <c r="AE5637">
        <v>0</v>
      </c>
      <c r="AF5637">
        <v>117.48112500000001</v>
      </c>
    </row>
    <row r="5638" spans="1:32" x14ac:dyDescent="0.3">
      <c r="A5638">
        <v>2794916</v>
      </c>
      <c r="B5638">
        <v>1</v>
      </c>
      <c r="C5638" t="s">
        <v>82</v>
      </c>
      <c r="D5638" t="s">
        <v>88</v>
      </c>
      <c r="E5638" t="s">
        <v>20375</v>
      </c>
      <c r="F5638" t="s">
        <v>20376</v>
      </c>
      <c r="G5638" t="s">
        <v>31547</v>
      </c>
      <c r="H5638" t="s">
        <v>134</v>
      </c>
      <c r="I5638" t="s">
        <v>79</v>
      </c>
      <c r="J5638" t="s">
        <v>135</v>
      </c>
      <c r="K5638" t="s">
        <v>22</v>
      </c>
      <c r="L5638" t="s">
        <v>136</v>
      </c>
      <c r="M5638" t="s">
        <v>20377</v>
      </c>
      <c r="N5638" t="s">
        <v>20378</v>
      </c>
      <c r="O5638">
        <v>0.10916666666666666</v>
      </c>
      <c r="P5638">
        <v>1</v>
      </c>
      <c r="Q5638">
        <v>3132</v>
      </c>
      <c r="R5638">
        <v>50</v>
      </c>
      <c r="S5638">
        <v>115</v>
      </c>
      <c r="T5638">
        <v>51</v>
      </c>
      <c r="U5638">
        <v>732</v>
      </c>
      <c r="V5638">
        <v>17</v>
      </c>
      <c r="W5638">
        <v>0</v>
      </c>
      <c r="X5638">
        <v>7.6539620000000003E-2</v>
      </c>
      <c r="Y5638">
        <v>44.764842999999999</v>
      </c>
      <c r="Z5638">
        <v>1.7079998000000001</v>
      </c>
      <c r="AA5638">
        <v>1.6797534999999999</v>
      </c>
      <c r="AB5638">
        <v>25.396018999999999</v>
      </c>
      <c r="AC5638">
        <v>21.317993000000001</v>
      </c>
      <c r="AD5638">
        <v>74.152410000000003</v>
      </c>
      <c r="AE5638">
        <v>0</v>
      </c>
      <c r="AF5638">
        <v>169.09557000000001</v>
      </c>
    </row>
    <row r="5639" spans="1:32" x14ac:dyDescent="0.3">
      <c r="A5639">
        <v>2794805</v>
      </c>
      <c r="B5639">
        <v>1</v>
      </c>
      <c r="C5639" t="s">
        <v>82</v>
      </c>
      <c r="D5639" t="s">
        <v>113</v>
      </c>
      <c r="E5639" t="s">
        <v>4023</v>
      </c>
      <c r="F5639" t="s">
        <v>4024</v>
      </c>
      <c r="G5639" t="s">
        <v>31545</v>
      </c>
      <c r="H5639" t="s">
        <v>134</v>
      </c>
      <c r="I5639" t="s">
        <v>79</v>
      </c>
      <c r="J5639" t="s">
        <v>135</v>
      </c>
      <c r="K5639" t="s">
        <v>22</v>
      </c>
      <c r="L5639" t="s">
        <v>136</v>
      </c>
      <c r="M5639" t="s">
        <v>20379</v>
      </c>
      <c r="N5639" t="s">
        <v>20380</v>
      </c>
      <c r="O5639">
        <v>5.9444444444444446E-2</v>
      </c>
      <c r="P5639">
        <v>0</v>
      </c>
      <c r="Q5639">
        <v>80</v>
      </c>
      <c r="R5639">
        <v>0</v>
      </c>
      <c r="S5639">
        <v>0</v>
      </c>
      <c r="T5639">
        <v>0</v>
      </c>
      <c r="U5639">
        <v>40</v>
      </c>
      <c r="V5639">
        <v>0</v>
      </c>
      <c r="W5639">
        <v>0</v>
      </c>
      <c r="X5639">
        <v>0</v>
      </c>
      <c r="Y5639">
        <v>1.3627828</v>
      </c>
      <c r="Z5639">
        <v>0</v>
      </c>
      <c r="AA5639">
        <v>0</v>
      </c>
      <c r="AB5639">
        <v>0</v>
      </c>
      <c r="AC5639">
        <v>0.53434000000000004</v>
      </c>
      <c r="AD5639">
        <v>0</v>
      </c>
      <c r="AE5639">
        <v>0</v>
      </c>
      <c r="AF5639">
        <v>1.8971229000000001</v>
      </c>
    </row>
    <row r="5640" spans="1:32" x14ac:dyDescent="0.3">
      <c r="A5640">
        <v>2793769</v>
      </c>
      <c r="B5640">
        <v>1</v>
      </c>
      <c r="C5640" t="s">
        <v>82</v>
      </c>
      <c r="D5640" t="s">
        <v>84</v>
      </c>
      <c r="E5640" t="s">
        <v>20381</v>
      </c>
      <c r="F5640" t="s">
        <v>20382</v>
      </c>
      <c r="G5640" t="s">
        <v>31546</v>
      </c>
      <c r="H5640" t="s">
        <v>2212</v>
      </c>
      <c r="I5640" t="s">
        <v>78</v>
      </c>
      <c r="J5640" t="s">
        <v>135</v>
      </c>
      <c r="K5640" t="s">
        <v>22</v>
      </c>
      <c r="L5640" t="s">
        <v>136</v>
      </c>
      <c r="M5640" t="s">
        <v>20383</v>
      </c>
      <c r="N5640" t="s">
        <v>20384</v>
      </c>
      <c r="O5640">
        <v>1.7216666666666667</v>
      </c>
      <c r="P5640">
        <v>0</v>
      </c>
      <c r="Q5640">
        <v>42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16.948778000000001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16.948778000000001</v>
      </c>
    </row>
    <row r="5641" spans="1:32" x14ac:dyDescent="0.3">
      <c r="A5641">
        <v>2793772</v>
      </c>
      <c r="B5641">
        <v>1</v>
      </c>
      <c r="C5641" t="s">
        <v>82</v>
      </c>
      <c r="D5641" t="s">
        <v>98</v>
      </c>
      <c r="E5641" t="s">
        <v>6385</v>
      </c>
      <c r="F5641" t="s">
        <v>6386</v>
      </c>
      <c r="G5641" t="s">
        <v>31546</v>
      </c>
      <c r="H5641" t="s">
        <v>223</v>
      </c>
      <c r="I5641" t="s">
        <v>78</v>
      </c>
      <c r="J5641" t="s">
        <v>135</v>
      </c>
      <c r="K5641" t="s">
        <v>22</v>
      </c>
      <c r="L5641" t="s">
        <v>136</v>
      </c>
      <c r="M5641" t="s">
        <v>20385</v>
      </c>
      <c r="N5641" t="s">
        <v>20386</v>
      </c>
      <c r="O5641">
        <v>1.5886111111111112</v>
      </c>
      <c r="P5641">
        <v>0</v>
      </c>
      <c r="Q5641">
        <v>48</v>
      </c>
      <c r="R5641">
        <v>0</v>
      </c>
      <c r="S5641">
        <v>0</v>
      </c>
      <c r="T5641">
        <v>0</v>
      </c>
      <c r="U5641">
        <v>2</v>
      </c>
      <c r="V5641">
        <v>0</v>
      </c>
      <c r="W5641">
        <v>0</v>
      </c>
      <c r="X5641">
        <v>0</v>
      </c>
      <c r="Y5641">
        <v>22.667252000000001</v>
      </c>
      <c r="Z5641">
        <v>0</v>
      </c>
      <c r="AA5641">
        <v>0</v>
      </c>
      <c r="AB5641">
        <v>0</v>
      </c>
      <c r="AC5641">
        <v>3.4428875999999997E-2</v>
      </c>
      <c r="AD5641">
        <v>0</v>
      </c>
      <c r="AE5641">
        <v>0</v>
      </c>
      <c r="AF5641">
        <v>22.701681000000001</v>
      </c>
    </row>
    <row r="5642" spans="1:32" x14ac:dyDescent="0.3">
      <c r="A5642">
        <v>2793792</v>
      </c>
      <c r="B5642">
        <v>1</v>
      </c>
      <c r="C5642" t="s">
        <v>82</v>
      </c>
      <c r="D5642" t="s">
        <v>87</v>
      </c>
      <c r="E5642" t="s">
        <v>20387</v>
      </c>
      <c r="F5642" t="s">
        <v>20388</v>
      </c>
      <c r="G5642" t="s">
        <v>31547</v>
      </c>
      <c r="H5642" t="s">
        <v>185</v>
      </c>
      <c r="I5642" t="s">
        <v>79</v>
      </c>
      <c r="J5642" t="s">
        <v>135</v>
      </c>
      <c r="K5642" t="s">
        <v>22</v>
      </c>
      <c r="L5642" t="s">
        <v>136</v>
      </c>
      <c r="M5642" t="s">
        <v>20389</v>
      </c>
      <c r="N5642" t="s">
        <v>20390</v>
      </c>
      <c r="O5642">
        <v>0.15416666666666667</v>
      </c>
      <c r="P5642">
        <v>0</v>
      </c>
      <c r="Q5642">
        <v>371</v>
      </c>
      <c r="R5642">
        <v>0</v>
      </c>
      <c r="S5642">
        <v>0</v>
      </c>
      <c r="T5642">
        <v>0</v>
      </c>
      <c r="U5642">
        <v>30</v>
      </c>
      <c r="V5642">
        <v>1</v>
      </c>
      <c r="W5642">
        <v>0</v>
      </c>
      <c r="X5642">
        <v>0</v>
      </c>
      <c r="Y5642">
        <v>14.778276</v>
      </c>
      <c r="Z5642">
        <v>0</v>
      </c>
      <c r="AA5642">
        <v>0</v>
      </c>
      <c r="AB5642">
        <v>0</v>
      </c>
      <c r="AC5642">
        <v>7.0083966000000002</v>
      </c>
      <c r="AD5642">
        <v>24.737037999999998</v>
      </c>
      <c r="AE5642">
        <v>0</v>
      </c>
      <c r="AF5642">
        <v>46.523712000000003</v>
      </c>
    </row>
    <row r="5643" spans="1:32" x14ac:dyDescent="0.3">
      <c r="A5643">
        <v>2793795</v>
      </c>
      <c r="B5643">
        <v>1</v>
      </c>
      <c r="C5643" t="s">
        <v>82</v>
      </c>
      <c r="D5643" t="s">
        <v>90</v>
      </c>
      <c r="E5643" t="s">
        <v>20391</v>
      </c>
      <c r="F5643" t="s">
        <v>20392</v>
      </c>
      <c r="G5643" t="s">
        <v>31552</v>
      </c>
      <c r="H5643" t="s">
        <v>145</v>
      </c>
      <c r="I5643" t="s">
        <v>78</v>
      </c>
      <c r="J5643" t="s">
        <v>135</v>
      </c>
      <c r="K5643" t="s">
        <v>22</v>
      </c>
      <c r="L5643" t="s">
        <v>136</v>
      </c>
      <c r="M5643" t="s">
        <v>20393</v>
      </c>
      <c r="N5643" t="s">
        <v>20394</v>
      </c>
      <c r="O5643">
        <v>0.9325</v>
      </c>
      <c r="P5643">
        <v>0</v>
      </c>
      <c r="Q5643">
        <v>823</v>
      </c>
      <c r="R5643">
        <v>0</v>
      </c>
      <c r="S5643">
        <v>0</v>
      </c>
      <c r="T5643">
        <v>0</v>
      </c>
      <c r="U5643">
        <v>98</v>
      </c>
      <c r="V5643">
        <v>0</v>
      </c>
      <c r="W5643">
        <v>1</v>
      </c>
      <c r="X5643">
        <v>0</v>
      </c>
      <c r="Y5643">
        <v>179.92599999999999</v>
      </c>
      <c r="Z5643">
        <v>0</v>
      </c>
      <c r="AA5643">
        <v>0</v>
      </c>
      <c r="AB5643">
        <v>0</v>
      </c>
      <c r="AC5643">
        <v>42.336337999999998</v>
      </c>
      <c r="AD5643">
        <v>0</v>
      </c>
      <c r="AE5643">
        <v>5.3360089999999998</v>
      </c>
      <c r="AF5643">
        <v>227.59834000000001</v>
      </c>
    </row>
    <row r="5644" spans="1:32" x14ac:dyDescent="0.3">
      <c r="A5644">
        <v>2793796</v>
      </c>
      <c r="B5644">
        <v>1</v>
      </c>
      <c r="C5644" t="s">
        <v>82</v>
      </c>
      <c r="D5644" t="s">
        <v>108</v>
      </c>
      <c r="E5644" t="s">
        <v>20395</v>
      </c>
      <c r="F5644" t="s">
        <v>20396</v>
      </c>
      <c r="G5644" t="s">
        <v>31551</v>
      </c>
      <c r="H5644" t="s">
        <v>134</v>
      </c>
      <c r="I5644" t="s">
        <v>79</v>
      </c>
      <c r="J5644" t="s">
        <v>135</v>
      </c>
      <c r="K5644" t="s">
        <v>22</v>
      </c>
      <c r="L5644" t="s">
        <v>136</v>
      </c>
      <c r="M5644" t="s">
        <v>20397</v>
      </c>
      <c r="N5644" t="s">
        <v>20398</v>
      </c>
      <c r="O5644">
        <v>0.53333333333333333</v>
      </c>
      <c r="P5644">
        <v>0</v>
      </c>
      <c r="Q5644">
        <v>741</v>
      </c>
      <c r="R5644">
        <v>6</v>
      </c>
      <c r="S5644">
        <v>61</v>
      </c>
      <c r="T5644">
        <v>4</v>
      </c>
      <c r="U5644">
        <v>152</v>
      </c>
      <c r="V5644">
        <v>0</v>
      </c>
      <c r="W5644">
        <v>0</v>
      </c>
      <c r="X5644">
        <v>0</v>
      </c>
      <c r="Y5644">
        <v>63.560287000000002</v>
      </c>
      <c r="Z5644">
        <v>0.99196879999999998</v>
      </c>
      <c r="AA5644">
        <v>12.633869000000001</v>
      </c>
      <c r="AB5644">
        <v>12.223825</v>
      </c>
      <c r="AC5644">
        <v>17.343859999999999</v>
      </c>
      <c r="AD5644">
        <v>0</v>
      </c>
      <c r="AE5644">
        <v>0</v>
      </c>
      <c r="AF5644">
        <v>106.75381</v>
      </c>
    </row>
    <row r="5645" spans="1:32" x14ac:dyDescent="0.3">
      <c r="A5645">
        <v>2793794</v>
      </c>
      <c r="B5645">
        <v>1</v>
      </c>
      <c r="C5645" t="s">
        <v>83</v>
      </c>
      <c r="D5645" t="s">
        <v>120</v>
      </c>
      <c r="E5645" t="s">
        <v>20399</v>
      </c>
      <c r="F5645" t="s">
        <v>20400</v>
      </c>
      <c r="G5645" t="s">
        <v>31545</v>
      </c>
      <c r="H5645" t="s">
        <v>134</v>
      </c>
      <c r="I5645" t="s">
        <v>79</v>
      </c>
      <c r="J5645" t="s">
        <v>135</v>
      </c>
      <c r="K5645" t="s">
        <v>22</v>
      </c>
      <c r="L5645" t="s">
        <v>136</v>
      </c>
      <c r="M5645" t="s">
        <v>20401</v>
      </c>
      <c r="N5645" t="s">
        <v>20402</v>
      </c>
      <c r="O5645">
        <v>0.19138888888888889</v>
      </c>
      <c r="P5645">
        <v>3</v>
      </c>
      <c r="Q5645">
        <v>699</v>
      </c>
      <c r="R5645">
        <v>53</v>
      </c>
      <c r="S5645">
        <v>82</v>
      </c>
      <c r="T5645">
        <v>6</v>
      </c>
      <c r="U5645">
        <v>54</v>
      </c>
      <c r="V5645">
        <v>2</v>
      </c>
      <c r="W5645">
        <v>0</v>
      </c>
      <c r="X5645">
        <v>1.5406188000000001</v>
      </c>
      <c r="Y5645">
        <v>17.035885</v>
      </c>
      <c r="Z5645">
        <v>8.102252</v>
      </c>
      <c r="AA5645">
        <v>5.022977</v>
      </c>
      <c r="AB5645">
        <v>2.9157603000000001</v>
      </c>
      <c r="AC5645">
        <v>2.0066449999999998</v>
      </c>
      <c r="AD5645">
        <v>1.1499505999999999</v>
      </c>
      <c r="AE5645">
        <v>0</v>
      </c>
      <c r="AF5645">
        <v>37.774090000000001</v>
      </c>
    </row>
    <row r="5646" spans="1:32" x14ac:dyDescent="0.3">
      <c r="A5646">
        <v>2785705</v>
      </c>
      <c r="B5646">
        <v>1</v>
      </c>
      <c r="C5646" t="s">
        <v>82</v>
      </c>
      <c r="D5646" t="s">
        <v>93</v>
      </c>
      <c r="E5646" t="s">
        <v>18544</v>
      </c>
      <c r="F5646" t="s">
        <v>18545</v>
      </c>
      <c r="G5646" t="s">
        <v>31551</v>
      </c>
      <c r="H5646" t="s">
        <v>1358</v>
      </c>
      <c r="I5646" t="s">
        <v>79</v>
      </c>
      <c r="J5646" t="s">
        <v>135</v>
      </c>
      <c r="K5646" t="s">
        <v>22</v>
      </c>
      <c r="L5646" t="s">
        <v>136</v>
      </c>
      <c r="M5646" t="s">
        <v>20403</v>
      </c>
      <c r="N5646" t="s">
        <v>20404</v>
      </c>
      <c r="O5646">
        <v>2.0258333333333334</v>
      </c>
      <c r="P5646">
        <v>0</v>
      </c>
      <c r="Q5646">
        <v>0</v>
      </c>
      <c r="R5646">
        <v>0</v>
      </c>
      <c r="S5646">
        <v>0</v>
      </c>
      <c r="T5646">
        <v>2</v>
      </c>
      <c r="U5646">
        <v>3</v>
      </c>
      <c r="V5646">
        <v>1</v>
      </c>
      <c r="W5646">
        <v>1</v>
      </c>
      <c r="X5646">
        <v>0</v>
      </c>
      <c r="Y5646">
        <v>0</v>
      </c>
      <c r="Z5646">
        <v>0</v>
      </c>
      <c r="AA5646">
        <v>0</v>
      </c>
      <c r="AB5646">
        <v>333.55016999999998</v>
      </c>
      <c r="AC5646">
        <v>8.7000650000000004</v>
      </c>
      <c r="AD5646">
        <v>65.912475999999998</v>
      </c>
      <c r="AE5646">
        <v>13.428882</v>
      </c>
      <c r="AF5646">
        <v>421.59158000000002</v>
      </c>
    </row>
    <row r="5647" spans="1:32" x14ac:dyDescent="0.3">
      <c r="A5647">
        <v>2785708</v>
      </c>
      <c r="B5647">
        <v>1</v>
      </c>
      <c r="C5647" t="s">
        <v>82</v>
      </c>
      <c r="D5647" t="s">
        <v>112</v>
      </c>
      <c r="E5647" t="s">
        <v>20405</v>
      </c>
      <c r="F5647" t="s">
        <v>20406</v>
      </c>
      <c r="G5647" t="s">
        <v>31546</v>
      </c>
      <c r="H5647" t="s">
        <v>223</v>
      </c>
      <c r="I5647" t="s">
        <v>78</v>
      </c>
      <c r="J5647" t="s">
        <v>135</v>
      </c>
      <c r="K5647" t="s">
        <v>22</v>
      </c>
      <c r="L5647" t="s">
        <v>136</v>
      </c>
      <c r="M5647" t="s">
        <v>20407</v>
      </c>
      <c r="N5647" t="s">
        <v>20408</v>
      </c>
      <c r="O5647">
        <v>3.4763888888888888</v>
      </c>
      <c r="P5647">
        <v>0</v>
      </c>
      <c r="Q5647">
        <v>16</v>
      </c>
      <c r="R5647">
        <v>0</v>
      </c>
      <c r="S5647">
        <v>0</v>
      </c>
      <c r="T5647">
        <v>0</v>
      </c>
      <c r="U5647">
        <v>11</v>
      </c>
      <c r="V5647">
        <v>0</v>
      </c>
      <c r="W5647">
        <v>0</v>
      </c>
      <c r="X5647">
        <v>0</v>
      </c>
      <c r="Y5647">
        <v>20.550405999999999</v>
      </c>
      <c r="Z5647">
        <v>0</v>
      </c>
      <c r="AA5647">
        <v>0</v>
      </c>
      <c r="AB5647">
        <v>0</v>
      </c>
      <c r="AC5647">
        <v>14.745813999999999</v>
      </c>
      <c r="AD5647">
        <v>0</v>
      </c>
      <c r="AE5647">
        <v>0</v>
      </c>
      <c r="AF5647">
        <v>35.296219999999998</v>
      </c>
    </row>
    <row r="5648" spans="1:32" x14ac:dyDescent="0.3">
      <c r="A5648">
        <v>2785569</v>
      </c>
      <c r="B5648">
        <v>1</v>
      </c>
      <c r="C5648" t="s">
        <v>82</v>
      </c>
      <c r="D5648" t="s">
        <v>105</v>
      </c>
      <c r="E5648" t="s">
        <v>20409</v>
      </c>
      <c r="F5648" t="s">
        <v>20410</v>
      </c>
      <c r="G5648" t="s">
        <v>31545</v>
      </c>
      <c r="H5648" t="s">
        <v>134</v>
      </c>
      <c r="I5648" t="s">
        <v>79</v>
      </c>
      <c r="J5648" t="s">
        <v>248</v>
      </c>
      <c r="K5648" t="s">
        <v>22</v>
      </c>
      <c r="L5648" t="s">
        <v>136</v>
      </c>
      <c r="M5648" t="s">
        <v>19060</v>
      </c>
      <c r="N5648" t="s">
        <v>20411</v>
      </c>
      <c r="O5648">
        <v>8.3333333333333332E-3</v>
      </c>
      <c r="P5648">
        <v>15</v>
      </c>
      <c r="Q5648">
        <v>12161</v>
      </c>
      <c r="R5648">
        <v>8</v>
      </c>
      <c r="S5648">
        <v>287</v>
      </c>
      <c r="T5648">
        <v>34</v>
      </c>
      <c r="U5648">
        <v>1103</v>
      </c>
      <c r="V5648">
        <v>5</v>
      </c>
      <c r="W5648">
        <v>3</v>
      </c>
      <c r="X5648">
        <v>0.43308878000000001</v>
      </c>
      <c r="Y5648">
        <v>16.648256</v>
      </c>
      <c r="Z5648">
        <v>7.2628999999999999E-2</v>
      </c>
      <c r="AA5648">
        <v>0.41139510000000001</v>
      </c>
      <c r="AB5648">
        <v>1.8085408000000001</v>
      </c>
      <c r="AC5648">
        <v>3.752148</v>
      </c>
      <c r="AD5648">
        <v>1.0682782</v>
      </c>
      <c r="AE5648">
        <v>9.6365259999999994E-2</v>
      </c>
      <c r="AF5648">
        <v>24.290700000000001</v>
      </c>
    </row>
    <row r="5649" spans="1:32" x14ac:dyDescent="0.3">
      <c r="A5649">
        <v>2785576</v>
      </c>
      <c r="B5649">
        <v>1</v>
      </c>
      <c r="C5649" t="s">
        <v>82</v>
      </c>
      <c r="D5649" t="s">
        <v>108</v>
      </c>
      <c r="E5649" t="s">
        <v>20412</v>
      </c>
      <c r="F5649" t="s">
        <v>20413</v>
      </c>
      <c r="G5649" t="s">
        <v>31545</v>
      </c>
      <c r="H5649" t="s">
        <v>134</v>
      </c>
      <c r="I5649" t="s">
        <v>79</v>
      </c>
      <c r="J5649" t="s">
        <v>135</v>
      </c>
      <c r="K5649" t="s">
        <v>22</v>
      </c>
      <c r="L5649" t="s">
        <v>136</v>
      </c>
      <c r="M5649" t="s">
        <v>18857</v>
      </c>
      <c r="N5649" t="s">
        <v>20414</v>
      </c>
      <c r="O5649">
        <v>0.57666666666666666</v>
      </c>
      <c r="P5649">
        <v>6</v>
      </c>
      <c r="Q5649">
        <v>4803</v>
      </c>
      <c r="R5649">
        <v>168</v>
      </c>
      <c r="S5649">
        <v>1077</v>
      </c>
      <c r="T5649">
        <v>33</v>
      </c>
      <c r="U5649">
        <v>1143</v>
      </c>
      <c r="V5649">
        <v>5</v>
      </c>
      <c r="W5649">
        <v>1</v>
      </c>
      <c r="X5649">
        <v>2.6829907999999998</v>
      </c>
      <c r="Y5649">
        <v>402.80709999999999</v>
      </c>
      <c r="Z5649">
        <v>291.46001999999999</v>
      </c>
      <c r="AA5649">
        <v>190.46368000000001</v>
      </c>
      <c r="AB5649">
        <v>101.38496000000001</v>
      </c>
      <c r="AC5649">
        <v>179.52434</v>
      </c>
      <c r="AD5649">
        <v>59.266727000000003</v>
      </c>
      <c r="AE5649">
        <v>0.41976118000000001</v>
      </c>
      <c r="AF5649">
        <v>1228.0094999999999</v>
      </c>
    </row>
    <row r="5650" spans="1:32" x14ac:dyDescent="0.3">
      <c r="A5650">
        <v>2785393</v>
      </c>
      <c r="B5650">
        <v>1</v>
      </c>
      <c r="C5650" t="s">
        <v>82</v>
      </c>
      <c r="D5650" t="s">
        <v>94</v>
      </c>
      <c r="E5650" t="s">
        <v>20415</v>
      </c>
      <c r="F5650" t="s">
        <v>20416</v>
      </c>
      <c r="G5650" t="s">
        <v>31545</v>
      </c>
      <c r="H5650" t="s">
        <v>134</v>
      </c>
      <c r="I5650" t="s">
        <v>79</v>
      </c>
      <c r="J5650" t="s">
        <v>135</v>
      </c>
      <c r="K5650" t="s">
        <v>22</v>
      </c>
      <c r="L5650" t="s">
        <v>136</v>
      </c>
      <c r="M5650" t="s">
        <v>20417</v>
      </c>
      <c r="N5650" t="s">
        <v>20418</v>
      </c>
      <c r="O5650">
        <v>0.3</v>
      </c>
      <c r="P5650">
        <v>3</v>
      </c>
      <c r="Q5650">
        <v>6336</v>
      </c>
      <c r="R5650">
        <v>38</v>
      </c>
      <c r="S5650">
        <v>91</v>
      </c>
      <c r="T5650">
        <v>24</v>
      </c>
      <c r="U5650">
        <v>600</v>
      </c>
      <c r="V5650">
        <v>2</v>
      </c>
      <c r="W5650">
        <v>2</v>
      </c>
      <c r="X5650">
        <v>0.26657015000000001</v>
      </c>
      <c r="Y5650">
        <v>253.35810000000001</v>
      </c>
      <c r="Z5650">
        <v>259.30790000000002</v>
      </c>
      <c r="AA5650">
        <v>3.9332975999999999</v>
      </c>
      <c r="AB5650">
        <v>44.413775999999999</v>
      </c>
      <c r="AC5650">
        <v>60.936382000000002</v>
      </c>
      <c r="AD5650">
        <v>14.264118</v>
      </c>
      <c r="AE5650">
        <v>0.39868092999999999</v>
      </c>
      <c r="AF5650">
        <v>636.87885000000006</v>
      </c>
    </row>
    <row r="5651" spans="1:32" x14ac:dyDescent="0.3">
      <c r="A5651">
        <v>2785404</v>
      </c>
      <c r="B5651">
        <v>1</v>
      </c>
      <c r="C5651" t="s">
        <v>82</v>
      </c>
      <c r="D5651" t="s">
        <v>95</v>
      </c>
      <c r="E5651" t="s">
        <v>20419</v>
      </c>
      <c r="F5651" t="s">
        <v>20420</v>
      </c>
      <c r="G5651" t="s">
        <v>31549</v>
      </c>
      <c r="H5651" t="s">
        <v>134</v>
      </c>
      <c r="I5651" t="s">
        <v>79</v>
      </c>
      <c r="J5651" t="s">
        <v>135</v>
      </c>
      <c r="K5651" t="s">
        <v>22</v>
      </c>
      <c r="L5651" t="s">
        <v>136</v>
      </c>
      <c r="M5651" t="s">
        <v>20421</v>
      </c>
      <c r="N5651" t="s">
        <v>20422</v>
      </c>
      <c r="O5651">
        <v>1.8072222222222223</v>
      </c>
      <c r="P5651">
        <v>10</v>
      </c>
      <c r="Q5651">
        <v>4020</v>
      </c>
      <c r="R5651">
        <v>8</v>
      </c>
      <c r="S5651">
        <v>115</v>
      </c>
      <c r="T5651">
        <v>27</v>
      </c>
      <c r="U5651">
        <v>379</v>
      </c>
      <c r="V5651">
        <v>2</v>
      </c>
      <c r="W5651">
        <v>1</v>
      </c>
      <c r="X5651">
        <v>3.2604166999999999</v>
      </c>
      <c r="Y5651">
        <v>2274.355</v>
      </c>
      <c r="Z5651">
        <v>69.989199999999997</v>
      </c>
      <c r="AA5651">
        <v>42.930911999999999</v>
      </c>
      <c r="AB5651">
        <v>136.48060000000001</v>
      </c>
      <c r="AC5651">
        <v>409.83154000000002</v>
      </c>
      <c r="AD5651">
        <v>64.83623</v>
      </c>
      <c r="AE5651">
        <v>0.80499034999999997</v>
      </c>
      <c r="AF5651">
        <v>3002.489</v>
      </c>
    </row>
    <row r="5652" spans="1:32" x14ac:dyDescent="0.3">
      <c r="A5652">
        <v>2785238</v>
      </c>
      <c r="B5652">
        <v>1</v>
      </c>
      <c r="C5652" t="s">
        <v>82</v>
      </c>
      <c r="D5652" t="s">
        <v>101</v>
      </c>
      <c r="E5652" t="s">
        <v>20423</v>
      </c>
      <c r="F5652" t="s">
        <v>20424</v>
      </c>
      <c r="G5652" t="s">
        <v>31549</v>
      </c>
      <c r="H5652" t="s">
        <v>134</v>
      </c>
      <c r="I5652" t="s">
        <v>79</v>
      </c>
      <c r="J5652" t="s">
        <v>135</v>
      </c>
      <c r="K5652" t="s">
        <v>22</v>
      </c>
      <c r="L5652" t="s">
        <v>136</v>
      </c>
      <c r="M5652" t="s">
        <v>20425</v>
      </c>
      <c r="N5652" t="s">
        <v>20426</v>
      </c>
      <c r="O5652">
        <v>0.8455555555555555</v>
      </c>
      <c r="P5652">
        <v>7</v>
      </c>
      <c r="Q5652">
        <v>88</v>
      </c>
      <c r="R5652">
        <v>50</v>
      </c>
      <c r="S5652">
        <v>204</v>
      </c>
      <c r="T5652">
        <v>12</v>
      </c>
      <c r="U5652">
        <v>46</v>
      </c>
      <c r="V5652">
        <v>2</v>
      </c>
      <c r="W5652">
        <v>0</v>
      </c>
      <c r="X5652">
        <v>1.8966221000000001</v>
      </c>
      <c r="Y5652">
        <v>11.685409</v>
      </c>
      <c r="Z5652">
        <v>6.5244169999999997</v>
      </c>
      <c r="AA5652">
        <v>42.398105999999999</v>
      </c>
      <c r="AB5652">
        <v>33.119019999999999</v>
      </c>
      <c r="AC5652">
        <v>11.093427</v>
      </c>
      <c r="AD5652">
        <v>4.5634759999999996</v>
      </c>
      <c r="AE5652">
        <v>0</v>
      </c>
      <c r="AF5652">
        <v>111.28046999999999</v>
      </c>
    </row>
    <row r="5653" spans="1:32" x14ac:dyDescent="0.3">
      <c r="A5653">
        <v>2785234</v>
      </c>
      <c r="B5653">
        <v>1</v>
      </c>
      <c r="C5653" t="s">
        <v>82</v>
      </c>
      <c r="D5653" t="s">
        <v>88</v>
      </c>
      <c r="E5653" t="s">
        <v>20427</v>
      </c>
      <c r="F5653" t="s">
        <v>20428</v>
      </c>
      <c r="G5653" t="s">
        <v>31545</v>
      </c>
      <c r="H5653" t="s">
        <v>134</v>
      </c>
      <c r="I5653" t="s">
        <v>79</v>
      </c>
      <c r="J5653" t="s">
        <v>135</v>
      </c>
      <c r="K5653" t="s">
        <v>22</v>
      </c>
      <c r="L5653" t="s">
        <v>136</v>
      </c>
      <c r="M5653" t="s">
        <v>20429</v>
      </c>
      <c r="N5653" t="s">
        <v>20430</v>
      </c>
      <c r="O5653">
        <v>0.34388888888888891</v>
      </c>
      <c r="P5653">
        <v>1</v>
      </c>
      <c r="Q5653">
        <v>0</v>
      </c>
      <c r="R5653">
        <v>4</v>
      </c>
      <c r="S5653">
        <v>0</v>
      </c>
      <c r="T5653">
        <v>0</v>
      </c>
      <c r="U5653">
        <v>0</v>
      </c>
      <c r="V5653">
        <v>1</v>
      </c>
      <c r="W5653">
        <v>0</v>
      </c>
      <c r="X5653">
        <v>1.0152080000000001</v>
      </c>
      <c r="Y5653">
        <v>0</v>
      </c>
      <c r="Z5653">
        <v>1.3873435000000001</v>
      </c>
      <c r="AA5653">
        <v>0</v>
      </c>
      <c r="AB5653">
        <v>0</v>
      </c>
      <c r="AC5653">
        <v>0</v>
      </c>
      <c r="AD5653">
        <v>60.829009999999997</v>
      </c>
      <c r="AE5653">
        <v>0</v>
      </c>
      <c r="AF5653">
        <v>63.231560000000002</v>
      </c>
    </row>
    <row r="5654" spans="1:32" x14ac:dyDescent="0.3">
      <c r="A5654">
        <v>2785230</v>
      </c>
      <c r="B5654">
        <v>1</v>
      </c>
      <c r="C5654" t="s">
        <v>82</v>
      </c>
      <c r="D5654" t="s">
        <v>111</v>
      </c>
      <c r="E5654" t="s">
        <v>20431</v>
      </c>
      <c r="F5654" t="s">
        <v>20432</v>
      </c>
      <c r="G5654" t="s">
        <v>31546</v>
      </c>
      <c r="H5654" t="s">
        <v>223</v>
      </c>
      <c r="I5654" t="s">
        <v>78</v>
      </c>
      <c r="J5654" t="s">
        <v>135</v>
      </c>
      <c r="K5654" t="s">
        <v>22</v>
      </c>
      <c r="L5654" t="s">
        <v>136</v>
      </c>
      <c r="M5654" t="s">
        <v>20433</v>
      </c>
      <c r="N5654" t="s">
        <v>20434</v>
      </c>
      <c r="O5654">
        <v>1.1283333333333334</v>
      </c>
      <c r="P5654">
        <v>0</v>
      </c>
      <c r="Q5654">
        <v>2</v>
      </c>
      <c r="R5654">
        <v>0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0</v>
      </c>
      <c r="Y5654">
        <v>0.18843156</v>
      </c>
      <c r="Z5654">
        <v>0</v>
      </c>
      <c r="AA5654">
        <v>0</v>
      </c>
      <c r="AB5654">
        <v>0</v>
      </c>
      <c r="AC5654">
        <v>3.7195354999999999E-2</v>
      </c>
      <c r="AD5654">
        <v>0</v>
      </c>
      <c r="AE5654">
        <v>0</v>
      </c>
      <c r="AF5654">
        <v>0.22562692000000001</v>
      </c>
    </row>
    <row r="5655" spans="1:32" x14ac:dyDescent="0.3">
      <c r="A5655">
        <v>2785241</v>
      </c>
      <c r="B5655">
        <v>1</v>
      </c>
      <c r="C5655" t="s">
        <v>82</v>
      </c>
      <c r="D5655" t="s">
        <v>95</v>
      </c>
      <c r="E5655" t="s">
        <v>20435</v>
      </c>
      <c r="F5655" t="s">
        <v>20436</v>
      </c>
      <c r="G5655" t="s">
        <v>31551</v>
      </c>
      <c r="H5655" t="s">
        <v>134</v>
      </c>
      <c r="I5655" t="s">
        <v>79</v>
      </c>
      <c r="J5655" t="s">
        <v>135</v>
      </c>
      <c r="K5655" t="s">
        <v>22</v>
      </c>
      <c r="L5655" t="s">
        <v>136</v>
      </c>
      <c r="M5655" t="s">
        <v>20437</v>
      </c>
      <c r="N5655" t="s">
        <v>20438</v>
      </c>
      <c r="O5655">
        <v>0.93555555555555558</v>
      </c>
      <c r="P5655">
        <v>1</v>
      </c>
      <c r="Q5655">
        <v>2181</v>
      </c>
      <c r="R5655">
        <v>2</v>
      </c>
      <c r="S5655">
        <v>44</v>
      </c>
      <c r="T5655">
        <v>1</v>
      </c>
      <c r="U5655">
        <v>141</v>
      </c>
      <c r="V5655">
        <v>0</v>
      </c>
      <c r="W5655">
        <v>1</v>
      </c>
      <c r="X5655">
        <v>0.22238003000000001</v>
      </c>
      <c r="Y5655">
        <v>340.13670000000002</v>
      </c>
      <c r="Z5655">
        <v>0.91548169999999995</v>
      </c>
      <c r="AA5655">
        <v>6.0073470000000002</v>
      </c>
      <c r="AB5655">
        <v>0.92576210000000003</v>
      </c>
      <c r="AC5655">
        <v>59.595157999999998</v>
      </c>
      <c r="AD5655">
        <v>0</v>
      </c>
      <c r="AE5655">
        <v>0.66273360000000003</v>
      </c>
      <c r="AF5655">
        <v>408.46555000000001</v>
      </c>
    </row>
    <row r="5656" spans="1:32" x14ac:dyDescent="0.3">
      <c r="A5656">
        <v>2785226</v>
      </c>
      <c r="B5656">
        <v>1</v>
      </c>
      <c r="C5656" t="s">
        <v>82</v>
      </c>
      <c r="D5656" t="s">
        <v>101</v>
      </c>
      <c r="E5656" t="s">
        <v>19149</v>
      </c>
      <c r="F5656" t="s">
        <v>19150</v>
      </c>
      <c r="G5656" t="s">
        <v>31545</v>
      </c>
      <c r="H5656" t="s">
        <v>134</v>
      </c>
      <c r="I5656" t="s">
        <v>79</v>
      </c>
      <c r="J5656" t="s">
        <v>135</v>
      </c>
      <c r="K5656" t="s">
        <v>22</v>
      </c>
      <c r="L5656" t="s">
        <v>136</v>
      </c>
      <c r="M5656" t="s">
        <v>20439</v>
      </c>
      <c r="N5656" t="s">
        <v>20440</v>
      </c>
      <c r="O5656">
        <v>0.7738897222222223</v>
      </c>
      <c r="P5656">
        <v>1</v>
      </c>
      <c r="Q5656">
        <v>2107</v>
      </c>
      <c r="R5656">
        <v>0</v>
      </c>
      <c r="S5656">
        <v>4</v>
      </c>
      <c r="T5656">
        <v>2</v>
      </c>
      <c r="U5656">
        <v>231</v>
      </c>
      <c r="V5656">
        <v>0</v>
      </c>
      <c r="W5656">
        <v>1</v>
      </c>
      <c r="X5656">
        <v>4.4422740000000003</v>
      </c>
      <c r="Y5656">
        <v>369.86464999999998</v>
      </c>
      <c r="Z5656">
        <v>0</v>
      </c>
      <c r="AA5656">
        <v>1.0184069</v>
      </c>
      <c r="AB5656">
        <v>14.877661</v>
      </c>
      <c r="AC5656">
        <v>107.23613</v>
      </c>
      <c r="AD5656">
        <v>0</v>
      </c>
      <c r="AE5656">
        <v>4.5724289999999996</v>
      </c>
      <c r="AF5656">
        <v>502.01157000000001</v>
      </c>
    </row>
    <row r="5657" spans="1:32" x14ac:dyDescent="0.3">
      <c r="A5657">
        <v>2785143</v>
      </c>
      <c r="B5657">
        <v>1</v>
      </c>
      <c r="C5657" t="s">
        <v>82</v>
      </c>
      <c r="D5657" t="s">
        <v>99</v>
      </c>
      <c r="E5657" t="s">
        <v>20441</v>
      </c>
      <c r="F5657" t="s">
        <v>20442</v>
      </c>
      <c r="G5657" t="s">
        <v>31546</v>
      </c>
      <c r="H5657" t="s">
        <v>223</v>
      </c>
      <c r="I5657" t="s">
        <v>78</v>
      </c>
      <c r="J5657" t="s">
        <v>135</v>
      </c>
      <c r="K5657" t="s">
        <v>22</v>
      </c>
      <c r="L5657" t="s">
        <v>136</v>
      </c>
      <c r="M5657" t="s">
        <v>20443</v>
      </c>
      <c r="N5657" t="s">
        <v>20444</v>
      </c>
      <c r="O5657">
        <v>1.7086111111111111</v>
      </c>
      <c r="P5657">
        <v>0</v>
      </c>
      <c r="Q5657">
        <v>6</v>
      </c>
      <c r="R5657">
        <v>0</v>
      </c>
      <c r="S5657">
        <v>1</v>
      </c>
      <c r="T5657">
        <v>0</v>
      </c>
      <c r="U5657">
        <v>1</v>
      </c>
      <c r="V5657">
        <v>0</v>
      </c>
      <c r="W5657">
        <v>0</v>
      </c>
      <c r="X5657">
        <v>0</v>
      </c>
      <c r="Y5657">
        <v>3.1013684000000001</v>
      </c>
      <c r="Z5657">
        <v>0</v>
      </c>
      <c r="AA5657">
        <v>0</v>
      </c>
      <c r="AB5657">
        <v>0</v>
      </c>
      <c r="AC5657">
        <v>0.16442767999999999</v>
      </c>
      <c r="AD5657">
        <v>0</v>
      </c>
      <c r="AE5657">
        <v>0</v>
      </c>
      <c r="AF5657">
        <v>3.2657959999999999</v>
      </c>
    </row>
    <row r="5658" spans="1:32" x14ac:dyDescent="0.3">
      <c r="A5658">
        <v>2785131</v>
      </c>
      <c r="B5658">
        <v>2</v>
      </c>
      <c r="C5658" t="s">
        <v>82</v>
      </c>
      <c r="D5658" t="s">
        <v>107</v>
      </c>
      <c r="E5658" t="s">
        <v>20445</v>
      </c>
      <c r="F5658" t="s">
        <v>20446</v>
      </c>
      <c r="G5658" t="s">
        <v>31551</v>
      </c>
      <c r="H5658" t="s">
        <v>134</v>
      </c>
      <c r="I5658" t="s">
        <v>79</v>
      </c>
      <c r="J5658" t="s">
        <v>135</v>
      </c>
      <c r="K5658" t="s">
        <v>22</v>
      </c>
      <c r="L5658" t="s">
        <v>136</v>
      </c>
      <c r="M5658" t="s">
        <v>19807</v>
      </c>
      <c r="N5658" t="s">
        <v>20447</v>
      </c>
      <c r="O5658">
        <v>1.4372222222222222</v>
      </c>
      <c r="P5658">
        <v>0</v>
      </c>
      <c r="Q5658">
        <v>309</v>
      </c>
      <c r="R5658">
        <v>0</v>
      </c>
      <c r="S5658">
        <v>9</v>
      </c>
      <c r="T5658">
        <v>0</v>
      </c>
      <c r="U5658">
        <v>54</v>
      </c>
      <c r="V5658">
        <v>0</v>
      </c>
      <c r="W5658">
        <v>0</v>
      </c>
      <c r="X5658">
        <v>0</v>
      </c>
      <c r="Y5658">
        <v>404.8032</v>
      </c>
      <c r="Z5658">
        <v>0</v>
      </c>
      <c r="AA5658">
        <v>1.7435130000000001</v>
      </c>
      <c r="AB5658">
        <v>0</v>
      </c>
      <c r="AC5658">
        <v>184.70418000000001</v>
      </c>
      <c r="AD5658">
        <v>0</v>
      </c>
      <c r="AE5658">
        <v>0</v>
      </c>
      <c r="AF5658">
        <v>591.25085000000001</v>
      </c>
    </row>
    <row r="5659" spans="1:32" x14ac:dyDescent="0.3">
      <c r="A5659">
        <v>2785164</v>
      </c>
      <c r="B5659">
        <v>1</v>
      </c>
      <c r="C5659" t="s">
        <v>82</v>
      </c>
      <c r="D5659" t="s">
        <v>108</v>
      </c>
      <c r="E5659" t="s">
        <v>12661</v>
      </c>
      <c r="F5659" t="s">
        <v>12662</v>
      </c>
      <c r="G5659" t="s">
        <v>31551</v>
      </c>
      <c r="H5659" t="s">
        <v>134</v>
      </c>
      <c r="I5659" t="s">
        <v>79</v>
      </c>
      <c r="J5659" t="s">
        <v>135</v>
      </c>
      <c r="K5659" t="s">
        <v>22</v>
      </c>
      <c r="L5659" t="s">
        <v>136</v>
      </c>
      <c r="M5659" t="s">
        <v>20448</v>
      </c>
      <c r="N5659" t="s">
        <v>20449</v>
      </c>
      <c r="O5659">
        <v>0.26583333333333331</v>
      </c>
      <c r="P5659">
        <v>0</v>
      </c>
      <c r="Q5659">
        <v>184</v>
      </c>
      <c r="R5659">
        <v>0</v>
      </c>
      <c r="S5659">
        <v>0</v>
      </c>
      <c r="T5659">
        <v>0</v>
      </c>
      <c r="U5659">
        <v>13</v>
      </c>
      <c r="V5659">
        <v>0</v>
      </c>
      <c r="W5659">
        <v>0</v>
      </c>
      <c r="X5659">
        <v>0</v>
      </c>
      <c r="Y5659">
        <v>3.9221256000000002</v>
      </c>
      <c r="Z5659">
        <v>0</v>
      </c>
      <c r="AA5659">
        <v>0</v>
      </c>
      <c r="AB5659">
        <v>0</v>
      </c>
      <c r="AC5659">
        <v>1.5746473000000001</v>
      </c>
      <c r="AD5659">
        <v>0</v>
      </c>
      <c r="AE5659">
        <v>0</v>
      </c>
      <c r="AF5659">
        <v>5.4967730000000001</v>
      </c>
    </row>
    <row r="5660" spans="1:32" x14ac:dyDescent="0.3">
      <c r="A5660">
        <v>2785175</v>
      </c>
      <c r="B5660">
        <v>1</v>
      </c>
      <c r="C5660" t="s">
        <v>82</v>
      </c>
      <c r="D5660" t="s">
        <v>92</v>
      </c>
      <c r="E5660" t="s">
        <v>20450</v>
      </c>
      <c r="F5660" t="s">
        <v>20451</v>
      </c>
      <c r="G5660" t="s">
        <v>31545</v>
      </c>
      <c r="H5660" t="s">
        <v>134</v>
      </c>
      <c r="I5660" t="s">
        <v>79</v>
      </c>
      <c r="J5660" t="s">
        <v>135</v>
      </c>
      <c r="K5660" t="s">
        <v>22</v>
      </c>
      <c r="L5660" t="s">
        <v>136</v>
      </c>
      <c r="M5660" t="s">
        <v>20452</v>
      </c>
      <c r="N5660" t="s">
        <v>20453</v>
      </c>
      <c r="O5660">
        <v>1.5519444444444443</v>
      </c>
      <c r="P5660">
        <v>0</v>
      </c>
      <c r="Q5660">
        <v>1679</v>
      </c>
      <c r="R5660">
        <v>2</v>
      </c>
      <c r="S5660">
        <v>58</v>
      </c>
      <c r="T5660">
        <v>2</v>
      </c>
      <c r="U5660">
        <v>251</v>
      </c>
      <c r="V5660">
        <v>0</v>
      </c>
      <c r="W5660">
        <v>0</v>
      </c>
      <c r="X5660">
        <v>0</v>
      </c>
      <c r="Y5660">
        <v>1285.6349</v>
      </c>
      <c r="Z5660">
        <v>35.917870000000001</v>
      </c>
      <c r="AA5660">
        <v>64.538079999999994</v>
      </c>
      <c r="AB5660">
        <v>57.977029999999999</v>
      </c>
      <c r="AC5660">
        <v>409.26306</v>
      </c>
      <c r="AD5660">
        <v>0</v>
      </c>
      <c r="AE5660">
        <v>0</v>
      </c>
      <c r="AF5660">
        <v>1853.3308999999999</v>
      </c>
    </row>
    <row r="5661" spans="1:32" x14ac:dyDescent="0.3">
      <c r="A5661">
        <v>2785149</v>
      </c>
      <c r="B5661">
        <v>1</v>
      </c>
      <c r="C5661" t="s">
        <v>82</v>
      </c>
      <c r="D5661" t="s">
        <v>113</v>
      </c>
      <c r="E5661" t="s">
        <v>20454</v>
      </c>
      <c r="F5661" t="s">
        <v>20455</v>
      </c>
      <c r="G5661" t="s">
        <v>31545</v>
      </c>
      <c r="H5661" t="s">
        <v>134</v>
      </c>
      <c r="I5661" t="s">
        <v>79</v>
      </c>
      <c r="J5661" t="s">
        <v>135</v>
      </c>
      <c r="K5661" t="s">
        <v>22</v>
      </c>
      <c r="L5661" t="s">
        <v>136</v>
      </c>
      <c r="M5661" t="s">
        <v>20456</v>
      </c>
      <c r="N5661" t="s">
        <v>20457</v>
      </c>
      <c r="O5661">
        <v>0.62083333333333335</v>
      </c>
      <c r="P5661">
        <v>8</v>
      </c>
      <c r="Q5661">
        <v>1093</v>
      </c>
      <c r="R5661">
        <v>13</v>
      </c>
      <c r="S5661">
        <v>403</v>
      </c>
      <c r="T5661">
        <v>26</v>
      </c>
      <c r="U5661">
        <v>239</v>
      </c>
      <c r="V5661">
        <v>2</v>
      </c>
      <c r="W5661">
        <v>2</v>
      </c>
      <c r="X5661">
        <v>114.63331599999999</v>
      </c>
      <c r="Y5661">
        <v>528.75549999999998</v>
      </c>
      <c r="Z5661">
        <v>35.36694</v>
      </c>
      <c r="AA5661">
        <v>111.53055000000001</v>
      </c>
      <c r="AB5661">
        <v>60.319927</v>
      </c>
      <c r="AC5661">
        <v>116.590485</v>
      </c>
      <c r="AD5661">
        <v>24.463588999999999</v>
      </c>
      <c r="AE5661">
        <v>2.4718524999999998</v>
      </c>
      <c r="AF5661">
        <v>994.13214000000005</v>
      </c>
    </row>
    <row r="5662" spans="1:32" x14ac:dyDescent="0.3">
      <c r="A5662">
        <v>2785068</v>
      </c>
      <c r="B5662">
        <v>1</v>
      </c>
      <c r="C5662" t="s">
        <v>82</v>
      </c>
      <c r="D5662" t="s">
        <v>108</v>
      </c>
      <c r="E5662" t="s">
        <v>20458</v>
      </c>
      <c r="F5662" t="s">
        <v>20459</v>
      </c>
      <c r="G5662" t="s">
        <v>31552</v>
      </c>
      <c r="H5662" t="s">
        <v>665</v>
      </c>
      <c r="I5662" t="s">
        <v>78</v>
      </c>
      <c r="J5662" t="s">
        <v>135</v>
      </c>
      <c r="K5662" t="s">
        <v>22</v>
      </c>
      <c r="L5662" t="s">
        <v>136</v>
      </c>
      <c r="M5662" t="s">
        <v>20460</v>
      </c>
      <c r="N5662" t="s">
        <v>20461</v>
      </c>
      <c r="O5662">
        <v>1.1208333333333333</v>
      </c>
      <c r="P5662">
        <v>0</v>
      </c>
      <c r="Q5662">
        <v>0</v>
      </c>
      <c r="R5662">
        <v>0</v>
      </c>
      <c r="S5662">
        <v>9</v>
      </c>
      <c r="T5662">
        <v>0</v>
      </c>
      <c r="U5662">
        <v>8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10.024219</v>
      </c>
      <c r="AB5662">
        <v>0</v>
      </c>
      <c r="AC5662">
        <v>0.47126916000000002</v>
      </c>
      <c r="AD5662">
        <v>0</v>
      </c>
      <c r="AE5662">
        <v>0</v>
      </c>
      <c r="AF5662">
        <v>10.495487000000001</v>
      </c>
    </row>
    <row r="5663" spans="1:32" x14ac:dyDescent="0.3">
      <c r="A5663">
        <v>2785067</v>
      </c>
      <c r="B5663">
        <v>1</v>
      </c>
      <c r="C5663" t="s">
        <v>83</v>
      </c>
      <c r="D5663" t="s">
        <v>120</v>
      </c>
      <c r="E5663" t="s">
        <v>19247</v>
      </c>
      <c r="F5663" t="s">
        <v>19248</v>
      </c>
      <c r="G5663" t="s">
        <v>31550</v>
      </c>
      <c r="H5663" t="s">
        <v>1432</v>
      </c>
      <c r="I5663" t="s">
        <v>78</v>
      </c>
      <c r="J5663" t="s">
        <v>135</v>
      </c>
      <c r="K5663" t="s">
        <v>22</v>
      </c>
      <c r="L5663" t="s">
        <v>136</v>
      </c>
      <c r="M5663" t="s">
        <v>20462</v>
      </c>
      <c r="N5663" t="s">
        <v>20463</v>
      </c>
      <c r="O5663">
        <v>5.6402777777777775</v>
      </c>
      <c r="P5663">
        <v>0</v>
      </c>
      <c r="Q5663">
        <v>50</v>
      </c>
      <c r="R5663">
        <v>0</v>
      </c>
      <c r="S5663">
        <v>0</v>
      </c>
      <c r="T5663">
        <v>0</v>
      </c>
      <c r="U5663">
        <v>9</v>
      </c>
      <c r="V5663">
        <v>0</v>
      </c>
      <c r="W5663">
        <v>0</v>
      </c>
      <c r="X5663">
        <v>0</v>
      </c>
      <c r="Y5663">
        <v>67.501559999999998</v>
      </c>
      <c r="Z5663">
        <v>0</v>
      </c>
      <c r="AA5663">
        <v>0</v>
      </c>
      <c r="AB5663">
        <v>0</v>
      </c>
      <c r="AC5663">
        <v>33.567946999999997</v>
      </c>
      <c r="AD5663">
        <v>0</v>
      </c>
      <c r="AE5663">
        <v>0</v>
      </c>
      <c r="AF5663">
        <v>101.069496</v>
      </c>
    </row>
    <row r="5664" spans="1:32" x14ac:dyDescent="0.3">
      <c r="A5664">
        <v>2785060</v>
      </c>
      <c r="B5664">
        <v>1</v>
      </c>
      <c r="C5664" t="s">
        <v>82</v>
      </c>
      <c r="D5664" t="s">
        <v>108</v>
      </c>
      <c r="E5664" t="s">
        <v>18398</v>
      </c>
      <c r="F5664" t="s">
        <v>18399</v>
      </c>
      <c r="G5664" t="s">
        <v>31549</v>
      </c>
      <c r="H5664" t="s">
        <v>134</v>
      </c>
      <c r="I5664" t="s">
        <v>79</v>
      </c>
      <c r="J5664" t="s">
        <v>135</v>
      </c>
      <c r="K5664" t="s">
        <v>22</v>
      </c>
      <c r="L5664" t="s">
        <v>136</v>
      </c>
      <c r="M5664" t="s">
        <v>20464</v>
      </c>
      <c r="N5664" t="s">
        <v>20465</v>
      </c>
      <c r="O5664">
        <v>7.4722222222222218E-2</v>
      </c>
      <c r="P5664">
        <v>0</v>
      </c>
      <c r="Q5664">
        <v>213</v>
      </c>
      <c r="R5664">
        <v>10</v>
      </c>
      <c r="S5664">
        <v>85</v>
      </c>
      <c r="T5664">
        <v>5</v>
      </c>
      <c r="U5664">
        <v>31</v>
      </c>
      <c r="V5664">
        <v>0</v>
      </c>
      <c r="W5664">
        <v>0</v>
      </c>
      <c r="X5664">
        <v>0</v>
      </c>
      <c r="Y5664">
        <v>1.0622054000000001</v>
      </c>
      <c r="Z5664">
        <v>0.106720276</v>
      </c>
      <c r="AA5664">
        <v>0.77004117000000005</v>
      </c>
      <c r="AB5664">
        <v>0.40393314000000002</v>
      </c>
      <c r="AC5664">
        <v>1.3127964000000001</v>
      </c>
      <c r="AD5664">
        <v>0</v>
      </c>
      <c r="AE5664">
        <v>0</v>
      </c>
      <c r="AF5664">
        <v>3.6556964000000001</v>
      </c>
    </row>
    <row r="5665" spans="1:32" x14ac:dyDescent="0.3">
      <c r="A5665">
        <v>2784990</v>
      </c>
      <c r="B5665">
        <v>1</v>
      </c>
      <c r="C5665" t="s">
        <v>82</v>
      </c>
      <c r="D5665" t="s">
        <v>105</v>
      </c>
      <c r="E5665" t="s">
        <v>20466</v>
      </c>
      <c r="F5665" t="s">
        <v>20467</v>
      </c>
      <c r="G5665" t="s">
        <v>31546</v>
      </c>
      <c r="H5665" t="s">
        <v>223</v>
      </c>
      <c r="I5665" t="s">
        <v>78</v>
      </c>
      <c r="J5665" t="s">
        <v>135</v>
      </c>
      <c r="K5665" t="s">
        <v>22</v>
      </c>
      <c r="L5665" t="s">
        <v>136</v>
      </c>
      <c r="M5665" t="s">
        <v>20468</v>
      </c>
      <c r="N5665" t="s">
        <v>20469</v>
      </c>
      <c r="O5665">
        <v>1.7480555555555555</v>
      </c>
      <c r="P5665">
        <v>0</v>
      </c>
      <c r="Q5665">
        <v>48</v>
      </c>
      <c r="R5665">
        <v>0</v>
      </c>
      <c r="S5665">
        <v>2</v>
      </c>
      <c r="T5665">
        <v>0</v>
      </c>
      <c r="U5665">
        <v>8</v>
      </c>
      <c r="V5665">
        <v>0</v>
      </c>
      <c r="W5665">
        <v>0</v>
      </c>
      <c r="X5665">
        <v>0</v>
      </c>
      <c r="Y5665">
        <v>20.9053</v>
      </c>
      <c r="Z5665">
        <v>0</v>
      </c>
      <c r="AA5665">
        <v>2.8144816000000002E-4</v>
      </c>
      <c r="AB5665">
        <v>0</v>
      </c>
      <c r="AC5665">
        <v>6.7074360000000004</v>
      </c>
      <c r="AD5665">
        <v>0</v>
      </c>
      <c r="AE5665">
        <v>0</v>
      </c>
      <c r="AF5665">
        <v>27.613018</v>
      </c>
    </row>
    <row r="5666" spans="1:32" x14ac:dyDescent="0.3">
      <c r="A5666">
        <v>2784984</v>
      </c>
      <c r="B5666">
        <v>1</v>
      </c>
      <c r="C5666" t="s">
        <v>82</v>
      </c>
      <c r="D5666" t="s">
        <v>88</v>
      </c>
      <c r="E5666" t="s">
        <v>20470</v>
      </c>
      <c r="F5666" t="s">
        <v>20471</v>
      </c>
      <c r="G5666" t="s">
        <v>31545</v>
      </c>
      <c r="H5666" t="s">
        <v>134</v>
      </c>
      <c r="I5666" t="s">
        <v>79</v>
      </c>
      <c r="J5666" t="s">
        <v>135</v>
      </c>
      <c r="K5666" t="s">
        <v>22</v>
      </c>
      <c r="L5666" t="s">
        <v>136</v>
      </c>
      <c r="M5666" t="s">
        <v>20472</v>
      </c>
      <c r="N5666" t="s">
        <v>20473</v>
      </c>
      <c r="O5666">
        <v>1.846111111111111</v>
      </c>
      <c r="P5666">
        <v>0</v>
      </c>
      <c r="Q5666">
        <v>0</v>
      </c>
      <c r="R5666">
        <v>11</v>
      </c>
      <c r="S5666">
        <v>115</v>
      </c>
      <c r="T5666">
        <v>1</v>
      </c>
      <c r="U5666">
        <v>8</v>
      </c>
      <c r="V5666">
        <v>0</v>
      </c>
      <c r="W5666">
        <v>0</v>
      </c>
      <c r="X5666">
        <v>0</v>
      </c>
      <c r="Y5666">
        <v>0</v>
      </c>
      <c r="Z5666">
        <v>1.6629750999999999</v>
      </c>
      <c r="AA5666">
        <v>65.278679999999994</v>
      </c>
      <c r="AB5666">
        <v>2.4709180000000002</v>
      </c>
      <c r="AC5666">
        <v>1.3982911</v>
      </c>
      <c r="AD5666">
        <v>0</v>
      </c>
      <c r="AE5666">
        <v>0</v>
      </c>
      <c r="AF5666">
        <v>70.810860000000005</v>
      </c>
    </row>
    <row r="5667" spans="1:32" x14ac:dyDescent="0.3">
      <c r="A5667">
        <v>2784749</v>
      </c>
      <c r="B5667">
        <v>1</v>
      </c>
      <c r="C5667" t="s">
        <v>83</v>
      </c>
      <c r="D5667" t="s">
        <v>123</v>
      </c>
      <c r="E5667" t="s">
        <v>20474</v>
      </c>
      <c r="F5667" t="s">
        <v>20475</v>
      </c>
      <c r="G5667" t="s">
        <v>31551</v>
      </c>
      <c r="H5667" t="s">
        <v>624</v>
      </c>
      <c r="I5667" t="s">
        <v>79</v>
      </c>
      <c r="J5667" t="s">
        <v>135</v>
      </c>
      <c r="K5667" t="s">
        <v>22</v>
      </c>
      <c r="L5667" t="s">
        <v>136</v>
      </c>
      <c r="M5667" t="s">
        <v>20476</v>
      </c>
      <c r="N5667" t="s">
        <v>20477</v>
      </c>
      <c r="O5667">
        <v>2.1549999999999998</v>
      </c>
      <c r="P5667">
        <v>0</v>
      </c>
      <c r="Q5667">
        <v>2</v>
      </c>
      <c r="R5667">
        <v>0</v>
      </c>
      <c r="S5667">
        <v>0</v>
      </c>
      <c r="T5667">
        <v>2</v>
      </c>
      <c r="U5667">
        <v>7</v>
      </c>
      <c r="V5667">
        <v>0</v>
      </c>
      <c r="W5667">
        <v>0</v>
      </c>
      <c r="X5667">
        <v>0</v>
      </c>
      <c r="Y5667">
        <v>0.77532590000000001</v>
      </c>
      <c r="Z5667">
        <v>0</v>
      </c>
      <c r="AA5667">
        <v>0</v>
      </c>
      <c r="AB5667">
        <v>11.21607</v>
      </c>
      <c r="AC5667">
        <v>26.163806999999998</v>
      </c>
      <c r="AD5667">
        <v>0</v>
      </c>
      <c r="AE5667">
        <v>0</v>
      </c>
      <c r="AF5667">
        <v>38.155200000000001</v>
      </c>
    </row>
    <row r="5668" spans="1:32" x14ac:dyDescent="0.3">
      <c r="A5668">
        <v>2784700</v>
      </c>
      <c r="B5668">
        <v>2</v>
      </c>
      <c r="C5668" t="s">
        <v>82</v>
      </c>
      <c r="D5668" t="s">
        <v>105</v>
      </c>
      <c r="E5668" t="s">
        <v>20478</v>
      </c>
      <c r="F5668" t="s">
        <v>20479</v>
      </c>
      <c r="G5668" t="s">
        <v>31545</v>
      </c>
      <c r="H5668" t="s">
        <v>672</v>
      </c>
      <c r="I5668" t="s">
        <v>79</v>
      </c>
      <c r="J5668" t="s">
        <v>135</v>
      </c>
      <c r="K5668" t="s">
        <v>22</v>
      </c>
      <c r="L5668" t="s">
        <v>136</v>
      </c>
      <c r="M5668" t="s">
        <v>20480</v>
      </c>
      <c r="N5668" t="s">
        <v>20481</v>
      </c>
      <c r="O5668">
        <v>0.32583333333333331</v>
      </c>
      <c r="P5668">
        <v>0</v>
      </c>
      <c r="Q5668">
        <v>425</v>
      </c>
      <c r="R5668">
        <v>3</v>
      </c>
      <c r="S5668">
        <v>44</v>
      </c>
      <c r="T5668">
        <v>7</v>
      </c>
      <c r="U5668">
        <v>33</v>
      </c>
      <c r="V5668">
        <v>1</v>
      </c>
      <c r="W5668">
        <v>0</v>
      </c>
      <c r="X5668">
        <v>0</v>
      </c>
      <c r="Y5668">
        <v>43.614967</v>
      </c>
      <c r="Z5668">
        <v>2.1827823999999998</v>
      </c>
      <c r="AA5668">
        <v>3.6918445000000002</v>
      </c>
      <c r="AB5668">
        <v>16.759575000000002</v>
      </c>
      <c r="AC5668">
        <v>7.0597099999999999</v>
      </c>
      <c r="AD5668">
        <v>12.534945499999999</v>
      </c>
      <c r="AE5668">
        <v>0</v>
      </c>
      <c r="AF5668">
        <v>85.843829999999997</v>
      </c>
    </row>
    <row r="5669" spans="1:32" x14ac:dyDescent="0.3">
      <c r="A5669">
        <v>2784725</v>
      </c>
      <c r="B5669">
        <v>1</v>
      </c>
      <c r="C5669" t="s">
        <v>83</v>
      </c>
      <c r="D5669" t="s">
        <v>115</v>
      </c>
      <c r="E5669" t="s">
        <v>20482</v>
      </c>
      <c r="F5669" t="s">
        <v>20483</v>
      </c>
      <c r="G5669" t="s">
        <v>31546</v>
      </c>
      <c r="H5669" t="s">
        <v>1297</v>
      </c>
      <c r="I5669" t="s">
        <v>78</v>
      </c>
      <c r="J5669" t="s">
        <v>135</v>
      </c>
      <c r="K5669" t="s">
        <v>22</v>
      </c>
      <c r="L5669" t="s">
        <v>136</v>
      </c>
      <c r="M5669" t="s">
        <v>20484</v>
      </c>
      <c r="N5669" t="s">
        <v>20485</v>
      </c>
      <c r="O5669">
        <v>0.72666666666666668</v>
      </c>
      <c r="P5669">
        <v>0</v>
      </c>
      <c r="Q5669">
        <v>47</v>
      </c>
      <c r="R5669">
        <v>0</v>
      </c>
      <c r="S5669">
        <v>2</v>
      </c>
      <c r="T5669">
        <v>0</v>
      </c>
      <c r="U5669">
        <v>4</v>
      </c>
      <c r="V5669">
        <v>0</v>
      </c>
      <c r="W5669">
        <v>0</v>
      </c>
      <c r="X5669">
        <v>0</v>
      </c>
      <c r="Y5669">
        <v>5.7560444000000004</v>
      </c>
      <c r="Z5669">
        <v>0</v>
      </c>
      <c r="AA5669">
        <v>2.8622261999999999E-2</v>
      </c>
      <c r="AB5669">
        <v>0</v>
      </c>
      <c r="AC5669">
        <v>8.827923E-2</v>
      </c>
      <c r="AD5669">
        <v>0</v>
      </c>
      <c r="AE5669">
        <v>0</v>
      </c>
      <c r="AF5669">
        <v>5.8729462999999997</v>
      </c>
    </row>
    <row r="5670" spans="1:32" x14ac:dyDescent="0.3">
      <c r="A5670">
        <v>2784718</v>
      </c>
      <c r="B5670">
        <v>1</v>
      </c>
      <c r="C5670" t="s">
        <v>82</v>
      </c>
      <c r="D5670" t="s">
        <v>88</v>
      </c>
      <c r="E5670" t="s">
        <v>10003</v>
      </c>
      <c r="F5670" t="s">
        <v>10004</v>
      </c>
      <c r="G5670" t="s">
        <v>31545</v>
      </c>
      <c r="H5670" t="s">
        <v>134</v>
      </c>
      <c r="I5670" t="s">
        <v>79</v>
      </c>
      <c r="J5670" t="s">
        <v>135</v>
      </c>
      <c r="K5670" t="s">
        <v>22</v>
      </c>
      <c r="L5670" t="s">
        <v>136</v>
      </c>
      <c r="M5670" t="s">
        <v>20486</v>
      </c>
      <c r="N5670" t="s">
        <v>20487</v>
      </c>
      <c r="O5670">
        <v>0.49555555555555558</v>
      </c>
      <c r="P5670">
        <v>0</v>
      </c>
      <c r="Q5670">
        <v>0</v>
      </c>
      <c r="R5670">
        <v>21</v>
      </c>
      <c r="S5670">
        <v>51</v>
      </c>
      <c r="T5670">
        <v>1</v>
      </c>
      <c r="U5670">
        <v>3</v>
      </c>
      <c r="V5670">
        <v>1</v>
      </c>
      <c r="W5670">
        <v>0</v>
      </c>
      <c r="X5670">
        <v>0</v>
      </c>
      <c r="Y5670">
        <v>0</v>
      </c>
      <c r="Z5670">
        <v>0.69186950000000003</v>
      </c>
      <c r="AA5670">
        <v>51.931744000000002</v>
      </c>
      <c r="AB5670">
        <v>3.3281567000000001</v>
      </c>
      <c r="AC5670">
        <v>3.5733492</v>
      </c>
      <c r="AD5670">
        <v>2.8440495000000001</v>
      </c>
      <c r="AE5670">
        <v>0</v>
      </c>
      <c r="AF5670">
        <v>62.369166999999997</v>
      </c>
    </row>
    <row r="5671" spans="1:32" x14ac:dyDescent="0.3">
      <c r="A5671">
        <v>2784684</v>
      </c>
      <c r="B5671">
        <v>1</v>
      </c>
      <c r="C5671" t="s">
        <v>82</v>
      </c>
      <c r="D5671" t="s">
        <v>88</v>
      </c>
      <c r="E5671" t="s">
        <v>20488</v>
      </c>
      <c r="F5671" t="s">
        <v>20489</v>
      </c>
      <c r="G5671" t="s">
        <v>31546</v>
      </c>
      <c r="H5671" t="s">
        <v>648</v>
      </c>
      <c r="I5671" t="s">
        <v>78</v>
      </c>
      <c r="J5671" t="s">
        <v>135</v>
      </c>
      <c r="K5671" t="s">
        <v>22</v>
      </c>
      <c r="L5671" t="s">
        <v>186</v>
      </c>
      <c r="M5671" t="s">
        <v>20490</v>
      </c>
      <c r="N5671" t="s">
        <v>20491</v>
      </c>
      <c r="O5671">
        <v>6.5494444444444442</v>
      </c>
      <c r="P5671">
        <v>0</v>
      </c>
      <c r="Q5671">
        <v>35</v>
      </c>
      <c r="R5671">
        <v>0</v>
      </c>
      <c r="S5671">
        <v>0</v>
      </c>
      <c r="T5671">
        <v>0</v>
      </c>
      <c r="U5671">
        <v>10</v>
      </c>
      <c r="V5671">
        <v>0</v>
      </c>
      <c r="W5671">
        <v>0</v>
      </c>
      <c r="X5671">
        <v>0</v>
      </c>
      <c r="Y5671">
        <v>24.695217</v>
      </c>
      <c r="Z5671">
        <v>0</v>
      </c>
      <c r="AA5671">
        <v>0</v>
      </c>
      <c r="AB5671">
        <v>0</v>
      </c>
      <c r="AC5671">
        <v>2.1285120000000002</v>
      </c>
      <c r="AD5671">
        <v>0</v>
      </c>
      <c r="AE5671">
        <v>0</v>
      </c>
      <c r="AF5671">
        <v>26.823729</v>
      </c>
    </row>
    <row r="5672" spans="1:32" x14ac:dyDescent="0.3">
      <c r="A5672">
        <v>2784675</v>
      </c>
      <c r="B5672">
        <v>1</v>
      </c>
      <c r="C5672" t="s">
        <v>82</v>
      </c>
      <c r="D5672" t="s">
        <v>109</v>
      </c>
      <c r="E5672" t="s">
        <v>16204</v>
      </c>
      <c r="F5672" t="s">
        <v>16205</v>
      </c>
      <c r="G5672" t="s">
        <v>31551</v>
      </c>
      <c r="H5672" t="s">
        <v>134</v>
      </c>
      <c r="I5672" t="s">
        <v>79</v>
      </c>
      <c r="J5672" t="s">
        <v>135</v>
      </c>
      <c r="K5672" t="s">
        <v>22</v>
      </c>
      <c r="L5672" t="s">
        <v>136</v>
      </c>
      <c r="M5672" t="s">
        <v>20492</v>
      </c>
      <c r="N5672" t="s">
        <v>20493</v>
      </c>
      <c r="O5672">
        <v>0.68861111111111106</v>
      </c>
      <c r="P5672">
        <v>0</v>
      </c>
      <c r="Q5672">
        <v>928</v>
      </c>
      <c r="R5672">
        <v>1</v>
      </c>
      <c r="S5672">
        <v>293</v>
      </c>
      <c r="T5672">
        <v>6</v>
      </c>
      <c r="U5672">
        <v>86</v>
      </c>
      <c r="V5672">
        <v>0</v>
      </c>
      <c r="W5672">
        <v>0</v>
      </c>
      <c r="X5672">
        <v>0</v>
      </c>
      <c r="Y5672">
        <v>107.83446499999999</v>
      </c>
      <c r="Z5672">
        <v>0.15569627</v>
      </c>
      <c r="AA5672">
        <v>23.627254000000001</v>
      </c>
      <c r="AB5672">
        <v>8.3293160000000004</v>
      </c>
      <c r="AC5672">
        <v>49.355800000000002</v>
      </c>
      <c r="AD5672">
        <v>0</v>
      </c>
      <c r="AE5672">
        <v>0</v>
      </c>
      <c r="AF5672">
        <v>189.30253999999999</v>
      </c>
    </row>
    <row r="5673" spans="1:32" x14ac:dyDescent="0.3">
      <c r="A5673">
        <v>2784666</v>
      </c>
      <c r="B5673">
        <v>1</v>
      </c>
      <c r="C5673" t="s">
        <v>83</v>
      </c>
      <c r="D5673" t="s">
        <v>122</v>
      </c>
      <c r="E5673" t="s">
        <v>20494</v>
      </c>
      <c r="F5673" t="s">
        <v>1039</v>
      </c>
      <c r="G5673" t="s">
        <v>31549</v>
      </c>
      <c r="H5673" t="s">
        <v>134</v>
      </c>
      <c r="I5673" t="s">
        <v>79</v>
      </c>
      <c r="J5673" t="s">
        <v>135</v>
      </c>
      <c r="K5673" t="s">
        <v>22</v>
      </c>
      <c r="L5673" t="s">
        <v>136</v>
      </c>
      <c r="M5673" t="s">
        <v>20495</v>
      </c>
      <c r="N5673" t="s">
        <v>20496</v>
      </c>
      <c r="O5673">
        <v>0.37638888888888888</v>
      </c>
      <c r="P5673">
        <v>1</v>
      </c>
      <c r="Q5673">
        <v>1051</v>
      </c>
      <c r="R5673">
        <v>9</v>
      </c>
      <c r="S5673">
        <v>54</v>
      </c>
      <c r="T5673">
        <v>7</v>
      </c>
      <c r="U5673">
        <v>123</v>
      </c>
      <c r="V5673">
        <v>0</v>
      </c>
      <c r="W5673">
        <v>0</v>
      </c>
      <c r="X5673">
        <v>4.5723700000000003</v>
      </c>
      <c r="Y5673">
        <v>37.685394000000002</v>
      </c>
      <c r="Z5673">
        <v>27.989028999999999</v>
      </c>
      <c r="AA5673">
        <v>2.4704446999999998</v>
      </c>
      <c r="AB5673">
        <v>34.702812000000002</v>
      </c>
      <c r="AC5673">
        <v>13.134383</v>
      </c>
      <c r="AD5673">
        <v>0</v>
      </c>
      <c r="AE5673">
        <v>0</v>
      </c>
      <c r="AF5673">
        <v>120.55443</v>
      </c>
    </row>
    <row r="5674" spans="1:32" x14ac:dyDescent="0.3">
      <c r="A5674">
        <v>2784634</v>
      </c>
      <c r="B5674">
        <v>1</v>
      </c>
      <c r="C5674" t="s">
        <v>82</v>
      </c>
      <c r="D5674" t="s">
        <v>105</v>
      </c>
      <c r="E5674" t="s">
        <v>20497</v>
      </c>
      <c r="F5674" t="s">
        <v>20498</v>
      </c>
      <c r="G5674" t="s">
        <v>31548</v>
      </c>
      <c r="H5674" t="s">
        <v>893</v>
      </c>
      <c r="I5674" t="s">
        <v>78</v>
      </c>
      <c r="J5674" t="s">
        <v>135</v>
      </c>
      <c r="K5674" t="s">
        <v>22</v>
      </c>
      <c r="L5674" t="s">
        <v>136</v>
      </c>
      <c r="M5674" t="s">
        <v>20499</v>
      </c>
      <c r="N5674" t="s">
        <v>20500</v>
      </c>
      <c r="O5674">
        <v>0.84916666666666663</v>
      </c>
      <c r="P5674">
        <v>0</v>
      </c>
      <c r="Q5674">
        <v>1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1.6180817E-2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1.6180817E-2</v>
      </c>
    </row>
    <row r="5675" spans="1:32" x14ac:dyDescent="0.3">
      <c r="A5675">
        <v>2784636</v>
      </c>
      <c r="B5675">
        <v>1</v>
      </c>
      <c r="C5675" t="s">
        <v>82</v>
      </c>
      <c r="D5675" t="s">
        <v>105</v>
      </c>
      <c r="E5675" t="s">
        <v>20501</v>
      </c>
      <c r="F5675" t="s">
        <v>20502</v>
      </c>
      <c r="G5675" t="s">
        <v>31545</v>
      </c>
      <c r="H5675" t="s">
        <v>648</v>
      </c>
      <c r="I5675" t="s">
        <v>79</v>
      </c>
      <c r="J5675" t="s">
        <v>135</v>
      </c>
      <c r="K5675" t="s">
        <v>22</v>
      </c>
      <c r="L5675" t="s">
        <v>186</v>
      </c>
      <c r="M5675" t="s">
        <v>20503</v>
      </c>
      <c r="N5675" t="s">
        <v>20504</v>
      </c>
      <c r="O5675">
        <v>8.5891666666666673</v>
      </c>
      <c r="P5675">
        <v>11</v>
      </c>
      <c r="Q5675">
        <v>32</v>
      </c>
      <c r="R5675">
        <v>66</v>
      </c>
      <c r="S5675">
        <v>84</v>
      </c>
      <c r="T5675">
        <v>14</v>
      </c>
      <c r="U5675">
        <v>37</v>
      </c>
      <c r="V5675">
        <v>0</v>
      </c>
      <c r="W5675">
        <v>1</v>
      </c>
      <c r="X5675">
        <v>32.051259999999999</v>
      </c>
      <c r="Y5675">
        <v>66.439920000000001</v>
      </c>
      <c r="Z5675">
        <v>182.51418000000001</v>
      </c>
      <c r="AA5675">
        <v>271.42020000000002</v>
      </c>
      <c r="AB5675">
        <v>593.4529</v>
      </c>
      <c r="AC5675">
        <v>266.44785000000002</v>
      </c>
      <c r="AD5675">
        <v>0</v>
      </c>
      <c r="AE5675">
        <v>52.126759999999997</v>
      </c>
      <c r="AF5675">
        <v>1464.4530999999999</v>
      </c>
    </row>
    <row r="5676" spans="1:32" x14ac:dyDescent="0.3">
      <c r="A5676">
        <v>2784654</v>
      </c>
      <c r="B5676">
        <v>1</v>
      </c>
      <c r="C5676" t="s">
        <v>83</v>
      </c>
      <c r="D5676" t="s">
        <v>124</v>
      </c>
      <c r="E5676" t="s">
        <v>5452</v>
      </c>
      <c r="F5676" t="s">
        <v>5453</v>
      </c>
      <c r="G5676" t="s">
        <v>31549</v>
      </c>
      <c r="H5676" t="s">
        <v>643</v>
      </c>
      <c r="I5676" t="s">
        <v>79</v>
      </c>
      <c r="J5676" t="s">
        <v>135</v>
      </c>
      <c r="K5676" t="s">
        <v>22</v>
      </c>
      <c r="L5676" t="s">
        <v>186</v>
      </c>
      <c r="M5676" t="s">
        <v>20505</v>
      </c>
      <c r="N5676" t="s">
        <v>20506</v>
      </c>
      <c r="O5676">
        <v>2.8280555555555558</v>
      </c>
      <c r="P5676">
        <v>4</v>
      </c>
      <c r="Q5676">
        <v>1679</v>
      </c>
      <c r="R5676">
        <v>128</v>
      </c>
      <c r="S5676">
        <v>397</v>
      </c>
      <c r="T5676">
        <v>6</v>
      </c>
      <c r="U5676">
        <v>78</v>
      </c>
      <c r="V5676">
        <v>0</v>
      </c>
      <c r="W5676">
        <v>0</v>
      </c>
      <c r="X5676">
        <v>37.509475999999999</v>
      </c>
      <c r="Y5676">
        <v>575.27809999999999</v>
      </c>
      <c r="Z5676">
        <v>151.99573000000001</v>
      </c>
      <c r="AA5676">
        <v>517.61596999999995</v>
      </c>
      <c r="AB5676">
        <v>15.381638000000001</v>
      </c>
      <c r="AC5676">
        <v>41.237777999999999</v>
      </c>
      <c r="AD5676">
        <v>0</v>
      </c>
      <c r="AE5676">
        <v>0</v>
      </c>
      <c r="AF5676">
        <v>1339.0187000000001</v>
      </c>
    </row>
    <row r="5677" spans="1:32" x14ac:dyDescent="0.3">
      <c r="A5677">
        <v>2784661</v>
      </c>
      <c r="B5677">
        <v>1</v>
      </c>
      <c r="C5677" t="s">
        <v>83</v>
      </c>
      <c r="D5677" t="s">
        <v>127</v>
      </c>
      <c r="E5677" t="s">
        <v>16614</v>
      </c>
      <c r="F5677" t="s">
        <v>16615</v>
      </c>
      <c r="G5677" t="s">
        <v>31545</v>
      </c>
      <c r="H5677" t="s">
        <v>648</v>
      </c>
      <c r="I5677" t="s">
        <v>79</v>
      </c>
      <c r="J5677" t="s">
        <v>135</v>
      </c>
      <c r="K5677" t="s">
        <v>22</v>
      </c>
      <c r="L5677" t="s">
        <v>186</v>
      </c>
      <c r="M5677" t="s">
        <v>20507</v>
      </c>
      <c r="N5677" t="s">
        <v>20508</v>
      </c>
      <c r="O5677">
        <v>5.8147222222222226</v>
      </c>
      <c r="P5677">
        <v>19</v>
      </c>
      <c r="Q5677">
        <v>4183</v>
      </c>
      <c r="R5677">
        <v>99</v>
      </c>
      <c r="S5677">
        <v>164</v>
      </c>
      <c r="T5677">
        <v>58</v>
      </c>
      <c r="U5677">
        <v>368</v>
      </c>
      <c r="V5677">
        <v>4</v>
      </c>
      <c r="W5677">
        <v>1</v>
      </c>
      <c r="X5677">
        <v>200.86276000000001</v>
      </c>
      <c r="Y5677">
        <v>3777.585</v>
      </c>
      <c r="Z5677">
        <v>439.43338</v>
      </c>
      <c r="AA5677">
        <v>148.63857999999999</v>
      </c>
      <c r="AB5677">
        <v>1000.4038</v>
      </c>
      <c r="AC5677">
        <v>930.99390000000005</v>
      </c>
      <c r="AD5677">
        <v>1347.3046999999999</v>
      </c>
      <c r="AE5677">
        <v>64.463589999999996</v>
      </c>
      <c r="AF5677">
        <v>7909.6854999999996</v>
      </c>
    </row>
    <row r="5678" spans="1:32" x14ac:dyDescent="0.3">
      <c r="A5678">
        <v>2784679</v>
      </c>
      <c r="B5678">
        <v>1</v>
      </c>
      <c r="C5678" t="s">
        <v>82</v>
      </c>
      <c r="D5678" t="s">
        <v>105</v>
      </c>
      <c r="E5678" t="s">
        <v>20509</v>
      </c>
      <c r="F5678" t="s">
        <v>20510</v>
      </c>
      <c r="G5678" t="s">
        <v>31547</v>
      </c>
      <c r="H5678" t="s">
        <v>134</v>
      </c>
      <c r="I5678" t="s">
        <v>79</v>
      </c>
      <c r="J5678" t="s">
        <v>248</v>
      </c>
      <c r="K5678" t="s">
        <v>22</v>
      </c>
      <c r="L5678" t="s">
        <v>136</v>
      </c>
      <c r="M5678" t="s">
        <v>20511</v>
      </c>
      <c r="N5678" t="s">
        <v>20512</v>
      </c>
      <c r="O5678">
        <v>4.1944444444444444E-2</v>
      </c>
      <c r="P5678">
        <v>6</v>
      </c>
      <c r="Q5678">
        <v>5190</v>
      </c>
      <c r="R5678">
        <v>72</v>
      </c>
      <c r="S5678">
        <v>1103</v>
      </c>
      <c r="T5678">
        <v>42</v>
      </c>
      <c r="U5678">
        <v>833</v>
      </c>
      <c r="V5678">
        <v>1</v>
      </c>
      <c r="W5678">
        <v>1</v>
      </c>
      <c r="X5678">
        <v>0.5318986</v>
      </c>
      <c r="Y5678">
        <v>43.057540000000003</v>
      </c>
      <c r="Z5678">
        <v>6.0011935000000003</v>
      </c>
      <c r="AA5678">
        <v>15.471204999999999</v>
      </c>
      <c r="AB5678">
        <v>6.7733144999999997</v>
      </c>
      <c r="AC5678">
        <v>11.773282</v>
      </c>
      <c r="AD5678">
        <v>1.4141718000000001</v>
      </c>
      <c r="AE5678">
        <v>4.3498389999999998E-2</v>
      </c>
      <c r="AF5678">
        <v>85.066109999999995</v>
      </c>
    </row>
    <row r="5679" spans="1:32" x14ac:dyDescent="0.3">
      <c r="A5679">
        <v>2784603</v>
      </c>
      <c r="B5679">
        <v>1</v>
      </c>
      <c r="C5679" t="s">
        <v>82</v>
      </c>
      <c r="D5679" t="s">
        <v>84</v>
      </c>
      <c r="E5679" t="s">
        <v>20513</v>
      </c>
      <c r="F5679" t="s">
        <v>20514</v>
      </c>
      <c r="G5679" t="s">
        <v>31548</v>
      </c>
      <c r="H5679" t="s">
        <v>893</v>
      </c>
      <c r="I5679" t="s">
        <v>78</v>
      </c>
      <c r="J5679" t="s">
        <v>135</v>
      </c>
      <c r="K5679" t="s">
        <v>22</v>
      </c>
      <c r="L5679" t="s">
        <v>136</v>
      </c>
      <c r="M5679" t="s">
        <v>20515</v>
      </c>
      <c r="N5679" t="s">
        <v>20516</v>
      </c>
      <c r="O5679">
        <v>5.5294444444444446</v>
      </c>
      <c r="P5679">
        <v>0</v>
      </c>
      <c r="Q5679">
        <v>1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1.431864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1.431864</v>
      </c>
    </row>
    <row r="5680" spans="1:32" x14ac:dyDescent="0.3">
      <c r="A5680">
        <v>2784605</v>
      </c>
      <c r="B5680">
        <v>1</v>
      </c>
      <c r="C5680" t="s">
        <v>83</v>
      </c>
      <c r="D5680" t="s">
        <v>130</v>
      </c>
      <c r="E5680" t="s">
        <v>18574</v>
      </c>
      <c r="F5680" t="s">
        <v>18575</v>
      </c>
      <c r="G5680" t="s">
        <v>31549</v>
      </c>
      <c r="H5680" t="s">
        <v>648</v>
      </c>
      <c r="I5680" t="s">
        <v>79</v>
      </c>
      <c r="J5680" t="s">
        <v>135</v>
      </c>
      <c r="K5680" t="s">
        <v>22</v>
      </c>
      <c r="L5680" t="s">
        <v>186</v>
      </c>
      <c r="M5680" t="s">
        <v>20517</v>
      </c>
      <c r="N5680" t="s">
        <v>20518</v>
      </c>
      <c r="O5680">
        <v>3.1363888888888889</v>
      </c>
      <c r="P5680">
        <v>5</v>
      </c>
      <c r="Q5680">
        <v>515</v>
      </c>
      <c r="R5680">
        <v>8</v>
      </c>
      <c r="S5680">
        <v>1</v>
      </c>
      <c r="T5680">
        <v>3</v>
      </c>
      <c r="U5680">
        <v>46</v>
      </c>
      <c r="V5680">
        <v>0</v>
      </c>
      <c r="W5680">
        <v>0</v>
      </c>
      <c r="X5680">
        <v>19.573319999999999</v>
      </c>
      <c r="Y5680">
        <v>142.17937000000001</v>
      </c>
      <c r="Z5680">
        <v>5.8165927000000002</v>
      </c>
      <c r="AA5680">
        <v>0.10108725</v>
      </c>
      <c r="AB5680">
        <v>40.266426000000003</v>
      </c>
      <c r="AC5680">
        <v>11.643388</v>
      </c>
      <c r="AD5680">
        <v>0</v>
      </c>
      <c r="AE5680">
        <v>0</v>
      </c>
      <c r="AF5680">
        <v>219.58018000000001</v>
      </c>
    </row>
    <row r="5681" spans="1:32" x14ac:dyDescent="0.3">
      <c r="A5681">
        <v>2784564</v>
      </c>
      <c r="B5681">
        <v>1</v>
      </c>
      <c r="C5681" t="s">
        <v>82</v>
      </c>
      <c r="D5681" t="s">
        <v>105</v>
      </c>
      <c r="E5681" t="s">
        <v>20519</v>
      </c>
      <c r="F5681" t="s">
        <v>20520</v>
      </c>
      <c r="G5681" t="s">
        <v>31548</v>
      </c>
      <c r="H5681" t="s">
        <v>311</v>
      </c>
      <c r="I5681" t="s">
        <v>78</v>
      </c>
      <c r="J5681" t="s">
        <v>135</v>
      </c>
      <c r="K5681" t="s">
        <v>22</v>
      </c>
      <c r="L5681" t="s">
        <v>136</v>
      </c>
      <c r="M5681" t="s">
        <v>19241</v>
      </c>
      <c r="N5681" t="s">
        <v>20521</v>
      </c>
      <c r="O5681">
        <v>1.4077777777777778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1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85.149420000000006</v>
      </c>
      <c r="AF5681">
        <v>85.149420000000006</v>
      </c>
    </row>
    <row r="5682" spans="1:32" x14ac:dyDescent="0.3">
      <c r="A5682">
        <v>2784581</v>
      </c>
      <c r="B5682">
        <v>1</v>
      </c>
      <c r="C5682" t="s">
        <v>83</v>
      </c>
      <c r="D5682" t="s">
        <v>127</v>
      </c>
      <c r="E5682" t="s">
        <v>2410</v>
      </c>
      <c r="F5682" t="s">
        <v>2411</v>
      </c>
      <c r="G5682" t="s">
        <v>31545</v>
      </c>
      <c r="H5682" t="s">
        <v>185</v>
      </c>
      <c r="I5682" t="s">
        <v>79</v>
      </c>
      <c r="J5682" t="s">
        <v>135</v>
      </c>
      <c r="K5682" t="s">
        <v>22</v>
      </c>
      <c r="L5682" t="s">
        <v>186</v>
      </c>
      <c r="M5682" t="s">
        <v>20522</v>
      </c>
      <c r="N5682" t="s">
        <v>20523</v>
      </c>
      <c r="O5682">
        <v>0.16027777777777777</v>
      </c>
      <c r="P5682">
        <v>2</v>
      </c>
      <c r="Q5682">
        <v>379</v>
      </c>
      <c r="R5682">
        <v>57</v>
      </c>
      <c r="S5682">
        <v>22</v>
      </c>
      <c r="T5682">
        <v>4</v>
      </c>
      <c r="U5682">
        <v>49</v>
      </c>
      <c r="V5682">
        <v>1</v>
      </c>
      <c r="W5682">
        <v>0</v>
      </c>
      <c r="X5682">
        <v>2.2148895</v>
      </c>
      <c r="Y5682">
        <v>6.4749920000000003</v>
      </c>
      <c r="Z5682">
        <v>12.705093</v>
      </c>
      <c r="AA5682">
        <v>0.60460959999999997</v>
      </c>
      <c r="AB5682">
        <v>5.2766232000000004</v>
      </c>
      <c r="AC5682">
        <v>3.2688003000000001</v>
      </c>
      <c r="AD5682">
        <v>0.89694039999999997</v>
      </c>
      <c r="AE5682">
        <v>0</v>
      </c>
      <c r="AF5682">
        <v>31.441948</v>
      </c>
    </row>
    <row r="5683" spans="1:32" x14ac:dyDescent="0.3">
      <c r="A5683">
        <v>2784595</v>
      </c>
      <c r="B5683">
        <v>1</v>
      </c>
      <c r="C5683" t="s">
        <v>82</v>
      </c>
      <c r="D5683" t="s">
        <v>108</v>
      </c>
      <c r="E5683" t="s">
        <v>14846</v>
      </c>
      <c r="F5683" t="s">
        <v>14847</v>
      </c>
      <c r="G5683" t="s">
        <v>31545</v>
      </c>
      <c r="H5683" t="s">
        <v>648</v>
      </c>
      <c r="I5683" t="s">
        <v>79</v>
      </c>
      <c r="J5683" t="s">
        <v>135</v>
      </c>
      <c r="K5683" t="s">
        <v>22</v>
      </c>
      <c r="L5683" t="s">
        <v>186</v>
      </c>
      <c r="M5683" t="s">
        <v>20524</v>
      </c>
      <c r="N5683" t="s">
        <v>20525</v>
      </c>
      <c r="O5683">
        <v>6.1888888888888891</v>
      </c>
      <c r="P5683">
        <v>0</v>
      </c>
      <c r="Q5683">
        <v>49</v>
      </c>
      <c r="R5683">
        <v>52</v>
      </c>
      <c r="S5683">
        <v>157</v>
      </c>
      <c r="T5683">
        <v>2</v>
      </c>
      <c r="U5683">
        <v>53</v>
      </c>
      <c r="V5683">
        <v>1</v>
      </c>
      <c r="W5683">
        <v>0</v>
      </c>
      <c r="X5683">
        <v>0</v>
      </c>
      <c r="Y5683">
        <v>85.029750000000007</v>
      </c>
      <c r="Z5683">
        <v>821.42060000000004</v>
      </c>
      <c r="AA5683">
        <v>892.42579999999998</v>
      </c>
      <c r="AB5683">
        <v>52.758667000000003</v>
      </c>
      <c r="AC5683">
        <v>194.96214000000001</v>
      </c>
      <c r="AD5683">
        <v>1908.8334</v>
      </c>
      <c r="AE5683">
        <v>0</v>
      </c>
      <c r="AF5683">
        <v>3955.4301999999998</v>
      </c>
    </row>
    <row r="5684" spans="1:32" x14ac:dyDescent="0.3">
      <c r="A5684">
        <v>2784611</v>
      </c>
      <c r="B5684">
        <v>1</v>
      </c>
      <c r="C5684" t="s">
        <v>83</v>
      </c>
      <c r="D5684" t="s">
        <v>130</v>
      </c>
      <c r="E5684" t="s">
        <v>16375</v>
      </c>
      <c r="F5684" t="s">
        <v>16376</v>
      </c>
      <c r="G5684" t="s">
        <v>31545</v>
      </c>
      <c r="H5684" t="s">
        <v>134</v>
      </c>
      <c r="I5684" t="s">
        <v>79</v>
      </c>
      <c r="J5684" t="s">
        <v>248</v>
      </c>
      <c r="K5684" t="s">
        <v>22</v>
      </c>
      <c r="L5684" t="s">
        <v>136</v>
      </c>
      <c r="M5684" t="s">
        <v>20526</v>
      </c>
      <c r="N5684" t="s">
        <v>20527</v>
      </c>
      <c r="O5684">
        <v>4.5277777777777778E-2</v>
      </c>
      <c r="P5684">
        <v>7</v>
      </c>
      <c r="Q5684">
        <v>1093</v>
      </c>
      <c r="R5684">
        <v>1</v>
      </c>
      <c r="S5684">
        <v>14</v>
      </c>
      <c r="T5684">
        <v>14</v>
      </c>
      <c r="U5684">
        <v>129</v>
      </c>
      <c r="V5684">
        <v>0</v>
      </c>
      <c r="W5684">
        <v>0</v>
      </c>
      <c r="X5684">
        <v>1.2685957000000001</v>
      </c>
      <c r="Y5684">
        <v>5.3377100000000004</v>
      </c>
      <c r="Z5684">
        <v>2.4225237E-2</v>
      </c>
      <c r="AA5684">
        <v>0.27805087000000001</v>
      </c>
      <c r="AB5684">
        <v>5.5973205999999998</v>
      </c>
      <c r="AC5684">
        <v>0.98834809999999995</v>
      </c>
      <c r="AD5684">
        <v>0</v>
      </c>
      <c r="AE5684">
        <v>0</v>
      </c>
      <c r="AF5684">
        <v>13.494251</v>
      </c>
    </row>
    <row r="5685" spans="1:32" x14ac:dyDescent="0.3">
      <c r="A5685">
        <v>2784518</v>
      </c>
      <c r="B5685">
        <v>1</v>
      </c>
      <c r="C5685" t="s">
        <v>82</v>
      </c>
      <c r="D5685" t="s">
        <v>104</v>
      </c>
      <c r="E5685" t="s">
        <v>18475</v>
      </c>
      <c r="F5685" t="s">
        <v>18476</v>
      </c>
      <c r="G5685" t="s">
        <v>31548</v>
      </c>
      <c r="H5685" t="s">
        <v>893</v>
      </c>
      <c r="I5685" t="s">
        <v>78</v>
      </c>
      <c r="J5685" t="s">
        <v>135</v>
      </c>
      <c r="K5685" t="s">
        <v>22</v>
      </c>
      <c r="L5685" t="s">
        <v>136</v>
      </c>
      <c r="M5685" t="s">
        <v>20528</v>
      </c>
      <c r="N5685" t="s">
        <v>20529</v>
      </c>
      <c r="O5685">
        <v>2.4747222222222223</v>
      </c>
      <c r="P5685">
        <v>0</v>
      </c>
      <c r="Q5685">
        <v>9</v>
      </c>
      <c r="R5685">
        <v>0</v>
      </c>
      <c r="S5685">
        <v>0</v>
      </c>
      <c r="T5685">
        <v>0</v>
      </c>
      <c r="U5685">
        <v>10</v>
      </c>
      <c r="V5685">
        <v>0</v>
      </c>
      <c r="W5685">
        <v>0</v>
      </c>
      <c r="X5685">
        <v>0</v>
      </c>
      <c r="Y5685">
        <v>11.091888000000001</v>
      </c>
      <c r="Z5685">
        <v>0</v>
      </c>
      <c r="AA5685">
        <v>0</v>
      </c>
      <c r="AB5685">
        <v>0</v>
      </c>
      <c r="AC5685">
        <v>24.845120000000001</v>
      </c>
      <c r="AD5685">
        <v>0</v>
      </c>
      <c r="AE5685">
        <v>0</v>
      </c>
      <c r="AF5685">
        <v>35.937007999999999</v>
      </c>
    </row>
    <row r="5686" spans="1:32" x14ac:dyDescent="0.3">
      <c r="A5686">
        <v>2784607</v>
      </c>
      <c r="B5686">
        <v>1</v>
      </c>
      <c r="C5686" t="s">
        <v>83</v>
      </c>
      <c r="D5686" t="s">
        <v>127</v>
      </c>
      <c r="E5686" t="s">
        <v>20530</v>
      </c>
      <c r="F5686" t="s">
        <v>20531</v>
      </c>
      <c r="G5686" t="s">
        <v>31545</v>
      </c>
      <c r="H5686" t="s">
        <v>185</v>
      </c>
      <c r="I5686" t="s">
        <v>79</v>
      </c>
      <c r="J5686" t="s">
        <v>135</v>
      </c>
      <c r="K5686" t="s">
        <v>22</v>
      </c>
      <c r="L5686" t="s">
        <v>186</v>
      </c>
      <c r="M5686" t="s">
        <v>20532</v>
      </c>
      <c r="N5686" t="s">
        <v>20533</v>
      </c>
      <c r="O5686">
        <v>0.52249999999999996</v>
      </c>
      <c r="P5686">
        <v>0</v>
      </c>
      <c r="Q5686">
        <v>4385</v>
      </c>
      <c r="R5686">
        <v>0</v>
      </c>
      <c r="S5686">
        <v>40</v>
      </c>
      <c r="T5686">
        <v>2</v>
      </c>
      <c r="U5686">
        <v>181</v>
      </c>
      <c r="V5686">
        <v>0</v>
      </c>
      <c r="W5686">
        <v>0</v>
      </c>
      <c r="X5686">
        <v>0</v>
      </c>
      <c r="Y5686">
        <v>459.02472</v>
      </c>
      <c r="Z5686">
        <v>0</v>
      </c>
      <c r="AA5686">
        <v>2.7326397999999998</v>
      </c>
      <c r="AB5686">
        <v>5.4257298</v>
      </c>
      <c r="AC5686">
        <v>33.25891</v>
      </c>
      <c r="AD5686">
        <v>0</v>
      </c>
      <c r="AE5686">
        <v>0</v>
      </c>
      <c r="AF5686">
        <v>500.44202000000001</v>
      </c>
    </row>
    <row r="5687" spans="1:32" x14ac:dyDescent="0.3">
      <c r="A5687">
        <v>2784584</v>
      </c>
      <c r="B5687">
        <v>1</v>
      </c>
      <c r="C5687" t="s">
        <v>83</v>
      </c>
      <c r="D5687" t="s">
        <v>127</v>
      </c>
      <c r="E5687" t="s">
        <v>20534</v>
      </c>
      <c r="F5687" t="s">
        <v>20535</v>
      </c>
      <c r="G5687" t="s">
        <v>31545</v>
      </c>
      <c r="H5687" t="s">
        <v>185</v>
      </c>
      <c r="I5687" t="s">
        <v>79</v>
      </c>
      <c r="J5687" t="s">
        <v>135</v>
      </c>
      <c r="K5687" t="s">
        <v>22</v>
      </c>
      <c r="L5687" t="s">
        <v>186</v>
      </c>
      <c r="M5687" t="s">
        <v>20536</v>
      </c>
      <c r="N5687" t="s">
        <v>20537</v>
      </c>
      <c r="O5687">
        <v>0.115</v>
      </c>
      <c r="P5687">
        <v>0</v>
      </c>
      <c r="Q5687">
        <v>5992</v>
      </c>
      <c r="R5687">
        <v>0</v>
      </c>
      <c r="S5687">
        <v>21</v>
      </c>
      <c r="T5687">
        <v>3</v>
      </c>
      <c r="U5687">
        <v>422</v>
      </c>
      <c r="V5687">
        <v>0</v>
      </c>
      <c r="W5687">
        <v>2</v>
      </c>
      <c r="X5687">
        <v>0</v>
      </c>
      <c r="Y5687">
        <v>118.89515</v>
      </c>
      <c r="Z5687">
        <v>0</v>
      </c>
      <c r="AA5687">
        <v>0.28896397000000001</v>
      </c>
      <c r="AB5687">
        <v>7.5746130000000003</v>
      </c>
      <c r="AC5687">
        <v>25.762373</v>
      </c>
      <c r="AD5687">
        <v>0</v>
      </c>
      <c r="AE5687">
        <v>7.6389230000000001</v>
      </c>
      <c r="AF5687">
        <v>160.16002</v>
      </c>
    </row>
    <row r="5688" spans="1:32" x14ac:dyDescent="0.3">
      <c r="A5688">
        <v>2797456</v>
      </c>
      <c r="B5688">
        <v>1</v>
      </c>
      <c r="C5688" t="s">
        <v>82</v>
      </c>
      <c r="D5688" t="s">
        <v>84</v>
      </c>
      <c r="E5688" t="s">
        <v>20538</v>
      </c>
      <c r="F5688" t="s">
        <v>20539</v>
      </c>
      <c r="G5688" t="s">
        <v>31546</v>
      </c>
      <c r="H5688" t="s">
        <v>145</v>
      </c>
      <c r="I5688" t="s">
        <v>78</v>
      </c>
      <c r="J5688" t="s">
        <v>135</v>
      </c>
      <c r="K5688" t="s">
        <v>22</v>
      </c>
      <c r="L5688" t="s">
        <v>136</v>
      </c>
      <c r="M5688" t="s">
        <v>20540</v>
      </c>
      <c r="N5688" t="s">
        <v>20541</v>
      </c>
      <c r="O5688">
        <v>0.22055555555555556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2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0.89460260000000003</v>
      </c>
      <c r="AD5688">
        <v>0</v>
      </c>
      <c r="AE5688">
        <v>0</v>
      </c>
      <c r="AF5688">
        <v>0.89460260000000003</v>
      </c>
    </row>
    <row r="5689" spans="1:32" x14ac:dyDescent="0.3">
      <c r="A5689">
        <v>2797387</v>
      </c>
      <c r="B5689">
        <v>1</v>
      </c>
      <c r="C5689" t="s">
        <v>83</v>
      </c>
      <c r="D5689" t="s">
        <v>115</v>
      </c>
      <c r="E5689" t="s">
        <v>3409</v>
      </c>
      <c r="F5689" t="s">
        <v>3410</v>
      </c>
      <c r="G5689" t="s">
        <v>31545</v>
      </c>
      <c r="H5689" t="s">
        <v>134</v>
      </c>
      <c r="I5689" t="s">
        <v>79</v>
      </c>
      <c r="J5689" t="s">
        <v>135</v>
      </c>
      <c r="K5689" t="s">
        <v>22</v>
      </c>
      <c r="L5689" t="s">
        <v>136</v>
      </c>
      <c r="M5689" t="s">
        <v>20542</v>
      </c>
      <c r="N5689" t="s">
        <v>20543</v>
      </c>
      <c r="O5689">
        <v>0.28944444444444445</v>
      </c>
      <c r="P5689">
        <v>1</v>
      </c>
      <c r="Q5689">
        <v>17</v>
      </c>
      <c r="R5689">
        <v>107</v>
      </c>
      <c r="S5689">
        <v>0</v>
      </c>
      <c r="T5689">
        <v>2</v>
      </c>
      <c r="U5689">
        <v>0</v>
      </c>
      <c r="V5689">
        <v>0</v>
      </c>
      <c r="W5689">
        <v>0</v>
      </c>
      <c r="X5689">
        <v>4.2911734E-2</v>
      </c>
      <c r="Y5689">
        <v>1.6061885</v>
      </c>
      <c r="Z5689">
        <v>6.2261150000000001</v>
      </c>
      <c r="AA5689">
        <v>0</v>
      </c>
      <c r="AB5689">
        <v>7.1366735000000001E-2</v>
      </c>
      <c r="AC5689">
        <v>0</v>
      </c>
      <c r="AD5689">
        <v>0</v>
      </c>
      <c r="AE5689">
        <v>0</v>
      </c>
      <c r="AF5689">
        <v>7.9465820000000003</v>
      </c>
    </row>
    <row r="5690" spans="1:32" x14ac:dyDescent="0.3">
      <c r="A5690">
        <v>2797267</v>
      </c>
      <c r="B5690">
        <v>1</v>
      </c>
      <c r="C5690" t="s">
        <v>82</v>
      </c>
      <c r="D5690" t="s">
        <v>84</v>
      </c>
      <c r="E5690" t="s">
        <v>20544</v>
      </c>
      <c r="F5690" t="s">
        <v>20545</v>
      </c>
      <c r="G5690" t="s">
        <v>31546</v>
      </c>
      <c r="H5690" t="s">
        <v>145</v>
      </c>
      <c r="I5690" t="s">
        <v>78</v>
      </c>
      <c r="J5690" t="s">
        <v>135</v>
      </c>
      <c r="K5690" t="s">
        <v>22</v>
      </c>
      <c r="L5690" t="s">
        <v>136</v>
      </c>
      <c r="M5690" t="s">
        <v>20546</v>
      </c>
      <c r="N5690" t="s">
        <v>20547</v>
      </c>
      <c r="O5690">
        <v>1.288888888888889</v>
      </c>
      <c r="P5690">
        <v>0</v>
      </c>
      <c r="Q5690">
        <v>10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5.4846925999999998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5.4846925999999998</v>
      </c>
    </row>
    <row r="5691" spans="1:32" x14ac:dyDescent="0.3">
      <c r="A5691">
        <v>2796969</v>
      </c>
      <c r="B5691">
        <v>1</v>
      </c>
      <c r="C5691" t="s">
        <v>83</v>
      </c>
      <c r="D5691" t="s">
        <v>115</v>
      </c>
      <c r="E5691" t="s">
        <v>10862</v>
      </c>
      <c r="F5691" t="s">
        <v>10863</v>
      </c>
      <c r="G5691" t="s">
        <v>31545</v>
      </c>
      <c r="H5691" t="s">
        <v>643</v>
      </c>
      <c r="I5691" t="s">
        <v>79</v>
      </c>
      <c r="J5691" t="s">
        <v>135</v>
      </c>
      <c r="K5691" t="s">
        <v>22</v>
      </c>
      <c r="L5691" t="s">
        <v>186</v>
      </c>
      <c r="M5691" t="s">
        <v>20548</v>
      </c>
      <c r="N5691" t="s">
        <v>20549</v>
      </c>
      <c r="O5691">
        <v>6.3247222222222224</v>
      </c>
      <c r="P5691">
        <v>3</v>
      </c>
      <c r="Q5691">
        <v>0</v>
      </c>
      <c r="R5691">
        <v>29</v>
      </c>
      <c r="S5691">
        <v>11</v>
      </c>
      <c r="T5691">
        <v>6</v>
      </c>
      <c r="U5691">
        <v>1</v>
      </c>
      <c r="V5691">
        <v>2</v>
      </c>
      <c r="W5691">
        <v>0</v>
      </c>
      <c r="X5691">
        <v>24.623358</v>
      </c>
      <c r="Y5691">
        <v>0</v>
      </c>
      <c r="Z5691">
        <v>198.23931999999999</v>
      </c>
      <c r="AA5691">
        <v>13.276517</v>
      </c>
      <c r="AB5691">
        <v>151.43082999999999</v>
      </c>
      <c r="AC5691">
        <v>0</v>
      </c>
      <c r="AD5691">
        <v>812.85266000000001</v>
      </c>
      <c r="AE5691">
        <v>0</v>
      </c>
      <c r="AF5691">
        <v>1200.4227000000001</v>
      </c>
    </row>
    <row r="5692" spans="1:32" x14ac:dyDescent="0.3">
      <c r="A5692">
        <v>2796951</v>
      </c>
      <c r="B5692">
        <v>1</v>
      </c>
      <c r="C5692" t="s">
        <v>82</v>
      </c>
      <c r="D5692" t="s">
        <v>112</v>
      </c>
      <c r="E5692" t="s">
        <v>20550</v>
      </c>
      <c r="F5692" t="s">
        <v>20551</v>
      </c>
      <c r="G5692" t="s">
        <v>31551</v>
      </c>
      <c r="H5692" t="s">
        <v>134</v>
      </c>
      <c r="I5692" t="s">
        <v>79</v>
      </c>
      <c r="J5692" t="s">
        <v>135</v>
      </c>
      <c r="K5692" t="s">
        <v>22</v>
      </c>
      <c r="L5692" t="s">
        <v>136</v>
      </c>
      <c r="M5692" t="s">
        <v>17613</v>
      </c>
      <c r="N5692" t="s">
        <v>17614</v>
      </c>
      <c r="O5692">
        <v>0.27888888888888891</v>
      </c>
      <c r="P5692">
        <v>0</v>
      </c>
      <c r="Q5692">
        <v>3</v>
      </c>
      <c r="R5692">
        <v>0</v>
      </c>
      <c r="S5692">
        <v>0</v>
      </c>
      <c r="T5692">
        <v>5</v>
      </c>
      <c r="U5692">
        <v>481</v>
      </c>
      <c r="V5692">
        <v>4</v>
      </c>
      <c r="W5692">
        <v>2</v>
      </c>
      <c r="X5692">
        <v>0</v>
      </c>
      <c r="Y5692">
        <v>0.32141914999999999</v>
      </c>
      <c r="Z5692">
        <v>0</v>
      </c>
      <c r="AA5692">
        <v>0</v>
      </c>
      <c r="AB5692">
        <v>28.159718000000002</v>
      </c>
      <c r="AC5692">
        <v>106.1161</v>
      </c>
      <c r="AD5692">
        <v>111.75893000000001</v>
      </c>
      <c r="AE5692">
        <v>2.0903776000000001</v>
      </c>
      <c r="AF5692">
        <v>248.44653</v>
      </c>
    </row>
    <row r="5693" spans="1:32" x14ac:dyDescent="0.3">
      <c r="A5693">
        <v>2796956</v>
      </c>
      <c r="B5693">
        <v>1</v>
      </c>
      <c r="C5693" t="s">
        <v>83</v>
      </c>
      <c r="D5693" t="s">
        <v>128</v>
      </c>
      <c r="E5693" t="s">
        <v>11724</v>
      </c>
      <c r="F5693" t="s">
        <v>11725</v>
      </c>
      <c r="G5693" t="s">
        <v>31549</v>
      </c>
      <c r="H5693" t="s">
        <v>643</v>
      </c>
      <c r="I5693" t="s">
        <v>79</v>
      </c>
      <c r="J5693" t="s">
        <v>135</v>
      </c>
      <c r="K5693" t="s">
        <v>22</v>
      </c>
      <c r="L5693" t="s">
        <v>186</v>
      </c>
      <c r="M5693" t="s">
        <v>20552</v>
      </c>
      <c r="N5693" t="s">
        <v>20553</v>
      </c>
      <c r="O5693">
        <v>8.3958333333333339</v>
      </c>
      <c r="P5693">
        <v>6</v>
      </c>
      <c r="Q5693">
        <v>12</v>
      </c>
      <c r="R5693">
        <v>195</v>
      </c>
      <c r="S5693">
        <v>121</v>
      </c>
      <c r="T5693">
        <v>15</v>
      </c>
      <c r="U5693">
        <v>8</v>
      </c>
      <c r="V5693">
        <v>0</v>
      </c>
      <c r="W5693">
        <v>0</v>
      </c>
      <c r="X5693">
        <v>16.316369999999999</v>
      </c>
      <c r="Y5693">
        <v>3.1082432</v>
      </c>
      <c r="Z5693">
        <v>669.83510000000001</v>
      </c>
      <c r="AA5693">
        <v>310.86545000000001</v>
      </c>
      <c r="AB5693">
        <v>610.71249999999998</v>
      </c>
      <c r="AC5693">
        <v>15.940045</v>
      </c>
      <c r="AD5693">
        <v>0</v>
      </c>
      <c r="AE5693">
        <v>0</v>
      </c>
      <c r="AF5693">
        <v>1626.7777000000001</v>
      </c>
    </row>
    <row r="5694" spans="1:32" x14ac:dyDescent="0.3">
      <c r="A5694">
        <v>2796962</v>
      </c>
      <c r="B5694">
        <v>1</v>
      </c>
      <c r="C5694" t="s">
        <v>82</v>
      </c>
      <c r="D5694" t="s">
        <v>108</v>
      </c>
      <c r="E5694" t="s">
        <v>6337</v>
      </c>
      <c r="F5694" t="s">
        <v>6338</v>
      </c>
      <c r="G5694" t="s">
        <v>31545</v>
      </c>
      <c r="H5694" t="s">
        <v>643</v>
      </c>
      <c r="I5694" t="s">
        <v>79</v>
      </c>
      <c r="J5694" t="s">
        <v>135</v>
      </c>
      <c r="K5694" t="s">
        <v>22</v>
      </c>
      <c r="L5694" t="s">
        <v>186</v>
      </c>
      <c r="M5694" t="s">
        <v>20554</v>
      </c>
      <c r="N5694" t="s">
        <v>20555</v>
      </c>
      <c r="O5694">
        <v>7.4447222222222225</v>
      </c>
      <c r="P5694">
        <v>2</v>
      </c>
      <c r="Q5694">
        <v>316</v>
      </c>
      <c r="R5694">
        <v>36</v>
      </c>
      <c r="S5694">
        <v>86</v>
      </c>
      <c r="T5694">
        <v>5</v>
      </c>
      <c r="U5694">
        <v>74</v>
      </c>
      <c r="V5694">
        <v>0</v>
      </c>
      <c r="W5694">
        <v>0</v>
      </c>
      <c r="X5694">
        <v>9.7587119999999992</v>
      </c>
      <c r="Y5694">
        <v>412.86547999999999</v>
      </c>
      <c r="Z5694">
        <v>435.01119999999997</v>
      </c>
      <c r="AA5694">
        <v>291.33783</v>
      </c>
      <c r="AB5694">
        <v>519.6463</v>
      </c>
      <c r="AC5694">
        <v>267.85579999999999</v>
      </c>
      <c r="AD5694">
        <v>0</v>
      </c>
      <c r="AE5694">
        <v>0</v>
      </c>
      <c r="AF5694">
        <v>1936.4753000000001</v>
      </c>
    </row>
    <row r="5695" spans="1:32" x14ac:dyDescent="0.3">
      <c r="A5695">
        <v>2796958</v>
      </c>
      <c r="B5695">
        <v>1</v>
      </c>
      <c r="C5695" t="s">
        <v>82</v>
      </c>
      <c r="D5695" t="s">
        <v>98</v>
      </c>
      <c r="E5695" t="s">
        <v>20556</v>
      </c>
      <c r="F5695" t="s">
        <v>20557</v>
      </c>
      <c r="G5695" t="s">
        <v>31551</v>
      </c>
      <c r="H5695" t="s">
        <v>3730</v>
      </c>
      <c r="I5695" t="s">
        <v>79</v>
      </c>
      <c r="J5695" t="s">
        <v>135</v>
      </c>
      <c r="K5695" t="s">
        <v>22</v>
      </c>
      <c r="L5695" t="s">
        <v>186</v>
      </c>
      <c r="M5695" t="s">
        <v>20558</v>
      </c>
      <c r="N5695" t="s">
        <v>20559</v>
      </c>
      <c r="O5695">
        <v>9.5822222222222226</v>
      </c>
      <c r="P5695">
        <v>0</v>
      </c>
      <c r="Q5695">
        <v>541</v>
      </c>
      <c r="R5695">
        <v>0</v>
      </c>
      <c r="S5695">
        <v>0</v>
      </c>
      <c r="T5695">
        <v>0</v>
      </c>
      <c r="U5695">
        <v>63</v>
      </c>
      <c r="V5695">
        <v>0</v>
      </c>
      <c r="W5695">
        <v>0</v>
      </c>
      <c r="X5695">
        <v>0</v>
      </c>
      <c r="Y5695">
        <v>1045.5668000000001</v>
      </c>
      <c r="Z5695">
        <v>0</v>
      </c>
      <c r="AA5695">
        <v>0</v>
      </c>
      <c r="AB5695">
        <v>0</v>
      </c>
      <c r="AC5695">
        <v>649.09424000000001</v>
      </c>
      <c r="AD5695">
        <v>0</v>
      </c>
      <c r="AE5695">
        <v>0</v>
      </c>
      <c r="AF5695">
        <v>1694.6610000000001</v>
      </c>
    </row>
    <row r="5696" spans="1:32" x14ac:dyDescent="0.3">
      <c r="A5696">
        <v>2796796</v>
      </c>
      <c r="B5696">
        <v>1</v>
      </c>
      <c r="C5696" t="s">
        <v>82</v>
      </c>
      <c r="D5696" t="s">
        <v>96</v>
      </c>
      <c r="E5696" t="s">
        <v>20560</v>
      </c>
      <c r="F5696" t="s">
        <v>20561</v>
      </c>
      <c r="G5696" t="s">
        <v>31548</v>
      </c>
      <c r="H5696" t="s">
        <v>311</v>
      </c>
      <c r="I5696" t="s">
        <v>78</v>
      </c>
      <c r="J5696" t="s">
        <v>135</v>
      </c>
      <c r="K5696" t="s">
        <v>22</v>
      </c>
      <c r="L5696" t="s">
        <v>136</v>
      </c>
      <c r="M5696" t="s">
        <v>20562</v>
      </c>
      <c r="N5696" t="s">
        <v>20563</v>
      </c>
      <c r="O5696">
        <v>1.1047222222222222</v>
      </c>
      <c r="P5696">
        <v>0</v>
      </c>
      <c r="Q5696">
        <v>2</v>
      </c>
      <c r="R5696">
        <v>0</v>
      </c>
      <c r="S5696">
        <v>0</v>
      </c>
      <c r="T5696">
        <v>0</v>
      </c>
      <c r="U5696">
        <v>2</v>
      </c>
      <c r="V5696">
        <v>0</v>
      </c>
      <c r="W5696">
        <v>0</v>
      </c>
      <c r="X5696">
        <v>0</v>
      </c>
      <c r="Y5696">
        <v>0.60188799999999998</v>
      </c>
      <c r="Z5696">
        <v>0</v>
      </c>
      <c r="AA5696">
        <v>0</v>
      </c>
      <c r="AB5696">
        <v>0</v>
      </c>
      <c r="AC5696">
        <v>1.2798271999999999</v>
      </c>
      <c r="AD5696">
        <v>0</v>
      </c>
      <c r="AE5696">
        <v>0</v>
      </c>
      <c r="AF5696">
        <v>1.8817153</v>
      </c>
    </row>
    <row r="5697" spans="1:32" x14ac:dyDescent="0.3">
      <c r="A5697">
        <v>2796784</v>
      </c>
      <c r="B5697">
        <v>1</v>
      </c>
      <c r="C5697" t="s">
        <v>83</v>
      </c>
      <c r="D5697" t="s">
        <v>129</v>
      </c>
      <c r="E5697" t="s">
        <v>20564</v>
      </c>
      <c r="F5697" t="s">
        <v>20565</v>
      </c>
      <c r="G5697" t="s">
        <v>31546</v>
      </c>
      <c r="H5697" t="s">
        <v>223</v>
      </c>
      <c r="I5697" t="s">
        <v>78</v>
      </c>
      <c r="J5697" t="s">
        <v>135</v>
      </c>
      <c r="K5697" t="s">
        <v>22</v>
      </c>
      <c r="L5697" t="s">
        <v>136</v>
      </c>
      <c r="M5697" t="s">
        <v>20566</v>
      </c>
      <c r="N5697" t="s">
        <v>20567</v>
      </c>
      <c r="O5697">
        <v>2.3688888888888888</v>
      </c>
      <c r="P5697">
        <v>0</v>
      </c>
      <c r="Q5697">
        <v>111</v>
      </c>
      <c r="R5697">
        <v>0</v>
      </c>
      <c r="S5697">
        <v>2</v>
      </c>
      <c r="T5697">
        <v>0</v>
      </c>
      <c r="U5697">
        <v>5</v>
      </c>
      <c r="V5697">
        <v>0</v>
      </c>
      <c r="W5697">
        <v>0</v>
      </c>
      <c r="X5697">
        <v>0</v>
      </c>
      <c r="Y5697">
        <v>69.539559999999994</v>
      </c>
      <c r="Z5697">
        <v>0</v>
      </c>
      <c r="AA5697">
        <v>0.20919676000000001</v>
      </c>
      <c r="AB5697">
        <v>0</v>
      </c>
      <c r="AC5697">
        <v>7.7581066999999999</v>
      </c>
      <c r="AD5697">
        <v>0</v>
      </c>
      <c r="AE5697">
        <v>0</v>
      </c>
      <c r="AF5697">
        <v>77.506870000000006</v>
      </c>
    </row>
    <row r="5698" spans="1:32" x14ac:dyDescent="0.3">
      <c r="A5698">
        <v>2796675</v>
      </c>
      <c r="B5698">
        <v>2</v>
      </c>
      <c r="C5698" t="s">
        <v>82</v>
      </c>
      <c r="D5698" t="s">
        <v>84</v>
      </c>
      <c r="E5698" t="s">
        <v>1533</v>
      </c>
      <c r="F5698" t="s">
        <v>1534</v>
      </c>
      <c r="G5698" t="s">
        <v>31545</v>
      </c>
      <c r="H5698" t="s">
        <v>672</v>
      </c>
      <c r="I5698" t="s">
        <v>79</v>
      </c>
      <c r="J5698" t="s">
        <v>135</v>
      </c>
      <c r="K5698" t="s">
        <v>22</v>
      </c>
      <c r="L5698" t="s">
        <v>136</v>
      </c>
      <c r="M5698" t="s">
        <v>17856</v>
      </c>
      <c r="N5698" t="s">
        <v>20568</v>
      </c>
      <c r="O5698">
        <v>1.5183333333333333</v>
      </c>
      <c r="P5698">
        <v>5</v>
      </c>
      <c r="Q5698">
        <v>778</v>
      </c>
      <c r="R5698">
        <v>25</v>
      </c>
      <c r="S5698">
        <v>13</v>
      </c>
      <c r="T5698">
        <v>34</v>
      </c>
      <c r="U5698">
        <v>57</v>
      </c>
      <c r="V5698">
        <v>0</v>
      </c>
      <c r="W5698">
        <v>0</v>
      </c>
      <c r="X5698">
        <v>8.9653290000000005</v>
      </c>
      <c r="Y5698">
        <v>278.56952000000001</v>
      </c>
      <c r="Z5698">
        <v>37.748049999999999</v>
      </c>
      <c r="AA5698">
        <v>7.0576663000000002</v>
      </c>
      <c r="AB5698">
        <v>1040.9408000000001</v>
      </c>
      <c r="AC5698">
        <v>110.35523000000001</v>
      </c>
      <c r="AD5698">
        <v>0</v>
      </c>
      <c r="AE5698">
        <v>0</v>
      </c>
      <c r="AF5698">
        <v>1483.6366</v>
      </c>
    </row>
    <row r="5699" spans="1:32" x14ac:dyDescent="0.3">
      <c r="A5699">
        <v>2796604</v>
      </c>
      <c r="B5699">
        <v>2</v>
      </c>
      <c r="C5699" t="s">
        <v>83</v>
      </c>
      <c r="D5699" t="s">
        <v>128</v>
      </c>
      <c r="E5699" t="s">
        <v>20569</v>
      </c>
      <c r="F5699" t="s">
        <v>20570</v>
      </c>
      <c r="G5699" t="s">
        <v>31549</v>
      </c>
      <c r="H5699" t="s">
        <v>672</v>
      </c>
      <c r="I5699" t="s">
        <v>79</v>
      </c>
      <c r="J5699" t="s">
        <v>135</v>
      </c>
      <c r="K5699" t="s">
        <v>22</v>
      </c>
      <c r="L5699" t="s">
        <v>136</v>
      </c>
      <c r="M5699" t="s">
        <v>20571</v>
      </c>
      <c r="N5699" t="s">
        <v>20572</v>
      </c>
      <c r="O5699">
        <v>0.31277777777777777</v>
      </c>
      <c r="P5699">
        <v>9</v>
      </c>
      <c r="Q5699">
        <v>1530</v>
      </c>
      <c r="R5699">
        <v>44</v>
      </c>
      <c r="S5699">
        <v>88</v>
      </c>
      <c r="T5699">
        <v>6</v>
      </c>
      <c r="U5699">
        <v>133</v>
      </c>
      <c r="V5699">
        <v>1</v>
      </c>
      <c r="W5699">
        <v>0</v>
      </c>
      <c r="X5699">
        <v>4.6839895</v>
      </c>
      <c r="Y5699">
        <v>63.490209999999998</v>
      </c>
      <c r="Z5699">
        <v>10.564456</v>
      </c>
      <c r="AA5699">
        <v>4.5547950000000004</v>
      </c>
      <c r="AB5699">
        <v>7.9699460000000002</v>
      </c>
      <c r="AC5699">
        <v>22.995981</v>
      </c>
      <c r="AD5699">
        <v>2.2951419999999998</v>
      </c>
      <c r="AE5699">
        <v>0</v>
      </c>
      <c r="AF5699">
        <v>116.55452</v>
      </c>
    </row>
    <row r="5700" spans="1:32" x14ac:dyDescent="0.3">
      <c r="A5700">
        <v>2796691</v>
      </c>
      <c r="B5700">
        <v>1</v>
      </c>
      <c r="C5700" t="s">
        <v>82</v>
      </c>
      <c r="D5700" t="s">
        <v>94</v>
      </c>
      <c r="E5700" t="s">
        <v>2758</v>
      </c>
      <c r="F5700" t="s">
        <v>2759</v>
      </c>
      <c r="G5700" t="s">
        <v>31546</v>
      </c>
      <c r="H5700" t="s">
        <v>223</v>
      </c>
      <c r="I5700" t="s">
        <v>78</v>
      </c>
      <c r="J5700" t="s">
        <v>135</v>
      </c>
      <c r="K5700" t="s">
        <v>22</v>
      </c>
      <c r="L5700" t="s">
        <v>136</v>
      </c>
      <c r="M5700" t="s">
        <v>20573</v>
      </c>
      <c r="N5700" t="s">
        <v>20574</v>
      </c>
      <c r="O5700">
        <v>2.0763888888888888</v>
      </c>
      <c r="P5700">
        <v>0</v>
      </c>
      <c r="Q5700">
        <v>0</v>
      </c>
      <c r="R5700">
        <v>0</v>
      </c>
      <c r="S5700">
        <v>3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3.5365844000000002</v>
      </c>
      <c r="AB5700">
        <v>0</v>
      </c>
      <c r="AC5700">
        <v>0</v>
      </c>
      <c r="AD5700">
        <v>0</v>
      </c>
      <c r="AE5700">
        <v>0</v>
      </c>
      <c r="AF5700">
        <v>3.5365844000000002</v>
      </c>
    </row>
    <row r="5701" spans="1:32" x14ac:dyDescent="0.3">
      <c r="A5701">
        <v>2796578</v>
      </c>
      <c r="B5701">
        <v>1</v>
      </c>
      <c r="C5701" t="s">
        <v>82</v>
      </c>
      <c r="D5701" t="s">
        <v>89</v>
      </c>
      <c r="E5701" t="s">
        <v>20575</v>
      </c>
      <c r="F5701" t="s">
        <v>20576</v>
      </c>
      <c r="G5701" t="s">
        <v>31548</v>
      </c>
      <c r="H5701" t="s">
        <v>333</v>
      </c>
      <c r="I5701" t="s">
        <v>78</v>
      </c>
      <c r="J5701" t="s">
        <v>135</v>
      </c>
      <c r="K5701" t="s">
        <v>22</v>
      </c>
      <c r="L5701" t="s">
        <v>136</v>
      </c>
      <c r="M5701" t="s">
        <v>20577</v>
      </c>
      <c r="N5701" t="s">
        <v>20578</v>
      </c>
      <c r="O5701">
        <v>3.2536111111111112</v>
      </c>
      <c r="P5701">
        <v>0</v>
      </c>
      <c r="Q5701">
        <v>1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1.3785033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1.3785033</v>
      </c>
    </row>
    <row r="5702" spans="1:32" x14ac:dyDescent="0.3">
      <c r="A5702">
        <v>2796435</v>
      </c>
      <c r="B5702">
        <v>1</v>
      </c>
      <c r="C5702" t="s">
        <v>82</v>
      </c>
      <c r="D5702" t="s">
        <v>112</v>
      </c>
      <c r="E5702" t="s">
        <v>20579</v>
      </c>
      <c r="F5702" t="s">
        <v>20580</v>
      </c>
      <c r="G5702" t="s">
        <v>31551</v>
      </c>
      <c r="H5702" t="s">
        <v>2930</v>
      </c>
      <c r="I5702" t="s">
        <v>79</v>
      </c>
      <c r="J5702" t="s">
        <v>135</v>
      </c>
      <c r="K5702" t="s">
        <v>22</v>
      </c>
      <c r="L5702" t="s">
        <v>136</v>
      </c>
      <c r="M5702" t="s">
        <v>20581</v>
      </c>
      <c r="N5702" t="s">
        <v>20582</v>
      </c>
      <c r="O5702">
        <v>8.4769444444444453</v>
      </c>
      <c r="P5702">
        <v>0</v>
      </c>
      <c r="Q5702">
        <v>0</v>
      </c>
      <c r="R5702">
        <v>0</v>
      </c>
      <c r="S5702">
        <v>0</v>
      </c>
      <c r="T5702">
        <v>1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4317.9629999999997</v>
      </c>
      <c r="AC5702">
        <v>0</v>
      </c>
      <c r="AD5702">
        <v>0</v>
      </c>
      <c r="AE5702">
        <v>0</v>
      </c>
      <c r="AF5702">
        <v>4317.9629999999997</v>
      </c>
    </row>
    <row r="5703" spans="1:32" x14ac:dyDescent="0.3">
      <c r="A5703">
        <v>2795956</v>
      </c>
      <c r="B5703">
        <v>1</v>
      </c>
      <c r="C5703" t="s">
        <v>82</v>
      </c>
      <c r="D5703" t="s">
        <v>94</v>
      </c>
      <c r="E5703" t="s">
        <v>20231</v>
      </c>
      <c r="F5703" t="s">
        <v>20232</v>
      </c>
      <c r="G5703" t="s">
        <v>31550</v>
      </c>
      <c r="H5703" t="s">
        <v>223</v>
      </c>
      <c r="I5703" t="s">
        <v>78</v>
      </c>
      <c r="J5703" t="s">
        <v>135</v>
      </c>
      <c r="K5703" t="s">
        <v>22</v>
      </c>
      <c r="L5703" t="s">
        <v>136</v>
      </c>
      <c r="M5703" t="s">
        <v>20583</v>
      </c>
      <c r="N5703" t="s">
        <v>20584</v>
      </c>
      <c r="O5703">
        <v>4.6805555555555554</v>
      </c>
      <c r="P5703">
        <v>0</v>
      </c>
      <c r="Q5703">
        <v>42</v>
      </c>
      <c r="R5703">
        <v>0</v>
      </c>
      <c r="S5703">
        <v>0</v>
      </c>
      <c r="T5703">
        <v>0</v>
      </c>
      <c r="U5703">
        <v>32</v>
      </c>
      <c r="V5703">
        <v>0</v>
      </c>
      <c r="W5703">
        <v>0</v>
      </c>
      <c r="X5703">
        <v>0</v>
      </c>
      <c r="Y5703">
        <v>54.931731999999997</v>
      </c>
      <c r="Z5703">
        <v>0</v>
      </c>
      <c r="AA5703">
        <v>0</v>
      </c>
      <c r="AB5703">
        <v>0</v>
      </c>
      <c r="AC5703">
        <v>66.613489999999999</v>
      </c>
      <c r="AD5703">
        <v>0</v>
      </c>
      <c r="AE5703">
        <v>0</v>
      </c>
      <c r="AF5703">
        <v>121.54522</v>
      </c>
    </row>
    <row r="5704" spans="1:32" x14ac:dyDescent="0.3">
      <c r="A5704">
        <v>2795771</v>
      </c>
      <c r="B5704">
        <v>1</v>
      </c>
      <c r="C5704" t="s">
        <v>82</v>
      </c>
      <c r="D5704" t="s">
        <v>92</v>
      </c>
      <c r="E5704" t="s">
        <v>20585</v>
      </c>
      <c r="F5704" t="s">
        <v>20586</v>
      </c>
      <c r="G5704" t="s">
        <v>31549</v>
      </c>
      <c r="H5704" t="s">
        <v>134</v>
      </c>
      <c r="I5704" t="s">
        <v>79</v>
      </c>
      <c r="J5704" t="s">
        <v>135</v>
      </c>
      <c r="K5704" t="s">
        <v>22</v>
      </c>
      <c r="L5704" t="s">
        <v>136</v>
      </c>
      <c r="M5704" t="s">
        <v>20587</v>
      </c>
      <c r="N5704" t="s">
        <v>20588</v>
      </c>
      <c r="O5704">
        <v>0.30555555555555558</v>
      </c>
      <c r="P5704">
        <v>0</v>
      </c>
      <c r="Q5704">
        <v>34</v>
      </c>
      <c r="R5704">
        <v>0</v>
      </c>
      <c r="S5704">
        <v>0</v>
      </c>
      <c r="T5704">
        <v>7</v>
      </c>
      <c r="U5704">
        <v>33</v>
      </c>
      <c r="V5704">
        <v>1</v>
      </c>
      <c r="W5704">
        <v>0</v>
      </c>
      <c r="X5704">
        <v>0</v>
      </c>
      <c r="Y5704">
        <v>5.3732160000000002</v>
      </c>
      <c r="Z5704">
        <v>0</v>
      </c>
      <c r="AA5704">
        <v>0</v>
      </c>
      <c r="AB5704">
        <v>67.175650000000005</v>
      </c>
      <c r="AC5704">
        <v>29.625364000000001</v>
      </c>
      <c r="AD5704">
        <v>81.532973999999996</v>
      </c>
      <c r="AE5704">
        <v>0</v>
      </c>
      <c r="AF5704">
        <v>183.70721</v>
      </c>
    </row>
    <row r="5705" spans="1:32" x14ac:dyDescent="0.3">
      <c r="A5705">
        <v>2795626</v>
      </c>
      <c r="B5705">
        <v>1</v>
      </c>
      <c r="C5705" t="s">
        <v>83</v>
      </c>
      <c r="D5705" t="s">
        <v>115</v>
      </c>
      <c r="E5705" t="s">
        <v>20589</v>
      </c>
      <c r="F5705" t="s">
        <v>20590</v>
      </c>
      <c r="G5705" t="s">
        <v>31545</v>
      </c>
      <c r="H5705" t="s">
        <v>134</v>
      </c>
      <c r="I5705" t="s">
        <v>79</v>
      </c>
      <c r="J5705" t="s">
        <v>135</v>
      </c>
      <c r="K5705" t="s">
        <v>22</v>
      </c>
      <c r="L5705" t="s">
        <v>136</v>
      </c>
      <c r="M5705" t="s">
        <v>20591</v>
      </c>
      <c r="N5705" t="s">
        <v>20592</v>
      </c>
      <c r="O5705">
        <v>3.799722222222222</v>
      </c>
      <c r="P5705">
        <v>1</v>
      </c>
      <c r="Q5705">
        <v>3</v>
      </c>
      <c r="R5705">
        <v>12</v>
      </c>
      <c r="S5705">
        <v>70</v>
      </c>
      <c r="T5705">
        <v>2</v>
      </c>
      <c r="U5705">
        <v>6</v>
      </c>
      <c r="V5705">
        <v>1</v>
      </c>
      <c r="W5705">
        <v>0</v>
      </c>
      <c r="X5705">
        <v>48.401398</v>
      </c>
      <c r="Y5705">
        <v>2.762111</v>
      </c>
      <c r="Z5705">
        <v>1499.3634999999999</v>
      </c>
      <c r="AA5705">
        <v>377.96008</v>
      </c>
      <c r="AB5705">
        <v>23.011081999999998</v>
      </c>
      <c r="AC5705">
        <v>72.027140000000003</v>
      </c>
      <c r="AD5705">
        <v>10.539472999999999</v>
      </c>
      <c r="AE5705">
        <v>0</v>
      </c>
      <c r="AF5705">
        <v>2034.0648000000001</v>
      </c>
    </row>
    <row r="5706" spans="1:32" x14ac:dyDescent="0.3">
      <c r="A5706">
        <v>2795618</v>
      </c>
      <c r="B5706">
        <v>1</v>
      </c>
      <c r="C5706" t="s">
        <v>83</v>
      </c>
      <c r="D5706" t="s">
        <v>116</v>
      </c>
      <c r="E5706" t="s">
        <v>20593</v>
      </c>
      <c r="F5706" t="s">
        <v>20594</v>
      </c>
      <c r="G5706" t="s">
        <v>31545</v>
      </c>
      <c r="H5706" t="s">
        <v>134</v>
      </c>
      <c r="I5706" t="s">
        <v>79</v>
      </c>
      <c r="J5706" t="s">
        <v>135</v>
      </c>
      <c r="K5706" t="s">
        <v>22</v>
      </c>
      <c r="L5706" t="s">
        <v>136</v>
      </c>
      <c r="M5706" t="s">
        <v>20595</v>
      </c>
      <c r="N5706" t="s">
        <v>20596</v>
      </c>
      <c r="O5706">
        <v>0.61944444444444446</v>
      </c>
      <c r="P5706">
        <v>0</v>
      </c>
      <c r="Q5706">
        <v>144</v>
      </c>
      <c r="R5706">
        <v>11</v>
      </c>
      <c r="S5706">
        <v>31</v>
      </c>
      <c r="T5706">
        <v>1</v>
      </c>
      <c r="U5706">
        <v>11</v>
      </c>
      <c r="V5706">
        <v>1</v>
      </c>
      <c r="W5706">
        <v>0</v>
      </c>
      <c r="X5706">
        <v>0</v>
      </c>
      <c r="Y5706">
        <v>20.294449</v>
      </c>
      <c r="Z5706">
        <v>18.838744999999999</v>
      </c>
      <c r="AA5706">
        <v>17.261462999999999</v>
      </c>
      <c r="AB5706">
        <v>0.57270019999999999</v>
      </c>
      <c r="AC5706">
        <v>8.1929060000000007</v>
      </c>
      <c r="AD5706">
        <v>22.069412</v>
      </c>
      <c r="AE5706">
        <v>0</v>
      </c>
      <c r="AF5706">
        <v>87.229675</v>
      </c>
    </row>
    <row r="5707" spans="1:32" x14ac:dyDescent="0.3">
      <c r="A5707">
        <v>2795576</v>
      </c>
      <c r="B5707">
        <v>1</v>
      </c>
      <c r="C5707" t="s">
        <v>82</v>
      </c>
      <c r="D5707" t="s">
        <v>112</v>
      </c>
      <c r="E5707" t="s">
        <v>20597</v>
      </c>
      <c r="F5707" t="s">
        <v>20598</v>
      </c>
      <c r="G5707" t="s">
        <v>31548</v>
      </c>
      <c r="H5707" t="s">
        <v>333</v>
      </c>
      <c r="I5707" t="s">
        <v>78</v>
      </c>
      <c r="J5707" t="s">
        <v>135</v>
      </c>
      <c r="K5707" t="s">
        <v>22</v>
      </c>
      <c r="L5707" t="s">
        <v>136</v>
      </c>
      <c r="M5707" t="s">
        <v>20599</v>
      </c>
      <c r="N5707" t="s">
        <v>20600</v>
      </c>
      <c r="O5707">
        <v>2.3116666666666665</v>
      </c>
      <c r="P5707">
        <v>0</v>
      </c>
      <c r="Q5707">
        <v>4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2.0977682999999998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2.0977682999999998</v>
      </c>
    </row>
    <row r="5708" spans="1:32" x14ac:dyDescent="0.3">
      <c r="A5708">
        <v>2795604</v>
      </c>
      <c r="B5708">
        <v>1</v>
      </c>
      <c r="C5708" t="s">
        <v>83</v>
      </c>
      <c r="D5708" t="s">
        <v>130</v>
      </c>
      <c r="E5708" t="s">
        <v>20601</v>
      </c>
      <c r="F5708" t="s">
        <v>20602</v>
      </c>
      <c r="G5708" t="s">
        <v>31548</v>
      </c>
      <c r="H5708" t="s">
        <v>333</v>
      </c>
      <c r="I5708" t="s">
        <v>78</v>
      </c>
      <c r="J5708" t="s">
        <v>135</v>
      </c>
      <c r="K5708" t="s">
        <v>22</v>
      </c>
      <c r="L5708" t="s">
        <v>136</v>
      </c>
      <c r="M5708" t="s">
        <v>20603</v>
      </c>
      <c r="N5708" t="s">
        <v>20604</v>
      </c>
      <c r="O5708">
        <v>4.2225000000000001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19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241.62537</v>
      </c>
      <c r="AD5708">
        <v>0</v>
      </c>
      <c r="AE5708">
        <v>0</v>
      </c>
      <c r="AF5708">
        <v>241.62537</v>
      </c>
    </row>
    <row r="5709" spans="1:32" x14ac:dyDescent="0.3">
      <c r="A5709">
        <v>2795221</v>
      </c>
      <c r="B5709">
        <v>1</v>
      </c>
      <c r="C5709" t="s">
        <v>82</v>
      </c>
      <c r="D5709" t="s">
        <v>107</v>
      </c>
      <c r="E5709" t="s">
        <v>20605</v>
      </c>
      <c r="F5709" t="s">
        <v>20606</v>
      </c>
      <c r="G5709" t="s">
        <v>31548</v>
      </c>
      <c r="H5709" t="s">
        <v>311</v>
      </c>
      <c r="I5709" t="s">
        <v>78</v>
      </c>
      <c r="J5709" t="s">
        <v>135</v>
      </c>
      <c r="K5709" t="s">
        <v>22</v>
      </c>
      <c r="L5709" t="s">
        <v>136</v>
      </c>
      <c r="M5709" t="s">
        <v>20607</v>
      </c>
      <c r="N5709" t="s">
        <v>20608</v>
      </c>
      <c r="O5709">
        <v>5.2122222222222225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8.8114260000000009</v>
      </c>
      <c r="AD5709">
        <v>0</v>
      </c>
      <c r="AE5709">
        <v>0</v>
      </c>
      <c r="AF5709">
        <v>8.8114260000000009</v>
      </c>
    </row>
    <row r="5710" spans="1:32" x14ac:dyDescent="0.3">
      <c r="A5710">
        <v>2795231</v>
      </c>
      <c r="B5710">
        <v>1</v>
      </c>
      <c r="C5710" t="s">
        <v>82</v>
      </c>
      <c r="D5710" t="s">
        <v>107</v>
      </c>
      <c r="E5710" t="s">
        <v>20609</v>
      </c>
      <c r="F5710" t="s">
        <v>20610</v>
      </c>
      <c r="G5710" t="s">
        <v>31548</v>
      </c>
      <c r="H5710" t="s">
        <v>333</v>
      </c>
      <c r="I5710" t="s">
        <v>78</v>
      </c>
      <c r="J5710" t="s">
        <v>135</v>
      </c>
      <c r="K5710" t="s">
        <v>22</v>
      </c>
      <c r="L5710" t="s">
        <v>136</v>
      </c>
      <c r="M5710" t="s">
        <v>20611</v>
      </c>
      <c r="N5710" t="s">
        <v>20612</v>
      </c>
      <c r="O5710">
        <v>5.9544444444444444</v>
      </c>
      <c r="P5710">
        <v>0</v>
      </c>
      <c r="Q5710">
        <v>1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2.2347093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2.2347093</v>
      </c>
    </row>
    <row r="5711" spans="1:32" x14ac:dyDescent="0.3">
      <c r="A5711">
        <v>2795213</v>
      </c>
      <c r="B5711">
        <v>1</v>
      </c>
      <c r="C5711" t="s">
        <v>83</v>
      </c>
      <c r="D5711" t="s">
        <v>116</v>
      </c>
      <c r="E5711" t="s">
        <v>20613</v>
      </c>
      <c r="F5711" t="s">
        <v>20614</v>
      </c>
      <c r="G5711" t="s">
        <v>31549</v>
      </c>
      <c r="H5711" t="s">
        <v>134</v>
      </c>
      <c r="I5711" t="s">
        <v>79</v>
      </c>
      <c r="J5711" t="s">
        <v>135</v>
      </c>
      <c r="K5711" t="s">
        <v>22</v>
      </c>
      <c r="L5711" t="s">
        <v>136</v>
      </c>
      <c r="M5711" t="s">
        <v>20615</v>
      </c>
      <c r="N5711" t="s">
        <v>20616</v>
      </c>
      <c r="O5711">
        <v>0.54388888888888887</v>
      </c>
      <c r="P5711">
        <v>0</v>
      </c>
      <c r="Q5711">
        <v>245</v>
      </c>
      <c r="R5711">
        <v>26</v>
      </c>
      <c r="S5711">
        <v>62</v>
      </c>
      <c r="T5711">
        <v>0</v>
      </c>
      <c r="U5711">
        <v>13</v>
      </c>
      <c r="V5711">
        <v>0</v>
      </c>
      <c r="W5711">
        <v>0</v>
      </c>
      <c r="X5711">
        <v>0</v>
      </c>
      <c r="Y5711">
        <v>25.057048999999999</v>
      </c>
      <c r="Z5711">
        <v>4.8047905000000002</v>
      </c>
      <c r="AA5711">
        <v>19.831219999999998</v>
      </c>
      <c r="AB5711">
        <v>0</v>
      </c>
      <c r="AC5711">
        <v>1.5764986000000001</v>
      </c>
      <c r="AD5711">
        <v>0</v>
      </c>
      <c r="AE5711">
        <v>0</v>
      </c>
      <c r="AF5711">
        <v>51.269558000000004</v>
      </c>
    </row>
    <row r="5712" spans="1:32" x14ac:dyDescent="0.3">
      <c r="A5712">
        <v>2795091</v>
      </c>
      <c r="B5712">
        <v>1</v>
      </c>
      <c r="C5712" t="s">
        <v>83</v>
      </c>
      <c r="D5712" t="s">
        <v>128</v>
      </c>
      <c r="E5712" t="s">
        <v>20617</v>
      </c>
      <c r="F5712" t="s">
        <v>20618</v>
      </c>
      <c r="G5712" t="s">
        <v>31546</v>
      </c>
      <c r="H5712" t="s">
        <v>223</v>
      </c>
      <c r="I5712" t="s">
        <v>78</v>
      </c>
      <c r="J5712" t="s">
        <v>135</v>
      </c>
      <c r="K5712" t="s">
        <v>22</v>
      </c>
      <c r="L5712" t="s">
        <v>136</v>
      </c>
      <c r="M5712" t="s">
        <v>20619</v>
      </c>
      <c r="N5712" t="s">
        <v>20620</v>
      </c>
      <c r="O5712">
        <v>1.3552777777777778</v>
      </c>
      <c r="P5712">
        <v>0</v>
      </c>
      <c r="Q5712">
        <v>11</v>
      </c>
      <c r="R5712">
        <v>0</v>
      </c>
      <c r="S5712">
        <v>1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1.4172766999999999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1.4172766999999999</v>
      </c>
    </row>
    <row r="5713" spans="1:32" x14ac:dyDescent="0.3">
      <c r="A5713">
        <v>2795120</v>
      </c>
      <c r="B5713">
        <v>1</v>
      </c>
      <c r="C5713" t="s">
        <v>82</v>
      </c>
      <c r="D5713" t="s">
        <v>110</v>
      </c>
      <c r="E5713" t="s">
        <v>20621</v>
      </c>
      <c r="F5713" t="s">
        <v>20622</v>
      </c>
      <c r="G5713" t="s">
        <v>31546</v>
      </c>
      <c r="H5713" t="s">
        <v>163</v>
      </c>
      <c r="I5713" t="s">
        <v>78</v>
      </c>
      <c r="J5713" t="s">
        <v>135</v>
      </c>
      <c r="K5713" t="s">
        <v>22</v>
      </c>
      <c r="L5713" t="s">
        <v>136</v>
      </c>
      <c r="M5713" t="s">
        <v>20623</v>
      </c>
      <c r="N5713" t="s">
        <v>20624</v>
      </c>
      <c r="O5713">
        <v>2.036111111111111</v>
      </c>
      <c r="P5713">
        <v>0</v>
      </c>
      <c r="Q5713">
        <v>156</v>
      </c>
      <c r="R5713">
        <v>0</v>
      </c>
      <c r="S5713">
        <v>0</v>
      </c>
      <c r="T5713">
        <v>0</v>
      </c>
      <c r="U5713">
        <v>8</v>
      </c>
      <c r="V5713">
        <v>0</v>
      </c>
      <c r="W5713">
        <v>0</v>
      </c>
      <c r="X5713">
        <v>0</v>
      </c>
      <c r="Y5713">
        <v>84.891599999999997</v>
      </c>
      <c r="Z5713">
        <v>0</v>
      </c>
      <c r="AA5713">
        <v>0</v>
      </c>
      <c r="AB5713">
        <v>0</v>
      </c>
      <c r="AC5713">
        <v>16.908619000000002</v>
      </c>
      <c r="AD5713">
        <v>0</v>
      </c>
      <c r="AE5713">
        <v>0</v>
      </c>
      <c r="AF5713">
        <v>101.800224</v>
      </c>
    </row>
    <row r="5714" spans="1:32" x14ac:dyDescent="0.3">
      <c r="A5714">
        <v>2795061</v>
      </c>
      <c r="B5714">
        <v>1</v>
      </c>
      <c r="C5714" t="s">
        <v>82</v>
      </c>
      <c r="D5714" t="s">
        <v>108</v>
      </c>
      <c r="E5714" t="s">
        <v>20625</v>
      </c>
      <c r="F5714" t="s">
        <v>20626</v>
      </c>
      <c r="G5714" t="s">
        <v>31552</v>
      </c>
      <c r="H5714" t="s">
        <v>665</v>
      </c>
      <c r="I5714" t="s">
        <v>78</v>
      </c>
      <c r="J5714" t="s">
        <v>135</v>
      </c>
      <c r="K5714" t="s">
        <v>22</v>
      </c>
      <c r="L5714" t="s">
        <v>136</v>
      </c>
      <c r="M5714" t="s">
        <v>20627</v>
      </c>
      <c r="N5714" t="s">
        <v>20628</v>
      </c>
      <c r="O5714">
        <v>2.7872222222222223</v>
      </c>
      <c r="P5714">
        <v>0</v>
      </c>
      <c r="Q5714">
        <v>0</v>
      </c>
      <c r="R5714">
        <v>0</v>
      </c>
      <c r="S5714">
        <v>10</v>
      </c>
      <c r="T5714">
        <v>0</v>
      </c>
      <c r="U5714">
        <v>6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3.1810222000000001</v>
      </c>
      <c r="AB5714">
        <v>0</v>
      </c>
      <c r="AC5714">
        <v>12.452026999999999</v>
      </c>
      <c r="AD5714">
        <v>0</v>
      </c>
      <c r="AE5714">
        <v>0</v>
      </c>
      <c r="AF5714">
        <v>15.633050000000001</v>
      </c>
    </row>
    <row r="5715" spans="1:32" x14ac:dyDescent="0.3">
      <c r="A5715">
        <v>2794993</v>
      </c>
      <c r="B5715">
        <v>1</v>
      </c>
      <c r="C5715" t="s">
        <v>83</v>
      </c>
      <c r="D5715" t="s">
        <v>124</v>
      </c>
      <c r="E5715" t="s">
        <v>13540</v>
      </c>
      <c r="F5715" t="s">
        <v>13541</v>
      </c>
      <c r="G5715" t="s">
        <v>31552</v>
      </c>
      <c r="H5715" t="s">
        <v>665</v>
      </c>
      <c r="I5715" t="s">
        <v>78</v>
      </c>
      <c r="J5715" t="s">
        <v>135</v>
      </c>
      <c r="K5715" t="s">
        <v>22</v>
      </c>
      <c r="L5715" t="s">
        <v>136</v>
      </c>
      <c r="M5715" t="s">
        <v>20629</v>
      </c>
      <c r="N5715" t="s">
        <v>20630</v>
      </c>
      <c r="O5715">
        <v>1.7577777777777779</v>
      </c>
      <c r="P5715">
        <v>0</v>
      </c>
      <c r="Q5715">
        <v>38</v>
      </c>
      <c r="R5715">
        <v>0</v>
      </c>
      <c r="S5715">
        <v>8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2.5069081999999998</v>
      </c>
      <c r="Z5715">
        <v>0</v>
      </c>
      <c r="AA5715">
        <v>0.66080046000000003</v>
      </c>
      <c r="AB5715">
        <v>0</v>
      </c>
      <c r="AC5715">
        <v>0</v>
      </c>
      <c r="AD5715">
        <v>0</v>
      </c>
      <c r="AE5715">
        <v>0</v>
      </c>
      <c r="AF5715">
        <v>3.1677086000000001</v>
      </c>
    </row>
    <row r="5716" spans="1:32" x14ac:dyDescent="0.3">
      <c r="A5716">
        <v>2794964</v>
      </c>
      <c r="B5716">
        <v>1</v>
      </c>
      <c r="C5716" t="s">
        <v>83</v>
      </c>
      <c r="D5716" t="s">
        <v>130</v>
      </c>
      <c r="E5716" t="s">
        <v>20631</v>
      </c>
      <c r="F5716" t="s">
        <v>20632</v>
      </c>
      <c r="G5716" t="s">
        <v>31546</v>
      </c>
      <c r="H5716" t="s">
        <v>223</v>
      </c>
      <c r="I5716" t="s">
        <v>78</v>
      </c>
      <c r="J5716" t="s">
        <v>135</v>
      </c>
      <c r="K5716" t="s">
        <v>22</v>
      </c>
      <c r="L5716" t="s">
        <v>136</v>
      </c>
      <c r="M5716" t="s">
        <v>20633</v>
      </c>
      <c r="N5716" t="s">
        <v>20634</v>
      </c>
      <c r="O5716">
        <v>5.9927777777777775</v>
      </c>
      <c r="P5716">
        <v>0</v>
      </c>
      <c r="Q5716">
        <v>102</v>
      </c>
      <c r="R5716">
        <v>0</v>
      </c>
      <c r="S5716">
        <v>0</v>
      </c>
      <c r="T5716">
        <v>0</v>
      </c>
      <c r="U5716">
        <v>4</v>
      </c>
      <c r="V5716">
        <v>0</v>
      </c>
      <c r="W5716">
        <v>0</v>
      </c>
      <c r="X5716">
        <v>0</v>
      </c>
      <c r="Y5716">
        <v>178.77347</v>
      </c>
      <c r="Z5716">
        <v>0</v>
      </c>
      <c r="AA5716">
        <v>0</v>
      </c>
      <c r="AB5716">
        <v>0</v>
      </c>
      <c r="AC5716">
        <v>8.4505409999999994</v>
      </c>
      <c r="AD5716">
        <v>0</v>
      </c>
      <c r="AE5716">
        <v>0</v>
      </c>
      <c r="AF5716">
        <v>187.22400999999999</v>
      </c>
    </row>
    <row r="5717" spans="1:32" x14ac:dyDescent="0.3">
      <c r="A5717">
        <v>2794831</v>
      </c>
      <c r="B5717">
        <v>1</v>
      </c>
      <c r="C5717" t="s">
        <v>82</v>
      </c>
      <c r="D5717" t="s">
        <v>108</v>
      </c>
      <c r="E5717" t="s">
        <v>20635</v>
      </c>
      <c r="F5717" t="s">
        <v>20636</v>
      </c>
      <c r="G5717" t="s">
        <v>31552</v>
      </c>
      <c r="H5717" t="s">
        <v>665</v>
      </c>
      <c r="I5717" t="s">
        <v>78</v>
      </c>
      <c r="J5717" t="s">
        <v>135</v>
      </c>
      <c r="K5717" t="s">
        <v>22</v>
      </c>
      <c r="L5717" t="s">
        <v>136</v>
      </c>
      <c r="M5717" t="s">
        <v>20637</v>
      </c>
      <c r="N5717" t="s">
        <v>20638</v>
      </c>
      <c r="O5717">
        <v>3.0852777777777778</v>
      </c>
      <c r="P5717">
        <v>0</v>
      </c>
      <c r="Q5717">
        <v>69</v>
      </c>
      <c r="R5717">
        <v>0</v>
      </c>
      <c r="S5717">
        <v>3</v>
      </c>
      <c r="T5717">
        <v>0</v>
      </c>
      <c r="U5717">
        <v>10</v>
      </c>
      <c r="V5717">
        <v>0</v>
      </c>
      <c r="W5717">
        <v>0</v>
      </c>
      <c r="X5717">
        <v>0</v>
      </c>
      <c r="Y5717">
        <v>35.500194999999998</v>
      </c>
      <c r="Z5717">
        <v>0</v>
      </c>
      <c r="AA5717">
        <v>5.2454976999999996</v>
      </c>
      <c r="AB5717">
        <v>0</v>
      </c>
      <c r="AC5717">
        <v>10.511706999999999</v>
      </c>
      <c r="AD5717">
        <v>0</v>
      </c>
      <c r="AE5717">
        <v>0</v>
      </c>
      <c r="AF5717">
        <v>51.257399999999997</v>
      </c>
    </row>
    <row r="5718" spans="1:32" x14ac:dyDescent="0.3">
      <c r="A5718">
        <v>2794832</v>
      </c>
      <c r="B5718">
        <v>1</v>
      </c>
      <c r="C5718" t="s">
        <v>82</v>
      </c>
      <c r="D5718" t="s">
        <v>98</v>
      </c>
      <c r="E5718" t="s">
        <v>10083</v>
      </c>
      <c r="F5718" t="s">
        <v>10084</v>
      </c>
      <c r="G5718" t="s">
        <v>31546</v>
      </c>
      <c r="H5718" t="s">
        <v>223</v>
      </c>
      <c r="I5718" t="s">
        <v>78</v>
      </c>
      <c r="J5718" t="s">
        <v>135</v>
      </c>
      <c r="K5718" t="s">
        <v>22</v>
      </c>
      <c r="L5718" t="s">
        <v>136</v>
      </c>
      <c r="M5718" t="s">
        <v>20639</v>
      </c>
      <c r="N5718" t="s">
        <v>20640</v>
      </c>
      <c r="O5718">
        <v>2.3238888888888889</v>
      </c>
      <c r="P5718">
        <v>0</v>
      </c>
      <c r="Q5718">
        <v>165</v>
      </c>
      <c r="R5718">
        <v>0</v>
      </c>
      <c r="S5718">
        <v>0</v>
      </c>
      <c r="T5718">
        <v>0</v>
      </c>
      <c r="U5718">
        <v>22</v>
      </c>
      <c r="V5718">
        <v>0</v>
      </c>
      <c r="W5718">
        <v>0</v>
      </c>
      <c r="X5718">
        <v>0</v>
      </c>
      <c r="Y5718">
        <v>118.16588</v>
      </c>
      <c r="Z5718">
        <v>0</v>
      </c>
      <c r="AA5718">
        <v>0</v>
      </c>
      <c r="AB5718">
        <v>0</v>
      </c>
      <c r="AC5718">
        <v>18.795788000000002</v>
      </c>
      <c r="AD5718">
        <v>0</v>
      </c>
      <c r="AE5718">
        <v>0</v>
      </c>
      <c r="AF5718">
        <v>136.96167</v>
      </c>
    </row>
    <row r="5719" spans="1:32" x14ac:dyDescent="0.3">
      <c r="A5719">
        <v>2794834</v>
      </c>
      <c r="B5719">
        <v>1</v>
      </c>
      <c r="C5719" t="s">
        <v>83</v>
      </c>
      <c r="D5719" t="s">
        <v>120</v>
      </c>
      <c r="E5719" t="s">
        <v>15677</v>
      </c>
      <c r="F5719" t="s">
        <v>15678</v>
      </c>
      <c r="G5719" t="s">
        <v>31549</v>
      </c>
      <c r="H5719" t="s">
        <v>134</v>
      </c>
      <c r="I5719" t="s">
        <v>79</v>
      </c>
      <c r="J5719" t="s">
        <v>135</v>
      </c>
      <c r="K5719" t="s">
        <v>22</v>
      </c>
      <c r="L5719" t="s">
        <v>136</v>
      </c>
      <c r="M5719" t="s">
        <v>20641</v>
      </c>
      <c r="N5719" t="s">
        <v>20642</v>
      </c>
      <c r="O5719">
        <v>0.31972222222222224</v>
      </c>
      <c r="P5719">
        <v>0</v>
      </c>
      <c r="Q5719">
        <v>803</v>
      </c>
      <c r="R5719">
        <v>4</v>
      </c>
      <c r="S5719">
        <v>44</v>
      </c>
      <c r="T5719">
        <v>0</v>
      </c>
      <c r="U5719">
        <v>109</v>
      </c>
      <c r="V5719">
        <v>1</v>
      </c>
      <c r="W5719">
        <v>0</v>
      </c>
      <c r="X5719">
        <v>0</v>
      </c>
      <c r="Y5719">
        <v>50.383152000000003</v>
      </c>
      <c r="Z5719">
        <v>2.1168897000000002</v>
      </c>
      <c r="AA5719">
        <v>1.9715252999999999</v>
      </c>
      <c r="AB5719">
        <v>0</v>
      </c>
      <c r="AC5719">
        <v>6.4695159999999996</v>
      </c>
      <c r="AD5719">
        <v>1.9070948000000001</v>
      </c>
      <c r="AE5719">
        <v>0</v>
      </c>
      <c r="AF5719">
        <v>62.848179999999999</v>
      </c>
    </row>
    <row r="5720" spans="1:32" x14ac:dyDescent="0.3">
      <c r="A5720">
        <v>2794761</v>
      </c>
      <c r="B5720">
        <v>1</v>
      </c>
      <c r="C5720" t="s">
        <v>82</v>
      </c>
      <c r="D5720" t="s">
        <v>100</v>
      </c>
      <c r="E5720" t="s">
        <v>20643</v>
      </c>
      <c r="F5720" t="s">
        <v>20644</v>
      </c>
      <c r="G5720" t="s">
        <v>31548</v>
      </c>
      <c r="H5720" t="s">
        <v>893</v>
      </c>
      <c r="I5720" t="s">
        <v>78</v>
      </c>
      <c r="J5720" t="s">
        <v>135</v>
      </c>
      <c r="K5720" t="s">
        <v>22</v>
      </c>
      <c r="L5720" t="s">
        <v>136</v>
      </c>
      <c r="M5720" t="s">
        <v>20645</v>
      </c>
      <c r="N5720" t="s">
        <v>20646</v>
      </c>
      <c r="O5720">
        <v>0.96444444444444444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1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1.0590466999999999</v>
      </c>
      <c r="AD5720">
        <v>0</v>
      </c>
      <c r="AE5720">
        <v>0</v>
      </c>
      <c r="AF5720">
        <v>1.0590466999999999</v>
      </c>
    </row>
    <row r="5721" spans="1:32" x14ac:dyDescent="0.3">
      <c r="A5721">
        <v>2794766</v>
      </c>
      <c r="B5721">
        <v>1</v>
      </c>
      <c r="C5721" t="s">
        <v>82</v>
      </c>
      <c r="D5721" t="s">
        <v>108</v>
      </c>
      <c r="E5721" t="s">
        <v>20647</v>
      </c>
      <c r="F5721" t="s">
        <v>20648</v>
      </c>
      <c r="G5721" t="s">
        <v>31545</v>
      </c>
      <c r="H5721" t="s">
        <v>134</v>
      </c>
      <c r="I5721" t="s">
        <v>79</v>
      </c>
      <c r="J5721" t="s">
        <v>135</v>
      </c>
      <c r="K5721" t="s">
        <v>22</v>
      </c>
      <c r="L5721" t="s">
        <v>136</v>
      </c>
      <c r="M5721" t="s">
        <v>20649</v>
      </c>
      <c r="N5721" t="s">
        <v>20650</v>
      </c>
      <c r="O5721">
        <v>1.0905555555555555</v>
      </c>
      <c r="P5721">
        <v>0</v>
      </c>
      <c r="Q5721">
        <v>4</v>
      </c>
      <c r="R5721">
        <v>3</v>
      </c>
      <c r="S5721">
        <v>262</v>
      </c>
      <c r="T5721">
        <v>8</v>
      </c>
      <c r="U5721">
        <v>65</v>
      </c>
      <c r="V5721">
        <v>1</v>
      </c>
      <c r="W5721">
        <v>0</v>
      </c>
      <c r="X5721">
        <v>0</v>
      </c>
      <c r="Y5721">
        <v>0.15345179</v>
      </c>
      <c r="Z5721">
        <v>0</v>
      </c>
      <c r="AA5721">
        <v>33.635902000000002</v>
      </c>
      <c r="AB5721">
        <v>13.217930000000001</v>
      </c>
      <c r="AC5721">
        <v>12.095641000000001</v>
      </c>
      <c r="AD5721">
        <v>57.113939999999999</v>
      </c>
      <c r="AE5721">
        <v>0</v>
      </c>
      <c r="AF5721">
        <v>116.216866</v>
      </c>
    </row>
    <row r="5722" spans="1:32" x14ac:dyDescent="0.3">
      <c r="A5722">
        <v>2794763</v>
      </c>
      <c r="B5722">
        <v>1</v>
      </c>
      <c r="C5722" t="s">
        <v>82</v>
      </c>
      <c r="D5722" t="s">
        <v>90</v>
      </c>
      <c r="E5722" t="s">
        <v>20651</v>
      </c>
      <c r="F5722" t="s">
        <v>20652</v>
      </c>
      <c r="G5722" t="s">
        <v>31547</v>
      </c>
      <c r="H5722" t="s">
        <v>134</v>
      </c>
      <c r="I5722" t="s">
        <v>79</v>
      </c>
      <c r="J5722" t="s">
        <v>135</v>
      </c>
      <c r="K5722" t="s">
        <v>22</v>
      </c>
      <c r="L5722" t="s">
        <v>136</v>
      </c>
      <c r="M5722" t="s">
        <v>20653</v>
      </c>
      <c r="N5722" t="s">
        <v>20654</v>
      </c>
      <c r="O5722">
        <v>0.20861111111111111</v>
      </c>
      <c r="P5722">
        <v>0</v>
      </c>
      <c r="Q5722">
        <v>12449</v>
      </c>
      <c r="R5722">
        <v>0</v>
      </c>
      <c r="S5722">
        <v>0</v>
      </c>
      <c r="T5722">
        <v>4</v>
      </c>
      <c r="U5722">
        <v>1791</v>
      </c>
      <c r="V5722">
        <v>0</v>
      </c>
      <c r="W5722">
        <v>6</v>
      </c>
      <c r="X5722">
        <v>0</v>
      </c>
      <c r="Y5722">
        <v>839.24509999999998</v>
      </c>
      <c r="Z5722">
        <v>0</v>
      </c>
      <c r="AA5722">
        <v>0</v>
      </c>
      <c r="AB5722">
        <v>35.974345999999997</v>
      </c>
      <c r="AC5722">
        <v>286.68560000000002</v>
      </c>
      <c r="AD5722">
        <v>0</v>
      </c>
      <c r="AE5722">
        <v>25.341495999999999</v>
      </c>
      <c r="AF5722">
        <v>1187.2465999999999</v>
      </c>
    </row>
    <row r="5723" spans="1:32" x14ac:dyDescent="0.3">
      <c r="A5723">
        <v>2794407</v>
      </c>
      <c r="B5723">
        <v>1</v>
      </c>
      <c r="C5723" t="s">
        <v>82</v>
      </c>
      <c r="D5723" t="s">
        <v>100</v>
      </c>
      <c r="E5723" t="s">
        <v>6951</v>
      </c>
      <c r="F5723" t="s">
        <v>6952</v>
      </c>
      <c r="G5723" t="s">
        <v>31548</v>
      </c>
      <c r="H5723" t="s">
        <v>893</v>
      </c>
      <c r="I5723" t="s">
        <v>78</v>
      </c>
      <c r="J5723" t="s">
        <v>135</v>
      </c>
      <c r="K5723" t="s">
        <v>22</v>
      </c>
      <c r="L5723" t="s">
        <v>136</v>
      </c>
      <c r="M5723" t="s">
        <v>20655</v>
      </c>
      <c r="N5723" t="s">
        <v>20656</v>
      </c>
      <c r="O5723">
        <v>1.8644444444444443</v>
      </c>
      <c r="P5723">
        <v>0</v>
      </c>
      <c r="Q5723">
        <v>11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3.9506532999999999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3.9506532999999999</v>
      </c>
    </row>
    <row r="5724" spans="1:32" x14ac:dyDescent="0.3">
      <c r="A5724">
        <v>2794424</v>
      </c>
      <c r="B5724">
        <v>1</v>
      </c>
      <c r="C5724" t="s">
        <v>82</v>
      </c>
      <c r="D5724" t="s">
        <v>96</v>
      </c>
      <c r="E5724" t="s">
        <v>4761</v>
      </c>
      <c r="F5724" t="s">
        <v>4762</v>
      </c>
      <c r="G5724" t="s">
        <v>31546</v>
      </c>
      <c r="H5724" t="s">
        <v>145</v>
      </c>
      <c r="I5724" t="s">
        <v>78</v>
      </c>
      <c r="J5724" t="s">
        <v>135</v>
      </c>
      <c r="K5724" t="s">
        <v>22</v>
      </c>
      <c r="L5724" t="s">
        <v>136</v>
      </c>
      <c r="M5724" t="s">
        <v>20657</v>
      </c>
      <c r="N5724" t="s">
        <v>20658</v>
      </c>
      <c r="O5724">
        <v>0.29249999999999998</v>
      </c>
      <c r="P5724">
        <v>0</v>
      </c>
      <c r="Q5724">
        <v>249</v>
      </c>
      <c r="R5724">
        <v>0</v>
      </c>
      <c r="S5724">
        <v>0</v>
      </c>
      <c r="T5724">
        <v>0</v>
      </c>
      <c r="U5724">
        <v>4</v>
      </c>
      <c r="V5724">
        <v>0</v>
      </c>
      <c r="W5724">
        <v>0</v>
      </c>
      <c r="X5724">
        <v>0</v>
      </c>
      <c r="Y5724">
        <v>20.872309000000001</v>
      </c>
      <c r="Z5724">
        <v>0</v>
      </c>
      <c r="AA5724">
        <v>0</v>
      </c>
      <c r="AB5724">
        <v>0</v>
      </c>
      <c r="AC5724">
        <v>0.47103292000000002</v>
      </c>
      <c r="AD5724">
        <v>0</v>
      </c>
      <c r="AE5724">
        <v>0</v>
      </c>
      <c r="AF5724">
        <v>21.343342</v>
      </c>
    </row>
    <row r="5725" spans="1:32" x14ac:dyDescent="0.3">
      <c r="A5725">
        <v>2794427</v>
      </c>
      <c r="B5725">
        <v>1</v>
      </c>
      <c r="C5725" t="s">
        <v>82</v>
      </c>
      <c r="D5725" t="s">
        <v>101</v>
      </c>
      <c r="E5725" t="s">
        <v>15587</v>
      </c>
      <c r="F5725" t="s">
        <v>15588</v>
      </c>
      <c r="G5725" t="s">
        <v>31549</v>
      </c>
      <c r="H5725" t="s">
        <v>134</v>
      </c>
      <c r="I5725" t="s">
        <v>79</v>
      </c>
      <c r="J5725" t="s">
        <v>135</v>
      </c>
      <c r="K5725" t="s">
        <v>22</v>
      </c>
      <c r="L5725" t="s">
        <v>136</v>
      </c>
      <c r="M5725" t="s">
        <v>20659</v>
      </c>
      <c r="N5725" t="s">
        <v>20660</v>
      </c>
      <c r="O5725">
        <v>0.70083333333333331</v>
      </c>
      <c r="P5725">
        <v>2</v>
      </c>
      <c r="Q5725">
        <v>428</v>
      </c>
      <c r="R5725">
        <v>6</v>
      </c>
      <c r="S5725">
        <v>32</v>
      </c>
      <c r="T5725">
        <v>5</v>
      </c>
      <c r="U5725">
        <v>75</v>
      </c>
      <c r="V5725">
        <v>0</v>
      </c>
      <c r="W5725">
        <v>0</v>
      </c>
      <c r="X5725">
        <v>0.93854165000000001</v>
      </c>
      <c r="Y5725">
        <v>58.294690000000003</v>
      </c>
      <c r="Z5725">
        <v>8.3841459999999994</v>
      </c>
      <c r="AA5725">
        <v>6.9653229999999997</v>
      </c>
      <c r="AB5725">
        <v>23.61449</v>
      </c>
      <c r="AC5725">
        <v>26.497133000000002</v>
      </c>
      <c r="AD5725">
        <v>0</v>
      </c>
      <c r="AE5725">
        <v>0</v>
      </c>
      <c r="AF5725">
        <v>124.69432999999999</v>
      </c>
    </row>
    <row r="5726" spans="1:32" x14ac:dyDescent="0.3">
      <c r="A5726">
        <v>2794406</v>
      </c>
      <c r="B5726">
        <v>1</v>
      </c>
      <c r="C5726" t="s">
        <v>82</v>
      </c>
      <c r="D5726" t="s">
        <v>105</v>
      </c>
      <c r="E5726" t="s">
        <v>20661</v>
      </c>
      <c r="F5726" t="s">
        <v>20662</v>
      </c>
      <c r="G5726" t="s">
        <v>31545</v>
      </c>
      <c r="H5726" t="s">
        <v>134</v>
      </c>
      <c r="I5726" t="s">
        <v>79</v>
      </c>
      <c r="J5726" t="s">
        <v>135</v>
      </c>
      <c r="K5726" t="s">
        <v>22</v>
      </c>
      <c r="L5726" t="s">
        <v>136</v>
      </c>
      <c r="M5726" t="s">
        <v>20663</v>
      </c>
      <c r="N5726" t="s">
        <v>20664</v>
      </c>
      <c r="O5726">
        <v>0.52305555555555561</v>
      </c>
      <c r="P5726">
        <v>0</v>
      </c>
      <c r="Q5726">
        <v>1070</v>
      </c>
      <c r="R5726">
        <v>0</v>
      </c>
      <c r="S5726">
        <v>27</v>
      </c>
      <c r="T5726">
        <v>2</v>
      </c>
      <c r="U5726">
        <v>161</v>
      </c>
      <c r="V5726">
        <v>0</v>
      </c>
      <c r="W5726">
        <v>0</v>
      </c>
      <c r="X5726">
        <v>0</v>
      </c>
      <c r="Y5726">
        <v>158.39788999999999</v>
      </c>
      <c r="Z5726">
        <v>0</v>
      </c>
      <c r="AA5726">
        <v>2.7457756999999998</v>
      </c>
      <c r="AB5726">
        <v>24.520882</v>
      </c>
      <c r="AC5726">
        <v>74.456789999999998</v>
      </c>
      <c r="AD5726">
        <v>0</v>
      </c>
      <c r="AE5726">
        <v>0</v>
      </c>
      <c r="AF5726">
        <v>260.12133999999998</v>
      </c>
    </row>
    <row r="5727" spans="1:32" x14ac:dyDescent="0.3">
      <c r="A5727">
        <v>2794416</v>
      </c>
      <c r="B5727">
        <v>1</v>
      </c>
      <c r="C5727" t="s">
        <v>82</v>
      </c>
      <c r="D5727" t="s">
        <v>100</v>
      </c>
      <c r="E5727" t="s">
        <v>20665</v>
      </c>
      <c r="F5727" t="s">
        <v>20666</v>
      </c>
      <c r="G5727" t="s">
        <v>31552</v>
      </c>
      <c r="H5727" t="s">
        <v>145</v>
      </c>
      <c r="I5727" t="s">
        <v>78</v>
      </c>
      <c r="J5727" t="s">
        <v>135</v>
      </c>
      <c r="K5727" t="s">
        <v>22</v>
      </c>
      <c r="L5727" t="s">
        <v>136</v>
      </c>
      <c r="M5727" t="s">
        <v>20667</v>
      </c>
      <c r="N5727" t="s">
        <v>20668</v>
      </c>
      <c r="O5727">
        <v>0.44888888888888889</v>
      </c>
      <c r="P5727">
        <v>0</v>
      </c>
      <c r="Q5727">
        <v>1101</v>
      </c>
      <c r="R5727">
        <v>0</v>
      </c>
      <c r="S5727">
        <v>0</v>
      </c>
      <c r="T5727">
        <v>0</v>
      </c>
      <c r="U5727">
        <v>93</v>
      </c>
      <c r="V5727">
        <v>0</v>
      </c>
      <c r="W5727">
        <v>1</v>
      </c>
      <c r="X5727">
        <v>0</v>
      </c>
      <c r="Y5727">
        <v>104.07953999999999</v>
      </c>
      <c r="Z5727">
        <v>0</v>
      </c>
      <c r="AA5727">
        <v>0</v>
      </c>
      <c r="AB5727">
        <v>0</v>
      </c>
      <c r="AC5727">
        <v>49.741120000000002</v>
      </c>
      <c r="AD5727">
        <v>0</v>
      </c>
      <c r="AE5727">
        <v>3.021739E-2</v>
      </c>
      <c r="AF5727">
        <v>153.85087999999999</v>
      </c>
    </row>
    <row r="5728" spans="1:32" x14ac:dyDescent="0.3">
      <c r="A5728">
        <v>2794182</v>
      </c>
      <c r="B5728">
        <v>2</v>
      </c>
      <c r="C5728" t="s">
        <v>82</v>
      </c>
      <c r="D5728" t="s">
        <v>85</v>
      </c>
      <c r="E5728" t="s">
        <v>20669</v>
      </c>
      <c r="F5728" t="s">
        <v>20670</v>
      </c>
      <c r="G5728" t="s">
        <v>31551</v>
      </c>
      <c r="H5728" t="s">
        <v>2930</v>
      </c>
      <c r="I5728" t="s">
        <v>79</v>
      </c>
      <c r="J5728" t="s">
        <v>135</v>
      </c>
      <c r="K5728" t="s">
        <v>22</v>
      </c>
      <c r="L5728" t="s">
        <v>136</v>
      </c>
      <c r="M5728" t="s">
        <v>20671</v>
      </c>
      <c r="N5728" t="s">
        <v>20672</v>
      </c>
      <c r="O5728">
        <v>1.6680555555555556</v>
      </c>
      <c r="P5728">
        <v>0</v>
      </c>
      <c r="Q5728">
        <v>0</v>
      </c>
      <c r="R5728">
        <v>0</v>
      </c>
      <c r="S5728">
        <v>0</v>
      </c>
      <c r="T5728">
        <v>1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223.38048000000001</v>
      </c>
      <c r="AC5728">
        <v>0</v>
      </c>
      <c r="AD5728">
        <v>0</v>
      </c>
      <c r="AE5728">
        <v>0</v>
      </c>
      <c r="AF5728">
        <v>223.38048000000001</v>
      </c>
    </row>
    <row r="5729" spans="1:32" x14ac:dyDescent="0.3">
      <c r="A5729">
        <v>2794280</v>
      </c>
      <c r="B5729">
        <v>1</v>
      </c>
      <c r="C5729" t="s">
        <v>82</v>
      </c>
      <c r="D5729" t="s">
        <v>88</v>
      </c>
      <c r="E5729" t="s">
        <v>20673</v>
      </c>
      <c r="F5729" t="s">
        <v>20674</v>
      </c>
      <c r="G5729" t="s">
        <v>31545</v>
      </c>
      <c r="H5729" t="s">
        <v>3730</v>
      </c>
      <c r="I5729" t="s">
        <v>79</v>
      </c>
      <c r="J5729" t="s">
        <v>135</v>
      </c>
      <c r="K5729" t="s">
        <v>22</v>
      </c>
      <c r="L5729" t="s">
        <v>186</v>
      </c>
      <c r="M5729" t="s">
        <v>20675</v>
      </c>
      <c r="N5729" t="s">
        <v>20676</v>
      </c>
      <c r="O5729">
        <v>0.91249999999999998</v>
      </c>
      <c r="P5729">
        <v>0</v>
      </c>
      <c r="Q5729">
        <v>237</v>
      </c>
      <c r="R5729">
        <v>25</v>
      </c>
      <c r="S5729">
        <v>20</v>
      </c>
      <c r="T5729">
        <v>33</v>
      </c>
      <c r="U5729">
        <v>23</v>
      </c>
      <c r="V5729">
        <v>6</v>
      </c>
      <c r="W5729">
        <v>0</v>
      </c>
      <c r="X5729">
        <v>0</v>
      </c>
      <c r="Y5729">
        <v>23.749409</v>
      </c>
      <c r="Z5729">
        <v>396.30347</v>
      </c>
      <c r="AA5729">
        <v>5.883902</v>
      </c>
      <c r="AB5729">
        <v>1740.4271000000001</v>
      </c>
      <c r="AC5729">
        <v>12.819729000000001</v>
      </c>
      <c r="AD5729">
        <v>1358.6043999999999</v>
      </c>
      <c r="AE5729">
        <v>0</v>
      </c>
      <c r="AF5729">
        <v>3537.7878000000001</v>
      </c>
    </row>
    <row r="5730" spans="1:32" x14ac:dyDescent="0.3">
      <c r="A5730">
        <v>2794278</v>
      </c>
      <c r="B5730">
        <v>1</v>
      </c>
      <c r="C5730" t="s">
        <v>82</v>
      </c>
      <c r="D5730" t="s">
        <v>94</v>
      </c>
      <c r="E5730" t="s">
        <v>20677</v>
      </c>
      <c r="F5730" t="s">
        <v>20678</v>
      </c>
      <c r="G5730" t="s">
        <v>31545</v>
      </c>
      <c r="H5730" t="s">
        <v>134</v>
      </c>
      <c r="I5730" t="s">
        <v>79</v>
      </c>
      <c r="J5730" t="s">
        <v>135</v>
      </c>
      <c r="K5730" t="s">
        <v>22</v>
      </c>
      <c r="L5730" t="s">
        <v>136</v>
      </c>
      <c r="M5730" t="s">
        <v>20679</v>
      </c>
      <c r="N5730" t="s">
        <v>20680</v>
      </c>
      <c r="O5730">
        <v>0.15305555555555556</v>
      </c>
      <c r="P5730">
        <v>0</v>
      </c>
      <c r="Q5730">
        <v>1339</v>
      </c>
      <c r="R5730">
        <v>27</v>
      </c>
      <c r="S5730">
        <v>95</v>
      </c>
      <c r="T5730">
        <v>6</v>
      </c>
      <c r="U5730">
        <v>53</v>
      </c>
      <c r="V5730">
        <v>0</v>
      </c>
      <c r="W5730">
        <v>3</v>
      </c>
      <c r="X5730">
        <v>0</v>
      </c>
      <c r="Y5730">
        <v>18.052795</v>
      </c>
      <c r="Z5730">
        <v>50.597293999999998</v>
      </c>
      <c r="AA5730">
        <v>4.0509805999999999</v>
      </c>
      <c r="AB5730">
        <v>6.7484735999999996</v>
      </c>
      <c r="AC5730">
        <v>19.39396</v>
      </c>
      <c r="AD5730">
        <v>0</v>
      </c>
      <c r="AE5730">
        <v>0.36384073</v>
      </c>
      <c r="AF5730">
        <v>99.207344000000006</v>
      </c>
    </row>
    <row r="5731" spans="1:32" x14ac:dyDescent="0.3">
      <c r="A5731">
        <v>2785722</v>
      </c>
      <c r="B5731">
        <v>1</v>
      </c>
      <c r="C5731" t="s">
        <v>82</v>
      </c>
      <c r="D5731" t="s">
        <v>102</v>
      </c>
      <c r="E5731" t="s">
        <v>20681</v>
      </c>
      <c r="F5731" t="s">
        <v>20682</v>
      </c>
      <c r="G5731" t="s">
        <v>31546</v>
      </c>
      <c r="H5731" t="s">
        <v>223</v>
      </c>
      <c r="I5731" t="s">
        <v>78</v>
      </c>
      <c r="J5731" t="s">
        <v>135</v>
      </c>
      <c r="K5731" t="s">
        <v>22</v>
      </c>
      <c r="L5731" t="s">
        <v>136</v>
      </c>
      <c r="M5731" t="s">
        <v>20683</v>
      </c>
      <c r="N5731" t="s">
        <v>20684</v>
      </c>
      <c r="O5731">
        <v>2.506388888888889</v>
      </c>
      <c r="P5731">
        <v>0</v>
      </c>
      <c r="Q5731">
        <v>41</v>
      </c>
      <c r="R5731">
        <v>0</v>
      </c>
      <c r="S5731">
        <v>0</v>
      </c>
      <c r="T5731">
        <v>0</v>
      </c>
      <c r="U5731">
        <v>2</v>
      </c>
      <c r="V5731">
        <v>0</v>
      </c>
      <c r="W5731">
        <v>0</v>
      </c>
      <c r="X5731">
        <v>0</v>
      </c>
      <c r="Y5731">
        <v>10.755977</v>
      </c>
      <c r="Z5731">
        <v>0</v>
      </c>
      <c r="AA5731">
        <v>0</v>
      </c>
      <c r="AB5731">
        <v>0</v>
      </c>
      <c r="AC5731">
        <v>3.4538514999999999E-2</v>
      </c>
      <c r="AD5731">
        <v>0</v>
      </c>
      <c r="AE5731">
        <v>0</v>
      </c>
      <c r="AF5731">
        <v>10.790516</v>
      </c>
    </row>
    <row r="5732" spans="1:32" x14ac:dyDescent="0.3">
      <c r="A5732">
        <v>2785229</v>
      </c>
      <c r="B5732">
        <v>1</v>
      </c>
      <c r="C5732" t="s">
        <v>82</v>
      </c>
      <c r="D5732" t="s">
        <v>108</v>
      </c>
      <c r="E5732" t="s">
        <v>20685</v>
      </c>
      <c r="F5732" t="s">
        <v>20686</v>
      </c>
      <c r="G5732" t="s">
        <v>31548</v>
      </c>
      <c r="H5732" t="s">
        <v>311</v>
      </c>
      <c r="I5732" t="s">
        <v>78</v>
      </c>
      <c r="J5732" t="s">
        <v>135</v>
      </c>
      <c r="K5732" t="s">
        <v>22</v>
      </c>
      <c r="L5732" t="s">
        <v>136</v>
      </c>
      <c r="M5732" t="s">
        <v>20687</v>
      </c>
      <c r="N5732" t="s">
        <v>20688</v>
      </c>
      <c r="O5732">
        <v>3.0683333333333334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1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6.9826689999999997E-2</v>
      </c>
      <c r="AD5732">
        <v>0</v>
      </c>
      <c r="AE5732">
        <v>0</v>
      </c>
      <c r="AF5732">
        <v>6.9826689999999997E-2</v>
      </c>
    </row>
    <row r="5733" spans="1:32" x14ac:dyDescent="0.3">
      <c r="A5733">
        <v>2785233</v>
      </c>
      <c r="B5733">
        <v>1</v>
      </c>
      <c r="C5733" t="s">
        <v>82</v>
      </c>
      <c r="D5733" t="s">
        <v>105</v>
      </c>
      <c r="E5733" t="s">
        <v>20689</v>
      </c>
      <c r="F5733" t="s">
        <v>20690</v>
      </c>
      <c r="G5733" t="s">
        <v>31545</v>
      </c>
      <c r="H5733" t="s">
        <v>134</v>
      </c>
      <c r="I5733" t="s">
        <v>79</v>
      </c>
      <c r="J5733" t="s">
        <v>135</v>
      </c>
      <c r="K5733" t="s">
        <v>22</v>
      </c>
      <c r="L5733" t="s">
        <v>136</v>
      </c>
      <c r="M5733" t="s">
        <v>20691</v>
      </c>
      <c r="N5733" t="s">
        <v>20692</v>
      </c>
      <c r="O5733">
        <v>0.50388888888888894</v>
      </c>
      <c r="P5733">
        <v>11</v>
      </c>
      <c r="Q5733">
        <v>32</v>
      </c>
      <c r="R5733">
        <v>66</v>
      </c>
      <c r="S5733">
        <v>84</v>
      </c>
      <c r="T5733">
        <v>14</v>
      </c>
      <c r="U5733">
        <v>37</v>
      </c>
      <c r="V5733">
        <v>0</v>
      </c>
      <c r="W5733">
        <v>1</v>
      </c>
      <c r="X5733">
        <v>1.8011371</v>
      </c>
      <c r="Y5733">
        <v>3.7658184000000001</v>
      </c>
      <c r="Z5733">
        <v>9.0198420000000006</v>
      </c>
      <c r="AA5733">
        <v>12.042857</v>
      </c>
      <c r="AB5733">
        <v>27.179506</v>
      </c>
      <c r="AC5733">
        <v>10.005986999999999</v>
      </c>
      <c r="AD5733">
        <v>0</v>
      </c>
      <c r="AE5733">
        <v>1.1093200000000001</v>
      </c>
      <c r="AF5733">
        <v>64.924469999999999</v>
      </c>
    </row>
    <row r="5734" spans="1:32" x14ac:dyDescent="0.3">
      <c r="A5734">
        <v>2785239</v>
      </c>
      <c r="B5734">
        <v>1</v>
      </c>
      <c r="C5734" t="s">
        <v>83</v>
      </c>
      <c r="D5734" t="s">
        <v>130</v>
      </c>
      <c r="E5734" t="s">
        <v>20693</v>
      </c>
      <c r="F5734" t="s">
        <v>20694</v>
      </c>
      <c r="G5734" t="s">
        <v>31549</v>
      </c>
      <c r="H5734" t="s">
        <v>134</v>
      </c>
      <c r="I5734" t="s">
        <v>79</v>
      </c>
      <c r="J5734" t="s">
        <v>135</v>
      </c>
      <c r="K5734" t="s">
        <v>22</v>
      </c>
      <c r="L5734" t="s">
        <v>136</v>
      </c>
      <c r="M5734" t="s">
        <v>20695</v>
      </c>
      <c r="N5734" t="s">
        <v>20696</v>
      </c>
      <c r="O5734">
        <v>5.4116666666666671</v>
      </c>
      <c r="P5734">
        <v>9</v>
      </c>
      <c r="Q5734">
        <v>566</v>
      </c>
      <c r="R5734">
        <v>126</v>
      </c>
      <c r="S5734">
        <v>35</v>
      </c>
      <c r="T5734">
        <v>15</v>
      </c>
      <c r="U5734">
        <v>61</v>
      </c>
      <c r="V5734">
        <v>0</v>
      </c>
      <c r="W5734">
        <v>0</v>
      </c>
      <c r="X5734">
        <v>352.76825000000002</v>
      </c>
      <c r="Y5734">
        <v>489.54915999999997</v>
      </c>
      <c r="Z5734">
        <v>411.70575000000002</v>
      </c>
      <c r="AA5734">
        <v>27.931909999999998</v>
      </c>
      <c r="AB5734">
        <v>3372.4722000000002</v>
      </c>
      <c r="AC5734">
        <v>86.419815</v>
      </c>
      <c r="AD5734">
        <v>0</v>
      </c>
      <c r="AE5734">
        <v>0</v>
      </c>
      <c r="AF5734">
        <v>4740.8469999999998</v>
      </c>
    </row>
    <row r="5735" spans="1:32" x14ac:dyDescent="0.3">
      <c r="A5735">
        <v>2784966</v>
      </c>
      <c r="B5735">
        <v>1</v>
      </c>
      <c r="C5735" t="s">
        <v>82</v>
      </c>
      <c r="D5735" t="s">
        <v>101</v>
      </c>
      <c r="E5735" t="s">
        <v>20697</v>
      </c>
      <c r="F5735" t="s">
        <v>20698</v>
      </c>
      <c r="G5735" t="s">
        <v>31552</v>
      </c>
      <c r="H5735" t="s">
        <v>145</v>
      </c>
      <c r="I5735" t="s">
        <v>78</v>
      </c>
      <c r="J5735" t="s">
        <v>135</v>
      </c>
      <c r="K5735" t="s">
        <v>22</v>
      </c>
      <c r="L5735" t="s">
        <v>136</v>
      </c>
      <c r="M5735" t="s">
        <v>20699</v>
      </c>
      <c r="N5735" t="s">
        <v>20700</v>
      </c>
      <c r="O5735">
        <v>1.8230555555555557</v>
      </c>
      <c r="P5735">
        <v>0</v>
      </c>
      <c r="Q5735">
        <v>13</v>
      </c>
      <c r="R5735">
        <v>0</v>
      </c>
      <c r="S5735">
        <v>9</v>
      </c>
      <c r="T5735">
        <v>0</v>
      </c>
      <c r="U5735">
        <v>4</v>
      </c>
      <c r="V5735">
        <v>0</v>
      </c>
      <c r="W5735">
        <v>0</v>
      </c>
      <c r="X5735">
        <v>0</v>
      </c>
      <c r="Y5735">
        <v>15.6677</v>
      </c>
      <c r="Z5735">
        <v>0</v>
      </c>
      <c r="AA5735">
        <v>8.6771460000000005</v>
      </c>
      <c r="AB5735">
        <v>0</v>
      </c>
      <c r="AC5735">
        <v>3.3078039000000001</v>
      </c>
      <c r="AD5735">
        <v>0</v>
      </c>
      <c r="AE5735">
        <v>0</v>
      </c>
      <c r="AF5735">
        <v>27.652649</v>
      </c>
    </row>
    <row r="5736" spans="1:32" x14ac:dyDescent="0.3">
      <c r="A5736">
        <v>2784931</v>
      </c>
      <c r="B5736">
        <v>1</v>
      </c>
      <c r="C5736" t="s">
        <v>83</v>
      </c>
      <c r="D5736" t="s">
        <v>129</v>
      </c>
      <c r="E5736" t="s">
        <v>11259</v>
      </c>
      <c r="F5736" t="s">
        <v>11260</v>
      </c>
      <c r="G5736" t="s">
        <v>31548</v>
      </c>
      <c r="H5736" t="s">
        <v>311</v>
      </c>
      <c r="I5736" t="s">
        <v>78</v>
      </c>
      <c r="J5736" t="s">
        <v>135</v>
      </c>
      <c r="K5736" t="s">
        <v>22</v>
      </c>
      <c r="L5736" t="s">
        <v>136</v>
      </c>
      <c r="M5736" t="s">
        <v>20701</v>
      </c>
      <c r="N5736" t="s">
        <v>20702</v>
      </c>
      <c r="O5736">
        <v>1.5249999999999999</v>
      </c>
      <c r="P5736">
        <v>0</v>
      </c>
      <c r="Q5736">
        <v>1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0.47138917000000002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0.47138917000000002</v>
      </c>
    </row>
    <row r="5737" spans="1:32" x14ac:dyDescent="0.3">
      <c r="A5737">
        <v>2784866</v>
      </c>
      <c r="B5737">
        <v>1</v>
      </c>
      <c r="C5737" t="s">
        <v>83</v>
      </c>
      <c r="D5737" t="s">
        <v>116</v>
      </c>
      <c r="E5737" t="s">
        <v>20703</v>
      </c>
      <c r="F5737" t="s">
        <v>20704</v>
      </c>
      <c r="G5737" t="s">
        <v>31548</v>
      </c>
      <c r="H5737" t="s">
        <v>333</v>
      </c>
      <c r="I5737" t="s">
        <v>78</v>
      </c>
      <c r="J5737" t="s">
        <v>135</v>
      </c>
      <c r="K5737" t="s">
        <v>22</v>
      </c>
      <c r="L5737" t="s">
        <v>136</v>
      </c>
      <c r="M5737" t="s">
        <v>20705</v>
      </c>
      <c r="N5737" t="s">
        <v>20706</v>
      </c>
      <c r="O5737">
        <v>1.19</v>
      </c>
      <c r="P5737">
        <v>0</v>
      </c>
      <c r="Q5737">
        <v>1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0.47752487999999998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0.47752487999999998</v>
      </c>
    </row>
    <row r="5738" spans="1:32" x14ac:dyDescent="0.3">
      <c r="A5738">
        <v>2784740</v>
      </c>
      <c r="B5738">
        <v>1</v>
      </c>
      <c r="C5738" t="s">
        <v>82</v>
      </c>
      <c r="D5738" t="s">
        <v>109</v>
      </c>
      <c r="E5738" t="s">
        <v>20707</v>
      </c>
      <c r="F5738" t="s">
        <v>20708</v>
      </c>
      <c r="G5738" t="s">
        <v>31548</v>
      </c>
      <c r="H5738" t="s">
        <v>893</v>
      </c>
      <c r="I5738" t="s">
        <v>78</v>
      </c>
      <c r="J5738" t="s">
        <v>135</v>
      </c>
      <c r="K5738" t="s">
        <v>22</v>
      </c>
      <c r="L5738" t="s">
        <v>136</v>
      </c>
      <c r="M5738" t="s">
        <v>20709</v>
      </c>
      <c r="N5738" t="s">
        <v>20710</v>
      </c>
      <c r="O5738">
        <v>2.9483333333333333</v>
      </c>
      <c r="P5738">
        <v>0</v>
      </c>
      <c r="Q5738">
        <v>1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0.19189207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0.19189207</v>
      </c>
    </row>
    <row r="5739" spans="1:32" x14ac:dyDescent="0.3">
      <c r="A5739">
        <v>2784690</v>
      </c>
      <c r="B5739">
        <v>1</v>
      </c>
      <c r="C5739" t="s">
        <v>82</v>
      </c>
      <c r="D5739" t="s">
        <v>100</v>
      </c>
      <c r="E5739" t="s">
        <v>20711</v>
      </c>
      <c r="F5739" t="s">
        <v>20712</v>
      </c>
      <c r="G5739" t="s">
        <v>31548</v>
      </c>
      <c r="H5739" t="s">
        <v>893</v>
      </c>
      <c r="I5739" t="s">
        <v>78</v>
      </c>
      <c r="J5739" t="s">
        <v>135</v>
      </c>
      <c r="K5739" t="s">
        <v>22</v>
      </c>
      <c r="L5739" t="s">
        <v>136</v>
      </c>
      <c r="M5739" t="s">
        <v>20713</v>
      </c>
      <c r="N5739" t="s">
        <v>20714</v>
      </c>
      <c r="O5739">
        <v>1.0394444444444444</v>
      </c>
      <c r="P5739">
        <v>0</v>
      </c>
      <c r="Q5739">
        <v>20</v>
      </c>
      <c r="R5739">
        <v>0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0</v>
      </c>
      <c r="Y5739">
        <v>4.7090483000000001</v>
      </c>
      <c r="Z5739">
        <v>0</v>
      </c>
      <c r="AA5739">
        <v>0</v>
      </c>
      <c r="AB5739">
        <v>0</v>
      </c>
      <c r="AC5739">
        <v>4.6422709999999999E-3</v>
      </c>
      <c r="AD5739">
        <v>0</v>
      </c>
      <c r="AE5739">
        <v>0</v>
      </c>
      <c r="AF5739">
        <v>4.7136908000000002</v>
      </c>
    </row>
    <row r="5740" spans="1:32" x14ac:dyDescent="0.3">
      <c r="A5740">
        <v>2784670</v>
      </c>
      <c r="B5740">
        <v>1</v>
      </c>
      <c r="C5740" t="s">
        <v>82</v>
      </c>
      <c r="D5740" t="s">
        <v>112</v>
      </c>
      <c r="E5740" t="s">
        <v>14854</v>
      </c>
      <c r="F5740" t="s">
        <v>14855</v>
      </c>
      <c r="G5740" t="s">
        <v>31549</v>
      </c>
      <c r="H5740" t="s">
        <v>648</v>
      </c>
      <c r="I5740" t="s">
        <v>79</v>
      </c>
      <c r="J5740" t="s">
        <v>135</v>
      </c>
      <c r="K5740" t="s">
        <v>22</v>
      </c>
      <c r="L5740" t="s">
        <v>186</v>
      </c>
      <c r="M5740" t="s">
        <v>20715</v>
      </c>
      <c r="N5740" t="s">
        <v>20716</v>
      </c>
      <c r="O5740">
        <v>5.8655555555555559</v>
      </c>
      <c r="P5740">
        <v>0</v>
      </c>
      <c r="Q5740">
        <v>1</v>
      </c>
      <c r="R5740">
        <v>36</v>
      </c>
      <c r="S5740">
        <v>76</v>
      </c>
      <c r="T5740">
        <v>12</v>
      </c>
      <c r="U5740">
        <v>7</v>
      </c>
      <c r="V5740">
        <v>3</v>
      </c>
      <c r="W5740">
        <v>0</v>
      </c>
      <c r="X5740">
        <v>0</v>
      </c>
      <c r="Y5740">
        <v>0</v>
      </c>
      <c r="Z5740">
        <v>140.52045000000001</v>
      </c>
      <c r="AA5740">
        <v>573.24630000000002</v>
      </c>
      <c r="AB5740">
        <v>851.83720000000005</v>
      </c>
      <c r="AC5740">
        <v>109.03282</v>
      </c>
      <c r="AD5740">
        <v>2640.3051999999998</v>
      </c>
      <c r="AE5740">
        <v>0</v>
      </c>
      <c r="AF5740">
        <v>4314.942</v>
      </c>
    </row>
    <row r="5741" spans="1:32" x14ac:dyDescent="0.3">
      <c r="A5741">
        <v>2784668</v>
      </c>
      <c r="B5741">
        <v>1</v>
      </c>
      <c r="C5741" t="s">
        <v>82</v>
      </c>
      <c r="D5741" t="s">
        <v>94</v>
      </c>
      <c r="E5741" t="s">
        <v>20717</v>
      </c>
      <c r="F5741" t="s">
        <v>20718</v>
      </c>
      <c r="G5741" t="s">
        <v>31546</v>
      </c>
      <c r="H5741" t="s">
        <v>2951</v>
      </c>
      <c r="I5741" t="s">
        <v>78</v>
      </c>
      <c r="J5741" t="s">
        <v>135</v>
      </c>
      <c r="K5741" t="s">
        <v>22</v>
      </c>
      <c r="L5741" t="s">
        <v>136</v>
      </c>
      <c r="M5741" t="s">
        <v>20719</v>
      </c>
      <c r="N5741" t="s">
        <v>20720</v>
      </c>
      <c r="O5741">
        <v>2.3325</v>
      </c>
      <c r="P5741">
        <v>0</v>
      </c>
      <c r="Q5741">
        <v>116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16.545359000000001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16.545359000000001</v>
      </c>
    </row>
    <row r="5742" spans="1:32" x14ac:dyDescent="0.3">
      <c r="A5742">
        <v>2784561</v>
      </c>
      <c r="B5742">
        <v>2</v>
      </c>
      <c r="C5742" t="s">
        <v>82</v>
      </c>
      <c r="D5742" t="s">
        <v>100</v>
      </c>
      <c r="E5742" t="s">
        <v>20721</v>
      </c>
      <c r="F5742" t="s">
        <v>20722</v>
      </c>
      <c r="G5742" t="s">
        <v>31552</v>
      </c>
      <c r="H5742" t="s">
        <v>223</v>
      </c>
      <c r="I5742" t="s">
        <v>78</v>
      </c>
      <c r="J5742" t="s">
        <v>135</v>
      </c>
      <c r="K5742" t="s">
        <v>22</v>
      </c>
      <c r="L5742" t="s">
        <v>136</v>
      </c>
      <c r="M5742" t="s">
        <v>19240</v>
      </c>
      <c r="N5742" t="s">
        <v>20723</v>
      </c>
      <c r="O5742">
        <v>0.30888888888888888</v>
      </c>
      <c r="P5742">
        <v>0</v>
      </c>
      <c r="Q5742">
        <v>504</v>
      </c>
      <c r="R5742">
        <v>0</v>
      </c>
      <c r="S5742">
        <v>0</v>
      </c>
      <c r="T5742">
        <v>0</v>
      </c>
      <c r="U5742">
        <v>7</v>
      </c>
      <c r="V5742">
        <v>0</v>
      </c>
      <c r="W5742">
        <v>0</v>
      </c>
      <c r="X5742">
        <v>0</v>
      </c>
      <c r="Y5742">
        <v>31.676659000000001</v>
      </c>
      <c r="Z5742">
        <v>0</v>
      </c>
      <c r="AA5742">
        <v>0</v>
      </c>
      <c r="AB5742">
        <v>0</v>
      </c>
      <c r="AC5742">
        <v>2.6693997</v>
      </c>
      <c r="AD5742">
        <v>0</v>
      </c>
      <c r="AE5742">
        <v>0</v>
      </c>
      <c r="AF5742">
        <v>34.346057999999999</v>
      </c>
    </row>
    <row r="5743" spans="1:32" x14ac:dyDescent="0.3">
      <c r="A5743">
        <v>2784522</v>
      </c>
      <c r="B5743">
        <v>1</v>
      </c>
      <c r="C5743" t="s">
        <v>82</v>
      </c>
      <c r="D5743" t="s">
        <v>84</v>
      </c>
      <c r="E5743" t="s">
        <v>20724</v>
      </c>
      <c r="F5743" t="s">
        <v>20725</v>
      </c>
      <c r="G5743" t="s">
        <v>31546</v>
      </c>
      <c r="H5743" t="s">
        <v>145</v>
      </c>
      <c r="I5743" t="s">
        <v>78</v>
      </c>
      <c r="J5743" t="s">
        <v>135</v>
      </c>
      <c r="K5743" t="s">
        <v>22</v>
      </c>
      <c r="L5743" t="s">
        <v>136</v>
      </c>
      <c r="M5743" t="s">
        <v>20726</v>
      </c>
      <c r="N5743" t="s">
        <v>20727</v>
      </c>
      <c r="O5743">
        <v>3.4208333333333334</v>
      </c>
      <c r="P5743">
        <v>0</v>
      </c>
      <c r="Q5743">
        <v>5</v>
      </c>
      <c r="R5743">
        <v>0</v>
      </c>
      <c r="S5743">
        <v>0</v>
      </c>
      <c r="T5743">
        <v>0</v>
      </c>
      <c r="U5743">
        <v>2</v>
      </c>
      <c r="V5743">
        <v>0</v>
      </c>
      <c r="W5743">
        <v>0</v>
      </c>
      <c r="X5743">
        <v>0</v>
      </c>
      <c r="Y5743">
        <v>3.8759405999999998</v>
      </c>
      <c r="Z5743">
        <v>0</v>
      </c>
      <c r="AA5743">
        <v>0</v>
      </c>
      <c r="AB5743">
        <v>0</v>
      </c>
      <c r="AC5743">
        <v>0.26541071999999999</v>
      </c>
      <c r="AD5743">
        <v>0</v>
      </c>
      <c r="AE5743">
        <v>0</v>
      </c>
      <c r="AF5743">
        <v>4.1413510000000002</v>
      </c>
    </row>
    <row r="5744" spans="1:32" x14ac:dyDescent="0.3">
      <c r="A5744">
        <v>2784463</v>
      </c>
      <c r="B5744">
        <v>1</v>
      </c>
      <c r="C5744" t="s">
        <v>82</v>
      </c>
      <c r="D5744" t="s">
        <v>106</v>
      </c>
      <c r="E5744" t="s">
        <v>20728</v>
      </c>
      <c r="F5744" t="s">
        <v>20729</v>
      </c>
      <c r="G5744" t="s">
        <v>31552</v>
      </c>
      <c r="H5744" t="s">
        <v>145</v>
      </c>
      <c r="I5744" t="s">
        <v>78</v>
      </c>
      <c r="J5744" t="s">
        <v>135</v>
      </c>
      <c r="K5744" t="s">
        <v>22</v>
      </c>
      <c r="L5744" t="s">
        <v>136</v>
      </c>
      <c r="M5744" t="s">
        <v>20730</v>
      </c>
      <c r="N5744" t="s">
        <v>20731</v>
      </c>
      <c r="O5744">
        <v>2.1486111111111112</v>
      </c>
      <c r="P5744">
        <v>0</v>
      </c>
      <c r="Q5744">
        <v>146</v>
      </c>
      <c r="R5744">
        <v>0</v>
      </c>
      <c r="S5744">
        <v>0</v>
      </c>
      <c r="T5744">
        <v>0</v>
      </c>
      <c r="U5744">
        <v>3</v>
      </c>
      <c r="V5744">
        <v>0</v>
      </c>
      <c r="W5744">
        <v>0</v>
      </c>
      <c r="X5744">
        <v>0</v>
      </c>
      <c r="Y5744">
        <v>79.239699999999999</v>
      </c>
      <c r="Z5744">
        <v>0</v>
      </c>
      <c r="AA5744">
        <v>0</v>
      </c>
      <c r="AB5744">
        <v>0</v>
      </c>
      <c r="AC5744">
        <v>6.6290509999999996</v>
      </c>
      <c r="AD5744">
        <v>0</v>
      </c>
      <c r="AE5744">
        <v>0</v>
      </c>
      <c r="AF5744">
        <v>85.868750000000006</v>
      </c>
    </row>
    <row r="5745" spans="1:32" x14ac:dyDescent="0.3">
      <c r="A5745">
        <v>2784381</v>
      </c>
      <c r="B5745">
        <v>1</v>
      </c>
      <c r="C5745" t="s">
        <v>82</v>
      </c>
      <c r="D5745" t="s">
        <v>94</v>
      </c>
      <c r="E5745" t="s">
        <v>20732</v>
      </c>
      <c r="F5745" t="s">
        <v>20733</v>
      </c>
      <c r="G5745" t="s">
        <v>31548</v>
      </c>
      <c r="H5745" t="s">
        <v>893</v>
      </c>
      <c r="I5745" t="s">
        <v>78</v>
      </c>
      <c r="J5745" t="s">
        <v>135</v>
      </c>
      <c r="K5745" t="s">
        <v>22</v>
      </c>
      <c r="L5745" t="s">
        <v>136</v>
      </c>
      <c r="M5745" t="s">
        <v>20734</v>
      </c>
      <c r="N5745" t="s">
        <v>20735</v>
      </c>
      <c r="O5745">
        <v>5.6391666666666671</v>
      </c>
      <c r="P5745">
        <v>0</v>
      </c>
      <c r="Q5745">
        <v>1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1.3876636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1.3876636</v>
      </c>
    </row>
    <row r="5746" spans="1:32" x14ac:dyDescent="0.3">
      <c r="A5746">
        <v>2784312</v>
      </c>
      <c r="B5746">
        <v>1</v>
      </c>
      <c r="C5746" t="s">
        <v>82</v>
      </c>
      <c r="D5746" t="s">
        <v>110</v>
      </c>
      <c r="E5746" t="s">
        <v>10405</v>
      </c>
      <c r="F5746" t="s">
        <v>10406</v>
      </c>
      <c r="G5746" t="s">
        <v>31545</v>
      </c>
      <c r="H5746" t="s">
        <v>134</v>
      </c>
      <c r="I5746" t="s">
        <v>79</v>
      </c>
      <c r="J5746" t="s">
        <v>135</v>
      </c>
      <c r="K5746" t="s">
        <v>22</v>
      </c>
      <c r="L5746" t="s">
        <v>136</v>
      </c>
      <c r="M5746" t="s">
        <v>20736</v>
      </c>
      <c r="N5746" t="s">
        <v>20737</v>
      </c>
      <c r="O5746">
        <v>0.6333333333333333</v>
      </c>
      <c r="P5746">
        <v>1</v>
      </c>
      <c r="Q5746">
        <v>0</v>
      </c>
      <c r="R5746">
        <v>51</v>
      </c>
      <c r="S5746">
        <v>19</v>
      </c>
      <c r="T5746">
        <v>33</v>
      </c>
      <c r="U5746">
        <v>8</v>
      </c>
      <c r="V5746">
        <v>1</v>
      </c>
      <c r="W5746">
        <v>0</v>
      </c>
      <c r="X5746">
        <v>1.9888102999999999</v>
      </c>
      <c r="Y5746">
        <v>0</v>
      </c>
      <c r="Z5746">
        <v>30.685873000000001</v>
      </c>
      <c r="AA5746">
        <v>3.3096933000000002</v>
      </c>
      <c r="AB5746">
        <v>217.04687999999999</v>
      </c>
      <c r="AC5746">
        <v>3.6815095000000002</v>
      </c>
      <c r="AD5746">
        <v>1.2859080000000001</v>
      </c>
      <c r="AE5746">
        <v>0</v>
      </c>
      <c r="AF5746">
        <v>257.99865999999997</v>
      </c>
    </row>
    <row r="5747" spans="1:32" x14ac:dyDescent="0.3">
      <c r="A5747">
        <v>2784334</v>
      </c>
      <c r="B5747">
        <v>1</v>
      </c>
      <c r="C5747" t="s">
        <v>82</v>
      </c>
      <c r="D5747" t="s">
        <v>94</v>
      </c>
      <c r="E5747" t="s">
        <v>20738</v>
      </c>
      <c r="F5747" t="s">
        <v>20739</v>
      </c>
      <c r="G5747" t="s">
        <v>31552</v>
      </c>
      <c r="H5747" t="s">
        <v>145</v>
      </c>
      <c r="I5747" t="s">
        <v>78</v>
      </c>
      <c r="J5747" t="s">
        <v>135</v>
      </c>
      <c r="K5747" t="s">
        <v>22</v>
      </c>
      <c r="L5747" t="s">
        <v>136</v>
      </c>
      <c r="M5747" t="s">
        <v>20740</v>
      </c>
      <c r="N5747" t="s">
        <v>20741</v>
      </c>
      <c r="O5747">
        <v>4.4586111111111109</v>
      </c>
      <c r="P5747">
        <v>0</v>
      </c>
      <c r="Q5747">
        <v>192</v>
      </c>
      <c r="R5747">
        <v>0</v>
      </c>
      <c r="S5747">
        <v>0</v>
      </c>
      <c r="T5747">
        <v>0</v>
      </c>
      <c r="U5747">
        <v>2</v>
      </c>
      <c r="V5747">
        <v>0</v>
      </c>
      <c r="W5747">
        <v>0</v>
      </c>
      <c r="X5747">
        <v>0</v>
      </c>
      <c r="Y5747">
        <v>69.197230000000005</v>
      </c>
      <c r="Z5747">
        <v>0</v>
      </c>
      <c r="AA5747">
        <v>0</v>
      </c>
      <c r="AB5747">
        <v>0</v>
      </c>
      <c r="AC5747">
        <v>3.0908007999999998</v>
      </c>
      <c r="AD5747">
        <v>0</v>
      </c>
      <c r="AE5747">
        <v>0</v>
      </c>
      <c r="AF5747">
        <v>72.288030000000006</v>
      </c>
    </row>
    <row r="5748" spans="1:32" x14ac:dyDescent="0.3">
      <c r="A5748">
        <v>2784282</v>
      </c>
      <c r="B5748">
        <v>1</v>
      </c>
      <c r="C5748" t="s">
        <v>82</v>
      </c>
      <c r="D5748" t="s">
        <v>92</v>
      </c>
      <c r="E5748" t="s">
        <v>20742</v>
      </c>
      <c r="F5748" t="s">
        <v>20743</v>
      </c>
      <c r="G5748" t="s">
        <v>31551</v>
      </c>
      <c r="H5748" t="s">
        <v>624</v>
      </c>
      <c r="I5748" t="s">
        <v>79</v>
      </c>
      <c r="J5748" t="s">
        <v>135</v>
      </c>
      <c r="K5748" t="s">
        <v>22</v>
      </c>
      <c r="L5748" t="s">
        <v>136</v>
      </c>
      <c r="M5748" t="s">
        <v>20744</v>
      </c>
      <c r="N5748" t="s">
        <v>20745</v>
      </c>
      <c r="O5748">
        <v>0.78638888888888892</v>
      </c>
      <c r="P5748">
        <v>0</v>
      </c>
      <c r="Q5748">
        <v>867</v>
      </c>
      <c r="R5748">
        <v>0</v>
      </c>
      <c r="S5748">
        <v>4</v>
      </c>
      <c r="T5748">
        <v>0</v>
      </c>
      <c r="U5748">
        <v>72</v>
      </c>
      <c r="V5748">
        <v>0</v>
      </c>
      <c r="W5748">
        <v>0</v>
      </c>
      <c r="X5748">
        <v>0</v>
      </c>
      <c r="Y5748">
        <v>169.50198</v>
      </c>
      <c r="Z5748">
        <v>0</v>
      </c>
      <c r="AA5748">
        <v>0.6652768</v>
      </c>
      <c r="AB5748">
        <v>0</v>
      </c>
      <c r="AC5748">
        <v>41.319096000000002</v>
      </c>
      <c r="AD5748">
        <v>0</v>
      </c>
      <c r="AE5748">
        <v>0</v>
      </c>
      <c r="AF5748">
        <v>211.48635999999999</v>
      </c>
    </row>
    <row r="5749" spans="1:32" x14ac:dyDescent="0.3">
      <c r="A5749">
        <v>2784168</v>
      </c>
      <c r="B5749">
        <v>2</v>
      </c>
      <c r="C5749" t="s">
        <v>82</v>
      </c>
      <c r="D5749" t="s">
        <v>111</v>
      </c>
      <c r="E5749" t="s">
        <v>20746</v>
      </c>
      <c r="F5749" t="s">
        <v>20747</v>
      </c>
      <c r="G5749" t="s">
        <v>31552</v>
      </c>
      <c r="H5749" t="s">
        <v>223</v>
      </c>
      <c r="I5749" t="s">
        <v>78</v>
      </c>
      <c r="J5749" t="s">
        <v>135</v>
      </c>
      <c r="K5749" t="s">
        <v>22</v>
      </c>
      <c r="L5749" t="s">
        <v>136</v>
      </c>
      <c r="M5749" t="s">
        <v>19286</v>
      </c>
      <c r="N5749" t="s">
        <v>20748</v>
      </c>
      <c r="O5749">
        <v>0.50111111111111106</v>
      </c>
      <c r="P5749">
        <v>0</v>
      </c>
      <c r="Q5749">
        <v>407</v>
      </c>
      <c r="R5749">
        <v>0</v>
      </c>
      <c r="S5749">
        <v>2</v>
      </c>
      <c r="T5749">
        <v>0</v>
      </c>
      <c r="U5749">
        <v>15</v>
      </c>
      <c r="V5749">
        <v>0</v>
      </c>
      <c r="W5749">
        <v>0</v>
      </c>
      <c r="X5749">
        <v>0</v>
      </c>
      <c r="Y5749">
        <v>38.056933999999998</v>
      </c>
      <c r="Z5749">
        <v>0</v>
      </c>
      <c r="AA5749">
        <v>0.29830911999999998</v>
      </c>
      <c r="AB5749">
        <v>0</v>
      </c>
      <c r="AC5749">
        <v>8.0709839999999993</v>
      </c>
      <c r="AD5749">
        <v>0</v>
      </c>
      <c r="AE5749">
        <v>0</v>
      </c>
      <c r="AF5749">
        <v>46.426228000000002</v>
      </c>
    </row>
    <row r="5750" spans="1:32" x14ac:dyDescent="0.3">
      <c r="A5750">
        <v>2784333</v>
      </c>
      <c r="B5750">
        <v>1</v>
      </c>
      <c r="C5750" t="s">
        <v>82</v>
      </c>
      <c r="D5750" t="s">
        <v>104</v>
      </c>
      <c r="E5750" t="s">
        <v>20749</v>
      </c>
      <c r="F5750" t="s">
        <v>20750</v>
      </c>
      <c r="G5750" t="s">
        <v>31552</v>
      </c>
      <c r="H5750" t="s">
        <v>145</v>
      </c>
      <c r="I5750" t="s">
        <v>78</v>
      </c>
      <c r="J5750" t="s">
        <v>135</v>
      </c>
      <c r="K5750" t="s">
        <v>22</v>
      </c>
      <c r="L5750" t="s">
        <v>136</v>
      </c>
      <c r="M5750" t="s">
        <v>20751</v>
      </c>
      <c r="N5750" t="s">
        <v>20752</v>
      </c>
      <c r="O5750">
        <v>0.38527777777777777</v>
      </c>
      <c r="P5750">
        <v>0</v>
      </c>
      <c r="Q5750">
        <v>652</v>
      </c>
      <c r="R5750">
        <v>0</v>
      </c>
      <c r="S5750">
        <v>0</v>
      </c>
      <c r="T5750">
        <v>0</v>
      </c>
      <c r="U5750">
        <v>23</v>
      </c>
      <c r="V5750">
        <v>0</v>
      </c>
      <c r="W5750">
        <v>0</v>
      </c>
      <c r="X5750">
        <v>0</v>
      </c>
      <c r="Y5750">
        <v>92.308959999999999</v>
      </c>
      <c r="Z5750">
        <v>0</v>
      </c>
      <c r="AA5750">
        <v>0</v>
      </c>
      <c r="AB5750">
        <v>0</v>
      </c>
      <c r="AC5750">
        <v>4.0615644</v>
      </c>
      <c r="AD5750">
        <v>0</v>
      </c>
      <c r="AE5750">
        <v>0</v>
      </c>
      <c r="AF5750">
        <v>96.370519999999999</v>
      </c>
    </row>
    <row r="5751" spans="1:32" x14ac:dyDescent="0.3">
      <c r="A5751">
        <v>2784131</v>
      </c>
      <c r="B5751">
        <v>1</v>
      </c>
      <c r="C5751" t="s">
        <v>82</v>
      </c>
      <c r="D5751" t="s">
        <v>92</v>
      </c>
      <c r="E5751" t="s">
        <v>20753</v>
      </c>
      <c r="F5751" t="s">
        <v>20754</v>
      </c>
      <c r="G5751" t="s">
        <v>31550</v>
      </c>
      <c r="H5751" t="s">
        <v>1297</v>
      </c>
      <c r="I5751" t="s">
        <v>78</v>
      </c>
      <c r="J5751" t="s">
        <v>135</v>
      </c>
      <c r="K5751" t="s">
        <v>22</v>
      </c>
      <c r="L5751" t="s">
        <v>136</v>
      </c>
      <c r="M5751" t="s">
        <v>20755</v>
      </c>
      <c r="N5751" t="s">
        <v>20756</v>
      </c>
      <c r="O5751">
        <v>6.6941666666666668</v>
      </c>
      <c r="P5751">
        <v>0</v>
      </c>
      <c r="Q5751">
        <v>17</v>
      </c>
      <c r="R5751">
        <v>0</v>
      </c>
      <c r="S5751">
        <v>0</v>
      </c>
      <c r="T5751">
        <v>0</v>
      </c>
      <c r="U5751">
        <v>9</v>
      </c>
      <c r="V5751">
        <v>0</v>
      </c>
      <c r="W5751">
        <v>0</v>
      </c>
      <c r="X5751">
        <v>0</v>
      </c>
      <c r="Y5751">
        <v>31.810362000000001</v>
      </c>
      <c r="Z5751">
        <v>0</v>
      </c>
      <c r="AA5751">
        <v>0</v>
      </c>
      <c r="AB5751">
        <v>0</v>
      </c>
      <c r="AC5751">
        <v>133.69855999999999</v>
      </c>
      <c r="AD5751">
        <v>0</v>
      </c>
      <c r="AE5751">
        <v>0</v>
      </c>
      <c r="AF5751">
        <v>165.50892999999999</v>
      </c>
    </row>
    <row r="5752" spans="1:32" x14ac:dyDescent="0.3">
      <c r="A5752">
        <v>2784165</v>
      </c>
      <c r="B5752">
        <v>1</v>
      </c>
      <c r="C5752" t="s">
        <v>83</v>
      </c>
      <c r="D5752" t="s">
        <v>123</v>
      </c>
      <c r="E5752" t="s">
        <v>20757</v>
      </c>
      <c r="F5752" t="s">
        <v>20758</v>
      </c>
      <c r="G5752" t="s">
        <v>31552</v>
      </c>
      <c r="H5752" t="s">
        <v>145</v>
      </c>
      <c r="I5752" t="s">
        <v>78</v>
      </c>
      <c r="J5752" t="s">
        <v>135</v>
      </c>
      <c r="K5752" t="s">
        <v>22</v>
      </c>
      <c r="L5752" t="s">
        <v>136</v>
      </c>
      <c r="M5752" t="s">
        <v>20759</v>
      </c>
      <c r="N5752" t="s">
        <v>20760</v>
      </c>
      <c r="O5752">
        <v>0.52861111111111114</v>
      </c>
      <c r="P5752">
        <v>0</v>
      </c>
      <c r="Q5752">
        <v>119</v>
      </c>
      <c r="R5752">
        <v>0</v>
      </c>
      <c r="S5752">
        <v>0</v>
      </c>
      <c r="T5752">
        <v>0</v>
      </c>
      <c r="U5752">
        <v>38</v>
      </c>
      <c r="V5752">
        <v>0</v>
      </c>
      <c r="W5752">
        <v>0</v>
      </c>
      <c r="X5752">
        <v>0</v>
      </c>
      <c r="Y5752">
        <v>11.290917</v>
      </c>
      <c r="Z5752">
        <v>0</v>
      </c>
      <c r="AA5752">
        <v>0</v>
      </c>
      <c r="AB5752">
        <v>0</v>
      </c>
      <c r="AC5752">
        <v>8.0340749999999996</v>
      </c>
      <c r="AD5752">
        <v>0</v>
      </c>
      <c r="AE5752">
        <v>0</v>
      </c>
      <c r="AF5752">
        <v>19.324992999999999</v>
      </c>
    </row>
    <row r="5753" spans="1:32" x14ac:dyDescent="0.3">
      <c r="A5753">
        <v>2784147</v>
      </c>
      <c r="B5753">
        <v>1</v>
      </c>
      <c r="C5753" t="s">
        <v>82</v>
      </c>
      <c r="D5753" t="s">
        <v>112</v>
      </c>
      <c r="E5753" t="s">
        <v>20761</v>
      </c>
      <c r="F5753" t="s">
        <v>20762</v>
      </c>
      <c r="G5753" t="s">
        <v>31548</v>
      </c>
      <c r="H5753" t="s">
        <v>311</v>
      </c>
      <c r="I5753" t="s">
        <v>78</v>
      </c>
      <c r="J5753" t="s">
        <v>135</v>
      </c>
      <c r="K5753" t="s">
        <v>22</v>
      </c>
      <c r="L5753" t="s">
        <v>136</v>
      </c>
      <c r="M5753" t="s">
        <v>20763</v>
      </c>
      <c r="N5753" t="s">
        <v>20764</v>
      </c>
      <c r="O5753">
        <v>2.6633333333333336</v>
      </c>
      <c r="P5753">
        <v>0</v>
      </c>
      <c r="Q5753">
        <v>11</v>
      </c>
      <c r="R5753">
        <v>0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0</v>
      </c>
      <c r="Y5753">
        <v>7.9336643000000002</v>
      </c>
      <c r="Z5753">
        <v>0</v>
      </c>
      <c r="AA5753">
        <v>0</v>
      </c>
      <c r="AB5753">
        <v>0</v>
      </c>
      <c r="AC5753">
        <v>22.918700999999999</v>
      </c>
      <c r="AD5753">
        <v>0</v>
      </c>
      <c r="AE5753">
        <v>0</v>
      </c>
      <c r="AF5753">
        <v>30.852364999999999</v>
      </c>
    </row>
    <row r="5754" spans="1:32" x14ac:dyDescent="0.3">
      <c r="A5754">
        <v>2784128</v>
      </c>
      <c r="B5754">
        <v>1</v>
      </c>
      <c r="C5754" t="s">
        <v>82</v>
      </c>
      <c r="D5754" t="s">
        <v>88</v>
      </c>
      <c r="E5754" t="s">
        <v>9204</v>
      </c>
      <c r="F5754" t="s">
        <v>9205</v>
      </c>
      <c r="G5754" t="s">
        <v>31552</v>
      </c>
      <c r="H5754" t="s">
        <v>145</v>
      </c>
      <c r="I5754" t="s">
        <v>78</v>
      </c>
      <c r="J5754" t="s">
        <v>135</v>
      </c>
      <c r="K5754" t="s">
        <v>22</v>
      </c>
      <c r="L5754" t="s">
        <v>136</v>
      </c>
      <c r="M5754" t="s">
        <v>20765</v>
      </c>
      <c r="N5754" t="s">
        <v>20766</v>
      </c>
      <c r="O5754">
        <v>0.4325</v>
      </c>
      <c r="P5754">
        <v>0</v>
      </c>
      <c r="Q5754">
        <v>101</v>
      </c>
      <c r="R5754">
        <v>0</v>
      </c>
      <c r="S5754">
        <v>1</v>
      </c>
      <c r="T5754">
        <v>0</v>
      </c>
      <c r="U5754">
        <v>9</v>
      </c>
      <c r="V5754">
        <v>0</v>
      </c>
      <c r="W5754">
        <v>0</v>
      </c>
      <c r="X5754">
        <v>0</v>
      </c>
      <c r="Y5754">
        <v>8.303058</v>
      </c>
      <c r="Z5754">
        <v>0</v>
      </c>
      <c r="AA5754">
        <v>3.7364904999999999E-5</v>
      </c>
      <c r="AB5754">
        <v>0</v>
      </c>
      <c r="AC5754">
        <v>2.2835798</v>
      </c>
      <c r="AD5754">
        <v>0</v>
      </c>
      <c r="AE5754">
        <v>0</v>
      </c>
      <c r="AF5754">
        <v>10.586675</v>
      </c>
    </row>
    <row r="5755" spans="1:32" x14ac:dyDescent="0.3">
      <c r="A5755">
        <v>2784167</v>
      </c>
      <c r="B5755">
        <v>1</v>
      </c>
      <c r="C5755" t="s">
        <v>82</v>
      </c>
      <c r="D5755" t="s">
        <v>84</v>
      </c>
      <c r="E5755" t="s">
        <v>20767</v>
      </c>
      <c r="F5755" t="s">
        <v>20768</v>
      </c>
      <c r="G5755" t="s">
        <v>31545</v>
      </c>
      <c r="H5755" t="s">
        <v>134</v>
      </c>
      <c r="I5755" t="s">
        <v>79</v>
      </c>
      <c r="J5755" t="s">
        <v>135</v>
      </c>
      <c r="K5755" t="s">
        <v>22</v>
      </c>
      <c r="L5755" t="s">
        <v>136</v>
      </c>
      <c r="M5755" t="s">
        <v>20769</v>
      </c>
      <c r="N5755" t="s">
        <v>20770</v>
      </c>
      <c r="O5755">
        <v>0.25</v>
      </c>
      <c r="P5755">
        <v>1</v>
      </c>
      <c r="Q5755">
        <v>1784</v>
      </c>
      <c r="R5755">
        <v>2</v>
      </c>
      <c r="S5755">
        <v>0</v>
      </c>
      <c r="T5755">
        <v>5</v>
      </c>
      <c r="U5755">
        <v>129</v>
      </c>
      <c r="V5755">
        <v>0</v>
      </c>
      <c r="W5755">
        <v>0</v>
      </c>
      <c r="X5755">
        <v>0.10714464999999999</v>
      </c>
      <c r="Y5755">
        <v>112.65929</v>
      </c>
      <c r="Z5755">
        <v>0.61399289999999995</v>
      </c>
      <c r="AA5755">
        <v>0</v>
      </c>
      <c r="AB5755">
        <v>19.960626999999999</v>
      </c>
      <c r="AC5755">
        <v>68.409319999999994</v>
      </c>
      <c r="AD5755">
        <v>0</v>
      </c>
      <c r="AE5755">
        <v>0</v>
      </c>
      <c r="AF5755">
        <v>201.75037</v>
      </c>
    </row>
    <row r="5756" spans="1:32" x14ac:dyDescent="0.3">
      <c r="A5756">
        <v>2783842</v>
      </c>
      <c r="B5756">
        <v>2</v>
      </c>
      <c r="C5756" t="s">
        <v>83</v>
      </c>
      <c r="D5756" t="s">
        <v>116</v>
      </c>
      <c r="E5756" t="s">
        <v>20771</v>
      </c>
      <c r="F5756" t="s">
        <v>20772</v>
      </c>
      <c r="G5756" t="s">
        <v>31552</v>
      </c>
      <c r="H5756" t="s">
        <v>223</v>
      </c>
      <c r="I5756" t="s">
        <v>78</v>
      </c>
      <c r="J5756" t="s">
        <v>135</v>
      </c>
      <c r="K5756" t="s">
        <v>22</v>
      </c>
      <c r="L5756" t="s">
        <v>136</v>
      </c>
      <c r="M5756" t="s">
        <v>20773</v>
      </c>
      <c r="N5756" t="s">
        <v>20774</v>
      </c>
      <c r="O5756">
        <v>0.15555555555555556</v>
      </c>
      <c r="P5756">
        <v>0</v>
      </c>
      <c r="Q5756">
        <v>41</v>
      </c>
      <c r="R5756">
        <v>0</v>
      </c>
      <c r="S5756">
        <v>1</v>
      </c>
      <c r="T5756">
        <v>0</v>
      </c>
      <c r="U5756">
        <v>3</v>
      </c>
      <c r="V5756">
        <v>0</v>
      </c>
      <c r="W5756">
        <v>0</v>
      </c>
      <c r="X5756">
        <v>0</v>
      </c>
      <c r="Y5756">
        <v>0.55830139999999995</v>
      </c>
      <c r="Z5756">
        <v>0</v>
      </c>
      <c r="AA5756">
        <v>4.9053829999999999E-4</v>
      </c>
      <c r="AB5756">
        <v>0</v>
      </c>
      <c r="AC5756">
        <v>0.13020203999999999</v>
      </c>
      <c r="AD5756">
        <v>0</v>
      </c>
      <c r="AE5756">
        <v>0</v>
      </c>
      <c r="AF5756">
        <v>0.68899392999999998</v>
      </c>
    </row>
    <row r="5757" spans="1:32" x14ac:dyDescent="0.3">
      <c r="A5757">
        <v>2783928</v>
      </c>
      <c r="B5757">
        <v>1</v>
      </c>
      <c r="C5757" t="s">
        <v>82</v>
      </c>
      <c r="D5757" t="s">
        <v>108</v>
      </c>
      <c r="E5757" t="s">
        <v>20775</v>
      </c>
      <c r="F5757" t="s">
        <v>20776</v>
      </c>
      <c r="G5757" t="s">
        <v>31547</v>
      </c>
      <c r="H5757" t="s">
        <v>134</v>
      </c>
      <c r="I5757" t="s">
        <v>79</v>
      </c>
      <c r="J5757" t="s">
        <v>248</v>
      </c>
      <c r="K5757" t="s">
        <v>22</v>
      </c>
      <c r="L5757" t="s">
        <v>136</v>
      </c>
      <c r="M5757" t="s">
        <v>20777</v>
      </c>
      <c r="N5757" t="s">
        <v>20778</v>
      </c>
      <c r="O5757">
        <v>0.05</v>
      </c>
      <c r="P5757">
        <v>1</v>
      </c>
      <c r="Q5757">
        <v>7</v>
      </c>
      <c r="R5757">
        <v>13</v>
      </c>
      <c r="S5757">
        <v>17</v>
      </c>
      <c r="T5757">
        <v>10</v>
      </c>
      <c r="U5757">
        <v>45</v>
      </c>
      <c r="V5757">
        <v>1</v>
      </c>
      <c r="W5757">
        <v>0</v>
      </c>
      <c r="X5757">
        <v>3.5810640000000001E-3</v>
      </c>
      <c r="Y5757">
        <v>0.19715925000000001</v>
      </c>
      <c r="Z5757">
        <v>1.1666312000000001</v>
      </c>
      <c r="AA5757">
        <v>0.38524804000000001</v>
      </c>
      <c r="AB5757">
        <v>12.064885</v>
      </c>
      <c r="AC5757">
        <v>1.6548725</v>
      </c>
      <c r="AD5757">
        <v>0.86977064999999998</v>
      </c>
      <c r="AE5757">
        <v>0</v>
      </c>
      <c r="AF5757">
        <v>16.342148000000002</v>
      </c>
    </row>
    <row r="5758" spans="1:32" x14ac:dyDescent="0.3">
      <c r="A5758">
        <v>2783910</v>
      </c>
      <c r="B5758">
        <v>1</v>
      </c>
      <c r="C5758" t="s">
        <v>82</v>
      </c>
      <c r="D5758" t="s">
        <v>92</v>
      </c>
      <c r="E5758" t="s">
        <v>20779</v>
      </c>
      <c r="F5758" t="s">
        <v>20780</v>
      </c>
      <c r="G5758" t="s">
        <v>31546</v>
      </c>
      <c r="H5758" t="s">
        <v>2229</v>
      </c>
      <c r="I5758" t="s">
        <v>78</v>
      </c>
      <c r="J5758" t="s">
        <v>135</v>
      </c>
      <c r="K5758" t="s">
        <v>22</v>
      </c>
      <c r="L5758" t="s">
        <v>136</v>
      </c>
      <c r="M5758" t="s">
        <v>20781</v>
      </c>
      <c r="N5758" t="s">
        <v>20782</v>
      </c>
      <c r="O5758">
        <v>2.0380555555555557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19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14.211453000000001</v>
      </c>
      <c r="AD5758">
        <v>0</v>
      </c>
      <c r="AE5758">
        <v>0</v>
      </c>
      <c r="AF5758">
        <v>14.211453000000001</v>
      </c>
    </row>
    <row r="5759" spans="1:32" x14ac:dyDescent="0.3">
      <c r="A5759">
        <v>2783885</v>
      </c>
      <c r="B5759">
        <v>1</v>
      </c>
      <c r="C5759" t="s">
        <v>82</v>
      </c>
      <c r="D5759" t="s">
        <v>90</v>
      </c>
      <c r="E5759" t="s">
        <v>20783</v>
      </c>
      <c r="F5759" t="s">
        <v>20784</v>
      </c>
      <c r="G5759" t="s">
        <v>31546</v>
      </c>
      <c r="H5759" t="s">
        <v>643</v>
      </c>
      <c r="I5759" t="s">
        <v>78</v>
      </c>
      <c r="J5759" t="s">
        <v>135</v>
      </c>
      <c r="K5759" t="s">
        <v>22</v>
      </c>
      <c r="L5759" t="s">
        <v>186</v>
      </c>
      <c r="M5759" t="s">
        <v>20785</v>
      </c>
      <c r="N5759" t="s">
        <v>20786</v>
      </c>
      <c r="O5759">
        <v>5.7908333333333335</v>
      </c>
      <c r="P5759">
        <v>0</v>
      </c>
      <c r="Q5759">
        <v>113</v>
      </c>
      <c r="R5759">
        <v>0</v>
      </c>
      <c r="S5759">
        <v>0</v>
      </c>
      <c r="T5759">
        <v>0</v>
      </c>
      <c r="U5759">
        <v>28</v>
      </c>
      <c r="V5759">
        <v>0</v>
      </c>
      <c r="W5759">
        <v>0</v>
      </c>
      <c r="X5759">
        <v>0</v>
      </c>
      <c r="Y5759">
        <v>168.64809</v>
      </c>
      <c r="Z5759">
        <v>0</v>
      </c>
      <c r="AA5759">
        <v>0</v>
      </c>
      <c r="AB5759">
        <v>0</v>
      </c>
      <c r="AC5759">
        <v>52.909477000000003</v>
      </c>
      <c r="AD5759">
        <v>0</v>
      </c>
      <c r="AE5759">
        <v>0</v>
      </c>
      <c r="AF5759">
        <v>221.55757</v>
      </c>
    </row>
    <row r="5760" spans="1:32" x14ac:dyDescent="0.3">
      <c r="A5760">
        <v>2783842</v>
      </c>
      <c r="B5760">
        <v>1</v>
      </c>
      <c r="C5760" t="s">
        <v>83</v>
      </c>
      <c r="D5760" t="s">
        <v>116</v>
      </c>
      <c r="E5760" t="s">
        <v>20787</v>
      </c>
      <c r="F5760" t="s">
        <v>20788</v>
      </c>
      <c r="G5760" t="s">
        <v>31546</v>
      </c>
      <c r="H5760" t="s">
        <v>223</v>
      </c>
      <c r="I5760" t="s">
        <v>78</v>
      </c>
      <c r="J5760" t="s">
        <v>135</v>
      </c>
      <c r="K5760" t="s">
        <v>22</v>
      </c>
      <c r="L5760" t="s">
        <v>136</v>
      </c>
      <c r="M5760" t="s">
        <v>20789</v>
      </c>
      <c r="N5760" t="s">
        <v>20773</v>
      </c>
      <c r="O5760">
        <v>1.5080555555555555</v>
      </c>
      <c r="P5760">
        <v>0</v>
      </c>
      <c r="Q5760">
        <v>16</v>
      </c>
      <c r="R5760">
        <v>0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0</v>
      </c>
      <c r="Y5760">
        <v>2.0128564999999998</v>
      </c>
      <c r="Z5760">
        <v>0</v>
      </c>
      <c r="AA5760">
        <v>0</v>
      </c>
      <c r="AB5760">
        <v>0</v>
      </c>
      <c r="AC5760">
        <v>1.2530851000000001</v>
      </c>
      <c r="AD5760">
        <v>0</v>
      </c>
      <c r="AE5760">
        <v>0</v>
      </c>
      <c r="AF5760">
        <v>3.2659416000000001</v>
      </c>
    </row>
    <row r="5761" spans="1:32" x14ac:dyDescent="0.3">
      <c r="A5761">
        <v>2783760</v>
      </c>
      <c r="B5761">
        <v>1</v>
      </c>
      <c r="C5761" t="s">
        <v>83</v>
      </c>
      <c r="D5761" t="s">
        <v>123</v>
      </c>
      <c r="E5761" t="s">
        <v>20790</v>
      </c>
      <c r="F5761" t="s">
        <v>20791</v>
      </c>
      <c r="G5761" t="s">
        <v>31546</v>
      </c>
      <c r="H5761" t="s">
        <v>145</v>
      </c>
      <c r="I5761" t="s">
        <v>78</v>
      </c>
      <c r="J5761" t="s">
        <v>135</v>
      </c>
      <c r="K5761" t="s">
        <v>22</v>
      </c>
      <c r="L5761" t="s">
        <v>136</v>
      </c>
      <c r="M5761" t="s">
        <v>20792</v>
      </c>
      <c r="N5761" t="s">
        <v>20793</v>
      </c>
      <c r="O5761">
        <v>0.57055555555555559</v>
      </c>
      <c r="P5761">
        <v>0</v>
      </c>
      <c r="Q5761">
        <v>100</v>
      </c>
      <c r="R5761">
        <v>0</v>
      </c>
      <c r="S5761">
        <v>0</v>
      </c>
      <c r="T5761">
        <v>0</v>
      </c>
      <c r="U5761">
        <v>4</v>
      </c>
      <c r="V5761">
        <v>0</v>
      </c>
      <c r="W5761">
        <v>0</v>
      </c>
      <c r="X5761">
        <v>0</v>
      </c>
      <c r="Y5761">
        <v>11.699961999999999</v>
      </c>
      <c r="Z5761">
        <v>0</v>
      </c>
      <c r="AA5761">
        <v>0</v>
      </c>
      <c r="AB5761">
        <v>0</v>
      </c>
      <c r="AC5761">
        <v>0.73060954</v>
      </c>
      <c r="AD5761">
        <v>0</v>
      </c>
      <c r="AE5761">
        <v>0</v>
      </c>
      <c r="AF5761">
        <v>12.430571</v>
      </c>
    </row>
    <row r="5762" spans="1:32" x14ac:dyDescent="0.3">
      <c r="A5762">
        <v>2783645</v>
      </c>
      <c r="B5762">
        <v>1</v>
      </c>
      <c r="C5762" t="s">
        <v>82</v>
      </c>
      <c r="D5762" t="s">
        <v>104</v>
      </c>
      <c r="E5762" t="s">
        <v>20794</v>
      </c>
      <c r="F5762" t="s">
        <v>20795</v>
      </c>
      <c r="G5762" t="s">
        <v>31548</v>
      </c>
      <c r="H5762" t="s">
        <v>333</v>
      </c>
      <c r="I5762" t="s">
        <v>78</v>
      </c>
      <c r="J5762" t="s">
        <v>135</v>
      </c>
      <c r="K5762" t="s">
        <v>22</v>
      </c>
      <c r="L5762" t="s">
        <v>136</v>
      </c>
      <c r="M5762" t="s">
        <v>20796</v>
      </c>
      <c r="N5762" t="s">
        <v>20797</v>
      </c>
      <c r="O5762">
        <v>2.9122222222222223</v>
      </c>
      <c r="P5762">
        <v>0</v>
      </c>
      <c r="Q5762">
        <v>1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0.95019609999999999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0.95019609999999999</v>
      </c>
    </row>
    <row r="5763" spans="1:32" x14ac:dyDescent="0.3">
      <c r="A5763">
        <v>2783639</v>
      </c>
      <c r="B5763">
        <v>1</v>
      </c>
      <c r="C5763" t="s">
        <v>83</v>
      </c>
      <c r="D5763" t="s">
        <v>115</v>
      </c>
      <c r="E5763" t="s">
        <v>20798</v>
      </c>
      <c r="F5763" t="s">
        <v>20799</v>
      </c>
      <c r="G5763" t="s">
        <v>31546</v>
      </c>
      <c r="H5763" t="s">
        <v>145</v>
      </c>
      <c r="I5763" t="s">
        <v>78</v>
      </c>
      <c r="J5763" t="s">
        <v>135</v>
      </c>
      <c r="K5763" t="s">
        <v>22</v>
      </c>
      <c r="L5763" t="s">
        <v>136</v>
      </c>
      <c r="M5763" t="s">
        <v>20800</v>
      </c>
      <c r="N5763" t="s">
        <v>20801</v>
      </c>
      <c r="O5763">
        <v>0.59833333333333338</v>
      </c>
      <c r="P5763">
        <v>0</v>
      </c>
      <c r="Q5763">
        <v>104</v>
      </c>
      <c r="R5763">
        <v>0</v>
      </c>
      <c r="S5763">
        <v>0</v>
      </c>
      <c r="T5763">
        <v>0</v>
      </c>
      <c r="U5763">
        <v>8</v>
      </c>
      <c r="V5763">
        <v>0</v>
      </c>
      <c r="W5763">
        <v>0</v>
      </c>
      <c r="X5763">
        <v>0</v>
      </c>
      <c r="Y5763">
        <v>11.252978000000001</v>
      </c>
      <c r="Z5763">
        <v>0</v>
      </c>
      <c r="AA5763">
        <v>0</v>
      </c>
      <c r="AB5763">
        <v>0</v>
      </c>
      <c r="AC5763">
        <v>5.0050619999999997</v>
      </c>
      <c r="AD5763">
        <v>0</v>
      </c>
      <c r="AE5763">
        <v>0</v>
      </c>
      <c r="AF5763">
        <v>16.258040000000001</v>
      </c>
    </row>
    <row r="5764" spans="1:32" x14ac:dyDescent="0.3">
      <c r="A5764">
        <v>2783587</v>
      </c>
      <c r="B5764">
        <v>1</v>
      </c>
      <c r="C5764" t="s">
        <v>82</v>
      </c>
      <c r="D5764" t="s">
        <v>104</v>
      </c>
      <c r="E5764" t="s">
        <v>20802</v>
      </c>
      <c r="F5764" t="s">
        <v>20803</v>
      </c>
      <c r="G5764" t="s">
        <v>31548</v>
      </c>
      <c r="H5764" t="s">
        <v>311</v>
      </c>
      <c r="I5764" t="s">
        <v>78</v>
      </c>
      <c r="J5764" t="s">
        <v>135</v>
      </c>
      <c r="K5764" t="s">
        <v>22</v>
      </c>
      <c r="L5764" t="s">
        <v>136</v>
      </c>
      <c r="M5764" t="s">
        <v>20804</v>
      </c>
      <c r="N5764" t="s">
        <v>20805</v>
      </c>
      <c r="O5764">
        <v>4.3038888888888893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8.2176580000000001</v>
      </c>
      <c r="AD5764">
        <v>0</v>
      </c>
      <c r="AE5764">
        <v>0</v>
      </c>
      <c r="AF5764">
        <v>8.2176580000000001</v>
      </c>
    </row>
    <row r="5765" spans="1:32" x14ac:dyDescent="0.3">
      <c r="A5765">
        <v>2783543</v>
      </c>
      <c r="B5765">
        <v>1</v>
      </c>
      <c r="C5765" t="s">
        <v>82</v>
      </c>
      <c r="D5765" t="s">
        <v>92</v>
      </c>
      <c r="E5765" t="s">
        <v>20806</v>
      </c>
      <c r="F5765" t="s">
        <v>20807</v>
      </c>
      <c r="G5765" t="s">
        <v>31551</v>
      </c>
      <c r="H5765" t="s">
        <v>134</v>
      </c>
      <c r="I5765" t="s">
        <v>79</v>
      </c>
      <c r="J5765" t="s">
        <v>135</v>
      </c>
      <c r="K5765" t="s">
        <v>22</v>
      </c>
      <c r="L5765" t="s">
        <v>136</v>
      </c>
      <c r="M5765" t="s">
        <v>20808</v>
      </c>
      <c r="N5765" t="s">
        <v>20809</v>
      </c>
      <c r="O5765">
        <v>6.5000000000000002E-2</v>
      </c>
      <c r="P5765">
        <v>0</v>
      </c>
      <c r="Q5765">
        <v>165</v>
      </c>
      <c r="R5765">
        <v>0</v>
      </c>
      <c r="S5765">
        <v>1</v>
      </c>
      <c r="T5765">
        <v>0</v>
      </c>
      <c r="U5765">
        <v>20</v>
      </c>
      <c r="V5765">
        <v>0</v>
      </c>
      <c r="W5765">
        <v>0</v>
      </c>
      <c r="X5765">
        <v>0</v>
      </c>
      <c r="Y5765">
        <v>5.9274487000000002</v>
      </c>
      <c r="Z5765">
        <v>0</v>
      </c>
      <c r="AA5765">
        <v>4.1034861999999998E-2</v>
      </c>
      <c r="AB5765">
        <v>0</v>
      </c>
      <c r="AC5765">
        <v>2.2079718000000002</v>
      </c>
      <c r="AD5765">
        <v>0</v>
      </c>
      <c r="AE5765">
        <v>0</v>
      </c>
      <c r="AF5765">
        <v>8.1764554999999994</v>
      </c>
    </row>
    <row r="5766" spans="1:32" x14ac:dyDescent="0.3">
      <c r="A5766">
        <v>2783561</v>
      </c>
      <c r="B5766">
        <v>1</v>
      </c>
      <c r="C5766" t="s">
        <v>82</v>
      </c>
      <c r="D5766" t="s">
        <v>106</v>
      </c>
      <c r="E5766" t="s">
        <v>11672</v>
      </c>
      <c r="F5766" t="s">
        <v>11673</v>
      </c>
      <c r="G5766" t="s">
        <v>31546</v>
      </c>
      <c r="H5766" t="s">
        <v>223</v>
      </c>
      <c r="I5766" t="s">
        <v>78</v>
      </c>
      <c r="J5766" t="s">
        <v>135</v>
      </c>
      <c r="K5766" t="s">
        <v>22</v>
      </c>
      <c r="L5766" t="s">
        <v>136</v>
      </c>
      <c r="M5766" t="s">
        <v>20810</v>
      </c>
      <c r="N5766" t="s">
        <v>20811</v>
      </c>
      <c r="O5766">
        <v>1.4613888888888888</v>
      </c>
      <c r="P5766">
        <v>0</v>
      </c>
      <c r="Q5766">
        <v>149</v>
      </c>
      <c r="R5766">
        <v>0</v>
      </c>
      <c r="S5766">
        <v>0</v>
      </c>
      <c r="T5766">
        <v>0</v>
      </c>
      <c r="U5766">
        <v>11</v>
      </c>
      <c r="V5766">
        <v>0</v>
      </c>
      <c r="W5766">
        <v>0</v>
      </c>
      <c r="X5766">
        <v>0</v>
      </c>
      <c r="Y5766">
        <v>55.222799999999999</v>
      </c>
      <c r="Z5766">
        <v>0</v>
      </c>
      <c r="AA5766">
        <v>0</v>
      </c>
      <c r="AB5766">
        <v>0</v>
      </c>
      <c r="AC5766">
        <v>11.818773999999999</v>
      </c>
      <c r="AD5766">
        <v>0</v>
      </c>
      <c r="AE5766">
        <v>0</v>
      </c>
      <c r="AF5766">
        <v>67.041569999999993</v>
      </c>
    </row>
    <row r="5767" spans="1:32" x14ac:dyDescent="0.3">
      <c r="A5767">
        <v>2782790</v>
      </c>
      <c r="B5767">
        <v>1</v>
      </c>
      <c r="C5767" t="s">
        <v>82</v>
      </c>
      <c r="D5767" t="s">
        <v>90</v>
      </c>
      <c r="E5767" t="s">
        <v>20812</v>
      </c>
      <c r="F5767" t="s">
        <v>20813</v>
      </c>
      <c r="G5767" t="s">
        <v>31548</v>
      </c>
      <c r="H5767" t="s">
        <v>333</v>
      </c>
      <c r="I5767" t="s">
        <v>78</v>
      </c>
      <c r="J5767" t="s">
        <v>135</v>
      </c>
      <c r="K5767" t="s">
        <v>22</v>
      </c>
      <c r="L5767" t="s">
        <v>136</v>
      </c>
      <c r="M5767" t="s">
        <v>20814</v>
      </c>
      <c r="N5767" t="s">
        <v>20815</v>
      </c>
      <c r="O5767">
        <v>0.75277777777777777</v>
      </c>
      <c r="P5767">
        <v>0</v>
      </c>
      <c r="Q5767">
        <v>2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0.61192400000000002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0.61192400000000002</v>
      </c>
    </row>
    <row r="5768" spans="1:32" x14ac:dyDescent="0.3">
      <c r="A5768">
        <v>2782783</v>
      </c>
      <c r="B5768">
        <v>1</v>
      </c>
      <c r="C5768" t="s">
        <v>82</v>
      </c>
      <c r="D5768" t="s">
        <v>100</v>
      </c>
      <c r="E5768" t="s">
        <v>20816</v>
      </c>
      <c r="F5768" t="s">
        <v>20817</v>
      </c>
      <c r="G5768" t="s">
        <v>31546</v>
      </c>
      <c r="H5768" t="s">
        <v>643</v>
      </c>
      <c r="I5768" t="s">
        <v>78</v>
      </c>
      <c r="J5768" t="s">
        <v>135</v>
      </c>
      <c r="K5768" t="s">
        <v>22</v>
      </c>
      <c r="L5768" t="s">
        <v>186</v>
      </c>
      <c r="M5768" t="s">
        <v>20818</v>
      </c>
      <c r="N5768" t="s">
        <v>20819</v>
      </c>
      <c r="O5768">
        <v>0.80333333333333334</v>
      </c>
      <c r="P5768">
        <v>0</v>
      </c>
      <c r="Q5768">
        <v>69</v>
      </c>
      <c r="R5768">
        <v>0</v>
      </c>
      <c r="S5768">
        <v>0</v>
      </c>
      <c r="T5768">
        <v>0</v>
      </c>
      <c r="U5768">
        <v>9</v>
      </c>
      <c r="V5768">
        <v>0</v>
      </c>
      <c r="W5768">
        <v>0</v>
      </c>
      <c r="X5768">
        <v>0</v>
      </c>
      <c r="Y5768">
        <v>12.326096</v>
      </c>
      <c r="Z5768">
        <v>0</v>
      </c>
      <c r="AA5768">
        <v>0</v>
      </c>
      <c r="AB5768">
        <v>0</v>
      </c>
      <c r="AC5768">
        <v>14.289065000000001</v>
      </c>
      <c r="AD5768">
        <v>0</v>
      </c>
      <c r="AE5768">
        <v>0</v>
      </c>
      <c r="AF5768">
        <v>26.615159999999999</v>
      </c>
    </row>
    <row r="5769" spans="1:32" x14ac:dyDescent="0.3">
      <c r="A5769">
        <v>2782786</v>
      </c>
      <c r="B5769">
        <v>1</v>
      </c>
      <c r="C5769" t="s">
        <v>82</v>
      </c>
      <c r="D5769" t="s">
        <v>92</v>
      </c>
      <c r="E5769" t="s">
        <v>20820</v>
      </c>
      <c r="F5769" t="s">
        <v>20821</v>
      </c>
      <c r="G5769" t="s">
        <v>31552</v>
      </c>
      <c r="H5769" t="s">
        <v>643</v>
      </c>
      <c r="I5769" t="s">
        <v>78</v>
      </c>
      <c r="J5769" t="s">
        <v>135</v>
      </c>
      <c r="K5769" t="s">
        <v>22</v>
      </c>
      <c r="L5769" t="s">
        <v>186</v>
      </c>
      <c r="M5769" t="s">
        <v>20822</v>
      </c>
      <c r="N5769" t="s">
        <v>20823</v>
      </c>
      <c r="O5769">
        <v>3.5316666666666667</v>
      </c>
      <c r="P5769">
        <v>0</v>
      </c>
      <c r="Q5769">
        <v>154</v>
      </c>
      <c r="R5769">
        <v>0</v>
      </c>
      <c r="S5769">
        <v>0</v>
      </c>
      <c r="T5769">
        <v>0</v>
      </c>
      <c r="U5769">
        <v>7</v>
      </c>
      <c r="V5769">
        <v>0</v>
      </c>
      <c r="W5769">
        <v>0</v>
      </c>
      <c r="X5769">
        <v>0</v>
      </c>
      <c r="Y5769">
        <v>250.65796</v>
      </c>
      <c r="Z5769">
        <v>0</v>
      </c>
      <c r="AA5769">
        <v>0</v>
      </c>
      <c r="AB5769">
        <v>0</v>
      </c>
      <c r="AC5769">
        <v>277.83019999999999</v>
      </c>
      <c r="AD5769">
        <v>0</v>
      </c>
      <c r="AE5769">
        <v>0</v>
      </c>
      <c r="AF5769">
        <v>528.48815999999999</v>
      </c>
    </row>
    <row r="5770" spans="1:32" x14ac:dyDescent="0.3">
      <c r="A5770">
        <v>2782774</v>
      </c>
      <c r="B5770">
        <v>1</v>
      </c>
      <c r="C5770" t="s">
        <v>83</v>
      </c>
      <c r="D5770" t="s">
        <v>115</v>
      </c>
      <c r="E5770" t="s">
        <v>20824</v>
      </c>
      <c r="F5770" t="s">
        <v>20825</v>
      </c>
      <c r="G5770" t="s">
        <v>31549</v>
      </c>
      <c r="H5770" t="s">
        <v>134</v>
      </c>
      <c r="I5770" t="s">
        <v>79</v>
      </c>
      <c r="J5770" t="s">
        <v>248</v>
      </c>
      <c r="K5770" t="s">
        <v>22</v>
      </c>
      <c r="L5770" t="s">
        <v>136</v>
      </c>
      <c r="M5770" t="s">
        <v>20826</v>
      </c>
      <c r="N5770" t="s">
        <v>20827</v>
      </c>
      <c r="O5770">
        <v>1.3888888888888888E-2</v>
      </c>
      <c r="P5770">
        <v>2</v>
      </c>
      <c r="Q5770">
        <v>231</v>
      </c>
      <c r="R5770">
        <v>48</v>
      </c>
      <c r="S5770">
        <v>16</v>
      </c>
      <c r="T5770">
        <v>4</v>
      </c>
      <c r="U5770">
        <v>13</v>
      </c>
      <c r="V5770">
        <v>0</v>
      </c>
      <c r="W5770">
        <v>0</v>
      </c>
      <c r="X5770">
        <v>0.10537086399999999</v>
      </c>
      <c r="Y5770">
        <v>0.43144916999999999</v>
      </c>
      <c r="Z5770">
        <v>0.35802349999999999</v>
      </c>
      <c r="AA5770">
        <v>4.6654503999999999E-2</v>
      </c>
      <c r="AB5770">
        <v>0.69000300000000003</v>
      </c>
      <c r="AC5770">
        <v>6.5654790000000005E-2</v>
      </c>
      <c r="AD5770">
        <v>0</v>
      </c>
      <c r="AE5770">
        <v>0</v>
      </c>
      <c r="AF5770">
        <v>1.6971558</v>
      </c>
    </row>
    <row r="5771" spans="1:32" x14ac:dyDescent="0.3">
      <c r="A5771">
        <v>2782683</v>
      </c>
      <c r="B5771">
        <v>1</v>
      </c>
      <c r="C5771" t="s">
        <v>82</v>
      </c>
      <c r="D5771" t="s">
        <v>92</v>
      </c>
      <c r="E5771" t="s">
        <v>20828</v>
      </c>
      <c r="F5771" t="s">
        <v>20829</v>
      </c>
      <c r="G5771" t="s">
        <v>31548</v>
      </c>
      <c r="H5771" t="s">
        <v>893</v>
      </c>
      <c r="I5771" t="s">
        <v>78</v>
      </c>
      <c r="J5771" t="s">
        <v>135</v>
      </c>
      <c r="K5771" t="s">
        <v>22</v>
      </c>
      <c r="L5771" t="s">
        <v>136</v>
      </c>
      <c r="M5771" t="s">
        <v>20830</v>
      </c>
      <c r="N5771" t="s">
        <v>20831</v>
      </c>
      <c r="O5771">
        <v>3.0119444444444445</v>
      </c>
      <c r="P5771">
        <v>0</v>
      </c>
      <c r="Q5771">
        <v>1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0.58979934000000001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0.58979934000000001</v>
      </c>
    </row>
    <row r="5772" spans="1:32" x14ac:dyDescent="0.3">
      <c r="A5772">
        <v>2782664</v>
      </c>
      <c r="B5772">
        <v>1</v>
      </c>
      <c r="C5772" t="s">
        <v>82</v>
      </c>
      <c r="D5772" t="s">
        <v>104</v>
      </c>
      <c r="E5772" t="s">
        <v>15363</v>
      </c>
      <c r="F5772" t="s">
        <v>15364</v>
      </c>
      <c r="G5772" t="s">
        <v>31546</v>
      </c>
      <c r="H5772" t="s">
        <v>643</v>
      </c>
      <c r="I5772" t="s">
        <v>78</v>
      </c>
      <c r="J5772" t="s">
        <v>135</v>
      </c>
      <c r="K5772" t="s">
        <v>22</v>
      </c>
      <c r="L5772" t="s">
        <v>186</v>
      </c>
      <c r="M5772" t="s">
        <v>20832</v>
      </c>
      <c r="N5772" t="s">
        <v>20833</v>
      </c>
      <c r="O5772">
        <v>6.338055555555556</v>
      </c>
      <c r="P5772">
        <v>0</v>
      </c>
      <c r="Q5772">
        <v>39</v>
      </c>
      <c r="R5772">
        <v>0</v>
      </c>
      <c r="S5772">
        <v>0</v>
      </c>
      <c r="T5772">
        <v>0</v>
      </c>
      <c r="U5772">
        <v>10</v>
      </c>
      <c r="V5772">
        <v>0</v>
      </c>
      <c r="W5772">
        <v>0</v>
      </c>
      <c r="X5772">
        <v>0</v>
      </c>
      <c r="Y5772">
        <v>91.325710000000001</v>
      </c>
      <c r="Z5772">
        <v>0</v>
      </c>
      <c r="AA5772">
        <v>0</v>
      </c>
      <c r="AB5772">
        <v>0</v>
      </c>
      <c r="AC5772">
        <v>64.876114000000001</v>
      </c>
      <c r="AD5772">
        <v>0</v>
      </c>
      <c r="AE5772">
        <v>0</v>
      </c>
      <c r="AF5772">
        <v>156.20180999999999</v>
      </c>
    </row>
    <row r="5773" spans="1:32" x14ac:dyDescent="0.3">
      <c r="A5773">
        <v>2782698</v>
      </c>
      <c r="B5773">
        <v>1</v>
      </c>
      <c r="C5773" t="s">
        <v>83</v>
      </c>
      <c r="D5773" t="s">
        <v>125</v>
      </c>
      <c r="E5773" t="s">
        <v>20834</v>
      </c>
      <c r="F5773" t="s">
        <v>20835</v>
      </c>
      <c r="G5773" t="s">
        <v>31545</v>
      </c>
      <c r="H5773" t="s">
        <v>134</v>
      </c>
      <c r="I5773" t="s">
        <v>79</v>
      </c>
      <c r="J5773" t="s">
        <v>135</v>
      </c>
      <c r="K5773" t="s">
        <v>22</v>
      </c>
      <c r="L5773" t="s">
        <v>136</v>
      </c>
      <c r="M5773" t="s">
        <v>20836</v>
      </c>
      <c r="N5773" t="s">
        <v>20837</v>
      </c>
      <c r="O5773">
        <v>0.7994444444444444</v>
      </c>
      <c r="P5773">
        <v>1</v>
      </c>
      <c r="Q5773">
        <v>0</v>
      </c>
      <c r="R5773">
        <v>18</v>
      </c>
      <c r="S5773">
        <v>43</v>
      </c>
      <c r="T5773">
        <v>13</v>
      </c>
      <c r="U5773">
        <v>11</v>
      </c>
      <c r="V5773">
        <v>1</v>
      </c>
      <c r="W5773">
        <v>0</v>
      </c>
      <c r="X5773">
        <v>0.10437796000000001</v>
      </c>
      <c r="Y5773">
        <v>0</v>
      </c>
      <c r="Z5773">
        <v>13.111586000000001</v>
      </c>
      <c r="AA5773">
        <v>15.85558</v>
      </c>
      <c r="AB5773">
        <v>1.3347727</v>
      </c>
      <c r="AC5773">
        <v>0.64720509999999998</v>
      </c>
      <c r="AD5773">
        <v>2.4365209999999999</v>
      </c>
      <c r="AE5773">
        <v>0</v>
      </c>
      <c r="AF5773">
        <v>33.490043999999997</v>
      </c>
    </row>
    <row r="5774" spans="1:32" x14ac:dyDescent="0.3">
      <c r="A5774">
        <v>2782686</v>
      </c>
      <c r="B5774">
        <v>1</v>
      </c>
      <c r="C5774" t="s">
        <v>82</v>
      </c>
      <c r="D5774" t="s">
        <v>91</v>
      </c>
      <c r="E5774" t="s">
        <v>3060</v>
      </c>
      <c r="F5774" t="s">
        <v>1185</v>
      </c>
      <c r="G5774" t="s">
        <v>31552</v>
      </c>
      <c r="H5774" t="s">
        <v>145</v>
      </c>
      <c r="I5774" t="s">
        <v>78</v>
      </c>
      <c r="J5774" t="s">
        <v>135</v>
      </c>
      <c r="K5774" t="s">
        <v>22</v>
      </c>
      <c r="L5774" t="s">
        <v>136</v>
      </c>
      <c r="M5774" t="s">
        <v>20838</v>
      </c>
      <c r="N5774" t="s">
        <v>20839</v>
      </c>
      <c r="O5774">
        <v>0.44305555555555554</v>
      </c>
      <c r="P5774">
        <v>0</v>
      </c>
      <c r="Q5774">
        <v>1045</v>
      </c>
      <c r="R5774">
        <v>0</v>
      </c>
      <c r="S5774">
        <v>0</v>
      </c>
      <c r="T5774">
        <v>0</v>
      </c>
      <c r="U5774">
        <v>74</v>
      </c>
      <c r="V5774">
        <v>0</v>
      </c>
      <c r="W5774">
        <v>0</v>
      </c>
      <c r="X5774">
        <v>0</v>
      </c>
      <c r="Y5774">
        <v>97.066829999999996</v>
      </c>
      <c r="Z5774">
        <v>0</v>
      </c>
      <c r="AA5774">
        <v>0</v>
      </c>
      <c r="AB5774">
        <v>0</v>
      </c>
      <c r="AC5774">
        <v>23.528458000000001</v>
      </c>
      <c r="AD5774">
        <v>0</v>
      </c>
      <c r="AE5774">
        <v>0</v>
      </c>
      <c r="AF5774">
        <v>120.59529000000001</v>
      </c>
    </row>
    <row r="5775" spans="1:32" x14ac:dyDescent="0.3">
      <c r="A5775">
        <v>2782668</v>
      </c>
      <c r="B5775">
        <v>1</v>
      </c>
      <c r="C5775" t="s">
        <v>82</v>
      </c>
      <c r="D5775" t="s">
        <v>100</v>
      </c>
      <c r="E5775" t="s">
        <v>20840</v>
      </c>
      <c r="F5775" t="s">
        <v>20841</v>
      </c>
      <c r="G5775" t="s">
        <v>31552</v>
      </c>
      <c r="H5775" t="s">
        <v>643</v>
      </c>
      <c r="I5775" t="s">
        <v>78</v>
      </c>
      <c r="J5775" t="s">
        <v>135</v>
      </c>
      <c r="K5775" t="s">
        <v>22</v>
      </c>
      <c r="L5775" t="s">
        <v>186</v>
      </c>
      <c r="M5775" t="s">
        <v>20842</v>
      </c>
      <c r="N5775" t="s">
        <v>20843</v>
      </c>
      <c r="O5775">
        <v>1.0552777777777778</v>
      </c>
      <c r="P5775">
        <v>0</v>
      </c>
      <c r="Q5775">
        <v>718</v>
      </c>
      <c r="R5775">
        <v>0</v>
      </c>
      <c r="S5775">
        <v>0</v>
      </c>
      <c r="T5775">
        <v>0</v>
      </c>
      <c r="U5775">
        <v>54</v>
      </c>
      <c r="V5775">
        <v>0</v>
      </c>
      <c r="W5775">
        <v>0</v>
      </c>
      <c r="X5775">
        <v>0</v>
      </c>
      <c r="Y5775">
        <v>157.09630999999999</v>
      </c>
      <c r="Z5775">
        <v>0</v>
      </c>
      <c r="AA5775">
        <v>0</v>
      </c>
      <c r="AB5775">
        <v>0</v>
      </c>
      <c r="AC5775">
        <v>21.838100000000001</v>
      </c>
      <c r="AD5775">
        <v>0</v>
      </c>
      <c r="AE5775">
        <v>0</v>
      </c>
      <c r="AF5775">
        <v>178.93441999999999</v>
      </c>
    </row>
    <row r="5776" spans="1:32" x14ac:dyDescent="0.3">
      <c r="A5776">
        <v>2782685</v>
      </c>
      <c r="B5776">
        <v>1</v>
      </c>
      <c r="C5776" t="s">
        <v>83</v>
      </c>
      <c r="D5776" t="s">
        <v>128</v>
      </c>
      <c r="E5776" t="s">
        <v>20844</v>
      </c>
      <c r="F5776" t="s">
        <v>20845</v>
      </c>
      <c r="G5776" t="s">
        <v>31547</v>
      </c>
      <c r="H5776" t="s">
        <v>134</v>
      </c>
      <c r="I5776" t="s">
        <v>79</v>
      </c>
      <c r="J5776" t="s">
        <v>135</v>
      </c>
      <c r="K5776" t="s">
        <v>22</v>
      </c>
      <c r="L5776" t="s">
        <v>136</v>
      </c>
      <c r="M5776" t="s">
        <v>20846</v>
      </c>
      <c r="N5776" t="s">
        <v>20847</v>
      </c>
      <c r="O5776">
        <v>0.70972222222222225</v>
      </c>
      <c r="P5776">
        <v>4</v>
      </c>
      <c r="Q5776">
        <v>696</v>
      </c>
      <c r="R5776">
        <v>121</v>
      </c>
      <c r="S5776">
        <v>368</v>
      </c>
      <c r="T5776">
        <v>28</v>
      </c>
      <c r="U5776">
        <v>102</v>
      </c>
      <c r="V5776">
        <v>2</v>
      </c>
      <c r="W5776">
        <v>1</v>
      </c>
      <c r="X5776">
        <v>0.78261893999999999</v>
      </c>
      <c r="Y5776">
        <v>125.91903000000001</v>
      </c>
      <c r="Z5776">
        <v>20.798947999999999</v>
      </c>
      <c r="AA5776">
        <v>68.792590000000004</v>
      </c>
      <c r="AB5776">
        <v>92.972139999999996</v>
      </c>
      <c r="AC5776">
        <v>28.309615999999998</v>
      </c>
      <c r="AD5776">
        <v>89.033714000000003</v>
      </c>
      <c r="AE5776">
        <v>51.380752999999999</v>
      </c>
      <c r="AF5776">
        <v>477.98939999999999</v>
      </c>
    </row>
    <row r="5777" spans="1:32" x14ac:dyDescent="0.3">
      <c r="A5777">
        <v>2782610</v>
      </c>
      <c r="B5777">
        <v>1</v>
      </c>
      <c r="C5777" t="s">
        <v>82</v>
      </c>
      <c r="D5777" t="s">
        <v>90</v>
      </c>
      <c r="E5777" t="s">
        <v>20848</v>
      </c>
      <c r="F5777" t="s">
        <v>20849</v>
      </c>
      <c r="G5777" t="s">
        <v>31551</v>
      </c>
      <c r="H5777" t="s">
        <v>672</v>
      </c>
      <c r="I5777" t="s">
        <v>79</v>
      </c>
      <c r="J5777" t="s">
        <v>135</v>
      </c>
      <c r="K5777" t="s">
        <v>22</v>
      </c>
      <c r="L5777" t="s">
        <v>136</v>
      </c>
      <c r="M5777" t="s">
        <v>20850</v>
      </c>
      <c r="N5777" t="s">
        <v>20851</v>
      </c>
      <c r="O5777">
        <v>1.1758333333333333</v>
      </c>
      <c r="P5777">
        <v>0</v>
      </c>
      <c r="Q5777">
        <v>0</v>
      </c>
      <c r="R5777">
        <v>1</v>
      </c>
      <c r="S5777">
        <v>0</v>
      </c>
      <c r="T5777">
        <v>6</v>
      </c>
      <c r="U5777">
        <v>0</v>
      </c>
      <c r="V5777">
        <v>7</v>
      </c>
      <c r="W5777">
        <v>0</v>
      </c>
      <c r="X5777">
        <v>0</v>
      </c>
      <c r="Y5777">
        <v>0</v>
      </c>
      <c r="Z5777">
        <v>1.0846651</v>
      </c>
      <c r="AA5777">
        <v>0</v>
      </c>
      <c r="AB5777">
        <v>42.856735</v>
      </c>
      <c r="AC5777">
        <v>0</v>
      </c>
      <c r="AD5777">
        <v>309.56522000000001</v>
      </c>
      <c r="AE5777">
        <v>0</v>
      </c>
      <c r="AF5777">
        <v>353.50662</v>
      </c>
    </row>
    <row r="5778" spans="1:32" x14ac:dyDescent="0.3">
      <c r="A5778">
        <v>2782643</v>
      </c>
      <c r="B5778">
        <v>1</v>
      </c>
      <c r="C5778" t="s">
        <v>82</v>
      </c>
      <c r="D5778" t="s">
        <v>105</v>
      </c>
      <c r="E5778" t="s">
        <v>20852</v>
      </c>
      <c r="F5778" t="s">
        <v>20853</v>
      </c>
      <c r="G5778" t="s">
        <v>31549</v>
      </c>
      <c r="H5778" t="s">
        <v>134</v>
      </c>
      <c r="I5778" t="s">
        <v>79</v>
      </c>
      <c r="J5778" t="s">
        <v>135</v>
      </c>
      <c r="K5778" t="s">
        <v>22</v>
      </c>
      <c r="L5778" t="s">
        <v>136</v>
      </c>
      <c r="M5778" t="s">
        <v>20854</v>
      </c>
      <c r="N5778" t="s">
        <v>178</v>
      </c>
      <c r="O5778">
        <v>0.2038888888888889</v>
      </c>
      <c r="P5778">
        <v>0</v>
      </c>
      <c r="Q5778">
        <v>372</v>
      </c>
      <c r="R5778">
        <v>9</v>
      </c>
      <c r="S5778">
        <v>32</v>
      </c>
      <c r="T5778">
        <v>6</v>
      </c>
      <c r="U5778">
        <v>35</v>
      </c>
      <c r="V5778">
        <v>0</v>
      </c>
      <c r="W5778">
        <v>0</v>
      </c>
      <c r="X5778">
        <v>0</v>
      </c>
      <c r="Y5778">
        <v>24.972594999999998</v>
      </c>
      <c r="Z5778">
        <v>4.366275E-2</v>
      </c>
      <c r="AA5778">
        <v>3.5519726</v>
      </c>
      <c r="AB5778">
        <v>1.3959163000000001</v>
      </c>
      <c r="AC5778">
        <v>2.4958480000000001</v>
      </c>
      <c r="AD5778">
        <v>0</v>
      </c>
      <c r="AE5778">
        <v>0</v>
      </c>
      <c r="AF5778">
        <v>32.459994999999999</v>
      </c>
    </row>
    <row r="5779" spans="1:32" x14ac:dyDescent="0.3">
      <c r="A5779">
        <v>2782626</v>
      </c>
      <c r="B5779">
        <v>1</v>
      </c>
      <c r="C5779" t="s">
        <v>82</v>
      </c>
      <c r="D5779" t="s">
        <v>105</v>
      </c>
      <c r="E5779" t="s">
        <v>20855</v>
      </c>
      <c r="F5779" t="s">
        <v>20856</v>
      </c>
      <c r="G5779" t="s">
        <v>31545</v>
      </c>
      <c r="H5779" t="s">
        <v>134</v>
      </c>
      <c r="I5779" t="s">
        <v>79</v>
      </c>
      <c r="J5779" t="s">
        <v>135</v>
      </c>
      <c r="K5779" t="s">
        <v>22</v>
      </c>
      <c r="L5779" t="s">
        <v>136</v>
      </c>
      <c r="M5779" t="s">
        <v>20857</v>
      </c>
      <c r="N5779" t="s">
        <v>20858</v>
      </c>
      <c r="O5779">
        <v>0.94944444444444442</v>
      </c>
      <c r="P5779">
        <v>1</v>
      </c>
      <c r="Q5779">
        <v>467</v>
      </c>
      <c r="R5779">
        <v>28</v>
      </c>
      <c r="S5779">
        <v>128</v>
      </c>
      <c r="T5779">
        <v>11</v>
      </c>
      <c r="U5779">
        <v>99</v>
      </c>
      <c r="V5779">
        <v>0</v>
      </c>
      <c r="W5779">
        <v>0</v>
      </c>
      <c r="X5779">
        <v>1.1666965</v>
      </c>
      <c r="Y5779">
        <v>76.31362</v>
      </c>
      <c r="Z5779">
        <v>91.423805000000002</v>
      </c>
      <c r="AA5779">
        <v>44.340972999999998</v>
      </c>
      <c r="AB5779">
        <v>20.284552000000001</v>
      </c>
      <c r="AC5779">
        <v>19.290292999999998</v>
      </c>
      <c r="AD5779">
        <v>0</v>
      </c>
      <c r="AE5779">
        <v>0</v>
      </c>
      <c r="AF5779">
        <v>252.81993</v>
      </c>
    </row>
    <row r="5780" spans="1:32" x14ac:dyDescent="0.3">
      <c r="A5780">
        <v>2782627</v>
      </c>
      <c r="B5780">
        <v>1</v>
      </c>
      <c r="C5780" t="s">
        <v>82</v>
      </c>
      <c r="D5780" t="s">
        <v>105</v>
      </c>
      <c r="E5780" t="s">
        <v>15542</v>
      </c>
      <c r="F5780" t="s">
        <v>15543</v>
      </c>
      <c r="G5780" t="s">
        <v>31545</v>
      </c>
      <c r="H5780" t="s">
        <v>134</v>
      </c>
      <c r="I5780" t="s">
        <v>79</v>
      </c>
      <c r="J5780" t="s">
        <v>135</v>
      </c>
      <c r="K5780" t="s">
        <v>22</v>
      </c>
      <c r="L5780" t="s">
        <v>136</v>
      </c>
      <c r="M5780" t="s">
        <v>20859</v>
      </c>
      <c r="N5780" t="s">
        <v>20860</v>
      </c>
      <c r="O5780">
        <v>0.62083333333333335</v>
      </c>
      <c r="P5780">
        <v>0</v>
      </c>
      <c r="Q5780">
        <v>697</v>
      </c>
      <c r="R5780">
        <v>0</v>
      </c>
      <c r="S5780">
        <v>3</v>
      </c>
      <c r="T5780">
        <v>0</v>
      </c>
      <c r="U5780">
        <v>59</v>
      </c>
      <c r="V5780">
        <v>0</v>
      </c>
      <c r="W5780">
        <v>0</v>
      </c>
      <c r="X5780">
        <v>0</v>
      </c>
      <c r="Y5780">
        <v>61.801014000000002</v>
      </c>
      <c r="Z5780">
        <v>0</v>
      </c>
      <c r="AA5780">
        <v>1.1417588000000001</v>
      </c>
      <c r="AB5780">
        <v>0</v>
      </c>
      <c r="AC5780">
        <v>20.323810000000002</v>
      </c>
      <c r="AD5780">
        <v>0</v>
      </c>
      <c r="AE5780">
        <v>0</v>
      </c>
      <c r="AF5780">
        <v>83.266589999999994</v>
      </c>
    </row>
    <row r="5781" spans="1:32" x14ac:dyDescent="0.3">
      <c r="A5781">
        <v>2782568</v>
      </c>
      <c r="B5781">
        <v>1</v>
      </c>
      <c r="C5781" t="s">
        <v>82</v>
      </c>
      <c r="D5781" t="s">
        <v>90</v>
      </c>
      <c r="E5781" t="s">
        <v>20861</v>
      </c>
      <c r="F5781" t="s">
        <v>20862</v>
      </c>
      <c r="G5781" t="s">
        <v>31548</v>
      </c>
      <c r="H5781" t="s">
        <v>893</v>
      </c>
      <c r="I5781" t="s">
        <v>78</v>
      </c>
      <c r="J5781" t="s">
        <v>135</v>
      </c>
      <c r="K5781" t="s">
        <v>22</v>
      </c>
      <c r="L5781" t="s">
        <v>136</v>
      </c>
      <c r="M5781" t="s">
        <v>20863</v>
      </c>
      <c r="N5781" t="s">
        <v>20864</v>
      </c>
      <c r="O5781">
        <v>1.1608333333333334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7.0802904999999999E-2</v>
      </c>
      <c r="AD5781">
        <v>0</v>
      </c>
      <c r="AE5781">
        <v>0</v>
      </c>
      <c r="AF5781">
        <v>7.0802904999999999E-2</v>
      </c>
    </row>
    <row r="5782" spans="1:32" x14ac:dyDescent="0.3">
      <c r="A5782">
        <v>2797443</v>
      </c>
      <c r="B5782">
        <v>1</v>
      </c>
      <c r="C5782" t="s">
        <v>82</v>
      </c>
      <c r="D5782" t="s">
        <v>105</v>
      </c>
      <c r="E5782" t="s">
        <v>20865</v>
      </c>
      <c r="F5782" t="s">
        <v>20866</v>
      </c>
      <c r="G5782" t="s">
        <v>31548</v>
      </c>
      <c r="H5782" t="s">
        <v>311</v>
      </c>
      <c r="I5782" t="s">
        <v>78</v>
      </c>
      <c r="J5782" t="s">
        <v>135</v>
      </c>
      <c r="K5782" t="s">
        <v>22</v>
      </c>
      <c r="L5782" t="s">
        <v>136</v>
      </c>
      <c r="M5782" t="s">
        <v>20867</v>
      </c>
      <c r="N5782" t="s">
        <v>20868</v>
      </c>
      <c r="O5782">
        <v>1.3388888888888888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2.5740897999999999</v>
      </c>
      <c r="AD5782">
        <v>0</v>
      </c>
      <c r="AE5782">
        <v>0</v>
      </c>
      <c r="AF5782">
        <v>2.5740897999999999</v>
      </c>
    </row>
    <row r="5783" spans="1:32" x14ac:dyDescent="0.3">
      <c r="A5783">
        <v>2797302</v>
      </c>
      <c r="B5783">
        <v>1</v>
      </c>
      <c r="C5783" t="s">
        <v>82</v>
      </c>
      <c r="D5783" t="s">
        <v>90</v>
      </c>
      <c r="E5783" t="s">
        <v>20869</v>
      </c>
      <c r="F5783" t="s">
        <v>20870</v>
      </c>
      <c r="G5783" t="s">
        <v>31548</v>
      </c>
      <c r="H5783" t="s">
        <v>333</v>
      </c>
      <c r="I5783" t="s">
        <v>78</v>
      </c>
      <c r="J5783" t="s">
        <v>135</v>
      </c>
      <c r="K5783" t="s">
        <v>22</v>
      </c>
      <c r="L5783" t="s">
        <v>136</v>
      </c>
      <c r="M5783" t="s">
        <v>20871</v>
      </c>
      <c r="N5783" t="s">
        <v>20872</v>
      </c>
      <c r="O5783">
        <v>3.1547222222222224</v>
      </c>
      <c r="P5783">
        <v>0</v>
      </c>
      <c r="Q5783">
        <v>3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5.3452060000000001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5.3452060000000001</v>
      </c>
    </row>
    <row r="5784" spans="1:32" x14ac:dyDescent="0.3">
      <c r="A5784">
        <v>2797236</v>
      </c>
      <c r="B5784">
        <v>1</v>
      </c>
      <c r="C5784" t="s">
        <v>82</v>
      </c>
      <c r="D5784" t="s">
        <v>101</v>
      </c>
      <c r="E5784" t="s">
        <v>20873</v>
      </c>
      <c r="F5784" t="s">
        <v>20874</v>
      </c>
      <c r="G5784" t="s">
        <v>31550</v>
      </c>
      <c r="H5784" t="s">
        <v>380</v>
      </c>
      <c r="I5784" t="s">
        <v>78</v>
      </c>
      <c r="J5784" t="s">
        <v>135</v>
      </c>
      <c r="K5784" t="s">
        <v>22</v>
      </c>
      <c r="L5784" t="s">
        <v>136</v>
      </c>
      <c r="M5784" t="s">
        <v>20875</v>
      </c>
      <c r="N5784" t="s">
        <v>20876</v>
      </c>
      <c r="O5784">
        <v>1.2638888888888888</v>
      </c>
      <c r="P5784">
        <v>0</v>
      </c>
      <c r="Q5784">
        <v>161</v>
      </c>
      <c r="R5784">
        <v>0</v>
      </c>
      <c r="S5784">
        <v>0</v>
      </c>
      <c r="T5784">
        <v>0</v>
      </c>
      <c r="U5784">
        <v>9</v>
      </c>
      <c r="V5784">
        <v>0</v>
      </c>
      <c r="W5784">
        <v>0</v>
      </c>
      <c r="X5784">
        <v>0</v>
      </c>
      <c r="Y5784">
        <v>46.308970000000002</v>
      </c>
      <c r="Z5784">
        <v>0</v>
      </c>
      <c r="AA5784">
        <v>0</v>
      </c>
      <c r="AB5784">
        <v>0</v>
      </c>
      <c r="AC5784">
        <v>8.3098240000000008</v>
      </c>
      <c r="AD5784">
        <v>0</v>
      </c>
      <c r="AE5784">
        <v>0</v>
      </c>
      <c r="AF5784">
        <v>54.618792999999997</v>
      </c>
    </row>
    <row r="5785" spans="1:32" x14ac:dyDescent="0.3">
      <c r="A5785">
        <v>2797032</v>
      </c>
      <c r="B5785">
        <v>1</v>
      </c>
      <c r="C5785" t="s">
        <v>83</v>
      </c>
      <c r="D5785" t="s">
        <v>128</v>
      </c>
      <c r="E5785" t="s">
        <v>20877</v>
      </c>
      <c r="F5785" t="s">
        <v>20878</v>
      </c>
      <c r="G5785" t="s">
        <v>31549</v>
      </c>
      <c r="H5785" t="s">
        <v>648</v>
      </c>
      <c r="I5785" t="s">
        <v>79</v>
      </c>
      <c r="J5785" t="s">
        <v>135</v>
      </c>
      <c r="K5785" t="s">
        <v>22</v>
      </c>
      <c r="L5785" t="s">
        <v>186</v>
      </c>
      <c r="M5785" t="s">
        <v>20879</v>
      </c>
      <c r="N5785" t="s">
        <v>20880</v>
      </c>
      <c r="O5785">
        <v>2.0022222222222221</v>
      </c>
      <c r="P5785">
        <v>0</v>
      </c>
      <c r="Q5785">
        <v>150</v>
      </c>
      <c r="R5785">
        <v>37</v>
      </c>
      <c r="S5785">
        <v>48</v>
      </c>
      <c r="T5785">
        <v>0</v>
      </c>
      <c r="U5785">
        <v>26</v>
      </c>
      <c r="V5785">
        <v>0</v>
      </c>
      <c r="W5785">
        <v>0</v>
      </c>
      <c r="X5785">
        <v>0</v>
      </c>
      <c r="Y5785">
        <v>41.308228</v>
      </c>
      <c r="Z5785">
        <v>17.434805000000001</v>
      </c>
      <c r="AA5785">
        <v>18.057691999999999</v>
      </c>
      <c r="AB5785">
        <v>0</v>
      </c>
      <c r="AC5785">
        <v>17.935189999999999</v>
      </c>
      <c r="AD5785">
        <v>0</v>
      </c>
      <c r="AE5785">
        <v>0</v>
      </c>
      <c r="AF5785">
        <v>94.735916000000003</v>
      </c>
    </row>
    <row r="5786" spans="1:32" x14ac:dyDescent="0.3">
      <c r="A5786">
        <v>2796967</v>
      </c>
      <c r="B5786">
        <v>1</v>
      </c>
      <c r="C5786" t="s">
        <v>83</v>
      </c>
      <c r="D5786" t="s">
        <v>116</v>
      </c>
      <c r="E5786" t="s">
        <v>20881</v>
      </c>
      <c r="F5786" t="s">
        <v>20882</v>
      </c>
      <c r="G5786" t="s">
        <v>31548</v>
      </c>
      <c r="H5786" t="s">
        <v>333</v>
      </c>
      <c r="I5786" t="s">
        <v>78</v>
      </c>
      <c r="J5786" t="s">
        <v>135</v>
      </c>
      <c r="K5786" t="s">
        <v>22</v>
      </c>
      <c r="L5786" t="s">
        <v>136</v>
      </c>
      <c r="M5786" t="s">
        <v>20883</v>
      </c>
      <c r="N5786" t="s">
        <v>20884</v>
      </c>
      <c r="O5786">
        <v>0.98</v>
      </c>
      <c r="P5786">
        <v>0</v>
      </c>
      <c r="Q5786">
        <v>1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0.47709852000000003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0.47709852000000003</v>
      </c>
    </row>
    <row r="5787" spans="1:32" x14ac:dyDescent="0.3">
      <c r="A5787">
        <v>2796954</v>
      </c>
      <c r="B5787">
        <v>1</v>
      </c>
      <c r="C5787" t="s">
        <v>82</v>
      </c>
      <c r="D5787" t="s">
        <v>112</v>
      </c>
      <c r="E5787" t="s">
        <v>20885</v>
      </c>
      <c r="F5787" t="s">
        <v>20886</v>
      </c>
      <c r="G5787" t="s">
        <v>31551</v>
      </c>
      <c r="H5787" t="s">
        <v>145</v>
      </c>
      <c r="I5787" t="s">
        <v>79</v>
      </c>
      <c r="J5787" t="s">
        <v>135</v>
      </c>
      <c r="K5787" t="s">
        <v>22</v>
      </c>
      <c r="L5787" t="s">
        <v>136</v>
      </c>
      <c r="M5787" t="s">
        <v>17613</v>
      </c>
      <c r="N5787" t="s">
        <v>17614</v>
      </c>
      <c r="O5787">
        <v>0.27888888888888891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108</v>
      </c>
      <c r="V5787">
        <v>0</v>
      </c>
      <c r="W5787">
        <v>2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37.892837999999998</v>
      </c>
      <c r="AD5787">
        <v>0</v>
      </c>
      <c r="AE5787">
        <v>16.953299999999999</v>
      </c>
      <c r="AF5787">
        <v>54.846139999999998</v>
      </c>
    </row>
    <row r="5788" spans="1:32" x14ac:dyDescent="0.3">
      <c r="A5788">
        <v>2796890</v>
      </c>
      <c r="B5788">
        <v>1</v>
      </c>
      <c r="C5788" t="s">
        <v>82</v>
      </c>
      <c r="D5788" t="s">
        <v>112</v>
      </c>
      <c r="E5788" t="s">
        <v>15049</v>
      </c>
      <c r="F5788" t="s">
        <v>15050</v>
      </c>
      <c r="G5788" t="s">
        <v>31548</v>
      </c>
      <c r="H5788" t="s">
        <v>333</v>
      </c>
      <c r="I5788" t="s">
        <v>78</v>
      </c>
      <c r="J5788" t="s">
        <v>135</v>
      </c>
      <c r="K5788" t="s">
        <v>22</v>
      </c>
      <c r="L5788" t="s">
        <v>136</v>
      </c>
      <c r="M5788" t="s">
        <v>20887</v>
      </c>
      <c r="N5788" t="s">
        <v>20888</v>
      </c>
      <c r="O5788">
        <v>8.4816666666666674</v>
      </c>
      <c r="P5788">
        <v>0</v>
      </c>
      <c r="Q5788">
        <v>7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10.042089000000001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10.042089000000001</v>
      </c>
    </row>
    <row r="5789" spans="1:32" x14ac:dyDescent="0.3">
      <c r="A5789">
        <v>2796789</v>
      </c>
      <c r="B5789">
        <v>1</v>
      </c>
      <c r="C5789" t="s">
        <v>83</v>
      </c>
      <c r="D5789" t="s">
        <v>123</v>
      </c>
      <c r="E5789" t="s">
        <v>20889</v>
      </c>
      <c r="F5789" t="s">
        <v>20890</v>
      </c>
      <c r="G5789" t="s">
        <v>31552</v>
      </c>
      <c r="H5789" t="s">
        <v>665</v>
      </c>
      <c r="I5789" t="s">
        <v>78</v>
      </c>
      <c r="J5789" t="s">
        <v>135</v>
      </c>
      <c r="K5789" t="s">
        <v>22</v>
      </c>
      <c r="L5789" t="s">
        <v>136</v>
      </c>
      <c r="M5789" t="s">
        <v>20891</v>
      </c>
      <c r="N5789" t="s">
        <v>20892</v>
      </c>
      <c r="O5789">
        <v>1.8433333333333333</v>
      </c>
      <c r="P5789">
        <v>0</v>
      </c>
      <c r="Q5789">
        <v>3</v>
      </c>
      <c r="R5789">
        <v>0</v>
      </c>
      <c r="S5789">
        <v>1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0.80230206000000004</v>
      </c>
      <c r="Z5789">
        <v>0</v>
      </c>
      <c r="AA5789">
        <v>2.5176653000000002E-3</v>
      </c>
      <c r="AB5789">
        <v>0</v>
      </c>
      <c r="AC5789">
        <v>0</v>
      </c>
      <c r="AD5789">
        <v>0</v>
      </c>
      <c r="AE5789">
        <v>0</v>
      </c>
      <c r="AF5789">
        <v>0.80481970000000003</v>
      </c>
    </row>
    <row r="5790" spans="1:32" x14ac:dyDescent="0.3">
      <c r="A5790">
        <v>2796277</v>
      </c>
      <c r="B5790">
        <v>1</v>
      </c>
      <c r="C5790" t="s">
        <v>83</v>
      </c>
      <c r="D5790" t="s">
        <v>115</v>
      </c>
      <c r="E5790" t="s">
        <v>20893</v>
      </c>
      <c r="F5790" t="s">
        <v>20894</v>
      </c>
      <c r="G5790" t="s">
        <v>31546</v>
      </c>
      <c r="H5790" t="s">
        <v>6803</v>
      </c>
      <c r="I5790" t="s">
        <v>78</v>
      </c>
      <c r="J5790" t="s">
        <v>135</v>
      </c>
      <c r="K5790" t="s">
        <v>22</v>
      </c>
      <c r="L5790" t="s">
        <v>136</v>
      </c>
      <c r="M5790" t="s">
        <v>20895</v>
      </c>
      <c r="N5790" t="s">
        <v>20896</v>
      </c>
      <c r="O5790">
        <v>4.2838888888888889</v>
      </c>
      <c r="P5790">
        <v>0</v>
      </c>
      <c r="Q5790">
        <v>43</v>
      </c>
      <c r="R5790">
        <v>0</v>
      </c>
      <c r="S5790">
        <v>0</v>
      </c>
      <c r="T5790">
        <v>0</v>
      </c>
      <c r="U5790">
        <v>3</v>
      </c>
      <c r="V5790">
        <v>0</v>
      </c>
      <c r="W5790">
        <v>0</v>
      </c>
      <c r="X5790">
        <v>0</v>
      </c>
      <c r="Y5790">
        <v>13.419121000000001</v>
      </c>
      <c r="Z5790">
        <v>0</v>
      </c>
      <c r="AA5790">
        <v>0</v>
      </c>
      <c r="AB5790">
        <v>0</v>
      </c>
      <c r="AC5790">
        <v>1.0790158999999999</v>
      </c>
      <c r="AD5790">
        <v>0</v>
      </c>
      <c r="AE5790">
        <v>0</v>
      </c>
      <c r="AF5790">
        <v>14.498136499999999</v>
      </c>
    </row>
    <row r="5791" spans="1:32" x14ac:dyDescent="0.3">
      <c r="A5791">
        <v>2796286</v>
      </c>
      <c r="B5791">
        <v>1</v>
      </c>
      <c r="C5791" t="s">
        <v>82</v>
      </c>
      <c r="D5791" t="s">
        <v>113</v>
      </c>
      <c r="E5791" t="s">
        <v>20897</v>
      </c>
      <c r="F5791" t="s">
        <v>20898</v>
      </c>
      <c r="G5791" t="s">
        <v>31551</v>
      </c>
      <c r="H5791" t="s">
        <v>643</v>
      </c>
      <c r="I5791" t="s">
        <v>79</v>
      </c>
      <c r="J5791" t="s">
        <v>135</v>
      </c>
      <c r="K5791" t="s">
        <v>22</v>
      </c>
      <c r="L5791" t="s">
        <v>186</v>
      </c>
      <c r="M5791" t="s">
        <v>20899</v>
      </c>
      <c r="N5791" t="s">
        <v>20900</v>
      </c>
      <c r="O5791">
        <v>2.2369444444444446</v>
      </c>
      <c r="P5791">
        <v>52</v>
      </c>
      <c r="Q5791">
        <v>282</v>
      </c>
      <c r="R5791">
        <v>0</v>
      </c>
      <c r="S5791">
        <v>49</v>
      </c>
      <c r="T5791">
        <v>6</v>
      </c>
      <c r="U5791">
        <v>51</v>
      </c>
      <c r="V5791">
        <v>0</v>
      </c>
      <c r="W5791">
        <v>0</v>
      </c>
      <c r="X5791">
        <v>652.40593999999999</v>
      </c>
      <c r="Y5791">
        <v>1283.5155999999999</v>
      </c>
      <c r="Z5791">
        <v>0</v>
      </c>
      <c r="AA5791">
        <v>61.021129999999999</v>
      </c>
      <c r="AB5791">
        <v>247.75963999999999</v>
      </c>
      <c r="AC5791">
        <v>165.32570000000001</v>
      </c>
      <c r="AD5791">
        <v>0</v>
      </c>
      <c r="AE5791">
        <v>0</v>
      </c>
      <c r="AF5791">
        <v>2410.0279999999998</v>
      </c>
    </row>
    <row r="5792" spans="1:32" x14ac:dyDescent="0.3">
      <c r="A5792">
        <v>2796269</v>
      </c>
      <c r="B5792">
        <v>1</v>
      </c>
      <c r="C5792" t="s">
        <v>82</v>
      </c>
      <c r="D5792" t="s">
        <v>95</v>
      </c>
      <c r="E5792" t="s">
        <v>20901</v>
      </c>
      <c r="F5792" t="s">
        <v>20902</v>
      </c>
      <c r="G5792" t="s">
        <v>31545</v>
      </c>
      <c r="H5792" t="s">
        <v>185</v>
      </c>
      <c r="I5792" t="s">
        <v>79</v>
      </c>
      <c r="J5792" t="s">
        <v>135</v>
      </c>
      <c r="K5792" t="s">
        <v>22</v>
      </c>
      <c r="L5792" t="s">
        <v>136</v>
      </c>
      <c r="M5792" t="s">
        <v>20903</v>
      </c>
      <c r="N5792" t="s">
        <v>20904</v>
      </c>
      <c r="O5792">
        <v>0.36388888888888887</v>
      </c>
      <c r="P5792">
        <v>0</v>
      </c>
      <c r="Q5792">
        <v>1373</v>
      </c>
      <c r="R5792">
        <v>0</v>
      </c>
      <c r="S5792">
        <v>1</v>
      </c>
      <c r="T5792">
        <v>0</v>
      </c>
      <c r="U5792">
        <v>44</v>
      </c>
      <c r="V5792">
        <v>1</v>
      </c>
      <c r="W5792">
        <v>0</v>
      </c>
      <c r="X5792">
        <v>0</v>
      </c>
      <c r="Y5792">
        <v>52.418849999999999</v>
      </c>
      <c r="Z5792">
        <v>0</v>
      </c>
      <c r="AA5792">
        <v>1.4703404E-2</v>
      </c>
      <c r="AB5792">
        <v>0</v>
      </c>
      <c r="AC5792">
        <v>20.662078999999999</v>
      </c>
      <c r="AD5792">
        <v>20.472490000000001</v>
      </c>
      <c r="AE5792">
        <v>0</v>
      </c>
      <c r="AF5792">
        <v>93.568119999999993</v>
      </c>
    </row>
    <row r="5793" spans="1:32" x14ac:dyDescent="0.3">
      <c r="A5793">
        <v>2796041</v>
      </c>
      <c r="B5793">
        <v>1</v>
      </c>
      <c r="C5793" t="s">
        <v>82</v>
      </c>
      <c r="D5793" t="s">
        <v>112</v>
      </c>
      <c r="E5793" t="s">
        <v>20905</v>
      </c>
      <c r="F5793" t="s">
        <v>20906</v>
      </c>
      <c r="G5793" t="s">
        <v>31549</v>
      </c>
      <c r="H5793" t="s">
        <v>134</v>
      </c>
      <c r="I5793" t="s">
        <v>79</v>
      </c>
      <c r="J5793" t="s">
        <v>248</v>
      </c>
      <c r="K5793" t="s">
        <v>22</v>
      </c>
      <c r="L5793" t="s">
        <v>136</v>
      </c>
      <c r="M5793" t="s">
        <v>20907</v>
      </c>
      <c r="N5793" t="s">
        <v>20908</v>
      </c>
      <c r="O5793">
        <v>1.9444444444444445E-2</v>
      </c>
      <c r="P5793">
        <v>0</v>
      </c>
      <c r="Q5793">
        <v>0</v>
      </c>
      <c r="R5793">
        <v>0</v>
      </c>
      <c r="S5793">
        <v>0</v>
      </c>
      <c r="T5793">
        <v>1</v>
      </c>
      <c r="U5793">
        <v>0</v>
      </c>
      <c r="V5793">
        <v>3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2.3954687999999998E-2</v>
      </c>
      <c r="AC5793">
        <v>0</v>
      </c>
      <c r="AD5793">
        <v>21.012981</v>
      </c>
      <c r="AE5793">
        <v>0</v>
      </c>
      <c r="AF5793">
        <v>21.036936000000001</v>
      </c>
    </row>
    <row r="5794" spans="1:32" x14ac:dyDescent="0.3">
      <c r="A5794">
        <v>2796050</v>
      </c>
      <c r="B5794">
        <v>1</v>
      </c>
      <c r="C5794" t="s">
        <v>82</v>
      </c>
      <c r="D5794" t="s">
        <v>94</v>
      </c>
      <c r="E5794" t="s">
        <v>20909</v>
      </c>
      <c r="F5794" t="s">
        <v>20910</v>
      </c>
      <c r="G5794" t="s">
        <v>31550</v>
      </c>
      <c r="H5794" t="s">
        <v>1432</v>
      </c>
      <c r="I5794" t="s">
        <v>78</v>
      </c>
      <c r="J5794" t="s">
        <v>135</v>
      </c>
      <c r="K5794" t="s">
        <v>22</v>
      </c>
      <c r="L5794" t="s">
        <v>136</v>
      </c>
      <c r="M5794" t="s">
        <v>20911</v>
      </c>
      <c r="N5794" t="s">
        <v>20912</v>
      </c>
      <c r="O5794">
        <v>3.8977777777777778</v>
      </c>
      <c r="P5794">
        <v>0</v>
      </c>
      <c r="Q5794">
        <v>1</v>
      </c>
      <c r="R5794">
        <v>0</v>
      </c>
      <c r="S5794">
        <v>0</v>
      </c>
      <c r="T5794">
        <v>0</v>
      </c>
      <c r="U5794">
        <v>5</v>
      </c>
      <c r="V5794">
        <v>0</v>
      </c>
      <c r="W5794">
        <v>0</v>
      </c>
      <c r="X5794">
        <v>0</v>
      </c>
      <c r="Y5794">
        <v>6.9238279999999999E-3</v>
      </c>
      <c r="Z5794">
        <v>0</v>
      </c>
      <c r="AA5794">
        <v>0</v>
      </c>
      <c r="AB5794">
        <v>0</v>
      </c>
      <c r="AC5794">
        <v>3.9315769999999999</v>
      </c>
      <c r="AD5794">
        <v>0</v>
      </c>
      <c r="AE5794">
        <v>0</v>
      </c>
      <c r="AF5794">
        <v>3.938501</v>
      </c>
    </row>
    <row r="5795" spans="1:32" x14ac:dyDescent="0.3">
      <c r="A5795">
        <v>2795947</v>
      </c>
      <c r="B5795">
        <v>1</v>
      </c>
      <c r="C5795" t="s">
        <v>82</v>
      </c>
      <c r="D5795" t="s">
        <v>92</v>
      </c>
      <c r="E5795" t="s">
        <v>20913</v>
      </c>
      <c r="F5795" t="s">
        <v>20914</v>
      </c>
      <c r="G5795" t="s">
        <v>31551</v>
      </c>
      <c r="H5795" t="s">
        <v>672</v>
      </c>
      <c r="I5795" t="s">
        <v>79</v>
      </c>
      <c r="J5795" t="s">
        <v>135</v>
      </c>
      <c r="K5795" t="s">
        <v>22</v>
      </c>
      <c r="L5795" t="s">
        <v>136</v>
      </c>
      <c r="M5795" t="s">
        <v>20915</v>
      </c>
      <c r="N5795" t="s">
        <v>20916</v>
      </c>
      <c r="O5795">
        <v>8.399166666666666</v>
      </c>
      <c r="P5795">
        <v>0</v>
      </c>
      <c r="Q5795">
        <v>3</v>
      </c>
      <c r="R5795">
        <v>0</v>
      </c>
      <c r="S5795">
        <v>4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22.958898999999999</v>
      </c>
      <c r="Z5795">
        <v>0</v>
      </c>
      <c r="AA5795">
        <v>16.214077</v>
      </c>
      <c r="AB5795">
        <v>0</v>
      </c>
      <c r="AC5795">
        <v>0</v>
      </c>
      <c r="AD5795">
        <v>0</v>
      </c>
      <c r="AE5795">
        <v>0</v>
      </c>
      <c r="AF5795">
        <v>39.172977000000003</v>
      </c>
    </row>
    <row r="5796" spans="1:32" x14ac:dyDescent="0.3">
      <c r="A5796">
        <v>2795953</v>
      </c>
      <c r="B5796">
        <v>1</v>
      </c>
      <c r="C5796" t="s">
        <v>82</v>
      </c>
      <c r="D5796" t="s">
        <v>104</v>
      </c>
      <c r="E5796" t="s">
        <v>16571</v>
      </c>
      <c r="F5796" t="s">
        <v>16572</v>
      </c>
      <c r="G5796" t="s">
        <v>31550</v>
      </c>
      <c r="H5796" t="s">
        <v>1432</v>
      </c>
      <c r="I5796" t="s">
        <v>78</v>
      </c>
      <c r="J5796" t="s">
        <v>135</v>
      </c>
      <c r="K5796" t="s">
        <v>22</v>
      </c>
      <c r="L5796" t="s">
        <v>136</v>
      </c>
      <c r="M5796" t="s">
        <v>20917</v>
      </c>
      <c r="N5796" t="s">
        <v>20918</v>
      </c>
      <c r="O5796">
        <v>4.7024999999999997</v>
      </c>
      <c r="P5796">
        <v>0</v>
      </c>
      <c r="Q5796">
        <v>49</v>
      </c>
      <c r="R5796">
        <v>0</v>
      </c>
      <c r="S5796">
        <v>0</v>
      </c>
      <c r="T5796">
        <v>0</v>
      </c>
      <c r="U5796">
        <v>24</v>
      </c>
      <c r="V5796">
        <v>0</v>
      </c>
      <c r="W5796">
        <v>0</v>
      </c>
      <c r="X5796">
        <v>0</v>
      </c>
      <c r="Y5796">
        <v>103.90398</v>
      </c>
      <c r="Z5796">
        <v>0</v>
      </c>
      <c r="AA5796">
        <v>0</v>
      </c>
      <c r="AB5796">
        <v>0</v>
      </c>
      <c r="AC5796">
        <v>66.064800000000005</v>
      </c>
      <c r="AD5796">
        <v>0</v>
      </c>
      <c r="AE5796">
        <v>0</v>
      </c>
      <c r="AF5796">
        <v>169.96877000000001</v>
      </c>
    </row>
    <row r="5797" spans="1:32" x14ac:dyDescent="0.3">
      <c r="A5797">
        <v>2795947</v>
      </c>
      <c r="B5797">
        <v>2</v>
      </c>
      <c r="C5797" t="s">
        <v>82</v>
      </c>
      <c r="D5797" t="s">
        <v>92</v>
      </c>
      <c r="E5797" t="s">
        <v>8219</v>
      </c>
      <c r="F5797" t="s">
        <v>8220</v>
      </c>
      <c r="G5797" t="s">
        <v>31549</v>
      </c>
      <c r="H5797" t="s">
        <v>672</v>
      </c>
      <c r="I5797" t="s">
        <v>79</v>
      </c>
      <c r="J5797" t="s">
        <v>135</v>
      </c>
      <c r="K5797" t="s">
        <v>22</v>
      </c>
      <c r="L5797" t="s">
        <v>136</v>
      </c>
      <c r="M5797" t="s">
        <v>20916</v>
      </c>
      <c r="N5797" t="s">
        <v>20919</v>
      </c>
      <c r="O5797">
        <v>0.86777777777777776</v>
      </c>
      <c r="P5797">
        <v>1</v>
      </c>
      <c r="Q5797">
        <v>1301</v>
      </c>
      <c r="R5797">
        <v>0</v>
      </c>
      <c r="S5797">
        <v>18</v>
      </c>
      <c r="T5797">
        <v>3</v>
      </c>
      <c r="U5797">
        <v>146</v>
      </c>
      <c r="V5797">
        <v>0</v>
      </c>
      <c r="W5797">
        <v>0</v>
      </c>
      <c r="X5797">
        <v>1.2923017999999999</v>
      </c>
      <c r="Y5797">
        <v>501.66942999999998</v>
      </c>
      <c r="Z5797">
        <v>0</v>
      </c>
      <c r="AA5797">
        <v>4.3343325000000004</v>
      </c>
      <c r="AB5797">
        <v>31.475714</v>
      </c>
      <c r="AC5797">
        <v>143.42595</v>
      </c>
      <c r="AD5797">
        <v>0</v>
      </c>
      <c r="AE5797">
        <v>0</v>
      </c>
      <c r="AF5797">
        <v>682.19770000000005</v>
      </c>
    </row>
    <row r="5798" spans="1:32" x14ac:dyDescent="0.3">
      <c r="A5798">
        <v>2795726</v>
      </c>
      <c r="B5798">
        <v>1</v>
      </c>
      <c r="C5798" t="s">
        <v>83</v>
      </c>
      <c r="D5798" t="s">
        <v>126</v>
      </c>
      <c r="E5798" t="s">
        <v>20920</v>
      </c>
      <c r="F5798" t="s">
        <v>20921</v>
      </c>
      <c r="G5798" t="s">
        <v>31551</v>
      </c>
      <c r="H5798" t="s">
        <v>672</v>
      </c>
      <c r="I5798" t="s">
        <v>79</v>
      </c>
      <c r="J5798" t="s">
        <v>135</v>
      </c>
      <c r="K5798" t="s">
        <v>22</v>
      </c>
      <c r="L5798" t="s">
        <v>136</v>
      </c>
      <c r="M5798" t="s">
        <v>20922</v>
      </c>
      <c r="N5798" t="s">
        <v>20923</v>
      </c>
      <c r="O5798">
        <v>0.5805555555555556</v>
      </c>
      <c r="P5798">
        <v>0</v>
      </c>
      <c r="Q5798">
        <v>180</v>
      </c>
      <c r="R5798">
        <v>0</v>
      </c>
      <c r="S5798">
        <v>0</v>
      </c>
      <c r="T5798">
        <v>0</v>
      </c>
      <c r="U5798">
        <v>16</v>
      </c>
      <c r="V5798">
        <v>0</v>
      </c>
      <c r="W5798">
        <v>0</v>
      </c>
      <c r="X5798">
        <v>0</v>
      </c>
      <c r="Y5798">
        <v>8.9979420000000001</v>
      </c>
      <c r="Z5798">
        <v>0</v>
      </c>
      <c r="AA5798">
        <v>0</v>
      </c>
      <c r="AB5798">
        <v>0</v>
      </c>
      <c r="AC5798">
        <v>0.36942184</v>
      </c>
      <c r="AD5798">
        <v>0</v>
      </c>
      <c r="AE5798">
        <v>0</v>
      </c>
      <c r="AF5798">
        <v>9.3673640000000002</v>
      </c>
    </row>
    <row r="5799" spans="1:32" x14ac:dyDescent="0.3">
      <c r="A5799">
        <v>2795733</v>
      </c>
      <c r="B5799">
        <v>1</v>
      </c>
      <c r="C5799" t="s">
        <v>82</v>
      </c>
      <c r="D5799" t="s">
        <v>111</v>
      </c>
      <c r="E5799" t="s">
        <v>20924</v>
      </c>
      <c r="F5799" t="s">
        <v>20925</v>
      </c>
      <c r="G5799" t="s">
        <v>31549</v>
      </c>
      <c r="H5799" t="s">
        <v>134</v>
      </c>
      <c r="I5799" t="s">
        <v>79</v>
      </c>
      <c r="J5799" t="s">
        <v>248</v>
      </c>
      <c r="K5799" t="s">
        <v>22</v>
      </c>
      <c r="L5799" t="s">
        <v>136</v>
      </c>
      <c r="M5799" t="s">
        <v>20926</v>
      </c>
      <c r="N5799" t="s">
        <v>20927</v>
      </c>
      <c r="O5799">
        <v>5.8333333333333336E-3</v>
      </c>
      <c r="P5799">
        <v>0</v>
      </c>
      <c r="Q5799">
        <v>835</v>
      </c>
      <c r="R5799">
        <v>133</v>
      </c>
      <c r="S5799">
        <v>301</v>
      </c>
      <c r="T5799">
        <v>17</v>
      </c>
      <c r="U5799">
        <v>168</v>
      </c>
      <c r="V5799">
        <v>0</v>
      </c>
      <c r="W5799">
        <v>0</v>
      </c>
      <c r="X5799">
        <v>0</v>
      </c>
      <c r="Y5799">
        <v>1.2244542</v>
      </c>
      <c r="Z5799">
        <v>0.90698915999999996</v>
      </c>
      <c r="AA5799">
        <v>1.6211062999999999</v>
      </c>
      <c r="AB5799">
        <v>0.54778844000000004</v>
      </c>
      <c r="AC5799">
        <v>0.67276685999999997</v>
      </c>
      <c r="AD5799">
        <v>0</v>
      </c>
      <c r="AE5799">
        <v>0</v>
      </c>
      <c r="AF5799">
        <v>4.9731050000000003</v>
      </c>
    </row>
    <row r="5800" spans="1:32" x14ac:dyDescent="0.3">
      <c r="A5800">
        <v>2795606</v>
      </c>
      <c r="B5800">
        <v>1</v>
      </c>
      <c r="C5800" t="s">
        <v>82</v>
      </c>
      <c r="D5800" t="s">
        <v>84</v>
      </c>
      <c r="E5800" t="s">
        <v>19907</v>
      </c>
      <c r="F5800" t="s">
        <v>19908</v>
      </c>
      <c r="G5800" t="s">
        <v>31549</v>
      </c>
      <c r="H5800" t="s">
        <v>134</v>
      </c>
      <c r="I5800" t="s">
        <v>79</v>
      </c>
      <c r="J5800" t="s">
        <v>135</v>
      </c>
      <c r="K5800" t="s">
        <v>22</v>
      </c>
      <c r="L5800" t="s">
        <v>136</v>
      </c>
      <c r="M5800" t="s">
        <v>20928</v>
      </c>
      <c r="N5800" t="s">
        <v>20929</v>
      </c>
      <c r="O5800">
        <v>0.67472222222222222</v>
      </c>
      <c r="P5800">
        <v>0</v>
      </c>
      <c r="Q5800">
        <v>0</v>
      </c>
      <c r="R5800">
        <v>0</v>
      </c>
      <c r="S5800">
        <v>0</v>
      </c>
      <c r="T5800">
        <v>16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122.86462</v>
      </c>
      <c r="AC5800">
        <v>0</v>
      </c>
      <c r="AD5800">
        <v>0</v>
      </c>
      <c r="AE5800">
        <v>0</v>
      </c>
      <c r="AF5800">
        <v>122.86462</v>
      </c>
    </row>
    <row r="5801" spans="1:32" x14ac:dyDescent="0.3">
      <c r="A5801">
        <v>2795532</v>
      </c>
      <c r="B5801">
        <v>1</v>
      </c>
      <c r="C5801" t="s">
        <v>82</v>
      </c>
      <c r="D5801" t="s">
        <v>93</v>
      </c>
      <c r="E5801" t="s">
        <v>20930</v>
      </c>
      <c r="F5801" t="s">
        <v>20931</v>
      </c>
      <c r="G5801" t="s">
        <v>31548</v>
      </c>
      <c r="H5801" t="s">
        <v>893</v>
      </c>
      <c r="I5801" t="s">
        <v>78</v>
      </c>
      <c r="J5801" t="s">
        <v>135</v>
      </c>
      <c r="K5801" t="s">
        <v>22</v>
      </c>
      <c r="L5801" t="s">
        <v>136</v>
      </c>
      <c r="M5801" t="s">
        <v>20932</v>
      </c>
      <c r="N5801" t="s">
        <v>20933</v>
      </c>
      <c r="O5801">
        <v>3.2233333333333332</v>
      </c>
      <c r="P5801">
        <v>0</v>
      </c>
      <c r="Q5801">
        <v>21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14.697906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14.697906</v>
      </c>
    </row>
    <row r="5802" spans="1:32" x14ac:dyDescent="0.3">
      <c r="A5802">
        <v>2795515</v>
      </c>
      <c r="B5802">
        <v>1</v>
      </c>
      <c r="C5802" t="s">
        <v>82</v>
      </c>
      <c r="D5802" t="s">
        <v>94</v>
      </c>
      <c r="E5802" t="s">
        <v>20934</v>
      </c>
      <c r="F5802" t="s">
        <v>20935</v>
      </c>
      <c r="G5802" t="s">
        <v>31551</v>
      </c>
      <c r="H5802" t="s">
        <v>134</v>
      </c>
      <c r="I5802" t="s">
        <v>79</v>
      </c>
      <c r="J5802" t="s">
        <v>135</v>
      </c>
      <c r="K5802" t="s">
        <v>22</v>
      </c>
      <c r="L5802" t="s">
        <v>136</v>
      </c>
      <c r="M5802" t="s">
        <v>20936</v>
      </c>
      <c r="N5802" t="s">
        <v>20937</v>
      </c>
      <c r="O5802">
        <v>5.2752777777777782</v>
      </c>
      <c r="P5802">
        <v>0</v>
      </c>
      <c r="Q5802">
        <v>292</v>
      </c>
      <c r="R5802">
        <v>0</v>
      </c>
      <c r="S5802">
        <v>0</v>
      </c>
      <c r="T5802">
        <v>0</v>
      </c>
      <c r="U5802">
        <v>34</v>
      </c>
      <c r="V5802">
        <v>0</v>
      </c>
      <c r="W5802">
        <v>0</v>
      </c>
      <c r="X5802">
        <v>0</v>
      </c>
      <c r="Y5802">
        <v>158.61453</v>
      </c>
      <c r="Z5802">
        <v>0</v>
      </c>
      <c r="AA5802">
        <v>0</v>
      </c>
      <c r="AB5802">
        <v>0</v>
      </c>
      <c r="AC5802">
        <v>137.4675</v>
      </c>
      <c r="AD5802">
        <v>0</v>
      </c>
      <c r="AE5802">
        <v>0</v>
      </c>
      <c r="AF5802">
        <v>296.08202999999997</v>
      </c>
    </row>
    <row r="5803" spans="1:32" x14ac:dyDescent="0.3">
      <c r="A5803">
        <v>2795510</v>
      </c>
      <c r="B5803">
        <v>1</v>
      </c>
      <c r="C5803" t="s">
        <v>82</v>
      </c>
      <c r="D5803" t="s">
        <v>102</v>
      </c>
      <c r="E5803" t="s">
        <v>7075</v>
      </c>
      <c r="F5803" t="s">
        <v>7076</v>
      </c>
      <c r="G5803" t="s">
        <v>31545</v>
      </c>
      <c r="H5803" t="s">
        <v>145</v>
      </c>
      <c r="I5803" t="s">
        <v>79</v>
      </c>
      <c r="J5803" t="s">
        <v>135</v>
      </c>
      <c r="K5803" t="s">
        <v>22</v>
      </c>
      <c r="L5803" t="s">
        <v>136</v>
      </c>
      <c r="M5803" t="s">
        <v>20938</v>
      </c>
      <c r="N5803" t="s">
        <v>20939</v>
      </c>
      <c r="O5803">
        <v>0.11916666666666667</v>
      </c>
      <c r="P5803">
        <v>1</v>
      </c>
      <c r="Q5803">
        <v>1685</v>
      </c>
      <c r="R5803">
        <v>12</v>
      </c>
      <c r="S5803">
        <v>514</v>
      </c>
      <c r="T5803">
        <v>17</v>
      </c>
      <c r="U5803">
        <v>340</v>
      </c>
      <c r="V5803">
        <v>8</v>
      </c>
      <c r="W5803">
        <v>2</v>
      </c>
      <c r="X5803">
        <v>1.1337652E-2</v>
      </c>
      <c r="Y5803">
        <v>29.825427999999999</v>
      </c>
      <c r="Z5803">
        <v>1.9295397000000001</v>
      </c>
      <c r="AA5803">
        <v>19.756233000000002</v>
      </c>
      <c r="AB5803">
        <v>23.342103999999999</v>
      </c>
      <c r="AC5803">
        <v>36.558917999999998</v>
      </c>
      <c r="AD5803">
        <v>205.20841999999999</v>
      </c>
      <c r="AE5803">
        <v>6.0818767999999999</v>
      </c>
      <c r="AF5803">
        <v>322.71386999999999</v>
      </c>
    </row>
    <row r="5804" spans="1:32" x14ac:dyDescent="0.3">
      <c r="A5804">
        <v>2795059</v>
      </c>
      <c r="B5804">
        <v>1</v>
      </c>
      <c r="C5804" t="s">
        <v>82</v>
      </c>
      <c r="D5804" t="s">
        <v>97</v>
      </c>
      <c r="E5804" t="s">
        <v>20940</v>
      </c>
      <c r="F5804" t="s">
        <v>20941</v>
      </c>
      <c r="G5804" t="s">
        <v>31548</v>
      </c>
      <c r="H5804" t="s">
        <v>333</v>
      </c>
      <c r="I5804" t="s">
        <v>78</v>
      </c>
      <c r="J5804" t="s">
        <v>135</v>
      </c>
      <c r="K5804" t="s">
        <v>22</v>
      </c>
      <c r="L5804" t="s">
        <v>136</v>
      </c>
      <c r="M5804" t="s">
        <v>20942</v>
      </c>
      <c r="N5804" t="s">
        <v>20943</v>
      </c>
      <c r="O5804">
        <v>6.2522222222222226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1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6.3295912999999997</v>
      </c>
      <c r="AD5804">
        <v>0</v>
      </c>
      <c r="AE5804">
        <v>0</v>
      </c>
      <c r="AF5804">
        <v>6.3295912999999997</v>
      </c>
    </row>
    <row r="5805" spans="1:32" x14ac:dyDescent="0.3">
      <c r="A5805">
        <v>2794976</v>
      </c>
      <c r="B5805">
        <v>1</v>
      </c>
      <c r="C5805" t="s">
        <v>83</v>
      </c>
      <c r="D5805" t="s">
        <v>130</v>
      </c>
      <c r="E5805" t="s">
        <v>20944</v>
      </c>
      <c r="F5805" t="s">
        <v>20945</v>
      </c>
      <c r="G5805" t="s">
        <v>31551</v>
      </c>
      <c r="H5805" t="s">
        <v>624</v>
      </c>
      <c r="I5805" t="s">
        <v>79</v>
      </c>
      <c r="J5805" t="s">
        <v>135</v>
      </c>
      <c r="K5805" t="s">
        <v>22</v>
      </c>
      <c r="L5805" t="s">
        <v>136</v>
      </c>
      <c r="M5805" t="s">
        <v>20946</v>
      </c>
      <c r="N5805" t="s">
        <v>17660</v>
      </c>
      <c r="O5805">
        <v>8.5883333333333329</v>
      </c>
      <c r="P5805">
        <v>0</v>
      </c>
      <c r="Q5805">
        <v>0</v>
      </c>
      <c r="R5805">
        <v>0</v>
      </c>
      <c r="S5805">
        <v>0</v>
      </c>
      <c r="T5805">
        <v>3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56.601463000000003</v>
      </c>
      <c r="AC5805">
        <v>0</v>
      </c>
      <c r="AD5805">
        <v>0</v>
      </c>
      <c r="AE5805">
        <v>0</v>
      </c>
      <c r="AF5805">
        <v>56.601463000000003</v>
      </c>
    </row>
    <row r="5806" spans="1:32" x14ac:dyDescent="0.3">
      <c r="A5806">
        <v>2794960</v>
      </c>
      <c r="B5806">
        <v>1</v>
      </c>
      <c r="C5806" t="s">
        <v>82</v>
      </c>
      <c r="D5806" t="s">
        <v>88</v>
      </c>
      <c r="E5806" t="s">
        <v>20947</v>
      </c>
      <c r="F5806" t="s">
        <v>20948</v>
      </c>
      <c r="G5806" t="s">
        <v>31545</v>
      </c>
      <c r="H5806" t="s">
        <v>134</v>
      </c>
      <c r="I5806" t="s">
        <v>79</v>
      </c>
      <c r="J5806" t="s">
        <v>135</v>
      </c>
      <c r="K5806" t="s">
        <v>22</v>
      </c>
      <c r="L5806" t="s">
        <v>136</v>
      </c>
      <c r="M5806" t="s">
        <v>20949</v>
      </c>
      <c r="N5806" t="s">
        <v>20950</v>
      </c>
      <c r="O5806">
        <v>0.87972222222222218</v>
      </c>
      <c r="P5806">
        <v>0</v>
      </c>
      <c r="Q5806">
        <v>138</v>
      </c>
      <c r="R5806">
        <v>0</v>
      </c>
      <c r="S5806">
        <v>0</v>
      </c>
      <c r="T5806">
        <v>1</v>
      </c>
      <c r="U5806">
        <v>7</v>
      </c>
      <c r="V5806">
        <v>0</v>
      </c>
      <c r="W5806">
        <v>0</v>
      </c>
      <c r="X5806">
        <v>0</v>
      </c>
      <c r="Y5806">
        <v>5.2746579999999996</v>
      </c>
      <c r="Z5806">
        <v>0</v>
      </c>
      <c r="AA5806">
        <v>0</v>
      </c>
      <c r="AB5806">
        <v>0.75803120000000002</v>
      </c>
      <c r="AC5806">
        <v>0.30484889999999998</v>
      </c>
      <c r="AD5806">
        <v>0</v>
      </c>
      <c r="AE5806">
        <v>0</v>
      </c>
      <c r="AF5806">
        <v>6.3375382</v>
      </c>
    </row>
    <row r="5807" spans="1:32" x14ac:dyDescent="0.3">
      <c r="A5807">
        <v>2794839</v>
      </c>
      <c r="B5807">
        <v>1</v>
      </c>
      <c r="C5807" t="s">
        <v>82</v>
      </c>
      <c r="D5807" t="s">
        <v>106</v>
      </c>
      <c r="E5807" t="s">
        <v>20951</v>
      </c>
      <c r="F5807" t="s">
        <v>20952</v>
      </c>
      <c r="G5807" t="s">
        <v>31551</v>
      </c>
      <c r="H5807" t="s">
        <v>672</v>
      </c>
      <c r="I5807" t="s">
        <v>79</v>
      </c>
      <c r="J5807" t="s">
        <v>135</v>
      </c>
      <c r="K5807" t="s">
        <v>22</v>
      </c>
      <c r="L5807" t="s">
        <v>136</v>
      </c>
      <c r="M5807" t="s">
        <v>20953</v>
      </c>
      <c r="N5807" t="s">
        <v>20954</v>
      </c>
      <c r="O5807">
        <v>3.5138888888888888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1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767.32294000000002</v>
      </c>
      <c r="AE5807">
        <v>0</v>
      </c>
      <c r="AF5807">
        <v>767.32294000000002</v>
      </c>
    </row>
    <row r="5808" spans="1:32" x14ac:dyDescent="0.3">
      <c r="A5808">
        <v>2794827</v>
      </c>
      <c r="B5808">
        <v>1</v>
      </c>
      <c r="C5808" t="s">
        <v>82</v>
      </c>
      <c r="D5808" t="s">
        <v>104</v>
      </c>
      <c r="E5808" t="s">
        <v>20955</v>
      </c>
      <c r="F5808" t="s">
        <v>20956</v>
      </c>
      <c r="G5808" t="s">
        <v>31546</v>
      </c>
      <c r="H5808" t="s">
        <v>1297</v>
      </c>
      <c r="I5808" t="s">
        <v>78</v>
      </c>
      <c r="J5808" t="s">
        <v>135</v>
      </c>
      <c r="K5808" t="s">
        <v>22</v>
      </c>
      <c r="L5808" t="s">
        <v>136</v>
      </c>
      <c r="M5808" t="s">
        <v>20957</v>
      </c>
      <c r="N5808" t="s">
        <v>20958</v>
      </c>
      <c r="O5808">
        <v>3.2925</v>
      </c>
      <c r="P5808">
        <v>0</v>
      </c>
      <c r="Q5808">
        <v>191</v>
      </c>
      <c r="R5808">
        <v>0</v>
      </c>
      <c r="S5808">
        <v>0</v>
      </c>
      <c r="T5808">
        <v>0</v>
      </c>
      <c r="U5808">
        <v>12</v>
      </c>
      <c r="V5808">
        <v>0</v>
      </c>
      <c r="W5808">
        <v>0</v>
      </c>
      <c r="X5808">
        <v>0</v>
      </c>
      <c r="Y5808">
        <v>186.32503</v>
      </c>
      <c r="Z5808">
        <v>0</v>
      </c>
      <c r="AA5808">
        <v>0</v>
      </c>
      <c r="AB5808">
        <v>0</v>
      </c>
      <c r="AC5808">
        <v>5.6196237</v>
      </c>
      <c r="AD5808">
        <v>0</v>
      </c>
      <c r="AE5808">
        <v>0</v>
      </c>
      <c r="AF5808">
        <v>191.94463999999999</v>
      </c>
    </row>
    <row r="5809" spans="1:32" x14ac:dyDescent="0.3">
      <c r="A5809">
        <v>2794838</v>
      </c>
      <c r="B5809">
        <v>1</v>
      </c>
      <c r="C5809" t="s">
        <v>83</v>
      </c>
      <c r="D5809" t="s">
        <v>127</v>
      </c>
      <c r="E5809" t="s">
        <v>18372</v>
      </c>
      <c r="F5809" t="s">
        <v>18373</v>
      </c>
      <c r="G5809" t="s">
        <v>31549</v>
      </c>
      <c r="H5809" t="s">
        <v>134</v>
      </c>
      <c r="I5809" t="s">
        <v>79</v>
      </c>
      <c r="J5809" t="s">
        <v>135</v>
      </c>
      <c r="K5809" t="s">
        <v>22</v>
      </c>
      <c r="L5809" t="s">
        <v>136</v>
      </c>
      <c r="M5809" t="s">
        <v>20959</v>
      </c>
      <c r="N5809" t="s">
        <v>20960</v>
      </c>
      <c r="O5809">
        <v>0.73583333333333334</v>
      </c>
      <c r="P5809">
        <v>0</v>
      </c>
      <c r="Q5809">
        <v>138</v>
      </c>
      <c r="R5809">
        <v>0</v>
      </c>
      <c r="S5809">
        <v>0</v>
      </c>
      <c r="T5809">
        <v>14</v>
      </c>
      <c r="U5809">
        <v>12</v>
      </c>
      <c r="V5809">
        <v>1</v>
      </c>
      <c r="W5809">
        <v>0</v>
      </c>
      <c r="X5809">
        <v>0</v>
      </c>
      <c r="Y5809">
        <v>8.2508529999999993</v>
      </c>
      <c r="Z5809">
        <v>0</v>
      </c>
      <c r="AA5809">
        <v>0</v>
      </c>
      <c r="AB5809">
        <v>5.2482952999999997</v>
      </c>
      <c r="AC5809">
        <v>2.9347758000000002</v>
      </c>
      <c r="AD5809">
        <v>0</v>
      </c>
      <c r="AE5809">
        <v>0</v>
      </c>
      <c r="AF5809">
        <v>16.433924000000001</v>
      </c>
    </row>
    <row r="5810" spans="1:32" x14ac:dyDescent="0.3">
      <c r="A5810">
        <v>2794136</v>
      </c>
      <c r="B5810">
        <v>1</v>
      </c>
      <c r="C5810" t="s">
        <v>82</v>
      </c>
      <c r="D5810" t="s">
        <v>93</v>
      </c>
      <c r="E5810" t="s">
        <v>20961</v>
      </c>
      <c r="F5810" t="s">
        <v>20962</v>
      </c>
      <c r="G5810" t="s">
        <v>31546</v>
      </c>
      <c r="H5810" t="s">
        <v>1297</v>
      </c>
      <c r="I5810" t="s">
        <v>78</v>
      </c>
      <c r="J5810" t="s">
        <v>135</v>
      </c>
      <c r="K5810" t="s">
        <v>22</v>
      </c>
      <c r="L5810" t="s">
        <v>136</v>
      </c>
      <c r="M5810" t="s">
        <v>20963</v>
      </c>
      <c r="N5810" t="s">
        <v>20964</v>
      </c>
      <c r="O5810">
        <v>1.5972222222222223</v>
      </c>
      <c r="P5810">
        <v>0</v>
      </c>
      <c r="Q5810">
        <v>67</v>
      </c>
      <c r="R5810">
        <v>0</v>
      </c>
      <c r="S5810">
        <v>0</v>
      </c>
      <c r="T5810">
        <v>0</v>
      </c>
      <c r="U5810">
        <v>4</v>
      </c>
      <c r="V5810">
        <v>0</v>
      </c>
      <c r="W5810">
        <v>0</v>
      </c>
      <c r="X5810">
        <v>0</v>
      </c>
      <c r="Y5810">
        <v>32.274006</v>
      </c>
      <c r="Z5810">
        <v>0</v>
      </c>
      <c r="AA5810">
        <v>0</v>
      </c>
      <c r="AB5810">
        <v>0</v>
      </c>
      <c r="AC5810">
        <v>0.68066293</v>
      </c>
      <c r="AD5810">
        <v>0</v>
      </c>
      <c r="AE5810">
        <v>0</v>
      </c>
      <c r="AF5810">
        <v>32.95467</v>
      </c>
    </row>
    <row r="5811" spans="1:32" x14ac:dyDescent="0.3">
      <c r="A5811">
        <v>2794137</v>
      </c>
      <c r="B5811">
        <v>1</v>
      </c>
      <c r="C5811" t="s">
        <v>83</v>
      </c>
      <c r="D5811" t="s">
        <v>115</v>
      </c>
      <c r="E5811" t="s">
        <v>20965</v>
      </c>
      <c r="F5811" t="s">
        <v>20966</v>
      </c>
      <c r="G5811" t="s">
        <v>31552</v>
      </c>
      <c r="H5811" t="s">
        <v>665</v>
      </c>
      <c r="I5811" t="s">
        <v>78</v>
      </c>
      <c r="J5811" t="s">
        <v>135</v>
      </c>
      <c r="K5811" t="s">
        <v>22</v>
      </c>
      <c r="L5811" t="s">
        <v>136</v>
      </c>
      <c r="M5811" t="s">
        <v>20967</v>
      </c>
      <c r="N5811" t="s">
        <v>20968</v>
      </c>
      <c r="O5811">
        <v>4.8022222222222224</v>
      </c>
      <c r="P5811">
        <v>0</v>
      </c>
      <c r="Q5811">
        <v>106</v>
      </c>
      <c r="R5811">
        <v>0</v>
      </c>
      <c r="S5811">
        <v>18</v>
      </c>
      <c r="T5811">
        <v>0</v>
      </c>
      <c r="U5811">
        <v>12</v>
      </c>
      <c r="V5811">
        <v>0</v>
      </c>
      <c r="W5811">
        <v>0</v>
      </c>
      <c r="X5811">
        <v>0</v>
      </c>
      <c r="Y5811">
        <v>104.67350999999999</v>
      </c>
      <c r="Z5811">
        <v>0</v>
      </c>
      <c r="AA5811">
        <v>14.735507</v>
      </c>
      <c r="AB5811">
        <v>0</v>
      </c>
      <c r="AC5811">
        <v>15.318353</v>
      </c>
      <c r="AD5811">
        <v>0</v>
      </c>
      <c r="AE5811">
        <v>0</v>
      </c>
      <c r="AF5811">
        <v>134.72737000000001</v>
      </c>
    </row>
    <row r="5812" spans="1:32" x14ac:dyDescent="0.3">
      <c r="A5812">
        <v>2793863</v>
      </c>
      <c r="B5812">
        <v>1</v>
      </c>
      <c r="C5812" t="s">
        <v>82</v>
      </c>
      <c r="D5812" t="s">
        <v>90</v>
      </c>
      <c r="E5812" t="s">
        <v>20969</v>
      </c>
      <c r="F5812" t="s">
        <v>20970</v>
      </c>
      <c r="G5812" t="s">
        <v>31550</v>
      </c>
      <c r="H5812" t="s">
        <v>380</v>
      </c>
      <c r="I5812" t="s">
        <v>78</v>
      </c>
      <c r="J5812" t="s">
        <v>135</v>
      </c>
      <c r="K5812" t="s">
        <v>22</v>
      </c>
      <c r="L5812" t="s">
        <v>136</v>
      </c>
      <c r="M5812" t="s">
        <v>20971</v>
      </c>
      <c r="N5812" t="s">
        <v>20972</v>
      </c>
      <c r="O5812">
        <v>2.7344444444444442</v>
      </c>
      <c r="P5812">
        <v>0</v>
      </c>
      <c r="Q5812">
        <v>6</v>
      </c>
      <c r="R5812">
        <v>0</v>
      </c>
      <c r="S5812">
        <v>0</v>
      </c>
      <c r="T5812">
        <v>0</v>
      </c>
      <c r="U5812">
        <v>6</v>
      </c>
      <c r="V5812">
        <v>0</v>
      </c>
      <c r="W5812">
        <v>0</v>
      </c>
      <c r="X5812">
        <v>0</v>
      </c>
      <c r="Y5812">
        <v>2.6861510000000002</v>
      </c>
      <c r="Z5812">
        <v>0</v>
      </c>
      <c r="AA5812">
        <v>0</v>
      </c>
      <c r="AB5812">
        <v>0</v>
      </c>
      <c r="AC5812">
        <v>15.618397</v>
      </c>
      <c r="AD5812">
        <v>0</v>
      </c>
      <c r="AE5812">
        <v>0</v>
      </c>
      <c r="AF5812">
        <v>18.304548</v>
      </c>
    </row>
    <row r="5813" spans="1:32" x14ac:dyDescent="0.3">
      <c r="A5813">
        <v>2793774</v>
      </c>
      <c r="B5813">
        <v>1</v>
      </c>
      <c r="C5813" t="s">
        <v>83</v>
      </c>
      <c r="D5813" t="s">
        <v>130</v>
      </c>
      <c r="E5813" t="s">
        <v>20973</v>
      </c>
      <c r="F5813" t="s">
        <v>20974</v>
      </c>
      <c r="G5813" t="s">
        <v>31548</v>
      </c>
      <c r="H5813" t="s">
        <v>311</v>
      </c>
      <c r="I5813" t="s">
        <v>78</v>
      </c>
      <c r="J5813" t="s">
        <v>135</v>
      </c>
      <c r="K5813" t="s">
        <v>22</v>
      </c>
      <c r="L5813" t="s">
        <v>136</v>
      </c>
      <c r="M5813" t="s">
        <v>20975</v>
      </c>
      <c r="N5813" t="s">
        <v>20976</v>
      </c>
      <c r="O5813">
        <v>2.6622222222222223</v>
      </c>
      <c r="P5813">
        <v>0</v>
      </c>
      <c r="Q5813">
        <v>2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0.83715320000000004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0.83715320000000004</v>
      </c>
    </row>
    <row r="5814" spans="1:32" x14ac:dyDescent="0.3">
      <c r="A5814">
        <v>2793761</v>
      </c>
      <c r="B5814">
        <v>1</v>
      </c>
      <c r="C5814" t="s">
        <v>82</v>
      </c>
      <c r="D5814" t="s">
        <v>100</v>
      </c>
      <c r="E5814" t="s">
        <v>20977</v>
      </c>
      <c r="F5814" t="s">
        <v>20978</v>
      </c>
      <c r="G5814" t="s">
        <v>31552</v>
      </c>
      <c r="H5814" t="s">
        <v>648</v>
      </c>
      <c r="I5814" t="s">
        <v>78</v>
      </c>
      <c r="J5814" t="s">
        <v>135</v>
      </c>
      <c r="K5814" t="s">
        <v>22</v>
      </c>
      <c r="L5814" t="s">
        <v>186</v>
      </c>
      <c r="M5814" t="s">
        <v>20979</v>
      </c>
      <c r="N5814" t="s">
        <v>20980</v>
      </c>
      <c r="O5814">
        <v>0.96305555555555555</v>
      </c>
      <c r="P5814">
        <v>0</v>
      </c>
      <c r="Q5814">
        <v>844</v>
      </c>
      <c r="R5814">
        <v>0</v>
      </c>
      <c r="S5814">
        <v>0</v>
      </c>
      <c r="T5814">
        <v>0</v>
      </c>
      <c r="U5814">
        <v>33</v>
      </c>
      <c r="V5814">
        <v>0</v>
      </c>
      <c r="W5814">
        <v>0</v>
      </c>
      <c r="X5814">
        <v>0</v>
      </c>
      <c r="Y5814">
        <v>158.94443999999999</v>
      </c>
      <c r="Z5814">
        <v>0</v>
      </c>
      <c r="AA5814">
        <v>0</v>
      </c>
      <c r="AB5814">
        <v>0</v>
      </c>
      <c r="AC5814">
        <v>40.947159999999997</v>
      </c>
      <c r="AD5814">
        <v>0</v>
      </c>
      <c r="AE5814">
        <v>0</v>
      </c>
      <c r="AF5814">
        <v>199.89160000000001</v>
      </c>
    </row>
    <row r="5815" spans="1:32" x14ac:dyDescent="0.3">
      <c r="A5815">
        <v>2793780</v>
      </c>
      <c r="B5815">
        <v>1</v>
      </c>
      <c r="C5815" t="s">
        <v>83</v>
      </c>
      <c r="D5815" t="s">
        <v>128</v>
      </c>
      <c r="E5815" t="s">
        <v>7325</v>
      </c>
      <c r="F5815" t="s">
        <v>7326</v>
      </c>
      <c r="G5815" t="s">
        <v>31545</v>
      </c>
      <c r="H5815" t="s">
        <v>648</v>
      </c>
      <c r="I5815" t="s">
        <v>79</v>
      </c>
      <c r="J5815" t="s">
        <v>135</v>
      </c>
      <c r="K5815" t="s">
        <v>22</v>
      </c>
      <c r="L5815" t="s">
        <v>186</v>
      </c>
      <c r="M5815" t="s">
        <v>20981</v>
      </c>
      <c r="N5815" t="s">
        <v>20982</v>
      </c>
      <c r="O5815">
        <v>4.7497222222222222</v>
      </c>
      <c r="P5815">
        <v>1</v>
      </c>
      <c r="Q5815">
        <v>406</v>
      </c>
      <c r="R5815">
        <v>31</v>
      </c>
      <c r="S5815">
        <v>74</v>
      </c>
      <c r="T5815">
        <v>2</v>
      </c>
      <c r="U5815">
        <v>55</v>
      </c>
      <c r="V5815">
        <v>0</v>
      </c>
      <c r="W5815">
        <v>0</v>
      </c>
      <c r="X5815">
        <v>5.7774204999999998</v>
      </c>
      <c r="Y5815">
        <v>411.60019999999997</v>
      </c>
      <c r="Z5815">
        <v>96.443690000000004</v>
      </c>
      <c r="AA5815">
        <v>90.425529999999995</v>
      </c>
      <c r="AB5815">
        <v>1.2558467</v>
      </c>
      <c r="AC5815">
        <v>87.561713999999995</v>
      </c>
      <c r="AD5815">
        <v>0</v>
      </c>
      <c r="AE5815">
        <v>0</v>
      </c>
      <c r="AF5815">
        <v>693.06439999999998</v>
      </c>
    </row>
    <row r="5816" spans="1:32" x14ac:dyDescent="0.3">
      <c r="A5816">
        <v>2785706</v>
      </c>
      <c r="B5816">
        <v>1</v>
      </c>
      <c r="C5816" t="s">
        <v>83</v>
      </c>
      <c r="D5816" t="s">
        <v>115</v>
      </c>
      <c r="E5816" t="s">
        <v>10862</v>
      </c>
      <c r="F5816" t="s">
        <v>10863</v>
      </c>
      <c r="G5816" t="s">
        <v>31545</v>
      </c>
      <c r="H5816" t="s">
        <v>134</v>
      </c>
      <c r="I5816" t="s">
        <v>79</v>
      </c>
      <c r="J5816" t="s">
        <v>135</v>
      </c>
      <c r="K5816" t="s">
        <v>22</v>
      </c>
      <c r="L5816" t="s">
        <v>136</v>
      </c>
      <c r="M5816" t="s">
        <v>10419</v>
      </c>
      <c r="N5816" t="s">
        <v>20983</v>
      </c>
      <c r="O5816">
        <v>2.2869444444444444</v>
      </c>
      <c r="P5816">
        <v>3</v>
      </c>
      <c r="Q5816">
        <v>0</v>
      </c>
      <c r="R5816">
        <v>29</v>
      </c>
      <c r="S5816">
        <v>11</v>
      </c>
      <c r="T5816">
        <v>6</v>
      </c>
      <c r="U5816">
        <v>1</v>
      </c>
      <c r="V5816">
        <v>2</v>
      </c>
      <c r="W5816">
        <v>0</v>
      </c>
      <c r="X5816">
        <v>9.3855059999999995</v>
      </c>
      <c r="Y5816">
        <v>0</v>
      </c>
      <c r="Z5816">
        <v>72.833309999999997</v>
      </c>
      <c r="AA5816">
        <v>4.8875112999999999</v>
      </c>
      <c r="AB5816">
        <v>39.153038000000002</v>
      </c>
      <c r="AC5816">
        <v>0</v>
      </c>
      <c r="AD5816">
        <v>114.13261</v>
      </c>
      <c r="AE5816">
        <v>0</v>
      </c>
      <c r="AF5816">
        <v>240.39197999999999</v>
      </c>
    </row>
    <row r="5817" spans="1:32" x14ac:dyDescent="0.3">
      <c r="A5817">
        <v>2785643</v>
      </c>
      <c r="B5817">
        <v>1</v>
      </c>
      <c r="C5817" t="s">
        <v>82</v>
      </c>
      <c r="D5817" t="s">
        <v>106</v>
      </c>
      <c r="E5817" t="s">
        <v>20984</v>
      </c>
      <c r="F5817" t="s">
        <v>20985</v>
      </c>
      <c r="G5817" t="s">
        <v>31551</v>
      </c>
      <c r="H5817" t="s">
        <v>672</v>
      </c>
      <c r="I5817" t="s">
        <v>79</v>
      </c>
      <c r="J5817" t="s">
        <v>135</v>
      </c>
      <c r="K5817" t="s">
        <v>22</v>
      </c>
      <c r="L5817" t="s">
        <v>136</v>
      </c>
      <c r="M5817" t="s">
        <v>20986</v>
      </c>
      <c r="N5817" t="s">
        <v>20987</v>
      </c>
      <c r="O5817">
        <v>8.8841666666666672</v>
      </c>
      <c r="P5817">
        <v>0</v>
      </c>
      <c r="Q5817">
        <v>49</v>
      </c>
      <c r="R5817">
        <v>0</v>
      </c>
      <c r="S5817">
        <v>0</v>
      </c>
      <c r="T5817">
        <v>0</v>
      </c>
      <c r="U5817">
        <v>2</v>
      </c>
      <c r="V5817">
        <v>0</v>
      </c>
      <c r="W5817">
        <v>0</v>
      </c>
      <c r="X5817">
        <v>0</v>
      </c>
      <c r="Y5817">
        <v>111.107</v>
      </c>
      <c r="Z5817">
        <v>0</v>
      </c>
      <c r="AA5817">
        <v>0</v>
      </c>
      <c r="AB5817">
        <v>0</v>
      </c>
      <c r="AC5817">
        <v>0.70991490000000002</v>
      </c>
      <c r="AD5817">
        <v>0</v>
      </c>
      <c r="AE5817">
        <v>0</v>
      </c>
      <c r="AF5817">
        <v>111.81692</v>
      </c>
    </row>
    <row r="5818" spans="1:32" x14ac:dyDescent="0.3">
      <c r="A5818">
        <v>2785626</v>
      </c>
      <c r="B5818">
        <v>1</v>
      </c>
      <c r="C5818" t="s">
        <v>83</v>
      </c>
      <c r="D5818" t="s">
        <v>128</v>
      </c>
      <c r="E5818" t="s">
        <v>20988</v>
      </c>
      <c r="F5818" t="s">
        <v>20989</v>
      </c>
      <c r="G5818" t="s">
        <v>31546</v>
      </c>
      <c r="H5818" t="s">
        <v>223</v>
      </c>
      <c r="I5818" t="s">
        <v>78</v>
      </c>
      <c r="J5818" t="s">
        <v>135</v>
      </c>
      <c r="K5818" t="s">
        <v>22</v>
      </c>
      <c r="L5818" t="s">
        <v>136</v>
      </c>
      <c r="M5818" t="s">
        <v>20990</v>
      </c>
      <c r="N5818" t="s">
        <v>20991</v>
      </c>
      <c r="O5818">
        <v>10.800833333333333</v>
      </c>
      <c r="P5818">
        <v>0</v>
      </c>
      <c r="Q5818">
        <v>12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35.043864999999997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35.043864999999997</v>
      </c>
    </row>
    <row r="5819" spans="1:32" x14ac:dyDescent="0.3">
      <c r="A5819">
        <v>2785327</v>
      </c>
      <c r="B5819">
        <v>2</v>
      </c>
      <c r="C5819" t="s">
        <v>82</v>
      </c>
      <c r="D5819" t="s">
        <v>113</v>
      </c>
      <c r="E5819" t="s">
        <v>20992</v>
      </c>
      <c r="F5819" t="s">
        <v>20993</v>
      </c>
      <c r="G5819" t="s">
        <v>31552</v>
      </c>
      <c r="H5819" t="s">
        <v>1297</v>
      </c>
      <c r="I5819" t="s">
        <v>78</v>
      </c>
      <c r="J5819" t="s">
        <v>135</v>
      </c>
      <c r="K5819" t="s">
        <v>22</v>
      </c>
      <c r="L5819" t="s">
        <v>136</v>
      </c>
      <c r="M5819" t="s">
        <v>18870</v>
      </c>
      <c r="N5819" t="s">
        <v>20994</v>
      </c>
      <c r="O5819">
        <v>0.82027777777777777</v>
      </c>
      <c r="P5819">
        <v>0</v>
      </c>
      <c r="Q5819">
        <v>16</v>
      </c>
      <c r="R5819">
        <v>0</v>
      </c>
      <c r="S5819">
        <v>10</v>
      </c>
      <c r="T5819">
        <v>0</v>
      </c>
      <c r="U5819">
        <v>7</v>
      </c>
      <c r="V5819">
        <v>0</v>
      </c>
      <c r="W5819">
        <v>0</v>
      </c>
      <c r="X5819">
        <v>0</v>
      </c>
      <c r="Y5819">
        <v>14.128859</v>
      </c>
      <c r="Z5819">
        <v>0</v>
      </c>
      <c r="AA5819">
        <v>1.1165917999999999</v>
      </c>
      <c r="AB5819">
        <v>0</v>
      </c>
      <c r="AC5819">
        <v>4.843731</v>
      </c>
      <c r="AD5819">
        <v>0</v>
      </c>
      <c r="AE5819">
        <v>0</v>
      </c>
      <c r="AF5819">
        <v>20.089182000000001</v>
      </c>
    </row>
    <row r="5820" spans="1:32" x14ac:dyDescent="0.3">
      <c r="A5820">
        <v>2785572</v>
      </c>
      <c r="B5820">
        <v>1</v>
      </c>
      <c r="C5820" t="s">
        <v>82</v>
      </c>
      <c r="D5820" t="s">
        <v>112</v>
      </c>
      <c r="E5820" t="s">
        <v>17861</v>
      </c>
      <c r="F5820" t="s">
        <v>17862</v>
      </c>
      <c r="G5820" t="s">
        <v>31551</v>
      </c>
      <c r="H5820" t="s">
        <v>145</v>
      </c>
      <c r="I5820" t="s">
        <v>79</v>
      </c>
      <c r="J5820" t="s">
        <v>135</v>
      </c>
      <c r="K5820" t="s">
        <v>22</v>
      </c>
      <c r="L5820" t="s">
        <v>136</v>
      </c>
      <c r="M5820" t="s">
        <v>20995</v>
      </c>
      <c r="N5820" t="s">
        <v>20996</v>
      </c>
      <c r="O5820">
        <v>0.28055555555555556</v>
      </c>
      <c r="P5820">
        <v>0</v>
      </c>
      <c r="Q5820">
        <v>599</v>
      </c>
      <c r="R5820">
        <v>0</v>
      </c>
      <c r="S5820">
        <v>4</v>
      </c>
      <c r="T5820">
        <v>0</v>
      </c>
      <c r="U5820">
        <v>25</v>
      </c>
      <c r="V5820">
        <v>0</v>
      </c>
      <c r="W5820">
        <v>0</v>
      </c>
      <c r="X5820">
        <v>0</v>
      </c>
      <c r="Y5820">
        <v>37.048430000000003</v>
      </c>
      <c r="Z5820">
        <v>0</v>
      </c>
      <c r="AA5820">
        <v>0.10799372</v>
      </c>
      <c r="AB5820">
        <v>0</v>
      </c>
      <c r="AC5820">
        <v>4.8849707000000002</v>
      </c>
      <c r="AD5820">
        <v>0</v>
      </c>
      <c r="AE5820">
        <v>0</v>
      </c>
      <c r="AF5820">
        <v>42.041397000000003</v>
      </c>
    </row>
    <row r="5821" spans="1:32" x14ac:dyDescent="0.3">
      <c r="A5821">
        <v>2785575</v>
      </c>
      <c r="B5821">
        <v>1</v>
      </c>
      <c r="C5821" t="s">
        <v>83</v>
      </c>
      <c r="D5821" t="s">
        <v>120</v>
      </c>
      <c r="E5821" t="s">
        <v>15677</v>
      </c>
      <c r="F5821" t="s">
        <v>15678</v>
      </c>
      <c r="G5821" t="s">
        <v>31549</v>
      </c>
      <c r="H5821" t="s">
        <v>134</v>
      </c>
      <c r="I5821" t="s">
        <v>79</v>
      </c>
      <c r="J5821" t="s">
        <v>135</v>
      </c>
      <c r="K5821" t="s">
        <v>22</v>
      </c>
      <c r="L5821" t="s">
        <v>136</v>
      </c>
      <c r="M5821" t="s">
        <v>20997</v>
      </c>
      <c r="N5821" t="s">
        <v>20998</v>
      </c>
      <c r="O5821">
        <v>0.23749999999999999</v>
      </c>
      <c r="P5821">
        <v>0</v>
      </c>
      <c r="Q5821">
        <v>791</v>
      </c>
      <c r="R5821">
        <v>4</v>
      </c>
      <c r="S5821">
        <v>41</v>
      </c>
      <c r="T5821">
        <v>0</v>
      </c>
      <c r="U5821">
        <v>104</v>
      </c>
      <c r="V5821">
        <v>1</v>
      </c>
      <c r="W5821">
        <v>0</v>
      </c>
      <c r="X5821">
        <v>0</v>
      </c>
      <c r="Y5821">
        <v>35.244681999999997</v>
      </c>
      <c r="Z5821">
        <v>1.5748161000000001</v>
      </c>
      <c r="AA5821">
        <v>1.4211241999999999</v>
      </c>
      <c r="AB5821">
        <v>0</v>
      </c>
      <c r="AC5821">
        <v>3.7289949999999998</v>
      </c>
      <c r="AD5821">
        <v>0.97253239999999996</v>
      </c>
      <c r="AE5821">
        <v>0</v>
      </c>
      <c r="AF5821">
        <v>42.942149999999998</v>
      </c>
    </row>
    <row r="5822" spans="1:32" x14ac:dyDescent="0.3">
      <c r="A5822">
        <v>2785412</v>
      </c>
      <c r="B5822">
        <v>1</v>
      </c>
      <c r="C5822" t="s">
        <v>82</v>
      </c>
      <c r="D5822" t="s">
        <v>104</v>
      </c>
      <c r="E5822" t="s">
        <v>20999</v>
      </c>
      <c r="F5822" t="s">
        <v>21000</v>
      </c>
      <c r="G5822" t="s">
        <v>31548</v>
      </c>
      <c r="H5822" t="s">
        <v>311</v>
      </c>
      <c r="I5822" t="s">
        <v>78</v>
      </c>
      <c r="J5822" t="s">
        <v>135</v>
      </c>
      <c r="K5822" t="s">
        <v>22</v>
      </c>
      <c r="L5822" t="s">
        <v>136</v>
      </c>
      <c r="M5822" t="s">
        <v>21001</v>
      </c>
      <c r="N5822" t="s">
        <v>21002</v>
      </c>
      <c r="O5822">
        <v>0.46694444444444444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16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4.9120964999999996</v>
      </c>
      <c r="AD5822">
        <v>0</v>
      </c>
      <c r="AE5822">
        <v>0</v>
      </c>
      <c r="AF5822">
        <v>4.9120964999999996</v>
      </c>
    </row>
    <row r="5823" spans="1:32" x14ac:dyDescent="0.3">
      <c r="A5823">
        <v>2785402</v>
      </c>
      <c r="B5823">
        <v>1</v>
      </c>
      <c r="C5823" t="s">
        <v>82</v>
      </c>
      <c r="D5823" t="s">
        <v>99</v>
      </c>
      <c r="E5823" t="s">
        <v>21003</v>
      </c>
      <c r="F5823" t="s">
        <v>21004</v>
      </c>
      <c r="G5823" t="s">
        <v>31546</v>
      </c>
      <c r="H5823" t="s">
        <v>223</v>
      </c>
      <c r="I5823" t="s">
        <v>78</v>
      </c>
      <c r="J5823" t="s">
        <v>135</v>
      </c>
      <c r="K5823" t="s">
        <v>22</v>
      </c>
      <c r="L5823" t="s">
        <v>136</v>
      </c>
      <c r="M5823" t="s">
        <v>21005</v>
      </c>
      <c r="N5823" t="s">
        <v>21006</v>
      </c>
      <c r="O5823">
        <v>6.9130555555555553</v>
      </c>
      <c r="P5823">
        <v>0</v>
      </c>
      <c r="Q5823">
        <v>36</v>
      </c>
      <c r="R5823">
        <v>0</v>
      </c>
      <c r="S5823">
        <v>0</v>
      </c>
      <c r="T5823">
        <v>0</v>
      </c>
      <c r="U5823">
        <v>1</v>
      </c>
      <c r="V5823">
        <v>0</v>
      </c>
      <c r="W5823">
        <v>0</v>
      </c>
      <c r="X5823">
        <v>0</v>
      </c>
      <c r="Y5823">
        <v>24.619743</v>
      </c>
      <c r="Z5823">
        <v>0</v>
      </c>
      <c r="AA5823">
        <v>0</v>
      </c>
      <c r="AB5823">
        <v>0</v>
      </c>
      <c r="AC5823">
        <v>0.79466919999999996</v>
      </c>
      <c r="AD5823">
        <v>0</v>
      </c>
      <c r="AE5823">
        <v>0</v>
      </c>
      <c r="AF5823">
        <v>25.414413</v>
      </c>
    </row>
    <row r="5824" spans="1:32" x14ac:dyDescent="0.3">
      <c r="A5824">
        <v>2785396</v>
      </c>
      <c r="B5824">
        <v>1</v>
      </c>
      <c r="C5824" t="s">
        <v>82</v>
      </c>
      <c r="D5824" t="s">
        <v>105</v>
      </c>
      <c r="E5824" t="s">
        <v>21007</v>
      </c>
      <c r="F5824" t="s">
        <v>21008</v>
      </c>
      <c r="G5824" t="s">
        <v>31551</v>
      </c>
      <c r="H5824" t="s">
        <v>648</v>
      </c>
      <c r="I5824" t="s">
        <v>79</v>
      </c>
      <c r="J5824" t="s">
        <v>135</v>
      </c>
      <c r="K5824" t="s">
        <v>22</v>
      </c>
      <c r="L5824" t="s">
        <v>186</v>
      </c>
      <c r="M5824" t="s">
        <v>21009</v>
      </c>
      <c r="N5824" t="s">
        <v>21010</v>
      </c>
      <c r="O5824">
        <v>1.6719444444444445</v>
      </c>
      <c r="P5824">
        <v>0</v>
      </c>
      <c r="Q5824">
        <v>280</v>
      </c>
      <c r="R5824">
        <v>0</v>
      </c>
      <c r="S5824">
        <v>23</v>
      </c>
      <c r="T5824">
        <v>11</v>
      </c>
      <c r="U5824">
        <v>217</v>
      </c>
      <c r="V5824">
        <v>3</v>
      </c>
      <c r="W5824">
        <v>15</v>
      </c>
      <c r="X5824">
        <v>0</v>
      </c>
      <c r="Y5824">
        <v>122.80264</v>
      </c>
      <c r="Z5824">
        <v>0</v>
      </c>
      <c r="AA5824">
        <v>16.036511999999998</v>
      </c>
      <c r="AB5824">
        <v>179.23468</v>
      </c>
      <c r="AC5824">
        <v>319.59386999999998</v>
      </c>
      <c r="AD5824">
        <v>162.13570999999999</v>
      </c>
      <c r="AE5824">
        <v>127.93355</v>
      </c>
      <c r="AF5824">
        <v>927.73699999999997</v>
      </c>
    </row>
    <row r="5825" spans="1:32" x14ac:dyDescent="0.3">
      <c r="A5825">
        <v>2784860</v>
      </c>
      <c r="B5825">
        <v>1</v>
      </c>
      <c r="C5825" t="s">
        <v>83</v>
      </c>
      <c r="D5825" t="s">
        <v>115</v>
      </c>
      <c r="E5825" t="s">
        <v>21011</v>
      </c>
      <c r="F5825" t="s">
        <v>21012</v>
      </c>
      <c r="G5825" t="s">
        <v>31549</v>
      </c>
      <c r="H5825" t="s">
        <v>134</v>
      </c>
      <c r="I5825" t="s">
        <v>79</v>
      </c>
      <c r="J5825" t="s">
        <v>135</v>
      </c>
      <c r="K5825" t="s">
        <v>22</v>
      </c>
      <c r="L5825" t="s">
        <v>136</v>
      </c>
      <c r="M5825" t="s">
        <v>21013</v>
      </c>
      <c r="N5825" t="s">
        <v>21014</v>
      </c>
      <c r="O5825">
        <v>1.1111111111111112</v>
      </c>
      <c r="P5825">
        <v>0</v>
      </c>
      <c r="Q5825">
        <v>0</v>
      </c>
      <c r="R5825">
        <v>0</v>
      </c>
      <c r="S5825">
        <v>0</v>
      </c>
      <c r="T5825">
        <v>4</v>
      </c>
      <c r="U5825">
        <v>0</v>
      </c>
      <c r="V5825">
        <v>1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11.809343999999999</v>
      </c>
      <c r="AC5825">
        <v>0</v>
      </c>
      <c r="AD5825">
        <v>107.3719</v>
      </c>
      <c r="AE5825">
        <v>0</v>
      </c>
      <c r="AF5825">
        <v>119.18124400000001</v>
      </c>
    </row>
    <row r="5826" spans="1:32" x14ac:dyDescent="0.3">
      <c r="A5826">
        <v>2784909</v>
      </c>
      <c r="B5826">
        <v>1</v>
      </c>
      <c r="C5826" t="s">
        <v>82</v>
      </c>
      <c r="D5826" t="s">
        <v>108</v>
      </c>
      <c r="E5826" t="s">
        <v>11548</v>
      </c>
      <c r="F5826" t="s">
        <v>11549</v>
      </c>
      <c r="G5826" t="s">
        <v>31545</v>
      </c>
      <c r="H5826" t="s">
        <v>134</v>
      </c>
      <c r="I5826" t="s">
        <v>79</v>
      </c>
      <c r="J5826" t="s">
        <v>135</v>
      </c>
      <c r="K5826" t="s">
        <v>22</v>
      </c>
      <c r="L5826" t="s">
        <v>136</v>
      </c>
      <c r="M5826" t="s">
        <v>21015</v>
      </c>
      <c r="N5826" t="s">
        <v>21016</v>
      </c>
      <c r="O5826">
        <v>0.89416666666666667</v>
      </c>
      <c r="P5826">
        <v>3</v>
      </c>
      <c r="Q5826">
        <v>14</v>
      </c>
      <c r="R5826">
        <v>41</v>
      </c>
      <c r="S5826">
        <v>197</v>
      </c>
      <c r="T5826">
        <v>11</v>
      </c>
      <c r="U5826">
        <v>45</v>
      </c>
      <c r="V5826">
        <v>0</v>
      </c>
      <c r="W5826">
        <v>0</v>
      </c>
      <c r="X5826">
        <v>10.078763</v>
      </c>
      <c r="Y5826">
        <v>9.0264150000000001</v>
      </c>
      <c r="Z5826">
        <v>37.992060000000002</v>
      </c>
      <c r="AA5826">
        <v>110.52923</v>
      </c>
      <c r="AB5826">
        <v>14.894447</v>
      </c>
      <c r="AC5826">
        <v>39.147044999999999</v>
      </c>
      <c r="AD5826">
        <v>0</v>
      </c>
      <c r="AE5826">
        <v>0</v>
      </c>
      <c r="AF5826">
        <v>221.66794999999999</v>
      </c>
    </row>
    <row r="5827" spans="1:32" x14ac:dyDescent="0.3">
      <c r="A5827">
        <v>2784944</v>
      </c>
      <c r="B5827">
        <v>1</v>
      </c>
      <c r="C5827" t="s">
        <v>83</v>
      </c>
      <c r="D5827" t="s">
        <v>124</v>
      </c>
      <c r="E5827" t="s">
        <v>21017</v>
      </c>
      <c r="F5827" t="s">
        <v>21018</v>
      </c>
      <c r="G5827" t="s">
        <v>31551</v>
      </c>
      <c r="H5827" t="s">
        <v>643</v>
      </c>
      <c r="I5827" t="s">
        <v>79</v>
      </c>
      <c r="J5827" t="s">
        <v>135</v>
      </c>
      <c r="K5827" t="s">
        <v>22</v>
      </c>
      <c r="L5827" t="s">
        <v>186</v>
      </c>
      <c r="M5827" t="s">
        <v>21019</v>
      </c>
      <c r="N5827" t="s">
        <v>21020</v>
      </c>
      <c r="O5827">
        <v>1.2322222222222223</v>
      </c>
      <c r="P5827">
        <v>0</v>
      </c>
      <c r="Q5827">
        <v>634</v>
      </c>
      <c r="R5827">
        <v>0</v>
      </c>
      <c r="S5827">
        <v>17</v>
      </c>
      <c r="T5827">
        <v>0</v>
      </c>
      <c r="U5827">
        <v>44</v>
      </c>
      <c r="V5827">
        <v>0</v>
      </c>
      <c r="W5827">
        <v>0</v>
      </c>
      <c r="X5827">
        <v>0</v>
      </c>
      <c r="Y5827">
        <v>191.40566999999999</v>
      </c>
      <c r="Z5827">
        <v>0</v>
      </c>
      <c r="AA5827">
        <v>8.9750209999999999</v>
      </c>
      <c r="AB5827">
        <v>0</v>
      </c>
      <c r="AC5827">
        <v>29.234591999999999</v>
      </c>
      <c r="AD5827">
        <v>0</v>
      </c>
      <c r="AE5827">
        <v>0</v>
      </c>
      <c r="AF5827">
        <v>229.61528000000001</v>
      </c>
    </row>
    <row r="5828" spans="1:32" x14ac:dyDescent="0.3">
      <c r="A5828">
        <v>2784727</v>
      </c>
      <c r="B5828">
        <v>1</v>
      </c>
      <c r="C5828" t="s">
        <v>83</v>
      </c>
      <c r="D5828" t="s">
        <v>120</v>
      </c>
      <c r="E5828" t="s">
        <v>19247</v>
      </c>
      <c r="F5828" t="s">
        <v>19248</v>
      </c>
      <c r="G5828" t="s">
        <v>31550</v>
      </c>
      <c r="H5828" t="s">
        <v>380</v>
      </c>
      <c r="I5828" t="s">
        <v>78</v>
      </c>
      <c r="J5828" t="s">
        <v>135</v>
      </c>
      <c r="K5828" t="s">
        <v>22</v>
      </c>
      <c r="L5828" t="s">
        <v>136</v>
      </c>
      <c r="M5828" t="s">
        <v>21021</v>
      </c>
      <c r="N5828" t="s">
        <v>21022</v>
      </c>
      <c r="O5828">
        <v>1.5352777777777777</v>
      </c>
      <c r="P5828">
        <v>0</v>
      </c>
      <c r="Q5828">
        <v>50</v>
      </c>
      <c r="R5828">
        <v>0</v>
      </c>
      <c r="S5828">
        <v>0</v>
      </c>
      <c r="T5828">
        <v>0</v>
      </c>
      <c r="U5828">
        <v>9</v>
      </c>
      <c r="V5828">
        <v>0</v>
      </c>
      <c r="W5828">
        <v>0</v>
      </c>
      <c r="X5828">
        <v>0</v>
      </c>
      <c r="Y5828">
        <v>14.574865000000001</v>
      </c>
      <c r="Z5828">
        <v>0</v>
      </c>
      <c r="AA5828">
        <v>0</v>
      </c>
      <c r="AB5828">
        <v>0</v>
      </c>
      <c r="AC5828">
        <v>6.7310075999999999</v>
      </c>
      <c r="AD5828">
        <v>0</v>
      </c>
      <c r="AE5828">
        <v>0</v>
      </c>
      <c r="AF5828">
        <v>21.305872000000001</v>
      </c>
    </row>
    <row r="5829" spans="1:32" x14ac:dyDescent="0.3">
      <c r="A5829">
        <v>2784737</v>
      </c>
      <c r="B5829">
        <v>1</v>
      </c>
      <c r="C5829" t="s">
        <v>82</v>
      </c>
      <c r="D5829" t="s">
        <v>104</v>
      </c>
      <c r="E5829" t="s">
        <v>21023</v>
      </c>
      <c r="F5829" t="s">
        <v>21024</v>
      </c>
      <c r="G5829" t="s">
        <v>31551</v>
      </c>
      <c r="H5829" t="s">
        <v>185</v>
      </c>
      <c r="I5829" t="s">
        <v>79</v>
      </c>
      <c r="J5829" t="s">
        <v>248</v>
      </c>
      <c r="K5829" t="s">
        <v>22</v>
      </c>
      <c r="L5829" t="s">
        <v>136</v>
      </c>
      <c r="M5829" t="s">
        <v>21025</v>
      </c>
      <c r="N5829" t="s">
        <v>21026</v>
      </c>
      <c r="O5829">
        <v>1.0277777777777778E-2</v>
      </c>
      <c r="P5829">
        <v>0</v>
      </c>
      <c r="Q5829">
        <v>3684</v>
      </c>
      <c r="R5829">
        <v>0</v>
      </c>
      <c r="S5829">
        <v>0</v>
      </c>
      <c r="T5829">
        <v>0</v>
      </c>
      <c r="U5829">
        <v>207</v>
      </c>
      <c r="V5829">
        <v>0</v>
      </c>
      <c r="W5829">
        <v>1</v>
      </c>
      <c r="X5829">
        <v>0</v>
      </c>
      <c r="Y5829">
        <v>7.3847550000000002</v>
      </c>
      <c r="Z5829">
        <v>0</v>
      </c>
      <c r="AA5829">
        <v>0</v>
      </c>
      <c r="AB5829">
        <v>0</v>
      </c>
      <c r="AC5829">
        <v>0.64101070000000004</v>
      </c>
      <c r="AD5829">
        <v>0</v>
      </c>
      <c r="AE5829">
        <v>9.0136564999999998E-3</v>
      </c>
      <c r="AF5829">
        <v>8.0347799999999996</v>
      </c>
    </row>
    <row r="5830" spans="1:32" x14ac:dyDescent="0.3">
      <c r="A5830">
        <v>2784667</v>
      </c>
      <c r="B5830">
        <v>1</v>
      </c>
      <c r="C5830" t="s">
        <v>82</v>
      </c>
      <c r="D5830" t="s">
        <v>108</v>
      </c>
      <c r="E5830" t="s">
        <v>4054</v>
      </c>
      <c r="F5830" t="s">
        <v>4055</v>
      </c>
      <c r="G5830" t="s">
        <v>31552</v>
      </c>
      <c r="H5830" t="s">
        <v>643</v>
      </c>
      <c r="I5830" t="s">
        <v>78</v>
      </c>
      <c r="J5830" t="s">
        <v>135</v>
      </c>
      <c r="K5830" t="s">
        <v>22</v>
      </c>
      <c r="L5830" t="s">
        <v>186</v>
      </c>
      <c r="M5830" t="s">
        <v>21027</v>
      </c>
      <c r="N5830" t="s">
        <v>21028</v>
      </c>
      <c r="O5830">
        <v>7.3011111111111111</v>
      </c>
      <c r="P5830">
        <v>0</v>
      </c>
      <c r="Q5830">
        <v>27</v>
      </c>
      <c r="R5830">
        <v>0</v>
      </c>
      <c r="S5830">
        <v>21</v>
      </c>
      <c r="T5830">
        <v>0</v>
      </c>
      <c r="U5830">
        <v>15</v>
      </c>
      <c r="V5830">
        <v>0</v>
      </c>
      <c r="W5830">
        <v>0</v>
      </c>
      <c r="X5830">
        <v>0</v>
      </c>
      <c r="Y5830">
        <v>18.727025999999999</v>
      </c>
      <c r="Z5830">
        <v>0</v>
      </c>
      <c r="AA5830">
        <v>26.805741999999999</v>
      </c>
      <c r="AB5830">
        <v>0</v>
      </c>
      <c r="AC5830">
        <v>94.461960000000005</v>
      </c>
      <c r="AD5830">
        <v>0</v>
      </c>
      <c r="AE5830">
        <v>0</v>
      </c>
      <c r="AF5830">
        <v>139.99474000000001</v>
      </c>
    </row>
    <row r="5831" spans="1:32" x14ac:dyDescent="0.3">
      <c r="A5831">
        <v>2784602</v>
      </c>
      <c r="B5831">
        <v>1</v>
      </c>
      <c r="C5831" t="s">
        <v>82</v>
      </c>
      <c r="D5831" t="s">
        <v>92</v>
      </c>
      <c r="E5831" t="s">
        <v>10087</v>
      </c>
      <c r="F5831" t="s">
        <v>10088</v>
      </c>
      <c r="G5831" t="s">
        <v>31545</v>
      </c>
      <c r="H5831" t="s">
        <v>134</v>
      </c>
      <c r="I5831" t="s">
        <v>79</v>
      </c>
      <c r="J5831" t="s">
        <v>135</v>
      </c>
      <c r="K5831" t="s">
        <v>22</v>
      </c>
      <c r="L5831" t="s">
        <v>136</v>
      </c>
      <c r="M5831" t="s">
        <v>21029</v>
      </c>
      <c r="N5831" t="s">
        <v>21030</v>
      </c>
      <c r="O5831">
        <v>6.0833333333333336E-2</v>
      </c>
      <c r="P5831">
        <v>3</v>
      </c>
      <c r="Q5831">
        <v>142</v>
      </c>
      <c r="R5831">
        <v>0</v>
      </c>
      <c r="S5831">
        <v>0</v>
      </c>
      <c r="T5831">
        <v>8</v>
      </c>
      <c r="U5831">
        <v>1</v>
      </c>
      <c r="V5831">
        <v>0</v>
      </c>
      <c r="W5831">
        <v>0</v>
      </c>
      <c r="X5831">
        <v>0.40651986000000001</v>
      </c>
      <c r="Y5831">
        <v>0.87596149999999995</v>
      </c>
      <c r="Z5831">
        <v>0</v>
      </c>
      <c r="AA5831">
        <v>0</v>
      </c>
      <c r="AB5831">
        <v>0.77520703999999996</v>
      </c>
      <c r="AC5831">
        <v>1.7517856E-3</v>
      </c>
      <c r="AD5831">
        <v>0</v>
      </c>
      <c r="AE5831">
        <v>0</v>
      </c>
      <c r="AF5831">
        <v>2.0594401000000002</v>
      </c>
    </row>
    <row r="5832" spans="1:32" x14ac:dyDescent="0.3">
      <c r="A5832">
        <v>2784563</v>
      </c>
      <c r="B5832">
        <v>1</v>
      </c>
      <c r="C5832" t="s">
        <v>82</v>
      </c>
      <c r="D5832" t="s">
        <v>101</v>
      </c>
      <c r="E5832" t="s">
        <v>21031</v>
      </c>
      <c r="F5832" t="s">
        <v>21032</v>
      </c>
      <c r="G5832" t="s">
        <v>31548</v>
      </c>
      <c r="H5832" t="s">
        <v>893</v>
      </c>
      <c r="I5832" t="s">
        <v>78</v>
      </c>
      <c r="J5832" t="s">
        <v>135</v>
      </c>
      <c r="K5832" t="s">
        <v>22</v>
      </c>
      <c r="L5832" t="s">
        <v>136</v>
      </c>
      <c r="M5832" t="s">
        <v>21033</v>
      </c>
      <c r="N5832" t="s">
        <v>21034</v>
      </c>
      <c r="O5832">
        <v>2.4305555555555554</v>
      </c>
      <c r="P5832">
        <v>0</v>
      </c>
      <c r="Q5832">
        <v>9</v>
      </c>
      <c r="R5832">
        <v>0</v>
      </c>
      <c r="S5832">
        <v>0</v>
      </c>
      <c r="T5832">
        <v>0</v>
      </c>
      <c r="U5832">
        <v>2</v>
      </c>
      <c r="V5832">
        <v>0</v>
      </c>
      <c r="W5832">
        <v>0</v>
      </c>
      <c r="X5832">
        <v>0</v>
      </c>
      <c r="Y5832">
        <v>4.1278370000000004</v>
      </c>
      <c r="Z5832">
        <v>0</v>
      </c>
      <c r="AA5832">
        <v>0</v>
      </c>
      <c r="AB5832">
        <v>0</v>
      </c>
      <c r="AC5832">
        <v>0.91607373999999997</v>
      </c>
      <c r="AD5832">
        <v>0</v>
      </c>
      <c r="AE5832">
        <v>0</v>
      </c>
      <c r="AF5832">
        <v>5.0439109999999996</v>
      </c>
    </row>
    <row r="5833" spans="1:32" x14ac:dyDescent="0.3">
      <c r="A5833">
        <v>2784465</v>
      </c>
      <c r="B5833">
        <v>1</v>
      </c>
      <c r="C5833" t="s">
        <v>82</v>
      </c>
      <c r="D5833" t="s">
        <v>106</v>
      </c>
      <c r="E5833" t="s">
        <v>13980</v>
      </c>
      <c r="F5833" t="s">
        <v>13981</v>
      </c>
      <c r="G5833" t="s">
        <v>31546</v>
      </c>
      <c r="H5833" t="s">
        <v>223</v>
      </c>
      <c r="I5833" t="s">
        <v>78</v>
      </c>
      <c r="J5833" t="s">
        <v>135</v>
      </c>
      <c r="K5833" t="s">
        <v>22</v>
      </c>
      <c r="L5833" t="s">
        <v>136</v>
      </c>
      <c r="M5833" t="s">
        <v>21035</v>
      </c>
      <c r="N5833" t="s">
        <v>21036</v>
      </c>
      <c r="O5833">
        <v>0.59972222222222227</v>
      </c>
      <c r="P5833">
        <v>0</v>
      </c>
      <c r="Q5833">
        <v>114</v>
      </c>
      <c r="R5833">
        <v>0</v>
      </c>
      <c r="S5833">
        <v>0</v>
      </c>
      <c r="T5833">
        <v>0</v>
      </c>
      <c r="U5833">
        <v>4</v>
      </c>
      <c r="V5833">
        <v>0</v>
      </c>
      <c r="W5833">
        <v>0</v>
      </c>
      <c r="X5833">
        <v>0</v>
      </c>
      <c r="Y5833">
        <v>22.706265999999999</v>
      </c>
      <c r="Z5833">
        <v>0</v>
      </c>
      <c r="AA5833">
        <v>0</v>
      </c>
      <c r="AB5833">
        <v>0</v>
      </c>
      <c r="AC5833">
        <v>3.4719943999999998</v>
      </c>
      <c r="AD5833">
        <v>0</v>
      </c>
      <c r="AE5833">
        <v>0</v>
      </c>
      <c r="AF5833">
        <v>26.178260000000002</v>
      </c>
    </row>
    <row r="5834" spans="1:32" x14ac:dyDescent="0.3">
      <c r="A5834">
        <v>2784389</v>
      </c>
      <c r="B5834">
        <v>1</v>
      </c>
      <c r="C5834" t="s">
        <v>82</v>
      </c>
      <c r="D5834" t="s">
        <v>92</v>
      </c>
      <c r="E5834" t="s">
        <v>21037</v>
      </c>
      <c r="F5834" t="s">
        <v>21038</v>
      </c>
      <c r="G5834" t="s">
        <v>31548</v>
      </c>
      <c r="H5834" t="s">
        <v>893</v>
      </c>
      <c r="I5834" t="s">
        <v>78</v>
      </c>
      <c r="J5834" t="s">
        <v>135</v>
      </c>
      <c r="K5834" t="s">
        <v>22</v>
      </c>
      <c r="L5834" t="s">
        <v>136</v>
      </c>
      <c r="M5834" t="s">
        <v>21039</v>
      </c>
      <c r="N5834" t="s">
        <v>21040</v>
      </c>
      <c r="O5834">
        <v>2.7177777777777776</v>
      </c>
      <c r="P5834">
        <v>0</v>
      </c>
      <c r="Q5834">
        <v>1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0.95997595999999996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0.95997595999999996</v>
      </c>
    </row>
    <row r="5835" spans="1:32" x14ac:dyDescent="0.3">
      <c r="A5835">
        <v>2784396</v>
      </c>
      <c r="B5835">
        <v>1</v>
      </c>
      <c r="C5835" t="s">
        <v>83</v>
      </c>
      <c r="D5835" t="s">
        <v>127</v>
      </c>
      <c r="E5835" t="s">
        <v>21041</v>
      </c>
      <c r="F5835" t="s">
        <v>21042</v>
      </c>
      <c r="G5835" t="s">
        <v>31550</v>
      </c>
      <c r="H5835" t="s">
        <v>1432</v>
      </c>
      <c r="I5835" t="s">
        <v>78</v>
      </c>
      <c r="J5835" t="s">
        <v>135</v>
      </c>
      <c r="K5835" t="s">
        <v>22</v>
      </c>
      <c r="L5835" t="s">
        <v>136</v>
      </c>
      <c r="M5835" t="s">
        <v>21043</v>
      </c>
      <c r="N5835" t="s">
        <v>21044</v>
      </c>
      <c r="O5835">
        <v>5.4180555555555552</v>
      </c>
      <c r="P5835">
        <v>0</v>
      </c>
      <c r="Q5835">
        <v>18</v>
      </c>
      <c r="R5835">
        <v>0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0</v>
      </c>
      <c r="Y5835">
        <v>21.0899</v>
      </c>
      <c r="Z5835">
        <v>0</v>
      </c>
      <c r="AA5835">
        <v>0</v>
      </c>
      <c r="AB5835">
        <v>0</v>
      </c>
      <c r="AC5835">
        <v>2.5588505000000001</v>
      </c>
      <c r="AD5835">
        <v>0</v>
      </c>
      <c r="AE5835">
        <v>0</v>
      </c>
      <c r="AF5835">
        <v>23.64875</v>
      </c>
    </row>
    <row r="5836" spans="1:32" x14ac:dyDescent="0.3">
      <c r="A5836">
        <v>2784298</v>
      </c>
      <c r="B5836">
        <v>1</v>
      </c>
      <c r="C5836" t="s">
        <v>82</v>
      </c>
      <c r="D5836" t="s">
        <v>84</v>
      </c>
      <c r="E5836" t="s">
        <v>21045</v>
      </c>
      <c r="F5836" t="s">
        <v>21046</v>
      </c>
      <c r="G5836" t="s">
        <v>31546</v>
      </c>
      <c r="H5836" t="s">
        <v>2212</v>
      </c>
      <c r="I5836" t="s">
        <v>78</v>
      </c>
      <c r="J5836" t="s">
        <v>135</v>
      </c>
      <c r="K5836" t="s">
        <v>22</v>
      </c>
      <c r="L5836" t="s">
        <v>136</v>
      </c>
      <c r="M5836" t="s">
        <v>21047</v>
      </c>
      <c r="N5836" t="s">
        <v>21048</v>
      </c>
      <c r="O5836">
        <v>5.1858333333333331</v>
      </c>
      <c r="P5836">
        <v>0</v>
      </c>
      <c r="Q5836">
        <v>68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51.699739999999998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51.699739999999998</v>
      </c>
    </row>
    <row r="5837" spans="1:32" x14ac:dyDescent="0.3">
      <c r="A5837">
        <v>2784150</v>
      </c>
      <c r="B5837">
        <v>1</v>
      </c>
      <c r="C5837" t="s">
        <v>83</v>
      </c>
      <c r="D5837" t="s">
        <v>129</v>
      </c>
      <c r="E5837" t="s">
        <v>21049</v>
      </c>
      <c r="F5837" t="s">
        <v>21050</v>
      </c>
      <c r="G5837" t="s">
        <v>31545</v>
      </c>
      <c r="H5837" t="s">
        <v>134</v>
      </c>
      <c r="I5837" t="s">
        <v>79</v>
      </c>
      <c r="J5837" t="s">
        <v>135</v>
      </c>
      <c r="K5837" t="s">
        <v>22</v>
      </c>
      <c r="L5837" t="s">
        <v>136</v>
      </c>
      <c r="M5837" t="s">
        <v>21051</v>
      </c>
      <c r="N5837" t="s">
        <v>21052</v>
      </c>
      <c r="O5837">
        <v>0.89027777777777772</v>
      </c>
      <c r="P5837">
        <v>5</v>
      </c>
      <c r="Q5837">
        <v>9</v>
      </c>
      <c r="R5837">
        <v>84</v>
      </c>
      <c r="S5837">
        <v>90</v>
      </c>
      <c r="T5837">
        <v>10</v>
      </c>
      <c r="U5837">
        <v>11</v>
      </c>
      <c r="V5837">
        <v>0</v>
      </c>
      <c r="W5837">
        <v>0</v>
      </c>
      <c r="X5837">
        <v>0.62484497000000006</v>
      </c>
      <c r="Y5837">
        <v>0.51247567000000005</v>
      </c>
      <c r="Z5837">
        <v>32.702280000000002</v>
      </c>
      <c r="AA5837">
        <v>30.889612</v>
      </c>
      <c r="AB5837">
        <v>40.211036999999997</v>
      </c>
      <c r="AC5837">
        <v>24.039380000000001</v>
      </c>
      <c r="AD5837">
        <v>0</v>
      </c>
      <c r="AE5837">
        <v>0</v>
      </c>
      <c r="AF5837">
        <v>128.97962999999999</v>
      </c>
    </row>
    <row r="5838" spans="1:32" x14ac:dyDescent="0.3">
      <c r="A5838">
        <v>2784108</v>
      </c>
      <c r="B5838">
        <v>1</v>
      </c>
      <c r="C5838" t="s">
        <v>83</v>
      </c>
      <c r="D5838" t="s">
        <v>126</v>
      </c>
      <c r="E5838" t="s">
        <v>21053</v>
      </c>
      <c r="F5838" t="s">
        <v>21054</v>
      </c>
      <c r="G5838" t="s">
        <v>31552</v>
      </c>
      <c r="H5838" t="s">
        <v>145</v>
      </c>
      <c r="I5838" t="s">
        <v>78</v>
      </c>
      <c r="J5838" t="s">
        <v>135</v>
      </c>
      <c r="K5838" t="s">
        <v>22</v>
      </c>
      <c r="L5838" t="s">
        <v>136</v>
      </c>
      <c r="M5838" t="s">
        <v>21055</v>
      </c>
      <c r="N5838" t="s">
        <v>21056</v>
      </c>
      <c r="O5838">
        <v>0.70361111111111108</v>
      </c>
      <c r="P5838">
        <v>0</v>
      </c>
      <c r="Q5838">
        <v>5</v>
      </c>
      <c r="R5838">
        <v>0</v>
      </c>
      <c r="S5838">
        <v>3</v>
      </c>
      <c r="T5838">
        <v>0</v>
      </c>
      <c r="U5838">
        <v>98</v>
      </c>
      <c r="V5838">
        <v>0</v>
      </c>
      <c r="W5838">
        <v>0</v>
      </c>
      <c r="X5838">
        <v>0</v>
      </c>
      <c r="Y5838">
        <v>1.1694201</v>
      </c>
      <c r="Z5838">
        <v>0</v>
      </c>
      <c r="AA5838">
        <v>0.29472256000000002</v>
      </c>
      <c r="AB5838">
        <v>0</v>
      </c>
      <c r="AC5838">
        <v>9.2984779999999994</v>
      </c>
      <c r="AD5838">
        <v>0</v>
      </c>
      <c r="AE5838">
        <v>0</v>
      </c>
      <c r="AF5838">
        <v>10.762620999999999</v>
      </c>
    </row>
    <row r="5839" spans="1:32" x14ac:dyDescent="0.3">
      <c r="A5839">
        <v>2784054</v>
      </c>
      <c r="B5839">
        <v>1</v>
      </c>
      <c r="C5839" t="s">
        <v>82</v>
      </c>
      <c r="D5839" t="s">
        <v>94</v>
      </c>
      <c r="E5839" t="s">
        <v>18754</v>
      </c>
      <c r="F5839" t="s">
        <v>18755</v>
      </c>
      <c r="G5839" t="s">
        <v>31549</v>
      </c>
      <c r="H5839" t="s">
        <v>648</v>
      </c>
      <c r="I5839" t="s">
        <v>79</v>
      </c>
      <c r="J5839" t="s">
        <v>135</v>
      </c>
      <c r="K5839" t="s">
        <v>22</v>
      </c>
      <c r="L5839" t="s">
        <v>186</v>
      </c>
      <c r="M5839" t="s">
        <v>21057</v>
      </c>
      <c r="N5839" t="s">
        <v>21058</v>
      </c>
      <c r="O5839">
        <v>1.6191666666666666</v>
      </c>
      <c r="P5839">
        <v>1</v>
      </c>
      <c r="Q5839">
        <v>114</v>
      </c>
      <c r="R5839">
        <v>6</v>
      </c>
      <c r="S5839">
        <v>38</v>
      </c>
      <c r="T5839">
        <v>5</v>
      </c>
      <c r="U5839">
        <v>18</v>
      </c>
      <c r="V5839">
        <v>0</v>
      </c>
      <c r="W5839">
        <v>0</v>
      </c>
      <c r="X5839">
        <v>27.236221</v>
      </c>
      <c r="Y5839">
        <v>15.876609</v>
      </c>
      <c r="Z5839">
        <v>5.24864</v>
      </c>
      <c r="AA5839">
        <v>26.187795999999999</v>
      </c>
      <c r="AB5839">
        <v>150.39067</v>
      </c>
      <c r="AC5839">
        <v>43.878512999999998</v>
      </c>
      <c r="AD5839">
        <v>0</v>
      </c>
      <c r="AE5839">
        <v>0</v>
      </c>
      <c r="AF5839">
        <v>268.81844999999998</v>
      </c>
    </row>
    <row r="5840" spans="1:32" x14ac:dyDescent="0.3">
      <c r="A5840">
        <v>2783909</v>
      </c>
      <c r="B5840">
        <v>1</v>
      </c>
      <c r="C5840" t="s">
        <v>83</v>
      </c>
      <c r="D5840" t="s">
        <v>115</v>
      </c>
      <c r="E5840" t="s">
        <v>12541</v>
      </c>
      <c r="F5840" t="s">
        <v>12542</v>
      </c>
      <c r="G5840" t="s">
        <v>31545</v>
      </c>
      <c r="H5840" t="s">
        <v>134</v>
      </c>
      <c r="I5840" t="s">
        <v>79</v>
      </c>
      <c r="J5840" t="s">
        <v>135</v>
      </c>
      <c r="K5840" t="s">
        <v>22</v>
      </c>
      <c r="L5840" t="s">
        <v>136</v>
      </c>
      <c r="M5840" t="s">
        <v>21059</v>
      </c>
      <c r="N5840" t="s">
        <v>21060</v>
      </c>
      <c r="O5840">
        <v>0.13166666666666665</v>
      </c>
      <c r="P5840">
        <v>1</v>
      </c>
      <c r="Q5840">
        <v>3</v>
      </c>
      <c r="R5840">
        <v>12</v>
      </c>
      <c r="S5840">
        <v>70</v>
      </c>
      <c r="T5840">
        <v>2</v>
      </c>
      <c r="U5840">
        <v>6</v>
      </c>
      <c r="V5840">
        <v>1</v>
      </c>
      <c r="W5840">
        <v>0</v>
      </c>
      <c r="X5840">
        <v>1.3759722000000001</v>
      </c>
      <c r="Y5840">
        <v>7.8522270000000005E-2</v>
      </c>
      <c r="Z5840">
        <v>41.697662000000001</v>
      </c>
      <c r="AA5840">
        <v>9.9284420000000004</v>
      </c>
      <c r="AB5840">
        <v>0.42500535</v>
      </c>
      <c r="AC5840">
        <v>1.0642841000000001</v>
      </c>
      <c r="AD5840">
        <v>0.38414407</v>
      </c>
      <c r="AE5840">
        <v>0</v>
      </c>
      <c r="AF5840">
        <v>54.954033000000003</v>
      </c>
    </row>
    <row r="5841" spans="1:32" x14ac:dyDescent="0.3">
      <c r="A5841">
        <v>2783894</v>
      </c>
      <c r="B5841">
        <v>1</v>
      </c>
      <c r="C5841" t="s">
        <v>83</v>
      </c>
      <c r="D5841" t="s">
        <v>128</v>
      </c>
      <c r="E5841" t="s">
        <v>21061</v>
      </c>
      <c r="F5841" t="s">
        <v>21062</v>
      </c>
      <c r="G5841" t="s">
        <v>31545</v>
      </c>
      <c r="H5841" t="s">
        <v>134</v>
      </c>
      <c r="I5841" t="s">
        <v>79</v>
      </c>
      <c r="J5841" t="s">
        <v>135</v>
      </c>
      <c r="K5841" t="s">
        <v>22</v>
      </c>
      <c r="L5841" t="s">
        <v>136</v>
      </c>
      <c r="M5841" t="s">
        <v>21063</v>
      </c>
      <c r="N5841" t="s">
        <v>21064</v>
      </c>
      <c r="O5841">
        <v>0.86555555555555552</v>
      </c>
      <c r="P5841">
        <v>0</v>
      </c>
      <c r="Q5841">
        <v>809</v>
      </c>
      <c r="R5841">
        <v>9</v>
      </c>
      <c r="S5841">
        <v>14</v>
      </c>
      <c r="T5841">
        <v>24</v>
      </c>
      <c r="U5841">
        <v>137</v>
      </c>
      <c r="V5841">
        <v>0</v>
      </c>
      <c r="W5841">
        <v>0</v>
      </c>
      <c r="X5841">
        <v>0</v>
      </c>
      <c r="Y5841">
        <v>128.02237</v>
      </c>
      <c r="Z5841">
        <v>3.8359768000000001</v>
      </c>
      <c r="AA5841">
        <v>6.2230816000000004</v>
      </c>
      <c r="AB5841">
        <v>193.55547999999999</v>
      </c>
      <c r="AC5841">
        <v>106.50262499999999</v>
      </c>
      <c r="AD5841">
        <v>0</v>
      </c>
      <c r="AE5841">
        <v>0</v>
      </c>
      <c r="AF5841">
        <v>438.13952999999998</v>
      </c>
    </row>
    <row r="5842" spans="1:32" x14ac:dyDescent="0.3">
      <c r="A5842">
        <v>2783895</v>
      </c>
      <c r="B5842">
        <v>1</v>
      </c>
      <c r="C5842" t="s">
        <v>83</v>
      </c>
      <c r="D5842" t="s">
        <v>116</v>
      </c>
      <c r="E5842" t="s">
        <v>21065</v>
      </c>
      <c r="F5842" t="s">
        <v>21066</v>
      </c>
      <c r="G5842" t="s">
        <v>31545</v>
      </c>
      <c r="H5842" t="s">
        <v>648</v>
      </c>
      <c r="I5842" t="s">
        <v>79</v>
      </c>
      <c r="J5842" t="s">
        <v>135</v>
      </c>
      <c r="K5842" t="s">
        <v>22</v>
      </c>
      <c r="L5842" t="s">
        <v>186</v>
      </c>
      <c r="M5842" t="s">
        <v>21067</v>
      </c>
      <c r="N5842" t="s">
        <v>21068</v>
      </c>
      <c r="O5842">
        <v>2.3827777777777777</v>
      </c>
      <c r="P5842">
        <v>0</v>
      </c>
      <c r="Q5842">
        <v>621</v>
      </c>
      <c r="R5842">
        <v>0</v>
      </c>
      <c r="S5842">
        <v>25</v>
      </c>
      <c r="T5842">
        <v>0</v>
      </c>
      <c r="U5842">
        <v>20</v>
      </c>
      <c r="V5842">
        <v>0</v>
      </c>
      <c r="W5842">
        <v>0</v>
      </c>
      <c r="X5842">
        <v>0</v>
      </c>
      <c r="Y5842">
        <v>112.57592</v>
      </c>
      <c r="Z5842">
        <v>0</v>
      </c>
      <c r="AA5842">
        <v>6.0800295000000002</v>
      </c>
      <c r="AB5842">
        <v>0</v>
      </c>
      <c r="AC5842">
        <v>6.4010096000000001</v>
      </c>
      <c r="AD5842">
        <v>0</v>
      </c>
      <c r="AE5842">
        <v>0</v>
      </c>
      <c r="AF5842">
        <v>125.05696</v>
      </c>
    </row>
    <row r="5843" spans="1:32" x14ac:dyDescent="0.3">
      <c r="A5843">
        <v>2783739</v>
      </c>
      <c r="B5843">
        <v>1</v>
      </c>
      <c r="C5843" t="s">
        <v>83</v>
      </c>
      <c r="D5843" t="s">
        <v>128</v>
      </c>
      <c r="E5843" t="s">
        <v>21069</v>
      </c>
      <c r="F5843" t="s">
        <v>21070</v>
      </c>
      <c r="G5843" t="s">
        <v>31551</v>
      </c>
      <c r="H5843" t="s">
        <v>672</v>
      </c>
      <c r="I5843" t="s">
        <v>79</v>
      </c>
      <c r="J5843" t="s">
        <v>135</v>
      </c>
      <c r="K5843" t="s">
        <v>22</v>
      </c>
      <c r="L5843" t="s">
        <v>136</v>
      </c>
      <c r="M5843" t="s">
        <v>21071</v>
      </c>
      <c r="N5843" t="s">
        <v>21072</v>
      </c>
      <c r="O5843">
        <v>4.4291666666666663</v>
      </c>
      <c r="P5843">
        <v>0</v>
      </c>
      <c r="Q5843">
        <v>6</v>
      </c>
      <c r="R5843">
        <v>0</v>
      </c>
      <c r="S5843">
        <v>19</v>
      </c>
      <c r="T5843">
        <v>0</v>
      </c>
      <c r="U5843">
        <v>1</v>
      </c>
      <c r="V5843">
        <v>0</v>
      </c>
      <c r="W5843">
        <v>0</v>
      </c>
      <c r="X5843">
        <v>0</v>
      </c>
      <c r="Y5843">
        <v>1.1952642</v>
      </c>
      <c r="Z5843">
        <v>0</v>
      </c>
      <c r="AA5843">
        <v>12.534718</v>
      </c>
      <c r="AB5843">
        <v>0</v>
      </c>
      <c r="AC5843">
        <v>0.38198209999999999</v>
      </c>
      <c r="AD5843">
        <v>0</v>
      </c>
      <c r="AE5843">
        <v>0</v>
      </c>
      <c r="AF5843">
        <v>14.111962999999999</v>
      </c>
    </row>
    <row r="5844" spans="1:32" x14ac:dyDescent="0.3">
      <c r="A5844">
        <v>2783737</v>
      </c>
      <c r="B5844">
        <v>1</v>
      </c>
      <c r="C5844" t="s">
        <v>82</v>
      </c>
      <c r="D5844" t="s">
        <v>105</v>
      </c>
      <c r="E5844" t="s">
        <v>20519</v>
      </c>
      <c r="F5844" t="s">
        <v>20520</v>
      </c>
      <c r="G5844" t="s">
        <v>31548</v>
      </c>
      <c r="H5844" t="s">
        <v>311</v>
      </c>
      <c r="I5844" t="s">
        <v>78</v>
      </c>
      <c r="J5844" t="s">
        <v>135</v>
      </c>
      <c r="K5844" t="s">
        <v>22</v>
      </c>
      <c r="L5844" t="s">
        <v>136</v>
      </c>
      <c r="M5844" t="s">
        <v>21073</v>
      </c>
      <c r="N5844" t="s">
        <v>21074</v>
      </c>
      <c r="O5844">
        <v>1.3647222222222222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1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230.69380000000001</v>
      </c>
      <c r="AF5844">
        <v>230.69380000000001</v>
      </c>
    </row>
    <row r="5845" spans="1:32" x14ac:dyDescent="0.3">
      <c r="A5845">
        <v>2783749</v>
      </c>
      <c r="B5845">
        <v>1</v>
      </c>
      <c r="C5845" t="s">
        <v>82</v>
      </c>
      <c r="D5845" t="s">
        <v>104</v>
      </c>
      <c r="E5845" t="s">
        <v>20215</v>
      </c>
      <c r="F5845" t="s">
        <v>20216</v>
      </c>
      <c r="G5845" t="s">
        <v>31550</v>
      </c>
      <c r="H5845" t="s">
        <v>380</v>
      </c>
      <c r="I5845" t="s">
        <v>78</v>
      </c>
      <c r="J5845" t="s">
        <v>135</v>
      </c>
      <c r="K5845" t="s">
        <v>22</v>
      </c>
      <c r="L5845" t="s">
        <v>136</v>
      </c>
      <c r="M5845" t="s">
        <v>21075</v>
      </c>
      <c r="N5845" t="s">
        <v>21076</v>
      </c>
      <c r="O5845">
        <v>0.92138888888888892</v>
      </c>
      <c r="P5845">
        <v>0</v>
      </c>
      <c r="Q5845">
        <v>55</v>
      </c>
      <c r="R5845">
        <v>0</v>
      </c>
      <c r="S5845">
        <v>0</v>
      </c>
      <c r="T5845">
        <v>0</v>
      </c>
      <c r="U5845">
        <v>30</v>
      </c>
      <c r="V5845">
        <v>0</v>
      </c>
      <c r="W5845">
        <v>1</v>
      </c>
      <c r="X5845">
        <v>0</v>
      </c>
      <c r="Y5845">
        <v>16.645299999999999</v>
      </c>
      <c r="Z5845">
        <v>0</v>
      </c>
      <c r="AA5845">
        <v>0</v>
      </c>
      <c r="AB5845">
        <v>0</v>
      </c>
      <c r="AC5845">
        <v>68.959729999999993</v>
      </c>
      <c r="AD5845">
        <v>0</v>
      </c>
      <c r="AE5845">
        <v>7.8739075999999999</v>
      </c>
      <c r="AF5845">
        <v>93.478939999999994</v>
      </c>
    </row>
    <row r="5846" spans="1:32" x14ac:dyDescent="0.3">
      <c r="A5846">
        <v>2783585</v>
      </c>
      <c r="B5846">
        <v>2</v>
      </c>
      <c r="C5846" t="s">
        <v>83</v>
      </c>
      <c r="D5846" t="s">
        <v>128</v>
      </c>
      <c r="E5846" t="s">
        <v>21077</v>
      </c>
      <c r="F5846" t="s">
        <v>21078</v>
      </c>
      <c r="G5846" t="s">
        <v>31549</v>
      </c>
      <c r="H5846" t="s">
        <v>672</v>
      </c>
      <c r="I5846" t="s">
        <v>79</v>
      </c>
      <c r="J5846" t="s">
        <v>135</v>
      </c>
      <c r="K5846" t="s">
        <v>22</v>
      </c>
      <c r="L5846" t="s">
        <v>136</v>
      </c>
      <c r="M5846" t="s">
        <v>21079</v>
      </c>
      <c r="N5846" t="s">
        <v>21080</v>
      </c>
      <c r="O5846">
        <v>0.78</v>
      </c>
      <c r="P5846">
        <v>3</v>
      </c>
      <c r="Q5846">
        <v>125</v>
      </c>
      <c r="R5846">
        <v>89</v>
      </c>
      <c r="S5846">
        <v>163</v>
      </c>
      <c r="T5846">
        <v>13</v>
      </c>
      <c r="U5846">
        <v>19</v>
      </c>
      <c r="V5846">
        <v>0</v>
      </c>
      <c r="W5846">
        <v>1</v>
      </c>
      <c r="X5846">
        <v>0.32238716000000001</v>
      </c>
      <c r="Y5846">
        <v>16.131938999999999</v>
      </c>
      <c r="Z5846">
        <v>16.078904999999999</v>
      </c>
      <c r="AA5846">
        <v>32.551009999999998</v>
      </c>
      <c r="AB5846">
        <v>49.059989999999999</v>
      </c>
      <c r="AC5846">
        <v>5.6521080000000001</v>
      </c>
      <c r="AD5846">
        <v>0</v>
      </c>
      <c r="AE5846">
        <v>130.79688999999999</v>
      </c>
      <c r="AF5846">
        <v>250.59323000000001</v>
      </c>
    </row>
    <row r="5847" spans="1:32" x14ac:dyDescent="0.3">
      <c r="A5847">
        <v>2783667</v>
      </c>
      <c r="B5847">
        <v>1</v>
      </c>
      <c r="C5847" t="s">
        <v>83</v>
      </c>
      <c r="D5847" t="s">
        <v>125</v>
      </c>
      <c r="E5847" t="s">
        <v>21081</v>
      </c>
      <c r="F5847" t="s">
        <v>21082</v>
      </c>
      <c r="G5847" t="s">
        <v>31548</v>
      </c>
      <c r="H5847" t="s">
        <v>311</v>
      </c>
      <c r="I5847" t="s">
        <v>78</v>
      </c>
      <c r="J5847" t="s">
        <v>135</v>
      </c>
      <c r="K5847" t="s">
        <v>22</v>
      </c>
      <c r="L5847" t="s">
        <v>136</v>
      </c>
      <c r="M5847" t="s">
        <v>21083</v>
      </c>
      <c r="N5847" t="s">
        <v>21084</v>
      </c>
      <c r="O5847">
        <v>1.3774999999999999</v>
      </c>
      <c r="P5847">
        <v>0</v>
      </c>
      <c r="Q5847">
        <v>0</v>
      </c>
      <c r="R5847">
        <v>0</v>
      </c>
      <c r="S5847">
        <v>2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0.80538319999999997</v>
      </c>
      <c r="AB5847">
        <v>0</v>
      </c>
      <c r="AC5847">
        <v>0</v>
      </c>
      <c r="AD5847">
        <v>0</v>
      </c>
      <c r="AE5847">
        <v>0</v>
      </c>
      <c r="AF5847">
        <v>0.80538319999999997</v>
      </c>
    </row>
    <row r="5848" spans="1:32" x14ac:dyDescent="0.3">
      <c r="A5848">
        <v>2783697</v>
      </c>
      <c r="B5848">
        <v>1</v>
      </c>
      <c r="C5848" t="s">
        <v>82</v>
      </c>
      <c r="D5848" t="s">
        <v>110</v>
      </c>
      <c r="E5848" t="s">
        <v>21085</v>
      </c>
      <c r="F5848" t="s">
        <v>21086</v>
      </c>
      <c r="G5848" t="s">
        <v>31546</v>
      </c>
      <c r="H5848" t="s">
        <v>223</v>
      </c>
      <c r="I5848" t="s">
        <v>78</v>
      </c>
      <c r="J5848" t="s">
        <v>135</v>
      </c>
      <c r="K5848" t="s">
        <v>22</v>
      </c>
      <c r="L5848" t="s">
        <v>136</v>
      </c>
      <c r="M5848" t="s">
        <v>21087</v>
      </c>
      <c r="N5848" t="s">
        <v>21088</v>
      </c>
      <c r="O5848">
        <v>1.5841666666666667</v>
      </c>
      <c r="P5848">
        <v>0</v>
      </c>
      <c r="Q5848">
        <v>64</v>
      </c>
      <c r="R5848">
        <v>0</v>
      </c>
      <c r="S5848">
        <v>0</v>
      </c>
      <c r="T5848">
        <v>0</v>
      </c>
      <c r="U5848">
        <v>1</v>
      </c>
      <c r="V5848">
        <v>0</v>
      </c>
      <c r="W5848">
        <v>0</v>
      </c>
      <c r="X5848">
        <v>0</v>
      </c>
      <c r="Y5848">
        <v>25.479659999999999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25.479659999999999</v>
      </c>
    </row>
    <row r="5849" spans="1:32" x14ac:dyDescent="0.3">
      <c r="A5849">
        <v>2783679</v>
      </c>
      <c r="B5849">
        <v>1</v>
      </c>
      <c r="C5849" t="s">
        <v>83</v>
      </c>
      <c r="D5849" t="s">
        <v>127</v>
      </c>
      <c r="E5849" t="s">
        <v>8955</v>
      </c>
      <c r="F5849" t="s">
        <v>8956</v>
      </c>
      <c r="G5849" t="s">
        <v>31549</v>
      </c>
      <c r="H5849" t="s">
        <v>134</v>
      </c>
      <c r="I5849" t="s">
        <v>79</v>
      </c>
      <c r="J5849" t="s">
        <v>135</v>
      </c>
      <c r="K5849" t="s">
        <v>22</v>
      </c>
      <c r="L5849" t="s">
        <v>136</v>
      </c>
      <c r="M5849" t="s">
        <v>21089</v>
      </c>
      <c r="N5849" t="s">
        <v>21090</v>
      </c>
      <c r="O5849">
        <v>1.9872222222222222</v>
      </c>
      <c r="P5849">
        <v>3</v>
      </c>
      <c r="Q5849">
        <v>318</v>
      </c>
      <c r="R5849">
        <v>3</v>
      </c>
      <c r="S5849">
        <v>0</v>
      </c>
      <c r="T5849">
        <v>1</v>
      </c>
      <c r="U5849">
        <v>5</v>
      </c>
      <c r="V5849">
        <v>0</v>
      </c>
      <c r="W5849">
        <v>0</v>
      </c>
      <c r="X5849">
        <v>4.0647124999999997</v>
      </c>
      <c r="Y5849">
        <v>41.696179999999998</v>
      </c>
      <c r="Z5849">
        <v>2.1287193000000002</v>
      </c>
      <c r="AA5849">
        <v>0</v>
      </c>
      <c r="AB5849">
        <v>3.3843193</v>
      </c>
      <c r="AC5849">
        <v>7.3064784999999999</v>
      </c>
      <c r="AD5849">
        <v>0</v>
      </c>
      <c r="AE5849">
        <v>0</v>
      </c>
      <c r="AF5849">
        <v>58.580410000000001</v>
      </c>
    </row>
    <row r="5850" spans="1:32" x14ac:dyDescent="0.3">
      <c r="A5850">
        <v>2783585</v>
      </c>
      <c r="B5850">
        <v>1</v>
      </c>
      <c r="C5850" t="s">
        <v>83</v>
      </c>
      <c r="D5850" t="s">
        <v>128</v>
      </c>
      <c r="E5850" t="s">
        <v>21091</v>
      </c>
      <c r="F5850" t="s">
        <v>21092</v>
      </c>
      <c r="G5850" t="s">
        <v>31551</v>
      </c>
      <c r="H5850" t="s">
        <v>672</v>
      </c>
      <c r="I5850" t="s">
        <v>79</v>
      </c>
      <c r="J5850" t="s">
        <v>135</v>
      </c>
      <c r="K5850" t="s">
        <v>22</v>
      </c>
      <c r="L5850" t="s">
        <v>136</v>
      </c>
      <c r="M5850" t="s">
        <v>21093</v>
      </c>
      <c r="N5850" t="s">
        <v>21079</v>
      </c>
      <c r="O5850">
        <v>5.4436111111111112</v>
      </c>
      <c r="P5850">
        <v>0</v>
      </c>
      <c r="Q5850">
        <v>1</v>
      </c>
      <c r="R5850">
        <v>0</v>
      </c>
      <c r="S5850">
        <v>12</v>
      </c>
      <c r="T5850">
        <v>0</v>
      </c>
      <c r="U5850">
        <v>1</v>
      </c>
      <c r="V5850">
        <v>0</v>
      </c>
      <c r="W5850">
        <v>0</v>
      </c>
      <c r="X5850">
        <v>0</v>
      </c>
      <c r="Y5850">
        <v>8.8872489999999998E-2</v>
      </c>
      <c r="Z5850">
        <v>0</v>
      </c>
      <c r="AA5850">
        <v>5.0180319999999998</v>
      </c>
      <c r="AB5850">
        <v>0</v>
      </c>
      <c r="AC5850">
        <v>0.99671430000000005</v>
      </c>
      <c r="AD5850">
        <v>0</v>
      </c>
      <c r="AE5850">
        <v>0</v>
      </c>
      <c r="AF5850">
        <v>6.1036190000000001</v>
      </c>
    </row>
    <row r="5851" spans="1:32" x14ac:dyDescent="0.3">
      <c r="A5851">
        <v>2783588</v>
      </c>
      <c r="B5851">
        <v>1</v>
      </c>
      <c r="C5851" t="s">
        <v>83</v>
      </c>
      <c r="D5851" t="s">
        <v>128</v>
      </c>
      <c r="E5851" t="s">
        <v>12904</v>
      </c>
      <c r="F5851" t="s">
        <v>12905</v>
      </c>
      <c r="G5851" t="s">
        <v>31549</v>
      </c>
      <c r="H5851" t="s">
        <v>134</v>
      </c>
      <c r="I5851" t="s">
        <v>79</v>
      </c>
      <c r="J5851" t="s">
        <v>135</v>
      </c>
      <c r="K5851" t="s">
        <v>22</v>
      </c>
      <c r="L5851" t="s">
        <v>136</v>
      </c>
      <c r="M5851" t="s">
        <v>21094</v>
      </c>
      <c r="N5851" t="s">
        <v>21095</v>
      </c>
      <c r="O5851">
        <v>3.4611111111111112</v>
      </c>
      <c r="P5851">
        <v>14</v>
      </c>
      <c r="Q5851">
        <v>533</v>
      </c>
      <c r="R5851">
        <v>81</v>
      </c>
      <c r="S5851">
        <v>87</v>
      </c>
      <c r="T5851">
        <v>17</v>
      </c>
      <c r="U5851">
        <v>38</v>
      </c>
      <c r="V5851">
        <v>4</v>
      </c>
      <c r="W5851">
        <v>0</v>
      </c>
      <c r="X5851">
        <v>12.9342375</v>
      </c>
      <c r="Y5851">
        <v>312.09089999999998</v>
      </c>
      <c r="Z5851">
        <v>177.2689</v>
      </c>
      <c r="AA5851">
        <v>61.230179999999997</v>
      </c>
      <c r="AB5851">
        <v>317.95202999999998</v>
      </c>
      <c r="AC5851">
        <v>33.683669999999999</v>
      </c>
      <c r="AD5851">
        <v>3026.8008</v>
      </c>
      <c r="AE5851">
        <v>0</v>
      </c>
      <c r="AF5851">
        <v>3941.9607000000001</v>
      </c>
    </row>
    <row r="5852" spans="1:32" x14ac:dyDescent="0.3">
      <c r="A5852">
        <v>2782876</v>
      </c>
      <c r="B5852">
        <v>1</v>
      </c>
      <c r="C5852" t="s">
        <v>83</v>
      </c>
      <c r="D5852" t="s">
        <v>123</v>
      </c>
      <c r="E5852" t="s">
        <v>8689</v>
      </c>
      <c r="F5852" t="s">
        <v>8690</v>
      </c>
      <c r="G5852" t="s">
        <v>31551</v>
      </c>
      <c r="H5852" t="s">
        <v>672</v>
      </c>
      <c r="I5852" t="s">
        <v>79</v>
      </c>
      <c r="J5852" t="s">
        <v>135</v>
      </c>
      <c r="K5852" t="s">
        <v>22</v>
      </c>
      <c r="L5852" t="s">
        <v>136</v>
      </c>
      <c r="M5852" t="s">
        <v>21096</v>
      </c>
      <c r="N5852" t="s">
        <v>21097</v>
      </c>
      <c r="O5852">
        <v>2.9975000000000001</v>
      </c>
      <c r="P5852">
        <v>0</v>
      </c>
      <c r="Q5852">
        <v>7</v>
      </c>
      <c r="R5852">
        <v>12</v>
      </c>
      <c r="S5852">
        <v>0</v>
      </c>
      <c r="T5852">
        <v>1</v>
      </c>
      <c r="U5852">
        <v>0</v>
      </c>
      <c r="V5852">
        <v>0</v>
      </c>
      <c r="W5852">
        <v>0</v>
      </c>
      <c r="X5852">
        <v>0</v>
      </c>
      <c r="Y5852">
        <v>0.83098685999999999</v>
      </c>
      <c r="Z5852">
        <v>14.443300000000001</v>
      </c>
      <c r="AA5852">
        <v>0</v>
      </c>
      <c r="AB5852">
        <v>5.7050840000000003</v>
      </c>
      <c r="AC5852">
        <v>0</v>
      </c>
      <c r="AD5852">
        <v>0</v>
      </c>
      <c r="AE5852">
        <v>0</v>
      </c>
      <c r="AF5852">
        <v>20.979372000000001</v>
      </c>
    </row>
    <row r="5853" spans="1:32" x14ac:dyDescent="0.3">
      <c r="A5853">
        <v>2782887</v>
      </c>
      <c r="B5853">
        <v>1</v>
      </c>
      <c r="C5853" t="s">
        <v>82</v>
      </c>
      <c r="D5853" t="s">
        <v>90</v>
      </c>
      <c r="E5853" t="s">
        <v>21098</v>
      </c>
      <c r="F5853" t="s">
        <v>21099</v>
      </c>
      <c r="G5853" t="s">
        <v>31548</v>
      </c>
      <c r="H5853" t="s">
        <v>893</v>
      </c>
      <c r="I5853" t="s">
        <v>78</v>
      </c>
      <c r="J5853" t="s">
        <v>135</v>
      </c>
      <c r="K5853" t="s">
        <v>22</v>
      </c>
      <c r="L5853" t="s">
        <v>136</v>
      </c>
      <c r="M5853" t="s">
        <v>21100</v>
      </c>
      <c r="N5853" t="s">
        <v>21101</v>
      </c>
      <c r="O5853">
        <v>1.6019444444444444</v>
      </c>
      <c r="P5853">
        <v>0</v>
      </c>
      <c r="Q5853">
        <v>4</v>
      </c>
      <c r="R5853">
        <v>0</v>
      </c>
      <c r="S5853">
        <v>0</v>
      </c>
      <c r="T5853">
        <v>0</v>
      </c>
      <c r="U5853">
        <v>1</v>
      </c>
      <c r="V5853">
        <v>0</v>
      </c>
      <c r="W5853">
        <v>0</v>
      </c>
      <c r="X5853">
        <v>0</v>
      </c>
      <c r="Y5853">
        <v>1.4927923999999999</v>
      </c>
      <c r="Z5853">
        <v>0</v>
      </c>
      <c r="AA5853">
        <v>0</v>
      </c>
      <c r="AB5853">
        <v>0</v>
      </c>
      <c r="AC5853">
        <v>3.187036</v>
      </c>
      <c r="AD5853">
        <v>0</v>
      </c>
      <c r="AE5853">
        <v>0</v>
      </c>
      <c r="AF5853">
        <v>4.6798279999999997</v>
      </c>
    </row>
    <row r="5854" spans="1:32" x14ac:dyDescent="0.3">
      <c r="A5854">
        <v>2782747</v>
      </c>
      <c r="B5854">
        <v>1</v>
      </c>
      <c r="C5854" t="s">
        <v>82</v>
      </c>
      <c r="D5854" t="s">
        <v>94</v>
      </c>
      <c r="E5854" t="s">
        <v>21102</v>
      </c>
      <c r="F5854" t="s">
        <v>21103</v>
      </c>
      <c r="G5854" t="s">
        <v>31546</v>
      </c>
      <c r="H5854" t="s">
        <v>145</v>
      </c>
      <c r="I5854" t="s">
        <v>78</v>
      </c>
      <c r="J5854" t="s">
        <v>135</v>
      </c>
      <c r="K5854" t="s">
        <v>22</v>
      </c>
      <c r="L5854" t="s">
        <v>136</v>
      </c>
      <c r="M5854" t="s">
        <v>21104</v>
      </c>
      <c r="N5854" t="s">
        <v>21105</v>
      </c>
      <c r="O5854">
        <v>4.1644444444444444</v>
      </c>
      <c r="P5854">
        <v>0</v>
      </c>
      <c r="Q5854">
        <v>23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17.220966000000001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17.220966000000001</v>
      </c>
    </row>
    <row r="5855" spans="1:32" x14ac:dyDescent="0.3">
      <c r="A5855">
        <v>2782725</v>
      </c>
      <c r="B5855">
        <v>1</v>
      </c>
      <c r="C5855" t="s">
        <v>82</v>
      </c>
      <c r="D5855" t="s">
        <v>101</v>
      </c>
      <c r="E5855" t="s">
        <v>21106</v>
      </c>
      <c r="F5855" t="s">
        <v>21107</v>
      </c>
      <c r="G5855" t="s">
        <v>31546</v>
      </c>
      <c r="H5855" t="s">
        <v>223</v>
      </c>
      <c r="I5855" t="s">
        <v>78</v>
      </c>
      <c r="J5855" t="s">
        <v>135</v>
      </c>
      <c r="K5855" t="s">
        <v>22</v>
      </c>
      <c r="L5855" t="s">
        <v>136</v>
      </c>
      <c r="M5855" t="s">
        <v>21108</v>
      </c>
      <c r="N5855" t="s">
        <v>21109</v>
      </c>
      <c r="O5855">
        <v>1.1786111111111111</v>
      </c>
      <c r="P5855">
        <v>0</v>
      </c>
      <c r="Q5855">
        <v>0</v>
      </c>
      <c r="R5855">
        <v>0</v>
      </c>
      <c r="S5855">
        <v>4</v>
      </c>
      <c r="T5855">
        <v>0</v>
      </c>
      <c r="U5855">
        <v>10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1.447336</v>
      </c>
      <c r="AB5855">
        <v>0</v>
      </c>
      <c r="AC5855">
        <v>7.8400873999999998</v>
      </c>
      <c r="AD5855">
        <v>0</v>
      </c>
      <c r="AE5855">
        <v>0</v>
      </c>
      <c r="AF5855">
        <v>9.2874230000000004</v>
      </c>
    </row>
    <row r="5856" spans="1:32" x14ac:dyDescent="0.3">
      <c r="A5856">
        <v>2782730</v>
      </c>
      <c r="B5856">
        <v>1</v>
      </c>
      <c r="C5856" t="s">
        <v>82</v>
      </c>
      <c r="D5856" t="s">
        <v>98</v>
      </c>
      <c r="E5856" t="s">
        <v>21110</v>
      </c>
      <c r="F5856" t="s">
        <v>21111</v>
      </c>
      <c r="G5856" t="s">
        <v>31546</v>
      </c>
      <c r="H5856" t="s">
        <v>223</v>
      </c>
      <c r="I5856" t="s">
        <v>78</v>
      </c>
      <c r="J5856" t="s">
        <v>135</v>
      </c>
      <c r="K5856" t="s">
        <v>22</v>
      </c>
      <c r="L5856" t="s">
        <v>136</v>
      </c>
      <c r="M5856" t="s">
        <v>21112</v>
      </c>
      <c r="N5856" t="s">
        <v>21113</v>
      </c>
      <c r="O5856">
        <v>3.9252777777777776</v>
      </c>
      <c r="P5856">
        <v>0</v>
      </c>
      <c r="Q5856">
        <v>228</v>
      </c>
      <c r="R5856">
        <v>0</v>
      </c>
      <c r="S5856">
        <v>0</v>
      </c>
      <c r="T5856">
        <v>0</v>
      </c>
      <c r="U5856">
        <v>13</v>
      </c>
      <c r="V5856">
        <v>0</v>
      </c>
      <c r="W5856">
        <v>0</v>
      </c>
      <c r="X5856">
        <v>0</v>
      </c>
      <c r="Y5856">
        <v>219.41042999999999</v>
      </c>
      <c r="Z5856">
        <v>0</v>
      </c>
      <c r="AA5856">
        <v>0</v>
      </c>
      <c r="AB5856">
        <v>0</v>
      </c>
      <c r="AC5856">
        <v>22.240780000000001</v>
      </c>
      <c r="AD5856">
        <v>0</v>
      </c>
      <c r="AE5856">
        <v>0</v>
      </c>
      <c r="AF5856">
        <v>241.65120999999999</v>
      </c>
    </row>
    <row r="5857" spans="1:32" x14ac:dyDescent="0.3">
      <c r="A5857">
        <v>2782732</v>
      </c>
      <c r="B5857">
        <v>1</v>
      </c>
      <c r="C5857" t="s">
        <v>82</v>
      </c>
      <c r="D5857" t="s">
        <v>97</v>
      </c>
      <c r="E5857" t="s">
        <v>6285</v>
      </c>
      <c r="F5857" t="s">
        <v>6286</v>
      </c>
      <c r="G5857" t="s">
        <v>31545</v>
      </c>
      <c r="H5857" t="s">
        <v>134</v>
      </c>
      <c r="I5857" t="s">
        <v>79</v>
      </c>
      <c r="J5857" t="s">
        <v>135</v>
      </c>
      <c r="K5857" t="s">
        <v>22</v>
      </c>
      <c r="L5857" t="s">
        <v>136</v>
      </c>
      <c r="M5857" t="s">
        <v>21114</v>
      </c>
      <c r="N5857" t="s">
        <v>21115</v>
      </c>
      <c r="O5857">
        <v>0.43</v>
      </c>
      <c r="P5857">
        <v>1</v>
      </c>
      <c r="Q5857">
        <v>988</v>
      </c>
      <c r="R5857">
        <v>3</v>
      </c>
      <c r="S5857">
        <v>79</v>
      </c>
      <c r="T5857">
        <v>10</v>
      </c>
      <c r="U5857">
        <v>135</v>
      </c>
      <c r="V5857">
        <v>1</v>
      </c>
      <c r="W5857">
        <v>0</v>
      </c>
      <c r="X5857">
        <v>0.10601155499999999</v>
      </c>
      <c r="Y5857">
        <v>396.55252000000002</v>
      </c>
      <c r="Z5857">
        <v>0.26049262000000001</v>
      </c>
      <c r="AA5857">
        <v>6.3194650000000001</v>
      </c>
      <c r="AB5857">
        <v>64.462715000000003</v>
      </c>
      <c r="AC5857">
        <v>103.92982000000001</v>
      </c>
      <c r="AD5857">
        <v>3.948604</v>
      </c>
      <c r="AE5857">
        <v>0</v>
      </c>
      <c r="AF5857">
        <v>575.57960000000003</v>
      </c>
    </row>
    <row r="5858" spans="1:32" x14ac:dyDescent="0.3">
      <c r="A5858">
        <v>2782588</v>
      </c>
      <c r="B5858">
        <v>1</v>
      </c>
      <c r="C5858" t="s">
        <v>82</v>
      </c>
      <c r="D5858" t="s">
        <v>105</v>
      </c>
      <c r="E5858" t="s">
        <v>21116</v>
      </c>
      <c r="F5858" t="s">
        <v>21117</v>
      </c>
      <c r="G5858" t="s">
        <v>31546</v>
      </c>
      <c r="H5858" t="s">
        <v>648</v>
      </c>
      <c r="I5858" t="s">
        <v>78</v>
      </c>
      <c r="J5858" t="s">
        <v>135</v>
      </c>
      <c r="K5858" t="s">
        <v>22</v>
      </c>
      <c r="L5858" t="s">
        <v>186</v>
      </c>
      <c r="M5858" t="s">
        <v>21118</v>
      </c>
      <c r="N5858" t="s">
        <v>21119</v>
      </c>
      <c r="O5858">
        <v>6.0611111111111109</v>
      </c>
      <c r="P5858">
        <v>0</v>
      </c>
      <c r="Q5858">
        <v>40</v>
      </c>
      <c r="R5858">
        <v>0</v>
      </c>
      <c r="S5858">
        <v>3</v>
      </c>
      <c r="T5858">
        <v>0</v>
      </c>
      <c r="U5858">
        <v>1</v>
      </c>
      <c r="V5858">
        <v>0</v>
      </c>
      <c r="W5858">
        <v>0</v>
      </c>
      <c r="X5858">
        <v>0</v>
      </c>
      <c r="Y5858">
        <v>82.392129999999995</v>
      </c>
      <c r="Z5858">
        <v>0</v>
      </c>
      <c r="AA5858">
        <v>2.3383756</v>
      </c>
      <c r="AB5858">
        <v>0</v>
      </c>
      <c r="AC5858">
        <v>6.8928384999999998E-3</v>
      </c>
      <c r="AD5858">
        <v>0</v>
      </c>
      <c r="AE5858">
        <v>0</v>
      </c>
      <c r="AF5858">
        <v>84.737399999999994</v>
      </c>
    </row>
    <row r="5859" spans="1:32" x14ac:dyDescent="0.3">
      <c r="A5859">
        <v>2782587</v>
      </c>
      <c r="B5859">
        <v>1</v>
      </c>
      <c r="C5859" t="s">
        <v>83</v>
      </c>
      <c r="D5859" t="s">
        <v>130</v>
      </c>
      <c r="E5859" t="s">
        <v>19441</v>
      </c>
      <c r="F5859" t="s">
        <v>19442</v>
      </c>
      <c r="G5859" t="s">
        <v>31551</v>
      </c>
      <c r="H5859" t="s">
        <v>134</v>
      </c>
      <c r="I5859" t="s">
        <v>79</v>
      </c>
      <c r="J5859" t="s">
        <v>248</v>
      </c>
      <c r="K5859" t="s">
        <v>22</v>
      </c>
      <c r="L5859" t="s">
        <v>136</v>
      </c>
      <c r="M5859" t="s">
        <v>21120</v>
      </c>
      <c r="N5859" t="s">
        <v>21121</v>
      </c>
      <c r="O5859">
        <v>1.1111111111111112E-2</v>
      </c>
      <c r="P5859">
        <v>7</v>
      </c>
      <c r="Q5859">
        <v>182</v>
      </c>
      <c r="R5859">
        <v>2</v>
      </c>
      <c r="S5859">
        <v>15</v>
      </c>
      <c r="T5859">
        <v>13</v>
      </c>
      <c r="U5859">
        <v>6</v>
      </c>
      <c r="V5859">
        <v>0</v>
      </c>
      <c r="W5859">
        <v>0</v>
      </c>
      <c r="X5859">
        <v>8.0273580000000001E-3</v>
      </c>
      <c r="Y5859">
        <v>0.21088496000000001</v>
      </c>
      <c r="Z5859">
        <v>1.2592719E-2</v>
      </c>
      <c r="AA5859">
        <v>7.9940110000000005E-3</v>
      </c>
      <c r="AB5859">
        <v>0.65043324000000002</v>
      </c>
      <c r="AC5859">
        <v>5.2738706999999998E-3</v>
      </c>
      <c r="AD5859">
        <v>0</v>
      </c>
      <c r="AE5859">
        <v>0</v>
      </c>
      <c r="AF5859">
        <v>0.89520615000000003</v>
      </c>
    </row>
    <row r="5860" spans="1:32" x14ac:dyDescent="0.3">
      <c r="A5860">
        <v>2782563</v>
      </c>
      <c r="B5860">
        <v>1</v>
      </c>
      <c r="C5860" t="s">
        <v>82</v>
      </c>
      <c r="D5860" t="s">
        <v>110</v>
      </c>
      <c r="E5860" t="s">
        <v>12398</v>
      </c>
      <c r="F5860" t="s">
        <v>12399</v>
      </c>
      <c r="G5860" t="s">
        <v>31545</v>
      </c>
      <c r="H5860" t="s">
        <v>134</v>
      </c>
      <c r="I5860" t="s">
        <v>79</v>
      </c>
      <c r="J5860" t="s">
        <v>135</v>
      </c>
      <c r="K5860" t="s">
        <v>22</v>
      </c>
      <c r="L5860" t="s">
        <v>136</v>
      </c>
      <c r="M5860" t="s">
        <v>21122</v>
      </c>
      <c r="N5860" t="s">
        <v>21123</v>
      </c>
      <c r="O5860">
        <v>0.30861111111111111</v>
      </c>
      <c r="P5860">
        <v>0</v>
      </c>
      <c r="Q5860">
        <v>0</v>
      </c>
      <c r="R5860">
        <v>0</v>
      </c>
      <c r="S5860">
        <v>0</v>
      </c>
      <c r="T5860">
        <v>6</v>
      </c>
      <c r="U5860">
        <v>2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85.673400000000001</v>
      </c>
      <c r="AC5860">
        <v>0.26040166999999997</v>
      </c>
      <c r="AD5860">
        <v>0</v>
      </c>
      <c r="AE5860">
        <v>0</v>
      </c>
      <c r="AF5860">
        <v>85.933800000000005</v>
      </c>
    </row>
    <row r="5861" spans="1:32" x14ac:dyDescent="0.3">
      <c r="A5861">
        <v>2782488</v>
      </c>
      <c r="B5861">
        <v>1</v>
      </c>
      <c r="C5861" t="s">
        <v>83</v>
      </c>
      <c r="D5861" t="s">
        <v>128</v>
      </c>
      <c r="E5861" t="s">
        <v>20844</v>
      </c>
      <c r="F5861" t="s">
        <v>20845</v>
      </c>
      <c r="G5861" t="s">
        <v>31547</v>
      </c>
      <c r="H5861" t="s">
        <v>134</v>
      </c>
      <c r="I5861" t="s">
        <v>79</v>
      </c>
      <c r="J5861" t="s">
        <v>135</v>
      </c>
      <c r="K5861" t="s">
        <v>22</v>
      </c>
      <c r="L5861" t="s">
        <v>136</v>
      </c>
      <c r="M5861" t="s">
        <v>21124</v>
      </c>
      <c r="N5861" t="s">
        <v>21125</v>
      </c>
      <c r="O5861">
        <v>0.30277777777777776</v>
      </c>
      <c r="P5861">
        <v>10</v>
      </c>
      <c r="Q5861">
        <v>746</v>
      </c>
      <c r="R5861">
        <v>312</v>
      </c>
      <c r="S5861">
        <v>489</v>
      </c>
      <c r="T5861">
        <v>43</v>
      </c>
      <c r="U5861">
        <v>121</v>
      </c>
      <c r="V5861">
        <v>2</v>
      </c>
      <c r="W5861">
        <v>1</v>
      </c>
      <c r="X5861">
        <v>1.3657037999999999</v>
      </c>
      <c r="Y5861">
        <v>79.368899999999996</v>
      </c>
      <c r="Z5861">
        <v>30.799267</v>
      </c>
      <c r="AA5861">
        <v>33.881176000000004</v>
      </c>
      <c r="AB5861">
        <v>62.976889999999997</v>
      </c>
      <c r="AC5861">
        <v>17.201456</v>
      </c>
      <c r="AD5861">
        <v>46.597515000000001</v>
      </c>
      <c r="AE5861">
        <v>21.743286000000001</v>
      </c>
      <c r="AF5861">
        <v>293.93419999999998</v>
      </c>
    </row>
    <row r="5862" spans="1:32" x14ac:dyDescent="0.3">
      <c r="A5862">
        <v>2782305</v>
      </c>
      <c r="B5862">
        <v>1</v>
      </c>
      <c r="C5862" t="s">
        <v>83</v>
      </c>
      <c r="D5862" t="s">
        <v>123</v>
      </c>
      <c r="E5862" t="s">
        <v>21126</v>
      </c>
      <c r="F5862" t="s">
        <v>21127</v>
      </c>
      <c r="G5862" t="s">
        <v>31546</v>
      </c>
      <c r="H5862" t="s">
        <v>223</v>
      </c>
      <c r="I5862" t="s">
        <v>78</v>
      </c>
      <c r="J5862" t="s">
        <v>135</v>
      </c>
      <c r="K5862" t="s">
        <v>22</v>
      </c>
      <c r="L5862" t="s">
        <v>136</v>
      </c>
      <c r="M5862" t="s">
        <v>21128</v>
      </c>
      <c r="N5862" t="s">
        <v>21129</v>
      </c>
      <c r="O5862">
        <v>0.38722222222222225</v>
      </c>
      <c r="P5862">
        <v>0</v>
      </c>
      <c r="Q5862">
        <v>24</v>
      </c>
      <c r="R5862">
        <v>0</v>
      </c>
      <c r="S5862">
        <v>4</v>
      </c>
      <c r="T5862">
        <v>0</v>
      </c>
      <c r="U5862">
        <v>3</v>
      </c>
      <c r="V5862">
        <v>0</v>
      </c>
      <c r="W5862">
        <v>0</v>
      </c>
      <c r="X5862">
        <v>0</v>
      </c>
      <c r="Y5862">
        <v>2.0923835999999998</v>
      </c>
      <c r="Z5862">
        <v>0</v>
      </c>
      <c r="AA5862">
        <v>0.10708723000000001</v>
      </c>
      <c r="AB5862">
        <v>0</v>
      </c>
      <c r="AC5862">
        <v>0.75603359999999997</v>
      </c>
      <c r="AD5862">
        <v>0</v>
      </c>
      <c r="AE5862">
        <v>0</v>
      </c>
      <c r="AF5862">
        <v>2.9555044000000001</v>
      </c>
    </row>
    <row r="5863" spans="1:32" x14ac:dyDescent="0.3">
      <c r="A5863">
        <v>2782146</v>
      </c>
      <c r="B5863">
        <v>1</v>
      </c>
      <c r="C5863" t="s">
        <v>82</v>
      </c>
      <c r="D5863" t="s">
        <v>111</v>
      </c>
      <c r="E5863" t="s">
        <v>21130</v>
      </c>
      <c r="F5863" t="s">
        <v>21131</v>
      </c>
      <c r="G5863" t="s">
        <v>31546</v>
      </c>
      <c r="H5863" t="s">
        <v>2497</v>
      </c>
      <c r="I5863" t="s">
        <v>78</v>
      </c>
      <c r="J5863" t="s">
        <v>135</v>
      </c>
      <c r="K5863" t="s">
        <v>22</v>
      </c>
      <c r="L5863" t="s">
        <v>136</v>
      </c>
      <c r="M5863" t="s">
        <v>21132</v>
      </c>
      <c r="N5863" t="s">
        <v>21133</v>
      </c>
      <c r="O5863">
        <v>4.5513888888888889</v>
      </c>
      <c r="P5863">
        <v>0</v>
      </c>
      <c r="Q5863">
        <v>26</v>
      </c>
      <c r="R5863">
        <v>0</v>
      </c>
      <c r="S5863">
        <v>8</v>
      </c>
      <c r="T5863">
        <v>0</v>
      </c>
      <c r="U5863">
        <v>5</v>
      </c>
      <c r="V5863">
        <v>0</v>
      </c>
      <c r="W5863">
        <v>0</v>
      </c>
      <c r="X5863">
        <v>0</v>
      </c>
      <c r="Y5863">
        <v>38.617629999999998</v>
      </c>
      <c r="Z5863">
        <v>0</v>
      </c>
      <c r="AA5863">
        <v>1.1703516</v>
      </c>
      <c r="AB5863">
        <v>0</v>
      </c>
      <c r="AC5863">
        <v>18.403068999999999</v>
      </c>
      <c r="AD5863">
        <v>0</v>
      </c>
      <c r="AE5863">
        <v>0</v>
      </c>
      <c r="AF5863">
        <v>58.191048000000002</v>
      </c>
    </row>
    <row r="5864" spans="1:32" x14ac:dyDescent="0.3">
      <c r="A5864">
        <v>2782133</v>
      </c>
      <c r="B5864">
        <v>1</v>
      </c>
      <c r="C5864" t="s">
        <v>83</v>
      </c>
      <c r="D5864" t="s">
        <v>123</v>
      </c>
      <c r="E5864" t="s">
        <v>21134</v>
      </c>
      <c r="F5864" t="s">
        <v>21135</v>
      </c>
      <c r="G5864" t="s">
        <v>31548</v>
      </c>
      <c r="H5864" t="s">
        <v>333</v>
      </c>
      <c r="I5864" t="s">
        <v>78</v>
      </c>
      <c r="J5864" t="s">
        <v>135</v>
      </c>
      <c r="K5864" t="s">
        <v>22</v>
      </c>
      <c r="L5864" t="s">
        <v>136</v>
      </c>
      <c r="M5864" t="s">
        <v>21136</v>
      </c>
      <c r="N5864" t="s">
        <v>21137</v>
      </c>
      <c r="O5864">
        <v>2.3544444444444443</v>
      </c>
      <c r="P5864">
        <v>0</v>
      </c>
      <c r="Q5864">
        <v>1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2.0212910000000001E-2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2.0212910000000001E-2</v>
      </c>
    </row>
    <row r="5865" spans="1:32" x14ac:dyDescent="0.3">
      <c r="A5865">
        <v>2782111</v>
      </c>
      <c r="B5865">
        <v>1</v>
      </c>
      <c r="C5865" t="s">
        <v>82</v>
      </c>
      <c r="D5865" t="s">
        <v>100</v>
      </c>
      <c r="E5865" t="s">
        <v>20121</v>
      </c>
      <c r="F5865" t="s">
        <v>20122</v>
      </c>
      <c r="G5865" t="s">
        <v>31550</v>
      </c>
      <c r="H5865" t="s">
        <v>223</v>
      </c>
      <c r="I5865" t="s">
        <v>78</v>
      </c>
      <c r="J5865" t="s">
        <v>135</v>
      </c>
      <c r="K5865" t="s">
        <v>22</v>
      </c>
      <c r="L5865" t="s">
        <v>136</v>
      </c>
      <c r="M5865" t="s">
        <v>21138</v>
      </c>
      <c r="N5865" t="s">
        <v>21139</v>
      </c>
      <c r="O5865">
        <v>1.2302777777777778</v>
      </c>
      <c r="P5865">
        <v>0</v>
      </c>
      <c r="Q5865">
        <v>28</v>
      </c>
      <c r="R5865">
        <v>0</v>
      </c>
      <c r="S5865">
        <v>0</v>
      </c>
      <c r="T5865">
        <v>0</v>
      </c>
      <c r="U5865">
        <v>60</v>
      </c>
      <c r="V5865">
        <v>0</v>
      </c>
      <c r="W5865">
        <v>0</v>
      </c>
      <c r="X5865">
        <v>0</v>
      </c>
      <c r="Y5865">
        <v>8.7860010000000006</v>
      </c>
      <c r="Z5865">
        <v>0</v>
      </c>
      <c r="AA5865">
        <v>0</v>
      </c>
      <c r="AB5865">
        <v>0</v>
      </c>
      <c r="AC5865">
        <v>42.684753000000001</v>
      </c>
      <c r="AD5865">
        <v>0</v>
      </c>
      <c r="AE5865">
        <v>0</v>
      </c>
      <c r="AF5865">
        <v>51.470753000000002</v>
      </c>
    </row>
    <row r="5866" spans="1:32" x14ac:dyDescent="0.3">
      <c r="A5866">
        <v>2782115</v>
      </c>
      <c r="B5866">
        <v>1</v>
      </c>
      <c r="C5866" t="s">
        <v>82</v>
      </c>
      <c r="D5866" t="s">
        <v>107</v>
      </c>
      <c r="E5866" t="s">
        <v>21140</v>
      </c>
      <c r="F5866" t="s">
        <v>21141</v>
      </c>
      <c r="G5866" t="s">
        <v>31547</v>
      </c>
      <c r="H5866" t="s">
        <v>134</v>
      </c>
      <c r="I5866" t="s">
        <v>79</v>
      </c>
      <c r="J5866" t="s">
        <v>135</v>
      </c>
      <c r="K5866" t="s">
        <v>22</v>
      </c>
      <c r="L5866" t="s">
        <v>136</v>
      </c>
      <c r="M5866" t="s">
        <v>21142</v>
      </c>
      <c r="N5866" t="s">
        <v>21143</v>
      </c>
      <c r="O5866">
        <v>0.10583333333333333</v>
      </c>
      <c r="P5866">
        <v>1</v>
      </c>
      <c r="Q5866">
        <v>765</v>
      </c>
      <c r="R5866">
        <v>0</v>
      </c>
      <c r="S5866">
        <v>2</v>
      </c>
      <c r="T5866">
        <v>3</v>
      </c>
      <c r="U5866">
        <v>55</v>
      </c>
      <c r="V5866">
        <v>0</v>
      </c>
      <c r="W5866">
        <v>0</v>
      </c>
      <c r="X5866">
        <v>2.4339409999999999</v>
      </c>
      <c r="Y5866">
        <v>27.561333000000001</v>
      </c>
      <c r="Z5866">
        <v>0</v>
      </c>
      <c r="AA5866">
        <v>6.0343099999999997E-2</v>
      </c>
      <c r="AB5866">
        <v>21.136648000000001</v>
      </c>
      <c r="AC5866">
        <v>6.2137494000000002</v>
      </c>
      <c r="AD5866">
        <v>0</v>
      </c>
      <c r="AE5866">
        <v>0</v>
      </c>
      <c r="AF5866">
        <v>57.406013000000002</v>
      </c>
    </row>
    <row r="5867" spans="1:32" x14ac:dyDescent="0.3">
      <c r="A5867">
        <v>2782061</v>
      </c>
      <c r="B5867">
        <v>1</v>
      </c>
      <c r="C5867" t="s">
        <v>82</v>
      </c>
      <c r="D5867" t="s">
        <v>100</v>
      </c>
      <c r="E5867" t="s">
        <v>21144</v>
      </c>
      <c r="F5867" t="s">
        <v>21145</v>
      </c>
      <c r="G5867" t="s">
        <v>31546</v>
      </c>
      <c r="H5867" t="s">
        <v>409</v>
      </c>
      <c r="I5867" t="s">
        <v>78</v>
      </c>
      <c r="J5867" t="s">
        <v>135</v>
      </c>
      <c r="K5867" t="s">
        <v>3</v>
      </c>
      <c r="L5867" t="s">
        <v>136</v>
      </c>
      <c r="M5867" t="s">
        <v>21146</v>
      </c>
      <c r="N5867" t="s">
        <v>21147</v>
      </c>
      <c r="O5867">
        <v>1.3036111111111111</v>
      </c>
      <c r="P5867">
        <v>0</v>
      </c>
      <c r="Q5867">
        <v>236</v>
      </c>
      <c r="R5867">
        <v>0</v>
      </c>
      <c r="S5867">
        <v>0</v>
      </c>
      <c r="T5867">
        <v>0</v>
      </c>
      <c r="U5867">
        <v>7</v>
      </c>
      <c r="V5867">
        <v>0</v>
      </c>
      <c r="W5867">
        <v>0</v>
      </c>
      <c r="X5867">
        <v>0</v>
      </c>
      <c r="Y5867">
        <v>79.799194</v>
      </c>
      <c r="Z5867">
        <v>0</v>
      </c>
      <c r="AA5867">
        <v>0</v>
      </c>
      <c r="AB5867">
        <v>0</v>
      </c>
      <c r="AC5867">
        <v>3.7174155999999998</v>
      </c>
      <c r="AD5867">
        <v>0</v>
      </c>
      <c r="AE5867">
        <v>0</v>
      </c>
      <c r="AF5867">
        <v>83.51661</v>
      </c>
    </row>
    <row r="5868" spans="1:32" x14ac:dyDescent="0.3">
      <c r="A5868">
        <v>2781892</v>
      </c>
      <c r="B5868">
        <v>1</v>
      </c>
      <c r="C5868" t="s">
        <v>82</v>
      </c>
      <c r="D5868" t="s">
        <v>106</v>
      </c>
      <c r="E5868" t="s">
        <v>21148</v>
      </c>
      <c r="F5868" t="s">
        <v>21149</v>
      </c>
      <c r="G5868" t="s">
        <v>31545</v>
      </c>
      <c r="H5868" t="s">
        <v>643</v>
      </c>
      <c r="I5868" t="s">
        <v>79</v>
      </c>
      <c r="J5868" t="s">
        <v>135</v>
      </c>
      <c r="K5868" t="s">
        <v>22</v>
      </c>
      <c r="L5868" t="s">
        <v>186</v>
      </c>
      <c r="M5868" t="s">
        <v>21150</v>
      </c>
      <c r="N5868" t="s">
        <v>21151</v>
      </c>
      <c r="O5868">
        <v>0.71611111111111114</v>
      </c>
      <c r="P5868">
        <v>0</v>
      </c>
      <c r="Q5868">
        <v>139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23.408787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23.408787</v>
      </c>
    </row>
    <row r="5869" spans="1:32" x14ac:dyDescent="0.3">
      <c r="A5869">
        <v>2781860</v>
      </c>
      <c r="B5869">
        <v>1</v>
      </c>
      <c r="C5869" t="s">
        <v>82</v>
      </c>
      <c r="D5869" t="s">
        <v>87</v>
      </c>
      <c r="E5869" t="s">
        <v>21152</v>
      </c>
      <c r="F5869" t="s">
        <v>21153</v>
      </c>
      <c r="G5869" t="s">
        <v>31546</v>
      </c>
      <c r="H5869" t="s">
        <v>643</v>
      </c>
      <c r="I5869" t="s">
        <v>78</v>
      </c>
      <c r="J5869" t="s">
        <v>135</v>
      </c>
      <c r="K5869" t="s">
        <v>22</v>
      </c>
      <c r="L5869" t="s">
        <v>186</v>
      </c>
      <c r="M5869" t="s">
        <v>21154</v>
      </c>
      <c r="N5869" t="s">
        <v>21155</v>
      </c>
      <c r="O5869">
        <v>0.75166666666666671</v>
      </c>
      <c r="P5869">
        <v>0</v>
      </c>
      <c r="Q5869">
        <v>112</v>
      </c>
      <c r="R5869">
        <v>0</v>
      </c>
      <c r="S5869">
        <v>0</v>
      </c>
      <c r="T5869">
        <v>0</v>
      </c>
      <c r="U5869">
        <v>3</v>
      </c>
      <c r="V5869">
        <v>0</v>
      </c>
      <c r="W5869">
        <v>0</v>
      </c>
      <c r="X5869">
        <v>0</v>
      </c>
      <c r="Y5869">
        <v>19.041338</v>
      </c>
      <c r="Z5869">
        <v>0</v>
      </c>
      <c r="AA5869">
        <v>0</v>
      </c>
      <c r="AB5869">
        <v>0</v>
      </c>
      <c r="AC5869">
        <v>0.7989269</v>
      </c>
      <c r="AD5869">
        <v>0</v>
      </c>
      <c r="AE5869">
        <v>0</v>
      </c>
      <c r="AF5869">
        <v>19.840263</v>
      </c>
    </row>
    <row r="5870" spans="1:32" x14ac:dyDescent="0.3">
      <c r="A5870">
        <v>2781881</v>
      </c>
      <c r="B5870">
        <v>1</v>
      </c>
      <c r="C5870" t="s">
        <v>82</v>
      </c>
      <c r="D5870" t="s">
        <v>88</v>
      </c>
      <c r="E5870" t="s">
        <v>21156</v>
      </c>
      <c r="F5870" t="s">
        <v>21157</v>
      </c>
      <c r="G5870" t="s">
        <v>31547</v>
      </c>
      <c r="H5870" t="s">
        <v>648</v>
      </c>
      <c r="I5870" t="s">
        <v>79</v>
      </c>
      <c r="J5870" t="s">
        <v>135</v>
      </c>
      <c r="K5870" t="s">
        <v>22</v>
      </c>
      <c r="L5870" t="s">
        <v>186</v>
      </c>
      <c r="M5870" t="s">
        <v>21158</v>
      </c>
      <c r="N5870" t="s">
        <v>21159</v>
      </c>
      <c r="O5870">
        <v>2.9197222222222221</v>
      </c>
      <c r="P5870">
        <v>6</v>
      </c>
      <c r="Q5870">
        <v>51</v>
      </c>
      <c r="R5870">
        <v>43</v>
      </c>
      <c r="S5870">
        <v>153</v>
      </c>
      <c r="T5870">
        <v>6</v>
      </c>
      <c r="U5870">
        <v>54</v>
      </c>
      <c r="V5870">
        <v>2</v>
      </c>
      <c r="W5870">
        <v>0</v>
      </c>
      <c r="X5870">
        <v>1.673621</v>
      </c>
      <c r="Y5870">
        <v>18.005814000000001</v>
      </c>
      <c r="Z5870">
        <v>35.750205999999999</v>
      </c>
      <c r="AA5870">
        <v>116.89471399999999</v>
      </c>
      <c r="AB5870">
        <v>100.25975</v>
      </c>
      <c r="AC5870">
        <v>44.594999999999999</v>
      </c>
      <c r="AD5870">
        <v>157.39116999999999</v>
      </c>
      <c r="AE5870">
        <v>0</v>
      </c>
      <c r="AF5870">
        <v>474.57028000000003</v>
      </c>
    </row>
    <row r="5871" spans="1:32" x14ac:dyDescent="0.3">
      <c r="A5871">
        <v>2781845</v>
      </c>
      <c r="B5871">
        <v>1</v>
      </c>
      <c r="C5871" t="s">
        <v>83</v>
      </c>
      <c r="D5871" t="s">
        <v>128</v>
      </c>
      <c r="E5871" t="s">
        <v>21160</v>
      </c>
      <c r="F5871" t="s">
        <v>21161</v>
      </c>
      <c r="G5871" t="s">
        <v>31552</v>
      </c>
      <c r="H5871" t="s">
        <v>223</v>
      </c>
      <c r="I5871" t="s">
        <v>78</v>
      </c>
      <c r="J5871" t="s">
        <v>135</v>
      </c>
      <c r="K5871" t="s">
        <v>22</v>
      </c>
      <c r="L5871" t="s">
        <v>136</v>
      </c>
      <c r="M5871" t="s">
        <v>21162</v>
      </c>
      <c r="N5871" t="s">
        <v>21163</v>
      </c>
      <c r="O5871">
        <v>1.075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13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36.582504</v>
      </c>
      <c r="AD5871">
        <v>0</v>
      </c>
      <c r="AE5871">
        <v>0</v>
      </c>
      <c r="AF5871">
        <v>36.582504</v>
      </c>
    </row>
    <row r="5872" spans="1:32" x14ac:dyDescent="0.3">
      <c r="A5872">
        <v>2781861</v>
      </c>
      <c r="B5872">
        <v>1</v>
      </c>
      <c r="C5872" t="s">
        <v>82</v>
      </c>
      <c r="D5872" t="s">
        <v>101</v>
      </c>
      <c r="E5872" t="s">
        <v>13624</v>
      </c>
      <c r="F5872" t="s">
        <v>13625</v>
      </c>
      <c r="G5872" t="s">
        <v>31549</v>
      </c>
      <c r="H5872" t="s">
        <v>648</v>
      </c>
      <c r="I5872" t="s">
        <v>79</v>
      </c>
      <c r="J5872" t="s">
        <v>135</v>
      </c>
      <c r="K5872" t="s">
        <v>22</v>
      </c>
      <c r="L5872" t="s">
        <v>186</v>
      </c>
      <c r="M5872" t="s">
        <v>21164</v>
      </c>
      <c r="N5872" t="s">
        <v>21165</v>
      </c>
      <c r="O5872">
        <v>8.2638888888888893</v>
      </c>
      <c r="P5872">
        <v>2</v>
      </c>
      <c r="Q5872">
        <v>423</v>
      </c>
      <c r="R5872">
        <v>6</v>
      </c>
      <c r="S5872">
        <v>30</v>
      </c>
      <c r="T5872">
        <v>5</v>
      </c>
      <c r="U5872">
        <v>74</v>
      </c>
      <c r="V5872">
        <v>0</v>
      </c>
      <c r="W5872">
        <v>0</v>
      </c>
      <c r="X5872">
        <v>11.982157000000001</v>
      </c>
      <c r="Y5872">
        <v>733.99879999999996</v>
      </c>
      <c r="Z5872">
        <v>119.412834</v>
      </c>
      <c r="AA5872">
        <v>77.224999999999994</v>
      </c>
      <c r="AB5872">
        <v>244.55385999999999</v>
      </c>
      <c r="AC5872">
        <v>216.66506999999999</v>
      </c>
      <c r="AD5872">
        <v>0</v>
      </c>
      <c r="AE5872">
        <v>0</v>
      </c>
      <c r="AF5872">
        <v>1403.8378</v>
      </c>
    </row>
    <row r="5873" spans="1:32" x14ac:dyDescent="0.3">
      <c r="A5873">
        <v>2797440</v>
      </c>
      <c r="B5873">
        <v>1</v>
      </c>
      <c r="C5873" t="s">
        <v>83</v>
      </c>
      <c r="D5873" t="s">
        <v>130</v>
      </c>
      <c r="E5873" t="s">
        <v>19028</v>
      </c>
      <c r="F5873" t="s">
        <v>19029</v>
      </c>
      <c r="G5873" t="s">
        <v>31545</v>
      </c>
      <c r="H5873" t="s">
        <v>134</v>
      </c>
      <c r="I5873" t="s">
        <v>79</v>
      </c>
      <c r="J5873" t="s">
        <v>135</v>
      </c>
      <c r="K5873" t="s">
        <v>22</v>
      </c>
      <c r="L5873" t="s">
        <v>136</v>
      </c>
      <c r="M5873" t="s">
        <v>21166</v>
      </c>
      <c r="N5873" t="s">
        <v>21167</v>
      </c>
      <c r="O5873">
        <v>0.46194444444444444</v>
      </c>
      <c r="P5873">
        <v>0</v>
      </c>
      <c r="Q5873">
        <v>0</v>
      </c>
      <c r="R5873">
        <v>0</v>
      </c>
      <c r="S5873">
        <v>0</v>
      </c>
      <c r="T5873">
        <v>8</v>
      </c>
      <c r="U5873">
        <v>0</v>
      </c>
      <c r="V5873">
        <v>9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42.274729999999998</v>
      </c>
      <c r="AC5873">
        <v>0</v>
      </c>
      <c r="AD5873">
        <v>1062.8313000000001</v>
      </c>
      <c r="AE5873">
        <v>0</v>
      </c>
      <c r="AF5873">
        <v>1105.1061</v>
      </c>
    </row>
    <row r="5874" spans="1:32" x14ac:dyDescent="0.3">
      <c r="A5874">
        <v>2797321</v>
      </c>
      <c r="B5874">
        <v>1</v>
      </c>
      <c r="C5874" t="s">
        <v>83</v>
      </c>
      <c r="D5874" t="s">
        <v>127</v>
      </c>
      <c r="E5874" t="s">
        <v>21168</v>
      </c>
      <c r="F5874" t="s">
        <v>21169</v>
      </c>
      <c r="G5874" t="s">
        <v>31545</v>
      </c>
      <c r="H5874" t="s">
        <v>134</v>
      </c>
      <c r="I5874" t="s">
        <v>79</v>
      </c>
      <c r="J5874" t="s">
        <v>135</v>
      </c>
      <c r="K5874" t="s">
        <v>22</v>
      </c>
      <c r="L5874" t="s">
        <v>136</v>
      </c>
      <c r="M5874" t="s">
        <v>21170</v>
      </c>
      <c r="N5874" t="s">
        <v>21171</v>
      </c>
      <c r="O5874">
        <v>4.5374999999999996</v>
      </c>
      <c r="P5874">
        <v>0</v>
      </c>
      <c r="Q5874">
        <v>138</v>
      </c>
      <c r="R5874">
        <v>0</v>
      </c>
      <c r="S5874">
        <v>0</v>
      </c>
      <c r="T5874">
        <v>14</v>
      </c>
      <c r="U5874">
        <v>12</v>
      </c>
      <c r="V5874">
        <v>1</v>
      </c>
      <c r="W5874">
        <v>0</v>
      </c>
      <c r="X5874">
        <v>0</v>
      </c>
      <c r="Y5874">
        <v>55.551952</v>
      </c>
      <c r="Z5874">
        <v>0</v>
      </c>
      <c r="AA5874">
        <v>0</v>
      </c>
      <c r="AB5874">
        <v>58.837975</v>
      </c>
      <c r="AC5874">
        <v>41.208626000000002</v>
      </c>
      <c r="AD5874">
        <v>0</v>
      </c>
      <c r="AE5874">
        <v>0</v>
      </c>
      <c r="AF5874">
        <v>155.59855999999999</v>
      </c>
    </row>
    <row r="5875" spans="1:32" x14ac:dyDescent="0.3">
      <c r="A5875">
        <v>2797120</v>
      </c>
      <c r="B5875">
        <v>1</v>
      </c>
      <c r="C5875" t="s">
        <v>83</v>
      </c>
      <c r="D5875" t="s">
        <v>130</v>
      </c>
      <c r="E5875" t="s">
        <v>21172</v>
      </c>
      <c r="F5875" t="s">
        <v>21173</v>
      </c>
      <c r="G5875" t="s">
        <v>31546</v>
      </c>
      <c r="H5875" t="s">
        <v>223</v>
      </c>
      <c r="I5875" t="s">
        <v>78</v>
      </c>
      <c r="J5875" t="s">
        <v>135</v>
      </c>
      <c r="K5875" t="s">
        <v>22</v>
      </c>
      <c r="L5875" t="s">
        <v>136</v>
      </c>
      <c r="M5875" t="s">
        <v>21174</v>
      </c>
      <c r="N5875" t="s">
        <v>21175</v>
      </c>
      <c r="O5875">
        <v>5.0622222222222222</v>
      </c>
      <c r="P5875">
        <v>0</v>
      </c>
      <c r="Q5875">
        <v>15</v>
      </c>
      <c r="R5875">
        <v>0</v>
      </c>
      <c r="S5875">
        <v>0</v>
      </c>
      <c r="T5875">
        <v>0</v>
      </c>
      <c r="U5875">
        <v>3</v>
      </c>
      <c r="V5875">
        <v>0</v>
      </c>
      <c r="W5875">
        <v>0</v>
      </c>
      <c r="X5875">
        <v>0</v>
      </c>
      <c r="Y5875">
        <v>8.875273</v>
      </c>
      <c r="Z5875">
        <v>0</v>
      </c>
      <c r="AA5875">
        <v>0</v>
      </c>
      <c r="AB5875">
        <v>0</v>
      </c>
      <c r="AC5875">
        <v>1.4577332000000001</v>
      </c>
      <c r="AD5875">
        <v>0</v>
      </c>
      <c r="AE5875">
        <v>0</v>
      </c>
      <c r="AF5875">
        <v>10.333005999999999</v>
      </c>
    </row>
    <row r="5876" spans="1:32" x14ac:dyDescent="0.3">
      <c r="A5876">
        <v>2797110</v>
      </c>
      <c r="B5876">
        <v>1</v>
      </c>
      <c r="C5876" t="s">
        <v>83</v>
      </c>
      <c r="D5876" t="s">
        <v>123</v>
      </c>
      <c r="E5876" t="s">
        <v>21176</v>
      </c>
      <c r="F5876" t="s">
        <v>21177</v>
      </c>
      <c r="G5876" t="s">
        <v>31549</v>
      </c>
      <c r="H5876" t="s">
        <v>409</v>
      </c>
      <c r="I5876" t="s">
        <v>79</v>
      </c>
      <c r="J5876" t="s">
        <v>135</v>
      </c>
      <c r="K5876" t="s">
        <v>3</v>
      </c>
      <c r="L5876" t="s">
        <v>136</v>
      </c>
      <c r="M5876" t="s">
        <v>21178</v>
      </c>
      <c r="N5876" t="s">
        <v>21179</v>
      </c>
      <c r="O5876">
        <v>2.6436111111111109</v>
      </c>
      <c r="P5876">
        <v>0</v>
      </c>
      <c r="Q5876">
        <v>0</v>
      </c>
      <c r="R5876">
        <v>17</v>
      </c>
      <c r="S5876">
        <v>0</v>
      </c>
      <c r="T5876">
        <v>7</v>
      </c>
      <c r="U5876">
        <v>0</v>
      </c>
      <c r="V5876">
        <v>2</v>
      </c>
      <c r="W5876">
        <v>0</v>
      </c>
      <c r="X5876">
        <v>0</v>
      </c>
      <c r="Y5876">
        <v>0</v>
      </c>
      <c r="Z5876">
        <v>86.111090000000004</v>
      </c>
      <c r="AA5876">
        <v>0</v>
      </c>
      <c r="AB5876">
        <v>163.77895000000001</v>
      </c>
      <c r="AC5876">
        <v>0</v>
      </c>
      <c r="AD5876">
        <v>1459.0501999999999</v>
      </c>
      <c r="AE5876">
        <v>0</v>
      </c>
      <c r="AF5876">
        <v>1708.9402</v>
      </c>
    </row>
    <row r="5877" spans="1:32" x14ac:dyDescent="0.3">
      <c r="A5877">
        <v>2797078</v>
      </c>
      <c r="B5877">
        <v>1</v>
      </c>
      <c r="C5877" t="s">
        <v>82</v>
      </c>
      <c r="D5877" t="s">
        <v>108</v>
      </c>
      <c r="E5877" t="s">
        <v>4054</v>
      </c>
      <c r="F5877" t="s">
        <v>4055</v>
      </c>
      <c r="G5877" t="s">
        <v>31552</v>
      </c>
      <c r="H5877" t="s">
        <v>643</v>
      </c>
      <c r="I5877" t="s">
        <v>78</v>
      </c>
      <c r="J5877" t="s">
        <v>135</v>
      </c>
      <c r="K5877" t="s">
        <v>22</v>
      </c>
      <c r="L5877" t="s">
        <v>186</v>
      </c>
      <c r="M5877" t="s">
        <v>21180</v>
      </c>
      <c r="N5877" t="s">
        <v>21181</v>
      </c>
      <c r="O5877">
        <v>6.3277777777777775</v>
      </c>
      <c r="P5877">
        <v>0</v>
      </c>
      <c r="Q5877">
        <v>27</v>
      </c>
      <c r="R5877">
        <v>0</v>
      </c>
      <c r="S5877">
        <v>22</v>
      </c>
      <c r="T5877">
        <v>0</v>
      </c>
      <c r="U5877">
        <v>16</v>
      </c>
      <c r="V5877">
        <v>0</v>
      </c>
      <c r="W5877">
        <v>0</v>
      </c>
      <c r="X5877">
        <v>0</v>
      </c>
      <c r="Y5877">
        <v>15.437583999999999</v>
      </c>
      <c r="Z5877">
        <v>0</v>
      </c>
      <c r="AA5877">
        <v>26.304708000000002</v>
      </c>
      <c r="AB5877">
        <v>0</v>
      </c>
      <c r="AC5877">
        <v>97.185874999999996</v>
      </c>
      <c r="AD5877">
        <v>0</v>
      </c>
      <c r="AE5877">
        <v>0</v>
      </c>
      <c r="AF5877">
        <v>138.92815999999999</v>
      </c>
    </row>
    <row r="5878" spans="1:32" x14ac:dyDescent="0.3">
      <c r="A5878">
        <v>2796920</v>
      </c>
      <c r="B5878">
        <v>1</v>
      </c>
      <c r="C5878" t="s">
        <v>83</v>
      </c>
      <c r="D5878" t="s">
        <v>127</v>
      </c>
      <c r="E5878" t="s">
        <v>9001</v>
      </c>
      <c r="F5878" t="s">
        <v>9002</v>
      </c>
      <c r="G5878" t="s">
        <v>31549</v>
      </c>
      <c r="H5878" t="s">
        <v>134</v>
      </c>
      <c r="I5878" t="s">
        <v>79</v>
      </c>
      <c r="J5878" t="s">
        <v>135</v>
      </c>
      <c r="K5878" t="s">
        <v>22</v>
      </c>
      <c r="L5878" t="s">
        <v>136</v>
      </c>
      <c r="M5878" t="s">
        <v>21182</v>
      </c>
      <c r="N5878" t="s">
        <v>21183</v>
      </c>
      <c r="O5878">
        <v>0.3502777777777778</v>
      </c>
      <c r="P5878">
        <v>2</v>
      </c>
      <c r="Q5878">
        <v>104</v>
      </c>
      <c r="R5878">
        <v>15</v>
      </c>
      <c r="S5878">
        <v>7</v>
      </c>
      <c r="T5878">
        <v>4</v>
      </c>
      <c r="U5878">
        <v>8</v>
      </c>
      <c r="V5878">
        <v>0</v>
      </c>
      <c r="W5878">
        <v>0</v>
      </c>
      <c r="X5878">
        <v>8.2858769999999998E-2</v>
      </c>
      <c r="Y5878">
        <v>4.6900681999999998</v>
      </c>
      <c r="Z5878">
        <v>2.4689437999999999</v>
      </c>
      <c r="AA5878">
        <v>0.39270781999999999</v>
      </c>
      <c r="AB5878">
        <v>1.7956961</v>
      </c>
      <c r="AC5878">
        <v>3.9323226000000003E-2</v>
      </c>
      <c r="AD5878">
        <v>0</v>
      </c>
      <c r="AE5878">
        <v>0</v>
      </c>
      <c r="AF5878">
        <v>9.4695979999999995</v>
      </c>
    </row>
    <row r="5879" spans="1:32" x14ac:dyDescent="0.3">
      <c r="A5879">
        <v>2796904</v>
      </c>
      <c r="B5879">
        <v>1</v>
      </c>
      <c r="C5879" t="s">
        <v>82</v>
      </c>
      <c r="D5879" t="s">
        <v>100</v>
      </c>
      <c r="E5879" t="s">
        <v>21184</v>
      </c>
      <c r="F5879" t="s">
        <v>21185</v>
      </c>
      <c r="G5879" t="s">
        <v>31552</v>
      </c>
      <c r="H5879" t="s">
        <v>145</v>
      </c>
      <c r="I5879" t="s">
        <v>78</v>
      </c>
      <c r="J5879" t="s">
        <v>135</v>
      </c>
      <c r="K5879" t="s">
        <v>22</v>
      </c>
      <c r="L5879" t="s">
        <v>136</v>
      </c>
      <c r="M5879" t="s">
        <v>21186</v>
      </c>
      <c r="N5879" t="s">
        <v>21187</v>
      </c>
      <c r="O5879">
        <v>3.3608333333333333</v>
      </c>
      <c r="P5879">
        <v>0</v>
      </c>
      <c r="Q5879">
        <v>647</v>
      </c>
      <c r="R5879">
        <v>0</v>
      </c>
      <c r="S5879">
        <v>0</v>
      </c>
      <c r="T5879">
        <v>0</v>
      </c>
      <c r="U5879">
        <v>37</v>
      </c>
      <c r="V5879">
        <v>0</v>
      </c>
      <c r="W5879">
        <v>0</v>
      </c>
      <c r="X5879">
        <v>0</v>
      </c>
      <c r="Y5879">
        <v>390.45281999999997</v>
      </c>
      <c r="Z5879">
        <v>0</v>
      </c>
      <c r="AA5879">
        <v>0</v>
      </c>
      <c r="AB5879">
        <v>0</v>
      </c>
      <c r="AC5879">
        <v>144.1859</v>
      </c>
      <c r="AD5879">
        <v>0</v>
      </c>
      <c r="AE5879">
        <v>0</v>
      </c>
      <c r="AF5879">
        <v>534.63873000000001</v>
      </c>
    </row>
    <row r="5880" spans="1:32" x14ac:dyDescent="0.3">
      <c r="A5880">
        <v>2796906</v>
      </c>
      <c r="B5880">
        <v>1</v>
      </c>
      <c r="C5880" t="s">
        <v>82</v>
      </c>
      <c r="D5880" t="s">
        <v>92</v>
      </c>
      <c r="E5880" t="s">
        <v>21188</v>
      </c>
      <c r="F5880" t="s">
        <v>21189</v>
      </c>
      <c r="G5880" t="s">
        <v>31545</v>
      </c>
      <c r="H5880" t="s">
        <v>134</v>
      </c>
      <c r="I5880" t="s">
        <v>79</v>
      </c>
      <c r="J5880" t="s">
        <v>248</v>
      </c>
      <c r="K5880" t="s">
        <v>22</v>
      </c>
      <c r="L5880" t="s">
        <v>136</v>
      </c>
      <c r="M5880" t="s">
        <v>21190</v>
      </c>
      <c r="N5880" t="s">
        <v>21191</v>
      </c>
      <c r="O5880">
        <v>0.05</v>
      </c>
      <c r="P5880">
        <v>3</v>
      </c>
      <c r="Q5880">
        <v>6207</v>
      </c>
      <c r="R5880">
        <v>2</v>
      </c>
      <c r="S5880">
        <v>21</v>
      </c>
      <c r="T5880">
        <v>29</v>
      </c>
      <c r="U5880">
        <v>1170</v>
      </c>
      <c r="V5880">
        <v>1</v>
      </c>
      <c r="W5880">
        <v>1</v>
      </c>
      <c r="X5880">
        <v>0.38544980000000001</v>
      </c>
      <c r="Y5880">
        <v>80.549719999999994</v>
      </c>
      <c r="Z5880">
        <v>0.17226540000000001</v>
      </c>
      <c r="AA5880">
        <v>0.16235916</v>
      </c>
      <c r="AB5880">
        <v>13.025702000000001</v>
      </c>
      <c r="AC5880">
        <v>47.281190000000002</v>
      </c>
      <c r="AD5880">
        <v>2.6891980000000002</v>
      </c>
      <c r="AE5880">
        <v>9.7911513999999998E-5</v>
      </c>
      <c r="AF5880">
        <v>144.26598999999999</v>
      </c>
    </row>
    <row r="5881" spans="1:32" x14ac:dyDescent="0.3">
      <c r="A5881">
        <v>2796678</v>
      </c>
      <c r="B5881">
        <v>1</v>
      </c>
      <c r="C5881" t="s">
        <v>82</v>
      </c>
      <c r="D5881" t="s">
        <v>91</v>
      </c>
      <c r="E5881" t="s">
        <v>10230</v>
      </c>
      <c r="F5881" t="s">
        <v>10231</v>
      </c>
      <c r="G5881" t="s">
        <v>31546</v>
      </c>
      <c r="H5881" t="s">
        <v>223</v>
      </c>
      <c r="I5881" t="s">
        <v>78</v>
      </c>
      <c r="J5881" t="s">
        <v>135</v>
      </c>
      <c r="K5881" t="s">
        <v>22</v>
      </c>
      <c r="L5881" t="s">
        <v>136</v>
      </c>
      <c r="M5881" t="s">
        <v>21192</v>
      </c>
      <c r="N5881" t="s">
        <v>21193</v>
      </c>
      <c r="O5881">
        <v>1.8258333333333334</v>
      </c>
      <c r="P5881">
        <v>0</v>
      </c>
      <c r="Q5881">
        <v>5</v>
      </c>
      <c r="R5881">
        <v>0</v>
      </c>
      <c r="S5881">
        <v>12</v>
      </c>
      <c r="T5881">
        <v>0</v>
      </c>
      <c r="U5881">
        <v>5</v>
      </c>
      <c r="V5881">
        <v>0</v>
      </c>
      <c r="W5881">
        <v>0</v>
      </c>
      <c r="X5881">
        <v>0</v>
      </c>
      <c r="Y5881">
        <v>4.5213859999999997</v>
      </c>
      <c r="Z5881">
        <v>0</v>
      </c>
      <c r="AA5881">
        <v>7.0876729999999997</v>
      </c>
      <c r="AB5881">
        <v>0</v>
      </c>
      <c r="AC5881">
        <v>8.6368130000000001</v>
      </c>
      <c r="AD5881">
        <v>0</v>
      </c>
      <c r="AE5881">
        <v>0</v>
      </c>
      <c r="AF5881">
        <v>20.245871999999999</v>
      </c>
    </row>
    <row r="5882" spans="1:32" x14ac:dyDescent="0.3">
      <c r="A5882">
        <v>2796669</v>
      </c>
      <c r="B5882">
        <v>1</v>
      </c>
      <c r="C5882" t="s">
        <v>83</v>
      </c>
      <c r="D5882" t="s">
        <v>130</v>
      </c>
      <c r="E5882" t="s">
        <v>21194</v>
      </c>
      <c r="F5882" t="s">
        <v>21195</v>
      </c>
      <c r="G5882" t="s">
        <v>31548</v>
      </c>
      <c r="H5882" t="s">
        <v>893</v>
      </c>
      <c r="I5882" t="s">
        <v>78</v>
      </c>
      <c r="J5882" t="s">
        <v>135</v>
      </c>
      <c r="K5882" t="s">
        <v>22</v>
      </c>
      <c r="L5882" t="s">
        <v>136</v>
      </c>
      <c r="M5882" t="s">
        <v>21196</v>
      </c>
      <c r="N5882" t="s">
        <v>21197</v>
      </c>
      <c r="O5882">
        <v>1.7972222222222223</v>
      </c>
      <c r="P5882">
        <v>0</v>
      </c>
      <c r="Q5882">
        <v>9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2.7332559000000001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2.7332559000000001</v>
      </c>
    </row>
    <row r="5883" spans="1:32" x14ac:dyDescent="0.3">
      <c r="A5883">
        <v>2796572</v>
      </c>
      <c r="B5883">
        <v>1</v>
      </c>
      <c r="C5883" t="s">
        <v>83</v>
      </c>
      <c r="D5883" t="s">
        <v>129</v>
      </c>
      <c r="E5883" t="s">
        <v>21198</v>
      </c>
      <c r="F5883" t="s">
        <v>21199</v>
      </c>
      <c r="G5883" t="s">
        <v>31546</v>
      </c>
      <c r="H5883" t="s">
        <v>223</v>
      </c>
      <c r="I5883" t="s">
        <v>78</v>
      </c>
      <c r="J5883" t="s">
        <v>135</v>
      </c>
      <c r="K5883" t="s">
        <v>22</v>
      </c>
      <c r="L5883" t="s">
        <v>136</v>
      </c>
      <c r="M5883" t="s">
        <v>21200</v>
      </c>
      <c r="N5883" t="s">
        <v>21201</v>
      </c>
      <c r="O5883">
        <v>1.1330555555555555</v>
      </c>
      <c r="P5883">
        <v>0</v>
      </c>
      <c r="Q5883">
        <v>41</v>
      </c>
      <c r="R5883">
        <v>0</v>
      </c>
      <c r="S5883">
        <v>0</v>
      </c>
      <c r="T5883">
        <v>0</v>
      </c>
      <c r="U5883">
        <v>1</v>
      </c>
      <c r="V5883">
        <v>0</v>
      </c>
      <c r="W5883">
        <v>0</v>
      </c>
      <c r="X5883">
        <v>0</v>
      </c>
      <c r="Y5883">
        <v>7.7191986999999997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7.7191986999999997</v>
      </c>
    </row>
    <row r="5884" spans="1:32" x14ac:dyDescent="0.3">
      <c r="A5884">
        <v>2796594</v>
      </c>
      <c r="B5884">
        <v>1</v>
      </c>
      <c r="C5884" t="s">
        <v>82</v>
      </c>
      <c r="D5884" t="s">
        <v>85</v>
      </c>
      <c r="E5884" t="s">
        <v>21202</v>
      </c>
      <c r="F5884" t="s">
        <v>21203</v>
      </c>
      <c r="G5884" t="s">
        <v>31546</v>
      </c>
      <c r="H5884" t="s">
        <v>145</v>
      </c>
      <c r="I5884" t="s">
        <v>78</v>
      </c>
      <c r="J5884" t="s">
        <v>135</v>
      </c>
      <c r="K5884" t="s">
        <v>22</v>
      </c>
      <c r="L5884" t="s">
        <v>136</v>
      </c>
      <c r="M5884" t="s">
        <v>21204</v>
      </c>
      <c r="N5884" t="s">
        <v>21205</v>
      </c>
      <c r="O5884">
        <v>3.3213888888888889</v>
      </c>
      <c r="P5884">
        <v>0</v>
      </c>
      <c r="Q5884">
        <v>4</v>
      </c>
      <c r="R5884">
        <v>0</v>
      </c>
      <c r="S5884">
        <v>3</v>
      </c>
      <c r="T5884">
        <v>0</v>
      </c>
      <c r="U5884">
        <v>7</v>
      </c>
      <c r="V5884">
        <v>0</v>
      </c>
      <c r="W5884">
        <v>0</v>
      </c>
      <c r="X5884">
        <v>0</v>
      </c>
      <c r="Y5884">
        <v>4.4541596999999999</v>
      </c>
      <c r="Z5884">
        <v>0</v>
      </c>
      <c r="AA5884">
        <v>3.6733625000000001</v>
      </c>
      <c r="AB5884">
        <v>0</v>
      </c>
      <c r="AC5884">
        <v>79.713729999999998</v>
      </c>
      <c r="AD5884">
        <v>0</v>
      </c>
      <c r="AE5884">
        <v>0</v>
      </c>
      <c r="AF5884">
        <v>87.841250000000002</v>
      </c>
    </row>
    <row r="5885" spans="1:32" x14ac:dyDescent="0.3">
      <c r="A5885">
        <v>2796199</v>
      </c>
      <c r="B5885">
        <v>1</v>
      </c>
      <c r="C5885" t="s">
        <v>83</v>
      </c>
      <c r="D5885" t="s">
        <v>115</v>
      </c>
      <c r="E5885" t="s">
        <v>21206</v>
      </c>
      <c r="F5885" t="s">
        <v>21207</v>
      </c>
      <c r="G5885" t="s">
        <v>31550</v>
      </c>
      <c r="H5885" t="s">
        <v>380</v>
      </c>
      <c r="I5885" t="s">
        <v>78</v>
      </c>
      <c r="J5885" t="s">
        <v>135</v>
      </c>
      <c r="K5885" t="s">
        <v>22</v>
      </c>
      <c r="L5885" t="s">
        <v>136</v>
      </c>
      <c r="M5885" t="s">
        <v>21208</v>
      </c>
      <c r="N5885" t="s">
        <v>21209</v>
      </c>
      <c r="O5885">
        <v>0.89944444444444449</v>
      </c>
      <c r="P5885">
        <v>0</v>
      </c>
      <c r="Q5885">
        <v>93</v>
      </c>
      <c r="R5885">
        <v>0</v>
      </c>
      <c r="S5885">
        <v>0</v>
      </c>
      <c r="T5885">
        <v>0</v>
      </c>
      <c r="U5885">
        <v>5</v>
      </c>
      <c r="V5885">
        <v>0</v>
      </c>
      <c r="W5885">
        <v>0</v>
      </c>
      <c r="X5885">
        <v>0</v>
      </c>
      <c r="Y5885">
        <v>11.813444</v>
      </c>
      <c r="Z5885">
        <v>0</v>
      </c>
      <c r="AA5885">
        <v>0</v>
      </c>
      <c r="AB5885">
        <v>0</v>
      </c>
      <c r="AC5885">
        <v>0.25516035999999997</v>
      </c>
      <c r="AD5885">
        <v>0</v>
      </c>
      <c r="AE5885">
        <v>0</v>
      </c>
      <c r="AF5885">
        <v>12.068604000000001</v>
      </c>
    </row>
    <row r="5886" spans="1:32" x14ac:dyDescent="0.3">
      <c r="A5886">
        <v>2796206</v>
      </c>
      <c r="B5886">
        <v>1</v>
      </c>
      <c r="C5886" t="s">
        <v>82</v>
      </c>
      <c r="D5886" t="s">
        <v>93</v>
      </c>
      <c r="E5886" t="s">
        <v>21210</v>
      </c>
      <c r="F5886" t="s">
        <v>21211</v>
      </c>
      <c r="G5886" t="s">
        <v>31548</v>
      </c>
      <c r="H5886" t="s">
        <v>893</v>
      </c>
      <c r="I5886" t="s">
        <v>78</v>
      </c>
      <c r="J5886" t="s">
        <v>135</v>
      </c>
      <c r="K5886" t="s">
        <v>22</v>
      </c>
      <c r="L5886" t="s">
        <v>136</v>
      </c>
      <c r="M5886" t="s">
        <v>21212</v>
      </c>
      <c r="N5886" t="s">
        <v>21213</v>
      </c>
      <c r="O5886">
        <v>7.6430555555555557</v>
      </c>
      <c r="P5886">
        <v>0</v>
      </c>
      <c r="Q5886">
        <v>6</v>
      </c>
      <c r="R5886">
        <v>0</v>
      </c>
      <c r="S5886">
        <v>0</v>
      </c>
      <c r="T5886">
        <v>0</v>
      </c>
      <c r="U5886">
        <v>1</v>
      </c>
      <c r="V5886">
        <v>0</v>
      </c>
      <c r="W5886">
        <v>0</v>
      </c>
      <c r="X5886">
        <v>0</v>
      </c>
      <c r="Y5886">
        <v>11.957091999999999</v>
      </c>
      <c r="Z5886">
        <v>0</v>
      </c>
      <c r="AA5886">
        <v>0</v>
      </c>
      <c r="AB5886">
        <v>0</v>
      </c>
      <c r="AC5886">
        <v>51.983310000000003</v>
      </c>
      <c r="AD5886">
        <v>0</v>
      </c>
      <c r="AE5886">
        <v>0</v>
      </c>
      <c r="AF5886">
        <v>63.940403000000003</v>
      </c>
    </row>
    <row r="5887" spans="1:32" x14ac:dyDescent="0.3">
      <c r="A5887">
        <v>2796182</v>
      </c>
      <c r="B5887">
        <v>1</v>
      </c>
      <c r="C5887" t="s">
        <v>82</v>
      </c>
      <c r="D5887" t="s">
        <v>103</v>
      </c>
      <c r="E5887" t="s">
        <v>21214</v>
      </c>
      <c r="F5887" t="s">
        <v>21215</v>
      </c>
      <c r="G5887" t="s">
        <v>31546</v>
      </c>
      <c r="H5887" t="s">
        <v>643</v>
      </c>
      <c r="I5887" t="s">
        <v>78</v>
      </c>
      <c r="J5887" t="s">
        <v>135</v>
      </c>
      <c r="K5887" t="s">
        <v>22</v>
      </c>
      <c r="L5887" t="s">
        <v>186</v>
      </c>
      <c r="M5887" t="s">
        <v>21216</v>
      </c>
      <c r="N5887" t="s">
        <v>21217</v>
      </c>
      <c r="O5887">
        <v>7.7327777777777778</v>
      </c>
      <c r="P5887">
        <v>0</v>
      </c>
      <c r="Q5887">
        <v>15</v>
      </c>
      <c r="R5887">
        <v>0</v>
      </c>
      <c r="S5887">
        <v>1</v>
      </c>
      <c r="T5887">
        <v>0</v>
      </c>
      <c r="U5887">
        <v>1</v>
      </c>
      <c r="V5887">
        <v>0</v>
      </c>
      <c r="W5887">
        <v>0</v>
      </c>
      <c r="X5887">
        <v>0</v>
      </c>
      <c r="Y5887">
        <v>20.917707</v>
      </c>
      <c r="Z5887">
        <v>0</v>
      </c>
      <c r="AA5887">
        <v>0.1988771</v>
      </c>
      <c r="AB5887">
        <v>0</v>
      </c>
      <c r="AC5887">
        <v>1.4964672000000001</v>
      </c>
      <c r="AD5887">
        <v>0</v>
      </c>
      <c r="AE5887">
        <v>0</v>
      </c>
      <c r="AF5887">
        <v>22.613052</v>
      </c>
    </row>
    <row r="5888" spans="1:32" x14ac:dyDescent="0.3">
      <c r="A5888">
        <v>2796186</v>
      </c>
      <c r="B5888">
        <v>1</v>
      </c>
      <c r="C5888" t="s">
        <v>82</v>
      </c>
      <c r="D5888" t="s">
        <v>92</v>
      </c>
      <c r="E5888" t="s">
        <v>21218</v>
      </c>
      <c r="F5888" t="s">
        <v>21219</v>
      </c>
      <c r="G5888" t="s">
        <v>31547</v>
      </c>
      <c r="H5888" t="s">
        <v>3730</v>
      </c>
      <c r="I5888" t="s">
        <v>79</v>
      </c>
      <c r="J5888" t="s">
        <v>135</v>
      </c>
      <c r="K5888" t="s">
        <v>22</v>
      </c>
      <c r="L5888" t="s">
        <v>186</v>
      </c>
      <c r="M5888" t="s">
        <v>21220</v>
      </c>
      <c r="N5888" t="s">
        <v>21221</v>
      </c>
      <c r="O5888">
        <v>5.3063888888888888</v>
      </c>
      <c r="P5888">
        <v>0</v>
      </c>
      <c r="Q5888">
        <v>3</v>
      </c>
      <c r="R5888">
        <v>4</v>
      </c>
      <c r="S5888">
        <v>0</v>
      </c>
      <c r="T5888">
        <v>12</v>
      </c>
      <c r="U5888">
        <v>0</v>
      </c>
      <c r="V5888">
        <v>2</v>
      </c>
      <c r="W5888">
        <v>0</v>
      </c>
      <c r="X5888">
        <v>0</v>
      </c>
      <c r="Y5888">
        <v>3.7602384</v>
      </c>
      <c r="Z5888">
        <v>120.31507000000001</v>
      </c>
      <c r="AA5888">
        <v>0</v>
      </c>
      <c r="AB5888">
        <v>289.19265999999999</v>
      </c>
      <c r="AC5888">
        <v>0</v>
      </c>
      <c r="AD5888">
        <v>1611.8137999999999</v>
      </c>
      <c r="AE5888">
        <v>0</v>
      </c>
      <c r="AF5888">
        <v>2025.0817999999999</v>
      </c>
    </row>
    <row r="5889" spans="1:32" x14ac:dyDescent="0.3">
      <c r="A5889">
        <v>2795949</v>
      </c>
      <c r="B5889">
        <v>1</v>
      </c>
      <c r="C5889" t="s">
        <v>82</v>
      </c>
      <c r="D5889" t="s">
        <v>112</v>
      </c>
      <c r="E5889" t="s">
        <v>4749</v>
      </c>
      <c r="F5889" t="s">
        <v>4750</v>
      </c>
      <c r="G5889" t="s">
        <v>31549</v>
      </c>
      <c r="H5889" t="s">
        <v>134</v>
      </c>
      <c r="I5889" t="s">
        <v>79</v>
      </c>
      <c r="J5889" t="s">
        <v>135</v>
      </c>
      <c r="K5889" t="s">
        <v>22</v>
      </c>
      <c r="L5889" t="s">
        <v>136</v>
      </c>
      <c r="M5889" t="s">
        <v>21222</v>
      </c>
      <c r="N5889" t="s">
        <v>21223</v>
      </c>
      <c r="O5889">
        <v>0.69722222222222219</v>
      </c>
      <c r="P5889">
        <v>0</v>
      </c>
      <c r="Q5889">
        <v>0</v>
      </c>
      <c r="R5889">
        <v>0</v>
      </c>
      <c r="S5889">
        <v>0</v>
      </c>
      <c r="T5889">
        <v>1</v>
      </c>
      <c r="U5889">
        <v>0</v>
      </c>
      <c r="V5889">
        <v>3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1.0907602000000001</v>
      </c>
      <c r="AC5889">
        <v>0</v>
      </c>
      <c r="AD5889">
        <v>1547.4463000000001</v>
      </c>
      <c r="AE5889">
        <v>0</v>
      </c>
      <c r="AF5889">
        <v>1548.537</v>
      </c>
    </row>
    <row r="5890" spans="1:32" x14ac:dyDescent="0.3">
      <c r="A5890">
        <v>2795760</v>
      </c>
      <c r="B5890">
        <v>1</v>
      </c>
      <c r="C5890" t="s">
        <v>83</v>
      </c>
      <c r="D5890" t="s">
        <v>124</v>
      </c>
      <c r="E5890" t="s">
        <v>21224</v>
      </c>
      <c r="F5890" t="s">
        <v>21225</v>
      </c>
      <c r="G5890" t="s">
        <v>31546</v>
      </c>
      <c r="H5890" t="s">
        <v>2242</v>
      </c>
      <c r="I5890" t="s">
        <v>78</v>
      </c>
      <c r="J5890" t="s">
        <v>135</v>
      </c>
      <c r="K5890" t="s">
        <v>22</v>
      </c>
      <c r="L5890" t="s">
        <v>136</v>
      </c>
      <c r="M5890" t="s">
        <v>21226</v>
      </c>
      <c r="N5890" t="s">
        <v>21227</v>
      </c>
      <c r="O5890">
        <v>0.68138888888888893</v>
      </c>
      <c r="P5890">
        <v>0</v>
      </c>
      <c r="Q5890">
        <v>87</v>
      </c>
      <c r="R5890">
        <v>0</v>
      </c>
      <c r="S5890">
        <v>1</v>
      </c>
      <c r="T5890">
        <v>0</v>
      </c>
      <c r="U5890">
        <v>4</v>
      </c>
      <c r="V5890">
        <v>0</v>
      </c>
      <c r="W5890">
        <v>0</v>
      </c>
      <c r="X5890">
        <v>0</v>
      </c>
      <c r="Y5890">
        <v>19.181597</v>
      </c>
      <c r="Z5890">
        <v>0</v>
      </c>
      <c r="AA5890">
        <v>6.1832484E-2</v>
      </c>
      <c r="AB5890">
        <v>0</v>
      </c>
      <c r="AC5890">
        <v>2.6063306000000002</v>
      </c>
      <c r="AD5890">
        <v>0</v>
      </c>
      <c r="AE5890">
        <v>0</v>
      </c>
      <c r="AF5890">
        <v>21.84976</v>
      </c>
    </row>
    <row r="5891" spans="1:32" x14ac:dyDescent="0.3">
      <c r="A5891">
        <v>2795522</v>
      </c>
      <c r="B5891">
        <v>1</v>
      </c>
      <c r="C5891" t="s">
        <v>83</v>
      </c>
      <c r="D5891" t="s">
        <v>124</v>
      </c>
      <c r="E5891" t="s">
        <v>21228</v>
      </c>
      <c r="F5891" t="s">
        <v>21229</v>
      </c>
      <c r="G5891" t="s">
        <v>31546</v>
      </c>
      <c r="H5891" t="s">
        <v>145</v>
      </c>
      <c r="I5891" t="s">
        <v>78</v>
      </c>
      <c r="J5891" t="s">
        <v>135</v>
      </c>
      <c r="K5891" t="s">
        <v>22</v>
      </c>
      <c r="L5891" t="s">
        <v>136</v>
      </c>
      <c r="M5891" t="s">
        <v>21230</v>
      </c>
      <c r="N5891" t="s">
        <v>21231</v>
      </c>
      <c r="O5891">
        <v>1.0825</v>
      </c>
      <c r="P5891">
        <v>0</v>
      </c>
      <c r="Q5891">
        <v>1</v>
      </c>
      <c r="R5891">
        <v>0</v>
      </c>
      <c r="S5891">
        <v>2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0.26349529999999999</v>
      </c>
      <c r="Z5891">
        <v>0</v>
      </c>
      <c r="AA5891">
        <v>0.15732363999999999</v>
      </c>
      <c r="AB5891">
        <v>0</v>
      </c>
      <c r="AC5891">
        <v>0</v>
      </c>
      <c r="AD5891">
        <v>0</v>
      </c>
      <c r="AE5891">
        <v>0</v>
      </c>
      <c r="AF5891">
        <v>0.42081895000000002</v>
      </c>
    </row>
    <row r="5892" spans="1:32" x14ac:dyDescent="0.3">
      <c r="A5892">
        <v>2795452</v>
      </c>
      <c r="B5892">
        <v>1</v>
      </c>
      <c r="C5892" t="s">
        <v>83</v>
      </c>
      <c r="D5892" t="s">
        <v>116</v>
      </c>
      <c r="E5892" t="s">
        <v>21232</v>
      </c>
      <c r="F5892" t="s">
        <v>21233</v>
      </c>
      <c r="G5892" t="s">
        <v>31551</v>
      </c>
      <c r="H5892" t="s">
        <v>134</v>
      </c>
      <c r="I5892" t="s">
        <v>79</v>
      </c>
      <c r="J5892" t="s">
        <v>248</v>
      </c>
      <c r="K5892" t="s">
        <v>22</v>
      </c>
      <c r="L5892" t="s">
        <v>136</v>
      </c>
      <c r="M5892" t="s">
        <v>21234</v>
      </c>
      <c r="N5892" t="s">
        <v>21235</v>
      </c>
      <c r="O5892">
        <v>8.3333333333333332E-3</v>
      </c>
      <c r="P5892">
        <v>0</v>
      </c>
      <c r="Q5892">
        <v>144</v>
      </c>
      <c r="R5892">
        <v>11</v>
      </c>
      <c r="S5892">
        <v>31</v>
      </c>
      <c r="T5892">
        <v>1</v>
      </c>
      <c r="U5892">
        <v>11</v>
      </c>
      <c r="V5892">
        <v>1</v>
      </c>
      <c r="W5892">
        <v>0</v>
      </c>
      <c r="X5892">
        <v>0</v>
      </c>
      <c r="Y5892">
        <v>0.28279364000000001</v>
      </c>
      <c r="Z5892">
        <v>0.27297986000000002</v>
      </c>
      <c r="AA5892">
        <v>0.23001336</v>
      </c>
      <c r="AB5892">
        <v>7.6448753999999999E-3</v>
      </c>
      <c r="AC5892">
        <v>0.10600567599999999</v>
      </c>
      <c r="AD5892">
        <v>0.28576368000000002</v>
      </c>
      <c r="AE5892">
        <v>0</v>
      </c>
      <c r="AF5892">
        <v>1.1852009999999999</v>
      </c>
    </row>
    <row r="5893" spans="1:32" x14ac:dyDescent="0.3">
      <c r="A5893">
        <v>2795455</v>
      </c>
      <c r="B5893">
        <v>1</v>
      </c>
      <c r="C5893" t="s">
        <v>82</v>
      </c>
      <c r="D5893" t="s">
        <v>108</v>
      </c>
      <c r="E5893" t="s">
        <v>21236</v>
      </c>
      <c r="F5893" t="s">
        <v>21237</v>
      </c>
      <c r="G5893" t="s">
        <v>31546</v>
      </c>
      <c r="H5893" t="s">
        <v>1297</v>
      </c>
      <c r="I5893" t="s">
        <v>78</v>
      </c>
      <c r="J5893" t="s">
        <v>135</v>
      </c>
      <c r="K5893" t="s">
        <v>22</v>
      </c>
      <c r="L5893" t="s">
        <v>136</v>
      </c>
      <c r="M5893" t="s">
        <v>21238</v>
      </c>
      <c r="N5893" t="s">
        <v>21239</v>
      </c>
      <c r="O5893">
        <v>6.5605555555555553</v>
      </c>
      <c r="P5893">
        <v>0</v>
      </c>
      <c r="Q5893">
        <v>0</v>
      </c>
      <c r="R5893">
        <v>0</v>
      </c>
      <c r="S5893">
        <v>11</v>
      </c>
      <c r="T5893">
        <v>0</v>
      </c>
      <c r="U5893">
        <v>4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26.803099</v>
      </c>
      <c r="AB5893">
        <v>0</v>
      </c>
      <c r="AC5893">
        <v>0.2748217</v>
      </c>
      <c r="AD5893">
        <v>0</v>
      </c>
      <c r="AE5893">
        <v>0</v>
      </c>
      <c r="AF5893">
        <v>27.077919999999999</v>
      </c>
    </row>
    <row r="5894" spans="1:32" x14ac:dyDescent="0.3">
      <c r="A5894">
        <v>2795430</v>
      </c>
      <c r="B5894">
        <v>1</v>
      </c>
      <c r="C5894" t="s">
        <v>83</v>
      </c>
      <c r="D5894" t="s">
        <v>128</v>
      </c>
      <c r="E5894" t="s">
        <v>21240</v>
      </c>
      <c r="F5894" t="s">
        <v>21241</v>
      </c>
      <c r="G5894" t="s">
        <v>31552</v>
      </c>
      <c r="H5894" t="s">
        <v>648</v>
      </c>
      <c r="I5894" t="s">
        <v>78</v>
      </c>
      <c r="J5894" t="s">
        <v>135</v>
      </c>
      <c r="K5894" t="s">
        <v>22</v>
      </c>
      <c r="L5894" t="s">
        <v>186</v>
      </c>
      <c r="M5894" t="s">
        <v>21242</v>
      </c>
      <c r="N5894" t="s">
        <v>21243</v>
      </c>
      <c r="O5894">
        <v>1.34</v>
      </c>
      <c r="P5894">
        <v>0</v>
      </c>
      <c r="Q5894">
        <v>226</v>
      </c>
      <c r="R5894">
        <v>0</v>
      </c>
      <c r="S5894">
        <v>0</v>
      </c>
      <c r="T5894">
        <v>0</v>
      </c>
      <c r="U5894">
        <v>13</v>
      </c>
      <c r="V5894">
        <v>0</v>
      </c>
      <c r="W5894">
        <v>0</v>
      </c>
      <c r="X5894">
        <v>0</v>
      </c>
      <c r="Y5894">
        <v>65.017899999999997</v>
      </c>
      <c r="Z5894">
        <v>0</v>
      </c>
      <c r="AA5894">
        <v>0</v>
      </c>
      <c r="AB5894">
        <v>0</v>
      </c>
      <c r="AC5894">
        <v>9.8553700000000006</v>
      </c>
      <c r="AD5894">
        <v>0</v>
      </c>
      <c r="AE5894">
        <v>0</v>
      </c>
      <c r="AF5894">
        <v>74.873270000000005</v>
      </c>
    </row>
    <row r="5895" spans="1:32" x14ac:dyDescent="0.3">
      <c r="A5895">
        <v>2795459</v>
      </c>
      <c r="B5895">
        <v>1</v>
      </c>
      <c r="C5895" t="s">
        <v>83</v>
      </c>
      <c r="D5895" t="s">
        <v>120</v>
      </c>
      <c r="E5895" t="s">
        <v>10489</v>
      </c>
      <c r="F5895" t="s">
        <v>10490</v>
      </c>
      <c r="G5895" t="s">
        <v>31551</v>
      </c>
      <c r="H5895" t="s">
        <v>134</v>
      </c>
      <c r="I5895" t="s">
        <v>79</v>
      </c>
      <c r="J5895" t="s">
        <v>135</v>
      </c>
      <c r="K5895" t="s">
        <v>22</v>
      </c>
      <c r="L5895" t="s">
        <v>136</v>
      </c>
      <c r="M5895" t="s">
        <v>21244</v>
      </c>
      <c r="N5895" t="s">
        <v>21245</v>
      </c>
      <c r="O5895">
        <v>6.7777777777777784E-2</v>
      </c>
      <c r="P5895">
        <v>5</v>
      </c>
      <c r="Q5895">
        <v>176</v>
      </c>
      <c r="R5895">
        <v>116</v>
      </c>
      <c r="S5895">
        <v>133</v>
      </c>
      <c r="T5895">
        <v>6</v>
      </c>
      <c r="U5895">
        <v>20</v>
      </c>
      <c r="V5895">
        <v>1</v>
      </c>
      <c r="W5895">
        <v>0</v>
      </c>
      <c r="X5895">
        <v>0.9983689</v>
      </c>
      <c r="Y5895">
        <v>1.1986498999999999</v>
      </c>
      <c r="Z5895">
        <v>2.6711122999999999</v>
      </c>
      <c r="AA5895">
        <v>1.4173506</v>
      </c>
      <c r="AB5895">
        <v>0.563191</v>
      </c>
      <c r="AC5895">
        <v>0.66988945</v>
      </c>
      <c r="AD5895">
        <v>2.1300789999999998</v>
      </c>
      <c r="AE5895">
        <v>0</v>
      </c>
      <c r="AF5895">
        <v>9.6486420000000006</v>
      </c>
    </row>
    <row r="5896" spans="1:32" x14ac:dyDescent="0.3">
      <c r="A5896">
        <v>2795456</v>
      </c>
      <c r="B5896">
        <v>1</v>
      </c>
      <c r="C5896" t="s">
        <v>83</v>
      </c>
      <c r="D5896" t="s">
        <v>116</v>
      </c>
      <c r="E5896" t="s">
        <v>21246</v>
      </c>
      <c r="F5896" t="s">
        <v>21247</v>
      </c>
      <c r="G5896" t="s">
        <v>31549</v>
      </c>
      <c r="H5896" t="s">
        <v>134</v>
      </c>
      <c r="I5896" t="s">
        <v>79</v>
      </c>
      <c r="J5896" t="s">
        <v>135</v>
      </c>
      <c r="K5896" t="s">
        <v>22</v>
      </c>
      <c r="L5896" t="s">
        <v>136</v>
      </c>
      <c r="M5896" t="s">
        <v>21248</v>
      </c>
      <c r="N5896" t="s">
        <v>21249</v>
      </c>
      <c r="O5896">
        <v>2.7774999999999999</v>
      </c>
      <c r="P5896">
        <v>0</v>
      </c>
      <c r="Q5896">
        <v>245</v>
      </c>
      <c r="R5896">
        <v>26</v>
      </c>
      <c r="S5896">
        <v>62</v>
      </c>
      <c r="T5896">
        <v>0</v>
      </c>
      <c r="U5896">
        <v>13</v>
      </c>
      <c r="V5896">
        <v>0</v>
      </c>
      <c r="W5896">
        <v>0</v>
      </c>
      <c r="X5896">
        <v>0</v>
      </c>
      <c r="Y5896">
        <v>149.38624999999999</v>
      </c>
      <c r="Z5896">
        <v>33.123550000000002</v>
      </c>
      <c r="AA5896">
        <v>117.92248499999999</v>
      </c>
      <c r="AB5896">
        <v>0</v>
      </c>
      <c r="AC5896">
        <v>17.576457999999999</v>
      </c>
      <c r="AD5896">
        <v>0</v>
      </c>
      <c r="AE5896">
        <v>0</v>
      </c>
      <c r="AF5896">
        <v>318.00873000000001</v>
      </c>
    </row>
    <row r="5897" spans="1:32" x14ac:dyDescent="0.3">
      <c r="A5897">
        <v>2794839</v>
      </c>
      <c r="B5897">
        <v>2</v>
      </c>
      <c r="C5897" t="s">
        <v>82</v>
      </c>
      <c r="D5897" t="s">
        <v>106</v>
      </c>
      <c r="E5897" t="s">
        <v>21250</v>
      </c>
      <c r="F5897" t="s">
        <v>21251</v>
      </c>
      <c r="G5897" t="s">
        <v>31549</v>
      </c>
      <c r="H5897" t="s">
        <v>672</v>
      </c>
      <c r="I5897" t="s">
        <v>79</v>
      </c>
      <c r="J5897" t="s">
        <v>135</v>
      </c>
      <c r="K5897" t="s">
        <v>22</v>
      </c>
      <c r="L5897" t="s">
        <v>136</v>
      </c>
      <c r="M5897" t="s">
        <v>20954</v>
      </c>
      <c r="N5897" t="s">
        <v>21252</v>
      </c>
      <c r="O5897">
        <v>1.6447222222222222</v>
      </c>
      <c r="P5897">
        <v>3</v>
      </c>
      <c r="Q5897">
        <v>8</v>
      </c>
      <c r="R5897">
        <v>5</v>
      </c>
      <c r="S5897">
        <v>2</v>
      </c>
      <c r="T5897">
        <v>21</v>
      </c>
      <c r="U5897">
        <v>119</v>
      </c>
      <c r="V5897">
        <v>13</v>
      </c>
      <c r="W5897">
        <v>22</v>
      </c>
      <c r="X5897">
        <v>12.098299000000001</v>
      </c>
      <c r="Y5897">
        <v>10.017920999999999</v>
      </c>
      <c r="Z5897">
        <v>6.289345</v>
      </c>
      <c r="AA5897">
        <v>21.533812000000001</v>
      </c>
      <c r="AB5897">
        <v>258.10719999999998</v>
      </c>
      <c r="AC5897">
        <v>309.41708</v>
      </c>
      <c r="AD5897">
        <v>1253.4784999999999</v>
      </c>
      <c r="AE5897">
        <v>358.79232999999999</v>
      </c>
      <c r="AF5897">
        <v>2229.7343999999998</v>
      </c>
    </row>
    <row r="5898" spans="1:32" x14ac:dyDescent="0.3">
      <c r="A5898">
        <v>2795078</v>
      </c>
      <c r="B5898">
        <v>1</v>
      </c>
      <c r="C5898" t="s">
        <v>82</v>
      </c>
      <c r="D5898" t="s">
        <v>113</v>
      </c>
      <c r="E5898" t="s">
        <v>13285</v>
      </c>
      <c r="F5898" t="s">
        <v>13286</v>
      </c>
      <c r="G5898" t="s">
        <v>31549</v>
      </c>
      <c r="H5898" t="s">
        <v>134</v>
      </c>
      <c r="I5898" t="s">
        <v>79</v>
      </c>
      <c r="J5898" t="s">
        <v>135</v>
      </c>
      <c r="K5898" t="s">
        <v>22</v>
      </c>
      <c r="L5898" t="s">
        <v>136</v>
      </c>
      <c r="M5898" t="s">
        <v>21253</v>
      </c>
      <c r="N5898" t="s">
        <v>21254</v>
      </c>
      <c r="O5898">
        <v>9.7222222222222224E-2</v>
      </c>
      <c r="P5898">
        <v>3</v>
      </c>
      <c r="Q5898">
        <v>389</v>
      </c>
      <c r="R5898">
        <v>6</v>
      </c>
      <c r="S5898">
        <v>66</v>
      </c>
      <c r="T5898">
        <v>10</v>
      </c>
      <c r="U5898">
        <v>48</v>
      </c>
      <c r="V5898">
        <v>1</v>
      </c>
      <c r="W5898">
        <v>0</v>
      </c>
      <c r="X5898">
        <v>7.0994706000000001</v>
      </c>
      <c r="Y5898">
        <v>29.113005000000001</v>
      </c>
      <c r="Z5898">
        <v>40.917557000000002</v>
      </c>
      <c r="AA5898">
        <v>1.4789251999999999</v>
      </c>
      <c r="AB5898">
        <v>2.2293935</v>
      </c>
      <c r="AC5898">
        <v>1.7739837000000001</v>
      </c>
      <c r="AD5898">
        <v>9.9575650000000007</v>
      </c>
      <c r="AE5898">
        <v>0</v>
      </c>
      <c r="AF5898">
        <v>92.569900000000004</v>
      </c>
    </row>
    <row r="5899" spans="1:32" x14ac:dyDescent="0.3">
      <c r="A5899">
        <v>2795063</v>
      </c>
      <c r="B5899">
        <v>1</v>
      </c>
      <c r="C5899" t="s">
        <v>82</v>
      </c>
      <c r="D5899" t="s">
        <v>104</v>
      </c>
      <c r="E5899" t="s">
        <v>20749</v>
      </c>
      <c r="F5899" t="s">
        <v>20750</v>
      </c>
      <c r="G5899" t="s">
        <v>31552</v>
      </c>
      <c r="H5899" t="s">
        <v>648</v>
      </c>
      <c r="I5899" t="s">
        <v>78</v>
      </c>
      <c r="J5899" t="s">
        <v>135</v>
      </c>
      <c r="K5899" t="s">
        <v>22</v>
      </c>
      <c r="L5899" t="s">
        <v>186</v>
      </c>
      <c r="M5899" t="s">
        <v>21255</v>
      </c>
      <c r="N5899" t="s">
        <v>21256</v>
      </c>
      <c r="O5899">
        <v>0.60833333333333328</v>
      </c>
      <c r="P5899">
        <v>0</v>
      </c>
      <c r="Q5899">
        <v>652</v>
      </c>
      <c r="R5899">
        <v>0</v>
      </c>
      <c r="S5899">
        <v>0</v>
      </c>
      <c r="T5899">
        <v>0</v>
      </c>
      <c r="U5899">
        <v>23</v>
      </c>
      <c r="V5899">
        <v>0</v>
      </c>
      <c r="W5899">
        <v>0</v>
      </c>
      <c r="X5899">
        <v>0</v>
      </c>
      <c r="Y5899">
        <v>128.81424000000001</v>
      </c>
      <c r="Z5899">
        <v>0</v>
      </c>
      <c r="AA5899">
        <v>0</v>
      </c>
      <c r="AB5899">
        <v>0</v>
      </c>
      <c r="AC5899">
        <v>2.8925974000000001</v>
      </c>
      <c r="AD5899">
        <v>0</v>
      </c>
      <c r="AE5899">
        <v>0</v>
      </c>
      <c r="AF5899">
        <v>131.70685</v>
      </c>
    </row>
    <row r="5900" spans="1:32" x14ac:dyDescent="0.3">
      <c r="A5900">
        <v>2795064</v>
      </c>
      <c r="B5900">
        <v>1</v>
      </c>
      <c r="C5900" t="s">
        <v>83</v>
      </c>
      <c r="D5900" t="s">
        <v>115</v>
      </c>
      <c r="E5900" t="s">
        <v>21257</v>
      </c>
      <c r="F5900" t="s">
        <v>21258</v>
      </c>
      <c r="G5900" t="s">
        <v>31549</v>
      </c>
      <c r="H5900" t="s">
        <v>134</v>
      </c>
      <c r="I5900" t="s">
        <v>79</v>
      </c>
      <c r="J5900" t="s">
        <v>135</v>
      </c>
      <c r="K5900" t="s">
        <v>22</v>
      </c>
      <c r="L5900" t="s">
        <v>136</v>
      </c>
      <c r="M5900" t="s">
        <v>21259</v>
      </c>
      <c r="N5900" t="s">
        <v>21260</v>
      </c>
      <c r="O5900">
        <v>1.3627777777777779</v>
      </c>
      <c r="P5900">
        <v>6</v>
      </c>
      <c r="Q5900">
        <v>1667</v>
      </c>
      <c r="R5900">
        <v>219</v>
      </c>
      <c r="S5900">
        <v>85</v>
      </c>
      <c r="T5900">
        <v>21</v>
      </c>
      <c r="U5900">
        <v>169</v>
      </c>
      <c r="V5900">
        <v>3</v>
      </c>
      <c r="W5900">
        <v>1</v>
      </c>
      <c r="X5900">
        <v>11.010516000000001</v>
      </c>
      <c r="Y5900">
        <v>281.14557000000002</v>
      </c>
      <c r="Z5900">
        <v>24.878014</v>
      </c>
      <c r="AA5900">
        <v>22.030937000000002</v>
      </c>
      <c r="AB5900">
        <v>66.135710000000003</v>
      </c>
      <c r="AC5900">
        <v>27.184626000000002</v>
      </c>
      <c r="AD5900">
        <v>54.139499999999998</v>
      </c>
      <c r="AE5900">
        <v>0.49715123</v>
      </c>
      <c r="AF5900">
        <v>487.02202999999997</v>
      </c>
    </row>
    <row r="5901" spans="1:32" x14ac:dyDescent="0.3">
      <c r="A5901">
        <v>2795077</v>
      </c>
      <c r="B5901">
        <v>1</v>
      </c>
      <c r="C5901" t="s">
        <v>82</v>
      </c>
      <c r="D5901" t="s">
        <v>87</v>
      </c>
      <c r="E5901" t="s">
        <v>21261</v>
      </c>
      <c r="F5901" t="s">
        <v>21262</v>
      </c>
      <c r="G5901" t="s">
        <v>31545</v>
      </c>
      <c r="H5901" t="s">
        <v>648</v>
      </c>
      <c r="I5901" t="s">
        <v>79</v>
      </c>
      <c r="J5901" t="s">
        <v>135</v>
      </c>
      <c r="K5901" t="s">
        <v>22</v>
      </c>
      <c r="L5901" t="s">
        <v>186</v>
      </c>
      <c r="M5901" t="s">
        <v>21263</v>
      </c>
      <c r="N5901" t="s">
        <v>21264</v>
      </c>
      <c r="O5901">
        <v>6.7158333333333333</v>
      </c>
      <c r="P5901">
        <v>0</v>
      </c>
      <c r="Q5901">
        <v>1995</v>
      </c>
      <c r="R5901">
        <v>0</v>
      </c>
      <c r="S5901">
        <v>0</v>
      </c>
      <c r="T5901">
        <v>0</v>
      </c>
      <c r="U5901">
        <v>206</v>
      </c>
      <c r="V5901">
        <v>0</v>
      </c>
      <c r="W5901">
        <v>0</v>
      </c>
      <c r="X5901">
        <v>0</v>
      </c>
      <c r="Y5901">
        <v>3503.0124999999998</v>
      </c>
      <c r="Z5901">
        <v>0</v>
      </c>
      <c r="AA5901">
        <v>0</v>
      </c>
      <c r="AB5901">
        <v>0</v>
      </c>
      <c r="AC5901">
        <v>1206.3857</v>
      </c>
      <c r="AD5901">
        <v>0</v>
      </c>
      <c r="AE5901">
        <v>0</v>
      </c>
      <c r="AF5901">
        <v>4709.3984</v>
      </c>
    </row>
    <row r="5902" spans="1:32" x14ac:dyDescent="0.3">
      <c r="A5902">
        <v>2795082</v>
      </c>
      <c r="B5902">
        <v>1</v>
      </c>
      <c r="C5902" t="s">
        <v>82</v>
      </c>
      <c r="D5902" t="s">
        <v>106</v>
      </c>
      <c r="E5902" t="s">
        <v>21265</v>
      </c>
      <c r="F5902" t="s">
        <v>21266</v>
      </c>
      <c r="G5902" t="s">
        <v>31551</v>
      </c>
      <c r="H5902" t="s">
        <v>145</v>
      </c>
      <c r="I5902" t="s">
        <v>79</v>
      </c>
      <c r="J5902" t="s">
        <v>135</v>
      </c>
      <c r="K5902" t="s">
        <v>22</v>
      </c>
      <c r="L5902" t="s">
        <v>136</v>
      </c>
      <c r="M5902" t="s">
        <v>21267</v>
      </c>
      <c r="N5902" t="s">
        <v>21268</v>
      </c>
      <c r="O5902">
        <v>1.2655555555555555</v>
      </c>
      <c r="P5902">
        <v>1</v>
      </c>
      <c r="Q5902">
        <v>1644</v>
      </c>
      <c r="R5902">
        <v>0</v>
      </c>
      <c r="S5902">
        <v>0</v>
      </c>
      <c r="T5902">
        <v>2</v>
      </c>
      <c r="U5902">
        <v>164</v>
      </c>
      <c r="V5902">
        <v>0</v>
      </c>
      <c r="W5902">
        <v>0</v>
      </c>
      <c r="X5902">
        <v>11.513616000000001</v>
      </c>
      <c r="Y5902">
        <v>597.43010000000004</v>
      </c>
      <c r="Z5902">
        <v>0</v>
      </c>
      <c r="AA5902">
        <v>0</v>
      </c>
      <c r="AB5902">
        <v>55.657699999999998</v>
      </c>
      <c r="AC5902">
        <v>109.02255</v>
      </c>
      <c r="AD5902">
        <v>0</v>
      </c>
      <c r="AE5902">
        <v>0</v>
      </c>
      <c r="AF5902">
        <v>773.62400000000002</v>
      </c>
    </row>
    <row r="5903" spans="1:32" x14ac:dyDescent="0.3">
      <c r="A5903">
        <v>2794944</v>
      </c>
      <c r="B5903">
        <v>1</v>
      </c>
      <c r="C5903" t="s">
        <v>82</v>
      </c>
      <c r="D5903" t="s">
        <v>97</v>
      </c>
      <c r="E5903" t="s">
        <v>21269</v>
      </c>
      <c r="F5903" t="s">
        <v>21270</v>
      </c>
      <c r="G5903" t="s">
        <v>31546</v>
      </c>
      <c r="H5903" t="s">
        <v>223</v>
      </c>
      <c r="I5903" t="s">
        <v>78</v>
      </c>
      <c r="J5903" t="s">
        <v>135</v>
      </c>
      <c r="K5903" t="s">
        <v>22</v>
      </c>
      <c r="L5903" t="s">
        <v>136</v>
      </c>
      <c r="M5903" t="s">
        <v>21271</v>
      </c>
      <c r="N5903" t="s">
        <v>21272</v>
      </c>
      <c r="O5903">
        <v>5.1533333333333333</v>
      </c>
      <c r="P5903">
        <v>0</v>
      </c>
      <c r="Q5903">
        <v>85</v>
      </c>
      <c r="R5903">
        <v>0</v>
      </c>
      <c r="S5903">
        <v>1</v>
      </c>
      <c r="T5903">
        <v>0</v>
      </c>
      <c r="U5903">
        <v>9</v>
      </c>
      <c r="V5903">
        <v>0</v>
      </c>
      <c r="W5903">
        <v>0</v>
      </c>
      <c r="X5903">
        <v>0</v>
      </c>
      <c r="Y5903">
        <v>75.820403999999996</v>
      </c>
      <c r="Z5903">
        <v>0</v>
      </c>
      <c r="AA5903">
        <v>0.56566685000000005</v>
      </c>
      <c r="AB5903">
        <v>0</v>
      </c>
      <c r="AC5903">
        <v>5.3650985000000002</v>
      </c>
      <c r="AD5903">
        <v>0</v>
      </c>
      <c r="AE5903">
        <v>0</v>
      </c>
      <c r="AF5903">
        <v>81.751170000000002</v>
      </c>
    </row>
    <row r="5904" spans="1:32" x14ac:dyDescent="0.3">
      <c r="A5904">
        <v>2794797</v>
      </c>
      <c r="B5904">
        <v>1</v>
      </c>
      <c r="C5904" t="s">
        <v>83</v>
      </c>
      <c r="D5904" t="s">
        <v>127</v>
      </c>
      <c r="E5904" t="s">
        <v>21273</v>
      </c>
      <c r="F5904" t="s">
        <v>21274</v>
      </c>
      <c r="G5904" t="s">
        <v>31552</v>
      </c>
      <c r="H5904" t="s">
        <v>665</v>
      </c>
      <c r="I5904" t="s">
        <v>78</v>
      </c>
      <c r="J5904" t="s">
        <v>135</v>
      </c>
      <c r="K5904" t="s">
        <v>22</v>
      </c>
      <c r="L5904" t="s">
        <v>136</v>
      </c>
      <c r="M5904" t="s">
        <v>21275</v>
      </c>
      <c r="N5904" t="s">
        <v>21276</v>
      </c>
      <c r="O5904">
        <v>1.6416666666666666</v>
      </c>
      <c r="P5904">
        <v>0</v>
      </c>
      <c r="Q5904">
        <v>10</v>
      </c>
      <c r="R5904">
        <v>0</v>
      </c>
      <c r="S5904">
        <v>1</v>
      </c>
      <c r="T5904">
        <v>0</v>
      </c>
      <c r="U5904">
        <v>4</v>
      </c>
      <c r="V5904">
        <v>0</v>
      </c>
      <c r="W5904">
        <v>0</v>
      </c>
      <c r="X5904">
        <v>0</v>
      </c>
      <c r="Y5904">
        <v>3.8644552000000001</v>
      </c>
      <c r="Z5904">
        <v>0</v>
      </c>
      <c r="AA5904">
        <v>8.8422700000000007E-2</v>
      </c>
      <c r="AB5904">
        <v>0</v>
      </c>
      <c r="AC5904">
        <v>0.11700290000000001</v>
      </c>
      <c r="AD5904">
        <v>0</v>
      </c>
      <c r="AE5904">
        <v>0</v>
      </c>
      <c r="AF5904">
        <v>4.0698809999999996</v>
      </c>
    </row>
    <row r="5905" spans="1:32" x14ac:dyDescent="0.3">
      <c r="A5905">
        <v>2794798</v>
      </c>
      <c r="B5905">
        <v>1</v>
      </c>
      <c r="C5905" t="s">
        <v>82</v>
      </c>
      <c r="D5905" t="s">
        <v>91</v>
      </c>
      <c r="E5905" t="s">
        <v>21277</v>
      </c>
      <c r="F5905" t="s">
        <v>21278</v>
      </c>
      <c r="G5905" t="s">
        <v>31551</v>
      </c>
      <c r="H5905" t="s">
        <v>3857</v>
      </c>
      <c r="I5905" t="s">
        <v>79</v>
      </c>
      <c r="J5905" t="s">
        <v>135</v>
      </c>
      <c r="K5905" t="s">
        <v>22</v>
      </c>
      <c r="L5905" t="s">
        <v>136</v>
      </c>
      <c r="M5905" t="s">
        <v>21279</v>
      </c>
      <c r="N5905" t="s">
        <v>21280</v>
      </c>
      <c r="O5905">
        <v>1.1616666666666666</v>
      </c>
      <c r="P5905">
        <v>0</v>
      </c>
      <c r="Q5905">
        <v>633</v>
      </c>
      <c r="R5905">
        <v>0</v>
      </c>
      <c r="S5905">
        <v>0</v>
      </c>
      <c r="T5905">
        <v>0</v>
      </c>
      <c r="U5905">
        <v>28</v>
      </c>
      <c r="V5905">
        <v>0</v>
      </c>
      <c r="W5905">
        <v>0</v>
      </c>
      <c r="X5905">
        <v>0</v>
      </c>
      <c r="Y5905">
        <v>191.45386999999999</v>
      </c>
      <c r="Z5905">
        <v>0</v>
      </c>
      <c r="AA5905">
        <v>0</v>
      </c>
      <c r="AB5905">
        <v>0</v>
      </c>
      <c r="AC5905">
        <v>63.237053000000003</v>
      </c>
      <c r="AD5905">
        <v>0</v>
      </c>
      <c r="AE5905">
        <v>0</v>
      </c>
      <c r="AF5905">
        <v>254.69093000000001</v>
      </c>
    </row>
    <row r="5906" spans="1:32" x14ac:dyDescent="0.3">
      <c r="A5906">
        <v>2794794</v>
      </c>
      <c r="B5906">
        <v>1</v>
      </c>
      <c r="C5906" t="s">
        <v>82</v>
      </c>
      <c r="D5906" t="s">
        <v>92</v>
      </c>
      <c r="E5906" t="s">
        <v>21281</v>
      </c>
      <c r="F5906" t="s">
        <v>21282</v>
      </c>
      <c r="G5906" t="s">
        <v>31551</v>
      </c>
      <c r="H5906" t="s">
        <v>134</v>
      </c>
      <c r="I5906" t="s">
        <v>79</v>
      </c>
      <c r="J5906" t="s">
        <v>135</v>
      </c>
      <c r="K5906" t="s">
        <v>22</v>
      </c>
      <c r="L5906" t="s">
        <v>136</v>
      </c>
      <c r="M5906" t="s">
        <v>21283</v>
      </c>
      <c r="N5906" t="s">
        <v>21284</v>
      </c>
      <c r="O5906">
        <v>2.92</v>
      </c>
      <c r="P5906">
        <v>0</v>
      </c>
      <c r="Q5906">
        <v>338</v>
      </c>
      <c r="R5906">
        <v>0</v>
      </c>
      <c r="S5906">
        <v>0</v>
      </c>
      <c r="T5906">
        <v>0</v>
      </c>
      <c r="U5906">
        <v>8</v>
      </c>
      <c r="V5906">
        <v>0</v>
      </c>
      <c r="W5906">
        <v>0</v>
      </c>
      <c r="X5906">
        <v>0</v>
      </c>
      <c r="Y5906">
        <v>78.712159999999997</v>
      </c>
      <c r="Z5906">
        <v>0</v>
      </c>
      <c r="AA5906">
        <v>0</v>
      </c>
      <c r="AB5906">
        <v>0</v>
      </c>
      <c r="AC5906">
        <v>12.780455</v>
      </c>
      <c r="AD5906">
        <v>0</v>
      </c>
      <c r="AE5906">
        <v>0</v>
      </c>
      <c r="AF5906">
        <v>91.492615000000001</v>
      </c>
    </row>
    <row r="5907" spans="1:32" x14ac:dyDescent="0.3">
      <c r="A5907">
        <v>2794094</v>
      </c>
      <c r="B5907">
        <v>1</v>
      </c>
      <c r="C5907" t="s">
        <v>82</v>
      </c>
      <c r="D5907" t="s">
        <v>88</v>
      </c>
      <c r="E5907" t="s">
        <v>21285</v>
      </c>
      <c r="F5907" t="s">
        <v>21286</v>
      </c>
      <c r="G5907" t="s">
        <v>31550</v>
      </c>
      <c r="H5907" t="s">
        <v>1853</v>
      </c>
      <c r="I5907" t="s">
        <v>78</v>
      </c>
      <c r="J5907" t="s">
        <v>135</v>
      </c>
      <c r="K5907" t="s">
        <v>22</v>
      </c>
      <c r="L5907" t="s">
        <v>136</v>
      </c>
      <c r="M5907" t="s">
        <v>21287</v>
      </c>
      <c r="N5907" t="s">
        <v>21288</v>
      </c>
      <c r="O5907">
        <v>1.2266666666666666</v>
      </c>
      <c r="P5907">
        <v>0</v>
      </c>
      <c r="Q5907">
        <v>73</v>
      </c>
      <c r="R5907">
        <v>0</v>
      </c>
      <c r="S5907">
        <v>0</v>
      </c>
      <c r="T5907">
        <v>0</v>
      </c>
      <c r="U5907">
        <v>24</v>
      </c>
      <c r="V5907">
        <v>0</v>
      </c>
      <c r="W5907">
        <v>0</v>
      </c>
      <c r="X5907">
        <v>0</v>
      </c>
      <c r="Y5907">
        <v>27.224316000000002</v>
      </c>
      <c r="Z5907">
        <v>0</v>
      </c>
      <c r="AA5907">
        <v>0</v>
      </c>
      <c r="AB5907">
        <v>0</v>
      </c>
      <c r="AC5907">
        <v>54.8277</v>
      </c>
      <c r="AD5907">
        <v>0</v>
      </c>
      <c r="AE5907">
        <v>0</v>
      </c>
      <c r="AF5907">
        <v>82.052019999999999</v>
      </c>
    </row>
    <row r="5908" spans="1:32" x14ac:dyDescent="0.3">
      <c r="A5908">
        <v>2793994</v>
      </c>
      <c r="B5908">
        <v>1</v>
      </c>
      <c r="C5908" t="s">
        <v>82</v>
      </c>
      <c r="D5908" t="s">
        <v>100</v>
      </c>
      <c r="E5908" t="s">
        <v>21289</v>
      </c>
      <c r="F5908" t="s">
        <v>21290</v>
      </c>
      <c r="G5908" t="s">
        <v>31548</v>
      </c>
      <c r="H5908" t="s">
        <v>311</v>
      </c>
      <c r="I5908" t="s">
        <v>78</v>
      </c>
      <c r="J5908" t="s">
        <v>135</v>
      </c>
      <c r="K5908" t="s">
        <v>22</v>
      </c>
      <c r="L5908" t="s">
        <v>136</v>
      </c>
      <c r="M5908" t="s">
        <v>21291</v>
      </c>
      <c r="N5908" t="s">
        <v>21292</v>
      </c>
      <c r="O5908">
        <v>3.6691666666666665</v>
      </c>
      <c r="P5908">
        <v>0</v>
      </c>
      <c r="Q5908">
        <v>2</v>
      </c>
      <c r="R5908">
        <v>0</v>
      </c>
      <c r="S5908">
        <v>0</v>
      </c>
      <c r="T5908">
        <v>0</v>
      </c>
      <c r="U5908">
        <v>20</v>
      </c>
      <c r="V5908">
        <v>0</v>
      </c>
      <c r="W5908">
        <v>0</v>
      </c>
      <c r="X5908">
        <v>0</v>
      </c>
      <c r="Y5908">
        <v>3.7107389999999998</v>
      </c>
      <c r="Z5908">
        <v>0</v>
      </c>
      <c r="AA5908">
        <v>0</v>
      </c>
      <c r="AB5908">
        <v>0</v>
      </c>
      <c r="AC5908">
        <v>52.485847</v>
      </c>
      <c r="AD5908">
        <v>0</v>
      </c>
      <c r="AE5908">
        <v>0</v>
      </c>
      <c r="AF5908">
        <v>56.196587000000001</v>
      </c>
    </row>
    <row r="5909" spans="1:32" x14ac:dyDescent="0.3">
      <c r="A5909">
        <v>2794008</v>
      </c>
      <c r="B5909">
        <v>1</v>
      </c>
      <c r="C5909" t="s">
        <v>82</v>
      </c>
      <c r="D5909" t="s">
        <v>106</v>
      </c>
      <c r="E5909" t="s">
        <v>21293</v>
      </c>
      <c r="F5909" t="s">
        <v>21294</v>
      </c>
      <c r="G5909" t="s">
        <v>31550</v>
      </c>
      <c r="H5909" t="s">
        <v>223</v>
      </c>
      <c r="I5909" t="s">
        <v>78</v>
      </c>
      <c r="J5909" t="s">
        <v>135</v>
      </c>
      <c r="K5909" t="s">
        <v>22</v>
      </c>
      <c r="L5909" t="s">
        <v>136</v>
      </c>
      <c r="M5909" t="s">
        <v>21295</v>
      </c>
      <c r="N5909" t="s">
        <v>21296</v>
      </c>
      <c r="O5909">
        <v>6.7133333333333329</v>
      </c>
      <c r="P5909">
        <v>0</v>
      </c>
      <c r="Q5909">
        <v>55</v>
      </c>
      <c r="R5909">
        <v>0</v>
      </c>
      <c r="S5909">
        <v>0</v>
      </c>
      <c r="T5909">
        <v>0</v>
      </c>
      <c r="U5909">
        <v>12</v>
      </c>
      <c r="V5909">
        <v>0</v>
      </c>
      <c r="W5909">
        <v>0</v>
      </c>
      <c r="X5909">
        <v>0</v>
      </c>
      <c r="Y5909">
        <v>137.24538999999999</v>
      </c>
      <c r="Z5909">
        <v>0</v>
      </c>
      <c r="AA5909">
        <v>0</v>
      </c>
      <c r="AB5909">
        <v>0</v>
      </c>
      <c r="AC5909">
        <v>93.988299999999995</v>
      </c>
      <c r="AD5909">
        <v>0</v>
      </c>
      <c r="AE5909">
        <v>0</v>
      </c>
      <c r="AF5909">
        <v>231.23369</v>
      </c>
    </row>
    <row r="5910" spans="1:32" x14ac:dyDescent="0.3">
      <c r="A5910">
        <v>2785624</v>
      </c>
      <c r="B5910">
        <v>1</v>
      </c>
      <c r="C5910" t="s">
        <v>83</v>
      </c>
      <c r="D5910" t="s">
        <v>116</v>
      </c>
      <c r="E5910" t="s">
        <v>21297</v>
      </c>
      <c r="F5910" t="s">
        <v>21298</v>
      </c>
      <c r="G5910" t="s">
        <v>31552</v>
      </c>
      <c r="H5910" t="s">
        <v>665</v>
      </c>
      <c r="I5910" t="s">
        <v>78</v>
      </c>
      <c r="J5910" t="s">
        <v>135</v>
      </c>
      <c r="K5910" t="s">
        <v>22</v>
      </c>
      <c r="L5910" t="s">
        <v>136</v>
      </c>
      <c r="M5910" t="s">
        <v>21299</v>
      </c>
      <c r="N5910" t="s">
        <v>21300</v>
      </c>
      <c r="O5910">
        <v>1.7191666666666667</v>
      </c>
      <c r="P5910">
        <v>0</v>
      </c>
      <c r="Q5910">
        <v>52</v>
      </c>
      <c r="R5910">
        <v>0</v>
      </c>
      <c r="S5910">
        <v>0</v>
      </c>
      <c r="T5910">
        <v>0</v>
      </c>
      <c r="U5910">
        <v>4</v>
      </c>
      <c r="V5910">
        <v>0</v>
      </c>
      <c r="W5910">
        <v>0</v>
      </c>
      <c r="X5910">
        <v>0</v>
      </c>
      <c r="Y5910">
        <v>11.10777</v>
      </c>
      <c r="Z5910">
        <v>0</v>
      </c>
      <c r="AA5910">
        <v>0</v>
      </c>
      <c r="AB5910">
        <v>0</v>
      </c>
      <c r="AC5910">
        <v>1.8244574</v>
      </c>
      <c r="AD5910">
        <v>0</v>
      </c>
      <c r="AE5910">
        <v>0</v>
      </c>
      <c r="AF5910">
        <v>12.932226999999999</v>
      </c>
    </row>
    <row r="5911" spans="1:32" x14ac:dyDescent="0.3">
      <c r="A5911">
        <v>2785605</v>
      </c>
      <c r="B5911">
        <v>1</v>
      </c>
      <c r="C5911" t="s">
        <v>82</v>
      </c>
      <c r="D5911" t="s">
        <v>98</v>
      </c>
      <c r="E5911" t="s">
        <v>21301</v>
      </c>
      <c r="F5911" t="s">
        <v>21302</v>
      </c>
      <c r="G5911" t="s">
        <v>31546</v>
      </c>
      <c r="H5911" t="s">
        <v>223</v>
      </c>
      <c r="I5911" t="s">
        <v>78</v>
      </c>
      <c r="J5911" t="s">
        <v>135</v>
      </c>
      <c r="K5911" t="s">
        <v>22</v>
      </c>
      <c r="L5911" t="s">
        <v>136</v>
      </c>
      <c r="M5911" t="s">
        <v>21303</v>
      </c>
      <c r="N5911" t="s">
        <v>21304</v>
      </c>
      <c r="O5911">
        <v>1.3488888888888888</v>
      </c>
      <c r="P5911">
        <v>0</v>
      </c>
      <c r="Q5911">
        <v>154</v>
      </c>
      <c r="R5911">
        <v>0</v>
      </c>
      <c r="S5911">
        <v>0</v>
      </c>
      <c r="T5911">
        <v>0</v>
      </c>
      <c r="U5911">
        <v>54</v>
      </c>
      <c r="V5911">
        <v>0</v>
      </c>
      <c r="W5911">
        <v>1</v>
      </c>
      <c r="X5911">
        <v>0</v>
      </c>
      <c r="Y5911">
        <v>65.832440000000005</v>
      </c>
      <c r="Z5911">
        <v>0</v>
      </c>
      <c r="AA5911">
        <v>0</v>
      </c>
      <c r="AB5911">
        <v>0</v>
      </c>
      <c r="AC5911">
        <v>26.458476999999998</v>
      </c>
      <c r="AD5911">
        <v>0</v>
      </c>
      <c r="AE5911">
        <v>12.989032999999999</v>
      </c>
      <c r="AF5911">
        <v>105.27995</v>
      </c>
    </row>
    <row r="5912" spans="1:32" x14ac:dyDescent="0.3">
      <c r="A5912">
        <v>2785567</v>
      </c>
      <c r="B5912">
        <v>1</v>
      </c>
      <c r="C5912" t="s">
        <v>82</v>
      </c>
      <c r="D5912" t="s">
        <v>93</v>
      </c>
      <c r="E5912" t="s">
        <v>21305</v>
      </c>
      <c r="F5912" t="s">
        <v>21306</v>
      </c>
      <c r="G5912" t="s">
        <v>31546</v>
      </c>
      <c r="H5912" t="s">
        <v>223</v>
      </c>
      <c r="I5912" t="s">
        <v>78</v>
      </c>
      <c r="J5912" t="s">
        <v>135</v>
      </c>
      <c r="K5912" t="s">
        <v>22</v>
      </c>
      <c r="L5912" t="s">
        <v>136</v>
      </c>
      <c r="M5912" t="s">
        <v>21307</v>
      </c>
      <c r="N5912" t="s">
        <v>21308</v>
      </c>
      <c r="O5912">
        <v>1.2330555555555556</v>
      </c>
      <c r="P5912">
        <v>0</v>
      </c>
      <c r="Q5912">
        <v>62</v>
      </c>
      <c r="R5912">
        <v>0</v>
      </c>
      <c r="S5912">
        <v>0</v>
      </c>
      <c r="T5912">
        <v>0</v>
      </c>
      <c r="U5912">
        <v>4</v>
      </c>
      <c r="V5912">
        <v>0</v>
      </c>
      <c r="W5912">
        <v>0</v>
      </c>
      <c r="X5912">
        <v>0</v>
      </c>
      <c r="Y5912">
        <v>18.055434999999999</v>
      </c>
      <c r="Z5912">
        <v>0</v>
      </c>
      <c r="AA5912">
        <v>0</v>
      </c>
      <c r="AB5912">
        <v>0</v>
      </c>
      <c r="AC5912">
        <v>6.8299574999999999</v>
      </c>
      <c r="AD5912">
        <v>0</v>
      </c>
      <c r="AE5912">
        <v>0</v>
      </c>
      <c r="AF5912">
        <v>24.885393000000001</v>
      </c>
    </row>
    <row r="5913" spans="1:32" x14ac:dyDescent="0.3">
      <c r="A5913">
        <v>2785448</v>
      </c>
      <c r="B5913">
        <v>1</v>
      </c>
      <c r="C5913" t="s">
        <v>82</v>
      </c>
      <c r="D5913" t="s">
        <v>108</v>
      </c>
      <c r="E5913" t="s">
        <v>21309</v>
      </c>
      <c r="F5913" t="s">
        <v>21310</v>
      </c>
      <c r="G5913" t="s">
        <v>31552</v>
      </c>
      <c r="H5913" t="s">
        <v>643</v>
      </c>
      <c r="I5913" t="s">
        <v>78</v>
      </c>
      <c r="J5913" t="s">
        <v>135</v>
      </c>
      <c r="K5913" t="s">
        <v>22</v>
      </c>
      <c r="L5913" t="s">
        <v>186</v>
      </c>
      <c r="M5913" t="s">
        <v>21311</v>
      </c>
      <c r="N5913" t="s">
        <v>21312</v>
      </c>
      <c r="O5913">
        <v>4.6605555555555558</v>
      </c>
      <c r="P5913">
        <v>0</v>
      </c>
      <c r="Q5913">
        <v>136</v>
      </c>
      <c r="R5913">
        <v>0</v>
      </c>
      <c r="S5913">
        <v>3</v>
      </c>
      <c r="T5913">
        <v>0</v>
      </c>
      <c r="U5913">
        <v>26</v>
      </c>
      <c r="V5913">
        <v>0</v>
      </c>
      <c r="W5913">
        <v>0</v>
      </c>
      <c r="X5913">
        <v>0</v>
      </c>
      <c r="Y5913">
        <v>66.993880000000004</v>
      </c>
      <c r="Z5913">
        <v>0</v>
      </c>
      <c r="AA5913">
        <v>2.6845167000000001</v>
      </c>
      <c r="AB5913">
        <v>0</v>
      </c>
      <c r="AC5913">
        <v>12.402184999999999</v>
      </c>
      <c r="AD5913">
        <v>0</v>
      </c>
      <c r="AE5913">
        <v>0</v>
      </c>
      <c r="AF5913">
        <v>82.080579999999998</v>
      </c>
    </row>
    <row r="5914" spans="1:32" x14ac:dyDescent="0.3">
      <c r="A5914">
        <v>2785456</v>
      </c>
      <c r="B5914">
        <v>1</v>
      </c>
      <c r="C5914" t="s">
        <v>82</v>
      </c>
      <c r="D5914" t="s">
        <v>101</v>
      </c>
      <c r="E5914" t="s">
        <v>13624</v>
      </c>
      <c r="F5914" t="s">
        <v>13625</v>
      </c>
      <c r="G5914" t="s">
        <v>31549</v>
      </c>
      <c r="H5914" t="s">
        <v>643</v>
      </c>
      <c r="I5914" t="s">
        <v>79</v>
      </c>
      <c r="J5914" t="s">
        <v>135</v>
      </c>
      <c r="K5914" t="s">
        <v>22</v>
      </c>
      <c r="L5914" t="s">
        <v>186</v>
      </c>
      <c r="M5914" t="s">
        <v>21313</v>
      </c>
      <c r="N5914" t="s">
        <v>21314</v>
      </c>
      <c r="O5914">
        <v>5.0044444444444443</v>
      </c>
      <c r="P5914">
        <v>2</v>
      </c>
      <c r="Q5914">
        <v>423</v>
      </c>
      <c r="R5914">
        <v>6</v>
      </c>
      <c r="S5914">
        <v>30</v>
      </c>
      <c r="T5914">
        <v>5</v>
      </c>
      <c r="U5914">
        <v>74</v>
      </c>
      <c r="V5914">
        <v>0</v>
      </c>
      <c r="W5914">
        <v>0</v>
      </c>
      <c r="X5914">
        <v>7.0982070000000004</v>
      </c>
      <c r="Y5914">
        <v>434.78744999999998</v>
      </c>
      <c r="Z5914">
        <v>68.717979999999997</v>
      </c>
      <c r="AA5914">
        <v>47.057934000000003</v>
      </c>
      <c r="AB5914">
        <v>98.296683999999999</v>
      </c>
      <c r="AC5914">
        <v>85.430639999999997</v>
      </c>
      <c r="AD5914">
        <v>0</v>
      </c>
      <c r="AE5914">
        <v>0</v>
      </c>
      <c r="AF5914">
        <v>741.38885000000005</v>
      </c>
    </row>
    <row r="5915" spans="1:32" x14ac:dyDescent="0.3">
      <c r="A5915">
        <v>2785449</v>
      </c>
      <c r="B5915">
        <v>1</v>
      </c>
      <c r="C5915" t="s">
        <v>82</v>
      </c>
      <c r="D5915" t="s">
        <v>84</v>
      </c>
      <c r="E5915" t="s">
        <v>14959</v>
      </c>
      <c r="F5915" t="s">
        <v>14960</v>
      </c>
      <c r="G5915" t="s">
        <v>31551</v>
      </c>
      <c r="H5915" t="s">
        <v>134</v>
      </c>
      <c r="I5915" t="s">
        <v>79</v>
      </c>
      <c r="J5915" t="s">
        <v>135</v>
      </c>
      <c r="K5915" t="s">
        <v>22</v>
      </c>
      <c r="L5915" t="s">
        <v>136</v>
      </c>
      <c r="M5915" t="s">
        <v>21315</v>
      </c>
      <c r="N5915" t="s">
        <v>21316</v>
      </c>
      <c r="O5915">
        <v>1.1752777777777779</v>
      </c>
      <c r="P5915">
        <v>0</v>
      </c>
      <c r="Q5915">
        <v>0</v>
      </c>
      <c r="R5915">
        <v>0</v>
      </c>
      <c r="S5915">
        <v>0</v>
      </c>
      <c r="T5915">
        <v>5</v>
      </c>
      <c r="U5915">
        <v>383</v>
      </c>
      <c r="V5915">
        <v>3</v>
      </c>
      <c r="W5915">
        <v>2</v>
      </c>
      <c r="X5915">
        <v>0</v>
      </c>
      <c r="Y5915">
        <v>0</v>
      </c>
      <c r="Z5915">
        <v>0</v>
      </c>
      <c r="AA5915">
        <v>0</v>
      </c>
      <c r="AB5915">
        <v>43.060577000000002</v>
      </c>
      <c r="AC5915">
        <v>217.8768</v>
      </c>
      <c r="AD5915">
        <v>957.75414999999998</v>
      </c>
      <c r="AE5915">
        <v>9.5352700000000006</v>
      </c>
      <c r="AF5915">
        <v>1228.2267999999999</v>
      </c>
    </row>
    <row r="5916" spans="1:32" x14ac:dyDescent="0.3">
      <c r="A5916">
        <v>2785446</v>
      </c>
      <c r="B5916">
        <v>1</v>
      </c>
      <c r="C5916" t="s">
        <v>82</v>
      </c>
      <c r="D5916" t="s">
        <v>84</v>
      </c>
      <c r="E5916" t="s">
        <v>7969</v>
      </c>
      <c r="F5916" t="s">
        <v>7970</v>
      </c>
      <c r="G5916" t="s">
        <v>31545</v>
      </c>
      <c r="H5916" t="s">
        <v>134</v>
      </c>
      <c r="I5916" t="s">
        <v>79</v>
      </c>
      <c r="J5916" t="s">
        <v>135</v>
      </c>
      <c r="K5916" t="s">
        <v>22</v>
      </c>
      <c r="L5916" t="s">
        <v>136</v>
      </c>
      <c r="M5916" t="s">
        <v>21317</v>
      </c>
      <c r="N5916" t="s">
        <v>21318</v>
      </c>
      <c r="O5916">
        <v>1.3422222222222222</v>
      </c>
      <c r="P5916">
        <v>5</v>
      </c>
      <c r="Q5916">
        <v>2559</v>
      </c>
      <c r="R5916">
        <v>8</v>
      </c>
      <c r="S5916">
        <v>22</v>
      </c>
      <c r="T5916">
        <v>57</v>
      </c>
      <c r="U5916">
        <v>201</v>
      </c>
      <c r="V5916">
        <v>9</v>
      </c>
      <c r="W5916">
        <v>3</v>
      </c>
      <c r="X5916">
        <v>3.5300623999999998</v>
      </c>
      <c r="Y5916">
        <v>893.08294999999998</v>
      </c>
      <c r="Z5916">
        <v>105.86502</v>
      </c>
      <c r="AA5916">
        <v>4.6178894000000001</v>
      </c>
      <c r="AB5916">
        <v>735.72753999999998</v>
      </c>
      <c r="AC5916">
        <v>172.00774999999999</v>
      </c>
      <c r="AD5916">
        <v>271.1925</v>
      </c>
      <c r="AE5916">
        <v>2.437608</v>
      </c>
      <c r="AF5916">
        <v>2188.4614000000001</v>
      </c>
    </row>
    <row r="5917" spans="1:32" x14ac:dyDescent="0.3">
      <c r="A5917">
        <v>2785293</v>
      </c>
      <c r="B5917">
        <v>1</v>
      </c>
      <c r="C5917" t="s">
        <v>83</v>
      </c>
      <c r="D5917" t="s">
        <v>130</v>
      </c>
      <c r="E5917" t="s">
        <v>10940</v>
      </c>
      <c r="F5917" t="s">
        <v>10941</v>
      </c>
      <c r="G5917" t="s">
        <v>31549</v>
      </c>
      <c r="H5917" t="s">
        <v>134</v>
      </c>
      <c r="I5917" t="s">
        <v>79</v>
      </c>
      <c r="J5917" t="s">
        <v>135</v>
      </c>
      <c r="K5917" t="s">
        <v>22</v>
      </c>
      <c r="L5917" t="s">
        <v>136</v>
      </c>
      <c r="M5917" t="s">
        <v>21319</v>
      </c>
      <c r="N5917" t="s">
        <v>21320</v>
      </c>
      <c r="O5917">
        <v>10.453888888888889</v>
      </c>
      <c r="P5917">
        <v>0</v>
      </c>
      <c r="Q5917">
        <v>191</v>
      </c>
      <c r="R5917">
        <v>0</v>
      </c>
      <c r="S5917">
        <v>10</v>
      </c>
      <c r="T5917">
        <v>0</v>
      </c>
      <c r="U5917">
        <v>1</v>
      </c>
      <c r="V5917">
        <v>0</v>
      </c>
      <c r="W5917">
        <v>0</v>
      </c>
      <c r="X5917">
        <v>0</v>
      </c>
      <c r="Y5917">
        <v>143.29147</v>
      </c>
      <c r="Z5917">
        <v>0</v>
      </c>
      <c r="AA5917">
        <v>28.103247</v>
      </c>
      <c r="AB5917">
        <v>0</v>
      </c>
      <c r="AC5917">
        <v>0</v>
      </c>
      <c r="AD5917">
        <v>0</v>
      </c>
      <c r="AE5917">
        <v>0</v>
      </c>
      <c r="AF5917">
        <v>171.39473000000001</v>
      </c>
    </row>
    <row r="5918" spans="1:32" x14ac:dyDescent="0.3">
      <c r="A5918">
        <v>2785291</v>
      </c>
      <c r="B5918">
        <v>1</v>
      </c>
      <c r="C5918" t="s">
        <v>82</v>
      </c>
      <c r="D5918" t="s">
        <v>88</v>
      </c>
      <c r="E5918" t="s">
        <v>21321</v>
      </c>
      <c r="F5918" t="s">
        <v>21322</v>
      </c>
      <c r="G5918" t="s">
        <v>31545</v>
      </c>
      <c r="H5918" t="s">
        <v>134</v>
      </c>
      <c r="I5918" t="s">
        <v>79</v>
      </c>
      <c r="J5918" t="s">
        <v>135</v>
      </c>
      <c r="K5918" t="s">
        <v>22</v>
      </c>
      <c r="L5918" t="s">
        <v>136</v>
      </c>
      <c r="M5918" t="s">
        <v>21323</v>
      </c>
      <c r="N5918" t="s">
        <v>21324</v>
      </c>
      <c r="O5918">
        <v>0.12222222222222222</v>
      </c>
      <c r="P5918">
        <v>0</v>
      </c>
      <c r="Q5918">
        <v>351</v>
      </c>
      <c r="R5918">
        <v>3</v>
      </c>
      <c r="S5918">
        <v>1</v>
      </c>
      <c r="T5918">
        <v>3</v>
      </c>
      <c r="U5918">
        <v>24</v>
      </c>
      <c r="V5918">
        <v>0</v>
      </c>
      <c r="W5918">
        <v>0</v>
      </c>
      <c r="X5918">
        <v>0</v>
      </c>
      <c r="Y5918">
        <v>3.0442947999999999</v>
      </c>
      <c r="Z5918">
        <v>0</v>
      </c>
      <c r="AA5918">
        <v>4.7526453000000003E-3</v>
      </c>
      <c r="AB5918">
        <v>0.42502099999999998</v>
      </c>
      <c r="AC5918">
        <v>0.24693643000000001</v>
      </c>
      <c r="AD5918">
        <v>0</v>
      </c>
      <c r="AE5918">
        <v>0</v>
      </c>
      <c r="AF5918">
        <v>3.7210046999999999</v>
      </c>
    </row>
    <row r="5919" spans="1:32" x14ac:dyDescent="0.3">
      <c r="A5919">
        <v>2784977</v>
      </c>
      <c r="B5919">
        <v>1</v>
      </c>
      <c r="C5919" t="s">
        <v>83</v>
      </c>
      <c r="D5919" t="s">
        <v>123</v>
      </c>
      <c r="E5919" t="s">
        <v>21325</v>
      </c>
      <c r="F5919" t="s">
        <v>21326</v>
      </c>
      <c r="G5919" t="s">
        <v>31546</v>
      </c>
      <c r="H5919" t="s">
        <v>223</v>
      </c>
      <c r="I5919" t="s">
        <v>78</v>
      </c>
      <c r="J5919" t="s">
        <v>135</v>
      </c>
      <c r="K5919" t="s">
        <v>22</v>
      </c>
      <c r="L5919" t="s">
        <v>136</v>
      </c>
      <c r="M5919" t="s">
        <v>21327</v>
      </c>
      <c r="N5919" t="s">
        <v>21328</v>
      </c>
      <c r="O5919">
        <v>1.1488888888888888</v>
      </c>
      <c r="P5919">
        <v>0</v>
      </c>
      <c r="Q5919">
        <v>81</v>
      </c>
      <c r="R5919">
        <v>0</v>
      </c>
      <c r="S5919">
        <v>0</v>
      </c>
      <c r="T5919">
        <v>0</v>
      </c>
      <c r="U5919">
        <v>2</v>
      </c>
      <c r="V5919">
        <v>0</v>
      </c>
      <c r="W5919">
        <v>0</v>
      </c>
      <c r="X5919">
        <v>0</v>
      </c>
      <c r="Y5919">
        <v>36.411014999999999</v>
      </c>
      <c r="Z5919">
        <v>0</v>
      </c>
      <c r="AA5919">
        <v>0</v>
      </c>
      <c r="AB5919">
        <v>0</v>
      </c>
      <c r="AC5919">
        <v>1.9395275999999999</v>
      </c>
      <c r="AD5919">
        <v>0</v>
      </c>
      <c r="AE5919">
        <v>0</v>
      </c>
      <c r="AF5919">
        <v>38.350540000000002</v>
      </c>
    </row>
    <row r="5920" spans="1:32" x14ac:dyDescent="0.3">
      <c r="A5920">
        <v>2784987</v>
      </c>
      <c r="B5920">
        <v>1</v>
      </c>
      <c r="C5920" t="s">
        <v>82</v>
      </c>
      <c r="D5920" t="s">
        <v>94</v>
      </c>
      <c r="E5920" t="s">
        <v>21329</v>
      </c>
      <c r="F5920" t="s">
        <v>21330</v>
      </c>
      <c r="G5920" t="s">
        <v>31552</v>
      </c>
      <c r="H5920" t="s">
        <v>3706</v>
      </c>
      <c r="I5920" t="s">
        <v>78</v>
      </c>
      <c r="J5920" t="s">
        <v>135</v>
      </c>
      <c r="K5920" t="s">
        <v>22</v>
      </c>
      <c r="L5920" t="s">
        <v>136</v>
      </c>
      <c r="M5920" t="s">
        <v>21331</v>
      </c>
      <c r="N5920" t="s">
        <v>21332</v>
      </c>
      <c r="O5920">
        <v>0.58194444444444449</v>
      </c>
      <c r="P5920">
        <v>0</v>
      </c>
      <c r="Q5920">
        <v>100</v>
      </c>
      <c r="R5920">
        <v>0</v>
      </c>
      <c r="S5920">
        <v>0</v>
      </c>
      <c r="T5920">
        <v>0</v>
      </c>
      <c r="U5920">
        <v>2</v>
      </c>
      <c r="V5920">
        <v>0</v>
      </c>
      <c r="W5920">
        <v>0</v>
      </c>
      <c r="X5920">
        <v>0</v>
      </c>
      <c r="Y5920">
        <v>18.661549999999998</v>
      </c>
      <c r="Z5920">
        <v>0</v>
      </c>
      <c r="AA5920">
        <v>0</v>
      </c>
      <c r="AB5920">
        <v>0</v>
      </c>
      <c r="AC5920">
        <v>0.14232747000000001</v>
      </c>
      <c r="AD5920">
        <v>0</v>
      </c>
      <c r="AE5920">
        <v>0</v>
      </c>
      <c r="AF5920">
        <v>18.803878999999998</v>
      </c>
    </row>
    <row r="5921" spans="1:32" x14ac:dyDescent="0.3">
      <c r="A5921">
        <v>2784983</v>
      </c>
      <c r="B5921">
        <v>1</v>
      </c>
      <c r="C5921" t="s">
        <v>83</v>
      </c>
      <c r="D5921" t="s">
        <v>122</v>
      </c>
      <c r="E5921" t="s">
        <v>14952</v>
      </c>
      <c r="F5921" t="s">
        <v>14953</v>
      </c>
      <c r="G5921" t="s">
        <v>31551</v>
      </c>
      <c r="H5921" t="s">
        <v>672</v>
      </c>
      <c r="I5921" t="s">
        <v>79</v>
      </c>
      <c r="J5921" t="s">
        <v>135</v>
      </c>
      <c r="K5921" t="s">
        <v>22</v>
      </c>
      <c r="L5921" t="s">
        <v>136</v>
      </c>
      <c r="M5921" t="s">
        <v>21333</v>
      </c>
      <c r="N5921" t="s">
        <v>21334</v>
      </c>
      <c r="O5921">
        <v>2.1991666666666667</v>
      </c>
      <c r="P5921">
        <v>0</v>
      </c>
      <c r="Q5921">
        <v>83</v>
      </c>
      <c r="R5921">
        <v>0</v>
      </c>
      <c r="S5921">
        <v>0</v>
      </c>
      <c r="T5921">
        <v>0</v>
      </c>
      <c r="U5921">
        <v>10</v>
      </c>
      <c r="V5921">
        <v>0</v>
      </c>
      <c r="W5921">
        <v>0</v>
      </c>
      <c r="X5921">
        <v>0</v>
      </c>
      <c r="Y5921">
        <v>62.998640000000002</v>
      </c>
      <c r="Z5921">
        <v>0</v>
      </c>
      <c r="AA5921">
        <v>0</v>
      </c>
      <c r="AB5921">
        <v>0</v>
      </c>
      <c r="AC5921">
        <v>11.577562</v>
      </c>
      <c r="AD5921">
        <v>0</v>
      </c>
      <c r="AE5921">
        <v>0</v>
      </c>
      <c r="AF5921">
        <v>74.5762</v>
      </c>
    </row>
    <row r="5922" spans="1:32" x14ac:dyDescent="0.3">
      <c r="A5922">
        <v>2784986</v>
      </c>
      <c r="B5922">
        <v>1</v>
      </c>
      <c r="C5922" t="s">
        <v>82</v>
      </c>
      <c r="D5922" t="s">
        <v>88</v>
      </c>
      <c r="E5922" t="s">
        <v>3544</v>
      </c>
      <c r="F5922" t="s">
        <v>3545</v>
      </c>
      <c r="G5922" t="s">
        <v>31545</v>
      </c>
      <c r="H5922" t="s">
        <v>145</v>
      </c>
      <c r="I5922" t="s">
        <v>79</v>
      </c>
      <c r="J5922" t="s">
        <v>135</v>
      </c>
      <c r="K5922" t="s">
        <v>22</v>
      </c>
      <c r="L5922" t="s">
        <v>136</v>
      </c>
      <c r="M5922" t="s">
        <v>21335</v>
      </c>
      <c r="N5922" t="s">
        <v>21336</v>
      </c>
      <c r="O5922">
        <v>0.27416666666666667</v>
      </c>
      <c r="P5922">
        <v>0</v>
      </c>
      <c r="Q5922">
        <v>0</v>
      </c>
      <c r="R5922">
        <v>1</v>
      </c>
      <c r="S5922">
        <v>134</v>
      </c>
      <c r="T5922">
        <v>0</v>
      </c>
      <c r="U5922">
        <v>5</v>
      </c>
      <c r="V5922">
        <v>0</v>
      </c>
      <c r="W5922">
        <v>0</v>
      </c>
      <c r="X5922">
        <v>0</v>
      </c>
      <c r="Y5922">
        <v>0</v>
      </c>
      <c r="Z5922">
        <v>0.14677696000000001</v>
      </c>
      <c r="AA5922">
        <v>61.518099999999997</v>
      </c>
      <c r="AB5922">
        <v>0</v>
      </c>
      <c r="AC5922">
        <v>2.5085052999999999</v>
      </c>
      <c r="AD5922">
        <v>0</v>
      </c>
      <c r="AE5922">
        <v>0</v>
      </c>
      <c r="AF5922">
        <v>64.173385999999994</v>
      </c>
    </row>
    <row r="5923" spans="1:32" x14ac:dyDescent="0.3">
      <c r="A5923">
        <v>2784904</v>
      </c>
      <c r="B5923">
        <v>1</v>
      </c>
      <c r="C5923" t="s">
        <v>82</v>
      </c>
      <c r="D5923" t="s">
        <v>94</v>
      </c>
      <c r="E5923" t="s">
        <v>21337</v>
      </c>
      <c r="F5923" t="s">
        <v>21338</v>
      </c>
      <c r="G5923" t="s">
        <v>31548</v>
      </c>
      <c r="H5923" t="s">
        <v>311</v>
      </c>
      <c r="I5923" t="s">
        <v>78</v>
      </c>
      <c r="J5923" t="s">
        <v>135</v>
      </c>
      <c r="K5923" t="s">
        <v>22</v>
      </c>
      <c r="L5923" t="s">
        <v>136</v>
      </c>
      <c r="M5923" t="s">
        <v>21339</v>
      </c>
      <c r="N5923" t="s">
        <v>21340</v>
      </c>
      <c r="O5923">
        <v>3.5744444444444445</v>
      </c>
      <c r="P5923">
        <v>0</v>
      </c>
      <c r="Q5923">
        <v>1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0.65733134999999998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0.65733134999999998</v>
      </c>
    </row>
    <row r="5924" spans="1:32" x14ac:dyDescent="0.3">
      <c r="A5924">
        <v>2784720</v>
      </c>
      <c r="B5924">
        <v>1</v>
      </c>
      <c r="C5924" t="s">
        <v>82</v>
      </c>
      <c r="D5924" t="s">
        <v>87</v>
      </c>
      <c r="E5924" t="s">
        <v>21341</v>
      </c>
      <c r="F5924" t="s">
        <v>21342</v>
      </c>
      <c r="G5924" t="s">
        <v>31548</v>
      </c>
      <c r="H5924" t="s">
        <v>333</v>
      </c>
      <c r="I5924" t="s">
        <v>78</v>
      </c>
      <c r="J5924" t="s">
        <v>135</v>
      </c>
      <c r="K5924" t="s">
        <v>22</v>
      </c>
      <c r="L5924" t="s">
        <v>136</v>
      </c>
      <c r="M5924" t="s">
        <v>21343</v>
      </c>
      <c r="N5924" t="s">
        <v>21344</v>
      </c>
      <c r="O5924">
        <v>1.0916666666666666</v>
      </c>
      <c r="P5924">
        <v>0</v>
      </c>
      <c r="Q5924">
        <v>2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1.1525155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1.1525155</v>
      </c>
    </row>
    <row r="5925" spans="1:32" x14ac:dyDescent="0.3">
      <c r="A5925">
        <v>2784715</v>
      </c>
      <c r="B5925">
        <v>1</v>
      </c>
      <c r="C5925" t="s">
        <v>82</v>
      </c>
      <c r="D5925" t="s">
        <v>112</v>
      </c>
      <c r="E5925" t="s">
        <v>21345</v>
      </c>
      <c r="F5925" t="s">
        <v>21346</v>
      </c>
      <c r="G5925" t="s">
        <v>31548</v>
      </c>
      <c r="H5925" t="s">
        <v>333</v>
      </c>
      <c r="I5925" t="s">
        <v>78</v>
      </c>
      <c r="J5925" t="s">
        <v>135</v>
      </c>
      <c r="K5925" t="s">
        <v>22</v>
      </c>
      <c r="L5925" t="s">
        <v>136</v>
      </c>
      <c r="M5925" t="s">
        <v>21347</v>
      </c>
      <c r="N5925" t="s">
        <v>21348</v>
      </c>
      <c r="O5925">
        <v>0.91111111111111109</v>
      </c>
      <c r="P5925">
        <v>0</v>
      </c>
      <c r="Q5925">
        <v>1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0.1203234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0.1203234</v>
      </c>
    </row>
    <row r="5926" spans="1:32" x14ac:dyDescent="0.3">
      <c r="A5926">
        <v>2784700</v>
      </c>
      <c r="B5926">
        <v>1</v>
      </c>
      <c r="C5926" t="s">
        <v>82</v>
      </c>
      <c r="D5926" t="s">
        <v>105</v>
      </c>
      <c r="E5926" t="s">
        <v>21349</v>
      </c>
      <c r="F5926" t="s">
        <v>21350</v>
      </c>
      <c r="G5926" t="s">
        <v>31551</v>
      </c>
      <c r="H5926" t="s">
        <v>672</v>
      </c>
      <c r="I5926" t="s">
        <v>79</v>
      </c>
      <c r="J5926" t="s">
        <v>135</v>
      </c>
      <c r="K5926" t="s">
        <v>22</v>
      </c>
      <c r="L5926" t="s">
        <v>136</v>
      </c>
      <c r="M5926" t="s">
        <v>21351</v>
      </c>
      <c r="N5926" t="s">
        <v>20480</v>
      </c>
      <c r="O5926">
        <v>1.1475</v>
      </c>
      <c r="P5926">
        <v>0</v>
      </c>
      <c r="Q5926">
        <v>353</v>
      </c>
      <c r="R5926">
        <v>0</v>
      </c>
      <c r="S5926">
        <v>27</v>
      </c>
      <c r="T5926">
        <v>5</v>
      </c>
      <c r="U5926">
        <v>20</v>
      </c>
      <c r="V5926">
        <v>0</v>
      </c>
      <c r="W5926">
        <v>0</v>
      </c>
      <c r="X5926">
        <v>0</v>
      </c>
      <c r="Y5926">
        <v>113.99027</v>
      </c>
      <c r="Z5926">
        <v>0</v>
      </c>
      <c r="AA5926">
        <v>5.5898240000000001</v>
      </c>
      <c r="AB5926">
        <v>40.513934999999996</v>
      </c>
      <c r="AC5926">
        <v>6.8044669999999998</v>
      </c>
      <c r="AD5926">
        <v>0</v>
      </c>
      <c r="AE5926">
        <v>0</v>
      </c>
      <c r="AF5926">
        <v>166.89850000000001</v>
      </c>
    </row>
    <row r="5927" spans="1:32" x14ac:dyDescent="0.3">
      <c r="A5927">
        <v>2784721</v>
      </c>
      <c r="B5927">
        <v>1</v>
      </c>
      <c r="C5927" t="s">
        <v>82</v>
      </c>
      <c r="D5927" t="s">
        <v>105</v>
      </c>
      <c r="E5927" t="s">
        <v>15382</v>
      </c>
      <c r="F5927" t="s">
        <v>15383</v>
      </c>
      <c r="G5927" t="s">
        <v>31549</v>
      </c>
      <c r="H5927" t="s">
        <v>134</v>
      </c>
      <c r="I5927" t="s">
        <v>79</v>
      </c>
      <c r="J5927" t="s">
        <v>135</v>
      </c>
      <c r="K5927" t="s">
        <v>22</v>
      </c>
      <c r="L5927" t="s">
        <v>136</v>
      </c>
      <c r="M5927" t="s">
        <v>21352</v>
      </c>
      <c r="N5927" t="s">
        <v>21353</v>
      </c>
      <c r="O5927">
        <v>0.24305555555555555</v>
      </c>
      <c r="P5927">
        <v>2</v>
      </c>
      <c r="Q5927">
        <v>270</v>
      </c>
      <c r="R5927">
        <v>19</v>
      </c>
      <c r="S5927">
        <v>44</v>
      </c>
      <c r="T5927">
        <v>10</v>
      </c>
      <c r="U5927">
        <v>21</v>
      </c>
      <c r="V5927">
        <v>0</v>
      </c>
      <c r="W5927">
        <v>0</v>
      </c>
      <c r="X5927">
        <v>0.97886689999999998</v>
      </c>
      <c r="Y5927">
        <v>17.685993</v>
      </c>
      <c r="Z5927">
        <v>2.2890600000000001</v>
      </c>
      <c r="AA5927">
        <v>4.1597720000000002</v>
      </c>
      <c r="AB5927">
        <v>8.8194300000000005</v>
      </c>
      <c r="AC5927">
        <v>3.3481990000000001</v>
      </c>
      <c r="AD5927">
        <v>0</v>
      </c>
      <c r="AE5927">
        <v>0</v>
      </c>
      <c r="AF5927">
        <v>37.281322000000003</v>
      </c>
    </row>
    <row r="5928" spans="1:32" x14ac:dyDescent="0.3">
      <c r="A5928">
        <v>2784967</v>
      </c>
      <c r="B5928">
        <v>1</v>
      </c>
      <c r="C5928" t="s">
        <v>83</v>
      </c>
      <c r="D5928" t="s">
        <v>127</v>
      </c>
      <c r="E5928" t="s">
        <v>2036</v>
      </c>
      <c r="F5928" t="s">
        <v>2037</v>
      </c>
      <c r="G5928" t="s">
        <v>31545</v>
      </c>
      <c r="H5928" t="s">
        <v>185</v>
      </c>
      <c r="I5928" t="s">
        <v>79</v>
      </c>
      <c r="J5928" t="s">
        <v>135</v>
      </c>
      <c r="K5928" t="s">
        <v>22</v>
      </c>
      <c r="L5928" t="s">
        <v>186</v>
      </c>
      <c r="M5928" t="s">
        <v>21354</v>
      </c>
      <c r="N5928" t="s">
        <v>21355</v>
      </c>
      <c r="O5928">
        <v>0.24583333333333332</v>
      </c>
      <c r="P5928">
        <v>2</v>
      </c>
      <c r="Q5928">
        <v>6034</v>
      </c>
      <c r="R5928">
        <v>0</v>
      </c>
      <c r="S5928">
        <v>13</v>
      </c>
      <c r="T5928">
        <v>19</v>
      </c>
      <c r="U5928">
        <v>1106</v>
      </c>
      <c r="V5928">
        <v>8</v>
      </c>
      <c r="W5928">
        <v>0</v>
      </c>
      <c r="X5928">
        <v>53.299007000000003</v>
      </c>
      <c r="Y5928">
        <v>351.60629999999998</v>
      </c>
      <c r="Z5928">
        <v>0</v>
      </c>
      <c r="AA5928">
        <v>0.21914068</v>
      </c>
      <c r="AB5928">
        <v>110.48491</v>
      </c>
      <c r="AC5928">
        <v>174.71521000000001</v>
      </c>
      <c r="AD5928">
        <v>292.68150000000003</v>
      </c>
      <c r="AE5928">
        <v>0</v>
      </c>
      <c r="AF5928">
        <v>983.00603999999998</v>
      </c>
    </row>
    <row r="5929" spans="1:32" x14ac:dyDescent="0.3">
      <c r="A5929">
        <v>2784586</v>
      </c>
      <c r="B5929">
        <v>1</v>
      </c>
      <c r="C5929" t="s">
        <v>82</v>
      </c>
      <c r="D5929" t="s">
        <v>107</v>
      </c>
      <c r="E5929" t="s">
        <v>21356</v>
      </c>
      <c r="F5929" t="s">
        <v>21357</v>
      </c>
      <c r="G5929" t="s">
        <v>31546</v>
      </c>
      <c r="H5929" t="s">
        <v>3730</v>
      </c>
      <c r="I5929" t="s">
        <v>78</v>
      </c>
      <c r="J5929" t="s">
        <v>135</v>
      </c>
      <c r="K5929" t="s">
        <v>22</v>
      </c>
      <c r="L5929" t="s">
        <v>186</v>
      </c>
      <c r="M5929" t="s">
        <v>21358</v>
      </c>
      <c r="N5929" t="s">
        <v>21359</v>
      </c>
      <c r="O5929">
        <v>4.4308333333333332</v>
      </c>
      <c r="P5929">
        <v>0</v>
      </c>
      <c r="Q5929">
        <v>13</v>
      </c>
      <c r="R5929">
        <v>0</v>
      </c>
      <c r="S5929">
        <v>7</v>
      </c>
      <c r="T5929">
        <v>0</v>
      </c>
      <c r="U5929">
        <v>1</v>
      </c>
      <c r="V5929">
        <v>0</v>
      </c>
      <c r="W5929">
        <v>0</v>
      </c>
      <c r="X5929">
        <v>0</v>
      </c>
      <c r="Y5929">
        <v>125.74802</v>
      </c>
      <c r="Z5929">
        <v>0</v>
      </c>
      <c r="AA5929">
        <v>13.125731999999999</v>
      </c>
      <c r="AB5929">
        <v>0</v>
      </c>
      <c r="AC5929">
        <v>4.2621593000000004</v>
      </c>
      <c r="AD5929">
        <v>0</v>
      </c>
      <c r="AE5929">
        <v>0</v>
      </c>
      <c r="AF5929">
        <v>143.13591</v>
      </c>
    </row>
    <row r="5930" spans="1:32" x14ac:dyDescent="0.3">
      <c r="A5930">
        <v>2784594</v>
      </c>
      <c r="B5930">
        <v>1</v>
      </c>
      <c r="C5930" t="s">
        <v>82</v>
      </c>
      <c r="D5930" t="s">
        <v>103</v>
      </c>
      <c r="E5930" t="s">
        <v>21360</v>
      </c>
      <c r="F5930" t="s">
        <v>21361</v>
      </c>
      <c r="G5930" t="s">
        <v>31551</v>
      </c>
      <c r="H5930" t="s">
        <v>145</v>
      </c>
      <c r="I5930" t="s">
        <v>79</v>
      </c>
      <c r="J5930" t="s">
        <v>135</v>
      </c>
      <c r="K5930" t="s">
        <v>22</v>
      </c>
      <c r="L5930" t="s">
        <v>136</v>
      </c>
      <c r="M5930" t="s">
        <v>21362</v>
      </c>
      <c r="N5930" t="s">
        <v>21363</v>
      </c>
      <c r="O5930">
        <v>8.0138888888888893</v>
      </c>
      <c r="P5930">
        <v>0</v>
      </c>
      <c r="Q5930">
        <v>29</v>
      </c>
      <c r="R5930">
        <v>0</v>
      </c>
      <c r="S5930">
        <v>5</v>
      </c>
      <c r="T5930">
        <v>0</v>
      </c>
      <c r="U5930">
        <v>9</v>
      </c>
      <c r="V5930">
        <v>0</v>
      </c>
      <c r="W5930">
        <v>0</v>
      </c>
      <c r="X5930">
        <v>0</v>
      </c>
      <c r="Y5930">
        <v>24.310079999999999</v>
      </c>
      <c r="Z5930">
        <v>0</v>
      </c>
      <c r="AA5930">
        <v>1.2361078000000001</v>
      </c>
      <c r="AB5930">
        <v>0</v>
      </c>
      <c r="AC5930">
        <v>14.897881999999999</v>
      </c>
      <c r="AD5930">
        <v>0</v>
      </c>
      <c r="AE5930">
        <v>0</v>
      </c>
      <c r="AF5930">
        <v>40.444070000000004</v>
      </c>
    </row>
    <row r="5931" spans="1:32" x14ac:dyDescent="0.3">
      <c r="A5931">
        <v>2784510</v>
      </c>
      <c r="B5931">
        <v>1</v>
      </c>
      <c r="C5931" t="s">
        <v>83</v>
      </c>
      <c r="D5931" t="s">
        <v>128</v>
      </c>
      <c r="E5931" t="s">
        <v>21364</v>
      </c>
      <c r="F5931" t="s">
        <v>21365</v>
      </c>
      <c r="G5931" t="s">
        <v>31551</v>
      </c>
      <c r="H5931" t="s">
        <v>134</v>
      </c>
      <c r="I5931" t="s">
        <v>79</v>
      </c>
      <c r="J5931" t="s">
        <v>135</v>
      </c>
      <c r="K5931" t="s">
        <v>22</v>
      </c>
      <c r="L5931" t="s">
        <v>136</v>
      </c>
      <c r="M5931" t="s">
        <v>21366</v>
      </c>
      <c r="N5931" t="s">
        <v>21367</v>
      </c>
      <c r="O5931">
        <v>0.10416666666666667</v>
      </c>
      <c r="P5931">
        <v>1</v>
      </c>
      <c r="Q5931">
        <v>464</v>
      </c>
      <c r="R5931">
        <v>31</v>
      </c>
      <c r="S5931">
        <v>61</v>
      </c>
      <c r="T5931">
        <v>3</v>
      </c>
      <c r="U5931">
        <v>29</v>
      </c>
      <c r="V5931">
        <v>0</v>
      </c>
      <c r="W5931">
        <v>0</v>
      </c>
      <c r="X5931">
        <v>3.0508973000000002E-2</v>
      </c>
      <c r="Y5931">
        <v>11.049575000000001</v>
      </c>
      <c r="Z5931">
        <v>1.6737837</v>
      </c>
      <c r="AA5931">
        <v>1.0262705999999999</v>
      </c>
      <c r="AB5931">
        <v>1.4472299</v>
      </c>
      <c r="AC5931">
        <v>0.86548435999999995</v>
      </c>
      <c r="AD5931">
        <v>0</v>
      </c>
      <c r="AE5931">
        <v>0</v>
      </c>
      <c r="AF5931">
        <v>16.092852000000001</v>
      </c>
    </row>
    <row r="5932" spans="1:32" x14ac:dyDescent="0.3">
      <c r="A5932">
        <v>2784469</v>
      </c>
      <c r="B5932">
        <v>1</v>
      </c>
      <c r="C5932" t="s">
        <v>82</v>
      </c>
      <c r="D5932" t="s">
        <v>107</v>
      </c>
      <c r="E5932" t="s">
        <v>21368</v>
      </c>
      <c r="F5932" t="s">
        <v>21369</v>
      </c>
      <c r="G5932" t="s">
        <v>31548</v>
      </c>
      <c r="H5932" t="s">
        <v>311</v>
      </c>
      <c r="I5932" t="s">
        <v>78</v>
      </c>
      <c r="J5932" t="s">
        <v>135</v>
      </c>
      <c r="K5932" t="s">
        <v>22</v>
      </c>
      <c r="L5932" t="s">
        <v>136</v>
      </c>
      <c r="M5932" t="s">
        <v>21370</v>
      </c>
      <c r="N5932" t="s">
        <v>21371</v>
      </c>
      <c r="O5932">
        <v>1.4377777777777778</v>
      </c>
      <c r="P5932">
        <v>0</v>
      </c>
      <c r="Q5932">
        <v>1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2.2342900000000001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2.2342900000000001</v>
      </c>
    </row>
    <row r="5933" spans="1:32" x14ac:dyDescent="0.3">
      <c r="A5933">
        <v>2784249</v>
      </c>
      <c r="B5933">
        <v>1</v>
      </c>
      <c r="C5933" t="s">
        <v>83</v>
      </c>
      <c r="D5933" t="s">
        <v>130</v>
      </c>
      <c r="E5933" t="s">
        <v>21372</v>
      </c>
      <c r="F5933" t="s">
        <v>21373</v>
      </c>
      <c r="G5933" t="s">
        <v>31548</v>
      </c>
      <c r="H5933" t="s">
        <v>893</v>
      </c>
      <c r="I5933" t="s">
        <v>78</v>
      </c>
      <c r="J5933" t="s">
        <v>135</v>
      </c>
      <c r="K5933" t="s">
        <v>22</v>
      </c>
      <c r="L5933" t="s">
        <v>136</v>
      </c>
      <c r="M5933" t="s">
        <v>21374</v>
      </c>
      <c r="N5933" t="s">
        <v>21375</v>
      </c>
      <c r="O5933">
        <v>4.1947222222222225</v>
      </c>
      <c r="P5933">
        <v>0</v>
      </c>
      <c r="Q5933">
        <v>3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3.4106714999999999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3.4106714999999999</v>
      </c>
    </row>
    <row r="5934" spans="1:32" x14ac:dyDescent="0.3">
      <c r="A5934">
        <v>2784277</v>
      </c>
      <c r="B5934">
        <v>1</v>
      </c>
      <c r="C5934" t="s">
        <v>83</v>
      </c>
      <c r="D5934" t="s">
        <v>128</v>
      </c>
      <c r="E5934" t="s">
        <v>21376</v>
      </c>
      <c r="F5934" t="s">
        <v>21377</v>
      </c>
      <c r="G5934" t="s">
        <v>31552</v>
      </c>
      <c r="H5934" t="s">
        <v>665</v>
      </c>
      <c r="I5934" t="s">
        <v>78</v>
      </c>
      <c r="J5934" t="s">
        <v>135</v>
      </c>
      <c r="K5934" t="s">
        <v>22</v>
      </c>
      <c r="L5934" t="s">
        <v>136</v>
      </c>
      <c r="M5934" t="s">
        <v>21378</v>
      </c>
      <c r="N5934" t="s">
        <v>21379</v>
      </c>
      <c r="O5934">
        <v>1.2677777777777777</v>
      </c>
      <c r="P5934">
        <v>0</v>
      </c>
      <c r="Q5934">
        <v>50</v>
      </c>
      <c r="R5934">
        <v>0</v>
      </c>
      <c r="S5934">
        <v>6</v>
      </c>
      <c r="T5934">
        <v>0</v>
      </c>
      <c r="U5934">
        <v>5</v>
      </c>
      <c r="V5934">
        <v>0</v>
      </c>
      <c r="W5934">
        <v>0</v>
      </c>
      <c r="X5934">
        <v>0</v>
      </c>
      <c r="Y5934">
        <v>11.801788999999999</v>
      </c>
      <c r="Z5934">
        <v>0</v>
      </c>
      <c r="AA5934">
        <v>5.2418326999999998</v>
      </c>
      <c r="AB5934">
        <v>0</v>
      </c>
      <c r="AC5934">
        <v>7.8424170000000002</v>
      </c>
      <c r="AD5934">
        <v>0</v>
      </c>
      <c r="AE5934">
        <v>0</v>
      </c>
      <c r="AF5934">
        <v>24.886037999999999</v>
      </c>
    </row>
    <row r="5935" spans="1:32" x14ac:dyDescent="0.3">
      <c r="A5935">
        <v>2784269</v>
      </c>
      <c r="B5935">
        <v>1</v>
      </c>
      <c r="C5935" t="s">
        <v>82</v>
      </c>
      <c r="D5935" t="s">
        <v>84</v>
      </c>
      <c r="E5935" t="s">
        <v>21380</v>
      </c>
      <c r="F5935" t="s">
        <v>21381</v>
      </c>
      <c r="G5935" t="s">
        <v>31545</v>
      </c>
      <c r="H5935" t="s">
        <v>134</v>
      </c>
      <c r="I5935" t="s">
        <v>79</v>
      </c>
      <c r="J5935" t="s">
        <v>135</v>
      </c>
      <c r="K5935" t="s">
        <v>22</v>
      </c>
      <c r="L5935" t="s">
        <v>136</v>
      </c>
      <c r="M5935" t="s">
        <v>21382</v>
      </c>
      <c r="N5935" t="s">
        <v>21383</v>
      </c>
      <c r="O5935">
        <v>0.17027777777777778</v>
      </c>
      <c r="P5935">
        <v>0</v>
      </c>
      <c r="Q5935">
        <v>100</v>
      </c>
      <c r="R5935">
        <v>0</v>
      </c>
      <c r="S5935">
        <v>0</v>
      </c>
      <c r="T5935">
        <v>8</v>
      </c>
      <c r="U5935">
        <v>9</v>
      </c>
      <c r="V5935">
        <v>2</v>
      </c>
      <c r="W5935">
        <v>0</v>
      </c>
      <c r="X5935">
        <v>0</v>
      </c>
      <c r="Y5935">
        <v>5.5054053999999999</v>
      </c>
      <c r="Z5935">
        <v>0</v>
      </c>
      <c r="AA5935">
        <v>0</v>
      </c>
      <c r="AB5935">
        <v>32.601222999999997</v>
      </c>
      <c r="AC5935">
        <v>1.5503522000000001</v>
      </c>
      <c r="AD5935">
        <v>64.408569999999997</v>
      </c>
      <c r="AE5935">
        <v>0</v>
      </c>
      <c r="AF5935">
        <v>104.06555</v>
      </c>
    </row>
    <row r="5936" spans="1:32" x14ac:dyDescent="0.3">
      <c r="A5936">
        <v>2784236</v>
      </c>
      <c r="B5936">
        <v>1</v>
      </c>
      <c r="C5936" t="s">
        <v>82</v>
      </c>
      <c r="D5936" t="s">
        <v>92</v>
      </c>
      <c r="E5936" t="s">
        <v>20742</v>
      </c>
      <c r="F5936" t="s">
        <v>20743</v>
      </c>
      <c r="G5936" t="s">
        <v>31551</v>
      </c>
      <c r="H5936" t="s">
        <v>134</v>
      </c>
      <c r="I5936" t="s">
        <v>79</v>
      </c>
      <c r="J5936" t="s">
        <v>135</v>
      </c>
      <c r="K5936" t="s">
        <v>22</v>
      </c>
      <c r="L5936" t="s">
        <v>136</v>
      </c>
      <c r="M5936" t="s">
        <v>21384</v>
      </c>
      <c r="N5936" t="s">
        <v>21385</v>
      </c>
      <c r="O5936">
        <v>0.14444444444444443</v>
      </c>
      <c r="P5936">
        <v>0</v>
      </c>
      <c r="Q5936">
        <v>867</v>
      </c>
      <c r="R5936">
        <v>0</v>
      </c>
      <c r="S5936">
        <v>4</v>
      </c>
      <c r="T5936">
        <v>0</v>
      </c>
      <c r="U5936">
        <v>72</v>
      </c>
      <c r="V5936">
        <v>0</v>
      </c>
      <c r="W5936">
        <v>0</v>
      </c>
      <c r="X5936">
        <v>0</v>
      </c>
      <c r="Y5936">
        <v>32.00094</v>
      </c>
      <c r="Z5936">
        <v>0</v>
      </c>
      <c r="AA5936">
        <v>0.11976422</v>
      </c>
      <c r="AB5936">
        <v>0</v>
      </c>
      <c r="AC5936">
        <v>7.6451364000000002</v>
      </c>
      <c r="AD5936">
        <v>0</v>
      </c>
      <c r="AE5936">
        <v>0</v>
      </c>
      <c r="AF5936">
        <v>39.765839999999997</v>
      </c>
    </row>
    <row r="5937" spans="1:32" x14ac:dyDescent="0.3">
      <c r="A5937">
        <v>2784115</v>
      </c>
      <c r="B5937">
        <v>1</v>
      </c>
      <c r="C5937" t="s">
        <v>83</v>
      </c>
      <c r="D5937" t="s">
        <v>119</v>
      </c>
      <c r="E5937" t="s">
        <v>21386</v>
      </c>
      <c r="F5937" t="s">
        <v>21387</v>
      </c>
      <c r="G5937" t="s">
        <v>31549</v>
      </c>
      <c r="H5937" t="s">
        <v>134</v>
      </c>
      <c r="I5937" t="s">
        <v>79</v>
      </c>
      <c r="J5937" t="s">
        <v>135</v>
      </c>
      <c r="K5937" t="s">
        <v>22</v>
      </c>
      <c r="L5937" t="s">
        <v>136</v>
      </c>
      <c r="M5937" t="s">
        <v>21388</v>
      </c>
      <c r="N5937" t="s">
        <v>21389</v>
      </c>
      <c r="O5937">
        <v>0.90277777777777779</v>
      </c>
      <c r="P5937">
        <v>1</v>
      </c>
      <c r="Q5937">
        <v>473</v>
      </c>
      <c r="R5937">
        <v>0</v>
      </c>
      <c r="S5937">
        <v>11</v>
      </c>
      <c r="T5937">
        <v>2</v>
      </c>
      <c r="U5937">
        <v>42</v>
      </c>
      <c r="V5937">
        <v>0</v>
      </c>
      <c r="W5937">
        <v>0</v>
      </c>
      <c r="X5937">
        <v>19.489075</v>
      </c>
      <c r="Y5937">
        <v>33.889893000000001</v>
      </c>
      <c r="Z5937">
        <v>0</v>
      </c>
      <c r="AA5937">
        <v>0.54639409999999999</v>
      </c>
      <c r="AB5937">
        <v>1.3099111000000001</v>
      </c>
      <c r="AC5937">
        <v>10.612306</v>
      </c>
      <c r="AD5937">
        <v>0</v>
      </c>
      <c r="AE5937">
        <v>0</v>
      </c>
      <c r="AF5937">
        <v>65.847579999999994</v>
      </c>
    </row>
    <row r="5938" spans="1:32" x14ac:dyDescent="0.3">
      <c r="A5938">
        <v>2783886</v>
      </c>
      <c r="B5938">
        <v>1</v>
      </c>
      <c r="C5938" t="s">
        <v>83</v>
      </c>
      <c r="D5938" t="s">
        <v>130</v>
      </c>
      <c r="E5938" t="s">
        <v>18899</v>
      </c>
      <c r="F5938" t="s">
        <v>18900</v>
      </c>
      <c r="G5938" t="s">
        <v>31551</v>
      </c>
      <c r="H5938" t="s">
        <v>648</v>
      </c>
      <c r="I5938" t="s">
        <v>79</v>
      </c>
      <c r="J5938" t="s">
        <v>135</v>
      </c>
      <c r="K5938" t="s">
        <v>22</v>
      </c>
      <c r="L5938" t="s">
        <v>186</v>
      </c>
      <c r="M5938" t="s">
        <v>21390</v>
      </c>
      <c r="N5938" t="s">
        <v>21391</v>
      </c>
      <c r="O5938">
        <v>1.3947222222222222</v>
      </c>
      <c r="P5938">
        <v>0</v>
      </c>
      <c r="Q5938">
        <v>15</v>
      </c>
      <c r="R5938">
        <v>0</v>
      </c>
      <c r="S5938">
        <v>20</v>
      </c>
      <c r="T5938">
        <v>10</v>
      </c>
      <c r="U5938">
        <v>8</v>
      </c>
      <c r="V5938">
        <v>4</v>
      </c>
      <c r="W5938">
        <v>0</v>
      </c>
      <c r="X5938">
        <v>0</v>
      </c>
      <c r="Y5938">
        <v>3.1927145000000001</v>
      </c>
      <c r="Z5938">
        <v>0</v>
      </c>
      <c r="AA5938">
        <v>10.851965999999999</v>
      </c>
      <c r="AB5938">
        <v>97.110600000000005</v>
      </c>
      <c r="AC5938">
        <v>13.778342</v>
      </c>
      <c r="AD5938">
        <v>802.64559999999994</v>
      </c>
      <c r="AE5938">
        <v>0</v>
      </c>
      <c r="AF5938">
        <v>927.57920000000001</v>
      </c>
    </row>
    <row r="5939" spans="1:32" x14ac:dyDescent="0.3">
      <c r="A5939">
        <v>2783883</v>
      </c>
      <c r="B5939">
        <v>1</v>
      </c>
      <c r="C5939" t="s">
        <v>82</v>
      </c>
      <c r="D5939" t="s">
        <v>90</v>
      </c>
      <c r="E5939" t="s">
        <v>21392</v>
      </c>
      <c r="F5939" t="s">
        <v>21393</v>
      </c>
      <c r="G5939" t="s">
        <v>31546</v>
      </c>
      <c r="H5939" t="s">
        <v>643</v>
      </c>
      <c r="I5939" t="s">
        <v>78</v>
      </c>
      <c r="J5939" t="s">
        <v>135</v>
      </c>
      <c r="K5939" t="s">
        <v>22</v>
      </c>
      <c r="L5939" t="s">
        <v>186</v>
      </c>
      <c r="M5939" t="s">
        <v>21394</v>
      </c>
      <c r="N5939" t="s">
        <v>21395</v>
      </c>
      <c r="O5939">
        <v>5.8852777777777776</v>
      </c>
      <c r="P5939">
        <v>0</v>
      </c>
      <c r="Q5939">
        <v>191</v>
      </c>
      <c r="R5939">
        <v>0</v>
      </c>
      <c r="S5939">
        <v>0</v>
      </c>
      <c r="T5939">
        <v>0</v>
      </c>
      <c r="U5939">
        <v>25</v>
      </c>
      <c r="V5939">
        <v>0</v>
      </c>
      <c r="W5939">
        <v>0</v>
      </c>
      <c r="X5939">
        <v>0</v>
      </c>
      <c r="Y5939">
        <v>275.08965999999998</v>
      </c>
      <c r="Z5939">
        <v>0</v>
      </c>
      <c r="AA5939">
        <v>0</v>
      </c>
      <c r="AB5939">
        <v>0</v>
      </c>
      <c r="AC5939">
        <v>61.344239999999999</v>
      </c>
      <c r="AD5939">
        <v>0</v>
      </c>
      <c r="AE5939">
        <v>0</v>
      </c>
      <c r="AF5939">
        <v>336.43389999999999</v>
      </c>
    </row>
    <row r="5940" spans="1:32" x14ac:dyDescent="0.3">
      <c r="A5940">
        <v>2783943</v>
      </c>
      <c r="B5940">
        <v>1</v>
      </c>
      <c r="C5940" t="s">
        <v>82</v>
      </c>
      <c r="D5940" t="s">
        <v>100</v>
      </c>
      <c r="E5940" t="s">
        <v>21396</v>
      </c>
      <c r="F5940" t="s">
        <v>21397</v>
      </c>
      <c r="G5940" t="s">
        <v>31551</v>
      </c>
      <c r="H5940" t="s">
        <v>134</v>
      </c>
      <c r="I5940" t="s">
        <v>79</v>
      </c>
      <c r="J5940" t="s">
        <v>135</v>
      </c>
      <c r="K5940" t="s">
        <v>22</v>
      </c>
      <c r="L5940" t="s">
        <v>136</v>
      </c>
      <c r="M5940" t="s">
        <v>21398</v>
      </c>
      <c r="N5940" t="s">
        <v>21399</v>
      </c>
      <c r="O5940">
        <v>0.2772222222222222</v>
      </c>
      <c r="P5940">
        <v>0</v>
      </c>
      <c r="Q5940">
        <v>5068</v>
      </c>
      <c r="R5940">
        <v>0</v>
      </c>
      <c r="S5940">
        <v>0</v>
      </c>
      <c r="T5940">
        <v>1</v>
      </c>
      <c r="U5940">
        <v>364</v>
      </c>
      <c r="V5940">
        <v>0</v>
      </c>
      <c r="W5940">
        <v>1</v>
      </c>
      <c r="X5940">
        <v>0</v>
      </c>
      <c r="Y5940">
        <v>300.19263000000001</v>
      </c>
      <c r="Z5940">
        <v>0</v>
      </c>
      <c r="AA5940">
        <v>0</v>
      </c>
      <c r="AB5940">
        <v>3.6822127999999998</v>
      </c>
      <c r="AC5940">
        <v>95.930629999999994</v>
      </c>
      <c r="AD5940">
        <v>0</v>
      </c>
      <c r="AE5940">
        <v>0.96412635000000002</v>
      </c>
      <c r="AF5940">
        <v>400.76960000000003</v>
      </c>
    </row>
    <row r="5941" spans="1:32" x14ac:dyDescent="0.3">
      <c r="A5941">
        <v>2783920</v>
      </c>
      <c r="B5941">
        <v>1</v>
      </c>
      <c r="C5941" t="s">
        <v>82</v>
      </c>
      <c r="D5941" t="s">
        <v>100</v>
      </c>
      <c r="E5941" t="s">
        <v>21400</v>
      </c>
      <c r="F5941" t="s">
        <v>21401</v>
      </c>
      <c r="G5941" t="s">
        <v>31551</v>
      </c>
      <c r="H5941" t="s">
        <v>134</v>
      </c>
      <c r="I5941" t="s">
        <v>79</v>
      </c>
      <c r="J5941" t="s">
        <v>135</v>
      </c>
      <c r="K5941" t="s">
        <v>22</v>
      </c>
      <c r="L5941" t="s">
        <v>136</v>
      </c>
      <c r="M5941" t="s">
        <v>21402</v>
      </c>
      <c r="N5941" t="s">
        <v>21403</v>
      </c>
      <c r="O5941">
        <v>0.19111111111111112</v>
      </c>
      <c r="P5941">
        <v>8</v>
      </c>
      <c r="Q5941">
        <v>18983</v>
      </c>
      <c r="R5941">
        <v>5</v>
      </c>
      <c r="S5941">
        <v>11</v>
      </c>
      <c r="T5941">
        <v>11</v>
      </c>
      <c r="U5941">
        <v>1160</v>
      </c>
      <c r="V5941">
        <v>0</v>
      </c>
      <c r="W5941">
        <v>1</v>
      </c>
      <c r="X5941">
        <v>0.38284667999999999</v>
      </c>
      <c r="Y5941">
        <v>879.16796999999997</v>
      </c>
      <c r="Z5941">
        <v>0.15940884</v>
      </c>
      <c r="AA5941">
        <v>0.12641074999999999</v>
      </c>
      <c r="AB5941">
        <v>106.33862999999999</v>
      </c>
      <c r="AC5941">
        <v>113.8837</v>
      </c>
      <c r="AD5941">
        <v>0</v>
      </c>
      <c r="AE5941">
        <v>0.68662685000000001</v>
      </c>
      <c r="AF5941">
        <v>1100.7456</v>
      </c>
    </row>
    <row r="5942" spans="1:32" x14ac:dyDescent="0.3">
      <c r="A5942">
        <v>2783956</v>
      </c>
      <c r="B5942">
        <v>1</v>
      </c>
      <c r="C5942" t="s">
        <v>82</v>
      </c>
      <c r="D5942" t="s">
        <v>100</v>
      </c>
      <c r="E5942" t="s">
        <v>21404</v>
      </c>
      <c r="F5942" t="s">
        <v>21405</v>
      </c>
      <c r="G5942" t="s">
        <v>31551</v>
      </c>
      <c r="H5942" t="s">
        <v>648</v>
      </c>
      <c r="I5942" t="s">
        <v>79</v>
      </c>
      <c r="J5942" t="s">
        <v>135</v>
      </c>
      <c r="K5942" t="s">
        <v>22</v>
      </c>
      <c r="L5942" t="s">
        <v>186</v>
      </c>
      <c r="M5942" t="s">
        <v>21406</v>
      </c>
      <c r="N5942" t="s">
        <v>21407</v>
      </c>
      <c r="O5942">
        <v>7.4441666666666668</v>
      </c>
      <c r="P5942">
        <v>0</v>
      </c>
      <c r="Q5942">
        <v>3337</v>
      </c>
      <c r="R5942">
        <v>0</v>
      </c>
      <c r="S5942">
        <v>0</v>
      </c>
      <c r="T5942">
        <v>0</v>
      </c>
      <c r="U5942">
        <v>345</v>
      </c>
      <c r="V5942">
        <v>0</v>
      </c>
      <c r="W5942">
        <v>2</v>
      </c>
      <c r="X5942">
        <v>0</v>
      </c>
      <c r="Y5942">
        <v>5190.1890000000003</v>
      </c>
      <c r="Z5942">
        <v>0</v>
      </c>
      <c r="AA5942">
        <v>0</v>
      </c>
      <c r="AB5942">
        <v>0</v>
      </c>
      <c r="AC5942">
        <v>2434.2737000000002</v>
      </c>
      <c r="AD5942">
        <v>0</v>
      </c>
      <c r="AE5942">
        <v>196.16679999999999</v>
      </c>
      <c r="AF5942">
        <v>7820.6293999999998</v>
      </c>
    </row>
    <row r="5943" spans="1:32" x14ac:dyDescent="0.3">
      <c r="A5943">
        <v>2783843</v>
      </c>
      <c r="B5943">
        <v>1</v>
      </c>
      <c r="C5943" t="s">
        <v>82</v>
      </c>
      <c r="D5943" t="s">
        <v>109</v>
      </c>
      <c r="E5943" t="s">
        <v>21408</v>
      </c>
      <c r="F5943" t="s">
        <v>21409</v>
      </c>
      <c r="G5943" t="s">
        <v>31548</v>
      </c>
      <c r="H5943" t="s">
        <v>893</v>
      </c>
      <c r="I5943" t="s">
        <v>78</v>
      </c>
      <c r="J5943" t="s">
        <v>135</v>
      </c>
      <c r="K5943" t="s">
        <v>22</v>
      </c>
      <c r="L5943" t="s">
        <v>136</v>
      </c>
      <c r="M5943" t="s">
        <v>21410</v>
      </c>
      <c r="N5943" t="s">
        <v>21411</v>
      </c>
      <c r="O5943">
        <v>3.6883333333333335</v>
      </c>
      <c r="P5943">
        <v>0</v>
      </c>
      <c r="Q5943">
        <v>5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3.0031831000000002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3.0031831000000002</v>
      </c>
    </row>
    <row r="5944" spans="1:32" x14ac:dyDescent="0.3">
      <c r="A5944">
        <v>2783766</v>
      </c>
      <c r="B5944">
        <v>1</v>
      </c>
      <c r="C5944" t="s">
        <v>83</v>
      </c>
      <c r="D5944" t="s">
        <v>120</v>
      </c>
      <c r="E5944" t="s">
        <v>21412</v>
      </c>
      <c r="F5944" t="s">
        <v>21413</v>
      </c>
      <c r="G5944" t="s">
        <v>31549</v>
      </c>
      <c r="H5944" t="s">
        <v>134</v>
      </c>
      <c r="I5944" t="s">
        <v>79</v>
      </c>
      <c r="J5944" t="s">
        <v>135</v>
      </c>
      <c r="K5944" t="s">
        <v>22</v>
      </c>
      <c r="L5944" t="s">
        <v>136</v>
      </c>
      <c r="M5944" t="s">
        <v>21414</v>
      </c>
      <c r="N5944" t="s">
        <v>21415</v>
      </c>
      <c r="O5944">
        <v>0.7088888888888889</v>
      </c>
      <c r="P5944">
        <v>1</v>
      </c>
      <c r="Q5944">
        <v>1463</v>
      </c>
      <c r="R5944">
        <v>1</v>
      </c>
      <c r="S5944">
        <v>82</v>
      </c>
      <c r="T5944">
        <v>4</v>
      </c>
      <c r="U5944">
        <v>222</v>
      </c>
      <c r="V5944">
        <v>0</v>
      </c>
      <c r="W5944">
        <v>0</v>
      </c>
      <c r="X5944">
        <v>30.875499999999999</v>
      </c>
      <c r="Y5944">
        <v>241.15710000000001</v>
      </c>
      <c r="Z5944">
        <v>5.5808372000000004</v>
      </c>
      <c r="AA5944">
        <v>7.9662876000000002</v>
      </c>
      <c r="AB5944">
        <v>71.935029999999998</v>
      </c>
      <c r="AC5944">
        <v>60.439205000000001</v>
      </c>
      <c r="AD5944">
        <v>0</v>
      </c>
      <c r="AE5944">
        <v>0</v>
      </c>
      <c r="AF5944">
        <v>417.95398</v>
      </c>
    </row>
    <row r="5945" spans="1:32" x14ac:dyDescent="0.3">
      <c r="A5945">
        <v>2783759</v>
      </c>
      <c r="B5945">
        <v>1</v>
      </c>
      <c r="C5945" t="s">
        <v>83</v>
      </c>
      <c r="D5945" t="s">
        <v>115</v>
      </c>
      <c r="E5945" t="s">
        <v>16715</v>
      </c>
      <c r="F5945" t="s">
        <v>16716</v>
      </c>
      <c r="G5945" t="s">
        <v>31545</v>
      </c>
      <c r="H5945" t="s">
        <v>134</v>
      </c>
      <c r="I5945" t="s">
        <v>79</v>
      </c>
      <c r="J5945" t="s">
        <v>135</v>
      </c>
      <c r="K5945" t="s">
        <v>22</v>
      </c>
      <c r="L5945" t="s">
        <v>136</v>
      </c>
      <c r="M5945" t="s">
        <v>21416</v>
      </c>
      <c r="N5945" t="s">
        <v>21417</v>
      </c>
      <c r="O5945">
        <v>5.3888888888888889E-2</v>
      </c>
      <c r="P5945">
        <v>10</v>
      </c>
      <c r="Q5945">
        <v>1168</v>
      </c>
      <c r="R5945">
        <v>41</v>
      </c>
      <c r="S5945">
        <v>235</v>
      </c>
      <c r="T5945">
        <v>10</v>
      </c>
      <c r="U5945">
        <v>54</v>
      </c>
      <c r="V5945">
        <v>4</v>
      </c>
      <c r="W5945">
        <v>0</v>
      </c>
      <c r="X5945">
        <v>0.89338289999999998</v>
      </c>
      <c r="Y5945">
        <v>6.7769785000000002</v>
      </c>
      <c r="Z5945">
        <v>6.8836719999999998</v>
      </c>
      <c r="AA5945">
        <v>1.7344397</v>
      </c>
      <c r="AB5945">
        <v>3.7185514</v>
      </c>
      <c r="AC5945">
        <v>0.48231795</v>
      </c>
      <c r="AD5945">
        <v>47.334395999999998</v>
      </c>
      <c r="AE5945">
        <v>0</v>
      </c>
      <c r="AF5945">
        <v>67.823740000000001</v>
      </c>
    </row>
    <row r="5946" spans="1:32" x14ac:dyDescent="0.3">
      <c r="A5946">
        <v>2783788</v>
      </c>
      <c r="B5946">
        <v>1</v>
      </c>
      <c r="C5946" t="s">
        <v>83</v>
      </c>
      <c r="D5946" t="s">
        <v>122</v>
      </c>
      <c r="E5946" t="s">
        <v>21418</v>
      </c>
      <c r="F5946" t="s">
        <v>21419</v>
      </c>
      <c r="G5946" t="s">
        <v>31551</v>
      </c>
      <c r="H5946" t="s">
        <v>145</v>
      </c>
      <c r="I5946" t="s">
        <v>79</v>
      </c>
      <c r="J5946" t="s">
        <v>135</v>
      </c>
      <c r="K5946" t="s">
        <v>22</v>
      </c>
      <c r="L5946" t="s">
        <v>136</v>
      </c>
      <c r="M5946" t="s">
        <v>21420</v>
      </c>
      <c r="N5946" t="s">
        <v>21421</v>
      </c>
      <c r="O5946">
        <v>1.5077777777777779</v>
      </c>
      <c r="P5946">
        <v>0</v>
      </c>
      <c r="Q5946">
        <v>4725</v>
      </c>
      <c r="R5946">
        <v>1</v>
      </c>
      <c r="S5946">
        <v>3</v>
      </c>
      <c r="T5946">
        <v>1</v>
      </c>
      <c r="U5946">
        <v>502</v>
      </c>
      <c r="V5946">
        <v>1</v>
      </c>
      <c r="W5946">
        <v>4</v>
      </c>
      <c r="X5946">
        <v>0</v>
      </c>
      <c r="Y5946">
        <v>1370.3131000000001</v>
      </c>
      <c r="Z5946">
        <v>0.27952897999999998</v>
      </c>
      <c r="AA5946">
        <v>2.3720867999999999</v>
      </c>
      <c r="AB5946">
        <v>51.479156000000003</v>
      </c>
      <c r="AC5946">
        <v>372.62099999999998</v>
      </c>
      <c r="AD5946">
        <v>79.413970000000006</v>
      </c>
      <c r="AE5946">
        <v>133.20150000000001</v>
      </c>
      <c r="AF5946">
        <v>2009.6803</v>
      </c>
    </row>
    <row r="5947" spans="1:32" x14ac:dyDescent="0.3">
      <c r="A5947">
        <v>2783688</v>
      </c>
      <c r="B5947">
        <v>1</v>
      </c>
      <c r="C5947" t="s">
        <v>82</v>
      </c>
      <c r="D5947" t="s">
        <v>96</v>
      </c>
      <c r="E5947" t="s">
        <v>21422</v>
      </c>
      <c r="F5947" t="s">
        <v>21423</v>
      </c>
      <c r="G5947" t="s">
        <v>31548</v>
      </c>
      <c r="H5947" t="s">
        <v>333</v>
      </c>
      <c r="I5947" t="s">
        <v>78</v>
      </c>
      <c r="J5947" t="s">
        <v>135</v>
      </c>
      <c r="K5947" t="s">
        <v>22</v>
      </c>
      <c r="L5947" t="s">
        <v>136</v>
      </c>
      <c r="M5947" t="s">
        <v>21424</v>
      </c>
      <c r="N5947" t="s">
        <v>21425</v>
      </c>
      <c r="O5947">
        <v>1.5841666666666667</v>
      </c>
      <c r="P5947">
        <v>0</v>
      </c>
      <c r="Q5947">
        <v>3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0.39730969999999999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0.39730969999999999</v>
      </c>
    </row>
    <row r="5948" spans="1:32" x14ac:dyDescent="0.3">
      <c r="A5948">
        <v>2783682</v>
      </c>
      <c r="B5948">
        <v>1</v>
      </c>
      <c r="C5948" t="s">
        <v>83</v>
      </c>
      <c r="D5948" t="s">
        <v>117</v>
      </c>
      <c r="E5948" t="s">
        <v>21426</v>
      </c>
      <c r="F5948" t="s">
        <v>21427</v>
      </c>
      <c r="G5948" t="s">
        <v>31552</v>
      </c>
      <c r="H5948" t="s">
        <v>145</v>
      </c>
      <c r="I5948" t="s">
        <v>78</v>
      </c>
      <c r="J5948" t="s">
        <v>135</v>
      </c>
      <c r="K5948" t="s">
        <v>22</v>
      </c>
      <c r="L5948" t="s">
        <v>136</v>
      </c>
      <c r="M5948" t="s">
        <v>21428</v>
      </c>
      <c r="N5948" t="s">
        <v>21429</v>
      </c>
      <c r="O5948">
        <v>0.93111111111111111</v>
      </c>
      <c r="P5948">
        <v>0</v>
      </c>
      <c r="Q5948">
        <v>187</v>
      </c>
      <c r="R5948">
        <v>0</v>
      </c>
      <c r="S5948">
        <v>0</v>
      </c>
      <c r="T5948">
        <v>0</v>
      </c>
      <c r="U5948">
        <v>7</v>
      </c>
      <c r="V5948">
        <v>0</v>
      </c>
      <c r="W5948">
        <v>0</v>
      </c>
      <c r="X5948">
        <v>0</v>
      </c>
      <c r="Y5948">
        <v>10.472219000000001</v>
      </c>
      <c r="Z5948">
        <v>0</v>
      </c>
      <c r="AA5948">
        <v>0</v>
      </c>
      <c r="AB5948">
        <v>0</v>
      </c>
      <c r="AC5948">
        <v>2.689495</v>
      </c>
      <c r="AD5948">
        <v>0</v>
      </c>
      <c r="AE5948">
        <v>0</v>
      </c>
      <c r="AF5948">
        <v>13.161714999999999</v>
      </c>
    </row>
    <row r="5949" spans="1:32" x14ac:dyDescent="0.3">
      <c r="A5949">
        <v>2783694</v>
      </c>
      <c r="B5949">
        <v>1</v>
      </c>
      <c r="C5949" t="s">
        <v>83</v>
      </c>
      <c r="D5949" t="s">
        <v>123</v>
      </c>
      <c r="E5949" t="s">
        <v>21430</v>
      </c>
      <c r="F5949" t="s">
        <v>21431</v>
      </c>
      <c r="G5949" t="s">
        <v>31549</v>
      </c>
      <c r="H5949" t="s">
        <v>134</v>
      </c>
      <c r="I5949" t="s">
        <v>79</v>
      </c>
      <c r="J5949" t="s">
        <v>135</v>
      </c>
      <c r="K5949" t="s">
        <v>22</v>
      </c>
      <c r="L5949" t="s">
        <v>136</v>
      </c>
      <c r="M5949" t="s">
        <v>21432</v>
      </c>
      <c r="N5949" t="s">
        <v>21433</v>
      </c>
      <c r="O5949">
        <v>0.43666666666666665</v>
      </c>
      <c r="P5949">
        <v>4</v>
      </c>
      <c r="Q5949">
        <v>790</v>
      </c>
      <c r="R5949">
        <v>7</v>
      </c>
      <c r="S5949">
        <v>26</v>
      </c>
      <c r="T5949">
        <v>0</v>
      </c>
      <c r="U5949">
        <v>27</v>
      </c>
      <c r="V5949">
        <v>0</v>
      </c>
      <c r="W5949">
        <v>0</v>
      </c>
      <c r="X5949">
        <v>5.0873694</v>
      </c>
      <c r="Y5949">
        <v>38.959975999999997</v>
      </c>
      <c r="Z5949">
        <v>0.64275974000000002</v>
      </c>
      <c r="AA5949">
        <v>4.2502319999999996</v>
      </c>
      <c r="AB5949">
        <v>0</v>
      </c>
      <c r="AC5949">
        <v>9.3071730000000006</v>
      </c>
      <c r="AD5949">
        <v>0</v>
      </c>
      <c r="AE5949">
        <v>0</v>
      </c>
      <c r="AF5949">
        <v>58.247509999999998</v>
      </c>
    </row>
    <row r="5950" spans="1:32" x14ac:dyDescent="0.3">
      <c r="A5950">
        <v>2783635</v>
      </c>
      <c r="B5950">
        <v>1</v>
      </c>
      <c r="C5950" t="s">
        <v>82</v>
      </c>
      <c r="D5950" t="s">
        <v>98</v>
      </c>
      <c r="E5950" t="s">
        <v>21434</v>
      </c>
      <c r="F5950" t="s">
        <v>21435</v>
      </c>
      <c r="G5950" t="s">
        <v>31548</v>
      </c>
      <c r="H5950" t="s">
        <v>311</v>
      </c>
      <c r="I5950" t="s">
        <v>78</v>
      </c>
      <c r="J5950" t="s">
        <v>135</v>
      </c>
      <c r="K5950" t="s">
        <v>22</v>
      </c>
      <c r="L5950" t="s">
        <v>136</v>
      </c>
      <c r="M5950" t="s">
        <v>21436</v>
      </c>
      <c r="N5950" t="s">
        <v>21437</v>
      </c>
      <c r="O5950">
        <v>3.1291666666666669</v>
      </c>
      <c r="P5950">
        <v>0</v>
      </c>
      <c r="Q5950">
        <v>25</v>
      </c>
      <c r="R5950">
        <v>0</v>
      </c>
      <c r="S5950">
        <v>0</v>
      </c>
      <c r="T5950">
        <v>0</v>
      </c>
      <c r="U5950">
        <v>8</v>
      </c>
      <c r="V5950">
        <v>0</v>
      </c>
      <c r="W5950">
        <v>0</v>
      </c>
      <c r="X5950">
        <v>0</v>
      </c>
      <c r="Y5950">
        <v>16.169798</v>
      </c>
      <c r="Z5950">
        <v>0</v>
      </c>
      <c r="AA5950">
        <v>0</v>
      </c>
      <c r="AB5950">
        <v>0</v>
      </c>
      <c r="AC5950">
        <v>22.903597000000001</v>
      </c>
      <c r="AD5950">
        <v>0</v>
      </c>
      <c r="AE5950">
        <v>0</v>
      </c>
      <c r="AF5950">
        <v>39.073394999999998</v>
      </c>
    </row>
    <row r="5951" spans="1:32" x14ac:dyDescent="0.3">
      <c r="A5951">
        <v>2782919</v>
      </c>
      <c r="B5951">
        <v>1</v>
      </c>
      <c r="C5951" t="s">
        <v>82</v>
      </c>
      <c r="D5951" t="s">
        <v>106</v>
      </c>
      <c r="E5951" t="s">
        <v>21438</v>
      </c>
      <c r="F5951" t="s">
        <v>21439</v>
      </c>
      <c r="G5951" t="s">
        <v>31548</v>
      </c>
      <c r="H5951" t="s">
        <v>893</v>
      </c>
      <c r="I5951" t="s">
        <v>78</v>
      </c>
      <c r="J5951" t="s">
        <v>135</v>
      </c>
      <c r="K5951" t="s">
        <v>22</v>
      </c>
      <c r="L5951" t="s">
        <v>136</v>
      </c>
      <c r="M5951" t="s">
        <v>21440</v>
      </c>
      <c r="N5951" t="s">
        <v>21441</v>
      </c>
      <c r="O5951">
        <v>1.5105555555555557</v>
      </c>
      <c r="P5951">
        <v>0</v>
      </c>
      <c r="Q5951">
        <v>24</v>
      </c>
      <c r="R5951">
        <v>0</v>
      </c>
      <c r="S5951">
        <v>0</v>
      </c>
      <c r="T5951">
        <v>0</v>
      </c>
      <c r="U5951">
        <v>3</v>
      </c>
      <c r="V5951">
        <v>0</v>
      </c>
      <c r="W5951">
        <v>0</v>
      </c>
      <c r="X5951">
        <v>0</v>
      </c>
      <c r="Y5951">
        <v>9.328004</v>
      </c>
      <c r="Z5951">
        <v>0</v>
      </c>
      <c r="AA5951">
        <v>0</v>
      </c>
      <c r="AB5951">
        <v>0</v>
      </c>
      <c r="AC5951">
        <v>15.841407999999999</v>
      </c>
      <c r="AD5951">
        <v>0</v>
      </c>
      <c r="AE5951">
        <v>0</v>
      </c>
      <c r="AF5951">
        <v>25.169412999999999</v>
      </c>
    </row>
    <row r="5952" spans="1:32" x14ac:dyDescent="0.3">
      <c r="A5952">
        <v>2782906</v>
      </c>
      <c r="B5952">
        <v>1</v>
      </c>
      <c r="C5952" t="s">
        <v>83</v>
      </c>
      <c r="D5952" t="s">
        <v>115</v>
      </c>
      <c r="E5952" t="s">
        <v>21442</v>
      </c>
      <c r="F5952" t="s">
        <v>21443</v>
      </c>
      <c r="G5952" t="s">
        <v>31545</v>
      </c>
      <c r="H5952" t="s">
        <v>134</v>
      </c>
      <c r="I5952" t="s">
        <v>79</v>
      </c>
      <c r="J5952" t="s">
        <v>135</v>
      </c>
      <c r="K5952" t="s">
        <v>22</v>
      </c>
      <c r="L5952" t="s">
        <v>136</v>
      </c>
      <c r="M5952" t="s">
        <v>21444</v>
      </c>
      <c r="N5952" t="s">
        <v>21445</v>
      </c>
      <c r="O5952">
        <v>0.10277777777777777</v>
      </c>
      <c r="P5952">
        <v>3</v>
      </c>
      <c r="Q5952">
        <v>1301</v>
      </c>
      <c r="R5952">
        <v>5</v>
      </c>
      <c r="S5952">
        <v>39</v>
      </c>
      <c r="T5952">
        <v>7</v>
      </c>
      <c r="U5952">
        <v>69</v>
      </c>
      <c r="V5952">
        <v>0</v>
      </c>
      <c r="W5952">
        <v>0</v>
      </c>
      <c r="X5952">
        <v>0.17187520000000001</v>
      </c>
      <c r="Y5952">
        <v>10.149279999999999</v>
      </c>
      <c r="Z5952">
        <v>2.4085934</v>
      </c>
      <c r="AA5952">
        <v>1.1312097000000001</v>
      </c>
      <c r="AB5952">
        <v>6.5316479999999997</v>
      </c>
      <c r="AC5952">
        <v>2.1298034000000001</v>
      </c>
      <c r="AD5952">
        <v>0</v>
      </c>
      <c r="AE5952">
        <v>0</v>
      </c>
      <c r="AF5952">
        <v>22.522410000000001</v>
      </c>
    </row>
    <row r="5953" spans="1:32" x14ac:dyDescent="0.3">
      <c r="A5953">
        <v>2782907</v>
      </c>
      <c r="B5953">
        <v>1</v>
      </c>
      <c r="C5953" t="s">
        <v>83</v>
      </c>
      <c r="D5953" t="s">
        <v>115</v>
      </c>
      <c r="E5953" t="s">
        <v>21446</v>
      </c>
      <c r="F5953" t="s">
        <v>21447</v>
      </c>
      <c r="G5953" t="s">
        <v>31551</v>
      </c>
      <c r="H5953" t="s">
        <v>134</v>
      </c>
      <c r="I5953" t="s">
        <v>79</v>
      </c>
      <c r="J5953" t="s">
        <v>135</v>
      </c>
      <c r="K5953" t="s">
        <v>22</v>
      </c>
      <c r="L5953" t="s">
        <v>136</v>
      </c>
      <c r="M5953" t="s">
        <v>21448</v>
      </c>
      <c r="N5953" t="s">
        <v>21449</v>
      </c>
      <c r="O5953">
        <v>7.1388888888888891E-2</v>
      </c>
      <c r="P5953">
        <v>3</v>
      </c>
      <c r="Q5953">
        <v>3059</v>
      </c>
      <c r="R5953">
        <v>230</v>
      </c>
      <c r="S5953">
        <v>246</v>
      </c>
      <c r="T5953">
        <v>14</v>
      </c>
      <c r="U5953">
        <v>424</v>
      </c>
      <c r="V5953">
        <v>1</v>
      </c>
      <c r="W5953">
        <v>0</v>
      </c>
      <c r="X5953">
        <v>3.2649252</v>
      </c>
      <c r="Y5953">
        <v>42.977510000000002</v>
      </c>
      <c r="Z5953">
        <v>4.0305369999999998</v>
      </c>
      <c r="AA5953">
        <v>2.4952407000000001</v>
      </c>
      <c r="AB5953">
        <v>12.586513500000001</v>
      </c>
      <c r="AC5953">
        <v>14.784390999999999</v>
      </c>
      <c r="AD5953">
        <v>1.3738980000000001</v>
      </c>
      <c r="AE5953">
        <v>0</v>
      </c>
      <c r="AF5953">
        <v>81.513015999999993</v>
      </c>
    </row>
    <row r="5954" spans="1:32" x14ac:dyDescent="0.3">
      <c r="A5954">
        <v>2782808</v>
      </c>
      <c r="B5954">
        <v>1</v>
      </c>
      <c r="C5954" t="s">
        <v>83</v>
      </c>
      <c r="D5954" t="s">
        <v>123</v>
      </c>
      <c r="E5954" t="s">
        <v>21450</v>
      </c>
      <c r="F5954" t="s">
        <v>21451</v>
      </c>
      <c r="G5954" t="s">
        <v>31551</v>
      </c>
      <c r="H5954" t="s">
        <v>672</v>
      </c>
      <c r="I5954" t="s">
        <v>79</v>
      </c>
      <c r="J5954" t="s">
        <v>135</v>
      </c>
      <c r="K5954" t="s">
        <v>22</v>
      </c>
      <c r="L5954" t="s">
        <v>136</v>
      </c>
      <c r="M5954" t="s">
        <v>21452</v>
      </c>
      <c r="N5954" t="s">
        <v>21453</v>
      </c>
      <c r="O5954">
        <v>3.1791666666666667</v>
      </c>
      <c r="P5954">
        <v>0</v>
      </c>
      <c r="Q5954">
        <v>0</v>
      </c>
      <c r="R5954">
        <v>1</v>
      </c>
      <c r="S5954">
        <v>0</v>
      </c>
      <c r="T5954">
        <v>1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13.779417</v>
      </c>
      <c r="AA5954">
        <v>0</v>
      </c>
      <c r="AB5954">
        <v>3.6978369999999998</v>
      </c>
      <c r="AC5954">
        <v>0</v>
      </c>
      <c r="AD5954">
        <v>0</v>
      </c>
      <c r="AE5954">
        <v>0</v>
      </c>
      <c r="AF5954">
        <v>17.477255</v>
      </c>
    </row>
    <row r="5955" spans="1:32" x14ac:dyDescent="0.3">
      <c r="A5955">
        <v>2782724</v>
      </c>
      <c r="B5955">
        <v>1</v>
      </c>
      <c r="C5955" t="s">
        <v>82</v>
      </c>
      <c r="D5955" t="s">
        <v>90</v>
      </c>
      <c r="E5955" t="s">
        <v>21454</v>
      </c>
      <c r="F5955" t="s">
        <v>21455</v>
      </c>
      <c r="G5955" t="s">
        <v>31551</v>
      </c>
      <c r="H5955" t="s">
        <v>672</v>
      </c>
      <c r="I5955" t="s">
        <v>79</v>
      </c>
      <c r="J5955" t="s">
        <v>135</v>
      </c>
      <c r="K5955" t="s">
        <v>22</v>
      </c>
      <c r="L5955" t="s">
        <v>136</v>
      </c>
      <c r="M5955" t="s">
        <v>21456</v>
      </c>
      <c r="N5955" t="s">
        <v>21457</v>
      </c>
      <c r="O5955">
        <v>2.0244444444444443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3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14.118401</v>
      </c>
      <c r="AD5955">
        <v>0</v>
      </c>
      <c r="AE5955">
        <v>0</v>
      </c>
      <c r="AF5955">
        <v>14.118401</v>
      </c>
    </row>
    <row r="5956" spans="1:32" x14ac:dyDescent="0.3">
      <c r="A5956">
        <v>2782750</v>
      </c>
      <c r="B5956">
        <v>1</v>
      </c>
      <c r="C5956" t="s">
        <v>82</v>
      </c>
      <c r="D5956" t="s">
        <v>90</v>
      </c>
      <c r="E5956" t="s">
        <v>21458</v>
      </c>
      <c r="F5956" t="s">
        <v>21459</v>
      </c>
      <c r="G5956" t="s">
        <v>31548</v>
      </c>
      <c r="H5956" t="s">
        <v>311</v>
      </c>
      <c r="I5956" t="s">
        <v>78</v>
      </c>
      <c r="J5956" t="s">
        <v>135</v>
      </c>
      <c r="K5956" t="s">
        <v>22</v>
      </c>
      <c r="L5956" t="s">
        <v>136</v>
      </c>
      <c r="M5956" t="s">
        <v>21460</v>
      </c>
      <c r="N5956" t="s">
        <v>21461</v>
      </c>
      <c r="O5956">
        <v>1.9991666666666668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1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0.29770952000000001</v>
      </c>
      <c r="AD5956">
        <v>0</v>
      </c>
      <c r="AE5956">
        <v>0</v>
      </c>
      <c r="AF5956">
        <v>0.29770952000000001</v>
      </c>
    </row>
    <row r="5957" spans="1:32" x14ac:dyDescent="0.3">
      <c r="A5957">
        <v>2782594</v>
      </c>
      <c r="B5957">
        <v>1</v>
      </c>
      <c r="C5957" t="s">
        <v>83</v>
      </c>
      <c r="D5957" t="s">
        <v>119</v>
      </c>
      <c r="E5957" t="s">
        <v>21462</v>
      </c>
      <c r="F5957" t="s">
        <v>21463</v>
      </c>
      <c r="G5957" t="s">
        <v>31549</v>
      </c>
      <c r="H5957" t="s">
        <v>134</v>
      </c>
      <c r="I5957" t="s">
        <v>79</v>
      </c>
      <c r="J5957" t="s">
        <v>248</v>
      </c>
      <c r="K5957" t="s">
        <v>22</v>
      </c>
      <c r="L5957" t="s">
        <v>136</v>
      </c>
      <c r="M5957" t="s">
        <v>21464</v>
      </c>
      <c r="N5957" t="s">
        <v>21465</v>
      </c>
      <c r="O5957">
        <v>5.5555555555555556E-4</v>
      </c>
      <c r="P5957">
        <v>3</v>
      </c>
      <c r="Q5957">
        <v>483</v>
      </c>
      <c r="R5957">
        <v>1</v>
      </c>
      <c r="S5957">
        <v>49</v>
      </c>
      <c r="T5957">
        <v>5</v>
      </c>
      <c r="U5957">
        <v>40</v>
      </c>
      <c r="V5957">
        <v>0</v>
      </c>
      <c r="W5957">
        <v>0</v>
      </c>
      <c r="X5957">
        <v>6.0348696999999998E-3</v>
      </c>
      <c r="Y5957">
        <v>1.9975157E-2</v>
      </c>
      <c r="Z5957">
        <v>2.0851029999999999E-4</v>
      </c>
      <c r="AA5957">
        <v>2.9148497E-3</v>
      </c>
      <c r="AB5957">
        <v>5.5212365000000003E-3</v>
      </c>
      <c r="AC5957">
        <v>7.6355217E-3</v>
      </c>
      <c r="AD5957">
        <v>0</v>
      </c>
      <c r="AE5957">
        <v>0</v>
      </c>
      <c r="AF5957">
        <v>4.2290147E-2</v>
      </c>
    </row>
    <row r="5958" spans="1:32" x14ac:dyDescent="0.3">
      <c r="A5958">
        <v>2782598</v>
      </c>
      <c r="B5958">
        <v>1</v>
      </c>
      <c r="C5958" t="s">
        <v>83</v>
      </c>
      <c r="D5958" t="s">
        <v>117</v>
      </c>
      <c r="E5958" t="s">
        <v>21466</v>
      </c>
      <c r="F5958" t="s">
        <v>21467</v>
      </c>
      <c r="G5958" t="s">
        <v>31551</v>
      </c>
      <c r="H5958" t="s">
        <v>134</v>
      </c>
      <c r="I5958" t="s">
        <v>79</v>
      </c>
      <c r="J5958" t="s">
        <v>248</v>
      </c>
      <c r="K5958" t="s">
        <v>22</v>
      </c>
      <c r="L5958" t="s">
        <v>136</v>
      </c>
      <c r="M5958" t="s">
        <v>21468</v>
      </c>
      <c r="N5958" t="s">
        <v>21469</v>
      </c>
      <c r="O5958">
        <v>9.7222222222222224E-3</v>
      </c>
      <c r="P5958">
        <v>4</v>
      </c>
      <c r="Q5958">
        <v>515</v>
      </c>
      <c r="R5958">
        <v>2</v>
      </c>
      <c r="S5958">
        <v>12</v>
      </c>
      <c r="T5958">
        <v>3</v>
      </c>
      <c r="U5958">
        <v>49</v>
      </c>
      <c r="V5958">
        <v>0</v>
      </c>
      <c r="W5958">
        <v>0</v>
      </c>
      <c r="X5958">
        <v>9.7525223999999994E-2</v>
      </c>
      <c r="Y5958">
        <v>0.32337198</v>
      </c>
      <c r="Z5958">
        <v>3.8781969999999999E-3</v>
      </c>
      <c r="AA5958">
        <v>9.3810620000000008E-3</v>
      </c>
      <c r="AB5958">
        <v>6.1961759999999998E-2</v>
      </c>
      <c r="AC5958">
        <v>3.5637653999999998E-2</v>
      </c>
      <c r="AD5958">
        <v>0</v>
      </c>
      <c r="AE5958">
        <v>0</v>
      </c>
      <c r="AF5958">
        <v>0.53175585999999997</v>
      </c>
    </row>
    <row r="5959" spans="1:32" x14ac:dyDescent="0.3">
      <c r="A5959">
        <v>2782590</v>
      </c>
      <c r="B5959">
        <v>1</v>
      </c>
      <c r="C5959" t="s">
        <v>83</v>
      </c>
      <c r="D5959" t="s">
        <v>128</v>
      </c>
      <c r="E5959" t="s">
        <v>21470</v>
      </c>
      <c r="F5959" t="s">
        <v>21471</v>
      </c>
      <c r="G5959" t="s">
        <v>31547</v>
      </c>
      <c r="H5959" t="s">
        <v>134</v>
      </c>
      <c r="I5959" t="s">
        <v>79</v>
      </c>
      <c r="J5959" t="s">
        <v>135</v>
      </c>
      <c r="K5959" t="s">
        <v>22</v>
      </c>
      <c r="L5959" t="s">
        <v>136</v>
      </c>
      <c r="M5959" t="s">
        <v>21472</v>
      </c>
      <c r="N5959" t="s">
        <v>21473</v>
      </c>
      <c r="O5959">
        <v>0.39444444444444443</v>
      </c>
      <c r="P5959">
        <v>4</v>
      </c>
      <c r="Q5959">
        <v>734</v>
      </c>
      <c r="R5959">
        <v>121</v>
      </c>
      <c r="S5959">
        <v>368</v>
      </c>
      <c r="T5959">
        <v>28</v>
      </c>
      <c r="U5959">
        <v>113</v>
      </c>
      <c r="V5959">
        <v>2</v>
      </c>
      <c r="W5959">
        <v>1</v>
      </c>
      <c r="X5959">
        <v>0.38964680000000002</v>
      </c>
      <c r="Y5959">
        <v>66.538380000000004</v>
      </c>
      <c r="Z5959">
        <v>10.038767999999999</v>
      </c>
      <c r="AA5959">
        <v>31.954585999999999</v>
      </c>
      <c r="AB5959">
        <v>46.968173999999998</v>
      </c>
      <c r="AC5959">
        <v>15.198918000000001</v>
      </c>
      <c r="AD5959">
        <v>45.048575999999997</v>
      </c>
      <c r="AE5959">
        <v>24.558899</v>
      </c>
      <c r="AF5959">
        <v>240.69595000000001</v>
      </c>
    </row>
    <row r="5960" spans="1:32" x14ac:dyDescent="0.3">
      <c r="A5960">
        <v>2782586</v>
      </c>
      <c r="B5960">
        <v>1</v>
      </c>
      <c r="C5960" t="s">
        <v>83</v>
      </c>
      <c r="D5960" t="s">
        <v>128</v>
      </c>
      <c r="E5960" t="s">
        <v>6264</v>
      </c>
      <c r="F5960" t="s">
        <v>6265</v>
      </c>
      <c r="G5960" t="s">
        <v>31549</v>
      </c>
      <c r="H5960" t="s">
        <v>134</v>
      </c>
      <c r="I5960" t="s">
        <v>79</v>
      </c>
      <c r="J5960" t="s">
        <v>135</v>
      </c>
      <c r="K5960" t="s">
        <v>22</v>
      </c>
      <c r="L5960" t="s">
        <v>136</v>
      </c>
      <c r="M5960" t="s">
        <v>21474</v>
      </c>
      <c r="N5960" t="s">
        <v>21475</v>
      </c>
      <c r="O5960">
        <v>4.3600000000000003</v>
      </c>
      <c r="P5960">
        <v>14</v>
      </c>
      <c r="Q5960">
        <v>533</v>
      </c>
      <c r="R5960">
        <v>81</v>
      </c>
      <c r="S5960">
        <v>87</v>
      </c>
      <c r="T5960">
        <v>20</v>
      </c>
      <c r="U5960">
        <v>38</v>
      </c>
      <c r="V5960">
        <v>1</v>
      </c>
      <c r="W5960">
        <v>0</v>
      </c>
      <c r="X5960">
        <v>15.697588</v>
      </c>
      <c r="Y5960">
        <v>377.46731999999997</v>
      </c>
      <c r="Z5960">
        <v>229.36142000000001</v>
      </c>
      <c r="AA5960">
        <v>67.602559999999997</v>
      </c>
      <c r="AB5960">
        <v>294.89557000000002</v>
      </c>
      <c r="AC5960">
        <v>25.346136000000001</v>
      </c>
      <c r="AD5960">
        <v>1070.7275</v>
      </c>
      <c r="AE5960">
        <v>0</v>
      </c>
      <c r="AF5960">
        <v>2081.0981000000002</v>
      </c>
    </row>
    <row r="5961" spans="1:32" x14ac:dyDescent="0.3">
      <c r="A5961">
        <v>2782562</v>
      </c>
      <c r="B5961">
        <v>1</v>
      </c>
      <c r="C5961" t="s">
        <v>82</v>
      </c>
      <c r="D5961" t="s">
        <v>103</v>
      </c>
      <c r="E5961" t="s">
        <v>21476</v>
      </c>
      <c r="F5961" t="s">
        <v>21477</v>
      </c>
      <c r="G5961" t="s">
        <v>31552</v>
      </c>
      <c r="H5961" t="s">
        <v>643</v>
      </c>
      <c r="I5961" t="s">
        <v>78</v>
      </c>
      <c r="J5961" t="s">
        <v>135</v>
      </c>
      <c r="K5961" t="s">
        <v>22</v>
      </c>
      <c r="L5961" t="s">
        <v>186</v>
      </c>
      <c r="M5961" t="s">
        <v>21478</v>
      </c>
      <c r="N5961" t="s">
        <v>21479</v>
      </c>
      <c r="O5961">
        <v>7.831666666666667</v>
      </c>
      <c r="P5961">
        <v>0</v>
      </c>
      <c r="Q5961">
        <v>28</v>
      </c>
      <c r="R5961">
        <v>0</v>
      </c>
      <c r="S5961">
        <v>32</v>
      </c>
      <c r="T5961">
        <v>0</v>
      </c>
      <c r="U5961">
        <v>20</v>
      </c>
      <c r="V5961">
        <v>0</v>
      </c>
      <c r="W5961">
        <v>0</v>
      </c>
      <c r="X5961">
        <v>0</v>
      </c>
      <c r="Y5961">
        <v>48.389603000000001</v>
      </c>
      <c r="Z5961">
        <v>0</v>
      </c>
      <c r="AA5961">
        <v>133.69351</v>
      </c>
      <c r="AB5961">
        <v>0</v>
      </c>
      <c r="AC5961">
        <v>80.235725000000002</v>
      </c>
      <c r="AD5961">
        <v>0</v>
      </c>
      <c r="AE5961">
        <v>0</v>
      </c>
      <c r="AF5961">
        <v>262.31885</v>
      </c>
    </row>
    <row r="5962" spans="1:32" x14ac:dyDescent="0.3">
      <c r="A5962">
        <v>2782573</v>
      </c>
      <c r="B5962">
        <v>1</v>
      </c>
      <c r="C5962" t="s">
        <v>83</v>
      </c>
      <c r="D5962" t="s">
        <v>130</v>
      </c>
      <c r="E5962" t="s">
        <v>16651</v>
      </c>
      <c r="F5962" t="s">
        <v>16652</v>
      </c>
      <c r="G5962" t="s">
        <v>31552</v>
      </c>
      <c r="H5962" t="s">
        <v>145</v>
      </c>
      <c r="I5962" t="s">
        <v>78</v>
      </c>
      <c r="J5962" t="s">
        <v>135</v>
      </c>
      <c r="K5962" t="s">
        <v>22</v>
      </c>
      <c r="L5962" t="s">
        <v>136</v>
      </c>
      <c r="M5962" t="s">
        <v>21480</v>
      </c>
      <c r="N5962" t="s">
        <v>21481</v>
      </c>
      <c r="O5962">
        <v>0.77638888888888891</v>
      </c>
      <c r="P5962">
        <v>0</v>
      </c>
      <c r="Q5962">
        <v>442</v>
      </c>
      <c r="R5962">
        <v>0</v>
      </c>
      <c r="S5962">
        <v>0</v>
      </c>
      <c r="T5962">
        <v>0</v>
      </c>
      <c r="U5962">
        <v>11</v>
      </c>
      <c r="V5962">
        <v>0</v>
      </c>
      <c r="W5962">
        <v>0</v>
      </c>
      <c r="X5962">
        <v>0</v>
      </c>
      <c r="Y5962">
        <v>65.230029999999999</v>
      </c>
      <c r="Z5962">
        <v>0</v>
      </c>
      <c r="AA5962">
        <v>0</v>
      </c>
      <c r="AB5962">
        <v>0</v>
      </c>
      <c r="AC5962">
        <v>3.1646201999999999</v>
      </c>
      <c r="AD5962">
        <v>0</v>
      </c>
      <c r="AE5962">
        <v>0</v>
      </c>
      <c r="AF5962">
        <v>68.394645999999995</v>
      </c>
    </row>
    <row r="5963" spans="1:32" x14ac:dyDescent="0.3">
      <c r="A5963">
        <v>2782536</v>
      </c>
      <c r="B5963">
        <v>1</v>
      </c>
      <c r="C5963" t="s">
        <v>82</v>
      </c>
      <c r="D5963" t="s">
        <v>91</v>
      </c>
      <c r="E5963" t="s">
        <v>21482</v>
      </c>
      <c r="F5963" t="s">
        <v>21483</v>
      </c>
      <c r="G5963" t="s">
        <v>31548</v>
      </c>
      <c r="H5963" t="s">
        <v>333</v>
      </c>
      <c r="I5963" t="s">
        <v>78</v>
      </c>
      <c r="J5963" t="s">
        <v>135</v>
      </c>
      <c r="K5963" t="s">
        <v>22</v>
      </c>
      <c r="L5963" t="s">
        <v>136</v>
      </c>
      <c r="M5963" t="s">
        <v>21484</v>
      </c>
      <c r="N5963" t="s">
        <v>21485</v>
      </c>
      <c r="O5963">
        <v>1.2961111111111112</v>
      </c>
      <c r="P5963">
        <v>0</v>
      </c>
      <c r="Q5963">
        <v>1</v>
      </c>
      <c r="R5963">
        <v>0</v>
      </c>
      <c r="S5963">
        <v>0</v>
      </c>
      <c r="T5963">
        <v>0</v>
      </c>
      <c r="U5963">
        <v>1</v>
      </c>
      <c r="V5963">
        <v>0</v>
      </c>
      <c r="W5963">
        <v>0</v>
      </c>
      <c r="X5963">
        <v>0</v>
      </c>
      <c r="Y5963">
        <v>0.91546099999999997</v>
      </c>
      <c r="Z5963">
        <v>0</v>
      </c>
      <c r="AA5963">
        <v>0</v>
      </c>
      <c r="AB5963">
        <v>0</v>
      </c>
      <c r="AC5963">
        <v>1.3071424</v>
      </c>
      <c r="AD5963">
        <v>0</v>
      </c>
      <c r="AE5963">
        <v>0</v>
      </c>
      <c r="AF5963">
        <v>2.2226032999999998</v>
      </c>
    </row>
    <row r="5964" spans="1:32" x14ac:dyDescent="0.3">
      <c r="A5964">
        <v>2797368</v>
      </c>
      <c r="B5964">
        <v>1</v>
      </c>
      <c r="C5964" t="s">
        <v>82</v>
      </c>
      <c r="D5964" t="s">
        <v>105</v>
      </c>
      <c r="E5964" t="s">
        <v>21486</v>
      </c>
      <c r="F5964" t="s">
        <v>21487</v>
      </c>
      <c r="G5964" t="s">
        <v>31546</v>
      </c>
      <c r="H5964" t="s">
        <v>223</v>
      </c>
      <c r="I5964" t="s">
        <v>78</v>
      </c>
      <c r="J5964" t="s">
        <v>135</v>
      </c>
      <c r="K5964" t="s">
        <v>22</v>
      </c>
      <c r="L5964" t="s">
        <v>136</v>
      </c>
      <c r="M5964" t="s">
        <v>21488</v>
      </c>
      <c r="N5964" t="s">
        <v>21489</v>
      </c>
      <c r="O5964">
        <v>1.6855555555555555</v>
      </c>
      <c r="P5964">
        <v>0</v>
      </c>
      <c r="Q5964">
        <v>8</v>
      </c>
      <c r="R5964">
        <v>0</v>
      </c>
      <c r="S5964">
        <v>1</v>
      </c>
      <c r="T5964">
        <v>0</v>
      </c>
      <c r="U5964">
        <v>5</v>
      </c>
      <c r="V5964">
        <v>0</v>
      </c>
      <c r="W5964">
        <v>0</v>
      </c>
      <c r="X5964">
        <v>0</v>
      </c>
      <c r="Y5964">
        <v>3.9709357999999999</v>
      </c>
      <c r="Z5964">
        <v>0</v>
      </c>
      <c r="AA5964">
        <v>0</v>
      </c>
      <c r="AB5964">
        <v>0</v>
      </c>
      <c r="AC5964">
        <v>13.322559999999999</v>
      </c>
      <c r="AD5964">
        <v>0</v>
      </c>
      <c r="AE5964">
        <v>0</v>
      </c>
      <c r="AF5964">
        <v>17.293496999999999</v>
      </c>
    </row>
    <row r="5965" spans="1:32" x14ac:dyDescent="0.3">
      <c r="A5965">
        <v>2797383</v>
      </c>
      <c r="B5965">
        <v>1</v>
      </c>
      <c r="C5965" t="s">
        <v>82</v>
      </c>
      <c r="D5965" t="s">
        <v>100</v>
      </c>
      <c r="E5965" t="s">
        <v>21490</v>
      </c>
      <c r="F5965" t="s">
        <v>21491</v>
      </c>
      <c r="G5965" t="s">
        <v>31546</v>
      </c>
      <c r="H5965" t="s">
        <v>223</v>
      </c>
      <c r="I5965" t="s">
        <v>78</v>
      </c>
      <c r="J5965" t="s">
        <v>135</v>
      </c>
      <c r="K5965" t="s">
        <v>22</v>
      </c>
      <c r="L5965" t="s">
        <v>136</v>
      </c>
      <c r="M5965" t="s">
        <v>21492</v>
      </c>
      <c r="N5965" t="s">
        <v>21493</v>
      </c>
      <c r="O5965">
        <v>1.4558333333333333</v>
      </c>
      <c r="P5965">
        <v>0</v>
      </c>
      <c r="Q5965">
        <v>208</v>
      </c>
      <c r="R5965">
        <v>0</v>
      </c>
      <c r="S5965">
        <v>0</v>
      </c>
      <c r="T5965">
        <v>0</v>
      </c>
      <c r="U5965">
        <v>24</v>
      </c>
      <c r="V5965">
        <v>0</v>
      </c>
      <c r="W5965">
        <v>0</v>
      </c>
      <c r="X5965">
        <v>0</v>
      </c>
      <c r="Y5965">
        <v>68.045900000000003</v>
      </c>
      <c r="Z5965">
        <v>0</v>
      </c>
      <c r="AA5965">
        <v>0</v>
      </c>
      <c r="AB5965">
        <v>0</v>
      </c>
      <c r="AC5965">
        <v>30.113247000000001</v>
      </c>
      <c r="AD5965">
        <v>0</v>
      </c>
      <c r="AE5965">
        <v>0</v>
      </c>
      <c r="AF5965">
        <v>98.159149999999997</v>
      </c>
    </row>
    <row r="5966" spans="1:32" x14ac:dyDescent="0.3">
      <c r="A5966">
        <v>2797259</v>
      </c>
      <c r="B5966">
        <v>1</v>
      </c>
      <c r="C5966" t="s">
        <v>82</v>
      </c>
      <c r="D5966" t="s">
        <v>113</v>
      </c>
      <c r="E5966" t="s">
        <v>21494</v>
      </c>
      <c r="F5966" t="s">
        <v>21495</v>
      </c>
      <c r="G5966" t="s">
        <v>31552</v>
      </c>
      <c r="H5966" t="s">
        <v>145</v>
      </c>
      <c r="I5966" t="s">
        <v>78</v>
      </c>
      <c r="J5966" t="s">
        <v>135</v>
      </c>
      <c r="K5966" t="s">
        <v>22</v>
      </c>
      <c r="L5966" t="s">
        <v>136</v>
      </c>
      <c r="M5966" t="s">
        <v>21496</v>
      </c>
      <c r="N5966" t="s">
        <v>21497</v>
      </c>
      <c r="O5966">
        <v>0.85499999999999998</v>
      </c>
      <c r="P5966">
        <v>0</v>
      </c>
      <c r="Q5966">
        <v>109</v>
      </c>
      <c r="R5966">
        <v>0</v>
      </c>
      <c r="S5966">
        <v>0</v>
      </c>
      <c r="T5966">
        <v>0</v>
      </c>
      <c r="U5966">
        <v>16</v>
      </c>
      <c r="V5966">
        <v>0</v>
      </c>
      <c r="W5966">
        <v>0</v>
      </c>
      <c r="X5966">
        <v>0</v>
      </c>
      <c r="Y5966">
        <v>26.311578999999998</v>
      </c>
      <c r="Z5966">
        <v>0</v>
      </c>
      <c r="AA5966">
        <v>0</v>
      </c>
      <c r="AB5966">
        <v>0</v>
      </c>
      <c r="AC5966">
        <v>28.619143000000001</v>
      </c>
      <c r="AD5966">
        <v>0</v>
      </c>
      <c r="AE5966">
        <v>0</v>
      </c>
      <c r="AF5966">
        <v>54.930720000000001</v>
      </c>
    </row>
    <row r="5967" spans="1:32" x14ac:dyDescent="0.3">
      <c r="A5967">
        <v>2797176</v>
      </c>
      <c r="B5967">
        <v>1</v>
      </c>
      <c r="C5967" t="s">
        <v>83</v>
      </c>
      <c r="D5967" t="s">
        <v>123</v>
      </c>
      <c r="E5967" t="s">
        <v>21498</v>
      </c>
      <c r="F5967" t="s">
        <v>21499</v>
      </c>
      <c r="G5967" t="s">
        <v>31548</v>
      </c>
      <c r="H5967" t="s">
        <v>333</v>
      </c>
      <c r="I5967" t="s">
        <v>78</v>
      </c>
      <c r="J5967" t="s">
        <v>135</v>
      </c>
      <c r="K5967" t="s">
        <v>22</v>
      </c>
      <c r="L5967" t="s">
        <v>136</v>
      </c>
      <c r="M5967" t="s">
        <v>21500</v>
      </c>
      <c r="N5967" t="s">
        <v>21501</v>
      </c>
      <c r="O5967">
        <v>2.75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1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4.2231603</v>
      </c>
      <c r="AD5967">
        <v>0</v>
      </c>
      <c r="AE5967">
        <v>0</v>
      </c>
      <c r="AF5967">
        <v>4.2231603</v>
      </c>
    </row>
    <row r="5968" spans="1:32" x14ac:dyDescent="0.3">
      <c r="A5968">
        <v>2797173</v>
      </c>
      <c r="B5968">
        <v>1</v>
      </c>
      <c r="C5968" t="s">
        <v>82</v>
      </c>
      <c r="D5968" t="s">
        <v>106</v>
      </c>
      <c r="E5968" t="s">
        <v>12521</v>
      </c>
      <c r="F5968" t="s">
        <v>12522</v>
      </c>
      <c r="G5968" t="s">
        <v>31548</v>
      </c>
      <c r="H5968" t="s">
        <v>893</v>
      </c>
      <c r="I5968" t="s">
        <v>78</v>
      </c>
      <c r="J5968" t="s">
        <v>135</v>
      </c>
      <c r="K5968" t="s">
        <v>22</v>
      </c>
      <c r="L5968" t="s">
        <v>136</v>
      </c>
      <c r="M5968" t="s">
        <v>21502</v>
      </c>
      <c r="N5968" t="s">
        <v>21503</v>
      </c>
      <c r="O5968">
        <v>4.5908333333333333</v>
      </c>
      <c r="P5968">
        <v>0</v>
      </c>
      <c r="Q5968">
        <v>5</v>
      </c>
      <c r="R5968">
        <v>0</v>
      </c>
      <c r="S5968">
        <v>0</v>
      </c>
      <c r="T5968">
        <v>0</v>
      </c>
      <c r="U5968">
        <v>1</v>
      </c>
      <c r="V5968">
        <v>0</v>
      </c>
      <c r="W5968">
        <v>0</v>
      </c>
      <c r="X5968">
        <v>0</v>
      </c>
      <c r="Y5968">
        <v>5.4796139999999998</v>
      </c>
      <c r="Z5968">
        <v>0</v>
      </c>
      <c r="AA5968">
        <v>0</v>
      </c>
      <c r="AB5968">
        <v>0</v>
      </c>
      <c r="AC5968">
        <v>7.1487483999999997</v>
      </c>
      <c r="AD5968">
        <v>0</v>
      </c>
      <c r="AE5968">
        <v>0</v>
      </c>
      <c r="AF5968">
        <v>12.628363</v>
      </c>
    </row>
    <row r="5969" spans="1:32" x14ac:dyDescent="0.3">
      <c r="A5969">
        <v>2797180</v>
      </c>
      <c r="B5969">
        <v>1</v>
      </c>
      <c r="C5969" t="s">
        <v>82</v>
      </c>
      <c r="D5969" t="s">
        <v>106</v>
      </c>
      <c r="E5969" t="s">
        <v>21504</v>
      </c>
      <c r="F5969" t="s">
        <v>21505</v>
      </c>
      <c r="G5969" t="s">
        <v>31545</v>
      </c>
      <c r="H5969" t="s">
        <v>643</v>
      </c>
      <c r="I5969" t="s">
        <v>79</v>
      </c>
      <c r="J5969" t="s">
        <v>135</v>
      </c>
      <c r="K5969" t="s">
        <v>22</v>
      </c>
      <c r="L5969" t="s">
        <v>186</v>
      </c>
      <c r="M5969" t="s">
        <v>21506</v>
      </c>
      <c r="N5969" t="s">
        <v>21507</v>
      </c>
      <c r="O5969">
        <v>1.9133333333333333</v>
      </c>
      <c r="P5969">
        <v>0</v>
      </c>
      <c r="Q5969">
        <v>0</v>
      </c>
      <c r="R5969">
        <v>1</v>
      </c>
      <c r="S5969">
        <v>0</v>
      </c>
      <c r="T5969">
        <v>2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0.32397532000000001</v>
      </c>
      <c r="AA5969">
        <v>0</v>
      </c>
      <c r="AB5969">
        <v>6.6993929999999997</v>
      </c>
      <c r="AC5969">
        <v>0</v>
      </c>
      <c r="AD5969">
        <v>0</v>
      </c>
      <c r="AE5969">
        <v>0</v>
      </c>
      <c r="AF5969">
        <v>7.0233683999999998</v>
      </c>
    </row>
    <row r="5970" spans="1:32" x14ac:dyDescent="0.3">
      <c r="A5970">
        <v>2797168</v>
      </c>
      <c r="B5970">
        <v>1</v>
      </c>
      <c r="C5970" t="s">
        <v>82</v>
      </c>
      <c r="D5970" t="s">
        <v>105</v>
      </c>
      <c r="E5970" t="s">
        <v>20852</v>
      </c>
      <c r="F5970" t="s">
        <v>20853</v>
      </c>
      <c r="G5970" t="s">
        <v>31549</v>
      </c>
      <c r="H5970" t="s">
        <v>134</v>
      </c>
      <c r="I5970" t="s">
        <v>79</v>
      </c>
      <c r="J5970" t="s">
        <v>135</v>
      </c>
      <c r="K5970" t="s">
        <v>22</v>
      </c>
      <c r="L5970" t="s">
        <v>136</v>
      </c>
      <c r="M5970" t="s">
        <v>21508</v>
      </c>
      <c r="N5970" t="s">
        <v>21509</v>
      </c>
      <c r="O5970">
        <v>0.5755555555555556</v>
      </c>
      <c r="P5970">
        <v>0</v>
      </c>
      <c r="Q5970">
        <v>377</v>
      </c>
      <c r="R5970">
        <v>9</v>
      </c>
      <c r="S5970">
        <v>32</v>
      </c>
      <c r="T5970">
        <v>6</v>
      </c>
      <c r="U5970">
        <v>36</v>
      </c>
      <c r="V5970">
        <v>0</v>
      </c>
      <c r="W5970">
        <v>0</v>
      </c>
      <c r="X5970">
        <v>0</v>
      </c>
      <c r="Y5970">
        <v>84.226294999999993</v>
      </c>
      <c r="Z5970">
        <v>0.1453835</v>
      </c>
      <c r="AA5970">
        <v>10.166888999999999</v>
      </c>
      <c r="AB5970">
        <v>4.7985844999999996</v>
      </c>
      <c r="AC5970">
        <v>9.6117969999999993</v>
      </c>
      <c r="AD5970">
        <v>0</v>
      </c>
      <c r="AE5970">
        <v>0</v>
      </c>
      <c r="AF5970">
        <v>108.948944</v>
      </c>
    </row>
    <row r="5971" spans="1:32" x14ac:dyDescent="0.3">
      <c r="A5971">
        <v>2797182</v>
      </c>
      <c r="B5971">
        <v>1</v>
      </c>
      <c r="C5971" t="s">
        <v>83</v>
      </c>
      <c r="D5971" t="s">
        <v>121</v>
      </c>
      <c r="E5971" t="s">
        <v>15222</v>
      </c>
      <c r="F5971" t="s">
        <v>15223</v>
      </c>
      <c r="G5971" t="s">
        <v>31545</v>
      </c>
      <c r="H5971" t="s">
        <v>134</v>
      </c>
      <c r="I5971" t="s">
        <v>79</v>
      </c>
      <c r="J5971" t="s">
        <v>248</v>
      </c>
      <c r="K5971" t="s">
        <v>22</v>
      </c>
      <c r="L5971" t="s">
        <v>136</v>
      </c>
      <c r="M5971" t="s">
        <v>21510</v>
      </c>
      <c r="N5971" t="s">
        <v>21511</v>
      </c>
      <c r="O5971">
        <v>1.2777777777777779E-2</v>
      </c>
      <c r="P5971">
        <v>0</v>
      </c>
      <c r="Q5971">
        <v>918</v>
      </c>
      <c r="R5971">
        <v>2</v>
      </c>
      <c r="S5971">
        <v>133</v>
      </c>
      <c r="T5971">
        <v>0</v>
      </c>
      <c r="U5971">
        <v>63</v>
      </c>
      <c r="V5971">
        <v>0</v>
      </c>
      <c r="W5971">
        <v>0</v>
      </c>
      <c r="X5971">
        <v>0</v>
      </c>
      <c r="Y5971">
        <v>1.1579334999999999</v>
      </c>
      <c r="Z5971">
        <v>1.79419E-2</v>
      </c>
      <c r="AA5971">
        <v>0.29612797000000002</v>
      </c>
      <c r="AB5971">
        <v>0</v>
      </c>
      <c r="AC5971">
        <v>0.27545920000000002</v>
      </c>
      <c r="AD5971">
        <v>0</v>
      </c>
      <c r="AE5971">
        <v>0</v>
      </c>
      <c r="AF5971">
        <v>1.7474624999999999</v>
      </c>
    </row>
    <row r="5972" spans="1:32" x14ac:dyDescent="0.3">
      <c r="A5972">
        <v>2797027</v>
      </c>
      <c r="B5972">
        <v>1</v>
      </c>
      <c r="C5972" t="s">
        <v>82</v>
      </c>
      <c r="D5972" t="s">
        <v>93</v>
      </c>
      <c r="E5972" t="s">
        <v>21512</v>
      </c>
      <c r="F5972" t="s">
        <v>21513</v>
      </c>
      <c r="G5972" t="s">
        <v>31551</v>
      </c>
      <c r="H5972" t="s">
        <v>648</v>
      </c>
      <c r="I5972" t="s">
        <v>79</v>
      </c>
      <c r="J5972" t="s">
        <v>135</v>
      </c>
      <c r="K5972" t="s">
        <v>22</v>
      </c>
      <c r="L5972" t="s">
        <v>186</v>
      </c>
      <c r="M5972" t="s">
        <v>21514</v>
      </c>
      <c r="N5972" t="s">
        <v>21515</v>
      </c>
      <c r="O5972">
        <v>8.1730555555555551</v>
      </c>
      <c r="P5972">
        <v>0</v>
      </c>
      <c r="Q5972">
        <v>47</v>
      </c>
      <c r="R5972">
        <v>0</v>
      </c>
      <c r="S5972">
        <v>0</v>
      </c>
      <c r="T5972">
        <v>0</v>
      </c>
      <c r="U5972">
        <v>6</v>
      </c>
      <c r="V5972">
        <v>0</v>
      </c>
      <c r="W5972">
        <v>0</v>
      </c>
      <c r="X5972">
        <v>0</v>
      </c>
      <c r="Y5972">
        <v>184.06366</v>
      </c>
      <c r="Z5972">
        <v>0</v>
      </c>
      <c r="AA5972">
        <v>0</v>
      </c>
      <c r="AB5972">
        <v>0</v>
      </c>
      <c r="AC5972">
        <v>109.72230999999999</v>
      </c>
      <c r="AD5972">
        <v>0</v>
      </c>
      <c r="AE5972">
        <v>0</v>
      </c>
      <c r="AF5972">
        <v>293.78598</v>
      </c>
    </row>
    <row r="5973" spans="1:32" x14ac:dyDescent="0.3">
      <c r="A5973">
        <v>2796891</v>
      </c>
      <c r="B5973">
        <v>1</v>
      </c>
      <c r="C5973" t="s">
        <v>82</v>
      </c>
      <c r="D5973" t="s">
        <v>104</v>
      </c>
      <c r="E5973" t="s">
        <v>21516</v>
      </c>
      <c r="F5973" t="s">
        <v>404</v>
      </c>
      <c r="G5973" t="s">
        <v>31546</v>
      </c>
      <c r="H5973" t="s">
        <v>223</v>
      </c>
      <c r="I5973" t="s">
        <v>78</v>
      </c>
      <c r="J5973" t="s">
        <v>135</v>
      </c>
      <c r="K5973" t="s">
        <v>22</v>
      </c>
      <c r="L5973" t="s">
        <v>136</v>
      </c>
      <c r="M5973" t="s">
        <v>21517</v>
      </c>
      <c r="N5973" t="s">
        <v>21518</v>
      </c>
      <c r="O5973">
        <v>2.6469444444444443</v>
      </c>
      <c r="P5973">
        <v>0</v>
      </c>
      <c r="Q5973">
        <v>13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8.241676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8.241676</v>
      </c>
    </row>
    <row r="5974" spans="1:32" x14ac:dyDescent="0.3">
      <c r="A5974">
        <v>2796654</v>
      </c>
      <c r="B5974">
        <v>1</v>
      </c>
      <c r="C5974" t="s">
        <v>82</v>
      </c>
      <c r="D5974" t="s">
        <v>93</v>
      </c>
      <c r="E5974" t="s">
        <v>2376</v>
      </c>
      <c r="F5974" t="s">
        <v>2377</v>
      </c>
      <c r="G5974" t="s">
        <v>31548</v>
      </c>
      <c r="H5974" t="s">
        <v>893</v>
      </c>
      <c r="I5974" t="s">
        <v>78</v>
      </c>
      <c r="J5974" t="s">
        <v>135</v>
      </c>
      <c r="K5974" t="s">
        <v>22</v>
      </c>
      <c r="L5974" t="s">
        <v>136</v>
      </c>
      <c r="M5974" t="s">
        <v>21519</v>
      </c>
      <c r="N5974" t="s">
        <v>21520</v>
      </c>
      <c r="O5974">
        <v>1.0772222222222223</v>
      </c>
      <c r="P5974">
        <v>0</v>
      </c>
      <c r="Q5974">
        <v>37</v>
      </c>
      <c r="R5974">
        <v>0</v>
      </c>
      <c r="S5974">
        <v>0</v>
      </c>
      <c r="T5974">
        <v>0</v>
      </c>
      <c r="U5974">
        <v>1</v>
      </c>
      <c r="V5974">
        <v>0</v>
      </c>
      <c r="W5974">
        <v>0</v>
      </c>
      <c r="X5974">
        <v>0</v>
      </c>
      <c r="Y5974">
        <v>7.6847754000000004</v>
      </c>
      <c r="Z5974">
        <v>0</v>
      </c>
      <c r="AA5974">
        <v>0</v>
      </c>
      <c r="AB5974">
        <v>0</v>
      </c>
      <c r="AC5974">
        <v>0.27814689999999997</v>
      </c>
      <c r="AD5974">
        <v>0</v>
      </c>
      <c r="AE5974">
        <v>0</v>
      </c>
      <c r="AF5974">
        <v>7.9629219999999998</v>
      </c>
    </row>
    <row r="5975" spans="1:32" x14ac:dyDescent="0.3">
      <c r="A5975">
        <v>2796391</v>
      </c>
      <c r="B5975">
        <v>1</v>
      </c>
      <c r="C5975" t="s">
        <v>82</v>
      </c>
      <c r="D5975" t="s">
        <v>109</v>
      </c>
      <c r="E5975" t="s">
        <v>15800</v>
      </c>
      <c r="F5975" t="s">
        <v>15801</v>
      </c>
      <c r="G5975" t="s">
        <v>31548</v>
      </c>
      <c r="H5975" t="s">
        <v>333</v>
      </c>
      <c r="I5975" t="s">
        <v>78</v>
      </c>
      <c r="J5975" t="s">
        <v>135</v>
      </c>
      <c r="K5975" t="s">
        <v>22</v>
      </c>
      <c r="L5975" t="s">
        <v>136</v>
      </c>
      <c r="M5975" t="s">
        <v>21521</v>
      </c>
      <c r="N5975" t="s">
        <v>21522</v>
      </c>
      <c r="O5975">
        <v>4.8094444444444449</v>
      </c>
      <c r="P5975">
        <v>0</v>
      </c>
      <c r="Q5975">
        <v>1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3.1326819999999998E-2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3.1326819999999998E-2</v>
      </c>
    </row>
    <row r="5976" spans="1:32" x14ac:dyDescent="0.3">
      <c r="A5976">
        <v>2796222</v>
      </c>
      <c r="B5976">
        <v>1</v>
      </c>
      <c r="C5976" t="s">
        <v>83</v>
      </c>
      <c r="D5976" t="s">
        <v>116</v>
      </c>
      <c r="E5976" t="s">
        <v>21523</v>
      </c>
      <c r="F5976" t="s">
        <v>21524</v>
      </c>
      <c r="G5976" t="s">
        <v>31548</v>
      </c>
      <c r="H5976" t="s">
        <v>893</v>
      </c>
      <c r="I5976" t="s">
        <v>78</v>
      </c>
      <c r="J5976" t="s">
        <v>135</v>
      </c>
      <c r="K5976" t="s">
        <v>22</v>
      </c>
      <c r="L5976" t="s">
        <v>136</v>
      </c>
      <c r="M5976" t="s">
        <v>21525</v>
      </c>
      <c r="N5976" t="s">
        <v>21526</v>
      </c>
      <c r="O5976">
        <v>3.5686111111111112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2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3.766559</v>
      </c>
      <c r="AD5976">
        <v>0</v>
      </c>
      <c r="AE5976">
        <v>0</v>
      </c>
      <c r="AF5976">
        <v>3.766559</v>
      </c>
    </row>
    <row r="5977" spans="1:32" x14ac:dyDescent="0.3">
      <c r="A5977">
        <v>2796208</v>
      </c>
      <c r="B5977">
        <v>1</v>
      </c>
      <c r="C5977" t="s">
        <v>82</v>
      </c>
      <c r="D5977" t="s">
        <v>95</v>
      </c>
      <c r="E5977" t="s">
        <v>21527</v>
      </c>
      <c r="F5977" t="s">
        <v>21528</v>
      </c>
      <c r="G5977" t="s">
        <v>31548</v>
      </c>
      <c r="H5977" t="s">
        <v>333</v>
      </c>
      <c r="I5977" t="s">
        <v>78</v>
      </c>
      <c r="J5977" t="s">
        <v>135</v>
      </c>
      <c r="K5977" t="s">
        <v>22</v>
      </c>
      <c r="L5977" t="s">
        <v>136</v>
      </c>
      <c r="M5977" t="s">
        <v>21529</v>
      </c>
      <c r="N5977" t="s">
        <v>18992</v>
      </c>
      <c r="O5977">
        <v>1.8975</v>
      </c>
      <c r="P5977">
        <v>0</v>
      </c>
      <c r="Q5977">
        <v>4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0.73294870000000001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0.73294870000000001</v>
      </c>
    </row>
    <row r="5978" spans="1:32" x14ac:dyDescent="0.3">
      <c r="A5978">
        <v>2796216</v>
      </c>
      <c r="B5978">
        <v>1</v>
      </c>
      <c r="C5978" t="s">
        <v>82</v>
      </c>
      <c r="D5978" t="s">
        <v>84</v>
      </c>
      <c r="E5978" t="s">
        <v>21530</v>
      </c>
      <c r="F5978" t="s">
        <v>21531</v>
      </c>
      <c r="G5978" t="s">
        <v>31548</v>
      </c>
      <c r="H5978" t="s">
        <v>893</v>
      </c>
      <c r="I5978" t="s">
        <v>78</v>
      </c>
      <c r="J5978" t="s">
        <v>135</v>
      </c>
      <c r="K5978" t="s">
        <v>22</v>
      </c>
      <c r="L5978" t="s">
        <v>136</v>
      </c>
      <c r="M5978" t="s">
        <v>21532</v>
      </c>
      <c r="N5978" t="s">
        <v>21533</v>
      </c>
      <c r="O5978">
        <v>0.81833333333333336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1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1.1399998E-2</v>
      </c>
      <c r="AD5978">
        <v>0</v>
      </c>
      <c r="AE5978">
        <v>0</v>
      </c>
      <c r="AF5978">
        <v>1.1399998E-2</v>
      </c>
    </row>
    <row r="5979" spans="1:32" x14ac:dyDescent="0.3">
      <c r="A5979">
        <v>2796220</v>
      </c>
      <c r="B5979">
        <v>1</v>
      </c>
      <c r="C5979" t="s">
        <v>82</v>
      </c>
      <c r="D5979" t="s">
        <v>91</v>
      </c>
      <c r="E5979" t="s">
        <v>21534</v>
      </c>
      <c r="F5979" t="s">
        <v>21535</v>
      </c>
      <c r="G5979" t="s">
        <v>31546</v>
      </c>
      <c r="H5979" t="s">
        <v>1297</v>
      </c>
      <c r="I5979" t="s">
        <v>78</v>
      </c>
      <c r="J5979" t="s">
        <v>135</v>
      </c>
      <c r="K5979" t="s">
        <v>22</v>
      </c>
      <c r="L5979" t="s">
        <v>136</v>
      </c>
      <c r="M5979" t="s">
        <v>21536</v>
      </c>
      <c r="N5979" t="s">
        <v>21537</v>
      </c>
      <c r="O5979">
        <v>2.1047222222222222</v>
      </c>
      <c r="P5979">
        <v>0</v>
      </c>
      <c r="Q5979">
        <v>43</v>
      </c>
      <c r="R5979">
        <v>0</v>
      </c>
      <c r="S5979">
        <v>14</v>
      </c>
      <c r="T5979">
        <v>0</v>
      </c>
      <c r="U5979">
        <v>9</v>
      </c>
      <c r="V5979">
        <v>0</v>
      </c>
      <c r="W5979">
        <v>0</v>
      </c>
      <c r="X5979">
        <v>0</v>
      </c>
      <c r="Y5979">
        <v>23.285416000000001</v>
      </c>
      <c r="Z5979">
        <v>0</v>
      </c>
      <c r="AA5979">
        <v>7.0279106999999996</v>
      </c>
      <c r="AB5979">
        <v>0</v>
      </c>
      <c r="AC5979">
        <v>2.9206829999999999</v>
      </c>
      <c r="AD5979">
        <v>0</v>
      </c>
      <c r="AE5979">
        <v>0</v>
      </c>
      <c r="AF5979">
        <v>33.234009999999998</v>
      </c>
    </row>
    <row r="5980" spans="1:32" x14ac:dyDescent="0.3">
      <c r="A5980">
        <v>2796205</v>
      </c>
      <c r="B5980">
        <v>1</v>
      </c>
      <c r="C5980" t="s">
        <v>83</v>
      </c>
      <c r="D5980" t="s">
        <v>116</v>
      </c>
      <c r="E5980" t="s">
        <v>21538</v>
      </c>
      <c r="F5980" t="s">
        <v>21539</v>
      </c>
      <c r="G5980" t="s">
        <v>31551</v>
      </c>
      <c r="H5980" t="s">
        <v>672</v>
      </c>
      <c r="I5980" t="s">
        <v>79</v>
      </c>
      <c r="J5980" t="s">
        <v>135</v>
      </c>
      <c r="K5980" t="s">
        <v>22</v>
      </c>
      <c r="L5980" t="s">
        <v>136</v>
      </c>
      <c r="M5980" t="s">
        <v>21540</v>
      </c>
      <c r="N5980" t="s">
        <v>21541</v>
      </c>
      <c r="O5980">
        <v>5.2474999999999996</v>
      </c>
      <c r="P5980">
        <v>0</v>
      </c>
      <c r="Q5980">
        <v>1</v>
      </c>
      <c r="R5980">
        <v>0</v>
      </c>
      <c r="S5980">
        <v>19</v>
      </c>
      <c r="T5980">
        <v>0</v>
      </c>
      <c r="U5980">
        <v>1</v>
      </c>
      <c r="V5980">
        <v>0</v>
      </c>
      <c r="W5980">
        <v>0</v>
      </c>
      <c r="X5980">
        <v>0</v>
      </c>
      <c r="Y5980">
        <v>8.5093949999999996</v>
      </c>
      <c r="Z5980">
        <v>0</v>
      </c>
      <c r="AA5980">
        <v>34.325769999999999</v>
      </c>
      <c r="AB5980">
        <v>0</v>
      </c>
      <c r="AC5980">
        <v>1.7425476</v>
      </c>
      <c r="AD5980">
        <v>0</v>
      </c>
      <c r="AE5980">
        <v>0</v>
      </c>
      <c r="AF5980">
        <v>44.577713000000003</v>
      </c>
    </row>
    <row r="5981" spans="1:32" x14ac:dyDescent="0.3">
      <c r="A5981">
        <v>2796207</v>
      </c>
      <c r="B5981">
        <v>1</v>
      </c>
      <c r="C5981" t="s">
        <v>83</v>
      </c>
      <c r="D5981" t="s">
        <v>130</v>
      </c>
      <c r="E5981" t="s">
        <v>21542</v>
      </c>
      <c r="F5981" t="s">
        <v>21543</v>
      </c>
      <c r="G5981" t="s">
        <v>31550</v>
      </c>
      <c r="H5981" t="s">
        <v>409</v>
      </c>
      <c r="I5981" t="s">
        <v>78</v>
      </c>
      <c r="J5981" t="s">
        <v>135</v>
      </c>
      <c r="K5981" t="s">
        <v>3</v>
      </c>
      <c r="L5981" t="s">
        <v>136</v>
      </c>
      <c r="M5981" t="s">
        <v>21544</v>
      </c>
      <c r="N5981" t="s">
        <v>21545</v>
      </c>
      <c r="O5981">
        <v>7.7913888888888891</v>
      </c>
      <c r="P5981">
        <v>0</v>
      </c>
      <c r="Q5981">
        <v>90</v>
      </c>
      <c r="R5981">
        <v>0</v>
      </c>
      <c r="S5981">
        <v>0</v>
      </c>
      <c r="T5981">
        <v>0</v>
      </c>
      <c r="U5981">
        <v>2</v>
      </c>
      <c r="V5981">
        <v>0</v>
      </c>
      <c r="W5981">
        <v>0</v>
      </c>
      <c r="X5981">
        <v>0</v>
      </c>
      <c r="Y5981">
        <v>139.32114999999999</v>
      </c>
      <c r="Z5981">
        <v>0</v>
      </c>
      <c r="AA5981">
        <v>0</v>
      </c>
      <c r="AB5981">
        <v>0</v>
      </c>
      <c r="AC5981">
        <v>14.944747</v>
      </c>
      <c r="AD5981">
        <v>0</v>
      </c>
      <c r="AE5981">
        <v>0</v>
      </c>
      <c r="AF5981">
        <v>154.26588000000001</v>
      </c>
    </row>
    <row r="5982" spans="1:32" x14ac:dyDescent="0.3">
      <c r="A5982">
        <v>2796027</v>
      </c>
      <c r="B5982">
        <v>1</v>
      </c>
      <c r="C5982" t="s">
        <v>82</v>
      </c>
      <c r="D5982" t="s">
        <v>90</v>
      </c>
      <c r="E5982" t="s">
        <v>11852</v>
      </c>
      <c r="F5982" t="s">
        <v>11853</v>
      </c>
      <c r="G5982" t="s">
        <v>31551</v>
      </c>
      <c r="H5982" t="s">
        <v>134</v>
      </c>
      <c r="I5982" t="s">
        <v>79</v>
      </c>
      <c r="J5982" t="s">
        <v>135</v>
      </c>
      <c r="K5982" t="s">
        <v>22</v>
      </c>
      <c r="L5982" t="s">
        <v>136</v>
      </c>
      <c r="M5982" t="s">
        <v>21546</v>
      </c>
      <c r="N5982" t="s">
        <v>21547</v>
      </c>
      <c r="O5982">
        <v>0.52333333333333332</v>
      </c>
      <c r="P5982">
        <v>0</v>
      </c>
      <c r="Q5982">
        <v>0</v>
      </c>
      <c r="R5982">
        <v>0</v>
      </c>
      <c r="S5982">
        <v>0</v>
      </c>
      <c r="T5982">
        <v>1</v>
      </c>
      <c r="U5982">
        <v>26</v>
      </c>
      <c r="V5982">
        <v>3</v>
      </c>
      <c r="W5982">
        <v>1</v>
      </c>
      <c r="X5982">
        <v>0</v>
      </c>
      <c r="Y5982">
        <v>0</v>
      </c>
      <c r="Z5982">
        <v>0</v>
      </c>
      <c r="AA5982">
        <v>0</v>
      </c>
      <c r="AB5982">
        <v>4.6001120000000002</v>
      </c>
      <c r="AC5982">
        <v>27.610395</v>
      </c>
      <c r="AD5982">
        <v>29.025010000000002</v>
      </c>
      <c r="AE5982">
        <v>10.810485</v>
      </c>
      <c r="AF5982">
        <v>72.046000000000006</v>
      </c>
    </row>
    <row r="5983" spans="1:32" x14ac:dyDescent="0.3">
      <c r="A5983">
        <v>2796051</v>
      </c>
      <c r="B5983">
        <v>1</v>
      </c>
      <c r="C5983" t="s">
        <v>82</v>
      </c>
      <c r="D5983" t="s">
        <v>100</v>
      </c>
      <c r="E5983" t="s">
        <v>21548</v>
      </c>
      <c r="F5983" t="s">
        <v>21549</v>
      </c>
      <c r="G5983" t="s">
        <v>31548</v>
      </c>
      <c r="H5983" t="s">
        <v>311</v>
      </c>
      <c r="I5983" t="s">
        <v>78</v>
      </c>
      <c r="J5983" t="s">
        <v>135</v>
      </c>
      <c r="K5983" t="s">
        <v>22</v>
      </c>
      <c r="L5983" t="s">
        <v>136</v>
      </c>
      <c r="M5983" t="s">
        <v>21550</v>
      </c>
      <c r="N5983" t="s">
        <v>21551</v>
      </c>
      <c r="O5983">
        <v>1.7161111111111111</v>
      </c>
      <c r="P5983">
        <v>0</v>
      </c>
      <c r="Q5983">
        <v>31</v>
      </c>
      <c r="R5983">
        <v>0</v>
      </c>
      <c r="S5983">
        <v>0</v>
      </c>
      <c r="T5983">
        <v>0</v>
      </c>
      <c r="U5983">
        <v>6</v>
      </c>
      <c r="V5983">
        <v>0</v>
      </c>
      <c r="W5983">
        <v>0</v>
      </c>
      <c r="X5983">
        <v>0</v>
      </c>
      <c r="Y5983">
        <v>15.69112</v>
      </c>
      <c r="Z5983">
        <v>0</v>
      </c>
      <c r="AA5983">
        <v>0</v>
      </c>
      <c r="AB5983">
        <v>0</v>
      </c>
      <c r="AC5983">
        <v>1.4113405000000001</v>
      </c>
      <c r="AD5983">
        <v>0</v>
      </c>
      <c r="AE5983">
        <v>0</v>
      </c>
      <c r="AF5983">
        <v>17.102460000000001</v>
      </c>
    </row>
    <row r="5984" spans="1:32" x14ac:dyDescent="0.3">
      <c r="A5984">
        <v>2796025</v>
      </c>
      <c r="B5984">
        <v>1</v>
      </c>
      <c r="C5984" t="s">
        <v>83</v>
      </c>
      <c r="D5984" t="s">
        <v>123</v>
      </c>
      <c r="E5984" t="s">
        <v>21552</v>
      </c>
      <c r="F5984" t="s">
        <v>21553</v>
      </c>
      <c r="G5984" t="s">
        <v>31546</v>
      </c>
      <c r="H5984" t="s">
        <v>223</v>
      </c>
      <c r="I5984" t="s">
        <v>78</v>
      </c>
      <c r="J5984" t="s">
        <v>135</v>
      </c>
      <c r="K5984" t="s">
        <v>22</v>
      </c>
      <c r="L5984" t="s">
        <v>136</v>
      </c>
      <c r="M5984" t="s">
        <v>21554</v>
      </c>
      <c r="N5984" t="s">
        <v>21555</v>
      </c>
      <c r="O5984">
        <v>0.57777777777777772</v>
      </c>
      <c r="P5984">
        <v>0</v>
      </c>
      <c r="Q5984">
        <v>157</v>
      </c>
      <c r="R5984">
        <v>0</v>
      </c>
      <c r="S5984">
        <v>0</v>
      </c>
      <c r="T5984">
        <v>0</v>
      </c>
      <c r="U5984">
        <v>7</v>
      </c>
      <c r="V5984">
        <v>0</v>
      </c>
      <c r="W5984">
        <v>0</v>
      </c>
      <c r="X5984">
        <v>0</v>
      </c>
      <c r="Y5984">
        <v>24.426558</v>
      </c>
      <c r="Z5984">
        <v>0</v>
      </c>
      <c r="AA5984">
        <v>0</v>
      </c>
      <c r="AB5984">
        <v>0</v>
      </c>
      <c r="AC5984">
        <v>3.3927209999999999</v>
      </c>
      <c r="AD5984">
        <v>0</v>
      </c>
      <c r="AE5984">
        <v>0</v>
      </c>
      <c r="AF5984">
        <v>27.819279000000002</v>
      </c>
    </row>
    <row r="5985" spans="1:32" x14ac:dyDescent="0.3">
      <c r="A5985">
        <v>2796046</v>
      </c>
      <c r="B5985">
        <v>1</v>
      </c>
      <c r="C5985" t="s">
        <v>82</v>
      </c>
      <c r="D5985" t="s">
        <v>90</v>
      </c>
      <c r="E5985" t="s">
        <v>21556</v>
      </c>
      <c r="F5985" t="s">
        <v>21557</v>
      </c>
      <c r="G5985" t="s">
        <v>31551</v>
      </c>
      <c r="H5985" t="s">
        <v>185</v>
      </c>
      <c r="I5985" t="s">
        <v>79</v>
      </c>
      <c r="J5985" t="s">
        <v>135</v>
      </c>
      <c r="K5985" t="s">
        <v>22</v>
      </c>
      <c r="L5985" t="s">
        <v>136</v>
      </c>
      <c r="M5985" t="s">
        <v>21558</v>
      </c>
      <c r="N5985" t="s">
        <v>21559</v>
      </c>
      <c r="O5985">
        <v>0.1111111111111111</v>
      </c>
      <c r="P5985">
        <v>0</v>
      </c>
      <c r="Q5985">
        <v>1493</v>
      </c>
      <c r="R5985">
        <v>0</v>
      </c>
      <c r="S5985">
        <v>0</v>
      </c>
      <c r="T5985">
        <v>0</v>
      </c>
      <c r="U5985">
        <v>221</v>
      </c>
      <c r="V5985">
        <v>0</v>
      </c>
      <c r="W5985">
        <v>0</v>
      </c>
      <c r="X5985">
        <v>0</v>
      </c>
      <c r="Y5985">
        <v>43.542403999999998</v>
      </c>
      <c r="Z5985">
        <v>0</v>
      </c>
      <c r="AA5985">
        <v>0</v>
      </c>
      <c r="AB5985">
        <v>0</v>
      </c>
      <c r="AC5985">
        <v>14.848865999999999</v>
      </c>
      <c r="AD5985">
        <v>0</v>
      </c>
      <c r="AE5985">
        <v>0</v>
      </c>
      <c r="AF5985">
        <v>58.391269999999999</v>
      </c>
    </row>
    <row r="5986" spans="1:32" x14ac:dyDescent="0.3">
      <c r="A5986">
        <v>2795794</v>
      </c>
      <c r="B5986">
        <v>2</v>
      </c>
      <c r="C5986" t="s">
        <v>82</v>
      </c>
      <c r="D5986" t="s">
        <v>90</v>
      </c>
      <c r="E5986" t="s">
        <v>21560</v>
      </c>
      <c r="F5986" t="s">
        <v>21561</v>
      </c>
      <c r="G5986" t="s">
        <v>31551</v>
      </c>
      <c r="H5986" t="s">
        <v>134</v>
      </c>
      <c r="I5986" t="s">
        <v>79</v>
      </c>
      <c r="J5986" t="s">
        <v>135</v>
      </c>
      <c r="K5986" t="s">
        <v>22</v>
      </c>
      <c r="L5986" t="s">
        <v>136</v>
      </c>
      <c r="M5986" t="s">
        <v>21562</v>
      </c>
      <c r="N5986" t="s">
        <v>20312</v>
      </c>
      <c r="O5986">
        <v>8.4166666666666667E-2</v>
      </c>
      <c r="P5986">
        <v>0</v>
      </c>
      <c r="Q5986">
        <v>1888</v>
      </c>
      <c r="R5986">
        <v>0</v>
      </c>
      <c r="S5986">
        <v>0</v>
      </c>
      <c r="T5986">
        <v>6</v>
      </c>
      <c r="U5986">
        <v>75</v>
      </c>
      <c r="V5986">
        <v>6</v>
      </c>
      <c r="W5986">
        <v>0</v>
      </c>
      <c r="X5986">
        <v>0</v>
      </c>
      <c r="Y5986">
        <v>65.356200000000001</v>
      </c>
      <c r="Z5986">
        <v>0</v>
      </c>
      <c r="AA5986">
        <v>0</v>
      </c>
      <c r="AB5986">
        <v>33.769444</v>
      </c>
      <c r="AC5986">
        <v>5.4044074999999996</v>
      </c>
      <c r="AD5986">
        <v>62.408881999999998</v>
      </c>
      <c r="AE5986">
        <v>0</v>
      </c>
      <c r="AF5986">
        <v>166.93893</v>
      </c>
    </row>
    <row r="5987" spans="1:32" x14ac:dyDescent="0.3">
      <c r="A5987">
        <v>2795851</v>
      </c>
      <c r="B5987">
        <v>2</v>
      </c>
      <c r="C5987" t="s">
        <v>82</v>
      </c>
      <c r="D5987" t="s">
        <v>108</v>
      </c>
      <c r="E5987" t="s">
        <v>21563</v>
      </c>
      <c r="F5987" t="s">
        <v>21564</v>
      </c>
      <c r="G5987" t="s">
        <v>31552</v>
      </c>
      <c r="H5987" t="s">
        <v>223</v>
      </c>
      <c r="I5987" t="s">
        <v>78</v>
      </c>
      <c r="J5987" t="s">
        <v>135</v>
      </c>
      <c r="K5987" t="s">
        <v>22</v>
      </c>
      <c r="L5987" t="s">
        <v>136</v>
      </c>
      <c r="M5987" t="s">
        <v>19661</v>
      </c>
      <c r="N5987" t="s">
        <v>21565</v>
      </c>
      <c r="O5987">
        <v>1.2605555555555557</v>
      </c>
      <c r="P5987">
        <v>0</v>
      </c>
      <c r="Q5987">
        <v>51</v>
      </c>
      <c r="R5987">
        <v>0</v>
      </c>
      <c r="S5987">
        <v>33</v>
      </c>
      <c r="T5987">
        <v>0</v>
      </c>
      <c r="U5987">
        <v>16</v>
      </c>
      <c r="V5987">
        <v>0</v>
      </c>
      <c r="W5987">
        <v>0</v>
      </c>
      <c r="X5987">
        <v>0</v>
      </c>
      <c r="Y5987">
        <v>3.1376594999999998</v>
      </c>
      <c r="Z5987">
        <v>0</v>
      </c>
      <c r="AA5987">
        <v>1.7971950000000001</v>
      </c>
      <c r="AB5987">
        <v>0</v>
      </c>
      <c r="AC5987">
        <v>13.298689</v>
      </c>
      <c r="AD5987">
        <v>0</v>
      </c>
      <c r="AE5987">
        <v>0</v>
      </c>
      <c r="AF5987">
        <v>18.233543000000001</v>
      </c>
    </row>
    <row r="5988" spans="1:32" x14ac:dyDescent="0.3">
      <c r="A5988">
        <v>2795812</v>
      </c>
      <c r="B5988">
        <v>1</v>
      </c>
      <c r="C5988" t="s">
        <v>82</v>
      </c>
      <c r="D5988" t="s">
        <v>94</v>
      </c>
      <c r="E5988" t="s">
        <v>21566</v>
      </c>
      <c r="F5988" t="s">
        <v>21567</v>
      </c>
      <c r="G5988" t="s">
        <v>31548</v>
      </c>
      <c r="H5988" t="s">
        <v>311</v>
      </c>
      <c r="I5988" t="s">
        <v>78</v>
      </c>
      <c r="J5988" t="s">
        <v>135</v>
      </c>
      <c r="K5988" t="s">
        <v>22</v>
      </c>
      <c r="L5988" t="s">
        <v>136</v>
      </c>
      <c r="M5988" t="s">
        <v>21568</v>
      </c>
      <c r="N5988" t="s">
        <v>21569</v>
      </c>
      <c r="O5988">
        <v>2.589722222222222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1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10.12642</v>
      </c>
      <c r="AD5988">
        <v>0</v>
      </c>
      <c r="AE5988">
        <v>0</v>
      </c>
      <c r="AF5988">
        <v>10.12642</v>
      </c>
    </row>
    <row r="5989" spans="1:32" x14ac:dyDescent="0.3">
      <c r="A5989">
        <v>2795815</v>
      </c>
      <c r="B5989">
        <v>1</v>
      </c>
      <c r="C5989" t="s">
        <v>82</v>
      </c>
      <c r="D5989" t="s">
        <v>91</v>
      </c>
      <c r="E5989" t="s">
        <v>21570</v>
      </c>
      <c r="F5989" t="s">
        <v>21571</v>
      </c>
      <c r="G5989" t="s">
        <v>31548</v>
      </c>
      <c r="H5989" t="s">
        <v>333</v>
      </c>
      <c r="I5989" t="s">
        <v>78</v>
      </c>
      <c r="J5989" t="s">
        <v>135</v>
      </c>
      <c r="K5989" t="s">
        <v>22</v>
      </c>
      <c r="L5989" t="s">
        <v>136</v>
      </c>
      <c r="M5989" t="s">
        <v>21572</v>
      </c>
      <c r="N5989" t="s">
        <v>21573</v>
      </c>
      <c r="O5989">
        <v>2.2377777777777776</v>
      </c>
      <c r="P5989">
        <v>0</v>
      </c>
      <c r="Q5989">
        <v>2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1.0337791000000001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1.0337791000000001</v>
      </c>
    </row>
    <row r="5990" spans="1:32" x14ac:dyDescent="0.3">
      <c r="A5990">
        <v>2795710</v>
      </c>
      <c r="B5990">
        <v>1</v>
      </c>
      <c r="C5990" t="s">
        <v>83</v>
      </c>
      <c r="D5990" t="s">
        <v>125</v>
      </c>
      <c r="E5990" t="s">
        <v>21574</v>
      </c>
      <c r="F5990" t="s">
        <v>21575</v>
      </c>
      <c r="G5990" t="s">
        <v>31546</v>
      </c>
      <c r="H5990" t="s">
        <v>223</v>
      </c>
      <c r="I5990" t="s">
        <v>78</v>
      </c>
      <c r="J5990" t="s">
        <v>135</v>
      </c>
      <c r="K5990" t="s">
        <v>22</v>
      </c>
      <c r="L5990" t="s">
        <v>136</v>
      </c>
      <c r="M5990" t="s">
        <v>21576</v>
      </c>
      <c r="N5990" t="s">
        <v>21577</v>
      </c>
      <c r="O5990">
        <v>1.836111111111111</v>
      </c>
      <c r="P5990">
        <v>0</v>
      </c>
      <c r="Q5990">
        <v>45</v>
      </c>
      <c r="R5990">
        <v>0</v>
      </c>
      <c r="S5990">
        <v>1</v>
      </c>
      <c r="T5990">
        <v>0</v>
      </c>
      <c r="U5990">
        <v>3</v>
      </c>
      <c r="V5990">
        <v>0</v>
      </c>
      <c r="W5990">
        <v>0</v>
      </c>
      <c r="X5990">
        <v>0</v>
      </c>
      <c r="Y5990">
        <v>17.022614999999998</v>
      </c>
      <c r="Z5990">
        <v>0</v>
      </c>
      <c r="AA5990">
        <v>0</v>
      </c>
      <c r="AB5990">
        <v>0</v>
      </c>
      <c r="AC5990">
        <v>3.8947780000000001</v>
      </c>
      <c r="AD5990">
        <v>0</v>
      </c>
      <c r="AE5990">
        <v>0</v>
      </c>
      <c r="AF5990">
        <v>20.917393000000001</v>
      </c>
    </row>
    <row r="5991" spans="1:32" x14ac:dyDescent="0.3">
      <c r="A5991">
        <v>2795707</v>
      </c>
      <c r="B5991">
        <v>1</v>
      </c>
      <c r="C5991" t="s">
        <v>82</v>
      </c>
      <c r="D5991" t="s">
        <v>105</v>
      </c>
      <c r="E5991" t="s">
        <v>9180</v>
      </c>
      <c r="F5991" t="s">
        <v>9181</v>
      </c>
      <c r="G5991" t="s">
        <v>31550</v>
      </c>
      <c r="H5991" t="s">
        <v>223</v>
      </c>
      <c r="I5991" t="s">
        <v>78</v>
      </c>
      <c r="J5991" t="s">
        <v>135</v>
      </c>
      <c r="K5991" t="s">
        <v>22</v>
      </c>
      <c r="L5991" t="s">
        <v>136</v>
      </c>
      <c r="M5991" t="s">
        <v>21578</v>
      </c>
      <c r="N5991" t="s">
        <v>21579</v>
      </c>
      <c r="O5991">
        <v>2.8547222222222222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3</v>
      </c>
      <c r="V5991">
        <v>0</v>
      </c>
      <c r="W5991">
        <v>3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14.006327000000001</v>
      </c>
      <c r="AD5991">
        <v>0</v>
      </c>
      <c r="AE5991">
        <v>656.77499999999998</v>
      </c>
      <c r="AF5991">
        <v>670.78139999999996</v>
      </c>
    </row>
    <row r="5992" spans="1:32" x14ac:dyDescent="0.3">
      <c r="A5992">
        <v>2795514</v>
      </c>
      <c r="B5992">
        <v>1</v>
      </c>
      <c r="C5992" t="s">
        <v>82</v>
      </c>
      <c r="D5992" t="s">
        <v>113</v>
      </c>
      <c r="E5992" t="s">
        <v>21580</v>
      </c>
      <c r="F5992" t="s">
        <v>21581</v>
      </c>
      <c r="G5992" t="s">
        <v>31548</v>
      </c>
      <c r="H5992" t="s">
        <v>893</v>
      </c>
      <c r="I5992" t="s">
        <v>78</v>
      </c>
      <c r="J5992" t="s">
        <v>135</v>
      </c>
      <c r="K5992" t="s">
        <v>22</v>
      </c>
      <c r="L5992" t="s">
        <v>136</v>
      </c>
      <c r="M5992" t="s">
        <v>21582</v>
      </c>
      <c r="N5992" t="s">
        <v>21583</v>
      </c>
      <c r="O5992">
        <v>0.90222222222222226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1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1.8350690999999999</v>
      </c>
      <c r="AD5992">
        <v>0</v>
      </c>
      <c r="AE5992">
        <v>0</v>
      </c>
      <c r="AF5992">
        <v>1.8350690999999999</v>
      </c>
    </row>
    <row r="5993" spans="1:32" x14ac:dyDescent="0.3">
      <c r="A5993">
        <v>2794992</v>
      </c>
      <c r="B5993">
        <v>1</v>
      </c>
      <c r="C5993" t="s">
        <v>82</v>
      </c>
      <c r="D5993" t="s">
        <v>107</v>
      </c>
      <c r="E5993" t="s">
        <v>21584</v>
      </c>
      <c r="F5993" t="s">
        <v>21585</v>
      </c>
      <c r="G5993" t="s">
        <v>31548</v>
      </c>
      <c r="H5993" t="s">
        <v>893</v>
      </c>
      <c r="I5993" t="s">
        <v>78</v>
      </c>
      <c r="J5993" t="s">
        <v>135</v>
      </c>
      <c r="K5993" t="s">
        <v>22</v>
      </c>
      <c r="L5993" t="s">
        <v>136</v>
      </c>
      <c r="M5993" t="s">
        <v>21586</v>
      </c>
      <c r="N5993" t="s">
        <v>21587</v>
      </c>
      <c r="O5993">
        <v>1.3197222222222222</v>
      </c>
      <c r="P5993">
        <v>0</v>
      </c>
      <c r="Q5993">
        <v>1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0.10952220999999999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0.10952220999999999</v>
      </c>
    </row>
    <row r="5994" spans="1:32" x14ac:dyDescent="0.3">
      <c r="A5994">
        <v>2794909</v>
      </c>
      <c r="B5994">
        <v>2</v>
      </c>
      <c r="C5994" t="s">
        <v>82</v>
      </c>
      <c r="D5994" t="s">
        <v>89</v>
      </c>
      <c r="E5994" t="s">
        <v>21588</v>
      </c>
      <c r="F5994" t="s">
        <v>21589</v>
      </c>
      <c r="G5994" t="s">
        <v>31549</v>
      </c>
      <c r="H5994" t="s">
        <v>672</v>
      </c>
      <c r="I5994" t="s">
        <v>79</v>
      </c>
      <c r="J5994" t="s">
        <v>135</v>
      </c>
      <c r="K5994" t="s">
        <v>22</v>
      </c>
      <c r="L5994" t="s">
        <v>136</v>
      </c>
      <c r="M5994" t="s">
        <v>20370</v>
      </c>
      <c r="N5994" t="s">
        <v>21590</v>
      </c>
      <c r="O5994">
        <v>1.0249999999999999</v>
      </c>
      <c r="P5994">
        <v>0</v>
      </c>
      <c r="Q5994">
        <v>218</v>
      </c>
      <c r="R5994">
        <v>0</v>
      </c>
      <c r="S5994">
        <v>1</v>
      </c>
      <c r="T5994">
        <v>0</v>
      </c>
      <c r="U5994">
        <v>32</v>
      </c>
      <c r="V5994">
        <v>0</v>
      </c>
      <c r="W5994">
        <v>0</v>
      </c>
      <c r="X5994">
        <v>0</v>
      </c>
      <c r="Y5994">
        <v>22.703199999999999</v>
      </c>
      <c r="Z5994">
        <v>0</v>
      </c>
      <c r="AA5994">
        <v>3.619961E-2</v>
      </c>
      <c r="AB5994">
        <v>0</v>
      </c>
      <c r="AC5994">
        <v>5.6418432999999997</v>
      </c>
      <c r="AD5994">
        <v>0</v>
      </c>
      <c r="AE5994">
        <v>0</v>
      </c>
      <c r="AF5994">
        <v>28.381243000000001</v>
      </c>
    </row>
    <row r="5995" spans="1:32" x14ac:dyDescent="0.3">
      <c r="A5995">
        <v>2794988</v>
      </c>
      <c r="B5995">
        <v>1</v>
      </c>
      <c r="C5995" t="s">
        <v>82</v>
      </c>
      <c r="D5995" t="s">
        <v>100</v>
      </c>
      <c r="E5995" t="s">
        <v>21591</v>
      </c>
      <c r="F5995" t="s">
        <v>21592</v>
      </c>
      <c r="G5995" t="s">
        <v>31546</v>
      </c>
      <c r="H5995" t="s">
        <v>223</v>
      </c>
      <c r="I5995" t="s">
        <v>78</v>
      </c>
      <c r="J5995" t="s">
        <v>135</v>
      </c>
      <c r="K5995" t="s">
        <v>22</v>
      </c>
      <c r="L5995" t="s">
        <v>136</v>
      </c>
      <c r="M5995" t="s">
        <v>21593</v>
      </c>
      <c r="N5995" t="s">
        <v>21594</v>
      </c>
      <c r="O5995">
        <v>6.6405555555555553</v>
      </c>
      <c r="P5995">
        <v>0</v>
      </c>
      <c r="Q5995">
        <v>254</v>
      </c>
      <c r="R5995">
        <v>0</v>
      </c>
      <c r="S5995">
        <v>0</v>
      </c>
      <c r="T5995">
        <v>0</v>
      </c>
      <c r="U5995">
        <v>13</v>
      </c>
      <c r="V5995">
        <v>0</v>
      </c>
      <c r="W5995">
        <v>0</v>
      </c>
      <c r="X5995">
        <v>0</v>
      </c>
      <c r="Y5995">
        <v>379.80905000000001</v>
      </c>
      <c r="Z5995">
        <v>0</v>
      </c>
      <c r="AA5995">
        <v>0</v>
      </c>
      <c r="AB5995">
        <v>0</v>
      </c>
      <c r="AC5995">
        <v>180.23179999999999</v>
      </c>
      <c r="AD5995">
        <v>0</v>
      </c>
      <c r="AE5995">
        <v>0</v>
      </c>
      <c r="AF5995">
        <v>560.04089999999997</v>
      </c>
    </row>
    <row r="5996" spans="1:32" x14ac:dyDescent="0.3">
      <c r="A5996">
        <v>2795001</v>
      </c>
      <c r="B5996">
        <v>1</v>
      </c>
      <c r="C5996" t="s">
        <v>83</v>
      </c>
      <c r="D5996" t="s">
        <v>127</v>
      </c>
      <c r="E5996" t="s">
        <v>21595</v>
      </c>
      <c r="F5996" t="s">
        <v>21596</v>
      </c>
      <c r="G5996" t="s">
        <v>31545</v>
      </c>
      <c r="H5996" t="s">
        <v>134</v>
      </c>
      <c r="I5996" t="s">
        <v>79</v>
      </c>
      <c r="J5996" t="s">
        <v>135</v>
      </c>
      <c r="K5996" t="s">
        <v>22</v>
      </c>
      <c r="L5996" t="s">
        <v>136</v>
      </c>
      <c r="M5996" t="s">
        <v>21597</v>
      </c>
      <c r="N5996" t="s">
        <v>21598</v>
      </c>
      <c r="O5996">
        <v>0.43416666666666665</v>
      </c>
      <c r="P5996">
        <v>12</v>
      </c>
      <c r="Q5996">
        <v>1103</v>
      </c>
      <c r="R5996">
        <v>40</v>
      </c>
      <c r="S5996">
        <v>39</v>
      </c>
      <c r="T5996">
        <v>41</v>
      </c>
      <c r="U5996">
        <v>65</v>
      </c>
      <c r="V5996">
        <v>2</v>
      </c>
      <c r="W5996">
        <v>0</v>
      </c>
      <c r="X5996">
        <v>6.4808719999999997</v>
      </c>
      <c r="Y5996">
        <v>44.038822000000003</v>
      </c>
      <c r="Z5996">
        <v>5.6794057000000002</v>
      </c>
      <c r="AA5996">
        <v>1.5643031999999999</v>
      </c>
      <c r="AB5996">
        <v>22.178806000000002</v>
      </c>
      <c r="AC5996">
        <v>5.9803949999999997</v>
      </c>
      <c r="AD5996">
        <v>59.213059999999999</v>
      </c>
      <c r="AE5996">
        <v>0</v>
      </c>
      <c r="AF5996">
        <v>145.13567</v>
      </c>
    </row>
    <row r="5997" spans="1:32" x14ac:dyDescent="0.3">
      <c r="A5997">
        <v>2794921</v>
      </c>
      <c r="B5997">
        <v>1</v>
      </c>
      <c r="C5997" t="s">
        <v>82</v>
      </c>
      <c r="D5997" t="s">
        <v>91</v>
      </c>
      <c r="E5997" t="s">
        <v>21599</v>
      </c>
      <c r="F5997" t="s">
        <v>21600</v>
      </c>
      <c r="G5997" t="s">
        <v>31548</v>
      </c>
      <c r="H5997" t="s">
        <v>333</v>
      </c>
      <c r="I5997" t="s">
        <v>78</v>
      </c>
      <c r="J5997" t="s">
        <v>135</v>
      </c>
      <c r="K5997" t="s">
        <v>22</v>
      </c>
      <c r="L5997" t="s">
        <v>136</v>
      </c>
      <c r="M5997" t="s">
        <v>21601</v>
      </c>
      <c r="N5997" t="s">
        <v>21602</v>
      </c>
      <c r="O5997">
        <v>4.6316666666666668</v>
      </c>
      <c r="P5997">
        <v>0</v>
      </c>
      <c r="Q5997">
        <v>3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3.3014898000000001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3.3014898000000001</v>
      </c>
    </row>
    <row r="5998" spans="1:32" x14ac:dyDescent="0.3">
      <c r="A5998">
        <v>2794926</v>
      </c>
      <c r="B5998">
        <v>1</v>
      </c>
      <c r="C5998" t="s">
        <v>82</v>
      </c>
      <c r="D5998" t="s">
        <v>112</v>
      </c>
      <c r="E5998" t="s">
        <v>21603</v>
      </c>
      <c r="F5998" t="s">
        <v>21604</v>
      </c>
      <c r="G5998" t="s">
        <v>31552</v>
      </c>
      <c r="H5998" t="s">
        <v>665</v>
      </c>
      <c r="I5998" t="s">
        <v>78</v>
      </c>
      <c r="J5998" t="s">
        <v>135</v>
      </c>
      <c r="K5998" t="s">
        <v>22</v>
      </c>
      <c r="L5998" t="s">
        <v>136</v>
      </c>
      <c r="M5998" t="s">
        <v>21605</v>
      </c>
      <c r="N5998" t="s">
        <v>21606</v>
      </c>
      <c r="O5998">
        <v>2.2780555555555555</v>
      </c>
      <c r="P5998">
        <v>0</v>
      </c>
      <c r="Q5998">
        <v>3</v>
      </c>
      <c r="R5998">
        <v>0</v>
      </c>
      <c r="S5998">
        <v>18</v>
      </c>
      <c r="T5998">
        <v>0</v>
      </c>
      <c r="U5998">
        <v>3</v>
      </c>
      <c r="V5998">
        <v>0</v>
      </c>
      <c r="W5998">
        <v>0</v>
      </c>
      <c r="X5998">
        <v>0</v>
      </c>
      <c r="Y5998">
        <v>1.0963985999999999</v>
      </c>
      <c r="Z5998">
        <v>0</v>
      </c>
      <c r="AA5998">
        <v>18.293372999999999</v>
      </c>
      <c r="AB5998">
        <v>0</v>
      </c>
      <c r="AC5998">
        <v>0.64600349999999995</v>
      </c>
      <c r="AD5998">
        <v>0</v>
      </c>
      <c r="AE5998">
        <v>0</v>
      </c>
      <c r="AF5998">
        <v>20.035774</v>
      </c>
    </row>
    <row r="5999" spans="1:32" x14ac:dyDescent="0.3">
      <c r="A5999">
        <v>2794920</v>
      </c>
      <c r="B5999">
        <v>1</v>
      </c>
      <c r="C5999" t="s">
        <v>82</v>
      </c>
      <c r="D5999" t="s">
        <v>104</v>
      </c>
      <c r="E5999" t="s">
        <v>21607</v>
      </c>
      <c r="F5999" t="s">
        <v>21608</v>
      </c>
      <c r="G5999" t="s">
        <v>31548</v>
      </c>
      <c r="H5999" t="s">
        <v>311</v>
      </c>
      <c r="I5999" t="s">
        <v>78</v>
      </c>
      <c r="J5999" t="s">
        <v>135</v>
      </c>
      <c r="K5999" t="s">
        <v>22</v>
      </c>
      <c r="L5999" t="s">
        <v>136</v>
      </c>
      <c r="M5999" t="s">
        <v>21609</v>
      </c>
      <c r="N5999" t="s">
        <v>21610</v>
      </c>
      <c r="O5999">
        <v>1.5022222222222221</v>
      </c>
      <c r="P5999">
        <v>0</v>
      </c>
      <c r="Q5999">
        <v>2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0.39101142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0.39101142</v>
      </c>
    </row>
    <row r="6000" spans="1:32" x14ac:dyDescent="0.3">
      <c r="A6000">
        <v>2794915</v>
      </c>
      <c r="B6000">
        <v>1</v>
      </c>
      <c r="C6000" t="s">
        <v>82</v>
      </c>
      <c r="D6000" t="s">
        <v>99</v>
      </c>
      <c r="E6000" t="s">
        <v>21611</v>
      </c>
      <c r="F6000" t="s">
        <v>21612</v>
      </c>
      <c r="G6000" t="s">
        <v>31545</v>
      </c>
      <c r="H6000" t="s">
        <v>3105</v>
      </c>
      <c r="I6000" t="s">
        <v>79</v>
      </c>
      <c r="J6000" t="s">
        <v>135</v>
      </c>
      <c r="K6000" t="s">
        <v>22</v>
      </c>
      <c r="L6000" t="s">
        <v>136</v>
      </c>
      <c r="M6000" t="s">
        <v>21613</v>
      </c>
      <c r="N6000" t="s">
        <v>21614</v>
      </c>
      <c r="O6000">
        <v>1.638611111111111</v>
      </c>
      <c r="P6000">
        <v>11</v>
      </c>
      <c r="Q6000">
        <v>5968</v>
      </c>
      <c r="R6000">
        <v>16</v>
      </c>
      <c r="S6000">
        <v>217</v>
      </c>
      <c r="T6000">
        <v>33</v>
      </c>
      <c r="U6000">
        <v>755</v>
      </c>
      <c r="V6000">
        <v>0</v>
      </c>
      <c r="W6000">
        <v>10</v>
      </c>
      <c r="X6000">
        <v>40.857483000000002</v>
      </c>
      <c r="Y6000">
        <v>1749.4429</v>
      </c>
      <c r="Z6000">
        <v>13.95922</v>
      </c>
      <c r="AA6000">
        <v>72.693700000000007</v>
      </c>
      <c r="AB6000">
        <v>252.18994000000001</v>
      </c>
      <c r="AC6000">
        <v>556.471</v>
      </c>
      <c r="AD6000">
        <v>0</v>
      </c>
      <c r="AE6000">
        <v>132.85776999999999</v>
      </c>
      <c r="AF6000">
        <v>2818.4720000000002</v>
      </c>
    </row>
    <row r="6001" spans="1:32" x14ac:dyDescent="0.3">
      <c r="A6001">
        <v>2794789</v>
      </c>
      <c r="B6001">
        <v>1</v>
      </c>
      <c r="C6001" t="s">
        <v>82</v>
      </c>
      <c r="D6001" t="s">
        <v>112</v>
      </c>
      <c r="E6001" t="s">
        <v>7536</v>
      </c>
      <c r="F6001" t="s">
        <v>7537</v>
      </c>
      <c r="G6001" t="s">
        <v>31545</v>
      </c>
      <c r="H6001" t="s">
        <v>134</v>
      </c>
      <c r="I6001" t="s">
        <v>79</v>
      </c>
      <c r="J6001" t="s">
        <v>135</v>
      </c>
      <c r="K6001" t="s">
        <v>22</v>
      </c>
      <c r="L6001" t="s">
        <v>136</v>
      </c>
      <c r="M6001" t="s">
        <v>21615</v>
      </c>
      <c r="N6001" t="s">
        <v>21616</v>
      </c>
      <c r="O6001">
        <v>0.46388888888888891</v>
      </c>
      <c r="P6001">
        <v>0</v>
      </c>
      <c r="Q6001">
        <v>90</v>
      </c>
      <c r="R6001">
        <v>17</v>
      </c>
      <c r="S6001">
        <v>40</v>
      </c>
      <c r="T6001">
        <v>3</v>
      </c>
      <c r="U6001">
        <v>14</v>
      </c>
      <c r="V6001">
        <v>0</v>
      </c>
      <c r="W6001">
        <v>0</v>
      </c>
      <c r="X6001">
        <v>0</v>
      </c>
      <c r="Y6001">
        <v>11.542732000000001</v>
      </c>
      <c r="Z6001">
        <v>8.1237449999999995</v>
      </c>
      <c r="AA6001">
        <v>40.307845999999998</v>
      </c>
      <c r="AB6001">
        <v>0.51229316000000003</v>
      </c>
      <c r="AC6001">
        <v>2.8582594000000001</v>
      </c>
      <c r="AD6001">
        <v>0</v>
      </c>
      <c r="AE6001">
        <v>0</v>
      </c>
      <c r="AF6001">
        <v>63.344875000000002</v>
      </c>
    </row>
    <row r="6002" spans="1:32" x14ac:dyDescent="0.3">
      <c r="A6002">
        <v>2794799</v>
      </c>
      <c r="B6002">
        <v>1</v>
      </c>
      <c r="C6002" t="s">
        <v>82</v>
      </c>
      <c r="D6002" t="s">
        <v>111</v>
      </c>
      <c r="E6002" t="s">
        <v>21617</v>
      </c>
      <c r="F6002" t="s">
        <v>21618</v>
      </c>
      <c r="G6002" t="s">
        <v>31549</v>
      </c>
      <c r="H6002" t="s">
        <v>134</v>
      </c>
      <c r="I6002" t="s">
        <v>79</v>
      </c>
      <c r="J6002" t="s">
        <v>135</v>
      </c>
      <c r="K6002" t="s">
        <v>22</v>
      </c>
      <c r="L6002" t="s">
        <v>136</v>
      </c>
      <c r="M6002" t="s">
        <v>21619</v>
      </c>
      <c r="N6002" t="s">
        <v>21620</v>
      </c>
      <c r="O6002">
        <v>0.65916666666666668</v>
      </c>
      <c r="P6002">
        <v>0</v>
      </c>
      <c r="Q6002">
        <v>594</v>
      </c>
      <c r="R6002">
        <v>0</v>
      </c>
      <c r="S6002">
        <v>16</v>
      </c>
      <c r="T6002">
        <v>3</v>
      </c>
      <c r="U6002">
        <v>73</v>
      </c>
      <c r="V6002">
        <v>0</v>
      </c>
      <c r="W6002">
        <v>0</v>
      </c>
      <c r="X6002">
        <v>0</v>
      </c>
      <c r="Y6002">
        <v>40.559128000000001</v>
      </c>
      <c r="Z6002">
        <v>0</v>
      </c>
      <c r="AA6002">
        <v>1.1941010999999999</v>
      </c>
      <c r="AB6002">
        <v>7.7819304000000002</v>
      </c>
      <c r="AC6002">
        <v>8.4014959999999999</v>
      </c>
      <c r="AD6002">
        <v>0</v>
      </c>
      <c r="AE6002">
        <v>0</v>
      </c>
      <c r="AF6002">
        <v>57.936656999999997</v>
      </c>
    </row>
    <row r="6003" spans="1:32" x14ac:dyDescent="0.3">
      <c r="A6003">
        <v>2794803</v>
      </c>
      <c r="B6003">
        <v>1</v>
      </c>
      <c r="C6003" t="s">
        <v>82</v>
      </c>
      <c r="D6003" t="s">
        <v>113</v>
      </c>
      <c r="E6003" t="s">
        <v>4396</v>
      </c>
      <c r="F6003" t="s">
        <v>4397</v>
      </c>
      <c r="G6003" t="s">
        <v>31549</v>
      </c>
      <c r="H6003" t="s">
        <v>134</v>
      </c>
      <c r="I6003" t="s">
        <v>79</v>
      </c>
      <c r="J6003" t="s">
        <v>135</v>
      </c>
      <c r="K6003" t="s">
        <v>22</v>
      </c>
      <c r="L6003" t="s">
        <v>136</v>
      </c>
      <c r="M6003" t="s">
        <v>21621</v>
      </c>
      <c r="N6003" t="s">
        <v>21622</v>
      </c>
      <c r="O6003">
        <v>0.23305555555555554</v>
      </c>
      <c r="P6003">
        <v>13</v>
      </c>
      <c r="Q6003">
        <v>738</v>
      </c>
      <c r="R6003">
        <v>11</v>
      </c>
      <c r="S6003">
        <v>103</v>
      </c>
      <c r="T6003">
        <v>15</v>
      </c>
      <c r="U6003">
        <v>151</v>
      </c>
      <c r="V6003">
        <v>2</v>
      </c>
      <c r="W6003">
        <v>0</v>
      </c>
      <c r="X6003">
        <v>8.3475020000000004</v>
      </c>
      <c r="Y6003">
        <v>58.809730000000002</v>
      </c>
      <c r="Z6003">
        <v>1.3685517</v>
      </c>
      <c r="AA6003">
        <v>4.3565399999999999</v>
      </c>
      <c r="AB6003">
        <v>15.108537</v>
      </c>
      <c r="AC6003">
        <v>18.545238000000001</v>
      </c>
      <c r="AD6003">
        <v>47.78492</v>
      </c>
      <c r="AE6003">
        <v>0</v>
      </c>
      <c r="AF6003">
        <v>154.32101</v>
      </c>
    </row>
    <row r="6004" spans="1:32" x14ac:dyDescent="0.3">
      <c r="A6004">
        <v>2794802</v>
      </c>
      <c r="B6004">
        <v>1</v>
      </c>
      <c r="C6004" t="s">
        <v>82</v>
      </c>
      <c r="D6004" t="s">
        <v>107</v>
      </c>
      <c r="E6004" t="s">
        <v>5588</v>
      </c>
      <c r="F6004" t="s">
        <v>5589</v>
      </c>
      <c r="G6004" t="s">
        <v>31551</v>
      </c>
      <c r="H6004" t="s">
        <v>134</v>
      </c>
      <c r="I6004" t="s">
        <v>79</v>
      </c>
      <c r="J6004" t="s">
        <v>135</v>
      </c>
      <c r="K6004" t="s">
        <v>22</v>
      </c>
      <c r="L6004" t="s">
        <v>136</v>
      </c>
      <c r="M6004" t="s">
        <v>21623</v>
      </c>
      <c r="N6004" t="s">
        <v>21624</v>
      </c>
      <c r="O6004">
        <v>0.14472222222222222</v>
      </c>
      <c r="P6004">
        <v>34</v>
      </c>
      <c r="Q6004">
        <v>9413</v>
      </c>
      <c r="R6004">
        <v>9</v>
      </c>
      <c r="S6004">
        <v>117</v>
      </c>
      <c r="T6004">
        <v>33</v>
      </c>
      <c r="U6004">
        <v>857</v>
      </c>
      <c r="V6004">
        <v>4</v>
      </c>
      <c r="W6004">
        <v>3</v>
      </c>
      <c r="X6004">
        <v>69.372559999999993</v>
      </c>
      <c r="Y6004">
        <v>539.81823999999995</v>
      </c>
      <c r="Z6004">
        <v>1.5393403999999999</v>
      </c>
      <c r="AA6004">
        <v>6.068295</v>
      </c>
      <c r="AB6004">
        <v>93.848889999999997</v>
      </c>
      <c r="AC6004">
        <v>101.61141000000001</v>
      </c>
      <c r="AD6004">
        <v>18.695602000000001</v>
      </c>
      <c r="AE6004">
        <v>4.7494120000000004</v>
      </c>
      <c r="AF6004">
        <v>835.70374000000004</v>
      </c>
    </row>
    <row r="6005" spans="1:32" x14ac:dyDescent="0.3">
      <c r="A6005">
        <v>2794806</v>
      </c>
      <c r="B6005">
        <v>1</v>
      </c>
      <c r="C6005" t="s">
        <v>82</v>
      </c>
      <c r="D6005" t="s">
        <v>113</v>
      </c>
      <c r="E6005" t="s">
        <v>21625</v>
      </c>
      <c r="F6005" t="s">
        <v>21626</v>
      </c>
      <c r="G6005" t="s">
        <v>31545</v>
      </c>
      <c r="H6005" t="s">
        <v>134</v>
      </c>
      <c r="I6005" t="s">
        <v>79</v>
      </c>
      <c r="J6005" t="s">
        <v>135</v>
      </c>
      <c r="K6005" t="s">
        <v>22</v>
      </c>
      <c r="L6005" t="s">
        <v>136</v>
      </c>
      <c r="M6005" t="s">
        <v>20379</v>
      </c>
      <c r="N6005" t="s">
        <v>21627</v>
      </c>
      <c r="O6005">
        <v>7.4444444444444438E-2</v>
      </c>
      <c r="P6005">
        <v>4</v>
      </c>
      <c r="Q6005">
        <v>6549</v>
      </c>
      <c r="R6005">
        <v>1</v>
      </c>
      <c r="S6005">
        <v>107</v>
      </c>
      <c r="T6005">
        <v>21</v>
      </c>
      <c r="U6005">
        <v>727</v>
      </c>
      <c r="V6005">
        <v>1</v>
      </c>
      <c r="W6005">
        <v>2</v>
      </c>
      <c r="X6005">
        <v>0.84202929999999998</v>
      </c>
      <c r="Y6005">
        <v>102.84177</v>
      </c>
      <c r="Z6005">
        <v>3.8149587999999998E-2</v>
      </c>
      <c r="AA6005">
        <v>1.5294776999999999</v>
      </c>
      <c r="AB6005">
        <v>23.856007000000002</v>
      </c>
      <c r="AC6005">
        <v>30.258032</v>
      </c>
      <c r="AD6005">
        <v>4.5079726999999998</v>
      </c>
      <c r="AE6005">
        <v>1.5336531E-2</v>
      </c>
      <c r="AF6005">
        <v>163.88875999999999</v>
      </c>
    </row>
    <row r="6006" spans="1:32" x14ac:dyDescent="0.3">
      <c r="A6006">
        <v>2793853</v>
      </c>
      <c r="B6006">
        <v>1</v>
      </c>
      <c r="C6006" t="s">
        <v>83</v>
      </c>
      <c r="D6006" t="s">
        <v>122</v>
      </c>
      <c r="E6006" t="s">
        <v>21628</v>
      </c>
      <c r="F6006" t="s">
        <v>21629</v>
      </c>
      <c r="G6006" t="s">
        <v>31551</v>
      </c>
      <c r="H6006" t="s">
        <v>145</v>
      </c>
      <c r="I6006" t="s">
        <v>79</v>
      </c>
      <c r="J6006" t="s">
        <v>135</v>
      </c>
      <c r="K6006" t="s">
        <v>22</v>
      </c>
      <c r="L6006" t="s">
        <v>136</v>
      </c>
      <c r="M6006" t="s">
        <v>21630</v>
      </c>
      <c r="N6006" t="s">
        <v>21631</v>
      </c>
      <c r="O6006">
        <v>0.96250000000000002</v>
      </c>
      <c r="P6006">
        <v>0</v>
      </c>
      <c r="Q6006">
        <v>16</v>
      </c>
      <c r="R6006">
        <v>0</v>
      </c>
      <c r="S6006">
        <v>2</v>
      </c>
      <c r="T6006">
        <v>0</v>
      </c>
      <c r="U6006">
        <v>1</v>
      </c>
      <c r="V6006">
        <v>0</v>
      </c>
      <c r="W6006">
        <v>0</v>
      </c>
      <c r="X6006">
        <v>0</v>
      </c>
      <c r="Y6006">
        <v>1.892196</v>
      </c>
      <c r="Z6006">
        <v>0</v>
      </c>
      <c r="AA6006">
        <v>0.68264760000000002</v>
      </c>
      <c r="AB6006">
        <v>0</v>
      </c>
      <c r="AC6006">
        <v>0.34660479999999999</v>
      </c>
      <c r="AD6006">
        <v>0</v>
      </c>
      <c r="AE6006">
        <v>0</v>
      </c>
      <c r="AF6006">
        <v>2.9214484999999999</v>
      </c>
    </row>
    <row r="6007" spans="1:32" x14ac:dyDescent="0.3">
      <c r="A6007">
        <v>2793850</v>
      </c>
      <c r="B6007">
        <v>1</v>
      </c>
      <c r="C6007" t="s">
        <v>82</v>
      </c>
      <c r="D6007" t="s">
        <v>105</v>
      </c>
      <c r="E6007" t="s">
        <v>21632</v>
      </c>
      <c r="F6007" t="s">
        <v>21633</v>
      </c>
      <c r="G6007" t="s">
        <v>31548</v>
      </c>
      <c r="H6007" t="s">
        <v>333</v>
      </c>
      <c r="I6007" t="s">
        <v>78</v>
      </c>
      <c r="J6007" t="s">
        <v>135</v>
      </c>
      <c r="K6007" t="s">
        <v>22</v>
      </c>
      <c r="L6007" t="s">
        <v>136</v>
      </c>
      <c r="M6007" t="s">
        <v>21634</v>
      </c>
      <c r="N6007" t="s">
        <v>21635</v>
      </c>
      <c r="O6007">
        <v>1.5041666666666667</v>
      </c>
      <c r="P6007">
        <v>0</v>
      </c>
      <c r="Q6007">
        <v>1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6.4313049999999996E-4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6.4313049999999996E-4</v>
      </c>
    </row>
    <row r="6008" spans="1:32" x14ac:dyDescent="0.3">
      <c r="A6008">
        <v>2793856</v>
      </c>
      <c r="B6008">
        <v>1</v>
      </c>
      <c r="C6008" t="s">
        <v>82</v>
      </c>
      <c r="D6008" t="s">
        <v>100</v>
      </c>
      <c r="E6008" t="s">
        <v>21636</v>
      </c>
      <c r="F6008" t="s">
        <v>21637</v>
      </c>
      <c r="G6008" t="s">
        <v>31546</v>
      </c>
      <c r="H6008" t="s">
        <v>223</v>
      </c>
      <c r="I6008" t="s">
        <v>78</v>
      </c>
      <c r="J6008" t="s">
        <v>135</v>
      </c>
      <c r="K6008" t="s">
        <v>22</v>
      </c>
      <c r="L6008" t="s">
        <v>136</v>
      </c>
      <c r="M6008" t="s">
        <v>21638</v>
      </c>
      <c r="N6008" t="s">
        <v>21639</v>
      </c>
      <c r="O6008">
        <v>2.2705555555555557</v>
      </c>
      <c r="P6008">
        <v>0</v>
      </c>
      <c r="Q6008">
        <v>434</v>
      </c>
      <c r="R6008">
        <v>0</v>
      </c>
      <c r="S6008">
        <v>0</v>
      </c>
      <c r="T6008">
        <v>0</v>
      </c>
      <c r="U6008">
        <v>35</v>
      </c>
      <c r="V6008">
        <v>0</v>
      </c>
      <c r="W6008">
        <v>0</v>
      </c>
      <c r="X6008">
        <v>0</v>
      </c>
      <c r="Y6008">
        <v>232.22108</v>
      </c>
      <c r="Z6008">
        <v>0</v>
      </c>
      <c r="AA6008">
        <v>0</v>
      </c>
      <c r="AB6008">
        <v>0</v>
      </c>
      <c r="AC6008">
        <v>57.838729999999998</v>
      </c>
      <c r="AD6008">
        <v>0</v>
      </c>
      <c r="AE6008">
        <v>0</v>
      </c>
      <c r="AF6008">
        <v>290.0598</v>
      </c>
    </row>
    <row r="6009" spans="1:32" x14ac:dyDescent="0.3">
      <c r="A6009">
        <v>2793860</v>
      </c>
      <c r="B6009">
        <v>1</v>
      </c>
      <c r="C6009" t="s">
        <v>82</v>
      </c>
      <c r="D6009" t="s">
        <v>92</v>
      </c>
      <c r="E6009" t="s">
        <v>21640</v>
      </c>
      <c r="F6009" t="s">
        <v>21641</v>
      </c>
      <c r="G6009" t="s">
        <v>31545</v>
      </c>
      <c r="H6009" t="s">
        <v>134</v>
      </c>
      <c r="I6009" t="s">
        <v>79</v>
      </c>
      <c r="J6009" t="s">
        <v>135</v>
      </c>
      <c r="K6009" t="s">
        <v>22</v>
      </c>
      <c r="L6009" t="s">
        <v>136</v>
      </c>
      <c r="M6009" t="s">
        <v>21642</v>
      </c>
      <c r="N6009" t="s">
        <v>21643</v>
      </c>
      <c r="O6009">
        <v>1.4383333333333332</v>
      </c>
      <c r="P6009">
        <v>1</v>
      </c>
      <c r="Q6009">
        <v>424</v>
      </c>
      <c r="R6009">
        <v>0</v>
      </c>
      <c r="S6009">
        <v>0</v>
      </c>
      <c r="T6009">
        <v>2</v>
      </c>
      <c r="U6009">
        <v>18</v>
      </c>
      <c r="V6009">
        <v>0</v>
      </c>
      <c r="W6009">
        <v>0</v>
      </c>
      <c r="X6009">
        <v>7.6504839999999996</v>
      </c>
      <c r="Y6009">
        <v>124.54411</v>
      </c>
      <c r="Z6009">
        <v>0</v>
      </c>
      <c r="AA6009">
        <v>0</v>
      </c>
      <c r="AB6009">
        <v>13.154279000000001</v>
      </c>
      <c r="AC6009">
        <v>29.978870000000001</v>
      </c>
      <c r="AD6009">
        <v>0</v>
      </c>
      <c r="AE6009">
        <v>0</v>
      </c>
      <c r="AF6009">
        <v>175.32774000000001</v>
      </c>
    </row>
    <row r="6010" spans="1:32" x14ac:dyDescent="0.3">
      <c r="A6010">
        <v>2793848</v>
      </c>
      <c r="B6010">
        <v>1</v>
      </c>
      <c r="C6010" t="s">
        <v>82</v>
      </c>
      <c r="D6010" t="s">
        <v>87</v>
      </c>
      <c r="E6010" t="s">
        <v>14298</v>
      </c>
      <c r="F6010" t="s">
        <v>14299</v>
      </c>
      <c r="G6010" t="s">
        <v>31547</v>
      </c>
      <c r="H6010" t="s">
        <v>185</v>
      </c>
      <c r="I6010" t="s">
        <v>79</v>
      </c>
      <c r="J6010" t="s">
        <v>135</v>
      </c>
      <c r="K6010" t="s">
        <v>22</v>
      </c>
      <c r="L6010" t="s">
        <v>136</v>
      </c>
      <c r="M6010" t="s">
        <v>21644</v>
      </c>
      <c r="N6010" t="s">
        <v>21645</v>
      </c>
      <c r="O6010">
        <v>0.4588888888888889</v>
      </c>
      <c r="P6010">
        <v>0</v>
      </c>
      <c r="Q6010">
        <v>4752</v>
      </c>
      <c r="R6010">
        <v>0</v>
      </c>
      <c r="S6010">
        <v>0</v>
      </c>
      <c r="T6010">
        <v>2</v>
      </c>
      <c r="U6010">
        <v>313</v>
      </c>
      <c r="V6010">
        <v>0</v>
      </c>
      <c r="W6010">
        <v>0</v>
      </c>
      <c r="X6010">
        <v>0</v>
      </c>
      <c r="Y6010">
        <v>449.23469999999998</v>
      </c>
      <c r="Z6010">
        <v>0</v>
      </c>
      <c r="AA6010">
        <v>0</v>
      </c>
      <c r="AB6010">
        <v>3.6600684999999999</v>
      </c>
      <c r="AC6010">
        <v>87.572720000000004</v>
      </c>
      <c r="AD6010">
        <v>0</v>
      </c>
      <c r="AE6010">
        <v>0</v>
      </c>
      <c r="AF6010">
        <v>540.46749999999997</v>
      </c>
    </row>
    <row r="6011" spans="1:32" x14ac:dyDescent="0.3">
      <c r="A6011">
        <v>2785701</v>
      </c>
      <c r="B6011">
        <v>1</v>
      </c>
      <c r="C6011" t="s">
        <v>82</v>
      </c>
      <c r="D6011" t="s">
        <v>90</v>
      </c>
      <c r="E6011" t="s">
        <v>10436</v>
      </c>
      <c r="F6011" t="s">
        <v>10437</v>
      </c>
      <c r="G6011" t="s">
        <v>31551</v>
      </c>
      <c r="H6011" t="s">
        <v>134</v>
      </c>
      <c r="I6011" t="s">
        <v>79</v>
      </c>
      <c r="J6011" t="s">
        <v>135</v>
      </c>
      <c r="K6011" t="s">
        <v>22</v>
      </c>
      <c r="L6011" t="s">
        <v>136</v>
      </c>
      <c r="M6011" t="s">
        <v>21646</v>
      </c>
      <c r="N6011" t="s">
        <v>10446</v>
      </c>
      <c r="O6011">
        <v>5.5697222222222225</v>
      </c>
      <c r="P6011">
        <v>0</v>
      </c>
      <c r="Q6011">
        <v>0</v>
      </c>
      <c r="R6011">
        <v>0</v>
      </c>
      <c r="S6011">
        <v>0</v>
      </c>
      <c r="T6011">
        <v>6</v>
      </c>
      <c r="U6011">
        <v>0</v>
      </c>
      <c r="V6011">
        <v>6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1810.2084</v>
      </c>
      <c r="AC6011">
        <v>0</v>
      </c>
      <c r="AD6011">
        <v>2284.6147000000001</v>
      </c>
      <c r="AE6011">
        <v>0</v>
      </c>
      <c r="AF6011">
        <v>4094.8231999999998</v>
      </c>
    </row>
    <row r="6012" spans="1:32" x14ac:dyDescent="0.3">
      <c r="A6012">
        <v>2785641</v>
      </c>
      <c r="B6012">
        <v>1</v>
      </c>
      <c r="C6012" t="s">
        <v>82</v>
      </c>
      <c r="D6012" t="s">
        <v>99</v>
      </c>
      <c r="E6012" t="s">
        <v>21647</v>
      </c>
      <c r="F6012" t="s">
        <v>21648</v>
      </c>
      <c r="G6012" t="s">
        <v>31551</v>
      </c>
      <c r="H6012" t="s">
        <v>134</v>
      </c>
      <c r="I6012" t="s">
        <v>79</v>
      </c>
      <c r="J6012" t="s">
        <v>135</v>
      </c>
      <c r="K6012" t="s">
        <v>22</v>
      </c>
      <c r="L6012" t="s">
        <v>136</v>
      </c>
      <c r="M6012" t="s">
        <v>21649</v>
      </c>
      <c r="N6012" t="s">
        <v>21650</v>
      </c>
      <c r="O6012">
        <v>0.36083333333333334</v>
      </c>
      <c r="P6012">
        <v>3</v>
      </c>
      <c r="Q6012">
        <v>468</v>
      </c>
      <c r="R6012">
        <v>0</v>
      </c>
      <c r="S6012">
        <v>38</v>
      </c>
      <c r="T6012">
        <v>1</v>
      </c>
      <c r="U6012">
        <v>52</v>
      </c>
      <c r="V6012">
        <v>0</v>
      </c>
      <c r="W6012">
        <v>0</v>
      </c>
      <c r="X6012">
        <v>5.1406970000000003</v>
      </c>
      <c r="Y6012">
        <v>29.959242</v>
      </c>
      <c r="Z6012">
        <v>0</v>
      </c>
      <c r="AA6012">
        <v>0.48371510000000001</v>
      </c>
      <c r="AB6012">
        <v>0.72854359999999996</v>
      </c>
      <c r="AC6012">
        <v>4.0260973</v>
      </c>
      <c r="AD6012">
        <v>0</v>
      </c>
      <c r="AE6012">
        <v>0</v>
      </c>
      <c r="AF6012">
        <v>40.338295000000002</v>
      </c>
    </row>
    <row r="6013" spans="1:32" x14ac:dyDescent="0.3">
      <c r="A6013">
        <v>2785629</v>
      </c>
      <c r="B6013">
        <v>1</v>
      </c>
      <c r="C6013" t="s">
        <v>82</v>
      </c>
      <c r="D6013" t="s">
        <v>113</v>
      </c>
      <c r="E6013" t="s">
        <v>21651</v>
      </c>
      <c r="F6013" t="s">
        <v>21652</v>
      </c>
      <c r="G6013" t="s">
        <v>31549</v>
      </c>
      <c r="H6013" t="s">
        <v>134</v>
      </c>
      <c r="I6013" t="s">
        <v>79</v>
      </c>
      <c r="J6013" t="s">
        <v>135</v>
      </c>
      <c r="K6013" t="s">
        <v>22</v>
      </c>
      <c r="L6013" t="s">
        <v>136</v>
      </c>
      <c r="M6013" t="s">
        <v>21653</v>
      </c>
      <c r="N6013" t="s">
        <v>21654</v>
      </c>
      <c r="O6013">
        <v>3.1419444444444444</v>
      </c>
      <c r="P6013">
        <v>5</v>
      </c>
      <c r="Q6013">
        <v>869</v>
      </c>
      <c r="R6013">
        <v>6</v>
      </c>
      <c r="S6013">
        <v>22</v>
      </c>
      <c r="T6013">
        <v>10</v>
      </c>
      <c r="U6013">
        <v>94</v>
      </c>
      <c r="V6013">
        <v>0</v>
      </c>
      <c r="W6013">
        <v>0</v>
      </c>
      <c r="X6013">
        <v>476.47018000000003</v>
      </c>
      <c r="Y6013">
        <v>603.13459999999998</v>
      </c>
      <c r="Z6013">
        <v>13.239075</v>
      </c>
      <c r="AA6013">
        <v>5.9692273</v>
      </c>
      <c r="AB6013">
        <v>46.328049999999998</v>
      </c>
      <c r="AC6013">
        <v>140.94758999999999</v>
      </c>
      <c r="AD6013">
        <v>0</v>
      </c>
      <c r="AE6013">
        <v>0</v>
      </c>
      <c r="AF6013">
        <v>1286.0887</v>
      </c>
    </row>
    <row r="6014" spans="1:32" x14ac:dyDescent="0.3">
      <c r="A6014">
        <v>2785570</v>
      </c>
      <c r="B6014">
        <v>1</v>
      </c>
      <c r="C6014" t="s">
        <v>83</v>
      </c>
      <c r="D6014" t="s">
        <v>121</v>
      </c>
      <c r="E6014" t="s">
        <v>21655</v>
      </c>
      <c r="F6014" t="s">
        <v>21656</v>
      </c>
      <c r="G6014" t="s">
        <v>31552</v>
      </c>
      <c r="H6014" t="s">
        <v>665</v>
      </c>
      <c r="I6014" t="s">
        <v>78</v>
      </c>
      <c r="J6014" t="s">
        <v>135</v>
      </c>
      <c r="K6014" t="s">
        <v>22</v>
      </c>
      <c r="L6014" t="s">
        <v>136</v>
      </c>
      <c r="M6014" t="s">
        <v>21657</v>
      </c>
      <c r="N6014" t="s">
        <v>21658</v>
      </c>
      <c r="O6014">
        <v>0.55666666666666664</v>
      </c>
      <c r="P6014">
        <v>0</v>
      </c>
      <c r="Q6014">
        <v>30</v>
      </c>
      <c r="R6014">
        <v>0</v>
      </c>
      <c r="S6014">
        <v>6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1.1078157</v>
      </c>
      <c r="Z6014">
        <v>0</v>
      </c>
      <c r="AA6014">
        <v>1.8059924000000002E-2</v>
      </c>
      <c r="AB6014">
        <v>0</v>
      </c>
      <c r="AC6014">
        <v>0</v>
      </c>
      <c r="AD6014">
        <v>0</v>
      </c>
      <c r="AE6014">
        <v>0</v>
      </c>
      <c r="AF6014">
        <v>1.1258756000000001</v>
      </c>
    </row>
    <row r="6015" spans="1:32" x14ac:dyDescent="0.3">
      <c r="A6015">
        <v>2785578</v>
      </c>
      <c r="B6015">
        <v>1</v>
      </c>
      <c r="C6015" t="s">
        <v>83</v>
      </c>
      <c r="D6015" t="s">
        <v>127</v>
      </c>
      <c r="E6015" t="s">
        <v>21168</v>
      </c>
      <c r="F6015" t="s">
        <v>21169</v>
      </c>
      <c r="G6015" t="s">
        <v>31545</v>
      </c>
      <c r="H6015" t="s">
        <v>134</v>
      </c>
      <c r="I6015" t="s">
        <v>79</v>
      </c>
      <c r="J6015" t="s">
        <v>135</v>
      </c>
      <c r="K6015" t="s">
        <v>22</v>
      </c>
      <c r="L6015" t="s">
        <v>136</v>
      </c>
      <c r="M6015" t="s">
        <v>21659</v>
      </c>
      <c r="N6015" t="s">
        <v>18535</v>
      </c>
      <c r="O6015">
        <v>0.47666666666666668</v>
      </c>
      <c r="P6015">
        <v>0</v>
      </c>
      <c r="Q6015">
        <v>138</v>
      </c>
      <c r="R6015">
        <v>0</v>
      </c>
      <c r="S6015">
        <v>0</v>
      </c>
      <c r="T6015">
        <v>14</v>
      </c>
      <c r="U6015">
        <v>12</v>
      </c>
      <c r="V6015">
        <v>1</v>
      </c>
      <c r="W6015">
        <v>0</v>
      </c>
      <c r="X6015">
        <v>0</v>
      </c>
      <c r="Y6015">
        <v>5.0455904</v>
      </c>
      <c r="Z6015">
        <v>0</v>
      </c>
      <c r="AA6015">
        <v>0</v>
      </c>
      <c r="AB6015">
        <v>3.1475257999999999</v>
      </c>
      <c r="AC6015">
        <v>1.8710070000000001</v>
      </c>
      <c r="AD6015">
        <v>0</v>
      </c>
      <c r="AE6015">
        <v>0</v>
      </c>
      <c r="AF6015">
        <v>10.064123</v>
      </c>
    </row>
    <row r="6016" spans="1:32" x14ac:dyDescent="0.3">
      <c r="A6016">
        <v>2785568</v>
      </c>
      <c r="B6016">
        <v>1</v>
      </c>
      <c r="C6016" t="s">
        <v>83</v>
      </c>
      <c r="D6016" t="s">
        <v>125</v>
      </c>
      <c r="E6016" t="s">
        <v>10691</v>
      </c>
      <c r="F6016" t="s">
        <v>10692</v>
      </c>
      <c r="G6016" t="s">
        <v>31552</v>
      </c>
      <c r="H6016" t="s">
        <v>665</v>
      </c>
      <c r="I6016" t="s">
        <v>78</v>
      </c>
      <c r="J6016" t="s">
        <v>135</v>
      </c>
      <c r="K6016" t="s">
        <v>22</v>
      </c>
      <c r="L6016" t="s">
        <v>136</v>
      </c>
      <c r="M6016" t="s">
        <v>21660</v>
      </c>
      <c r="N6016" t="s">
        <v>21661</v>
      </c>
      <c r="O6016">
        <v>0.95277777777777772</v>
      </c>
      <c r="P6016">
        <v>0</v>
      </c>
      <c r="Q6016">
        <v>122</v>
      </c>
      <c r="R6016">
        <v>0</v>
      </c>
      <c r="S6016">
        <v>6</v>
      </c>
      <c r="T6016">
        <v>0</v>
      </c>
      <c r="U6016">
        <v>6</v>
      </c>
      <c r="V6016">
        <v>0</v>
      </c>
      <c r="W6016">
        <v>0</v>
      </c>
      <c r="X6016">
        <v>0</v>
      </c>
      <c r="Y6016">
        <v>15.624313000000001</v>
      </c>
      <c r="Z6016">
        <v>0</v>
      </c>
      <c r="AA6016">
        <v>0.35572120000000002</v>
      </c>
      <c r="AB6016">
        <v>0</v>
      </c>
      <c r="AC6016">
        <v>1.3120177</v>
      </c>
      <c r="AD6016">
        <v>0</v>
      </c>
      <c r="AE6016">
        <v>0</v>
      </c>
      <c r="AF6016">
        <v>17.292052999999999</v>
      </c>
    </row>
    <row r="6017" spans="1:32" x14ac:dyDescent="0.3">
      <c r="A6017">
        <v>2785511</v>
      </c>
      <c r="B6017">
        <v>1</v>
      </c>
      <c r="C6017" t="s">
        <v>82</v>
      </c>
      <c r="D6017" t="s">
        <v>111</v>
      </c>
      <c r="E6017" t="s">
        <v>17766</v>
      </c>
      <c r="F6017" t="s">
        <v>17767</v>
      </c>
      <c r="G6017" t="s">
        <v>31549</v>
      </c>
      <c r="H6017" t="s">
        <v>134</v>
      </c>
      <c r="I6017" t="s">
        <v>79</v>
      </c>
      <c r="J6017" t="s">
        <v>135</v>
      </c>
      <c r="K6017" t="s">
        <v>22</v>
      </c>
      <c r="L6017" t="s">
        <v>136</v>
      </c>
      <c r="M6017" t="s">
        <v>21662</v>
      </c>
      <c r="N6017" t="s">
        <v>21663</v>
      </c>
      <c r="O6017">
        <v>0.79472222222222222</v>
      </c>
      <c r="P6017">
        <v>2</v>
      </c>
      <c r="Q6017">
        <v>750</v>
      </c>
      <c r="R6017">
        <v>88</v>
      </c>
      <c r="S6017">
        <v>139</v>
      </c>
      <c r="T6017">
        <v>10</v>
      </c>
      <c r="U6017">
        <v>110</v>
      </c>
      <c r="V6017">
        <v>0</v>
      </c>
      <c r="W6017">
        <v>0</v>
      </c>
      <c r="X6017">
        <v>0.23189229</v>
      </c>
      <c r="Y6017">
        <v>101.133064</v>
      </c>
      <c r="Z6017">
        <v>64.514830000000003</v>
      </c>
      <c r="AA6017">
        <v>64.415970000000002</v>
      </c>
      <c r="AB6017">
        <v>27.528729999999999</v>
      </c>
      <c r="AC6017">
        <v>30.106051999999998</v>
      </c>
      <c r="AD6017">
        <v>0</v>
      </c>
      <c r="AE6017">
        <v>0</v>
      </c>
      <c r="AF6017">
        <v>287.93054000000001</v>
      </c>
    </row>
    <row r="6018" spans="1:32" x14ac:dyDescent="0.3">
      <c r="A6018">
        <v>2785506</v>
      </c>
      <c r="B6018">
        <v>1</v>
      </c>
      <c r="C6018" t="s">
        <v>82</v>
      </c>
      <c r="D6018" t="s">
        <v>106</v>
      </c>
      <c r="E6018" t="s">
        <v>21664</v>
      </c>
      <c r="F6018" t="s">
        <v>21665</v>
      </c>
      <c r="G6018" t="s">
        <v>31545</v>
      </c>
      <c r="H6018" t="s">
        <v>643</v>
      </c>
      <c r="I6018" t="s">
        <v>79</v>
      </c>
      <c r="J6018" t="s">
        <v>135</v>
      </c>
      <c r="K6018" t="s">
        <v>22</v>
      </c>
      <c r="L6018" t="s">
        <v>186</v>
      </c>
      <c r="M6018" t="s">
        <v>21666</v>
      </c>
      <c r="N6018" t="s">
        <v>21667</v>
      </c>
      <c r="O6018">
        <v>7.3949999999999996</v>
      </c>
      <c r="P6018">
        <v>0</v>
      </c>
      <c r="Q6018">
        <v>1361</v>
      </c>
      <c r="R6018">
        <v>0</v>
      </c>
      <c r="S6018">
        <v>18</v>
      </c>
      <c r="T6018">
        <v>8</v>
      </c>
      <c r="U6018">
        <v>34</v>
      </c>
      <c r="V6018">
        <v>6</v>
      </c>
      <c r="W6018">
        <v>0</v>
      </c>
      <c r="X6018">
        <v>0</v>
      </c>
      <c r="Y6018">
        <v>3030.2979999999998</v>
      </c>
      <c r="Z6018">
        <v>0</v>
      </c>
      <c r="AA6018">
        <v>26.889256</v>
      </c>
      <c r="AB6018">
        <v>589.97969999999998</v>
      </c>
      <c r="AC6018">
        <v>316.81247000000002</v>
      </c>
      <c r="AD6018">
        <v>797.90625</v>
      </c>
      <c r="AE6018">
        <v>0</v>
      </c>
      <c r="AF6018">
        <v>4761.8856999999998</v>
      </c>
    </row>
    <row r="6019" spans="1:32" x14ac:dyDescent="0.3">
      <c r="A6019">
        <v>2785518</v>
      </c>
      <c r="B6019">
        <v>1</v>
      </c>
      <c r="C6019" t="s">
        <v>82</v>
      </c>
      <c r="D6019" t="s">
        <v>111</v>
      </c>
      <c r="E6019" t="s">
        <v>21668</v>
      </c>
      <c r="F6019" t="s">
        <v>21669</v>
      </c>
      <c r="G6019" t="s">
        <v>31545</v>
      </c>
      <c r="H6019" t="s">
        <v>134</v>
      </c>
      <c r="I6019" t="s">
        <v>79</v>
      </c>
      <c r="J6019" t="s">
        <v>135</v>
      </c>
      <c r="K6019" t="s">
        <v>22</v>
      </c>
      <c r="L6019" t="s">
        <v>136</v>
      </c>
      <c r="M6019" t="s">
        <v>21670</v>
      </c>
      <c r="N6019" t="s">
        <v>21671</v>
      </c>
      <c r="O6019">
        <v>1.0874999999999999</v>
      </c>
      <c r="P6019">
        <v>7</v>
      </c>
      <c r="Q6019">
        <v>1768</v>
      </c>
      <c r="R6019">
        <v>59</v>
      </c>
      <c r="S6019">
        <v>259</v>
      </c>
      <c r="T6019">
        <v>27</v>
      </c>
      <c r="U6019">
        <v>314</v>
      </c>
      <c r="V6019">
        <v>0</v>
      </c>
      <c r="W6019">
        <v>0</v>
      </c>
      <c r="X6019">
        <v>1.5079283000000001</v>
      </c>
      <c r="Y6019">
        <v>228.26626999999999</v>
      </c>
      <c r="Z6019">
        <v>63.156390000000002</v>
      </c>
      <c r="AA6019">
        <v>111.373535</v>
      </c>
      <c r="AB6019">
        <v>84.550759999999997</v>
      </c>
      <c r="AC6019">
        <v>93.854159999999993</v>
      </c>
      <c r="AD6019">
        <v>0</v>
      </c>
      <c r="AE6019">
        <v>0</v>
      </c>
      <c r="AF6019">
        <v>582.70905000000005</v>
      </c>
    </row>
    <row r="6020" spans="1:32" x14ac:dyDescent="0.3">
      <c r="A6020">
        <v>2785512</v>
      </c>
      <c r="B6020">
        <v>1</v>
      </c>
      <c r="C6020" t="s">
        <v>83</v>
      </c>
      <c r="D6020" t="s">
        <v>127</v>
      </c>
      <c r="E6020" t="s">
        <v>21672</v>
      </c>
      <c r="F6020" t="s">
        <v>21673</v>
      </c>
      <c r="G6020" t="s">
        <v>31545</v>
      </c>
      <c r="H6020" t="s">
        <v>648</v>
      </c>
      <c r="I6020" t="s">
        <v>79</v>
      </c>
      <c r="J6020" t="s">
        <v>135</v>
      </c>
      <c r="K6020" t="s">
        <v>22</v>
      </c>
      <c r="L6020" t="s">
        <v>186</v>
      </c>
      <c r="M6020" t="s">
        <v>21674</v>
      </c>
      <c r="N6020" t="s">
        <v>21675</v>
      </c>
      <c r="O6020">
        <v>6.4969444444444449</v>
      </c>
      <c r="P6020">
        <v>19</v>
      </c>
      <c r="Q6020">
        <v>3944</v>
      </c>
      <c r="R6020">
        <v>99</v>
      </c>
      <c r="S6020">
        <v>160</v>
      </c>
      <c r="T6020">
        <v>58</v>
      </c>
      <c r="U6020">
        <v>320</v>
      </c>
      <c r="V6020">
        <v>4</v>
      </c>
      <c r="W6020">
        <v>1</v>
      </c>
      <c r="X6020">
        <v>227.45273</v>
      </c>
      <c r="Y6020">
        <v>3953.9897000000001</v>
      </c>
      <c r="Z6020">
        <v>472.06115999999997</v>
      </c>
      <c r="AA6020">
        <v>160.41702000000001</v>
      </c>
      <c r="AB6020">
        <v>942.72942999999998</v>
      </c>
      <c r="AC6020">
        <v>631.2654</v>
      </c>
      <c r="AD6020">
        <v>800.70860000000005</v>
      </c>
      <c r="AE6020">
        <v>29.556498000000001</v>
      </c>
      <c r="AF6020">
        <v>7218.1806999999999</v>
      </c>
    </row>
    <row r="6021" spans="1:32" x14ac:dyDescent="0.3">
      <c r="A6021">
        <v>2785297</v>
      </c>
      <c r="B6021">
        <v>1</v>
      </c>
      <c r="C6021" t="s">
        <v>83</v>
      </c>
      <c r="D6021" t="s">
        <v>122</v>
      </c>
      <c r="E6021" t="s">
        <v>21676</v>
      </c>
      <c r="F6021" t="s">
        <v>21677</v>
      </c>
      <c r="G6021" t="s">
        <v>31546</v>
      </c>
      <c r="H6021" t="s">
        <v>223</v>
      </c>
      <c r="I6021" t="s">
        <v>78</v>
      </c>
      <c r="J6021" t="s">
        <v>135</v>
      </c>
      <c r="K6021" t="s">
        <v>22</v>
      </c>
      <c r="L6021" t="s">
        <v>136</v>
      </c>
      <c r="M6021" t="s">
        <v>21678</v>
      </c>
      <c r="N6021" t="s">
        <v>21679</v>
      </c>
      <c r="O6021">
        <v>1.4041666666666666</v>
      </c>
      <c r="P6021">
        <v>0</v>
      </c>
      <c r="Q6021">
        <v>49</v>
      </c>
      <c r="R6021">
        <v>0</v>
      </c>
      <c r="S6021">
        <v>11</v>
      </c>
      <c r="T6021">
        <v>0</v>
      </c>
      <c r="U6021">
        <v>1</v>
      </c>
      <c r="V6021">
        <v>0</v>
      </c>
      <c r="W6021">
        <v>0</v>
      </c>
      <c r="X6021">
        <v>0</v>
      </c>
      <c r="Y6021">
        <v>7.8689966</v>
      </c>
      <c r="Z6021">
        <v>0</v>
      </c>
      <c r="AA6021">
        <v>0.47995394000000002</v>
      </c>
      <c r="AB6021">
        <v>0</v>
      </c>
      <c r="AC6021">
        <v>4.9922495999999997E-2</v>
      </c>
      <c r="AD6021">
        <v>0</v>
      </c>
      <c r="AE6021">
        <v>0</v>
      </c>
      <c r="AF6021">
        <v>8.398873</v>
      </c>
    </row>
    <row r="6022" spans="1:32" x14ac:dyDescent="0.3">
      <c r="A6022">
        <v>2784707</v>
      </c>
      <c r="B6022">
        <v>1</v>
      </c>
      <c r="C6022" t="s">
        <v>82</v>
      </c>
      <c r="D6022" t="s">
        <v>84</v>
      </c>
      <c r="E6022" t="s">
        <v>21680</v>
      </c>
      <c r="F6022" t="s">
        <v>21681</v>
      </c>
      <c r="G6022" t="s">
        <v>31551</v>
      </c>
      <c r="H6022" t="s">
        <v>672</v>
      </c>
      <c r="I6022" t="s">
        <v>79</v>
      </c>
      <c r="J6022" t="s">
        <v>135</v>
      </c>
      <c r="K6022" t="s">
        <v>22</v>
      </c>
      <c r="L6022" t="s">
        <v>136</v>
      </c>
      <c r="M6022" t="s">
        <v>21682</v>
      </c>
      <c r="N6022" t="s">
        <v>21683</v>
      </c>
      <c r="O6022">
        <v>2.1972222222222224</v>
      </c>
      <c r="P6022">
        <v>0</v>
      </c>
      <c r="Q6022">
        <v>0</v>
      </c>
      <c r="R6022">
        <v>0</v>
      </c>
      <c r="S6022">
        <v>0</v>
      </c>
      <c r="T6022">
        <v>8</v>
      </c>
      <c r="U6022">
        <v>0</v>
      </c>
      <c r="V6022">
        <v>1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77.644165000000001</v>
      </c>
      <c r="AC6022">
        <v>0</v>
      </c>
      <c r="AD6022">
        <v>3.8639572000000002</v>
      </c>
      <c r="AE6022">
        <v>0</v>
      </c>
      <c r="AF6022">
        <v>81.508120000000005</v>
      </c>
    </row>
    <row r="6023" spans="1:32" x14ac:dyDescent="0.3">
      <c r="A6023">
        <v>2784694</v>
      </c>
      <c r="B6023">
        <v>1</v>
      </c>
      <c r="C6023" t="s">
        <v>82</v>
      </c>
      <c r="D6023" t="s">
        <v>113</v>
      </c>
      <c r="E6023" t="s">
        <v>21684</v>
      </c>
      <c r="F6023" t="s">
        <v>21685</v>
      </c>
      <c r="G6023" t="s">
        <v>31548</v>
      </c>
      <c r="H6023" t="s">
        <v>893</v>
      </c>
      <c r="I6023" t="s">
        <v>78</v>
      </c>
      <c r="J6023" t="s">
        <v>135</v>
      </c>
      <c r="K6023" t="s">
        <v>22</v>
      </c>
      <c r="L6023" t="s">
        <v>136</v>
      </c>
      <c r="M6023" t="s">
        <v>21686</v>
      </c>
      <c r="N6023" t="s">
        <v>21687</v>
      </c>
      <c r="O6023">
        <v>1.5308333333333333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1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0.18531705000000001</v>
      </c>
      <c r="AD6023">
        <v>0</v>
      </c>
      <c r="AE6023">
        <v>0</v>
      </c>
      <c r="AF6023">
        <v>0.18531705000000001</v>
      </c>
    </row>
    <row r="6024" spans="1:32" x14ac:dyDescent="0.3">
      <c r="A6024">
        <v>2784660</v>
      </c>
      <c r="B6024">
        <v>1</v>
      </c>
      <c r="C6024" t="s">
        <v>82</v>
      </c>
      <c r="D6024" t="s">
        <v>109</v>
      </c>
      <c r="E6024" t="s">
        <v>21688</v>
      </c>
      <c r="F6024" t="s">
        <v>21689</v>
      </c>
      <c r="G6024" t="s">
        <v>31548</v>
      </c>
      <c r="H6024" t="s">
        <v>333</v>
      </c>
      <c r="I6024" t="s">
        <v>78</v>
      </c>
      <c r="J6024" t="s">
        <v>135</v>
      </c>
      <c r="K6024" t="s">
        <v>22</v>
      </c>
      <c r="L6024" t="s">
        <v>136</v>
      </c>
      <c r="M6024" t="s">
        <v>21690</v>
      </c>
      <c r="N6024" t="s">
        <v>21691</v>
      </c>
      <c r="O6024">
        <v>1.6002777777777777</v>
      </c>
      <c r="P6024">
        <v>0</v>
      </c>
      <c r="Q6024">
        <v>1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1.7260289000000002E-2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1.7260289000000002E-2</v>
      </c>
    </row>
    <row r="6025" spans="1:32" x14ac:dyDescent="0.3">
      <c r="A6025">
        <v>2784484</v>
      </c>
      <c r="B6025">
        <v>1</v>
      </c>
      <c r="C6025" t="s">
        <v>82</v>
      </c>
      <c r="D6025" t="s">
        <v>100</v>
      </c>
      <c r="E6025" t="s">
        <v>21692</v>
      </c>
      <c r="F6025" t="s">
        <v>21693</v>
      </c>
      <c r="G6025" t="s">
        <v>31550</v>
      </c>
      <c r="H6025" t="s">
        <v>1432</v>
      </c>
      <c r="I6025" t="s">
        <v>78</v>
      </c>
      <c r="J6025" t="s">
        <v>135</v>
      </c>
      <c r="K6025" t="s">
        <v>22</v>
      </c>
      <c r="L6025" t="s">
        <v>136</v>
      </c>
      <c r="M6025" t="s">
        <v>21694</v>
      </c>
      <c r="N6025" t="s">
        <v>21695</v>
      </c>
      <c r="O6025">
        <v>5.4577777777777774</v>
      </c>
      <c r="P6025">
        <v>0</v>
      </c>
      <c r="Q6025">
        <v>29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35.785397000000003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35.785397000000003</v>
      </c>
    </row>
    <row r="6026" spans="1:32" x14ac:dyDescent="0.3">
      <c r="A6026">
        <v>2784495</v>
      </c>
      <c r="B6026">
        <v>1</v>
      </c>
      <c r="C6026" t="s">
        <v>83</v>
      </c>
      <c r="D6026" t="s">
        <v>128</v>
      </c>
      <c r="E6026" t="s">
        <v>21696</v>
      </c>
      <c r="F6026" t="s">
        <v>21697</v>
      </c>
      <c r="G6026" t="s">
        <v>31551</v>
      </c>
      <c r="H6026" t="s">
        <v>134</v>
      </c>
      <c r="I6026" t="s">
        <v>79</v>
      </c>
      <c r="J6026" t="s">
        <v>135</v>
      </c>
      <c r="K6026" t="s">
        <v>22</v>
      </c>
      <c r="L6026" t="s">
        <v>136</v>
      </c>
      <c r="M6026" t="s">
        <v>21698</v>
      </c>
      <c r="N6026" t="s">
        <v>21699</v>
      </c>
      <c r="O6026">
        <v>0.9341666666666667</v>
      </c>
      <c r="P6026">
        <v>1</v>
      </c>
      <c r="Q6026">
        <v>416</v>
      </c>
      <c r="R6026">
        <v>1</v>
      </c>
      <c r="S6026">
        <v>41</v>
      </c>
      <c r="T6026">
        <v>0</v>
      </c>
      <c r="U6026">
        <v>72</v>
      </c>
      <c r="V6026">
        <v>0</v>
      </c>
      <c r="W6026">
        <v>0</v>
      </c>
      <c r="X6026">
        <v>4.4729320000000001</v>
      </c>
      <c r="Y6026">
        <v>82.423064999999994</v>
      </c>
      <c r="Z6026">
        <v>0.65124415999999996</v>
      </c>
      <c r="AA6026">
        <v>6.0272730000000001</v>
      </c>
      <c r="AB6026">
        <v>0</v>
      </c>
      <c r="AC6026">
        <v>32.585169999999998</v>
      </c>
      <c r="AD6026">
        <v>0</v>
      </c>
      <c r="AE6026">
        <v>0</v>
      </c>
      <c r="AF6026">
        <v>126.15967999999999</v>
      </c>
    </row>
    <row r="6027" spans="1:32" x14ac:dyDescent="0.3">
      <c r="A6027">
        <v>2784362</v>
      </c>
      <c r="B6027">
        <v>1</v>
      </c>
      <c r="C6027" t="s">
        <v>82</v>
      </c>
      <c r="D6027" t="s">
        <v>84</v>
      </c>
      <c r="E6027" t="s">
        <v>21700</v>
      </c>
      <c r="F6027" t="s">
        <v>21701</v>
      </c>
      <c r="G6027" t="s">
        <v>31548</v>
      </c>
      <c r="H6027" t="s">
        <v>893</v>
      </c>
      <c r="I6027" t="s">
        <v>78</v>
      </c>
      <c r="J6027" t="s">
        <v>135</v>
      </c>
      <c r="K6027" t="s">
        <v>22</v>
      </c>
      <c r="L6027" t="s">
        <v>136</v>
      </c>
      <c r="M6027" t="s">
        <v>21702</v>
      </c>
      <c r="N6027" t="s">
        <v>21703</v>
      </c>
      <c r="O6027">
        <v>2.1808333333333332</v>
      </c>
      <c r="P6027">
        <v>0</v>
      </c>
      <c r="Q6027">
        <v>2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0.30716956000000001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0.30716956000000001</v>
      </c>
    </row>
    <row r="6028" spans="1:32" x14ac:dyDescent="0.3">
      <c r="A6028">
        <v>2784374</v>
      </c>
      <c r="B6028">
        <v>1</v>
      </c>
      <c r="C6028" t="s">
        <v>82</v>
      </c>
      <c r="D6028" t="s">
        <v>100</v>
      </c>
      <c r="E6028" t="s">
        <v>21704</v>
      </c>
      <c r="F6028" t="s">
        <v>21705</v>
      </c>
      <c r="G6028" t="s">
        <v>31548</v>
      </c>
      <c r="H6028" t="s">
        <v>893</v>
      </c>
      <c r="I6028" t="s">
        <v>78</v>
      </c>
      <c r="J6028" t="s">
        <v>135</v>
      </c>
      <c r="K6028" t="s">
        <v>22</v>
      </c>
      <c r="L6028" t="s">
        <v>136</v>
      </c>
      <c r="M6028" t="s">
        <v>21706</v>
      </c>
      <c r="N6028" t="s">
        <v>21707</v>
      </c>
      <c r="O6028">
        <v>1.1702777777777778</v>
      </c>
      <c r="P6028">
        <v>0</v>
      </c>
      <c r="Q6028">
        <v>6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2.3947403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2.3947403</v>
      </c>
    </row>
    <row r="6029" spans="1:32" x14ac:dyDescent="0.3">
      <c r="A6029">
        <v>2784373</v>
      </c>
      <c r="B6029">
        <v>1</v>
      </c>
      <c r="C6029" t="s">
        <v>82</v>
      </c>
      <c r="D6029" t="s">
        <v>90</v>
      </c>
      <c r="E6029" t="s">
        <v>21708</v>
      </c>
      <c r="F6029" t="s">
        <v>21709</v>
      </c>
      <c r="G6029" t="s">
        <v>31548</v>
      </c>
      <c r="H6029" t="s">
        <v>311</v>
      </c>
      <c r="I6029" t="s">
        <v>78</v>
      </c>
      <c r="J6029" t="s">
        <v>135</v>
      </c>
      <c r="K6029" t="s">
        <v>22</v>
      </c>
      <c r="L6029" t="s">
        <v>136</v>
      </c>
      <c r="M6029" t="s">
        <v>21710</v>
      </c>
      <c r="N6029" t="s">
        <v>21711</v>
      </c>
      <c r="O6029">
        <v>3.5350000000000001</v>
      </c>
      <c r="P6029">
        <v>0</v>
      </c>
      <c r="Q6029">
        <v>1</v>
      </c>
      <c r="R6029">
        <v>0</v>
      </c>
      <c r="S6029">
        <v>0</v>
      </c>
      <c r="T6029">
        <v>0</v>
      </c>
      <c r="U6029">
        <v>1</v>
      </c>
      <c r="V6029">
        <v>0</v>
      </c>
      <c r="W6029">
        <v>0</v>
      </c>
      <c r="X6029">
        <v>0</v>
      </c>
      <c r="Y6029">
        <v>2.0688437999999998</v>
      </c>
      <c r="Z6029">
        <v>0</v>
      </c>
      <c r="AA6029">
        <v>0</v>
      </c>
      <c r="AB6029">
        <v>0</v>
      </c>
      <c r="AC6029">
        <v>11.360994</v>
      </c>
      <c r="AD6029">
        <v>0</v>
      </c>
      <c r="AE6029">
        <v>0</v>
      </c>
      <c r="AF6029">
        <v>13.429838</v>
      </c>
    </row>
    <row r="6030" spans="1:32" x14ac:dyDescent="0.3">
      <c r="A6030">
        <v>2784368</v>
      </c>
      <c r="B6030">
        <v>1</v>
      </c>
      <c r="C6030" t="s">
        <v>82</v>
      </c>
      <c r="D6030" t="s">
        <v>104</v>
      </c>
      <c r="E6030" t="s">
        <v>18475</v>
      </c>
      <c r="F6030" t="s">
        <v>18476</v>
      </c>
      <c r="G6030" t="s">
        <v>31548</v>
      </c>
      <c r="H6030" t="s">
        <v>311</v>
      </c>
      <c r="I6030" t="s">
        <v>78</v>
      </c>
      <c r="J6030" t="s">
        <v>135</v>
      </c>
      <c r="K6030" t="s">
        <v>22</v>
      </c>
      <c r="L6030" t="s">
        <v>136</v>
      </c>
      <c r="M6030" t="s">
        <v>21712</v>
      </c>
      <c r="N6030" t="s">
        <v>21713</v>
      </c>
      <c r="O6030">
        <v>2.2549999999999999</v>
      </c>
      <c r="P6030">
        <v>0</v>
      </c>
      <c r="Q6030">
        <v>9</v>
      </c>
      <c r="R6030">
        <v>0</v>
      </c>
      <c r="S6030">
        <v>0</v>
      </c>
      <c r="T6030">
        <v>0</v>
      </c>
      <c r="U6030">
        <v>10</v>
      </c>
      <c r="V6030">
        <v>0</v>
      </c>
      <c r="W6030">
        <v>0</v>
      </c>
      <c r="X6030">
        <v>0</v>
      </c>
      <c r="Y6030">
        <v>9.6106560000000005</v>
      </c>
      <c r="Z6030">
        <v>0</v>
      </c>
      <c r="AA6030">
        <v>0</v>
      </c>
      <c r="AB6030">
        <v>0</v>
      </c>
      <c r="AC6030">
        <v>46.697136</v>
      </c>
      <c r="AD6030">
        <v>0</v>
      </c>
      <c r="AE6030">
        <v>0</v>
      </c>
      <c r="AF6030">
        <v>56.307792999999997</v>
      </c>
    </row>
    <row r="6031" spans="1:32" x14ac:dyDescent="0.3">
      <c r="A6031">
        <v>2784358</v>
      </c>
      <c r="B6031">
        <v>1</v>
      </c>
      <c r="C6031" t="s">
        <v>82</v>
      </c>
      <c r="D6031" t="s">
        <v>94</v>
      </c>
      <c r="E6031" t="s">
        <v>21714</v>
      </c>
      <c r="F6031" t="s">
        <v>21715</v>
      </c>
      <c r="G6031" t="s">
        <v>31548</v>
      </c>
      <c r="H6031" t="s">
        <v>893</v>
      </c>
      <c r="I6031" t="s">
        <v>78</v>
      </c>
      <c r="J6031" t="s">
        <v>135</v>
      </c>
      <c r="K6031" t="s">
        <v>22</v>
      </c>
      <c r="L6031" t="s">
        <v>136</v>
      </c>
      <c r="M6031" t="s">
        <v>21716</v>
      </c>
      <c r="N6031" t="s">
        <v>21717</v>
      </c>
      <c r="O6031">
        <v>5.6102777777777781</v>
      </c>
      <c r="P6031">
        <v>0</v>
      </c>
      <c r="Q6031">
        <v>2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5.2208282000000002E-2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5.2208282000000002E-2</v>
      </c>
    </row>
    <row r="6032" spans="1:32" x14ac:dyDescent="0.3">
      <c r="A6032">
        <v>2784238</v>
      </c>
      <c r="B6032">
        <v>1</v>
      </c>
      <c r="C6032" t="s">
        <v>83</v>
      </c>
      <c r="D6032" t="s">
        <v>116</v>
      </c>
      <c r="E6032" t="s">
        <v>11347</v>
      </c>
      <c r="F6032" t="s">
        <v>11348</v>
      </c>
      <c r="G6032" t="s">
        <v>31552</v>
      </c>
      <c r="H6032" t="s">
        <v>665</v>
      </c>
      <c r="I6032" t="s">
        <v>78</v>
      </c>
      <c r="J6032" t="s">
        <v>135</v>
      </c>
      <c r="K6032" t="s">
        <v>22</v>
      </c>
      <c r="L6032" t="s">
        <v>136</v>
      </c>
      <c r="M6032" t="s">
        <v>21718</v>
      </c>
      <c r="N6032" t="s">
        <v>21719</v>
      </c>
      <c r="O6032">
        <v>5.0080555555555559</v>
      </c>
      <c r="P6032">
        <v>0</v>
      </c>
      <c r="Q6032">
        <v>40</v>
      </c>
      <c r="R6032">
        <v>0</v>
      </c>
      <c r="S6032">
        <v>4</v>
      </c>
      <c r="T6032">
        <v>0</v>
      </c>
      <c r="U6032">
        <v>2</v>
      </c>
      <c r="V6032">
        <v>0</v>
      </c>
      <c r="W6032">
        <v>0</v>
      </c>
      <c r="X6032">
        <v>0</v>
      </c>
      <c r="Y6032">
        <v>11.241130999999999</v>
      </c>
      <c r="Z6032">
        <v>0</v>
      </c>
      <c r="AA6032">
        <v>1.6410847</v>
      </c>
      <c r="AB6032">
        <v>0</v>
      </c>
      <c r="AC6032">
        <v>10.444113</v>
      </c>
      <c r="AD6032">
        <v>0</v>
      </c>
      <c r="AE6032">
        <v>0</v>
      </c>
      <c r="AF6032">
        <v>23.326328</v>
      </c>
    </row>
    <row r="6033" spans="1:32" x14ac:dyDescent="0.3">
      <c r="A6033">
        <v>2784245</v>
      </c>
      <c r="B6033">
        <v>1</v>
      </c>
      <c r="C6033" t="s">
        <v>83</v>
      </c>
      <c r="D6033" t="s">
        <v>128</v>
      </c>
      <c r="E6033" t="s">
        <v>3165</v>
      </c>
      <c r="F6033" t="s">
        <v>3166</v>
      </c>
      <c r="G6033" t="s">
        <v>31549</v>
      </c>
      <c r="H6033" t="s">
        <v>134</v>
      </c>
      <c r="I6033" t="s">
        <v>79</v>
      </c>
      <c r="J6033" t="s">
        <v>135</v>
      </c>
      <c r="K6033" t="s">
        <v>22</v>
      </c>
      <c r="L6033" t="s">
        <v>136</v>
      </c>
      <c r="M6033" t="s">
        <v>21720</v>
      </c>
      <c r="N6033" t="s">
        <v>21721</v>
      </c>
      <c r="O6033">
        <v>4.82</v>
      </c>
      <c r="P6033">
        <v>6</v>
      </c>
      <c r="Q6033">
        <v>12</v>
      </c>
      <c r="R6033">
        <v>191</v>
      </c>
      <c r="S6033">
        <v>121</v>
      </c>
      <c r="T6033">
        <v>15</v>
      </c>
      <c r="U6033">
        <v>8</v>
      </c>
      <c r="V6033">
        <v>0</v>
      </c>
      <c r="W6033">
        <v>0</v>
      </c>
      <c r="X6033">
        <v>9.5758410000000005</v>
      </c>
      <c r="Y6033">
        <v>1.8400638</v>
      </c>
      <c r="Z6033">
        <v>365.6103</v>
      </c>
      <c r="AA6033">
        <v>180.20079999999999</v>
      </c>
      <c r="AB6033">
        <v>411.40753000000001</v>
      </c>
      <c r="AC6033">
        <v>11.718980999999999</v>
      </c>
      <c r="AD6033">
        <v>0</v>
      </c>
      <c r="AE6033">
        <v>0</v>
      </c>
      <c r="AF6033">
        <v>980.35350000000005</v>
      </c>
    </row>
    <row r="6034" spans="1:32" x14ac:dyDescent="0.3">
      <c r="A6034">
        <v>2784178</v>
      </c>
      <c r="B6034">
        <v>1</v>
      </c>
      <c r="C6034" t="s">
        <v>82</v>
      </c>
      <c r="D6034" t="s">
        <v>106</v>
      </c>
      <c r="E6034" t="s">
        <v>21722</v>
      </c>
      <c r="F6034" t="s">
        <v>21723</v>
      </c>
      <c r="G6034" t="s">
        <v>31548</v>
      </c>
      <c r="H6034" t="s">
        <v>311</v>
      </c>
      <c r="I6034" t="s">
        <v>78</v>
      </c>
      <c r="J6034" t="s">
        <v>135</v>
      </c>
      <c r="K6034" t="s">
        <v>22</v>
      </c>
      <c r="L6034" t="s">
        <v>136</v>
      </c>
      <c r="M6034" t="s">
        <v>21724</v>
      </c>
      <c r="N6034" t="s">
        <v>21725</v>
      </c>
      <c r="O6034">
        <v>4.9755555555555553</v>
      </c>
      <c r="P6034">
        <v>0</v>
      </c>
      <c r="Q6034">
        <v>2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5.9026750000000003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5.9026750000000003</v>
      </c>
    </row>
    <row r="6035" spans="1:32" x14ac:dyDescent="0.3">
      <c r="A6035">
        <v>2784173</v>
      </c>
      <c r="B6035">
        <v>1</v>
      </c>
      <c r="C6035" t="s">
        <v>82</v>
      </c>
      <c r="D6035" t="s">
        <v>106</v>
      </c>
      <c r="E6035" t="s">
        <v>17922</v>
      </c>
      <c r="F6035" t="s">
        <v>17923</v>
      </c>
      <c r="G6035" t="s">
        <v>31546</v>
      </c>
      <c r="H6035" t="s">
        <v>145</v>
      </c>
      <c r="I6035" t="s">
        <v>78</v>
      </c>
      <c r="J6035" t="s">
        <v>135</v>
      </c>
      <c r="K6035" t="s">
        <v>22</v>
      </c>
      <c r="L6035" t="s">
        <v>136</v>
      </c>
      <c r="M6035" t="s">
        <v>21726</v>
      </c>
      <c r="N6035" t="s">
        <v>21727</v>
      </c>
      <c r="O6035">
        <v>2.2933333333333334</v>
      </c>
      <c r="P6035">
        <v>0</v>
      </c>
      <c r="Q6035">
        <v>187</v>
      </c>
      <c r="R6035">
        <v>0</v>
      </c>
      <c r="S6035">
        <v>0</v>
      </c>
      <c r="T6035">
        <v>0</v>
      </c>
      <c r="U6035">
        <v>33</v>
      </c>
      <c r="V6035">
        <v>0</v>
      </c>
      <c r="W6035">
        <v>0</v>
      </c>
      <c r="X6035">
        <v>0</v>
      </c>
      <c r="Y6035">
        <v>112.16631</v>
      </c>
      <c r="Z6035">
        <v>0</v>
      </c>
      <c r="AA6035">
        <v>0</v>
      </c>
      <c r="AB6035">
        <v>0</v>
      </c>
      <c r="AC6035">
        <v>74.188789999999997</v>
      </c>
      <c r="AD6035">
        <v>0</v>
      </c>
      <c r="AE6035">
        <v>0</v>
      </c>
      <c r="AF6035">
        <v>186.35509999999999</v>
      </c>
    </row>
    <row r="6036" spans="1:32" x14ac:dyDescent="0.3">
      <c r="A6036">
        <v>2784136</v>
      </c>
      <c r="B6036">
        <v>1</v>
      </c>
      <c r="C6036" t="s">
        <v>83</v>
      </c>
      <c r="D6036" t="s">
        <v>116</v>
      </c>
      <c r="E6036" t="s">
        <v>21728</v>
      </c>
      <c r="F6036" t="s">
        <v>21729</v>
      </c>
      <c r="G6036" t="s">
        <v>31548</v>
      </c>
      <c r="H6036" t="s">
        <v>893</v>
      </c>
      <c r="I6036" t="s">
        <v>78</v>
      </c>
      <c r="J6036" t="s">
        <v>135</v>
      </c>
      <c r="K6036" t="s">
        <v>22</v>
      </c>
      <c r="L6036" t="s">
        <v>136</v>
      </c>
      <c r="M6036" t="s">
        <v>21730</v>
      </c>
      <c r="N6036" t="s">
        <v>21731</v>
      </c>
      <c r="O6036">
        <v>5.8880555555555558</v>
      </c>
      <c r="P6036">
        <v>0</v>
      </c>
      <c r="Q6036">
        <v>1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2.5728811999999999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2.5728811999999999</v>
      </c>
    </row>
    <row r="6037" spans="1:32" x14ac:dyDescent="0.3">
      <c r="A6037">
        <v>2784064</v>
      </c>
      <c r="B6037">
        <v>1</v>
      </c>
      <c r="C6037" t="s">
        <v>82</v>
      </c>
      <c r="D6037" t="s">
        <v>102</v>
      </c>
      <c r="E6037" t="s">
        <v>21732</v>
      </c>
      <c r="F6037" t="s">
        <v>21733</v>
      </c>
      <c r="G6037" t="s">
        <v>31552</v>
      </c>
      <c r="H6037" t="s">
        <v>665</v>
      </c>
      <c r="I6037" t="s">
        <v>78</v>
      </c>
      <c r="J6037" t="s">
        <v>135</v>
      </c>
      <c r="K6037" t="s">
        <v>22</v>
      </c>
      <c r="L6037" t="s">
        <v>136</v>
      </c>
      <c r="M6037" t="s">
        <v>21734</v>
      </c>
      <c r="N6037" t="s">
        <v>21735</v>
      </c>
      <c r="O6037">
        <v>1.6422222222222222</v>
      </c>
      <c r="P6037">
        <v>0</v>
      </c>
      <c r="Q6037">
        <v>1</v>
      </c>
      <c r="R6037">
        <v>0</v>
      </c>
      <c r="S6037">
        <v>4</v>
      </c>
      <c r="T6037">
        <v>0</v>
      </c>
      <c r="U6037">
        <v>2</v>
      </c>
      <c r="V6037">
        <v>0</v>
      </c>
      <c r="W6037">
        <v>0</v>
      </c>
      <c r="X6037">
        <v>0</v>
      </c>
      <c r="Y6037">
        <v>0.27298295</v>
      </c>
      <c r="Z6037">
        <v>0</v>
      </c>
      <c r="AA6037">
        <v>9.0186670000000007</v>
      </c>
      <c r="AB6037">
        <v>0</v>
      </c>
      <c r="AC6037">
        <v>3.6292238000000001E-4</v>
      </c>
      <c r="AD6037">
        <v>0</v>
      </c>
      <c r="AE6037">
        <v>0</v>
      </c>
      <c r="AF6037">
        <v>9.2920130000000007</v>
      </c>
    </row>
    <row r="6038" spans="1:32" x14ac:dyDescent="0.3">
      <c r="A6038">
        <v>2784065</v>
      </c>
      <c r="B6038">
        <v>1</v>
      </c>
      <c r="C6038" t="s">
        <v>82</v>
      </c>
      <c r="D6038" t="s">
        <v>104</v>
      </c>
      <c r="E6038" t="s">
        <v>21736</v>
      </c>
      <c r="F6038" t="s">
        <v>21737</v>
      </c>
      <c r="G6038" t="s">
        <v>31548</v>
      </c>
      <c r="H6038" t="s">
        <v>893</v>
      </c>
      <c r="I6038" t="s">
        <v>78</v>
      </c>
      <c r="J6038" t="s">
        <v>135</v>
      </c>
      <c r="K6038" t="s">
        <v>22</v>
      </c>
      <c r="L6038" t="s">
        <v>136</v>
      </c>
      <c r="M6038" t="s">
        <v>21738</v>
      </c>
      <c r="N6038" t="s">
        <v>21739</v>
      </c>
      <c r="O6038">
        <v>3.6008333333333336</v>
      </c>
      <c r="P6038">
        <v>0</v>
      </c>
      <c r="Q6038">
        <v>4</v>
      </c>
      <c r="R6038">
        <v>0</v>
      </c>
      <c r="S6038">
        <v>0</v>
      </c>
      <c r="T6038">
        <v>0</v>
      </c>
      <c r="U6038">
        <v>1</v>
      </c>
      <c r="V6038">
        <v>0</v>
      </c>
      <c r="W6038">
        <v>0</v>
      </c>
      <c r="X6038">
        <v>0</v>
      </c>
      <c r="Y6038">
        <v>6.6848315999999999</v>
      </c>
      <c r="Z6038">
        <v>0</v>
      </c>
      <c r="AA6038">
        <v>0</v>
      </c>
      <c r="AB6038">
        <v>0</v>
      </c>
      <c r="AC6038">
        <v>55.632910000000003</v>
      </c>
      <c r="AD6038">
        <v>0</v>
      </c>
      <c r="AE6038">
        <v>0</v>
      </c>
      <c r="AF6038">
        <v>62.317740000000001</v>
      </c>
    </row>
    <row r="6039" spans="1:32" x14ac:dyDescent="0.3">
      <c r="A6039">
        <v>2784068</v>
      </c>
      <c r="B6039">
        <v>1</v>
      </c>
      <c r="C6039" t="s">
        <v>83</v>
      </c>
      <c r="D6039" t="s">
        <v>116</v>
      </c>
      <c r="E6039" t="s">
        <v>21740</v>
      </c>
      <c r="F6039" t="s">
        <v>21741</v>
      </c>
      <c r="G6039" t="s">
        <v>31549</v>
      </c>
      <c r="H6039" t="s">
        <v>1209</v>
      </c>
      <c r="I6039" t="s">
        <v>79</v>
      </c>
      <c r="J6039" t="s">
        <v>135</v>
      </c>
      <c r="K6039" t="s">
        <v>22</v>
      </c>
      <c r="L6039" t="s">
        <v>136</v>
      </c>
      <c r="M6039" t="s">
        <v>21742</v>
      </c>
      <c r="N6039" t="s">
        <v>21743</v>
      </c>
      <c r="O6039">
        <v>6.4622222222222225</v>
      </c>
      <c r="P6039">
        <v>0</v>
      </c>
      <c r="Q6039">
        <v>4</v>
      </c>
      <c r="R6039">
        <v>20</v>
      </c>
      <c r="S6039">
        <v>86</v>
      </c>
      <c r="T6039">
        <v>0</v>
      </c>
      <c r="U6039">
        <v>3</v>
      </c>
      <c r="V6039">
        <v>0</v>
      </c>
      <c r="W6039">
        <v>0</v>
      </c>
      <c r="X6039">
        <v>0</v>
      </c>
      <c r="Y6039">
        <v>4.5278726000000002</v>
      </c>
      <c r="Z6039">
        <v>156.18718000000001</v>
      </c>
      <c r="AA6039">
        <v>196.50899999999999</v>
      </c>
      <c r="AB6039">
        <v>0</v>
      </c>
      <c r="AC6039">
        <v>8.1999619999999993</v>
      </c>
      <c r="AD6039">
        <v>0</v>
      </c>
      <c r="AE6039">
        <v>0</v>
      </c>
      <c r="AF6039">
        <v>365.42399999999998</v>
      </c>
    </row>
    <row r="6040" spans="1:32" x14ac:dyDescent="0.3">
      <c r="A6040">
        <v>2784047</v>
      </c>
      <c r="B6040">
        <v>1</v>
      </c>
      <c r="C6040" t="s">
        <v>82</v>
      </c>
      <c r="D6040" t="s">
        <v>106</v>
      </c>
      <c r="E6040" t="s">
        <v>21744</v>
      </c>
      <c r="F6040" t="s">
        <v>21745</v>
      </c>
      <c r="G6040" t="s">
        <v>31546</v>
      </c>
      <c r="H6040" t="s">
        <v>648</v>
      </c>
      <c r="I6040" t="s">
        <v>78</v>
      </c>
      <c r="J6040" t="s">
        <v>135</v>
      </c>
      <c r="K6040" t="s">
        <v>22</v>
      </c>
      <c r="L6040" t="s">
        <v>186</v>
      </c>
      <c r="M6040" t="s">
        <v>21746</v>
      </c>
      <c r="N6040" t="s">
        <v>21747</v>
      </c>
      <c r="O6040">
        <v>6.193888888888889</v>
      </c>
      <c r="P6040">
        <v>0</v>
      </c>
      <c r="Q6040">
        <v>4</v>
      </c>
      <c r="R6040">
        <v>0</v>
      </c>
      <c r="S6040">
        <v>1</v>
      </c>
      <c r="T6040">
        <v>0</v>
      </c>
      <c r="U6040">
        <v>1</v>
      </c>
      <c r="V6040">
        <v>0</v>
      </c>
      <c r="W6040">
        <v>0</v>
      </c>
      <c r="X6040">
        <v>0</v>
      </c>
      <c r="Y6040">
        <v>3.2542423999999999</v>
      </c>
      <c r="Z6040">
        <v>0</v>
      </c>
      <c r="AA6040">
        <v>0</v>
      </c>
      <c r="AB6040">
        <v>0</v>
      </c>
      <c r="AC6040">
        <v>7.9163529999999992E-3</v>
      </c>
      <c r="AD6040">
        <v>0</v>
      </c>
      <c r="AE6040">
        <v>0</v>
      </c>
      <c r="AF6040">
        <v>3.2621585999999998</v>
      </c>
    </row>
    <row r="6041" spans="1:32" x14ac:dyDescent="0.3">
      <c r="A6041">
        <v>2784034</v>
      </c>
      <c r="B6041">
        <v>1</v>
      </c>
      <c r="C6041" t="s">
        <v>82</v>
      </c>
      <c r="D6041" t="s">
        <v>108</v>
      </c>
      <c r="E6041" t="s">
        <v>4054</v>
      </c>
      <c r="F6041" t="s">
        <v>4055</v>
      </c>
      <c r="G6041" t="s">
        <v>31552</v>
      </c>
      <c r="H6041" t="s">
        <v>643</v>
      </c>
      <c r="I6041" t="s">
        <v>78</v>
      </c>
      <c r="J6041" t="s">
        <v>135</v>
      </c>
      <c r="K6041" t="s">
        <v>22</v>
      </c>
      <c r="L6041" t="s">
        <v>186</v>
      </c>
      <c r="M6041" t="s">
        <v>21748</v>
      </c>
      <c r="N6041" t="s">
        <v>21749</v>
      </c>
      <c r="O6041">
        <v>6.6236111111111109</v>
      </c>
      <c r="P6041">
        <v>0</v>
      </c>
      <c r="Q6041">
        <v>27</v>
      </c>
      <c r="R6041">
        <v>0</v>
      </c>
      <c r="S6041">
        <v>21</v>
      </c>
      <c r="T6041">
        <v>0</v>
      </c>
      <c r="U6041">
        <v>15</v>
      </c>
      <c r="V6041">
        <v>0</v>
      </c>
      <c r="W6041">
        <v>0</v>
      </c>
      <c r="X6041">
        <v>0</v>
      </c>
      <c r="Y6041">
        <v>16.399042000000001</v>
      </c>
      <c r="Z6041">
        <v>0</v>
      </c>
      <c r="AA6041">
        <v>23.829115000000002</v>
      </c>
      <c r="AB6041">
        <v>0</v>
      </c>
      <c r="AC6041">
        <v>103.309265</v>
      </c>
      <c r="AD6041">
        <v>0</v>
      </c>
      <c r="AE6041">
        <v>0</v>
      </c>
      <c r="AF6041">
        <v>143.53740999999999</v>
      </c>
    </row>
    <row r="6042" spans="1:32" x14ac:dyDescent="0.3">
      <c r="A6042">
        <v>2783988</v>
      </c>
      <c r="B6042">
        <v>1</v>
      </c>
      <c r="C6042" t="s">
        <v>83</v>
      </c>
      <c r="D6042" t="s">
        <v>116</v>
      </c>
      <c r="E6042" t="s">
        <v>21750</v>
      </c>
      <c r="F6042" t="s">
        <v>21751</v>
      </c>
      <c r="G6042" t="s">
        <v>31545</v>
      </c>
      <c r="H6042" t="s">
        <v>134</v>
      </c>
      <c r="I6042" t="s">
        <v>79</v>
      </c>
      <c r="J6042" t="s">
        <v>135</v>
      </c>
      <c r="K6042" t="s">
        <v>22</v>
      </c>
      <c r="L6042" t="s">
        <v>136</v>
      </c>
      <c r="M6042" t="s">
        <v>21752</v>
      </c>
      <c r="N6042" t="s">
        <v>21753</v>
      </c>
      <c r="O6042">
        <v>0.40916666666666668</v>
      </c>
      <c r="P6042">
        <v>0</v>
      </c>
      <c r="Q6042">
        <v>0</v>
      </c>
      <c r="R6042">
        <v>0</v>
      </c>
      <c r="S6042">
        <v>0</v>
      </c>
      <c r="T6042">
        <v>1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6.1341260000000002</v>
      </c>
      <c r="AC6042">
        <v>0</v>
      </c>
      <c r="AD6042">
        <v>0</v>
      </c>
      <c r="AE6042">
        <v>0</v>
      </c>
      <c r="AF6042">
        <v>6.1341260000000002</v>
      </c>
    </row>
    <row r="6043" spans="1:32" x14ac:dyDescent="0.3">
      <c r="A6043">
        <v>2783996</v>
      </c>
      <c r="B6043">
        <v>1</v>
      </c>
      <c r="C6043" t="s">
        <v>82</v>
      </c>
      <c r="D6043" t="s">
        <v>92</v>
      </c>
      <c r="E6043" t="s">
        <v>21754</v>
      </c>
      <c r="F6043" t="s">
        <v>21755</v>
      </c>
      <c r="G6043" t="s">
        <v>31548</v>
      </c>
      <c r="H6043" t="s">
        <v>893</v>
      </c>
      <c r="I6043" t="s">
        <v>78</v>
      </c>
      <c r="J6043" t="s">
        <v>135</v>
      </c>
      <c r="K6043" t="s">
        <v>22</v>
      </c>
      <c r="L6043" t="s">
        <v>136</v>
      </c>
      <c r="M6043" t="s">
        <v>21756</v>
      </c>
      <c r="N6043" t="s">
        <v>21757</v>
      </c>
      <c r="O6043">
        <v>4.6366666666666667</v>
      </c>
      <c r="P6043">
        <v>0</v>
      </c>
      <c r="Q6043">
        <v>1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0.52010745000000003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0.52010745000000003</v>
      </c>
    </row>
    <row r="6044" spans="1:32" x14ac:dyDescent="0.3">
      <c r="A6044">
        <v>2784011</v>
      </c>
      <c r="B6044">
        <v>1</v>
      </c>
      <c r="C6044" t="s">
        <v>82</v>
      </c>
      <c r="D6044" t="s">
        <v>91</v>
      </c>
      <c r="E6044" t="s">
        <v>21758</v>
      </c>
      <c r="F6044" t="s">
        <v>579</v>
      </c>
      <c r="G6044" t="s">
        <v>31552</v>
      </c>
      <c r="H6044" t="s">
        <v>643</v>
      </c>
      <c r="I6044" t="s">
        <v>78</v>
      </c>
      <c r="J6044" t="s">
        <v>135</v>
      </c>
      <c r="K6044" t="s">
        <v>22</v>
      </c>
      <c r="L6044" t="s">
        <v>186</v>
      </c>
      <c r="M6044" t="s">
        <v>21759</v>
      </c>
      <c r="N6044" t="s">
        <v>21760</v>
      </c>
      <c r="O6044">
        <v>4.0016666666666669</v>
      </c>
      <c r="P6044">
        <v>0</v>
      </c>
      <c r="Q6044">
        <v>59</v>
      </c>
      <c r="R6044">
        <v>0</v>
      </c>
      <c r="S6044">
        <v>1</v>
      </c>
      <c r="T6044">
        <v>0</v>
      </c>
      <c r="U6044">
        <v>62</v>
      </c>
      <c r="V6044">
        <v>0</v>
      </c>
      <c r="W6044">
        <v>2</v>
      </c>
      <c r="X6044">
        <v>0</v>
      </c>
      <c r="Y6044">
        <v>78.272025999999997</v>
      </c>
      <c r="Z6044">
        <v>0</v>
      </c>
      <c r="AA6044">
        <v>0</v>
      </c>
      <c r="AB6044">
        <v>0</v>
      </c>
      <c r="AC6044">
        <v>268.84924000000001</v>
      </c>
      <c r="AD6044">
        <v>0</v>
      </c>
      <c r="AE6044">
        <v>489.76004</v>
      </c>
      <c r="AF6044">
        <v>836.88130000000001</v>
      </c>
    </row>
    <row r="6045" spans="1:32" x14ac:dyDescent="0.3">
      <c r="A6045">
        <v>2783981</v>
      </c>
      <c r="B6045">
        <v>1</v>
      </c>
      <c r="C6045" t="s">
        <v>82</v>
      </c>
      <c r="D6045" t="s">
        <v>92</v>
      </c>
      <c r="E6045" t="s">
        <v>21761</v>
      </c>
      <c r="F6045" t="s">
        <v>21762</v>
      </c>
      <c r="G6045" t="s">
        <v>31546</v>
      </c>
      <c r="H6045" t="s">
        <v>409</v>
      </c>
      <c r="I6045" t="s">
        <v>78</v>
      </c>
      <c r="J6045" t="s">
        <v>135</v>
      </c>
      <c r="K6045" t="s">
        <v>3</v>
      </c>
      <c r="L6045" t="s">
        <v>136</v>
      </c>
      <c r="M6045" t="s">
        <v>21763</v>
      </c>
      <c r="N6045" t="s">
        <v>21764</v>
      </c>
      <c r="O6045">
        <v>1.7197222222222222</v>
      </c>
      <c r="P6045">
        <v>0</v>
      </c>
      <c r="Q6045">
        <v>17</v>
      </c>
      <c r="R6045">
        <v>0</v>
      </c>
      <c r="S6045">
        <v>0</v>
      </c>
      <c r="T6045">
        <v>0</v>
      </c>
      <c r="U6045">
        <v>9</v>
      </c>
      <c r="V6045">
        <v>0</v>
      </c>
      <c r="W6045">
        <v>0</v>
      </c>
      <c r="X6045">
        <v>0</v>
      </c>
      <c r="Y6045">
        <v>6.8875545999999996</v>
      </c>
      <c r="Z6045">
        <v>0</v>
      </c>
      <c r="AA6045">
        <v>0</v>
      </c>
      <c r="AB6045">
        <v>0</v>
      </c>
      <c r="AC6045">
        <v>16.840733</v>
      </c>
      <c r="AD6045">
        <v>0</v>
      </c>
      <c r="AE6045">
        <v>0</v>
      </c>
      <c r="AF6045">
        <v>23.728289</v>
      </c>
    </row>
    <row r="6046" spans="1:32" x14ac:dyDescent="0.3">
      <c r="A6046">
        <v>2783960</v>
      </c>
      <c r="B6046">
        <v>1</v>
      </c>
      <c r="C6046" t="s">
        <v>82</v>
      </c>
      <c r="D6046" t="s">
        <v>112</v>
      </c>
      <c r="E6046" t="s">
        <v>21765</v>
      </c>
      <c r="F6046" t="s">
        <v>21766</v>
      </c>
      <c r="G6046" t="s">
        <v>31548</v>
      </c>
      <c r="H6046" t="s">
        <v>333</v>
      </c>
      <c r="I6046" t="s">
        <v>78</v>
      </c>
      <c r="J6046" t="s">
        <v>135</v>
      </c>
      <c r="K6046" t="s">
        <v>22</v>
      </c>
      <c r="L6046" t="s">
        <v>136</v>
      </c>
      <c r="M6046" t="s">
        <v>21767</v>
      </c>
      <c r="N6046" t="s">
        <v>21768</v>
      </c>
      <c r="O6046">
        <v>1.5683333333333334</v>
      </c>
      <c r="P6046">
        <v>0</v>
      </c>
      <c r="Q6046">
        <v>1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0.13217501000000001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0.13217501000000001</v>
      </c>
    </row>
    <row r="6047" spans="1:32" x14ac:dyDescent="0.3">
      <c r="A6047">
        <v>2783982</v>
      </c>
      <c r="B6047">
        <v>1</v>
      </c>
      <c r="C6047" t="s">
        <v>83</v>
      </c>
      <c r="D6047" t="s">
        <v>129</v>
      </c>
      <c r="E6047" t="s">
        <v>21769</v>
      </c>
      <c r="F6047" t="s">
        <v>21770</v>
      </c>
      <c r="G6047" t="s">
        <v>31546</v>
      </c>
      <c r="H6047" t="s">
        <v>223</v>
      </c>
      <c r="I6047" t="s">
        <v>78</v>
      </c>
      <c r="J6047" t="s">
        <v>135</v>
      </c>
      <c r="K6047" t="s">
        <v>22</v>
      </c>
      <c r="L6047" t="s">
        <v>136</v>
      </c>
      <c r="M6047" t="s">
        <v>21771</v>
      </c>
      <c r="N6047" t="s">
        <v>21772</v>
      </c>
      <c r="O6047">
        <v>2.6786111111111111</v>
      </c>
      <c r="P6047">
        <v>0</v>
      </c>
      <c r="Q6047">
        <v>242</v>
      </c>
      <c r="R6047">
        <v>0</v>
      </c>
      <c r="S6047">
        <v>0</v>
      </c>
      <c r="T6047">
        <v>0</v>
      </c>
      <c r="U6047">
        <v>29</v>
      </c>
      <c r="V6047">
        <v>0</v>
      </c>
      <c r="W6047">
        <v>0</v>
      </c>
      <c r="X6047">
        <v>0</v>
      </c>
      <c r="Y6047">
        <v>110.24670399999999</v>
      </c>
      <c r="Z6047">
        <v>0</v>
      </c>
      <c r="AA6047">
        <v>0</v>
      </c>
      <c r="AB6047">
        <v>0</v>
      </c>
      <c r="AC6047">
        <v>15.436161999999999</v>
      </c>
      <c r="AD6047">
        <v>0</v>
      </c>
      <c r="AE6047">
        <v>0</v>
      </c>
      <c r="AF6047">
        <v>125.68286000000001</v>
      </c>
    </row>
    <row r="6048" spans="1:32" x14ac:dyDescent="0.3">
      <c r="A6048">
        <v>2783903</v>
      </c>
      <c r="B6048">
        <v>1</v>
      </c>
      <c r="C6048" t="s">
        <v>83</v>
      </c>
      <c r="D6048" t="s">
        <v>130</v>
      </c>
      <c r="E6048" t="s">
        <v>21773</v>
      </c>
      <c r="F6048" t="s">
        <v>21774</v>
      </c>
      <c r="G6048" t="s">
        <v>31552</v>
      </c>
      <c r="H6048" t="s">
        <v>648</v>
      </c>
      <c r="I6048" t="s">
        <v>78</v>
      </c>
      <c r="J6048" t="s">
        <v>135</v>
      </c>
      <c r="K6048" t="s">
        <v>22</v>
      </c>
      <c r="L6048" t="s">
        <v>186</v>
      </c>
      <c r="M6048" t="s">
        <v>21775</v>
      </c>
      <c r="N6048" t="s">
        <v>21776</v>
      </c>
      <c r="O6048">
        <v>1.903888888888889</v>
      </c>
      <c r="P6048">
        <v>0</v>
      </c>
      <c r="Q6048">
        <v>440</v>
      </c>
      <c r="R6048">
        <v>0</v>
      </c>
      <c r="S6048">
        <v>0</v>
      </c>
      <c r="T6048">
        <v>0</v>
      </c>
      <c r="U6048">
        <v>5</v>
      </c>
      <c r="V6048">
        <v>0</v>
      </c>
      <c r="W6048">
        <v>0</v>
      </c>
      <c r="X6048">
        <v>0</v>
      </c>
      <c r="Y6048">
        <v>142.00572</v>
      </c>
      <c r="Z6048">
        <v>0</v>
      </c>
      <c r="AA6048">
        <v>0</v>
      </c>
      <c r="AB6048">
        <v>0</v>
      </c>
      <c r="AC6048">
        <v>5.6585574000000003</v>
      </c>
      <c r="AD6048">
        <v>0</v>
      </c>
      <c r="AE6048">
        <v>0</v>
      </c>
      <c r="AF6048">
        <v>147.66427999999999</v>
      </c>
    </row>
    <row r="6049" spans="1:32" x14ac:dyDescent="0.3">
      <c r="A6049">
        <v>2784253</v>
      </c>
      <c r="B6049">
        <v>1</v>
      </c>
      <c r="C6049" t="s">
        <v>83</v>
      </c>
      <c r="D6049" t="s">
        <v>128</v>
      </c>
      <c r="E6049" t="s">
        <v>21777</v>
      </c>
      <c r="F6049" t="s">
        <v>21778</v>
      </c>
      <c r="G6049" t="s">
        <v>31547</v>
      </c>
      <c r="H6049" t="s">
        <v>409</v>
      </c>
      <c r="I6049" t="s">
        <v>79</v>
      </c>
      <c r="J6049" t="s">
        <v>135</v>
      </c>
      <c r="K6049" t="s">
        <v>3</v>
      </c>
      <c r="L6049" t="s">
        <v>136</v>
      </c>
      <c r="M6049" t="s">
        <v>21779</v>
      </c>
      <c r="N6049" t="s">
        <v>21780</v>
      </c>
      <c r="O6049">
        <v>0.8305555555555556</v>
      </c>
      <c r="P6049">
        <v>0</v>
      </c>
      <c r="Q6049">
        <v>23564</v>
      </c>
      <c r="R6049">
        <v>0</v>
      </c>
      <c r="S6049">
        <v>7</v>
      </c>
      <c r="T6049">
        <v>1</v>
      </c>
      <c r="U6049">
        <v>1456</v>
      </c>
      <c r="V6049">
        <v>0</v>
      </c>
      <c r="W6049">
        <v>2</v>
      </c>
      <c r="X6049">
        <v>0</v>
      </c>
      <c r="Y6049">
        <v>4158.4849999999997</v>
      </c>
      <c r="Z6049">
        <v>0</v>
      </c>
      <c r="AA6049">
        <v>2.9754700000000001</v>
      </c>
      <c r="AB6049">
        <v>1.5847237999999999</v>
      </c>
      <c r="AC6049">
        <v>1347.9111</v>
      </c>
      <c r="AD6049">
        <v>0</v>
      </c>
      <c r="AE6049">
        <v>9.5946870000000004</v>
      </c>
      <c r="AF6049">
        <v>5520.5510000000004</v>
      </c>
    </row>
    <row r="6050" spans="1:32" x14ac:dyDescent="0.3">
      <c r="A6050">
        <v>2783801</v>
      </c>
      <c r="B6050">
        <v>2</v>
      </c>
      <c r="C6050" t="s">
        <v>82</v>
      </c>
      <c r="D6050" t="s">
        <v>104</v>
      </c>
      <c r="E6050" t="s">
        <v>12041</v>
      </c>
      <c r="F6050" t="s">
        <v>12042</v>
      </c>
      <c r="G6050" t="s">
        <v>31552</v>
      </c>
      <c r="H6050" t="s">
        <v>1297</v>
      </c>
      <c r="I6050" t="s">
        <v>78</v>
      </c>
      <c r="J6050" t="s">
        <v>135</v>
      </c>
      <c r="K6050" t="s">
        <v>22</v>
      </c>
      <c r="L6050" t="s">
        <v>136</v>
      </c>
      <c r="M6050" t="s">
        <v>21781</v>
      </c>
      <c r="N6050" t="s">
        <v>21782</v>
      </c>
      <c r="O6050">
        <v>0.60666666666666669</v>
      </c>
      <c r="P6050">
        <v>0</v>
      </c>
      <c r="Q6050">
        <v>290</v>
      </c>
      <c r="R6050">
        <v>0</v>
      </c>
      <c r="S6050">
        <v>0</v>
      </c>
      <c r="T6050">
        <v>0</v>
      </c>
      <c r="U6050">
        <v>22</v>
      </c>
      <c r="V6050">
        <v>0</v>
      </c>
      <c r="W6050">
        <v>0</v>
      </c>
      <c r="X6050">
        <v>0</v>
      </c>
      <c r="Y6050">
        <v>17.210170000000002</v>
      </c>
      <c r="Z6050">
        <v>0</v>
      </c>
      <c r="AA6050">
        <v>0</v>
      </c>
      <c r="AB6050">
        <v>0</v>
      </c>
      <c r="AC6050">
        <v>7.1597989999999996</v>
      </c>
      <c r="AD6050">
        <v>0</v>
      </c>
      <c r="AE6050">
        <v>0</v>
      </c>
      <c r="AF6050">
        <v>24.369969999999999</v>
      </c>
    </row>
    <row r="6051" spans="1:32" x14ac:dyDescent="0.3">
      <c r="A6051">
        <v>2783856</v>
      </c>
      <c r="B6051">
        <v>1</v>
      </c>
      <c r="C6051" t="s">
        <v>83</v>
      </c>
      <c r="D6051" t="s">
        <v>123</v>
      </c>
      <c r="E6051" t="s">
        <v>21783</v>
      </c>
      <c r="F6051" t="s">
        <v>21784</v>
      </c>
      <c r="G6051" t="s">
        <v>31545</v>
      </c>
      <c r="H6051" t="s">
        <v>134</v>
      </c>
      <c r="I6051" t="s">
        <v>79</v>
      </c>
      <c r="J6051" t="s">
        <v>248</v>
      </c>
      <c r="K6051" t="s">
        <v>22</v>
      </c>
      <c r="L6051" t="s">
        <v>136</v>
      </c>
      <c r="M6051" t="s">
        <v>21785</v>
      </c>
      <c r="N6051" t="s">
        <v>21786</v>
      </c>
      <c r="O6051">
        <v>3.2222222222222222E-2</v>
      </c>
      <c r="P6051">
        <v>1</v>
      </c>
      <c r="Q6051">
        <v>824</v>
      </c>
      <c r="R6051">
        <v>1</v>
      </c>
      <c r="S6051">
        <v>32</v>
      </c>
      <c r="T6051">
        <v>9</v>
      </c>
      <c r="U6051">
        <v>92</v>
      </c>
      <c r="V6051">
        <v>0</v>
      </c>
      <c r="W6051">
        <v>1</v>
      </c>
      <c r="X6051">
        <v>0.37039670000000002</v>
      </c>
      <c r="Y6051">
        <v>3.9394255</v>
      </c>
      <c r="Z6051">
        <v>0</v>
      </c>
      <c r="AA6051">
        <v>0.56269530000000001</v>
      </c>
      <c r="AB6051">
        <v>0.29092377000000003</v>
      </c>
      <c r="AC6051">
        <v>0.9743366</v>
      </c>
      <c r="AD6051">
        <v>0</v>
      </c>
      <c r="AE6051">
        <v>0.10478245999999999</v>
      </c>
      <c r="AF6051">
        <v>6.2425604000000003</v>
      </c>
    </row>
    <row r="6052" spans="1:32" x14ac:dyDescent="0.3">
      <c r="A6052">
        <v>2783874</v>
      </c>
      <c r="B6052">
        <v>1</v>
      </c>
      <c r="C6052" t="s">
        <v>82</v>
      </c>
      <c r="D6052" t="s">
        <v>88</v>
      </c>
      <c r="E6052" t="s">
        <v>21787</v>
      </c>
      <c r="F6052" t="s">
        <v>21788</v>
      </c>
      <c r="G6052" t="s">
        <v>31545</v>
      </c>
      <c r="H6052" t="s">
        <v>134</v>
      </c>
      <c r="I6052" t="s">
        <v>79</v>
      </c>
      <c r="J6052" t="s">
        <v>135</v>
      </c>
      <c r="K6052" t="s">
        <v>22</v>
      </c>
      <c r="L6052" t="s">
        <v>136</v>
      </c>
      <c r="M6052" t="s">
        <v>21789</v>
      </c>
      <c r="N6052" t="s">
        <v>21790</v>
      </c>
      <c r="O6052">
        <v>6.9444444444444448E-2</v>
      </c>
      <c r="P6052">
        <v>0</v>
      </c>
      <c r="Q6052">
        <v>760</v>
      </c>
      <c r="R6052">
        <v>35</v>
      </c>
      <c r="S6052">
        <v>51</v>
      </c>
      <c r="T6052">
        <v>22</v>
      </c>
      <c r="U6052">
        <v>108</v>
      </c>
      <c r="V6052">
        <v>7</v>
      </c>
      <c r="W6052">
        <v>0</v>
      </c>
      <c r="X6052">
        <v>0</v>
      </c>
      <c r="Y6052">
        <v>11.724907999999999</v>
      </c>
      <c r="Z6052">
        <v>0.49578902000000002</v>
      </c>
      <c r="AA6052">
        <v>1.3097345</v>
      </c>
      <c r="AB6052">
        <v>8.1785730000000001</v>
      </c>
      <c r="AC6052">
        <v>2.4277503</v>
      </c>
      <c r="AD6052">
        <v>11.378990999999999</v>
      </c>
      <c r="AE6052">
        <v>0</v>
      </c>
      <c r="AF6052">
        <v>35.515746999999998</v>
      </c>
    </row>
    <row r="6053" spans="1:32" x14ac:dyDescent="0.3">
      <c r="A6053">
        <v>2783880</v>
      </c>
      <c r="B6053">
        <v>1</v>
      </c>
      <c r="C6053" t="s">
        <v>82</v>
      </c>
      <c r="D6053" t="s">
        <v>104</v>
      </c>
      <c r="E6053" t="s">
        <v>21791</v>
      </c>
      <c r="F6053" t="s">
        <v>21792</v>
      </c>
      <c r="G6053" t="s">
        <v>31551</v>
      </c>
      <c r="H6053" t="s">
        <v>643</v>
      </c>
      <c r="I6053" t="s">
        <v>79</v>
      </c>
      <c r="J6053" t="s">
        <v>135</v>
      </c>
      <c r="K6053" t="s">
        <v>22</v>
      </c>
      <c r="L6053" t="s">
        <v>186</v>
      </c>
      <c r="M6053" t="s">
        <v>21793</v>
      </c>
      <c r="N6053" t="s">
        <v>21794</v>
      </c>
      <c r="O6053">
        <v>5.0027777777777782</v>
      </c>
      <c r="P6053">
        <v>0</v>
      </c>
      <c r="Q6053">
        <v>652</v>
      </c>
      <c r="R6053">
        <v>0</v>
      </c>
      <c r="S6053">
        <v>0</v>
      </c>
      <c r="T6053">
        <v>0</v>
      </c>
      <c r="U6053">
        <v>23</v>
      </c>
      <c r="V6053">
        <v>0</v>
      </c>
      <c r="W6053">
        <v>0</v>
      </c>
      <c r="X6053">
        <v>0</v>
      </c>
      <c r="Y6053">
        <v>1087.6694</v>
      </c>
      <c r="Z6053">
        <v>0</v>
      </c>
      <c r="AA6053">
        <v>0</v>
      </c>
      <c r="AB6053">
        <v>0</v>
      </c>
      <c r="AC6053">
        <v>29.088144</v>
      </c>
      <c r="AD6053">
        <v>0</v>
      </c>
      <c r="AE6053">
        <v>0</v>
      </c>
      <c r="AF6053">
        <v>1116.7575999999999</v>
      </c>
    </row>
    <row r="6054" spans="1:32" x14ac:dyDescent="0.3">
      <c r="A6054">
        <v>2783884</v>
      </c>
      <c r="B6054">
        <v>1</v>
      </c>
      <c r="C6054" t="s">
        <v>82</v>
      </c>
      <c r="D6054" t="s">
        <v>92</v>
      </c>
      <c r="E6054" t="s">
        <v>21795</v>
      </c>
      <c r="F6054" t="s">
        <v>21796</v>
      </c>
      <c r="G6054" t="s">
        <v>31545</v>
      </c>
      <c r="H6054" t="s">
        <v>648</v>
      </c>
      <c r="I6054" t="s">
        <v>79</v>
      </c>
      <c r="J6054" t="s">
        <v>135</v>
      </c>
      <c r="K6054" t="s">
        <v>22</v>
      </c>
      <c r="L6054" t="s">
        <v>186</v>
      </c>
      <c r="M6054" t="s">
        <v>21797</v>
      </c>
      <c r="N6054" t="s">
        <v>21798</v>
      </c>
      <c r="O6054">
        <v>9.3802777777777777</v>
      </c>
      <c r="P6054">
        <v>7</v>
      </c>
      <c r="Q6054">
        <v>1157</v>
      </c>
      <c r="R6054">
        <v>7</v>
      </c>
      <c r="S6054">
        <v>53</v>
      </c>
      <c r="T6054">
        <v>11</v>
      </c>
      <c r="U6054">
        <v>34</v>
      </c>
      <c r="V6054">
        <v>0</v>
      </c>
      <c r="W6054">
        <v>1</v>
      </c>
      <c r="X6054">
        <v>174.70058</v>
      </c>
      <c r="Y6054">
        <v>966.19230000000005</v>
      </c>
      <c r="Z6054">
        <v>142.17271</v>
      </c>
      <c r="AA6054">
        <v>303.71114999999998</v>
      </c>
      <c r="AB6054">
        <v>237.42093</v>
      </c>
      <c r="AC6054">
        <v>253.61358999999999</v>
      </c>
      <c r="AD6054">
        <v>0</v>
      </c>
      <c r="AE6054">
        <v>3.2138285999999998</v>
      </c>
      <c r="AF6054">
        <v>2081.0250999999998</v>
      </c>
    </row>
    <row r="6055" spans="1:32" x14ac:dyDescent="0.3">
      <c r="A6055">
        <v>2783891</v>
      </c>
      <c r="B6055">
        <v>1</v>
      </c>
      <c r="C6055" t="s">
        <v>82</v>
      </c>
      <c r="D6055" t="s">
        <v>91</v>
      </c>
      <c r="E6055" t="s">
        <v>6754</v>
      </c>
      <c r="F6055" t="s">
        <v>6755</v>
      </c>
      <c r="G6055" t="s">
        <v>31552</v>
      </c>
      <c r="H6055" t="s">
        <v>643</v>
      </c>
      <c r="I6055" t="s">
        <v>78</v>
      </c>
      <c r="J6055" t="s">
        <v>135</v>
      </c>
      <c r="K6055" t="s">
        <v>22</v>
      </c>
      <c r="L6055" t="s">
        <v>186</v>
      </c>
      <c r="M6055" t="s">
        <v>21799</v>
      </c>
      <c r="N6055" t="s">
        <v>21800</v>
      </c>
      <c r="O6055">
        <v>8.1011111111111109</v>
      </c>
      <c r="P6055">
        <v>0</v>
      </c>
      <c r="Q6055">
        <v>1279</v>
      </c>
      <c r="R6055">
        <v>0</v>
      </c>
      <c r="S6055">
        <v>0</v>
      </c>
      <c r="T6055">
        <v>0</v>
      </c>
      <c r="U6055">
        <v>60</v>
      </c>
      <c r="V6055">
        <v>0</v>
      </c>
      <c r="W6055">
        <v>0</v>
      </c>
      <c r="X6055">
        <v>0</v>
      </c>
      <c r="Y6055">
        <v>2304.7808</v>
      </c>
      <c r="Z6055">
        <v>0</v>
      </c>
      <c r="AA6055">
        <v>0</v>
      </c>
      <c r="AB6055">
        <v>0</v>
      </c>
      <c r="AC6055">
        <v>264.78323</v>
      </c>
      <c r="AD6055">
        <v>0</v>
      </c>
      <c r="AE6055">
        <v>0</v>
      </c>
      <c r="AF6055">
        <v>2569.5639999999999</v>
      </c>
    </row>
    <row r="6056" spans="1:32" x14ac:dyDescent="0.3">
      <c r="A6056">
        <v>2783741</v>
      </c>
      <c r="B6056">
        <v>1</v>
      </c>
      <c r="C6056" t="s">
        <v>82</v>
      </c>
      <c r="D6056" t="s">
        <v>95</v>
      </c>
      <c r="E6056" t="s">
        <v>21801</v>
      </c>
      <c r="F6056" t="s">
        <v>21802</v>
      </c>
      <c r="G6056" t="s">
        <v>31546</v>
      </c>
      <c r="H6056" t="s">
        <v>145</v>
      </c>
      <c r="I6056" t="s">
        <v>78</v>
      </c>
      <c r="J6056" t="s">
        <v>135</v>
      </c>
      <c r="K6056" t="s">
        <v>22</v>
      </c>
      <c r="L6056" t="s">
        <v>136</v>
      </c>
      <c r="M6056" t="s">
        <v>21803</v>
      </c>
      <c r="N6056" t="s">
        <v>21804</v>
      </c>
      <c r="O6056">
        <v>0.68527777777777776</v>
      </c>
      <c r="P6056">
        <v>0</v>
      </c>
      <c r="Q6056">
        <v>17</v>
      </c>
      <c r="R6056">
        <v>0</v>
      </c>
      <c r="S6056">
        <v>1</v>
      </c>
      <c r="T6056">
        <v>0</v>
      </c>
      <c r="U6056">
        <v>2</v>
      </c>
      <c r="V6056">
        <v>0</v>
      </c>
      <c r="W6056">
        <v>0</v>
      </c>
      <c r="X6056">
        <v>0</v>
      </c>
      <c r="Y6056">
        <v>3.6390096999999999</v>
      </c>
      <c r="Z6056">
        <v>0</v>
      </c>
      <c r="AA6056">
        <v>6.0518183000000003E-2</v>
      </c>
      <c r="AB6056">
        <v>0</v>
      </c>
      <c r="AC6056">
        <v>0.21620631000000001</v>
      </c>
      <c r="AD6056">
        <v>0</v>
      </c>
      <c r="AE6056">
        <v>0</v>
      </c>
      <c r="AF6056">
        <v>3.9157343</v>
      </c>
    </row>
    <row r="6057" spans="1:32" x14ac:dyDescent="0.3">
      <c r="A6057">
        <v>2783719</v>
      </c>
      <c r="B6057">
        <v>1</v>
      </c>
      <c r="C6057" t="s">
        <v>83</v>
      </c>
      <c r="D6057" t="s">
        <v>123</v>
      </c>
      <c r="E6057" t="s">
        <v>21805</v>
      </c>
      <c r="F6057" t="s">
        <v>21806</v>
      </c>
      <c r="G6057" t="s">
        <v>31551</v>
      </c>
      <c r="H6057" t="s">
        <v>672</v>
      </c>
      <c r="I6057" t="s">
        <v>79</v>
      </c>
      <c r="J6057" t="s">
        <v>135</v>
      </c>
      <c r="K6057" t="s">
        <v>22</v>
      </c>
      <c r="L6057" t="s">
        <v>136</v>
      </c>
      <c r="M6057" t="s">
        <v>21807</v>
      </c>
      <c r="N6057" t="s">
        <v>21808</v>
      </c>
      <c r="O6057">
        <v>0.71250000000000002</v>
      </c>
      <c r="P6057">
        <v>0</v>
      </c>
      <c r="Q6057">
        <v>15</v>
      </c>
      <c r="R6057">
        <v>0</v>
      </c>
      <c r="S6057">
        <v>1</v>
      </c>
      <c r="T6057">
        <v>0</v>
      </c>
      <c r="U6057">
        <v>1</v>
      </c>
      <c r="V6057">
        <v>0</v>
      </c>
      <c r="W6057">
        <v>0</v>
      </c>
      <c r="X6057">
        <v>0</v>
      </c>
      <c r="Y6057">
        <v>1.0924370999999999</v>
      </c>
      <c r="Z6057">
        <v>0</v>
      </c>
      <c r="AA6057">
        <v>0</v>
      </c>
      <c r="AB6057">
        <v>0</v>
      </c>
      <c r="AC6057">
        <v>4.0024360000000001E-6</v>
      </c>
      <c r="AD6057">
        <v>0</v>
      </c>
      <c r="AE6057">
        <v>0</v>
      </c>
      <c r="AF6057">
        <v>1.0924411999999999</v>
      </c>
    </row>
    <row r="6058" spans="1:32" x14ac:dyDescent="0.3">
      <c r="A6058">
        <v>2783704</v>
      </c>
      <c r="B6058">
        <v>1</v>
      </c>
      <c r="C6058" t="s">
        <v>82</v>
      </c>
      <c r="D6058" t="s">
        <v>84</v>
      </c>
      <c r="E6058" t="s">
        <v>21809</v>
      </c>
      <c r="F6058" t="s">
        <v>21810</v>
      </c>
      <c r="G6058" t="s">
        <v>31546</v>
      </c>
      <c r="H6058" t="s">
        <v>145</v>
      </c>
      <c r="I6058" t="s">
        <v>78</v>
      </c>
      <c r="J6058" t="s">
        <v>135</v>
      </c>
      <c r="K6058" t="s">
        <v>22</v>
      </c>
      <c r="L6058" t="s">
        <v>136</v>
      </c>
      <c r="M6058" t="s">
        <v>21811</v>
      </c>
      <c r="N6058" t="s">
        <v>21812</v>
      </c>
      <c r="O6058">
        <v>0.84972222222222227</v>
      </c>
      <c r="P6058">
        <v>0</v>
      </c>
      <c r="Q6058">
        <v>29</v>
      </c>
      <c r="R6058">
        <v>0</v>
      </c>
      <c r="S6058">
        <v>0</v>
      </c>
      <c r="T6058">
        <v>0</v>
      </c>
      <c r="U6058">
        <v>3</v>
      </c>
      <c r="V6058">
        <v>0</v>
      </c>
      <c r="W6058">
        <v>0</v>
      </c>
      <c r="X6058">
        <v>0</v>
      </c>
      <c r="Y6058">
        <v>3.3293731000000002</v>
      </c>
      <c r="Z6058">
        <v>0</v>
      </c>
      <c r="AA6058">
        <v>0</v>
      </c>
      <c r="AB6058">
        <v>0</v>
      </c>
      <c r="AC6058">
        <v>2.5763817000000002</v>
      </c>
      <c r="AD6058">
        <v>0</v>
      </c>
      <c r="AE6058">
        <v>0</v>
      </c>
      <c r="AF6058">
        <v>5.9057550000000001</v>
      </c>
    </row>
    <row r="6059" spans="1:32" x14ac:dyDescent="0.3">
      <c r="A6059">
        <v>2783711</v>
      </c>
      <c r="B6059">
        <v>1</v>
      </c>
      <c r="C6059" t="s">
        <v>83</v>
      </c>
      <c r="D6059" t="s">
        <v>123</v>
      </c>
      <c r="E6059" t="s">
        <v>21813</v>
      </c>
      <c r="F6059" t="s">
        <v>21814</v>
      </c>
      <c r="G6059" t="s">
        <v>31546</v>
      </c>
      <c r="H6059" t="s">
        <v>223</v>
      </c>
      <c r="I6059" t="s">
        <v>78</v>
      </c>
      <c r="J6059" t="s">
        <v>135</v>
      </c>
      <c r="K6059" t="s">
        <v>22</v>
      </c>
      <c r="L6059" t="s">
        <v>136</v>
      </c>
      <c r="M6059" t="s">
        <v>21815</v>
      </c>
      <c r="N6059" t="s">
        <v>21816</v>
      </c>
      <c r="O6059">
        <v>1.355</v>
      </c>
      <c r="P6059">
        <v>0</v>
      </c>
      <c r="Q6059">
        <v>15</v>
      </c>
      <c r="R6059">
        <v>0</v>
      </c>
      <c r="S6059">
        <v>0</v>
      </c>
      <c r="T6059">
        <v>0</v>
      </c>
      <c r="U6059">
        <v>2</v>
      </c>
      <c r="V6059">
        <v>0</v>
      </c>
      <c r="W6059">
        <v>0</v>
      </c>
      <c r="X6059">
        <v>0</v>
      </c>
      <c r="Y6059">
        <v>4.0858374</v>
      </c>
      <c r="Z6059">
        <v>0</v>
      </c>
      <c r="AA6059">
        <v>0</v>
      </c>
      <c r="AB6059">
        <v>0</v>
      </c>
      <c r="AC6059">
        <v>2.4389894000000001</v>
      </c>
      <c r="AD6059">
        <v>0</v>
      </c>
      <c r="AE6059">
        <v>0</v>
      </c>
      <c r="AF6059">
        <v>6.5248264999999996</v>
      </c>
    </row>
    <row r="6060" spans="1:32" x14ac:dyDescent="0.3">
      <c r="A6060">
        <v>2797349</v>
      </c>
      <c r="B6060">
        <v>1</v>
      </c>
      <c r="C6060" t="s">
        <v>82</v>
      </c>
      <c r="D6060" t="s">
        <v>105</v>
      </c>
      <c r="E6060" t="s">
        <v>21817</v>
      </c>
      <c r="F6060" t="s">
        <v>21818</v>
      </c>
      <c r="G6060" t="s">
        <v>31547</v>
      </c>
      <c r="H6060" t="s">
        <v>145</v>
      </c>
      <c r="I6060" t="s">
        <v>79</v>
      </c>
      <c r="J6060" t="s">
        <v>135</v>
      </c>
      <c r="K6060" t="s">
        <v>22</v>
      </c>
      <c r="L6060" t="s">
        <v>136</v>
      </c>
      <c r="M6060" t="s">
        <v>21819</v>
      </c>
      <c r="N6060" t="s">
        <v>21820</v>
      </c>
      <c r="O6060">
        <v>4.9358333333333331</v>
      </c>
      <c r="P6060">
        <v>0</v>
      </c>
      <c r="Q6060">
        <v>0</v>
      </c>
      <c r="R6060">
        <v>1</v>
      </c>
      <c r="S6060">
        <v>0</v>
      </c>
      <c r="T6060">
        <v>3</v>
      </c>
      <c r="U6060">
        <v>0</v>
      </c>
      <c r="V6060">
        <v>1</v>
      </c>
      <c r="W6060">
        <v>0</v>
      </c>
      <c r="X6060">
        <v>0</v>
      </c>
      <c r="Y6060">
        <v>0</v>
      </c>
      <c r="Z6060">
        <v>5.8536415000000002</v>
      </c>
      <c r="AA6060">
        <v>0</v>
      </c>
      <c r="AB6060">
        <v>30.642959999999999</v>
      </c>
      <c r="AC6060">
        <v>0</v>
      </c>
      <c r="AD6060">
        <v>2094.7035999999998</v>
      </c>
      <c r="AE6060">
        <v>0</v>
      </c>
      <c r="AF6060">
        <v>2131.2002000000002</v>
      </c>
    </row>
    <row r="6061" spans="1:32" x14ac:dyDescent="0.3">
      <c r="A6061">
        <v>2797354</v>
      </c>
      <c r="B6061">
        <v>1</v>
      </c>
      <c r="C6061" t="s">
        <v>82</v>
      </c>
      <c r="D6061" t="s">
        <v>100</v>
      </c>
      <c r="E6061" t="s">
        <v>15026</v>
      </c>
      <c r="F6061" t="s">
        <v>15027</v>
      </c>
      <c r="G6061" t="s">
        <v>31548</v>
      </c>
      <c r="H6061" t="s">
        <v>893</v>
      </c>
      <c r="I6061" t="s">
        <v>78</v>
      </c>
      <c r="J6061" t="s">
        <v>135</v>
      </c>
      <c r="K6061" t="s">
        <v>22</v>
      </c>
      <c r="L6061" t="s">
        <v>136</v>
      </c>
      <c r="M6061" t="s">
        <v>21821</v>
      </c>
      <c r="N6061" t="s">
        <v>21822</v>
      </c>
      <c r="O6061">
        <v>1.2652777777777777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1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9.6263244999999997E-2</v>
      </c>
      <c r="AD6061">
        <v>0</v>
      </c>
      <c r="AE6061">
        <v>0</v>
      </c>
      <c r="AF6061">
        <v>9.6263244999999997E-2</v>
      </c>
    </row>
    <row r="6062" spans="1:32" x14ac:dyDescent="0.3">
      <c r="A6062">
        <v>2797337</v>
      </c>
      <c r="B6062">
        <v>1</v>
      </c>
      <c r="C6062" t="s">
        <v>83</v>
      </c>
      <c r="D6062" t="s">
        <v>123</v>
      </c>
      <c r="E6062" t="s">
        <v>11668</v>
      </c>
      <c r="F6062" t="s">
        <v>11669</v>
      </c>
      <c r="G6062" t="s">
        <v>31548</v>
      </c>
      <c r="H6062" t="s">
        <v>311</v>
      </c>
      <c r="I6062" t="s">
        <v>78</v>
      </c>
      <c r="J6062" t="s">
        <v>135</v>
      </c>
      <c r="K6062" t="s">
        <v>22</v>
      </c>
      <c r="L6062" t="s">
        <v>136</v>
      </c>
      <c r="M6062" t="s">
        <v>21823</v>
      </c>
      <c r="N6062" t="s">
        <v>21824</v>
      </c>
      <c r="O6062">
        <v>2.0508333333333333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1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4.1058225999999998</v>
      </c>
      <c r="AD6062">
        <v>0</v>
      </c>
      <c r="AE6062">
        <v>0</v>
      </c>
      <c r="AF6062">
        <v>4.1058225999999998</v>
      </c>
    </row>
    <row r="6063" spans="1:32" x14ac:dyDescent="0.3">
      <c r="A6063">
        <v>2797345</v>
      </c>
      <c r="B6063">
        <v>1</v>
      </c>
      <c r="C6063" t="s">
        <v>82</v>
      </c>
      <c r="D6063" t="s">
        <v>112</v>
      </c>
      <c r="E6063" t="s">
        <v>21825</v>
      </c>
      <c r="F6063" t="s">
        <v>21826</v>
      </c>
      <c r="G6063" t="s">
        <v>31546</v>
      </c>
      <c r="H6063" t="s">
        <v>223</v>
      </c>
      <c r="I6063" t="s">
        <v>78</v>
      </c>
      <c r="J6063" t="s">
        <v>135</v>
      </c>
      <c r="K6063" t="s">
        <v>22</v>
      </c>
      <c r="L6063" t="s">
        <v>136</v>
      </c>
      <c r="M6063" t="s">
        <v>21827</v>
      </c>
      <c r="N6063" t="s">
        <v>21828</v>
      </c>
      <c r="O6063">
        <v>0.51527777777777772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4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3.2358129999999998</v>
      </c>
      <c r="AD6063">
        <v>0</v>
      </c>
      <c r="AE6063">
        <v>0</v>
      </c>
      <c r="AF6063">
        <v>3.2358129999999998</v>
      </c>
    </row>
    <row r="6064" spans="1:32" x14ac:dyDescent="0.3">
      <c r="A6064">
        <v>2797353</v>
      </c>
      <c r="B6064">
        <v>1</v>
      </c>
      <c r="C6064" t="s">
        <v>83</v>
      </c>
      <c r="D6064" t="s">
        <v>119</v>
      </c>
      <c r="E6064" t="s">
        <v>21829</v>
      </c>
      <c r="F6064" t="s">
        <v>21830</v>
      </c>
      <c r="G6064" t="s">
        <v>31551</v>
      </c>
      <c r="H6064" t="s">
        <v>624</v>
      </c>
      <c r="I6064" t="s">
        <v>79</v>
      </c>
      <c r="J6064" t="s">
        <v>135</v>
      </c>
      <c r="K6064" t="s">
        <v>22</v>
      </c>
      <c r="L6064" t="s">
        <v>136</v>
      </c>
      <c r="M6064" t="s">
        <v>21831</v>
      </c>
      <c r="N6064" t="s">
        <v>21832</v>
      </c>
      <c r="O6064">
        <v>4.4786111111111113</v>
      </c>
      <c r="P6064">
        <v>0</v>
      </c>
      <c r="Q6064">
        <v>79</v>
      </c>
      <c r="R6064">
        <v>0</v>
      </c>
      <c r="S6064">
        <v>0</v>
      </c>
      <c r="T6064">
        <v>0</v>
      </c>
      <c r="U6064">
        <v>3</v>
      </c>
      <c r="V6064">
        <v>0</v>
      </c>
      <c r="W6064">
        <v>0</v>
      </c>
      <c r="X6064">
        <v>0</v>
      </c>
      <c r="Y6064">
        <v>15.276173999999999</v>
      </c>
      <c r="Z6064">
        <v>0</v>
      </c>
      <c r="AA6064">
        <v>0</v>
      </c>
      <c r="AB6064">
        <v>0</v>
      </c>
      <c r="AC6064">
        <v>0.46339399999999997</v>
      </c>
      <c r="AD6064">
        <v>0</v>
      </c>
      <c r="AE6064">
        <v>0</v>
      </c>
      <c r="AF6064">
        <v>15.739568</v>
      </c>
    </row>
    <row r="6065" spans="1:32" x14ac:dyDescent="0.3">
      <c r="A6065">
        <v>2797346</v>
      </c>
      <c r="B6065">
        <v>1</v>
      </c>
      <c r="C6065" t="s">
        <v>82</v>
      </c>
      <c r="D6065" t="s">
        <v>95</v>
      </c>
      <c r="E6065" t="s">
        <v>21833</v>
      </c>
      <c r="F6065" t="s">
        <v>21834</v>
      </c>
      <c r="G6065" t="s">
        <v>31551</v>
      </c>
      <c r="H6065" t="s">
        <v>672</v>
      </c>
      <c r="I6065" t="s">
        <v>79</v>
      </c>
      <c r="J6065" t="s">
        <v>135</v>
      </c>
      <c r="K6065" t="s">
        <v>22</v>
      </c>
      <c r="L6065" t="s">
        <v>136</v>
      </c>
      <c r="M6065" t="s">
        <v>21835</v>
      </c>
      <c r="N6065" t="s">
        <v>21836</v>
      </c>
      <c r="O6065">
        <v>4.9263888888888889</v>
      </c>
      <c r="P6065">
        <v>0</v>
      </c>
      <c r="Q6065">
        <v>503</v>
      </c>
      <c r="R6065">
        <v>0</v>
      </c>
      <c r="S6065">
        <v>0</v>
      </c>
      <c r="T6065">
        <v>0</v>
      </c>
      <c r="U6065">
        <v>7</v>
      </c>
      <c r="V6065">
        <v>0</v>
      </c>
      <c r="W6065">
        <v>0</v>
      </c>
      <c r="X6065">
        <v>0</v>
      </c>
      <c r="Y6065">
        <v>374.96870000000001</v>
      </c>
      <c r="Z6065">
        <v>0</v>
      </c>
      <c r="AA6065">
        <v>0</v>
      </c>
      <c r="AB6065">
        <v>0</v>
      </c>
      <c r="AC6065">
        <v>82.249984999999995</v>
      </c>
      <c r="AD6065">
        <v>0</v>
      </c>
      <c r="AE6065">
        <v>0</v>
      </c>
      <c r="AF6065">
        <v>457.21870000000001</v>
      </c>
    </row>
    <row r="6066" spans="1:32" x14ac:dyDescent="0.3">
      <c r="A6066">
        <v>2797352</v>
      </c>
      <c r="B6066">
        <v>1</v>
      </c>
      <c r="C6066" t="s">
        <v>83</v>
      </c>
      <c r="D6066" t="s">
        <v>122</v>
      </c>
      <c r="E6066" t="s">
        <v>21837</v>
      </c>
      <c r="F6066" t="s">
        <v>21838</v>
      </c>
      <c r="G6066" t="s">
        <v>31545</v>
      </c>
      <c r="H6066" t="s">
        <v>134</v>
      </c>
      <c r="I6066" t="s">
        <v>79</v>
      </c>
      <c r="J6066" t="s">
        <v>135</v>
      </c>
      <c r="K6066" t="s">
        <v>22</v>
      </c>
      <c r="L6066" t="s">
        <v>136</v>
      </c>
      <c r="M6066" t="s">
        <v>21839</v>
      </c>
      <c r="N6066" t="s">
        <v>21840</v>
      </c>
      <c r="O6066">
        <v>0.32500000000000001</v>
      </c>
      <c r="P6066">
        <v>16</v>
      </c>
      <c r="Q6066">
        <v>2288</v>
      </c>
      <c r="R6066">
        <v>86</v>
      </c>
      <c r="S6066">
        <v>254</v>
      </c>
      <c r="T6066">
        <v>16</v>
      </c>
      <c r="U6066">
        <v>115</v>
      </c>
      <c r="V6066">
        <v>0</v>
      </c>
      <c r="W6066">
        <v>0</v>
      </c>
      <c r="X6066">
        <v>50.128692999999998</v>
      </c>
      <c r="Y6066">
        <v>76.471010000000007</v>
      </c>
      <c r="Z6066">
        <v>23.485205000000001</v>
      </c>
      <c r="AA6066">
        <v>9.7934059999999992</v>
      </c>
      <c r="AB6066">
        <v>11.885707</v>
      </c>
      <c r="AC6066">
        <v>20.188054999999999</v>
      </c>
      <c r="AD6066">
        <v>0</v>
      </c>
      <c r="AE6066">
        <v>0</v>
      </c>
      <c r="AF6066">
        <v>191.95206999999999</v>
      </c>
    </row>
    <row r="6067" spans="1:32" x14ac:dyDescent="0.3">
      <c r="A6067">
        <v>2797271</v>
      </c>
      <c r="B6067">
        <v>1</v>
      </c>
      <c r="C6067" t="s">
        <v>82</v>
      </c>
      <c r="D6067" t="s">
        <v>90</v>
      </c>
      <c r="E6067" t="s">
        <v>2663</v>
      </c>
      <c r="F6067" t="s">
        <v>2664</v>
      </c>
      <c r="G6067" t="s">
        <v>31549</v>
      </c>
      <c r="H6067" t="s">
        <v>134</v>
      </c>
      <c r="I6067" t="s">
        <v>79</v>
      </c>
      <c r="J6067" t="s">
        <v>135</v>
      </c>
      <c r="K6067" t="s">
        <v>22</v>
      </c>
      <c r="L6067" t="s">
        <v>136</v>
      </c>
      <c r="M6067" t="s">
        <v>21841</v>
      </c>
      <c r="N6067" t="s">
        <v>21842</v>
      </c>
      <c r="O6067">
        <v>7.722222222222222E-2</v>
      </c>
      <c r="P6067">
        <v>12</v>
      </c>
      <c r="Q6067">
        <v>820</v>
      </c>
      <c r="R6067">
        <v>14</v>
      </c>
      <c r="S6067">
        <v>55</v>
      </c>
      <c r="T6067">
        <v>34</v>
      </c>
      <c r="U6067">
        <v>68</v>
      </c>
      <c r="V6067">
        <v>1</v>
      </c>
      <c r="W6067">
        <v>0</v>
      </c>
      <c r="X6067">
        <v>0.99319654999999996</v>
      </c>
      <c r="Y6067">
        <v>22.558636</v>
      </c>
      <c r="Z6067">
        <v>1.0625627</v>
      </c>
      <c r="AA6067">
        <v>1.6646000000000001</v>
      </c>
      <c r="AB6067">
        <v>36.351394999999997</v>
      </c>
      <c r="AC6067">
        <v>3.9749032999999998</v>
      </c>
      <c r="AD6067">
        <v>2.0217936000000001</v>
      </c>
      <c r="AE6067">
        <v>0</v>
      </c>
      <c r="AF6067">
        <v>68.627089999999995</v>
      </c>
    </row>
    <row r="6068" spans="1:32" x14ac:dyDescent="0.3">
      <c r="A6068">
        <v>2797269</v>
      </c>
      <c r="B6068">
        <v>1</v>
      </c>
      <c r="C6068" t="s">
        <v>82</v>
      </c>
      <c r="D6068" t="s">
        <v>113</v>
      </c>
      <c r="E6068" t="s">
        <v>20454</v>
      </c>
      <c r="F6068" t="s">
        <v>20455</v>
      </c>
      <c r="G6068" t="s">
        <v>31545</v>
      </c>
      <c r="H6068" t="s">
        <v>134</v>
      </c>
      <c r="I6068" t="s">
        <v>79</v>
      </c>
      <c r="J6068" t="s">
        <v>135</v>
      </c>
      <c r="K6068" t="s">
        <v>22</v>
      </c>
      <c r="L6068" t="s">
        <v>136</v>
      </c>
      <c r="M6068" t="s">
        <v>21843</v>
      </c>
      <c r="N6068" t="s">
        <v>21844</v>
      </c>
      <c r="O6068">
        <v>0.66694444444444445</v>
      </c>
      <c r="P6068">
        <v>8</v>
      </c>
      <c r="Q6068">
        <v>1248</v>
      </c>
      <c r="R6068">
        <v>13</v>
      </c>
      <c r="S6068">
        <v>427</v>
      </c>
      <c r="T6068">
        <v>29</v>
      </c>
      <c r="U6068">
        <v>267</v>
      </c>
      <c r="V6068">
        <v>2</v>
      </c>
      <c r="W6068">
        <v>2</v>
      </c>
      <c r="X6068">
        <v>104.69018</v>
      </c>
      <c r="Y6068">
        <v>523.16832999999997</v>
      </c>
      <c r="Z6068">
        <v>47.281635000000001</v>
      </c>
      <c r="AA6068">
        <v>164.44364999999999</v>
      </c>
      <c r="AB6068">
        <v>111.98279599999999</v>
      </c>
      <c r="AC6068">
        <v>238.53210000000001</v>
      </c>
      <c r="AD6068">
        <v>89.903390000000002</v>
      </c>
      <c r="AE6068">
        <v>11.729816</v>
      </c>
      <c r="AF6068">
        <v>1291.7319</v>
      </c>
    </row>
    <row r="6069" spans="1:32" x14ac:dyDescent="0.3">
      <c r="A6069">
        <v>2797230</v>
      </c>
      <c r="B6069">
        <v>1</v>
      </c>
      <c r="C6069" t="s">
        <v>83</v>
      </c>
      <c r="D6069" t="s">
        <v>126</v>
      </c>
      <c r="E6069" t="s">
        <v>21845</v>
      </c>
      <c r="F6069" t="s">
        <v>21846</v>
      </c>
      <c r="G6069" t="s">
        <v>31550</v>
      </c>
      <c r="H6069" t="s">
        <v>380</v>
      </c>
      <c r="I6069" t="s">
        <v>78</v>
      </c>
      <c r="J6069" t="s">
        <v>135</v>
      </c>
      <c r="K6069" t="s">
        <v>22</v>
      </c>
      <c r="L6069" t="s">
        <v>136</v>
      </c>
      <c r="M6069" t="s">
        <v>21847</v>
      </c>
      <c r="N6069" t="s">
        <v>21848</v>
      </c>
      <c r="O6069">
        <v>2.4194444444444443</v>
      </c>
      <c r="P6069">
        <v>0</v>
      </c>
      <c r="Q6069">
        <v>2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2.0516996000000001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2.0516996000000001</v>
      </c>
    </row>
    <row r="6070" spans="1:32" x14ac:dyDescent="0.3">
      <c r="A6070">
        <v>2797217</v>
      </c>
      <c r="B6070">
        <v>1</v>
      </c>
      <c r="C6070" t="s">
        <v>82</v>
      </c>
      <c r="D6070" t="s">
        <v>112</v>
      </c>
      <c r="E6070" t="s">
        <v>21849</v>
      </c>
      <c r="F6070" t="s">
        <v>21850</v>
      </c>
      <c r="G6070" t="s">
        <v>31551</v>
      </c>
      <c r="H6070" t="s">
        <v>134</v>
      </c>
      <c r="I6070" t="s">
        <v>79</v>
      </c>
      <c r="J6070" t="s">
        <v>135</v>
      </c>
      <c r="K6070" t="s">
        <v>22</v>
      </c>
      <c r="L6070" t="s">
        <v>136</v>
      </c>
      <c r="M6070" t="s">
        <v>21851</v>
      </c>
      <c r="N6070" t="s">
        <v>21852</v>
      </c>
      <c r="O6070">
        <v>0.92083333333333328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69</v>
      </c>
      <c r="V6070">
        <v>0</v>
      </c>
      <c r="W6070">
        <v>1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68.657269999999997</v>
      </c>
      <c r="AD6070">
        <v>0</v>
      </c>
      <c r="AE6070">
        <v>10.792021</v>
      </c>
      <c r="AF6070">
        <v>79.449295000000006</v>
      </c>
    </row>
    <row r="6071" spans="1:32" x14ac:dyDescent="0.3">
      <c r="A6071">
        <v>2797120</v>
      </c>
      <c r="B6071">
        <v>2</v>
      </c>
      <c r="C6071" t="s">
        <v>83</v>
      </c>
      <c r="D6071" t="s">
        <v>130</v>
      </c>
      <c r="E6071" t="s">
        <v>21853</v>
      </c>
      <c r="F6071" t="s">
        <v>21854</v>
      </c>
      <c r="G6071" t="s">
        <v>31552</v>
      </c>
      <c r="H6071" t="s">
        <v>223</v>
      </c>
      <c r="I6071" t="s">
        <v>78</v>
      </c>
      <c r="J6071" t="s">
        <v>135</v>
      </c>
      <c r="K6071" t="s">
        <v>22</v>
      </c>
      <c r="L6071" t="s">
        <v>136</v>
      </c>
      <c r="M6071" t="s">
        <v>21175</v>
      </c>
      <c r="N6071" t="s">
        <v>14422</v>
      </c>
      <c r="O6071">
        <v>0.33861111111111108</v>
      </c>
      <c r="P6071">
        <v>0</v>
      </c>
      <c r="Q6071">
        <v>89</v>
      </c>
      <c r="R6071">
        <v>0</v>
      </c>
      <c r="S6071">
        <v>0</v>
      </c>
      <c r="T6071">
        <v>0</v>
      </c>
      <c r="U6071">
        <v>9</v>
      </c>
      <c r="V6071">
        <v>0</v>
      </c>
      <c r="W6071">
        <v>0</v>
      </c>
      <c r="X6071">
        <v>0</v>
      </c>
      <c r="Y6071">
        <v>4.3571520000000001</v>
      </c>
      <c r="Z6071">
        <v>0</v>
      </c>
      <c r="AA6071">
        <v>0</v>
      </c>
      <c r="AB6071">
        <v>0</v>
      </c>
      <c r="AC6071">
        <v>0.53964939999999995</v>
      </c>
      <c r="AD6071">
        <v>0</v>
      </c>
      <c r="AE6071">
        <v>0</v>
      </c>
      <c r="AF6071">
        <v>4.8968014999999996</v>
      </c>
    </row>
    <row r="6072" spans="1:32" x14ac:dyDescent="0.3">
      <c r="A6072">
        <v>2797144</v>
      </c>
      <c r="B6072">
        <v>1</v>
      </c>
      <c r="C6072" t="s">
        <v>82</v>
      </c>
      <c r="D6072" t="s">
        <v>101</v>
      </c>
      <c r="E6072" t="s">
        <v>17869</v>
      </c>
      <c r="F6072" t="s">
        <v>17870</v>
      </c>
      <c r="G6072" t="s">
        <v>31548</v>
      </c>
      <c r="H6072" t="s">
        <v>893</v>
      </c>
      <c r="I6072" t="s">
        <v>78</v>
      </c>
      <c r="J6072" t="s">
        <v>135</v>
      </c>
      <c r="K6072" t="s">
        <v>22</v>
      </c>
      <c r="L6072" t="s">
        <v>136</v>
      </c>
      <c r="M6072" t="s">
        <v>21855</v>
      </c>
      <c r="N6072" t="s">
        <v>21856</v>
      </c>
      <c r="O6072">
        <v>5.1744444444444442</v>
      </c>
      <c r="P6072">
        <v>0</v>
      </c>
      <c r="Q6072">
        <v>1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0.83435340000000002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0.83435340000000002</v>
      </c>
    </row>
    <row r="6073" spans="1:32" x14ac:dyDescent="0.3">
      <c r="A6073">
        <v>2797128</v>
      </c>
      <c r="B6073">
        <v>1</v>
      </c>
      <c r="C6073" t="s">
        <v>83</v>
      </c>
      <c r="D6073" t="s">
        <v>116</v>
      </c>
      <c r="E6073" t="s">
        <v>21857</v>
      </c>
      <c r="F6073" t="s">
        <v>21858</v>
      </c>
      <c r="G6073" t="s">
        <v>31546</v>
      </c>
      <c r="H6073" t="s">
        <v>409</v>
      </c>
      <c r="I6073" t="s">
        <v>78</v>
      </c>
      <c r="J6073" t="s">
        <v>135</v>
      </c>
      <c r="K6073" t="s">
        <v>3</v>
      </c>
      <c r="L6073" t="s">
        <v>136</v>
      </c>
      <c r="M6073" t="s">
        <v>21859</v>
      </c>
      <c r="N6073" t="s">
        <v>21860</v>
      </c>
      <c r="O6073">
        <v>1.7305555555555556</v>
      </c>
      <c r="P6073">
        <v>0</v>
      </c>
      <c r="Q6073">
        <v>20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6.8091363999999999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6.8091363999999999</v>
      </c>
    </row>
    <row r="6074" spans="1:32" x14ac:dyDescent="0.3">
      <c r="A6074">
        <v>2797068</v>
      </c>
      <c r="B6074">
        <v>1</v>
      </c>
      <c r="C6074" t="s">
        <v>82</v>
      </c>
      <c r="D6074" t="s">
        <v>108</v>
      </c>
      <c r="E6074" t="s">
        <v>21861</v>
      </c>
      <c r="F6074" t="s">
        <v>21862</v>
      </c>
      <c r="G6074" t="s">
        <v>31552</v>
      </c>
      <c r="H6074" t="s">
        <v>145</v>
      </c>
      <c r="I6074" t="s">
        <v>78</v>
      </c>
      <c r="J6074" t="s">
        <v>135</v>
      </c>
      <c r="K6074" t="s">
        <v>22</v>
      </c>
      <c r="L6074" t="s">
        <v>136</v>
      </c>
      <c r="M6074" t="s">
        <v>21863</v>
      </c>
      <c r="N6074" t="s">
        <v>21864</v>
      </c>
      <c r="O6074">
        <v>0.59777777777777774</v>
      </c>
      <c r="P6074">
        <v>0</v>
      </c>
      <c r="Q6074">
        <v>21</v>
      </c>
      <c r="R6074">
        <v>0</v>
      </c>
      <c r="S6074">
        <v>37</v>
      </c>
      <c r="T6074">
        <v>0</v>
      </c>
      <c r="U6074">
        <v>13</v>
      </c>
      <c r="V6074">
        <v>0</v>
      </c>
      <c r="W6074">
        <v>0</v>
      </c>
      <c r="X6074">
        <v>0</v>
      </c>
      <c r="Y6074">
        <v>2.6426253000000002</v>
      </c>
      <c r="Z6074">
        <v>0</v>
      </c>
      <c r="AA6074">
        <v>8.6479645000000005</v>
      </c>
      <c r="AB6074">
        <v>0</v>
      </c>
      <c r="AC6074">
        <v>2.4697897000000002</v>
      </c>
      <c r="AD6074">
        <v>0</v>
      </c>
      <c r="AE6074">
        <v>0</v>
      </c>
      <c r="AF6074">
        <v>13.76038</v>
      </c>
    </row>
    <row r="6075" spans="1:32" x14ac:dyDescent="0.3">
      <c r="A6075">
        <v>2797051</v>
      </c>
      <c r="B6075">
        <v>1</v>
      </c>
      <c r="C6075" t="s">
        <v>83</v>
      </c>
      <c r="D6075" t="s">
        <v>120</v>
      </c>
      <c r="E6075" t="s">
        <v>19712</v>
      </c>
      <c r="F6075" t="s">
        <v>19713</v>
      </c>
      <c r="G6075" t="s">
        <v>31551</v>
      </c>
      <c r="H6075" t="s">
        <v>145</v>
      </c>
      <c r="I6075" t="s">
        <v>79</v>
      </c>
      <c r="J6075" t="s">
        <v>135</v>
      </c>
      <c r="K6075" t="s">
        <v>22</v>
      </c>
      <c r="L6075" t="s">
        <v>136</v>
      </c>
      <c r="M6075" t="s">
        <v>21865</v>
      </c>
      <c r="N6075" t="s">
        <v>21866</v>
      </c>
      <c r="O6075">
        <v>0.30249999999999999</v>
      </c>
      <c r="P6075">
        <v>0</v>
      </c>
      <c r="Q6075">
        <v>94</v>
      </c>
      <c r="R6075">
        <v>0</v>
      </c>
      <c r="S6075">
        <v>0</v>
      </c>
      <c r="T6075">
        <v>0</v>
      </c>
      <c r="U6075">
        <v>7</v>
      </c>
      <c r="V6075">
        <v>0</v>
      </c>
      <c r="W6075">
        <v>0</v>
      </c>
      <c r="X6075">
        <v>0</v>
      </c>
      <c r="Y6075">
        <v>2.1402686000000002</v>
      </c>
      <c r="Z6075">
        <v>0</v>
      </c>
      <c r="AA6075">
        <v>0</v>
      </c>
      <c r="AB6075">
        <v>0</v>
      </c>
      <c r="AC6075">
        <v>0.5025849</v>
      </c>
      <c r="AD6075">
        <v>0</v>
      </c>
      <c r="AE6075">
        <v>0</v>
      </c>
      <c r="AF6075">
        <v>2.6428535000000002</v>
      </c>
    </row>
    <row r="6076" spans="1:32" x14ac:dyDescent="0.3">
      <c r="A6076">
        <v>2797058</v>
      </c>
      <c r="B6076">
        <v>1</v>
      </c>
      <c r="C6076" t="s">
        <v>83</v>
      </c>
      <c r="D6076" t="s">
        <v>115</v>
      </c>
      <c r="E6076" t="s">
        <v>2816</v>
      </c>
      <c r="F6076" t="s">
        <v>1177</v>
      </c>
      <c r="G6076" t="s">
        <v>31552</v>
      </c>
      <c r="H6076" t="s">
        <v>643</v>
      </c>
      <c r="I6076" t="s">
        <v>78</v>
      </c>
      <c r="J6076" t="s">
        <v>135</v>
      </c>
      <c r="K6076" t="s">
        <v>22</v>
      </c>
      <c r="L6076" t="s">
        <v>186</v>
      </c>
      <c r="M6076" t="s">
        <v>21867</v>
      </c>
      <c r="N6076" t="s">
        <v>21868</v>
      </c>
      <c r="O6076">
        <v>7.0163888888888888</v>
      </c>
      <c r="P6076">
        <v>0</v>
      </c>
      <c r="Q6076">
        <v>121</v>
      </c>
      <c r="R6076">
        <v>0</v>
      </c>
      <c r="S6076">
        <v>2</v>
      </c>
      <c r="T6076">
        <v>0</v>
      </c>
      <c r="U6076">
        <v>6</v>
      </c>
      <c r="V6076">
        <v>0</v>
      </c>
      <c r="W6076">
        <v>0</v>
      </c>
      <c r="X6076">
        <v>0</v>
      </c>
      <c r="Y6076">
        <v>96.573939999999993</v>
      </c>
      <c r="Z6076">
        <v>0</v>
      </c>
      <c r="AA6076">
        <v>2.0703763999999998</v>
      </c>
      <c r="AB6076">
        <v>0</v>
      </c>
      <c r="AC6076">
        <v>2.4462313999999998</v>
      </c>
      <c r="AD6076">
        <v>0</v>
      </c>
      <c r="AE6076">
        <v>0</v>
      </c>
      <c r="AF6076">
        <v>101.090546</v>
      </c>
    </row>
    <row r="6077" spans="1:32" x14ac:dyDescent="0.3">
      <c r="A6077">
        <v>2797060</v>
      </c>
      <c r="B6077">
        <v>1</v>
      </c>
      <c r="C6077" t="s">
        <v>82</v>
      </c>
      <c r="D6077" t="s">
        <v>98</v>
      </c>
      <c r="E6077" t="s">
        <v>21869</v>
      </c>
      <c r="F6077" t="s">
        <v>21870</v>
      </c>
      <c r="G6077" t="s">
        <v>31546</v>
      </c>
      <c r="H6077" t="s">
        <v>9914</v>
      </c>
      <c r="I6077" t="s">
        <v>78</v>
      </c>
      <c r="J6077" t="s">
        <v>135</v>
      </c>
      <c r="K6077" t="s">
        <v>22</v>
      </c>
      <c r="L6077" t="s">
        <v>136</v>
      </c>
      <c r="M6077" t="s">
        <v>21871</v>
      </c>
      <c r="N6077" t="s">
        <v>21872</v>
      </c>
      <c r="O6077">
        <v>4.8172222222222221</v>
      </c>
      <c r="P6077">
        <v>0</v>
      </c>
      <c r="Q6077">
        <v>117</v>
      </c>
      <c r="R6077">
        <v>0</v>
      </c>
      <c r="S6077">
        <v>0</v>
      </c>
      <c r="T6077">
        <v>0</v>
      </c>
      <c r="U6077">
        <v>10</v>
      </c>
      <c r="V6077">
        <v>0</v>
      </c>
      <c r="W6077">
        <v>0</v>
      </c>
      <c r="X6077">
        <v>0</v>
      </c>
      <c r="Y6077">
        <v>153.27304000000001</v>
      </c>
      <c r="Z6077">
        <v>0</v>
      </c>
      <c r="AA6077">
        <v>0</v>
      </c>
      <c r="AB6077">
        <v>0</v>
      </c>
      <c r="AC6077">
        <v>14.57316</v>
      </c>
      <c r="AD6077">
        <v>0</v>
      </c>
      <c r="AE6077">
        <v>0</v>
      </c>
      <c r="AF6077">
        <v>167.84619000000001</v>
      </c>
    </row>
    <row r="6078" spans="1:32" x14ac:dyDescent="0.3">
      <c r="A6078">
        <v>2797065</v>
      </c>
      <c r="B6078">
        <v>1</v>
      </c>
      <c r="C6078" t="s">
        <v>82</v>
      </c>
      <c r="D6078" t="s">
        <v>111</v>
      </c>
      <c r="E6078" t="s">
        <v>21873</v>
      </c>
      <c r="F6078" t="s">
        <v>21874</v>
      </c>
      <c r="G6078" t="s">
        <v>31549</v>
      </c>
      <c r="H6078" t="s">
        <v>648</v>
      </c>
      <c r="I6078" t="s">
        <v>79</v>
      </c>
      <c r="J6078" t="s">
        <v>135</v>
      </c>
      <c r="K6078" t="s">
        <v>22</v>
      </c>
      <c r="L6078" t="s">
        <v>186</v>
      </c>
      <c r="M6078" t="s">
        <v>21875</v>
      </c>
      <c r="N6078" t="s">
        <v>21876</v>
      </c>
      <c r="O6078">
        <v>5.4361111111111109</v>
      </c>
      <c r="P6078">
        <v>0</v>
      </c>
      <c r="Q6078">
        <v>294</v>
      </c>
      <c r="R6078">
        <v>0</v>
      </c>
      <c r="S6078">
        <v>8</v>
      </c>
      <c r="T6078">
        <v>1</v>
      </c>
      <c r="U6078">
        <v>42</v>
      </c>
      <c r="V6078">
        <v>0</v>
      </c>
      <c r="W6078">
        <v>0</v>
      </c>
      <c r="X6078">
        <v>0</v>
      </c>
      <c r="Y6078">
        <v>160.85142999999999</v>
      </c>
      <c r="Z6078">
        <v>0</v>
      </c>
      <c r="AA6078">
        <v>0.57952154</v>
      </c>
      <c r="AB6078">
        <v>7.7201433000000002</v>
      </c>
      <c r="AC6078">
        <v>102.63863000000001</v>
      </c>
      <c r="AD6078">
        <v>0</v>
      </c>
      <c r="AE6078">
        <v>0</v>
      </c>
      <c r="AF6078">
        <v>271.78973000000002</v>
      </c>
    </row>
    <row r="6079" spans="1:32" x14ac:dyDescent="0.3">
      <c r="A6079">
        <v>2797043</v>
      </c>
      <c r="B6079">
        <v>1</v>
      </c>
      <c r="C6079" t="s">
        <v>82</v>
      </c>
      <c r="D6079" t="s">
        <v>104</v>
      </c>
      <c r="E6079" t="s">
        <v>9531</v>
      </c>
      <c r="F6079" t="s">
        <v>9532</v>
      </c>
      <c r="G6079" t="s">
        <v>31552</v>
      </c>
      <c r="H6079" t="s">
        <v>643</v>
      </c>
      <c r="I6079" t="s">
        <v>78</v>
      </c>
      <c r="J6079" t="s">
        <v>135</v>
      </c>
      <c r="K6079" t="s">
        <v>22</v>
      </c>
      <c r="L6079" t="s">
        <v>186</v>
      </c>
      <c r="M6079" t="s">
        <v>21877</v>
      </c>
      <c r="N6079" t="s">
        <v>21878</v>
      </c>
      <c r="O6079">
        <v>6.141111111111111</v>
      </c>
      <c r="P6079">
        <v>0</v>
      </c>
      <c r="Q6079">
        <v>766</v>
      </c>
      <c r="R6079">
        <v>0</v>
      </c>
      <c r="S6079">
        <v>0</v>
      </c>
      <c r="T6079">
        <v>0</v>
      </c>
      <c r="U6079">
        <v>91</v>
      </c>
      <c r="V6079">
        <v>0</v>
      </c>
      <c r="W6079">
        <v>0</v>
      </c>
      <c r="X6079">
        <v>0</v>
      </c>
      <c r="Y6079">
        <v>1652.2075</v>
      </c>
      <c r="Z6079">
        <v>0</v>
      </c>
      <c r="AA6079">
        <v>0</v>
      </c>
      <c r="AB6079">
        <v>0</v>
      </c>
      <c r="AC6079">
        <v>441.21523999999999</v>
      </c>
      <c r="AD6079">
        <v>0</v>
      </c>
      <c r="AE6079">
        <v>0</v>
      </c>
      <c r="AF6079">
        <v>2093.4225999999999</v>
      </c>
    </row>
    <row r="6080" spans="1:32" x14ac:dyDescent="0.3">
      <c r="A6080">
        <v>2797005</v>
      </c>
      <c r="B6080">
        <v>1</v>
      </c>
      <c r="C6080" t="s">
        <v>82</v>
      </c>
      <c r="D6080" t="s">
        <v>113</v>
      </c>
      <c r="E6080" t="s">
        <v>21879</v>
      </c>
      <c r="F6080" t="s">
        <v>21880</v>
      </c>
      <c r="G6080" t="s">
        <v>31546</v>
      </c>
      <c r="H6080" t="s">
        <v>643</v>
      </c>
      <c r="I6080" t="s">
        <v>78</v>
      </c>
      <c r="J6080" t="s">
        <v>135</v>
      </c>
      <c r="K6080" t="s">
        <v>22</v>
      </c>
      <c r="L6080" t="s">
        <v>186</v>
      </c>
      <c r="M6080" t="s">
        <v>21881</v>
      </c>
      <c r="N6080" t="s">
        <v>21882</v>
      </c>
      <c r="O6080">
        <v>7.6611111111111114</v>
      </c>
      <c r="P6080">
        <v>0</v>
      </c>
      <c r="Q6080">
        <v>36</v>
      </c>
      <c r="R6080">
        <v>0</v>
      </c>
      <c r="S6080">
        <v>0</v>
      </c>
      <c r="T6080">
        <v>0</v>
      </c>
      <c r="U6080">
        <v>3</v>
      </c>
      <c r="V6080">
        <v>0</v>
      </c>
      <c r="W6080">
        <v>0</v>
      </c>
      <c r="X6080">
        <v>0</v>
      </c>
      <c r="Y6080">
        <v>124.70547500000001</v>
      </c>
      <c r="Z6080">
        <v>0</v>
      </c>
      <c r="AA6080">
        <v>0</v>
      </c>
      <c r="AB6080">
        <v>0</v>
      </c>
      <c r="AC6080">
        <v>54.395119999999999</v>
      </c>
      <c r="AD6080">
        <v>0</v>
      </c>
      <c r="AE6080">
        <v>0</v>
      </c>
      <c r="AF6080">
        <v>179.10059000000001</v>
      </c>
    </row>
    <row r="6081" spans="1:32" x14ac:dyDescent="0.3">
      <c r="A6081">
        <v>2796995</v>
      </c>
      <c r="B6081">
        <v>1</v>
      </c>
      <c r="C6081" t="s">
        <v>82</v>
      </c>
      <c r="D6081" t="s">
        <v>104</v>
      </c>
      <c r="E6081" t="s">
        <v>21883</v>
      </c>
      <c r="F6081" t="s">
        <v>21884</v>
      </c>
      <c r="G6081" t="s">
        <v>31546</v>
      </c>
      <c r="H6081" t="s">
        <v>223</v>
      </c>
      <c r="I6081" t="s">
        <v>78</v>
      </c>
      <c r="J6081" t="s">
        <v>135</v>
      </c>
      <c r="K6081" t="s">
        <v>22</v>
      </c>
      <c r="L6081" t="s">
        <v>136</v>
      </c>
      <c r="M6081" t="s">
        <v>21885</v>
      </c>
      <c r="N6081" t="s">
        <v>21886</v>
      </c>
      <c r="O6081">
        <v>2.5422222222222222</v>
      </c>
      <c r="P6081">
        <v>0</v>
      </c>
      <c r="Q6081">
        <v>139</v>
      </c>
      <c r="R6081">
        <v>0</v>
      </c>
      <c r="S6081">
        <v>0</v>
      </c>
      <c r="T6081">
        <v>0</v>
      </c>
      <c r="U6081">
        <v>4</v>
      </c>
      <c r="V6081">
        <v>0</v>
      </c>
      <c r="W6081">
        <v>0</v>
      </c>
      <c r="X6081">
        <v>0</v>
      </c>
      <c r="Y6081">
        <v>107.17601000000001</v>
      </c>
      <c r="Z6081">
        <v>0</v>
      </c>
      <c r="AA6081">
        <v>0</v>
      </c>
      <c r="AB6081">
        <v>0</v>
      </c>
      <c r="AC6081">
        <v>0.61932569999999998</v>
      </c>
      <c r="AD6081">
        <v>0</v>
      </c>
      <c r="AE6081">
        <v>0</v>
      </c>
      <c r="AF6081">
        <v>107.795334</v>
      </c>
    </row>
    <row r="6082" spans="1:32" x14ac:dyDescent="0.3">
      <c r="A6082">
        <v>2796993</v>
      </c>
      <c r="B6082">
        <v>1</v>
      </c>
      <c r="C6082" t="s">
        <v>82</v>
      </c>
      <c r="D6082" t="s">
        <v>112</v>
      </c>
      <c r="E6082" t="s">
        <v>20885</v>
      </c>
      <c r="F6082" t="s">
        <v>20886</v>
      </c>
      <c r="G6082" t="s">
        <v>31551</v>
      </c>
      <c r="H6082" t="s">
        <v>134</v>
      </c>
      <c r="I6082" t="s">
        <v>79</v>
      </c>
      <c r="J6082" t="s">
        <v>135</v>
      </c>
      <c r="K6082" t="s">
        <v>22</v>
      </c>
      <c r="L6082" t="s">
        <v>136</v>
      </c>
      <c r="M6082" t="s">
        <v>21887</v>
      </c>
      <c r="N6082" t="s">
        <v>21888</v>
      </c>
      <c r="O6082">
        <v>0.29194444444444445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108</v>
      </c>
      <c r="V6082">
        <v>0</v>
      </c>
      <c r="W6082">
        <v>2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29.633037999999999</v>
      </c>
      <c r="AD6082">
        <v>0</v>
      </c>
      <c r="AE6082">
        <v>8.0105094999999995</v>
      </c>
      <c r="AF6082">
        <v>37.643546999999998</v>
      </c>
    </row>
    <row r="6083" spans="1:32" x14ac:dyDescent="0.3">
      <c r="A6083">
        <v>2796857</v>
      </c>
      <c r="B6083">
        <v>1</v>
      </c>
      <c r="C6083" t="s">
        <v>83</v>
      </c>
      <c r="D6083" t="s">
        <v>122</v>
      </c>
      <c r="E6083" t="s">
        <v>21889</v>
      </c>
      <c r="F6083" t="s">
        <v>21890</v>
      </c>
      <c r="G6083" t="s">
        <v>31552</v>
      </c>
      <c r="H6083" t="s">
        <v>665</v>
      </c>
      <c r="I6083" t="s">
        <v>78</v>
      </c>
      <c r="J6083" t="s">
        <v>135</v>
      </c>
      <c r="K6083" t="s">
        <v>22</v>
      </c>
      <c r="L6083" t="s">
        <v>136</v>
      </c>
      <c r="M6083" t="s">
        <v>21891</v>
      </c>
      <c r="N6083" t="s">
        <v>21892</v>
      </c>
      <c r="O6083">
        <v>0.69166666666666665</v>
      </c>
      <c r="P6083">
        <v>0</v>
      </c>
      <c r="Q6083">
        <v>31</v>
      </c>
      <c r="R6083">
        <v>0</v>
      </c>
      <c r="S6083">
        <v>1</v>
      </c>
      <c r="T6083">
        <v>0</v>
      </c>
      <c r="U6083">
        <v>4</v>
      </c>
      <c r="V6083">
        <v>0</v>
      </c>
      <c r="W6083">
        <v>0</v>
      </c>
      <c r="X6083">
        <v>0</v>
      </c>
      <c r="Y6083">
        <v>3.4107672999999998</v>
      </c>
      <c r="Z6083">
        <v>0</v>
      </c>
      <c r="AA6083">
        <v>1.9817979999999999E-2</v>
      </c>
      <c r="AB6083">
        <v>0</v>
      </c>
      <c r="AC6083">
        <v>1.0690354</v>
      </c>
      <c r="AD6083">
        <v>0</v>
      </c>
      <c r="AE6083">
        <v>0</v>
      </c>
      <c r="AF6083">
        <v>4.4996210000000003</v>
      </c>
    </row>
    <row r="6084" spans="1:32" x14ac:dyDescent="0.3">
      <c r="A6084">
        <v>2796864</v>
      </c>
      <c r="B6084">
        <v>1</v>
      </c>
      <c r="C6084" t="s">
        <v>82</v>
      </c>
      <c r="D6084" t="s">
        <v>87</v>
      </c>
      <c r="E6084" t="s">
        <v>21893</v>
      </c>
      <c r="F6084" t="s">
        <v>21894</v>
      </c>
      <c r="G6084" t="s">
        <v>31547</v>
      </c>
      <c r="H6084" t="s">
        <v>185</v>
      </c>
      <c r="I6084" t="s">
        <v>79</v>
      </c>
      <c r="J6084" t="s">
        <v>135</v>
      </c>
      <c r="K6084" t="s">
        <v>22</v>
      </c>
      <c r="L6084" t="s">
        <v>136</v>
      </c>
      <c r="M6084" t="s">
        <v>21895</v>
      </c>
      <c r="N6084" t="s">
        <v>21896</v>
      </c>
      <c r="O6084">
        <v>0.40027777777777779</v>
      </c>
      <c r="P6084">
        <v>0</v>
      </c>
      <c r="Q6084">
        <v>221</v>
      </c>
      <c r="R6084">
        <v>0</v>
      </c>
      <c r="S6084">
        <v>0</v>
      </c>
      <c r="T6084">
        <v>0</v>
      </c>
      <c r="U6084">
        <v>10</v>
      </c>
      <c r="V6084">
        <v>0</v>
      </c>
      <c r="W6084">
        <v>0</v>
      </c>
      <c r="X6084">
        <v>0</v>
      </c>
      <c r="Y6084">
        <v>29.585024000000001</v>
      </c>
      <c r="Z6084">
        <v>0</v>
      </c>
      <c r="AA6084">
        <v>0</v>
      </c>
      <c r="AB6084">
        <v>0</v>
      </c>
      <c r="AC6084">
        <v>4.1264700000000003</v>
      </c>
      <c r="AD6084">
        <v>0</v>
      </c>
      <c r="AE6084">
        <v>0</v>
      </c>
      <c r="AF6084">
        <v>33.711494000000002</v>
      </c>
    </row>
    <row r="6085" spans="1:32" x14ac:dyDescent="0.3">
      <c r="A6085">
        <v>2796501</v>
      </c>
      <c r="B6085">
        <v>1</v>
      </c>
      <c r="C6085" t="s">
        <v>83</v>
      </c>
      <c r="D6085" t="s">
        <v>116</v>
      </c>
      <c r="E6085" t="s">
        <v>21897</v>
      </c>
      <c r="F6085" t="s">
        <v>21898</v>
      </c>
      <c r="G6085" t="s">
        <v>31548</v>
      </c>
      <c r="H6085" t="s">
        <v>333</v>
      </c>
      <c r="I6085" t="s">
        <v>78</v>
      </c>
      <c r="J6085" t="s">
        <v>135</v>
      </c>
      <c r="K6085" t="s">
        <v>22</v>
      </c>
      <c r="L6085" t="s">
        <v>136</v>
      </c>
      <c r="M6085" t="s">
        <v>21899</v>
      </c>
      <c r="N6085" t="s">
        <v>21900</v>
      </c>
      <c r="O6085">
        <v>0.9375</v>
      </c>
      <c r="P6085">
        <v>0</v>
      </c>
      <c r="Q6085">
        <v>1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0.24068498999999999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0.24068498999999999</v>
      </c>
    </row>
    <row r="6086" spans="1:32" x14ac:dyDescent="0.3">
      <c r="A6086">
        <v>2796527</v>
      </c>
      <c r="B6086">
        <v>1</v>
      </c>
      <c r="C6086" t="s">
        <v>82</v>
      </c>
      <c r="D6086" t="s">
        <v>103</v>
      </c>
      <c r="E6086" t="s">
        <v>21901</v>
      </c>
      <c r="F6086" t="s">
        <v>21902</v>
      </c>
      <c r="G6086" t="s">
        <v>31546</v>
      </c>
      <c r="H6086" t="s">
        <v>223</v>
      </c>
      <c r="I6086" t="s">
        <v>78</v>
      </c>
      <c r="J6086" t="s">
        <v>135</v>
      </c>
      <c r="K6086" t="s">
        <v>22</v>
      </c>
      <c r="L6086" t="s">
        <v>136</v>
      </c>
      <c r="M6086" t="s">
        <v>21903</v>
      </c>
      <c r="N6086" t="s">
        <v>21904</v>
      </c>
      <c r="O6086">
        <v>6.6677777777777774</v>
      </c>
      <c r="P6086">
        <v>0</v>
      </c>
      <c r="Q6086">
        <v>6</v>
      </c>
      <c r="R6086">
        <v>0</v>
      </c>
      <c r="S6086">
        <v>3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1.9673982000000001</v>
      </c>
      <c r="Z6086">
        <v>0</v>
      </c>
      <c r="AA6086">
        <v>2.0248379999999999</v>
      </c>
      <c r="AB6086">
        <v>0</v>
      </c>
      <c r="AC6086">
        <v>0</v>
      </c>
      <c r="AD6086">
        <v>0</v>
      </c>
      <c r="AE6086">
        <v>0</v>
      </c>
      <c r="AF6086">
        <v>3.9922361</v>
      </c>
    </row>
    <row r="6087" spans="1:32" x14ac:dyDescent="0.3">
      <c r="A6087">
        <v>2796512</v>
      </c>
      <c r="B6087">
        <v>1</v>
      </c>
      <c r="C6087" t="s">
        <v>82</v>
      </c>
      <c r="D6087" t="s">
        <v>106</v>
      </c>
      <c r="E6087" t="s">
        <v>17670</v>
      </c>
      <c r="F6087" t="s">
        <v>17671</v>
      </c>
      <c r="G6087" t="s">
        <v>31551</v>
      </c>
      <c r="H6087" t="s">
        <v>338</v>
      </c>
      <c r="I6087" t="s">
        <v>79</v>
      </c>
      <c r="J6087" t="s">
        <v>135</v>
      </c>
      <c r="K6087" t="s">
        <v>22</v>
      </c>
      <c r="L6087" t="s">
        <v>136</v>
      </c>
      <c r="M6087" t="s">
        <v>21905</v>
      </c>
      <c r="N6087" t="s">
        <v>20256</v>
      </c>
      <c r="O6087">
        <v>5.9352777777777774</v>
      </c>
      <c r="P6087">
        <v>0</v>
      </c>
      <c r="Q6087">
        <v>5</v>
      </c>
      <c r="R6087">
        <v>0</v>
      </c>
      <c r="S6087">
        <v>5</v>
      </c>
      <c r="T6087">
        <v>0</v>
      </c>
      <c r="U6087">
        <v>10</v>
      </c>
      <c r="V6087">
        <v>0</v>
      </c>
      <c r="W6087">
        <v>0</v>
      </c>
      <c r="X6087">
        <v>0</v>
      </c>
      <c r="Y6087">
        <v>11.500050999999999</v>
      </c>
      <c r="Z6087">
        <v>0</v>
      </c>
      <c r="AA6087">
        <v>15.922612000000001</v>
      </c>
      <c r="AB6087">
        <v>0</v>
      </c>
      <c r="AC6087">
        <v>212.58963</v>
      </c>
      <c r="AD6087">
        <v>0</v>
      </c>
      <c r="AE6087">
        <v>0</v>
      </c>
      <c r="AF6087">
        <v>240.01230000000001</v>
      </c>
    </row>
    <row r="6088" spans="1:32" x14ac:dyDescent="0.3">
      <c r="A6088">
        <v>2796523</v>
      </c>
      <c r="B6088">
        <v>1</v>
      </c>
      <c r="C6088" t="s">
        <v>82</v>
      </c>
      <c r="D6088" t="s">
        <v>89</v>
      </c>
      <c r="E6088" t="s">
        <v>21906</v>
      </c>
      <c r="F6088" t="s">
        <v>21907</v>
      </c>
      <c r="G6088" t="s">
        <v>31546</v>
      </c>
      <c r="H6088" t="s">
        <v>223</v>
      </c>
      <c r="I6088" t="s">
        <v>78</v>
      </c>
      <c r="J6088" t="s">
        <v>135</v>
      </c>
      <c r="K6088" t="s">
        <v>22</v>
      </c>
      <c r="L6088" t="s">
        <v>136</v>
      </c>
      <c r="M6088" t="s">
        <v>21908</v>
      </c>
      <c r="N6088" t="s">
        <v>21909</v>
      </c>
      <c r="O6088">
        <v>2.2594444444444446</v>
      </c>
      <c r="P6088">
        <v>0</v>
      </c>
      <c r="Q6088">
        <v>7</v>
      </c>
      <c r="R6088">
        <v>0</v>
      </c>
      <c r="S6088">
        <v>7</v>
      </c>
      <c r="T6088">
        <v>0</v>
      </c>
      <c r="U6088">
        <v>9</v>
      </c>
      <c r="V6088">
        <v>0</v>
      </c>
      <c r="W6088">
        <v>0</v>
      </c>
      <c r="X6088">
        <v>0</v>
      </c>
      <c r="Y6088">
        <v>3.8370639999999998</v>
      </c>
      <c r="Z6088">
        <v>0</v>
      </c>
      <c r="AA6088">
        <v>10.886395</v>
      </c>
      <c r="AB6088">
        <v>0</v>
      </c>
      <c r="AC6088">
        <v>2.3066591999999999</v>
      </c>
      <c r="AD6088">
        <v>0</v>
      </c>
      <c r="AE6088">
        <v>0</v>
      </c>
      <c r="AF6088">
        <v>17.030118999999999</v>
      </c>
    </row>
    <row r="6089" spans="1:32" x14ac:dyDescent="0.3">
      <c r="A6089">
        <v>2796518</v>
      </c>
      <c r="B6089">
        <v>1</v>
      </c>
      <c r="C6089" t="s">
        <v>82</v>
      </c>
      <c r="D6089" t="s">
        <v>112</v>
      </c>
      <c r="E6089" t="s">
        <v>21910</v>
      </c>
      <c r="F6089" t="s">
        <v>21911</v>
      </c>
      <c r="G6089" t="s">
        <v>31545</v>
      </c>
      <c r="H6089" t="s">
        <v>134</v>
      </c>
      <c r="I6089" t="s">
        <v>79</v>
      </c>
      <c r="J6089" t="s">
        <v>135</v>
      </c>
      <c r="K6089" t="s">
        <v>22</v>
      </c>
      <c r="L6089" t="s">
        <v>136</v>
      </c>
      <c r="M6089" t="s">
        <v>21912</v>
      </c>
      <c r="N6089" t="s">
        <v>21913</v>
      </c>
      <c r="O6089">
        <v>0.9669444444444445</v>
      </c>
      <c r="P6089">
        <v>0</v>
      </c>
      <c r="Q6089">
        <v>3121</v>
      </c>
      <c r="R6089">
        <v>0</v>
      </c>
      <c r="S6089">
        <v>1</v>
      </c>
      <c r="T6089">
        <v>1</v>
      </c>
      <c r="U6089">
        <v>246</v>
      </c>
      <c r="V6089">
        <v>0</v>
      </c>
      <c r="W6089">
        <v>0</v>
      </c>
      <c r="X6089">
        <v>0</v>
      </c>
      <c r="Y6089">
        <v>735.69140000000004</v>
      </c>
      <c r="Z6089">
        <v>0</v>
      </c>
      <c r="AA6089">
        <v>0.24901664000000001</v>
      </c>
      <c r="AB6089">
        <v>21.487957000000002</v>
      </c>
      <c r="AC6089">
        <v>376.91296</v>
      </c>
      <c r="AD6089">
        <v>0</v>
      </c>
      <c r="AE6089">
        <v>0</v>
      </c>
      <c r="AF6089">
        <v>1134.3414</v>
      </c>
    </row>
    <row r="6090" spans="1:32" x14ac:dyDescent="0.3">
      <c r="A6090">
        <v>2796352</v>
      </c>
      <c r="B6090">
        <v>1</v>
      </c>
      <c r="C6090" t="s">
        <v>82</v>
      </c>
      <c r="D6090" t="s">
        <v>90</v>
      </c>
      <c r="E6090" t="s">
        <v>21914</v>
      </c>
      <c r="F6090" t="s">
        <v>21915</v>
      </c>
      <c r="G6090" t="s">
        <v>31548</v>
      </c>
      <c r="H6090" t="s">
        <v>333</v>
      </c>
      <c r="I6090" t="s">
        <v>78</v>
      </c>
      <c r="J6090" t="s">
        <v>135</v>
      </c>
      <c r="K6090" t="s">
        <v>22</v>
      </c>
      <c r="L6090" t="s">
        <v>136</v>
      </c>
      <c r="M6090" t="s">
        <v>21916</v>
      </c>
      <c r="N6090" t="s">
        <v>21917</v>
      </c>
      <c r="O6090">
        <v>3.9874999999999998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1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1.4006745</v>
      </c>
      <c r="AD6090">
        <v>0</v>
      </c>
      <c r="AE6090">
        <v>0</v>
      </c>
      <c r="AF6090">
        <v>1.4006745</v>
      </c>
    </row>
    <row r="6091" spans="1:32" x14ac:dyDescent="0.3">
      <c r="A6091">
        <v>2796370</v>
      </c>
      <c r="B6091">
        <v>1</v>
      </c>
      <c r="C6091" t="s">
        <v>83</v>
      </c>
      <c r="D6091" t="s">
        <v>130</v>
      </c>
      <c r="E6091" t="s">
        <v>21918</v>
      </c>
      <c r="F6091" t="s">
        <v>21919</v>
      </c>
      <c r="G6091" t="s">
        <v>31548</v>
      </c>
      <c r="H6091" t="s">
        <v>409</v>
      </c>
      <c r="I6091" t="s">
        <v>78</v>
      </c>
      <c r="J6091" t="s">
        <v>135</v>
      </c>
      <c r="K6091" t="s">
        <v>22</v>
      </c>
      <c r="L6091" t="s">
        <v>136</v>
      </c>
      <c r="M6091" t="s">
        <v>21920</v>
      </c>
      <c r="N6091" t="s">
        <v>21921</v>
      </c>
      <c r="O6091">
        <v>2.5480555555555555</v>
      </c>
      <c r="P6091">
        <v>0</v>
      </c>
      <c r="Q6091">
        <v>10</v>
      </c>
      <c r="R6091">
        <v>0</v>
      </c>
      <c r="S6091">
        <v>0</v>
      </c>
      <c r="T6091">
        <v>0</v>
      </c>
      <c r="U6091">
        <v>2</v>
      </c>
      <c r="V6091">
        <v>0</v>
      </c>
      <c r="W6091">
        <v>0</v>
      </c>
      <c r="X6091">
        <v>0</v>
      </c>
      <c r="Y6091">
        <v>6.7853690000000002</v>
      </c>
      <c r="Z6091">
        <v>0</v>
      </c>
      <c r="AA6091">
        <v>0</v>
      </c>
      <c r="AB6091">
        <v>0</v>
      </c>
      <c r="AC6091">
        <v>1.0730162999999999</v>
      </c>
      <c r="AD6091">
        <v>0</v>
      </c>
      <c r="AE6091">
        <v>0</v>
      </c>
      <c r="AF6091">
        <v>7.8583856000000001</v>
      </c>
    </row>
    <row r="6092" spans="1:32" x14ac:dyDescent="0.3">
      <c r="A6092">
        <v>2796351</v>
      </c>
      <c r="B6092">
        <v>1</v>
      </c>
      <c r="C6092" t="s">
        <v>83</v>
      </c>
      <c r="D6092" t="s">
        <v>122</v>
      </c>
      <c r="E6092" t="s">
        <v>21922</v>
      </c>
      <c r="F6092" t="s">
        <v>21923</v>
      </c>
      <c r="G6092" t="s">
        <v>31548</v>
      </c>
      <c r="H6092" t="s">
        <v>333</v>
      </c>
      <c r="I6092" t="s">
        <v>78</v>
      </c>
      <c r="J6092" t="s">
        <v>135</v>
      </c>
      <c r="K6092" t="s">
        <v>22</v>
      </c>
      <c r="L6092" t="s">
        <v>136</v>
      </c>
      <c r="M6092" t="s">
        <v>21924</v>
      </c>
      <c r="N6092" t="s">
        <v>21925</v>
      </c>
      <c r="O6092">
        <v>0.74361111111111111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1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0.84044129999999995</v>
      </c>
      <c r="AD6092">
        <v>0</v>
      </c>
      <c r="AE6092">
        <v>0</v>
      </c>
      <c r="AF6092">
        <v>0.84044129999999995</v>
      </c>
    </row>
    <row r="6093" spans="1:32" x14ac:dyDescent="0.3">
      <c r="A6093">
        <v>2796350</v>
      </c>
      <c r="B6093">
        <v>1</v>
      </c>
      <c r="C6093" t="s">
        <v>83</v>
      </c>
      <c r="D6093" t="s">
        <v>129</v>
      </c>
      <c r="E6093" t="s">
        <v>21926</v>
      </c>
      <c r="F6093" t="s">
        <v>21927</v>
      </c>
      <c r="G6093" t="s">
        <v>31546</v>
      </c>
      <c r="H6093" t="s">
        <v>223</v>
      </c>
      <c r="I6093" t="s">
        <v>78</v>
      </c>
      <c r="J6093" t="s">
        <v>135</v>
      </c>
      <c r="K6093" t="s">
        <v>22</v>
      </c>
      <c r="L6093" t="s">
        <v>136</v>
      </c>
      <c r="M6093" t="s">
        <v>21928</v>
      </c>
      <c r="N6093" t="s">
        <v>21929</v>
      </c>
      <c r="O6093">
        <v>1.836111111111111</v>
      </c>
      <c r="P6093">
        <v>0</v>
      </c>
      <c r="Q6093">
        <v>324</v>
      </c>
      <c r="R6093">
        <v>0</v>
      </c>
      <c r="S6093">
        <v>0</v>
      </c>
      <c r="T6093">
        <v>0</v>
      </c>
      <c r="U6093">
        <v>13</v>
      </c>
      <c r="V6093">
        <v>0</v>
      </c>
      <c r="W6093">
        <v>0</v>
      </c>
      <c r="X6093">
        <v>0</v>
      </c>
      <c r="Y6093">
        <v>119.63539</v>
      </c>
      <c r="Z6093">
        <v>0</v>
      </c>
      <c r="AA6093">
        <v>0</v>
      </c>
      <c r="AB6093">
        <v>0</v>
      </c>
      <c r="AC6093">
        <v>18.679770999999999</v>
      </c>
      <c r="AD6093">
        <v>0</v>
      </c>
      <c r="AE6093">
        <v>0</v>
      </c>
      <c r="AF6093">
        <v>138.31515999999999</v>
      </c>
    </row>
    <row r="6094" spans="1:32" x14ac:dyDescent="0.3">
      <c r="A6094">
        <v>2796356</v>
      </c>
      <c r="B6094">
        <v>1</v>
      </c>
      <c r="C6094" t="s">
        <v>82</v>
      </c>
      <c r="D6094" t="s">
        <v>101</v>
      </c>
      <c r="E6094" t="s">
        <v>15714</v>
      </c>
      <c r="F6094" t="s">
        <v>15715</v>
      </c>
      <c r="G6094" t="s">
        <v>31545</v>
      </c>
      <c r="H6094" t="s">
        <v>134</v>
      </c>
      <c r="I6094" t="s">
        <v>79</v>
      </c>
      <c r="J6094" t="s">
        <v>135</v>
      </c>
      <c r="K6094" t="s">
        <v>22</v>
      </c>
      <c r="L6094" t="s">
        <v>136</v>
      </c>
      <c r="M6094" t="s">
        <v>21930</v>
      </c>
      <c r="N6094" t="s">
        <v>21931</v>
      </c>
      <c r="O6094">
        <v>0.11166666666666666</v>
      </c>
      <c r="P6094">
        <v>0</v>
      </c>
      <c r="Q6094">
        <v>1684</v>
      </c>
      <c r="R6094">
        <v>0</v>
      </c>
      <c r="S6094">
        <v>6</v>
      </c>
      <c r="T6094">
        <v>0</v>
      </c>
      <c r="U6094">
        <v>194</v>
      </c>
      <c r="V6094">
        <v>0</v>
      </c>
      <c r="W6094">
        <v>0</v>
      </c>
      <c r="X6094">
        <v>0</v>
      </c>
      <c r="Y6094">
        <v>42.629128000000001</v>
      </c>
      <c r="Z6094">
        <v>0</v>
      </c>
      <c r="AA6094">
        <v>9.8153434999999997E-2</v>
      </c>
      <c r="AB6094">
        <v>0</v>
      </c>
      <c r="AC6094">
        <v>9.1017209999999995</v>
      </c>
      <c r="AD6094">
        <v>0</v>
      </c>
      <c r="AE6094">
        <v>0</v>
      </c>
      <c r="AF6094">
        <v>51.829000000000001</v>
      </c>
    </row>
    <row r="6095" spans="1:32" x14ac:dyDescent="0.3">
      <c r="A6095">
        <v>2796250</v>
      </c>
      <c r="B6095">
        <v>1</v>
      </c>
      <c r="C6095" t="s">
        <v>82</v>
      </c>
      <c r="D6095" t="s">
        <v>112</v>
      </c>
      <c r="E6095" t="s">
        <v>21932</v>
      </c>
      <c r="F6095" t="s">
        <v>21933</v>
      </c>
      <c r="G6095" t="s">
        <v>31550</v>
      </c>
      <c r="H6095" t="s">
        <v>380</v>
      </c>
      <c r="I6095" t="s">
        <v>78</v>
      </c>
      <c r="J6095" t="s">
        <v>135</v>
      </c>
      <c r="K6095" t="s">
        <v>22</v>
      </c>
      <c r="L6095" t="s">
        <v>136</v>
      </c>
      <c r="M6095" t="s">
        <v>21934</v>
      </c>
      <c r="N6095" t="s">
        <v>21935</v>
      </c>
      <c r="O6095">
        <v>2.1152777777777776</v>
      </c>
      <c r="P6095">
        <v>0</v>
      </c>
      <c r="Q6095">
        <v>32</v>
      </c>
      <c r="R6095">
        <v>0</v>
      </c>
      <c r="S6095">
        <v>0</v>
      </c>
      <c r="T6095">
        <v>0</v>
      </c>
      <c r="U6095">
        <v>8</v>
      </c>
      <c r="V6095">
        <v>0</v>
      </c>
      <c r="W6095">
        <v>0</v>
      </c>
      <c r="X6095">
        <v>0</v>
      </c>
      <c r="Y6095">
        <v>15.543481999999999</v>
      </c>
      <c r="Z6095">
        <v>0</v>
      </c>
      <c r="AA6095">
        <v>0</v>
      </c>
      <c r="AB6095">
        <v>0</v>
      </c>
      <c r="AC6095">
        <v>13.813677999999999</v>
      </c>
      <c r="AD6095">
        <v>0</v>
      </c>
      <c r="AE6095">
        <v>0</v>
      </c>
      <c r="AF6095">
        <v>29.35716</v>
      </c>
    </row>
    <row r="6096" spans="1:32" x14ac:dyDescent="0.3">
      <c r="A6096">
        <v>2796249</v>
      </c>
      <c r="B6096">
        <v>1</v>
      </c>
      <c r="C6096" t="s">
        <v>82</v>
      </c>
      <c r="D6096" t="s">
        <v>90</v>
      </c>
      <c r="E6096" t="s">
        <v>7616</v>
      </c>
      <c r="F6096" t="s">
        <v>7617</v>
      </c>
      <c r="G6096" t="s">
        <v>31546</v>
      </c>
      <c r="H6096" t="s">
        <v>223</v>
      </c>
      <c r="I6096" t="s">
        <v>78</v>
      </c>
      <c r="J6096" t="s">
        <v>135</v>
      </c>
      <c r="K6096" t="s">
        <v>22</v>
      </c>
      <c r="L6096" t="s">
        <v>136</v>
      </c>
      <c r="M6096" t="s">
        <v>21936</v>
      </c>
      <c r="N6096" t="s">
        <v>21937</v>
      </c>
      <c r="O6096">
        <v>2.8108333333333335</v>
      </c>
      <c r="P6096">
        <v>0</v>
      </c>
      <c r="Q6096">
        <v>1</v>
      </c>
      <c r="R6096">
        <v>0</v>
      </c>
      <c r="S6096">
        <v>0</v>
      </c>
      <c r="T6096">
        <v>0</v>
      </c>
      <c r="U6096">
        <v>31</v>
      </c>
      <c r="V6096">
        <v>0</v>
      </c>
      <c r="W6096">
        <v>0</v>
      </c>
      <c r="X6096">
        <v>0</v>
      </c>
      <c r="Y6096">
        <v>0.17807770000000001</v>
      </c>
      <c r="Z6096">
        <v>0</v>
      </c>
      <c r="AA6096">
        <v>0</v>
      </c>
      <c r="AB6096">
        <v>0</v>
      </c>
      <c r="AC6096">
        <v>135.73806999999999</v>
      </c>
      <c r="AD6096">
        <v>0</v>
      </c>
      <c r="AE6096">
        <v>0</v>
      </c>
      <c r="AF6096">
        <v>135.91614000000001</v>
      </c>
    </row>
    <row r="6097" spans="1:32" x14ac:dyDescent="0.3">
      <c r="A6097">
        <v>2795982</v>
      </c>
      <c r="B6097">
        <v>1</v>
      </c>
      <c r="C6097" t="s">
        <v>82</v>
      </c>
      <c r="D6097" t="s">
        <v>104</v>
      </c>
      <c r="E6097" t="s">
        <v>21938</v>
      </c>
      <c r="F6097" t="s">
        <v>21939</v>
      </c>
      <c r="G6097" t="s">
        <v>31548</v>
      </c>
      <c r="H6097" t="s">
        <v>893</v>
      </c>
      <c r="I6097" t="s">
        <v>78</v>
      </c>
      <c r="J6097" t="s">
        <v>135</v>
      </c>
      <c r="K6097" t="s">
        <v>22</v>
      </c>
      <c r="L6097" t="s">
        <v>136</v>
      </c>
      <c r="M6097" t="s">
        <v>21940</v>
      </c>
      <c r="N6097" t="s">
        <v>21941</v>
      </c>
      <c r="O6097">
        <v>4.0927777777777781</v>
      </c>
      <c r="P6097">
        <v>0</v>
      </c>
      <c r="Q6097">
        <v>1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0.1666831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0.1666831</v>
      </c>
    </row>
    <row r="6098" spans="1:32" x14ac:dyDescent="0.3">
      <c r="A6098">
        <v>2795857</v>
      </c>
      <c r="B6098">
        <v>1</v>
      </c>
      <c r="C6098" t="s">
        <v>83</v>
      </c>
      <c r="D6098" t="s">
        <v>123</v>
      </c>
      <c r="E6098" t="s">
        <v>16209</v>
      </c>
      <c r="F6098" t="s">
        <v>16210</v>
      </c>
      <c r="G6098" t="s">
        <v>31548</v>
      </c>
      <c r="H6098" t="s">
        <v>333</v>
      </c>
      <c r="I6098" t="s">
        <v>78</v>
      </c>
      <c r="J6098" t="s">
        <v>135</v>
      </c>
      <c r="K6098" t="s">
        <v>22</v>
      </c>
      <c r="L6098" t="s">
        <v>136</v>
      </c>
      <c r="M6098" t="s">
        <v>21942</v>
      </c>
      <c r="N6098" t="s">
        <v>21943</v>
      </c>
      <c r="O6098">
        <v>0.87305555555555558</v>
      </c>
      <c r="P6098">
        <v>0</v>
      </c>
      <c r="Q6098">
        <v>1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0.55629680000000004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0.55629680000000004</v>
      </c>
    </row>
    <row r="6099" spans="1:32" x14ac:dyDescent="0.3">
      <c r="A6099">
        <v>2795837</v>
      </c>
      <c r="B6099">
        <v>1</v>
      </c>
      <c r="C6099" t="s">
        <v>82</v>
      </c>
      <c r="D6099" t="s">
        <v>111</v>
      </c>
      <c r="E6099" t="s">
        <v>21944</v>
      </c>
      <c r="F6099" t="s">
        <v>21945</v>
      </c>
      <c r="G6099" t="s">
        <v>31552</v>
      </c>
      <c r="H6099" t="s">
        <v>665</v>
      </c>
      <c r="I6099" t="s">
        <v>78</v>
      </c>
      <c r="J6099" t="s">
        <v>135</v>
      </c>
      <c r="K6099" t="s">
        <v>22</v>
      </c>
      <c r="L6099" t="s">
        <v>136</v>
      </c>
      <c r="M6099" t="s">
        <v>21946</v>
      </c>
      <c r="N6099" t="s">
        <v>21947</v>
      </c>
      <c r="O6099">
        <v>3.0672222222222221</v>
      </c>
      <c r="P6099">
        <v>0</v>
      </c>
      <c r="Q6099">
        <v>28</v>
      </c>
      <c r="R6099">
        <v>0</v>
      </c>
      <c r="S6099">
        <v>0</v>
      </c>
      <c r="T6099">
        <v>0</v>
      </c>
      <c r="U6099">
        <v>5</v>
      </c>
      <c r="V6099">
        <v>0</v>
      </c>
      <c r="W6099">
        <v>0</v>
      </c>
      <c r="X6099">
        <v>0</v>
      </c>
      <c r="Y6099">
        <v>13.535041</v>
      </c>
      <c r="Z6099">
        <v>0</v>
      </c>
      <c r="AA6099">
        <v>0</v>
      </c>
      <c r="AB6099">
        <v>0</v>
      </c>
      <c r="AC6099">
        <v>4.3870725999999998</v>
      </c>
      <c r="AD6099">
        <v>0</v>
      </c>
      <c r="AE6099">
        <v>0</v>
      </c>
      <c r="AF6099">
        <v>17.922113</v>
      </c>
    </row>
    <row r="6100" spans="1:32" x14ac:dyDescent="0.3">
      <c r="A6100">
        <v>2795871</v>
      </c>
      <c r="B6100">
        <v>1</v>
      </c>
      <c r="C6100" t="s">
        <v>82</v>
      </c>
      <c r="D6100" t="s">
        <v>104</v>
      </c>
      <c r="E6100" t="s">
        <v>21948</v>
      </c>
      <c r="F6100" t="s">
        <v>21949</v>
      </c>
      <c r="G6100" t="s">
        <v>31548</v>
      </c>
      <c r="H6100" t="s">
        <v>311</v>
      </c>
      <c r="I6100" t="s">
        <v>78</v>
      </c>
      <c r="J6100" t="s">
        <v>135</v>
      </c>
      <c r="K6100" t="s">
        <v>22</v>
      </c>
      <c r="L6100" t="s">
        <v>136</v>
      </c>
      <c r="M6100" t="s">
        <v>21950</v>
      </c>
      <c r="N6100" t="s">
        <v>21951</v>
      </c>
      <c r="O6100">
        <v>5.2072222222222226</v>
      </c>
      <c r="P6100">
        <v>0</v>
      </c>
      <c r="Q6100">
        <v>12</v>
      </c>
      <c r="R6100">
        <v>0</v>
      </c>
      <c r="S6100">
        <v>0</v>
      </c>
      <c r="T6100">
        <v>0</v>
      </c>
      <c r="U6100">
        <v>7</v>
      </c>
      <c r="V6100">
        <v>0</v>
      </c>
      <c r="W6100">
        <v>0</v>
      </c>
      <c r="X6100">
        <v>0</v>
      </c>
      <c r="Y6100">
        <v>13.94383</v>
      </c>
      <c r="Z6100">
        <v>0</v>
      </c>
      <c r="AA6100">
        <v>0</v>
      </c>
      <c r="AB6100">
        <v>0</v>
      </c>
      <c r="AC6100">
        <v>31.328308</v>
      </c>
      <c r="AD6100">
        <v>0</v>
      </c>
      <c r="AE6100">
        <v>0</v>
      </c>
      <c r="AF6100">
        <v>45.272137000000001</v>
      </c>
    </row>
    <row r="6101" spans="1:32" x14ac:dyDescent="0.3">
      <c r="A6101">
        <v>2795842</v>
      </c>
      <c r="B6101">
        <v>1</v>
      </c>
      <c r="C6101" t="s">
        <v>83</v>
      </c>
      <c r="D6101" t="s">
        <v>115</v>
      </c>
      <c r="E6101" t="s">
        <v>21952</v>
      </c>
      <c r="F6101" t="s">
        <v>21953</v>
      </c>
      <c r="G6101" t="s">
        <v>31550</v>
      </c>
      <c r="H6101" t="s">
        <v>223</v>
      </c>
      <c r="I6101" t="s">
        <v>78</v>
      </c>
      <c r="J6101" t="s">
        <v>135</v>
      </c>
      <c r="K6101" t="s">
        <v>22</v>
      </c>
      <c r="L6101" t="s">
        <v>136</v>
      </c>
      <c r="M6101" t="s">
        <v>21954</v>
      </c>
      <c r="N6101" t="s">
        <v>21955</v>
      </c>
      <c r="O6101">
        <v>0.57916666666666672</v>
      </c>
      <c r="P6101">
        <v>0</v>
      </c>
      <c r="Q6101">
        <v>85</v>
      </c>
      <c r="R6101">
        <v>0</v>
      </c>
      <c r="S6101">
        <v>0</v>
      </c>
      <c r="T6101">
        <v>0</v>
      </c>
      <c r="U6101">
        <v>1</v>
      </c>
      <c r="V6101">
        <v>0</v>
      </c>
      <c r="W6101">
        <v>0</v>
      </c>
      <c r="X6101">
        <v>0</v>
      </c>
      <c r="Y6101">
        <v>8.3628509999999991</v>
      </c>
      <c r="Z6101">
        <v>0</v>
      </c>
      <c r="AA6101">
        <v>0</v>
      </c>
      <c r="AB6101">
        <v>0</v>
      </c>
      <c r="AC6101">
        <v>0.20615396999999999</v>
      </c>
      <c r="AD6101">
        <v>0</v>
      </c>
      <c r="AE6101">
        <v>0</v>
      </c>
      <c r="AF6101">
        <v>8.5690050000000006</v>
      </c>
    </row>
    <row r="6102" spans="1:32" x14ac:dyDescent="0.3">
      <c r="A6102">
        <v>2795861</v>
      </c>
      <c r="B6102">
        <v>1</v>
      </c>
      <c r="C6102" t="s">
        <v>83</v>
      </c>
      <c r="D6102" t="s">
        <v>128</v>
      </c>
      <c r="E6102" t="s">
        <v>21696</v>
      </c>
      <c r="F6102" t="s">
        <v>21697</v>
      </c>
      <c r="G6102" t="s">
        <v>31551</v>
      </c>
      <c r="H6102" t="s">
        <v>134</v>
      </c>
      <c r="I6102" t="s">
        <v>79</v>
      </c>
      <c r="J6102" t="s">
        <v>135</v>
      </c>
      <c r="K6102" t="s">
        <v>22</v>
      </c>
      <c r="L6102" t="s">
        <v>136</v>
      </c>
      <c r="M6102" t="s">
        <v>21956</v>
      </c>
      <c r="N6102" t="s">
        <v>21957</v>
      </c>
      <c r="O6102">
        <v>0.36833333333333335</v>
      </c>
      <c r="P6102">
        <v>1</v>
      </c>
      <c r="Q6102">
        <v>421</v>
      </c>
      <c r="R6102">
        <v>1</v>
      </c>
      <c r="S6102">
        <v>41</v>
      </c>
      <c r="T6102">
        <v>0</v>
      </c>
      <c r="U6102">
        <v>74</v>
      </c>
      <c r="V6102">
        <v>0</v>
      </c>
      <c r="W6102">
        <v>0</v>
      </c>
      <c r="X6102">
        <v>1.3430308</v>
      </c>
      <c r="Y6102">
        <v>24.796911000000001</v>
      </c>
      <c r="Z6102">
        <v>0.26563025000000001</v>
      </c>
      <c r="AA6102">
        <v>3.5447739999999999</v>
      </c>
      <c r="AB6102">
        <v>0</v>
      </c>
      <c r="AC6102">
        <v>21.092703</v>
      </c>
      <c r="AD6102">
        <v>0</v>
      </c>
      <c r="AE6102">
        <v>0</v>
      </c>
      <c r="AF6102">
        <v>51.043050000000001</v>
      </c>
    </row>
    <row r="6103" spans="1:32" x14ac:dyDescent="0.3">
      <c r="A6103">
        <v>2795794</v>
      </c>
      <c r="B6103">
        <v>1</v>
      </c>
      <c r="C6103" t="s">
        <v>82</v>
      </c>
      <c r="D6103" t="s">
        <v>90</v>
      </c>
      <c r="E6103" t="s">
        <v>10436</v>
      </c>
      <c r="F6103" t="s">
        <v>10437</v>
      </c>
      <c r="G6103" t="s">
        <v>31551</v>
      </c>
      <c r="H6103" t="s">
        <v>134</v>
      </c>
      <c r="I6103" t="s">
        <v>79</v>
      </c>
      <c r="J6103" t="s">
        <v>135</v>
      </c>
      <c r="K6103" t="s">
        <v>22</v>
      </c>
      <c r="L6103" t="s">
        <v>136</v>
      </c>
      <c r="M6103" t="s">
        <v>21958</v>
      </c>
      <c r="N6103" t="s">
        <v>21562</v>
      </c>
      <c r="O6103">
        <v>6.9705555555555554</v>
      </c>
      <c r="P6103">
        <v>0</v>
      </c>
      <c r="Q6103">
        <v>0</v>
      </c>
      <c r="R6103">
        <v>0</v>
      </c>
      <c r="S6103">
        <v>0</v>
      </c>
      <c r="T6103">
        <v>6</v>
      </c>
      <c r="U6103">
        <v>0</v>
      </c>
      <c r="V6103">
        <v>6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3357.424</v>
      </c>
      <c r="AC6103">
        <v>0</v>
      </c>
      <c r="AD6103">
        <v>8883.6329999999998</v>
      </c>
      <c r="AE6103">
        <v>0</v>
      </c>
      <c r="AF6103">
        <v>12241.057000000001</v>
      </c>
    </row>
    <row r="6104" spans="1:32" x14ac:dyDescent="0.3">
      <c r="A6104">
        <v>2795790</v>
      </c>
      <c r="B6104">
        <v>1</v>
      </c>
      <c r="C6104" t="s">
        <v>82</v>
      </c>
      <c r="D6104" t="s">
        <v>104</v>
      </c>
      <c r="E6104" t="s">
        <v>21959</v>
      </c>
      <c r="F6104" t="s">
        <v>21960</v>
      </c>
      <c r="G6104" t="s">
        <v>31550</v>
      </c>
      <c r="H6104" t="s">
        <v>380</v>
      </c>
      <c r="I6104" t="s">
        <v>78</v>
      </c>
      <c r="J6104" t="s">
        <v>135</v>
      </c>
      <c r="K6104" t="s">
        <v>22</v>
      </c>
      <c r="L6104" t="s">
        <v>136</v>
      </c>
      <c r="M6104" t="s">
        <v>21961</v>
      </c>
      <c r="N6104" t="s">
        <v>21962</v>
      </c>
      <c r="O6104">
        <v>1.1138888888888889</v>
      </c>
      <c r="P6104">
        <v>0</v>
      </c>
      <c r="Q6104">
        <v>70</v>
      </c>
      <c r="R6104">
        <v>0</v>
      </c>
      <c r="S6104">
        <v>0</v>
      </c>
      <c r="T6104">
        <v>0</v>
      </c>
      <c r="U6104">
        <v>34</v>
      </c>
      <c r="V6104">
        <v>0</v>
      </c>
      <c r="W6104">
        <v>0</v>
      </c>
      <c r="X6104">
        <v>0</v>
      </c>
      <c r="Y6104">
        <v>27.447191</v>
      </c>
      <c r="Z6104">
        <v>0</v>
      </c>
      <c r="AA6104">
        <v>0</v>
      </c>
      <c r="AB6104">
        <v>0</v>
      </c>
      <c r="AC6104">
        <v>35.432899999999997</v>
      </c>
      <c r="AD6104">
        <v>0</v>
      </c>
      <c r="AE6104">
        <v>0</v>
      </c>
      <c r="AF6104">
        <v>62.880093000000002</v>
      </c>
    </row>
    <row r="6105" spans="1:32" x14ac:dyDescent="0.3">
      <c r="A6105">
        <v>2795804</v>
      </c>
      <c r="B6105">
        <v>1</v>
      </c>
      <c r="C6105" t="s">
        <v>82</v>
      </c>
      <c r="D6105" t="s">
        <v>95</v>
      </c>
      <c r="E6105" t="s">
        <v>21963</v>
      </c>
      <c r="F6105" t="s">
        <v>21964</v>
      </c>
      <c r="G6105" t="s">
        <v>31546</v>
      </c>
      <c r="H6105" t="s">
        <v>145</v>
      </c>
      <c r="I6105" t="s">
        <v>78</v>
      </c>
      <c r="J6105" t="s">
        <v>135</v>
      </c>
      <c r="K6105" t="s">
        <v>22</v>
      </c>
      <c r="L6105" t="s">
        <v>136</v>
      </c>
      <c r="M6105" t="s">
        <v>21965</v>
      </c>
      <c r="N6105" t="s">
        <v>21966</v>
      </c>
      <c r="O6105">
        <v>0.42055555555555557</v>
      </c>
      <c r="P6105">
        <v>0</v>
      </c>
      <c r="Q6105">
        <v>20</v>
      </c>
      <c r="R6105">
        <v>0</v>
      </c>
      <c r="S6105">
        <v>1</v>
      </c>
      <c r="T6105">
        <v>0</v>
      </c>
      <c r="U6105">
        <v>4</v>
      </c>
      <c r="V6105">
        <v>0</v>
      </c>
      <c r="W6105">
        <v>0</v>
      </c>
      <c r="X6105">
        <v>0</v>
      </c>
      <c r="Y6105">
        <v>3.2162728</v>
      </c>
      <c r="Z6105">
        <v>0</v>
      </c>
      <c r="AA6105">
        <v>3.4764615999999999E-3</v>
      </c>
      <c r="AB6105">
        <v>0</v>
      </c>
      <c r="AC6105">
        <v>3.1315179999999998</v>
      </c>
      <c r="AD6105">
        <v>0</v>
      </c>
      <c r="AE6105">
        <v>0</v>
      </c>
      <c r="AF6105">
        <v>6.3512672999999999</v>
      </c>
    </row>
    <row r="6106" spans="1:32" x14ac:dyDescent="0.3">
      <c r="A6106">
        <v>2795800</v>
      </c>
      <c r="B6106">
        <v>1</v>
      </c>
      <c r="C6106" t="s">
        <v>83</v>
      </c>
      <c r="D6106" t="s">
        <v>123</v>
      </c>
      <c r="E6106" t="s">
        <v>21967</v>
      </c>
      <c r="F6106" t="s">
        <v>21968</v>
      </c>
      <c r="G6106" t="s">
        <v>31552</v>
      </c>
      <c r="H6106" t="s">
        <v>145</v>
      </c>
      <c r="I6106" t="s">
        <v>78</v>
      </c>
      <c r="J6106" t="s">
        <v>135</v>
      </c>
      <c r="K6106" t="s">
        <v>22</v>
      </c>
      <c r="L6106" t="s">
        <v>136</v>
      </c>
      <c r="M6106" t="s">
        <v>21969</v>
      </c>
      <c r="N6106" t="s">
        <v>21970</v>
      </c>
      <c r="O6106">
        <v>0.40277777777777779</v>
      </c>
      <c r="P6106">
        <v>0</v>
      </c>
      <c r="Q6106">
        <v>48</v>
      </c>
      <c r="R6106">
        <v>0</v>
      </c>
      <c r="S6106">
        <v>3</v>
      </c>
      <c r="T6106">
        <v>0</v>
      </c>
      <c r="U6106">
        <v>1</v>
      </c>
      <c r="V6106">
        <v>0</v>
      </c>
      <c r="W6106">
        <v>0</v>
      </c>
      <c r="X6106">
        <v>0</v>
      </c>
      <c r="Y6106">
        <v>3.6627784000000001</v>
      </c>
      <c r="Z6106">
        <v>0</v>
      </c>
      <c r="AA6106">
        <v>1.4708206E-2</v>
      </c>
      <c r="AB6106">
        <v>0</v>
      </c>
      <c r="AC6106">
        <v>0.76155729999999999</v>
      </c>
      <c r="AD6106">
        <v>0</v>
      </c>
      <c r="AE6106">
        <v>0</v>
      </c>
      <c r="AF6106">
        <v>4.439044</v>
      </c>
    </row>
    <row r="6107" spans="1:32" x14ac:dyDescent="0.3">
      <c r="A6107">
        <v>2795605</v>
      </c>
      <c r="B6107">
        <v>2</v>
      </c>
      <c r="C6107" t="s">
        <v>83</v>
      </c>
      <c r="D6107" t="s">
        <v>128</v>
      </c>
      <c r="E6107" t="s">
        <v>21971</v>
      </c>
      <c r="F6107" t="s">
        <v>21972</v>
      </c>
      <c r="G6107" t="s">
        <v>31552</v>
      </c>
      <c r="H6107" t="s">
        <v>333</v>
      </c>
      <c r="I6107" t="s">
        <v>78</v>
      </c>
      <c r="J6107" t="s">
        <v>135</v>
      </c>
      <c r="K6107" t="s">
        <v>22</v>
      </c>
      <c r="L6107" t="s">
        <v>136</v>
      </c>
      <c r="M6107" t="s">
        <v>17896</v>
      </c>
      <c r="N6107" t="s">
        <v>21973</v>
      </c>
      <c r="O6107">
        <v>0.95333333333333337</v>
      </c>
      <c r="P6107">
        <v>0</v>
      </c>
      <c r="Q6107">
        <v>179</v>
      </c>
      <c r="R6107">
        <v>0</v>
      </c>
      <c r="S6107">
        <v>4</v>
      </c>
      <c r="T6107">
        <v>0</v>
      </c>
      <c r="U6107">
        <v>50</v>
      </c>
      <c r="V6107">
        <v>0</v>
      </c>
      <c r="W6107">
        <v>0</v>
      </c>
      <c r="X6107">
        <v>0</v>
      </c>
      <c r="Y6107">
        <v>28.000537999999999</v>
      </c>
      <c r="Z6107">
        <v>0</v>
      </c>
      <c r="AA6107">
        <v>0.21865304999999999</v>
      </c>
      <c r="AB6107">
        <v>0</v>
      </c>
      <c r="AC6107">
        <v>37.698689999999999</v>
      </c>
      <c r="AD6107">
        <v>0</v>
      </c>
      <c r="AE6107">
        <v>0</v>
      </c>
      <c r="AF6107">
        <v>65.917879999999997</v>
      </c>
    </row>
    <row r="6108" spans="1:32" x14ac:dyDescent="0.3">
      <c r="A6108">
        <v>2795745</v>
      </c>
      <c r="B6108">
        <v>1</v>
      </c>
      <c r="C6108" t="s">
        <v>83</v>
      </c>
      <c r="D6108" t="s">
        <v>115</v>
      </c>
      <c r="E6108" t="s">
        <v>21974</v>
      </c>
      <c r="F6108" t="s">
        <v>21975</v>
      </c>
      <c r="G6108" t="s">
        <v>31545</v>
      </c>
      <c r="H6108" t="s">
        <v>134</v>
      </c>
      <c r="I6108" t="s">
        <v>79</v>
      </c>
      <c r="J6108" t="s">
        <v>135</v>
      </c>
      <c r="K6108" t="s">
        <v>22</v>
      </c>
      <c r="L6108" t="s">
        <v>136</v>
      </c>
      <c r="M6108" t="s">
        <v>21976</v>
      </c>
      <c r="N6108" t="s">
        <v>21977</v>
      </c>
      <c r="O6108">
        <v>6.0555555555555557E-2</v>
      </c>
      <c r="P6108">
        <v>0</v>
      </c>
      <c r="Q6108">
        <v>0</v>
      </c>
      <c r="R6108">
        <v>0</v>
      </c>
      <c r="S6108">
        <v>0</v>
      </c>
      <c r="T6108">
        <v>1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38.183666000000002</v>
      </c>
      <c r="AC6108">
        <v>0</v>
      </c>
      <c r="AD6108">
        <v>0</v>
      </c>
      <c r="AE6108">
        <v>0</v>
      </c>
      <c r="AF6108">
        <v>38.183666000000002</v>
      </c>
    </row>
    <row r="6109" spans="1:32" x14ac:dyDescent="0.3">
      <c r="A6109">
        <v>2795740</v>
      </c>
      <c r="B6109">
        <v>1</v>
      </c>
      <c r="C6109" t="s">
        <v>82</v>
      </c>
      <c r="D6109" t="s">
        <v>111</v>
      </c>
      <c r="E6109" t="s">
        <v>18746</v>
      </c>
      <c r="F6109" t="s">
        <v>18747</v>
      </c>
      <c r="G6109" t="s">
        <v>31545</v>
      </c>
      <c r="H6109" t="s">
        <v>134</v>
      </c>
      <c r="I6109" t="s">
        <v>79</v>
      </c>
      <c r="J6109" t="s">
        <v>135</v>
      </c>
      <c r="K6109" t="s">
        <v>22</v>
      </c>
      <c r="L6109" t="s">
        <v>136</v>
      </c>
      <c r="M6109" t="s">
        <v>21978</v>
      </c>
      <c r="N6109" t="s">
        <v>21979</v>
      </c>
      <c r="O6109">
        <v>0.24444444444444444</v>
      </c>
      <c r="P6109">
        <v>0</v>
      </c>
      <c r="Q6109">
        <v>4</v>
      </c>
      <c r="R6109">
        <v>33</v>
      </c>
      <c r="S6109">
        <v>266</v>
      </c>
      <c r="T6109">
        <v>9</v>
      </c>
      <c r="U6109">
        <v>64</v>
      </c>
      <c r="V6109">
        <v>0</v>
      </c>
      <c r="W6109">
        <v>0</v>
      </c>
      <c r="X6109">
        <v>0</v>
      </c>
      <c r="Y6109">
        <v>0.18791743999999999</v>
      </c>
      <c r="Z6109">
        <v>7.0027122000000004</v>
      </c>
      <c r="AA6109">
        <v>39.881329999999998</v>
      </c>
      <c r="AB6109">
        <v>11.015521</v>
      </c>
      <c r="AC6109">
        <v>11.384432</v>
      </c>
      <c r="AD6109">
        <v>0</v>
      </c>
      <c r="AE6109">
        <v>0</v>
      </c>
      <c r="AF6109">
        <v>69.471909999999994</v>
      </c>
    </row>
    <row r="6110" spans="1:32" x14ac:dyDescent="0.3">
      <c r="A6110">
        <v>2795749</v>
      </c>
      <c r="B6110">
        <v>1</v>
      </c>
      <c r="C6110" t="s">
        <v>82</v>
      </c>
      <c r="D6110" t="s">
        <v>85</v>
      </c>
      <c r="E6110" t="s">
        <v>21980</v>
      </c>
      <c r="F6110" t="s">
        <v>21981</v>
      </c>
      <c r="G6110" t="s">
        <v>31550</v>
      </c>
      <c r="H6110" t="s">
        <v>380</v>
      </c>
      <c r="I6110" t="s">
        <v>78</v>
      </c>
      <c r="J6110" t="s">
        <v>135</v>
      </c>
      <c r="K6110" t="s">
        <v>22</v>
      </c>
      <c r="L6110" t="s">
        <v>136</v>
      </c>
      <c r="M6110" t="s">
        <v>21982</v>
      </c>
      <c r="N6110" t="s">
        <v>19660</v>
      </c>
      <c r="O6110">
        <v>1.2077777777777778</v>
      </c>
      <c r="P6110">
        <v>0</v>
      </c>
      <c r="Q6110">
        <v>179</v>
      </c>
      <c r="R6110">
        <v>0</v>
      </c>
      <c r="S6110">
        <v>0</v>
      </c>
      <c r="T6110">
        <v>0</v>
      </c>
      <c r="U6110">
        <v>26</v>
      </c>
      <c r="V6110">
        <v>0</v>
      </c>
      <c r="W6110">
        <v>0</v>
      </c>
      <c r="X6110">
        <v>0</v>
      </c>
      <c r="Y6110">
        <v>49.115180000000002</v>
      </c>
      <c r="Z6110">
        <v>0</v>
      </c>
      <c r="AA6110">
        <v>0</v>
      </c>
      <c r="AB6110">
        <v>0</v>
      </c>
      <c r="AC6110">
        <v>19.468830000000001</v>
      </c>
      <c r="AD6110">
        <v>0</v>
      </c>
      <c r="AE6110">
        <v>0</v>
      </c>
      <c r="AF6110">
        <v>68.584014999999994</v>
      </c>
    </row>
    <row r="6111" spans="1:32" x14ac:dyDescent="0.3">
      <c r="A6111">
        <v>2795744</v>
      </c>
      <c r="B6111">
        <v>1</v>
      </c>
      <c r="C6111" t="s">
        <v>82</v>
      </c>
      <c r="D6111" t="s">
        <v>105</v>
      </c>
      <c r="E6111" t="s">
        <v>21983</v>
      </c>
      <c r="F6111" t="s">
        <v>21984</v>
      </c>
      <c r="G6111" t="s">
        <v>31545</v>
      </c>
      <c r="H6111" t="s">
        <v>185</v>
      </c>
      <c r="I6111" t="s">
        <v>79</v>
      </c>
      <c r="J6111" t="s">
        <v>135</v>
      </c>
      <c r="K6111" t="s">
        <v>22</v>
      </c>
      <c r="L6111" t="s">
        <v>136</v>
      </c>
      <c r="M6111" t="s">
        <v>21985</v>
      </c>
      <c r="N6111" t="s">
        <v>21986</v>
      </c>
      <c r="O6111">
        <v>0.26722222222222225</v>
      </c>
      <c r="P6111">
        <v>6</v>
      </c>
      <c r="Q6111">
        <v>448</v>
      </c>
      <c r="R6111">
        <v>4</v>
      </c>
      <c r="S6111">
        <v>64</v>
      </c>
      <c r="T6111">
        <v>18</v>
      </c>
      <c r="U6111">
        <v>118</v>
      </c>
      <c r="V6111">
        <v>4</v>
      </c>
      <c r="W6111">
        <v>1</v>
      </c>
      <c r="X6111">
        <v>0.60468966000000002</v>
      </c>
      <c r="Y6111">
        <v>35.943294999999999</v>
      </c>
      <c r="Z6111">
        <v>0.67568505000000001</v>
      </c>
      <c r="AA6111">
        <v>8.6514550000000003</v>
      </c>
      <c r="AB6111">
        <v>26.114934999999999</v>
      </c>
      <c r="AC6111">
        <v>29.001165</v>
      </c>
      <c r="AD6111">
        <v>87.599279999999993</v>
      </c>
      <c r="AE6111">
        <v>4.7870683999999997E-2</v>
      </c>
      <c r="AF6111">
        <v>188.63838000000001</v>
      </c>
    </row>
    <row r="6112" spans="1:32" x14ac:dyDescent="0.3">
      <c r="A6112">
        <v>2795675</v>
      </c>
      <c r="B6112">
        <v>1</v>
      </c>
      <c r="C6112" t="s">
        <v>82</v>
      </c>
      <c r="D6112" t="s">
        <v>108</v>
      </c>
      <c r="E6112" t="s">
        <v>21987</v>
      </c>
      <c r="F6112" t="s">
        <v>21988</v>
      </c>
      <c r="G6112" t="s">
        <v>31545</v>
      </c>
      <c r="H6112" t="s">
        <v>134</v>
      </c>
      <c r="I6112" t="s">
        <v>79</v>
      </c>
      <c r="J6112" t="s">
        <v>135</v>
      </c>
      <c r="K6112" t="s">
        <v>22</v>
      </c>
      <c r="L6112" t="s">
        <v>136</v>
      </c>
      <c r="M6112" t="s">
        <v>21989</v>
      </c>
      <c r="N6112" t="s">
        <v>21990</v>
      </c>
      <c r="O6112">
        <v>1.0027777777777778</v>
      </c>
      <c r="P6112">
        <v>0</v>
      </c>
      <c r="Q6112">
        <v>167</v>
      </c>
      <c r="R6112">
        <v>7</v>
      </c>
      <c r="S6112">
        <v>81</v>
      </c>
      <c r="T6112">
        <v>5</v>
      </c>
      <c r="U6112">
        <v>38</v>
      </c>
      <c r="V6112">
        <v>0</v>
      </c>
      <c r="W6112">
        <v>0</v>
      </c>
      <c r="X6112">
        <v>0</v>
      </c>
      <c r="Y6112">
        <v>34.509509999999999</v>
      </c>
      <c r="Z6112">
        <v>5.2385070000000002</v>
      </c>
      <c r="AA6112">
        <v>57.845410000000001</v>
      </c>
      <c r="AB6112">
        <v>104.72026</v>
      </c>
      <c r="AC6112">
        <v>39.909050000000001</v>
      </c>
      <c r="AD6112">
        <v>0</v>
      </c>
      <c r="AE6112">
        <v>0</v>
      </c>
      <c r="AF6112">
        <v>242.22273000000001</v>
      </c>
    </row>
    <row r="6113" spans="1:32" x14ac:dyDescent="0.3">
      <c r="A6113">
        <v>2795672</v>
      </c>
      <c r="B6113">
        <v>1</v>
      </c>
      <c r="C6113" t="s">
        <v>83</v>
      </c>
      <c r="D6113" t="s">
        <v>116</v>
      </c>
      <c r="E6113" t="s">
        <v>21991</v>
      </c>
      <c r="F6113" t="s">
        <v>21992</v>
      </c>
      <c r="G6113" t="s">
        <v>31551</v>
      </c>
      <c r="H6113" t="s">
        <v>672</v>
      </c>
      <c r="I6113" t="s">
        <v>79</v>
      </c>
      <c r="J6113" t="s">
        <v>135</v>
      </c>
      <c r="K6113" t="s">
        <v>22</v>
      </c>
      <c r="L6113" t="s">
        <v>136</v>
      </c>
      <c r="M6113" t="s">
        <v>21993</v>
      </c>
      <c r="N6113" t="s">
        <v>21994</v>
      </c>
      <c r="O6113">
        <v>4.2802777777777781</v>
      </c>
      <c r="P6113">
        <v>3</v>
      </c>
      <c r="Q6113">
        <v>375</v>
      </c>
      <c r="R6113">
        <v>10</v>
      </c>
      <c r="S6113">
        <v>3</v>
      </c>
      <c r="T6113">
        <v>5</v>
      </c>
      <c r="U6113">
        <v>10</v>
      </c>
      <c r="V6113">
        <v>2</v>
      </c>
      <c r="W6113">
        <v>0</v>
      </c>
      <c r="X6113">
        <v>35.146594999999998</v>
      </c>
      <c r="Y6113">
        <v>275.16617000000002</v>
      </c>
      <c r="Z6113">
        <v>78.34442</v>
      </c>
      <c r="AA6113">
        <v>2.5734292999999999</v>
      </c>
      <c r="AB6113">
        <v>19.511991999999999</v>
      </c>
      <c r="AC6113">
        <v>44.003799999999998</v>
      </c>
      <c r="AD6113">
        <v>169.66159999999999</v>
      </c>
      <c r="AE6113">
        <v>0</v>
      </c>
      <c r="AF6113">
        <v>624.40800000000002</v>
      </c>
    </row>
    <row r="6114" spans="1:32" x14ac:dyDescent="0.3">
      <c r="A6114">
        <v>2795669</v>
      </c>
      <c r="B6114">
        <v>1</v>
      </c>
      <c r="C6114" t="s">
        <v>83</v>
      </c>
      <c r="D6114" t="s">
        <v>123</v>
      </c>
      <c r="E6114" t="s">
        <v>18517</v>
      </c>
      <c r="F6114" t="s">
        <v>18518</v>
      </c>
      <c r="G6114" t="s">
        <v>31549</v>
      </c>
      <c r="H6114" t="s">
        <v>134</v>
      </c>
      <c r="I6114" t="s">
        <v>79</v>
      </c>
      <c r="J6114" t="s">
        <v>248</v>
      </c>
      <c r="K6114" t="s">
        <v>22</v>
      </c>
      <c r="L6114" t="s">
        <v>136</v>
      </c>
      <c r="M6114" t="s">
        <v>21995</v>
      </c>
      <c r="N6114" t="s">
        <v>21996</v>
      </c>
      <c r="O6114">
        <v>2.7777777777777779E-3</v>
      </c>
      <c r="P6114">
        <v>4</v>
      </c>
      <c r="Q6114">
        <v>981</v>
      </c>
      <c r="R6114">
        <v>51</v>
      </c>
      <c r="S6114">
        <v>151</v>
      </c>
      <c r="T6114">
        <v>7</v>
      </c>
      <c r="U6114">
        <v>80</v>
      </c>
      <c r="V6114">
        <v>0</v>
      </c>
      <c r="W6114">
        <v>0</v>
      </c>
      <c r="X6114">
        <v>9.9413215999999999E-2</v>
      </c>
      <c r="Y6114">
        <v>0.28318589999999999</v>
      </c>
      <c r="Z6114">
        <v>4.4230489999999997E-2</v>
      </c>
      <c r="AA6114">
        <v>7.5233960000000002E-2</v>
      </c>
      <c r="AB6114">
        <v>3.5300764999999998E-2</v>
      </c>
      <c r="AC6114">
        <v>0.11621912</v>
      </c>
      <c r="AD6114">
        <v>0</v>
      </c>
      <c r="AE6114">
        <v>0</v>
      </c>
      <c r="AF6114">
        <v>0.65358347000000006</v>
      </c>
    </row>
    <row r="6115" spans="1:32" x14ac:dyDescent="0.3">
      <c r="A6115">
        <v>2795683</v>
      </c>
      <c r="B6115">
        <v>1</v>
      </c>
      <c r="C6115" t="s">
        <v>83</v>
      </c>
      <c r="D6115" t="s">
        <v>123</v>
      </c>
      <c r="E6115" t="s">
        <v>21997</v>
      </c>
      <c r="F6115" t="s">
        <v>21998</v>
      </c>
      <c r="G6115" t="s">
        <v>31547</v>
      </c>
      <c r="H6115" t="s">
        <v>134</v>
      </c>
      <c r="I6115" t="s">
        <v>79</v>
      </c>
      <c r="J6115" t="s">
        <v>135</v>
      </c>
      <c r="K6115" t="s">
        <v>22</v>
      </c>
      <c r="L6115" t="s">
        <v>136</v>
      </c>
      <c r="M6115" t="s">
        <v>21999</v>
      </c>
      <c r="N6115" t="s">
        <v>22000</v>
      </c>
      <c r="O6115">
        <v>0.7302777777777778</v>
      </c>
      <c r="P6115">
        <v>28</v>
      </c>
      <c r="Q6115">
        <v>3422</v>
      </c>
      <c r="R6115">
        <v>282</v>
      </c>
      <c r="S6115">
        <v>332</v>
      </c>
      <c r="T6115">
        <v>45</v>
      </c>
      <c r="U6115">
        <v>297</v>
      </c>
      <c r="V6115">
        <v>2</v>
      </c>
      <c r="W6115">
        <v>0</v>
      </c>
      <c r="X6115">
        <v>47.627630000000003</v>
      </c>
      <c r="Y6115">
        <v>438.37954999999999</v>
      </c>
      <c r="Z6115">
        <v>262.09183000000002</v>
      </c>
      <c r="AA6115">
        <v>63.289577000000001</v>
      </c>
      <c r="AB6115">
        <v>511.68831999999998</v>
      </c>
      <c r="AC6115">
        <v>141.91086000000001</v>
      </c>
      <c r="AD6115">
        <v>137.69784999999999</v>
      </c>
      <c r="AE6115">
        <v>0</v>
      </c>
      <c r="AF6115">
        <v>1602.6857</v>
      </c>
    </row>
    <row r="6116" spans="1:32" x14ac:dyDescent="0.3">
      <c r="A6116">
        <v>2795680</v>
      </c>
      <c r="B6116">
        <v>1</v>
      </c>
      <c r="C6116" t="s">
        <v>83</v>
      </c>
      <c r="D6116" t="s">
        <v>123</v>
      </c>
      <c r="E6116" t="s">
        <v>22001</v>
      </c>
      <c r="F6116" t="s">
        <v>22002</v>
      </c>
      <c r="G6116" t="s">
        <v>31547</v>
      </c>
      <c r="H6116" t="s">
        <v>134</v>
      </c>
      <c r="I6116" t="s">
        <v>79</v>
      </c>
      <c r="J6116" t="s">
        <v>135</v>
      </c>
      <c r="K6116" t="s">
        <v>22</v>
      </c>
      <c r="L6116" t="s">
        <v>136</v>
      </c>
      <c r="M6116" t="s">
        <v>22003</v>
      </c>
      <c r="N6116" t="s">
        <v>22004</v>
      </c>
      <c r="O6116">
        <v>0.69111111111111112</v>
      </c>
      <c r="P6116">
        <v>2</v>
      </c>
      <c r="Q6116">
        <v>4280</v>
      </c>
      <c r="R6116">
        <v>57</v>
      </c>
      <c r="S6116">
        <v>279</v>
      </c>
      <c r="T6116">
        <v>31</v>
      </c>
      <c r="U6116">
        <v>480</v>
      </c>
      <c r="V6116">
        <v>10</v>
      </c>
      <c r="W6116">
        <v>1</v>
      </c>
      <c r="X6116">
        <v>12.296322</v>
      </c>
      <c r="Y6116">
        <v>665.68690000000004</v>
      </c>
      <c r="Z6116">
        <v>34.524918</v>
      </c>
      <c r="AA6116">
        <v>37.074249999999999</v>
      </c>
      <c r="AB6116">
        <v>247.13748000000001</v>
      </c>
      <c r="AC6116">
        <v>274.28534000000002</v>
      </c>
      <c r="AD6116">
        <v>1157.4591</v>
      </c>
      <c r="AE6116">
        <v>33.202469999999998</v>
      </c>
      <c r="AF6116">
        <v>2461.6667000000002</v>
      </c>
    </row>
    <row r="6117" spans="1:32" x14ac:dyDescent="0.3">
      <c r="A6117">
        <v>2795477</v>
      </c>
      <c r="B6117">
        <v>1</v>
      </c>
      <c r="C6117" t="s">
        <v>82</v>
      </c>
      <c r="D6117" t="s">
        <v>96</v>
      </c>
      <c r="E6117" t="s">
        <v>22005</v>
      </c>
      <c r="F6117" t="s">
        <v>22006</v>
      </c>
      <c r="G6117" t="s">
        <v>31548</v>
      </c>
      <c r="H6117" t="s">
        <v>333</v>
      </c>
      <c r="I6117" t="s">
        <v>78</v>
      </c>
      <c r="J6117" t="s">
        <v>135</v>
      </c>
      <c r="K6117" t="s">
        <v>22</v>
      </c>
      <c r="L6117" t="s">
        <v>136</v>
      </c>
      <c r="M6117" t="s">
        <v>22007</v>
      </c>
      <c r="N6117" t="s">
        <v>22008</v>
      </c>
      <c r="O6117">
        <v>1.7941666666666667</v>
      </c>
      <c r="P6117">
        <v>0</v>
      </c>
      <c r="Q6117">
        <v>1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0.72443824999999995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0.72443824999999995</v>
      </c>
    </row>
    <row r="6118" spans="1:32" x14ac:dyDescent="0.3">
      <c r="A6118">
        <v>2795467</v>
      </c>
      <c r="B6118">
        <v>1</v>
      </c>
      <c r="C6118" t="s">
        <v>82</v>
      </c>
      <c r="D6118" t="s">
        <v>91</v>
      </c>
      <c r="E6118" t="s">
        <v>22009</v>
      </c>
      <c r="F6118" t="s">
        <v>22010</v>
      </c>
      <c r="G6118" t="s">
        <v>31552</v>
      </c>
      <c r="H6118" t="s">
        <v>1297</v>
      </c>
      <c r="I6118" t="s">
        <v>78</v>
      </c>
      <c r="J6118" t="s">
        <v>135</v>
      </c>
      <c r="K6118" t="s">
        <v>22</v>
      </c>
      <c r="L6118" t="s">
        <v>136</v>
      </c>
      <c r="M6118" t="s">
        <v>22011</v>
      </c>
      <c r="N6118" t="s">
        <v>22012</v>
      </c>
      <c r="O6118">
        <v>3.7405555555555554</v>
      </c>
      <c r="P6118">
        <v>0</v>
      </c>
      <c r="Q6118">
        <v>333</v>
      </c>
      <c r="R6118">
        <v>0</v>
      </c>
      <c r="S6118">
        <v>0</v>
      </c>
      <c r="T6118">
        <v>0</v>
      </c>
      <c r="U6118">
        <v>35</v>
      </c>
      <c r="V6118">
        <v>0</v>
      </c>
      <c r="W6118">
        <v>1</v>
      </c>
      <c r="X6118">
        <v>0</v>
      </c>
      <c r="Y6118">
        <v>252.42462</v>
      </c>
      <c r="Z6118">
        <v>0</v>
      </c>
      <c r="AA6118">
        <v>0</v>
      </c>
      <c r="AB6118">
        <v>0</v>
      </c>
      <c r="AC6118">
        <v>1364.2982</v>
      </c>
      <c r="AD6118">
        <v>0</v>
      </c>
      <c r="AE6118">
        <v>194.23317</v>
      </c>
      <c r="AF6118">
        <v>1810.9559999999999</v>
      </c>
    </row>
    <row r="6119" spans="1:32" x14ac:dyDescent="0.3">
      <c r="A6119">
        <v>2795498</v>
      </c>
      <c r="B6119">
        <v>1</v>
      </c>
      <c r="C6119" t="s">
        <v>83</v>
      </c>
      <c r="D6119" t="s">
        <v>123</v>
      </c>
      <c r="E6119" t="s">
        <v>22013</v>
      </c>
      <c r="F6119" t="s">
        <v>22014</v>
      </c>
      <c r="G6119" t="s">
        <v>31551</v>
      </c>
      <c r="H6119" t="s">
        <v>1358</v>
      </c>
      <c r="I6119" t="s">
        <v>79</v>
      </c>
      <c r="J6119" t="s">
        <v>135</v>
      </c>
      <c r="K6119" t="s">
        <v>22</v>
      </c>
      <c r="L6119" t="s">
        <v>136</v>
      </c>
      <c r="M6119" t="s">
        <v>22015</v>
      </c>
      <c r="N6119" t="s">
        <v>22016</v>
      </c>
      <c r="O6119">
        <v>0.69388888888888889</v>
      </c>
      <c r="P6119">
        <v>0</v>
      </c>
      <c r="Q6119">
        <v>212</v>
      </c>
      <c r="R6119">
        <v>0</v>
      </c>
      <c r="S6119">
        <v>1</v>
      </c>
      <c r="T6119">
        <v>0</v>
      </c>
      <c r="U6119">
        <v>9</v>
      </c>
      <c r="V6119">
        <v>0</v>
      </c>
      <c r="W6119">
        <v>0</v>
      </c>
      <c r="X6119">
        <v>0</v>
      </c>
      <c r="Y6119">
        <v>29.1648</v>
      </c>
      <c r="Z6119">
        <v>0</v>
      </c>
      <c r="AA6119">
        <v>2.3722812999999999E-2</v>
      </c>
      <c r="AB6119">
        <v>0</v>
      </c>
      <c r="AC6119">
        <v>2.5168238000000001</v>
      </c>
      <c r="AD6119">
        <v>0</v>
      </c>
      <c r="AE6119">
        <v>0</v>
      </c>
      <c r="AF6119">
        <v>31.705347</v>
      </c>
    </row>
    <row r="6120" spans="1:32" x14ac:dyDescent="0.3">
      <c r="A6120">
        <v>2795268</v>
      </c>
      <c r="B6120">
        <v>1</v>
      </c>
      <c r="C6120" t="s">
        <v>82</v>
      </c>
      <c r="D6120" t="s">
        <v>84</v>
      </c>
      <c r="E6120" t="s">
        <v>14500</v>
      </c>
      <c r="F6120" t="s">
        <v>14501</v>
      </c>
      <c r="G6120" t="s">
        <v>31550</v>
      </c>
      <c r="H6120" t="s">
        <v>380</v>
      </c>
      <c r="I6120" t="s">
        <v>78</v>
      </c>
      <c r="J6120" t="s">
        <v>135</v>
      </c>
      <c r="K6120" t="s">
        <v>22</v>
      </c>
      <c r="L6120" t="s">
        <v>136</v>
      </c>
      <c r="M6120" t="s">
        <v>22017</v>
      </c>
      <c r="N6120" t="s">
        <v>22018</v>
      </c>
      <c r="O6120">
        <v>2.67</v>
      </c>
      <c r="P6120">
        <v>0</v>
      </c>
      <c r="Q6120">
        <v>38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21.44998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21.44998</v>
      </c>
    </row>
    <row r="6121" spans="1:32" x14ac:dyDescent="0.3">
      <c r="A6121">
        <v>2795283</v>
      </c>
      <c r="B6121">
        <v>1</v>
      </c>
      <c r="C6121" t="s">
        <v>82</v>
      </c>
      <c r="D6121" t="s">
        <v>107</v>
      </c>
      <c r="E6121" t="s">
        <v>22019</v>
      </c>
      <c r="F6121" t="s">
        <v>22020</v>
      </c>
      <c r="G6121" t="s">
        <v>31548</v>
      </c>
      <c r="H6121" t="s">
        <v>333</v>
      </c>
      <c r="I6121" t="s">
        <v>78</v>
      </c>
      <c r="J6121" t="s">
        <v>135</v>
      </c>
      <c r="K6121" t="s">
        <v>22</v>
      </c>
      <c r="L6121" t="s">
        <v>136</v>
      </c>
      <c r="M6121" t="s">
        <v>22021</v>
      </c>
      <c r="N6121" t="s">
        <v>22022</v>
      </c>
      <c r="O6121">
        <v>5.8808333333333334</v>
      </c>
      <c r="P6121">
        <v>0</v>
      </c>
      <c r="Q6121">
        <v>1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1.1194227000000001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1.1194227000000001</v>
      </c>
    </row>
    <row r="6122" spans="1:32" x14ac:dyDescent="0.3">
      <c r="A6122">
        <v>2795286</v>
      </c>
      <c r="B6122">
        <v>1</v>
      </c>
      <c r="C6122" t="s">
        <v>82</v>
      </c>
      <c r="D6122" t="s">
        <v>99</v>
      </c>
      <c r="E6122" t="s">
        <v>22023</v>
      </c>
      <c r="F6122" t="s">
        <v>22024</v>
      </c>
      <c r="G6122" t="s">
        <v>31546</v>
      </c>
      <c r="H6122" t="s">
        <v>2212</v>
      </c>
      <c r="I6122" t="s">
        <v>78</v>
      </c>
      <c r="J6122" t="s">
        <v>135</v>
      </c>
      <c r="K6122" t="s">
        <v>22</v>
      </c>
      <c r="L6122" t="s">
        <v>136</v>
      </c>
      <c r="M6122" t="s">
        <v>22025</v>
      </c>
      <c r="N6122" t="s">
        <v>22026</v>
      </c>
      <c r="O6122">
        <v>6.0558333333333332</v>
      </c>
      <c r="P6122">
        <v>0</v>
      </c>
      <c r="Q6122">
        <v>53</v>
      </c>
      <c r="R6122">
        <v>0</v>
      </c>
      <c r="S6122">
        <v>0</v>
      </c>
      <c r="T6122">
        <v>0</v>
      </c>
      <c r="U6122">
        <v>6</v>
      </c>
      <c r="V6122">
        <v>0</v>
      </c>
      <c r="W6122">
        <v>0</v>
      </c>
      <c r="X6122">
        <v>0</v>
      </c>
      <c r="Y6122">
        <v>80.200774999999993</v>
      </c>
      <c r="Z6122">
        <v>0</v>
      </c>
      <c r="AA6122">
        <v>0</v>
      </c>
      <c r="AB6122">
        <v>0</v>
      </c>
      <c r="AC6122">
        <v>95.437079999999995</v>
      </c>
      <c r="AD6122">
        <v>0</v>
      </c>
      <c r="AE6122">
        <v>0</v>
      </c>
      <c r="AF6122">
        <v>175.63784999999999</v>
      </c>
    </row>
    <row r="6123" spans="1:32" x14ac:dyDescent="0.3">
      <c r="A6123">
        <v>2794957</v>
      </c>
      <c r="B6123">
        <v>2</v>
      </c>
      <c r="C6123" t="s">
        <v>82</v>
      </c>
      <c r="D6123" t="s">
        <v>88</v>
      </c>
      <c r="E6123" t="s">
        <v>22027</v>
      </c>
      <c r="F6123" t="s">
        <v>22028</v>
      </c>
      <c r="G6123" t="s">
        <v>31552</v>
      </c>
      <c r="H6123" t="s">
        <v>1297</v>
      </c>
      <c r="I6123" t="s">
        <v>78</v>
      </c>
      <c r="J6123" t="s">
        <v>135</v>
      </c>
      <c r="K6123" t="s">
        <v>22</v>
      </c>
      <c r="L6123" t="s">
        <v>136</v>
      </c>
      <c r="M6123" t="s">
        <v>17705</v>
      </c>
      <c r="N6123" t="s">
        <v>22029</v>
      </c>
      <c r="O6123">
        <v>2.026388888888889</v>
      </c>
      <c r="P6123">
        <v>0</v>
      </c>
      <c r="Q6123">
        <v>169</v>
      </c>
      <c r="R6123">
        <v>0</v>
      </c>
      <c r="S6123">
        <v>3</v>
      </c>
      <c r="T6123">
        <v>0</v>
      </c>
      <c r="U6123">
        <v>39</v>
      </c>
      <c r="V6123">
        <v>0</v>
      </c>
      <c r="W6123">
        <v>0</v>
      </c>
      <c r="X6123">
        <v>0</v>
      </c>
      <c r="Y6123">
        <v>58.575850000000003</v>
      </c>
      <c r="Z6123">
        <v>0</v>
      </c>
      <c r="AA6123">
        <v>2.9924135000000001</v>
      </c>
      <c r="AB6123">
        <v>0</v>
      </c>
      <c r="AC6123">
        <v>27.362217000000001</v>
      </c>
      <c r="AD6123">
        <v>0</v>
      </c>
      <c r="AE6123">
        <v>0</v>
      </c>
      <c r="AF6123">
        <v>88.930480000000003</v>
      </c>
    </row>
    <row r="6124" spans="1:32" x14ac:dyDescent="0.3">
      <c r="A6124">
        <v>2795287</v>
      </c>
      <c r="B6124">
        <v>1</v>
      </c>
      <c r="C6124" t="s">
        <v>82</v>
      </c>
      <c r="D6124" t="s">
        <v>108</v>
      </c>
      <c r="E6124" t="s">
        <v>19332</v>
      </c>
      <c r="F6124" t="s">
        <v>19333</v>
      </c>
      <c r="G6124" t="s">
        <v>31545</v>
      </c>
      <c r="H6124" t="s">
        <v>134</v>
      </c>
      <c r="I6124" t="s">
        <v>79</v>
      </c>
      <c r="J6124" t="s">
        <v>135</v>
      </c>
      <c r="K6124" t="s">
        <v>22</v>
      </c>
      <c r="L6124" t="s">
        <v>136</v>
      </c>
      <c r="M6124" t="s">
        <v>22030</v>
      </c>
      <c r="N6124" t="s">
        <v>22031</v>
      </c>
      <c r="O6124">
        <v>0.57222222222222219</v>
      </c>
      <c r="P6124">
        <v>0</v>
      </c>
      <c r="Q6124">
        <v>1065</v>
      </c>
      <c r="R6124">
        <v>0</v>
      </c>
      <c r="S6124">
        <v>100</v>
      </c>
      <c r="T6124">
        <v>1</v>
      </c>
      <c r="U6124">
        <v>225</v>
      </c>
      <c r="V6124">
        <v>0</v>
      </c>
      <c r="W6124">
        <v>1</v>
      </c>
      <c r="X6124">
        <v>0</v>
      </c>
      <c r="Y6124">
        <v>110.437584</v>
      </c>
      <c r="Z6124">
        <v>0</v>
      </c>
      <c r="AA6124">
        <v>22.184318999999999</v>
      </c>
      <c r="AB6124">
        <v>0.25225118000000002</v>
      </c>
      <c r="AC6124">
        <v>52.299007000000003</v>
      </c>
      <c r="AD6124">
        <v>0</v>
      </c>
      <c r="AE6124">
        <v>5.6930120000000004</v>
      </c>
      <c r="AF6124">
        <v>190.86617000000001</v>
      </c>
    </row>
    <row r="6125" spans="1:32" x14ac:dyDescent="0.3">
      <c r="A6125">
        <v>2795276</v>
      </c>
      <c r="B6125">
        <v>1</v>
      </c>
      <c r="C6125" t="s">
        <v>83</v>
      </c>
      <c r="D6125" t="s">
        <v>123</v>
      </c>
      <c r="E6125" t="s">
        <v>22032</v>
      </c>
      <c r="F6125" t="s">
        <v>22033</v>
      </c>
      <c r="G6125" t="s">
        <v>31549</v>
      </c>
      <c r="H6125" t="s">
        <v>134</v>
      </c>
      <c r="I6125" t="s">
        <v>79</v>
      </c>
      <c r="J6125" t="s">
        <v>135</v>
      </c>
      <c r="K6125" t="s">
        <v>22</v>
      </c>
      <c r="L6125" t="s">
        <v>136</v>
      </c>
      <c r="M6125" t="s">
        <v>22034</v>
      </c>
      <c r="N6125" t="s">
        <v>22035</v>
      </c>
      <c r="O6125">
        <v>0.96055555555555561</v>
      </c>
      <c r="P6125">
        <v>4</v>
      </c>
      <c r="Q6125">
        <v>3643</v>
      </c>
      <c r="R6125">
        <v>19</v>
      </c>
      <c r="S6125">
        <v>103</v>
      </c>
      <c r="T6125">
        <v>23</v>
      </c>
      <c r="U6125">
        <v>443</v>
      </c>
      <c r="V6125">
        <v>4</v>
      </c>
      <c r="W6125">
        <v>1</v>
      </c>
      <c r="X6125">
        <v>14.866552</v>
      </c>
      <c r="Y6125">
        <v>741.70029999999997</v>
      </c>
      <c r="Z6125">
        <v>18.417808999999998</v>
      </c>
      <c r="AA6125">
        <v>42.831066</v>
      </c>
      <c r="AB6125">
        <v>222.10589999999999</v>
      </c>
      <c r="AC6125">
        <v>220.28368</v>
      </c>
      <c r="AD6125">
        <v>581.29600000000005</v>
      </c>
      <c r="AE6125">
        <v>4.4707109999999997</v>
      </c>
      <c r="AF6125">
        <v>1845.972</v>
      </c>
    </row>
    <row r="6126" spans="1:32" x14ac:dyDescent="0.3">
      <c r="A6126">
        <v>2795184</v>
      </c>
      <c r="B6126">
        <v>1</v>
      </c>
      <c r="C6126" t="s">
        <v>82</v>
      </c>
      <c r="D6126" t="s">
        <v>101</v>
      </c>
      <c r="E6126" t="s">
        <v>22036</v>
      </c>
      <c r="F6126" t="s">
        <v>22037</v>
      </c>
      <c r="G6126" t="s">
        <v>31549</v>
      </c>
      <c r="H6126" t="s">
        <v>134</v>
      </c>
      <c r="I6126" t="s">
        <v>79</v>
      </c>
      <c r="J6126" t="s">
        <v>135</v>
      </c>
      <c r="K6126" t="s">
        <v>22</v>
      </c>
      <c r="L6126" t="s">
        <v>136</v>
      </c>
      <c r="M6126" t="s">
        <v>22038</v>
      </c>
      <c r="N6126" t="s">
        <v>22039</v>
      </c>
      <c r="O6126">
        <v>1.0694444444444444</v>
      </c>
      <c r="P6126">
        <v>0</v>
      </c>
      <c r="Q6126">
        <v>3</v>
      </c>
      <c r="R6126">
        <v>3</v>
      </c>
      <c r="S6126">
        <v>41</v>
      </c>
      <c r="T6126">
        <v>11</v>
      </c>
      <c r="U6126">
        <v>12</v>
      </c>
      <c r="V6126">
        <v>1</v>
      </c>
      <c r="W6126">
        <v>0</v>
      </c>
      <c r="X6126">
        <v>0</v>
      </c>
      <c r="Y6126">
        <v>0.52449159999999995</v>
      </c>
      <c r="Z6126">
        <v>0.85446584000000003</v>
      </c>
      <c r="AA6126">
        <v>17.209980000000002</v>
      </c>
      <c r="AB6126">
        <v>58.908726000000001</v>
      </c>
      <c r="AC6126">
        <v>13.484403</v>
      </c>
      <c r="AD6126">
        <v>11.421977</v>
      </c>
      <c r="AE6126">
        <v>0</v>
      </c>
      <c r="AF6126">
        <v>102.40403999999999</v>
      </c>
    </row>
    <row r="6127" spans="1:32" x14ac:dyDescent="0.3">
      <c r="A6127">
        <v>2795202</v>
      </c>
      <c r="B6127">
        <v>1</v>
      </c>
      <c r="C6127" t="s">
        <v>83</v>
      </c>
      <c r="D6127" t="s">
        <v>123</v>
      </c>
      <c r="E6127" t="s">
        <v>7604</v>
      </c>
      <c r="F6127" t="s">
        <v>7605</v>
      </c>
      <c r="G6127" t="s">
        <v>31551</v>
      </c>
      <c r="H6127" t="s">
        <v>1237</v>
      </c>
      <c r="I6127" t="s">
        <v>79</v>
      </c>
      <c r="J6127" t="s">
        <v>135</v>
      </c>
      <c r="K6127" t="s">
        <v>22</v>
      </c>
      <c r="L6127" t="s">
        <v>136</v>
      </c>
      <c r="M6127" t="s">
        <v>22040</v>
      </c>
      <c r="N6127" t="s">
        <v>18700</v>
      </c>
      <c r="O6127">
        <v>0.64805555555555561</v>
      </c>
      <c r="P6127">
        <v>1</v>
      </c>
      <c r="Q6127">
        <v>0</v>
      </c>
      <c r="R6127">
        <v>14</v>
      </c>
      <c r="S6127">
        <v>3</v>
      </c>
      <c r="T6127">
        <v>7</v>
      </c>
      <c r="U6127">
        <v>26</v>
      </c>
      <c r="V6127">
        <v>1</v>
      </c>
      <c r="W6127">
        <v>0</v>
      </c>
      <c r="X6127">
        <v>0.77064913999999995</v>
      </c>
      <c r="Y6127">
        <v>0</v>
      </c>
      <c r="Z6127">
        <v>3.3485315</v>
      </c>
      <c r="AA6127">
        <v>1.9389647000000001</v>
      </c>
      <c r="AB6127">
        <v>37.525374999999997</v>
      </c>
      <c r="AC6127">
        <v>5.9134159999999998</v>
      </c>
      <c r="AD6127">
        <v>2.0508259999999998</v>
      </c>
      <c r="AE6127">
        <v>0</v>
      </c>
      <c r="AF6127">
        <v>51.547764000000001</v>
      </c>
    </row>
    <row r="6128" spans="1:32" x14ac:dyDescent="0.3">
      <c r="A6128">
        <v>2795181</v>
      </c>
      <c r="B6128">
        <v>1</v>
      </c>
      <c r="C6128" t="s">
        <v>82</v>
      </c>
      <c r="D6128" t="s">
        <v>90</v>
      </c>
      <c r="E6128" t="s">
        <v>22041</v>
      </c>
      <c r="F6128" t="s">
        <v>22042</v>
      </c>
      <c r="G6128" t="s">
        <v>31546</v>
      </c>
      <c r="H6128" t="s">
        <v>2212</v>
      </c>
      <c r="I6128" t="s">
        <v>78</v>
      </c>
      <c r="J6128" t="s">
        <v>135</v>
      </c>
      <c r="K6128" t="s">
        <v>22</v>
      </c>
      <c r="L6128" t="s">
        <v>136</v>
      </c>
      <c r="M6128" t="s">
        <v>22043</v>
      </c>
      <c r="N6128" t="s">
        <v>22044</v>
      </c>
      <c r="O6128">
        <v>3.1797222222222223</v>
      </c>
      <c r="P6128">
        <v>0</v>
      </c>
      <c r="Q6128">
        <v>55</v>
      </c>
      <c r="R6128">
        <v>0</v>
      </c>
      <c r="S6128">
        <v>0</v>
      </c>
      <c r="T6128">
        <v>0</v>
      </c>
      <c r="U6128">
        <v>21</v>
      </c>
      <c r="V6128">
        <v>0</v>
      </c>
      <c r="W6128">
        <v>0</v>
      </c>
      <c r="X6128">
        <v>0</v>
      </c>
      <c r="Y6128">
        <v>59.794944999999998</v>
      </c>
      <c r="Z6128">
        <v>0</v>
      </c>
      <c r="AA6128">
        <v>0</v>
      </c>
      <c r="AB6128">
        <v>0</v>
      </c>
      <c r="AC6128">
        <v>30.923922999999998</v>
      </c>
      <c r="AD6128">
        <v>0</v>
      </c>
      <c r="AE6128">
        <v>0</v>
      </c>
      <c r="AF6128">
        <v>90.718863999999996</v>
      </c>
    </row>
    <row r="6129" spans="1:32" x14ac:dyDescent="0.3">
      <c r="A6129">
        <v>2795190</v>
      </c>
      <c r="B6129">
        <v>1</v>
      </c>
      <c r="C6129" t="s">
        <v>82</v>
      </c>
      <c r="D6129" t="s">
        <v>113</v>
      </c>
      <c r="E6129" t="s">
        <v>22045</v>
      </c>
      <c r="F6129" t="s">
        <v>22046</v>
      </c>
      <c r="G6129" t="s">
        <v>31545</v>
      </c>
      <c r="H6129" t="s">
        <v>134</v>
      </c>
      <c r="I6129" t="s">
        <v>79</v>
      </c>
      <c r="J6129" t="s">
        <v>135</v>
      </c>
      <c r="K6129" t="s">
        <v>22</v>
      </c>
      <c r="L6129" t="s">
        <v>136</v>
      </c>
      <c r="M6129" t="s">
        <v>22047</v>
      </c>
      <c r="N6129" t="s">
        <v>22048</v>
      </c>
      <c r="O6129">
        <v>0.32222222222222224</v>
      </c>
      <c r="P6129">
        <v>8</v>
      </c>
      <c r="Q6129">
        <v>1247</v>
      </c>
      <c r="R6129">
        <v>13</v>
      </c>
      <c r="S6129">
        <v>427</v>
      </c>
      <c r="T6129">
        <v>28</v>
      </c>
      <c r="U6129">
        <v>267</v>
      </c>
      <c r="V6129">
        <v>2</v>
      </c>
      <c r="W6129">
        <v>2</v>
      </c>
      <c r="X6129">
        <v>44.482098000000001</v>
      </c>
      <c r="Y6129">
        <v>222.24797000000001</v>
      </c>
      <c r="Z6129">
        <v>19.201456</v>
      </c>
      <c r="AA6129">
        <v>69.972785999999999</v>
      </c>
      <c r="AB6129">
        <v>29.461226</v>
      </c>
      <c r="AC6129">
        <v>56.655909999999999</v>
      </c>
      <c r="AD6129">
        <v>14.121649</v>
      </c>
      <c r="AE6129">
        <v>2.0447761999999998</v>
      </c>
      <c r="AF6129">
        <v>458.18786999999998</v>
      </c>
    </row>
    <row r="6130" spans="1:32" x14ac:dyDescent="0.3">
      <c r="A6130">
        <v>2795187</v>
      </c>
      <c r="B6130">
        <v>1</v>
      </c>
      <c r="C6130" t="s">
        <v>82</v>
      </c>
      <c r="D6130" t="s">
        <v>113</v>
      </c>
      <c r="E6130" t="s">
        <v>9065</v>
      </c>
      <c r="F6130" t="s">
        <v>9066</v>
      </c>
      <c r="G6130" t="s">
        <v>31547</v>
      </c>
      <c r="H6130" t="s">
        <v>3105</v>
      </c>
      <c r="I6130" t="s">
        <v>79</v>
      </c>
      <c r="J6130" t="s">
        <v>135</v>
      </c>
      <c r="K6130" t="s">
        <v>22</v>
      </c>
      <c r="L6130" t="s">
        <v>136</v>
      </c>
      <c r="M6130" t="s">
        <v>22049</v>
      </c>
      <c r="N6130" t="s">
        <v>22050</v>
      </c>
      <c r="O6130">
        <v>0.67861111111111116</v>
      </c>
      <c r="P6130">
        <v>11</v>
      </c>
      <c r="Q6130">
        <v>5968</v>
      </c>
      <c r="R6130">
        <v>16</v>
      </c>
      <c r="S6130">
        <v>217</v>
      </c>
      <c r="T6130">
        <v>43</v>
      </c>
      <c r="U6130">
        <v>755</v>
      </c>
      <c r="V6130">
        <v>0</v>
      </c>
      <c r="W6130">
        <v>10</v>
      </c>
      <c r="X6130">
        <v>17.825111</v>
      </c>
      <c r="Y6130">
        <v>763.23879999999997</v>
      </c>
      <c r="Z6130">
        <v>6.5560793999999998</v>
      </c>
      <c r="AA6130">
        <v>37.113639999999997</v>
      </c>
      <c r="AB6130">
        <v>279.45172000000002</v>
      </c>
      <c r="AC6130">
        <v>253.20543000000001</v>
      </c>
      <c r="AD6130">
        <v>0</v>
      </c>
      <c r="AE6130">
        <v>60.377429999999997</v>
      </c>
      <c r="AF6130">
        <v>1417.7682</v>
      </c>
    </row>
    <row r="6131" spans="1:32" x14ac:dyDescent="0.3">
      <c r="A6131">
        <v>2795189</v>
      </c>
      <c r="B6131">
        <v>1</v>
      </c>
      <c r="C6131" t="s">
        <v>82</v>
      </c>
      <c r="D6131" t="s">
        <v>99</v>
      </c>
      <c r="E6131" t="s">
        <v>22051</v>
      </c>
      <c r="F6131" t="s">
        <v>22052</v>
      </c>
      <c r="G6131" t="s">
        <v>31545</v>
      </c>
      <c r="H6131" t="s">
        <v>134</v>
      </c>
      <c r="I6131" t="s">
        <v>79</v>
      </c>
      <c r="J6131" t="s">
        <v>135</v>
      </c>
      <c r="K6131" t="s">
        <v>22</v>
      </c>
      <c r="L6131" t="s">
        <v>136</v>
      </c>
      <c r="M6131" t="s">
        <v>22053</v>
      </c>
      <c r="N6131" t="s">
        <v>21260</v>
      </c>
      <c r="O6131">
        <v>6.8333333333333329E-2</v>
      </c>
      <c r="P6131">
        <v>4</v>
      </c>
      <c r="Q6131">
        <v>6548</v>
      </c>
      <c r="R6131">
        <v>1</v>
      </c>
      <c r="S6131">
        <v>107</v>
      </c>
      <c r="T6131">
        <v>21</v>
      </c>
      <c r="U6131">
        <v>727</v>
      </c>
      <c r="V6131">
        <v>1</v>
      </c>
      <c r="W6131">
        <v>2</v>
      </c>
      <c r="X6131">
        <v>0.69649916999999995</v>
      </c>
      <c r="Y6131">
        <v>85.062960000000004</v>
      </c>
      <c r="Z6131">
        <v>3.7086840000000003E-2</v>
      </c>
      <c r="AA6131">
        <v>1.6724064000000001</v>
      </c>
      <c r="AB6131">
        <v>21.824406</v>
      </c>
      <c r="AC6131">
        <v>29.011759000000001</v>
      </c>
      <c r="AD6131">
        <v>3.9582334000000001</v>
      </c>
      <c r="AE6131">
        <v>1.4775982E-2</v>
      </c>
      <c r="AF6131">
        <v>142.27812</v>
      </c>
    </row>
    <row r="6132" spans="1:32" x14ac:dyDescent="0.3">
      <c r="A6132">
        <v>2795136</v>
      </c>
      <c r="B6132">
        <v>1</v>
      </c>
      <c r="C6132" t="s">
        <v>82</v>
      </c>
      <c r="D6132" t="s">
        <v>92</v>
      </c>
      <c r="E6132" t="s">
        <v>22054</v>
      </c>
      <c r="F6132" t="s">
        <v>22055</v>
      </c>
      <c r="G6132" t="s">
        <v>31546</v>
      </c>
      <c r="H6132" t="s">
        <v>223</v>
      </c>
      <c r="I6132" t="s">
        <v>78</v>
      </c>
      <c r="J6132" t="s">
        <v>135</v>
      </c>
      <c r="K6132" t="s">
        <v>22</v>
      </c>
      <c r="L6132" t="s">
        <v>136</v>
      </c>
      <c r="M6132" t="s">
        <v>22056</v>
      </c>
      <c r="N6132" t="s">
        <v>22057</v>
      </c>
      <c r="O6132">
        <v>2.6813888888888888</v>
      </c>
      <c r="P6132">
        <v>0</v>
      </c>
      <c r="Q6132">
        <v>90</v>
      </c>
      <c r="R6132">
        <v>0</v>
      </c>
      <c r="S6132">
        <v>0</v>
      </c>
      <c r="T6132">
        <v>0</v>
      </c>
      <c r="U6132">
        <v>6</v>
      </c>
      <c r="V6132">
        <v>0</v>
      </c>
      <c r="W6132">
        <v>0</v>
      </c>
      <c r="X6132">
        <v>0</v>
      </c>
      <c r="Y6132">
        <v>64.563209999999998</v>
      </c>
      <c r="Z6132">
        <v>0</v>
      </c>
      <c r="AA6132">
        <v>0</v>
      </c>
      <c r="AB6132">
        <v>0</v>
      </c>
      <c r="AC6132">
        <v>4.0735089999999996</v>
      </c>
      <c r="AD6132">
        <v>0</v>
      </c>
      <c r="AE6132">
        <v>0</v>
      </c>
      <c r="AF6132">
        <v>68.636719999999997</v>
      </c>
    </row>
    <row r="6133" spans="1:32" x14ac:dyDescent="0.3">
      <c r="A6133">
        <v>2795131</v>
      </c>
      <c r="B6133">
        <v>1</v>
      </c>
      <c r="C6133" t="s">
        <v>83</v>
      </c>
      <c r="D6133" t="s">
        <v>123</v>
      </c>
      <c r="E6133" t="s">
        <v>18698</v>
      </c>
      <c r="F6133" t="s">
        <v>18699</v>
      </c>
      <c r="G6133" t="s">
        <v>31551</v>
      </c>
      <c r="H6133" t="s">
        <v>134</v>
      </c>
      <c r="I6133" t="s">
        <v>79</v>
      </c>
      <c r="J6133" t="s">
        <v>135</v>
      </c>
      <c r="K6133" t="s">
        <v>22</v>
      </c>
      <c r="L6133" t="s">
        <v>136</v>
      </c>
      <c r="M6133" t="s">
        <v>22058</v>
      </c>
      <c r="N6133" t="s">
        <v>22059</v>
      </c>
      <c r="O6133">
        <v>1.0175000000000001</v>
      </c>
      <c r="P6133">
        <v>0</v>
      </c>
      <c r="Q6133">
        <v>38</v>
      </c>
      <c r="R6133">
        <v>0</v>
      </c>
      <c r="S6133">
        <v>3</v>
      </c>
      <c r="T6133">
        <v>1</v>
      </c>
      <c r="U6133">
        <v>1</v>
      </c>
      <c r="V6133">
        <v>2</v>
      </c>
      <c r="W6133">
        <v>0</v>
      </c>
      <c r="X6133">
        <v>0</v>
      </c>
      <c r="Y6133">
        <v>6.7311873000000002</v>
      </c>
      <c r="Z6133">
        <v>0</v>
      </c>
      <c r="AA6133">
        <v>0.13110788000000001</v>
      </c>
      <c r="AB6133">
        <v>105.158</v>
      </c>
      <c r="AC6133">
        <v>0.91891104000000001</v>
      </c>
      <c r="AD6133">
        <v>460.50380000000001</v>
      </c>
      <c r="AE6133">
        <v>0</v>
      </c>
      <c r="AF6133">
        <v>573.44299999999998</v>
      </c>
    </row>
    <row r="6134" spans="1:32" x14ac:dyDescent="0.3">
      <c r="A6134">
        <v>2794949</v>
      </c>
      <c r="B6134">
        <v>2</v>
      </c>
      <c r="C6134" t="s">
        <v>82</v>
      </c>
      <c r="D6134" t="s">
        <v>92</v>
      </c>
      <c r="E6134" t="s">
        <v>16706</v>
      </c>
      <c r="F6134" t="s">
        <v>16707</v>
      </c>
      <c r="G6134" t="s">
        <v>31551</v>
      </c>
      <c r="H6134" t="s">
        <v>672</v>
      </c>
      <c r="I6134" t="s">
        <v>79</v>
      </c>
      <c r="J6134" t="s">
        <v>135</v>
      </c>
      <c r="K6134" t="s">
        <v>22</v>
      </c>
      <c r="L6134" t="s">
        <v>136</v>
      </c>
      <c r="M6134" t="s">
        <v>17701</v>
      </c>
      <c r="N6134" t="s">
        <v>22060</v>
      </c>
      <c r="O6134">
        <v>0.43444444444444447</v>
      </c>
      <c r="P6134">
        <v>0</v>
      </c>
      <c r="Q6134">
        <v>322</v>
      </c>
      <c r="R6134">
        <v>0</v>
      </c>
      <c r="S6134">
        <v>0</v>
      </c>
      <c r="T6134">
        <v>0</v>
      </c>
      <c r="U6134">
        <v>8</v>
      </c>
      <c r="V6134">
        <v>0</v>
      </c>
      <c r="W6134">
        <v>0</v>
      </c>
      <c r="X6134">
        <v>0</v>
      </c>
      <c r="Y6134">
        <v>10.137038</v>
      </c>
      <c r="Z6134">
        <v>0</v>
      </c>
      <c r="AA6134">
        <v>0</v>
      </c>
      <c r="AB6134">
        <v>0</v>
      </c>
      <c r="AC6134">
        <v>1.9108442000000001</v>
      </c>
      <c r="AD6134">
        <v>0</v>
      </c>
      <c r="AE6134">
        <v>0</v>
      </c>
      <c r="AF6134">
        <v>12.047882</v>
      </c>
    </row>
    <row r="6135" spans="1:32" x14ac:dyDescent="0.3">
      <c r="A6135">
        <v>2795030</v>
      </c>
      <c r="B6135">
        <v>1</v>
      </c>
      <c r="C6135" t="s">
        <v>83</v>
      </c>
      <c r="D6135" t="s">
        <v>116</v>
      </c>
      <c r="E6135" t="s">
        <v>22061</v>
      </c>
      <c r="F6135" t="s">
        <v>22062</v>
      </c>
      <c r="G6135" t="s">
        <v>31552</v>
      </c>
      <c r="H6135" t="s">
        <v>665</v>
      </c>
      <c r="I6135" t="s">
        <v>78</v>
      </c>
      <c r="J6135" t="s">
        <v>135</v>
      </c>
      <c r="K6135" t="s">
        <v>22</v>
      </c>
      <c r="L6135" t="s">
        <v>136</v>
      </c>
      <c r="M6135" t="s">
        <v>22063</v>
      </c>
      <c r="N6135" t="s">
        <v>22064</v>
      </c>
      <c r="O6135">
        <v>1.2302777777777778</v>
      </c>
      <c r="P6135">
        <v>0</v>
      </c>
      <c r="Q6135">
        <v>16</v>
      </c>
      <c r="R6135">
        <v>0</v>
      </c>
      <c r="S6135">
        <v>0</v>
      </c>
      <c r="T6135">
        <v>0</v>
      </c>
      <c r="U6135">
        <v>1</v>
      </c>
      <c r="V6135">
        <v>0</v>
      </c>
      <c r="W6135">
        <v>0</v>
      </c>
      <c r="X6135">
        <v>0</v>
      </c>
      <c r="Y6135">
        <v>1.7895691</v>
      </c>
      <c r="Z6135">
        <v>0</v>
      </c>
      <c r="AA6135">
        <v>0</v>
      </c>
      <c r="AB6135">
        <v>0</v>
      </c>
      <c r="AC6135">
        <v>4.6987076999999997E-3</v>
      </c>
      <c r="AD6135">
        <v>0</v>
      </c>
      <c r="AE6135">
        <v>0</v>
      </c>
      <c r="AF6135">
        <v>1.7942678999999999</v>
      </c>
    </row>
    <row r="6136" spans="1:32" x14ac:dyDescent="0.3">
      <c r="A6136">
        <v>2794931</v>
      </c>
      <c r="B6136">
        <v>1</v>
      </c>
      <c r="C6136" t="s">
        <v>82</v>
      </c>
      <c r="D6136" t="s">
        <v>111</v>
      </c>
      <c r="E6136" t="s">
        <v>22065</v>
      </c>
      <c r="F6136" t="s">
        <v>22066</v>
      </c>
      <c r="G6136" t="s">
        <v>31546</v>
      </c>
      <c r="H6136" t="s">
        <v>223</v>
      </c>
      <c r="I6136" t="s">
        <v>78</v>
      </c>
      <c r="J6136" t="s">
        <v>135</v>
      </c>
      <c r="K6136" t="s">
        <v>22</v>
      </c>
      <c r="L6136" t="s">
        <v>136</v>
      </c>
      <c r="M6136" t="s">
        <v>22067</v>
      </c>
      <c r="N6136" t="s">
        <v>22068</v>
      </c>
      <c r="O6136">
        <v>1.4225000000000001</v>
      </c>
      <c r="P6136">
        <v>0</v>
      </c>
      <c r="Q6136">
        <v>17</v>
      </c>
      <c r="R6136">
        <v>0</v>
      </c>
      <c r="S6136">
        <v>0</v>
      </c>
      <c r="T6136">
        <v>0</v>
      </c>
      <c r="U6136">
        <v>1</v>
      </c>
      <c r="V6136">
        <v>0</v>
      </c>
      <c r="W6136">
        <v>0</v>
      </c>
      <c r="X6136">
        <v>0</v>
      </c>
      <c r="Y6136">
        <v>3.6424205000000001</v>
      </c>
      <c r="Z6136">
        <v>0</v>
      </c>
      <c r="AA6136">
        <v>0</v>
      </c>
      <c r="AB6136">
        <v>0</v>
      </c>
      <c r="AC6136">
        <v>0.44850665000000001</v>
      </c>
      <c r="AD6136">
        <v>0</v>
      </c>
      <c r="AE6136">
        <v>0</v>
      </c>
      <c r="AF6136">
        <v>4.0909269999999998</v>
      </c>
    </row>
    <row r="6137" spans="1:32" x14ac:dyDescent="0.3">
      <c r="A6137">
        <v>2794939</v>
      </c>
      <c r="B6137">
        <v>1</v>
      </c>
      <c r="C6137" t="s">
        <v>82</v>
      </c>
      <c r="D6137" t="s">
        <v>101</v>
      </c>
      <c r="E6137" t="s">
        <v>9678</v>
      </c>
      <c r="F6137" t="s">
        <v>9679</v>
      </c>
      <c r="G6137" t="s">
        <v>31549</v>
      </c>
      <c r="H6137" t="s">
        <v>134</v>
      </c>
      <c r="I6137" t="s">
        <v>79</v>
      </c>
      <c r="J6137" t="s">
        <v>135</v>
      </c>
      <c r="K6137" t="s">
        <v>22</v>
      </c>
      <c r="L6137" t="s">
        <v>136</v>
      </c>
      <c r="M6137" t="s">
        <v>22069</v>
      </c>
      <c r="N6137" t="s">
        <v>22070</v>
      </c>
      <c r="O6137">
        <v>4.3991666666666669</v>
      </c>
      <c r="P6137">
        <v>6</v>
      </c>
      <c r="Q6137">
        <v>50</v>
      </c>
      <c r="R6137">
        <v>24</v>
      </c>
      <c r="S6137">
        <v>43</v>
      </c>
      <c r="T6137">
        <v>10</v>
      </c>
      <c r="U6137">
        <v>23</v>
      </c>
      <c r="V6137">
        <v>0</v>
      </c>
      <c r="W6137">
        <v>0</v>
      </c>
      <c r="X6137">
        <v>2.8897982</v>
      </c>
      <c r="Y6137">
        <v>27.452127000000001</v>
      </c>
      <c r="Z6137">
        <v>66.405990000000003</v>
      </c>
      <c r="AA6137">
        <v>31.534669999999998</v>
      </c>
      <c r="AB6137">
        <v>11.213756</v>
      </c>
      <c r="AC6137">
        <v>6.2293099999999999</v>
      </c>
      <c r="AD6137">
        <v>0</v>
      </c>
      <c r="AE6137">
        <v>0</v>
      </c>
      <c r="AF6137">
        <v>145.72566</v>
      </c>
    </row>
    <row r="6138" spans="1:32" x14ac:dyDescent="0.3">
      <c r="A6138">
        <v>2794929</v>
      </c>
      <c r="B6138">
        <v>1</v>
      </c>
      <c r="C6138" t="s">
        <v>83</v>
      </c>
      <c r="D6138" t="s">
        <v>130</v>
      </c>
      <c r="E6138" t="s">
        <v>22071</v>
      </c>
      <c r="F6138" t="s">
        <v>22072</v>
      </c>
      <c r="G6138" t="s">
        <v>31546</v>
      </c>
      <c r="H6138" t="s">
        <v>223</v>
      </c>
      <c r="I6138" t="s">
        <v>78</v>
      </c>
      <c r="J6138" t="s">
        <v>135</v>
      </c>
      <c r="K6138" t="s">
        <v>22</v>
      </c>
      <c r="L6138" t="s">
        <v>136</v>
      </c>
      <c r="M6138" t="s">
        <v>22073</v>
      </c>
      <c r="N6138" t="s">
        <v>22074</v>
      </c>
      <c r="O6138">
        <v>7.9702777777777776</v>
      </c>
      <c r="P6138">
        <v>0</v>
      </c>
      <c r="Q6138">
        <v>29</v>
      </c>
      <c r="R6138">
        <v>0</v>
      </c>
      <c r="S6138">
        <v>0</v>
      </c>
      <c r="T6138">
        <v>0</v>
      </c>
      <c r="U6138">
        <v>6</v>
      </c>
      <c r="V6138">
        <v>0</v>
      </c>
      <c r="W6138">
        <v>0</v>
      </c>
      <c r="X6138">
        <v>0</v>
      </c>
      <c r="Y6138">
        <v>39.272902999999999</v>
      </c>
      <c r="Z6138">
        <v>0</v>
      </c>
      <c r="AA6138">
        <v>0</v>
      </c>
      <c r="AB6138">
        <v>0</v>
      </c>
      <c r="AC6138">
        <v>3.7939172000000001</v>
      </c>
      <c r="AD6138">
        <v>0</v>
      </c>
      <c r="AE6138">
        <v>0</v>
      </c>
      <c r="AF6138">
        <v>43.06682</v>
      </c>
    </row>
    <row r="6139" spans="1:32" x14ac:dyDescent="0.3">
      <c r="A6139">
        <v>2794883</v>
      </c>
      <c r="B6139">
        <v>1</v>
      </c>
      <c r="C6139" t="s">
        <v>83</v>
      </c>
      <c r="D6139" t="s">
        <v>130</v>
      </c>
      <c r="E6139" t="s">
        <v>22075</v>
      </c>
      <c r="F6139" t="s">
        <v>22076</v>
      </c>
      <c r="G6139" t="s">
        <v>31548</v>
      </c>
      <c r="H6139" t="s">
        <v>893</v>
      </c>
      <c r="I6139" t="s">
        <v>78</v>
      </c>
      <c r="J6139" t="s">
        <v>135</v>
      </c>
      <c r="K6139" t="s">
        <v>22</v>
      </c>
      <c r="L6139" t="s">
        <v>136</v>
      </c>
      <c r="M6139" t="s">
        <v>22077</v>
      </c>
      <c r="N6139" t="s">
        <v>22078</v>
      </c>
      <c r="O6139">
        <v>0.57750000000000001</v>
      </c>
      <c r="P6139">
        <v>0</v>
      </c>
      <c r="Q6139">
        <v>7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0.77666736000000003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0.77666736000000003</v>
      </c>
    </row>
    <row r="6140" spans="1:32" x14ac:dyDescent="0.3">
      <c r="A6140">
        <v>2794901</v>
      </c>
      <c r="B6140">
        <v>1</v>
      </c>
      <c r="C6140" t="s">
        <v>82</v>
      </c>
      <c r="D6140" t="s">
        <v>104</v>
      </c>
      <c r="E6140" t="s">
        <v>22079</v>
      </c>
      <c r="F6140" t="s">
        <v>22080</v>
      </c>
      <c r="G6140" t="s">
        <v>31548</v>
      </c>
      <c r="H6140" t="s">
        <v>333</v>
      </c>
      <c r="I6140" t="s">
        <v>78</v>
      </c>
      <c r="J6140" t="s">
        <v>135</v>
      </c>
      <c r="K6140" t="s">
        <v>22</v>
      </c>
      <c r="L6140" t="s">
        <v>136</v>
      </c>
      <c r="M6140" t="s">
        <v>22081</v>
      </c>
      <c r="N6140" t="s">
        <v>22082</v>
      </c>
      <c r="O6140">
        <v>3.8149999999999999</v>
      </c>
      <c r="P6140">
        <v>0</v>
      </c>
      <c r="Q6140">
        <v>3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3.2261907999999999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3.2261907999999999</v>
      </c>
    </row>
    <row r="6141" spans="1:32" x14ac:dyDescent="0.3">
      <c r="A6141">
        <v>2794905</v>
      </c>
      <c r="B6141">
        <v>1</v>
      </c>
      <c r="C6141" t="s">
        <v>82</v>
      </c>
      <c r="D6141" t="s">
        <v>84</v>
      </c>
      <c r="E6141" t="s">
        <v>2179</v>
      </c>
      <c r="F6141" t="s">
        <v>604</v>
      </c>
      <c r="G6141" t="s">
        <v>31552</v>
      </c>
      <c r="H6141" t="s">
        <v>665</v>
      </c>
      <c r="I6141" t="s">
        <v>78</v>
      </c>
      <c r="J6141" t="s">
        <v>135</v>
      </c>
      <c r="K6141" t="s">
        <v>22</v>
      </c>
      <c r="L6141" t="s">
        <v>136</v>
      </c>
      <c r="M6141" t="s">
        <v>22083</v>
      </c>
      <c r="N6141" t="s">
        <v>22084</v>
      </c>
      <c r="O6141">
        <v>7.8730555555555553</v>
      </c>
      <c r="P6141">
        <v>0</v>
      </c>
      <c r="Q6141">
        <v>120</v>
      </c>
      <c r="R6141">
        <v>0</v>
      </c>
      <c r="S6141">
        <v>3</v>
      </c>
      <c r="T6141">
        <v>0</v>
      </c>
      <c r="U6141">
        <v>7</v>
      </c>
      <c r="V6141">
        <v>0</v>
      </c>
      <c r="W6141">
        <v>0</v>
      </c>
      <c r="X6141">
        <v>0</v>
      </c>
      <c r="Y6141">
        <v>117.70834000000001</v>
      </c>
      <c r="Z6141">
        <v>0</v>
      </c>
      <c r="AA6141">
        <v>4.4161230000000003E-2</v>
      </c>
      <c r="AB6141">
        <v>0</v>
      </c>
      <c r="AC6141">
        <v>7.0079750000000001</v>
      </c>
      <c r="AD6141">
        <v>0</v>
      </c>
      <c r="AE6141">
        <v>0</v>
      </c>
      <c r="AF6141">
        <v>124.76048</v>
      </c>
    </row>
    <row r="6142" spans="1:32" x14ac:dyDescent="0.3">
      <c r="A6142">
        <v>2794896</v>
      </c>
      <c r="B6142">
        <v>1</v>
      </c>
      <c r="C6142" t="s">
        <v>83</v>
      </c>
      <c r="D6142" t="s">
        <v>123</v>
      </c>
      <c r="E6142" t="s">
        <v>22085</v>
      </c>
      <c r="F6142" t="s">
        <v>22086</v>
      </c>
      <c r="G6142" t="s">
        <v>31549</v>
      </c>
      <c r="H6142" t="s">
        <v>134</v>
      </c>
      <c r="I6142" t="s">
        <v>79</v>
      </c>
      <c r="J6142" t="s">
        <v>135</v>
      </c>
      <c r="K6142" t="s">
        <v>22</v>
      </c>
      <c r="L6142" t="s">
        <v>136</v>
      </c>
      <c r="M6142" t="s">
        <v>22087</v>
      </c>
      <c r="N6142" t="s">
        <v>22088</v>
      </c>
      <c r="O6142">
        <v>0.93333333333333335</v>
      </c>
      <c r="P6142">
        <v>0</v>
      </c>
      <c r="Q6142">
        <v>499</v>
      </c>
      <c r="R6142">
        <v>0</v>
      </c>
      <c r="S6142">
        <v>25</v>
      </c>
      <c r="T6142">
        <v>10</v>
      </c>
      <c r="U6142">
        <v>18</v>
      </c>
      <c r="V6142">
        <v>0</v>
      </c>
      <c r="W6142">
        <v>0</v>
      </c>
      <c r="X6142">
        <v>0</v>
      </c>
      <c r="Y6142">
        <v>60.894460000000002</v>
      </c>
      <c r="Z6142">
        <v>0</v>
      </c>
      <c r="AA6142">
        <v>2.1108642</v>
      </c>
      <c r="AB6142">
        <v>403.27145000000002</v>
      </c>
      <c r="AC6142">
        <v>17.716464999999999</v>
      </c>
      <c r="AD6142">
        <v>0</v>
      </c>
      <c r="AE6142">
        <v>0</v>
      </c>
      <c r="AF6142">
        <v>483.99326000000002</v>
      </c>
    </row>
    <row r="6143" spans="1:32" x14ac:dyDescent="0.3">
      <c r="A6143">
        <v>2794846</v>
      </c>
      <c r="B6143">
        <v>1</v>
      </c>
      <c r="C6143" t="s">
        <v>82</v>
      </c>
      <c r="D6143" t="s">
        <v>108</v>
      </c>
      <c r="E6143" t="s">
        <v>22089</v>
      </c>
      <c r="F6143" t="s">
        <v>22090</v>
      </c>
      <c r="G6143" t="s">
        <v>31546</v>
      </c>
      <c r="H6143" t="s">
        <v>223</v>
      </c>
      <c r="I6143" t="s">
        <v>78</v>
      </c>
      <c r="J6143" t="s">
        <v>135</v>
      </c>
      <c r="K6143" t="s">
        <v>22</v>
      </c>
      <c r="L6143" t="s">
        <v>136</v>
      </c>
      <c r="M6143" t="s">
        <v>22091</v>
      </c>
      <c r="N6143" t="s">
        <v>22092</v>
      </c>
      <c r="O6143">
        <v>3.1566666666666667</v>
      </c>
      <c r="P6143">
        <v>0</v>
      </c>
      <c r="Q6143">
        <v>3</v>
      </c>
      <c r="R6143">
        <v>0</v>
      </c>
      <c r="S6143">
        <v>1</v>
      </c>
      <c r="T6143">
        <v>0</v>
      </c>
      <c r="U6143">
        <v>3</v>
      </c>
      <c r="V6143">
        <v>0</v>
      </c>
      <c r="W6143">
        <v>0</v>
      </c>
      <c r="X6143">
        <v>0</v>
      </c>
      <c r="Y6143">
        <v>2.4960043000000001</v>
      </c>
      <c r="Z6143">
        <v>0</v>
      </c>
      <c r="AA6143">
        <v>5.0331435000000004</v>
      </c>
      <c r="AB6143">
        <v>0</v>
      </c>
      <c r="AC6143">
        <v>4.4425340000000002</v>
      </c>
      <c r="AD6143">
        <v>0</v>
      </c>
      <c r="AE6143">
        <v>0</v>
      </c>
      <c r="AF6143">
        <v>11.971681999999999</v>
      </c>
    </row>
    <row r="6144" spans="1:32" x14ac:dyDescent="0.3">
      <c r="A6144">
        <v>2794854</v>
      </c>
      <c r="B6144">
        <v>1</v>
      </c>
      <c r="C6144" t="s">
        <v>82</v>
      </c>
      <c r="D6144" t="s">
        <v>96</v>
      </c>
      <c r="E6144" t="s">
        <v>22093</v>
      </c>
      <c r="F6144" t="s">
        <v>22094</v>
      </c>
      <c r="G6144" t="s">
        <v>31548</v>
      </c>
      <c r="H6144" t="s">
        <v>333</v>
      </c>
      <c r="I6144" t="s">
        <v>78</v>
      </c>
      <c r="J6144" t="s">
        <v>135</v>
      </c>
      <c r="K6144" t="s">
        <v>22</v>
      </c>
      <c r="L6144" t="s">
        <v>136</v>
      </c>
      <c r="M6144" t="s">
        <v>22095</v>
      </c>
      <c r="N6144" t="s">
        <v>22096</v>
      </c>
      <c r="O6144">
        <v>2.2669444444444444</v>
      </c>
      <c r="P6144">
        <v>0</v>
      </c>
      <c r="Q6144">
        <v>4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2.0142117000000002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2.0142117000000002</v>
      </c>
    </row>
    <row r="6145" spans="1:32" x14ac:dyDescent="0.3">
      <c r="A6145">
        <v>2794857</v>
      </c>
      <c r="B6145">
        <v>1</v>
      </c>
      <c r="C6145" t="s">
        <v>82</v>
      </c>
      <c r="D6145" t="s">
        <v>113</v>
      </c>
      <c r="E6145" t="s">
        <v>22097</v>
      </c>
      <c r="F6145" t="s">
        <v>22098</v>
      </c>
      <c r="G6145" t="s">
        <v>31551</v>
      </c>
      <c r="H6145" t="s">
        <v>672</v>
      </c>
      <c r="I6145" t="s">
        <v>79</v>
      </c>
      <c r="J6145" t="s">
        <v>135</v>
      </c>
      <c r="K6145" t="s">
        <v>22</v>
      </c>
      <c r="L6145" t="s">
        <v>136</v>
      </c>
      <c r="M6145" t="s">
        <v>22099</v>
      </c>
      <c r="N6145" t="s">
        <v>22100</v>
      </c>
      <c r="O6145">
        <v>6.6566666666666663</v>
      </c>
      <c r="P6145">
        <v>3</v>
      </c>
      <c r="Q6145">
        <v>0</v>
      </c>
      <c r="R6145">
        <v>0</v>
      </c>
      <c r="S6145">
        <v>0</v>
      </c>
      <c r="T6145">
        <v>1</v>
      </c>
      <c r="U6145">
        <v>0</v>
      </c>
      <c r="V6145">
        <v>0</v>
      </c>
      <c r="W6145">
        <v>0</v>
      </c>
      <c r="X6145">
        <v>11.692722</v>
      </c>
      <c r="Y6145">
        <v>0</v>
      </c>
      <c r="Z6145">
        <v>0</v>
      </c>
      <c r="AA6145">
        <v>0</v>
      </c>
      <c r="AB6145">
        <v>38.851706999999998</v>
      </c>
      <c r="AC6145">
        <v>0</v>
      </c>
      <c r="AD6145">
        <v>0</v>
      </c>
      <c r="AE6145">
        <v>0</v>
      </c>
      <c r="AF6145">
        <v>50.544429999999998</v>
      </c>
    </row>
    <row r="6146" spans="1:32" x14ac:dyDescent="0.3">
      <c r="A6146">
        <v>2794844</v>
      </c>
      <c r="B6146">
        <v>1</v>
      </c>
      <c r="C6146" t="s">
        <v>83</v>
      </c>
      <c r="D6146" t="s">
        <v>128</v>
      </c>
      <c r="E6146" t="s">
        <v>13773</v>
      </c>
      <c r="F6146" t="s">
        <v>13774</v>
      </c>
      <c r="G6146" t="s">
        <v>31546</v>
      </c>
      <c r="H6146" t="s">
        <v>223</v>
      </c>
      <c r="I6146" t="s">
        <v>78</v>
      </c>
      <c r="J6146" t="s">
        <v>135</v>
      </c>
      <c r="K6146" t="s">
        <v>22</v>
      </c>
      <c r="L6146" t="s">
        <v>136</v>
      </c>
      <c r="M6146" t="s">
        <v>22101</v>
      </c>
      <c r="N6146" t="s">
        <v>22102</v>
      </c>
      <c r="O6146">
        <v>0.88138888888888889</v>
      </c>
      <c r="P6146">
        <v>0</v>
      </c>
      <c r="Q6146">
        <v>109</v>
      </c>
      <c r="R6146">
        <v>0</v>
      </c>
      <c r="S6146">
        <v>2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28.641190000000002</v>
      </c>
      <c r="Z6146">
        <v>0</v>
      </c>
      <c r="AA6146">
        <v>0.59690975999999996</v>
      </c>
      <c r="AB6146">
        <v>0</v>
      </c>
      <c r="AC6146">
        <v>0</v>
      </c>
      <c r="AD6146">
        <v>0</v>
      </c>
      <c r="AE6146">
        <v>0</v>
      </c>
      <c r="AF6146">
        <v>29.238098000000001</v>
      </c>
    </row>
    <row r="6147" spans="1:32" x14ac:dyDescent="0.3">
      <c r="A6147">
        <v>2794853</v>
      </c>
      <c r="B6147">
        <v>1</v>
      </c>
      <c r="C6147" t="s">
        <v>82</v>
      </c>
      <c r="D6147" t="s">
        <v>110</v>
      </c>
      <c r="E6147" t="s">
        <v>13263</v>
      </c>
      <c r="F6147" t="s">
        <v>13264</v>
      </c>
      <c r="G6147" t="s">
        <v>31545</v>
      </c>
      <c r="H6147" t="s">
        <v>134</v>
      </c>
      <c r="I6147" t="s">
        <v>79</v>
      </c>
      <c r="J6147" t="s">
        <v>135</v>
      </c>
      <c r="K6147" t="s">
        <v>22</v>
      </c>
      <c r="L6147" t="s">
        <v>136</v>
      </c>
      <c r="M6147" t="s">
        <v>22103</v>
      </c>
      <c r="N6147" t="s">
        <v>22104</v>
      </c>
      <c r="O6147">
        <v>0.56222222222222218</v>
      </c>
      <c r="P6147">
        <v>1</v>
      </c>
      <c r="Q6147">
        <v>0</v>
      </c>
      <c r="R6147">
        <v>52</v>
      </c>
      <c r="S6147">
        <v>19</v>
      </c>
      <c r="T6147">
        <v>34</v>
      </c>
      <c r="U6147">
        <v>8</v>
      </c>
      <c r="V6147">
        <v>1</v>
      </c>
      <c r="W6147">
        <v>0</v>
      </c>
      <c r="X6147">
        <v>1.5716496</v>
      </c>
      <c r="Y6147">
        <v>0</v>
      </c>
      <c r="Z6147">
        <v>30.102768000000001</v>
      </c>
      <c r="AA6147">
        <v>2.2014806</v>
      </c>
      <c r="AB6147">
        <v>103.77503</v>
      </c>
      <c r="AC6147">
        <v>1.3998683999999999</v>
      </c>
      <c r="AD6147">
        <v>0.58287359999999999</v>
      </c>
      <c r="AE6147">
        <v>0</v>
      </c>
      <c r="AF6147">
        <v>139.63367</v>
      </c>
    </row>
    <row r="6148" spans="1:32" x14ac:dyDescent="0.3">
      <c r="A6148">
        <v>2794865</v>
      </c>
      <c r="B6148">
        <v>1</v>
      </c>
      <c r="C6148" t="s">
        <v>82</v>
      </c>
      <c r="D6148" t="s">
        <v>89</v>
      </c>
      <c r="E6148" t="s">
        <v>12665</v>
      </c>
      <c r="F6148" t="s">
        <v>12666</v>
      </c>
      <c r="G6148" t="s">
        <v>31545</v>
      </c>
      <c r="H6148" t="s">
        <v>134</v>
      </c>
      <c r="I6148" t="s">
        <v>79</v>
      </c>
      <c r="J6148" t="s">
        <v>135</v>
      </c>
      <c r="K6148" t="s">
        <v>22</v>
      </c>
      <c r="L6148" t="s">
        <v>136</v>
      </c>
      <c r="M6148" t="s">
        <v>22105</v>
      </c>
      <c r="N6148" t="s">
        <v>22106</v>
      </c>
      <c r="O6148">
        <v>0.2088888888888889</v>
      </c>
      <c r="P6148">
        <v>0</v>
      </c>
      <c r="Q6148">
        <v>541</v>
      </c>
      <c r="R6148">
        <v>0</v>
      </c>
      <c r="S6148">
        <v>34</v>
      </c>
      <c r="T6148">
        <v>1</v>
      </c>
      <c r="U6148">
        <v>69</v>
      </c>
      <c r="V6148">
        <v>0</v>
      </c>
      <c r="W6148">
        <v>0</v>
      </c>
      <c r="X6148">
        <v>0</v>
      </c>
      <c r="Y6148">
        <v>9.9591790000000007</v>
      </c>
      <c r="Z6148">
        <v>0</v>
      </c>
      <c r="AA6148">
        <v>0.62103830000000004</v>
      </c>
      <c r="AB6148">
        <v>3.1128337999999998E-2</v>
      </c>
      <c r="AC6148">
        <v>2.3368258000000002</v>
      </c>
      <c r="AD6148">
        <v>0</v>
      </c>
      <c r="AE6148">
        <v>0</v>
      </c>
      <c r="AF6148">
        <v>12.948172</v>
      </c>
    </row>
    <row r="6149" spans="1:32" x14ac:dyDescent="0.3">
      <c r="A6149">
        <v>2794855</v>
      </c>
      <c r="B6149">
        <v>1</v>
      </c>
      <c r="C6149" t="s">
        <v>82</v>
      </c>
      <c r="D6149" t="s">
        <v>101</v>
      </c>
      <c r="E6149" t="s">
        <v>22107</v>
      </c>
      <c r="F6149" t="s">
        <v>22108</v>
      </c>
      <c r="G6149" t="s">
        <v>31545</v>
      </c>
      <c r="H6149" t="s">
        <v>134</v>
      </c>
      <c r="I6149" t="s">
        <v>79</v>
      </c>
      <c r="J6149" t="s">
        <v>135</v>
      </c>
      <c r="K6149" t="s">
        <v>22</v>
      </c>
      <c r="L6149" t="s">
        <v>136</v>
      </c>
      <c r="M6149" t="s">
        <v>22109</v>
      </c>
      <c r="N6149" t="s">
        <v>22110</v>
      </c>
      <c r="O6149">
        <v>9.8333333333333328E-2</v>
      </c>
      <c r="P6149">
        <v>10</v>
      </c>
      <c r="Q6149">
        <v>149</v>
      </c>
      <c r="R6149">
        <v>48</v>
      </c>
      <c r="S6149">
        <v>101</v>
      </c>
      <c r="T6149">
        <v>20</v>
      </c>
      <c r="U6149">
        <v>36</v>
      </c>
      <c r="V6149">
        <v>0</v>
      </c>
      <c r="W6149">
        <v>0</v>
      </c>
      <c r="X6149">
        <v>0.41762044999999998</v>
      </c>
      <c r="Y6149">
        <v>1.8651145</v>
      </c>
      <c r="Z6149">
        <v>7.1426916</v>
      </c>
      <c r="AA6149">
        <v>1.5828549000000001</v>
      </c>
      <c r="AB6149">
        <v>9.6018720000000002</v>
      </c>
      <c r="AC6149">
        <v>0.39107108000000002</v>
      </c>
      <c r="AD6149">
        <v>0</v>
      </c>
      <c r="AE6149">
        <v>0</v>
      </c>
      <c r="AF6149">
        <v>21.001225000000002</v>
      </c>
    </row>
    <row r="6150" spans="1:32" x14ac:dyDescent="0.3">
      <c r="A6150">
        <v>2794856</v>
      </c>
      <c r="B6150">
        <v>1</v>
      </c>
      <c r="C6150" t="s">
        <v>82</v>
      </c>
      <c r="D6150" t="s">
        <v>88</v>
      </c>
      <c r="E6150" t="s">
        <v>22111</v>
      </c>
      <c r="F6150" t="s">
        <v>22112</v>
      </c>
      <c r="G6150" t="s">
        <v>31549</v>
      </c>
      <c r="H6150" t="s">
        <v>134</v>
      </c>
      <c r="I6150" t="s">
        <v>79</v>
      </c>
      <c r="J6150" t="s">
        <v>135</v>
      </c>
      <c r="K6150" t="s">
        <v>22</v>
      </c>
      <c r="L6150" t="s">
        <v>136</v>
      </c>
      <c r="M6150" t="s">
        <v>22113</v>
      </c>
      <c r="N6150" t="s">
        <v>22114</v>
      </c>
      <c r="O6150">
        <v>5.7552777777777777</v>
      </c>
      <c r="P6150">
        <v>1</v>
      </c>
      <c r="Q6150">
        <v>115</v>
      </c>
      <c r="R6150">
        <v>6</v>
      </c>
      <c r="S6150">
        <v>42</v>
      </c>
      <c r="T6150">
        <v>5</v>
      </c>
      <c r="U6150">
        <v>21</v>
      </c>
      <c r="V6150">
        <v>0</v>
      </c>
      <c r="W6150">
        <v>0</v>
      </c>
      <c r="X6150">
        <v>95.462260000000001</v>
      </c>
      <c r="Y6150">
        <v>56.917324000000001</v>
      </c>
      <c r="Z6150">
        <v>17.182596</v>
      </c>
      <c r="AA6150">
        <v>92.697699999999998</v>
      </c>
      <c r="AB6150">
        <v>482.70056</v>
      </c>
      <c r="AC6150">
        <v>151.52296000000001</v>
      </c>
      <c r="AD6150">
        <v>0</v>
      </c>
      <c r="AE6150">
        <v>0</v>
      </c>
      <c r="AF6150">
        <v>896.48339999999996</v>
      </c>
    </row>
    <row r="6151" spans="1:32" x14ac:dyDescent="0.3">
      <c r="A6151">
        <v>2794812</v>
      </c>
      <c r="B6151">
        <v>1</v>
      </c>
      <c r="C6151" t="s">
        <v>82</v>
      </c>
      <c r="D6151" t="s">
        <v>113</v>
      </c>
      <c r="E6151" t="s">
        <v>22115</v>
      </c>
      <c r="F6151" t="s">
        <v>22116</v>
      </c>
      <c r="G6151" t="s">
        <v>31545</v>
      </c>
      <c r="H6151" t="s">
        <v>134</v>
      </c>
      <c r="I6151" t="s">
        <v>79</v>
      </c>
      <c r="J6151" t="s">
        <v>135</v>
      </c>
      <c r="K6151" t="s">
        <v>22</v>
      </c>
      <c r="L6151" t="s">
        <v>136</v>
      </c>
      <c r="M6151" t="s">
        <v>22117</v>
      </c>
      <c r="N6151" t="s">
        <v>22118</v>
      </c>
      <c r="O6151">
        <v>0.19166666666666668</v>
      </c>
      <c r="P6151">
        <v>7</v>
      </c>
      <c r="Q6151">
        <v>966</v>
      </c>
      <c r="R6151">
        <v>10</v>
      </c>
      <c r="S6151">
        <v>91</v>
      </c>
      <c r="T6151">
        <v>20</v>
      </c>
      <c r="U6151">
        <v>111</v>
      </c>
      <c r="V6151">
        <v>1</v>
      </c>
      <c r="W6151">
        <v>0</v>
      </c>
      <c r="X6151">
        <v>122.01504</v>
      </c>
      <c r="Y6151">
        <v>121.90303</v>
      </c>
      <c r="Z6151">
        <v>129.03127000000001</v>
      </c>
      <c r="AA6151">
        <v>4.7890743999999996</v>
      </c>
      <c r="AB6151">
        <v>7.9714470000000004</v>
      </c>
      <c r="AC6151">
        <v>9.9898419999999994</v>
      </c>
      <c r="AD6151">
        <v>21.449701000000001</v>
      </c>
      <c r="AE6151">
        <v>0</v>
      </c>
      <c r="AF6151">
        <v>417.14940000000001</v>
      </c>
    </row>
    <row r="6152" spans="1:32" x14ac:dyDescent="0.3">
      <c r="A6152">
        <v>2794815</v>
      </c>
      <c r="B6152">
        <v>1</v>
      </c>
      <c r="C6152" t="s">
        <v>82</v>
      </c>
      <c r="D6152" t="s">
        <v>105</v>
      </c>
      <c r="E6152" t="s">
        <v>22119</v>
      </c>
      <c r="F6152" t="s">
        <v>22120</v>
      </c>
      <c r="G6152" t="s">
        <v>31545</v>
      </c>
      <c r="H6152" t="s">
        <v>134</v>
      </c>
      <c r="I6152" t="s">
        <v>79</v>
      </c>
      <c r="J6152" t="s">
        <v>135</v>
      </c>
      <c r="K6152" t="s">
        <v>22</v>
      </c>
      <c r="L6152" t="s">
        <v>136</v>
      </c>
      <c r="M6152" t="s">
        <v>20003</v>
      </c>
      <c r="N6152" t="s">
        <v>22121</v>
      </c>
      <c r="O6152">
        <v>0.41111111111111109</v>
      </c>
      <c r="P6152">
        <v>10</v>
      </c>
      <c r="Q6152">
        <v>3751</v>
      </c>
      <c r="R6152">
        <v>3</v>
      </c>
      <c r="S6152">
        <v>62</v>
      </c>
      <c r="T6152">
        <v>13</v>
      </c>
      <c r="U6152">
        <v>266</v>
      </c>
      <c r="V6152">
        <v>2</v>
      </c>
      <c r="W6152">
        <v>1</v>
      </c>
      <c r="X6152">
        <v>9.7186909999999997</v>
      </c>
      <c r="Y6152">
        <v>224.29916</v>
      </c>
      <c r="Z6152">
        <v>0.50720483000000005</v>
      </c>
      <c r="AA6152">
        <v>2.4069402000000002</v>
      </c>
      <c r="AB6152">
        <v>13.469257000000001</v>
      </c>
      <c r="AC6152">
        <v>31.804697000000001</v>
      </c>
      <c r="AD6152">
        <v>43.301220000000001</v>
      </c>
      <c r="AE6152">
        <v>0</v>
      </c>
      <c r="AF6152">
        <v>325.50716999999997</v>
      </c>
    </row>
    <row r="6153" spans="1:32" x14ac:dyDescent="0.3">
      <c r="A6153">
        <v>2794808</v>
      </c>
      <c r="B6153">
        <v>1</v>
      </c>
      <c r="C6153" t="s">
        <v>82</v>
      </c>
      <c r="D6153" t="s">
        <v>107</v>
      </c>
      <c r="E6153" t="s">
        <v>5588</v>
      </c>
      <c r="F6153" t="s">
        <v>5589</v>
      </c>
      <c r="G6153" t="s">
        <v>31551</v>
      </c>
      <c r="H6153" t="s">
        <v>134</v>
      </c>
      <c r="I6153" t="s">
        <v>79</v>
      </c>
      <c r="J6153" t="s">
        <v>135</v>
      </c>
      <c r="K6153" t="s">
        <v>22</v>
      </c>
      <c r="L6153" t="s">
        <v>136</v>
      </c>
      <c r="M6153" t="s">
        <v>22122</v>
      </c>
      <c r="N6153" t="s">
        <v>22123</v>
      </c>
      <c r="O6153">
        <v>0.19361111111111112</v>
      </c>
      <c r="P6153">
        <v>34</v>
      </c>
      <c r="Q6153">
        <v>9413</v>
      </c>
      <c r="R6153">
        <v>9</v>
      </c>
      <c r="S6153">
        <v>117</v>
      </c>
      <c r="T6153">
        <v>33</v>
      </c>
      <c r="U6153">
        <v>857</v>
      </c>
      <c r="V6153">
        <v>4</v>
      </c>
      <c r="W6153">
        <v>3</v>
      </c>
      <c r="X6153">
        <v>92.807434000000001</v>
      </c>
      <c r="Y6153">
        <v>722.17523000000006</v>
      </c>
      <c r="Z6153">
        <v>2.0593479000000001</v>
      </c>
      <c r="AA6153">
        <v>8.1182374999999993</v>
      </c>
      <c r="AB6153">
        <v>125.55216</v>
      </c>
      <c r="AC6153">
        <v>135.93695</v>
      </c>
      <c r="AD6153">
        <v>25.011199999999999</v>
      </c>
      <c r="AE6153">
        <v>6.3538199999999998</v>
      </c>
      <c r="AF6153">
        <v>1118.0144</v>
      </c>
    </row>
    <row r="6154" spans="1:32" x14ac:dyDescent="0.3">
      <c r="A6154">
        <v>2794810</v>
      </c>
      <c r="B6154">
        <v>1</v>
      </c>
      <c r="C6154" t="s">
        <v>82</v>
      </c>
      <c r="D6154" t="s">
        <v>99</v>
      </c>
      <c r="E6154" t="s">
        <v>22124</v>
      </c>
      <c r="F6154" t="s">
        <v>22125</v>
      </c>
      <c r="G6154" t="s">
        <v>31545</v>
      </c>
      <c r="H6154" t="s">
        <v>134</v>
      </c>
      <c r="I6154" t="s">
        <v>79</v>
      </c>
      <c r="J6154" t="s">
        <v>135</v>
      </c>
      <c r="K6154" t="s">
        <v>22</v>
      </c>
      <c r="L6154" t="s">
        <v>136</v>
      </c>
      <c r="M6154" t="s">
        <v>22126</v>
      </c>
      <c r="N6154" t="s">
        <v>22127</v>
      </c>
      <c r="O6154">
        <v>0.10027777777777777</v>
      </c>
      <c r="P6154">
        <v>11</v>
      </c>
      <c r="Q6154">
        <v>6007</v>
      </c>
      <c r="R6154">
        <v>16</v>
      </c>
      <c r="S6154">
        <v>217</v>
      </c>
      <c r="T6154">
        <v>33</v>
      </c>
      <c r="U6154">
        <v>760</v>
      </c>
      <c r="V6154">
        <v>0</v>
      </c>
      <c r="W6154">
        <v>10</v>
      </c>
      <c r="X6154">
        <v>2.9229599999999998</v>
      </c>
      <c r="Y6154">
        <v>125.777</v>
      </c>
      <c r="Z6154">
        <v>0.91474129999999998</v>
      </c>
      <c r="AA6154">
        <v>4.6038259999999998</v>
      </c>
      <c r="AB6154">
        <v>16.414251</v>
      </c>
      <c r="AC6154">
        <v>36.117280000000001</v>
      </c>
      <c r="AD6154">
        <v>0</v>
      </c>
      <c r="AE6154">
        <v>8.5002060000000004</v>
      </c>
      <c r="AF6154">
        <v>195.25026</v>
      </c>
    </row>
    <row r="6155" spans="1:32" x14ac:dyDescent="0.3">
      <c r="A6155">
        <v>2797287</v>
      </c>
      <c r="B6155">
        <v>1</v>
      </c>
      <c r="C6155" t="s">
        <v>82</v>
      </c>
      <c r="D6155" t="s">
        <v>113</v>
      </c>
      <c r="E6155" t="s">
        <v>22128</v>
      </c>
      <c r="F6155" t="s">
        <v>22129</v>
      </c>
      <c r="G6155" t="s">
        <v>31545</v>
      </c>
      <c r="H6155" t="s">
        <v>134</v>
      </c>
      <c r="I6155" t="s">
        <v>79</v>
      </c>
      <c r="J6155" t="s">
        <v>135</v>
      </c>
      <c r="K6155" t="s">
        <v>22</v>
      </c>
      <c r="L6155" t="s">
        <v>136</v>
      </c>
      <c r="M6155" t="s">
        <v>22130</v>
      </c>
      <c r="N6155" t="s">
        <v>22131</v>
      </c>
      <c r="O6155">
        <v>1.3905555555555555</v>
      </c>
      <c r="P6155">
        <v>0</v>
      </c>
      <c r="Q6155">
        <v>0</v>
      </c>
      <c r="R6155">
        <v>0</v>
      </c>
      <c r="S6155">
        <v>0</v>
      </c>
      <c r="T6155">
        <v>1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202.13847000000001</v>
      </c>
      <c r="AC6155">
        <v>0</v>
      </c>
      <c r="AD6155">
        <v>0</v>
      </c>
      <c r="AE6155">
        <v>0</v>
      </c>
      <c r="AF6155">
        <v>202.13847000000001</v>
      </c>
    </row>
    <row r="6156" spans="1:32" x14ac:dyDescent="0.3">
      <c r="A6156">
        <v>2797284</v>
      </c>
      <c r="B6156">
        <v>1</v>
      </c>
      <c r="C6156" t="s">
        <v>82</v>
      </c>
      <c r="D6156" t="s">
        <v>105</v>
      </c>
      <c r="E6156" t="s">
        <v>22132</v>
      </c>
      <c r="F6156" t="s">
        <v>22133</v>
      </c>
      <c r="G6156" t="s">
        <v>31549</v>
      </c>
      <c r="H6156" t="s">
        <v>134</v>
      </c>
      <c r="I6156" t="s">
        <v>79</v>
      </c>
      <c r="J6156" t="s">
        <v>135</v>
      </c>
      <c r="K6156" t="s">
        <v>22</v>
      </c>
      <c r="L6156" t="s">
        <v>136</v>
      </c>
      <c r="M6156" t="s">
        <v>22134</v>
      </c>
      <c r="N6156" t="s">
        <v>22135</v>
      </c>
      <c r="O6156">
        <v>0.56472222222222224</v>
      </c>
      <c r="P6156">
        <v>1</v>
      </c>
      <c r="Q6156">
        <v>0</v>
      </c>
      <c r="R6156">
        <v>94</v>
      </c>
      <c r="S6156">
        <v>26</v>
      </c>
      <c r="T6156">
        <v>7</v>
      </c>
      <c r="U6156">
        <v>2</v>
      </c>
      <c r="V6156">
        <v>0</v>
      </c>
      <c r="W6156">
        <v>0</v>
      </c>
      <c r="X6156">
        <v>0.52590700000000001</v>
      </c>
      <c r="Y6156">
        <v>0</v>
      </c>
      <c r="Z6156">
        <v>34.666800000000002</v>
      </c>
      <c r="AA6156">
        <v>68.182789999999997</v>
      </c>
      <c r="AB6156">
        <v>21.137989000000001</v>
      </c>
      <c r="AC6156">
        <v>2.760745</v>
      </c>
      <c r="AD6156">
        <v>0</v>
      </c>
      <c r="AE6156">
        <v>0</v>
      </c>
      <c r="AF6156">
        <v>127.27424000000001</v>
      </c>
    </row>
    <row r="6157" spans="1:32" x14ac:dyDescent="0.3">
      <c r="A6157">
        <v>2797038</v>
      </c>
      <c r="B6157">
        <v>1</v>
      </c>
      <c r="C6157" t="s">
        <v>82</v>
      </c>
      <c r="D6157" t="s">
        <v>90</v>
      </c>
      <c r="E6157" t="s">
        <v>22136</v>
      </c>
      <c r="F6157" t="s">
        <v>22137</v>
      </c>
      <c r="G6157" t="s">
        <v>31548</v>
      </c>
      <c r="H6157" t="s">
        <v>333</v>
      </c>
      <c r="I6157" t="s">
        <v>78</v>
      </c>
      <c r="J6157" t="s">
        <v>135</v>
      </c>
      <c r="K6157" t="s">
        <v>22</v>
      </c>
      <c r="L6157" t="s">
        <v>136</v>
      </c>
      <c r="M6157" t="s">
        <v>22138</v>
      </c>
      <c r="N6157" t="s">
        <v>22139</v>
      </c>
      <c r="O6157">
        <v>1.6922222222222223</v>
      </c>
      <c r="P6157">
        <v>0</v>
      </c>
      <c r="Q6157">
        <v>3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0.43585014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0.43585014</v>
      </c>
    </row>
    <row r="6158" spans="1:32" x14ac:dyDescent="0.3">
      <c r="A6158">
        <v>2796844</v>
      </c>
      <c r="B6158">
        <v>1</v>
      </c>
      <c r="C6158" t="s">
        <v>82</v>
      </c>
      <c r="D6158" t="s">
        <v>112</v>
      </c>
      <c r="E6158" t="s">
        <v>20905</v>
      </c>
      <c r="F6158" t="s">
        <v>20906</v>
      </c>
      <c r="G6158" t="s">
        <v>31549</v>
      </c>
      <c r="H6158" t="s">
        <v>134</v>
      </c>
      <c r="I6158" t="s">
        <v>79</v>
      </c>
      <c r="J6158" t="s">
        <v>135</v>
      </c>
      <c r="K6158" t="s">
        <v>22</v>
      </c>
      <c r="L6158" t="s">
        <v>136</v>
      </c>
      <c r="M6158" t="s">
        <v>22140</v>
      </c>
      <c r="N6158" t="s">
        <v>22141</v>
      </c>
      <c r="O6158">
        <v>0.64166666666666672</v>
      </c>
      <c r="P6158">
        <v>0</v>
      </c>
      <c r="Q6158">
        <v>0</v>
      </c>
      <c r="R6158">
        <v>0</v>
      </c>
      <c r="S6158">
        <v>0</v>
      </c>
      <c r="T6158">
        <v>1</v>
      </c>
      <c r="U6158">
        <v>0</v>
      </c>
      <c r="V6158">
        <v>3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0.79398880000000005</v>
      </c>
      <c r="AC6158">
        <v>0</v>
      </c>
      <c r="AD6158">
        <v>690.26697000000001</v>
      </c>
      <c r="AE6158">
        <v>0</v>
      </c>
      <c r="AF6158">
        <v>691.06100000000004</v>
      </c>
    </row>
    <row r="6159" spans="1:32" x14ac:dyDescent="0.3">
      <c r="A6159">
        <v>2796318</v>
      </c>
      <c r="B6159">
        <v>1</v>
      </c>
      <c r="C6159" t="s">
        <v>83</v>
      </c>
      <c r="D6159" t="s">
        <v>123</v>
      </c>
      <c r="E6159" t="s">
        <v>22142</v>
      </c>
      <c r="F6159" t="s">
        <v>22143</v>
      </c>
      <c r="G6159" t="s">
        <v>31546</v>
      </c>
      <c r="H6159" t="s">
        <v>145</v>
      </c>
      <c r="I6159" t="s">
        <v>78</v>
      </c>
      <c r="J6159" t="s">
        <v>135</v>
      </c>
      <c r="K6159" t="s">
        <v>22</v>
      </c>
      <c r="L6159" t="s">
        <v>136</v>
      </c>
      <c r="M6159" t="s">
        <v>22144</v>
      </c>
      <c r="N6159" t="s">
        <v>22145</v>
      </c>
      <c r="O6159">
        <v>0.70666666666666667</v>
      </c>
      <c r="P6159">
        <v>0</v>
      </c>
      <c r="Q6159">
        <v>6</v>
      </c>
      <c r="R6159">
        <v>0</v>
      </c>
      <c r="S6159">
        <v>0</v>
      </c>
      <c r="T6159">
        <v>0</v>
      </c>
      <c r="U6159">
        <v>1</v>
      </c>
      <c r="V6159">
        <v>0</v>
      </c>
      <c r="W6159">
        <v>0</v>
      </c>
      <c r="X6159">
        <v>0</v>
      </c>
      <c r="Y6159">
        <v>0.47633523</v>
      </c>
      <c r="Z6159">
        <v>0</v>
      </c>
      <c r="AA6159">
        <v>0</v>
      </c>
      <c r="AB6159">
        <v>0</v>
      </c>
      <c r="AC6159">
        <v>0.76413730000000002</v>
      </c>
      <c r="AD6159">
        <v>0</v>
      </c>
      <c r="AE6159">
        <v>0</v>
      </c>
      <c r="AF6159">
        <v>1.2404725999999999</v>
      </c>
    </row>
    <row r="6160" spans="1:32" x14ac:dyDescent="0.3">
      <c r="A6160">
        <v>2796335</v>
      </c>
      <c r="B6160">
        <v>1</v>
      </c>
      <c r="C6160" t="s">
        <v>82</v>
      </c>
      <c r="D6160" t="s">
        <v>113</v>
      </c>
      <c r="E6160" t="s">
        <v>22146</v>
      </c>
      <c r="F6160" t="s">
        <v>22147</v>
      </c>
      <c r="G6160" t="s">
        <v>31548</v>
      </c>
      <c r="H6160" t="s">
        <v>333</v>
      </c>
      <c r="I6160" t="s">
        <v>78</v>
      </c>
      <c r="J6160" t="s">
        <v>135</v>
      </c>
      <c r="K6160" t="s">
        <v>22</v>
      </c>
      <c r="L6160" t="s">
        <v>136</v>
      </c>
      <c r="M6160" t="s">
        <v>22148</v>
      </c>
      <c r="N6160" t="s">
        <v>22149</v>
      </c>
      <c r="O6160">
        <v>5.6997222222222224</v>
      </c>
      <c r="P6160">
        <v>0</v>
      </c>
      <c r="Q6160">
        <v>1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0.36572438000000002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0.36572438000000002</v>
      </c>
    </row>
    <row r="6161" spans="1:32" x14ac:dyDescent="0.3">
      <c r="A6161">
        <v>2796317</v>
      </c>
      <c r="B6161">
        <v>1</v>
      </c>
      <c r="C6161" t="s">
        <v>82</v>
      </c>
      <c r="D6161" t="s">
        <v>84</v>
      </c>
      <c r="E6161" t="s">
        <v>22150</v>
      </c>
      <c r="F6161" t="s">
        <v>22151</v>
      </c>
      <c r="G6161" t="s">
        <v>31551</v>
      </c>
      <c r="H6161" t="s">
        <v>672</v>
      </c>
      <c r="I6161" t="s">
        <v>79</v>
      </c>
      <c r="J6161" t="s">
        <v>135</v>
      </c>
      <c r="K6161" t="s">
        <v>22</v>
      </c>
      <c r="L6161" t="s">
        <v>136</v>
      </c>
      <c r="M6161" t="s">
        <v>22152</v>
      </c>
      <c r="N6161" t="s">
        <v>22153</v>
      </c>
      <c r="O6161">
        <v>2.2266666666666666</v>
      </c>
      <c r="P6161">
        <v>0</v>
      </c>
      <c r="Q6161">
        <v>71</v>
      </c>
      <c r="R6161">
        <v>0</v>
      </c>
      <c r="S6161">
        <v>0</v>
      </c>
      <c r="T6161">
        <v>1</v>
      </c>
      <c r="U6161">
        <v>7</v>
      </c>
      <c r="V6161">
        <v>0</v>
      </c>
      <c r="W6161">
        <v>1</v>
      </c>
      <c r="X6161">
        <v>0</v>
      </c>
      <c r="Y6161">
        <v>59.979840000000003</v>
      </c>
      <c r="Z6161">
        <v>0</v>
      </c>
      <c r="AA6161">
        <v>0</v>
      </c>
      <c r="AB6161">
        <v>1.8889662</v>
      </c>
      <c r="AC6161">
        <v>57.791798</v>
      </c>
      <c r="AD6161">
        <v>0</v>
      </c>
      <c r="AE6161">
        <v>11.530984999999999</v>
      </c>
      <c r="AF6161">
        <v>131.19158999999999</v>
      </c>
    </row>
    <row r="6162" spans="1:32" x14ac:dyDescent="0.3">
      <c r="A6162">
        <v>2793902</v>
      </c>
      <c r="B6162">
        <v>1</v>
      </c>
      <c r="C6162" t="s">
        <v>82</v>
      </c>
      <c r="D6162" t="s">
        <v>100</v>
      </c>
      <c r="E6162" t="s">
        <v>22154</v>
      </c>
      <c r="F6162" t="s">
        <v>22155</v>
      </c>
      <c r="G6162" t="s">
        <v>31548</v>
      </c>
      <c r="H6162" t="s">
        <v>311</v>
      </c>
      <c r="I6162" t="s">
        <v>78</v>
      </c>
      <c r="J6162" t="s">
        <v>135</v>
      </c>
      <c r="K6162" t="s">
        <v>22</v>
      </c>
      <c r="L6162" t="s">
        <v>136</v>
      </c>
      <c r="M6162" t="s">
        <v>22156</v>
      </c>
      <c r="N6162" t="s">
        <v>22157</v>
      </c>
      <c r="O6162">
        <v>2.7650000000000001</v>
      </c>
      <c r="P6162">
        <v>0</v>
      </c>
      <c r="Q6162">
        <v>3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0.79038090000000005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0.79038090000000005</v>
      </c>
    </row>
    <row r="6163" spans="1:32" x14ac:dyDescent="0.3">
      <c r="A6163">
        <v>2796344</v>
      </c>
      <c r="B6163">
        <v>1</v>
      </c>
      <c r="C6163" t="s">
        <v>83</v>
      </c>
      <c r="D6163" t="s">
        <v>129</v>
      </c>
      <c r="E6163" t="s">
        <v>22158</v>
      </c>
      <c r="F6163" t="s">
        <v>22159</v>
      </c>
      <c r="G6163" t="s">
        <v>31552</v>
      </c>
      <c r="H6163" t="s">
        <v>643</v>
      </c>
      <c r="I6163" t="s">
        <v>78</v>
      </c>
      <c r="J6163" t="s">
        <v>135</v>
      </c>
      <c r="K6163" t="s">
        <v>22</v>
      </c>
      <c r="L6163" t="s">
        <v>186</v>
      </c>
      <c r="M6163" t="s">
        <v>22160</v>
      </c>
      <c r="N6163" t="s">
        <v>22161</v>
      </c>
      <c r="O6163">
        <v>6.141111111111111</v>
      </c>
      <c r="P6163">
        <v>0</v>
      </c>
      <c r="Q6163">
        <v>142</v>
      </c>
      <c r="R6163">
        <v>0</v>
      </c>
      <c r="S6163">
        <v>23</v>
      </c>
      <c r="T6163">
        <v>0</v>
      </c>
      <c r="U6163">
        <v>19</v>
      </c>
      <c r="V6163">
        <v>0</v>
      </c>
      <c r="W6163">
        <v>0</v>
      </c>
      <c r="X6163">
        <v>0</v>
      </c>
      <c r="Y6163">
        <v>163.31035</v>
      </c>
      <c r="Z6163">
        <v>0</v>
      </c>
      <c r="AA6163">
        <v>36.817990000000002</v>
      </c>
      <c r="AB6163">
        <v>0</v>
      </c>
      <c r="AC6163">
        <v>49.605260000000001</v>
      </c>
      <c r="AD6163">
        <v>0</v>
      </c>
      <c r="AE6163">
        <v>0</v>
      </c>
      <c r="AF6163">
        <v>249.7336</v>
      </c>
    </row>
    <row r="6164" spans="1:32" x14ac:dyDescent="0.3">
      <c r="A6164">
        <v>2796334</v>
      </c>
      <c r="B6164">
        <v>1</v>
      </c>
      <c r="C6164" t="s">
        <v>82</v>
      </c>
      <c r="D6164" t="s">
        <v>86</v>
      </c>
      <c r="E6164" t="s">
        <v>22162</v>
      </c>
      <c r="F6164" t="s">
        <v>22163</v>
      </c>
      <c r="G6164" t="s">
        <v>31549</v>
      </c>
      <c r="H6164" t="s">
        <v>134</v>
      </c>
      <c r="I6164" t="s">
        <v>79</v>
      </c>
      <c r="J6164" t="s">
        <v>135</v>
      </c>
      <c r="K6164" t="s">
        <v>22</v>
      </c>
      <c r="L6164" t="s">
        <v>136</v>
      </c>
      <c r="M6164" t="s">
        <v>22164</v>
      </c>
      <c r="N6164" t="s">
        <v>22165</v>
      </c>
      <c r="O6164">
        <v>1.5733333333333333</v>
      </c>
      <c r="P6164">
        <v>0</v>
      </c>
      <c r="Q6164">
        <v>437</v>
      </c>
      <c r="R6164">
        <v>3</v>
      </c>
      <c r="S6164">
        <v>24</v>
      </c>
      <c r="T6164">
        <v>8</v>
      </c>
      <c r="U6164">
        <v>59</v>
      </c>
      <c r="V6164">
        <v>1</v>
      </c>
      <c r="W6164">
        <v>0</v>
      </c>
      <c r="X6164">
        <v>0</v>
      </c>
      <c r="Y6164">
        <v>68.549530000000004</v>
      </c>
      <c r="Z6164">
        <v>5.0680183999999997</v>
      </c>
      <c r="AA6164">
        <v>10.682667</v>
      </c>
      <c r="AB6164">
        <v>144.87744000000001</v>
      </c>
      <c r="AC6164">
        <v>35.681187000000001</v>
      </c>
      <c r="AD6164">
        <v>90.065314999999998</v>
      </c>
      <c r="AE6164">
        <v>0</v>
      </c>
      <c r="AF6164">
        <v>354.92415999999997</v>
      </c>
    </row>
    <row r="6165" spans="1:32" x14ac:dyDescent="0.3">
      <c r="A6165">
        <v>2796224</v>
      </c>
      <c r="B6165">
        <v>1</v>
      </c>
      <c r="C6165" t="s">
        <v>82</v>
      </c>
      <c r="D6165" t="s">
        <v>84</v>
      </c>
      <c r="E6165" t="s">
        <v>22166</v>
      </c>
      <c r="F6165" t="s">
        <v>22167</v>
      </c>
      <c r="G6165" t="s">
        <v>31546</v>
      </c>
      <c r="H6165" t="s">
        <v>145</v>
      </c>
      <c r="I6165" t="s">
        <v>78</v>
      </c>
      <c r="J6165" t="s">
        <v>135</v>
      </c>
      <c r="K6165" t="s">
        <v>22</v>
      </c>
      <c r="L6165" t="s">
        <v>136</v>
      </c>
      <c r="M6165" t="s">
        <v>22168</v>
      </c>
      <c r="N6165" t="s">
        <v>22169</v>
      </c>
      <c r="O6165">
        <v>0.39916666666666667</v>
      </c>
      <c r="P6165">
        <v>0</v>
      </c>
      <c r="Q6165">
        <v>1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5.9787642000000002E-2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5.9787642000000002E-2</v>
      </c>
    </row>
    <row r="6166" spans="1:32" x14ac:dyDescent="0.3">
      <c r="A6166">
        <v>2796092</v>
      </c>
      <c r="B6166">
        <v>1</v>
      </c>
      <c r="C6166" t="s">
        <v>82</v>
      </c>
      <c r="D6166" t="s">
        <v>102</v>
      </c>
      <c r="E6166" t="s">
        <v>22170</v>
      </c>
      <c r="F6166" t="s">
        <v>22171</v>
      </c>
      <c r="G6166" t="s">
        <v>31550</v>
      </c>
      <c r="H6166" t="s">
        <v>223</v>
      </c>
      <c r="I6166" t="s">
        <v>78</v>
      </c>
      <c r="J6166" t="s">
        <v>135</v>
      </c>
      <c r="K6166" t="s">
        <v>22</v>
      </c>
      <c r="L6166" t="s">
        <v>136</v>
      </c>
      <c r="M6166" t="s">
        <v>22172</v>
      </c>
      <c r="N6166" t="s">
        <v>22173</v>
      </c>
      <c r="O6166">
        <v>1.9261111111111111</v>
      </c>
      <c r="P6166">
        <v>0</v>
      </c>
      <c r="Q6166">
        <v>36</v>
      </c>
      <c r="R6166">
        <v>0</v>
      </c>
      <c r="S6166">
        <v>0</v>
      </c>
      <c r="T6166">
        <v>0</v>
      </c>
      <c r="U6166">
        <v>1</v>
      </c>
      <c r="V6166">
        <v>0</v>
      </c>
      <c r="W6166">
        <v>0</v>
      </c>
      <c r="X6166">
        <v>0</v>
      </c>
      <c r="Y6166">
        <v>9.0883800000000008</v>
      </c>
      <c r="Z6166">
        <v>0</v>
      </c>
      <c r="AA6166">
        <v>0</v>
      </c>
      <c r="AB6166">
        <v>0</v>
      </c>
      <c r="AC6166">
        <v>1.6238494000000001</v>
      </c>
      <c r="AD6166">
        <v>0</v>
      </c>
      <c r="AE6166">
        <v>0</v>
      </c>
      <c r="AF6166">
        <v>10.712229000000001</v>
      </c>
    </row>
    <row r="6167" spans="1:32" x14ac:dyDescent="0.3">
      <c r="A6167">
        <v>2796073</v>
      </c>
      <c r="B6167">
        <v>1</v>
      </c>
      <c r="C6167" t="s">
        <v>82</v>
      </c>
      <c r="D6167" t="s">
        <v>84</v>
      </c>
      <c r="E6167" t="s">
        <v>22174</v>
      </c>
      <c r="F6167" t="s">
        <v>22175</v>
      </c>
      <c r="G6167" t="s">
        <v>31548</v>
      </c>
      <c r="H6167" t="s">
        <v>893</v>
      </c>
      <c r="I6167" t="s">
        <v>78</v>
      </c>
      <c r="J6167" t="s">
        <v>135</v>
      </c>
      <c r="K6167" t="s">
        <v>22</v>
      </c>
      <c r="L6167" t="s">
        <v>136</v>
      </c>
      <c r="M6167" t="s">
        <v>22176</v>
      </c>
      <c r="N6167" t="s">
        <v>22177</v>
      </c>
      <c r="O6167">
        <v>3.4355555555555557</v>
      </c>
      <c r="P6167">
        <v>0</v>
      </c>
      <c r="Q6167">
        <v>21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12.046620000000001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12.046620000000001</v>
      </c>
    </row>
    <row r="6168" spans="1:32" x14ac:dyDescent="0.3">
      <c r="A6168">
        <v>2796084</v>
      </c>
      <c r="B6168">
        <v>1</v>
      </c>
      <c r="C6168" t="s">
        <v>83</v>
      </c>
      <c r="D6168" t="s">
        <v>122</v>
      </c>
      <c r="E6168" t="s">
        <v>22178</v>
      </c>
      <c r="F6168" t="s">
        <v>22179</v>
      </c>
      <c r="G6168" t="s">
        <v>31548</v>
      </c>
      <c r="H6168" t="s">
        <v>333</v>
      </c>
      <c r="I6168" t="s">
        <v>78</v>
      </c>
      <c r="J6168" t="s">
        <v>135</v>
      </c>
      <c r="K6168" t="s">
        <v>22</v>
      </c>
      <c r="L6168" t="s">
        <v>136</v>
      </c>
      <c r="M6168" t="s">
        <v>22180</v>
      </c>
      <c r="N6168" t="s">
        <v>22181</v>
      </c>
      <c r="O6168">
        <v>1.6844444444444444</v>
      </c>
      <c r="P6168">
        <v>0</v>
      </c>
      <c r="Q6168">
        <v>1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0.22874439999999999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0.22874439999999999</v>
      </c>
    </row>
    <row r="6169" spans="1:32" x14ac:dyDescent="0.3">
      <c r="A6169">
        <v>2796057</v>
      </c>
      <c r="B6169">
        <v>1</v>
      </c>
      <c r="C6169" t="s">
        <v>82</v>
      </c>
      <c r="D6169" t="s">
        <v>87</v>
      </c>
      <c r="E6169" t="s">
        <v>22182</v>
      </c>
      <c r="F6169" t="s">
        <v>22183</v>
      </c>
      <c r="G6169" t="s">
        <v>31547</v>
      </c>
      <c r="H6169" t="s">
        <v>185</v>
      </c>
      <c r="I6169" t="s">
        <v>79</v>
      </c>
      <c r="J6169" t="s">
        <v>135</v>
      </c>
      <c r="K6169" t="s">
        <v>22</v>
      </c>
      <c r="L6169" t="s">
        <v>136</v>
      </c>
      <c r="M6169" t="s">
        <v>22184</v>
      </c>
      <c r="N6169" t="s">
        <v>22185</v>
      </c>
      <c r="O6169">
        <v>6.7500000000000004E-2</v>
      </c>
      <c r="P6169">
        <v>0</v>
      </c>
      <c r="Q6169">
        <v>488</v>
      </c>
      <c r="R6169">
        <v>0</v>
      </c>
      <c r="S6169">
        <v>0</v>
      </c>
      <c r="T6169">
        <v>0</v>
      </c>
      <c r="U6169">
        <v>70</v>
      </c>
      <c r="V6169">
        <v>0</v>
      </c>
      <c r="W6169">
        <v>0</v>
      </c>
      <c r="X6169">
        <v>0</v>
      </c>
      <c r="Y6169">
        <v>8.4655660000000008</v>
      </c>
      <c r="Z6169">
        <v>0</v>
      </c>
      <c r="AA6169">
        <v>0</v>
      </c>
      <c r="AB6169">
        <v>0</v>
      </c>
      <c r="AC6169">
        <v>3.2616687</v>
      </c>
      <c r="AD6169">
        <v>0</v>
      </c>
      <c r="AE6169">
        <v>0</v>
      </c>
      <c r="AF6169">
        <v>11.727233999999999</v>
      </c>
    </row>
    <row r="6170" spans="1:32" x14ac:dyDescent="0.3">
      <c r="A6170">
        <v>2796066</v>
      </c>
      <c r="B6170">
        <v>1</v>
      </c>
      <c r="C6170" t="s">
        <v>83</v>
      </c>
      <c r="D6170" t="s">
        <v>115</v>
      </c>
      <c r="E6170" t="s">
        <v>22186</v>
      </c>
      <c r="F6170" t="s">
        <v>22187</v>
      </c>
      <c r="G6170" t="s">
        <v>31549</v>
      </c>
      <c r="H6170" t="s">
        <v>134</v>
      </c>
      <c r="I6170" t="s">
        <v>79</v>
      </c>
      <c r="J6170" t="s">
        <v>135</v>
      </c>
      <c r="K6170" t="s">
        <v>22</v>
      </c>
      <c r="L6170" t="s">
        <v>136</v>
      </c>
      <c r="M6170" t="s">
        <v>22188</v>
      </c>
      <c r="N6170" t="s">
        <v>22189</v>
      </c>
      <c r="O6170">
        <v>0.72416666666666663</v>
      </c>
      <c r="P6170">
        <v>5</v>
      </c>
      <c r="Q6170">
        <v>1126</v>
      </c>
      <c r="R6170">
        <v>16</v>
      </c>
      <c r="S6170">
        <v>145</v>
      </c>
      <c r="T6170">
        <v>5</v>
      </c>
      <c r="U6170">
        <v>72</v>
      </c>
      <c r="V6170">
        <v>0</v>
      </c>
      <c r="W6170">
        <v>0</v>
      </c>
      <c r="X6170">
        <v>9.1468880000000006</v>
      </c>
      <c r="Y6170">
        <v>67.308080000000004</v>
      </c>
      <c r="Z6170">
        <v>1.348122</v>
      </c>
      <c r="AA6170">
        <v>11.922767</v>
      </c>
      <c r="AB6170">
        <v>6.3336062000000002</v>
      </c>
      <c r="AC6170">
        <v>9.4507739999999991</v>
      </c>
      <c r="AD6170">
        <v>0</v>
      </c>
      <c r="AE6170">
        <v>0</v>
      </c>
      <c r="AF6170">
        <v>105.51024</v>
      </c>
    </row>
    <row r="6171" spans="1:32" x14ac:dyDescent="0.3">
      <c r="A6171">
        <v>2795881</v>
      </c>
      <c r="B6171">
        <v>1</v>
      </c>
      <c r="C6171" t="s">
        <v>83</v>
      </c>
      <c r="D6171" t="s">
        <v>123</v>
      </c>
      <c r="E6171" t="s">
        <v>17276</v>
      </c>
      <c r="F6171" t="s">
        <v>17277</v>
      </c>
      <c r="G6171" t="s">
        <v>31548</v>
      </c>
      <c r="H6171" t="s">
        <v>311</v>
      </c>
      <c r="I6171" t="s">
        <v>78</v>
      </c>
      <c r="J6171" t="s">
        <v>135</v>
      </c>
      <c r="K6171" t="s">
        <v>22</v>
      </c>
      <c r="L6171" t="s">
        <v>136</v>
      </c>
      <c r="M6171" t="s">
        <v>22190</v>
      </c>
      <c r="N6171" t="s">
        <v>22191</v>
      </c>
      <c r="O6171">
        <v>1.2877777777777777</v>
      </c>
      <c r="P6171">
        <v>0</v>
      </c>
      <c r="Q6171">
        <v>8</v>
      </c>
      <c r="R6171">
        <v>0</v>
      </c>
      <c r="S6171">
        <v>0</v>
      </c>
      <c r="T6171">
        <v>0</v>
      </c>
      <c r="U6171">
        <v>4</v>
      </c>
      <c r="V6171">
        <v>0</v>
      </c>
      <c r="W6171">
        <v>0</v>
      </c>
      <c r="X6171">
        <v>0</v>
      </c>
      <c r="Y6171">
        <v>3.2990499999999998</v>
      </c>
      <c r="Z6171">
        <v>0</v>
      </c>
      <c r="AA6171">
        <v>0</v>
      </c>
      <c r="AB6171">
        <v>0</v>
      </c>
      <c r="AC6171">
        <v>0.55746499999999999</v>
      </c>
      <c r="AD6171">
        <v>0</v>
      </c>
      <c r="AE6171">
        <v>0</v>
      </c>
      <c r="AF6171">
        <v>3.8565152</v>
      </c>
    </row>
    <row r="6172" spans="1:32" x14ac:dyDescent="0.3">
      <c r="A6172">
        <v>2795463</v>
      </c>
      <c r="B6172">
        <v>1</v>
      </c>
      <c r="C6172" t="s">
        <v>82</v>
      </c>
      <c r="D6172" t="s">
        <v>101</v>
      </c>
      <c r="E6172" t="s">
        <v>22192</v>
      </c>
      <c r="F6172" t="s">
        <v>22193</v>
      </c>
      <c r="G6172" t="s">
        <v>31545</v>
      </c>
      <c r="H6172" t="s">
        <v>134</v>
      </c>
      <c r="I6172" t="s">
        <v>79</v>
      </c>
      <c r="J6172" t="s">
        <v>135</v>
      </c>
      <c r="K6172" t="s">
        <v>22</v>
      </c>
      <c r="L6172" t="s">
        <v>136</v>
      </c>
      <c r="M6172" t="s">
        <v>22194</v>
      </c>
      <c r="N6172" t="s">
        <v>22195</v>
      </c>
      <c r="O6172">
        <v>5.471111111111111</v>
      </c>
      <c r="P6172">
        <v>0</v>
      </c>
      <c r="Q6172">
        <v>0</v>
      </c>
      <c r="R6172">
        <v>4</v>
      </c>
      <c r="S6172">
        <v>4</v>
      </c>
      <c r="T6172">
        <v>3</v>
      </c>
      <c r="U6172">
        <v>2</v>
      </c>
      <c r="V6172">
        <v>6</v>
      </c>
      <c r="W6172">
        <v>0</v>
      </c>
      <c r="X6172">
        <v>0</v>
      </c>
      <c r="Y6172">
        <v>0</v>
      </c>
      <c r="Z6172">
        <v>19.110205000000001</v>
      </c>
      <c r="AA6172">
        <v>20.271916999999998</v>
      </c>
      <c r="AB6172">
        <v>1461.2548999999999</v>
      </c>
      <c r="AC6172">
        <v>0</v>
      </c>
      <c r="AD6172">
        <v>5947.9629999999997</v>
      </c>
      <c r="AE6172">
        <v>0</v>
      </c>
      <c r="AF6172">
        <v>7448.6</v>
      </c>
    </row>
    <row r="6173" spans="1:32" x14ac:dyDescent="0.3">
      <c r="A6173">
        <v>2795504</v>
      </c>
      <c r="B6173">
        <v>1</v>
      </c>
      <c r="C6173" t="s">
        <v>83</v>
      </c>
      <c r="D6173" t="s">
        <v>125</v>
      </c>
      <c r="E6173" t="s">
        <v>5887</v>
      </c>
      <c r="F6173" t="s">
        <v>5888</v>
      </c>
      <c r="G6173" t="s">
        <v>31549</v>
      </c>
      <c r="H6173" t="s">
        <v>134</v>
      </c>
      <c r="I6173" t="s">
        <v>79</v>
      </c>
      <c r="J6173" t="s">
        <v>248</v>
      </c>
      <c r="K6173" t="s">
        <v>22</v>
      </c>
      <c r="L6173" t="s">
        <v>136</v>
      </c>
      <c r="M6173" t="s">
        <v>22196</v>
      </c>
      <c r="N6173" t="s">
        <v>22197</v>
      </c>
      <c r="O6173">
        <v>5.5555555555555558E-3</v>
      </c>
      <c r="P6173">
        <v>6</v>
      </c>
      <c r="Q6173">
        <v>692</v>
      </c>
      <c r="R6173">
        <v>44</v>
      </c>
      <c r="S6173">
        <v>24</v>
      </c>
      <c r="T6173">
        <v>13</v>
      </c>
      <c r="U6173">
        <v>44</v>
      </c>
      <c r="V6173">
        <v>5</v>
      </c>
      <c r="W6173">
        <v>0</v>
      </c>
      <c r="X6173">
        <v>2.9442436999999998E-2</v>
      </c>
      <c r="Y6173">
        <v>0.52038790000000001</v>
      </c>
      <c r="Z6173">
        <v>1.2265779999999999</v>
      </c>
      <c r="AA6173">
        <v>1.8760802E-2</v>
      </c>
      <c r="AB6173">
        <v>0.27468472999999999</v>
      </c>
      <c r="AC6173">
        <v>0.11514352</v>
      </c>
      <c r="AD6173">
        <v>4.1267579999999997</v>
      </c>
      <c r="AE6173">
        <v>0</v>
      </c>
      <c r="AF6173">
        <v>6.3117557</v>
      </c>
    </row>
    <row r="6174" spans="1:32" x14ac:dyDescent="0.3">
      <c r="A6174">
        <v>2795125</v>
      </c>
      <c r="B6174">
        <v>1</v>
      </c>
      <c r="C6174" t="s">
        <v>83</v>
      </c>
      <c r="D6174" t="s">
        <v>127</v>
      </c>
      <c r="E6174" t="s">
        <v>9001</v>
      </c>
      <c r="F6174" t="s">
        <v>9002</v>
      </c>
      <c r="G6174" t="s">
        <v>31549</v>
      </c>
      <c r="H6174" t="s">
        <v>134</v>
      </c>
      <c r="I6174" t="s">
        <v>79</v>
      </c>
      <c r="J6174" t="s">
        <v>135</v>
      </c>
      <c r="K6174" t="s">
        <v>22</v>
      </c>
      <c r="L6174" t="s">
        <v>136</v>
      </c>
      <c r="M6174" t="s">
        <v>17697</v>
      </c>
      <c r="N6174" t="s">
        <v>22198</v>
      </c>
      <c r="O6174">
        <v>0.84472222222222226</v>
      </c>
      <c r="P6174">
        <v>2</v>
      </c>
      <c r="Q6174">
        <v>104</v>
      </c>
      <c r="R6174">
        <v>19</v>
      </c>
      <c r="S6174">
        <v>7</v>
      </c>
      <c r="T6174">
        <v>9</v>
      </c>
      <c r="U6174">
        <v>8</v>
      </c>
      <c r="V6174">
        <v>0</v>
      </c>
      <c r="W6174">
        <v>0</v>
      </c>
      <c r="X6174">
        <v>0.22048998</v>
      </c>
      <c r="Y6174">
        <v>12.48043</v>
      </c>
      <c r="Z6174">
        <v>7.8153056999999997</v>
      </c>
      <c r="AA6174">
        <v>1.0870508999999999</v>
      </c>
      <c r="AB6174">
        <v>25.672803999999999</v>
      </c>
      <c r="AC6174">
        <v>0.10163287</v>
      </c>
      <c r="AD6174">
        <v>0</v>
      </c>
      <c r="AE6174">
        <v>0</v>
      </c>
      <c r="AF6174">
        <v>47.377712000000002</v>
      </c>
    </row>
    <row r="6175" spans="1:32" x14ac:dyDescent="0.3">
      <c r="A6175">
        <v>2795126</v>
      </c>
      <c r="B6175">
        <v>1</v>
      </c>
      <c r="C6175" t="s">
        <v>83</v>
      </c>
      <c r="D6175" t="s">
        <v>120</v>
      </c>
      <c r="E6175" t="s">
        <v>15677</v>
      </c>
      <c r="F6175" t="s">
        <v>15678</v>
      </c>
      <c r="G6175" t="s">
        <v>31549</v>
      </c>
      <c r="H6175" t="s">
        <v>134</v>
      </c>
      <c r="I6175" t="s">
        <v>79</v>
      </c>
      <c r="J6175" t="s">
        <v>135</v>
      </c>
      <c r="K6175" t="s">
        <v>22</v>
      </c>
      <c r="L6175" t="s">
        <v>136</v>
      </c>
      <c r="M6175" t="s">
        <v>22199</v>
      </c>
      <c r="N6175" t="s">
        <v>22200</v>
      </c>
      <c r="O6175">
        <v>2.7041666666666666</v>
      </c>
      <c r="P6175">
        <v>0</v>
      </c>
      <c r="Q6175">
        <v>803</v>
      </c>
      <c r="R6175">
        <v>4</v>
      </c>
      <c r="S6175">
        <v>44</v>
      </c>
      <c r="T6175">
        <v>0</v>
      </c>
      <c r="U6175">
        <v>109</v>
      </c>
      <c r="V6175">
        <v>1</v>
      </c>
      <c r="W6175">
        <v>0</v>
      </c>
      <c r="X6175">
        <v>0</v>
      </c>
      <c r="Y6175">
        <v>437.69128000000001</v>
      </c>
      <c r="Z6175">
        <v>20.329840000000001</v>
      </c>
      <c r="AA6175">
        <v>20.214016000000001</v>
      </c>
      <c r="AB6175">
        <v>0</v>
      </c>
      <c r="AC6175">
        <v>68.764489999999995</v>
      </c>
      <c r="AD6175">
        <v>19.846295999999999</v>
      </c>
      <c r="AE6175">
        <v>0</v>
      </c>
      <c r="AF6175">
        <v>566.84595000000002</v>
      </c>
    </row>
    <row r="6176" spans="1:32" x14ac:dyDescent="0.3">
      <c r="A6176">
        <v>2795140</v>
      </c>
      <c r="B6176">
        <v>1</v>
      </c>
      <c r="C6176" t="s">
        <v>83</v>
      </c>
      <c r="D6176" t="s">
        <v>122</v>
      </c>
      <c r="E6176" t="s">
        <v>22201</v>
      </c>
      <c r="F6176" t="s">
        <v>22202</v>
      </c>
      <c r="G6176" t="s">
        <v>31545</v>
      </c>
      <c r="H6176" t="s">
        <v>134</v>
      </c>
      <c r="I6176" t="s">
        <v>79</v>
      </c>
      <c r="J6176" t="s">
        <v>135</v>
      </c>
      <c r="K6176" t="s">
        <v>22</v>
      </c>
      <c r="L6176" t="s">
        <v>136</v>
      </c>
      <c r="M6176" t="s">
        <v>22203</v>
      </c>
      <c r="N6176" t="s">
        <v>22204</v>
      </c>
      <c r="O6176">
        <v>0.15638888888888888</v>
      </c>
      <c r="P6176">
        <v>11</v>
      </c>
      <c r="Q6176">
        <v>584</v>
      </c>
      <c r="R6176">
        <v>12</v>
      </c>
      <c r="S6176">
        <v>52</v>
      </c>
      <c r="T6176">
        <v>4</v>
      </c>
      <c r="U6176">
        <v>21</v>
      </c>
      <c r="V6176">
        <v>0</v>
      </c>
      <c r="W6176">
        <v>0</v>
      </c>
      <c r="X6176">
        <v>3.7225564000000002</v>
      </c>
      <c r="Y6176">
        <v>8.8430839999999993</v>
      </c>
      <c r="Z6176">
        <v>0.52255099999999999</v>
      </c>
      <c r="AA6176">
        <v>0.40981862000000002</v>
      </c>
      <c r="AB6176">
        <v>0.28330161999999998</v>
      </c>
      <c r="AC6176">
        <v>0.26140046</v>
      </c>
      <c r="AD6176">
        <v>0</v>
      </c>
      <c r="AE6176">
        <v>0</v>
      </c>
      <c r="AF6176">
        <v>14.042712</v>
      </c>
    </row>
    <row r="6177" spans="1:32" x14ac:dyDescent="0.3">
      <c r="A6177">
        <v>2795143</v>
      </c>
      <c r="B6177">
        <v>1</v>
      </c>
      <c r="C6177" t="s">
        <v>83</v>
      </c>
      <c r="D6177" t="s">
        <v>127</v>
      </c>
      <c r="E6177" t="s">
        <v>17356</v>
      </c>
      <c r="F6177" t="s">
        <v>17357</v>
      </c>
      <c r="G6177" t="s">
        <v>31547</v>
      </c>
      <c r="H6177" t="s">
        <v>134</v>
      </c>
      <c r="I6177" t="s">
        <v>79</v>
      </c>
      <c r="J6177" t="s">
        <v>135</v>
      </c>
      <c r="K6177" t="s">
        <v>22</v>
      </c>
      <c r="L6177" t="s">
        <v>136</v>
      </c>
      <c r="M6177" t="s">
        <v>22205</v>
      </c>
      <c r="N6177" t="s">
        <v>22206</v>
      </c>
      <c r="O6177">
        <v>1.4105555555555556</v>
      </c>
      <c r="P6177">
        <v>27</v>
      </c>
      <c r="Q6177">
        <v>1923</v>
      </c>
      <c r="R6177">
        <v>277</v>
      </c>
      <c r="S6177">
        <v>104</v>
      </c>
      <c r="T6177">
        <v>57</v>
      </c>
      <c r="U6177">
        <v>163</v>
      </c>
      <c r="V6177">
        <v>6</v>
      </c>
      <c r="W6177">
        <v>1</v>
      </c>
      <c r="X6177">
        <v>114.261765</v>
      </c>
      <c r="Y6177">
        <v>312.54926</v>
      </c>
      <c r="Z6177">
        <v>146.89455000000001</v>
      </c>
      <c r="AA6177">
        <v>29.192779999999999</v>
      </c>
      <c r="AB6177">
        <v>600.74914999999999</v>
      </c>
      <c r="AC6177">
        <v>68.273740000000004</v>
      </c>
      <c r="AD6177">
        <v>302.24860000000001</v>
      </c>
      <c r="AE6177">
        <v>0.41645043999999998</v>
      </c>
      <c r="AF6177">
        <v>1574.5862999999999</v>
      </c>
    </row>
    <row r="6178" spans="1:32" x14ac:dyDescent="0.3">
      <c r="A6178">
        <v>2795142</v>
      </c>
      <c r="B6178">
        <v>1</v>
      </c>
      <c r="C6178" t="s">
        <v>83</v>
      </c>
      <c r="D6178" t="s">
        <v>122</v>
      </c>
      <c r="E6178" t="s">
        <v>22207</v>
      </c>
      <c r="F6178" t="s">
        <v>22208</v>
      </c>
      <c r="G6178" t="s">
        <v>31545</v>
      </c>
      <c r="H6178" t="s">
        <v>134</v>
      </c>
      <c r="I6178" t="s">
        <v>79</v>
      </c>
      <c r="J6178" t="s">
        <v>135</v>
      </c>
      <c r="K6178" t="s">
        <v>22</v>
      </c>
      <c r="L6178" t="s">
        <v>136</v>
      </c>
      <c r="M6178" t="s">
        <v>22209</v>
      </c>
      <c r="N6178" t="s">
        <v>22210</v>
      </c>
      <c r="O6178">
        <v>0.15166666666666667</v>
      </c>
      <c r="P6178">
        <v>4</v>
      </c>
      <c r="Q6178">
        <v>2476</v>
      </c>
      <c r="R6178">
        <v>41</v>
      </c>
      <c r="S6178">
        <v>87</v>
      </c>
      <c r="T6178">
        <v>27</v>
      </c>
      <c r="U6178">
        <v>241</v>
      </c>
      <c r="V6178">
        <v>4</v>
      </c>
      <c r="W6178">
        <v>0</v>
      </c>
      <c r="X6178">
        <v>3.6012168</v>
      </c>
      <c r="Y6178">
        <v>38.465705999999997</v>
      </c>
      <c r="Z6178">
        <v>20.927816</v>
      </c>
      <c r="AA6178">
        <v>1.1629640000000001</v>
      </c>
      <c r="AB6178">
        <v>26.910242</v>
      </c>
      <c r="AC6178">
        <v>8.9928329999999992</v>
      </c>
      <c r="AD6178">
        <v>45.207794</v>
      </c>
      <c r="AE6178">
        <v>0</v>
      </c>
      <c r="AF6178">
        <v>145.26857000000001</v>
      </c>
    </row>
    <row r="6179" spans="1:32" x14ac:dyDescent="0.3">
      <c r="A6179">
        <v>2794698</v>
      </c>
      <c r="B6179">
        <v>1</v>
      </c>
      <c r="C6179" t="s">
        <v>82</v>
      </c>
      <c r="D6179" t="s">
        <v>113</v>
      </c>
      <c r="E6179" t="s">
        <v>22211</v>
      </c>
      <c r="F6179" t="s">
        <v>22212</v>
      </c>
      <c r="G6179" t="s">
        <v>31546</v>
      </c>
      <c r="H6179" t="s">
        <v>2951</v>
      </c>
      <c r="I6179" t="s">
        <v>78</v>
      </c>
      <c r="J6179" t="s">
        <v>135</v>
      </c>
      <c r="K6179" t="s">
        <v>22</v>
      </c>
      <c r="L6179" t="s">
        <v>136</v>
      </c>
      <c r="M6179" t="s">
        <v>22213</v>
      </c>
      <c r="N6179" t="s">
        <v>17360</v>
      </c>
      <c r="O6179">
        <v>2.9305555555555554</v>
      </c>
      <c r="P6179">
        <v>0</v>
      </c>
      <c r="Q6179">
        <v>11</v>
      </c>
      <c r="R6179">
        <v>0</v>
      </c>
      <c r="S6179">
        <v>8</v>
      </c>
      <c r="T6179">
        <v>0</v>
      </c>
      <c r="U6179">
        <v>2</v>
      </c>
      <c r="V6179">
        <v>0</v>
      </c>
      <c r="W6179">
        <v>0</v>
      </c>
      <c r="X6179">
        <v>0</v>
      </c>
      <c r="Y6179">
        <v>22.851901999999999</v>
      </c>
      <c r="Z6179">
        <v>0</v>
      </c>
      <c r="AA6179">
        <v>6.8433904999999999</v>
      </c>
      <c r="AB6179">
        <v>0</v>
      </c>
      <c r="AC6179">
        <v>5.2636188E-2</v>
      </c>
      <c r="AD6179">
        <v>0</v>
      </c>
      <c r="AE6179">
        <v>0</v>
      </c>
      <c r="AF6179">
        <v>29.74793</v>
      </c>
    </row>
    <row r="6180" spans="1:32" x14ac:dyDescent="0.3">
      <c r="A6180">
        <v>2794395</v>
      </c>
      <c r="B6180">
        <v>1</v>
      </c>
      <c r="C6180" t="s">
        <v>83</v>
      </c>
      <c r="D6180" t="s">
        <v>130</v>
      </c>
      <c r="E6180" t="s">
        <v>22214</v>
      </c>
      <c r="F6180" t="s">
        <v>22215</v>
      </c>
      <c r="G6180" t="s">
        <v>31548</v>
      </c>
      <c r="H6180" t="s">
        <v>893</v>
      </c>
      <c r="I6180" t="s">
        <v>78</v>
      </c>
      <c r="J6180" t="s">
        <v>135</v>
      </c>
      <c r="K6180" t="s">
        <v>22</v>
      </c>
      <c r="L6180" t="s">
        <v>136</v>
      </c>
      <c r="M6180" t="s">
        <v>22216</v>
      </c>
      <c r="N6180" t="s">
        <v>22217</v>
      </c>
      <c r="O6180">
        <v>3.6047222222222222</v>
      </c>
      <c r="P6180">
        <v>0</v>
      </c>
      <c r="Q6180">
        <v>9</v>
      </c>
      <c r="R6180">
        <v>0</v>
      </c>
      <c r="S6180">
        <v>0</v>
      </c>
      <c r="T6180">
        <v>0</v>
      </c>
      <c r="U6180">
        <v>1</v>
      </c>
      <c r="V6180">
        <v>0</v>
      </c>
      <c r="W6180">
        <v>0</v>
      </c>
      <c r="X6180">
        <v>0</v>
      </c>
      <c r="Y6180">
        <v>5.0429234999999997</v>
      </c>
      <c r="Z6180">
        <v>0</v>
      </c>
      <c r="AA6180">
        <v>0</v>
      </c>
      <c r="AB6180">
        <v>0</v>
      </c>
      <c r="AC6180">
        <v>6.4164557000000002</v>
      </c>
      <c r="AD6180">
        <v>0</v>
      </c>
      <c r="AE6180">
        <v>0</v>
      </c>
      <c r="AF6180">
        <v>11.459379</v>
      </c>
    </row>
    <row r="6181" spans="1:32" x14ac:dyDescent="0.3">
      <c r="A6181">
        <v>2794378</v>
      </c>
      <c r="B6181">
        <v>1</v>
      </c>
      <c r="C6181" t="s">
        <v>83</v>
      </c>
      <c r="D6181" t="s">
        <v>121</v>
      </c>
      <c r="E6181" t="s">
        <v>22218</v>
      </c>
      <c r="F6181" t="s">
        <v>22219</v>
      </c>
      <c r="G6181" t="s">
        <v>31546</v>
      </c>
      <c r="H6181" t="s">
        <v>223</v>
      </c>
      <c r="I6181" t="s">
        <v>78</v>
      </c>
      <c r="J6181" t="s">
        <v>135</v>
      </c>
      <c r="K6181" t="s">
        <v>22</v>
      </c>
      <c r="L6181" t="s">
        <v>136</v>
      </c>
      <c r="M6181" t="s">
        <v>22220</v>
      </c>
      <c r="N6181" t="s">
        <v>22221</v>
      </c>
      <c r="O6181">
        <v>0.75388888888888894</v>
      </c>
      <c r="P6181">
        <v>0</v>
      </c>
      <c r="Q6181">
        <v>10</v>
      </c>
      <c r="R6181">
        <v>0</v>
      </c>
      <c r="S6181">
        <v>1</v>
      </c>
      <c r="T6181">
        <v>0</v>
      </c>
      <c r="U6181">
        <v>1</v>
      </c>
      <c r="V6181">
        <v>0</v>
      </c>
      <c r="W6181">
        <v>0</v>
      </c>
      <c r="X6181">
        <v>0</v>
      </c>
      <c r="Y6181">
        <v>0.71704173000000004</v>
      </c>
      <c r="Z6181">
        <v>0</v>
      </c>
      <c r="AA6181">
        <v>0</v>
      </c>
      <c r="AB6181">
        <v>0</v>
      </c>
      <c r="AC6181">
        <v>0.22359116000000001</v>
      </c>
      <c r="AD6181">
        <v>0</v>
      </c>
      <c r="AE6181">
        <v>0</v>
      </c>
      <c r="AF6181">
        <v>0.94063289999999999</v>
      </c>
    </row>
    <row r="6182" spans="1:32" x14ac:dyDescent="0.3">
      <c r="A6182">
        <v>2794393</v>
      </c>
      <c r="B6182">
        <v>1</v>
      </c>
      <c r="C6182" t="s">
        <v>82</v>
      </c>
      <c r="D6182" t="s">
        <v>90</v>
      </c>
      <c r="E6182" t="s">
        <v>3204</v>
      </c>
      <c r="F6182" t="s">
        <v>746</v>
      </c>
      <c r="G6182" t="s">
        <v>31552</v>
      </c>
      <c r="H6182" t="s">
        <v>665</v>
      </c>
      <c r="I6182" t="s">
        <v>78</v>
      </c>
      <c r="J6182" t="s">
        <v>135</v>
      </c>
      <c r="K6182" t="s">
        <v>22</v>
      </c>
      <c r="L6182" t="s">
        <v>136</v>
      </c>
      <c r="M6182" t="s">
        <v>22222</v>
      </c>
      <c r="N6182" t="s">
        <v>22223</v>
      </c>
      <c r="O6182">
        <v>3.3069444444444445</v>
      </c>
      <c r="P6182">
        <v>0</v>
      </c>
      <c r="Q6182">
        <v>265</v>
      </c>
      <c r="R6182">
        <v>0</v>
      </c>
      <c r="S6182">
        <v>4</v>
      </c>
      <c r="T6182">
        <v>0</v>
      </c>
      <c r="U6182">
        <v>21</v>
      </c>
      <c r="V6182">
        <v>0</v>
      </c>
      <c r="W6182">
        <v>0</v>
      </c>
      <c r="X6182">
        <v>0</v>
      </c>
      <c r="Y6182">
        <v>274.58139999999997</v>
      </c>
      <c r="Z6182">
        <v>0</v>
      </c>
      <c r="AA6182">
        <v>20.14941</v>
      </c>
      <c r="AB6182">
        <v>0</v>
      </c>
      <c r="AC6182">
        <v>84.593540000000004</v>
      </c>
      <c r="AD6182">
        <v>0</v>
      </c>
      <c r="AE6182">
        <v>0</v>
      </c>
      <c r="AF6182">
        <v>379.32429999999999</v>
      </c>
    </row>
    <row r="6183" spans="1:32" x14ac:dyDescent="0.3">
      <c r="A6183">
        <v>2794239</v>
      </c>
      <c r="B6183">
        <v>1</v>
      </c>
      <c r="C6183" t="s">
        <v>82</v>
      </c>
      <c r="D6183" t="s">
        <v>95</v>
      </c>
      <c r="E6183" t="s">
        <v>22224</v>
      </c>
      <c r="F6183" t="s">
        <v>22225</v>
      </c>
      <c r="G6183" t="s">
        <v>31546</v>
      </c>
      <c r="H6183" t="s">
        <v>145</v>
      </c>
      <c r="I6183" t="s">
        <v>78</v>
      </c>
      <c r="J6183" t="s">
        <v>135</v>
      </c>
      <c r="K6183" t="s">
        <v>22</v>
      </c>
      <c r="L6183" t="s">
        <v>136</v>
      </c>
      <c r="M6183" t="s">
        <v>22226</v>
      </c>
      <c r="N6183" t="s">
        <v>22227</v>
      </c>
      <c r="O6183">
        <v>1.3819444444444444</v>
      </c>
      <c r="P6183">
        <v>0</v>
      </c>
      <c r="Q6183">
        <v>184</v>
      </c>
      <c r="R6183">
        <v>0</v>
      </c>
      <c r="S6183">
        <v>0</v>
      </c>
      <c r="T6183">
        <v>0</v>
      </c>
      <c r="U6183">
        <v>6</v>
      </c>
      <c r="V6183">
        <v>0</v>
      </c>
      <c r="W6183">
        <v>0</v>
      </c>
      <c r="X6183">
        <v>0</v>
      </c>
      <c r="Y6183">
        <v>38.836661999999997</v>
      </c>
      <c r="Z6183">
        <v>0</v>
      </c>
      <c r="AA6183">
        <v>0</v>
      </c>
      <c r="AB6183">
        <v>0</v>
      </c>
      <c r="AC6183">
        <v>58.132095</v>
      </c>
      <c r="AD6183">
        <v>0</v>
      </c>
      <c r="AE6183">
        <v>0</v>
      </c>
      <c r="AF6183">
        <v>96.968760000000003</v>
      </c>
    </row>
    <row r="6184" spans="1:32" x14ac:dyDescent="0.3">
      <c r="A6184">
        <v>2794205</v>
      </c>
      <c r="B6184">
        <v>1</v>
      </c>
      <c r="C6184" t="s">
        <v>83</v>
      </c>
      <c r="D6184" t="s">
        <v>115</v>
      </c>
      <c r="E6184" t="s">
        <v>22228</v>
      </c>
      <c r="F6184" t="s">
        <v>22229</v>
      </c>
      <c r="G6184" t="s">
        <v>31546</v>
      </c>
      <c r="H6184" t="s">
        <v>223</v>
      </c>
      <c r="I6184" t="s">
        <v>78</v>
      </c>
      <c r="J6184" t="s">
        <v>135</v>
      </c>
      <c r="K6184" t="s">
        <v>22</v>
      </c>
      <c r="L6184" t="s">
        <v>136</v>
      </c>
      <c r="M6184" t="s">
        <v>22230</v>
      </c>
      <c r="N6184" t="s">
        <v>22231</v>
      </c>
      <c r="O6184">
        <v>1.7355555555555555</v>
      </c>
      <c r="P6184">
        <v>0</v>
      </c>
      <c r="Q6184">
        <v>1</v>
      </c>
      <c r="R6184">
        <v>0</v>
      </c>
      <c r="S6184">
        <v>1</v>
      </c>
      <c r="T6184">
        <v>0</v>
      </c>
      <c r="U6184">
        <v>1</v>
      </c>
      <c r="V6184">
        <v>0</v>
      </c>
      <c r="W6184">
        <v>0</v>
      </c>
      <c r="X6184">
        <v>0</v>
      </c>
      <c r="Y6184">
        <v>0.31501654000000001</v>
      </c>
      <c r="Z6184">
        <v>0</v>
      </c>
      <c r="AA6184">
        <v>0</v>
      </c>
      <c r="AB6184">
        <v>0</v>
      </c>
      <c r="AC6184">
        <v>3.5283391000000002</v>
      </c>
      <c r="AD6184">
        <v>0</v>
      </c>
      <c r="AE6184">
        <v>0</v>
      </c>
      <c r="AF6184">
        <v>3.8433557</v>
      </c>
    </row>
    <row r="6185" spans="1:32" x14ac:dyDescent="0.3">
      <c r="A6185">
        <v>2793957</v>
      </c>
      <c r="B6185">
        <v>1</v>
      </c>
      <c r="C6185" t="s">
        <v>82</v>
      </c>
      <c r="D6185" t="s">
        <v>109</v>
      </c>
      <c r="E6185" t="s">
        <v>22232</v>
      </c>
      <c r="F6185" t="s">
        <v>22233</v>
      </c>
      <c r="G6185" t="s">
        <v>31545</v>
      </c>
      <c r="H6185" t="s">
        <v>3730</v>
      </c>
      <c r="I6185" t="s">
        <v>79</v>
      </c>
      <c r="J6185" t="s">
        <v>135</v>
      </c>
      <c r="K6185" t="s">
        <v>22</v>
      </c>
      <c r="L6185" t="s">
        <v>186</v>
      </c>
      <c r="M6185" t="s">
        <v>22234</v>
      </c>
      <c r="N6185" t="s">
        <v>22235</v>
      </c>
      <c r="O6185">
        <v>1.9894444444444443</v>
      </c>
      <c r="P6185">
        <v>6</v>
      </c>
      <c r="Q6185">
        <v>195</v>
      </c>
      <c r="R6185">
        <v>5</v>
      </c>
      <c r="S6185">
        <v>3</v>
      </c>
      <c r="T6185">
        <v>8</v>
      </c>
      <c r="U6185">
        <v>27</v>
      </c>
      <c r="V6185">
        <v>0</v>
      </c>
      <c r="W6185">
        <v>0</v>
      </c>
      <c r="X6185">
        <v>3.5979738000000001</v>
      </c>
      <c r="Y6185">
        <v>46.35369</v>
      </c>
      <c r="Z6185">
        <v>13.375400000000001</v>
      </c>
      <c r="AA6185">
        <v>5.3419139999999997E-2</v>
      </c>
      <c r="AB6185">
        <v>25.524660000000001</v>
      </c>
      <c r="AC6185">
        <v>64.977590000000006</v>
      </c>
      <c r="AD6185">
        <v>0</v>
      </c>
      <c r="AE6185">
        <v>0</v>
      </c>
      <c r="AF6185">
        <v>153.88274000000001</v>
      </c>
    </row>
    <row r="6186" spans="1:32" x14ac:dyDescent="0.3">
      <c r="A6186">
        <v>2793894</v>
      </c>
      <c r="B6186">
        <v>1</v>
      </c>
      <c r="C6186" t="s">
        <v>82</v>
      </c>
      <c r="D6186" t="s">
        <v>106</v>
      </c>
      <c r="E6186" t="s">
        <v>22236</v>
      </c>
      <c r="F6186" t="s">
        <v>22237</v>
      </c>
      <c r="G6186" t="s">
        <v>31548</v>
      </c>
      <c r="H6186" t="s">
        <v>893</v>
      </c>
      <c r="I6186" t="s">
        <v>78</v>
      </c>
      <c r="J6186" t="s">
        <v>135</v>
      </c>
      <c r="K6186" t="s">
        <v>22</v>
      </c>
      <c r="L6186" t="s">
        <v>136</v>
      </c>
      <c r="M6186" t="s">
        <v>22238</v>
      </c>
      <c r="N6186" t="s">
        <v>22239</v>
      </c>
      <c r="O6186">
        <v>3.6236111111111109</v>
      </c>
      <c r="P6186">
        <v>0</v>
      </c>
      <c r="Q6186">
        <v>4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3.5246590000000002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3.5246590000000002</v>
      </c>
    </row>
    <row r="6187" spans="1:32" x14ac:dyDescent="0.3">
      <c r="A6187">
        <v>2793913</v>
      </c>
      <c r="B6187">
        <v>1</v>
      </c>
      <c r="C6187" t="s">
        <v>82</v>
      </c>
      <c r="D6187" t="s">
        <v>89</v>
      </c>
      <c r="E6187" t="s">
        <v>22240</v>
      </c>
      <c r="F6187" t="s">
        <v>22241</v>
      </c>
      <c r="G6187" t="s">
        <v>31548</v>
      </c>
      <c r="H6187" t="s">
        <v>333</v>
      </c>
      <c r="I6187" t="s">
        <v>78</v>
      </c>
      <c r="J6187" t="s">
        <v>135</v>
      </c>
      <c r="K6187" t="s">
        <v>22</v>
      </c>
      <c r="L6187" t="s">
        <v>136</v>
      </c>
      <c r="M6187" t="s">
        <v>22242</v>
      </c>
      <c r="N6187" t="s">
        <v>22243</v>
      </c>
      <c r="O6187">
        <v>1.1058333333333332</v>
      </c>
      <c r="P6187">
        <v>0</v>
      </c>
      <c r="Q6187">
        <v>1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0.26173950000000001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0.26173950000000001</v>
      </c>
    </row>
    <row r="6188" spans="1:32" x14ac:dyDescent="0.3">
      <c r="A6188">
        <v>2793905</v>
      </c>
      <c r="B6188">
        <v>1</v>
      </c>
      <c r="C6188" t="s">
        <v>82</v>
      </c>
      <c r="D6188" t="s">
        <v>94</v>
      </c>
      <c r="E6188" t="s">
        <v>22244</v>
      </c>
      <c r="F6188" t="s">
        <v>22245</v>
      </c>
      <c r="G6188" t="s">
        <v>31548</v>
      </c>
      <c r="H6188" t="s">
        <v>893</v>
      </c>
      <c r="I6188" t="s">
        <v>78</v>
      </c>
      <c r="J6188" t="s">
        <v>135</v>
      </c>
      <c r="K6188" t="s">
        <v>22</v>
      </c>
      <c r="L6188" t="s">
        <v>136</v>
      </c>
      <c r="M6188" t="s">
        <v>22246</v>
      </c>
      <c r="N6188" t="s">
        <v>22247</v>
      </c>
      <c r="O6188">
        <v>1.7038888888888888</v>
      </c>
      <c r="P6188">
        <v>0</v>
      </c>
      <c r="Q6188">
        <v>1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3.1987495999999997E-2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3.1987495999999997E-2</v>
      </c>
    </row>
    <row r="6189" spans="1:32" x14ac:dyDescent="0.3">
      <c r="A6189">
        <v>2793899</v>
      </c>
      <c r="B6189">
        <v>1</v>
      </c>
      <c r="C6189" t="s">
        <v>83</v>
      </c>
      <c r="D6189" t="s">
        <v>115</v>
      </c>
      <c r="E6189" t="s">
        <v>22248</v>
      </c>
      <c r="F6189" t="s">
        <v>22249</v>
      </c>
      <c r="G6189" t="s">
        <v>31548</v>
      </c>
      <c r="H6189" t="s">
        <v>311</v>
      </c>
      <c r="I6189" t="s">
        <v>78</v>
      </c>
      <c r="J6189" t="s">
        <v>135</v>
      </c>
      <c r="K6189" t="s">
        <v>22</v>
      </c>
      <c r="L6189" t="s">
        <v>136</v>
      </c>
      <c r="M6189" t="s">
        <v>22250</v>
      </c>
      <c r="N6189" t="s">
        <v>22251</v>
      </c>
      <c r="O6189">
        <v>0.68138888888888893</v>
      </c>
      <c r="P6189">
        <v>0</v>
      </c>
      <c r="Q6189">
        <v>8</v>
      </c>
      <c r="R6189">
        <v>0</v>
      </c>
      <c r="S6189">
        <v>0</v>
      </c>
      <c r="T6189">
        <v>0</v>
      </c>
      <c r="U6189">
        <v>6</v>
      </c>
      <c r="V6189">
        <v>0</v>
      </c>
      <c r="W6189">
        <v>0</v>
      </c>
      <c r="X6189">
        <v>0</v>
      </c>
      <c r="Y6189">
        <v>0.66275070000000003</v>
      </c>
      <c r="Z6189">
        <v>0</v>
      </c>
      <c r="AA6189">
        <v>0</v>
      </c>
      <c r="AB6189">
        <v>0</v>
      </c>
      <c r="AC6189">
        <v>1.7335837999999999</v>
      </c>
      <c r="AD6189">
        <v>0</v>
      </c>
      <c r="AE6189">
        <v>0</v>
      </c>
      <c r="AF6189">
        <v>2.3963345999999999</v>
      </c>
    </row>
    <row r="6190" spans="1:32" x14ac:dyDescent="0.3">
      <c r="A6190">
        <v>2793799</v>
      </c>
      <c r="B6190">
        <v>1</v>
      </c>
      <c r="C6190" t="s">
        <v>83</v>
      </c>
      <c r="D6190" t="s">
        <v>123</v>
      </c>
      <c r="E6190" t="s">
        <v>22252</v>
      </c>
      <c r="F6190" t="s">
        <v>22253</v>
      </c>
      <c r="G6190" t="s">
        <v>31546</v>
      </c>
      <c r="H6190" t="s">
        <v>648</v>
      </c>
      <c r="I6190" t="s">
        <v>78</v>
      </c>
      <c r="J6190" t="s">
        <v>135</v>
      </c>
      <c r="K6190" t="s">
        <v>22</v>
      </c>
      <c r="L6190" t="s">
        <v>186</v>
      </c>
      <c r="M6190" t="s">
        <v>22254</v>
      </c>
      <c r="N6190" t="s">
        <v>22255</v>
      </c>
      <c r="O6190">
        <v>7.6758333333333333</v>
      </c>
      <c r="P6190">
        <v>0</v>
      </c>
      <c r="Q6190">
        <v>5</v>
      </c>
      <c r="R6190">
        <v>0</v>
      </c>
      <c r="S6190">
        <v>2</v>
      </c>
      <c r="T6190">
        <v>0</v>
      </c>
      <c r="U6190">
        <v>3</v>
      </c>
      <c r="V6190">
        <v>0</v>
      </c>
      <c r="W6190">
        <v>0</v>
      </c>
      <c r="X6190">
        <v>0</v>
      </c>
      <c r="Y6190">
        <v>5.4756327000000002</v>
      </c>
      <c r="Z6190">
        <v>0</v>
      </c>
      <c r="AA6190">
        <v>2.1329224</v>
      </c>
      <c r="AB6190">
        <v>0</v>
      </c>
      <c r="AC6190">
        <v>30.564083</v>
      </c>
      <c r="AD6190">
        <v>0</v>
      </c>
      <c r="AE6190">
        <v>0</v>
      </c>
      <c r="AF6190">
        <v>38.172637999999999</v>
      </c>
    </row>
    <row r="6191" spans="1:32" x14ac:dyDescent="0.3">
      <c r="A6191">
        <v>2785721</v>
      </c>
      <c r="B6191">
        <v>1</v>
      </c>
      <c r="C6191" t="s">
        <v>82</v>
      </c>
      <c r="D6191" t="s">
        <v>90</v>
      </c>
      <c r="E6191" t="s">
        <v>22256</v>
      </c>
      <c r="F6191" t="s">
        <v>22257</v>
      </c>
      <c r="G6191" t="s">
        <v>31551</v>
      </c>
      <c r="H6191" t="s">
        <v>134</v>
      </c>
      <c r="I6191" t="s">
        <v>79</v>
      </c>
      <c r="J6191" t="s">
        <v>135</v>
      </c>
      <c r="K6191" t="s">
        <v>22</v>
      </c>
      <c r="L6191" t="s">
        <v>136</v>
      </c>
      <c r="M6191" t="s">
        <v>22258</v>
      </c>
      <c r="N6191" t="s">
        <v>22259</v>
      </c>
      <c r="O6191">
        <v>0.20333333333333334</v>
      </c>
      <c r="P6191">
        <v>0</v>
      </c>
      <c r="Q6191">
        <v>0</v>
      </c>
      <c r="R6191">
        <v>0</v>
      </c>
      <c r="S6191">
        <v>0</v>
      </c>
      <c r="T6191">
        <v>6</v>
      </c>
      <c r="U6191">
        <v>0</v>
      </c>
      <c r="V6191">
        <v>5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9.9781139999999997</v>
      </c>
      <c r="AC6191">
        <v>0</v>
      </c>
      <c r="AD6191">
        <v>85.048743999999999</v>
      </c>
      <c r="AE6191">
        <v>0</v>
      </c>
      <c r="AF6191">
        <v>95.026854999999998</v>
      </c>
    </row>
    <row r="6192" spans="1:32" x14ac:dyDescent="0.3">
      <c r="A6192">
        <v>2785631</v>
      </c>
      <c r="B6192">
        <v>1</v>
      </c>
      <c r="C6192" t="s">
        <v>82</v>
      </c>
      <c r="D6192" t="s">
        <v>104</v>
      </c>
      <c r="E6192" t="s">
        <v>22260</v>
      </c>
      <c r="F6192" t="s">
        <v>22261</v>
      </c>
      <c r="G6192" t="s">
        <v>31550</v>
      </c>
      <c r="H6192" t="s">
        <v>1432</v>
      </c>
      <c r="I6192" t="s">
        <v>78</v>
      </c>
      <c r="J6192" t="s">
        <v>135</v>
      </c>
      <c r="K6192" t="s">
        <v>22</v>
      </c>
      <c r="L6192" t="s">
        <v>136</v>
      </c>
      <c r="M6192" t="s">
        <v>22262</v>
      </c>
      <c r="N6192" t="s">
        <v>22263</v>
      </c>
      <c r="O6192">
        <v>3.8369444444444443</v>
      </c>
      <c r="P6192">
        <v>0</v>
      </c>
      <c r="Q6192">
        <v>85</v>
      </c>
      <c r="R6192">
        <v>0</v>
      </c>
      <c r="S6192">
        <v>0</v>
      </c>
      <c r="T6192">
        <v>0</v>
      </c>
      <c r="U6192">
        <v>22</v>
      </c>
      <c r="V6192">
        <v>0</v>
      </c>
      <c r="W6192">
        <v>0</v>
      </c>
      <c r="X6192">
        <v>0</v>
      </c>
      <c r="Y6192">
        <v>124.66367</v>
      </c>
      <c r="Z6192">
        <v>0</v>
      </c>
      <c r="AA6192">
        <v>0</v>
      </c>
      <c r="AB6192">
        <v>0</v>
      </c>
      <c r="AC6192">
        <v>72.242000000000004</v>
      </c>
      <c r="AD6192">
        <v>0</v>
      </c>
      <c r="AE6192">
        <v>0</v>
      </c>
      <c r="AF6192">
        <v>196.90566999999999</v>
      </c>
    </row>
    <row r="6193" spans="1:32" x14ac:dyDescent="0.3">
      <c r="A6193">
        <v>2785646</v>
      </c>
      <c r="B6193">
        <v>1</v>
      </c>
      <c r="C6193" t="s">
        <v>82</v>
      </c>
      <c r="D6193" t="s">
        <v>89</v>
      </c>
      <c r="E6193" t="s">
        <v>16407</v>
      </c>
      <c r="F6193" t="s">
        <v>16408</v>
      </c>
      <c r="G6193" t="s">
        <v>31545</v>
      </c>
      <c r="H6193" t="s">
        <v>134</v>
      </c>
      <c r="I6193" t="s">
        <v>79</v>
      </c>
      <c r="J6193" t="s">
        <v>135</v>
      </c>
      <c r="K6193" t="s">
        <v>22</v>
      </c>
      <c r="L6193" t="s">
        <v>136</v>
      </c>
      <c r="M6193" t="s">
        <v>22264</v>
      </c>
      <c r="N6193" t="s">
        <v>22265</v>
      </c>
      <c r="O6193">
        <v>0.41</v>
      </c>
      <c r="P6193">
        <v>0</v>
      </c>
      <c r="Q6193">
        <v>725</v>
      </c>
      <c r="R6193">
        <v>1</v>
      </c>
      <c r="S6193">
        <v>138</v>
      </c>
      <c r="T6193">
        <v>9</v>
      </c>
      <c r="U6193">
        <v>164</v>
      </c>
      <c r="V6193">
        <v>0</v>
      </c>
      <c r="W6193">
        <v>0</v>
      </c>
      <c r="X6193">
        <v>0</v>
      </c>
      <c r="Y6193">
        <v>36.105873000000003</v>
      </c>
      <c r="Z6193">
        <v>0</v>
      </c>
      <c r="AA6193">
        <v>15.5987215</v>
      </c>
      <c r="AB6193">
        <v>26.147040000000001</v>
      </c>
      <c r="AC6193">
        <v>10.879676999999999</v>
      </c>
      <c r="AD6193">
        <v>0</v>
      </c>
      <c r="AE6193">
        <v>0</v>
      </c>
      <c r="AF6193">
        <v>88.731309999999993</v>
      </c>
    </row>
    <row r="6194" spans="1:32" x14ac:dyDescent="0.3">
      <c r="A6194">
        <v>2785635</v>
      </c>
      <c r="B6194">
        <v>1</v>
      </c>
      <c r="C6194" t="s">
        <v>83</v>
      </c>
      <c r="D6194" t="s">
        <v>128</v>
      </c>
      <c r="E6194" t="s">
        <v>4240</v>
      </c>
      <c r="F6194" t="s">
        <v>4241</v>
      </c>
      <c r="G6194" t="s">
        <v>31551</v>
      </c>
      <c r="H6194" t="s">
        <v>134</v>
      </c>
      <c r="I6194" t="s">
        <v>79</v>
      </c>
      <c r="J6194" t="s">
        <v>135</v>
      </c>
      <c r="K6194" t="s">
        <v>22</v>
      </c>
      <c r="L6194" t="s">
        <v>136</v>
      </c>
      <c r="M6194" t="s">
        <v>22266</v>
      </c>
      <c r="N6194" t="s">
        <v>22267</v>
      </c>
      <c r="O6194">
        <v>0.95027777777777778</v>
      </c>
      <c r="P6194">
        <v>1</v>
      </c>
      <c r="Q6194">
        <v>490</v>
      </c>
      <c r="R6194">
        <v>98</v>
      </c>
      <c r="S6194">
        <v>132</v>
      </c>
      <c r="T6194">
        <v>8</v>
      </c>
      <c r="U6194">
        <v>67</v>
      </c>
      <c r="V6194">
        <v>0</v>
      </c>
      <c r="W6194">
        <v>0</v>
      </c>
      <c r="X6194">
        <v>0.1719763</v>
      </c>
      <c r="Y6194">
        <v>96.897450000000006</v>
      </c>
      <c r="Z6194">
        <v>122.49505600000001</v>
      </c>
      <c r="AA6194">
        <v>57.132750000000001</v>
      </c>
      <c r="AB6194">
        <v>30.007048000000001</v>
      </c>
      <c r="AC6194">
        <v>12.270835999999999</v>
      </c>
      <c r="AD6194">
        <v>0</v>
      </c>
      <c r="AE6194">
        <v>0</v>
      </c>
      <c r="AF6194">
        <v>318.97512999999998</v>
      </c>
    </row>
    <row r="6195" spans="1:32" x14ac:dyDescent="0.3">
      <c r="A6195">
        <v>2785644</v>
      </c>
      <c r="B6195">
        <v>1</v>
      </c>
      <c r="C6195" t="s">
        <v>83</v>
      </c>
      <c r="D6195" t="s">
        <v>115</v>
      </c>
      <c r="E6195" t="s">
        <v>1614</v>
      </c>
      <c r="F6195" t="s">
        <v>1615</v>
      </c>
      <c r="G6195" t="s">
        <v>31545</v>
      </c>
      <c r="H6195" t="s">
        <v>134</v>
      </c>
      <c r="I6195" t="s">
        <v>79</v>
      </c>
      <c r="J6195" t="s">
        <v>135</v>
      </c>
      <c r="K6195" t="s">
        <v>22</v>
      </c>
      <c r="L6195" t="s">
        <v>136</v>
      </c>
      <c r="M6195" t="s">
        <v>22268</v>
      </c>
      <c r="N6195" t="s">
        <v>22269</v>
      </c>
      <c r="O6195">
        <v>1.6488888888888888</v>
      </c>
      <c r="P6195">
        <v>5</v>
      </c>
      <c r="Q6195">
        <v>1639</v>
      </c>
      <c r="R6195">
        <v>207</v>
      </c>
      <c r="S6195">
        <v>139</v>
      </c>
      <c r="T6195">
        <v>14</v>
      </c>
      <c r="U6195">
        <v>441</v>
      </c>
      <c r="V6195">
        <v>3</v>
      </c>
      <c r="W6195">
        <v>3</v>
      </c>
      <c r="X6195">
        <v>42.062869999999997</v>
      </c>
      <c r="Y6195">
        <v>471.18822999999998</v>
      </c>
      <c r="Z6195">
        <v>33.171824999999998</v>
      </c>
      <c r="AA6195">
        <v>33.403170000000003</v>
      </c>
      <c r="AB6195">
        <v>55.287433999999998</v>
      </c>
      <c r="AC6195">
        <v>173.77544</v>
      </c>
      <c r="AD6195">
        <v>25.255516</v>
      </c>
      <c r="AE6195">
        <v>10.479699999999999</v>
      </c>
      <c r="AF6195">
        <v>844.62419999999997</v>
      </c>
    </row>
    <row r="6196" spans="1:32" x14ac:dyDescent="0.3">
      <c r="A6196">
        <v>2785649</v>
      </c>
      <c r="B6196">
        <v>1</v>
      </c>
      <c r="C6196" t="s">
        <v>82</v>
      </c>
      <c r="D6196" t="s">
        <v>112</v>
      </c>
      <c r="E6196" t="s">
        <v>3133</v>
      </c>
      <c r="F6196" t="s">
        <v>3134</v>
      </c>
      <c r="G6196" t="s">
        <v>31547</v>
      </c>
      <c r="H6196" t="s">
        <v>134</v>
      </c>
      <c r="I6196" t="s">
        <v>79</v>
      </c>
      <c r="J6196" t="s">
        <v>135</v>
      </c>
      <c r="K6196" t="s">
        <v>22</v>
      </c>
      <c r="L6196" t="s">
        <v>136</v>
      </c>
      <c r="M6196" t="s">
        <v>22270</v>
      </c>
      <c r="N6196" t="s">
        <v>22271</v>
      </c>
      <c r="O6196">
        <v>0.18916666666666668</v>
      </c>
      <c r="P6196">
        <v>30</v>
      </c>
      <c r="Q6196">
        <v>5983</v>
      </c>
      <c r="R6196">
        <v>70</v>
      </c>
      <c r="S6196">
        <v>676</v>
      </c>
      <c r="T6196">
        <v>133</v>
      </c>
      <c r="U6196">
        <v>1874</v>
      </c>
      <c r="V6196">
        <v>22</v>
      </c>
      <c r="W6196">
        <v>6</v>
      </c>
      <c r="X6196">
        <v>2.1679450999999998</v>
      </c>
      <c r="Y6196">
        <v>195.94481999999999</v>
      </c>
      <c r="Z6196">
        <v>56.995711999999997</v>
      </c>
      <c r="AA6196">
        <v>25.849712</v>
      </c>
      <c r="AB6196">
        <v>73.416070000000005</v>
      </c>
      <c r="AC6196">
        <v>83.211860000000001</v>
      </c>
      <c r="AD6196">
        <v>216.90019000000001</v>
      </c>
      <c r="AE6196">
        <v>6.3956559999999998</v>
      </c>
      <c r="AF6196">
        <v>660.88196000000005</v>
      </c>
    </row>
    <row r="6197" spans="1:32" x14ac:dyDescent="0.3">
      <c r="A6197">
        <v>2785521</v>
      </c>
      <c r="B6197">
        <v>1</v>
      </c>
      <c r="C6197" t="s">
        <v>82</v>
      </c>
      <c r="D6197" t="s">
        <v>102</v>
      </c>
      <c r="E6197" t="s">
        <v>22272</v>
      </c>
      <c r="F6197" t="s">
        <v>22273</v>
      </c>
      <c r="G6197" t="s">
        <v>31547</v>
      </c>
      <c r="H6197" t="s">
        <v>134</v>
      </c>
      <c r="I6197" t="s">
        <v>79</v>
      </c>
      <c r="J6197" t="s">
        <v>135</v>
      </c>
      <c r="K6197" t="s">
        <v>22</v>
      </c>
      <c r="L6197" t="s">
        <v>136</v>
      </c>
      <c r="M6197" t="s">
        <v>22274</v>
      </c>
      <c r="N6197" t="s">
        <v>22275</v>
      </c>
      <c r="O6197">
        <v>0.33361111111111114</v>
      </c>
      <c r="P6197">
        <v>0</v>
      </c>
      <c r="Q6197">
        <v>4</v>
      </c>
      <c r="R6197">
        <v>0</v>
      </c>
      <c r="S6197">
        <v>1</v>
      </c>
      <c r="T6197">
        <v>5</v>
      </c>
      <c r="U6197">
        <v>1</v>
      </c>
      <c r="V6197">
        <v>4</v>
      </c>
      <c r="W6197">
        <v>0</v>
      </c>
      <c r="X6197">
        <v>0</v>
      </c>
      <c r="Y6197">
        <v>2.8653443000000001E-2</v>
      </c>
      <c r="Z6197">
        <v>0</v>
      </c>
      <c r="AA6197">
        <v>0.86179340000000004</v>
      </c>
      <c r="AB6197">
        <v>2527.4369999999999</v>
      </c>
      <c r="AC6197">
        <v>0.27781349999999999</v>
      </c>
      <c r="AD6197">
        <v>121.912834</v>
      </c>
      <c r="AE6197">
        <v>0</v>
      </c>
      <c r="AF6197">
        <v>2650.518</v>
      </c>
    </row>
    <row r="6198" spans="1:32" x14ac:dyDescent="0.3">
      <c r="A6198">
        <v>2785439</v>
      </c>
      <c r="B6198">
        <v>1</v>
      </c>
      <c r="C6198" t="s">
        <v>82</v>
      </c>
      <c r="D6198" t="s">
        <v>86</v>
      </c>
      <c r="E6198" t="s">
        <v>22276</v>
      </c>
      <c r="F6198" t="s">
        <v>22277</v>
      </c>
      <c r="G6198" t="s">
        <v>31546</v>
      </c>
      <c r="H6198" t="s">
        <v>223</v>
      </c>
      <c r="I6198" t="s">
        <v>78</v>
      </c>
      <c r="J6198" t="s">
        <v>135</v>
      </c>
      <c r="K6198" t="s">
        <v>22</v>
      </c>
      <c r="L6198" t="s">
        <v>136</v>
      </c>
      <c r="M6198" t="s">
        <v>22278</v>
      </c>
      <c r="N6198" t="s">
        <v>22279</v>
      </c>
      <c r="O6198">
        <v>1.7333333333333334</v>
      </c>
      <c r="P6198">
        <v>0</v>
      </c>
      <c r="Q6198">
        <v>2</v>
      </c>
      <c r="R6198">
        <v>0</v>
      </c>
      <c r="S6198">
        <v>17</v>
      </c>
      <c r="T6198">
        <v>0</v>
      </c>
      <c r="U6198">
        <v>6</v>
      </c>
      <c r="V6198">
        <v>0</v>
      </c>
      <c r="W6198">
        <v>0</v>
      </c>
      <c r="X6198">
        <v>0</v>
      </c>
      <c r="Y6198">
        <v>0.52995144999999999</v>
      </c>
      <c r="Z6198">
        <v>0</v>
      </c>
      <c r="AA6198">
        <v>18.937930999999999</v>
      </c>
      <c r="AB6198">
        <v>0</v>
      </c>
      <c r="AC6198">
        <v>1.6364865</v>
      </c>
      <c r="AD6198">
        <v>0</v>
      </c>
      <c r="AE6198">
        <v>0</v>
      </c>
      <c r="AF6198">
        <v>21.104368000000001</v>
      </c>
    </row>
    <row r="6199" spans="1:32" x14ac:dyDescent="0.3">
      <c r="A6199">
        <v>2785457</v>
      </c>
      <c r="B6199">
        <v>1</v>
      </c>
      <c r="C6199" t="s">
        <v>82</v>
      </c>
      <c r="D6199" t="s">
        <v>109</v>
      </c>
      <c r="E6199" t="s">
        <v>22280</v>
      </c>
      <c r="F6199" t="s">
        <v>22281</v>
      </c>
      <c r="G6199" t="s">
        <v>31545</v>
      </c>
      <c r="H6199" t="s">
        <v>134</v>
      </c>
      <c r="I6199" t="s">
        <v>79</v>
      </c>
      <c r="J6199" t="s">
        <v>135</v>
      </c>
      <c r="K6199" t="s">
        <v>22</v>
      </c>
      <c r="L6199" t="s">
        <v>136</v>
      </c>
      <c r="M6199" t="s">
        <v>22282</v>
      </c>
      <c r="N6199" t="s">
        <v>22283</v>
      </c>
      <c r="O6199">
        <v>1.8222222222222222</v>
      </c>
      <c r="P6199">
        <v>0</v>
      </c>
      <c r="Q6199">
        <v>1031</v>
      </c>
      <c r="R6199">
        <v>0</v>
      </c>
      <c r="S6199">
        <v>2</v>
      </c>
      <c r="T6199">
        <v>0</v>
      </c>
      <c r="U6199">
        <v>51</v>
      </c>
      <c r="V6199">
        <v>0</v>
      </c>
      <c r="W6199">
        <v>0</v>
      </c>
      <c r="X6199">
        <v>0</v>
      </c>
      <c r="Y6199">
        <v>285.69006000000002</v>
      </c>
      <c r="Z6199">
        <v>0</v>
      </c>
      <c r="AA6199">
        <v>0.13761651999999999</v>
      </c>
      <c r="AB6199">
        <v>0</v>
      </c>
      <c r="AC6199">
        <v>22.546465000000001</v>
      </c>
      <c r="AD6199">
        <v>0</v>
      </c>
      <c r="AE6199">
        <v>0</v>
      </c>
      <c r="AF6199">
        <v>308.37414999999999</v>
      </c>
    </row>
    <row r="6200" spans="1:32" x14ac:dyDescent="0.3">
      <c r="A6200">
        <v>2785405</v>
      </c>
      <c r="B6200">
        <v>1</v>
      </c>
      <c r="C6200" t="s">
        <v>83</v>
      </c>
      <c r="D6200" t="s">
        <v>123</v>
      </c>
      <c r="E6200" t="s">
        <v>22284</v>
      </c>
      <c r="F6200" t="s">
        <v>22285</v>
      </c>
      <c r="G6200" t="s">
        <v>31546</v>
      </c>
      <c r="H6200" t="s">
        <v>223</v>
      </c>
      <c r="I6200" t="s">
        <v>78</v>
      </c>
      <c r="J6200" t="s">
        <v>135</v>
      </c>
      <c r="K6200" t="s">
        <v>22</v>
      </c>
      <c r="L6200" t="s">
        <v>136</v>
      </c>
      <c r="M6200" t="s">
        <v>22286</v>
      </c>
      <c r="N6200" t="s">
        <v>22287</v>
      </c>
      <c r="O6200">
        <v>2.1933333333333334</v>
      </c>
      <c r="P6200">
        <v>0</v>
      </c>
      <c r="Q6200">
        <v>26</v>
      </c>
      <c r="R6200">
        <v>0</v>
      </c>
      <c r="S6200">
        <v>0</v>
      </c>
      <c r="T6200">
        <v>0</v>
      </c>
      <c r="U6200">
        <v>3</v>
      </c>
      <c r="V6200">
        <v>0</v>
      </c>
      <c r="W6200">
        <v>0</v>
      </c>
      <c r="X6200">
        <v>0</v>
      </c>
      <c r="Y6200">
        <v>7.8164990000000003</v>
      </c>
      <c r="Z6200">
        <v>0</v>
      </c>
      <c r="AA6200">
        <v>0</v>
      </c>
      <c r="AB6200">
        <v>0</v>
      </c>
      <c r="AC6200">
        <v>0.46223772000000002</v>
      </c>
      <c r="AD6200">
        <v>0</v>
      </c>
      <c r="AE6200">
        <v>0</v>
      </c>
      <c r="AF6200">
        <v>8.2787369999999996</v>
      </c>
    </row>
    <row r="6201" spans="1:32" x14ac:dyDescent="0.3">
      <c r="A6201">
        <v>2785289</v>
      </c>
      <c r="B6201">
        <v>1</v>
      </c>
      <c r="C6201" t="s">
        <v>82</v>
      </c>
      <c r="D6201" t="s">
        <v>88</v>
      </c>
      <c r="E6201" t="s">
        <v>10003</v>
      </c>
      <c r="F6201" t="s">
        <v>10004</v>
      </c>
      <c r="G6201" t="s">
        <v>31545</v>
      </c>
      <c r="H6201" t="s">
        <v>134</v>
      </c>
      <c r="I6201" t="s">
        <v>79</v>
      </c>
      <c r="J6201" t="s">
        <v>135</v>
      </c>
      <c r="K6201" t="s">
        <v>22</v>
      </c>
      <c r="L6201" t="s">
        <v>136</v>
      </c>
      <c r="M6201" t="s">
        <v>22288</v>
      </c>
      <c r="N6201" t="s">
        <v>22289</v>
      </c>
      <c r="O6201">
        <v>1</v>
      </c>
      <c r="P6201">
        <v>0</v>
      </c>
      <c r="Q6201">
        <v>0</v>
      </c>
      <c r="R6201">
        <v>21</v>
      </c>
      <c r="S6201">
        <v>51</v>
      </c>
      <c r="T6201">
        <v>1</v>
      </c>
      <c r="U6201">
        <v>3</v>
      </c>
      <c r="V6201">
        <v>1</v>
      </c>
      <c r="W6201">
        <v>0</v>
      </c>
      <c r="X6201">
        <v>0</v>
      </c>
      <c r="Y6201">
        <v>0</v>
      </c>
      <c r="Z6201">
        <v>1.2370817999999999</v>
      </c>
      <c r="AA6201">
        <v>84.994140000000002</v>
      </c>
      <c r="AB6201">
        <v>6.4139140000000001</v>
      </c>
      <c r="AC6201">
        <v>6.6137047000000004</v>
      </c>
      <c r="AD6201">
        <v>4.7516780000000001</v>
      </c>
      <c r="AE6201">
        <v>0</v>
      </c>
      <c r="AF6201">
        <v>104.01052</v>
      </c>
    </row>
    <row r="6202" spans="1:32" x14ac:dyDescent="0.3">
      <c r="A6202">
        <v>2785284</v>
      </c>
      <c r="B6202">
        <v>1</v>
      </c>
      <c r="C6202" t="s">
        <v>83</v>
      </c>
      <c r="D6202" t="s">
        <v>128</v>
      </c>
      <c r="E6202" t="s">
        <v>22290</v>
      </c>
      <c r="F6202" t="s">
        <v>22291</v>
      </c>
      <c r="G6202" t="s">
        <v>31549</v>
      </c>
      <c r="H6202" t="s">
        <v>134</v>
      </c>
      <c r="I6202" t="s">
        <v>79</v>
      </c>
      <c r="J6202" t="s">
        <v>135</v>
      </c>
      <c r="K6202" t="s">
        <v>22</v>
      </c>
      <c r="L6202" t="s">
        <v>136</v>
      </c>
      <c r="M6202" t="s">
        <v>22292</v>
      </c>
      <c r="N6202" t="s">
        <v>22293</v>
      </c>
      <c r="O6202">
        <v>7.5202777777777774</v>
      </c>
      <c r="P6202">
        <v>3</v>
      </c>
      <c r="Q6202">
        <v>4</v>
      </c>
      <c r="R6202">
        <v>46</v>
      </c>
      <c r="S6202">
        <v>21</v>
      </c>
      <c r="T6202">
        <v>2</v>
      </c>
      <c r="U6202">
        <v>2</v>
      </c>
      <c r="V6202">
        <v>0</v>
      </c>
      <c r="W6202">
        <v>0</v>
      </c>
      <c r="X6202">
        <v>7.7193836999999998</v>
      </c>
      <c r="Y6202">
        <v>14.884667</v>
      </c>
      <c r="Z6202">
        <v>148.90092000000001</v>
      </c>
      <c r="AA6202">
        <v>211.08374000000001</v>
      </c>
      <c r="AB6202">
        <v>3.3689935000000002</v>
      </c>
      <c r="AC6202">
        <v>2.1492517999999999E-4</v>
      </c>
      <c r="AD6202">
        <v>0</v>
      </c>
      <c r="AE6202">
        <v>0</v>
      </c>
      <c r="AF6202">
        <v>385.95792</v>
      </c>
    </row>
    <row r="6203" spans="1:32" x14ac:dyDescent="0.3">
      <c r="A6203">
        <v>2784991</v>
      </c>
      <c r="B6203">
        <v>1</v>
      </c>
      <c r="C6203" t="s">
        <v>82</v>
      </c>
      <c r="D6203" t="s">
        <v>106</v>
      </c>
      <c r="E6203" t="s">
        <v>22294</v>
      </c>
      <c r="F6203" t="s">
        <v>22295</v>
      </c>
      <c r="G6203" t="s">
        <v>31548</v>
      </c>
      <c r="H6203" t="s">
        <v>893</v>
      </c>
      <c r="I6203" t="s">
        <v>78</v>
      </c>
      <c r="J6203" t="s">
        <v>135</v>
      </c>
      <c r="K6203" t="s">
        <v>22</v>
      </c>
      <c r="L6203" t="s">
        <v>136</v>
      </c>
      <c r="M6203" t="s">
        <v>22296</v>
      </c>
      <c r="N6203" t="s">
        <v>18929</v>
      </c>
      <c r="O6203">
        <v>1.0680555555555555</v>
      </c>
      <c r="P6203">
        <v>0</v>
      </c>
      <c r="Q6203">
        <v>7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1.4854852000000001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1.4854852000000001</v>
      </c>
    </row>
    <row r="6204" spans="1:32" x14ac:dyDescent="0.3">
      <c r="A6204">
        <v>2784980</v>
      </c>
      <c r="B6204">
        <v>1</v>
      </c>
      <c r="C6204" t="s">
        <v>82</v>
      </c>
      <c r="D6204" t="s">
        <v>104</v>
      </c>
      <c r="E6204" t="s">
        <v>9531</v>
      </c>
      <c r="F6204" t="s">
        <v>9532</v>
      </c>
      <c r="G6204" t="s">
        <v>31552</v>
      </c>
      <c r="H6204" t="s">
        <v>145</v>
      </c>
      <c r="I6204" t="s">
        <v>78</v>
      </c>
      <c r="J6204" t="s">
        <v>135</v>
      </c>
      <c r="K6204" t="s">
        <v>22</v>
      </c>
      <c r="L6204" t="s">
        <v>136</v>
      </c>
      <c r="M6204" t="s">
        <v>22297</v>
      </c>
      <c r="N6204" t="s">
        <v>22298</v>
      </c>
      <c r="O6204">
        <v>0.21194444444444444</v>
      </c>
      <c r="P6204">
        <v>0</v>
      </c>
      <c r="Q6204">
        <v>553</v>
      </c>
      <c r="R6204">
        <v>0</v>
      </c>
      <c r="S6204">
        <v>0</v>
      </c>
      <c r="T6204">
        <v>0</v>
      </c>
      <c r="U6204">
        <v>26</v>
      </c>
      <c r="V6204">
        <v>0</v>
      </c>
      <c r="W6204">
        <v>0</v>
      </c>
      <c r="X6204">
        <v>0</v>
      </c>
      <c r="Y6204">
        <v>43.139156</v>
      </c>
      <c r="Z6204">
        <v>0</v>
      </c>
      <c r="AA6204">
        <v>0</v>
      </c>
      <c r="AB6204">
        <v>0</v>
      </c>
      <c r="AC6204">
        <v>2.3424733</v>
      </c>
      <c r="AD6204">
        <v>0</v>
      </c>
      <c r="AE6204">
        <v>0</v>
      </c>
      <c r="AF6204">
        <v>45.481630000000003</v>
      </c>
    </row>
    <row r="6205" spans="1:32" x14ac:dyDescent="0.3">
      <c r="A6205">
        <v>2784907</v>
      </c>
      <c r="B6205">
        <v>1</v>
      </c>
      <c r="C6205" t="s">
        <v>82</v>
      </c>
      <c r="D6205" t="s">
        <v>113</v>
      </c>
      <c r="E6205" t="s">
        <v>22299</v>
      </c>
      <c r="F6205" t="s">
        <v>22300</v>
      </c>
      <c r="G6205" t="s">
        <v>31548</v>
      </c>
      <c r="H6205" t="s">
        <v>893</v>
      </c>
      <c r="I6205" t="s">
        <v>78</v>
      </c>
      <c r="J6205" t="s">
        <v>135</v>
      </c>
      <c r="K6205" t="s">
        <v>22</v>
      </c>
      <c r="L6205" t="s">
        <v>136</v>
      </c>
      <c r="M6205" t="s">
        <v>22301</v>
      </c>
      <c r="N6205" t="s">
        <v>22302</v>
      </c>
      <c r="O6205">
        <v>3.3224999999999998</v>
      </c>
      <c r="P6205">
        <v>0</v>
      </c>
      <c r="Q6205">
        <v>1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0.60115629999999998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0.60115629999999998</v>
      </c>
    </row>
    <row r="6206" spans="1:32" x14ac:dyDescent="0.3">
      <c r="A6206">
        <v>2784656</v>
      </c>
      <c r="B6206">
        <v>1</v>
      </c>
      <c r="C6206" t="s">
        <v>83</v>
      </c>
      <c r="D6206" t="s">
        <v>122</v>
      </c>
      <c r="E6206" t="s">
        <v>22303</v>
      </c>
      <c r="F6206" t="s">
        <v>22304</v>
      </c>
      <c r="G6206" t="s">
        <v>31546</v>
      </c>
      <c r="H6206" t="s">
        <v>1297</v>
      </c>
      <c r="I6206" t="s">
        <v>78</v>
      </c>
      <c r="J6206" t="s">
        <v>135</v>
      </c>
      <c r="K6206" t="s">
        <v>22</v>
      </c>
      <c r="L6206" t="s">
        <v>136</v>
      </c>
      <c r="M6206" t="s">
        <v>22305</v>
      </c>
      <c r="N6206" t="s">
        <v>22306</v>
      </c>
      <c r="O6206">
        <v>5.9775</v>
      </c>
      <c r="P6206">
        <v>0</v>
      </c>
      <c r="Q6206">
        <v>24</v>
      </c>
      <c r="R6206">
        <v>0</v>
      </c>
      <c r="S6206">
        <v>1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13.668213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13.668213</v>
      </c>
    </row>
    <row r="6207" spans="1:32" x14ac:dyDescent="0.3">
      <c r="A6207">
        <v>2784689</v>
      </c>
      <c r="B6207">
        <v>1</v>
      </c>
      <c r="C6207" t="s">
        <v>82</v>
      </c>
      <c r="D6207" t="s">
        <v>111</v>
      </c>
      <c r="E6207" t="s">
        <v>22307</v>
      </c>
      <c r="F6207" t="s">
        <v>22308</v>
      </c>
      <c r="G6207" t="s">
        <v>31552</v>
      </c>
      <c r="H6207" t="s">
        <v>2951</v>
      </c>
      <c r="I6207" t="s">
        <v>78</v>
      </c>
      <c r="J6207" t="s">
        <v>135</v>
      </c>
      <c r="K6207" t="s">
        <v>22</v>
      </c>
      <c r="L6207" t="s">
        <v>136</v>
      </c>
      <c r="M6207" t="s">
        <v>22309</v>
      </c>
      <c r="N6207" t="s">
        <v>22310</v>
      </c>
      <c r="O6207">
        <v>1.9497222222222221</v>
      </c>
      <c r="P6207">
        <v>0</v>
      </c>
      <c r="Q6207">
        <v>609</v>
      </c>
      <c r="R6207">
        <v>0</v>
      </c>
      <c r="S6207">
        <v>0</v>
      </c>
      <c r="T6207">
        <v>0</v>
      </c>
      <c r="U6207">
        <v>48</v>
      </c>
      <c r="V6207">
        <v>0</v>
      </c>
      <c r="W6207">
        <v>1</v>
      </c>
      <c r="X6207">
        <v>0</v>
      </c>
      <c r="Y6207">
        <v>210.3742</v>
      </c>
      <c r="Z6207">
        <v>0</v>
      </c>
      <c r="AA6207">
        <v>0</v>
      </c>
      <c r="AB6207">
        <v>0</v>
      </c>
      <c r="AC6207">
        <v>44.952624999999998</v>
      </c>
      <c r="AD6207">
        <v>0</v>
      </c>
      <c r="AE6207">
        <v>25.652539999999998</v>
      </c>
      <c r="AF6207">
        <v>280.97937000000002</v>
      </c>
    </row>
    <row r="6208" spans="1:32" x14ac:dyDescent="0.3">
      <c r="A6208">
        <v>2784619</v>
      </c>
      <c r="B6208">
        <v>1</v>
      </c>
      <c r="C6208" t="s">
        <v>83</v>
      </c>
      <c r="D6208" t="s">
        <v>115</v>
      </c>
      <c r="E6208" t="s">
        <v>22311</v>
      </c>
      <c r="F6208" t="s">
        <v>22312</v>
      </c>
      <c r="G6208" t="s">
        <v>31546</v>
      </c>
      <c r="H6208" t="s">
        <v>145</v>
      </c>
      <c r="I6208" t="s">
        <v>78</v>
      </c>
      <c r="J6208" t="s">
        <v>135</v>
      </c>
      <c r="K6208" t="s">
        <v>22</v>
      </c>
      <c r="L6208" t="s">
        <v>136</v>
      </c>
      <c r="M6208" t="s">
        <v>22313</v>
      </c>
      <c r="N6208" t="s">
        <v>22314</v>
      </c>
      <c r="O6208">
        <v>1.7191666666666667</v>
      </c>
      <c r="P6208">
        <v>0</v>
      </c>
      <c r="Q6208">
        <v>211</v>
      </c>
      <c r="R6208">
        <v>0</v>
      </c>
      <c r="S6208">
        <v>0</v>
      </c>
      <c r="T6208">
        <v>0</v>
      </c>
      <c r="U6208">
        <v>10</v>
      </c>
      <c r="V6208">
        <v>0</v>
      </c>
      <c r="W6208">
        <v>0</v>
      </c>
      <c r="X6208">
        <v>0</v>
      </c>
      <c r="Y6208">
        <v>58.48348</v>
      </c>
      <c r="Z6208">
        <v>0</v>
      </c>
      <c r="AA6208">
        <v>0</v>
      </c>
      <c r="AB6208">
        <v>0</v>
      </c>
      <c r="AC6208">
        <v>9.2599780000000003</v>
      </c>
      <c r="AD6208">
        <v>0</v>
      </c>
      <c r="AE6208">
        <v>0</v>
      </c>
      <c r="AF6208">
        <v>67.743459999999999</v>
      </c>
    </row>
    <row r="6209" spans="1:32" x14ac:dyDescent="0.3">
      <c r="A6209">
        <v>2784612</v>
      </c>
      <c r="B6209">
        <v>1</v>
      </c>
      <c r="C6209" t="s">
        <v>83</v>
      </c>
      <c r="D6209" t="s">
        <v>130</v>
      </c>
      <c r="E6209" t="s">
        <v>11748</v>
      </c>
      <c r="F6209" t="s">
        <v>11749</v>
      </c>
      <c r="G6209" t="s">
        <v>31545</v>
      </c>
      <c r="H6209" t="s">
        <v>134</v>
      </c>
      <c r="I6209" t="s">
        <v>79</v>
      </c>
      <c r="J6209" t="s">
        <v>135</v>
      </c>
      <c r="K6209" t="s">
        <v>22</v>
      </c>
      <c r="L6209" t="s">
        <v>136</v>
      </c>
      <c r="M6209" t="s">
        <v>20526</v>
      </c>
      <c r="N6209" t="s">
        <v>22315</v>
      </c>
      <c r="O6209">
        <v>7.5555555555555556E-2</v>
      </c>
      <c r="P6209">
        <v>23</v>
      </c>
      <c r="Q6209">
        <v>179</v>
      </c>
      <c r="R6209">
        <v>309</v>
      </c>
      <c r="S6209">
        <v>101</v>
      </c>
      <c r="T6209">
        <v>8</v>
      </c>
      <c r="U6209">
        <v>8</v>
      </c>
      <c r="V6209">
        <v>0</v>
      </c>
      <c r="W6209">
        <v>0</v>
      </c>
      <c r="X6209">
        <v>0.32635530000000001</v>
      </c>
      <c r="Y6209">
        <v>2.9686531999999999</v>
      </c>
      <c r="Z6209">
        <v>5.6312920000000002</v>
      </c>
      <c r="AA6209">
        <v>1.7935699000000001</v>
      </c>
      <c r="AB6209">
        <v>0.10201045</v>
      </c>
      <c r="AC6209">
        <v>0.29491790000000001</v>
      </c>
      <c r="AD6209">
        <v>0</v>
      </c>
      <c r="AE6209">
        <v>0</v>
      </c>
      <c r="AF6209">
        <v>11.116797999999999</v>
      </c>
    </row>
    <row r="6210" spans="1:32" x14ac:dyDescent="0.3">
      <c r="A6210">
        <v>2784616</v>
      </c>
      <c r="B6210">
        <v>1</v>
      </c>
      <c r="C6210" t="s">
        <v>82</v>
      </c>
      <c r="D6210" t="s">
        <v>108</v>
      </c>
      <c r="E6210" t="s">
        <v>21309</v>
      </c>
      <c r="F6210" t="s">
        <v>21310</v>
      </c>
      <c r="G6210" t="s">
        <v>31552</v>
      </c>
      <c r="H6210" t="s">
        <v>643</v>
      </c>
      <c r="I6210" t="s">
        <v>78</v>
      </c>
      <c r="J6210" t="s">
        <v>135</v>
      </c>
      <c r="K6210" t="s">
        <v>22</v>
      </c>
      <c r="L6210" t="s">
        <v>186</v>
      </c>
      <c r="M6210" t="s">
        <v>22316</v>
      </c>
      <c r="N6210" t="s">
        <v>22317</v>
      </c>
      <c r="O6210">
        <v>4.1977777777777776</v>
      </c>
      <c r="P6210">
        <v>0</v>
      </c>
      <c r="Q6210">
        <v>136</v>
      </c>
      <c r="R6210">
        <v>0</v>
      </c>
      <c r="S6210">
        <v>3</v>
      </c>
      <c r="T6210">
        <v>0</v>
      </c>
      <c r="U6210">
        <v>26</v>
      </c>
      <c r="V6210">
        <v>0</v>
      </c>
      <c r="W6210">
        <v>0</v>
      </c>
      <c r="X6210">
        <v>0</v>
      </c>
      <c r="Y6210">
        <v>57.12697</v>
      </c>
      <c r="Z6210">
        <v>0</v>
      </c>
      <c r="AA6210">
        <v>2.3771013999999999</v>
      </c>
      <c r="AB6210">
        <v>0</v>
      </c>
      <c r="AC6210">
        <v>11.865664000000001</v>
      </c>
      <c r="AD6210">
        <v>0</v>
      </c>
      <c r="AE6210">
        <v>0</v>
      </c>
      <c r="AF6210">
        <v>71.369730000000004</v>
      </c>
    </row>
    <row r="6211" spans="1:32" x14ac:dyDescent="0.3">
      <c r="A6211">
        <v>2784625</v>
      </c>
      <c r="B6211">
        <v>1</v>
      </c>
      <c r="C6211" t="s">
        <v>83</v>
      </c>
      <c r="D6211" t="s">
        <v>121</v>
      </c>
      <c r="E6211" t="s">
        <v>7005</v>
      </c>
      <c r="F6211" t="s">
        <v>7006</v>
      </c>
      <c r="G6211" t="s">
        <v>31549</v>
      </c>
      <c r="H6211" t="s">
        <v>134</v>
      </c>
      <c r="I6211" t="s">
        <v>79</v>
      </c>
      <c r="J6211" t="s">
        <v>135</v>
      </c>
      <c r="K6211" t="s">
        <v>22</v>
      </c>
      <c r="L6211" t="s">
        <v>136</v>
      </c>
      <c r="M6211" t="s">
        <v>22318</v>
      </c>
      <c r="N6211" t="s">
        <v>22319</v>
      </c>
      <c r="O6211">
        <v>0.25861111111111112</v>
      </c>
      <c r="P6211">
        <v>7</v>
      </c>
      <c r="Q6211">
        <v>304</v>
      </c>
      <c r="R6211">
        <v>37</v>
      </c>
      <c r="S6211">
        <v>132</v>
      </c>
      <c r="T6211">
        <v>6</v>
      </c>
      <c r="U6211">
        <v>20</v>
      </c>
      <c r="V6211">
        <v>0</v>
      </c>
      <c r="W6211">
        <v>0</v>
      </c>
      <c r="X6211">
        <v>4.2017712999999999</v>
      </c>
      <c r="Y6211">
        <v>6.6820006000000003</v>
      </c>
      <c r="Z6211">
        <v>31.450562000000001</v>
      </c>
      <c r="AA6211">
        <v>14.052541</v>
      </c>
      <c r="AB6211">
        <v>8.9559490000000004</v>
      </c>
      <c r="AC6211">
        <v>1.3994198</v>
      </c>
      <c r="AD6211">
        <v>0</v>
      </c>
      <c r="AE6211">
        <v>0</v>
      </c>
      <c r="AF6211">
        <v>66.742239999999995</v>
      </c>
    </row>
    <row r="6212" spans="1:32" x14ac:dyDescent="0.3">
      <c r="A6212">
        <v>2784618</v>
      </c>
      <c r="B6212">
        <v>1</v>
      </c>
      <c r="C6212" t="s">
        <v>83</v>
      </c>
      <c r="D6212" t="s">
        <v>121</v>
      </c>
      <c r="E6212" t="s">
        <v>22320</v>
      </c>
      <c r="F6212" t="s">
        <v>22321</v>
      </c>
      <c r="G6212" t="s">
        <v>31549</v>
      </c>
      <c r="H6212" t="s">
        <v>134</v>
      </c>
      <c r="I6212" t="s">
        <v>79</v>
      </c>
      <c r="J6212" t="s">
        <v>135</v>
      </c>
      <c r="K6212" t="s">
        <v>22</v>
      </c>
      <c r="L6212" t="s">
        <v>136</v>
      </c>
      <c r="M6212" t="s">
        <v>22322</v>
      </c>
      <c r="N6212" t="s">
        <v>22323</v>
      </c>
      <c r="O6212">
        <v>6.8333333333333329E-2</v>
      </c>
      <c r="P6212">
        <v>7</v>
      </c>
      <c r="Q6212">
        <v>2085</v>
      </c>
      <c r="R6212">
        <v>62</v>
      </c>
      <c r="S6212">
        <v>226</v>
      </c>
      <c r="T6212">
        <v>6</v>
      </c>
      <c r="U6212">
        <v>301</v>
      </c>
      <c r="V6212">
        <v>1</v>
      </c>
      <c r="W6212">
        <v>0</v>
      </c>
      <c r="X6212">
        <v>1.6128271999999999</v>
      </c>
      <c r="Y6212">
        <v>13.113756</v>
      </c>
      <c r="Z6212">
        <v>2.4689198000000001</v>
      </c>
      <c r="AA6212">
        <v>2.0493019000000001</v>
      </c>
      <c r="AB6212">
        <v>1.3924154</v>
      </c>
      <c r="AC6212">
        <v>3.6994786</v>
      </c>
      <c r="AD6212">
        <v>3.6692376000000002</v>
      </c>
      <c r="AE6212">
        <v>0</v>
      </c>
      <c r="AF6212">
        <v>28.005938</v>
      </c>
    </row>
    <row r="6213" spans="1:32" x14ac:dyDescent="0.3">
      <c r="A6213">
        <v>2784452</v>
      </c>
      <c r="B6213">
        <v>1</v>
      </c>
      <c r="C6213" t="s">
        <v>82</v>
      </c>
      <c r="D6213" t="s">
        <v>98</v>
      </c>
      <c r="E6213" t="s">
        <v>22324</v>
      </c>
      <c r="F6213" t="s">
        <v>22325</v>
      </c>
      <c r="G6213" t="s">
        <v>31548</v>
      </c>
      <c r="H6213" t="s">
        <v>333</v>
      </c>
      <c r="I6213" t="s">
        <v>78</v>
      </c>
      <c r="J6213" t="s">
        <v>135</v>
      </c>
      <c r="K6213" t="s">
        <v>22</v>
      </c>
      <c r="L6213" t="s">
        <v>136</v>
      </c>
      <c r="M6213" t="s">
        <v>22326</v>
      </c>
      <c r="N6213" t="s">
        <v>22327</v>
      </c>
      <c r="O6213">
        <v>1.2627777777777778</v>
      </c>
      <c r="P6213">
        <v>0</v>
      </c>
      <c r="Q6213">
        <v>3</v>
      </c>
      <c r="R6213">
        <v>0</v>
      </c>
      <c r="S6213">
        <v>0</v>
      </c>
      <c r="T6213">
        <v>0</v>
      </c>
      <c r="U6213">
        <v>1</v>
      </c>
      <c r="V6213">
        <v>0</v>
      </c>
      <c r="W6213">
        <v>0</v>
      </c>
      <c r="X6213">
        <v>0</v>
      </c>
      <c r="Y6213">
        <v>1.3032005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1.3032005</v>
      </c>
    </row>
    <row r="6214" spans="1:32" x14ac:dyDescent="0.3">
      <c r="A6214">
        <v>2784471</v>
      </c>
      <c r="B6214">
        <v>1</v>
      </c>
      <c r="C6214" t="s">
        <v>83</v>
      </c>
      <c r="D6214" t="s">
        <v>128</v>
      </c>
      <c r="E6214" t="s">
        <v>22328</v>
      </c>
      <c r="F6214" t="s">
        <v>22329</v>
      </c>
      <c r="G6214" t="s">
        <v>31550</v>
      </c>
      <c r="H6214" t="s">
        <v>145</v>
      </c>
      <c r="I6214" t="s">
        <v>78</v>
      </c>
      <c r="J6214" t="s">
        <v>135</v>
      </c>
      <c r="K6214" t="s">
        <v>22</v>
      </c>
      <c r="L6214" t="s">
        <v>136</v>
      </c>
      <c r="M6214" t="s">
        <v>22330</v>
      </c>
      <c r="N6214" t="s">
        <v>22331</v>
      </c>
      <c r="O6214">
        <v>0.5822222222222222</v>
      </c>
      <c r="P6214">
        <v>0</v>
      </c>
      <c r="Q6214">
        <v>97</v>
      </c>
      <c r="R6214">
        <v>0</v>
      </c>
      <c r="S6214">
        <v>0</v>
      </c>
      <c r="T6214">
        <v>0</v>
      </c>
      <c r="U6214">
        <v>15</v>
      </c>
      <c r="V6214">
        <v>0</v>
      </c>
      <c r="W6214">
        <v>0</v>
      </c>
      <c r="X6214">
        <v>0</v>
      </c>
      <c r="Y6214">
        <v>15.236409999999999</v>
      </c>
      <c r="Z6214">
        <v>0</v>
      </c>
      <c r="AA6214">
        <v>0</v>
      </c>
      <c r="AB6214">
        <v>0</v>
      </c>
      <c r="AC6214">
        <v>12.165084</v>
      </c>
      <c r="AD6214">
        <v>0</v>
      </c>
      <c r="AE6214">
        <v>0</v>
      </c>
      <c r="AF6214">
        <v>27.401495000000001</v>
      </c>
    </row>
    <row r="6215" spans="1:32" x14ac:dyDescent="0.3">
      <c r="A6215">
        <v>2784488</v>
      </c>
      <c r="B6215">
        <v>1</v>
      </c>
      <c r="C6215" t="s">
        <v>82</v>
      </c>
      <c r="D6215" t="s">
        <v>90</v>
      </c>
      <c r="E6215" t="s">
        <v>17018</v>
      </c>
      <c r="F6215" t="s">
        <v>17019</v>
      </c>
      <c r="G6215" t="s">
        <v>31547</v>
      </c>
      <c r="H6215" t="s">
        <v>185</v>
      </c>
      <c r="I6215" t="s">
        <v>80</v>
      </c>
      <c r="J6215" t="s">
        <v>135</v>
      </c>
      <c r="K6215" t="s">
        <v>22</v>
      </c>
      <c r="L6215" t="s">
        <v>186</v>
      </c>
      <c r="M6215" t="s">
        <v>22332</v>
      </c>
      <c r="N6215" t="s">
        <v>22333</v>
      </c>
      <c r="O6215">
        <v>9.3333333333333338E-2</v>
      </c>
      <c r="P6215">
        <v>0</v>
      </c>
      <c r="Q6215">
        <v>2244</v>
      </c>
      <c r="R6215">
        <v>0</v>
      </c>
      <c r="S6215">
        <v>1</v>
      </c>
      <c r="T6215">
        <v>0</v>
      </c>
      <c r="U6215">
        <v>68</v>
      </c>
      <c r="V6215">
        <v>0</v>
      </c>
      <c r="W6215">
        <v>0</v>
      </c>
      <c r="X6215">
        <v>0</v>
      </c>
      <c r="Y6215">
        <v>74.452209999999994</v>
      </c>
      <c r="Z6215">
        <v>0</v>
      </c>
      <c r="AA6215">
        <v>2.759657E-3</v>
      </c>
      <c r="AB6215">
        <v>0</v>
      </c>
      <c r="AC6215">
        <v>11.279508999999999</v>
      </c>
      <c r="AD6215">
        <v>0</v>
      </c>
      <c r="AE6215">
        <v>0</v>
      </c>
      <c r="AF6215">
        <v>85.734474000000006</v>
      </c>
    </row>
    <row r="6216" spans="1:32" x14ac:dyDescent="0.3">
      <c r="A6216">
        <v>2784426</v>
      </c>
      <c r="B6216">
        <v>1</v>
      </c>
      <c r="C6216" t="s">
        <v>82</v>
      </c>
      <c r="D6216" t="s">
        <v>95</v>
      </c>
      <c r="E6216" t="s">
        <v>22334</v>
      </c>
      <c r="F6216" t="s">
        <v>22335</v>
      </c>
      <c r="G6216" t="s">
        <v>31546</v>
      </c>
      <c r="H6216" t="s">
        <v>145</v>
      </c>
      <c r="I6216" t="s">
        <v>78</v>
      </c>
      <c r="J6216" t="s">
        <v>135</v>
      </c>
      <c r="K6216" t="s">
        <v>22</v>
      </c>
      <c r="L6216" t="s">
        <v>136</v>
      </c>
      <c r="M6216" t="s">
        <v>22336</v>
      </c>
      <c r="N6216" t="s">
        <v>22337</v>
      </c>
      <c r="O6216">
        <v>1.0613888888888889</v>
      </c>
      <c r="P6216">
        <v>0</v>
      </c>
      <c r="Q6216">
        <v>24</v>
      </c>
      <c r="R6216">
        <v>0</v>
      </c>
      <c r="S6216">
        <v>0</v>
      </c>
      <c r="T6216">
        <v>0</v>
      </c>
      <c r="U6216">
        <v>3</v>
      </c>
      <c r="V6216">
        <v>0</v>
      </c>
      <c r="W6216">
        <v>0</v>
      </c>
      <c r="X6216">
        <v>0</v>
      </c>
      <c r="Y6216">
        <v>3.2841901999999998</v>
      </c>
      <c r="Z6216">
        <v>0</v>
      </c>
      <c r="AA6216">
        <v>0</v>
      </c>
      <c r="AB6216">
        <v>0</v>
      </c>
      <c r="AC6216">
        <v>3.3194021999999999</v>
      </c>
      <c r="AD6216">
        <v>0</v>
      </c>
      <c r="AE6216">
        <v>0</v>
      </c>
      <c r="AF6216">
        <v>6.6035924000000001</v>
      </c>
    </row>
    <row r="6217" spans="1:32" x14ac:dyDescent="0.3">
      <c r="A6217">
        <v>2784417</v>
      </c>
      <c r="B6217">
        <v>1</v>
      </c>
      <c r="C6217" t="s">
        <v>82</v>
      </c>
      <c r="D6217" t="s">
        <v>106</v>
      </c>
      <c r="E6217" t="s">
        <v>22338</v>
      </c>
      <c r="F6217" t="s">
        <v>22339</v>
      </c>
      <c r="G6217" t="s">
        <v>31546</v>
      </c>
      <c r="H6217" t="s">
        <v>145</v>
      </c>
      <c r="I6217" t="s">
        <v>78</v>
      </c>
      <c r="J6217" t="s">
        <v>135</v>
      </c>
      <c r="K6217" t="s">
        <v>22</v>
      </c>
      <c r="L6217" t="s">
        <v>136</v>
      </c>
      <c r="M6217" t="s">
        <v>22340</v>
      </c>
      <c r="N6217" t="s">
        <v>22341</v>
      </c>
      <c r="O6217">
        <v>0.93722222222222218</v>
      </c>
      <c r="P6217">
        <v>0</v>
      </c>
      <c r="Q6217">
        <v>35</v>
      </c>
      <c r="R6217">
        <v>0</v>
      </c>
      <c r="S6217">
        <v>0</v>
      </c>
      <c r="T6217">
        <v>0</v>
      </c>
      <c r="U6217">
        <v>2</v>
      </c>
      <c r="V6217">
        <v>0</v>
      </c>
      <c r="W6217">
        <v>0</v>
      </c>
      <c r="X6217">
        <v>0</v>
      </c>
      <c r="Y6217">
        <v>11.86713</v>
      </c>
      <c r="Z6217">
        <v>0</v>
      </c>
      <c r="AA6217">
        <v>0</v>
      </c>
      <c r="AB6217">
        <v>0</v>
      </c>
      <c r="AC6217">
        <v>1.0603856</v>
      </c>
      <c r="AD6217">
        <v>0</v>
      </c>
      <c r="AE6217">
        <v>0</v>
      </c>
      <c r="AF6217">
        <v>12.927516000000001</v>
      </c>
    </row>
    <row r="6218" spans="1:32" x14ac:dyDescent="0.3">
      <c r="A6218">
        <v>2784403</v>
      </c>
      <c r="B6218">
        <v>1</v>
      </c>
      <c r="C6218" t="s">
        <v>82</v>
      </c>
      <c r="D6218" t="s">
        <v>106</v>
      </c>
      <c r="E6218" t="s">
        <v>22342</v>
      </c>
      <c r="F6218" t="s">
        <v>22343</v>
      </c>
      <c r="G6218" t="s">
        <v>31548</v>
      </c>
      <c r="H6218" t="s">
        <v>893</v>
      </c>
      <c r="I6218" t="s">
        <v>78</v>
      </c>
      <c r="J6218" t="s">
        <v>135</v>
      </c>
      <c r="K6218" t="s">
        <v>22</v>
      </c>
      <c r="L6218" t="s">
        <v>136</v>
      </c>
      <c r="M6218" t="s">
        <v>22344</v>
      </c>
      <c r="N6218" t="s">
        <v>22345</v>
      </c>
      <c r="O6218">
        <v>3.1116666666666668</v>
      </c>
      <c r="P6218">
        <v>0</v>
      </c>
      <c r="Q6218">
        <v>21</v>
      </c>
      <c r="R6218">
        <v>0</v>
      </c>
      <c r="S6218">
        <v>0</v>
      </c>
      <c r="T6218">
        <v>0</v>
      </c>
      <c r="U6218">
        <v>1</v>
      </c>
      <c r="V6218">
        <v>0</v>
      </c>
      <c r="W6218">
        <v>0</v>
      </c>
      <c r="X6218">
        <v>0</v>
      </c>
      <c r="Y6218">
        <v>15.789607999999999</v>
      </c>
      <c r="Z6218">
        <v>0</v>
      </c>
      <c r="AA6218">
        <v>0</v>
      </c>
      <c r="AB6218">
        <v>0</v>
      </c>
      <c r="AC6218">
        <v>5.6340456000000003</v>
      </c>
      <c r="AD6218">
        <v>0</v>
      </c>
      <c r="AE6218">
        <v>0</v>
      </c>
      <c r="AF6218">
        <v>21.423653000000002</v>
      </c>
    </row>
    <row r="6219" spans="1:32" x14ac:dyDescent="0.3">
      <c r="A6219">
        <v>2784429</v>
      </c>
      <c r="B6219">
        <v>1</v>
      </c>
      <c r="C6219" t="s">
        <v>82</v>
      </c>
      <c r="D6219" t="s">
        <v>111</v>
      </c>
      <c r="E6219" t="s">
        <v>22346</v>
      </c>
      <c r="F6219" t="s">
        <v>22347</v>
      </c>
      <c r="G6219" t="s">
        <v>31549</v>
      </c>
      <c r="H6219" t="s">
        <v>134</v>
      </c>
      <c r="I6219" t="s">
        <v>79</v>
      </c>
      <c r="J6219" t="s">
        <v>135</v>
      </c>
      <c r="K6219" t="s">
        <v>22</v>
      </c>
      <c r="L6219" t="s">
        <v>136</v>
      </c>
      <c r="M6219" t="s">
        <v>22348</v>
      </c>
      <c r="N6219" t="s">
        <v>22349</v>
      </c>
      <c r="O6219">
        <v>7.6666666666666661E-2</v>
      </c>
      <c r="P6219">
        <v>0</v>
      </c>
      <c r="Q6219">
        <v>269</v>
      </c>
      <c r="R6219">
        <v>55</v>
      </c>
      <c r="S6219">
        <v>49</v>
      </c>
      <c r="T6219">
        <v>4</v>
      </c>
      <c r="U6219">
        <v>46</v>
      </c>
      <c r="V6219">
        <v>1</v>
      </c>
      <c r="W6219">
        <v>0</v>
      </c>
      <c r="X6219">
        <v>0</v>
      </c>
      <c r="Y6219">
        <v>3.2057106000000002</v>
      </c>
      <c r="Z6219">
        <v>3.9392703</v>
      </c>
      <c r="AA6219">
        <v>1.1207005999999999</v>
      </c>
      <c r="AB6219">
        <v>6.4133114999999998</v>
      </c>
      <c r="AC6219">
        <v>3.6235895</v>
      </c>
      <c r="AD6219">
        <v>4.7550499999999998</v>
      </c>
      <c r="AE6219">
        <v>0</v>
      </c>
      <c r="AF6219">
        <v>23.057632000000002</v>
      </c>
    </row>
    <row r="6220" spans="1:32" x14ac:dyDescent="0.3">
      <c r="A6220">
        <v>2784487</v>
      </c>
      <c r="B6220">
        <v>1</v>
      </c>
      <c r="C6220" t="s">
        <v>82</v>
      </c>
      <c r="D6220" t="s">
        <v>90</v>
      </c>
      <c r="E6220" t="s">
        <v>12276</v>
      </c>
      <c r="F6220" t="s">
        <v>12277</v>
      </c>
      <c r="G6220" t="s">
        <v>31547</v>
      </c>
      <c r="H6220" t="s">
        <v>185</v>
      </c>
      <c r="I6220" t="s">
        <v>80</v>
      </c>
      <c r="J6220" t="s">
        <v>135</v>
      </c>
      <c r="K6220" t="s">
        <v>22</v>
      </c>
      <c r="L6220" t="s">
        <v>186</v>
      </c>
      <c r="M6220" t="s">
        <v>22350</v>
      </c>
      <c r="N6220" t="s">
        <v>22351</v>
      </c>
      <c r="O6220">
        <v>0.1361111111111111</v>
      </c>
      <c r="P6220">
        <v>0</v>
      </c>
      <c r="Q6220">
        <v>4867</v>
      </c>
      <c r="R6220">
        <v>0</v>
      </c>
      <c r="S6220">
        <v>1</v>
      </c>
      <c r="T6220">
        <v>0</v>
      </c>
      <c r="U6220">
        <v>298</v>
      </c>
      <c r="V6220">
        <v>0</v>
      </c>
      <c r="W6220">
        <v>3</v>
      </c>
      <c r="X6220">
        <v>0</v>
      </c>
      <c r="Y6220">
        <v>201.7987</v>
      </c>
      <c r="Z6220">
        <v>0</v>
      </c>
      <c r="AA6220">
        <v>0.19252245000000001</v>
      </c>
      <c r="AB6220">
        <v>0</v>
      </c>
      <c r="AC6220">
        <v>37.449424999999998</v>
      </c>
      <c r="AD6220">
        <v>0</v>
      </c>
      <c r="AE6220">
        <v>15.008054</v>
      </c>
      <c r="AF6220">
        <v>254.4487</v>
      </c>
    </row>
    <row r="6221" spans="1:32" x14ac:dyDescent="0.3">
      <c r="A6221">
        <v>2784228</v>
      </c>
      <c r="B6221">
        <v>1</v>
      </c>
      <c r="C6221" t="s">
        <v>82</v>
      </c>
      <c r="D6221" t="s">
        <v>105</v>
      </c>
      <c r="E6221" t="s">
        <v>22352</v>
      </c>
      <c r="F6221" t="s">
        <v>22353</v>
      </c>
      <c r="G6221" t="s">
        <v>31548</v>
      </c>
      <c r="H6221" t="s">
        <v>893</v>
      </c>
      <c r="I6221" t="s">
        <v>78</v>
      </c>
      <c r="J6221" t="s">
        <v>135</v>
      </c>
      <c r="K6221" t="s">
        <v>22</v>
      </c>
      <c r="L6221" t="s">
        <v>136</v>
      </c>
      <c r="M6221" t="s">
        <v>22354</v>
      </c>
      <c r="N6221" t="s">
        <v>22355</v>
      </c>
      <c r="O6221">
        <v>3.2319444444444443</v>
      </c>
      <c r="P6221">
        <v>0</v>
      </c>
      <c r="Q6221">
        <v>2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6.8259224999999999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6.8259224999999999</v>
      </c>
    </row>
    <row r="6222" spans="1:32" x14ac:dyDescent="0.3">
      <c r="A6222">
        <v>2784058</v>
      </c>
      <c r="B6222">
        <v>2</v>
      </c>
      <c r="C6222" t="s">
        <v>82</v>
      </c>
      <c r="D6222" t="s">
        <v>100</v>
      </c>
      <c r="E6222" t="s">
        <v>22356</v>
      </c>
      <c r="F6222" t="s">
        <v>22357</v>
      </c>
      <c r="G6222" t="s">
        <v>31552</v>
      </c>
      <c r="H6222" t="s">
        <v>1297</v>
      </c>
      <c r="I6222" t="s">
        <v>78</v>
      </c>
      <c r="J6222" t="s">
        <v>135</v>
      </c>
      <c r="K6222" t="s">
        <v>22</v>
      </c>
      <c r="L6222" t="s">
        <v>136</v>
      </c>
      <c r="M6222" t="s">
        <v>22358</v>
      </c>
      <c r="N6222" t="s">
        <v>19917</v>
      </c>
      <c r="O6222">
        <v>0.13361111111111112</v>
      </c>
      <c r="P6222">
        <v>0</v>
      </c>
      <c r="Q6222">
        <v>81</v>
      </c>
      <c r="R6222">
        <v>0</v>
      </c>
      <c r="S6222">
        <v>0</v>
      </c>
      <c r="T6222">
        <v>0</v>
      </c>
      <c r="U6222">
        <v>14</v>
      </c>
      <c r="V6222">
        <v>0</v>
      </c>
      <c r="W6222">
        <v>0</v>
      </c>
      <c r="X6222">
        <v>0</v>
      </c>
      <c r="Y6222">
        <v>2.2561442999999999</v>
      </c>
      <c r="Z6222">
        <v>0</v>
      </c>
      <c r="AA6222">
        <v>0</v>
      </c>
      <c r="AB6222">
        <v>0</v>
      </c>
      <c r="AC6222">
        <v>3.4472399</v>
      </c>
      <c r="AD6222">
        <v>0</v>
      </c>
      <c r="AE6222">
        <v>0</v>
      </c>
      <c r="AF6222">
        <v>5.7033844</v>
      </c>
    </row>
    <row r="6223" spans="1:32" x14ac:dyDescent="0.3">
      <c r="A6223">
        <v>2784065</v>
      </c>
      <c r="B6223">
        <v>2</v>
      </c>
      <c r="C6223" t="s">
        <v>82</v>
      </c>
      <c r="D6223" t="s">
        <v>104</v>
      </c>
      <c r="E6223" t="s">
        <v>20215</v>
      </c>
      <c r="F6223" t="s">
        <v>20216</v>
      </c>
      <c r="G6223" t="s">
        <v>31550</v>
      </c>
      <c r="H6223" t="s">
        <v>893</v>
      </c>
      <c r="I6223" t="s">
        <v>78</v>
      </c>
      <c r="J6223" t="s">
        <v>135</v>
      </c>
      <c r="K6223" t="s">
        <v>22</v>
      </c>
      <c r="L6223" t="s">
        <v>136</v>
      </c>
      <c r="M6223" t="s">
        <v>21739</v>
      </c>
      <c r="N6223" t="s">
        <v>22359</v>
      </c>
      <c r="O6223">
        <v>2.3780555555555556</v>
      </c>
      <c r="P6223">
        <v>0</v>
      </c>
      <c r="Q6223">
        <v>55</v>
      </c>
      <c r="R6223">
        <v>0</v>
      </c>
      <c r="S6223">
        <v>0</v>
      </c>
      <c r="T6223">
        <v>0</v>
      </c>
      <c r="U6223">
        <v>30</v>
      </c>
      <c r="V6223">
        <v>0</v>
      </c>
      <c r="W6223">
        <v>1</v>
      </c>
      <c r="X6223">
        <v>0</v>
      </c>
      <c r="Y6223">
        <v>47.313229999999997</v>
      </c>
      <c r="Z6223">
        <v>0</v>
      </c>
      <c r="AA6223">
        <v>0</v>
      </c>
      <c r="AB6223">
        <v>0</v>
      </c>
      <c r="AC6223">
        <v>212.23974999999999</v>
      </c>
      <c r="AD6223">
        <v>0</v>
      </c>
      <c r="AE6223">
        <v>22.919090000000001</v>
      </c>
      <c r="AF6223">
        <v>282.47208000000001</v>
      </c>
    </row>
    <row r="6224" spans="1:32" x14ac:dyDescent="0.3">
      <c r="A6224">
        <v>2784226</v>
      </c>
      <c r="B6224">
        <v>1</v>
      </c>
      <c r="C6224" t="s">
        <v>83</v>
      </c>
      <c r="D6224" t="s">
        <v>119</v>
      </c>
      <c r="E6224" t="s">
        <v>12685</v>
      </c>
      <c r="F6224" t="s">
        <v>12686</v>
      </c>
      <c r="G6224" t="s">
        <v>31549</v>
      </c>
      <c r="H6224" t="s">
        <v>134</v>
      </c>
      <c r="I6224" t="s">
        <v>79</v>
      </c>
      <c r="J6224" t="s">
        <v>135</v>
      </c>
      <c r="K6224" t="s">
        <v>22</v>
      </c>
      <c r="L6224" t="s">
        <v>136</v>
      </c>
      <c r="M6224" t="s">
        <v>22360</v>
      </c>
      <c r="N6224" t="s">
        <v>22361</v>
      </c>
      <c r="O6224">
        <v>0.31444444444444447</v>
      </c>
      <c r="P6224">
        <v>0</v>
      </c>
      <c r="Q6224">
        <v>0</v>
      </c>
      <c r="R6224">
        <v>0</v>
      </c>
      <c r="S6224">
        <v>0</v>
      </c>
      <c r="T6224">
        <v>2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0.72665069999999998</v>
      </c>
      <c r="AC6224">
        <v>0</v>
      </c>
      <c r="AD6224">
        <v>0</v>
      </c>
      <c r="AE6224">
        <v>0</v>
      </c>
      <c r="AF6224">
        <v>0.72665069999999998</v>
      </c>
    </row>
    <row r="6225" spans="1:32" x14ac:dyDescent="0.3">
      <c r="A6225">
        <v>2784230</v>
      </c>
      <c r="B6225">
        <v>1</v>
      </c>
      <c r="C6225" t="s">
        <v>82</v>
      </c>
      <c r="D6225" t="s">
        <v>90</v>
      </c>
      <c r="E6225" t="s">
        <v>22362</v>
      </c>
      <c r="F6225" t="s">
        <v>22363</v>
      </c>
      <c r="G6225" t="s">
        <v>31549</v>
      </c>
      <c r="H6225" t="s">
        <v>672</v>
      </c>
      <c r="I6225" t="s">
        <v>79</v>
      </c>
      <c r="J6225" t="s">
        <v>135</v>
      </c>
      <c r="K6225" t="s">
        <v>22</v>
      </c>
      <c r="L6225" t="s">
        <v>136</v>
      </c>
      <c r="M6225" t="s">
        <v>22364</v>
      </c>
      <c r="N6225" t="s">
        <v>19905</v>
      </c>
      <c r="O6225">
        <v>5.1319444444444446</v>
      </c>
      <c r="P6225">
        <v>0</v>
      </c>
      <c r="Q6225">
        <v>7</v>
      </c>
      <c r="R6225">
        <v>0</v>
      </c>
      <c r="S6225">
        <v>3</v>
      </c>
      <c r="T6225">
        <v>1</v>
      </c>
      <c r="U6225">
        <v>0</v>
      </c>
      <c r="V6225">
        <v>2</v>
      </c>
      <c r="W6225">
        <v>0</v>
      </c>
      <c r="X6225">
        <v>0</v>
      </c>
      <c r="Y6225">
        <v>31.426680000000001</v>
      </c>
      <c r="Z6225">
        <v>0</v>
      </c>
      <c r="AA6225">
        <v>1.820457</v>
      </c>
      <c r="AB6225">
        <v>1672.444</v>
      </c>
      <c r="AC6225">
        <v>0</v>
      </c>
      <c r="AD6225">
        <v>55.984188000000003</v>
      </c>
      <c r="AE6225">
        <v>0</v>
      </c>
      <c r="AF6225">
        <v>1761.6753000000001</v>
      </c>
    </row>
    <row r="6226" spans="1:32" x14ac:dyDescent="0.3">
      <c r="A6226">
        <v>2784208</v>
      </c>
      <c r="B6226">
        <v>1</v>
      </c>
      <c r="C6226" t="s">
        <v>82</v>
      </c>
      <c r="D6226" t="s">
        <v>92</v>
      </c>
      <c r="E6226" t="s">
        <v>10087</v>
      </c>
      <c r="F6226" t="s">
        <v>10088</v>
      </c>
      <c r="G6226" t="s">
        <v>31545</v>
      </c>
      <c r="H6226" t="s">
        <v>134</v>
      </c>
      <c r="I6226" t="s">
        <v>79</v>
      </c>
      <c r="J6226" t="s">
        <v>135</v>
      </c>
      <c r="K6226" t="s">
        <v>22</v>
      </c>
      <c r="L6226" t="s">
        <v>136</v>
      </c>
      <c r="M6226" t="s">
        <v>22365</v>
      </c>
      <c r="N6226" t="s">
        <v>22366</v>
      </c>
      <c r="O6226">
        <v>0.24861111111111112</v>
      </c>
      <c r="P6226">
        <v>3</v>
      </c>
      <c r="Q6226">
        <v>142</v>
      </c>
      <c r="R6226">
        <v>0</v>
      </c>
      <c r="S6226">
        <v>0</v>
      </c>
      <c r="T6226">
        <v>8</v>
      </c>
      <c r="U6226">
        <v>1</v>
      </c>
      <c r="V6226">
        <v>0</v>
      </c>
      <c r="W6226">
        <v>0</v>
      </c>
      <c r="X6226">
        <v>2.0330617000000002</v>
      </c>
      <c r="Y6226">
        <v>4.3548416999999997</v>
      </c>
      <c r="Z6226">
        <v>0</v>
      </c>
      <c r="AA6226">
        <v>0</v>
      </c>
      <c r="AB6226">
        <v>6.3008170000000003</v>
      </c>
      <c r="AC6226">
        <v>1.6224130999999999E-2</v>
      </c>
      <c r="AD6226">
        <v>0</v>
      </c>
      <c r="AE6226">
        <v>0</v>
      </c>
      <c r="AF6226">
        <v>12.704945</v>
      </c>
    </row>
    <row r="6227" spans="1:32" x14ac:dyDescent="0.3">
      <c r="A6227">
        <v>2784203</v>
      </c>
      <c r="B6227">
        <v>2</v>
      </c>
      <c r="C6227" t="s">
        <v>82</v>
      </c>
      <c r="D6227" t="s">
        <v>100</v>
      </c>
      <c r="E6227" t="s">
        <v>22367</v>
      </c>
      <c r="F6227" t="s">
        <v>22368</v>
      </c>
      <c r="G6227" t="s">
        <v>31551</v>
      </c>
      <c r="H6227" t="s">
        <v>134</v>
      </c>
      <c r="I6227" t="s">
        <v>79</v>
      </c>
      <c r="J6227" t="s">
        <v>135</v>
      </c>
      <c r="K6227" t="s">
        <v>22</v>
      </c>
      <c r="L6227" t="s">
        <v>136</v>
      </c>
      <c r="M6227" t="s">
        <v>22369</v>
      </c>
      <c r="N6227" t="s">
        <v>22370</v>
      </c>
      <c r="O6227">
        <v>4.2011111111111115</v>
      </c>
      <c r="P6227">
        <v>0</v>
      </c>
      <c r="Q6227">
        <v>403</v>
      </c>
      <c r="R6227">
        <v>0</v>
      </c>
      <c r="S6227">
        <v>0</v>
      </c>
      <c r="T6227">
        <v>0</v>
      </c>
      <c r="U6227">
        <v>15</v>
      </c>
      <c r="V6227">
        <v>0</v>
      </c>
      <c r="W6227">
        <v>0</v>
      </c>
      <c r="X6227">
        <v>0</v>
      </c>
      <c r="Y6227">
        <v>472.0686</v>
      </c>
      <c r="Z6227">
        <v>0</v>
      </c>
      <c r="AA6227">
        <v>0</v>
      </c>
      <c r="AB6227">
        <v>0</v>
      </c>
      <c r="AC6227">
        <v>29.630199999999999</v>
      </c>
      <c r="AD6227">
        <v>0</v>
      </c>
      <c r="AE6227">
        <v>0</v>
      </c>
      <c r="AF6227">
        <v>501.69882000000001</v>
      </c>
    </row>
    <row r="6228" spans="1:32" x14ac:dyDescent="0.3">
      <c r="A6228">
        <v>2784113</v>
      </c>
      <c r="B6228">
        <v>1</v>
      </c>
      <c r="C6228" t="s">
        <v>83</v>
      </c>
      <c r="D6228" t="s">
        <v>130</v>
      </c>
      <c r="E6228" t="s">
        <v>22371</v>
      </c>
      <c r="F6228" t="s">
        <v>22372</v>
      </c>
      <c r="G6228" t="s">
        <v>31548</v>
      </c>
      <c r="H6228" t="s">
        <v>893</v>
      </c>
      <c r="I6228" t="s">
        <v>78</v>
      </c>
      <c r="J6228" t="s">
        <v>135</v>
      </c>
      <c r="K6228" t="s">
        <v>22</v>
      </c>
      <c r="L6228" t="s">
        <v>136</v>
      </c>
      <c r="M6228" t="s">
        <v>22373</v>
      </c>
      <c r="N6228" t="s">
        <v>22374</v>
      </c>
      <c r="O6228">
        <v>3.0152777777777779</v>
      </c>
      <c r="P6228">
        <v>0</v>
      </c>
      <c r="Q6228">
        <v>17</v>
      </c>
      <c r="R6228">
        <v>0</v>
      </c>
      <c r="S6228">
        <v>0</v>
      </c>
      <c r="T6228">
        <v>0</v>
      </c>
      <c r="U6228">
        <v>1</v>
      </c>
      <c r="V6228">
        <v>0</v>
      </c>
      <c r="W6228">
        <v>0</v>
      </c>
      <c r="X6228">
        <v>0</v>
      </c>
      <c r="Y6228">
        <v>9.103116</v>
      </c>
      <c r="Z6228">
        <v>0</v>
      </c>
      <c r="AA6228">
        <v>0</v>
      </c>
      <c r="AB6228">
        <v>0</v>
      </c>
      <c r="AC6228">
        <v>4.6995449999999996</v>
      </c>
      <c r="AD6228">
        <v>0</v>
      </c>
      <c r="AE6228">
        <v>0</v>
      </c>
      <c r="AF6228">
        <v>13.802661000000001</v>
      </c>
    </row>
    <row r="6229" spans="1:32" x14ac:dyDescent="0.3">
      <c r="A6229">
        <v>2784127</v>
      </c>
      <c r="B6229">
        <v>1</v>
      </c>
      <c r="C6229" t="s">
        <v>82</v>
      </c>
      <c r="D6229" t="s">
        <v>99</v>
      </c>
      <c r="E6229" t="s">
        <v>22375</v>
      </c>
      <c r="F6229" t="s">
        <v>22376</v>
      </c>
      <c r="G6229" t="s">
        <v>31548</v>
      </c>
      <c r="H6229" t="s">
        <v>893</v>
      </c>
      <c r="I6229" t="s">
        <v>78</v>
      </c>
      <c r="J6229" t="s">
        <v>135</v>
      </c>
      <c r="K6229" t="s">
        <v>22</v>
      </c>
      <c r="L6229" t="s">
        <v>136</v>
      </c>
      <c r="M6229" t="s">
        <v>22377</v>
      </c>
      <c r="N6229" t="s">
        <v>22378</v>
      </c>
      <c r="O6229">
        <v>1.5216666666666667</v>
      </c>
      <c r="P6229">
        <v>0</v>
      </c>
      <c r="Q6229">
        <v>1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0.36154663999999997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0.36154663999999997</v>
      </c>
    </row>
    <row r="6230" spans="1:32" x14ac:dyDescent="0.3">
      <c r="A6230">
        <v>2784077</v>
      </c>
      <c r="B6230">
        <v>1</v>
      </c>
      <c r="C6230" t="s">
        <v>83</v>
      </c>
      <c r="D6230" t="s">
        <v>122</v>
      </c>
      <c r="E6230" t="s">
        <v>22379</v>
      </c>
      <c r="F6230" t="s">
        <v>22380</v>
      </c>
      <c r="G6230" t="s">
        <v>31548</v>
      </c>
      <c r="H6230" t="s">
        <v>145</v>
      </c>
      <c r="I6230" t="s">
        <v>78</v>
      </c>
      <c r="J6230" t="s">
        <v>135</v>
      </c>
      <c r="K6230" t="s">
        <v>22</v>
      </c>
      <c r="L6230" t="s">
        <v>136</v>
      </c>
      <c r="M6230" t="s">
        <v>22381</v>
      </c>
      <c r="N6230" t="s">
        <v>20209</v>
      </c>
      <c r="O6230">
        <v>0.29805555555555557</v>
      </c>
      <c r="P6230">
        <v>0</v>
      </c>
      <c r="Q6230">
        <v>4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0.18569957000000001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0.18569957000000001</v>
      </c>
    </row>
    <row r="6231" spans="1:32" x14ac:dyDescent="0.3">
      <c r="A6231">
        <v>2784082</v>
      </c>
      <c r="B6231">
        <v>1</v>
      </c>
      <c r="C6231" t="s">
        <v>82</v>
      </c>
      <c r="D6231" t="s">
        <v>101</v>
      </c>
      <c r="E6231" t="s">
        <v>22382</v>
      </c>
      <c r="F6231" t="s">
        <v>22383</v>
      </c>
      <c r="G6231" t="s">
        <v>31551</v>
      </c>
      <c r="H6231" t="s">
        <v>134</v>
      </c>
      <c r="I6231" t="s">
        <v>79</v>
      </c>
      <c r="J6231" t="s">
        <v>135</v>
      </c>
      <c r="K6231" t="s">
        <v>22</v>
      </c>
      <c r="L6231" t="s">
        <v>136</v>
      </c>
      <c r="M6231" t="s">
        <v>22384</v>
      </c>
      <c r="N6231" t="s">
        <v>22385</v>
      </c>
      <c r="O6231">
        <v>1.0461111111111112</v>
      </c>
      <c r="P6231">
        <v>0</v>
      </c>
      <c r="Q6231">
        <v>349</v>
      </c>
      <c r="R6231">
        <v>0</v>
      </c>
      <c r="S6231">
        <v>3</v>
      </c>
      <c r="T6231">
        <v>0</v>
      </c>
      <c r="U6231">
        <v>19</v>
      </c>
      <c r="V6231">
        <v>0</v>
      </c>
      <c r="W6231">
        <v>0</v>
      </c>
      <c r="X6231">
        <v>0</v>
      </c>
      <c r="Y6231">
        <v>82.234499999999997</v>
      </c>
      <c r="Z6231">
        <v>0</v>
      </c>
      <c r="AA6231">
        <v>0.79367699999999997</v>
      </c>
      <c r="AB6231">
        <v>0</v>
      </c>
      <c r="AC6231">
        <v>8.9917060000000006</v>
      </c>
      <c r="AD6231">
        <v>0</v>
      </c>
      <c r="AE6231">
        <v>0</v>
      </c>
      <c r="AF6231">
        <v>92.019874999999999</v>
      </c>
    </row>
    <row r="6232" spans="1:32" x14ac:dyDescent="0.3">
      <c r="A6232">
        <v>2784025</v>
      </c>
      <c r="B6232">
        <v>1</v>
      </c>
      <c r="C6232" t="s">
        <v>83</v>
      </c>
      <c r="D6232" t="s">
        <v>125</v>
      </c>
      <c r="E6232" t="s">
        <v>22386</v>
      </c>
      <c r="F6232" t="s">
        <v>22387</v>
      </c>
      <c r="G6232" t="s">
        <v>31552</v>
      </c>
      <c r="H6232" t="s">
        <v>145</v>
      </c>
      <c r="I6232" t="s">
        <v>78</v>
      </c>
      <c r="J6232" t="s">
        <v>135</v>
      </c>
      <c r="K6232" t="s">
        <v>22</v>
      </c>
      <c r="L6232" t="s">
        <v>136</v>
      </c>
      <c r="M6232" t="s">
        <v>22388</v>
      </c>
      <c r="N6232" t="s">
        <v>22389</v>
      </c>
      <c r="O6232">
        <v>0.83138888888888884</v>
      </c>
      <c r="P6232">
        <v>0</v>
      </c>
      <c r="Q6232">
        <v>153</v>
      </c>
      <c r="R6232">
        <v>0</v>
      </c>
      <c r="S6232">
        <v>0</v>
      </c>
      <c r="T6232">
        <v>0</v>
      </c>
      <c r="U6232">
        <v>15</v>
      </c>
      <c r="V6232">
        <v>0</v>
      </c>
      <c r="W6232">
        <v>0</v>
      </c>
      <c r="X6232">
        <v>0</v>
      </c>
      <c r="Y6232">
        <v>15.023299</v>
      </c>
      <c r="Z6232">
        <v>0</v>
      </c>
      <c r="AA6232">
        <v>0</v>
      </c>
      <c r="AB6232">
        <v>0</v>
      </c>
      <c r="AC6232">
        <v>1.8983486000000001</v>
      </c>
      <c r="AD6232">
        <v>0</v>
      </c>
      <c r="AE6232">
        <v>0</v>
      </c>
      <c r="AF6232">
        <v>16.921648000000001</v>
      </c>
    </row>
    <row r="6233" spans="1:32" x14ac:dyDescent="0.3">
      <c r="A6233">
        <v>2783959</v>
      </c>
      <c r="B6233">
        <v>1</v>
      </c>
      <c r="C6233" t="s">
        <v>82</v>
      </c>
      <c r="D6233" t="s">
        <v>109</v>
      </c>
      <c r="E6233" t="s">
        <v>22390</v>
      </c>
      <c r="F6233" t="s">
        <v>22391</v>
      </c>
      <c r="G6233" t="s">
        <v>31552</v>
      </c>
      <c r="H6233" t="s">
        <v>643</v>
      </c>
      <c r="I6233" t="s">
        <v>78</v>
      </c>
      <c r="J6233" t="s">
        <v>135</v>
      </c>
      <c r="K6233" t="s">
        <v>22</v>
      </c>
      <c r="L6233" t="s">
        <v>186</v>
      </c>
      <c r="M6233" t="s">
        <v>22392</v>
      </c>
      <c r="N6233" t="s">
        <v>22393</v>
      </c>
      <c r="O6233">
        <v>5.0166666666666666</v>
      </c>
      <c r="P6233">
        <v>0</v>
      </c>
      <c r="Q6233">
        <v>178</v>
      </c>
      <c r="R6233">
        <v>0</v>
      </c>
      <c r="S6233">
        <v>1</v>
      </c>
      <c r="T6233">
        <v>0</v>
      </c>
      <c r="U6233">
        <v>13</v>
      </c>
      <c r="V6233">
        <v>0</v>
      </c>
      <c r="W6233">
        <v>0</v>
      </c>
      <c r="X6233">
        <v>0</v>
      </c>
      <c r="Y6233">
        <v>133.54687999999999</v>
      </c>
      <c r="Z6233">
        <v>0</v>
      </c>
      <c r="AA6233">
        <v>1.9260855E-2</v>
      </c>
      <c r="AB6233">
        <v>0</v>
      </c>
      <c r="AC6233">
        <v>18.061419999999998</v>
      </c>
      <c r="AD6233">
        <v>0</v>
      </c>
      <c r="AE6233">
        <v>0</v>
      </c>
      <c r="AF6233">
        <v>151.62755999999999</v>
      </c>
    </row>
    <row r="6234" spans="1:32" x14ac:dyDescent="0.3">
      <c r="A6234">
        <v>2783930</v>
      </c>
      <c r="B6234">
        <v>1</v>
      </c>
      <c r="C6234" t="s">
        <v>82</v>
      </c>
      <c r="D6234" t="s">
        <v>108</v>
      </c>
      <c r="E6234" t="s">
        <v>13461</v>
      </c>
      <c r="F6234" t="s">
        <v>13462</v>
      </c>
      <c r="G6234" t="s">
        <v>31545</v>
      </c>
      <c r="H6234" t="s">
        <v>648</v>
      </c>
      <c r="I6234" t="s">
        <v>79</v>
      </c>
      <c r="J6234" t="s">
        <v>135</v>
      </c>
      <c r="K6234" t="s">
        <v>22</v>
      </c>
      <c r="L6234" t="s">
        <v>186</v>
      </c>
      <c r="M6234" t="s">
        <v>22394</v>
      </c>
      <c r="N6234" t="s">
        <v>22395</v>
      </c>
      <c r="O6234">
        <v>6.4741666666666671</v>
      </c>
      <c r="P6234">
        <v>0</v>
      </c>
      <c r="Q6234">
        <v>570</v>
      </c>
      <c r="R6234">
        <v>6</v>
      </c>
      <c r="S6234">
        <v>7</v>
      </c>
      <c r="T6234">
        <v>1</v>
      </c>
      <c r="U6234">
        <v>49</v>
      </c>
      <c r="V6234">
        <v>0</v>
      </c>
      <c r="W6234">
        <v>0</v>
      </c>
      <c r="X6234">
        <v>0</v>
      </c>
      <c r="Y6234">
        <v>465.28179999999998</v>
      </c>
      <c r="Z6234">
        <v>96.69068</v>
      </c>
      <c r="AA6234">
        <v>14.233926</v>
      </c>
      <c r="AB6234">
        <v>204.19910999999999</v>
      </c>
      <c r="AC6234">
        <v>138.67878999999999</v>
      </c>
      <c r="AD6234">
        <v>0</v>
      </c>
      <c r="AE6234">
        <v>0</v>
      </c>
      <c r="AF6234">
        <v>919.08429999999998</v>
      </c>
    </row>
    <row r="6235" spans="1:32" x14ac:dyDescent="0.3">
      <c r="A6235">
        <v>2783969</v>
      </c>
      <c r="B6235">
        <v>1</v>
      </c>
      <c r="C6235" t="s">
        <v>82</v>
      </c>
      <c r="D6235" t="s">
        <v>106</v>
      </c>
      <c r="E6235" t="s">
        <v>22396</v>
      </c>
      <c r="F6235" t="s">
        <v>22397</v>
      </c>
      <c r="G6235" t="s">
        <v>31545</v>
      </c>
      <c r="H6235" t="s">
        <v>185</v>
      </c>
      <c r="I6235" t="s">
        <v>79</v>
      </c>
      <c r="J6235" t="s">
        <v>135</v>
      </c>
      <c r="K6235" t="s">
        <v>22</v>
      </c>
      <c r="L6235" t="s">
        <v>186</v>
      </c>
      <c r="M6235" t="s">
        <v>22398</v>
      </c>
      <c r="N6235" t="s">
        <v>22399</v>
      </c>
      <c r="O6235">
        <v>0.24305555555555555</v>
      </c>
      <c r="P6235">
        <v>61</v>
      </c>
      <c r="Q6235">
        <v>1117</v>
      </c>
      <c r="R6235">
        <v>57</v>
      </c>
      <c r="S6235">
        <v>692</v>
      </c>
      <c r="T6235">
        <v>73</v>
      </c>
      <c r="U6235">
        <v>200</v>
      </c>
      <c r="V6235">
        <v>5</v>
      </c>
      <c r="W6235">
        <v>1</v>
      </c>
      <c r="X6235">
        <v>4.0912009999999999</v>
      </c>
      <c r="Y6235">
        <v>64.929305999999997</v>
      </c>
      <c r="Z6235">
        <v>14.198733000000001</v>
      </c>
      <c r="AA6235">
        <v>15.703848000000001</v>
      </c>
      <c r="AB6235">
        <v>252.46818999999999</v>
      </c>
      <c r="AC6235">
        <v>27.113738999999999</v>
      </c>
      <c r="AD6235">
        <v>61.572800000000001</v>
      </c>
      <c r="AE6235">
        <v>0.17863171999999999</v>
      </c>
      <c r="AF6235">
        <v>440.25644</v>
      </c>
    </row>
    <row r="6236" spans="1:32" x14ac:dyDescent="0.3">
      <c r="A6236">
        <v>2783705</v>
      </c>
      <c r="B6236">
        <v>1</v>
      </c>
      <c r="C6236" t="s">
        <v>82</v>
      </c>
      <c r="D6236" t="s">
        <v>102</v>
      </c>
      <c r="E6236" t="s">
        <v>22400</v>
      </c>
      <c r="F6236" t="s">
        <v>22401</v>
      </c>
      <c r="G6236" t="s">
        <v>31546</v>
      </c>
      <c r="H6236" t="s">
        <v>223</v>
      </c>
      <c r="I6236" t="s">
        <v>78</v>
      </c>
      <c r="J6236" t="s">
        <v>135</v>
      </c>
      <c r="K6236" t="s">
        <v>22</v>
      </c>
      <c r="L6236" t="s">
        <v>136</v>
      </c>
      <c r="M6236" t="s">
        <v>22402</v>
      </c>
      <c r="N6236" t="s">
        <v>22403</v>
      </c>
      <c r="O6236">
        <v>0.99361111111111111</v>
      </c>
      <c r="P6236">
        <v>0</v>
      </c>
      <c r="Q6236">
        <v>66</v>
      </c>
      <c r="R6236">
        <v>0</v>
      </c>
      <c r="S6236">
        <v>0</v>
      </c>
      <c r="T6236">
        <v>0</v>
      </c>
      <c r="U6236">
        <v>2</v>
      </c>
      <c r="V6236">
        <v>0</v>
      </c>
      <c r="W6236">
        <v>0</v>
      </c>
      <c r="X6236">
        <v>0</v>
      </c>
      <c r="Y6236">
        <v>9.7169100000000004</v>
      </c>
      <c r="Z6236">
        <v>0</v>
      </c>
      <c r="AA6236">
        <v>0</v>
      </c>
      <c r="AB6236">
        <v>0</v>
      </c>
      <c r="AC6236">
        <v>0.23426158999999999</v>
      </c>
      <c r="AD6236">
        <v>0</v>
      </c>
      <c r="AE6236">
        <v>0</v>
      </c>
      <c r="AF6236">
        <v>9.9511719999999997</v>
      </c>
    </row>
    <row r="6237" spans="1:32" x14ac:dyDescent="0.3">
      <c r="A6237">
        <v>2783648</v>
      </c>
      <c r="B6237">
        <v>1</v>
      </c>
      <c r="C6237" t="s">
        <v>82</v>
      </c>
      <c r="D6237" t="s">
        <v>112</v>
      </c>
      <c r="E6237" t="s">
        <v>22404</v>
      </c>
      <c r="F6237" t="s">
        <v>22405</v>
      </c>
      <c r="G6237" t="s">
        <v>31548</v>
      </c>
      <c r="H6237" t="s">
        <v>333</v>
      </c>
      <c r="I6237" t="s">
        <v>78</v>
      </c>
      <c r="J6237" t="s">
        <v>135</v>
      </c>
      <c r="K6237" t="s">
        <v>22</v>
      </c>
      <c r="L6237" t="s">
        <v>136</v>
      </c>
      <c r="M6237" t="s">
        <v>22406</v>
      </c>
      <c r="N6237" t="s">
        <v>22407</v>
      </c>
      <c r="O6237">
        <v>1.6844444444444444</v>
      </c>
      <c r="P6237">
        <v>0</v>
      </c>
      <c r="Q6237">
        <v>4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1.0986692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1.0986692</v>
      </c>
    </row>
    <row r="6238" spans="1:32" x14ac:dyDescent="0.3">
      <c r="A6238">
        <v>2783660</v>
      </c>
      <c r="B6238">
        <v>1</v>
      </c>
      <c r="C6238" t="s">
        <v>83</v>
      </c>
      <c r="D6238" t="s">
        <v>129</v>
      </c>
      <c r="E6238" t="s">
        <v>22408</v>
      </c>
      <c r="F6238" t="s">
        <v>22409</v>
      </c>
      <c r="G6238" t="s">
        <v>31549</v>
      </c>
      <c r="H6238" t="s">
        <v>134</v>
      </c>
      <c r="I6238" t="s">
        <v>79</v>
      </c>
      <c r="J6238" t="s">
        <v>135</v>
      </c>
      <c r="K6238" t="s">
        <v>22</v>
      </c>
      <c r="L6238" t="s">
        <v>136</v>
      </c>
      <c r="M6238" t="s">
        <v>22410</v>
      </c>
      <c r="N6238" t="s">
        <v>22411</v>
      </c>
      <c r="O6238">
        <v>0.95638888888888884</v>
      </c>
      <c r="P6238">
        <v>6</v>
      </c>
      <c r="Q6238">
        <v>465</v>
      </c>
      <c r="R6238">
        <v>141</v>
      </c>
      <c r="S6238">
        <v>158</v>
      </c>
      <c r="T6238">
        <v>9</v>
      </c>
      <c r="U6238">
        <v>36</v>
      </c>
      <c r="V6238">
        <v>3</v>
      </c>
      <c r="W6238">
        <v>0</v>
      </c>
      <c r="X6238">
        <v>8.567164</v>
      </c>
      <c r="Y6238">
        <v>78.228200000000001</v>
      </c>
      <c r="Z6238">
        <v>175.98679000000001</v>
      </c>
      <c r="AA6238">
        <v>57.090176</v>
      </c>
      <c r="AB6238">
        <v>5.5985693999999997</v>
      </c>
      <c r="AC6238">
        <v>14.380709</v>
      </c>
      <c r="AD6238">
        <v>180.23589000000001</v>
      </c>
      <c r="AE6238">
        <v>0</v>
      </c>
      <c r="AF6238">
        <v>520.08745999999996</v>
      </c>
    </row>
    <row r="6239" spans="1:32" x14ac:dyDescent="0.3">
      <c r="A6239">
        <v>2783521</v>
      </c>
      <c r="B6239">
        <v>1</v>
      </c>
      <c r="C6239" t="s">
        <v>82</v>
      </c>
      <c r="D6239" t="s">
        <v>100</v>
      </c>
      <c r="E6239" t="s">
        <v>22412</v>
      </c>
      <c r="F6239" t="s">
        <v>22413</v>
      </c>
      <c r="G6239" t="s">
        <v>31548</v>
      </c>
      <c r="H6239" t="s">
        <v>893</v>
      </c>
      <c r="I6239" t="s">
        <v>78</v>
      </c>
      <c r="J6239" t="s">
        <v>135</v>
      </c>
      <c r="K6239" t="s">
        <v>22</v>
      </c>
      <c r="L6239" t="s">
        <v>136</v>
      </c>
      <c r="M6239" t="s">
        <v>22414</v>
      </c>
      <c r="N6239" t="s">
        <v>22415</v>
      </c>
      <c r="O6239">
        <v>14.381944444444445</v>
      </c>
      <c r="P6239">
        <v>0</v>
      </c>
      <c r="Q6239">
        <v>10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39.893967000000004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39.893967000000004</v>
      </c>
    </row>
    <row r="6240" spans="1:32" x14ac:dyDescent="0.3">
      <c r="A6240">
        <v>2782794</v>
      </c>
      <c r="B6240">
        <v>1</v>
      </c>
      <c r="C6240" t="s">
        <v>83</v>
      </c>
      <c r="D6240" t="s">
        <v>130</v>
      </c>
      <c r="E6240" t="s">
        <v>22416</v>
      </c>
      <c r="F6240" t="s">
        <v>22417</v>
      </c>
      <c r="G6240" t="s">
        <v>31548</v>
      </c>
      <c r="H6240" t="s">
        <v>409</v>
      </c>
      <c r="I6240" t="s">
        <v>78</v>
      </c>
      <c r="J6240" t="s">
        <v>135</v>
      </c>
      <c r="K6240" t="s">
        <v>3</v>
      </c>
      <c r="L6240" t="s">
        <v>136</v>
      </c>
      <c r="M6240" t="s">
        <v>22418</v>
      </c>
      <c r="N6240" t="s">
        <v>22419</v>
      </c>
      <c r="O6240">
        <v>2.4366666666666665</v>
      </c>
      <c r="P6240">
        <v>0</v>
      </c>
      <c r="Q6240">
        <v>8</v>
      </c>
      <c r="R6240">
        <v>0</v>
      </c>
      <c r="S6240">
        <v>0</v>
      </c>
      <c r="T6240">
        <v>0</v>
      </c>
      <c r="U6240">
        <v>1</v>
      </c>
      <c r="V6240">
        <v>0</v>
      </c>
      <c r="W6240">
        <v>0</v>
      </c>
      <c r="X6240">
        <v>0</v>
      </c>
      <c r="Y6240">
        <v>2.1913445</v>
      </c>
      <c r="Z6240">
        <v>0</v>
      </c>
      <c r="AA6240">
        <v>0</v>
      </c>
      <c r="AB6240">
        <v>0</v>
      </c>
      <c r="AC6240">
        <v>17.657171000000002</v>
      </c>
      <c r="AD6240">
        <v>0</v>
      </c>
      <c r="AE6240">
        <v>0</v>
      </c>
      <c r="AF6240">
        <v>19.848516</v>
      </c>
    </row>
    <row r="6241" spans="1:32" x14ac:dyDescent="0.3">
      <c r="A6241">
        <v>2782782</v>
      </c>
      <c r="B6241">
        <v>1</v>
      </c>
      <c r="C6241" t="s">
        <v>82</v>
      </c>
      <c r="D6241" t="s">
        <v>102</v>
      </c>
      <c r="E6241" t="s">
        <v>22420</v>
      </c>
      <c r="F6241" t="s">
        <v>22421</v>
      </c>
      <c r="G6241" t="s">
        <v>31552</v>
      </c>
      <c r="H6241" t="s">
        <v>665</v>
      </c>
      <c r="I6241" t="s">
        <v>78</v>
      </c>
      <c r="J6241" t="s">
        <v>135</v>
      </c>
      <c r="K6241" t="s">
        <v>22</v>
      </c>
      <c r="L6241" t="s">
        <v>136</v>
      </c>
      <c r="M6241" t="s">
        <v>22422</v>
      </c>
      <c r="N6241" t="s">
        <v>22423</v>
      </c>
      <c r="O6241">
        <v>1.0938888888888889</v>
      </c>
      <c r="P6241">
        <v>0</v>
      </c>
      <c r="Q6241">
        <v>0</v>
      </c>
      <c r="R6241">
        <v>0</v>
      </c>
      <c r="S6241">
        <v>14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2.5081055000000001</v>
      </c>
      <c r="AB6241">
        <v>0</v>
      </c>
      <c r="AC6241">
        <v>0</v>
      </c>
      <c r="AD6241">
        <v>0</v>
      </c>
      <c r="AE6241">
        <v>0</v>
      </c>
      <c r="AF6241">
        <v>2.5081055000000001</v>
      </c>
    </row>
    <row r="6242" spans="1:32" x14ac:dyDescent="0.3">
      <c r="A6242">
        <v>2782789</v>
      </c>
      <c r="B6242">
        <v>1</v>
      </c>
      <c r="C6242" t="s">
        <v>82</v>
      </c>
      <c r="D6242" t="s">
        <v>92</v>
      </c>
      <c r="E6242" t="s">
        <v>22424</v>
      </c>
      <c r="F6242" t="s">
        <v>22425</v>
      </c>
      <c r="G6242" t="s">
        <v>31549</v>
      </c>
      <c r="H6242" t="s">
        <v>145</v>
      </c>
      <c r="I6242" t="s">
        <v>79</v>
      </c>
      <c r="J6242" t="s">
        <v>135</v>
      </c>
      <c r="K6242" t="s">
        <v>22</v>
      </c>
      <c r="L6242" t="s">
        <v>136</v>
      </c>
      <c r="M6242" t="s">
        <v>22426</v>
      </c>
      <c r="N6242" t="s">
        <v>22427</v>
      </c>
      <c r="O6242">
        <v>0.72888888888888892</v>
      </c>
      <c r="P6242">
        <v>0</v>
      </c>
      <c r="Q6242">
        <v>292</v>
      </c>
      <c r="R6242">
        <v>11</v>
      </c>
      <c r="S6242">
        <v>33</v>
      </c>
      <c r="T6242">
        <v>12</v>
      </c>
      <c r="U6242">
        <v>56</v>
      </c>
      <c r="V6242">
        <v>3</v>
      </c>
      <c r="W6242">
        <v>0</v>
      </c>
      <c r="X6242">
        <v>0</v>
      </c>
      <c r="Y6242">
        <v>86.876000000000005</v>
      </c>
      <c r="Z6242">
        <v>58.825479999999999</v>
      </c>
      <c r="AA6242">
        <v>17.591581000000001</v>
      </c>
      <c r="AB6242">
        <v>92.700280000000006</v>
      </c>
      <c r="AC6242">
        <v>46.791606999999999</v>
      </c>
      <c r="AD6242">
        <v>436.9966</v>
      </c>
      <c r="AE6242">
        <v>0</v>
      </c>
      <c r="AF6242">
        <v>739.78156000000001</v>
      </c>
    </row>
    <row r="6243" spans="1:32" x14ac:dyDescent="0.3">
      <c r="A6243">
        <v>2782718</v>
      </c>
      <c r="B6243">
        <v>1</v>
      </c>
      <c r="C6243" t="s">
        <v>83</v>
      </c>
      <c r="D6243" t="s">
        <v>122</v>
      </c>
      <c r="E6243" t="s">
        <v>22428</v>
      </c>
      <c r="F6243" t="s">
        <v>22429</v>
      </c>
      <c r="G6243" t="s">
        <v>31546</v>
      </c>
      <c r="H6243" t="s">
        <v>145</v>
      </c>
      <c r="I6243" t="s">
        <v>78</v>
      </c>
      <c r="J6243" t="s">
        <v>135</v>
      </c>
      <c r="K6243" t="s">
        <v>22</v>
      </c>
      <c r="L6243" t="s">
        <v>136</v>
      </c>
      <c r="M6243" t="s">
        <v>22430</v>
      </c>
      <c r="N6243" t="s">
        <v>22431</v>
      </c>
      <c r="O6243">
        <v>0.41416666666666668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2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0.40561819999999998</v>
      </c>
      <c r="AD6243">
        <v>0</v>
      </c>
      <c r="AE6243">
        <v>0</v>
      </c>
      <c r="AF6243">
        <v>0.40561819999999998</v>
      </c>
    </row>
    <row r="6244" spans="1:32" x14ac:dyDescent="0.3">
      <c r="A6244">
        <v>2782719</v>
      </c>
      <c r="B6244">
        <v>1</v>
      </c>
      <c r="C6244" t="s">
        <v>83</v>
      </c>
      <c r="D6244" t="s">
        <v>123</v>
      </c>
      <c r="E6244" t="s">
        <v>22432</v>
      </c>
      <c r="F6244" t="s">
        <v>22433</v>
      </c>
      <c r="G6244" t="s">
        <v>31548</v>
      </c>
      <c r="H6244" t="s">
        <v>333</v>
      </c>
      <c r="I6244" t="s">
        <v>78</v>
      </c>
      <c r="J6244" t="s">
        <v>135</v>
      </c>
      <c r="K6244" t="s">
        <v>22</v>
      </c>
      <c r="L6244" t="s">
        <v>136</v>
      </c>
      <c r="M6244" t="s">
        <v>22434</v>
      </c>
      <c r="N6244" t="s">
        <v>22435</v>
      </c>
      <c r="O6244">
        <v>5.4380555555555556</v>
      </c>
      <c r="P6244">
        <v>0</v>
      </c>
      <c r="Q6244">
        <v>1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0.25709720000000003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0.25709720000000003</v>
      </c>
    </row>
    <row r="6245" spans="1:32" x14ac:dyDescent="0.3">
      <c r="A6245">
        <v>2782660</v>
      </c>
      <c r="B6245">
        <v>1</v>
      </c>
      <c r="C6245" t="s">
        <v>82</v>
      </c>
      <c r="D6245" t="s">
        <v>95</v>
      </c>
      <c r="E6245" t="s">
        <v>22436</v>
      </c>
      <c r="F6245" t="s">
        <v>22437</v>
      </c>
      <c r="G6245" t="s">
        <v>31550</v>
      </c>
      <c r="H6245" t="s">
        <v>145</v>
      </c>
      <c r="I6245" t="s">
        <v>78</v>
      </c>
      <c r="J6245" t="s">
        <v>135</v>
      </c>
      <c r="K6245" t="s">
        <v>22</v>
      </c>
      <c r="L6245" t="s">
        <v>136</v>
      </c>
      <c r="M6245" t="s">
        <v>22438</v>
      </c>
      <c r="N6245" t="s">
        <v>22439</v>
      </c>
      <c r="O6245">
        <v>1.2091666666666667</v>
      </c>
      <c r="P6245">
        <v>0</v>
      </c>
      <c r="Q6245">
        <v>17</v>
      </c>
      <c r="R6245">
        <v>0</v>
      </c>
      <c r="S6245">
        <v>0</v>
      </c>
      <c r="T6245">
        <v>0</v>
      </c>
      <c r="U6245">
        <v>1</v>
      </c>
      <c r="V6245">
        <v>0</v>
      </c>
      <c r="W6245">
        <v>0</v>
      </c>
      <c r="X6245">
        <v>0</v>
      </c>
      <c r="Y6245">
        <v>4.9021214999999998</v>
      </c>
      <c r="Z6245">
        <v>0</v>
      </c>
      <c r="AA6245">
        <v>0</v>
      </c>
      <c r="AB6245">
        <v>0</v>
      </c>
      <c r="AC6245">
        <v>2.2433865000000002</v>
      </c>
      <c r="AD6245">
        <v>0</v>
      </c>
      <c r="AE6245">
        <v>0</v>
      </c>
      <c r="AF6245">
        <v>7.1455083000000004</v>
      </c>
    </row>
    <row r="6246" spans="1:32" x14ac:dyDescent="0.3">
      <c r="A6246">
        <v>2782662</v>
      </c>
      <c r="B6246">
        <v>1</v>
      </c>
      <c r="C6246" t="s">
        <v>82</v>
      </c>
      <c r="D6246" t="s">
        <v>93</v>
      </c>
      <c r="E6246" t="s">
        <v>22440</v>
      </c>
      <c r="F6246" t="s">
        <v>22441</v>
      </c>
      <c r="G6246" t="s">
        <v>31546</v>
      </c>
      <c r="H6246" t="s">
        <v>1297</v>
      </c>
      <c r="I6246" t="s">
        <v>78</v>
      </c>
      <c r="J6246" t="s">
        <v>135</v>
      </c>
      <c r="K6246" t="s">
        <v>22</v>
      </c>
      <c r="L6246" t="s">
        <v>136</v>
      </c>
      <c r="M6246" t="s">
        <v>22442</v>
      </c>
      <c r="N6246" t="s">
        <v>22443</v>
      </c>
      <c r="O6246">
        <v>3.0419444444444443</v>
      </c>
      <c r="P6246">
        <v>0</v>
      </c>
      <c r="Q6246">
        <v>27</v>
      </c>
      <c r="R6246">
        <v>0</v>
      </c>
      <c r="S6246">
        <v>0</v>
      </c>
      <c r="T6246">
        <v>0</v>
      </c>
      <c r="U6246">
        <v>1</v>
      </c>
      <c r="V6246">
        <v>0</v>
      </c>
      <c r="W6246">
        <v>0</v>
      </c>
      <c r="X6246">
        <v>0</v>
      </c>
      <c r="Y6246">
        <v>35.250244000000002</v>
      </c>
      <c r="Z6246">
        <v>0</v>
      </c>
      <c r="AA6246">
        <v>0</v>
      </c>
      <c r="AB6246">
        <v>0</v>
      </c>
      <c r="AC6246">
        <v>1.2853216999999999</v>
      </c>
      <c r="AD6246">
        <v>0</v>
      </c>
      <c r="AE6246">
        <v>0</v>
      </c>
      <c r="AF6246">
        <v>36.53557</v>
      </c>
    </row>
    <row r="6247" spans="1:32" x14ac:dyDescent="0.3">
      <c r="A6247">
        <v>2797286</v>
      </c>
      <c r="B6247">
        <v>1</v>
      </c>
      <c r="C6247" t="s">
        <v>82</v>
      </c>
      <c r="D6247" t="s">
        <v>91</v>
      </c>
      <c r="E6247" t="s">
        <v>3578</v>
      </c>
      <c r="F6247" t="s">
        <v>3579</v>
      </c>
      <c r="G6247" t="s">
        <v>31552</v>
      </c>
      <c r="H6247" t="s">
        <v>665</v>
      </c>
      <c r="I6247" t="s">
        <v>78</v>
      </c>
      <c r="J6247" t="s">
        <v>135</v>
      </c>
      <c r="K6247" t="s">
        <v>22</v>
      </c>
      <c r="L6247" t="s">
        <v>136</v>
      </c>
      <c r="M6247" t="s">
        <v>22444</v>
      </c>
      <c r="N6247" t="s">
        <v>22445</v>
      </c>
      <c r="O6247">
        <v>2.6002777777777779</v>
      </c>
      <c r="P6247">
        <v>0</v>
      </c>
      <c r="Q6247">
        <v>13</v>
      </c>
      <c r="R6247">
        <v>0</v>
      </c>
      <c r="S6247">
        <v>0</v>
      </c>
      <c r="T6247">
        <v>0</v>
      </c>
      <c r="U6247">
        <v>60</v>
      </c>
      <c r="V6247">
        <v>0</v>
      </c>
      <c r="W6247">
        <v>3</v>
      </c>
      <c r="X6247">
        <v>0</v>
      </c>
      <c r="Y6247">
        <v>31.066849000000001</v>
      </c>
      <c r="Z6247">
        <v>0</v>
      </c>
      <c r="AA6247">
        <v>0</v>
      </c>
      <c r="AB6247">
        <v>0</v>
      </c>
      <c r="AC6247">
        <v>316.60543999999999</v>
      </c>
      <c r="AD6247">
        <v>0</v>
      </c>
      <c r="AE6247">
        <v>562.49829999999997</v>
      </c>
      <c r="AF6247">
        <v>910.17060000000004</v>
      </c>
    </row>
    <row r="6248" spans="1:32" x14ac:dyDescent="0.3">
      <c r="A6248">
        <v>2796996</v>
      </c>
      <c r="B6248">
        <v>1</v>
      </c>
      <c r="C6248" t="s">
        <v>82</v>
      </c>
      <c r="D6248" t="s">
        <v>103</v>
      </c>
      <c r="E6248" t="s">
        <v>4105</v>
      </c>
      <c r="F6248" t="s">
        <v>4106</v>
      </c>
      <c r="G6248" t="s">
        <v>31551</v>
      </c>
      <c r="H6248" t="s">
        <v>643</v>
      </c>
      <c r="I6248" t="s">
        <v>79</v>
      </c>
      <c r="J6248" t="s">
        <v>135</v>
      </c>
      <c r="K6248" t="s">
        <v>22</v>
      </c>
      <c r="L6248" t="s">
        <v>186</v>
      </c>
      <c r="M6248" t="s">
        <v>22446</v>
      </c>
      <c r="N6248" t="s">
        <v>22447</v>
      </c>
      <c r="O6248">
        <v>7.9325000000000001</v>
      </c>
      <c r="P6248">
        <v>0</v>
      </c>
      <c r="Q6248">
        <v>90</v>
      </c>
      <c r="R6248">
        <v>0</v>
      </c>
      <c r="S6248">
        <v>104</v>
      </c>
      <c r="T6248">
        <v>0</v>
      </c>
      <c r="U6248">
        <v>61</v>
      </c>
      <c r="V6248">
        <v>0</v>
      </c>
      <c r="W6248">
        <v>0</v>
      </c>
      <c r="X6248">
        <v>0</v>
      </c>
      <c r="Y6248">
        <v>216.13968</v>
      </c>
      <c r="Z6248">
        <v>0</v>
      </c>
      <c r="AA6248">
        <v>300.93633999999997</v>
      </c>
      <c r="AB6248">
        <v>0</v>
      </c>
      <c r="AC6248">
        <v>328.33890000000002</v>
      </c>
      <c r="AD6248">
        <v>0</v>
      </c>
      <c r="AE6248">
        <v>0</v>
      </c>
      <c r="AF6248">
        <v>845.41489999999999</v>
      </c>
    </row>
    <row r="6249" spans="1:32" x14ac:dyDescent="0.3">
      <c r="A6249">
        <v>2796998</v>
      </c>
      <c r="B6249">
        <v>1</v>
      </c>
      <c r="C6249" t="s">
        <v>82</v>
      </c>
      <c r="D6249" t="s">
        <v>91</v>
      </c>
      <c r="E6249" t="s">
        <v>3512</v>
      </c>
      <c r="F6249" t="s">
        <v>3513</v>
      </c>
      <c r="G6249" t="s">
        <v>31552</v>
      </c>
      <c r="H6249" t="s">
        <v>643</v>
      </c>
      <c r="I6249" t="s">
        <v>78</v>
      </c>
      <c r="J6249" t="s">
        <v>135</v>
      </c>
      <c r="K6249" t="s">
        <v>22</v>
      </c>
      <c r="L6249" t="s">
        <v>186</v>
      </c>
      <c r="M6249" t="s">
        <v>22448</v>
      </c>
      <c r="N6249" t="s">
        <v>22449</v>
      </c>
      <c r="O6249">
        <v>7.6805555555555554</v>
      </c>
      <c r="P6249">
        <v>0</v>
      </c>
      <c r="Q6249">
        <v>320</v>
      </c>
      <c r="R6249">
        <v>0</v>
      </c>
      <c r="S6249">
        <v>0</v>
      </c>
      <c r="T6249">
        <v>0</v>
      </c>
      <c r="U6249">
        <v>17</v>
      </c>
      <c r="V6249">
        <v>0</v>
      </c>
      <c r="W6249">
        <v>0</v>
      </c>
      <c r="X6249">
        <v>0</v>
      </c>
      <c r="Y6249">
        <v>527.76409999999998</v>
      </c>
      <c r="Z6249">
        <v>0</v>
      </c>
      <c r="AA6249">
        <v>0</v>
      </c>
      <c r="AB6249">
        <v>0</v>
      </c>
      <c r="AC6249">
        <v>138.09225000000001</v>
      </c>
      <c r="AD6249">
        <v>0</v>
      </c>
      <c r="AE6249">
        <v>0</v>
      </c>
      <c r="AF6249">
        <v>665.85640000000001</v>
      </c>
    </row>
    <row r="6250" spans="1:32" x14ac:dyDescent="0.3">
      <c r="A6250">
        <v>2796997</v>
      </c>
      <c r="B6250">
        <v>1</v>
      </c>
      <c r="C6250" t="s">
        <v>82</v>
      </c>
      <c r="D6250" t="s">
        <v>112</v>
      </c>
      <c r="E6250" t="s">
        <v>22450</v>
      </c>
      <c r="F6250" t="s">
        <v>22451</v>
      </c>
      <c r="G6250" t="s">
        <v>31547</v>
      </c>
      <c r="H6250" t="s">
        <v>648</v>
      </c>
      <c r="I6250" t="s">
        <v>79</v>
      </c>
      <c r="J6250" t="s">
        <v>135</v>
      </c>
      <c r="K6250" t="s">
        <v>22</v>
      </c>
      <c r="L6250" t="s">
        <v>186</v>
      </c>
      <c r="M6250" t="s">
        <v>22452</v>
      </c>
      <c r="N6250" t="s">
        <v>22453</v>
      </c>
      <c r="O6250">
        <v>5.3925000000000001</v>
      </c>
      <c r="P6250">
        <v>5</v>
      </c>
      <c r="Q6250">
        <v>2279</v>
      </c>
      <c r="R6250">
        <v>106</v>
      </c>
      <c r="S6250">
        <v>331</v>
      </c>
      <c r="T6250">
        <v>47</v>
      </c>
      <c r="U6250">
        <v>224</v>
      </c>
      <c r="V6250">
        <v>9</v>
      </c>
      <c r="W6250">
        <v>2</v>
      </c>
      <c r="X6250">
        <v>16.378319000000001</v>
      </c>
      <c r="Y6250">
        <v>3210.627</v>
      </c>
      <c r="Z6250">
        <v>4001.0688</v>
      </c>
      <c r="AA6250">
        <v>1827.4392</v>
      </c>
      <c r="AB6250">
        <v>3878.0266000000001</v>
      </c>
      <c r="AC6250">
        <v>963.7577</v>
      </c>
      <c r="AD6250">
        <v>9882.2309999999998</v>
      </c>
      <c r="AE6250">
        <v>788.29970000000003</v>
      </c>
      <c r="AF6250">
        <v>24567.828000000001</v>
      </c>
    </row>
    <row r="6251" spans="1:32" x14ac:dyDescent="0.3">
      <c r="A6251">
        <v>2796860</v>
      </c>
      <c r="B6251">
        <v>1</v>
      </c>
      <c r="C6251" t="s">
        <v>82</v>
      </c>
      <c r="D6251" t="s">
        <v>87</v>
      </c>
      <c r="E6251" t="s">
        <v>2502</v>
      </c>
      <c r="F6251" t="s">
        <v>2503</v>
      </c>
      <c r="G6251" t="s">
        <v>31547</v>
      </c>
      <c r="H6251" t="s">
        <v>185</v>
      </c>
      <c r="I6251" t="s">
        <v>79</v>
      </c>
      <c r="J6251" t="s">
        <v>135</v>
      </c>
      <c r="K6251" t="s">
        <v>22</v>
      </c>
      <c r="L6251" t="s">
        <v>136</v>
      </c>
      <c r="M6251" t="s">
        <v>22454</v>
      </c>
      <c r="N6251" t="s">
        <v>22455</v>
      </c>
      <c r="O6251">
        <v>0.21861111111111112</v>
      </c>
      <c r="P6251">
        <v>0</v>
      </c>
      <c r="Q6251">
        <v>5080</v>
      </c>
      <c r="R6251">
        <v>0</v>
      </c>
      <c r="S6251">
        <v>0</v>
      </c>
      <c r="T6251">
        <v>2</v>
      </c>
      <c r="U6251">
        <v>2956</v>
      </c>
      <c r="V6251">
        <v>0</v>
      </c>
      <c r="W6251">
        <v>1</v>
      </c>
      <c r="X6251">
        <v>0</v>
      </c>
      <c r="Y6251">
        <v>315.08535999999998</v>
      </c>
      <c r="Z6251">
        <v>0</v>
      </c>
      <c r="AA6251">
        <v>0</v>
      </c>
      <c r="AB6251">
        <v>2.1307662000000001</v>
      </c>
      <c r="AC6251">
        <v>480.86047000000002</v>
      </c>
      <c r="AD6251">
        <v>0</v>
      </c>
      <c r="AE6251">
        <v>2.1593374999999999</v>
      </c>
      <c r="AF6251">
        <v>800.23590000000002</v>
      </c>
    </row>
    <row r="6252" spans="1:32" x14ac:dyDescent="0.3">
      <c r="A6252">
        <v>2796876</v>
      </c>
      <c r="B6252">
        <v>1</v>
      </c>
      <c r="C6252" t="s">
        <v>83</v>
      </c>
      <c r="D6252" t="s">
        <v>120</v>
      </c>
      <c r="E6252" t="s">
        <v>4482</v>
      </c>
      <c r="F6252" t="s">
        <v>4483</v>
      </c>
      <c r="G6252" t="s">
        <v>31545</v>
      </c>
      <c r="H6252" t="s">
        <v>134</v>
      </c>
      <c r="I6252" t="s">
        <v>79</v>
      </c>
      <c r="J6252" t="s">
        <v>135</v>
      </c>
      <c r="K6252" t="s">
        <v>22</v>
      </c>
      <c r="L6252" t="s">
        <v>136</v>
      </c>
      <c r="M6252" t="s">
        <v>22456</v>
      </c>
      <c r="N6252" t="s">
        <v>22457</v>
      </c>
      <c r="O6252">
        <v>2.5255555555555556</v>
      </c>
      <c r="P6252">
        <v>1</v>
      </c>
      <c r="Q6252">
        <v>6537</v>
      </c>
      <c r="R6252">
        <v>5</v>
      </c>
      <c r="S6252">
        <v>11</v>
      </c>
      <c r="T6252">
        <v>10</v>
      </c>
      <c r="U6252">
        <v>1277</v>
      </c>
      <c r="V6252">
        <v>2</v>
      </c>
      <c r="W6252">
        <v>1</v>
      </c>
      <c r="X6252">
        <v>351.79333000000003</v>
      </c>
      <c r="Y6252">
        <v>4192.2803000000004</v>
      </c>
      <c r="Z6252">
        <v>7.7874245999999996</v>
      </c>
      <c r="AA6252">
        <v>6.8713845999999998</v>
      </c>
      <c r="AB6252">
        <v>295.12862999999999</v>
      </c>
      <c r="AC6252">
        <v>1359.7633000000001</v>
      </c>
      <c r="AD6252">
        <v>51.814182000000002</v>
      </c>
      <c r="AE6252">
        <v>1.2484672999999999</v>
      </c>
      <c r="AF6252">
        <v>6266.6869999999999</v>
      </c>
    </row>
    <row r="6253" spans="1:32" x14ac:dyDescent="0.3">
      <c r="A6253">
        <v>2796879</v>
      </c>
      <c r="B6253">
        <v>1</v>
      </c>
      <c r="C6253" t="s">
        <v>83</v>
      </c>
      <c r="D6253" t="s">
        <v>129</v>
      </c>
      <c r="E6253" t="s">
        <v>22458</v>
      </c>
      <c r="F6253" t="s">
        <v>22459</v>
      </c>
      <c r="G6253" t="s">
        <v>31545</v>
      </c>
      <c r="H6253" t="s">
        <v>185</v>
      </c>
      <c r="I6253" t="s">
        <v>79</v>
      </c>
      <c r="J6253" t="s">
        <v>135</v>
      </c>
      <c r="K6253" t="s">
        <v>22</v>
      </c>
      <c r="L6253" t="s">
        <v>186</v>
      </c>
      <c r="M6253" t="s">
        <v>22460</v>
      </c>
      <c r="N6253" t="s">
        <v>22461</v>
      </c>
      <c r="O6253">
        <v>0.15638888888888888</v>
      </c>
      <c r="P6253">
        <v>18</v>
      </c>
      <c r="Q6253">
        <v>24221</v>
      </c>
      <c r="R6253">
        <v>57</v>
      </c>
      <c r="S6253">
        <v>216</v>
      </c>
      <c r="T6253">
        <v>26</v>
      </c>
      <c r="U6253">
        <v>2458</v>
      </c>
      <c r="V6253">
        <v>4</v>
      </c>
      <c r="W6253">
        <v>3</v>
      </c>
      <c r="X6253">
        <v>3.7507554999999999</v>
      </c>
      <c r="Y6253">
        <v>713.57213999999999</v>
      </c>
      <c r="Z6253">
        <v>18.061995</v>
      </c>
      <c r="AA6253">
        <v>9.1309280000000008</v>
      </c>
      <c r="AB6253">
        <v>20.314731999999999</v>
      </c>
      <c r="AC6253">
        <v>148.78899000000001</v>
      </c>
      <c r="AD6253">
        <v>3.9246962000000001</v>
      </c>
      <c r="AE6253">
        <v>1.0906241000000001</v>
      </c>
      <c r="AF6253">
        <v>918.63490000000002</v>
      </c>
    </row>
    <row r="6254" spans="1:32" x14ac:dyDescent="0.3">
      <c r="A6254">
        <v>2796365</v>
      </c>
      <c r="B6254">
        <v>1</v>
      </c>
      <c r="C6254" t="s">
        <v>82</v>
      </c>
      <c r="D6254" t="s">
        <v>88</v>
      </c>
      <c r="E6254" t="s">
        <v>22462</v>
      </c>
      <c r="F6254" t="s">
        <v>22463</v>
      </c>
      <c r="G6254" t="s">
        <v>31546</v>
      </c>
      <c r="H6254" t="s">
        <v>223</v>
      </c>
      <c r="I6254" t="s">
        <v>78</v>
      </c>
      <c r="J6254" t="s">
        <v>135</v>
      </c>
      <c r="K6254" t="s">
        <v>22</v>
      </c>
      <c r="L6254" t="s">
        <v>136</v>
      </c>
      <c r="M6254" t="s">
        <v>22464</v>
      </c>
      <c r="N6254" t="s">
        <v>22465</v>
      </c>
      <c r="O6254">
        <v>2.7944444444444443</v>
      </c>
      <c r="P6254">
        <v>0</v>
      </c>
      <c r="Q6254">
        <v>66</v>
      </c>
      <c r="R6254">
        <v>0</v>
      </c>
      <c r="S6254">
        <v>1</v>
      </c>
      <c r="T6254">
        <v>0</v>
      </c>
      <c r="U6254">
        <v>12</v>
      </c>
      <c r="V6254">
        <v>0</v>
      </c>
      <c r="W6254">
        <v>0</v>
      </c>
      <c r="X6254">
        <v>0</v>
      </c>
      <c r="Y6254">
        <v>29.614668000000002</v>
      </c>
      <c r="Z6254">
        <v>0</v>
      </c>
      <c r="AA6254">
        <v>0.83311254000000001</v>
      </c>
      <c r="AB6254">
        <v>0</v>
      </c>
      <c r="AC6254">
        <v>13.349864999999999</v>
      </c>
      <c r="AD6254">
        <v>0</v>
      </c>
      <c r="AE6254">
        <v>0</v>
      </c>
      <c r="AF6254">
        <v>43.797646</v>
      </c>
    </row>
    <row r="6255" spans="1:32" x14ac:dyDescent="0.3">
      <c r="A6255">
        <v>2796375</v>
      </c>
      <c r="B6255">
        <v>1</v>
      </c>
      <c r="C6255" t="s">
        <v>82</v>
      </c>
      <c r="D6255" t="s">
        <v>101</v>
      </c>
      <c r="E6255" t="s">
        <v>22466</v>
      </c>
      <c r="F6255" t="s">
        <v>22467</v>
      </c>
      <c r="G6255" t="s">
        <v>31545</v>
      </c>
      <c r="H6255" t="s">
        <v>134</v>
      </c>
      <c r="I6255" t="s">
        <v>79</v>
      </c>
      <c r="J6255" t="s">
        <v>135</v>
      </c>
      <c r="K6255" t="s">
        <v>22</v>
      </c>
      <c r="L6255" t="s">
        <v>136</v>
      </c>
      <c r="M6255" t="s">
        <v>22468</v>
      </c>
      <c r="N6255" t="s">
        <v>22469</v>
      </c>
      <c r="O6255">
        <v>0.5969444444444445</v>
      </c>
      <c r="P6255">
        <v>8</v>
      </c>
      <c r="Q6255">
        <v>4</v>
      </c>
      <c r="R6255">
        <v>36</v>
      </c>
      <c r="S6255">
        <v>14</v>
      </c>
      <c r="T6255">
        <v>40</v>
      </c>
      <c r="U6255">
        <v>19</v>
      </c>
      <c r="V6255">
        <v>9</v>
      </c>
      <c r="W6255">
        <v>0</v>
      </c>
      <c r="X6255">
        <v>0.97204970000000002</v>
      </c>
      <c r="Y6255">
        <v>4.6575689999999996</v>
      </c>
      <c r="Z6255">
        <v>22.36861</v>
      </c>
      <c r="AA6255">
        <v>5.0122439999999999</v>
      </c>
      <c r="AB6255">
        <v>191.00103999999999</v>
      </c>
      <c r="AC6255">
        <v>27.809304999999998</v>
      </c>
      <c r="AD6255">
        <v>913.30664000000002</v>
      </c>
      <c r="AE6255">
        <v>0</v>
      </c>
      <c r="AF6255">
        <v>1165.1274000000001</v>
      </c>
    </row>
    <row r="6256" spans="1:32" x14ac:dyDescent="0.3">
      <c r="A6256">
        <v>2796367</v>
      </c>
      <c r="B6256">
        <v>1</v>
      </c>
      <c r="C6256" t="s">
        <v>83</v>
      </c>
      <c r="D6256" t="s">
        <v>128</v>
      </c>
      <c r="E6256" t="s">
        <v>3165</v>
      </c>
      <c r="F6256" t="s">
        <v>3166</v>
      </c>
      <c r="G6256" t="s">
        <v>31549</v>
      </c>
      <c r="H6256" t="s">
        <v>134</v>
      </c>
      <c r="I6256" t="s">
        <v>79</v>
      </c>
      <c r="J6256" t="s">
        <v>135</v>
      </c>
      <c r="K6256" t="s">
        <v>22</v>
      </c>
      <c r="L6256" t="s">
        <v>136</v>
      </c>
      <c r="M6256" t="s">
        <v>22470</v>
      </c>
      <c r="N6256" t="s">
        <v>22471</v>
      </c>
      <c r="O6256">
        <v>3.5916666666666668</v>
      </c>
      <c r="P6256">
        <v>6</v>
      </c>
      <c r="Q6256">
        <v>12</v>
      </c>
      <c r="R6256">
        <v>195</v>
      </c>
      <c r="S6256">
        <v>121</v>
      </c>
      <c r="T6256">
        <v>15</v>
      </c>
      <c r="U6256">
        <v>8</v>
      </c>
      <c r="V6256">
        <v>0</v>
      </c>
      <c r="W6256">
        <v>0</v>
      </c>
      <c r="X6256">
        <v>6.5088290000000004</v>
      </c>
      <c r="Y6256">
        <v>1.4256336999999999</v>
      </c>
      <c r="Z6256">
        <v>314.85388</v>
      </c>
      <c r="AA6256">
        <v>139.51646</v>
      </c>
      <c r="AB6256">
        <v>317.99633999999998</v>
      </c>
      <c r="AC6256">
        <v>8.4519129999999993</v>
      </c>
      <c r="AD6256">
        <v>0</v>
      </c>
      <c r="AE6256">
        <v>0</v>
      </c>
      <c r="AF6256">
        <v>788.75305000000003</v>
      </c>
    </row>
    <row r="6257" spans="1:32" x14ac:dyDescent="0.3">
      <c r="A6257">
        <v>2796246</v>
      </c>
      <c r="B6257">
        <v>1</v>
      </c>
      <c r="C6257" t="s">
        <v>83</v>
      </c>
      <c r="D6257" t="s">
        <v>116</v>
      </c>
      <c r="E6257" t="s">
        <v>22472</v>
      </c>
      <c r="F6257" t="s">
        <v>22473</v>
      </c>
      <c r="G6257" t="s">
        <v>31548</v>
      </c>
      <c r="H6257" t="s">
        <v>333</v>
      </c>
      <c r="I6257" t="s">
        <v>78</v>
      </c>
      <c r="J6257" t="s">
        <v>135</v>
      </c>
      <c r="K6257" t="s">
        <v>22</v>
      </c>
      <c r="L6257" t="s">
        <v>136</v>
      </c>
      <c r="M6257" t="s">
        <v>22474</v>
      </c>
      <c r="N6257" t="s">
        <v>22475</v>
      </c>
      <c r="O6257">
        <v>4.0683333333333334</v>
      </c>
      <c r="P6257">
        <v>0</v>
      </c>
      <c r="Q6257">
        <v>1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</row>
    <row r="6258" spans="1:32" x14ac:dyDescent="0.3">
      <c r="A6258">
        <v>2796233</v>
      </c>
      <c r="B6258">
        <v>1</v>
      </c>
      <c r="C6258" t="s">
        <v>82</v>
      </c>
      <c r="D6258" t="s">
        <v>100</v>
      </c>
      <c r="E6258" t="s">
        <v>22476</v>
      </c>
      <c r="F6258" t="s">
        <v>22477</v>
      </c>
      <c r="G6258" t="s">
        <v>31546</v>
      </c>
      <c r="H6258" t="s">
        <v>648</v>
      </c>
      <c r="I6258" t="s">
        <v>78</v>
      </c>
      <c r="J6258" t="s">
        <v>135</v>
      </c>
      <c r="K6258" t="s">
        <v>22</v>
      </c>
      <c r="L6258" t="s">
        <v>186</v>
      </c>
      <c r="M6258" t="s">
        <v>22478</v>
      </c>
      <c r="N6258" t="s">
        <v>22479</v>
      </c>
      <c r="O6258">
        <v>1.6680555555555556</v>
      </c>
      <c r="P6258">
        <v>0</v>
      </c>
      <c r="Q6258">
        <v>67</v>
      </c>
      <c r="R6258">
        <v>0</v>
      </c>
      <c r="S6258">
        <v>0</v>
      </c>
      <c r="T6258">
        <v>0</v>
      </c>
      <c r="U6258">
        <v>4</v>
      </c>
      <c r="V6258">
        <v>0</v>
      </c>
      <c r="W6258">
        <v>0</v>
      </c>
      <c r="X6258">
        <v>0</v>
      </c>
      <c r="Y6258">
        <v>24.783007000000001</v>
      </c>
      <c r="Z6258">
        <v>0</v>
      </c>
      <c r="AA6258">
        <v>0</v>
      </c>
      <c r="AB6258">
        <v>0</v>
      </c>
      <c r="AC6258">
        <v>2.02962</v>
      </c>
      <c r="AD6258">
        <v>0</v>
      </c>
      <c r="AE6258">
        <v>0</v>
      </c>
      <c r="AF6258">
        <v>26.812628</v>
      </c>
    </row>
    <row r="6259" spans="1:32" x14ac:dyDescent="0.3">
      <c r="A6259">
        <v>2796252</v>
      </c>
      <c r="B6259">
        <v>1</v>
      </c>
      <c r="C6259" t="s">
        <v>82</v>
      </c>
      <c r="D6259" t="s">
        <v>98</v>
      </c>
      <c r="E6259" t="s">
        <v>22480</v>
      </c>
      <c r="F6259" t="s">
        <v>22481</v>
      </c>
      <c r="G6259" t="s">
        <v>31546</v>
      </c>
      <c r="H6259" t="s">
        <v>2229</v>
      </c>
      <c r="I6259" t="s">
        <v>78</v>
      </c>
      <c r="J6259" t="s">
        <v>135</v>
      </c>
      <c r="K6259" t="s">
        <v>22</v>
      </c>
      <c r="L6259" t="s">
        <v>136</v>
      </c>
      <c r="M6259" t="s">
        <v>22482</v>
      </c>
      <c r="N6259" t="s">
        <v>22483</v>
      </c>
      <c r="O6259">
        <v>1.0483333333333333</v>
      </c>
      <c r="P6259">
        <v>0</v>
      </c>
      <c r="Q6259">
        <v>293</v>
      </c>
      <c r="R6259">
        <v>0</v>
      </c>
      <c r="S6259">
        <v>0</v>
      </c>
      <c r="T6259">
        <v>0</v>
      </c>
      <c r="U6259">
        <v>15</v>
      </c>
      <c r="V6259">
        <v>0</v>
      </c>
      <c r="W6259">
        <v>0</v>
      </c>
      <c r="X6259">
        <v>0</v>
      </c>
      <c r="Y6259">
        <v>63.973860000000002</v>
      </c>
      <c r="Z6259">
        <v>0</v>
      </c>
      <c r="AA6259">
        <v>0</v>
      </c>
      <c r="AB6259">
        <v>0</v>
      </c>
      <c r="AC6259">
        <v>9.5011849999999995</v>
      </c>
      <c r="AD6259">
        <v>0</v>
      </c>
      <c r="AE6259">
        <v>0</v>
      </c>
      <c r="AF6259">
        <v>73.475043999999997</v>
      </c>
    </row>
    <row r="6260" spans="1:32" x14ac:dyDescent="0.3">
      <c r="A6260">
        <v>2796230</v>
      </c>
      <c r="B6260">
        <v>1</v>
      </c>
      <c r="C6260" t="s">
        <v>82</v>
      </c>
      <c r="D6260" t="s">
        <v>90</v>
      </c>
      <c r="E6260" t="s">
        <v>22484</v>
      </c>
      <c r="F6260" t="s">
        <v>22485</v>
      </c>
      <c r="G6260" t="s">
        <v>31552</v>
      </c>
      <c r="H6260" t="s">
        <v>665</v>
      </c>
      <c r="I6260" t="s">
        <v>78</v>
      </c>
      <c r="J6260" t="s">
        <v>135</v>
      </c>
      <c r="K6260" t="s">
        <v>22</v>
      </c>
      <c r="L6260" t="s">
        <v>136</v>
      </c>
      <c r="M6260" t="s">
        <v>22486</v>
      </c>
      <c r="N6260" t="s">
        <v>22487</v>
      </c>
      <c r="O6260">
        <v>2.4352777777777779</v>
      </c>
      <c r="P6260">
        <v>0</v>
      </c>
      <c r="Q6260">
        <v>89</v>
      </c>
      <c r="R6260">
        <v>0</v>
      </c>
      <c r="S6260">
        <v>0</v>
      </c>
      <c r="T6260">
        <v>0</v>
      </c>
      <c r="U6260">
        <v>14</v>
      </c>
      <c r="V6260">
        <v>0</v>
      </c>
      <c r="W6260">
        <v>0</v>
      </c>
      <c r="X6260">
        <v>0</v>
      </c>
      <c r="Y6260">
        <v>89.67689</v>
      </c>
      <c r="Z6260">
        <v>0</v>
      </c>
      <c r="AA6260">
        <v>0</v>
      </c>
      <c r="AB6260">
        <v>0</v>
      </c>
      <c r="AC6260">
        <v>18.654036999999999</v>
      </c>
      <c r="AD6260">
        <v>0</v>
      </c>
      <c r="AE6260">
        <v>0</v>
      </c>
      <c r="AF6260">
        <v>108.33092499999999</v>
      </c>
    </row>
    <row r="6261" spans="1:32" x14ac:dyDescent="0.3">
      <c r="A6261">
        <v>2796229</v>
      </c>
      <c r="B6261">
        <v>1</v>
      </c>
      <c r="C6261" t="s">
        <v>82</v>
      </c>
      <c r="D6261" t="s">
        <v>101</v>
      </c>
      <c r="E6261" t="s">
        <v>16884</v>
      </c>
      <c r="F6261" t="s">
        <v>16885</v>
      </c>
      <c r="G6261" t="s">
        <v>31545</v>
      </c>
      <c r="H6261" t="s">
        <v>145</v>
      </c>
      <c r="I6261" t="s">
        <v>79</v>
      </c>
      <c r="J6261" t="s">
        <v>135</v>
      </c>
      <c r="K6261" t="s">
        <v>22</v>
      </c>
      <c r="L6261" t="s">
        <v>136</v>
      </c>
      <c r="M6261" t="s">
        <v>22488</v>
      </c>
      <c r="N6261" t="s">
        <v>22489</v>
      </c>
      <c r="O6261">
        <v>3.1358333333333333</v>
      </c>
      <c r="P6261">
        <v>24</v>
      </c>
      <c r="Q6261">
        <v>175</v>
      </c>
      <c r="R6261">
        <v>146</v>
      </c>
      <c r="S6261">
        <v>317</v>
      </c>
      <c r="T6261">
        <v>51</v>
      </c>
      <c r="U6261">
        <v>98</v>
      </c>
      <c r="V6261">
        <v>15</v>
      </c>
      <c r="W6261">
        <v>0</v>
      </c>
      <c r="X6261">
        <v>15.405972500000001</v>
      </c>
      <c r="Y6261">
        <v>83.793059999999997</v>
      </c>
      <c r="Z6261">
        <v>429.76736</v>
      </c>
      <c r="AA6261">
        <v>243.58716000000001</v>
      </c>
      <c r="AB6261">
        <v>1800.2068999999999</v>
      </c>
      <c r="AC6261">
        <v>135.42236</v>
      </c>
      <c r="AD6261">
        <v>2357.4014000000002</v>
      </c>
      <c r="AE6261">
        <v>0</v>
      </c>
      <c r="AF6261">
        <v>5065.5839999999998</v>
      </c>
    </row>
    <row r="6262" spans="1:32" x14ac:dyDescent="0.3">
      <c r="A6262">
        <v>2796223</v>
      </c>
      <c r="B6262">
        <v>1</v>
      </c>
      <c r="C6262" t="s">
        <v>82</v>
      </c>
      <c r="D6262" t="s">
        <v>84</v>
      </c>
      <c r="E6262" t="s">
        <v>22490</v>
      </c>
      <c r="F6262" t="s">
        <v>22491</v>
      </c>
      <c r="G6262" t="s">
        <v>31551</v>
      </c>
      <c r="H6262" t="s">
        <v>134</v>
      </c>
      <c r="I6262" t="s">
        <v>79</v>
      </c>
      <c r="J6262" t="s">
        <v>135</v>
      </c>
      <c r="K6262" t="s">
        <v>22</v>
      </c>
      <c r="L6262" t="s">
        <v>136</v>
      </c>
      <c r="M6262" t="s">
        <v>22492</v>
      </c>
      <c r="N6262" t="s">
        <v>22493</v>
      </c>
      <c r="O6262">
        <v>0.40833333333333333</v>
      </c>
      <c r="P6262">
        <v>5</v>
      </c>
      <c r="Q6262">
        <v>2168</v>
      </c>
      <c r="R6262">
        <v>3</v>
      </c>
      <c r="S6262">
        <v>21</v>
      </c>
      <c r="T6262">
        <v>17</v>
      </c>
      <c r="U6262">
        <v>194</v>
      </c>
      <c r="V6262">
        <v>6</v>
      </c>
      <c r="W6262">
        <v>3</v>
      </c>
      <c r="X6262">
        <v>0.66938509999999996</v>
      </c>
      <c r="Y6262">
        <v>212.43003999999999</v>
      </c>
      <c r="Z6262">
        <v>7.6466273999999999</v>
      </c>
      <c r="AA6262">
        <v>0.83085500000000001</v>
      </c>
      <c r="AB6262">
        <v>68.864540000000005</v>
      </c>
      <c r="AC6262">
        <v>56.001964999999998</v>
      </c>
      <c r="AD6262">
        <v>49.370308000000001</v>
      </c>
      <c r="AE6262">
        <v>1.1964105</v>
      </c>
      <c r="AF6262">
        <v>397.01013</v>
      </c>
    </row>
    <row r="6263" spans="1:32" x14ac:dyDescent="0.3">
      <c r="A6263">
        <v>2796086</v>
      </c>
      <c r="B6263">
        <v>1</v>
      </c>
      <c r="C6263" t="s">
        <v>82</v>
      </c>
      <c r="D6263" t="s">
        <v>88</v>
      </c>
      <c r="E6263" t="s">
        <v>22494</v>
      </c>
      <c r="F6263" t="s">
        <v>22495</v>
      </c>
      <c r="G6263" t="s">
        <v>31546</v>
      </c>
      <c r="H6263" t="s">
        <v>223</v>
      </c>
      <c r="I6263" t="s">
        <v>78</v>
      </c>
      <c r="J6263" t="s">
        <v>135</v>
      </c>
      <c r="K6263" t="s">
        <v>22</v>
      </c>
      <c r="L6263" t="s">
        <v>136</v>
      </c>
      <c r="M6263" t="s">
        <v>22496</v>
      </c>
      <c r="N6263" t="s">
        <v>22497</v>
      </c>
      <c r="O6263">
        <v>3.2191666666666667</v>
      </c>
      <c r="P6263">
        <v>0</v>
      </c>
      <c r="Q6263">
        <v>11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5.7216399999999998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5.7216399999999998</v>
      </c>
    </row>
    <row r="6264" spans="1:32" x14ac:dyDescent="0.3">
      <c r="A6264">
        <v>2796076</v>
      </c>
      <c r="B6264">
        <v>1</v>
      </c>
      <c r="C6264" t="s">
        <v>83</v>
      </c>
      <c r="D6264" t="s">
        <v>126</v>
      </c>
      <c r="E6264" t="s">
        <v>22498</v>
      </c>
      <c r="F6264" t="s">
        <v>22499</v>
      </c>
      <c r="G6264" t="s">
        <v>31546</v>
      </c>
      <c r="H6264" t="s">
        <v>223</v>
      </c>
      <c r="I6264" t="s">
        <v>78</v>
      </c>
      <c r="J6264" t="s">
        <v>135</v>
      </c>
      <c r="K6264" t="s">
        <v>22</v>
      </c>
      <c r="L6264" t="s">
        <v>136</v>
      </c>
      <c r="M6264" t="s">
        <v>22500</v>
      </c>
      <c r="N6264" t="s">
        <v>22501</v>
      </c>
      <c r="O6264">
        <v>1.7769444444444444</v>
      </c>
      <c r="P6264">
        <v>0</v>
      </c>
      <c r="Q6264">
        <v>15</v>
      </c>
      <c r="R6264">
        <v>0</v>
      </c>
      <c r="S6264">
        <v>6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2.1424183999999999</v>
      </c>
      <c r="Z6264">
        <v>0</v>
      </c>
      <c r="AA6264">
        <v>5.5970710000000003E-3</v>
      </c>
      <c r="AB6264">
        <v>0</v>
      </c>
      <c r="AC6264">
        <v>0</v>
      </c>
      <c r="AD6264">
        <v>0</v>
      </c>
      <c r="AE6264">
        <v>0</v>
      </c>
      <c r="AF6264">
        <v>2.1480153</v>
      </c>
    </row>
    <row r="6265" spans="1:32" x14ac:dyDescent="0.3">
      <c r="A6265">
        <v>2795985</v>
      </c>
      <c r="B6265">
        <v>1</v>
      </c>
      <c r="C6265" t="s">
        <v>83</v>
      </c>
      <c r="D6265" t="s">
        <v>115</v>
      </c>
      <c r="E6265" t="s">
        <v>22502</v>
      </c>
      <c r="F6265" t="s">
        <v>22503</v>
      </c>
      <c r="G6265" t="s">
        <v>31546</v>
      </c>
      <c r="H6265" t="s">
        <v>2242</v>
      </c>
      <c r="I6265" t="s">
        <v>78</v>
      </c>
      <c r="J6265" t="s">
        <v>135</v>
      </c>
      <c r="K6265" t="s">
        <v>22</v>
      </c>
      <c r="L6265" t="s">
        <v>136</v>
      </c>
      <c r="M6265" t="s">
        <v>22504</v>
      </c>
      <c r="N6265" t="s">
        <v>22505</v>
      </c>
      <c r="O6265">
        <v>1.0375000000000001</v>
      </c>
      <c r="P6265">
        <v>0</v>
      </c>
      <c r="Q6265">
        <v>104</v>
      </c>
      <c r="R6265">
        <v>0</v>
      </c>
      <c r="S6265">
        <v>1</v>
      </c>
      <c r="T6265">
        <v>0</v>
      </c>
      <c r="U6265">
        <v>30</v>
      </c>
      <c r="V6265">
        <v>0</v>
      </c>
      <c r="W6265">
        <v>0</v>
      </c>
      <c r="X6265">
        <v>0</v>
      </c>
      <c r="Y6265">
        <v>25.436249</v>
      </c>
      <c r="Z6265">
        <v>0</v>
      </c>
      <c r="AA6265">
        <v>0</v>
      </c>
      <c r="AB6265">
        <v>0</v>
      </c>
      <c r="AC6265">
        <v>42.544739999999997</v>
      </c>
      <c r="AD6265">
        <v>0</v>
      </c>
      <c r="AE6265">
        <v>0</v>
      </c>
      <c r="AF6265">
        <v>67.980990000000006</v>
      </c>
    </row>
    <row r="6266" spans="1:32" x14ac:dyDescent="0.3">
      <c r="A6266">
        <v>2795930</v>
      </c>
      <c r="B6266">
        <v>2</v>
      </c>
      <c r="C6266" t="s">
        <v>82</v>
      </c>
      <c r="D6266" t="s">
        <v>103</v>
      </c>
      <c r="E6266" t="s">
        <v>22506</v>
      </c>
      <c r="F6266" t="s">
        <v>22507</v>
      </c>
      <c r="G6266" t="s">
        <v>31552</v>
      </c>
      <c r="H6266" t="s">
        <v>223</v>
      </c>
      <c r="I6266" t="s">
        <v>78</v>
      </c>
      <c r="J6266" t="s">
        <v>135</v>
      </c>
      <c r="K6266" t="s">
        <v>22</v>
      </c>
      <c r="L6266" t="s">
        <v>136</v>
      </c>
      <c r="M6266" t="s">
        <v>22508</v>
      </c>
      <c r="N6266" t="s">
        <v>22509</v>
      </c>
      <c r="O6266">
        <v>0.26277777777777778</v>
      </c>
      <c r="P6266">
        <v>0</v>
      </c>
      <c r="Q6266">
        <v>72</v>
      </c>
      <c r="R6266">
        <v>0</v>
      </c>
      <c r="S6266">
        <v>22</v>
      </c>
      <c r="T6266">
        <v>0</v>
      </c>
      <c r="U6266">
        <v>22</v>
      </c>
      <c r="V6266">
        <v>0</v>
      </c>
      <c r="W6266">
        <v>0</v>
      </c>
      <c r="X6266">
        <v>0</v>
      </c>
      <c r="Y6266">
        <v>3.6115162000000001</v>
      </c>
      <c r="Z6266">
        <v>0</v>
      </c>
      <c r="AA6266">
        <v>1.2583629000000001</v>
      </c>
      <c r="AB6266">
        <v>0</v>
      </c>
      <c r="AC6266">
        <v>4.1721807000000002</v>
      </c>
      <c r="AD6266">
        <v>0</v>
      </c>
      <c r="AE6266">
        <v>0</v>
      </c>
      <c r="AF6266">
        <v>9.0420599999999993</v>
      </c>
    </row>
    <row r="6267" spans="1:32" x14ac:dyDescent="0.3">
      <c r="A6267">
        <v>2795973</v>
      </c>
      <c r="B6267">
        <v>1</v>
      </c>
      <c r="C6267" t="s">
        <v>83</v>
      </c>
      <c r="D6267" t="s">
        <v>123</v>
      </c>
      <c r="E6267" t="s">
        <v>22510</v>
      </c>
      <c r="F6267" t="s">
        <v>22511</v>
      </c>
      <c r="G6267" t="s">
        <v>31552</v>
      </c>
      <c r="H6267" t="s">
        <v>145</v>
      </c>
      <c r="I6267" t="s">
        <v>78</v>
      </c>
      <c r="J6267" t="s">
        <v>135</v>
      </c>
      <c r="K6267" t="s">
        <v>22</v>
      </c>
      <c r="L6267" t="s">
        <v>136</v>
      </c>
      <c r="M6267" t="s">
        <v>22512</v>
      </c>
      <c r="N6267" t="s">
        <v>22513</v>
      </c>
      <c r="O6267">
        <v>0.41722222222222222</v>
      </c>
      <c r="P6267">
        <v>0</v>
      </c>
      <c r="Q6267">
        <v>125</v>
      </c>
      <c r="R6267">
        <v>0</v>
      </c>
      <c r="S6267">
        <v>2</v>
      </c>
      <c r="T6267">
        <v>0</v>
      </c>
      <c r="U6267">
        <v>7</v>
      </c>
      <c r="V6267">
        <v>0</v>
      </c>
      <c r="W6267">
        <v>0</v>
      </c>
      <c r="X6267">
        <v>0</v>
      </c>
      <c r="Y6267">
        <v>11.691082</v>
      </c>
      <c r="Z6267">
        <v>0</v>
      </c>
      <c r="AA6267">
        <v>9.3000120000000003E-4</v>
      </c>
      <c r="AB6267">
        <v>0</v>
      </c>
      <c r="AC6267">
        <v>1.3952545999999999</v>
      </c>
      <c r="AD6267">
        <v>0</v>
      </c>
      <c r="AE6267">
        <v>0</v>
      </c>
      <c r="AF6267">
        <v>13.087266</v>
      </c>
    </row>
    <row r="6268" spans="1:32" x14ac:dyDescent="0.3">
      <c r="A6268">
        <v>2795679</v>
      </c>
      <c r="B6268">
        <v>1</v>
      </c>
      <c r="C6268" t="s">
        <v>82</v>
      </c>
      <c r="D6268" t="s">
        <v>113</v>
      </c>
      <c r="E6268" t="s">
        <v>22514</v>
      </c>
      <c r="F6268" t="s">
        <v>22515</v>
      </c>
      <c r="G6268" t="s">
        <v>31548</v>
      </c>
      <c r="H6268" t="s">
        <v>333</v>
      </c>
      <c r="I6268" t="s">
        <v>78</v>
      </c>
      <c r="J6268" t="s">
        <v>135</v>
      </c>
      <c r="K6268" t="s">
        <v>22</v>
      </c>
      <c r="L6268" t="s">
        <v>136</v>
      </c>
      <c r="M6268" t="s">
        <v>22516</v>
      </c>
      <c r="N6268" t="s">
        <v>22517</v>
      </c>
      <c r="O6268">
        <v>3.6441666666666666</v>
      </c>
      <c r="P6268">
        <v>0</v>
      </c>
      <c r="Q6268">
        <v>1</v>
      </c>
      <c r="R6268">
        <v>0</v>
      </c>
      <c r="S6268">
        <v>1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0.57716639999999997</v>
      </c>
      <c r="Z6268">
        <v>0</v>
      </c>
      <c r="AA6268">
        <v>0.18364264</v>
      </c>
      <c r="AB6268">
        <v>0</v>
      </c>
      <c r="AC6268">
        <v>0</v>
      </c>
      <c r="AD6268">
        <v>0</v>
      </c>
      <c r="AE6268">
        <v>0</v>
      </c>
      <c r="AF6268">
        <v>0.76080899999999996</v>
      </c>
    </row>
    <row r="6269" spans="1:32" x14ac:dyDescent="0.3">
      <c r="A6269">
        <v>2795502</v>
      </c>
      <c r="B6269">
        <v>1</v>
      </c>
      <c r="C6269" t="s">
        <v>82</v>
      </c>
      <c r="D6269" t="s">
        <v>98</v>
      </c>
      <c r="E6269" t="s">
        <v>22518</v>
      </c>
      <c r="F6269" t="s">
        <v>22519</v>
      </c>
      <c r="G6269" t="s">
        <v>31548</v>
      </c>
      <c r="H6269" t="s">
        <v>333</v>
      </c>
      <c r="I6269" t="s">
        <v>78</v>
      </c>
      <c r="J6269" t="s">
        <v>135</v>
      </c>
      <c r="K6269" t="s">
        <v>22</v>
      </c>
      <c r="L6269" t="s">
        <v>136</v>
      </c>
      <c r="M6269" t="s">
        <v>22520</v>
      </c>
      <c r="N6269" t="s">
        <v>22521</v>
      </c>
      <c r="O6269">
        <v>2.7825000000000002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3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1.9481360000000001</v>
      </c>
      <c r="AD6269">
        <v>0</v>
      </c>
      <c r="AE6269">
        <v>0</v>
      </c>
      <c r="AF6269">
        <v>1.9481360000000001</v>
      </c>
    </row>
    <row r="6270" spans="1:32" x14ac:dyDescent="0.3">
      <c r="A6270">
        <v>2795193</v>
      </c>
      <c r="B6270">
        <v>1</v>
      </c>
      <c r="C6270" t="s">
        <v>82</v>
      </c>
      <c r="D6270" t="s">
        <v>97</v>
      </c>
      <c r="E6270" t="s">
        <v>22522</v>
      </c>
      <c r="F6270" t="s">
        <v>22523</v>
      </c>
      <c r="G6270" t="s">
        <v>31549</v>
      </c>
      <c r="H6270" t="s">
        <v>145</v>
      </c>
      <c r="I6270" t="s">
        <v>79</v>
      </c>
      <c r="J6270" t="s">
        <v>135</v>
      </c>
      <c r="K6270" t="s">
        <v>22</v>
      </c>
      <c r="L6270" t="s">
        <v>136</v>
      </c>
      <c r="M6270" t="s">
        <v>22524</v>
      </c>
      <c r="N6270" t="s">
        <v>22525</v>
      </c>
      <c r="O6270">
        <v>1.6675</v>
      </c>
      <c r="P6270">
        <v>1</v>
      </c>
      <c r="Q6270">
        <v>349</v>
      </c>
      <c r="R6270">
        <v>1</v>
      </c>
      <c r="S6270">
        <v>11</v>
      </c>
      <c r="T6270">
        <v>2</v>
      </c>
      <c r="U6270">
        <v>17</v>
      </c>
      <c r="V6270">
        <v>1</v>
      </c>
      <c r="W6270">
        <v>0</v>
      </c>
      <c r="X6270">
        <v>0.39837739999999999</v>
      </c>
      <c r="Y6270">
        <v>555.06537000000003</v>
      </c>
      <c r="Z6270">
        <v>0.93025535000000004</v>
      </c>
      <c r="AA6270">
        <v>3.3228602</v>
      </c>
      <c r="AB6270">
        <v>3.0281487</v>
      </c>
      <c r="AC6270">
        <v>28.286486</v>
      </c>
      <c r="AD6270">
        <v>10.118332000000001</v>
      </c>
      <c r="AE6270">
        <v>0</v>
      </c>
      <c r="AF6270">
        <v>601.14984000000004</v>
      </c>
    </row>
    <row r="6271" spans="1:32" x14ac:dyDescent="0.3">
      <c r="A6271">
        <v>2795012</v>
      </c>
      <c r="B6271">
        <v>1</v>
      </c>
      <c r="C6271" t="s">
        <v>82</v>
      </c>
      <c r="D6271" t="s">
        <v>102</v>
      </c>
      <c r="E6271" t="s">
        <v>22526</v>
      </c>
      <c r="F6271" t="s">
        <v>22527</v>
      </c>
      <c r="G6271" t="s">
        <v>31545</v>
      </c>
      <c r="H6271" t="s">
        <v>134</v>
      </c>
      <c r="I6271" t="s">
        <v>79</v>
      </c>
      <c r="J6271" t="s">
        <v>135</v>
      </c>
      <c r="K6271" t="s">
        <v>22</v>
      </c>
      <c r="L6271" t="s">
        <v>136</v>
      </c>
      <c r="M6271" t="s">
        <v>22528</v>
      </c>
      <c r="N6271" t="s">
        <v>22529</v>
      </c>
      <c r="O6271">
        <v>0.10583333333333333</v>
      </c>
      <c r="P6271">
        <v>0</v>
      </c>
      <c r="Q6271">
        <v>17</v>
      </c>
      <c r="R6271">
        <v>0</v>
      </c>
      <c r="S6271">
        <v>33</v>
      </c>
      <c r="T6271">
        <v>0</v>
      </c>
      <c r="U6271">
        <v>19</v>
      </c>
      <c r="V6271">
        <v>0</v>
      </c>
      <c r="W6271">
        <v>0</v>
      </c>
      <c r="X6271">
        <v>0</v>
      </c>
      <c r="Y6271">
        <v>0.24713214</v>
      </c>
      <c r="Z6271">
        <v>0</v>
      </c>
      <c r="AA6271">
        <v>0.29245386000000001</v>
      </c>
      <c r="AB6271">
        <v>0</v>
      </c>
      <c r="AC6271">
        <v>1.9371822000000001</v>
      </c>
      <c r="AD6271">
        <v>0</v>
      </c>
      <c r="AE6271">
        <v>0</v>
      </c>
      <c r="AF6271">
        <v>2.4767682999999998</v>
      </c>
    </row>
    <row r="6272" spans="1:32" x14ac:dyDescent="0.3">
      <c r="A6272">
        <v>2794585</v>
      </c>
      <c r="B6272">
        <v>1</v>
      </c>
      <c r="C6272" t="s">
        <v>83</v>
      </c>
      <c r="D6272" t="s">
        <v>123</v>
      </c>
      <c r="E6272" t="s">
        <v>21126</v>
      </c>
      <c r="F6272" t="s">
        <v>21127</v>
      </c>
      <c r="G6272" t="s">
        <v>31546</v>
      </c>
      <c r="H6272" t="s">
        <v>145</v>
      </c>
      <c r="I6272" t="s">
        <v>78</v>
      </c>
      <c r="J6272" t="s">
        <v>135</v>
      </c>
      <c r="K6272" t="s">
        <v>22</v>
      </c>
      <c r="L6272" t="s">
        <v>136</v>
      </c>
      <c r="M6272" t="s">
        <v>22530</v>
      </c>
      <c r="N6272" t="s">
        <v>22531</v>
      </c>
      <c r="O6272">
        <v>0.41694444444444445</v>
      </c>
      <c r="P6272">
        <v>0</v>
      </c>
      <c r="Q6272">
        <v>24</v>
      </c>
      <c r="R6272">
        <v>0</v>
      </c>
      <c r="S6272">
        <v>4</v>
      </c>
      <c r="T6272">
        <v>0</v>
      </c>
      <c r="U6272">
        <v>3</v>
      </c>
      <c r="V6272">
        <v>0</v>
      </c>
      <c r="W6272">
        <v>0</v>
      </c>
      <c r="X6272">
        <v>0</v>
      </c>
      <c r="Y6272">
        <v>2.3154085000000002</v>
      </c>
      <c r="Z6272">
        <v>0</v>
      </c>
      <c r="AA6272">
        <v>0.11593469000000001</v>
      </c>
      <c r="AB6272">
        <v>0</v>
      </c>
      <c r="AC6272">
        <v>0.67779579999999995</v>
      </c>
      <c r="AD6272">
        <v>0</v>
      </c>
      <c r="AE6272">
        <v>0</v>
      </c>
      <c r="AF6272">
        <v>3.1091389999999999</v>
      </c>
    </row>
    <row r="6273" spans="1:32" x14ac:dyDescent="0.3">
      <c r="A6273">
        <v>2794592</v>
      </c>
      <c r="B6273">
        <v>1</v>
      </c>
      <c r="C6273" t="s">
        <v>83</v>
      </c>
      <c r="D6273" t="s">
        <v>127</v>
      </c>
      <c r="E6273" t="s">
        <v>22532</v>
      </c>
      <c r="F6273" t="s">
        <v>22533</v>
      </c>
      <c r="G6273" t="s">
        <v>31546</v>
      </c>
      <c r="H6273" t="s">
        <v>223</v>
      </c>
      <c r="I6273" t="s">
        <v>78</v>
      </c>
      <c r="J6273" t="s">
        <v>135</v>
      </c>
      <c r="K6273" t="s">
        <v>22</v>
      </c>
      <c r="L6273" t="s">
        <v>136</v>
      </c>
      <c r="M6273" t="s">
        <v>22534</v>
      </c>
      <c r="N6273" t="s">
        <v>22535</v>
      </c>
      <c r="O6273">
        <v>1.5758333333333334</v>
      </c>
      <c r="P6273">
        <v>0</v>
      </c>
      <c r="Q6273">
        <v>58</v>
      </c>
      <c r="R6273">
        <v>0</v>
      </c>
      <c r="S6273">
        <v>2</v>
      </c>
      <c r="T6273">
        <v>0</v>
      </c>
      <c r="U6273">
        <v>12</v>
      </c>
      <c r="V6273">
        <v>0</v>
      </c>
      <c r="W6273">
        <v>0</v>
      </c>
      <c r="X6273">
        <v>0</v>
      </c>
      <c r="Y6273">
        <v>17.544720000000002</v>
      </c>
      <c r="Z6273">
        <v>0</v>
      </c>
      <c r="AA6273">
        <v>0.90844389999999997</v>
      </c>
      <c r="AB6273">
        <v>0</v>
      </c>
      <c r="AC6273">
        <v>8.1234909999999996</v>
      </c>
      <c r="AD6273">
        <v>0</v>
      </c>
      <c r="AE6273">
        <v>0</v>
      </c>
      <c r="AF6273">
        <v>26.576654000000001</v>
      </c>
    </row>
    <row r="6274" spans="1:32" x14ac:dyDescent="0.3">
      <c r="A6274">
        <v>2794622</v>
      </c>
      <c r="B6274">
        <v>1</v>
      </c>
      <c r="C6274" t="s">
        <v>82</v>
      </c>
      <c r="D6274" t="s">
        <v>101</v>
      </c>
      <c r="E6274" t="s">
        <v>15587</v>
      </c>
      <c r="F6274" t="s">
        <v>15588</v>
      </c>
      <c r="G6274" t="s">
        <v>31549</v>
      </c>
      <c r="H6274" t="s">
        <v>134</v>
      </c>
      <c r="I6274" t="s">
        <v>79</v>
      </c>
      <c r="J6274" t="s">
        <v>135</v>
      </c>
      <c r="K6274" t="s">
        <v>22</v>
      </c>
      <c r="L6274" t="s">
        <v>136</v>
      </c>
      <c r="M6274" t="s">
        <v>22536</v>
      </c>
      <c r="N6274" t="s">
        <v>22537</v>
      </c>
      <c r="O6274">
        <v>0.51666666666666672</v>
      </c>
      <c r="P6274">
        <v>2</v>
      </c>
      <c r="Q6274">
        <v>428</v>
      </c>
      <c r="R6274">
        <v>6</v>
      </c>
      <c r="S6274">
        <v>32</v>
      </c>
      <c r="T6274">
        <v>5</v>
      </c>
      <c r="U6274">
        <v>75</v>
      </c>
      <c r="V6274">
        <v>0</v>
      </c>
      <c r="W6274">
        <v>0</v>
      </c>
      <c r="X6274">
        <v>0.88158380000000003</v>
      </c>
      <c r="Y6274">
        <v>54.765050000000002</v>
      </c>
      <c r="Z6274">
        <v>6.6996520000000004</v>
      </c>
      <c r="AA6274">
        <v>5.7976070000000002</v>
      </c>
      <c r="AB6274">
        <v>13.928255</v>
      </c>
      <c r="AC6274">
        <v>16.333331999999999</v>
      </c>
      <c r="AD6274">
        <v>0</v>
      </c>
      <c r="AE6274">
        <v>0</v>
      </c>
      <c r="AF6274">
        <v>98.405479999999997</v>
      </c>
    </row>
    <row r="6275" spans="1:32" x14ac:dyDescent="0.3">
      <c r="A6275">
        <v>2782511</v>
      </c>
      <c r="B6275">
        <v>1</v>
      </c>
      <c r="C6275" t="s">
        <v>82</v>
      </c>
      <c r="D6275" t="s">
        <v>112</v>
      </c>
      <c r="E6275" t="s">
        <v>14854</v>
      </c>
      <c r="F6275" t="s">
        <v>14855</v>
      </c>
      <c r="G6275" t="s">
        <v>31549</v>
      </c>
      <c r="H6275" t="s">
        <v>134</v>
      </c>
      <c r="I6275" t="s">
        <v>79</v>
      </c>
      <c r="J6275" t="s">
        <v>135</v>
      </c>
      <c r="K6275" t="s">
        <v>22</v>
      </c>
      <c r="L6275" t="s">
        <v>136</v>
      </c>
      <c r="M6275" t="s">
        <v>22538</v>
      </c>
      <c r="N6275" t="s">
        <v>22539</v>
      </c>
      <c r="O6275">
        <v>1.8494444444444444</v>
      </c>
      <c r="P6275">
        <v>0</v>
      </c>
      <c r="Q6275">
        <v>1</v>
      </c>
      <c r="R6275">
        <v>36</v>
      </c>
      <c r="S6275">
        <v>76</v>
      </c>
      <c r="T6275">
        <v>12</v>
      </c>
      <c r="U6275">
        <v>7</v>
      </c>
      <c r="V6275">
        <v>3</v>
      </c>
      <c r="W6275">
        <v>0</v>
      </c>
      <c r="X6275">
        <v>0</v>
      </c>
      <c r="Y6275">
        <v>0</v>
      </c>
      <c r="Z6275">
        <v>35.666798</v>
      </c>
      <c r="AA6275">
        <v>143.06164999999999</v>
      </c>
      <c r="AB6275">
        <v>229.53073000000001</v>
      </c>
      <c r="AC6275">
        <v>24.788820000000001</v>
      </c>
      <c r="AD6275">
        <v>617.83460000000002</v>
      </c>
      <c r="AE6275">
        <v>0</v>
      </c>
      <c r="AF6275">
        <v>1050.8825999999999</v>
      </c>
    </row>
    <row r="6276" spans="1:32" x14ac:dyDescent="0.3">
      <c r="A6276">
        <v>2794593</v>
      </c>
      <c r="B6276">
        <v>1</v>
      </c>
      <c r="C6276" t="s">
        <v>82</v>
      </c>
      <c r="D6276" t="s">
        <v>94</v>
      </c>
      <c r="E6276" t="s">
        <v>22540</v>
      </c>
      <c r="F6276" t="s">
        <v>22541</v>
      </c>
      <c r="G6276" t="s">
        <v>31549</v>
      </c>
      <c r="H6276" t="s">
        <v>134</v>
      </c>
      <c r="I6276" t="s">
        <v>79</v>
      </c>
      <c r="J6276" t="s">
        <v>135</v>
      </c>
      <c r="K6276" t="s">
        <v>22</v>
      </c>
      <c r="L6276" t="s">
        <v>136</v>
      </c>
      <c r="M6276" t="s">
        <v>22542</v>
      </c>
      <c r="N6276" t="s">
        <v>22543</v>
      </c>
      <c r="O6276">
        <v>1.0611111111111111</v>
      </c>
      <c r="P6276">
        <v>0</v>
      </c>
      <c r="Q6276">
        <v>1338</v>
      </c>
      <c r="R6276">
        <v>15</v>
      </c>
      <c r="S6276">
        <v>34</v>
      </c>
      <c r="T6276">
        <v>6</v>
      </c>
      <c r="U6276">
        <v>46</v>
      </c>
      <c r="V6276">
        <v>0</v>
      </c>
      <c r="W6276">
        <v>3</v>
      </c>
      <c r="X6276">
        <v>0</v>
      </c>
      <c r="Y6276">
        <v>132.94055</v>
      </c>
      <c r="Z6276">
        <v>6.9827969999999997</v>
      </c>
      <c r="AA6276">
        <v>10.333235</v>
      </c>
      <c r="AB6276">
        <v>36.770575999999998</v>
      </c>
      <c r="AC6276">
        <v>99.296589999999995</v>
      </c>
      <c r="AD6276">
        <v>0</v>
      </c>
      <c r="AE6276">
        <v>2.1479468000000002</v>
      </c>
      <c r="AF6276">
        <v>288.4717</v>
      </c>
    </row>
    <row r="6277" spans="1:32" x14ac:dyDescent="0.3">
      <c r="A6277">
        <v>2793950</v>
      </c>
      <c r="B6277">
        <v>1</v>
      </c>
      <c r="C6277" t="s">
        <v>82</v>
      </c>
      <c r="D6277" t="s">
        <v>90</v>
      </c>
      <c r="E6277" t="s">
        <v>22544</v>
      </c>
      <c r="F6277" t="s">
        <v>22545</v>
      </c>
      <c r="G6277" t="s">
        <v>31546</v>
      </c>
      <c r="H6277" t="s">
        <v>2242</v>
      </c>
      <c r="I6277" t="s">
        <v>78</v>
      </c>
      <c r="J6277" t="s">
        <v>135</v>
      </c>
      <c r="K6277" t="s">
        <v>22</v>
      </c>
      <c r="L6277" t="s">
        <v>136</v>
      </c>
      <c r="M6277" t="s">
        <v>22546</v>
      </c>
      <c r="N6277" t="s">
        <v>22547</v>
      </c>
      <c r="O6277">
        <v>5.7830555555555554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18</v>
      </c>
      <c r="V6277">
        <v>0</v>
      </c>
      <c r="W6277">
        <v>1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263.2629</v>
      </c>
      <c r="AD6277">
        <v>0</v>
      </c>
      <c r="AE6277">
        <v>106.24066999999999</v>
      </c>
      <c r="AF6277">
        <v>369.50360000000001</v>
      </c>
    </row>
    <row r="6278" spans="1:32" x14ac:dyDescent="0.3">
      <c r="A6278">
        <v>2793980</v>
      </c>
      <c r="B6278">
        <v>1</v>
      </c>
      <c r="C6278" t="s">
        <v>83</v>
      </c>
      <c r="D6278" t="s">
        <v>128</v>
      </c>
      <c r="E6278" t="s">
        <v>22548</v>
      </c>
      <c r="F6278" t="s">
        <v>22549</v>
      </c>
      <c r="G6278" t="s">
        <v>31546</v>
      </c>
      <c r="H6278" t="s">
        <v>223</v>
      </c>
      <c r="I6278" t="s">
        <v>78</v>
      </c>
      <c r="J6278" t="s">
        <v>135</v>
      </c>
      <c r="K6278" t="s">
        <v>22</v>
      </c>
      <c r="L6278" t="s">
        <v>136</v>
      </c>
      <c r="M6278" t="s">
        <v>22550</v>
      </c>
      <c r="N6278" t="s">
        <v>22551</v>
      </c>
      <c r="O6278">
        <v>2.0038888888888891</v>
      </c>
      <c r="P6278">
        <v>0</v>
      </c>
      <c r="Q6278">
        <v>22</v>
      </c>
      <c r="R6278">
        <v>0</v>
      </c>
      <c r="S6278">
        <v>1</v>
      </c>
      <c r="T6278">
        <v>0</v>
      </c>
      <c r="U6278">
        <v>35</v>
      </c>
      <c r="V6278">
        <v>0</v>
      </c>
      <c r="W6278">
        <v>1</v>
      </c>
      <c r="X6278">
        <v>0</v>
      </c>
      <c r="Y6278">
        <v>14.728192</v>
      </c>
      <c r="Z6278">
        <v>0</v>
      </c>
      <c r="AA6278">
        <v>2.1145573000000001E-2</v>
      </c>
      <c r="AB6278">
        <v>0</v>
      </c>
      <c r="AC6278">
        <v>66.234049999999996</v>
      </c>
      <c r="AD6278">
        <v>0</v>
      </c>
      <c r="AE6278">
        <v>4.2731960000000004</v>
      </c>
      <c r="AF6278">
        <v>85.256584000000004</v>
      </c>
    </row>
    <row r="6279" spans="1:32" x14ac:dyDescent="0.3">
      <c r="A6279">
        <v>2793960</v>
      </c>
      <c r="B6279">
        <v>1</v>
      </c>
      <c r="C6279" t="s">
        <v>83</v>
      </c>
      <c r="D6279" t="s">
        <v>123</v>
      </c>
      <c r="E6279" t="s">
        <v>22552</v>
      </c>
      <c r="F6279" t="s">
        <v>22553</v>
      </c>
      <c r="G6279" t="s">
        <v>31549</v>
      </c>
      <c r="H6279" t="s">
        <v>648</v>
      </c>
      <c r="I6279" t="s">
        <v>79</v>
      </c>
      <c r="J6279" t="s">
        <v>135</v>
      </c>
      <c r="K6279" t="s">
        <v>22</v>
      </c>
      <c r="L6279" t="s">
        <v>186</v>
      </c>
      <c r="M6279" t="s">
        <v>22554</v>
      </c>
      <c r="N6279" t="s">
        <v>22555</v>
      </c>
      <c r="O6279">
        <v>0.87777777777777777</v>
      </c>
      <c r="P6279">
        <v>1</v>
      </c>
      <c r="Q6279">
        <v>277</v>
      </c>
      <c r="R6279">
        <v>72</v>
      </c>
      <c r="S6279">
        <v>25</v>
      </c>
      <c r="T6279">
        <v>5</v>
      </c>
      <c r="U6279">
        <v>25</v>
      </c>
      <c r="V6279">
        <v>0</v>
      </c>
      <c r="W6279">
        <v>0</v>
      </c>
      <c r="X6279">
        <v>0.18094684</v>
      </c>
      <c r="Y6279">
        <v>39.731715999999999</v>
      </c>
      <c r="Z6279">
        <v>25.877153</v>
      </c>
      <c r="AA6279">
        <v>4.9274535000000004</v>
      </c>
      <c r="AB6279">
        <v>0.63978559999999995</v>
      </c>
      <c r="AC6279">
        <v>5.6116961999999999</v>
      </c>
      <c r="AD6279">
        <v>0</v>
      </c>
      <c r="AE6279">
        <v>0</v>
      </c>
      <c r="AF6279">
        <v>76.96875</v>
      </c>
    </row>
    <row r="6280" spans="1:32" x14ac:dyDescent="0.3">
      <c r="A6280">
        <v>2793813</v>
      </c>
      <c r="B6280">
        <v>1</v>
      </c>
      <c r="C6280" t="s">
        <v>83</v>
      </c>
      <c r="D6280" t="s">
        <v>130</v>
      </c>
      <c r="E6280" t="s">
        <v>22556</v>
      </c>
      <c r="F6280" t="s">
        <v>22557</v>
      </c>
      <c r="G6280" t="s">
        <v>31550</v>
      </c>
      <c r="H6280" t="s">
        <v>311</v>
      </c>
      <c r="I6280" t="s">
        <v>78</v>
      </c>
      <c r="J6280" t="s">
        <v>135</v>
      </c>
      <c r="K6280" t="s">
        <v>22</v>
      </c>
      <c r="L6280" t="s">
        <v>136</v>
      </c>
      <c r="M6280" t="s">
        <v>22558</v>
      </c>
      <c r="N6280" t="s">
        <v>22559</v>
      </c>
      <c r="O6280">
        <v>3.6536111111111111</v>
      </c>
      <c r="P6280">
        <v>0</v>
      </c>
      <c r="Q6280">
        <v>44</v>
      </c>
      <c r="R6280">
        <v>0</v>
      </c>
      <c r="S6280">
        <v>0</v>
      </c>
      <c r="T6280">
        <v>0</v>
      </c>
      <c r="U6280">
        <v>1</v>
      </c>
      <c r="V6280">
        <v>0</v>
      </c>
      <c r="W6280">
        <v>0</v>
      </c>
      <c r="X6280">
        <v>0</v>
      </c>
      <c r="Y6280">
        <v>31.917269000000001</v>
      </c>
      <c r="Z6280">
        <v>0</v>
      </c>
      <c r="AA6280">
        <v>0</v>
      </c>
      <c r="AB6280">
        <v>0</v>
      </c>
      <c r="AC6280">
        <v>4.0703396999999999</v>
      </c>
      <c r="AD6280">
        <v>0</v>
      </c>
      <c r="AE6280">
        <v>0</v>
      </c>
      <c r="AF6280">
        <v>35.987606</v>
      </c>
    </row>
    <row r="6281" spans="1:32" x14ac:dyDescent="0.3">
      <c r="A6281">
        <v>2793807</v>
      </c>
      <c r="B6281">
        <v>1</v>
      </c>
      <c r="C6281" t="s">
        <v>82</v>
      </c>
      <c r="D6281" t="s">
        <v>90</v>
      </c>
      <c r="E6281" t="s">
        <v>7862</v>
      </c>
      <c r="F6281" t="s">
        <v>7863</v>
      </c>
      <c r="G6281" t="s">
        <v>31546</v>
      </c>
      <c r="H6281" t="s">
        <v>223</v>
      </c>
      <c r="I6281" t="s">
        <v>78</v>
      </c>
      <c r="J6281" t="s">
        <v>135</v>
      </c>
      <c r="K6281" t="s">
        <v>22</v>
      </c>
      <c r="L6281" t="s">
        <v>136</v>
      </c>
      <c r="M6281" t="s">
        <v>22560</v>
      </c>
      <c r="N6281" t="s">
        <v>22561</v>
      </c>
      <c r="O6281">
        <v>1.2641666666666667</v>
      </c>
      <c r="P6281">
        <v>0</v>
      </c>
      <c r="Q6281">
        <v>7</v>
      </c>
      <c r="R6281">
        <v>0</v>
      </c>
      <c r="S6281">
        <v>0</v>
      </c>
      <c r="T6281">
        <v>0</v>
      </c>
      <c r="U6281">
        <v>79</v>
      </c>
      <c r="V6281">
        <v>0</v>
      </c>
      <c r="W6281">
        <v>0</v>
      </c>
      <c r="X6281">
        <v>0</v>
      </c>
      <c r="Y6281">
        <v>3.1594899999999999</v>
      </c>
      <c r="Z6281">
        <v>0</v>
      </c>
      <c r="AA6281">
        <v>0</v>
      </c>
      <c r="AB6281">
        <v>0</v>
      </c>
      <c r="AC6281">
        <v>71.086150000000004</v>
      </c>
      <c r="AD6281">
        <v>0</v>
      </c>
      <c r="AE6281">
        <v>0</v>
      </c>
      <c r="AF6281">
        <v>74.245639999999995</v>
      </c>
    </row>
    <row r="6282" spans="1:32" x14ac:dyDescent="0.3">
      <c r="A6282">
        <v>2793820</v>
      </c>
      <c r="B6282">
        <v>1</v>
      </c>
      <c r="C6282" t="s">
        <v>83</v>
      </c>
      <c r="D6282" t="s">
        <v>121</v>
      </c>
      <c r="E6282" t="s">
        <v>22562</v>
      </c>
      <c r="F6282" t="s">
        <v>22563</v>
      </c>
      <c r="G6282" t="s">
        <v>31551</v>
      </c>
      <c r="H6282" t="s">
        <v>643</v>
      </c>
      <c r="I6282" t="s">
        <v>79</v>
      </c>
      <c r="J6282" t="s">
        <v>135</v>
      </c>
      <c r="K6282" t="s">
        <v>22</v>
      </c>
      <c r="L6282" t="s">
        <v>186</v>
      </c>
      <c r="M6282" t="s">
        <v>22564</v>
      </c>
      <c r="N6282" t="s">
        <v>22565</v>
      </c>
      <c r="O6282">
        <v>5.8788888888888886</v>
      </c>
      <c r="P6282">
        <v>0</v>
      </c>
      <c r="Q6282">
        <v>59</v>
      </c>
      <c r="R6282">
        <v>15</v>
      </c>
      <c r="S6282">
        <v>61</v>
      </c>
      <c r="T6282">
        <v>3</v>
      </c>
      <c r="U6282">
        <v>12</v>
      </c>
      <c r="V6282">
        <v>0</v>
      </c>
      <c r="W6282">
        <v>0</v>
      </c>
      <c r="X6282">
        <v>0</v>
      </c>
      <c r="Y6282">
        <v>33.472453999999999</v>
      </c>
      <c r="Z6282">
        <v>103.23811000000001</v>
      </c>
      <c r="AA6282">
        <v>167.92229</v>
      </c>
      <c r="AB6282">
        <v>41.993716999999997</v>
      </c>
      <c r="AC6282">
        <v>54.775910000000003</v>
      </c>
      <c r="AD6282">
        <v>0</v>
      </c>
      <c r="AE6282">
        <v>0</v>
      </c>
      <c r="AF6282">
        <v>401.40249999999997</v>
      </c>
    </row>
    <row r="6283" spans="1:32" x14ac:dyDescent="0.3">
      <c r="A6283">
        <v>2793800</v>
      </c>
      <c r="B6283">
        <v>1</v>
      </c>
      <c r="C6283" t="s">
        <v>82</v>
      </c>
      <c r="D6283" t="s">
        <v>108</v>
      </c>
      <c r="E6283" t="s">
        <v>22566</v>
      </c>
      <c r="F6283" t="s">
        <v>22567</v>
      </c>
      <c r="G6283" t="s">
        <v>31547</v>
      </c>
      <c r="H6283" t="s">
        <v>648</v>
      </c>
      <c r="I6283" t="s">
        <v>79</v>
      </c>
      <c r="J6283" t="s">
        <v>135</v>
      </c>
      <c r="K6283" t="s">
        <v>22</v>
      </c>
      <c r="L6283" t="s">
        <v>186</v>
      </c>
      <c r="M6283" t="s">
        <v>22568</v>
      </c>
      <c r="N6283" t="s">
        <v>22569</v>
      </c>
      <c r="O6283">
        <v>2.5105555555555554</v>
      </c>
      <c r="P6283">
        <v>4</v>
      </c>
      <c r="Q6283">
        <v>3662</v>
      </c>
      <c r="R6283">
        <v>122</v>
      </c>
      <c r="S6283">
        <v>1009</v>
      </c>
      <c r="T6283">
        <v>51</v>
      </c>
      <c r="U6283">
        <v>792</v>
      </c>
      <c r="V6283">
        <v>2</v>
      </c>
      <c r="W6283">
        <v>0</v>
      </c>
      <c r="X6283">
        <v>4.4266569999999996</v>
      </c>
      <c r="Y6283">
        <v>1418.1385</v>
      </c>
      <c r="Z6283">
        <v>788.52070000000003</v>
      </c>
      <c r="AA6283">
        <v>1537.76</v>
      </c>
      <c r="AB6283">
        <v>554.36270000000002</v>
      </c>
      <c r="AC6283">
        <v>793.65470000000005</v>
      </c>
      <c r="AD6283">
        <v>72.679169999999999</v>
      </c>
      <c r="AE6283">
        <v>0</v>
      </c>
      <c r="AF6283">
        <v>5169.5424999999996</v>
      </c>
    </row>
    <row r="6284" spans="1:32" x14ac:dyDescent="0.3">
      <c r="A6284">
        <v>2785717</v>
      </c>
      <c r="B6284">
        <v>1</v>
      </c>
      <c r="C6284" t="s">
        <v>83</v>
      </c>
      <c r="D6284" t="s">
        <v>120</v>
      </c>
      <c r="E6284" t="s">
        <v>9235</v>
      </c>
      <c r="F6284" t="s">
        <v>9236</v>
      </c>
      <c r="G6284" t="s">
        <v>31549</v>
      </c>
      <c r="H6284" t="s">
        <v>134</v>
      </c>
      <c r="I6284" t="s">
        <v>79</v>
      </c>
      <c r="J6284" t="s">
        <v>135</v>
      </c>
      <c r="K6284" t="s">
        <v>22</v>
      </c>
      <c r="L6284" t="s">
        <v>136</v>
      </c>
      <c r="M6284" t="s">
        <v>22570</v>
      </c>
      <c r="N6284" t="s">
        <v>22571</v>
      </c>
      <c r="O6284">
        <v>1.8952777777777778</v>
      </c>
      <c r="P6284">
        <v>2</v>
      </c>
      <c r="Q6284">
        <v>305</v>
      </c>
      <c r="R6284">
        <v>6</v>
      </c>
      <c r="S6284">
        <v>2</v>
      </c>
      <c r="T6284">
        <v>2</v>
      </c>
      <c r="U6284">
        <v>13</v>
      </c>
      <c r="V6284">
        <v>0</v>
      </c>
      <c r="W6284">
        <v>0</v>
      </c>
      <c r="X6284">
        <v>5.016413</v>
      </c>
      <c r="Y6284">
        <v>56.588949999999997</v>
      </c>
      <c r="Z6284">
        <v>159.60162</v>
      </c>
      <c r="AA6284">
        <v>1.0756859999999999</v>
      </c>
      <c r="AB6284">
        <v>11.950065</v>
      </c>
      <c r="AC6284">
        <v>4.387168</v>
      </c>
      <c r="AD6284">
        <v>0</v>
      </c>
      <c r="AE6284">
        <v>0</v>
      </c>
      <c r="AF6284">
        <v>238.6199</v>
      </c>
    </row>
    <row r="6285" spans="1:32" x14ac:dyDescent="0.3">
      <c r="A6285">
        <v>2785602</v>
      </c>
      <c r="B6285">
        <v>1</v>
      </c>
      <c r="C6285" t="s">
        <v>82</v>
      </c>
      <c r="D6285" t="s">
        <v>87</v>
      </c>
      <c r="E6285" t="s">
        <v>22572</v>
      </c>
      <c r="F6285" t="s">
        <v>22573</v>
      </c>
      <c r="G6285" t="s">
        <v>31548</v>
      </c>
      <c r="H6285" t="s">
        <v>333</v>
      </c>
      <c r="I6285" t="s">
        <v>78</v>
      </c>
      <c r="J6285" t="s">
        <v>135</v>
      </c>
      <c r="K6285" t="s">
        <v>22</v>
      </c>
      <c r="L6285" t="s">
        <v>136</v>
      </c>
      <c r="M6285" t="s">
        <v>22574</v>
      </c>
      <c r="N6285" t="s">
        <v>22575</v>
      </c>
      <c r="O6285">
        <v>2.7241666666666666</v>
      </c>
      <c r="P6285">
        <v>0</v>
      </c>
      <c r="Q6285">
        <v>3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2.3662999999999998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2.3662999999999998</v>
      </c>
    </row>
    <row r="6286" spans="1:32" x14ac:dyDescent="0.3">
      <c r="A6286">
        <v>2785579</v>
      </c>
      <c r="B6286">
        <v>1</v>
      </c>
      <c r="C6286" t="s">
        <v>82</v>
      </c>
      <c r="D6286" t="s">
        <v>105</v>
      </c>
      <c r="E6286" t="s">
        <v>22576</v>
      </c>
      <c r="F6286" t="s">
        <v>22577</v>
      </c>
      <c r="G6286" t="s">
        <v>31545</v>
      </c>
      <c r="H6286" t="s">
        <v>134</v>
      </c>
      <c r="I6286" t="s">
        <v>79</v>
      </c>
      <c r="J6286" t="s">
        <v>135</v>
      </c>
      <c r="K6286" t="s">
        <v>22</v>
      </c>
      <c r="L6286" t="s">
        <v>136</v>
      </c>
      <c r="M6286" t="s">
        <v>22578</v>
      </c>
      <c r="N6286" t="s">
        <v>22579</v>
      </c>
      <c r="O6286">
        <v>1.163888888888889</v>
      </c>
      <c r="P6286">
        <v>0</v>
      </c>
      <c r="Q6286">
        <v>214</v>
      </c>
      <c r="R6286">
        <v>0</v>
      </c>
      <c r="S6286">
        <v>17</v>
      </c>
      <c r="T6286">
        <v>1</v>
      </c>
      <c r="U6286">
        <v>27</v>
      </c>
      <c r="V6286">
        <v>0</v>
      </c>
      <c r="W6286">
        <v>0</v>
      </c>
      <c r="X6286">
        <v>0</v>
      </c>
      <c r="Y6286">
        <v>46.513843999999999</v>
      </c>
      <c r="Z6286">
        <v>0</v>
      </c>
      <c r="AA6286">
        <v>3.0237579999999999</v>
      </c>
      <c r="AB6286">
        <v>8.9519490000000008</v>
      </c>
      <c r="AC6286">
        <v>22.27731</v>
      </c>
      <c r="AD6286">
        <v>0</v>
      </c>
      <c r="AE6286">
        <v>0</v>
      </c>
      <c r="AF6286">
        <v>80.766859999999994</v>
      </c>
    </row>
    <row r="6287" spans="1:32" x14ac:dyDescent="0.3">
      <c r="A6287">
        <v>2785573</v>
      </c>
      <c r="B6287">
        <v>1</v>
      </c>
      <c r="C6287" t="s">
        <v>83</v>
      </c>
      <c r="D6287" t="s">
        <v>130</v>
      </c>
      <c r="E6287" t="s">
        <v>22580</v>
      </c>
      <c r="F6287" t="s">
        <v>22581</v>
      </c>
      <c r="G6287" t="s">
        <v>31551</v>
      </c>
      <c r="H6287" t="s">
        <v>1209</v>
      </c>
      <c r="I6287" t="s">
        <v>79</v>
      </c>
      <c r="J6287" t="s">
        <v>135</v>
      </c>
      <c r="K6287" t="s">
        <v>22</v>
      </c>
      <c r="L6287" t="s">
        <v>136</v>
      </c>
      <c r="M6287" t="s">
        <v>22582</v>
      </c>
      <c r="N6287" t="s">
        <v>22583</v>
      </c>
      <c r="O6287">
        <v>7.5238888888888891</v>
      </c>
      <c r="P6287">
        <v>0</v>
      </c>
      <c r="Q6287">
        <v>391</v>
      </c>
      <c r="R6287">
        <v>0</v>
      </c>
      <c r="S6287">
        <v>0</v>
      </c>
      <c r="T6287">
        <v>0</v>
      </c>
      <c r="U6287">
        <v>8</v>
      </c>
      <c r="V6287">
        <v>0</v>
      </c>
      <c r="W6287">
        <v>0</v>
      </c>
      <c r="X6287">
        <v>0</v>
      </c>
      <c r="Y6287">
        <v>993.28863999999999</v>
      </c>
      <c r="Z6287">
        <v>0</v>
      </c>
      <c r="AA6287">
        <v>0</v>
      </c>
      <c r="AB6287">
        <v>0</v>
      </c>
      <c r="AC6287">
        <v>24.83672</v>
      </c>
      <c r="AD6287">
        <v>0</v>
      </c>
      <c r="AE6287">
        <v>0</v>
      </c>
      <c r="AF6287">
        <v>1018.12537</v>
      </c>
    </row>
    <row r="6288" spans="1:32" x14ac:dyDescent="0.3">
      <c r="A6288">
        <v>2785445</v>
      </c>
      <c r="B6288">
        <v>1</v>
      </c>
      <c r="C6288" t="s">
        <v>82</v>
      </c>
      <c r="D6288" t="s">
        <v>93</v>
      </c>
      <c r="E6288" t="s">
        <v>22584</v>
      </c>
      <c r="F6288" t="s">
        <v>22585</v>
      </c>
      <c r="G6288" t="s">
        <v>31549</v>
      </c>
      <c r="H6288" t="s">
        <v>134</v>
      </c>
      <c r="I6288" t="s">
        <v>79</v>
      </c>
      <c r="J6288" t="s">
        <v>135</v>
      </c>
      <c r="K6288" t="s">
        <v>22</v>
      </c>
      <c r="L6288" t="s">
        <v>136</v>
      </c>
      <c r="M6288" t="s">
        <v>22586</v>
      </c>
      <c r="N6288" t="s">
        <v>22587</v>
      </c>
      <c r="O6288">
        <v>0.36499999999999999</v>
      </c>
      <c r="P6288">
        <v>0</v>
      </c>
      <c r="Q6288">
        <v>0</v>
      </c>
      <c r="R6288">
        <v>0</v>
      </c>
      <c r="S6288">
        <v>0</v>
      </c>
      <c r="T6288">
        <v>3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11.358625999999999</v>
      </c>
      <c r="AC6288">
        <v>0</v>
      </c>
      <c r="AD6288">
        <v>0</v>
      </c>
      <c r="AE6288">
        <v>0</v>
      </c>
      <c r="AF6288">
        <v>11.358625999999999</v>
      </c>
    </row>
    <row r="6289" spans="1:32" x14ac:dyDescent="0.3">
      <c r="A6289">
        <v>2785458</v>
      </c>
      <c r="B6289">
        <v>1</v>
      </c>
      <c r="C6289" t="s">
        <v>82</v>
      </c>
      <c r="D6289" t="s">
        <v>108</v>
      </c>
      <c r="E6289" t="s">
        <v>22588</v>
      </c>
      <c r="F6289" t="s">
        <v>22589</v>
      </c>
      <c r="G6289" t="s">
        <v>31546</v>
      </c>
      <c r="H6289" t="s">
        <v>223</v>
      </c>
      <c r="I6289" t="s">
        <v>78</v>
      </c>
      <c r="J6289" t="s">
        <v>135</v>
      </c>
      <c r="K6289" t="s">
        <v>22</v>
      </c>
      <c r="L6289" t="s">
        <v>136</v>
      </c>
      <c r="M6289" t="s">
        <v>22590</v>
      </c>
      <c r="N6289" t="s">
        <v>22591</v>
      </c>
      <c r="O6289">
        <v>7.8408333333333333</v>
      </c>
      <c r="P6289">
        <v>0</v>
      </c>
      <c r="Q6289">
        <v>12</v>
      </c>
      <c r="R6289">
        <v>0</v>
      </c>
      <c r="S6289">
        <v>10</v>
      </c>
      <c r="T6289">
        <v>0</v>
      </c>
      <c r="U6289">
        <v>8</v>
      </c>
      <c r="V6289">
        <v>0</v>
      </c>
      <c r="W6289">
        <v>0</v>
      </c>
      <c r="X6289">
        <v>0</v>
      </c>
      <c r="Y6289">
        <v>9.7837619999999994</v>
      </c>
      <c r="Z6289">
        <v>0</v>
      </c>
      <c r="AA6289">
        <v>17.089490000000001</v>
      </c>
      <c r="AB6289">
        <v>0</v>
      </c>
      <c r="AC6289">
        <v>46.502597999999999</v>
      </c>
      <c r="AD6289">
        <v>0</v>
      </c>
      <c r="AE6289">
        <v>0</v>
      </c>
      <c r="AF6289">
        <v>73.37585</v>
      </c>
    </row>
    <row r="6290" spans="1:32" x14ac:dyDescent="0.3">
      <c r="A6290">
        <v>2785408</v>
      </c>
      <c r="B6290">
        <v>1</v>
      </c>
      <c r="C6290" t="s">
        <v>82</v>
      </c>
      <c r="D6290" t="s">
        <v>99</v>
      </c>
      <c r="E6290" t="s">
        <v>22592</v>
      </c>
      <c r="F6290" t="s">
        <v>22593</v>
      </c>
      <c r="G6290" t="s">
        <v>31546</v>
      </c>
      <c r="H6290" t="s">
        <v>223</v>
      </c>
      <c r="I6290" t="s">
        <v>78</v>
      </c>
      <c r="J6290" t="s">
        <v>135</v>
      </c>
      <c r="K6290" t="s">
        <v>22</v>
      </c>
      <c r="L6290" t="s">
        <v>136</v>
      </c>
      <c r="M6290" t="s">
        <v>22594</v>
      </c>
      <c r="N6290" t="s">
        <v>22595</v>
      </c>
      <c r="O6290">
        <v>8.4741666666666671</v>
      </c>
      <c r="P6290">
        <v>0</v>
      </c>
      <c r="Q6290">
        <v>63</v>
      </c>
      <c r="R6290">
        <v>0</v>
      </c>
      <c r="S6290">
        <v>3</v>
      </c>
      <c r="T6290">
        <v>0</v>
      </c>
      <c r="U6290">
        <v>5</v>
      </c>
      <c r="V6290">
        <v>0</v>
      </c>
      <c r="W6290">
        <v>0</v>
      </c>
      <c r="X6290">
        <v>0</v>
      </c>
      <c r="Y6290">
        <v>142.66068000000001</v>
      </c>
      <c r="Z6290">
        <v>0</v>
      </c>
      <c r="AA6290">
        <v>0.10086972</v>
      </c>
      <c r="AB6290">
        <v>0</v>
      </c>
      <c r="AC6290">
        <v>19.423590000000001</v>
      </c>
      <c r="AD6290">
        <v>0</v>
      </c>
      <c r="AE6290">
        <v>0</v>
      </c>
      <c r="AF6290">
        <v>162.18512999999999</v>
      </c>
    </row>
    <row r="6291" spans="1:32" x14ac:dyDescent="0.3">
      <c r="A6291">
        <v>2784669</v>
      </c>
      <c r="B6291">
        <v>1</v>
      </c>
      <c r="C6291" t="s">
        <v>83</v>
      </c>
      <c r="D6291" t="s">
        <v>115</v>
      </c>
      <c r="E6291" t="s">
        <v>22596</v>
      </c>
      <c r="F6291" t="s">
        <v>22597</v>
      </c>
      <c r="G6291" t="s">
        <v>31545</v>
      </c>
      <c r="H6291" t="s">
        <v>134</v>
      </c>
      <c r="I6291" t="s">
        <v>79</v>
      </c>
      <c r="J6291" t="s">
        <v>248</v>
      </c>
      <c r="K6291" t="s">
        <v>22</v>
      </c>
      <c r="L6291" t="s">
        <v>136</v>
      </c>
      <c r="M6291" t="s">
        <v>22598</v>
      </c>
      <c r="N6291" t="s">
        <v>22599</v>
      </c>
      <c r="O6291">
        <v>1.3888888888888888E-2</v>
      </c>
      <c r="P6291">
        <v>4</v>
      </c>
      <c r="Q6291">
        <v>542</v>
      </c>
      <c r="R6291">
        <v>27</v>
      </c>
      <c r="S6291">
        <v>84</v>
      </c>
      <c r="T6291">
        <v>11</v>
      </c>
      <c r="U6291">
        <v>53</v>
      </c>
      <c r="V6291">
        <v>2</v>
      </c>
      <c r="W6291">
        <v>1</v>
      </c>
      <c r="X6291">
        <v>7.8805550000000002E-2</v>
      </c>
      <c r="Y6291">
        <v>0.90309019999999995</v>
      </c>
      <c r="Z6291">
        <v>0.17428151</v>
      </c>
      <c r="AA6291">
        <v>0.2698528</v>
      </c>
      <c r="AB6291">
        <v>0.60802274999999995</v>
      </c>
      <c r="AC6291">
        <v>0.1875645</v>
      </c>
      <c r="AD6291">
        <v>0.95592814999999998</v>
      </c>
      <c r="AE6291">
        <v>1.3330335E-2</v>
      </c>
      <c r="AF6291">
        <v>3.1908758000000002</v>
      </c>
    </row>
    <row r="6292" spans="1:32" x14ac:dyDescent="0.3">
      <c r="A6292">
        <v>2784637</v>
      </c>
      <c r="B6292">
        <v>1</v>
      </c>
      <c r="C6292" t="s">
        <v>82</v>
      </c>
      <c r="D6292" t="s">
        <v>104</v>
      </c>
      <c r="E6292" t="s">
        <v>3895</v>
      </c>
      <c r="F6292" t="s">
        <v>3896</v>
      </c>
      <c r="G6292" t="s">
        <v>31546</v>
      </c>
      <c r="H6292" t="s">
        <v>643</v>
      </c>
      <c r="I6292" t="s">
        <v>78</v>
      </c>
      <c r="J6292" t="s">
        <v>135</v>
      </c>
      <c r="K6292" t="s">
        <v>22</v>
      </c>
      <c r="L6292" t="s">
        <v>186</v>
      </c>
      <c r="M6292" t="s">
        <v>22600</v>
      </c>
      <c r="N6292" t="s">
        <v>22601</v>
      </c>
      <c r="O6292">
        <v>7.721111111111111</v>
      </c>
      <c r="P6292">
        <v>0</v>
      </c>
      <c r="Q6292">
        <v>136</v>
      </c>
      <c r="R6292">
        <v>0</v>
      </c>
      <c r="S6292">
        <v>0</v>
      </c>
      <c r="T6292">
        <v>0</v>
      </c>
      <c r="U6292">
        <v>61</v>
      </c>
      <c r="V6292">
        <v>0</v>
      </c>
      <c r="W6292">
        <v>0</v>
      </c>
      <c r="X6292">
        <v>0</v>
      </c>
      <c r="Y6292">
        <v>443.79547000000002</v>
      </c>
      <c r="Z6292">
        <v>0</v>
      </c>
      <c r="AA6292">
        <v>0</v>
      </c>
      <c r="AB6292">
        <v>0</v>
      </c>
      <c r="AC6292">
        <v>398.61439999999999</v>
      </c>
      <c r="AD6292">
        <v>0</v>
      </c>
      <c r="AE6292">
        <v>0</v>
      </c>
      <c r="AF6292">
        <v>842.40989999999999</v>
      </c>
    </row>
    <row r="6293" spans="1:32" x14ac:dyDescent="0.3">
      <c r="A6293">
        <v>2784502</v>
      </c>
      <c r="B6293">
        <v>1</v>
      </c>
      <c r="C6293" t="s">
        <v>82</v>
      </c>
      <c r="D6293" t="s">
        <v>90</v>
      </c>
      <c r="E6293" t="s">
        <v>15139</v>
      </c>
      <c r="F6293" t="s">
        <v>15140</v>
      </c>
      <c r="G6293" t="s">
        <v>31547</v>
      </c>
      <c r="H6293" t="s">
        <v>185</v>
      </c>
      <c r="I6293" t="s">
        <v>80</v>
      </c>
      <c r="J6293" t="s">
        <v>135</v>
      </c>
      <c r="K6293" t="s">
        <v>22</v>
      </c>
      <c r="L6293" t="s">
        <v>186</v>
      </c>
      <c r="M6293" t="s">
        <v>22602</v>
      </c>
      <c r="N6293" t="s">
        <v>22603</v>
      </c>
      <c r="O6293">
        <v>0.27457305555555556</v>
      </c>
      <c r="P6293">
        <v>0</v>
      </c>
      <c r="Q6293">
        <v>0</v>
      </c>
      <c r="R6293">
        <v>0</v>
      </c>
      <c r="S6293">
        <v>0</v>
      </c>
      <c r="T6293">
        <v>2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52.278700000000001</v>
      </c>
      <c r="AC6293">
        <v>0</v>
      </c>
      <c r="AD6293">
        <v>0</v>
      </c>
      <c r="AE6293">
        <v>0</v>
      </c>
      <c r="AF6293">
        <v>52.278700000000001</v>
      </c>
    </row>
    <row r="6294" spans="1:32" x14ac:dyDescent="0.3">
      <c r="A6294">
        <v>2784362</v>
      </c>
      <c r="B6294">
        <v>2</v>
      </c>
      <c r="C6294" t="s">
        <v>82</v>
      </c>
      <c r="D6294" t="s">
        <v>84</v>
      </c>
      <c r="E6294" t="s">
        <v>22604</v>
      </c>
      <c r="F6294" t="s">
        <v>22605</v>
      </c>
      <c r="G6294" t="s">
        <v>31546</v>
      </c>
      <c r="H6294" t="s">
        <v>893</v>
      </c>
      <c r="I6294" t="s">
        <v>78</v>
      </c>
      <c r="J6294" t="s">
        <v>135</v>
      </c>
      <c r="K6294" t="s">
        <v>22</v>
      </c>
      <c r="L6294" t="s">
        <v>136</v>
      </c>
      <c r="M6294" t="s">
        <v>21703</v>
      </c>
      <c r="N6294" t="s">
        <v>22606</v>
      </c>
      <c r="O6294">
        <v>0.71833333333333338</v>
      </c>
      <c r="P6294">
        <v>0</v>
      </c>
      <c r="Q6294">
        <v>47</v>
      </c>
      <c r="R6294">
        <v>0</v>
      </c>
      <c r="S6294">
        <v>0</v>
      </c>
      <c r="T6294">
        <v>0</v>
      </c>
      <c r="U6294">
        <v>7</v>
      </c>
      <c r="V6294">
        <v>0</v>
      </c>
      <c r="W6294">
        <v>0</v>
      </c>
      <c r="X6294">
        <v>0</v>
      </c>
      <c r="Y6294">
        <v>6.8256936000000001</v>
      </c>
      <c r="Z6294">
        <v>0</v>
      </c>
      <c r="AA6294">
        <v>0</v>
      </c>
      <c r="AB6294">
        <v>0</v>
      </c>
      <c r="AC6294">
        <v>1.4441949000000001</v>
      </c>
      <c r="AD6294">
        <v>0</v>
      </c>
      <c r="AE6294">
        <v>0</v>
      </c>
      <c r="AF6294">
        <v>8.2698879999999999</v>
      </c>
    </row>
    <row r="6295" spans="1:32" x14ac:dyDescent="0.3">
      <c r="A6295">
        <v>2784458</v>
      </c>
      <c r="B6295">
        <v>1</v>
      </c>
      <c r="C6295" t="s">
        <v>83</v>
      </c>
      <c r="D6295" t="s">
        <v>128</v>
      </c>
      <c r="E6295" t="s">
        <v>16013</v>
      </c>
      <c r="F6295" t="s">
        <v>16014</v>
      </c>
      <c r="G6295" t="s">
        <v>31549</v>
      </c>
      <c r="H6295" t="s">
        <v>145</v>
      </c>
      <c r="I6295" t="s">
        <v>79</v>
      </c>
      <c r="J6295" t="s">
        <v>135</v>
      </c>
      <c r="K6295" t="s">
        <v>22</v>
      </c>
      <c r="L6295" t="s">
        <v>136</v>
      </c>
      <c r="M6295" t="s">
        <v>22607</v>
      </c>
      <c r="N6295" t="s">
        <v>22608</v>
      </c>
      <c r="O6295">
        <v>0.7713888888888889</v>
      </c>
      <c r="P6295">
        <v>3</v>
      </c>
      <c r="Q6295">
        <v>125</v>
      </c>
      <c r="R6295">
        <v>89</v>
      </c>
      <c r="S6295">
        <v>163</v>
      </c>
      <c r="T6295">
        <v>13</v>
      </c>
      <c r="U6295">
        <v>19</v>
      </c>
      <c r="V6295">
        <v>0</v>
      </c>
      <c r="W6295">
        <v>1</v>
      </c>
      <c r="X6295">
        <v>0.35237806999999999</v>
      </c>
      <c r="Y6295">
        <v>17.632653999999999</v>
      </c>
      <c r="Z6295">
        <v>16.476603000000001</v>
      </c>
      <c r="AA6295">
        <v>33.758743000000003</v>
      </c>
      <c r="AB6295">
        <v>46.68065</v>
      </c>
      <c r="AC6295">
        <v>5.6281999999999996</v>
      </c>
      <c r="AD6295">
        <v>0</v>
      </c>
      <c r="AE6295">
        <v>123.52348000000001</v>
      </c>
      <c r="AF6295">
        <v>244.05271999999999</v>
      </c>
    </row>
    <row r="6296" spans="1:32" x14ac:dyDescent="0.3">
      <c r="A6296">
        <v>2784390</v>
      </c>
      <c r="B6296">
        <v>1</v>
      </c>
      <c r="C6296" t="s">
        <v>83</v>
      </c>
      <c r="D6296" t="s">
        <v>130</v>
      </c>
      <c r="E6296" t="s">
        <v>22609</v>
      </c>
      <c r="F6296" t="s">
        <v>22610</v>
      </c>
      <c r="G6296" t="s">
        <v>31546</v>
      </c>
      <c r="H6296" t="s">
        <v>223</v>
      </c>
      <c r="I6296" t="s">
        <v>78</v>
      </c>
      <c r="J6296" t="s">
        <v>135</v>
      </c>
      <c r="K6296" t="s">
        <v>22</v>
      </c>
      <c r="L6296" t="s">
        <v>136</v>
      </c>
      <c r="M6296" t="s">
        <v>22611</v>
      </c>
      <c r="N6296" t="s">
        <v>22612</v>
      </c>
      <c r="O6296">
        <v>4.2675000000000001</v>
      </c>
      <c r="P6296">
        <v>0</v>
      </c>
      <c r="Q6296">
        <v>28</v>
      </c>
      <c r="R6296">
        <v>0</v>
      </c>
      <c r="S6296">
        <v>2</v>
      </c>
      <c r="T6296">
        <v>0</v>
      </c>
      <c r="U6296">
        <v>5</v>
      </c>
      <c r="V6296">
        <v>0</v>
      </c>
      <c r="W6296">
        <v>0</v>
      </c>
      <c r="X6296">
        <v>0</v>
      </c>
      <c r="Y6296">
        <v>29.473942000000001</v>
      </c>
      <c r="Z6296">
        <v>0</v>
      </c>
      <c r="AA6296">
        <v>0.67982566</v>
      </c>
      <c r="AB6296">
        <v>0</v>
      </c>
      <c r="AC6296">
        <v>10.137022999999999</v>
      </c>
      <c r="AD6296">
        <v>0</v>
      </c>
      <c r="AE6296">
        <v>0</v>
      </c>
      <c r="AF6296">
        <v>40.290790000000001</v>
      </c>
    </row>
    <row r="6297" spans="1:32" x14ac:dyDescent="0.3">
      <c r="A6297">
        <v>2784399</v>
      </c>
      <c r="B6297">
        <v>1</v>
      </c>
      <c r="C6297" t="s">
        <v>83</v>
      </c>
      <c r="D6297" t="s">
        <v>128</v>
      </c>
      <c r="E6297" t="s">
        <v>16858</v>
      </c>
      <c r="F6297" t="s">
        <v>16859</v>
      </c>
      <c r="G6297" t="s">
        <v>31549</v>
      </c>
      <c r="H6297" t="s">
        <v>134</v>
      </c>
      <c r="I6297" t="s">
        <v>79</v>
      </c>
      <c r="J6297" t="s">
        <v>135</v>
      </c>
      <c r="K6297" t="s">
        <v>22</v>
      </c>
      <c r="L6297" t="s">
        <v>136</v>
      </c>
      <c r="M6297" t="s">
        <v>22613</v>
      </c>
      <c r="N6297" t="s">
        <v>22614</v>
      </c>
      <c r="O6297">
        <v>0.53722222222222227</v>
      </c>
      <c r="P6297">
        <v>4</v>
      </c>
      <c r="Q6297">
        <v>87</v>
      </c>
      <c r="R6297">
        <v>100</v>
      </c>
      <c r="S6297">
        <v>98</v>
      </c>
      <c r="T6297">
        <v>2</v>
      </c>
      <c r="U6297">
        <v>9</v>
      </c>
      <c r="V6297">
        <v>0</v>
      </c>
      <c r="W6297">
        <v>0</v>
      </c>
      <c r="X6297">
        <v>0.39044434</v>
      </c>
      <c r="Y6297">
        <v>8.1436080000000004</v>
      </c>
      <c r="Z6297">
        <v>9.1229739999999993</v>
      </c>
      <c r="AA6297">
        <v>9.5188190000000006</v>
      </c>
      <c r="AB6297">
        <v>6.8798412999999998</v>
      </c>
      <c r="AC6297">
        <v>3.4549463</v>
      </c>
      <c r="AD6297">
        <v>0</v>
      </c>
      <c r="AE6297">
        <v>0</v>
      </c>
      <c r="AF6297">
        <v>37.510635000000001</v>
      </c>
    </row>
    <row r="6298" spans="1:32" x14ac:dyDescent="0.3">
      <c r="A6298">
        <v>2784261</v>
      </c>
      <c r="B6298">
        <v>1</v>
      </c>
      <c r="C6298" t="s">
        <v>82</v>
      </c>
      <c r="D6298" t="s">
        <v>104</v>
      </c>
      <c r="E6298" t="s">
        <v>22615</v>
      </c>
      <c r="F6298" t="s">
        <v>22616</v>
      </c>
      <c r="G6298" t="s">
        <v>31548</v>
      </c>
      <c r="H6298" t="s">
        <v>311</v>
      </c>
      <c r="I6298" t="s">
        <v>78</v>
      </c>
      <c r="J6298" t="s">
        <v>135</v>
      </c>
      <c r="K6298" t="s">
        <v>22</v>
      </c>
      <c r="L6298" t="s">
        <v>136</v>
      </c>
      <c r="M6298" t="s">
        <v>22617</v>
      </c>
      <c r="N6298" t="s">
        <v>22618</v>
      </c>
      <c r="O6298">
        <v>2.7402777777777776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5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3.2525396</v>
      </c>
      <c r="AD6298">
        <v>0</v>
      </c>
      <c r="AE6298">
        <v>0</v>
      </c>
      <c r="AF6298">
        <v>3.2525396</v>
      </c>
    </row>
    <row r="6299" spans="1:32" x14ac:dyDescent="0.3">
      <c r="A6299">
        <v>2784264</v>
      </c>
      <c r="B6299">
        <v>1</v>
      </c>
      <c r="C6299" t="s">
        <v>83</v>
      </c>
      <c r="D6299" t="s">
        <v>128</v>
      </c>
      <c r="E6299" t="s">
        <v>22619</v>
      </c>
      <c r="F6299" t="s">
        <v>22620</v>
      </c>
      <c r="G6299" t="s">
        <v>31549</v>
      </c>
      <c r="H6299" t="s">
        <v>134</v>
      </c>
      <c r="I6299" t="s">
        <v>79</v>
      </c>
      <c r="J6299" t="s">
        <v>135</v>
      </c>
      <c r="K6299" t="s">
        <v>22</v>
      </c>
      <c r="L6299" t="s">
        <v>136</v>
      </c>
      <c r="M6299" t="s">
        <v>21779</v>
      </c>
      <c r="N6299" t="s">
        <v>22621</v>
      </c>
      <c r="O6299">
        <v>1.9869444444444444</v>
      </c>
      <c r="P6299">
        <v>0</v>
      </c>
      <c r="Q6299">
        <v>371</v>
      </c>
      <c r="R6299">
        <v>0</v>
      </c>
      <c r="S6299">
        <v>26</v>
      </c>
      <c r="T6299">
        <v>0</v>
      </c>
      <c r="U6299">
        <v>45</v>
      </c>
      <c r="V6299">
        <v>0</v>
      </c>
      <c r="W6299">
        <v>0</v>
      </c>
      <c r="X6299">
        <v>0</v>
      </c>
      <c r="Y6299">
        <v>148.30142000000001</v>
      </c>
      <c r="Z6299">
        <v>0</v>
      </c>
      <c r="AA6299">
        <v>17.926272999999998</v>
      </c>
      <c r="AB6299">
        <v>0</v>
      </c>
      <c r="AC6299">
        <v>41.183052000000004</v>
      </c>
      <c r="AD6299">
        <v>0</v>
      </c>
      <c r="AE6299">
        <v>0</v>
      </c>
      <c r="AF6299">
        <v>207.41075000000001</v>
      </c>
    </row>
    <row r="6300" spans="1:32" x14ac:dyDescent="0.3">
      <c r="A6300">
        <v>2784100</v>
      </c>
      <c r="B6300">
        <v>1</v>
      </c>
      <c r="C6300" t="s">
        <v>83</v>
      </c>
      <c r="D6300" t="s">
        <v>129</v>
      </c>
      <c r="E6300" t="s">
        <v>22622</v>
      </c>
      <c r="F6300" t="s">
        <v>22623</v>
      </c>
      <c r="G6300" t="s">
        <v>31552</v>
      </c>
      <c r="H6300" t="s">
        <v>665</v>
      </c>
      <c r="I6300" t="s">
        <v>78</v>
      </c>
      <c r="J6300" t="s">
        <v>135</v>
      </c>
      <c r="K6300" t="s">
        <v>22</v>
      </c>
      <c r="L6300" t="s">
        <v>136</v>
      </c>
      <c r="M6300" t="s">
        <v>22624</v>
      </c>
      <c r="N6300" t="s">
        <v>22625</v>
      </c>
      <c r="O6300">
        <v>1.3588888888888888</v>
      </c>
      <c r="P6300">
        <v>0</v>
      </c>
      <c r="Q6300">
        <v>0</v>
      </c>
      <c r="R6300">
        <v>0</v>
      </c>
      <c r="S6300">
        <v>14</v>
      </c>
      <c r="T6300">
        <v>0</v>
      </c>
      <c r="U6300">
        <v>1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5.0369786999999997</v>
      </c>
      <c r="AB6300">
        <v>0</v>
      </c>
      <c r="AC6300">
        <v>2.8186059999999998E-4</v>
      </c>
      <c r="AD6300">
        <v>0</v>
      </c>
      <c r="AE6300">
        <v>0</v>
      </c>
      <c r="AF6300">
        <v>5.0372605000000004</v>
      </c>
    </row>
    <row r="6301" spans="1:32" x14ac:dyDescent="0.3">
      <c r="A6301">
        <v>2784051</v>
      </c>
      <c r="B6301">
        <v>1</v>
      </c>
      <c r="C6301" t="s">
        <v>83</v>
      </c>
      <c r="D6301" t="s">
        <v>123</v>
      </c>
      <c r="E6301" t="s">
        <v>22626</v>
      </c>
      <c r="F6301" t="s">
        <v>22627</v>
      </c>
      <c r="G6301" t="s">
        <v>31546</v>
      </c>
      <c r="H6301" t="s">
        <v>223</v>
      </c>
      <c r="I6301" t="s">
        <v>78</v>
      </c>
      <c r="J6301" t="s">
        <v>135</v>
      </c>
      <c r="K6301" t="s">
        <v>22</v>
      </c>
      <c r="L6301" t="s">
        <v>136</v>
      </c>
      <c r="M6301" t="s">
        <v>22628</v>
      </c>
      <c r="N6301" t="s">
        <v>22629</v>
      </c>
      <c r="O6301">
        <v>2.1108333333333333</v>
      </c>
      <c r="P6301">
        <v>0</v>
      </c>
      <c r="Q6301">
        <v>32</v>
      </c>
      <c r="R6301">
        <v>0</v>
      </c>
      <c r="S6301">
        <v>1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9.0352879999999995</v>
      </c>
      <c r="Z6301">
        <v>0</v>
      </c>
      <c r="AA6301">
        <v>3.6588829999999999E-3</v>
      </c>
      <c r="AB6301">
        <v>0</v>
      </c>
      <c r="AC6301">
        <v>0</v>
      </c>
      <c r="AD6301">
        <v>0</v>
      </c>
      <c r="AE6301">
        <v>0</v>
      </c>
      <c r="AF6301">
        <v>9.0389459999999993</v>
      </c>
    </row>
    <row r="6302" spans="1:32" x14ac:dyDescent="0.3">
      <c r="A6302">
        <v>2783962</v>
      </c>
      <c r="B6302">
        <v>1</v>
      </c>
      <c r="C6302" t="s">
        <v>83</v>
      </c>
      <c r="D6302" t="s">
        <v>116</v>
      </c>
      <c r="E6302" t="s">
        <v>22630</v>
      </c>
      <c r="F6302" t="s">
        <v>22631</v>
      </c>
      <c r="G6302" t="s">
        <v>31548</v>
      </c>
      <c r="H6302" t="s">
        <v>333</v>
      </c>
      <c r="I6302" t="s">
        <v>78</v>
      </c>
      <c r="J6302" t="s">
        <v>135</v>
      </c>
      <c r="K6302" t="s">
        <v>22</v>
      </c>
      <c r="L6302" t="s">
        <v>136</v>
      </c>
      <c r="M6302" t="s">
        <v>22632</v>
      </c>
      <c r="N6302" t="s">
        <v>22633</v>
      </c>
      <c r="O6302">
        <v>8.0855555555555547</v>
      </c>
      <c r="P6302">
        <v>0</v>
      </c>
      <c r="Q6302">
        <v>1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0.73661010000000005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0.73661010000000005</v>
      </c>
    </row>
    <row r="6303" spans="1:32" x14ac:dyDescent="0.3">
      <c r="A6303">
        <v>2783933</v>
      </c>
      <c r="B6303">
        <v>1</v>
      </c>
      <c r="C6303" t="s">
        <v>82</v>
      </c>
      <c r="D6303" t="s">
        <v>111</v>
      </c>
      <c r="E6303" t="s">
        <v>22634</v>
      </c>
      <c r="F6303" t="s">
        <v>22635</v>
      </c>
      <c r="G6303" t="s">
        <v>31547</v>
      </c>
      <c r="H6303" t="s">
        <v>3730</v>
      </c>
      <c r="I6303" t="s">
        <v>79</v>
      </c>
      <c r="J6303" t="s">
        <v>135</v>
      </c>
      <c r="K6303" t="s">
        <v>22</v>
      </c>
      <c r="L6303" t="s">
        <v>186</v>
      </c>
      <c r="M6303" t="s">
        <v>22636</v>
      </c>
      <c r="N6303" t="s">
        <v>22637</v>
      </c>
      <c r="O6303">
        <v>2.4347222222222222</v>
      </c>
      <c r="P6303">
        <v>0</v>
      </c>
      <c r="Q6303">
        <v>0</v>
      </c>
      <c r="R6303">
        <v>1</v>
      </c>
      <c r="S6303">
        <v>0</v>
      </c>
      <c r="T6303">
        <v>16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0.54995804999999998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0.54995804999999998</v>
      </c>
    </row>
    <row r="6304" spans="1:32" x14ac:dyDescent="0.3">
      <c r="A6304">
        <v>2783919</v>
      </c>
      <c r="B6304">
        <v>1</v>
      </c>
      <c r="C6304" t="s">
        <v>82</v>
      </c>
      <c r="D6304" t="s">
        <v>109</v>
      </c>
      <c r="E6304" t="s">
        <v>22232</v>
      </c>
      <c r="F6304" t="s">
        <v>22233</v>
      </c>
      <c r="G6304" t="s">
        <v>31545</v>
      </c>
      <c r="H6304" t="s">
        <v>648</v>
      </c>
      <c r="I6304" t="s">
        <v>79</v>
      </c>
      <c r="J6304" t="s">
        <v>135</v>
      </c>
      <c r="K6304" t="s">
        <v>22</v>
      </c>
      <c r="L6304" t="s">
        <v>186</v>
      </c>
      <c r="M6304" t="s">
        <v>22638</v>
      </c>
      <c r="N6304" t="s">
        <v>22639</v>
      </c>
      <c r="O6304">
        <v>6.8180555555555555</v>
      </c>
      <c r="P6304">
        <v>4</v>
      </c>
      <c r="Q6304">
        <v>194</v>
      </c>
      <c r="R6304">
        <v>5</v>
      </c>
      <c r="S6304">
        <v>3</v>
      </c>
      <c r="T6304">
        <v>7</v>
      </c>
      <c r="U6304">
        <v>26</v>
      </c>
      <c r="V6304">
        <v>0</v>
      </c>
      <c r="W6304">
        <v>0</v>
      </c>
      <c r="X6304">
        <v>7.4948791999999997</v>
      </c>
      <c r="Y6304">
        <v>136.28280000000001</v>
      </c>
      <c r="Z6304">
        <v>42.326576000000003</v>
      </c>
      <c r="AA6304">
        <v>0.17708102000000001</v>
      </c>
      <c r="AB6304">
        <v>76.188896</v>
      </c>
      <c r="AC6304">
        <v>208.03586000000001</v>
      </c>
      <c r="AD6304">
        <v>0</v>
      </c>
      <c r="AE6304">
        <v>0</v>
      </c>
      <c r="AF6304">
        <v>470.5061</v>
      </c>
    </row>
    <row r="6305" spans="1:32" x14ac:dyDescent="0.3">
      <c r="A6305">
        <v>2783911</v>
      </c>
      <c r="B6305">
        <v>1</v>
      </c>
      <c r="C6305" t="s">
        <v>82</v>
      </c>
      <c r="D6305" t="s">
        <v>88</v>
      </c>
      <c r="E6305" t="s">
        <v>22640</v>
      </c>
      <c r="F6305" t="s">
        <v>22641</v>
      </c>
      <c r="G6305" t="s">
        <v>31551</v>
      </c>
      <c r="H6305" t="s">
        <v>672</v>
      </c>
      <c r="I6305" t="s">
        <v>79</v>
      </c>
      <c r="J6305" t="s">
        <v>135</v>
      </c>
      <c r="K6305" t="s">
        <v>22</v>
      </c>
      <c r="L6305" t="s">
        <v>136</v>
      </c>
      <c r="M6305" t="s">
        <v>22642</v>
      </c>
      <c r="N6305" t="s">
        <v>22643</v>
      </c>
      <c r="O6305">
        <v>1.2558333333333334</v>
      </c>
      <c r="P6305">
        <v>0</v>
      </c>
      <c r="Q6305">
        <v>0</v>
      </c>
      <c r="R6305">
        <v>12</v>
      </c>
      <c r="S6305">
        <v>0</v>
      </c>
      <c r="T6305">
        <v>6</v>
      </c>
      <c r="U6305">
        <v>0</v>
      </c>
      <c r="V6305">
        <v>3</v>
      </c>
      <c r="W6305">
        <v>0</v>
      </c>
      <c r="X6305">
        <v>0</v>
      </c>
      <c r="Y6305">
        <v>0</v>
      </c>
      <c r="Z6305">
        <v>5.1025567000000001</v>
      </c>
      <c r="AA6305">
        <v>0</v>
      </c>
      <c r="AB6305">
        <v>8.2090730000000001</v>
      </c>
      <c r="AC6305">
        <v>0</v>
      </c>
      <c r="AD6305">
        <v>70.850746000000001</v>
      </c>
      <c r="AE6305">
        <v>0</v>
      </c>
      <c r="AF6305">
        <v>84.162379999999999</v>
      </c>
    </row>
    <row r="6306" spans="1:32" x14ac:dyDescent="0.3">
      <c r="A6306">
        <v>2783809</v>
      </c>
      <c r="B6306">
        <v>1</v>
      </c>
      <c r="C6306" t="s">
        <v>82</v>
      </c>
      <c r="D6306" t="s">
        <v>113</v>
      </c>
      <c r="E6306" t="s">
        <v>22644</v>
      </c>
      <c r="F6306" t="s">
        <v>22645</v>
      </c>
      <c r="G6306" t="s">
        <v>31548</v>
      </c>
      <c r="H6306" t="s">
        <v>311</v>
      </c>
      <c r="I6306" t="s">
        <v>78</v>
      </c>
      <c r="J6306" t="s">
        <v>135</v>
      </c>
      <c r="K6306" t="s">
        <v>22</v>
      </c>
      <c r="L6306" t="s">
        <v>136</v>
      </c>
      <c r="M6306" t="s">
        <v>22646</v>
      </c>
      <c r="N6306" t="s">
        <v>22647</v>
      </c>
      <c r="O6306">
        <v>4.2438888888888888</v>
      </c>
      <c r="P6306">
        <v>0</v>
      </c>
      <c r="Q6306">
        <v>2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5.1998309999999996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5.1998309999999996</v>
      </c>
    </row>
    <row r="6307" spans="1:32" x14ac:dyDescent="0.3">
      <c r="A6307">
        <v>2783764</v>
      </c>
      <c r="B6307">
        <v>1</v>
      </c>
      <c r="C6307" t="s">
        <v>83</v>
      </c>
      <c r="D6307" t="s">
        <v>117</v>
      </c>
      <c r="E6307" t="s">
        <v>2670</v>
      </c>
      <c r="F6307" t="s">
        <v>2671</v>
      </c>
      <c r="G6307" t="s">
        <v>31552</v>
      </c>
      <c r="H6307" t="s">
        <v>665</v>
      </c>
      <c r="I6307" t="s">
        <v>78</v>
      </c>
      <c r="J6307" t="s">
        <v>135</v>
      </c>
      <c r="K6307" t="s">
        <v>22</v>
      </c>
      <c r="L6307" t="s">
        <v>136</v>
      </c>
      <c r="M6307" t="s">
        <v>22648</v>
      </c>
      <c r="N6307" t="s">
        <v>22649</v>
      </c>
      <c r="O6307">
        <v>2.5041666666666669</v>
      </c>
      <c r="P6307">
        <v>0</v>
      </c>
      <c r="Q6307">
        <v>29</v>
      </c>
      <c r="R6307">
        <v>0</v>
      </c>
      <c r="S6307">
        <v>0</v>
      </c>
      <c r="T6307">
        <v>0</v>
      </c>
      <c r="U6307">
        <v>1</v>
      </c>
      <c r="V6307">
        <v>0</v>
      </c>
      <c r="W6307">
        <v>0</v>
      </c>
      <c r="X6307">
        <v>0</v>
      </c>
      <c r="Y6307">
        <v>9.1998730000000002</v>
      </c>
      <c r="Z6307">
        <v>0</v>
      </c>
      <c r="AA6307">
        <v>0</v>
      </c>
      <c r="AB6307">
        <v>0</v>
      </c>
      <c r="AC6307">
        <v>2.5649646000000002E-2</v>
      </c>
      <c r="AD6307">
        <v>0</v>
      </c>
      <c r="AE6307">
        <v>0</v>
      </c>
      <c r="AF6307">
        <v>9.2255230000000008</v>
      </c>
    </row>
    <row r="6308" spans="1:32" x14ac:dyDescent="0.3">
      <c r="A6308">
        <v>2783750</v>
      </c>
      <c r="B6308">
        <v>1</v>
      </c>
      <c r="C6308" t="s">
        <v>82</v>
      </c>
      <c r="D6308" t="s">
        <v>93</v>
      </c>
      <c r="E6308" t="s">
        <v>22650</v>
      </c>
      <c r="F6308" t="s">
        <v>22651</v>
      </c>
      <c r="G6308" t="s">
        <v>31548</v>
      </c>
      <c r="H6308" t="s">
        <v>893</v>
      </c>
      <c r="I6308" t="s">
        <v>78</v>
      </c>
      <c r="J6308" t="s">
        <v>135</v>
      </c>
      <c r="K6308" t="s">
        <v>22</v>
      </c>
      <c r="L6308" t="s">
        <v>136</v>
      </c>
      <c r="M6308" t="s">
        <v>22652</v>
      </c>
      <c r="N6308" t="s">
        <v>22653</v>
      </c>
      <c r="O6308">
        <v>1.4961111111111112</v>
      </c>
      <c r="P6308">
        <v>0</v>
      </c>
      <c r="Q6308">
        <v>31</v>
      </c>
      <c r="R6308">
        <v>0</v>
      </c>
      <c r="S6308">
        <v>0</v>
      </c>
      <c r="T6308">
        <v>0</v>
      </c>
      <c r="U6308">
        <v>1</v>
      </c>
      <c r="V6308">
        <v>0</v>
      </c>
      <c r="W6308">
        <v>0</v>
      </c>
      <c r="X6308">
        <v>0</v>
      </c>
      <c r="Y6308">
        <v>11.680440000000001</v>
      </c>
      <c r="Z6308">
        <v>0</v>
      </c>
      <c r="AA6308">
        <v>0</v>
      </c>
      <c r="AB6308">
        <v>0</v>
      </c>
      <c r="AC6308">
        <v>0.76028883000000003</v>
      </c>
      <c r="AD6308">
        <v>0</v>
      </c>
      <c r="AE6308">
        <v>0</v>
      </c>
      <c r="AF6308">
        <v>12.440728</v>
      </c>
    </row>
    <row r="6309" spans="1:32" x14ac:dyDescent="0.3">
      <c r="A6309">
        <v>2783752</v>
      </c>
      <c r="B6309">
        <v>1</v>
      </c>
      <c r="C6309" t="s">
        <v>82</v>
      </c>
      <c r="D6309" t="s">
        <v>110</v>
      </c>
      <c r="E6309" t="s">
        <v>15772</v>
      </c>
      <c r="F6309" t="s">
        <v>15773</v>
      </c>
      <c r="G6309" t="s">
        <v>31545</v>
      </c>
      <c r="H6309" t="s">
        <v>134</v>
      </c>
      <c r="I6309" t="s">
        <v>79</v>
      </c>
      <c r="J6309" t="s">
        <v>135</v>
      </c>
      <c r="K6309" t="s">
        <v>22</v>
      </c>
      <c r="L6309" t="s">
        <v>136</v>
      </c>
      <c r="M6309" t="s">
        <v>22654</v>
      </c>
      <c r="N6309" t="s">
        <v>22655</v>
      </c>
      <c r="O6309">
        <v>0.16111111111111112</v>
      </c>
      <c r="P6309">
        <v>1</v>
      </c>
      <c r="Q6309">
        <v>41</v>
      </c>
      <c r="R6309">
        <v>21</v>
      </c>
      <c r="S6309">
        <v>275</v>
      </c>
      <c r="T6309">
        <v>12</v>
      </c>
      <c r="U6309">
        <v>66</v>
      </c>
      <c r="V6309">
        <v>2</v>
      </c>
      <c r="W6309">
        <v>0</v>
      </c>
      <c r="X6309">
        <v>1.3239198000000001E-2</v>
      </c>
      <c r="Y6309">
        <v>2.8676982</v>
      </c>
      <c r="Z6309">
        <v>1.2966399</v>
      </c>
      <c r="AA6309">
        <v>6.6042857000000001</v>
      </c>
      <c r="AB6309">
        <v>67.139700000000005</v>
      </c>
      <c r="AC6309">
        <v>5.6979566000000004</v>
      </c>
      <c r="AD6309">
        <v>9.7471809999999994</v>
      </c>
      <c r="AE6309">
        <v>0</v>
      </c>
      <c r="AF6309">
        <v>93.366709999999998</v>
      </c>
    </row>
    <row r="6310" spans="1:32" x14ac:dyDescent="0.3">
      <c r="A6310">
        <v>2783753</v>
      </c>
      <c r="B6310">
        <v>1</v>
      </c>
      <c r="C6310" t="s">
        <v>82</v>
      </c>
      <c r="D6310" t="s">
        <v>101</v>
      </c>
      <c r="E6310" t="s">
        <v>4571</v>
      </c>
      <c r="F6310" t="s">
        <v>4572</v>
      </c>
      <c r="G6310" t="s">
        <v>31549</v>
      </c>
      <c r="H6310" t="s">
        <v>134</v>
      </c>
      <c r="I6310" t="s">
        <v>79</v>
      </c>
      <c r="J6310" t="s">
        <v>135</v>
      </c>
      <c r="K6310" t="s">
        <v>22</v>
      </c>
      <c r="L6310" t="s">
        <v>136</v>
      </c>
      <c r="M6310" t="s">
        <v>22656</v>
      </c>
      <c r="N6310" t="s">
        <v>22657</v>
      </c>
      <c r="O6310">
        <v>0.90888888888888886</v>
      </c>
      <c r="P6310">
        <v>4</v>
      </c>
      <c r="Q6310">
        <v>882</v>
      </c>
      <c r="R6310">
        <v>18</v>
      </c>
      <c r="S6310">
        <v>93</v>
      </c>
      <c r="T6310">
        <v>5</v>
      </c>
      <c r="U6310">
        <v>188</v>
      </c>
      <c r="V6310">
        <v>2</v>
      </c>
      <c r="W6310">
        <v>0</v>
      </c>
      <c r="X6310">
        <v>0.71441555000000001</v>
      </c>
      <c r="Y6310">
        <v>149.06485000000001</v>
      </c>
      <c r="Z6310">
        <v>10.567436000000001</v>
      </c>
      <c r="AA6310">
        <v>12.855788</v>
      </c>
      <c r="AB6310">
        <v>3.9066298000000002</v>
      </c>
      <c r="AC6310">
        <v>65.494415000000004</v>
      </c>
      <c r="AD6310">
        <v>68.805663999999993</v>
      </c>
      <c r="AE6310">
        <v>0</v>
      </c>
      <c r="AF6310">
        <v>311.4092</v>
      </c>
    </row>
    <row r="6311" spans="1:32" x14ac:dyDescent="0.3">
      <c r="A6311">
        <v>2783846</v>
      </c>
      <c r="B6311">
        <v>1</v>
      </c>
      <c r="C6311" t="s">
        <v>82</v>
      </c>
      <c r="D6311" t="s">
        <v>88</v>
      </c>
      <c r="E6311" t="s">
        <v>11610</v>
      </c>
      <c r="F6311" t="s">
        <v>11611</v>
      </c>
      <c r="G6311" t="s">
        <v>31545</v>
      </c>
      <c r="H6311" t="s">
        <v>134</v>
      </c>
      <c r="I6311" t="s">
        <v>79</v>
      </c>
      <c r="J6311" t="s">
        <v>135</v>
      </c>
      <c r="K6311" t="s">
        <v>22</v>
      </c>
      <c r="L6311" t="s">
        <v>136</v>
      </c>
      <c r="M6311" t="s">
        <v>22658</v>
      </c>
      <c r="N6311" t="s">
        <v>22659</v>
      </c>
      <c r="O6311">
        <v>6.8333333333333329E-2</v>
      </c>
      <c r="P6311">
        <v>4</v>
      </c>
      <c r="Q6311">
        <v>2159</v>
      </c>
      <c r="R6311">
        <v>25</v>
      </c>
      <c r="S6311">
        <v>21</v>
      </c>
      <c r="T6311">
        <v>17</v>
      </c>
      <c r="U6311">
        <v>187</v>
      </c>
      <c r="V6311">
        <v>0</v>
      </c>
      <c r="W6311">
        <v>0</v>
      </c>
      <c r="X6311">
        <v>4.620225E-2</v>
      </c>
      <c r="Y6311">
        <v>9.0741150000000008</v>
      </c>
      <c r="Z6311">
        <v>0.4694025</v>
      </c>
      <c r="AA6311">
        <v>0.21979979999999999</v>
      </c>
      <c r="AB6311">
        <v>1.4955394</v>
      </c>
      <c r="AC6311">
        <v>2.1491910999999999</v>
      </c>
      <c r="AD6311">
        <v>0</v>
      </c>
      <c r="AE6311">
        <v>0</v>
      </c>
      <c r="AF6311">
        <v>13.45425</v>
      </c>
    </row>
    <row r="6312" spans="1:32" x14ac:dyDescent="0.3">
      <c r="A6312">
        <v>2782852</v>
      </c>
      <c r="B6312">
        <v>2</v>
      </c>
      <c r="C6312" t="s">
        <v>82</v>
      </c>
      <c r="D6312" t="s">
        <v>84</v>
      </c>
      <c r="E6312" t="s">
        <v>22660</v>
      </c>
      <c r="F6312" t="s">
        <v>22661</v>
      </c>
      <c r="G6312" t="s">
        <v>31552</v>
      </c>
      <c r="H6312" t="s">
        <v>893</v>
      </c>
      <c r="I6312" t="s">
        <v>78</v>
      </c>
      <c r="J6312" t="s">
        <v>135</v>
      </c>
      <c r="K6312" t="s">
        <v>22</v>
      </c>
      <c r="L6312" t="s">
        <v>136</v>
      </c>
      <c r="M6312" t="s">
        <v>22662</v>
      </c>
      <c r="N6312" t="s">
        <v>22663</v>
      </c>
      <c r="O6312">
        <v>1.4013888888888888</v>
      </c>
      <c r="P6312">
        <v>0</v>
      </c>
      <c r="Q6312">
        <v>26</v>
      </c>
      <c r="R6312">
        <v>0</v>
      </c>
      <c r="S6312">
        <v>0</v>
      </c>
      <c r="T6312">
        <v>0</v>
      </c>
      <c r="U6312">
        <v>2</v>
      </c>
      <c r="V6312">
        <v>0</v>
      </c>
      <c r="W6312">
        <v>0</v>
      </c>
      <c r="X6312">
        <v>0</v>
      </c>
      <c r="Y6312">
        <v>3.9914755999999998</v>
      </c>
      <c r="Z6312">
        <v>0</v>
      </c>
      <c r="AA6312">
        <v>0</v>
      </c>
      <c r="AB6312">
        <v>0</v>
      </c>
      <c r="AC6312">
        <v>3.5164477999999999</v>
      </c>
      <c r="AD6312">
        <v>0</v>
      </c>
      <c r="AE6312">
        <v>0</v>
      </c>
      <c r="AF6312">
        <v>7.5079235999999998</v>
      </c>
    </row>
    <row r="6313" spans="1:32" x14ac:dyDescent="0.3">
      <c r="A6313">
        <v>2782888</v>
      </c>
      <c r="B6313">
        <v>1</v>
      </c>
      <c r="C6313" t="s">
        <v>82</v>
      </c>
      <c r="D6313" t="s">
        <v>87</v>
      </c>
      <c r="E6313" t="s">
        <v>13566</v>
      </c>
      <c r="F6313" t="s">
        <v>13567</v>
      </c>
      <c r="G6313" t="s">
        <v>31548</v>
      </c>
      <c r="H6313" t="s">
        <v>311</v>
      </c>
      <c r="I6313" t="s">
        <v>78</v>
      </c>
      <c r="J6313" t="s">
        <v>135</v>
      </c>
      <c r="K6313" t="s">
        <v>22</v>
      </c>
      <c r="L6313" t="s">
        <v>136</v>
      </c>
      <c r="M6313" t="s">
        <v>22664</v>
      </c>
      <c r="N6313" t="s">
        <v>22665</v>
      </c>
      <c r="O6313">
        <v>0.7533333333333333</v>
      </c>
      <c r="P6313">
        <v>0</v>
      </c>
      <c r="Q6313">
        <v>2</v>
      </c>
      <c r="R6313">
        <v>0</v>
      </c>
      <c r="S6313">
        <v>0</v>
      </c>
      <c r="T6313">
        <v>0</v>
      </c>
      <c r="U6313">
        <v>1</v>
      </c>
      <c r="V6313">
        <v>0</v>
      </c>
      <c r="W6313">
        <v>0</v>
      </c>
      <c r="X6313">
        <v>0</v>
      </c>
      <c r="Y6313">
        <v>1.4015055000000001</v>
      </c>
      <c r="Z6313">
        <v>0</v>
      </c>
      <c r="AA6313">
        <v>0</v>
      </c>
      <c r="AB6313">
        <v>0</v>
      </c>
      <c r="AC6313">
        <v>0.193555</v>
      </c>
      <c r="AD6313">
        <v>0</v>
      </c>
      <c r="AE6313">
        <v>0</v>
      </c>
      <c r="AF6313">
        <v>1.5950605</v>
      </c>
    </row>
    <row r="6314" spans="1:32" x14ac:dyDescent="0.3">
      <c r="A6314">
        <v>2782815</v>
      </c>
      <c r="B6314">
        <v>1</v>
      </c>
      <c r="C6314" t="s">
        <v>83</v>
      </c>
      <c r="D6314" t="s">
        <v>129</v>
      </c>
      <c r="E6314" t="s">
        <v>22666</v>
      </c>
      <c r="F6314" t="s">
        <v>22667</v>
      </c>
      <c r="G6314" t="s">
        <v>31552</v>
      </c>
      <c r="H6314" t="s">
        <v>145</v>
      </c>
      <c r="I6314" t="s">
        <v>78</v>
      </c>
      <c r="J6314" t="s">
        <v>135</v>
      </c>
      <c r="K6314" t="s">
        <v>22</v>
      </c>
      <c r="L6314" t="s">
        <v>136</v>
      </c>
      <c r="M6314" t="s">
        <v>22668</v>
      </c>
      <c r="N6314" t="s">
        <v>22669</v>
      </c>
      <c r="O6314">
        <v>0.37833333333333335</v>
      </c>
      <c r="P6314">
        <v>0</v>
      </c>
      <c r="Q6314">
        <v>1</v>
      </c>
      <c r="R6314">
        <v>0</v>
      </c>
      <c r="S6314">
        <v>0</v>
      </c>
      <c r="T6314">
        <v>0</v>
      </c>
      <c r="U6314">
        <v>123</v>
      </c>
      <c r="V6314">
        <v>0</v>
      </c>
      <c r="W6314">
        <v>2</v>
      </c>
      <c r="X6314">
        <v>0</v>
      </c>
      <c r="Y6314">
        <v>0.17567973000000001</v>
      </c>
      <c r="Z6314">
        <v>0</v>
      </c>
      <c r="AA6314">
        <v>0</v>
      </c>
      <c r="AB6314">
        <v>0</v>
      </c>
      <c r="AC6314">
        <v>58.790520000000001</v>
      </c>
      <c r="AD6314">
        <v>0</v>
      </c>
      <c r="AE6314">
        <v>2.7231670000000001</v>
      </c>
      <c r="AF6314">
        <v>61.689365000000002</v>
      </c>
    </row>
    <row r="6315" spans="1:32" x14ac:dyDescent="0.3">
      <c r="A6315">
        <v>2782784</v>
      </c>
      <c r="B6315">
        <v>1</v>
      </c>
      <c r="C6315" t="s">
        <v>82</v>
      </c>
      <c r="D6315" t="s">
        <v>88</v>
      </c>
      <c r="E6315" t="s">
        <v>22670</v>
      </c>
      <c r="F6315" t="s">
        <v>22671</v>
      </c>
      <c r="G6315" t="s">
        <v>31546</v>
      </c>
      <c r="H6315" t="s">
        <v>163</v>
      </c>
      <c r="I6315" t="s">
        <v>78</v>
      </c>
      <c r="J6315" t="s">
        <v>135</v>
      </c>
      <c r="K6315" t="s">
        <v>22</v>
      </c>
      <c r="L6315" t="s">
        <v>136</v>
      </c>
      <c r="M6315" t="s">
        <v>22672</v>
      </c>
      <c r="N6315" t="s">
        <v>22673</v>
      </c>
      <c r="O6315">
        <v>3.0580555555555557</v>
      </c>
      <c r="P6315">
        <v>0</v>
      </c>
      <c r="Q6315">
        <v>54</v>
      </c>
      <c r="R6315">
        <v>0</v>
      </c>
      <c r="S6315">
        <v>0</v>
      </c>
      <c r="T6315">
        <v>0</v>
      </c>
      <c r="U6315">
        <v>1</v>
      </c>
      <c r="V6315">
        <v>0</v>
      </c>
      <c r="W6315">
        <v>0</v>
      </c>
      <c r="X6315">
        <v>0</v>
      </c>
      <c r="Y6315">
        <v>10.895858</v>
      </c>
      <c r="Z6315">
        <v>0</v>
      </c>
      <c r="AA6315">
        <v>0</v>
      </c>
      <c r="AB6315">
        <v>0</v>
      </c>
      <c r="AC6315">
        <v>3.1495830000000002E-2</v>
      </c>
      <c r="AD6315">
        <v>0</v>
      </c>
      <c r="AE6315">
        <v>0</v>
      </c>
      <c r="AF6315">
        <v>10.927353999999999</v>
      </c>
    </row>
    <row r="6316" spans="1:32" x14ac:dyDescent="0.3">
      <c r="A6316">
        <v>2782788</v>
      </c>
      <c r="B6316">
        <v>1</v>
      </c>
      <c r="C6316" t="s">
        <v>83</v>
      </c>
      <c r="D6316" t="s">
        <v>123</v>
      </c>
      <c r="E6316" t="s">
        <v>22674</v>
      </c>
      <c r="F6316" t="s">
        <v>22675</v>
      </c>
      <c r="G6316" t="s">
        <v>31548</v>
      </c>
      <c r="H6316" t="s">
        <v>333</v>
      </c>
      <c r="I6316" t="s">
        <v>78</v>
      </c>
      <c r="J6316" t="s">
        <v>135</v>
      </c>
      <c r="K6316" t="s">
        <v>22</v>
      </c>
      <c r="L6316" t="s">
        <v>136</v>
      </c>
      <c r="M6316" t="s">
        <v>22676</v>
      </c>
      <c r="N6316" t="s">
        <v>22677</v>
      </c>
      <c r="O6316">
        <v>1.9586111111111111</v>
      </c>
      <c r="P6316">
        <v>0</v>
      </c>
      <c r="Q6316">
        <v>0</v>
      </c>
      <c r="R6316">
        <v>0</v>
      </c>
      <c r="S6316">
        <v>1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0.54585105</v>
      </c>
      <c r="AB6316">
        <v>0</v>
      </c>
      <c r="AC6316">
        <v>0</v>
      </c>
      <c r="AD6316">
        <v>0</v>
      </c>
      <c r="AE6316">
        <v>0</v>
      </c>
      <c r="AF6316">
        <v>0.54585105</v>
      </c>
    </row>
    <row r="6317" spans="1:32" x14ac:dyDescent="0.3">
      <c r="A6317">
        <v>2782801</v>
      </c>
      <c r="B6317">
        <v>1</v>
      </c>
      <c r="C6317" t="s">
        <v>82</v>
      </c>
      <c r="D6317" t="s">
        <v>108</v>
      </c>
      <c r="E6317" t="s">
        <v>11548</v>
      </c>
      <c r="F6317" t="s">
        <v>11549</v>
      </c>
      <c r="G6317" t="s">
        <v>31545</v>
      </c>
      <c r="H6317" t="s">
        <v>134</v>
      </c>
      <c r="I6317" t="s">
        <v>79</v>
      </c>
      <c r="J6317" t="s">
        <v>248</v>
      </c>
      <c r="K6317" t="s">
        <v>22</v>
      </c>
      <c r="L6317" t="s">
        <v>136</v>
      </c>
      <c r="M6317" t="s">
        <v>22678</v>
      </c>
      <c r="N6317" t="s">
        <v>22679</v>
      </c>
      <c r="O6317">
        <v>4.1666666666666666E-3</v>
      </c>
      <c r="P6317">
        <v>3</v>
      </c>
      <c r="Q6317">
        <v>14</v>
      </c>
      <c r="R6317">
        <v>41</v>
      </c>
      <c r="S6317">
        <v>197</v>
      </c>
      <c r="T6317">
        <v>11</v>
      </c>
      <c r="U6317">
        <v>45</v>
      </c>
      <c r="V6317">
        <v>0</v>
      </c>
      <c r="W6317">
        <v>0</v>
      </c>
      <c r="X6317">
        <v>4.3838255E-2</v>
      </c>
      <c r="Y6317">
        <v>3.9260995E-2</v>
      </c>
      <c r="Z6317">
        <v>0.19183143999999999</v>
      </c>
      <c r="AA6317">
        <v>0.51174103999999998</v>
      </c>
      <c r="AB6317">
        <v>9.3272910000000001E-2</v>
      </c>
      <c r="AC6317">
        <v>0.21766858</v>
      </c>
      <c r="AD6317">
        <v>0</v>
      </c>
      <c r="AE6317">
        <v>0</v>
      </c>
      <c r="AF6317">
        <v>1.0976132000000001</v>
      </c>
    </row>
    <row r="6318" spans="1:32" x14ac:dyDescent="0.3">
      <c r="A6318">
        <v>2782827</v>
      </c>
      <c r="B6318">
        <v>1</v>
      </c>
      <c r="C6318" t="s">
        <v>82</v>
      </c>
      <c r="D6318" t="s">
        <v>113</v>
      </c>
      <c r="E6318" t="s">
        <v>4396</v>
      </c>
      <c r="F6318" t="s">
        <v>4397</v>
      </c>
      <c r="G6318" t="s">
        <v>31549</v>
      </c>
      <c r="H6318" t="s">
        <v>134</v>
      </c>
      <c r="I6318" t="s">
        <v>79</v>
      </c>
      <c r="J6318" t="s">
        <v>135</v>
      </c>
      <c r="K6318" t="s">
        <v>22</v>
      </c>
      <c r="L6318" t="s">
        <v>136</v>
      </c>
      <c r="M6318" t="s">
        <v>22680</v>
      </c>
      <c r="N6318" t="s">
        <v>22681</v>
      </c>
      <c r="O6318">
        <v>1.1725000000000001</v>
      </c>
      <c r="P6318">
        <v>13</v>
      </c>
      <c r="Q6318">
        <v>700</v>
      </c>
      <c r="R6318">
        <v>11</v>
      </c>
      <c r="S6318">
        <v>96</v>
      </c>
      <c r="T6318">
        <v>14</v>
      </c>
      <c r="U6318">
        <v>133</v>
      </c>
      <c r="V6318">
        <v>2</v>
      </c>
      <c r="W6318">
        <v>0</v>
      </c>
      <c r="X6318">
        <v>43.199345000000001</v>
      </c>
      <c r="Y6318">
        <v>290.83710000000002</v>
      </c>
      <c r="Z6318">
        <v>8.5517219999999998</v>
      </c>
      <c r="AA6318">
        <v>25.534476999999999</v>
      </c>
      <c r="AB6318">
        <v>139.42804000000001</v>
      </c>
      <c r="AC6318">
        <v>168.55882</v>
      </c>
      <c r="AD6318">
        <v>733.99869999999999</v>
      </c>
      <c r="AE6318">
        <v>0</v>
      </c>
      <c r="AF6318">
        <v>1410.1081999999999</v>
      </c>
    </row>
    <row r="6319" spans="1:32" x14ac:dyDescent="0.3">
      <c r="A6319">
        <v>2782829</v>
      </c>
      <c r="B6319">
        <v>1</v>
      </c>
      <c r="C6319" t="s">
        <v>82</v>
      </c>
      <c r="D6319" t="s">
        <v>113</v>
      </c>
      <c r="E6319" t="s">
        <v>16089</v>
      </c>
      <c r="F6319" t="s">
        <v>16090</v>
      </c>
      <c r="G6319" t="s">
        <v>31545</v>
      </c>
      <c r="H6319" t="s">
        <v>134</v>
      </c>
      <c r="I6319" t="s">
        <v>79</v>
      </c>
      <c r="J6319" t="s">
        <v>135</v>
      </c>
      <c r="K6319" t="s">
        <v>22</v>
      </c>
      <c r="L6319" t="s">
        <v>136</v>
      </c>
      <c r="M6319" t="s">
        <v>22682</v>
      </c>
      <c r="N6319" t="s">
        <v>22683</v>
      </c>
      <c r="O6319">
        <v>0.46388888888888891</v>
      </c>
      <c r="P6319">
        <v>8</v>
      </c>
      <c r="Q6319">
        <v>1094</v>
      </c>
      <c r="R6319">
        <v>13</v>
      </c>
      <c r="S6319">
        <v>403</v>
      </c>
      <c r="T6319">
        <v>26</v>
      </c>
      <c r="U6319">
        <v>239</v>
      </c>
      <c r="V6319">
        <v>2</v>
      </c>
      <c r="W6319">
        <v>2</v>
      </c>
      <c r="X6319">
        <v>73.064830000000001</v>
      </c>
      <c r="Y6319">
        <v>335.65233999999998</v>
      </c>
      <c r="Z6319">
        <v>32.246279999999999</v>
      </c>
      <c r="AA6319">
        <v>105.384094</v>
      </c>
      <c r="AB6319">
        <v>77.238820000000004</v>
      </c>
      <c r="AC6319">
        <v>153.25539000000001</v>
      </c>
      <c r="AD6319">
        <v>63.915954999999997</v>
      </c>
      <c r="AE6319">
        <v>8.281371</v>
      </c>
      <c r="AF6319">
        <v>849.03905999999995</v>
      </c>
    </row>
    <row r="6320" spans="1:32" x14ac:dyDescent="0.3">
      <c r="A6320">
        <v>2782824</v>
      </c>
      <c r="B6320">
        <v>1</v>
      </c>
      <c r="C6320" t="s">
        <v>83</v>
      </c>
      <c r="D6320" t="s">
        <v>123</v>
      </c>
      <c r="E6320" t="s">
        <v>1860</v>
      </c>
      <c r="F6320" t="s">
        <v>1861</v>
      </c>
      <c r="G6320" t="s">
        <v>31547</v>
      </c>
      <c r="H6320" t="s">
        <v>134</v>
      </c>
      <c r="I6320" t="s">
        <v>79</v>
      </c>
      <c r="J6320" t="s">
        <v>135</v>
      </c>
      <c r="K6320" t="s">
        <v>22</v>
      </c>
      <c r="L6320" t="s">
        <v>136</v>
      </c>
      <c r="M6320" t="s">
        <v>22684</v>
      </c>
      <c r="N6320" t="s">
        <v>22685</v>
      </c>
      <c r="O6320">
        <v>6.8888888888888888E-2</v>
      </c>
      <c r="P6320">
        <v>19</v>
      </c>
      <c r="Q6320">
        <v>1156</v>
      </c>
      <c r="R6320">
        <v>202</v>
      </c>
      <c r="S6320">
        <v>87</v>
      </c>
      <c r="T6320">
        <v>28</v>
      </c>
      <c r="U6320">
        <v>89</v>
      </c>
      <c r="V6320">
        <v>0</v>
      </c>
      <c r="W6320">
        <v>0</v>
      </c>
      <c r="X6320">
        <v>2.4891782</v>
      </c>
      <c r="Y6320">
        <v>13.311351</v>
      </c>
      <c r="Z6320">
        <v>28.424135</v>
      </c>
      <c r="AA6320">
        <v>3.9502937999999999</v>
      </c>
      <c r="AB6320">
        <v>7.8870040000000001</v>
      </c>
      <c r="AC6320">
        <v>3.3272539999999999</v>
      </c>
      <c r="AD6320">
        <v>0</v>
      </c>
      <c r="AE6320">
        <v>0</v>
      </c>
      <c r="AF6320">
        <v>59.389217000000002</v>
      </c>
    </row>
    <row r="6321" spans="1:32" x14ac:dyDescent="0.3">
      <c r="A6321">
        <v>2782821</v>
      </c>
      <c r="B6321">
        <v>1</v>
      </c>
      <c r="C6321" t="s">
        <v>82</v>
      </c>
      <c r="D6321" t="s">
        <v>90</v>
      </c>
      <c r="E6321" t="s">
        <v>22686</v>
      </c>
      <c r="F6321" t="s">
        <v>22687</v>
      </c>
      <c r="G6321" t="s">
        <v>31551</v>
      </c>
      <c r="H6321" t="s">
        <v>134</v>
      </c>
      <c r="I6321" t="s">
        <v>79</v>
      </c>
      <c r="J6321" t="s">
        <v>135</v>
      </c>
      <c r="K6321" t="s">
        <v>22</v>
      </c>
      <c r="L6321" t="s">
        <v>136</v>
      </c>
      <c r="M6321" t="s">
        <v>22688</v>
      </c>
      <c r="N6321" t="s">
        <v>22689</v>
      </c>
      <c r="O6321">
        <v>0.79166666666666663</v>
      </c>
      <c r="P6321">
        <v>10</v>
      </c>
      <c r="Q6321">
        <v>2059</v>
      </c>
      <c r="R6321">
        <v>0</v>
      </c>
      <c r="S6321">
        <v>0</v>
      </c>
      <c r="T6321">
        <v>13</v>
      </c>
      <c r="U6321">
        <v>344</v>
      </c>
      <c r="V6321">
        <v>3</v>
      </c>
      <c r="W6321">
        <v>10</v>
      </c>
      <c r="X6321">
        <v>2.4713690000000001</v>
      </c>
      <c r="Y6321">
        <v>590.54010000000005</v>
      </c>
      <c r="Z6321">
        <v>0</v>
      </c>
      <c r="AA6321">
        <v>0</v>
      </c>
      <c r="AB6321">
        <v>161.86444</v>
      </c>
      <c r="AC6321">
        <v>528.60815000000002</v>
      </c>
      <c r="AD6321">
        <v>165.54883000000001</v>
      </c>
      <c r="AE6321">
        <v>131.76486</v>
      </c>
      <c r="AF6321">
        <v>1580.7977000000001</v>
      </c>
    </row>
    <row r="6322" spans="1:32" x14ac:dyDescent="0.3">
      <c r="A6322">
        <v>2782704</v>
      </c>
      <c r="B6322">
        <v>1</v>
      </c>
      <c r="C6322" t="s">
        <v>82</v>
      </c>
      <c r="D6322" t="s">
        <v>112</v>
      </c>
      <c r="E6322" t="s">
        <v>19475</v>
      </c>
      <c r="F6322" t="s">
        <v>19476</v>
      </c>
      <c r="G6322" t="s">
        <v>31549</v>
      </c>
      <c r="H6322" t="s">
        <v>134</v>
      </c>
      <c r="I6322" t="s">
        <v>79</v>
      </c>
      <c r="J6322" t="s">
        <v>135</v>
      </c>
      <c r="K6322" t="s">
        <v>22</v>
      </c>
      <c r="L6322" t="s">
        <v>136</v>
      </c>
      <c r="M6322" t="s">
        <v>22690</v>
      </c>
      <c r="N6322" t="s">
        <v>22691</v>
      </c>
      <c r="O6322">
        <v>0.88111111111111107</v>
      </c>
      <c r="P6322">
        <v>0</v>
      </c>
      <c r="Q6322">
        <v>0</v>
      </c>
      <c r="R6322">
        <v>0</v>
      </c>
      <c r="S6322">
        <v>0</v>
      </c>
      <c r="T6322">
        <v>2</v>
      </c>
      <c r="U6322">
        <v>0</v>
      </c>
      <c r="V6322">
        <v>2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28.428356000000001</v>
      </c>
      <c r="AC6322">
        <v>0</v>
      </c>
      <c r="AD6322">
        <v>20.081657</v>
      </c>
      <c r="AE6322">
        <v>0</v>
      </c>
      <c r="AF6322">
        <v>48.510013999999998</v>
      </c>
    </row>
    <row r="6323" spans="1:32" x14ac:dyDescent="0.3">
      <c r="A6323">
        <v>2782701</v>
      </c>
      <c r="B6323">
        <v>1</v>
      </c>
      <c r="C6323" t="s">
        <v>82</v>
      </c>
      <c r="D6323" t="s">
        <v>93</v>
      </c>
      <c r="E6323" t="s">
        <v>22692</v>
      </c>
      <c r="F6323" t="s">
        <v>22693</v>
      </c>
      <c r="G6323" t="s">
        <v>31550</v>
      </c>
      <c r="H6323" t="s">
        <v>1432</v>
      </c>
      <c r="I6323" t="s">
        <v>78</v>
      </c>
      <c r="J6323" t="s">
        <v>135</v>
      </c>
      <c r="K6323" t="s">
        <v>22</v>
      </c>
      <c r="L6323" t="s">
        <v>136</v>
      </c>
      <c r="M6323" t="s">
        <v>22694</v>
      </c>
      <c r="N6323" t="s">
        <v>22695</v>
      </c>
      <c r="O6323">
        <v>2.3194444444444446</v>
      </c>
      <c r="P6323">
        <v>0</v>
      </c>
      <c r="Q6323">
        <v>34</v>
      </c>
      <c r="R6323">
        <v>0</v>
      </c>
      <c r="S6323">
        <v>0</v>
      </c>
      <c r="T6323">
        <v>0</v>
      </c>
      <c r="U6323">
        <v>9</v>
      </c>
      <c r="V6323">
        <v>0</v>
      </c>
      <c r="W6323">
        <v>0</v>
      </c>
      <c r="X6323">
        <v>0</v>
      </c>
      <c r="Y6323">
        <v>20.262561999999999</v>
      </c>
      <c r="Z6323">
        <v>0</v>
      </c>
      <c r="AA6323">
        <v>0</v>
      </c>
      <c r="AB6323">
        <v>0</v>
      </c>
      <c r="AC6323">
        <v>31.709679000000001</v>
      </c>
      <c r="AD6323">
        <v>0</v>
      </c>
      <c r="AE6323">
        <v>0</v>
      </c>
      <c r="AF6323">
        <v>51.972239999999999</v>
      </c>
    </row>
    <row r="6324" spans="1:32" x14ac:dyDescent="0.3">
      <c r="A6324">
        <v>2782649</v>
      </c>
      <c r="B6324">
        <v>1</v>
      </c>
      <c r="C6324" t="s">
        <v>82</v>
      </c>
      <c r="D6324" t="s">
        <v>94</v>
      </c>
      <c r="E6324" t="s">
        <v>22696</v>
      </c>
      <c r="F6324" t="s">
        <v>22697</v>
      </c>
      <c r="G6324" t="s">
        <v>31548</v>
      </c>
      <c r="H6324" t="s">
        <v>893</v>
      </c>
      <c r="I6324" t="s">
        <v>78</v>
      </c>
      <c r="J6324" t="s">
        <v>135</v>
      </c>
      <c r="K6324" t="s">
        <v>22</v>
      </c>
      <c r="L6324" t="s">
        <v>136</v>
      </c>
      <c r="M6324" t="s">
        <v>22698</v>
      </c>
      <c r="N6324" t="s">
        <v>22699</v>
      </c>
      <c r="O6324">
        <v>3.5044444444444443</v>
      </c>
      <c r="P6324">
        <v>0</v>
      </c>
      <c r="Q6324">
        <v>3</v>
      </c>
      <c r="R6324">
        <v>0</v>
      </c>
      <c r="S6324">
        <v>0</v>
      </c>
      <c r="T6324">
        <v>0</v>
      </c>
      <c r="U6324">
        <v>1</v>
      </c>
      <c r="V6324">
        <v>0</v>
      </c>
      <c r="W6324">
        <v>0</v>
      </c>
      <c r="X6324">
        <v>0</v>
      </c>
      <c r="Y6324">
        <v>1.418552</v>
      </c>
      <c r="Z6324">
        <v>0</v>
      </c>
      <c r="AA6324">
        <v>0</v>
      </c>
      <c r="AB6324">
        <v>0</v>
      </c>
      <c r="AC6324">
        <v>2.0652343E-2</v>
      </c>
      <c r="AD6324">
        <v>0</v>
      </c>
      <c r="AE6324">
        <v>0</v>
      </c>
      <c r="AF6324">
        <v>1.4392045</v>
      </c>
    </row>
    <row r="6325" spans="1:32" x14ac:dyDescent="0.3">
      <c r="A6325">
        <v>2782612</v>
      </c>
      <c r="B6325">
        <v>1</v>
      </c>
      <c r="C6325" t="s">
        <v>83</v>
      </c>
      <c r="D6325" t="s">
        <v>123</v>
      </c>
      <c r="E6325" t="s">
        <v>21126</v>
      </c>
      <c r="F6325" t="s">
        <v>21127</v>
      </c>
      <c r="G6325" t="s">
        <v>31546</v>
      </c>
      <c r="H6325" t="s">
        <v>223</v>
      </c>
      <c r="I6325" t="s">
        <v>78</v>
      </c>
      <c r="J6325" t="s">
        <v>135</v>
      </c>
      <c r="K6325" t="s">
        <v>22</v>
      </c>
      <c r="L6325" t="s">
        <v>136</v>
      </c>
      <c r="M6325" t="s">
        <v>22700</v>
      </c>
      <c r="N6325" t="s">
        <v>22701</v>
      </c>
      <c r="O6325">
        <v>4.0411111111111113</v>
      </c>
      <c r="P6325">
        <v>0</v>
      </c>
      <c r="Q6325">
        <v>24</v>
      </c>
      <c r="R6325">
        <v>0</v>
      </c>
      <c r="S6325">
        <v>4</v>
      </c>
      <c r="T6325">
        <v>0</v>
      </c>
      <c r="U6325">
        <v>3</v>
      </c>
      <c r="V6325">
        <v>0</v>
      </c>
      <c r="W6325">
        <v>0</v>
      </c>
      <c r="X6325">
        <v>0</v>
      </c>
      <c r="Y6325">
        <v>20.208514999999998</v>
      </c>
      <c r="Z6325">
        <v>0</v>
      </c>
      <c r="AA6325">
        <v>1.277434</v>
      </c>
      <c r="AB6325">
        <v>0</v>
      </c>
      <c r="AC6325">
        <v>4.7011630000000002</v>
      </c>
      <c r="AD6325">
        <v>0</v>
      </c>
      <c r="AE6325">
        <v>0</v>
      </c>
      <c r="AF6325">
        <v>26.187113</v>
      </c>
    </row>
    <row r="6326" spans="1:32" x14ac:dyDescent="0.3">
      <c r="A6326">
        <v>2782531</v>
      </c>
      <c r="B6326">
        <v>1</v>
      </c>
      <c r="C6326" t="s">
        <v>82</v>
      </c>
      <c r="D6326" t="s">
        <v>84</v>
      </c>
      <c r="E6326" t="s">
        <v>22702</v>
      </c>
      <c r="F6326" t="s">
        <v>22703</v>
      </c>
      <c r="G6326" t="s">
        <v>31550</v>
      </c>
      <c r="H6326" t="s">
        <v>223</v>
      </c>
      <c r="I6326" t="s">
        <v>78</v>
      </c>
      <c r="J6326" t="s">
        <v>135</v>
      </c>
      <c r="K6326" t="s">
        <v>22</v>
      </c>
      <c r="L6326" t="s">
        <v>136</v>
      </c>
      <c r="M6326" t="s">
        <v>22704</v>
      </c>
      <c r="N6326" t="s">
        <v>22705</v>
      </c>
      <c r="O6326">
        <v>1.125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18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4.8947260000000004</v>
      </c>
      <c r="AD6326">
        <v>0</v>
      </c>
      <c r="AE6326">
        <v>0</v>
      </c>
      <c r="AF6326">
        <v>4.8947260000000004</v>
      </c>
    </row>
    <row r="6327" spans="1:32" x14ac:dyDescent="0.3">
      <c r="A6327">
        <v>2782521</v>
      </c>
      <c r="B6327">
        <v>1</v>
      </c>
      <c r="C6327" t="s">
        <v>82</v>
      </c>
      <c r="D6327" t="s">
        <v>86</v>
      </c>
      <c r="E6327" t="s">
        <v>22706</v>
      </c>
      <c r="F6327" t="s">
        <v>22707</v>
      </c>
      <c r="G6327" t="s">
        <v>31548</v>
      </c>
      <c r="H6327" t="s">
        <v>311</v>
      </c>
      <c r="I6327" t="s">
        <v>78</v>
      </c>
      <c r="J6327" t="s">
        <v>135</v>
      </c>
      <c r="K6327" t="s">
        <v>22</v>
      </c>
      <c r="L6327" t="s">
        <v>136</v>
      </c>
      <c r="M6327" t="s">
        <v>22708</v>
      </c>
      <c r="N6327" t="s">
        <v>22709</v>
      </c>
      <c r="O6327">
        <v>2.3374999999999999</v>
      </c>
      <c r="P6327">
        <v>0</v>
      </c>
      <c r="Q6327">
        <v>3</v>
      </c>
      <c r="R6327">
        <v>0</v>
      </c>
      <c r="S6327">
        <v>0</v>
      </c>
      <c r="T6327">
        <v>0</v>
      </c>
      <c r="U6327">
        <v>1</v>
      </c>
      <c r="V6327">
        <v>0</v>
      </c>
      <c r="W6327">
        <v>0</v>
      </c>
      <c r="X6327">
        <v>0</v>
      </c>
      <c r="Y6327">
        <v>1.1160505000000001</v>
      </c>
      <c r="Z6327">
        <v>0</v>
      </c>
      <c r="AA6327">
        <v>0</v>
      </c>
      <c r="AB6327">
        <v>0</v>
      </c>
      <c r="AC6327">
        <v>1.9451134000000001</v>
      </c>
      <c r="AD6327">
        <v>0</v>
      </c>
      <c r="AE6327">
        <v>0</v>
      </c>
      <c r="AF6327">
        <v>3.0611640000000002</v>
      </c>
    </row>
    <row r="6328" spans="1:32" x14ac:dyDescent="0.3">
      <c r="A6328">
        <v>2782515</v>
      </c>
      <c r="B6328">
        <v>1</v>
      </c>
      <c r="C6328" t="s">
        <v>82</v>
      </c>
      <c r="D6328" t="s">
        <v>112</v>
      </c>
      <c r="E6328" t="s">
        <v>20579</v>
      </c>
      <c r="F6328" t="s">
        <v>20580</v>
      </c>
      <c r="G6328" t="s">
        <v>31551</v>
      </c>
      <c r="H6328" t="s">
        <v>134</v>
      </c>
      <c r="I6328" t="s">
        <v>79</v>
      </c>
      <c r="J6328" t="s">
        <v>135</v>
      </c>
      <c r="K6328" t="s">
        <v>22</v>
      </c>
      <c r="L6328" t="s">
        <v>136</v>
      </c>
      <c r="M6328" t="s">
        <v>22710</v>
      </c>
      <c r="N6328" t="s">
        <v>22711</v>
      </c>
      <c r="O6328">
        <v>2.1777777777777776</v>
      </c>
      <c r="P6328">
        <v>0</v>
      </c>
      <c r="Q6328">
        <v>0</v>
      </c>
      <c r="R6328">
        <v>0</v>
      </c>
      <c r="S6328">
        <v>0</v>
      </c>
      <c r="T6328">
        <v>1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610.09454000000005</v>
      </c>
      <c r="AC6328">
        <v>0</v>
      </c>
      <c r="AD6328">
        <v>0</v>
      </c>
      <c r="AE6328">
        <v>0</v>
      </c>
      <c r="AF6328">
        <v>610.09454000000005</v>
      </c>
    </row>
    <row r="6329" spans="1:32" x14ac:dyDescent="0.3">
      <c r="A6329">
        <v>2782398</v>
      </c>
      <c r="B6329">
        <v>1</v>
      </c>
      <c r="C6329" t="s">
        <v>82</v>
      </c>
      <c r="D6329" t="s">
        <v>92</v>
      </c>
      <c r="E6329" t="s">
        <v>22712</v>
      </c>
      <c r="F6329" t="s">
        <v>22713</v>
      </c>
      <c r="G6329" t="s">
        <v>31548</v>
      </c>
      <c r="H6329" t="s">
        <v>893</v>
      </c>
      <c r="I6329" t="s">
        <v>78</v>
      </c>
      <c r="J6329" t="s">
        <v>135</v>
      </c>
      <c r="K6329" t="s">
        <v>22</v>
      </c>
      <c r="L6329" t="s">
        <v>136</v>
      </c>
      <c r="M6329" t="s">
        <v>22714</v>
      </c>
      <c r="N6329" t="s">
        <v>22715</v>
      </c>
      <c r="O6329">
        <v>1.6827777777777777</v>
      </c>
      <c r="P6329">
        <v>0</v>
      </c>
      <c r="Q6329">
        <v>1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1.1933587000000001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1.1933587000000001</v>
      </c>
    </row>
    <row r="6330" spans="1:32" x14ac:dyDescent="0.3">
      <c r="A6330">
        <v>2782433</v>
      </c>
      <c r="B6330">
        <v>1</v>
      </c>
      <c r="C6330" t="s">
        <v>82</v>
      </c>
      <c r="D6330" t="s">
        <v>111</v>
      </c>
      <c r="E6330" t="s">
        <v>22716</v>
      </c>
      <c r="F6330" t="s">
        <v>22717</v>
      </c>
      <c r="G6330" t="s">
        <v>31548</v>
      </c>
      <c r="H6330" t="s">
        <v>333</v>
      </c>
      <c r="I6330" t="s">
        <v>78</v>
      </c>
      <c r="J6330" t="s">
        <v>135</v>
      </c>
      <c r="K6330" t="s">
        <v>22</v>
      </c>
      <c r="L6330" t="s">
        <v>136</v>
      </c>
      <c r="M6330" t="s">
        <v>22718</v>
      </c>
      <c r="N6330" t="s">
        <v>22719</v>
      </c>
      <c r="O6330">
        <v>4.4605555555555556</v>
      </c>
      <c r="P6330">
        <v>0</v>
      </c>
      <c r="Q6330">
        <v>1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7.0601399999999995E-2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7.0601399999999995E-2</v>
      </c>
    </row>
    <row r="6331" spans="1:32" x14ac:dyDescent="0.3">
      <c r="A6331">
        <v>2782404</v>
      </c>
      <c r="B6331">
        <v>1</v>
      </c>
      <c r="C6331" t="s">
        <v>82</v>
      </c>
      <c r="D6331" t="s">
        <v>104</v>
      </c>
      <c r="E6331" t="s">
        <v>22720</v>
      </c>
      <c r="F6331" t="s">
        <v>22721</v>
      </c>
      <c r="G6331" t="s">
        <v>31550</v>
      </c>
      <c r="H6331" t="s">
        <v>1432</v>
      </c>
      <c r="I6331" t="s">
        <v>78</v>
      </c>
      <c r="J6331" t="s">
        <v>135</v>
      </c>
      <c r="K6331" t="s">
        <v>22</v>
      </c>
      <c r="L6331" t="s">
        <v>136</v>
      </c>
      <c r="M6331" t="s">
        <v>22722</v>
      </c>
      <c r="N6331" t="s">
        <v>22723</v>
      </c>
      <c r="O6331">
        <v>2.7458333333333331</v>
      </c>
      <c r="P6331">
        <v>0</v>
      </c>
      <c r="Q6331">
        <v>49</v>
      </c>
      <c r="R6331">
        <v>0</v>
      </c>
      <c r="S6331">
        <v>0</v>
      </c>
      <c r="T6331">
        <v>0</v>
      </c>
      <c r="U6331">
        <v>16</v>
      </c>
      <c r="V6331">
        <v>0</v>
      </c>
      <c r="W6331">
        <v>0</v>
      </c>
      <c r="X6331">
        <v>0</v>
      </c>
      <c r="Y6331">
        <v>52.100445000000001</v>
      </c>
      <c r="Z6331">
        <v>0</v>
      </c>
      <c r="AA6331">
        <v>0</v>
      </c>
      <c r="AB6331">
        <v>0</v>
      </c>
      <c r="AC6331">
        <v>89.224209999999999</v>
      </c>
      <c r="AD6331">
        <v>0</v>
      </c>
      <c r="AE6331">
        <v>0</v>
      </c>
      <c r="AF6331">
        <v>141.32465999999999</v>
      </c>
    </row>
    <row r="6332" spans="1:32" x14ac:dyDescent="0.3">
      <c r="A6332">
        <v>2782451</v>
      </c>
      <c r="B6332">
        <v>1</v>
      </c>
      <c r="C6332" t="s">
        <v>83</v>
      </c>
      <c r="D6332" t="s">
        <v>117</v>
      </c>
      <c r="E6332" t="s">
        <v>22724</v>
      </c>
      <c r="F6332" t="s">
        <v>22725</v>
      </c>
      <c r="G6332" t="s">
        <v>31551</v>
      </c>
      <c r="H6332" t="s">
        <v>134</v>
      </c>
      <c r="I6332" t="s">
        <v>79</v>
      </c>
      <c r="J6332" t="s">
        <v>135</v>
      </c>
      <c r="K6332" t="s">
        <v>22</v>
      </c>
      <c r="L6332" t="s">
        <v>136</v>
      </c>
      <c r="M6332" t="s">
        <v>22726</v>
      </c>
      <c r="N6332" t="s">
        <v>22727</v>
      </c>
      <c r="O6332">
        <v>0.11722222222222223</v>
      </c>
      <c r="P6332">
        <v>0</v>
      </c>
      <c r="Q6332">
        <v>133</v>
      </c>
      <c r="R6332">
        <v>0</v>
      </c>
      <c r="S6332">
        <v>0</v>
      </c>
      <c r="T6332">
        <v>1</v>
      </c>
      <c r="U6332">
        <v>7</v>
      </c>
      <c r="V6332">
        <v>0</v>
      </c>
      <c r="W6332">
        <v>0</v>
      </c>
      <c r="X6332">
        <v>0</v>
      </c>
      <c r="Y6332">
        <v>1.4528338999999999</v>
      </c>
      <c r="Z6332">
        <v>0</v>
      </c>
      <c r="AA6332">
        <v>0</v>
      </c>
      <c r="AB6332">
        <v>0.18986596</v>
      </c>
      <c r="AC6332">
        <v>0.28931707000000001</v>
      </c>
      <c r="AD6332">
        <v>0</v>
      </c>
      <c r="AE6332">
        <v>0</v>
      </c>
      <c r="AF6332">
        <v>1.9320168</v>
      </c>
    </row>
    <row r="6333" spans="1:32" x14ac:dyDescent="0.3">
      <c r="A6333">
        <v>2782422</v>
      </c>
      <c r="B6333">
        <v>1</v>
      </c>
      <c r="C6333" t="s">
        <v>83</v>
      </c>
      <c r="D6333" t="s">
        <v>129</v>
      </c>
      <c r="E6333" t="s">
        <v>22728</v>
      </c>
      <c r="F6333" t="s">
        <v>22729</v>
      </c>
      <c r="G6333" t="s">
        <v>31551</v>
      </c>
      <c r="H6333" t="s">
        <v>134</v>
      </c>
      <c r="I6333" t="s">
        <v>79</v>
      </c>
      <c r="J6333" t="s">
        <v>135</v>
      </c>
      <c r="K6333" t="s">
        <v>22</v>
      </c>
      <c r="L6333" t="s">
        <v>136</v>
      </c>
      <c r="M6333" t="s">
        <v>22730</v>
      </c>
      <c r="N6333" t="s">
        <v>22731</v>
      </c>
      <c r="O6333">
        <v>0.40277777777777779</v>
      </c>
      <c r="P6333">
        <v>0</v>
      </c>
      <c r="Q6333">
        <v>766</v>
      </c>
      <c r="R6333">
        <v>0</v>
      </c>
      <c r="S6333">
        <v>3</v>
      </c>
      <c r="T6333">
        <v>1</v>
      </c>
      <c r="U6333">
        <v>32</v>
      </c>
      <c r="V6333">
        <v>0</v>
      </c>
      <c r="W6333">
        <v>0</v>
      </c>
      <c r="X6333">
        <v>0</v>
      </c>
      <c r="Y6333">
        <v>68.181550000000001</v>
      </c>
      <c r="Z6333">
        <v>0</v>
      </c>
      <c r="AA6333">
        <v>0.58134996999999999</v>
      </c>
      <c r="AB6333">
        <v>1.1210095</v>
      </c>
      <c r="AC6333">
        <v>10.426940999999999</v>
      </c>
      <c r="AD6333">
        <v>0</v>
      </c>
      <c r="AE6333">
        <v>0</v>
      </c>
      <c r="AF6333">
        <v>80.310850000000002</v>
      </c>
    </row>
    <row r="6334" spans="1:32" x14ac:dyDescent="0.3">
      <c r="A6334">
        <v>2782365</v>
      </c>
      <c r="B6334">
        <v>1</v>
      </c>
      <c r="C6334" t="s">
        <v>82</v>
      </c>
      <c r="D6334" t="s">
        <v>84</v>
      </c>
      <c r="E6334" t="s">
        <v>11133</v>
      </c>
      <c r="F6334" t="s">
        <v>11134</v>
      </c>
      <c r="G6334" t="s">
        <v>31546</v>
      </c>
      <c r="H6334" t="s">
        <v>145</v>
      </c>
      <c r="I6334" t="s">
        <v>78</v>
      </c>
      <c r="J6334" t="s">
        <v>135</v>
      </c>
      <c r="K6334" t="s">
        <v>22</v>
      </c>
      <c r="L6334" t="s">
        <v>136</v>
      </c>
      <c r="M6334" t="s">
        <v>22732</v>
      </c>
      <c r="N6334" t="s">
        <v>22733</v>
      </c>
      <c r="O6334">
        <v>0.94750000000000001</v>
      </c>
      <c r="P6334">
        <v>0</v>
      </c>
      <c r="Q6334">
        <v>108</v>
      </c>
      <c r="R6334">
        <v>0</v>
      </c>
      <c r="S6334">
        <v>0</v>
      </c>
      <c r="T6334">
        <v>0</v>
      </c>
      <c r="U6334">
        <v>2</v>
      </c>
      <c r="V6334">
        <v>0</v>
      </c>
      <c r="W6334">
        <v>0</v>
      </c>
      <c r="X6334">
        <v>0</v>
      </c>
      <c r="Y6334">
        <v>32.689360000000001</v>
      </c>
      <c r="Z6334">
        <v>0</v>
      </c>
      <c r="AA6334">
        <v>0</v>
      </c>
      <c r="AB6334">
        <v>0</v>
      </c>
      <c r="AC6334">
        <v>0.26263969999999998</v>
      </c>
      <c r="AD6334">
        <v>0</v>
      </c>
      <c r="AE6334">
        <v>0</v>
      </c>
      <c r="AF6334">
        <v>32.952002999999998</v>
      </c>
    </row>
    <row r="6335" spans="1:32" x14ac:dyDescent="0.3">
      <c r="A6335">
        <v>2782337</v>
      </c>
      <c r="B6335">
        <v>1</v>
      </c>
      <c r="C6335" t="s">
        <v>83</v>
      </c>
      <c r="D6335" t="s">
        <v>123</v>
      </c>
      <c r="E6335" t="s">
        <v>22734</v>
      </c>
      <c r="F6335" t="s">
        <v>22735</v>
      </c>
      <c r="G6335" t="s">
        <v>31549</v>
      </c>
      <c r="H6335" t="s">
        <v>134</v>
      </c>
      <c r="I6335" t="s">
        <v>79</v>
      </c>
      <c r="J6335" t="s">
        <v>135</v>
      </c>
      <c r="K6335" t="s">
        <v>22</v>
      </c>
      <c r="L6335" t="s">
        <v>136</v>
      </c>
      <c r="M6335" t="s">
        <v>22736</v>
      </c>
      <c r="N6335" t="s">
        <v>22737</v>
      </c>
      <c r="O6335">
        <v>1.6355555555555557</v>
      </c>
      <c r="P6335">
        <v>3</v>
      </c>
      <c r="Q6335">
        <v>241</v>
      </c>
      <c r="R6335">
        <v>48</v>
      </c>
      <c r="S6335">
        <v>55</v>
      </c>
      <c r="T6335">
        <v>1</v>
      </c>
      <c r="U6335">
        <v>29</v>
      </c>
      <c r="V6335">
        <v>0</v>
      </c>
      <c r="W6335">
        <v>0</v>
      </c>
      <c r="X6335">
        <v>4.3085430000000002</v>
      </c>
      <c r="Y6335">
        <v>58.54186</v>
      </c>
      <c r="Z6335">
        <v>19.181443999999999</v>
      </c>
      <c r="AA6335">
        <v>24.398558000000001</v>
      </c>
      <c r="AB6335">
        <v>0.42045369999999999</v>
      </c>
      <c r="AC6335">
        <v>47.697902999999997</v>
      </c>
      <c r="AD6335">
        <v>0</v>
      </c>
      <c r="AE6335">
        <v>0</v>
      </c>
      <c r="AF6335">
        <v>154.54876999999999</v>
      </c>
    </row>
    <row r="6336" spans="1:32" x14ac:dyDescent="0.3">
      <c r="A6336">
        <v>2782246</v>
      </c>
      <c r="B6336">
        <v>1</v>
      </c>
      <c r="C6336" t="s">
        <v>82</v>
      </c>
      <c r="D6336" t="s">
        <v>101</v>
      </c>
      <c r="E6336" t="s">
        <v>22738</v>
      </c>
      <c r="F6336" t="s">
        <v>22739</v>
      </c>
      <c r="G6336" t="s">
        <v>31548</v>
      </c>
      <c r="H6336" t="s">
        <v>311</v>
      </c>
      <c r="I6336" t="s">
        <v>78</v>
      </c>
      <c r="J6336" t="s">
        <v>135</v>
      </c>
      <c r="K6336" t="s">
        <v>22</v>
      </c>
      <c r="L6336" t="s">
        <v>136</v>
      </c>
      <c r="M6336" t="s">
        <v>22740</v>
      </c>
      <c r="N6336" t="s">
        <v>22741</v>
      </c>
      <c r="O6336">
        <v>2.2675000000000001</v>
      </c>
      <c r="P6336">
        <v>0</v>
      </c>
      <c r="Q6336">
        <v>5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2.2558517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2.2558517</v>
      </c>
    </row>
    <row r="6337" spans="1:32" x14ac:dyDescent="0.3">
      <c r="A6337">
        <v>2782241</v>
      </c>
      <c r="B6337">
        <v>1</v>
      </c>
      <c r="C6337" t="s">
        <v>82</v>
      </c>
      <c r="D6337" t="s">
        <v>100</v>
      </c>
      <c r="E6337" t="s">
        <v>22742</v>
      </c>
      <c r="F6337" t="s">
        <v>22743</v>
      </c>
      <c r="G6337" t="s">
        <v>31548</v>
      </c>
      <c r="H6337" t="s">
        <v>311</v>
      </c>
      <c r="I6337" t="s">
        <v>78</v>
      </c>
      <c r="J6337" t="s">
        <v>135</v>
      </c>
      <c r="K6337" t="s">
        <v>22</v>
      </c>
      <c r="L6337" t="s">
        <v>136</v>
      </c>
      <c r="M6337" t="s">
        <v>22744</v>
      </c>
      <c r="N6337" t="s">
        <v>22745</v>
      </c>
      <c r="O6337">
        <v>4.5258333333333329</v>
      </c>
      <c r="P6337">
        <v>0</v>
      </c>
      <c r="Q6337">
        <v>8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7.0575747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7.0575747</v>
      </c>
    </row>
    <row r="6338" spans="1:32" x14ac:dyDescent="0.3">
      <c r="A6338">
        <v>2782240</v>
      </c>
      <c r="B6338">
        <v>1</v>
      </c>
      <c r="C6338" t="s">
        <v>83</v>
      </c>
      <c r="D6338" t="s">
        <v>115</v>
      </c>
      <c r="E6338" t="s">
        <v>12541</v>
      </c>
      <c r="F6338" t="s">
        <v>12542</v>
      </c>
      <c r="G6338" t="s">
        <v>31545</v>
      </c>
      <c r="H6338" t="s">
        <v>134</v>
      </c>
      <c r="I6338" t="s">
        <v>79</v>
      </c>
      <c r="J6338" t="s">
        <v>135</v>
      </c>
      <c r="K6338" t="s">
        <v>22</v>
      </c>
      <c r="L6338" t="s">
        <v>136</v>
      </c>
      <c r="M6338" t="s">
        <v>22746</v>
      </c>
      <c r="N6338" t="s">
        <v>22747</v>
      </c>
      <c r="O6338">
        <v>0.10249999999999999</v>
      </c>
      <c r="P6338">
        <v>1</v>
      </c>
      <c r="Q6338">
        <v>3</v>
      </c>
      <c r="R6338">
        <v>12</v>
      </c>
      <c r="S6338">
        <v>70</v>
      </c>
      <c r="T6338">
        <v>2</v>
      </c>
      <c r="U6338">
        <v>6</v>
      </c>
      <c r="V6338">
        <v>1</v>
      </c>
      <c r="W6338">
        <v>0</v>
      </c>
      <c r="X6338">
        <v>1.3510989</v>
      </c>
      <c r="Y6338">
        <v>7.7102840000000006E-2</v>
      </c>
      <c r="Z6338">
        <v>42.842564000000003</v>
      </c>
      <c r="AA6338">
        <v>11.163372000000001</v>
      </c>
      <c r="AB6338">
        <v>0.65919550000000005</v>
      </c>
      <c r="AC6338">
        <v>2.0165109999999999</v>
      </c>
      <c r="AD6338">
        <v>0.3132009</v>
      </c>
      <c r="AE6338">
        <v>0</v>
      </c>
      <c r="AF6338">
        <v>58.423042000000002</v>
      </c>
    </row>
    <row r="6339" spans="1:32" x14ac:dyDescent="0.3">
      <c r="A6339">
        <v>2782182</v>
      </c>
      <c r="B6339">
        <v>1</v>
      </c>
      <c r="C6339" t="s">
        <v>82</v>
      </c>
      <c r="D6339" t="s">
        <v>104</v>
      </c>
      <c r="E6339" t="s">
        <v>22748</v>
      </c>
      <c r="F6339" t="s">
        <v>22749</v>
      </c>
      <c r="G6339" t="s">
        <v>31548</v>
      </c>
      <c r="H6339" t="s">
        <v>893</v>
      </c>
      <c r="I6339" t="s">
        <v>78</v>
      </c>
      <c r="J6339" t="s">
        <v>135</v>
      </c>
      <c r="K6339" t="s">
        <v>22</v>
      </c>
      <c r="L6339" t="s">
        <v>136</v>
      </c>
      <c r="M6339" t="s">
        <v>22750</v>
      </c>
      <c r="N6339" t="s">
        <v>22751</v>
      </c>
      <c r="O6339">
        <v>2.9788888888888887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9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29.699356000000002</v>
      </c>
      <c r="AD6339">
        <v>0</v>
      </c>
      <c r="AE6339">
        <v>0</v>
      </c>
      <c r="AF6339">
        <v>29.699356000000002</v>
      </c>
    </row>
    <row r="6340" spans="1:32" x14ac:dyDescent="0.3">
      <c r="A6340">
        <v>2782170</v>
      </c>
      <c r="B6340">
        <v>1</v>
      </c>
      <c r="C6340" t="s">
        <v>82</v>
      </c>
      <c r="D6340" t="s">
        <v>106</v>
      </c>
      <c r="E6340" t="s">
        <v>22752</v>
      </c>
      <c r="F6340" t="s">
        <v>22753</v>
      </c>
      <c r="G6340" t="s">
        <v>31546</v>
      </c>
      <c r="H6340" t="s">
        <v>145</v>
      </c>
      <c r="I6340" t="s">
        <v>78</v>
      </c>
      <c r="J6340" t="s">
        <v>135</v>
      </c>
      <c r="K6340" t="s">
        <v>22</v>
      </c>
      <c r="L6340" t="s">
        <v>136</v>
      </c>
      <c r="M6340" t="s">
        <v>22754</v>
      </c>
      <c r="N6340" t="s">
        <v>22755</v>
      </c>
      <c r="O6340">
        <v>2.4708333333333332</v>
      </c>
      <c r="P6340">
        <v>0</v>
      </c>
      <c r="Q6340">
        <v>35</v>
      </c>
      <c r="R6340">
        <v>0</v>
      </c>
      <c r="S6340">
        <v>0</v>
      </c>
      <c r="T6340">
        <v>0</v>
      </c>
      <c r="U6340">
        <v>2</v>
      </c>
      <c r="V6340">
        <v>0</v>
      </c>
      <c r="W6340">
        <v>0</v>
      </c>
      <c r="X6340">
        <v>0</v>
      </c>
      <c r="Y6340">
        <v>29.486381999999999</v>
      </c>
      <c r="Z6340">
        <v>0</v>
      </c>
      <c r="AA6340">
        <v>0</v>
      </c>
      <c r="AB6340">
        <v>0</v>
      </c>
      <c r="AC6340">
        <v>4.953182</v>
      </c>
      <c r="AD6340">
        <v>0</v>
      </c>
      <c r="AE6340">
        <v>0</v>
      </c>
      <c r="AF6340">
        <v>34.439563999999997</v>
      </c>
    </row>
    <row r="6341" spans="1:32" x14ac:dyDescent="0.3">
      <c r="A6341">
        <v>2782120</v>
      </c>
      <c r="B6341">
        <v>1</v>
      </c>
      <c r="C6341" t="s">
        <v>82</v>
      </c>
      <c r="D6341" t="s">
        <v>87</v>
      </c>
      <c r="E6341" t="s">
        <v>22756</v>
      </c>
      <c r="F6341" t="s">
        <v>22757</v>
      </c>
      <c r="G6341" t="s">
        <v>31548</v>
      </c>
      <c r="H6341" t="s">
        <v>893</v>
      </c>
      <c r="I6341" t="s">
        <v>78</v>
      </c>
      <c r="J6341" t="s">
        <v>135</v>
      </c>
      <c r="K6341" t="s">
        <v>22</v>
      </c>
      <c r="L6341" t="s">
        <v>136</v>
      </c>
      <c r="M6341" t="s">
        <v>22758</v>
      </c>
      <c r="N6341" t="s">
        <v>22759</v>
      </c>
      <c r="O6341">
        <v>2.160277777777778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1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6.3360105000000004</v>
      </c>
      <c r="AD6341">
        <v>0</v>
      </c>
      <c r="AE6341">
        <v>0</v>
      </c>
      <c r="AF6341">
        <v>6.3360105000000004</v>
      </c>
    </row>
    <row r="6342" spans="1:32" x14ac:dyDescent="0.3">
      <c r="A6342">
        <v>2782008</v>
      </c>
      <c r="B6342">
        <v>1</v>
      </c>
      <c r="C6342" t="s">
        <v>82</v>
      </c>
      <c r="D6342" t="s">
        <v>113</v>
      </c>
      <c r="E6342" t="s">
        <v>22760</v>
      </c>
      <c r="F6342" t="s">
        <v>22761</v>
      </c>
      <c r="G6342" t="s">
        <v>31548</v>
      </c>
      <c r="H6342" t="s">
        <v>333</v>
      </c>
      <c r="I6342" t="s">
        <v>78</v>
      </c>
      <c r="J6342" t="s">
        <v>135</v>
      </c>
      <c r="K6342" t="s">
        <v>22</v>
      </c>
      <c r="L6342" t="s">
        <v>136</v>
      </c>
      <c r="M6342" t="s">
        <v>22762</v>
      </c>
      <c r="N6342" t="s">
        <v>22763</v>
      </c>
      <c r="O6342">
        <v>1.0425</v>
      </c>
      <c r="P6342">
        <v>0</v>
      </c>
      <c r="Q6342">
        <v>2</v>
      </c>
      <c r="R6342">
        <v>0</v>
      </c>
      <c r="S6342">
        <v>0</v>
      </c>
      <c r="T6342">
        <v>0</v>
      </c>
      <c r="U6342">
        <v>1</v>
      </c>
      <c r="V6342">
        <v>0</v>
      </c>
      <c r="W6342">
        <v>0</v>
      </c>
      <c r="X6342">
        <v>0</v>
      </c>
      <c r="Y6342">
        <v>0.46583942</v>
      </c>
      <c r="Z6342">
        <v>0</v>
      </c>
      <c r="AA6342">
        <v>0</v>
      </c>
      <c r="AB6342">
        <v>0</v>
      </c>
      <c r="AC6342">
        <v>0.46995505999999998</v>
      </c>
      <c r="AD6342">
        <v>0</v>
      </c>
      <c r="AE6342">
        <v>0</v>
      </c>
      <c r="AF6342">
        <v>0.93579449999999997</v>
      </c>
    </row>
    <row r="6343" spans="1:32" x14ac:dyDescent="0.3">
      <c r="A6343">
        <v>2797742</v>
      </c>
      <c r="B6343">
        <v>1</v>
      </c>
      <c r="C6343" t="s">
        <v>82</v>
      </c>
      <c r="D6343" t="s">
        <v>106</v>
      </c>
      <c r="E6343" t="s">
        <v>22764</v>
      </c>
      <c r="F6343" t="s">
        <v>22765</v>
      </c>
      <c r="G6343" t="s">
        <v>31545</v>
      </c>
      <c r="H6343" t="s">
        <v>648</v>
      </c>
      <c r="I6343" t="s">
        <v>79</v>
      </c>
      <c r="J6343" t="s">
        <v>135</v>
      </c>
      <c r="K6343" t="s">
        <v>22</v>
      </c>
      <c r="L6343" t="s">
        <v>186</v>
      </c>
      <c r="M6343" t="s">
        <v>17006</v>
      </c>
      <c r="N6343" t="s">
        <v>22766</v>
      </c>
      <c r="O6343">
        <v>4.2863888888888892</v>
      </c>
      <c r="P6343">
        <v>100</v>
      </c>
      <c r="Q6343">
        <v>28898</v>
      </c>
      <c r="R6343">
        <v>72</v>
      </c>
      <c r="S6343">
        <v>1200</v>
      </c>
      <c r="T6343">
        <v>194</v>
      </c>
      <c r="U6343">
        <v>2769</v>
      </c>
      <c r="V6343">
        <v>25</v>
      </c>
      <c r="W6343">
        <v>11</v>
      </c>
      <c r="X6343">
        <v>212.04889</v>
      </c>
      <c r="Y6343">
        <v>35364.28</v>
      </c>
      <c r="Z6343">
        <v>517.74749999999995</v>
      </c>
      <c r="AA6343">
        <v>546.92489999999998</v>
      </c>
      <c r="AB6343">
        <v>10615.816000000001</v>
      </c>
      <c r="AC6343">
        <v>8681.6450000000004</v>
      </c>
      <c r="AD6343">
        <v>9372.6049999999996</v>
      </c>
      <c r="AE6343">
        <v>719.55809999999997</v>
      </c>
      <c r="AF6343">
        <v>66030.63</v>
      </c>
    </row>
    <row r="6344" spans="1:32" x14ac:dyDescent="0.3">
      <c r="A6344">
        <v>2796989</v>
      </c>
      <c r="B6344">
        <v>1</v>
      </c>
      <c r="C6344" t="s">
        <v>82</v>
      </c>
      <c r="D6344" t="s">
        <v>112</v>
      </c>
      <c r="E6344" t="s">
        <v>17611</v>
      </c>
      <c r="F6344" t="s">
        <v>17612</v>
      </c>
      <c r="G6344" t="s">
        <v>31551</v>
      </c>
      <c r="H6344" t="s">
        <v>134</v>
      </c>
      <c r="I6344" t="s">
        <v>79</v>
      </c>
      <c r="J6344" t="s">
        <v>135</v>
      </c>
      <c r="K6344" t="s">
        <v>22</v>
      </c>
      <c r="L6344" t="s">
        <v>136</v>
      </c>
      <c r="M6344" t="s">
        <v>21887</v>
      </c>
      <c r="N6344" t="s">
        <v>21888</v>
      </c>
      <c r="O6344">
        <v>0.29194444444444445</v>
      </c>
      <c r="P6344">
        <v>0</v>
      </c>
      <c r="Q6344">
        <v>1</v>
      </c>
      <c r="R6344">
        <v>0</v>
      </c>
      <c r="S6344">
        <v>0</v>
      </c>
      <c r="T6344">
        <v>0</v>
      </c>
      <c r="U6344">
        <v>75</v>
      </c>
      <c r="V6344">
        <v>0</v>
      </c>
      <c r="W6344">
        <v>0</v>
      </c>
      <c r="X6344">
        <v>0</v>
      </c>
      <c r="Y6344">
        <v>0.10620591</v>
      </c>
      <c r="Z6344">
        <v>0</v>
      </c>
      <c r="AA6344">
        <v>0</v>
      </c>
      <c r="AB6344">
        <v>0</v>
      </c>
      <c r="AC6344">
        <v>15.369562999999999</v>
      </c>
      <c r="AD6344">
        <v>0</v>
      </c>
      <c r="AE6344">
        <v>0</v>
      </c>
      <c r="AF6344">
        <v>15.475769</v>
      </c>
    </row>
    <row r="6345" spans="1:32" x14ac:dyDescent="0.3">
      <c r="A6345">
        <v>2796985</v>
      </c>
      <c r="B6345">
        <v>1</v>
      </c>
      <c r="C6345" t="s">
        <v>82</v>
      </c>
      <c r="D6345" t="s">
        <v>112</v>
      </c>
      <c r="E6345" t="s">
        <v>22767</v>
      </c>
      <c r="F6345" t="s">
        <v>22768</v>
      </c>
      <c r="G6345" t="s">
        <v>31551</v>
      </c>
      <c r="H6345" t="s">
        <v>134</v>
      </c>
      <c r="I6345" t="s">
        <v>79</v>
      </c>
      <c r="J6345" t="s">
        <v>135</v>
      </c>
      <c r="K6345" t="s">
        <v>22</v>
      </c>
      <c r="L6345" t="s">
        <v>136</v>
      </c>
      <c r="M6345" t="s">
        <v>21887</v>
      </c>
      <c r="N6345" t="s">
        <v>21888</v>
      </c>
      <c r="O6345">
        <v>0.29194444444444445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49</v>
      </c>
      <c r="V6345">
        <v>0</v>
      </c>
      <c r="W6345">
        <v>1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18.273430000000001</v>
      </c>
      <c r="AD6345">
        <v>0</v>
      </c>
      <c r="AE6345">
        <v>2.3241394</v>
      </c>
      <c r="AF6345">
        <v>20.597570000000001</v>
      </c>
    </row>
    <row r="6346" spans="1:32" x14ac:dyDescent="0.3">
      <c r="A6346">
        <v>2796975</v>
      </c>
      <c r="B6346">
        <v>1</v>
      </c>
      <c r="C6346" t="s">
        <v>83</v>
      </c>
      <c r="D6346" t="s">
        <v>129</v>
      </c>
      <c r="E6346" t="s">
        <v>22769</v>
      </c>
      <c r="F6346" t="s">
        <v>22770</v>
      </c>
      <c r="G6346" t="s">
        <v>31551</v>
      </c>
      <c r="H6346" t="s">
        <v>643</v>
      </c>
      <c r="I6346" t="s">
        <v>79</v>
      </c>
      <c r="J6346" t="s">
        <v>135</v>
      </c>
      <c r="K6346" t="s">
        <v>22</v>
      </c>
      <c r="L6346" t="s">
        <v>186</v>
      </c>
      <c r="M6346" t="s">
        <v>22771</v>
      </c>
      <c r="N6346" t="s">
        <v>22772</v>
      </c>
      <c r="O6346">
        <v>7.8336111111111109</v>
      </c>
      <c r="P6346">
        <v>0</v>
      </c>
      <c r="Q6346">
        <v>2</v>
      </c>
      <c r="R6346">
        <v>0</v>
      </c>
      <c r="S6346">
        <v>8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0.55824560000000001</v>
      </c>
      <c r="Z6346">
        <v>0</v>
      </c>
      <c r="AA6346">
        <v>17.318940999999999</v>
      </c>
      <c r="AB6346">
        <v>0</v>
      </c>
      <c r="AC6346">
        <v>0</v>
      </c>
      <c r="AD6346">
        <v>0</v>
      </c>
      <c r="AE6346">
        <v>0</v>
      </c>
      <c r="AF6346">
        <v>17.877188</v>
      </c>
    </row>
    <row r="6347" spans="1:32" x14ac:dyDescent="0.3">
      <c r="A6347">
        <v>2796984</v>
      </c>
      <c r="B6347">
        <v>1</v>
      </c>
      <c r="C6347" t="s">
        <v>82</v>
      </c>
      <c r="D6347" t="s">
        <v>112</v>
      </c>
      <c r="E6347" t="s">
        <v>22773</v>
      </c>
      <c r="F6347" t="s">
        <v>22774</v>
      </c>
      <c r="G6347" t="s">
        <v>31551</v>
      </c>
      <c r="H6347" t="s">
        <v>134</v>
      </c>
      <c r="I6347" t="s">
        <v>79</v>
      </c>
      <c r="J6347" t="s">
        <v>135</v>
      </c>
      <c r="K6347" t="s">
        <v>22</v>
      </c>
      <c r="L6347" t="s">
        <v>136</v>
      </c>
      <c r="M6347" t="s">
        <v>21887</v>
      </c>
      <c r="N6347" t="s">
        <v>21888</v>
      </c>
      <c r="O6347">
        <v>0.29194444444444445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69</v>
      </c>
      <c r="V6347">
        <v>0</v>
      </c>
      <c r="W6347">
        <v>1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19.900341000000001</v>
      </c>
      <c r="AD6347">
        <v>0</v>
      </c>
      <c r="AE6347">
        <v>1.9593155</v>
      </c>
      <c r="AF6347">
        <v>21.859655</v>
      </c>
    </row>
    <row r="6348" spans="1:32" x14ac:dyDescent="0.3">
      <c r="A6348">
        <v>2796981</v>
      </c>
      <c r="B6348">
        <v>1</v>
      </c>
      <c r="C6348" t="s">
        <v>82</v>
      </c>
      <c r="D6348" t="s">
        <v>112</v>
      </c>
      <c r="E6348" t="s">
        <v>22775</v>
      </c>
      <c r="F6348" t="s">
        <v>22776</v>
      </c>
      <c r="G6348" t="s">
        <v>31551</v>
      </c>
      <c r="H6348" t="s">
        <v>134</v>
      </c>
      <c r="I6348" t="s">
        <v>79</v>
      </c>
      <c r="J6348" t="s">
        <v>135</v>
      </c>
      <c r="K6348" t="s">
        <v>22</v>
      </c>
      <c r="L6348" t="s">
        <v>136</v>
      </c>
      <c r="M6348" t="s">
        <v>21887</v>
      </c>
      <c r="N6348" t="s">
        <v>21888</v>
      </c>
      <c r="O6348">
        <v>0.29194444444444445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85</v>
      </c>
      <c r="V6348">
        <v>0</v>
      </c>
      <c r="W6348">
        <v>1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22.011977999999999</v>
      </c>
      <c r="AD6348">
        <v>0</v>
      </c>
      <c r="AE6348">
        <v>1.5890179</v>
      </c>
      <c r="AF6348">
        <v>23.600995999999999</v>
      </c>
    </row>
    <row r="6349" spans="1:32" x14ac:dyDescent="0.3">
      <c r="A6349">
        <v>2796980</v>
      </c>
      <c r="B6349">
        <v>1</v>
      </c>
      <c r="C6349" t="s">
        <v>82</v>
      </c>
      <c r="D6349" t="s">
        <v>112</v>
      </c>
      <c r="E6349" t="s">
        <v>22777</v>
      </c>
      <c r="F6349" t="s">
        <v>22778</v>
      </c>
      <c r="G6349" t="s">
        <v>31551</v>
      </c>
      <c r="H6349" t="s">
        <v>134</v>
      </c>
      <c r="I6349" t="s">
        <v>79</v>
      </c>
      <c r="J6349" t="s">
        <v>135</v>
      </c>
      <c r="K6349" t="s">
        <v>22</v>
      </c>
      <c r="L6349" t="s">
        <v>136</v>
      </c>
      <c r="M6349" t="s">
        <v>21887</v>
      </c>
      <c r="N6349" t="s">
        <v>21888</v>
      </c>
      <c r="O6349">
        <v>0.29194444444444445</v>
      </c>
      <c r="P6349">
        <v>0</v>
      </c>
      <c r="Q6349">
        <v>1</v>
      </c>
      <c r="R6349">
        <v>3</v>
      </c>
      <c r="S6349">
        <v>1</v>
      </c>
      <c r="T6349">
        <v>10</v>
      </c>
      <c r="U6349">
        <v>13</v>
      </c>
      <c r="V6349">
        <v>7</v>
      </c>
      <c r="W6349">
        <v>0</v>
      </c>
      <c r="X6349">
        <v>0</v>
      </c>
      <c r="Y6349">
        <v>0.47463949999999999</v>
      </c>
      <c r="Z6349">
        <v>7.5469430000000004E-2</v>
      </c>
      <c r="AA6349">
        <v>0.55027939999999997</v>
      </c>
      <c r="AB6349">
        <v>33.058619999999998</v>
      </c>
      <c r="AC6349">
        <v>5.4123939999999999</v>
      </c>
      <c r="AD6349">
        <v>79.329939999999993</v>
      </c>
      <c r="AE6349">
        <v>0</v>
      </c>
      <c r="AF6349">
        <v>118.90134399999999</v>
      </c>
    </row>
    <row r="6350" spans="1:32" x14ac:dyDescent="0.3">
      <c r="A6350">
        <v>2796979</v>
      </c>
      <c r="B6350">
        <v>1</v>
      </c>
      <c r="C6350" t="s">
        <v>82</v>
      </c>
      <c r="D6350" t="s">
        <v>88</v>
      </c>
      <c r="E6350" t="s">
        <v>10003</v>
      </c>
      <c r="F6350" t="s">
        <v>10004</v>
      </c>
      <c r="G6350" t="s">
        <v>31545</v>
      </c>
      <c r="H6350" t="s">
        <v>134</v>
      </c>
      <c r="I6350" t="s">
        <v>79</v>
      </c>
      <c r="J6350" t="s">
        <v>135</v>
      </c>
      <c r="K6350" t="s">
        <v>22</v>
      </c>
      <c r="L6350" t="s">
        <v>136</v>
      </c>
      <c r="M6350" t="s">
        <v>22779</v>
      </c>
      <c r="N6350" t="s">
        <v>22780</v>
      </c>
      <c r="O6350">
        <v>0.50361111111111112</v>
      </c>
      <c r="P6350">
        <v>0</v>
      </c>
      <c r="Q6350">
        <v>0</v>
      </c>
      <c r="R6350">
        <v>21</v>
      </c>
      <c r="S6350">
        <v>52</v>
      </c>
      <c r="T6350">
        <v>1</v>
      </c>
      <c r="U6350">
        <v>3</v>
      </c>
      <c r="V6350">
        <v>1</v>
      </c>
      <c r="W6350">
        <v>0</v>
      </c>
      <c r="X6350">
        <v>0</v>
      </c>
      <c r="Y6350">
        <v>0</v>
      </c>
      <c r="Z6350">
        <v>0.61459047</v>
      </c>
      <c r="AA6350">
        <v>43.951659999999997</v>
      </c>
      <c r="AB6350">
        <v>3.3625436</v>
      </c>
      <c r="AC6350">
        <v>3.4445865000000002</v>
      </c>
      <c r="AD6350">
        <v>3.2276495000000001</v>
      </c>
      <c r="AE6350">
        <v>0</v>
      </c>
      <c r="AF6350">
        <v>54.601030000000002</v>
      </c>
    </row>
    <row r="6351" spans="1:32" x14ac:dyDescent="0.3">
      <c r="A6351">
        <v>2796987</v>
      </c>
      <c r="B6351">
        <v>1</v>
      </c>
      <c r="C6351" t="s">
        <v>82</v>
      </c>
      <c r="D6351" t="s">
        <v>112</v>
      </c>
      <c r="E6351" t="s">
        <v>20550</v>
      </c>
      <c r="F6351" t="s">
        <v>20551</v>
      </c>
      <c r="G6351" t="s">
        <v>31551</v>
      </c>
      <c r="H6351" t="s">
        <v>134</v>
      </c>
      <c r="I6351" t="s">
        <v>79</v>
      </c>
      <c r="J6351" t="s">
        <v>135</v>
      </c>
      <c r="K6351" t="s">
        <v>22</v>
      </c>
      <c r="L6351" t="s">
        <v>136</v>
      </c>
      <c r="M6351" t="s">
        <v>21887</v>
      </c>
      <c r="N6351" t="s">
        <v>21888</v>
      </c>
      <c r="O6351">
        <v>0.29194444444444445</v>
      </c>
      <c r="P6351">
        <v>0</v>
      </c>
      <c r="Q6351">
        <v>3</v>
      </c>
      <c r="R6351">
        <v>0</v>
      </c>
      <c r="S6351">
        <v>0</v>
      </c>
      <c r="T6351">
        <v>5</v>
      </c>
      <c r="U6351">
        <v>481</v>
      </c>
      <c r="V6351">
        <v>4</v>
      </c>
      <c r="W6351">
        <v>2</v>
      </c>
      <c r="X6351">
        <v>0</v>
      </c>
      <c r="Y6351">
        <v>0.46844622000000002</v>
      </c>
      <c r="Z6351">
        <v>0</v>
      </c>
      <c r="AA6351">
        <v>0</v>
      </c>
      <c r="AB6351">
        <v>21.876598000000001</v>
      </c>
      <c r="AC6351">
        <v>82.478904999999997</v>
      </c>
      <c r="AD6351">
        <v>57.529784999999997</v>
      </c>
      <c r="AE6351">
        <v>0.98771249999999999</v>
      </c>
      <c r="AF6351">
        <v>163.34145000000001</v>
      </c>
    </row>
    <row r="6352" spans="1:32" x14ac:dyDescent="0.3">
      <c r="A6352">
        <v>2796986</v>
      </c>
      <c r="B6352">
        <v>1</v>
      </c>
      <c r="C6352" t="s">
        <v>82</v>
      </c>
      <c r="D6352" t="s">
        <v>84</v>
      </c>
      <c r="E6352" t="s">
        <v>5448</v>
      </c>
      <c r="F6352" t="s">
        <v>5449</v>
      </c>
      <c r="G6352" t="s">
        <v>31545</v>
      </c>
      <c r="H6352" t="s">
        <v>648</v>
      </c>
      <c r="I6352" t="s">
        <v>79</v>
      </c>
      <c r="J6352" t="s">
        <v>135</v>
      </c>
      <c r="K6352" t="s">
        <v>22</v>
      </c>
      <c r="L6352" t="s">
        <v>186</v>
      </c>
      <c r="M6352" t="s">
        <v>22781</v>
      </c>
      <c r="N6352" t="s">
        <v>22782</v>
      </c>
      <c r="O6352">
        <v>1.0422222222222222</v>
      </c>
      <c r="P6352">
        <v>5</v>
      </c>
      <c r="Q6352">
        <v>778</v>
      </c>
      <c r="R6352">
        <v>25</v>
      </c>
      <c r="S6352">
        <v>13</v>
      </c>
      <c r="T6352">
        <v>34</v>
      </c>
      <c r="U6352">
        <v>57</v>
      </c>
      <c r="V6352">
        <v>0</v>
      </c>
      <c r="W6352">
        <v>0</v>
      </c>
      <c r="X6352">
        <v>5.4101410000000003</v>
      </c>
      <c r="Y6352">
        <v>165.90719999999999</v>
      </c>
      <c r="Z6352">
        <v>24.365614000000001</v>
      </c>
      <c r="AA6352">
        <v>4.1264079999999996</v>
      </c>
      <c r="AB6352">
        <v>422.99698000000001</v>
      </c>
      <c r="AC6352">
        <v>36.009987000000002</v>
      </c>
      <c r="AD6352">
        <v>0</v>
      </c>
      <c r="AE6352">
        <v>0</v>
      </c>
      <c r="AF6352">
        <v>658.81635000000006</v>
      </c>
    </row>
    <row r="6353" spans="1:32" x14ac:dyDescent="0.3">
      <c r="A6353">
        <v>2796982</v>
      </c>
      <c r="B6353">
        <v>1</v>
      </c>
      <c r="C6353" t="s">
        <v>82</v>
      </c>
      <c r="D6353" t="s">
        <v>106</v>
      </c>
      <c r="E6353" t="s">
        <v>6695</v>
      </c>
      <c r="F6353" t="s">
        <v>6696</v>
      </c>
      <c r="G6353" t="s">
        <v>31551</v>
      </c>
      <c r="H6353" t="s">
        <v>643</v>
      </c>
      <c r="I6353" t="s">
        <v>79</v>
      </c>
      <c r="J6353" t="s">
        <v>135</v>
      </c>
      <c r="K6353" t="s">
        <v>22</v>
      </c>
      <c r="L6353" t="s">
        <v>186</v>
      </c>
      <c r="M6353" t="s">
        <v>22783</v>
      </c>
      <c r="N6353" t="s">
        <v>22784</v>
      </c>
      <c r="O6353">
        <v>8.0594444444444449</v>
      </c>
      <c r="P6353">
        <v>0</v>
      </c>
      <c r="Q6353">
        <v>666</v>
      </c>
      <c r="R6353">
        <v>0</v>
      </c>
      <c r="S6353">
        <v>71</v>
      </c>
      <c r="T6353">
        <v>2</v>
      </c>
      <c r="U6353">
        <v>72</v>
      </c>
      <c r="V6353">
        <v>0</v>
      </c>
      <c r="W6353">
        <v>0</v>
      </c>
      <c r="X6353">
        <v>0</v>
      </c>
      <c r="Y6353">
        <v>1310.4988000000001</v>
      </c>
      <c r="Z6353">
        <v>0</v>
      </c>
      <c r="AA6353">
        <v>54.442314000000003</v>
      </c>
      <c r="AB6353">
        <v>157.16337999999999</v>
      </c>
      <c r="AC6353">
        <v>468.49169999999998</v>
      </c>
      <c r="AD6353">
        <v>0</v>
      </c>
      <c r="AE6353">
        <v>0</v>
      </c>
      <c r="AF6353">
        <v>1990.5962</v>
      </c>
    </row>
    <row r="6354" spans="1:32" x14ac:dyDescent="0.3">
      <c r="A6354">
        <v>2796944</v>
      </c>
      <c r="B6354">
        <v>1</v>
      </c>
      <c r="C6354" t="s">
        <v>82</v>
      </c>
      <c r="D6354" t="s">
        <v>112</v>
      </c>
      <c r="E6354" t="s">
        <v>22775</v>
      </c>
      <c r="F6354" t="s">
        <v>22776</v>
      </c>
      <c r="G6354" t="s">
        <v>31551</v>
      </c>
      <c r="H6354" t="s">
        <v>134</v>
      </c>
      <c r="I6354" t="s">
        <v>79</v>
      </c>
      <c r="J6354" t="s">
        <v>135</v>
      </c>
      <c r="K6354" t="s">
        <v>22</v>
      </c>
      <c r="L6354" t="s">
        <v>136</v>
      </c>
      <c r="M6354" t="s">
        <v>17613</v>
      </c>
      <c r="N6354" t="s">
        <v>17614</v>
      </c>
      <c r="O6354">
        <v>0.27888888888888891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85</v>
      </c>
      <c r="V6354">
        <v>0</v>
      </c>
      <c r="W6354">
        <v>1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28.146197999999998</v>
      </c>
      <c r="AD6354">
        <v>0</v>
      </c>
      <c r="AE6354">
        <v>3.3629696</v>
      </c>
      <c r="AF6354">
        <v>31.509169</v>
      </c>
    </row>
    <row r="6355" spans="1:32" x14ac:dyDescent="0.3">
      <c r="A6355">
        <v>2796949</v>
      </c>
      <c r="B6355">
        <v>1</v>
      </c>
      <c r="C6355" t="s">
        <v>82</v>
      </c>
      <c r="D6355" t="s">
        <v>112</v>
      </c>
      <c r="E6355" t="s">
        <v>22785</v>
      </c>
      <c r="F6355" t="s">
        <v>22786</v>
      </c>
      <c r="G6355" t="s">
        <v>31551</v>
      </c>
      <c r="H6355" t="s">
        <v>134</v>
      </c>
      <c r="I6355" t="s">
        <v>79</v>
      </c>
      <c r="J6355" t="s">
        <v>135</v>
      </c>
      <c r="K6355" t="s">
        <v>22</v>
      </c>
      <c r="L6355" t="s">
        <v>136</v>
      </c>
      <c r="M6355" t="s">
        <v>17613</v>
      </c>
      <c r="N6355" t="s">
        <v>17614</v>
      </c>
      <c r="O6355">
        <v>0.27888888888888891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49</v>
      </c>
      <c r="V6355">
        <v>0</v>
      </c>
      <c r="W6355">
        <v>1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23.365807</v>
      </c>
      <c r="AD6355">
        <v>0</v>
      </c>
      <c r="AE6355">
        <v>4.9187675000000004</v>
      </c>
      <c r="AF6355">
        <v>28.284573000000002</v>
      </c>
    </row>
    <row r="6356" spans="1:32" x14ac:dyDescent="0.3">
      <c r="A6356">
        <v>2796948</v>
      </c>
      <c r="B6356">
        <v>1</v>
      </c>
      <c r="C6356" t="s">
        <v>82</v>
      </c>
      <c r="D6356" t="s">
        <v>108</v>
      </c>
      <c r="E6356" t="s">
        <v>19658</v>
      </c>
      <c r="F6356" t="s">
        <v>19659</v>
      </c>
      <c r="G6356" t="s">
        <v>31546</v>
      </c>
      <c r="H6356" t="s">
        <v>223</v>
      </c>
      <c r="I6356" t="s">
        <v>78</v>
      </c>
      <c r="J6356" t="s">
        <v>135</v>
      </c>
      <c r="K6356" t="s">
        <v>22</v>
      </c>
      <c r="L6356" t="s">
        <v>136</v>
      </c>
      <c r="M6356" t="s">
        <v>22787</v>
      </c>
      <c r="N6356" t="s">
        <v>22788</v>
      </c>
      <c r="O6356">
        <v>2.6761111111111111</v>
      </c>
      <c r="P6356">
        <v>0</v>
      </c>
      <c r="Q6356">
        <v>4</v>
      </c>
      <c r="R6356">
        <v>0</v>
      </c>
      <c r="S6356">
        <v>5</v>
      </c>
      <c r="T6356">
        <v>0</v>
      </c>
      <c r="U6356">
        <v>2</v>
      </c>
      <c r="V6356">
        <v>0</v>
      </c>
      <c r="W6356">
        <v>0</v>
      </c>
      <c r="X6356">
        <v>0</v>
      </c>
      <c r="Y6356">
        <v>1.675548</v>
      </c>
      <c r="Z6356">
        <v>0</v>
      </c>
      <c r="AA6356">
        <v>0.12100830999999999</v>
      </c>
      <c r="AB6356">
        <v>0</v>
      </c>
      <c r="AC6356">
        <v>8.6882310000000004E-2</v>
      </c>
      <c r="AD6356">
        <v>0</v>
      </c>
      <c r="AE6356">
        <v>0</v>
      </c>
      <c r="AF6356">
        <v>1.8834386000000001</v>
      </c>
    </row>
    <row r="6357" spans="1:32" x14ac:dyDescent="0.3">
      <c r="A6357">
        <v>2796947</v>
      </c>
      <c r="B6357">
        <v>1</v>
      </c>
      <c r="C6357" t="s">
        <v>82</v>
      </c>
      <c r="D6357" t="s">
        <v>112</v>
      </c>
      <c r="E6357" t="s">
        <v>22773</v>
      </c>
      <c r="F6357" t="s">
        <v>22774</v>
      </c>
      <c r="G6357" t="s">
        <v>31551</v>
      </c>
      <c r="H6357" t="s">
        <v>134</v>
      </c>
      <c r="I6357" t="s">
        <v>79</v>
      </c>
      <c r="J6357" t="s">
        <v>135</v>
      </c>
      <c r="K6357" t="s">
        <v>22</v>
      </c>
      <c r="L6357" t="s">
        <v>136</v>
      </c>
      <c r="M6357" t="s">
        <v>17613</v>
      </c>
      <c r="N6357" t="s">
        <v>17614</v>
      </c>
      <c r="O6357">
        <v>0.27888888888888891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69</v>
      </c>
      <c r="V6357">
        <v>0</v>
      </c>
      <c r="W6357">
        <v>1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25.446097999999999</v>
      </c>
      <c r="AD6357">
        <v>0</v>
      </c>
      <c r="AE6357">
        <v>4.1466612999999999</v>
      </c>
      <c r="AF6357">
        <v>29.592759999999998</v>
      </c>
    </row>
    <row r="6358" spans="1:32" x14ac:dyDescent="0.3">
      <c r="A6358">
        <v>2796929</v>
      </c>
      <c r="B6358">
        <v>1</v>
      </c>
      <c r="C6358" t="s">
        <v>82</v>
      </c>
      <c r="D6358" t="s">
        <v>105</v>
      </c>
      <c r="E6358" t="s">
        <v>22789</v>
      </c>
      <c r="F6358" t="s">
        <v>22790</v>
      </c>
      <c r="G6358" t="s">
        <v>31550</v>
      </c>
      <c r="H6358" t="s">
        <v>1432</v>
      </c>
      <c r="I6358" t="s">
        <v>78</v>
      </c>
      <c r="J6358" t="s">
        <v>135</v>
      </c>
      <c r="K6358" t="s">
        <v>22</v>
      </c>
      <c r="L6358" t="s">
        <v>136</v>
      </c>
      <c r="M6358" t="s">
        <v>22791</v>
      </c>
      <c r="N6358" t="s">
        <v>22792</v>
      </c>
      <c r="O6358">
        <v>6.4175000000000004</v>
      </c>
      <c r="P6358">
        <v>0</v>
      </c>
      <c r="Q6358">
        <v>33</v>
      </c>
      <c r="R6358">
        <v>0</v>
      </c>
      <c r="S6358">
        <v>0</v>
      </c>
      <c r="T6358">
        <v>0</v>
      </c>
      <c r="U6358">
        <v>1</v>
      </c>
      <c r="V6358">
        <v>0</v>
      </c>
      <c r="W6358">
        <v>0</v>
      </c>
      <c r="X6358">
        <v>0</v>
      </c>
      <c r="Y6358">
        <v>31.826616000000001</v>
      </c>
      <c r="Z6358">
        <v>0</v>
      </c>
      <c r="AA6358">
        <v>0</v>
      </c>
      <c r="AB6358">
        <v>0</v>
      </c>
      <c r="AC6358">
        <v>1.2370644</v>
      </c>
      <c r="AD6358">
        <v>0</v>
      </c>
      <c r="AE6358">
        <v>0</v>
      </c>
      <c r="AF6358">
        <v>33.063679999999998</v>
      </c>
    </row>
    <row r="6359" spans="1:32" x14ac:dyDescent="0.3">
      <c r="A6359">
        <v>2796927</v>
      </c>
      <c r="B6359">
        <v>1</v>
      </c>
      <c r="C6359" t="s">
        <v>82</v>
      </c>
      <c r="D6359" t="s">
        <v>94</v>
      </c>
      <c r="E6359" t="s">
        <v>22793</v>
      </c>
      <c r="F6359" t="s">
        <v>22794</v>
      </c>
      <c r="G6359" t="s">
        <v>31548</v>
      </c>
      <c r="H6359" t="s">
        <v>893</v>
      </c>
      <c r="I6359" t="s">
        <v>78</v>
      </c>
      <c r="J6359" t="s">
        <v>135</v>
      </c>
      <c r="K6359" t="s">
        <v>22</v>
      </c>
      <c r="L6359" t="s">
        <v>136</v>
      </c>
      <c r="M6359" t="s">
        <v>22795</v>
      </c>
      <c r="N6359" t="s">
        <v>17603</v>
      </c>
      <c r="O6359">
        <v>2.7675000000000001</v>
      </c>
      <c r="P6359">
        <v>0</v>
      </c>
      <c r="Q6359">
        <v>1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</row>
    <row r="6360" spans="1:32" x14ac:dyDescent="0.3">
      <c r="A6360">
        <v>2796939</v>
      </c>
      <c r="B6360">
        <v>1</v>
      </c>
      <c r="C6360" t="s">
        <v>82</v>
      </c>
      <c r="D6360" t="s">
        <v>88</v>
      </c>
      <c r="E6360" t="s">
        <v>1443</v>
      </c>
      <c r="F6360" t="s">
        <v>1444</v>
      </c>
      <c r="G6360" t="s">
        <v>31552</v>
      </c>
      <c r="H6360" t="s">
        <v>643</v>
      </c>
      <c r="I6360" t="s">
        <v>78</v>
      </c>
      <c r="J6360" t="s">
        <v>135</v>
      </c>
      <c r="K6360" t="s">
        <v>22</v>
      </c>
      <c r="L6360" t="s">
        <v>186</v>
      </c>
      <c r="M6360" t="s">
        <v>22796</v>
      </c>
      <c r="N6360" t="s">
        <v>22797</v>
      </c>
      <c r="O6360">
        <v>6.224444444444444</v>
      </c>
      <c r="P6360">
        <v>0</v>
      </c>
      <c r="Q6360">
        <v>114</v>
      </c>
      <c r="R6360">
        <v>0</v>
      </c>
      <c r="S6360">
        <v>18</v>
      </c>
      <c r="T6360">
        <v>0</v>
      </c>
      <c r="U6360">
        <v>30</v>
      </c>
      <c r="V6360">
        <v>0</v>
      </c>
      <c r="W6360">
        <v>0</v>
      </c>
      <c r="X6360">
        <v>0</v>
      </c>
      <c r="Y6360">
        <v>137.10731999999999</v>
      </c>
      <c r="Z6360">
        <v>0</v>
      </c>
      <c r="AA6360">
        <v>17.3277</v>
      </c>
      <c r="AB6360">
        <v>0</v>
      </c>
      <c r="AC6360">
        <v>189.48224999999999</v>
      </c>
      <c r="AD6360">
        <v>0</v>
      </c>
      <c r="AE6360">
        <v>0</v>
      </c>
      <c r="AF6360">
        <v>343.91726999999997</v>
      </c>
    </row>
    <row r="6361" spans="1:32" x14ac:dyDescent="0.3">
      <c r="A6361">
        <v>2796891</v>
      </c>
      <c r="B6361">
        <v>2</v>
      </c>
      <c r="C6361" t="s">
        <v>82</v>
      </c>
      <c r="D6361" t="s">
        <v>104</v>
      </c>
      <c r="E6361" t="s">
        <v>10870</v>
      </c>
      <c r="F6361" t="s">
        <v>10871</v>
      </c>
      <c r="G6361" t="s">
        <v>31552</v>
      </c>
      <c r="H6361" t="s">
        <v>223</v>
      </c>
      <c r="I6361" t="s">
        <v>78</v>
      </c>
      <c r="J6361" t="s">
        <v>135</v>
      </c>
      <c r="K6361" t="s">
        <v>22</v>
      </c>
      <c r="L6361" t="s">
        <v>136</v>
      </c>
      <c r="M6361" t="s">
        <v>21518</v>
      </c>
      <c r="N6361" t="s">
        <v>22798</v>
      </c>
      <c r="O6361">
        <v>5.1666666666666666E-2</v>
      </c>
      <c r="P6361">
        <v>0</v>
      </c>
      <c r="Q6361">
        <v>608</v>
      </c>
      <c r="R6361">
        <v>0</v>
      </c>
      <c r="S6361">
        <v>0</v>
      </c>
      <c r="T6361">
        <v>0</v>
      </c>
      <c r="U6361">
        <v>22</v>
      </c>
      <c r="V6361">
        <v>0</v>
      </c>
      <c r="W6361">
        <v>0</v>
      </c>
      <c r="X6361">
        <v>0</v>
      </c>
      <c r="Y6361">
        <v>8.6321250000000003</v>
      </c>
      <c r="Z6361">
        <v>0</v>
      </c>
      <c r="AA6361">
        <v>0</v>
      </c>
      <c r="AB6361">
        <v>0</v>
      </c>
      <c r="AC6361">
        <v>9.5714019999999997E-2</v>
      </c>
      <c r="AD6361">
        <v>0</v>
      </c>
      <c r="AE6361">
        <v>0</v>
      </c>
      <c r="AF6361">
        <v>8.7278389999999995</v>
      </c>
    </row>
    <row r="6362" spans="1:32" x14ac:dyDescent="0.3">
      <c r="A6362">
        <v>2796934</v>
      </c>
      <c r="B6362">
        <v>1</v>
      </c>
      <c r="C6362" t="s">
        <v>83</v>
      </c>
      <c r="D6362" t="s">
        <v>124</v>
      </c>
      <c r="E6362" t="s">
        <v>22799</v>
      </c>
      <c r="F6362" t="s">
        <v>22800</v>
      </c>
      <c r="G6362" t="s">
        <v>31549</v>
      </c>
      <c r="H6362" t="s">
        <v>643</v>
      </c>
      <c r="I6362" t="s">
        <v>79</v>
      </c>
      <c r="J6362" t="s">
        <v>135</v>
      </c>
      <c r="K6362" t="s">
        <v>22</v>
      </c>
      <c r="L6362" t="s">
        <v>186</v>
      </c>
      <c r="M6362" t="s">
        <v>22801</v>
      </c>
      <c r="N6362" t="s">
        <v>22802</v>
      </c>
      <c r="O6362">
        <v>5.6813888888888888</v>
      </c>
      <c r="P6362">
        <v>1</v>
      </c>
      <c r="Q6362">
        <v>618</v>
      </c>
      <c r="R6362">
        <v>0</v>
      </c>
      <c r="S6362">
        <v>46</v>
      </c>
      <c r="T6362">
        <v>0</v>
      </c>
      <c r="U6362">
        <v>47</v>
      </c>
      <c r="V6362">
        <v>0</v>
      </c>
      <c r="W6362">
        <v>0</v>
      </c>
      <c r="X6362">
        <v>60.381970000000003</v>
      </c>
      <c r="Y6362">
        <v>867.32709999999997</v>
      </c>
      <c r="Z6362">
        <v>0</v>
      </c>
      <c r="AA6362">
        <v>159.99347</v>
      </c>
      <c r="AB6362">
        <v>0</v>
      </c>
      <c r="AC6362">
        <v>96.961429999999993</v>
      </c>
      <c r="AD6362">
        <v>0</v>
      </c>
      <c r="AE6362">
        <v>0</v>
      </c>
      <c r="AF6362">
        <v>1184.664</v>
      </c>
    </row>
    <row r="6363" spans="1:32" x14ac:dyDescent="0.3">
      <c r="A6363">
        <v>2796930</v>
      </c>
      <c r="B6363">
        <v>1</v>
      </c>
      <c r="C6363" t="s">
        <v>82</v>
      </c>
      <c r="D6363" t="s">
        <v>100</v>
      </c>
      <c r="E6363" t="s">
        <v>22803</v>
      </c>
      <c r="F6363" t="s">
        <v>22804</v>
      </c>
      <c r="G6363" t="s">
        <v>31547</v>
      </c>
      <c r="H6363" t="s">
        <v>648</v>
      </c>
      <c r="I6363" t="s">
        <v>79</v>
      </c>
      <c r="J6363" t="s">
        <v>135</v>
      </c>
      <c r="K6363" t="s">
        <v>22</v>
      </c>
      <c r="L6363" t="s">
        <v>186</v>
      </c>
      <c r="M6363" t="s">
        <v>22805</v>
      </c>
      <c r="N6363" t="s">
        <v>22806</v>
      </c>
      <c r="O6363">
        <v>4.2474999999999996</v>
      </c>
      <c r="P6363">
        <v>0</v>
      </c>
      <c r="Q6363">
        <v>1166</v>
      </c>
      <c r="R6363">
        <v>0</v>
      </c>
      <c r="S6363">
        <v>0</v>
      </c>
      <c r="T6363">
        <v>0</v>
      </c>
      <c r="U6363">
        <v>28</v>
      </c>
      <c r="V6363">
        <v>0</v>
      </c>
      <c r="W6363">
        <v>0</v>
      </c>
      <c r="X6363">
        <v>0</v>
      </c>
      <c r="Y6363">
        <v>1194.1516999999999</v>
      </c>
      <c r="Z6363">
        <v>0</v>
      </c>
      <c r="AA6363">
        <v>0</v>
      </c>
      <c r="AB6363">
        <v>0</v>
      </c>
      <c r="AC6363">
        <v>143.41226</v>
      </c>
      <c r="AD6363">
        <v>0</v>
      </c>
      <c r="AE6363">
        <v>0</v>
      </c>
      <c r="AF6363">
        <v>1337.5640000000001</v>
      </c>
    </row>
    <row r="6364" spans="1:32" x14ac:dyDescent="0.3">
      <c r="A6364">
        <v>2796808</v>
      </c>
      <c r="B6364">
        <v>1</v>
      </c>
      <c r="C6364" t="s">
        <v>82</v>
      </c>
      <c r="D6364" t="s">
        <v>107</v>
      </c>
      <c r="E6364" t="s">
        <v>22807</v>
      </c>
      <c r="F6364" t="s">
        <v>22808</v>
      </c>
      <c r="G6364" t="s">
        <v>31548</v>
      </c>
      <c r="H6364" t="s">
        <v>479</v>
      </c>
      <c r="I6364" t="s">
        <v>78</v>
      </c>
      <c r="J6364" t="s">
        <v>135</v>
      </c>
      <c r="K6364" t="s">
        <v>22</v>
      </c>
      <c r="L6364" t="s">
        <v>136</v>
      </c>
      <c r="M6364" t="s">
        <v>22809</v>
      </c>
      <c r="N6364" t="s">
        <v>22810</v>
      </c>
      <c r="O6364">
        <v>3.1922222222222221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1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6.0467500000000003</v>
      </c>
      <c r="AD6364">
        <v>0</v>
      </c>
      <c r="AE6364">
        <v>0</v>
      </c>
      <c r="AF6364">
        <v>6.0467500000000003</v>
      </c>
    </row>
    <row r="6365" spans="1:32" x14ac:dyDescent="0.3">
      <c r="A6365">
        <v>2796804</v>
      </c>
      <c r="B6365">
        <v>1</v>
      </c>
      <c r="C6365" t="s">
        <v>82</v>
      </c>
      <c r="D6365" t="s">
        <v>105</v>
      </c>
      <c r="E6365" t="s">
        <v>22811</v>
      </c>
      <c r="F6365" t="s">
        <v>22812</v>
      </c>
      <c r="G6365" t="s">
        <v>31546</v>
      </c>
      <c r="H6365" t="s">
        <v>163</v>
      </c>
      <c r="I6365" t="s">
        <v>78</v>
      </c>
      <c r="J6365" t="s">
        <v>135</v>
      </c>
      <c r="K6365" t="s">
        <v>22</v>
      </c>
      <c r="L6365" t="s">
        <v>136</v>
      </c>
      <c r="M6365" t="s">
        <v>22813</v>
      </c>
      <c r="N6365" t="s">
        <v>22814</v>
      </c>
      <c r="O6365">
        <v>1.7763888888888888</v>
      </c>
      <c r="P6365">
        <v>0</v>
      </c>
      <c r="Q6365">
        <v>21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6.1230849999999997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6.1230849999999997</v>
      </c>
    </row>
    <row r="6366" spans="1:32" x14ac:dyDescent="0.3">
      <c r="A6366">
        <v>2796512</v>
      </c>
      <c r="B6366">
        <v>3</v>
      </c>
      <c r="C6366" t="s">
        <v>82</v>
      </c>
      <c r="D6366" t="s">
        <v>106</v>
      </c>
      <c r="E6366" t="s">
        <v>17670</v>
      </c>
      <c r="F6366" t="s">
        <v>17671</v>
      </c>
      <c r="G6366" t="s">
        <v>31551</v>
      </c>
      <c r="H6366" t="s">
        <v>338</v>
      </c>
      <c r="I6366" t="s">
        <v>79</v>
      </c>
      <c r="J6366" t="s">
        <v>135</v>
      </c>
      <c r="K6366" t="s">
        <v>22</v>
      </c>
      <c r="L6366" t="s">
        <v>136</v>
      </c>
      <c r="M6366" t="s">
        <v>20257</v>
      </c>
      <c r="N6366" t="s">
        <v>22815</v>
      </c>
      <c r="O6366">
        <v>2.9672222222222224</v>
      </c>
      <c r="P6366">
        <v>0</v>
      </c>
      <c r="Q6366">
        <v>5</v>
      </c>
      <c r="R6366">
        <v>0</v>
      </c>
      <c r="S6366">
        <v>5</v>
      </c>
      <c r="T6366">
        <v>0</v>
      </c>
      <c r="U6366">
        <v>10</v>
      </c>
      <c r="V6366">
        <v>0</v>
      </c>
      <c r="W6366">
        <v>0</v>
      </c>
      <c r="X6366">
        <v>0</v>
      </c>
      <c r="Y6366">
        <v>7.0812049999999997</v>
      </c>
      <c r="Z6366">
        <v>0</v>
      </c>
      <c r="AA6366">
        <v>8.0469299999999997</v>
      </c>
      <c r="AB6366">
        <v>0</v>
      </c>
      <c r="AC6366">
        <v>85.747603999999995</v>
      </c>
      <c r="AD6366">
        <v>0</v>
      </c>
      <c r="AE6366">
        <v>0</v>
      </c>
      <c r="AF6366">
        <v>100.87573999999999</v>
      </c>
    </row>
    <row r="6367" spans="1:32" x14ac:dyDescent="0.3">
      <c r="A6367">
        <v>2796811</v>
      </c>
      <c r="B6367">
        <v>1</v>
      </c>
      <c r="C6367" t="s">
        <v>82</v>
      </c>
      <c r="D6367" t="s">
        <v>106</v>
      </c>
      <c r="E6367" t="s">
        <v>17280</v>
      </c>
      <c r="F6367" t="s">
        <v>17281</v>
      </c>
      <c r="G6367" t="s">
        <v>31545</v>
      </c>
      <c r="H6367" t="s">
        <v>145</v>
      </c>
      <c r="I6367" t="s">
        <v>79</v>
      </c>
      <c r="J6367" t="s">
        <v>135</v>
      </c>
      <c r="K6367" t="s">
        <v>22</v>
      </c>
      <c r="L6367" t="s">
        <v>136</v>
      </c>
      <c r="M6367" t="s">
        <v>22816</v>
      </c>
      <c r="N6367" t="s">
        <v>22817</v>
      </c>
      <c r="O6367">
        <v>2.8055555555555554</v>
      </c>
      <c r="P6367">
        <v>0</v>
      </c>
      <c r="Q6367">
        <v>5</v>
      </c>
      <c r="R6367">
        <v>1</v>
      </c>
      <c r="S6367">
        <v>5</v>
      </c>
      <c r="T6367">
        <v>3</v>
      </c>
      <c r="U6367">
        <v>10</v>
      </c>
      <c r="V6367">
        <v>1</v>
      </c>
      <c r="W6367">
        <v>0</v>
      </c>
      <c r="X6367">
        <v>0</v>
      </c>
      <c r="Y6367">
        <v>6.8178215</v>
      </c>
      <c r="Z6367">
        <v>1.6072090000000001</v>
      </c>
      <c r="AA6367">
        <v>7.5536750000000001</v>
      </c>
      <c r="AB6367">
        <v>90.006519999999995</v>
      </c>
      <c r="AC6367">
        <v>80.008709999999994</v>
      </c>
      <c r="AD6367">
        <v>23.759360999999998</v>
      </c>
      <c r="AE6367">
        <v>0</v>
      </c>
      <c r="AF6367">
        <v>209.75331</v>
      </c>
    </row>
    <row r="6368" spans="1:32" x14ac:dyDescent="0.3">
      <c r="A6368">
        <v>2796815</v>
      </c>
      <c r="B6368">
        <v>1</v>
      </c>
      <c r="C6368" t="s">
        <v>82</v>
      </c>
      <c r="D6368" t="s">
        <v>96</v>
      </c>
      <c r="E6368" t="s">
        <v>22818</v>
      </c>
      <c r="F6368" t="s">
        <v>22819</v>
      </c>
      <c r="G6368" t="s">
        <v>31550</v>
      </c>
      <c r="H6368" t="s">
        <v>1432</v>
      </c>
      <c r="I6368" t="s">
        <v>78</v>
      </c>
      <c r="J6368" t="s">
        <v>135</v>
      </c>
      <c r="K6368" t="s">
        <v>22</v>
      </c>
      <c r="L6368" t="s">
        <v>136</v>
      </c>
      <c r="M6368" t="s">
        <v>22820</v>
      </c>
      <c r="N6368" t="s">
        <v>22821</v>
      </c>
      <c r="O6368">
        <v>2.237222222222222</v>
      </c>
      <c r="P6368">
        <v>0</v>
      </c>
      <c r="Q6368">
        <v>29</v>
      </c>
      <c r="R6368">
        <v>0</v>
      </c>
      <c r="S6368">
        <v>0</v>
      </c>
      <c r="T6368">
        <v>0</v>
      </c>
      <c r="U6368">
        <v>3</v>
      </c>
      <c r="V6368">
        <v>0</v>
      </c>
      <c r="W6368">
        <v>0</v>
      </c>
      <c r="X6368">
        <v>0</v>
      </c>
      <c r="Y6368">
        <v>20.499966000000001</v>
      </c>
      <c r="Z6368">
        <v>0</v>
      </c>
      <c r="AA6368">
        <v>0</v>
      </c>
      <c r="AB6368">
        <v>0</v>
      </c>
      <c r="AC6368">
        <v>16.105785000000001</v>
      </c>
      <c r="AD6368">
        <v>0</v>
      </c>
      <c r="AE6368">
        <v>0</v>
      </c>
      <c r="AF6368">
        <v>36.60575</v>
      </c>
    </row>
    <row r="6369" spans="1:32" x14ac:dyDescent="0.3">
      <c r="A6369">
        <v>2796810</v>
      </c>
      <c r="B6369">
        <v>1</v>
      </c>
      <c r="C6369" t="s">
        <v>82</v>
      </c>
      <c r="D6369" t="s">
        <v>94</v>
      </c>
      <c r="E6369" t="s">
        <v>22822</v>
      </c>
      <c r="F6369" t="s">
        <v>22823</v>
      </c>
      <c r="G6369" t="s">
        <v>31552</v>
      </c>
      <c r="H6369" t="s">
        <v>145</v>
      </c>
      <c r="I6369" t="s">
        <v>78</v>
      </c>
      <c r="J6369" t="s">
        <v>135</v>
      </c>
      <c r="K6369" t="s">
        <v>22</v>
      </c>
      <c r="L6369" t="s">
        <v>136</v>
      </c>
      <c r="M6369" t="s">
        <v>22824</v>
      </c>
      <c r="N6369" t="s">
        <v>22825</v>
      </c>
      <c r="O6369">
        <v>0.52916666666666667</v>
      </c>
      <c r="P6369">
        <v>0</v>
      </c>
      <c r="Q6369">
        <v>131</v>
      </c>
      <c r="R6369">
        <v>0</v>
      </c>
      <c r="S6369">
        <v>0</v>
      </c>
      <c r="T6369">
        <v>0</v>
      </c>
      <c r="U6369">
        <v>9</v>
      </c>
      <c r="V6369">
        <v>0</v>
      </c>
      <c r="W6369">
        <v>0</v>
      </c>
      <c r="X6369">
        <v>0</v>
      </c>
      <c r="Y6369">
        <v>11.217452</v>
      </c>
      <c r="Z6369">
        <v>0</v>
      </c>
      <c r="AA6369">
        <v>0</v>
      </c>
      <c r="AB6369">
        <v>0</v>
      </c>
      <c r="AC6369">
        <v>1.2322356000000001</v>
      </c>
      <c r="AD6369">
        <v>0</v>
      </c>
      <c r="AE6369">
        <v>0</v>
      </c>
      <c r="AF6369">
        <v>12.449688</v>
      </c>
    </row>
    <row r="6370" spans="1:32" x14ac:dyDescent="0.3">
      <c r="A6370">
        <v>2796805</v>
      </c>
      <c r="B6370">
        <v>1</v>
      </c>
      <c r="C6370" t="s">
        <v>82</v>
      </c>
      <c r="D6370" t="s">
        <v>84</v>
      </c>
      <c r="E6370" t="s">
        <v>22826</v>
      </c>
      <c r="F6370" t="s">
        <v>22827</v>
      </c>
      <c r="G6370" t="s">
        <v>31551</v>
      </c>
      <c r="H6370" t="s">
        <v>672</v>
      </c>
      <c r="I6370" t="s">
        <v>79</v>
      </c>
      <c r="J6370" t="s">
        <v>135</v>
      </c>
      <c r="K6370" t="s">
        <v>22</v>
      </c>
      <c r="L6370" t="s">
        <v>136</v>
      </c>
      <c r="M6370" t="s">
        <v>22828</v>
      </c>
      <c r="N6370" t="s">
        <v>22829</v>
      </c>
      <c r="O6370">
        <v>3.3566666666666665</v>
      </c>
      <c r="P6370">
        <v>0</v>
      </c>
      <c r="Q6370">
        <v>114</v>
      </c>
      <c r="R6370">
        <v>0</v>
      </c>
      <c r="S6370">
        <v>2</v>
      </c>
      <c r="T6370">
        <v>0</v>
      </c>
      <c r="U6370">
        <v>9</v>
      </c>
      <c r="V6370">
        <v>0</v>
      </c>
      <c r="W6370">
        <v>0</v>
      </c>
      <c r="X6370">
        <v>0</v>
      </c>
      <c r="Y6370">
        <v>100.30647</v>
      </c>
      <c r="Z6370">
        <v>0</v>
      </c>
      <c r="AA6370">
        <v>2.6387496000000001</v>
      </c>
      <c r="AB6370">
        <v>0</v>
      </c>
      <c r="AC6370">
        <v>82.234579999999994</v>
      </c>
      <c r="AD6370">
        <v>0</v>
      </c>
      <c r="AE6370">
        <v>0</v>
      </c>
      <c r="AF6370">
        <v>185.17981</v>
      </c>
    </row>
    <row r="6371" spans="1:32" x14ac:dyDescent="0.3">
      <c r="A6371">
        <v>2796819</v>
      </c>
      <c r="B6371">
        <v>1</v>
      </c>
      <c r="C6371" t="s">
        <v>82</v>
      </c>
      <c r="D6371" t="s">
        <v>107</v>
      </c>
      <c r="E6371" t="s">
        <v>18487</v>
      </c>
      <c r="F6371" t="s">
        <v>18488</v>
      </c>
      <c r="G6371" t="s">
        <v>31546</v>
      </c>
      <c r="H6371" t="s">
        <v>1432</v>
      </c>
      <c r="I6371" t="s">
        <v>78</v>
      </c>
      <c r="J6371" t="s">
        <v>135</v>
      </c>
      <c r="K6371" t="s">
        <v>22</v>
      </c>
      <c r="L6371" t="s">
        <v>136</v>
      </c>
      <c r="M6371" t="s">
        <v>22830</v>
      </c>
      <c r="N6371" t="s">
        <v>22831</v>
      </c>
      <c r="O6371">
        <v>1.5380555555555555</v>
      </c>
      <c r="P6371">
        <v>0</v>
      </c>
      <c r="Q6371">
        <v>44</v>
      </c>
      <c r="R6371">
        <v>0</v>
      </c>
      <c r="S6371">
        <v>0</v>
      </c>
      <c r="T6371">
        <v>0</v>
      </c>
      <c r="U6371">
        <v>11</v>
      </c>
      <c r="V6371">
        <v>0</v>
      </c>
      <c r="W6371">
        <v>0</v>
      </c>
      <c r="X6371">
        <v>0</v>
      </c>
      <c r="Y6371">
        <v>64.815833999999995</v>
      </c>
      <c r="Z6371">
        <v>0</v>
      </c>
      <c r="AA6371">
        <v>0</v>
      </c>
      <c r="AB6371">
        <v>0</v>
      </c>
      <c r="AC6371">
        <v>39.944747999999997</v>
      </c>
      <c r="AD6371">
        <v>0</v>
      </c>
      <c r="AE6371">
        <v>0</v>
      </c>
      <c r="AF6371">
        <v>104.76058</v>
      </c>
    </row>
    <row r="6372" spans="1:32" x14ac:dyDescent="0.3">
      <c r="A6372">
        <v>2796838</v>
      </c>
      <c r="B6372">
        <v>1</v>
      </c>
      <c r="C6372" t="s">
        <v>82</v>
      </c>
      <c r="D6372" t="s">
        <v>112</v>
      </c>
      <c r="E6372" t="s">
        <v>17155</v>
      </c>
      <c r="F6372" t="s">
        <v>17156</v>
      </c>
      <c r="G6372" t="s">
        <v>31546</v>
      </c>
      <c r="H6372" t="s">
        <v>223</v>
      </c>
      <c r="I6372" t="s">
        <v>78</v>
      </c>
      <c r="J6372" t="s">
        <v>135</v>
      </c>
      <c r="K6372" t="s">
        <v>22</v>
      </c>
      <c r="L6372" t="s">
        <v>136</v>
      </c>
      <c r="M6372" t="s">
        <v>22832</v>
      </c>
      <c r="N6372" t="s">
        <v>22833</v>
      </c>
      <c r="O6372">
        <v>3.7366666666666668</v>
      </c>
      <c r="P6372">
        <v>0</v>
      </c>
      <c r="Q6372">
        <v>131</v>
      </c>
      <c r="R6372">
        <v>0</v>
      </c>
      <c r="S6372">
        <v>0</v>
      </c>
      <c r="T6372">
        <v>0</v>
      </c>
      <c r="U6372">
        <v>2</v>
      </c>
      <c r="V6372">
        <v>0</v>
      </c>
      <c r="W6372">
        <v>0</v>
      </c>
      <c r="X6372">
        <v>0</v>
      </c>
      <c r="Y6372">
        <v>124.71733999999999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124.71733999999999</v>
      </c>
    </row>
    <row r="6373" spans="1:32" x14ac:dyDescent="0.3">
      <c r="A6373">
        <v>2796739</v>
      </c>
      <c r="B6373">
        <v>2</v>
      </c>
      <c r="C6373" t="s">
        <v>83</v>
      </c>
      <c r="D6373" t="s">
        <v>130</v>
      </c>
      <c r="E6373" t="s">
        <v>7215</v>
      </c>
      <c r="F6373" t="s">
        <v>7216</v>
      </c>
      <c r="G6373" t="s">
        <v>31549</v>
      </c>
      <c r="H6373" t="s">
        <v>672</v>
      </c>
      <c r="I6373" t="s">
        <v>79</v>
      </c>
      <c r="J6373" t="s">
        <v>135</v>
      </c>
      <c r="K6373" t="s">
        <v>22</v>
      </c>
      <c r="L6373" t="s">
        <v>136</v>
      </c>
      <c r="M6373" t="s">
        <v>22834</v>
      </c>
      <c r="N6373" t="s">
        <v>22835</v>
      </c>
      <c r="O6373">
        <v>0.92638888888888893</v>
      </c>
      <c r="P6373">
        <v>5</v>
      </c>
      <c r="Q6373">
        <v>591</v>
      </c>
      <c r="R6373">
        <v>4</v>
      </c>
      <c r="S6373">
        <v>10</v>
      </c>
      <c r="T6373">
        <v>17</v>
      </c>
      <c r="U6373">
        <v>63</v>
      </c>
      <c r="V6373">
        <v>4</v>
      </c>
      <c r="W6373">
        <v>0</v>
      </c>
      <c r="X6373">
        <v>748.18060000000003</v>
      </c>
      <c r="Y6373">
        <v>149.82509999999999</v>
      </c>
      <c r="Z6373">
        <v>3.5755715000000001</v>
      </c>
      <c r="AA6373">
        <v>8.3500080000000008</v>
      </c>
      <c r="AB6373">
        <v>209.07773</v>
      </c>
      <c r="AC6373">
        <v>58.91742</v>
      </c>
      <c r="AD6373">
        <v>506.21793000000002</v>
      </c>
      <c r="AE6373">
        <v>0</v>
      </c>
      <c r="AF6373">
        <v>1684.1443999999999</v>
      </c>
    </row>
    <row r="6374" spans="1:32" x14ac:dyDescent="0.3">
      <c r="A6374">
        <v>2796746</v>
      </c>
      <c r="B6374">
        <v>1</v>
      </c>
      <c r="C6374" t="s">
        <v>83</v>
      </c>
      <c r="D6374" t="s">
        <v>130</v>
      </c>
      <c r="E6374" t="s">
        <v>22836</v>
      </c>
      <c r="F6374" t="s">
        <v>22837</v>
      </c>
      <c r="G6374" t="s">
        <v>31548</v>
      </c>
      <c r="H6374" t="s">
        <v>893</v>
      </c>
      <c r="I6374" t="s">
        <v>78</v>
      </c>
      <c r="J6374" t="s">
        <v>135</v>
      </c>
      <c r="K6374" t="s">
        <v>22</v>
      </c>
      <c r="L6374" t="s">
        <v>136</v>
      </c>
      <c r="M6374" t="s">
        <v>22838</v>
      </c>
      <c r="N6374" t="s">
        <v>22839</v>
      </c>
      <c r="O6374">
        <v>3.0708333333333333</v>
      </c>
      <c r="P6374">
        <v>0</v>
      </c>
      <c r="Q6374">
        <v>18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11.397273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11.397273</v>
      </c>
    </row>
    <row r="6375" spans="1:32" x14ac:dyDescent="0.3">
      <c r="A6375">
        <v>2796733</v>
      </c>
      <c r="B6375">
        <v>1</v>
      </c>
      <c r="C6375" t="s">
        <v>82</v>
      </c>
      <c r="D6375" t="s">
        <v>86</v>
      </c>
      <c r="E6375" t="s">
        <v>22840</v>
      </c>
      <c r="F6375" t="s">
        <v>22841</v>
      </c>
      <c r="G6375" t="s">
        <v>31548</v>
      </c>
      <c r="H6375" t="s">
        <v>333</v>
      </c>
      <c r="I6375" t="s">
        <v>78</v>
      </c>
      <c r="J6375" t="s">
        <v>135</v>
      </c>
      <c r="K6375" t="s">
        <v>22</v>
      </c>
      <c r="L6375" t="s">
        <v>136</v>
      </c>
      <c r="M6375" t="s">
        <v>22842</v>
      </c>
      <c r="N6375" t="s">
        <v>22843</v>
      </c>
      <c r="O6375">
        <v>1.9558333333333333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1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0.51846800000000004</v>
      </c>
      <c r="AD6375">
        <v>0</v>
      </c>
      <c r="AE6375">
        <v>0</v>
      </c>
      <c r="AF6375">
        <v>0.51846800000000004</v>
      </c>
    </row>
    <row r="6376" spans="1:32" x14ac:dyDescent="0.3">
      <c r="A6376">
        <v>2796741</v>
      </c>
      <c r="B6376">
        <v>1</v>
      </c>
      <c r="C6376" t="s">
        <v>82</v>
      </c>
      <c r="D6376" t="s">
        <v>104</v>
      </c>
      <c r="E6376" t="s">
        <v>3425</v>
      </c>
      <c r="F6376" t="s">
        <v>239</v>
      </c>
      <c r="G6376" t="s">
        <v>31546</v>
      </c>
      <c r="H6376" t="s">
        <v>223</v>
      </c>
      <c r="I6376" t="s">
        <v>78</v>
      </c>
      <c r="J6376" t="s">
        <v>135</v>
      </c>
      <c r="K6376" t="s">
        <v>22</v>
      </c>
      <c r="L6376" t="s">
        <v>136</v>
      </c>
      <c r="M6376" t="s">
        <v>22844</v>
      </c>
      <c r="N6376" t="s">
        <v>22845</v>
      </c>
      <c r="O6376">
        <v>2.6083333333333334</v>
      </c>
      <c r="P6376">
        <v>0</v>
      </c>
      <c r="Q6376">
        <v>62</v>
      </c>
      <c r="R6376">
        <v>0</v>
      </c>
      <c r="S6376">
        <v>0</v>
      </c>
      <c r="T6376">
        <v>0</v>
      </c>
      <c r="U6376">
        <v>6</v>
      </c>
      <c r="V6376">
        <v>0</v>
      </c>
      <c r="W6376">
        <v>0</v>
      </c>
      <c r="X6376">
        <v>0</v>
      </c>
      <c r="Y6376">
        <v>57.528346999999997</v>
      </c>
      <c r="Z6376">
        <v>0</v>
      </c>
      <c r="AA6376">
        <v>0</v>
      </c>
      <c r="AB6376">
        <v>0</v>
      </c>
      <c r="AC6376">
        <v>6.0668873999999997</v>
      </c>
      <c r="AD6376">
        <v>0</v>
      </c>
      <c r="AE6376">
        <v>0</v>
      </c>
      <c r="AF6376">
        <v>63.595233999999998</v>
      </c>
    </row>
    <row r="6377" spans="1:32" x14ac:dyDescent="0.3">
      <c r="A6377">
        <v>2796766</v>
      </c>
      <c r="B6377">
        <v>1</v>
      </c>
      <c r="C6377" t="s">
        <v>82</v>
      </c>
      <c r="D6377" t="s">
        <v>107</v>
      </c>
      <c r="E6377" t="s">
        <v>18487</v>
      </c>
      <c r="F6377" t="s">
        <v>18488</v>
      </c>
      <c r="G6377" t="s">
        <v>31546</v>
      </c>
      <c r="H6377" t="s">
        <v>223</v>
      </c>
      <c r="I6377" t="s">
        <v>78</v>
      </c>
      <c r="J6377" t="s">
        <v>135</v>
      </c>
      <c r="K6377" t="s">
        <v>22</v>
      </c>
      <c r="L6377" t="s">
        <v>136</v>
      </c>
      <c r="M6377" t="s">
        <v>22846</v>
      </c>
      <c r="N6377" t="s">
        <v>22847</v>
      </c>
      <c r="O6377">
        <v>2.276388888888889</v>
      </c>
      <c r="P6377">
        <v>0</v>
      </c>
      <c r="Q6377">
        <v>44</v>
      </c>
      <c r="R6377">
        <v>0</v>
      </c>
      <c r="S6377">
        <v>0</v>
      </c>
      <c r="T6377">
        <v>0</v>
      </c>
      <c r="U6377">
        <v>11</v>
      </c>
      <c r="V6377">
        <v>0</v>
      </c>
      <c r="W6377">
        <v>0</v>
      </c>
      <c r="X6377">
        <v>0</v>
      </c>
      <c r="Y6377">
        <v>73.317719999999994</v>
      </c>
      <c r="Z6377">
        <v>0</v>
      </c>
      <c r="AA6377">
        <v>0</v>
      </c>
      <c r="AB6377">
        <v>0</v>
      </c>
      <c r="AC6377">
        <v>69.748840000000001</v>
      </c>
      <c r="AD6377">
        <v>0</v>
      </c>
      <c r="AE6377">
        <v>0</v>
      </c>
      <c r="AF6377">
        <v>143.06656000000001</v>
      </c>
    </row>
    <row r="6378" spans="1:32" x14ac:dyDescent="0.3">
      <c r="A6378">
        <v>2796726</v>
      </c>
      <c r="B6378">
        <v>1</v>
      </c>
      <c r="C6378" t="s">
        <v>82</v>
      </c>
      <c r="D6378" t="s">
        <v>87</v>
      </c>
      <c r="E6378" t="s">
        <v>22848</v>
      </c>
      <c r="F6378" t="s">
        <v>22849</v>
      </c>
      <c r="G6378" t="s">
        <v>31548</v>
      </c>
      <c r="H6378" t="s">
        <v>333</v>
      </c>
      <c r="I6378" t="s">
        <v>78</v>
      </c>
      <c r="J6378" t="s">
        <v>135</v>
      </c>
      <c r="K6378" t="s">
        <v>22</v>
      </c>
      <c r="L6378" t="s">
        <v>136</v>
      </c>
      <c r="M6378" t="s">
        <v>22850</v>
      </c>
      <c r="N6378" t="s">
        <v>22851</v>
      </c>
      <c r="O6378">
        <v>1.3605555555555555</v>
      </c>
      <c r="P6378">
        <v>0</v>
      </c>
      <c r="Q6378">
        <v>1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0.62118994999999999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0.62118994999999999</v>
      </c>
    </row>
    <row r="6379" spans="1:32" x14ac:dyDescent="0.3">
      <c r="A6379">
        <v>2796763</v>
      </c>
      <c r="B6379">
        <v>1</v>
      </c>
      <c r="C6379" t="s">
        <v>83</v>
      </c>
      <c r="D6379" t="s">
        <v>122</v>
      </c>
      <c r="E6379" t="s">
        <v>22852</v>
      </c>
      <c r="F6379" t="s">
        <v>22853</v>
      </c>
      <c r="G6379" t="s">
        <v>31546</v>
      </c>
      <c r="H6379" t="s">
        <v>223</v>
      </c>
      <c r="I6379" t="s">
        <v>78</v>
      </c>
      <c r="J6379" t="s">
        <v>135</v>
      </c>
      <c r="K6379" t="s">
        <v>22</v>
      </c>
      <c r="L6379" t="s">
        <v>136</v>
      </c>
      <c r="M6379" t="s">
        <v>22854</v>
      </c>
      <c r="N6379" t="s">
        <v>22855</v>
      </c>
      <c r="O6379">
        <v>1.0855555555555556</v>
      </c>
      <c r="P6379">
        <v>0</v>
      </c>
      <c r="Q6379">
        <v>15</v>
      </c>
      <c r="R6379">
        <v>0</v>
      </c>
      <c r="S6379">
        <v>1</v>
      </c>
      <c r="T6379">
        <v>0</v>
      </c>
      <c r="U6379">
        <v>3</v>
      </c>
      <c r="V6379">
        <v>0</v>
      </c>
      <c r="W6379">
        <v>0</v>
      </c>
      <c r="X6379">
        <v>0</v>
      </c>
      <c r="Y6379">
        <v>2.0472727000000002</v>
      </c>
      <c r="Z6379">
        <v>0</v>
      </c>
      <c r="AA6379">
        <v>5.1135750000000001E-2</v>
      </c>
      <c r="AB6379">
        <v>0</v>
      </c>
      <c r="AC6379">
        <v>7.0379877000000004</v>
      </c>
      <c r="AD6379">
        <v>0</v>
      </c>
      <c r="AE6379">
        <v>0</v>
      </c>
      <c r="AF6379">
        <v>9.1363959999999995</v>
      </c>
    </row>
    <row r="6380" spans="1:32" x14ac:dyDescent="0.3">
      <c r="A6380">
        <v>2796742</v>
      </c>
      <c r="B6380">
        <v>1</v>
      </c>
      <c r="C6380" t="s">
        <v>82</v>
      </c>
      <c r="D6380" t="s">
        <v>89</v>
      </c>
      <c r="E6380" t="s">
        <v>22856</v>
      </c>
      <c r="F6380" t="s">
        <v>22857</v>
      </c>
      <c r="G6380" t="s">
        <v>31548</v>
      </c>
      <c r="H6380" t="s">
        <v>333</v>
      </c>
      <c r="I6380" t="s">
        <v>78</v>
      </c>
      <c r="J6380" t="s">
        <v>135</v>
      </c>
      <c r="K6380" t="s">
        <v>22</v>
      </c>
      <c r="L6380" t="s">
        <v>136</v>
      </c>
      <c r="M6380" t="s">
        <v>22858</v>
      </c>
      <c r="N6380" t="s">
        <v>22859</v>
      </c>
      <c r="O6380">
        <v>2.2541666666666669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1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8.5359289999999994</v>
      </c>
      <c r="AD6380">
        <v>0</v>
      </c>
      <c r="AE6380">
        <v>0</v>
      </c>
      <c r="AF6380">
        <v>8.5359289999999994</v>
      </c>
    </row>
    <row r="6381" spans="1:32" x14ac:dyDescent="0.3">
      <c r="A6381">
        <v>2796739</v>
      </c>
      <c r="B6381">
        <v>1</v>
      </c>
      <c r="C6381" t="s">
        <v>83</v>
      </c>
      <c r="D6381" t="s">
        <v>130</v>
      </c>
      <c r="E6381" t="s">
        <v>22860</v>
      </c>
      <c r="F6381" t="s">
        <v>22861</v>
      </c>
      <c r="G6381" t="s">
        <v>31551</v>
      </c>
      <c r="H6381" t="s">
        <v>672</v>
      </c>
      <c r="I6381" t="s">
        <v>79</v>
      </c>
      <c r="J6381" t="s">
        <v>135</v>
      </c>
      <c r="K6381" t="s">
        <v>22</v>
      </c>
      <c r="L6381" t="s">
        <v>136</v>
      </c>
      <c r="M6381" t="s">
        <v>22862</v>
      </c>
      <c r="N6381" t="s">
        <v>22834</v>
      </c>
      <c r="O6381">
        <v>4.016111111111111</v>
      </c>
      <c r="P6381">
        <v>0</v>
      </c>
      <c r="Q6381">
        <v>132</v>
      </c>
      <c r="R6381">
        <v>0</v>
      </c>
      <c r="S6381">
        <v>1</v>
      </c>
      <c r="T6381">
        <v>0</v>
      </c>
      <c r="U6381">
        <v>5</v>
      </c>
      <c r="V6381">
        <v>0</v>
      </c>
      <c r="W6381">
        <v>0</v>
      </c>
      <c r="X6381">
        <v>0</v>
      </c>
      <c r="Y6381">
        <v>154.94301999999999</v>
      </c>
      <c r="Z6381">
        <v>0</v>
      </c>
      <c r="AA6381">
        <v>0.19816738</v>
      </c>
      <c r="AB6381">
        <v>0</v>
      </c>
      <c r="AC6381">
        <v>15.302434999999999</v>
      </c>
      <c r="AD6381">
        <v>0</v>
      </c>
      <c r="AE6381">
        <v>0</v>
      </c>
      <c r="AF6381">
        <v>170.44363000000001</v>
      </c>
    </row>
    <row r="6382" spans="1:32" x14ac:dyDescent="0.3">
      <c r="A6382">
        <v>2796731</v>
      </c>
      <c r="B6382">
        <v>1</v>
      </c>
      <c r="C6382" t="s">
        <v>82</v>
      </c>
      <c r="D6382" t="s">
        <v>92</v>
      </c>
      <c r="E6382" t="s">
        <v>22863</v>
      </c>
      <c r="F6382" t="s">
        <v>22864</v>
      </c>
      <c r="G6382" t="s">
        <v>31549</v>
      </c>
      <c r="H6382" t="s">
        <v>134</v>
      </c>
      <c r="I6382" t="s">
        <v>79</v>
      </c>
      <c r="J6382" t="s">
        <v>135</v>
      </c>
      <c r="K6382" t="s">
        <v>22</v>
      </c>
      <c r="L6382" t="s">
        <v>136</v>
      </c>
      <c r="M6382" t="s">
        <v>22865</v>
      </c>
      <c r="N6382" t="s">
        <v>22866</v>
      </c>
      <c r="O6382">
        <v>1.2322222222222223</v>
      </c>
      <c r="P6382">
        <v>0</v>
      </c>
      <c r="Q6382">
        <v>293</v>
      </c>
      <c r="R6382">
        <v>11</v>
      </c>
      <c r="S6382">
        <v>36</v>
      </c>
      <c r="T6382">
        <v>14</v>
      </c>
      <c r="U6382">
        <v>68</v>
      </c>
      <c r="V6382">
        <v>4</v>
      </c>
      <c r="W6382">
        <v>0</v>
      </c>
      <c r="X6382">
        <v>0</v>
      </c>
      <c r="Y6382">
        <v>130.98372000000001</v>
      </c>
      <c r="Z6382">
        <v>78.675030000000007</v>
      </c>
      <c r="AA6382">
        <v>31.761510000000001</v>
      </c>
      <c r="AB6382">
        <v>155.81343000000001</v>
      </c>
      <c r="AC6382">
        <v>111.51314000000001</v>
      </c>
      <c r="AD6382">
        <v>1035.0297</v>
      </c>
      <c r="AE6382">
        <v>0</v>
      </c>
      <c r="AF6382">
        <v>1543.7764999999999</v>
      </c>
    </row>
    <row r="6383" spans="1:32" x14ac:dyDescent="0.3">
      <c r="A6383">
        <v>2796755</v>
      </c>
      <c r="B6383">
        <v>1</v>
      </c>
      <c r="C6383" t="s">
        <v>83</v>
      </c>
      <c r="D6383" t="s">
        <v>121</v>
      </c>
      <c r="E6383" t="s">
        <v>11908</v>
      </c>
      <c r="F6383" t="s">
        <v>11909</v>
      </c>
      <c r="G6383" t="s">
        <v>31549</v>
      </c>
      <c r="H6383" t="s">
        <v>134</v>
      </c>
      <c r="I6383" t="s">
        <v>79</v>
      </c>
      <c r="J6383" t="s">
        <v>248</v>
      </c>
      <c r="K6383" t="s">
        <v>22</v>
      </c>
      <c r="L6383" t="s">
        <v>136</v>
      </c>
      <c r="M6383" t="s">
        <v>22867</v>
      </c>
      <c r="N6383" t="s">
        <v>22868</v>
      </c>
      <c r="O6383">
        <v>5.5555555555555558E-3</v>
      </c>
      <c r="P6383">
        <v>0</v>
      </c>
      <c r="Q6383">
        <v>918</v>
      </c>
      <c r="R6383">
        <v>2</v>
      </c>
      <c r="S6383">
        <v>133</v>
      </c>
      <c r="T6383">
        <v>0</v>
      </c>
      <c r="U6383">
        <v>63</v>
      </c>
      <c r="V6383">
        <v>0</v>
      </c>
      <c r="W6383">
        <v>0</v>
      </c>
      <c r="X6383">
        <v>0</v>
      </c>
      <c r="Y6383">
        <v>0.47258070000000002</v>
      </c>
      <c r="Z6383">
        <v>6.8704304000000004E-3</v>
      </c>
      <c r="AA6383">
        <v>0.13770382</v>
      </c>
      <c r="AB6383">
        <v>0</v>
      </c>
      <c r="AC6383">
        <v>0.19415729000000001</v>
      </c>
      <c r="AD6383">
        <v>0</v>
      </c>
      <c r="AE6383">
        <v>0</v>
      </c>
      <c r="AF6383">
        <v>0.81131220000000004</v>
      </c>
    </row>
    <row r="6384" spans="1:32" x14ac:dyDescent="0.3">
      <c r="A6384">
        <v>2796723</v>
      </c>
      <c r="B6384">
        <v>1</v>
      </c>
      <c r="C6384" t="s">
        <v>83</v>
      </c>
      <c r="D6384" t="s">
        <v>116</v>
      </c>
      <c r="E6384" t="s">
        <v>22869</v>
      </c>
      <c r="F6384" t="s">
        <v>22870</v>
      </c>
      <c r="G6384" t="s">
        <v>31548</v>
      </c>
      <c r="H6384" t="s">
        <v>333</v>
      </c>
      <c r="I6384" t="s">
        <v>78</v>
      </c>
      <c r="J6384" t="s">
        <v>135</v>
      </c>
      <c r="K6384" t="s">
        <v>22</v>
      </c>
      <c r="L6384" t="s">
        <v>136</v>
      </c>
      <c r="M6384" t="s">
        <v>22871</v>
      </c>
      <c r="N6384" t="s">
        <v>22872</v>
      </c>
      <c r="O6384">
        <v>2.8224999999999998</v>
      </c>
      <c r="P6384">
        <v>0</v>
      </c>
      <c r="Q6384">
        <v>1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0.36912393999999998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0.36912393999999998</v>
      </c>
    </row>
    <row r="6385" spans="1:32" x14ac:dyDescent="0.3">
      <c r="A6385">
        <v>2796717</v>
      </c>
      <c r="B6385">
        <v>1</v>
      </c>
      <c r="C6385" t="s">
        <v>82</v>
      </c>
      <c r="D6385" t="s">
        <v>86</v>
      </c>
      <c r="E6385" t="s">
        <v>22873</v>
      </c>
      <c r="F6385" t="s">
        <v>22874</v>
      </c>
      <c r="G6385" t="s">
        <v>31548</v>
      </c>
      <c r="H6385" t="s">
        <v>333</v>
      </c>
      <c r="I6385" t="s">
        <v>78</v>
      </c>
      <c r="J6385" t="s">
        <v>135</v>
      </c>
      <c r="K6385" t="s">
        <v>22</v>
      </c>
      <c r="L6385" t="s">
        <v>136</v>
      </c>
      <c r="M6385" t="s">
        <v>22875</v>
      </c>
      <c r="N6385" t="s">
        <v>22876</v>
      </c>
      <c r="O6385">
        <v>2.8641666666666667</v>
      </c>
      <c r="P6385">
        <v>0</v>
      </c>
      <c r="Q6385">
        <v>2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1.4197377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1.4197377</v>
      </c>
    </row>
    <row r="6386" spans="1:32" x14ac:dyDescent="0.3">
      <c r="A6386">
        <v>2796712</v>
      </c>
      <c r="B6386">
        <v>1</v>
      </c>
      <c r="C6386" t="s">
        <v>82</v>
      </c>
      <c r="D6386" t="s">
        <v>98</v>
      </c>
      <c r="E6386" t="s">
        <v>22877</v>
      </c>
      <c r="F6386" t="s">
        <v>22878</v>
      </c>
      <c r="G6386" t="s">
        <v>31548</v>
      </c>
      <c r="H6386" t="s">
        <v>333</v>
      </c>
      <c r="I6386" t="s">
        <v>78</v>
      </c>
      <c r="J6386" t="s">
        <v>135</v>
      </c>
      <c r="K6386" t="s">
        <v>22</v>
      </c>
      <c r="L6386" t="s">
        <v>136</v>
      </c>
      <c r="M6386" t="s">
        <v>22879</v>
      </c>
      <c r="N6386" t="s">
        <v>22880</v>
      </c>
      <c r="O6386">
        <v>1.7802777777777778</v>
      </c>
      <c r="P6386">
        <v>0</v>
      </c>
      <c r="Q6386">
        <v>27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7.9725064999999997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7.9725064999999997</v>
      </c>
    </row>
    <row r="6387" spans="1:32" x14ac:dyDescent="0.3">
      <c r="A6387">
        <v>2796719</v>
      </c>
      <c r="B6387">
        <v>1</v>
      </c>
      <c r="C6387" t="s">
        <v>83</v>
      </c>
      <c r="D6387" t="s">
        <v>116</v>
      </c>
      <c r="E6387" t="s">
        <v>22881</v>
      </c>
      <c r="F6387" t="s">
        <v>22882</v>
      </c>
      <c r="G6387" t="s">
        <v>31548</v>
      </c>
      <c r="H6387" t="s">
        <v>333</v>
      </c>
      <c r="I6387" t="s">
        <v>78</v>
      </c>
      <c r="J6387" t="s">
        <v>135</v>
      </c>
      <c r="K6387" t="s">
        <v>22</v>
      </c>
      <c r="L6387" t="s">
        <v>136</v>
      </c>
      <c r="M6387" t="s">
        <v>22883</v>
      </c>
      <c r="N6387" t="s">
        <v>22884</v>
      </c>
      <c r="O6387">
        <v>1.9658333333333333</v>
      </c>
      <c r="P6387">
        <v>0</v>
      </c>
      <c r="Q6387">
        <v>1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0.19280037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0.19280037</v>
      </c>
    </row>
    <row r="6388" spans="1:32" x14ac:dyDescent="0.3">
      <c r="A6388">
        <v>2796700</v>
      </c>
      <c r="B6388">
        <v>1</v>
      </c>
      <c r="C6388" t="s">
        <v>82</v>
      </c>
      <c r="D6388" t="s">
        <v>103</v>
      </c>
      <c r="E6388" t="s">
        <v>17334</v>
      </c>
      <c r="F6388" t="s">
        <v>17335</v>
      </c>
      <c r="G6388" t="s">
        <v>31546</v>
      </c>
      <c r="H6388" t="s">
        <v>223</v>
      </c>
      <c r="I6388" t="s">
        <v>78</v>
      </c>
      <c r="J6388" t="s">
        <v>135</v>
      </c>
      <c r="K6388" t="s">
        <v>22</v>
      </c>
      <c r="L6388" t="s">
        <v>136</v>
      </c>
      <c r="M6388" t="s">
        <v>22885</v>
      </c>
      <c r="N6388" t="s">
        <v>22886</v>
      </c>
      <c r="O6388">
        <v>1.7822222222222222</v>
      </c>
      <c r="P6388">
        <v>0</v>
      </c>
      <c r="Q6388">
        <v>19</v>
      </c>
      <c r="R6388">
        <v>0</v>
      </c>
      <c r="S6388">
        <v>1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4.5059360000000002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4.5059360000000002</v>
      </c>
    </row>
    <row r="6389" spans="1:32" x14ac:dyDescent="0.3">
      <c r="A6389">
        <v>2796706</v>
      </c>
      <c r="B6389">
        <v>1</v>
      </c>
      <c r="C6389" t="s">
        <v>82</v>
      </c>
      <c r="D6389" t="s">
        <v>106</v>
      </c>
      <c r="E6389" t="s">
        <v>22887</v>
      </c>
      <c r="F6389" t="s">
        <v>22888</v>
      </c>
      <c r="G6389" t="s">
        <v>31550</v>
      </c>
      <c r="H6389" t="s">
        <v>380</v>
      </c>
      <c r="I6389" t="s">
        <v>78</v>
      </c>
      <c r="J6389" t="s">
        <v>135</v>
      </c>
      <c r="K6389" t="s">
        <v>22</v>
      </c>
      <c r="L6389" t="s">
        <v>136</v>
      </c>
      <c r="M6389" t="s">
        <v>22889</v>
      </c>
      <c r="N6389" t="s">
        <v>22890</v>
      </c>
      <c r="O6389">
        <v>3.701111111111111</v>
      </c>
      <c r="P6389">
        <v>0</v>
      </c>
      <c r="Q6389">
        <v>52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43.921303000000002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43.921303000000002</v>
      </c>
    </row>
    <row r="6390" spans="1:32" x14ac:dyDescent="0.3">
      <c r="A6390">
        <v>2796699</v>
      </c>
      <c r="B6390">
        <v>1</v>
      </c>
      <c r="C6390" t="s">
        <v>83</v>
      </c>
      <c r="D6390" t="s">
        <v>123</v>
      </c>
      <c r="E6390" t="s">
        <v>9150</v>
      </c>
      <c r="F6390" t="s">
        <v>9151</v>
      </c>
      <c r="G6390" t="s">
        <v>31546</v>
      </c>
      <c r="H6390" t="s">
        <v>145</v>
      </c>
      <c r="I6390" t="s">
        <v>78</v>
      </c>
      <c r="J6390" t="s">
        <v>135</v>
      </c>
      <c r="K6390" t="s">
        <v>22</v>
      </c>
      <c r="L6390" t="s">
        <v>136</v>
      </c>
      <c r="M6390" t="s">
        <v>22891</v>
      </c>
      <c r="N6390" t="s">
        <v>22892</v>
      </c>
      <c r="O6390">
        <v>1.1108333333333333</v>
      </c>
      <c r="P6390">
        <v>0</v>
      </c>
      <c r="Q6390">
        <v>188</v>
      </c>
      <c r="R6390">
        <v>0</v>
      </c>
      <c r="S6390">
        <v>0</v>
      </c>
      <c r="T6390">
        <v>0</v>
      </c>
      <c r="U6390">
        <v>66</v>
      </c>
      <c r="V6390">
        <v>0</v>
      </c>
      <c r="W6390">
        <v>0</v>
      </c>
      <c r="X6390">
        <v>0</v>
      </c>
      <c r="Y6390">
        <v>56.765082999999997</v>
      </c>
      <c r="Z6390">
        <v>0</v>
      </c>
      <c r="AA6390">
        <v>0</v>
      </c>
      <c r="AB6390">
        <v>0</v>
      </c>
      <c r="AC6390">
        <v>105.996506</v>
      </c>
      <c r="AD6390">
        <v>0</v>
      </c>
      <c r="AE6390">
        <v>0</v>
      </c>
      <c r="AF6390">
        <v>162.76159999999999</v>
      </c>
    </row>
    <row r="6391" spans="1:32" x14ac:dyDescent="0.3">
      <c r="A6391">
        <v>2796379</v>
      </c>
      <c r="B6391">
        <v>2</v>
      </c>
      <c r="C6391" t="s">
        <v>82</v>
      </c>
      <c r="D6391" t="s">
        <v>106</v>
      </c>
      <c r="E6391" t="s">
        <v>22893</v>
      </c>
      <c r="F6391" t="s">
        <v>22894</v>
      </c>
      <c r="G6391" t="s">
        <v>31546</v>
      </c>
      <c r="H6391" t="s">
        <v>333</v>
      </c>
      <c r="I6391" t="s">
        <v>78</v>
      </c>
      <c r="J6391" t="s">
        <v>135</v>
      </c>
      <c r="K6391" t="s">
        <v>22</v>
      </c>
      <c r="L6391" t="s">
        <v>136</v>
      </c>
      <c r="M6391" t="s">
        <v>20290</v>
      </c>
      <c r="N6391" t="s">
        <v>22895</v>
      </c>
      <c r="O6391">
        <v>0.45444444444444443</v>
      </c>
      <c r="P6391">
        <v>0</v>
      </c>
      <c r="Q6391">
        <v>80</v>
      </c>
      <c r="R6391">
        <v>0</v>
      </c>
      <c r="S6391">
        <v>0</v>
      </c>
      <c r="T6391">
        <v>0</v>
      </c>
      <c r="U6391">
        <v>9</v>
      </c>
      <c r="V6391">
        <v>0</v>
      </c>
      <c r="W6391">
        <v>0</v>
      </c>
      <c r="X6391">
        <v>0</v>
      </c>
      <c r="Y6391">
        <v>10.321754</v>
      </c>
      <c r="Z6391">
        <v>0</v>
      </c>
      <c r="AA6391">
        <v>0</v>
      </c>
      <c r="AB6391">
        <v>0</v>
      </c>
      <c r="AC6391">
        <v>13.119838</v>
      </c>
      <c r="AD6391">
        <v>0</v>
      </c>
      <c r="AE6391">
        <v>0</v>
      </c>
      <c r="AF6391">
        <v>23.441590999999999</v>
      </c>
    </row>
    <row r="6392" spans="1:32" x14ac:dyDescent="0.3">
      <c r="A6392">
        <v>2796722</v>
      </c>
      <c r="B6392">
        <v>1</v>
      </c>
      <c r="C6392" t="s">
        <v>82</v>
      </c>
      <c r="D6392" t="s">
        <v>104</v>
      </c>
      <c r="E6392" t="s">
        <v>5130</v>
      </c>
      <c r="F6392" t="s">
        <v>5131</v>
      </c>
      <c r="G6392" t="s">
        <v>31546</v>
      </c>
      <c r="H6392" t="s">
        <v>223</v>
      </c>
      <c r="I6392" t="s">
        <v>78</v>
      </c>
      <c r="J6392" t="s">
        <v>135</v>
      </c>
      <c r="K6392" t="s">
        <v>22</v>
      </c>
      <c r="L6392" t="s">
        <v>136</v>
      </c>
      <c r="M6392" t="s">
        <v>22896</v>
      </c>
      <c r="N6392" t="s">
        <v>20262</v>
      </c>
      <c r="O6392">
        <v>1.3788888888888888</v>
      </c>
      <c r="P6392">
        <v>0</v>
      </c>
      <c r="Q6392">
        <v>257</v>
      </c>
      <c r="R6392">
        <v>0</v>
      </c>
      <c r="S6392">
        <v>0</v>
      </c>
      <c r="T6392">
        <v>0</v>
      </c>
      <c r="U6392">
        <v>6</v>
      </c>
      <c r="V6392">
        <v>0</v>
      </c>
      <c r="W6392">
        <v>0</v>
      </c>
      <c r="X6392">
        <v>0</v>
      </c>
      <c r="Y6392">
        <v>98.685355999999999</v>
      </c>
      <c r="Z6392">
        <v>0</v>
      </c>
      <c r="AA6392">
        <v>0</v>
      </c>
      <c r="AB6392">
        <v>0</v>
      </c>
      <c r="AC6392">
        <v>1.1237935999999999</v>
      </c>
      <c r="AD6392">
        <v>0</v>
      </c>
      <c r="AE6392">
        <v>0</v>
      </c>
      <c r="AF6392">
        <v>99.809150000000002</v>
      </c>
    </row>
    <row r="6393" spans="1:32" x14ac:dyDescent="0.3">
      <c r="A6393">
        <v>2796705</v>
      </c>
      <c r="B6393">
        <v>1</v>
      </c>
      <c r="C6393" t="s">
        <v>82</v>
      </c>
      <c r="D6393" t="s">
        <v>90</v>
      </c>
      <c r="E6393" t="s">
        <v>22897</v>
      </c>
      <c r="F6393" t="s">
        <v>22898</v>
      </c>
      <c r="G6393" t="s">
        <v>31551</v>
      </c>
      <c r="H6393" t="s">
        <v>134</v>
      </c>
      <c r="I6393" t="s">
        <v>79</v>
      </c>
      <c r="J6393" t="s">
        <v>248</v>
      </c>
      <c r="K6393" t="s">
        <v>22</v>
      </c>
      <c r="L6393" t="s">
        <v>136</v>
      </c>
      <c r="M6393" t="s">
        <v>22899</v>
      </c>
      <c r="N6393" t="s">
        <v>22900</v>
      </c>
      <c r="O6393">
        <v>1.0277777777777778E-2</v>
      </c>
      <c r="P6393">
        <v>0</v>
      </c>
      <c r="Q6393">
        <v>1493</v>
      </c>
      <c r="R6393">
        <v>0</v>
      </c>
      <c r="S6393">
        <v>0</v>
      </c>
      <c r="T6393">
        <v>0</v>
      </c>
      <c r="U6393">
        <v>221</v>
      </c>
      <c r="V6393">
        <v>0</v>
      </c>
      <c r="W6393">
        <v>0</v>
      </c>
      <c r="X6393">
        <v>0</v>
      </c>
      <c r="Y6393">
        <v>3.1739917000000002</v>
      </c>
      <c r="Z6393">
        <v>0</v>
      </c>
      <c r="AA6393">
        <v>0</v>
      </c>
      <c r="AB6393">
        <v>0</v>
      </c>
      <c r="AC6393">
        <v>2.4643682999999998</v>
      </c>
      <c r="AD6393">
        <v>0</v>
      </c>
      <c r="AE6393">
        <v>0</v>
      </c>
      <c r="AF6393">
        <v>5.6383599999999996</v>
      </c>
    </row>
    <row r="6394" spans="1:32" x14ac:dyDescent="0.3">
      <c r="A6394">
        <v>2796624</v>
      </c>
      <c r="B6394">
        <v>1</v>
      </c>
      <c r="C6394" t="s">
        <v>82</v>
      </c>
      <c r="D6394" t="s">
        <v>86</v>
      </c>
      <c r="E6394" t="s">
        <v>22901</v>
      </c>
      <c r="F6394" t="s">
        <v>22902</v>
      </c>
      <c r="G6394" t="s">
        <v>31548</v>
      </c>
      <c r="H6394" t="s">
        <v>333</v>
      </c>
      <c r="I6394" t="s">
        <v>78</v>
      </c>
      <c r="J6394" t="s">
        <v>135</v>
      </c>
      <c r="K6394" t="s">
        <v>22</v>
      </c>
      <c r="L6394" t="s">
        <v>136</v>
      </c>
      <c r="M6394" t="s">
        <v>22903</v>
      </c>
      <c r="N6394" t="s">
        <v>22904</v>
      </c>
      <c r="O6394">
        <v>2.7574999999999998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1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28.992487000000001</v>
      </c>
      <c r="AD6394">
        <v>0</v>
      </c>
      <c r="AE6394">
        <v>0</v>
      </c>
      <c r="AF6394">
        <v>28.992487000000001</v>
      </c>
    </row>
    <row r="6395" spans="1:32" x14ac:dyDescent="0.3">
      <c r="A6395">
        <v>2796619</v>
      </c>
      <c r="B6395">
        <v>1</v>
      </c>
      <c r="C6395" t="s">
        <v>83</v>
      </c>
      <c r="D6395" t="s">
        <v>129</v>
      </c>
      <c r="E6395" t="s">
        <v>13608</v>
      </c>
      <c r="F6395" t="s">
        <v>13609</v>
      </c>
      <c r="G6395" t="s">
        <v>31545</v>
      </c>
      <c r="H6395" t="s">
        <v>134</v>
      </c>
      <c r="I6395" t="s">
        <v>79</v>
      </c>
      <c r="J6395" t="s">
        <v>135</v>
      </c>
      <c r="K6395" t="s">
        <v>22</v>
      </c>
      <c r="L6395" t="s">
        <v>136</v>
      </c>
      <c r="M6395" t="s">
        <v>22905</v>
      </c>
      <c r="N6395" t="s">
        <v>22906</v>
      </c>
      <c r="O6395">
        <v>1.1813888888888888</v>
      </c>
      <c r="P6395">
        <v>0</v>
      </c>
      <c r="Q6395">
        <v>0</v>
      </c>
      <c r="R6395">
        <v>0</v>
      </c>
      <c r="S6395">
        <v>0</v>
      </c>
      <c r="T6395">
        <v>1</v>
      </c>
      <c r="U6395">
        <v>1</v>
      </c>
      <c r="V6395">
        <v>2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1006.04553</v>
      </c>
      <c r="AC6395">
        <v>0.97506190000000004</v>
      </c>
      <c r="AD6395">
        <v>753.85015999999996</v>
      </c>
      <c r="AE6395">
        <v>0</v>
      </c>
      <c r="AF6395">
        <v>1760.8706999999999</v>
      </c>
    </row>
    <row r="6396" spans="1:32" x14ac:dyDescent="0.3">
      <c r="A6396">
        <v>2796634</v>
      </c>
      <c r="B6396">
        <v>1</v>
      </c>
      <c r="C6396" t="s">
        <v>82</v>
      </c>
      <c r="D6396" t="s">
        <v>104</v>
      </c>
      <c r="E6396" t="s">
        <v>14183</v>
      </c>
      <c r="F6396" t="s">
        <v>14184</v>
      </c>
      <c r="G6396" t="s">
        <v>31550</v>
      </c>
      <c r="H6396" t="s">
        <v>223</v>
      </c>
      <c r="I6396" t="s">
        <v>78</v>
      </c>
      <c r="J6396" t="s">
        <v>135</v>
      </c>
      <c r="K6396" t="s">
        <v>22</v>
      </c>
      <c r="L6396" t="s">
        <v>136</v>
      </c>
      <c r="M6396" t="s">
        <v>22907</v>
      </c>
      <c r="N6396" t="s">
        <v>22908</v>
      </c>
      <c r="O6396">
        <v>0.92805555555555552</v>
      </c>
      <c r="P6396">
        <v>0</v>
      </c>
      <c r="Q6396">
        <v>32</v>
      </c>
      <c r="R6396">
        <v>0</v>
      </c>
      <c r="S6396">
        <v>0</v>
      </c>
      <c r="T6396">
        <v>0</v>
      </c>
      <c r="U6396">
        <v>28</v>
      </c>
      <c r="V6396">
        <v>0</v>
      </c>
      <c r="W6396">
        <v>0</v>
      </c>
      <c r="X6396">
        <v>0</v>
      </c>
      <c r="Y6396">
        <v>8.1074350000000006</v>
      </c>
      <c r="Z6396">
        <v>0</v>
      </c>
      <c r="AA6396">
        <v>0</v>
      </c>
      <c r="AB6396">
        <v>0</v>
      </c>
      <c r="AC6396">
        <v>18.395638000000002</v>
      </c>
      <c r="AD6396">
        <v>0</v>
      </c>
      <c r="AE6396">
        <v>0</v>
      </c>
      <c r="AF6396">
        <v>26.503073000000001</v>
      </c>
    </row>
    <row r="6397" spans="1:32" x14ac:dyDescent="0.3">
      <c r="A6397">
        <v>2796636</v>
      </c>
      <c r="B6397">
        <v>1</v>
      </c>
      <c r="C6397" t="s">
        <v>83</v>
      </c>
      <c r="D6397" t="s">
        <v>124</v>
      </c>
      <c r="E6397" t="s">
        <v>22909</v>
      </c>
      <c r="F6397" t="s">
        <v>22910</v>
      </c>
      <c r="G6397" t="s">
        <v>31546</v>
      </c>
      <c r="H6397" t="s">
        <v>145</v>
      </c>
      <c r="I6397" t="s">
        <v>78</v>
      </c>
      <c r="J6397" t="s">
        <v>135</v>
      </c>
      <c r="K6397" t="s">
        <v>22</v>
      </c>
      <c r="L6397" t="s">
        <v>136</v>
      </c>
      <c r="M6397" t="s">
        <v>22911</v>
      </c>
      <c r="N6397" t="s">
        <v>22912</v>
      </c>
      <c r="O6397">
        <v>1.2675000000000001</v>
      </c>
      <c r="P6397">
        <v>0</v>
      </c>
      <c r="Q6397">
        <v>28</v>
      </c>
      <c r="R6397">
        <v>0</v>
      </c>
      <c r="S6397">
        <v>0</v>
      </c>
      <c r="T6397">
        <v>0</v>
      </c>
      <c r="U6397">
        <v>1</v>
      </c>
      <c r="V6397">
        <v>0</v>
      </c>
      <c r="W6397">
        <v>0</v>
      </c>
      <c r="X6397">
        <v>0</v>
      </c>
      <c r="Y6397">
        <v>6.6422414999999999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6.6422414999999999</v>
      </c>
    </row>
    <row r="6398" spans="1:32" x14ac:dyDescent="0.3">
      <c r="A6398">
        <v>2796632</v>
      </c>
      <c r="B6398">
        <v>1</v>
      </c>
      <c r="C6398" t="s">
        <v>82</v>
      </c>
      <c r="D6398" t="s">
        <v>111</v>
      </c>
      <c r="E6398" t="s">
        <v>22913</v>
      </c>
      <c r="F6398" t="s">
        <v>22914</v>
      </c>
      <c r="G6398" t="s">
        <v>31546</v>
      </c>
      <c r="H6398" t="s">
        <v>145</v>
      </c>
      <c r="I6398" t="s">
        <v>78</v>
      </c>
      <c r="J6398" t="s">
        <v>135</v>
      </c>
      <c r="K6398" t="s">
        <v>22</v>
      </c>
      <c r="L6398" t="s">
        <v>136</v>
      </c>
      <c r="M6398" t="s">
        <v>22915</v>
      </c>
      <c r="N6398" t="s">
        <v>22916</v>
      </c>
      <c r="O6398">
        <v>0.63555555555555554</v>
      </c>
      <c r="P6398">
        <v>0</v>
      </c>
      <c r="Q6398">
        <v>3</v>
      </c>
      <c r="R6398">
        <v>0</v>
      </c>
      <c r="S6398">
        <v>0</v>
      </c>
      <c r="T6398">
        <v>0</v>
      </c>
      <c r="U6398">
        <v>4</v>
      </c>
      <c r="V6398">
        <v>0</v>
      </c>
      <c r="W6398">
        <v>0</v>
      </c>
      <c r="X6398">
        <v>0</v>
      </c>
      <c r="Y6398">
        <v>0.53337299999999999</v>
      </c>
      <c r="Z6398">
        <v>0</v>
      </c>
      <c r="AA6398">
        <v>0</v>
      </c>
      <c r="AB6398">
        <v>0</v>
      </c>
      <c r="AC6398">
        <v>8.2928859999999993E-2</v>
      </c>
      <c r="AD6398">
        <v>0</v>
      </c>
      <c r="AE6398">
        <v>0</v>
      </c>
      <c r="AF6398">
        <v>0.61630189999999996</v>
      </c>
    </row>
    <row r="6399" spans="1:32" x14ac:dyDescent="0.3">
      <c r="A6399">
        <v>2796628</v>
      </c>
      <c r="B6399">
        <v>1</v>
      </c>
      <c r="C6399" t="s">
        <v>82</v>
      </c>
      <c r="D6399" t="s">
        <v>113</v>
      </c>
      <c r="E6399" t="s">
        <v>22917</v>
      </c>
      <c r="F6399" t="s">
        <v>22918</v>
      </c>
      <c r="G6399" t="s">
        <v>31548</v>
      </c>
      <c r="H6399" t="s">
        <v>893</v>
      </c>
      <c r="I6399" t="s">
        <v>78</v>
      </c>
      <c r="J6399" t="s">
        <v>135</v>
      </c>
      <c r="K6399" t="s">
        <v>22</v>
      </c>
      <c r="L6399" t="s">
        <v>136</v>
      </c>
      <c r="M6399" t="s">
        <v>22919</v>
      </c>
      <c r="N6399" t="s">
        <v>22920</v>
      </c>
      <c r="O6399">
        <v>3.0330555555555554</v>
      </c>
      <c r="P6399">
        <v>0</v>
      </c>
      <c r="Q6399">
        <v>1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3.452731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3.452731</v>
      </c>
    </row>
    <row r="6400" spans="1:32" x14ac:dyDescent="0.3">
      <c r="A6400">
        <v>2796639</v>
      </c>
      <c r="B6400">
        <v>1</v>
      </c>
      <c r="C6400" t="s">
        <v>83</v>
      </c>
      <c r="D6400" t="s">
        <v>119</v>
      </c>
      <c r="E6400" t="s">
        <v>22921</v>
      </c>
      <c r="F6400" t="s">
        <v>22922</v>
      </c>
      <c r="G6400" t="s">
        <v>31551</v>
      </c>
      <c r="H6400" t="s">
        <v>672</v>
      </c>
      <c r="I6400" t="s">
        <v>79</v>
      </c>
      <c r="J6400" t="s">
        <v>135</v>
      </c>
      <c r="K6400" t="s">
        <v>22</v>
      </c>
      <c r="L6400" t="s">
        <v>136</v>
      </c>
      <c r="M6400" t="s">
        <v>22923</v>
      </c>
      <c r="N6400" t="s">
        <v>22924</v>
      </c>
      <c r="O6400">
        <v>1.1241666666666668</v>
      </c>
      <c r="P6400">
        <v>0</v>
      </c>
      <c r="Q6400">
        <v>22</v>
      </c>
      <c r="R6400">
        <v>2</v>
      </c>
      <c r="S6400">
        <v>1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1.0783982999999999</v>
      </c>
      <c r="Z6400">
        <v>6.3896050000000004</v>
      </c>
      <c r="AA6400">
        <v>1.8639967E-2</v>
      </c>
      <c r="AB6400">
        <v>0</v>
      </c>
      <c r="AC6400">
        <v>0</v>
      </c>
      <c r="AD6400">
        <v>0</v>
      </c>
      <c r="AE6400">
        <v>0</v>
      </c>
      <c r="AF6400">
        <v>7.4866432999999999</v>
      </c>
    </row>
    <row r="6401" spans="1:32" x14ac:dyDescent="0.3">
      <c r="A6401">
        <v>2796637</v>
      </c>
      <c r="B6401">
        <v>1</v>
      </c>
      <c r="C6401" t="s">
        <v>83</v>
      </c>
      <c r="D6401" t="s">
        <v>115</v>
      </c>
      <c r="E6401" t="s">
        <v>22925</v>
      </c>
      <c r="F6401" t="s">
        <v>22926</v>
      </c>
      <c r="G6401" t="s">
        <v>31546</v>
      </c>
      <c r="H6401" t="s">
        <v>223</v>
      </c>
      <c r="I6401" t="s">
        <v>78</v>
      </c>
      <c r="J6401" t="s">
        <v>135</v>
      </c>
      <c r="K6401" t="s">
        <v>22</v>
      </c>
      <c r="L6401" t="s">
        <v>136</v>
      </c>
      <c r="M6401" t="s">
        <v>22927</v>
      </c>
      <c r="N6401" t="s">
        <v>22928</v>
      </c>
      <c r="O6401">
        <v>5.0286111111111111</v>
      </c>
      <c r="P6401">
        <v>0</v>
      </c>
      <c r="Q6401">
        <v>89</v>
      </c>
      <c r="R6401">
        <v>0</v>
      </c>
      <c r="S6401">
        <v>0</v>
      </c>
      <c r="T6401">
        <v>0</v>
      </c>
      <c r="U6401">
        <v>19</v>
      </c>
      <c r="V6401">
        <v>0</v>
      </c>
      <c r="W6401">
        <v>0</v>
      </c>
      <c r="X6401">
        <v>0</v>
      </c>
      <c r="Y6401">
        <v>60.716270000000002</v>
      </c>
      <c r="Z6401">
        <v>0</v>
      </c>
      <c r="AA6401">
        <v>0</v>
      </c>
      <c r="AB6401">
        <v>0</v>
      </c>
      <c r="AC6401">
        <v>19.142515</v>
      </c>
      <c r="AD6401">
        <v>0</v>
      </c>
      <c r="AE6401">
        <v>0</v>
      </c>
      <c r="AF6401">
        <v>79.858779999999996</v>
      </c>
    </row>
    <row r="6402" spans="1:32" x14ac:dyDescent="0.3">
      <c r="A6402">
        <v>2796616</v>
      </c>
      <c r="B6402">
        <v>1</v>
      </c>
      <c r="C6402" t="s">
        <v>82</v>
      </c>
      <c r="D6402" t="s">
        <v>98</v>
      </c>
      <c r="E6402" t="s">
        <v>22929</v>
      </c>
      <c r="F6402" t="s">
        <v>22930</v>
      </c>
      <c r="G6402" t="s">
        <v>31546</v>
      </c>
      <c r="H6402" t="s">
        <v>1297</v>
      </c>
      <c r="I6402" t="s">
        <v>78</v>
      </c>
      <c r="J6402" t="s">
        <v>135</v>
      </c>
      <c r="K6402" t="s">
        <v>22</v>
      </c>
      <c r="L6402" t="s">
        <v>136</v>
      </c>
      <c r="M6402" t="s">
        <v>22931</v>
      </c>
      <c r="N6402" t="s">
        <v>17627</v>
      </c>
      <c r="O6402">
        <v>0.76277777777777778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54</v>
      </c>
      <c r="V6402">
        <v>0</v>
      </c>
      <c r="W6402">
        <v>3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57.251506999999997</v>
      </c>
      <c r="AD6402">
        <v>0</v>
      </c>
      <c r="AE6402">
        <v>37.691899999999997</v>
      </c>
      <c r="AF6402">
        <v>94.943404999999998</v>
      </c>
    </row>
    <row r="6403" spans="1:32" x14ac:dyDescent="0.3">
      <c r="A6403">
        <v>2796610</v>
      </c>
      <c r="B6403">
        <v>1</v>
      </c>
      <c r="C6403" t="s">
        <v>82</v>
      </c>
      <c r="D6403" t="s">
        <v>108</v>
      </c>
      <c r="E6403" t="s">
        <v>22932</v>
      </c>
      <c r="F6403" t="s">
        <v>22933</v>
      </c>
      <c r="G6403" t="s">
        <v>31548</v>
      </c>
      <c r="H6403" t="s">
        <v>311</v>
      </c>
      <c r="I6403" t="s">
        <v>78</v>
      </c>
      <c r="J6403" t="s">
        <v>135</v>
      </c>
      <c r="K6403" t="s">
        <v>22</v>
      </c>
      <c r="L6403" t="s">
        <v>136</v>
      </c>
      <c r="M6403" t="s">
        <v>22934</v>
      </c>
      <c r="N6403" t="s">
        <v>22935</v>
      </c>
      <c r="O6403">
        <v>1.3941666666666668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1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0.39045142999999999</v>
      </c>
      <c r="AD6403">
        <v>0</v>
      </c>
      <c r="AE6403">
        <v>0</v>
      </c>
      <c r="AF6403">
        <v>0.39045142999999999</v>
      </c>
    </row>
    <row r="6404" spans="1:32" x14ac:dyDescent="0.3">
      <c r="A6404">
        <v>2796606</v>
      </c>
      <c r="B6404">
        <v>1</v>
      </c>
      <c r="C6404" t="s">
        <v>82</v>
      </c>
      <c r="D6404" t="s">
        <v>100</v>
      </c>
      <c r="E6404" t="s">
        <v>22936</v>
      </c>
      <c r="F6404" t="s">
        <v>22937</v>
      </c>
      <c r="G6404" t="s">
        <v>31548</v>
      </c>
      <c r="H6404" t="s">
        <v>311</v>
      </c>
      <c r="I6404" t="s">
        <v>78</v>
      </c>
      <c r="J6404" t="s">
        <v>135</v>
      </c>
      <c r="K6404" t="s">
        <v>22</v>
      </c>
      <c r="L6404" t="s">
        <v>136</v>
      </c>
      <c r="M6404" t="s">
        <v>22938</v>
      </c>
      <c r="N6404" t="s">
        <v>22939</v>
      </c>
      <c r="O6404">
        <v>1.1619444444444444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1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2.2797095999999999</v>
      </c>
      <c r="AD6404">
        <v>0</v>
      </c>
      <c r="AE6404">
        <v>0</v>
      </c>
      <c r="AF6404">
        <v>2.2797095999999999</v>
      </c>
    </row>
    <row r="6405" spans="1:32" x14ac:dyDescent="0.3">
      <c r="A6405">
        <v>2796601</v>
      </c>
      <c r="B6405">
        <v>1</v>
      </c>
      <c r="C6405" t="s">
        <v>82</v>
      </c>
      <c r="D6405" t="s">
        <v>94</v>
      </c>
      <c r="E6405" t="s">
        <v>22940</v>
      </c>
      <c r="F6405" t="s">
        <v>22941</v>
      </c>
      <c r="G6405" t="s">
        <v>31550</v>
      </c>
      <c r="H6405" t="s">
        <v>1432</v>
      </c>
      <c r="I6405" t="s">
        <v>78</v>
      </c>
      <c r="J6405" t="s">
        <v>135</v>
      </c>
      <c r="K6405" t="s">
        <v>22</v>
      </c>
      <c r="L6405" t="s">
        <v>136</v>
      </c>
      <c r="M6405" t="s">
        <v>22942</v>
      </c>
      <c r="N6405" t="s">
        <v>22943</v>
      </c>
      <c r="O6405">
        <v>2.6958333333333333</v>
      </c>
      <c r="P6405">
        <v>0</v>
      </c>
      <c r="Q6405">
        <v>11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2.9056877999999999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2.9056877999999999</v>
      </c>
    </row>
    <row r="6406" spans="1:32" x14ac:dyDescent="0.3">
      <c r="A6406">
        <v>2796611</v>
      </c>
      <c r="B6406">
        <v>1</v>
      </c>
      <c r="C6406" t="s">
        <v>83</v>
      </c>
      <c r="D6406" t="s">
        <v>123</v>
      </c>
      <c r="E6406" t="s">
        <v>22944</v>
      </c>
      <c r="F6406" t="s">
        <v>22945</v>
      </c>
      <c r="G6406" t="s">
        <v>31548</v>
      </c>
      <c r="H6406" t="s">
        <v>333</v>
      </c>
      <c r="I6406" t="s">
        <v>78</v>
      </c>
      <c r="J6406" t="s">
        <v>135</v>
      </c>
      <c r="K6406" t="s">
        <v>22</v>
      </c>
      <c r="L6406" t="s">
        <v>136</v>
      </c>
      <c r="M6406" t="s">
        <v>22946</v>
      </c>
      <c r="N6406" t="s">
        <v>22947</v>
      </c>
      <c r="O6406">
        <v>2.137777777777778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4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13.322066</v>
      </c>
      <c r="AD6406">
        <v>0</v>
      </c>
      <c r="AE6406">
        <v>0</v>
      </c>
      <c r="AF6406">
        <v>13.322066</v>
      </c>
    </row>
    <row r="6407" spans="1:32" x14ac:dyDescent="0.3">
      <c r="A6407">
        <v>2796600</v>
      </c>
      <c r="B6407">
        <v>1</v>
      </c>
      <c r="C6407" t="s">
        <v>82</v>
      </c>
      <c r="D6407" t="s">
        <v>90</v>
      </c>
      <c r="E6407" t="s">
        <v>22948</v>
      </c>
      <c r="F6407" t="s">
        <v>22949</v>
      </c>
      <c r="G6407" t="s">
        <v>31546</v>
      </c>
      <c r="H6407" t="s">
        <v>223</v>
      </c>
      <c r="I6407" t="s">
        <v>78</v>
      </c>
      <c r="J6407" t="s">
        <v>135</v>
      </c>
      <c r="K6407" t="s">
        <v>22</v>
      </c>
      <c r="L6407" t="s">
        <v>136</v>
      </c>
      <c r="M6407" t="s">
        <v>22950</v>
      </c>
      <c r="N6407" t="s">
        <v>22951</v>
      </c>
      <c r="O6407">
        <v>1.5386111111111112</v>
      </c>
      <c r="P6407">
        <v>0</v>
      </c>
      <c r="Q6407">
        <v>7</v>
      </c>
      <c r="R6407">
        <v>0</v>
      </c>
      <c r="S6407">
        <v>0</v>
      </c>
      <c r="T6407">
        <v>0</v>
      </c>
      <c r="U6407">
        <v>73</v>
      </c>
      <c r="V6407">
        <v>0</v>
      </c>
      <c r="W6407">
        <v>1</v>
      </c>
      <c r="X6407">
        <v>0</v>
      </c>
      <c r="Y6407">
        <v>2.2080842999999999</v>
      </c>
      <c r="Z6407">
        <v>0</v>
      </c>
      <c r="AA6407">
        <v>0</v>
      </c>
      <c r="AB6407">
        <v>0</v>
      </c>
      <c r="AC6407">
        <v>250.56537</v>
      </c>
      <c r="AD6407">
        <v>0</v>
      </c>
      <c r="AE6407">
        <v>97.931169999999995</v>
      </c>
      <c r="AF6407">
        <v>350.70461999999998</v>
      </c>
    </row>
    <row r="6408" spans="1:32" x14ac:dyDescent="0.3">
      <c r="A6408">
        <v>2796604</v>
      </c>
      <c r="B6408">
        <v>1</v>
      </c>
      <c r="C6408" t="s">
        <v>83</v>
      </c>
      <c r="D6408" t="s">
        <v>128</v>
      </c>
      <c r="E6408" t="s">
        <v>22952</v>
      </c>
      <c r="F6408" t="s">
        <v>22953</v>
      </c>
      <c r="G6408" t="s">
        <v>31551</v>
      </c>
      <c r="H6408" t="s">
        <v>672</v>
      </c>
      <c r="I6408" t="s">
        <v>79</v>
      </c>
      <c r="J6408" t="s">
        <v>135</v>
      </c>
      <c r="K6408" t="s">
        <v>22</v>
      </c>
      <c r="L6408" t="s">
        <v>136</v>
      </c>
      <c r="M6408" t="s">
        <v>22954</v>
      </c>
      <c r="N6408" t="s">
        <v>20571</v>
      </c>
      <c r="O6408">
        <v>4.0991666666666671</v>
      </c>
      <c r="P6408">
        <v>0</v>
      </c>
      <c r="Q6408">
        <v>242</v>
      </c>
      <c r="R6408">
        <v>0</v>
      </c>
      <c r="S6408">
        <v>49</v>
      </c>
      <c r="T6408">
        <v>0</v>
      </c>
      <c r="U6408">
        <v>38</v>
      </c>
      <c r="V6408">
        <v>0</v>
      </c>
      <c r="W6408">
        <v>0</v>
      </c>
      <c r="X6408">
        <v>0</v>
      </c>
      <c r="Y6408">
        <v>188.29152999999999</v>
      </c>
      <c r="Z6408">
        <v>0</v>
      </c>
      <c r="AA6408">
        <v>42.484752999999998</v>
      </c>
      <c r="AB6408">
        <v>0</v>
      </c>
      <c r="AC6408">
        <v>113.516266</v>
      </c>
      <c r="AD6408">
        <v>0</v>
      </c>
      <c r="AE6408">
        <v>0</v>
      </c>
      <c r="AF6408">
        <v>344.29257000000001</v>
      </c>
    </row>
    <row r="6409" spans="1:32" x14ac:dyDescent="0.3">
      <c r="A6409">
        <v>2796613</v>
      </c>
      <c r="B6409">
        <v>1</v>
      </c>
      <c r="C6409" t="s">
        <v>83</v>
      </c>
      <c r="D6409" t="s">
        <v>128</v>
      </c>
      <c r="E6409" t="s">
        <v>22955</v>
      </c>
      <c r="F6409" t="s">
        <v>22956</v>
      </c>
      <c r="G6409" t="s">
        <v>31552</v>
      </c>
      <c r="H6409" t="s">
        <v>1297</v>
      </c>
      <c r="I6409" t="s">
        <v>78</v>
      </c>
      <c r="J6409" t="s">
        <v>135</v>
      </c>
      <c r="K6409" t="s">
        <v>22</v>
      </c>
      <c r="L6409" t="s">
        <v>136</v>
      </c>
      <c r="M6409" t="s">
        <v>22957</v>
      </c>
      <c r="N6409" t="s">
        <v>22958</v>
      </c>
      <c r="O6409">
        <v>1.4941666666666666</v>
      </c>
      <c r="P6409">
        <v>0</v>
      </c>
      <c r="Q6409">
        <v>384</v>
      </c>
      <c r="R6409">
        <v>0</v>
      </c>
      <c r="S6409">
        <v>0</v>
      </c>
      <c r="T6409">
        <v>0</v>
      </c>
      <c r="U6409">
        <v>16</v>
      </c>
      <c r="V6409">
        <v>0</v>
      </c>
      <c r="W6409">
        <v>0</v>
      </c>
      <c r="X6409">
        <v>0</v>
      </c>
      <c r="Y6409">
        <v>124.26917</v>
      </c>
      <c r="Z6409">
        <v>0</v>
      </c>
      <c r="AA6409">
        <v>0</v>
      </c>
      <c r="AB6409">
        <v>0</v>
      </c>
      <c r="AC6409">
        <v>12.877108</v>
      </c>
      <c r="AD6409">
        <v>0</v>
      </c>
      <c r="AE6409">
        <v>0</v>
      </c>
      <c r="AF6409">
        <v>137.14628999999999</v>
      </c>
    </row>
    <row r="6410" spans="1:32" x14ac:dyDescent="0.3">
      <c r="A6410">
        <v>2796607</v>
      </c>
      <c r="B6410">
        <v>1</v>
      </c>
      <c r="C6410" t="s">
        <v>82</v>
      </c>
      <c r="D6410" t="s">
        <v>112</v>
      </c>
      <c r="E6410" t="s">
        <v>17861</v>
      </c>
      <c r="F6410" t="s">
        <v>17862</v>
      </c>
      <c r="G6410" t="s">
        <v>31551</v>
      </c>
      <c r="H6410" t="s">
        <v>145</v>
      </c>
      <c r="I6410" t="s">
        <v>79</v>
      </c>
      <c r="J6410" t="s">
        <v>135</v>
      </c>
      <c r="K6410" t="s">
        <v>22</v>
      </c>
      <c r="L6410" t="s">
        <v>136</v>
      </c>
      <c r="M6410" t="s">
        <v>22959</v>
      </c>
      <c r="N6410" t="s">
        <v>22960</v>
      </c>
      <c r="O6410">
        <v>0.26083333333333331</v>
      </c>
      <c r="P6410">
        <v>0</v>
      </c>
      <c r="Q6410">
        <v>704</v>
      </c>
      <c r="R6410">
        <v>0</v>
      </c>
      <c r="S6410">
        <v>4</v>
      </c>
      <c r="T6410">
        <v>0</v>
      </c>
      <c r="U6410">
        <v>31</v>
      </c>
      <c r="V6410">
        <v>0</v>
      </c>
      <c r="W6410">
        <v>0</v>
      </c>
      <c r="X6410">
        <v>0</v>
      </c>
      <c r="Y6410">
        <v>46.166836000000004</v>
      </c>
      <c r="Z6410">
        <v>0</v>
      </c>
      <c r="AA6410">
        <v>0.12247893</v>
      </c>
      <c r="AB6410">
        <v>0</v>
      </c>
      <c r="AC6410">
        <v>12.781421</v>
      </c>
      <c r="AD6410">
        <v>0</v>
      </c>
      <c r="AE6410">
        <v>0</v>
      </c>
      <c r="AF6410">
        <v>59.070735999999997</v>
      </c>
    </row>
    <row r="6411" spans="1:32" x14ac:dyDescent="0.3">
      <c r="A6411">
        <v>2795918</v>
      </c>
      <c r="B6411">
        <v>1</v>
      </c>
      <c r="C6411" t="s">
        <v>83</v>
      </c>
      <c r="D6411" t="s">
        <v>115</v>
      </c>
      <c r="E6411" t="s">
        <v>22961</v>
      </c>
      <c r="F6411" t="s">
        <v>22962</v>
      </c>
      <c r="G6411" t="s">
        <v>31546</v>
      </c>
      <c r="H6411" t="s">
        <v>2212</v>
      </c>
      <c r="I6411" t="s">
        <v>78</v>
      </c>
      <c r="J6411" t="s">
        <v>135</v>
      </c>
      <c r="K6411" t="s">
        <v>22</v>
      </c>
      <c r="L6411" t="s">
        <v>136</v>
      </c>
      <c r="M6411" t="s">
        <v>22963</v>
      </c>
      <c r="N6411" t="s">
        <v>19967</v>
      </c>
      <c r="O6411">
        <v>2.1233333333333335</v>
      </c>
      <c r="P6411">
        <v>0</v>
      </c>
      <c r="Q6411">
        <v>32</v>
      </c>
      <c r="R6411">
        <v>0</v>
      </c>
      <c r="S6411">
        <v>0</v>
      </c>
      <c r="T6411">
        <v>0</v>
      </c>
      <c r="U6411">
        <v>32</v>
      </c>
      <c r="V6411">
        <v>0</v>
      </c>
      <c r="W6411">
        <v>0</v>
      </c>
      <c r="X6411">
        <v>0</v>
      </c>
      <c r="Y6411">
        <v>9.9217739999999992</v>
      </c>
      <c r="Z6411">
        <v>0</v>
      </c>
      <c r="AA6411">
        <v>0</v>
      </c>
      <c r="AB6411">
        <v>0</v>
      </c>
      <c r="AC6411">
        <v>51.982334000000002</v>
      </c>
      <c r="AD6411">
        <v>0</v>
      </c>
      <c r="AE6411">
        <v>0</v>
      </c>
      <c r="AF6411">
        <v>61.904110000000003</v>
      </c>
    </row>
    <row r="6412" spans="1:32" x14ac:dyDescent="0.3">
      <c r="A6412">
        <v>2796605</v>
      </c>
      <c r="B6412">
        <v>1</v>
      </c>
      <c r="C6412" t="s">
        <v>82</v>
      </c>
      <c r="D6412" t="s">
        <v>102</v>
      </c>
      <c r="E6412" t="s">
        <v>22964</v>
      </c>
      <c r="F6412" t="s">
        <v>22965</v>
      </c>
      <c r="G6412" t="s">
        <v>31551</v>
      </c>
      <c r="H6412" t="s">
        <v>672</v>
      </c>
      <c r="I6412" t="s">
        <v>79</v>
      </c>
      <c r="J6412" t="s">
        <v>135</v>
      </c>
      <c r="K6412" t="s">
        <v>22</v>
      </c>
      <c r="L6412" t="s">
        <v>136</v>
      </c>
      <c r="M6412" t="s">
        <v>22966</v>
      </c>
      <c r="N6412" t="s">
        <v>20277</v>
      </c>
      <c r="O6412">
        <v>0.995</v>
      </c>
      <c r="P6412">
        <v>1</v>
      </c>
      <c r="Q6412">
        <v>828</v>
      </c>
      <c r="R6412">
        <v>1</v>
      </c>
      <c r="S6412">
        <v>13</v>
      </c>
      <c r="T6412">
        <v>2</v>
      </c>
      <c r="U6412">
        <v>66</v>
      </c>
      <c r="V6412">
        <v>0</v>
      </c>
      <c r="W6412">
        <v>0</v>
      </c>
      <c r="X6412">
        <v>0.51624369999999997</v>
      </c>
      <c r="Y6412">
        <v>94.352440000000001</v>
      </c>
      <c r="Z6412">
        <v>0.23922690999999999</v>
      </c>
      <c r="AA6412">
        <v>0.61819047000000005</v>
      </c>
      <c r="AB6412">
        <v>16.326059999999998</v>
      </c>
      <c r="AC6412">
        <v>57.96452</v>
      </c>
      <c r="AD6412">
        <v>0</v>
      </c>
      <c r="AE6412">
        <v>0</v>
      </c>
      <c r="AF6412">
        <v>170.01668000000001</v>
      </c>
    </row>
    <row r="6413" spans="1:32" x14ac:dyDescent="0.3">
      <c r="A6413">
        <v>2796567</v>
      </c>
      <c r="B6413">
        <v>2</v>
      </c>
      <c r="C6413" t="s">
        <v>82</v>
      </c>
      <c r="D6413" t="s">
        <v>88</v>
      </c>
      <c r="E6413" t="s">
        <v>22967</v>
      </c>
      <c r="F6413" t="s">
        <v>22968</v>
      </c>
      <c r="G6413" t="s">
        <v>31552</v>
      </c>
      <c r="H6413" t="s">
        <v>333</v>
      </c>
      <c r="I6413" t="s">
        <v>78</v>
      </c>
      <c r="J6413" t="s">
        <v>135</v>
      </c>
      <c r="K6413" t="s">
        <v>22</v>
      </c>
      <c r="L6413" t="s">
        <v>136</v>
      </c>
      <c r="M6413" t="s">
        <v>22969</v>
      </c>
      <c r="N6413" t="s">
        <v>22970</v>
      </c>
      <c r="O6413">
        <v>0.61333333333333329</v>
      </c>
      <c r="P6413">
        <v>0</v>
      </c>
      <c r="Q6413">
        <v>632</v>
      </c>
      <c r="R6413">
        <v>0</v>
      </c>
      <c r="S6413">
        <v>0</v>
      </c>
      <c r="T6413">
        <v>0</v>
      </c>
      <c r="U6413">
        <v>44</v>
      </c>
      <c r="V6413">
        <v>0</v>
      </c>
      <c r="W6413">
        <v>0</v>
      </c>
      <c r="X6413">
        <v>0</v>
      </c>
      <c r="Y6413">
        <v>82.798079999999999</v>
      </c>
      <c r="Z6413">
        <v>0</v>
      </c>
      <c r="AA6413">
        <v>0</v>
      </c>
      <c r="AB6413">
        <v>0</v>
      </c>
      <c r="AC6413">
        <v>27.986139999999999</v>
      </c>
      <c r="AD6413">
        <v>0</v>
      </c>
      <c r="AE6413">
        <v>0</v>
      </c>
      <c r="AF6413">
        <v>110.78422</v>
      </c>
    </row>
    <row r="6414" spans="1:32" x14ac:dyDescent="0.3">
      <c r="A6414">
        <v>2796552</v>
      </c>
      <c r="B6414">
        <v>1</v>
      </c>
      <c r="C6414" t="s">
        <v>82</v>
      </c>
      <c r="D6414" t="s">
        <v>95</v>
      </c>
      <c r="E6414" t="s">
        <v>4385</v>
      </c>
      <c r="F6414" t="s">
        <v>4386</v>
      </c>
      <c r="G6414" t="s">
        <v>31548</v>
      </c>
      <c r="H6414" t="s">
        <v>893</v>
      </c>
      <c r="I6414" t="s">
        <v>78</v>
      </c>
      <c r="J6414" t="s">
        <v>135</v>
      </c>
      <c r="K6414" t="s">
        <v>22</v>
      </c>
      <c r="L6414" t="s">
        <v>136</v>
      </c>
      <c r="M6414" t="s">
        <v>22971</v>
      </c>
      <c r="N6414" t="s">
        <v>22972</v>
      </c>
      <c r="O6414">
        <v>1.6819444444444445</v>
      </c>
      <c r="P6414">
        <v>0</v>
      </c>
      <c r="Q6414">
        <v>2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0.30580506000000002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0.30580506000000002</v>
      </c>
    </row>
    <row r="6415" spans="1:32" x14ac:dyDescent="0.3">
      <c r="A6415">
        <v>2796563</v>
      </c>
      <c r="B6415">
        <v>1</v>
      </c>
      <c r="C6415" t="s">
        <v>82</v>
      </c>
      <c r="D6415" t="s">
        <v>105</v>
      </c>
      <c r="E6415" t="s">
        <v>22973</v>
      </c>
      <c r="F6415" t="s">
        <v>22974</v>
      </c>
      <c r="G6415" t="s">
        <v>31548</v>
      </c>
      <c r="H6415" t="s">
        <v>311</v>
      </c>
      <c r="I6415" t="s">
        <v>78</v>
      </c>
      <c r="J6415" t="s">
        <v>135</v>
      </c>
      <c r="K6415" t="s">
        <v>22</v>
      </c>
      <c r="L6415" t="s">
        <v>136</v>
      </c>
      <c r="M6415" t="s">
        <v>22975</v>
      </c>
      <c r="N6415" t="s">
        <v>22976</v>
      </c>
      <c r="O6415">
        <v>1.4016666666666666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1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0.41354665000000002</v>
      </c>
      <c r="AD6415">
        <v>0</v>
      </c>
      <c r="AE6415">
        <v>0</v>
      </c>
      <c r="AF6415">
        <v>0.41354665000000002</v>
      </c>
    </row>
    <row r="6416" spans="1:32" x14ac:dyDescent="0.3">
      <c r="A6416">
        <v>2796555</v>
      </c>
      <c r="B6416">
        <v>1</v>
      </c>
      <c r="C6416" t="s">
        <v>82</v>
      </c>
      <c r="D6416" t="s">
        <v>100</v>
      </c>
      <c r="E6416" t="s">
        <v>22977</v>
      </c>
      <c r="F6416" t="s">
        <v>22978</v>
      </c>
      <c r="G6416" t="s">
        <v>31548</v>
      </c>
      <c r="H6416" t="s">
        <v>893</v>
      </c>
      <c r="I6416" t="s">
        <v>78</v>
      </c>
      <c r="J6416" t="s">
        <v>135</v>
      </c>
      <c r="K6416" t="s">
        <v>22</v>
      </c>
      <c r="L6416" t="s">
        <v>136</v>
      </c>
      <c r="M6416" t="s">
        <v>22979</v>
      </c>
      <c r="N6416" t="s">
        <v>22980</v>
      </c>
      <c r="O6416">
        <v>1.4166666666666667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1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0.10833049</v>
      </c>
      <c r="AD6416">
        <v>0</v>
      </c>
      <c r="AE6416">
        <v>0</v>
      </c>
      <c r="AF6416">
        <v>0.10833049</v>
      </c>
    </row>
    <row r="6417" spans="1:32" x14ac:dyDescent="0.3">
      <c r="A6417">
        <v>2796560</v>
      </c>
      <c r="B6417">
        <v>1</v>
      </c>
      <c r="C6417" t="s">
        <v>83</v>
      </c>
      <c r="D6417" t="s">
        <v>119</v>
      </c>
      <c r="E6417" t="s">
        <v>22981</v>
      </c>
      <c r="F6417" t="s">
        <v>22982</v>
      </c>
      <c r="G6417" t="s">
        <v>31546</v>
      </c>
      <c r="H6417" t="s">
        <v>223</v>
      </c>
      <c r="I6417" t="s">
        <v>78</v>
      </c>
      <c r="J6417" t="s">
        <v>135</v>
      </c>
      <c r="K6417" t="s">
        <v>22</v>
      </c>
      <c r="L6417" t="s">
        <v>136</v>
      </c>
      <c r="M6417" t="s">
        <v>22983</v>
      </c>
      <c r="N6417" t="s">
        <v>22984</v>
      </c>
      <c r="O6417">
        <v>1.1041666666666667</v>
      </c>
      <c r="P6417">
        <v>0</v>
      </c>
      <c r="Q6417">
        <v>18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1.0452105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1.0452105</v>
      </c>
    </row>
    <row r="6418" spans="1:32" x14ac:dyDescent="0.3">
      <c r="A6418">
        <v>2796550</v>
      </c>
      <c r="B6418">
        <v>1</v>
      </c>
      <c r="C6418" t="s">
        <v>82</v>
      </c>
      <c r="D6418" t="s">
        <v>90</v>
      </c>
      <c r="E6418" t="s">
        <v>22985</v>
      </c>
      <c r="F6418" t="s">
        <v>22986</v>
      </c>
      <c r="G6418" t="s">
        <v>31548</v>
      </c>
      <c r="H6418" t="s">
        <v>893</v>
      </c>
      <c r="I6418" t="s">
        <v>78</v>
      </c>
      <c r="J6418" t="s">
        <v>135</v>
      </c>
      <c r="K6418" t="s">
        <v>22</v>
      </c>
      <c r="L6418" t="s">
        <v>136</v>
      </c>
      <c r="M6418" t="s">
        <v>22987</v>
      </c>
      <c r="N6418" t="s">
        <v>22988</v>
      </c>
      <c r="O6418">
        <v>0.60833333333333328</v>
      </c>
      <c r="P6418">
        <v>0</v>
      </c>
      <c r="Q6418">
        <v>8</v>
      </c>
      <c r="R6418">
        <v>0</v>
      </c>
      <c r="S6418">
        <v>0</v>
      </c>
      <c r="T6418">
        <v>0</v>
      </c>
      <c r="U6418">
        <v>1</v>
      </c>
      <c r="V6418">
        <v>0</v>
      </c>
      <c r="W6418">
        <v>0</v>
      </c>
      <c r="X6418">
        <v>0</v>
      </c>
      <c r="Y6418">
        <v>1.2285391000000001</v>
      </c>
      <c r="Z6418">
        <v>0</v>
      </c>
      <c r="AA6418">
        <v>0</v>
      </c>
      <c r="AB6418">
        <v>0</v>
      </c>
      <c r="AC6418">
        <v>0.81283735999999995</v>
      </c>
      <c r="AD6418">
        <v>0</v>
      </c>
      <c r="AE6418">
        <v>0</v>
      </c>
      <c r="AF6418">
        <v>2.0413763999999999</v>
      </c>
    </row>
    <row r="6419" spans="1:32" x14ac:dyDescent="0.3">
      <c r="A6419">
        <v>2796567</v>
      </c>
      <c r="B6419">
        <v>1</v>
      </c>
      <c r="C6419" t="s">
        <v>82</v>
      </c>
      <c r="D6419" t="s">
        <v>88</v>
      </c>
      <c r="E6419" t="s">
        <v>22989</v>
      </c>
      <c r="F6419" t="s">
        <v>22990</v>
      </c>
      <c r="G6419" t="s">
        <v>31548</v>
      </c>
      <c r="H6419" t="s">
        <v>333</v>
      </c>
      <c r="I6419" t="s">
        <v>78</v>
      </c>
      <c r="J6419" t="s">
        <v>135</v>
      </c>
      <c r="K6419" t="s">
        <v>22</v>
      </c>
      <c r="L6419" t="s">
        <v>136</v>
      </c>
      <c r="M6419" t="s">
        <v>22991</v>
      </c>
      <c r="N6419" t="s">
        <v>22969</v>
      </c>
      <c r="O6419">
        <v>0.59083333333333332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1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0.22585662000000001</v>
      </c>
      <c r="AD6419">
        <v>0</v>
      </c>
      <c r="AE6419">
        <v>0</v>
      </c>
      <c r="AF6419">
        <v>0.22585662000000001</v>
      </c>
    </row>
    <row r="6420" spans="1:32" x14ac:dyDescent="0.3">
      <c r="A6420">
        <v>2796565</v>
      </c>
      <c r="B6420">
        <v>1</v>
      </c>
      <c r="C6420" t="s">
        <v>82</v>
      </c>
      <c r="D6420" t="s">
        <v>108</v>
      </c>
      <c r="E6420" t="s">
        <v>13461</v>
      </c>
      <c r="F6420" t="s">
        <v>13462</v>
      </c>
      <c r="G6420" t="s">
        <v>31545</v>
      </c>
      <c r="H6420" t="s">
        <v>145</v>
      </c>
      <c r="I6420" t="s">
        <v>79</v>
      </c>
      <c r="J6420" t="s">
        <v>135</v>
      </c>
      <c r="K6420" t="s">
        <v>22</v>
      </c>
      <c r="L6420" t="s">
        <v>136</v>
      </c>
      <c r="M6420" t="s">
        <v>22992</v>
      </c>
      <c r="N6420" t="s">
        <v>22993</v>
      </c>
      <c r="O6420">
        <v>1.2930555555555556</v>
      </c>
      <c r="P6420">
        <v>0</v>
      </c>
      <c r="Q6420">
        <v>570</v>
      </c>
      <c r="R6420">
        <v>6</v>
      </c>
      <c r="S6420">
        <v>7</v>
      </c>
      <c r="T6420">
        <v>1</v>
      </c>
      <c r="U6420">
        <v>50</v>
      </c>
      <c r="V6420">
        <v>0</v>
      </c>
      <c r="W6420">
        <v>0</v>
      </c>
      <c r="X6420">
        <v>0</v>
      </c>
      <c r="Y6420">
        <v>96.900210000000001</v>
      </c>
      <c r="Z6420">
        <v>19.328399999999998</v>
      </c>
      <c r="AA6420">
        <v>3.2495284</v>
      </c>
      <c r="AB6420">
        <v>54.265495000000001</v>
      </c>
      <c r="AC6420">
        <v>43.038505999999998</v>
      </c>
      <c r="AD6420">
        <v>0</v>
      </c>
      <c r="AE6420">
        <v>0</v>
      </c>
      <c r="AF6420">
        <v>216.78214</v>
      </c>
    </row>
    <row r="6421" spans="1:32" x14ac:dyDescent="0.3">
      <c r="A6421">
        <v>2796559</v>
      </c>
      <c r="B6421">
        <v>1</v>
      </c>
      <c r="C6421" t="s">
        <v>82</v>
      </c>
      <c r="D6421" t="s">
        <v>86</v>
      </c>
      <c r="E6421" t="s">
        <v>3456</v>
      </c>
      <c r="F6421" t="s">
        <v>3457</v>
      </c>
      <c r="G6421" t="s">
        <v>31545</v>
      </c>
      <c r="H6421" t="s">
        <v>134</v>
      </c>
      <c r="I6421" t="s">
        <v>79</v>
      </c>
      <c r="J6421" t="s">
        <v>135</v>
      </c>
      <c r="K6421" t="s">
        <v>22</v>
      </c>
      <c r="L6421" t="s">
        <v>136</v>
      </c>
      <c r="M6421" t="s">
        <v>22994</v>
      </c>
      <c r="N6421" t="s">
        <v>22995</v>
      </c>
      <c r="O6421">
        <v>0.16027777777777777</v>
      </c>
      <c r="P6421">
        <v>0</v>
      </c>
      <c r="Q6421">
        <v>22</v>
      </c>
      <c r="R6421">
        <v>30</v>
      </c>
      <c r="S6421">
        <v>208</v>
      </c>
      <c r="T6421">
        <v>8</v>
      </c>
      <c r="U6421">
        <v>63</v>
      </c>
      <c r="V6421">
        <v>2</v>
      </c>
      <c r="W6421">
        <v>0</v>
      </c>
      <c r="X6421">
        <v>0</v>
      </c>
      <c r="Y6421">
        <v>1.5204082000000001</v>
      </c>
      <c r="Z6421">
        <v>2.8396585000000001</v>
      </c>
      <c r="AA6421">
        <v>33.333182999999998</v>
      </c>
      <c r="AB6421">
        <v>10.213011</v>
      </c>
      <c r="AC6421">
        <v>12.236985000000001</v>
      </c>
      <c r="AD6421">
        <v>27.558119000000001</v>
      </c>
      <c r="AE6421">
        <v>0</v>
      </c>
      <c r="AF6421">
        <v>87.701359999999994</v>
      </c>
    </row>
    <row r="6422" spans="1:32" x14ac:dyDescent="0.3">
      <c r="A6422">
        <v>2796558</v>
      </c>
      <c r="B6422">
        <v>1</v>
      </c>
      <c r="C6422" t="s">
        <v>83</v>
      </c>
      <c r="D6422" t="s">
        <v>123</v>
      </c>
      <c r="E6422" t="s">
        <v>22996</v>
      </c>
      <c r="F6422" t="s">
        <v>22997</v>
      </c>
      <c r="G6422" t="s">
        <v>31551</v>
      </c>
      <c r="H6422" t="s">
        <v>672</v>
      </c>
      <c r="I6422" t="s">
        <v>79</v>
      </c>
      <c r="J6422" t="s">
        <v>135</v>
      </c>
      <c r="K6422" t="s">
        <v>22</v>
      </c>
      <c r="L6422" t="s">
        <v>136</v>
      </c>
      <c r="M6422" t="s">
        <v>22998</v>
      </c>
      <c r="N6422" t="s">
        <v>22999</v>
      </c>
      <c r="O6422">
        <v>2.7666666666666666</v>
      </c>
      <c r="P6422">
        <v>4</v>
      </c>
      <c r="Q6422">
        <v>422</v>
      </c>
      <c r="R6422">
        <v>12</v>
      </c>
      <c r="S6422">
        <v>5</v>
      </c>
      <c r="T6422">
        <v>6</v>
      </c>
      <c r="U6422">
        <v>39</v>
      </c>
      <c r="V6422">
        <v>0</v>
      </c>
      <c r="W6422">
        <v>0</v>
      </c>
      <c r="X6422">
        <v>16.377205</v>
      </c>
      <c r="Y6422">
        <v>254.18235999999999</v>
      </c>
      <c r="Z6422">
        <v>16.296322</v>
      </c>
      <c r="AA6422">
        <v>21.474878</v>
      </c>
      <c r="AB6422">
        <v>40.421550000000003</v>
      </c>
      <c r="AC6422">
        <v>76.673509999999993</v>
      </c>
      <c r="AD6422">
        <v>0</v>
      </c>
      <c r="AE6422">
        <v>0</v>
      </c>
      <c r="AF6422">
        <v>425.42579999999998</v>
      </c>
    </row>
    <row r="6423" spans="1:32" x14ac:dyDescent="0.3">
      <c r="A6423">
        <v>2796547</v>
      </c>
      <c r="B6423">
        <v>1</v>
      </c>
      <c r="C6423" t="s">
        <v>82</v>
      </c>
      <c r="D6423" t="s">
        <v>112</v>
      </c>
      <c r="E6423" t="s">
        <v>17861</v>
      </c>
      <c r="F6423" t="s">
        <v>17862</v>
      </c>
      <c r="G6423" t="s">
        <v>31551</v>
      </c>
      <c r="H6423" t="s">
        <v>3857</v>
      </c>
      <c r="I6423" t="s">
        <v>79</v>
      </c>
      <c r="J6423" t="s">
        <v>135</v>
      </c>
      <c r="K6423" t="s">
        <v>22</v>
      </c>
      <c r="L6423" t="s">
        <v>136</v>
      </c>
      <c r="M6423" t="s">
        <v>23000</v>
      </c>
      <c r="N6423" t="s">
        <v>23001</v>
      </c>
      <c r="O6423">
        <v>0.49861111111111112</v>
      </c>
      <c r="P6423">
        <v>0</v>
      </c>
      <c r="Q6423">
        <v>704</v>
      </c>
      <c r="R6423">
        <v>0</v>
      </c>
      <c r="S6423">
        <v>4</v>
      </c>
      <c r="T6423">
        <v>0</v>
      </c>
      <c r="U6423">
        <v>31</v>
      </c>
      <c r="V6423">
        <v>0</v>
      </c>
      <c r="W6423">
        <v>0</v>
      </c>
      <c r="X6423">
        <v>0</v>
      </c>
      <c r="Y6423">
        <v>92.724109999999996</v>
      </c>
      <c r="Z6423">
        <v>0</v>
      </c>
      <c r="AA6423">
        <v>0.2369599</v>
      </c>
      <c r="AB6423">
        <v>0</v>
      </c>
      <c r="AC6423">
        <v>25.044567000000001</v>
      </c>
      <c r="AD6423">
        <v>0</v>
      </c>
      <c r="AE6423">
        <v>0</v>
      </c>
      <c r="AF6423">
        <v>118.00564</v>
      </c>
    </row>
    <row r="6424" spans="1:32" x14ac:dyDescent="0.3">
      <c r="A6424">
        <v>2796426</v>
      </c>
      <c r="B6424">
        <v>1</v>
      </c>
      <c r="C6424" t="s">
        <v>82</v>
      </c>
      <c r="D6424" t="s">
        <v>106</v>
      </c>
      <c r="E6424" t="s">
        <v>23002</v>
      </c>
      <c r="F6424" t="s">
        <v>23003</v>
      </c>
      <c r="G6424" t="s">
        <v>31546</v>
      </c>
      <c r="H6424" t="s">
        <v>1297</v>
      </c>
      <c r="I6424" t="s">
        <v>78</v>
      </c>
      <c r="J6424" t="s">
        <v>135</v>
      </c>
      <c r="K6424" t="s">
        <v>22</v>
      </c>
      <c r="L6424" t="s">
        <v>136</v>
      </c>
      <c r="M6424" t="s">
        <v>23004</v>
      </c>
      <c r="N6424" t="s">
        <v>23005</v>
      </c>
      <c r="O6424">
        <v>7.0391666666666666</v>
      </c>
      <c r="P6424">
        <v>0</v>
      </c>
      <c r="Q6424">
        <v>2</v>
      </c>
      <c r="R6424">
        <v>0</v>
      </c>
      <c r="S6424">
        <v>1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1.0031254999999999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1.0031254999999999</v>
      </c>
    </row>
    <row r="6425" spans="1:32" x14ac:dyDescent="0.3">
      <c r="A6425">
        <v>2796412</v>
      </c>
      <c r="B6425">
        <v>1</v>
      </c>
      <c r="C6425" t="s">
        <v>82</v>
      </c>
      <c r="D6425" t="s">
        <v>96</v>
      </c>
      <c r="E6425" t="s">
        <v>12481</v>
      </c>
      <c r="F6425" t="s">
        <v>12482</v>
      </c>
      <c r="G6425" t="s">
        <v>31551</v>
      </c>
      <c r="H6425" t="s">
        <v>134</v>
      </c>
      <c r="I6425" t="s">
        <v>79</v>
      </c>
      <c r="J6425" t="s">
        <v>135</v>
      </c>
      <c r="K6425" t="s">
        <v>22</v>
      </c>
      <c r="L6425" t="s">
        <v>136</v>
      </c>
      <c r="M6425" t="s">
        <v>23006</v>
      </c>
      <c r="N6425" t="s">
        <v>23007</v>
      </c>
      <c r="O6425">
        <v>2.8722222222222222</v>
      </c>
      <c r="P6425">
        <v>1</v>
      </c>
      <c r="Q6425">
        <v>0</v>
      </c>
      <c r="R6425">
        <v>0</v>
      </c>
      <c r="S6425">
        <v>0</v>
      </c>
      <c r="T6425">
        <v>11</v>
      </c>
      <c r="U6425">
        <v>5</v>
      </c>
      <c r="V6425">
        <v>1</v>
      </c>
      <c r="W6425">
        <v>0</v>
      </c>
      <c r="X6425">
        <v>1.3222853999999999</v>
      </c>
      <c r="Y6425">
        <v>0</v>
      </c>
      <c r="Z6425">
        <v>0</v>
      </c>
      <c r="AA6425">
        <v>0</v>
      </c>
      <c r="AB6425">
        <v>1315.8644999999999</v>
      </c>
      <c r="AC6425">
        <v>149.83374000000001</v>
      </c>
      <c r="AD6425">
        <v>46.074657000000002</v>
      </c>
      <c r="AE6425">
        <v>0</v>
      </c>
      <c r="AF6425">
        <v>1513.0952</v>
      </c>
    </row>
    <row r="6426" spans="1:32" x14ac:dyDescent="0.3">
      <c r="A6426">
        <v>2796420</v>
      </c>
      <c r="B6426">
        <v>1</v>
      </c>
      <c r="C6426" t="s">
        <v>82</v>
      </c>
      <c r="D6426" t="s">
        <v>99</v>
      </c>
      <c r="E6426" t="s">
        <v>23008</v>
      </c>
      <c r="F6426" t="s">
        <v>23009</v>
      </c>
      <c r="G6426" t="s">
        <v>31548</v>
      </c>
      <c r="H6426" t="s">
        <v>333</v>
      </c>
      <c r="I6426" t="s">
        <v>78</v>
      </c>
      <c r="J6426" t="s">
        <v>135</v>
      </c>
      <c r="K6426" t="s">
        <v>22</v>
      </c>
      <c r="L6426" t="s">
        <v>136</v>
      </c>
      <c r="M6426" t="s">
        <v>23010</v>
      </c>
      <c r="N6426" t="s">
        <v>23011</v>
      </c>
      <c r="O6426">
        <v>1.753611111111111</v>
      </c>
      <c r="P6426">
        <v>0</v>
      </c>
      <c r="Q6426">
        <v>2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0.46582173999999998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0.46582173999999998</v>
      </c>
    </row>
    <row r="6427" spans="1:32" x14ac:dyDescent="0.3">
      <c r="A6427">
        <v>2796427</v>
      </c>
      <c r="B6427">
        <v>1</v>
      </c>
      <c r="C6427" t="s">
        <v>82</v>
      </c>
      <c r="D6427" t="s">
        <v>90</v>
      </c>
      <c r="E6427" t="s">
        <v>10436</v>
      </c>
      <c r="F6427" t="s">
        <v>10437</v>
      </c>
      <c r="G6427" t="s">
        <v>31551</v>
      </c>
      <c r="H6427" t="s">
        <v>134</v>
      </c>
      <c r="I6427" t="s">
        <v>79</v>
      </c>
      <c r="J6427" t="s">
        <v>135</v>
      </c>
      <c r="K6427" t="s">
        <v>22</v>
      </c>
      <c r="L6427" t="s">
        <v>136</v>
      </c>
      <c r="M6427" t="s">
        <v>23012</v>
      </c>
      <c r="N6427" t="s">
        <v>23013</v>
      </c>
      <c r="O6427">
        <v>18.719166666666666</v>
      </c>
      <c r="P6427">
        <v>0</v>
      </c>
      <c r="Q6427">
        <v>0</v>
      </c>
      <c r="R6427">
        <v>0</v>
      </c>
      <c r="S6427">
        <v>0</v>
      </c>
      <c r="T6427">
        <v>6</v>
      </c>
      <c r="U6427">
        <v>0</v>
      </c>
      <c r="V6427">
        <v>6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8456.2620000000006</v>
      </c>
      <c r="AC6427">
        <v>0</v>
      </c>
      <c r="AD6427">
        <v>20606.455000000002</v>
      </c>
      <c r="AE6427">
        <v>0</v>
      </c>
      <c r="AF6427">
        <v>29062.717000000001</v>
      </c>
    </row>
    <row r="6428" spans="1:32" x14ac:dyDescent="0.3">
      <c r="A6428">
        <v>2796418</v>
      </c>
      <c r="B6428">
        <v>1</v>
      </c>
      <c r="C6428" t="s">
        <v>82</v>
      </c>
      <c r="D6428" t="s">
        <v>88</v>
      </c>
      <c r="E6428" t="s">
        <v>10003</v>
      </c>
      <c r="F6428" t="s">
        <v>10004</v>
      </c>
      <c r="G6428" t="s">
        <v>31545</v>
      </c>
      <c r="H6428" t="s">
        <v>134</v>
      </c>
      <c r="I6428" t="s">
        <v>79</v>
      </c>
      <c r="J6428" t="s">
        <v>135</v>
      </c>
      <c r="K6428" t="s">
        <v>22</v>
      </c>
      <c r="L6428" t="s">
        <v>136</v>
      </c>
      <c r="M6428" t="s">
        <v>23014</v>
      </c>
      <c r="N6428" t="s">
        <v>23015</v>
      </c>
      <c r="O6428">
        <v>0.81888888888888889</v>
      </c>
      <c r="P6428">
        <v>0</v>
      </c>
      <c r="Q6428">
        <v>0</v>
      </c>
      <c r="R6428">
        <v>21</v>
      </c>
      <c r="S6428">
        <v>52</v>
      </c>
      <c r="T6428">
        <v>1</v>
      </c>
      <c r="U6428">
        <v>3</v>
      </c>
      <c r="V6428">
        <v>1</v>
      </c>
      <c r="W6428">
        <v>0</v>
      </c>
      <c r="X6428">
        <v>0</v>
      </c>
      <c r="Y6428">
        <v>0</v>
      </c>
      <c r="Z6428">
        <v>1.3919007999999999</v>
      </c>
      <c r="AA6428">
        <v>96.201650000000001</v>
      </c>
      <c r="AB6428">
        <v>10.699529999999999</v>
      </c>
      <c r="AC6428">
        <v>12.786016</v>
      </c>
      <c r="AD6428">
        <v>16.725897</v>
      </c>
      <c r="AE6428">
        <v>0</v>
      </c>
      <c r="AF6428">
        <v>137.80500000000001</v>
      </c>
    </row>
    <row r="6429" spans="1:32" x14ac:dyDescent="0.3">
      <c r="A6429">
        <v>2796411</v>
      </c>
      <c r="B6429">
        <v>1</v>
      </c>
      <c r="C6429" t="s">
        <v>82</v>
      </c>
      <c r="D6429" t="s">
        <v>111</v>
      </c>
      <c r="E6429" t="s">
        <v>23016</v>
      </c>
      <c r="F6429" t="s">
        <v>23017</v>
      </c>
      <c r="G6429" t="s">
        <v>31552</v>
      </c>
      <c r="H6429" t="s">
        <v>145</v>
      </c>
      <c r="I6429" t="s">
        <v>78</v>
      </c>
      <c r="J6429" t="s">
        <v>135</v>
      </c>
      <c r="K6429" t="s">
        <v>22</v>
      </c>
      <c r="L6429" t="s">
        <v>136</v>
      </c>
      <c r="M6429" t="s">
        <v>23018</v>
      </c>
      <c r="N6429" t="s">
        <v>23019</v>
      </c>
      <c r="O6429">
        <v>1.056111111111111</v>
      </c>
      <c r="P6429">
        <v>0</v>
      </c>
      <c r="Q6429">
        <v>105</v>
      </c>
      <c r="R6429">
        <v>0</v>
      </c>
      <c r="S6429">
        <v>0</v>
      </c>
      <c r="T6429">
        <v>0</v>
      </c>
      <c r="U6429">
        <v>11</v>
      </c>
      <c r="V6429">
        <v>0</v>
      </c>
      <c r="W6429">
        <v>0</v>
      </c>
      <c r="X6429">
        <v>0</v>
      </c>
      <c r="Y6429">
        <v>23.544509999999999</v>
      </c>
      <c r="Z6429">
        <v>0</v>
      </c>
      <c r="AA6429">
        <v>0</v>
      </c>
      <c r="AB6429">
        <v>0</v>
      </c>
      <c r="AC6429">
        <v>8.3238409999999998</v>
      </c>
      <c r="AD6429">
        <v>0</v>
      </c>
      <c r="AE6429">
        <v>0</v>
      </c>
      <c r="AF6429">
        <v>31.868351000000001</v>
      </c>
    </row>
    <row r="6430" spans="1:32" x14ac:dyDescent="0.3">
      <c r="A6430">
        <v>2796421</v>
      </c>
      <c r="B6430">
        <v>1</v>
      </c>
      <c r="C6430" t="s">
        <v>83</v>
      </c>
      <c r="D6430" t="s">
        <v>125</v>
      </c>
      <c r="E6430" t="s">
        <v>23020</v>
      </c>
      <c r="F6430" t="s">
        <v>23021</v>
      </c>
      <c r="G6430" t="s">
        <v>31549</v>
      </c>
      <c r="H6430" t="s">
        <v>134</v>
      </c>
      <c r="I6430" t="s">
        <v>79</v>
      </c>
      <c r="J6430" t="s">
        <v>135</v>
      </c>
      <c r="K6430" t="s">
        <v>22</v>
      </c>
      <c r="L6430" t="s">
        <v>136</v>
      </c>
      <c r="M6430" t="s">
        <v>23022</v>
      </c>
      <c r="N6430" t="s">
        <v>23023</v>
      </c>
      <c r="O6430">
        <v>7.694444444444444E-2</v>
      </c>
      <c r="P6430">
        <v>0</v>
      </c>
      <c r="Q6430">
        <v>643</v>
      </c>
      <c r="R6430">
        <v>9</v>
      </c>
      <c r="S6430">
        <v>15</v>
      </c>
      <c r="T6430">
        <v>4</v>
      </c>
      <c r="U6430">
        <v>79</v>
      </c>
      <c r="V6430">
        <v>2</v>
      </c>
      <c r="W6430">
        <v>0</v>
      </c>
      <c r="X6430">
        <v>0</v>
      </c>
      <c r="Y6430">
        <v>10.712820000000001</v>
      </c>
      <c r="Z6430">
        <v>0.29872045000000003</v>
      </c>
      <c r="AA6430">
        <v>0.11802696999999999</v>
      </c>
      <c r="AB6430">
        <v>2.2126179000000001</v>
      </c>
      <c r="AC6430">
        <v>6.6642679999999999</v>
      </c>
      <c r="AD6430">
        <v>33.812089999999998</v>
      </c>
      <c r="AE6430">
        <v>0</v>
      </c>
      <c r="AF6430">
        <v>53.818542000000001</v>
      </c>
    </row>
    <row r="6431" spans="1:32" x14ac:dyDescent="0.3">
      <c r="A6431">
        <v>2796417</v>
      </c>
      <c r="B6431">
        <v>1</v>
      </c>
      <c r="C6431" t="s">
        <v>82</v>
      </c>
      <c r="D6431" t="s">
        <v>100</v>
      </c>
      <c r="E6431" t="s">
        <v>21184</v>
      </c>
      <c r="F6431" t="s">
        <v>21185</v>
      </c>
      <c r="G6431" t="s">
        <v>31552</v>
      </c>
      <c r="H6431" t="s">
        <v>145</v>
      </c>
      <c r="I6431" t="s">
        <v>78</v>
      </c>
      <c r="J6431" t="s">
        <v>135</v>
      </c>
      <c r="K6431" t="s">
        <v>22</v>
      </c>
      <c r="L6431" t="s">
        <v>136</v>
      </c>
      <c r="M6431" t="s">
        <v>23024</v>
      </c>
      <c r="N6431" t="s">
        <v>23025</v>
      </c>
      <c r="O6431">
        <v>0.31777777777777777</v>
      </c>
      <c r="P6431">
        <v>0</v>
      </c>
      <c r="Q6431">
        <v>647</v>
      </c>
      <c r="R6431">
        <v>0</v>
      </c>
      <c r="S6431">
        <v>0</v>
      </c>
      <c r="T6431">
        <v>0</v>
      </c>
      <c r="U6431">
        <v>37</v>
      </c>
      <c r="V6431">
        <v>0</v>
      </c>
      <c r="W6431">
        <v>0</v>
      </c>
      <c r="X6431">
        <v>0</v>
      </c>
      <c r="Y6431">
        <v>47.194279999999999</v>
      </c>
      <c r="Z6431">
        <v>0</v>
      </c>
      <c r="AA6431">
        <v>0</v>
      </c>
      <c r="AB6431">
        <v>0</v>
      </c>
      <c r="AC6431">
        <v>30.705176999999999</v>
      </c>
      <c r="AD6431">
        <v>0</v>
      </c>
      <c r="AE6431">
        <v>0</v>
      </c>
      <c r="AF6431">
        <v>77.899450000000002</v>
      </c>
    </row>
    <row r="6432" spans="1:32" x14ac:dyDescent="0.3">
      <c r="A6432">
        <v>2796422</v>
      </c>
      <c r="B6432">
        <v>1</v>
      </c>
      <c r="C6432" t="s">
        <v>83</v>
      </c>
      <c r="D6432" t="s">
        <v>126</v>
      </c>
      <c r="E6432" t="s">
        <v>14476</v>
      </c>
      <c r="F6432" t="s">
        <v>14477</v>
      </c>
      <c r="G6432" t="s">
        <v>31549</v>
      </c>
      <c r="H6432" t="s">
        <v>134</v>
      </c>
      <c r="I6432" t="s">
        <v>79</v>
      </c>
      <c r="J6432" t="s">
        <v>248</v>
      </c>
      <c r="K6432" t="s">
        <v>22</v>
      </c>
      <c r="L6432" t="s">
        <v>136</v>
      </c>
      <c r="M6432" t="s">
        <v>23026</v>
      </c>
      <c r="N6432" t="s">
        <v>23027</v>
      </c>
      <c r="O6432">
        <v>1.9722222222222221E-2</v>
      </c>
      <c r="P6432">
        <v>4</v>
      </c>
      <c r="Q6432">
        <v>732</v>
      </c>
      <c r="R6432">
        <v>0</v>
      </c>
      <c r="S6432">
        <v>13</v>
      </c>
      <c r="T6432">
        <v>0</v>
      </c>
      <c r="U6432">
        <v>49</v>
      </c>
      <c r="V6432">
        <v>0</v>
      </c>
      <c r="W6432">
        <v>0</v>
      </c>
      <c r="X6432">
        <v>0.50470095999999998</v>
      </c>
      <c r="Y6432">
        <v>1.4672000000000001</v>
      </c>
      <c r="Z6432">
        <v>0</v>
      </c>
      <c r="AA6432">
        <v>1.7697175999999998E-2</v>
      </c>
      <c r="AB6432">
        <v>0</v>
      </c>
      <c r="AC6432">
        <v>0.32575850000000001</v>
      </c>
      <c r="AD6432">
        <v>0</v>
      </c>
      <c r="AE6432">
        <v>0</v>
      </c>
      <c r="AF6432">
        <v>2.3153567000000002</v>
      </c>
    </row>
    <row r="6433" spans="1:32" x14ac:dyDescent="0.3">
      <c r="A6433">
        <v>2796416</v>
      </c>
      <c r="B6433">
        <v>1</v>
      </c>
      <c r="C6433" t="s">
        <v>83</v>
      </c>
      <c r="D6433" t="s">
        <v>121</v>
      </c>
      <c r="E6433" t="s">
        <v>11105</v>
      </c>
      <c r="F6433" t="s">
        <v>11106</v>
      </c>
      <c r="G6433" t="s">
        <v>31549</v>
      </c>
      <c r="H6433" t="s">
        <v>134</v>
      </c>
      <c r="I6433" t="s">
        <v>79</v>
      </c>
      <c r="J6433" t="s">
        <v>135</v>
      </c>
      <c r="K6433" t="s">
        <v>22</v>
      </c>
      <c r="L6433" t="s">
        <v>136</v>
      </c>
      <c r="M6433" t="s">
        <v>16709</v>
      </c>
      <c r="N6433" t="s">
        <v>23028</v>
      </c>
      <c r="O6433">
        <v>0.16472222222222221</v>
      </c>
      <c r="P6433">
        <v>15</v>
      </c>
      <c r="Q6433">
        <v>1668</v>
      </c>
      <c r="R6433">
        <v>74</v>
      </c>
      <c r="S6433">
        <v>552</v>
      </c>
      <c r="T6433">
        <v>16</v>
      </c>
      <c r="U6433">
        <v>94</v>
      </c>
      <c r="V6433">
        <v>1</v>
      </c>
      <c r="W6433">
        <v>0</v>
      </c>
      <c r="X6433">
        <v>7.9057474000000001</v>
      </c>
      <c r="Y6433">
        <v>24.764842999999999</v>
      </c>
      <c r="Z6433">
        <v>49.43441</v>
      </c>
      <c r="AA6433">
        <v>14.599758</v>
      </c>
      <c r="AB6433">
        <v>18.352999000000001</v>
      </c>
      <c r="AC6433">
        <v>8.3390280000000008</v>
      </c>
      <c r="AD6433">
        <v>24.607296000000002</v>
      </c>
      <c r="AE6433">
        <v>0</v>
      </c>
      <c r="AF6433">
        <v>148.00407000000001</v>
      </c>
    </row>
    <row r="6434" spans="1:32" x14ac:dyDescent="0.3">
      <c r="A6434">
        <v>2796311</v>
      </c>
      <c r="B6434">
        <v>1</v>
      </c>
      <c r="C6434" t="s">
        <v>82</v>
      </c>
      <c r="D6434" t="s">
        <v>109</v>
      </c>
      <c r="E6434" t="s">
        <v>23029</v>
      </c>
      <c r="F6434" t="s">
        <v>23030</v>
      </c>
      <c r="G6434" t="s">
        <v>31548</v>
      </c>
      <c r="H6434" t="s">
        <v>311</v>
      </c>
      <c r="I6434" t="s">
        <v>78</v>
      </c>
      <c r="J6434" t="s">
        <v>135</v>
      </c>
      <c r="K6434" t="s">
        <v>22</v>
      </c>
      <c r="L6434" t="s">
        <v>136</v>
      </c>
      <c r="M6434" t="s">
        <v>23031</v>
      </c>
      <c r="N6434" t="s">
        <v>23032</v>
      </c>
      <c r="O6434">
        <v>5.891111111111111</v>
      </c>
      <c r="P6434">
        <v>0</v>
      </c>
      <c r="Q6434">
        <v>1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2.7446855999999999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2.7446855999999999</v>
      </c>
    </row>
    <row r="6435" spans="1:32" x14ac:dyDescent="0.3">
      <c r="A6435">
        <v>2796299</v>
      </c>
      <c r="B6435">
        <v>1</v>
      </c>
      <c r="C6435" t="s">
        <v>83</v>
      </c>
      <c r="D6435" t="s">
        <v>116</v>
      </c>
      <c r="E6435" t="s">
        <v>23033</v>
      </c>
      <c r="F6435" t="s">
        <v>23034</v>
      </c>
      <c r="G6435" t="s">
        <v>31546</v>
      </c>
      <c r="H6435" t="s">
        <v>1297</v>
      </c>
      <c r="I6435" t="s">
        <v>78</v>
      </c>
      <c r="J6435" t="s">
        <v>135</v>
      </c>
      <c r="K6435" t="s">
        <v>22</v>
      </c>
      <c r="L6435" t="s">
        <v>136</v>
      </c>
      <c r="M6435" t="s">
        <v>23035</v>
      </c>
      <c r="N6435" t="s">
        <v>23036</v>
      </c>
      <c r="O6435">
        <v>2.9369444444444444</v>
      </c>
      <c r="P6435">
        <v>0</v>
      </c>
      <c r="Q6435">
        <v>11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1.3980296999999999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1.3980296999999999</v>
      </c>
    </row>
    <row r="6436" spans="1:32" x14ac:dyDescent="0.3">
      <c r="A6436">
        <v>2796300</v>
      </c>
      <c r="B6436">
        <v>1</v>
      </c>
      <c r="C6436" t="s">
        <v>83</v>
      </c>
      <c r="D6436" t="s">
        <v>130</v>
      </c>
      <c r="E6436" t="s">
        <v>23037</v>
      </c>
      <c r="F6436" t="s">
        <v>23038</v>
      </c>
      <c r="G6436" t="s">
        <v>31546</v>
      </c>
      <c r="H6436" t="s">
        <v>1297</v>
      </c>
      <c r="I6436" t="s">
        <v>78</v>
      </c>
      <c r="J6436" t="s">
        <v>135</v>
      </c>
      <c r="K6436" t="s">
        <v>22</v>
      </c>
      <c r="L6436" t="s">
        <v>136</v>
      </c>
      <c r="M6436" t="s">
        <v>23039</v>
      </c>
      <c r="N6436" t="s">
        <v>17617</v>
      </c>
      <c r="O6436">
        <v>8.9636111111111116</v>
      </c>
      <c r="P6436">
        <v>0</v>
      </c>
      <c r="Q6436">
        <v>51</v>
      </c>
      <c r="R6436">
        <v>0</v>
      </c>
      <c r="S6436">
        <v>0</v>
      </c>
      <c r="T6436">
        <v>0</v>
      </c>
      <c r="U6436">
        <v>4</v>
      </c>
      <c r="V6436">
        <v>0</v>
      </c>
      <c r="W6436">
        <v>0</v>
      </c>
      <c r="X6436">
        <v>0</v>
      </c>
      <c r="Y6436">
        <v>102.985214</v>
      </c>
      <c r="Z6436">
        <v>0</v>
      </c>
      <c r="AA6436">
        <v>0</v>
      </c>
      <c r="AB6436">
        <v>0</v>
      </c>
      <c r="AC6436">
        <v>71.178520000000006</v>
      </c>
      <c r="AD6436">
        <v>0</v>
      </c>
      <c r="AE6436">
        <v>0</v>
      </c>
      <c r="AF6436">
        <v>174.16373999999999</v>
      </c>
    </row>
    <row r="6437" spans="1:32" x14ac:dyDescent="0.3">
      <c r="A6437">
        <v>2796297</v>
      </c>
      <c r="B6437">
        <v>1</v>
      </c>
      <c r="C6437" t="s">
        <v>83</v>
      </c>
      <c r="D6437" t="s">
        <v>125</v>
      </c>
      <c r="E6437" t="s">
        <v>10389</v>
      </c>
      <c r="F6437" t="s">
        <v>10390</v>
      </c>
      <c r="G6437" t="s">
        <v>31549</v>
      </c>
      <c r="H6437" t="s">
        <v>134</v>
      </c>
      <c r="I6437" t="s">
        <v>79</v>
      </c>
      <c r="J6437" t="s">
        <v>135</v>
      </c>
      <c r="K6437" t="s">
        <v>22</v>
      </c>
      <c r="L6437" t="s">
        <v>136</v>
      </c>
      <c r="M6437" t="s">
        <v>23040</v>
      </c>
      <c r="N6437" t="s">
        <v>23041</v>
      </c>
      <c r="O6437">
        <v>0.77666666666666662</v>
      </c>
      <c r="P6437">
        <v>1</v>
      </c>
      <c r="Q6437">
        <v>0</v>
      </c>
      <c r="R6437">
        <v>39</v>
      </c>
      <c r="S6437">
        <v>43</v>
      </c>
      <c r="T6437">
        <v>4</v>
      </c>
      <c r="U6437">
        <v>0</v>
      </c>
      <c r="V6437">
        <v>0</v>
      </c>
      <c r="W6437">
        <v>0</v>
      </c>
      <c r="X6437">
        <v>0.17617691999999999</v>
      </c>
      <c r="Y6437">
        <v>0</v>
      </c>
      <c r="Z6437">
        <v>19.468775000000001</v>
      </c>
      <c r="AA6437">
        <v>56.883923000000003</v>
      </c>
      <c r="AB6437">
        <v>1.1724015000000001</v>
      </c>
      <c r="AC6437">
        <v>0</v>
      </c>
      <c r="AD6437">
        <v>0</v>
      </c>
      <c r="AE6437">
        <v>0</v>
      </c>
      <c r="AF6437">
        <v>77.701279999999997</v>
      </c>
    </row>
    <row r="6438" spans="1:32" x14ac:dyDescent="0.3">
      <c r="A6438">
        <v>2796294</v>
      </c>
      <c r="B6438">
        <v>1</v>
      </c>
      <c r="C6438" t="s">
        <v>83</v>
      </c>
      <c r="D6438" t="s">
        <v>120</v>
      </c>
      <c r="E6438" t="s">
        <v>23042</v>
      </c>
      <c r="F6438" t="s">
        <v>23043</v>
      </c>
      <c r="G6438" t="s">
        <v>31549</v>
      </c>
      <c r="H6438" t="s">
        <v>134</v>
      </c>
      <c r="I6438" t="s">
        <v>79</v>
      </c>
      <c r="J6438" t="s">
        <v>135</v>
      </c>
      <c r="K6438" t="s">
        <v>22</v>
      </c>
      <c r="L6438" t="s">
        <v>136</v>
      </c>
      <c r="M6438" t="s">
        <v>23044</v>
      </c>
      <c r="N6438" t="s">
        <v>23045</v>
      </c>
      <c r="O6438">
        <v>1.0986111111111112</v>
      </c>
      <c r="P6438">
        <v>1</v>
      </c>
      <c r="Q6438">
        <v>45</v>
      </c>
      <c r="R6438">
        <v>144</v>
      </c>
      <c r="S6438">
        <v>38</v>
      </c>
      <c r="T6438">
        <v>2</v>
      </c>
      <c r="U6438">
        <v>0</v>
      </c>
      <c r="V6438">
        <v>0</v>
      </c>
      <c r="W6438">
        <v>0</v>
      </c>
      <c r="X6438">
        <v>1.9478550000000001E-2</v>
      </c>
      <c r="Y6438">
        <v>4.4456189999999998</v>
      </c>
      <c r="Z6438">
        <v>16.669436999999999</v>
      </c>
      <c r="AA6438">
        <v>4.3275009999999998</v>
      </c>
      <c r="AB6438">
        <v>1.2463922999999999</v>
      </c>
      <c r="AC6438">
        <v>0</v>
      </c>
      <c r="AD6438">
        <v>0</v>
      </c>
      <c r="AE6438">
        <v>0</v>
      </c>
      <c r="AF6438">
        <v>26.70843</v>
      </c>
    </row>
    <row r="6439" spans="1:32" x14ac:dyDescent="0.3">
      <c r="A6439">
        <v>2796307</v>
      </c>
      <c r="B6439">
        <v>1</v>
      </c>
      <c r="C6439" t="s">
        <v>82</v>
      </c>
      <c r="D6439" t="s">
        <v>108</v>
      </c>
      <c r="E6439" t="s">
        <v>23046</v>
      </c>
      <c r="F6439" t="s">
        <v>23047</v>
      </c>
      <c r="G6439" t="s">
        <v>31546</v>
      </c>
      <c r="H6439" t="s">
        <v>223</v>
      </c>
      <c r="I6439" t="s">
        <v>78</v>
      </c>
      <c r="J6439" t="s">
        <v>135</v>
      </c>
      <c r="K6439" t="s">
        <v>22</v>
      </c>
      <c r="L6439" t="s">
        <v>136</v>
      </c>
      <c r="M6439" t="s">
        <v>23048</v>
      </c>
      <c r="N6439" t="s">
        <v>23049</v>
      </c>
      <c r="O6439">
        <v>2.13</v>
      </c>
      <c r="P6439">
        <v>0</v>
      </c>
      <c r="Q6439">
        <v>0</v>
      </c>
      <c r="R6439">
        <v>0</v>
      </c>
      <c r="S6439">
        <v>3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1.2671729E-2</v>
      </c>
      <c r="AB6439">
        <v>0</v>
      </c>
      <c r="AC6439">
        <v>0</v>
      </c>
      <c r="AD6439">
        <v>0</v>
      </c>
      <c r="AE6439">
        <v>0</v>
      </c>
      <c r="AF6439">
        <v>1.2671729E-2</v>
      </c>
    </row>
    <row r="6440" spans="1:32" x14ac:dyDescent="0.3">
      <c r="A6440">
        <v>2796304</v>
      </c>
      <c r="B6440">
        <v>1</v>
      </c>
      <c r="C6440" t="s">
        <v>82</v>
      </c>
      <c r="D6440" t="s">
        <v>105</v>
      </c>
      <c r="E6440" t="s">
        <v>23050</v>
      </c>
      <c r="F6440" t="s">
        <v>23051</v>
      </c>
      <c r="G6440" t="s">
        <v>31548</v>
      </c>
      <c r="H6440" t="s">
        <v>333</v>
      </c>
      <c r="I6440" t="s">
        <v>78</v>
      </c>
      <c r="J6440" t="s">
        <v>135</v>
      </c>
      <c r="K6440" t="s">
        <v>22</v>
      </c>
      <c r="L6440" t="s">
        <v>136</v>
      </c>
      <c r="M6440" t="s">
        <v>23052</v>
      </c>
      <c r="N6440" t="s">
        <v>23053</v>
      </c>
      <c r="O6440">
        <v>3.8847222222222224</v>
      </c>
      <c r="P6440">
        <v>0</v>
      </c>
      <c r="Q6440">
        <v>1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0.96120499999999998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0.96120499999999998</v>
      </c>
    </row>
    <row r="6441" spans="1:32" x14ac:dyDescent="0.3">
      <c r="A6441">
        <v>2796015</v>
      </c>
      <c r="B6441">
        <v>1</v>
      </c>
      <c r="C6441" t="s">
        <v>83</v>
      </c>
      <c r="D6441" t="s">
        <v>129</v>
      </c>
      <c r="E6441" t="s">
        <v>23054</v>
      </c>
      <c r="F6441" t="s">
        <v>23055</v>
      </c>
      <c r="G6441" t="s">
        <v>31551</v>
      </c>
      <c r="H6441" t="s">
        <v>134</v>
      </c>
      <c r="I6441" t="s">
        <v>79</v>
      </c>
      <c r="J6441" t="s">
        <v>135</v>
      </c>
      <c r="K6441" t="s">
        <v>22</v>
      </c>
      <c r="L6441" t="s">
        <v>136</v>
      </c>
      <c r="M6441" t="s">
        <v>23056</v>
      </c>
      <c r="N6441" t="s">
        <v>23057</v>
      </c>
      <c r="O6441">
        <v>0.41944444444444445</v>
      </c>
      <c r="P6441">
        <v>0</v>
      </c>
      <c r="Q6441">
        <v>3</v>
      </c>
      <c r="R6441">
        <v>1</v>
      </c>
      <c r="S6441">
        <v>1</v>
      </c>
      <c r="T6441">
        <v>7</v>
      </c>
      <c r="U6441">
        <v>169</v>
      </c>
      <c r="V6441">
        <v>10</v>
      </c>
      <c r="W6441">
        <v>1</v>
      </c>
      <c r="X6441">
        <v>0</v>
      </c>
      <c r="Y6441">
        <v>0.54234139999999997</v>
      </c>
      <c r="Z6441">
        <v>0.29320815</v>
      </c>
      <c r="AA6441">
        <v>4.5802146000000002E-2</v>
      </c>
      <c r="AB6441">
        <v>302.41644000000002</v>
      </c>
      <c r="AC6441">
        <v>50.117846999999998</v>
      </c>
      <c r="AD6441">
        <v>640.23175000000003</v>
      </c>
      <c r="AE6441">
        <v>2.3949224999999998</v>
      </c>
      <c r="AF6441">
        <v>996.04229999999995</v>
      </c>
    </row>
    <row r="6442" spans="1:32" x14ac:dyDescent="0.3">
      <c r="A6442">
        <v>2796002</v>
      </c>
      <c r="B6442">
        <v>1</v>
      </c>
      <c r="C6442" t="s">
        <v>83</v>
      </c>
      <c r="D6442" t="s">
        <v>128</v>
      </c>
      <c r="E6442" t="s">
        <v>23058</v>
      </c>
      <c r="F6442" t="s">
        <v>23059</v>
      </c>
      <c r="G6442" t="s">
        <v>31551</v>
      </c>
      <c r="H6442" t="s">
        <v>134</v>
      </c>
      <c r="I6442" t="s">
        <v>79</v>
      </c>
      <c r="J6442" t="s">
        <v>135</v>
      </c>
      <c r="K6442" t="s">
        <v>22</v>
      </c>
      <c r="L6442" t="s">
        <v>136</v>
      </c>
      <c r="M6442" t="s">
        <v>23060</v>
      </c>
      <c r="N6442" t="s">
        <v>23061</v>
      </c>
      <c r="O6442">
        <v>0.47972222222222222</v>
      </c>
      <c r="P6442">
        <v>0</v>
      </c>
      <c r="Q6442">
        <v>215</v>
      </c>
      <c r="R6442">
        <v>0</v>
      </c>
      <c r="S6442">
        <v>2</v>
      </c>
      <c r="T6442">
        <v>0</v>
      </c>
      <c r="U6442">
        <v>23</v>
      </c>
      <c r="V6442">
        <v>0</v>
      </c>
      <c r="W6442">
        <v>0</v>
      </c>
      <c r="X6442">
        <v>0</v>
      </c>
      <c r="Y6442">
        <v>22.844248</v>
      </c>
      <c r="Z6442">
        <v>0</v>
      </c>
      <c r="AA6442">
        <v>1.6501949</v>
      </c>
      <c r="AB6442">
        <v>0</v>
      </c>
      <c r="AC6442">
        <v>5.9364695999999997</v>
      </c>
      <c r="AD6442">
        <v>0</v>
      </c>
      <c r="AE6442">
        <v>0</v>
      </c>
      <c r="AF6442">
        <v>30.430911999999999</v>
      </c>
    </row>
    <row r="6443" spans="1:32" x14ac:dyDescent="0.3">
      <c r="A6443">
        <v>2795915</v>
      </c>
      <c r="B6443">
        <v>1</v>
      </c>
      <c r="C6443" t="s">
        <v>82</v>
      </c>
      <c r="D6443" t="s">
        <v>112</v>
      </c>
      <c r="E6443" t="s">
        <v>23062</v>
      </c>
      <c r="F6443" t="s">
        <v>23063</v>
      </c>
      <c r="G6443" t="s">
        <v>31549</v>
      </c>
      <c r="H6443" t="s">
        <v>134</v>
      </c>
      <c r="I6443" t="s">
        <v>79</v>
      </c>
      <c r="J6443" t="s">
        <v>135</v>
      </c>
      <c r="K6443" t="s">
        <v>22</v>
      </c>
      <c r="L6443" t="s">
        <v>136</v>
      </c>
      <c r="M6443" t="s">
        <v>23064</v>
      </c>
      <c r="N6443" t="s">
        <v>23065</v>
      </c>
      <c r="O6443">
        <v>0.8372222222222222</v>
      </c>
      <c r="P6443">
        <v>0</v>
      </c>
      <c r="Q6443">
        <v>0</v>
      </c>
      <c r="R6443">
        <v>2</v>
      </c>
      <c r="S6443">
        <v>0</v>
      </c>
      <c r="T6443">
        <v>2</v>
      </c>
      <c r="U6443">
        <v>2</v>
      </c>
      <c r="V6443">
        <v>7</v>
      </c>
      <c r="W6443">
        <v>1</v>
      </c>
      <c r="X6443">
        <v>0</v>
      </c>
      <c r="Y6443">
        <v>0</v>
      </c>
      <c r="Z6443">
        <v>0.43871439000000001</v>
      </c>
      <c r="AA6443">
        <v>0</v>
      </c>
      <c r="AB6443">
        <v>101.32271</v>
      </c>
      <c r="AC6443">
        <v>2.6525935999999999</v>
      </c>
      <c r="AD6443">
        <v>3839.605</v>
      </c>
      <c r="AE6443">
        <v>114.84311</v>
      </c>
      <c r="AF6443">
        <v>4058.8620000000001</v>
      </c>
    </row>
    <row r="6444" spans="1:32" x14ac:dyDescent="0.3">
      <c r="A6444">
        <v>2795885</v>
      </c>
      <c r="B6444">
        <v>1</v>
      </c>
      <c r="C6444" t="s">
        <v>82</v>
      </c>
      <c r="D6444" t="s">
        <v>98</v>
      </c>
      <c r="E6444" t="s">
        <v>4855</v>
      </c>
      <c r="F6444" t="s">
        <v>4856</v>
      </c>
      <c r="G6444" t="s">
        <v>31546</v>
      </c>
      <c r="H6444" t="s">
        <v>1297</v>
      </c>
      <c r="I6444" t="s">
        <v>78</v>
      </c>
      <c r="J6444" t="s">
        <v>135</v>
      </c>
      <c r="K6444" t="s">
        <v>22</v>
      </c>
      <c r="L6444" t="s">
        <v>136</v>
      </c>
      <c r="M6444" t="s">
        <v>23066</v>
      </c>
      <c r="N6444" t="s">
        <v>23067</v>
      </c>
      <c r="O6444">
        <v>0.40083333333333332</v>
      </c>
      <c r="P6444">
        <v>0</v>
      </c>
      <c r="Q6444">
        <v>176</v>
      </c>
      <c r="R6444">
        <v>0</v>
      </c>
      <c r="S6444">
        <v>0</v>
      </c>
      <c r="T6444">
        <v>0</v>
      </c>
      <c r="U6444">
        <v>6</v>
      </c>
      <c r="V6444">
        <v>0</v>
      </c>
      <c r="W6444">
        <v>0</v>
      </c>
      <c r="X6444">
        <v>0</v>
      </c>
      <c r="Y6444">
        <v>22.885563000000001</v>
      </c>
      <c r="Z6444">
        <v>0</v>
      </c>
      <c r="AA6444">
        <v>0</v>
      </c>
      <c r="AB6444">
        <v>0</v>
      </c>
      <c r="AC6444">
        <v>0.70092224999999997</v>
      </c>
      <c r="AD6444">
        <v>0</v>
      </c>
      <c r="AE6444">
        <v>0</v>
      </c>
      <c r="AF6444">
        <v>23.586485</v>
      </c>
    </row>
    <row r="6445" spans="1:32" x14ac:dyDescent="0.3">
      <c r="A6445">
        <v>2795568</v>
      </c>
      <c r="B6445">
        <v>1</v>
      </c>
      <c r="C6445" t="s">
        <v>82</v>
      </c>
      <c r="D6445" t="s">
        <v>85</v>
      </c>
      <c r="E6445" t="s">
        <v>23068</v>
      </c>
      <c r="F6445" t="s">
        <v>23069</v>
      </c>
      <c r="G6445" t="s">
        <v>31548</v>
      </c>
      <c r="H6445" t="s">
        <v>311</v>
      </c>
      <c r="I6445" t="s">
        <v>78</v>
      </c>
      <c r="J6445" t="s">
        <v>135</v>
      </c>
      <c r="K6445" t="s">
        <v>22</v>
      </c>
      <c r="L6445" t="s">
        <v>136</v>
      </c>
      <c r="M6445" t="s">
        <v>23070</v>
      </c>
      <c r="N6445" t="s">
        <v>23071</v>
      </c>
      <c r="O6445">
        <v>0.64249999999999996</v>
      </c>
      <c r="P6445">
        <v>0</v>
      </c>
      <c r="Q6445">
        <v>1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0.36216292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0.36216292</v>
      </c>
    </row>
    <row r="6446" spans="1:32" x14ac:dyDescent="0.3">
      <c r="A6446">
        <v>2795573</v>
      </c>
      <c r="B6446">
        <v>1</v>
      </c>
      <c r="C6446" t="s">
        <v>82</v>
      </c>
      <c r="D6446" t="s">
        <v>109</v>
      </c>
      <c r="E6446" t="s">
        <v>23072</v>
      </c>
      <c r="F6446" t="s">
        <v>23073</v>
      </c>
      <c r="G6446" t="s">
        <v>31548</v>
      </c>
      <c r="H6446" t="s">
        <v>893</v>
      </c>
      <c r="I6446" t="s">
        <v>78</v>
      </c>
      <c r="J6446" t="s">
        <v>135</v>
      </c>
      <c r="K6446" t="s">
        <v>22</v>
      </c>
      <c r="L6446" t="s">
        <v>136</v>
      </c>
      <c r="M6446" t="s">
        <v>23074</v>
      </c>
      <c r="N6446" t="s">
        <v>23075</v>
      </c>
      <c r="O6446">
        <v>2.7608333333333333</v>
      </c>
      <c r="P6446">
        <v>0</v>
      </c>
      <c r="Q6446">
        <v>9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5.8888309999999997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5.8888309999999997</v>
      </c>
    </row>
    <row r="6447" spans="1:32" x14ac:dyDescent="0.3">
      <c r="A6447">
        <v>2795400</v>
      </c>
      <c r="B6447">
        <v>2</v>
      </c>
      <c r="C6447" t="s">
        <v>82</v>
      </c>
      <c r="D6447" t="s">
        <v>103</v>
      </c>
      <c r="E6447" t="s">
        <v>23076</v>
      </c>
      <c r="F6447" t="s">
        <v>23077</v>
      </c>
      <c r="G6447" t="s">
        <v>31552</v>
      </c>
      <c r="H6447" t="s">
        <v>223</v>
      </c>
      <c r="I6447" t="s">
        <v>78</v>
      </c>
      <c r="J6447" t="s">
        <v>135</v>
      </c>
      <c r="K6447" t="s">
        <v>22</v>
      </c>
      <c r="L6447" t="s">
        <v>136</v>
      </c>
      <c r="M6447" t="s">
        <v>17337</v>
      </c>
      <c r="N6447" t="s">
        <v>23078</v>
      </c>
      <c r="O6447">
        <v>0.63833333333333331</v>
      </c>
      <c r="P6447">
        <v>0</v>
      </c>
      <c r="Q6447">
        <v>73</v>
      </c>
      <c r="R6447">
        <v>0</v>
      </c>
      <c r="S6447">
        <v>23</v>
      </c>
      <c r="T6447">
        <v>0</v>
      </c>
      <c r="U6447">
        <v>6</v>
      </c>
      <c r="V6447">
        <v>0</v>
      </c>
      <c r="W6447">
        <v>0</v>
      </c>
      <c r="X6447">
        <v>0</v>
      </c>
      <c r="Y6447">
        <v>6.572444</v>
      </c>
      <c r="Z6447">
        <v>0</v>
      </c>
      <c r="AA6447">
        <v>0.86341995000000005</v>
      </c>
      <c r="AB6447">
        <v>0</v>
      </c>
      <c r="AC6447">
        <v>2.0583269999999998</v>
      </c>
      <c r="AD6447">
        <v>0</v>
      </c>
      <c r="AE6447">
        <v>0</v>
      </c>
      <c r="AF6447">
        <v>9.4941899999999997</v>
      </c>
    </row>
    <row r="6448" spans="1:32" x14ac:dyDescent="0.3">
      <c r="A6448">
        <v>2795570</v>
      </c>
      <c r="B6448">
        <v>1</v>
      </c>
      <c r="C6448" t="s">
        <v>83</v>
      </c>
      <c r="D6448" t="s">
        <v>128</v>
      </c>
      <c r="E6448" t="s">
        <v>23079</v>
      </c>
      <c r="F6448" t="s">
        <v>23080</v>
      </c>
      <c r="G6448" t="s">
        <v>31552</v>
      </c>
      <c r="H6448" t="s">
        <v>648</v>
      </c>
      <c r="I6448" t="s">
        <v>78</v>
      </c>
      <c r="J6448" t="s">
        <v>135</v>
      </c>
      <c r="K6448" t="s">
        <v>22</v>
      </c>
      <c r="L6448" t="s">
        <v>186</v>
      </c>
      <c r="M6448" t="s">
        <v>23081</v>
      </c>
      <c r="N6448" t="s">
        <v>23082</v>
      </c>
      <c r="O6448">
        <v>0.51472222222222219</v>
      </c>
      <c r="P6448">
        <v>0</v>
      </c>
      <c r="Q6448">
        <v>484</v>
      </c>
      <c r="R6448">
        <v>0</v>
      </c>
      <c r="S6448">
        <v>0</v>
      </c>
      <c r="T6448">
        <v>0</v>
      </c>
      <c r="U6448">
        <v>22</v>
      </c>
      <c r="V6448">
        <v>0</v>
      </c>
      <c r="W6448">
        <v>0</v>
      </c>
      <c r="X6448">
        <v>0</v>
      </c>
      <c r="Y6448">
        <v>59.59113</v>
      </c>
      <c r="Z6448">
        <v>0</v>
      </c>
      <c r="AA6448">
        <v>0</v>
      </c>
      <c r="AB6448">
        <v>0</v>
      </c>
      <c r="AC6448">
        <v>27.064283</v>
      </c>
      <c r="AD6448">
        <v>0</v>
      </c>
      <c r="AE6448">
        <v>0</v>
      </c>
      <c r="AF6448">
        <v>86.655410000000003</v>
      </c>
    </row>
    <row r="6449" spans="1:32" x14ac:dyDescent="0.3">
      <c r="A6449">
        <v>2795314</v>
      </c>
      <c r="B6449">
        <v>1</v>
      </c>
      <c r="C6449" t="s">
        <v>82</v>
      </c>
      <c r="D6449" t="s">
        <v>100</v>
      </c>
      <c r="E6449" t="s">
        <v>3696</v>
      </c>
      <c r="F6449" t="s">
        <v>3697</v>
      </c>
      <c r="G6449" t="s">
        <v>31548</v>
      </c>
      <c r="H6449" t="s">
        <v>893</v>
      </c>
      <c r="I6449" t="s">
        <v>78</v>
      </c>
      <c r="J6449" t="s">
        <v>135</v>
      </c>
      <c r="K6449" t="s">
        <v>22</v>
      </c>
      <c r="L6449" t="s">
        <v>136</v>
      </c>
      <c r="M6449" t="s">
        <v>23083</v>
      </c>
      <c r="N6449" t="s">
        <v>23084</v>
      </c>
      <c r="O6449">
        <v>4.474444444444444</v>
      </c>
      <c r="P6449">
        <v>0</v>
      </c>
      <c r="Q6449">
        <v>6</v>
      </c>
      <c r="R6449">
        <v>0</v>
      </c>
      <c r="S6449">
        <v>0</v>
      </c>
      <c r="T6449">
        <v>0</v>
      </c>
      <c r="U6449">
        <v>3</v>
      </c>
      <c r="V6449">
        <v>0</v>
      </c>
      <c r="W6449">
        <v>0</v>
      </c>
      <c r="X6449">
        <v>0</v>
      </c>
      <c r="Y6449">
        <v>0.77414439999999995</v>
      </c>
      <c r="Z6449">
        <v>0</v>
      </c>
      <c r="AA6449">
        <v>0</v>
      </c>
      <c r="AB6449">
        <v>0</v>
      </c>
      <c r="AC6449">
        <v>115.45424</v>
      </c>
      <c r="AD6449">
        <v>0</v>
      </c>
      <c r="AE6449">
        <v>0</v>
      </c>
      <c r="AF6449">
        <v>116.22838</v>
      </c>
    </row>
    <row r="6450" spans="1:32" x14ac:dyDescent="0.3">
      <c r="A6450">
        <v>2795036</v>
      </c>
      <c r="B6450">
        <v>1</v>
      </c>
      <c r="C6450" t="s">
        <v>83</v>
      </c>
      <c r="D6450" t="s">
        <v>130</v>
      </c>
      <c r="E6450" t="s">
        <v>23085</v>
      </c>
      <c r="F6450" t="s">
        <v>23086</v>
      </c>
      <c r="G6450" t="s">
        <v>31546</v>
      </c>
      <c r="H6450" t="s">
        <v>223</v>
      </c>
      <c r="I6450" t="s">
        <v>78</v>
      </c>
      <c r="J6450" t="s">
        <v>135</v>
      </c>
      <c r="K6450" t="s">
        <v>22</v>
      </c>
      <c r="L6450" t="s">
        <v>136</v>
      </c>
      <c r="M6450" t="s">
        <v>23087</v>
      </c>
      <c r="N6450" t="s">
        <v>23088</v>
      </c>
      <c r="O6450">
        <v>1.1994444444444445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28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30.802427000000002</v>
      </c>
      <c r="AD6450">
        <v>0</v>
      </c>
      <c r="AE6450">
        <v>0</v>
      </c>
      <c r="AF6450">
        <v>30.802427000000002</v>
      </c>
    </row>
    <row r="6451" spans="1:32" x14ac:dyDescent="0.3">
      <c r="A6451">
        <v>2795053</v>
      </c>
      <c r="B6451">
        <v>1</v>
      </c>
      <c r="C6451" t="s">
        <v>82</v>
      </c>
      <c r="D6451" t="s">
        <v>87</v>
      </c>
      <c r="E6451" t="s">
        <v>23089</v>
      </c>
      <c r="F6451" t="s">
        <v>23090</v>
      </c>
      <c r="G6451" t="s">
        <v>31546</v>
      </c>
      <c r="H6451" t="s">
        <v>145</v>
      </c>
      <c r="I6451" t="s">
        <v>78</v>
      </c>
      <c r="J6451" t="s">
        <v>135</v>
      </c>
      <c r="K6451" t="s">
        <v>22</v>
      </c>
      <c r="L6451" t="s">
        <v>136</v>
      </c>
      <c r="M6451" t="s">
        <v>23091</v>
      </c>
      <c r="N6451" t="s">
        <v>23092</v>
      </c>
      <c r="O6451">
        <v>1.4786111111111111</v>
      </c>
      <c r="P6451">
        <v>0</v>
      </c>
      <c r="Q6451">
        <v>93</v>
      </c>
      <c r="R6451">
        <v>0</v>
      </c>
      <c r="S6451">
        <v>0</v>
      </c>
      <c r="T6451">
        <v>0</v>
      </c>
      <c r="U6451">
        <v>7</v>
      </c>
      <c r="V6451">
        <v>0</v>
      </c>
      <c r="W6451">
        <v>0</v>
      </c>
      <c r="X6451">
        <v>0</v>
      </c>
      <c r="Y6451">
        <v>41.808852999999999</v>
      </c>
      <c r="Z6451">
        <v>0</v>
      </c>
      <c r="AA6451">
        <v>0</v>
      </c>
      <c r="AB6451">
        <v>0</v>
      </c>
      <c r="AC6451">
        <v>5.6789236000000001</v>
      </c>
      <c r="AD6451">
        <v>0</v>
      </c>
      <c r="AE6451">
        <v>0</v>
      </c>
      <c r="AF6451">
        <v>47.487777999999999</v>
      </c>
    </row>
    <row r="6452" spans="1:32" x14ac:dyDescent="0.3">
      <c r="A6452">
        <v>2794781</v>
      </c>
      <c r="B6452">
        <v>1</v>
      </c>
      <c r="C6452" t="s">
        <v>82</v>
      </c>
      <c r="D6452" t="s">
        <v>94</v>
      </c>
      <c r="E6452" t="s">
        <v>18758</v>
      </c>
      <c r="F6452" t="s">
        <v>18759</v>
      </c>
      <c r="G6452" t="s">
        <v>31545</v>
      </c>
      <c r="H6452" t="s">
        <v>134</v>
      </c>
      <c r="I6452" t="s">
        <v>79</v>
      </c>
      <c r="J6452" t="s">
        <v>135</v>
      </c>
      <c r="K6452" t="s">
        <v>22</v>
      </c>
      <c r="L6452" t="s">
        <v>136</v>
      </c>
      <c r="M6452" t="s">
        <v>23093</v>
      </c>
      <c r="N6452" t="s">
        <v>23094</v>
      </c>
      <c r="O6452">
        <v>0.68861111111111106</v>
      </c>
      <c r="P6452">
        <v>2</v>
      </c>
      <c r="Q6452">
        <v>1974</v>
      </c>
      <c r="R6452">
        <v>5</v>
      </c>
      <c r="S6452">
        <v>15</v>
      </c>
      <c r="T6452">
        <v>11</v>
      </c>
      <c r="U6452">
        <v>286</v>
      </c>
      <c r="V6452">
        <v>0</v>
      </c>
      <c r="W6452">
        <v>1</v>
      </c>
      <c r="X6452">
        <v>0.60078776</v>
      </c>
      <c r="Y6452">
        <v>210.2217</v>
      </c>
      <c r="Z6452">
        <v>629.23419999999999</v>
      </c>
      <c r="AA6452">
        <v>1.6983557</v>
      </c>
      <c r="AB6452">
        <v>63.032223000000002</v>
      </c>
      <c r="AC6452">
        <v>65.88888</v>
      </c>
      <c r="AD6452">
        <v>0</v>
      </c>
      <c r="AE6452">
        <v>1.3961025</v>
      </c>
      <c r="AF6452">
        <v>972.07219999999995</v>
      </c>
    </row>
    <row r="6453" spans="1:32" x14ac:dyDescent="0.3">
      <c r="A6453">
        <v>2794731</v>
      </c>
      <c r="B6453">
        <v>1</v>
      </c>
      <c r="C6453" t="s">
        <v>82</v>
      </c>
      <c r="D6453" t="s">
        <v>101</v>
      </c>
      <c r="E6453" t="s">
        <v>15587</v>
      </c>
      <c r="F6453" t="s">
        <v>15588</v>
      </c>
      <c r="G6453" t="s">
        <v>31549</v>
      </c>
      <c r="H6453" t="s">
        <v>134</v>
      </c>
      <c r="I6453" t="s">
        <v>79</v>
      </c>
      <c r="J6453" t="s">
        <v>135</v>
      </c>
      <c r="K6453" t="s">
        <v>22</v>
      </c>
      <c r="L6453" t="s">
        <v>136</v>
      </c>
      <c r="M6453" t="s">
        <v>23095</v>
      </c>
      <c r="N6453" t="s">
        <v>23096</v>
      </c>
      <c r="O6453">
        <v>0.59166666666666667</v>
      </c>
      <c r="P6453">
        <v>2</v>
      </c>
      <c r="Q6453">
        <v>428</v>
      </c>
      <c r="R6453">
        <v>6</v>
      </c>
      <c r="S6453">
        <v>32</v>
      </c>
      <c r="T6453">
        <v>5</v>
      </c>
      <c r="U6453">
        <v>75</v>
      </c>
      <c r="V6453">
        <v>0</v>
      </c>
      <c r="W6453">
        <v>0</v>
      </c>
      <c r="X6453">
        <v>1.1655561000000001</v>
      </c>
      <c r="Y6453">
        <v>72.408379999999994</v>
      </c>
      <c r="Z6453">
        <v>8.3057149999999993</v>
      </c>
      <c r="AA6453">
        <v>5.9178790000000001</v>
      </c>
      <c r="AB6453">
        <v>14.954000000000001</v>
      </c>
      <c r="AC6453">
        <v>16.745335000000001</v>
      </c>
      <c r="AD6453">
        <v>0</v>
      </c>
      <c r="AE6453">
        <v>0</v>
      </c>
      <c r="AF6453">
        <v>119.496864</v>
      </c>
    </row>
    <row r="6454" spans="1:32" x14ac:dyDescent="0.3">
      <c r="A6454">
        <v>2794023</v>
      </c>
      <c r="B6454">
        <v>1</v>
      </c>
      <c r="C6454" t="s">
        <v>82</v>
      </c>
      <c r="D6454" t="s">
        <v>88</v>
      </c>
      <c r="E6454" t="s">
        <v>23097</v>
      </c>
      <c r="F6454" t="s">
        <v>23098</v>
      </c>
      <c r="G6454" t="s">
        <v>31548</v>
      </c>
      <c r="H6454" t="s">
        <v>311</v>
      </c>
      <c r="I6454" t="s">
        <v>78</v>
      </c>
      <c r="J6454" t="s">
        <v>135</v>
      </c>
      <c r="K6454" t="s">
        <v>22</v>
      </c>
      <c r="L6454" t="s">
        <v>136</v>
      </c>
      <c r="M6454" t="s">
        <v>23099</v>
      </c>
      <c r="N6454" t="s">
        <v>23100</v>
      </c>
      <c r="O6454">
        <v>2.0530555555555554</v>
      </c>
      <c r="P6454">
        <v>0</v>
      </c>
      <c r="Q6454">
        <v>1</v>
      </c>
      <c r="R6454">
        <v>0</v>
      </c>
      <c r="S6454">
        <v>0</v>
      </c>
      <c r="T6454">
        <v>0</v>
      </c>
      <c r="U6454">
        <v>29</v>
      </c>
      <c r="V6454">
        <v>0</v>
      </c>
      <c r="W6454">
        <v>0</v>
      </c>
      <c r="X6454">
        <v>0</v>
      </c>
      <c r="Y6454">
        <v>1.2797517</v>
      </c>
      <c r="Z6454">
        <v>0</v>
      </c>
      <c r="AA6454">
        <v>0</v>
      </c>
      <c r="AB6454">
        <v>0</v>
      </c>
      <c r="AC6454">
        <v>36.009422000000001</v>
      </c>
      <c r="AD6454">
        <v>0</v>
      </c>
      <c r="AE6454">
        <v>0</v>
      </c>
      <c r="AF6454">
        <v>37.289172999999998</v>
      </c>
    </row>
    <row r="6455" spans="1:32" x14ac:dyDescent="0.3">
      <c r="A6455">
        <v>2785712</v>
      </c>
      <c r="B6455">
        <v>1</v>
      </c>
      <c r="C6455" t="s">
        <v>82</v>
      </c>
      <c r="D6455" t="s">
        <v>105</v>
      </c>
      <c r="E6455" t="s">
        <v>20689</v>
      </c>
      <c r="F6455" t="s">
        <v>20690</v>
      </c>
      <c r="G6455" t="s">
        <v>31545</v>
      </c>
      <c r="H6455" t="s">
        <v>134</v>
      </c>
      <c r="I6455" t="s">
        <v>79</v>
      </c>
      <c r="J6455" t="s">
        <v>135</v>
      </c>
      <c r="K6455" t="s">
        <v>22</v>
      </c>
      <c r="L6455" t="s">
        <v>136</v>
      </c>
      <c r="M6455" t="s">
        <v>23101</v>
      </c>
      <c r="N6455" t="s">
        <v>23102</v>
      </c>
      <c r="O6455">
        <v>0.75861111111111112</v>
      </c>
      <c r="P6455">
        <v>11</v>
      </c>
      <c r="Q6455">
        <v>32</v>
      </c>
      <c r="R6455">
        <v>66</v>
      </c>
      <c r="S6455">
        <v>84</v>
      </c>
      <c r="T6455">
        <v>14</v>
      </c>
      <c r="U6455">
        <v>37</v>
      </c>
      <c r="V6455">
        <v>0</v>
      </c>
      <c r="W6455">
        <v>1</v>
      </c>
      <c r="X6455">
        <v>2.6050865999999999</v>
      </c>
      <c r="Y6455">
        <v>5.4296490000000004</v>
      </c>
      <c r="Z6455">
        <v>15.247648</v>
      </c>
      <c r="AA6455">
        <v>22.260232999999999</v>
      </c>
      <c r="AB6455">
        <v>40.415042999999997</v>
      </c>
      <c r="AC6455">
        <v>15.533777000000001</v>
      </c>
      <c r="AD6455">
        <v>0</v>
      </c>
      <c r="AE6455">
        <v>1.6969320000000001</v>
      </c>
      <c r="AF6455">
        <v>103.18837000000001</v>
      </c>
    </row>
    <row r="6456" spans="1:32" x14ac:dyDescent="0.3">
      <c r="A6456">
        <v>2785410</v>
      </c>
      <c r="B6456">
        <v>1</v>
      </c>
      <c r="C6456" t="s">
        <v>83</v>
      </c>
      <c r="D6456" t="s">
        <v>116</v>
      </c>
      <c r="E6456" t="s">
        <v>23103</v>
      </c>
      <c r="F6456" t="s">
        <v>23104</v>
      </c>
      <c r="G6456" t="s">
        <v>31548</v>
      </c>
      <c r="H6456" t="s">
        <v>333</v>
      </c>
      <c r="I6456" t="s">
        <v>78</v>
      </c>
      <c r="J6456" t="s">
        <v>135</v>
      </c>
      <c r="K6456" t="s">
        <v>22</v>
      </c>
      <c r="L6456" t="s">
        <v>136</v>
      </c>
      <c r="M6456" t="s">
        <v>23105</v>
      </c>
      <c r="N6456" t="s">
        <v>23106</v>
      </c>
      <c r="O6456">
        <v>6.0824999999999996</v>
      </c>
      <c r="P6456">
        <v>0</v>
      </c>
      <c r="Q6456">
        <v>1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0.39855777999999997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0.39855777999999997</v>
      </c>
    </row>
    <row r="6457" spans="1:32" x14ac:dyDescent="0.3">
      <c r="A6457">
        <v>2784677</v>
      </c>
      <c r="B6457">
        <v>1</v>
      </c>
      <c r="C6457" t="s">
        <v>82</v>
      </c>
      <c r="D6457" t="s">
        <v>106</v>
      </c>
      <c r="E6457" t="s">
        <v>23107</v>
      </c>
      <c r="F6457" t="s">
        <v>23108</v>
      </c>
      <c r="G6457" t="s">
        <v>31548</v>
      </c>
      <c r="H6457" t="s">
        <v>893</v>
      </c>
      <c r="I6457" t="s">
        <v>78</v>
      </c>
      <c r="J6457" t="s">
        <v>135</v>
      </c>
      <c r="K6457" t="s">
        <v>22</v>
      </c>
      <c r="L6457" t="s">
        <v>136</v>
      </c>
      <c r="M6457" t="s">
        <v>23109</v>
      </c>
      <c r="N6457" t="s">
        <v>23110</v>
      </c>
      <c r="O6457">
        <v>7.6927777777777777</v>
      </c>
      <c r="P6457">
        <v>0</v>
      </c>
      <c r="Q6457">
        <v>10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23.741104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23.741104</v>
      </c>
    </row>
    <row r="6458" spans="1:32" x14ac:dyDescent="0.3">
      <c r="A6458">
        <v>2784681</v>
      </c>
      <c r="B6458">
        <v>1</v>
      </c>
      <c r="C6458" t="s">
        <v>82</v>
      </c>
      <c r="D6458" t="s">
        <v>113</v>
      </c>
      <c r="E6458" t="s">
        <v>3336</v>
      </c>
      <c r="F6458" t="s">
        <v>3337</v>
      </c>
      <c r="G6458" t="s">
        <v>31545</v>
      </c>
      <c r="H6458" t="s">
        <v>134</v>
      </c>
      <c r="I6458" t="s">
        <v>79</v>
      </c>
      <c r="J6458" t="s">
        <v>135</v>
      </c>
      <c r="K6458" t="s">
        <v>22</v>
      </c>
      <c r="L6458" t="s">
        <v>136</v>
      </c>
      <c r="M6458" t="s">
        <v>23111</v>
      </c>
      <c r="N6458" t="s">
        <v>23112</v>
      </c>
      <c r="O6458">
        <v>1.0513888888888889</v>
      </c>
      <c r="P6458">
        <v>21</v>
      </c>
      <c r="Q6458">
        <v>133</v>
      </c>
      <c r="R6458">
        <v>4</v>
      </c>
      <c r="S6458">
        <v>36</v>
      </c>
      <c r="T6458">
        <v>4</v>
      </c>
      <c r="U6458">
        <v>20</v>
      </c>
      <c r="V6458">
        <v>0</v>
      </c>
      <c r="W6458">
        <v>0</v>
      </c>
      <c r="X6458">
        <v>102.38207</v>
      </c>
      <c r="Y6458">
        <v>181.22206</v>
      </c>
      <c r="Z6458">
        <v>1.1275675999999999</v>
      </c>
      <c r="AA6458">
        <v>15.727983999999999</v>
      </c>
      <c r="AB6458">
        <v>18.770723</v>
      </c>
      <c r="AC6458">
        <v>8.9756389999999993</v>
      </c>
      <c r="AD6458">
        <v>0</v>
      </c>
      <c r="AE6458">
        <v>0</v>
      </c>
      <c r="AF6458">
        <v>328.20605</v>
      </c>
    </row>
    <row r="6459" spans="1:32" x14ac:dyDescent="0.3">
      <c r="A6459">
        <v>2784635</v>
      </c>
      <c r="B6459">
        <v>1</v>
      </c>
      <c r="C6459" t="s">
        <v>82</v>
      </c>
      <c r="D6459" t="s">
        <v>92</v>
      </c>
      <c r="E6459" t="s">
        <v>21795</v>
      </c>
      <c r="F6459" t="s">
        <v>21796</v>
      </c>
      <c r="G6459" t="s">
        <v>31545</v>
      </c>
      <c r="H6459" t="s">
        <v>185</v>
      </c>
      <c r="I6459" t="s">
        <v>79</v>
      </c>
      <c r="J6459" t="s">
        <v>135</v>
      </c>
      <c r="K6459" t="s">
        <v>22</v>
      </c>
      <c r="L6459" t="s">
        <v>186</v>
      </c>
      <c r="M6459" t="s">
        <v>23113</v>
      </c>
      <c r="N6459" t="s">
        <v>23114</v>
      </c>
      <c r="O6459">
        <v>0.27805555555555556</v>
      </c>
      <c r="P6459">
        <v>7</v>
      </c>
      <c r="Q6459">
        <v>1157</v>
      </c>
      <c r="R6459">
        <v>7</v>
      </c>
      <c r="S6459">
        <v>53</v>
      </c>
      <c r="T6459">
        <v>11</v>
      </c>
      <c r="U6459">
        <v>34</v>
      </c>
      <c r="V6459">
        <v>0</v>
      </c>
      <c r="W6459">
        <v>1</v>
      </c>
      <c r="X6459">
        <v>4.5979413999999998</v>
      </c>
      <c r="Y6459">
        <v>25.422315999999999</v>
      </c>
      <c r="Z6459">
        <v>3.5357072000000001</v>
      </c>
      <c r="AA6459">
        <v>6.8106470000000003</v>
      </c>
      <c r="AB6459">
        <v>4.5515549999999996</v>
      </c>
      <c r="AC6459">
        <v>4.2985990000000003</v>
      </c>
      <c r="AD6459">
        <v>0</v>
      </c>
      <c r="AE6459">
        <v>4.3944820000000002E-2</v>
      </c>
      <c r="AF6459">
        <v>49.260708000000001</v>
      </c>
    </row>
    <row r="6460" spans="1:32" x14ac:dyDescent="0.3">
      <c r="A6460">
        <v>2784643</v>
      </c>
      <c r="B6460">
        <v>1</v>
      </c>
      <c r="C6460" t="s">
        <v>82</v>
      </c>
      <c r="D6460" t="s">
        <v>88</v>
      </c>
      <c r="E6460" t="s">
        <v>23115</v>
      </c>
      <c r="F6460" t="s">
        <v>23116</v>
      </c>
      <c r="G6460" t="s">
        <v>31548</v>
      </c>
      <c r="H6460" t="s">
        <v>893</v>
      </c>
      <c r="I6460" t="s">
        <v>78</v>
      </c>
      <c r="J6460" t="s">
        <v>135</v>
      </c>
      <c r="K6460" t="s">
        <v>22</v>
      </c>
      <c r="L6460" t="s">
        <v>136</v>
      </c>
      <c r="M6460" t="s">
        <v>23117</v>
      </c>
      <c r="N6460" t="s">
        <v>23118</v>
      </c>
      <c r="O6460">
        <v>2.5036111111111112</v>
      </c>
      <c r="P6460">
        <v>0</v>
      </c>
      <c r="Q6460">
        <v>14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5.3841796000000004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5.3841796000000004</v>
      </c>
    </row>
    <row r="6461" spans="1:32" x14ac:dyDescent="0.3">
      <c r="A6461">
        <v>2784640</v>
      </c>
      <c r="B6461">
        <v>1</v>
      </c>
      <c r="C6461" t="s">
        <v>82</v>
      </c>
      <c r="D6461" t="s">
        <v>90</v>
      </c>
      <c r="E6461" t="s">
        <v>23119</v>
      </c>
      <c r="F6461" t="s">
        <v>23120</v>
      </c>
      <c r="G6461" t="s">
        <v>31551</v>
      </c>
      <c r="H6461" t="s">
        <v>648</v>
      </c>
      <c r="I6461" t="s">
        <v>79</v>
      </c>
      <c r="J6461" t="s">
        <v>135</v>
      </c>
      <c r="K6461" t="s">
        <v>22</v>
      </c>
      <c r="L6461" t="s">
        <v>186</v>
      </c>
      <c r="M6461" t="s">
        <v>23121</v>
      </c>
      <c r="N6461" t="s">
        <v>23122</v>
      </c>
      <c r="O6461">
        <v>6.6433333333333335</v>
      </c>
      <c r="P6461">
        <v>0</v>
      </c>
      <c r="Q6461">
        <v>2199</v>
      </c>
      <c r="R6461">
        <v>0</v>
      </c>
      <c r="S6461">
        <v>0</v>
      </c>
      <c r="T6461">
        <v>0</v>
      </c>
      <c r="U6461">
        <v>65</v>
      </c>
      <c r="V6461">
        <v>0</v>
      </c>
      <c r="W6461">
        <v>0</v>
      </c>
      <c r="X6461">
        <v>0</v>
      </c>
      <c r="Y6461">
        <v>3782.4324000000001</v>
      </c>
      <c r="Z6461">
        <v>0</v>
      </c>
      <c r="AA6461">
        <v>0</v>
      </c>
      <c r="AB6461">
        <v>0</v>
      </c>
      <c r="AC6461">
        <v>541.84389999999996</v>
      </c>
      <c r="AD6461">
        <v>0</v>
      </c>
      <c r="AE6461">
        <v>0</v>
      </c>
      <c r="AF6461">
        <v>4324.2763999999997</v>
      </c>
    </row>
    <row r="6462" spans="1:32" x14ac:dyDescent="0.3">
      <c r="A6462">
        <v>2784572</v>
      </c>
      <c r="B6462">
        <v>1</v>
      </c>
      <c r="C6462" t="s">
        <v>82</v>
      </c>
      <c r="D6462" t="s">
        <v>90</v>
      </c>
      <c r="E6462" t="s">
        <v>23123</v>
      </c>
      <c r="F6462" t="s">
        <v>23124</v>
      </c>
      <c r="G6462" t="s">
        <v>31550</v>
      </c>
      <c r="H6462" t="s">
        <v>643</v>
      </c>
      <c r="I6462" t="s">
        <v>78</v>
      </c>
      <c r="J6462" t="s">
        <v>135</v>
      </c>
      <c r="K6462" t="s">
        <v>22</v>
      </c>
      <c r="L6462" t="s">
        <v>186</v>
      </c>
      <c r="M6462" t="s">
        <v>23125</v>
      </c>
      <c r="N6462" t="s">
        <v>23126</v>
      </c>
      <c r="O6462">
        <v>4.6205555555555557</v>
      </c>
      <c r="P6462">
        <v>0</v>
      </c>
      <c r="Q6462">
        <v>13</v>
      </c>
      <c r="R6462">
        <v>0</v>
      </c>
      <c r="S6462">
        <v>0</v>
      </c>
      <c r="T6462">
        <v>0</v>
      </c>
      <c r="U6462">
        <v>10</v>
      </c>
      <c r="V6462">
        <v>0</v>
      </c>
      <c r="W6462">
        <v>0</v>
      </c>
      <c r="X6462">
        <v>0</v>
      </c>
      <c r="Y6462">
        <v>34.734363999999999</v>
      </c>
      <c r="Z6462">
        <v>0</v>
      </c>
      <c r="AA6462">
        <v>0</v>
      </c>
      <c r="AB6462">
        <v>0</v>
      </c>
      <c r="AC6462">
        <v>34.118076000000002</v>
      </c>
      <c r="AD6462">
        <v>0</v>
      </c>
      <c r="AE6462">
        <v>0</v>
      </c>
      <c r="AF6462">
        <v>68.852440000000001</v>
      </c>
    </row>
    <row r="6463" spans="1:32" x14ac:dyDescent="0.3">
      <c r="A6463">
        <v>2784443</v>
      </c>
      <c r="B6463">
        <v>1</v>
      </c>
      <c r="C6463" t="s">
        <v>83</v>
      </c>
      <c r="D6463" t="s">
        <v>124</v>
      </c>
      <c r="E6463" t="s">
        <v>13923</v>
      </c>
      <c r="F6463" t="s">
        <v>13924</v>
      </c>
      <c r="G6463" t="s">
        <v>31552</v>
      </c>
      <c r="H6463" t="s">
        <v>665</v>
      </c>
      <c r="I6463" t="s">
        <v>78</v>
      </c>
      <c r="J6463" t="s">
        <v>135</v>
      </c>
      <c r="K6463" t="s">
        <v>22</v>
      </c>
      <c r="L6463" t="s">
        <v>136</v>
      </c>
      <c r="M6463" t="s">
        <v>23127</v>
      </c>
      <c r="N6463" t="s">
        <v>23128</v>
      </c>
      <c r="O6463">
        <v>1.2591666666666668</v>
      </c>
      <c r="P6463">
        <v>0</v>
      </c>
      <c r="Q6463">
        <v>13</v>
      </c>
      <c r="R6463">
        <v>0</v>
      </c>
      <c r="S6463">
        <v>10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1.1457098999999999</v>
      </c>
      <c r="Z6463">
        <v>0</v>
      </c>
      <c r="AA6463">
        <v>0.26708876999999998</v>
      </c>
      <c r="AB6463">
        <v>0</v>
      </c>
      <c r="AC6463">
        <v>0</v>
      </c>
      <c r="AD6463">
        <v>0</v>
      </c>
      <c r="AE6463">
        <v>0</v>
      </c>
      <c r="AF6463">
        <v>1.4127985999999999</v>
      </c>
    </row>
    <row r="6464" spans="1:32" x14ac:dyDescent="0.3">
      <c r="A6464">
        <v>2784394</v>
      </c>
      <c r="B6464">
        <v>1</v>
      </c>
      <c r="C6464" t="s">
        <v>82</v>
      </c>
      <c r="D6464" t="s">
        <v>105</v>
      </c>
      <c r="E6464" t="s">
        <v>23129</v>
      </c>
      <c r="F6464" t="s">
        <v>23130</v>
      </c>
      <c r="G6464" t="s">
        <v>31548</v>
      </c>
      <c r="H6464" t="s">
        <v>893</v>
      </c>
      <c r="I6464" t="s">
        <v>78</v>
      </c>
      <c r="J6464" t="s">
        <v>135</v>
      </c>
      <c r="K6464" t="s">
        <v>22</v>
      </c>
      <c r="L6464" t="s">
        <v>136</v>
      </c>
      <c r="M6464" t="s">
        <v>23131</v>
      </c>
      <c r="N6464" t="s">
        <v>23132</v>
      </c>
      <c r="O6464">
        <v>2.7652777777777779</v>
      </c>
      <c r="P6464">
        <v>0</v>
      </c>
      <c r="Q6464">
        <v>1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0.28485120000000003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0.28485120000000003</v>
      </c>
    </row>
    <row r="6465" spans="1:32" x14ac:dyDescent="0.3">
      <c r="A6465">
        <v>2784391</v>
      </c>
      <c r="B6465">
        <v>1</v>
      </c>
      <c r="C6465" t="s">
        <v>82</v>
      </c>
      <c r="D6465" t="s">
        <v>88</v>
      </c>
      <c r="E6465" t="s">
        <v>23133</v>
      </c>
      <c r="F6465" t="s">
        <v>23134</v>
      </c>
      <c r="G6465" t="s">
        <v>31546</v>
      </c>
      <c r="H6465" t="s">
        <v>145</v>
      </c>
      <c r="I6465" t="s">
        <v>78</v>
      </c>
      <c r="J6465" t="s">
        <v>135</v>
      </c>
      <c r="K6465" t="s">
        <v>22</v>
      </c>
      <c r="L6465" t="s">
        <v>136</v>
      </c>
      <c r="M6465" t="s">
        <v>23135</v>
      </c>
      <c r="N6465" t="s">
        <v>23136</v>
      </c>
      <c r="O6465">
        <v>1.096111111111111</v>
      </c>
      <c r="P6465">
        <v>0</v>
      </c>
      <c r="Q6465">
        <v>150</v>
      </c>
      <c r="R6465">
        <v>0</v>
      </c>
      <c r="S6465">
        <v>0</v>
      </c>
      <c r="T6465">
        <v>0</v>
      </c>
      <c r="U6465">
        <v>14</v>
      </c>
      <c r="V6465">
        <v>0</v>
      </c>
      <c r="W6465">
        <v>0</v>
      </c>
      <c r="X6465">
        <v>0</v>
      </c>
      <c r="Y6465">
        <v>30.313193999999999</v>
      </c>
      <c r="Z6465">
        <v>0</v>
      </c>
      <c r="AA6465">
        <v>0</v>
      </c>
      <c r="AB6465">
        <v>0</v>
      </c>
      <c r="AC6465">
        <v>18.053148</v>
      </c>
      <c r="AD6465">
        <v>0</v>
      </c>
      <c r="AE6465">
        <v>0</v>
      </c>
      <c r="AF6465">
        <v>48.366340000000001</v>
      </c>
    </row>
    <row r="6466" spans="1:32" x14ac:dyDescent="0.3">
      <c r="A6466">
        <v>2784330</v>
      </c>
      <c r="B6466">
        <v>1</v>
      </c>
      <c r="C6466" t="s">
        <v>82</v>
      </c>
      <c r="D6466" t="s">
        <v>106</v>
      </c>
      <c r="E6466" t="s">
        <v>4601</v>
      </c>
      <c r="F6466" t="s">
        <v>4602</v>
      </c>
      <c r="G6466" t="s">
        <v>31552</v>
      </c>
      <c r="H6466" t="s">
        <v>665</v>
      </c>
      <c r="I6466" t="s">
        <v>78</v>
      </c>
      <c r="J6466" t="s">
        <v>135</v>
      </c>
      <c r="K6466" t="s">
        <v>22</v>
      </c>
      <c r="L6466" t="s">
        <v>136</v>
      </c>
      <c r="M6466" t="s">
        <v>23137</v>
      </c>
      <c r="N6466" t="s">
        <v>23138</v>
      </c>
      <c r="O6466">
        <v>4.5494444444444442</v>
      </c>
      <c r="P6466">
        <v>0</v>
      </c>
      <c r="Q6466">
        <v>54</v>
      </c>
      <c r="R6466">
        <v>0</v>
      </c>
      <c r="S6466">
        <v>0</v>
      </c>
      <c r="T6466">
        <v>0</v>
      </c>
      <c r="U6466">
        <v>5</v>
      </c>
      <c r="V6466">
        <v>0</v>
      </c>
      <c r="W6466">
        <v>0</v>
      </c>
      <c r="X6466">
        <v>0</v>
      </c>
      <c r="Y6466">
        <v>93.312550000000002</v>
      </c>
      <c r="Z6466">
        <v>0</v>
      </c>
      <c r="AA6466">
        <v>0</v>
      </c>
      <c r="AB6466">
        <v>0</v>
      </c>
      <c r="AC6466">
        <v>114.67677999999999</v>
      </c>
      <c r="AD6466">
        <v>0</v>
      </c>
      <c r="AE6466">
        <v>0</v>
      </c>
      <c r="AF6466">
        <v>207.98933</v>
      </c>
    </row>
    <row r="6467" spans="1:32" x14ac:dyDescent="0.3">
      <c r="A6467">
        <v>2784284</v>
      </c>
      <c r="B6467">
        <v>1</v>
      </c>
      <c r="C6467" t="s">
        <v>82</v>
      </c>
      <c r="D6467" t="s">
        <v>101</v>
      </c>
      <c r="E6467" t="s">
        <v>23139</v>
      </c>
      <c r="F6467" t="s">
        <v>23140</v>
      </c>
      <c r="G6467" t="s">
        <v>31546</v>
      </c>
      <c r="H6467" t="s">
        <v>223</v>
      </c>
      <c r="I6467" t="s">
        <v>78</v>
      </c>
      <c r="J6467" t="s">
        <v>135</v>
      </c>
      <c r="K6467" t="s">
        <v>22</v>
      </c>
      <c r="L6467" t="s">
        <v>136</v>
      </c>
      <c r="M6467" t="s">
        <v>23141</v>
      </c>
      <c r="N6467" t="s">
        <v>23142</v>
      </c>
      <c r="O6467">
        <v>1.9483333333333333</v>
      </c>
      <c r="P6467">
        <v>0</v>
      </c>
      <c r="Q6467">
        <v>114</v>
      </c>
      <c r="R6467">
        <v>0</v>
      </c>
      <c r="S6467">
        <v>0</v>
      </c>
      <c r="T6467">
        <v>0</v>
      </c>
      <c r="U6467">
        <v>8</v>
      </c>
      <c r="V6467">
        <v>0</v>
      </c>
      <c r="W6467">
        <v>0</v>
      </c>
      <c r="X6467">
        <v>0</v>
      </c>
      <c r="Y6467">
        <v>68.079599999999999</v>
      </c>
      <c r="Z6467">
        <v>0</v>
      </c>
      <c r="AA6467">
        <v>0</v>
      </c>
      <c r="AB6467">
        <v>0</v>
      </c>
      <c r="AC6467">
        <v>5.0894303000000001</v>
      </c>
      <c r="AD6467">
        <v>0</v>
      </c>
      <c r="AE6467">
        <v>0</v>
      </c>
      <c r="AF6467">
        <v>73.169030000000006</v>
      </c>
    </row>
    <row r="6468" spans="1:32" x14ac:dyDescent="0.3">
      <c r="A6468">
        <v>2784319</v>
      </c>
      <c r="B6468">
        <v>1</v>
      </c>
      <c r="C6468" t="s">
        <v>82</v>
      </c>
      <c r="D6468" t="s">
        <v>100</v>
      </c>
      <c r="E6468" t="s">
        <v>23143</v>
      </c>
      <c r="F6468" t="s">
        <v>23144</v>
      </c>
      <c r="G6468" t="s">
        <v>31551</v>
      </c>
      <c r="H6468" t="s">
        <v>185</v>
      </c>
      <c r="I6468" t="s">
        <v>79</v>
      </c>
      <c r="J6468" t="s">
        <v>135</v>
      </c>
      <c r="K6468" t="s">
        <v>22</v>
      </c>
      <c r="L6468" t="s">
        <v>136</v>
      </c>
      <c r="M6468" t="s">
        <v>23145</v>
      </c>
      <c r="N6468" t="s">
        <v>23146</v>
      </c>
      <c r="O6468">
        <v>8.5833333333333331E-2</v>
      </c>
      <c r="P6468">
        <v>0</v>
      </c>
      <c r="Q6468">
        <v>690</v>
      </c>
      <c r="R6468">
        <v>0</v>
      </c>
      <c r="S6468">
        <v>0</v>
      </c>
      <c r="T6468">
        <v>0</v>
      </c>
      <c r="U6468">
        <v>124</v>
      </c>
      <c r="V6468">
        <v>0</v>
      </c>
      <c r="W6468">
        <v>0</v>
      </c>
      <c r="X6468">
        <v>0</v>
      </c>
      <c r="Y6468">
        <v>15.531561999999999</v>
      </c>
      <c r="Z6468">
        <v>0</v>
      </c>
      <c r="AA6468">
        <v>0</v>
      </c>
      <c r="AB6468">
        <v>0</v>
      </c>
      <c r="AC6468">
        <v>14.301666000000001</v>
      </c>
      <c r="AD6468">
        <v>0</v>
      </c>
      <c r="AE6468">
        <v>0</v>
      </c>
      <c r="AF6468">
        <v>29.83323</v>
      </c>
    </row>
    <row r="6469" spans="1:32" x14ac:dyDescent="0.3">
      <c r="A6469">
        <v>2784129</v>
      </c>
      <c r="B6469">
        <v>1</v>
      </c>
      <c r="C6469" t="s">
        <v>82</v>
      </c>
      <c r="D6469" t="s">
        <v>106</v>
      </c>
      <c r="E6469" t="s">
        <v>23147</v>
      </c>
      <c r="F6469" t="s">
        <v>23148</v>
      </c>
      <c r="G6469" t="s">
        <v>31546</v>
      </c>
      <c r="H6469" t="s">
        <v>1297</v>
      </c>
      <c r="I6469" t="s">
        <v>78</v>
      </c>
      <c r="J6469" t="s">
        <v>135</v>
      </c>
      <c r="K6469" t="s">
        <v>22</v>
      </c>
      <c r="L6469" t="s">
        <v>136</v>
      </c>
      <c r="M6469" t="s">
        <v>23149</v>
      </c>
      <c r="N6469" t="s">
        <v>23150</v>
      </c>
      <c r="O6469">
        <v>3.8572222222222221</v>
      </c>
      <c r="P6469">
        <v>0</v>
      </c>
      <c r="Q6469">
        <v>16</v>
      </c>
      <c r="R6469">
        <v>0</v>
      </c>
      <c r="S6469">
        <v>0</v>
      </c>
      <c r="T6469">
        <v>0</v>
      </c>
      <c r="U6469">
        <v>1</v>
      </c>
      <c r="V6469">
        <v>0</v>
      </c>
      <c r="W6469">
        <v>0</v>
      </c>
      <c r="X6469">
        <v>0</v>
      </c>
      <c r="Y6469">
        <v>18.439829</v>
      </c>
      <c r="Z6469">
        <v>0</v>
      </c>
      <c r="AA6469">
        <v>0</v>
      </c>
      <c r="AB6469">
        <v>0</v>
      </c>
      <c r="AC6469">
        <v>6.5352936000000001</v>
      </c>
      <c r="AD6469">
        <v>0</v>
      </c>
      <c r="AE6469">
        <v>0</v>
      </c>
      <c r="AF6469">
        <v>24.975121999999999</v>
      </c>
    </row>
    <row r="6470" spans="1:32" x14ac:dyDescent="0.3">
      <c r="A6470">
        <v>2784130</v>
      </c>
      <c r="B6470">
        <v>1</v>
      </c>
      <c r="C6470" t="s">
        <v>82</v>
      </c>
      <c r="D6470" t="s">
        <v>105</v>
      </c>
      <c r="E6470" t="s">
        <v>23151</v>
      </c>
      <c r="F6470" t="s">
        <v>23152</v>
      </c>
      <c r="G6470" t="s">
        <v>31548</v>
      </c>
      <c r="H6470" t="s">
        <v>311</v>
      </c>
      <c r="I6470" t="s">
        <v>78</v>
      </c>
      <c r="J6470" t="s">
        <v>135</v>
      </c>
      <c r="K6470" t="s">
        <v>22</v>
      </c>
      <c r="L6470" t="s">
        <v>136</v>
      </c>
      <c r="M6470" t="s">
        <v>23153</v>
      </c>
      <c r="N6470" t="s">
        <v>23154</v>
      </c>
      <c r="O6470">
        <v>2.7463888888888888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1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1.6669021999999999E-2</v>
      </c>
      <c r="AD6470">
        <v>0</v>
      </c>
      <c r="AE6470">
        <v>0</v>
      </c>
      <c r="AF6470">
        <v>1.6669021999999999E-2</v>
      </c>
    </row>
    <row r="6471" spans="1:32" x14ac:dyDescent="0.3">
      <c r="A6471">
        <v>2784134</v>
      </c>
      <c r="B6471">
        <v>1</v>
      </c>
      <c r="C6471" t="s">
        <v>82</v>
      </c>
      <c r="D6471" t="s">
        <v>113</v>
      </c>
      <c r="E6471" t="s">
        <v>23155</v>
      </c>
      <c r="F6471" t="s">
        <v>23156</v>
      </c>
      <c r="G6471" t="s">
        <v>31548</v>
      </c>
      <c r="H6471" t="s">
        <v>333</v>
      </c>
      <c r="I6471" t="s">
        <v>78</v>
      </c>
      <c r="J6471" t="s">
        <v>135</v>
      </c>
      <c r="K6471" t="s">
        <v>22</v>
      </c>
      <c r="L6471" t="s">
        <v>136</v>
      </c>
      <c r="M6471" t="s">
        <v>23157</v>
      </c>
      <c r="N6471" t="s">
        <v>23158</v>
      </c>
      <c r="O6471">
        <v>4.9633333333333329</v>
      </c>
      <c r="P6471">
        <v>0</v>
      </c>
      <c r="Q6471">
        <v>1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0.85147530000000005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0.85147530000000005</v>
      </c>
    </row>
    <row r="6472" spans="1:32" x14ac:dyDescent="0.3">
      <c r="A6472">
        <v>2784085</v>
      </c>
      <c r="B6472">
        <v>1</v>
      </c>
      <c r="C6472" t="s">
        <v>83</v>
      </c>
      <c r="D6472" t="s">
        <v>124</v>
      </c>
      <c r="E6472" t="s">
        <v>23159</v>
      </c>
      <c r="F6472" t="s">
        <v>23160</v>
      </c>
      <c r="G6472" t="s">
        <v>31546</v>
      </c>
      <c r="H6472" t="s">
        <v>223</v>
      </c>
      <c r="I6472" t="s">
        <v>78</v>
      </c>
      <c r="J6472" t="s">
        <v>135</v>
      </c>
      <c r="K6472" t="s">
        <v>22</v>
      </c>
      <c r="L6472" t="s">
        <v>136</v>
      </c>
      <c r="M6472" t="s">
        <v>23161</v>
      </c>
      <c r="N6472" t="s">
        <v>23162</v>
      </c>
      <c r="O6472">
        <v>1.9877777777777779</v>
      </c>
      <c r="P6472">
        <v>0</v>
      </c>
      <c r="Q6472">
        <v>0</v>
      </c>
      <c r="R6472">
        <v>0</v>
      </c>
      <c r="S6472">
        <v>1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0.93526834000000003</v>
      </c>
      <c r="AB6472">
        <v>0</v>
      </c>
      <c r="AC6472">
        <v>0</v>
      </c>
      <c r="AD6472">
        <v>0</v>
      </c>
      <c r="AE6472">
        <v>0</v>
      </c>
      <c r="AF6472">
        <v>0.93526834000000003</v>
      </c>
    </row>
    <row r="6473" spans="1:32" x14ac:dyDescent="0.3">
      <c r="A6473">
        <v>2784109</v>
      </c>
      <c r="B6473">
        <v>1</v>
      </c>
      <c r="C6473" t="s">
        <v>83</v>
      </c>
      <c r="D6473" t="s">
        <v>116</v>
      </c>
      <c r="E6473" t="s">
        <v>23163</v>
      </c>
      <c r="F6473" t="s">
        <v>23164</v>
      </c>
      <c r="G6473" t="s">
        <v>31547</v>
      </c>
      <c r="H6473" t="s">
        <v>134</v>
      </c>
      <c r="I6473" t="s">
        <v>79</v>
      </c>
      <c r="J6473" t="s">
        <v>135</v>
      </c>
      <c r="K6473" t="s">
        <v>22</v>
      </c>
      <c r="L6473" t="s">
        <v>136</v>
      </c>
      <c r="M6473" t="s">
        <v>23165</v>
      </c>
      <c r="N6473" t="s">
        <v>23166</v>
      </c>
      <c r="O6473">
        <v>1.2630555555555556</v>
      </c>
      <c r="P6473">
        <v>11</v>
      </c>
      <c r="Q6473">
        <v>3207</v>
      </c>
      <c r="R6473">
        <v>72</v>
      </c>
      <c r="S6473">
        <v>1048</v>
      </c>
      <c r="T6473">
        <v>24</v>
      </c>
      <c r="U6473">
        <v>229</v>
      </c>
      <c r="V6473">
        <v>4</v>
      </c>
      <c r="W6473">
        <v>0</v>
      </c>
      <c r="X6473">
        <v>402.81142999999997</v>
      </c>
      <c r="Y6473">
        <v>898.3528</v>
      </c>
      <c r="Z6473">
        <v>59.597275000000003</v>
      </c>
      <c r="AA6473">
        <v>394.33170000000001</v>
      </c>
      <c r="AB6473">
        <v>181.91272000000001</v>
      </c>
      <c r="AC6473">
        <v>122.729645</v>
      </c>
      <c r="AD6473">
        <v>163.25475</v>
      </c>
      <c r="AE6473">
        <v>0</v>
      </c>
      <c r="AF6473">
        <v>2222.9902000000002</v>
      </c>
    </row>
    <row r="6474" spans="1:32" x14ac:dyDescent="0.3">
      <c r="A6474">
        <v>2784094</v>
      </c>
      <c r="B6474">
        <v>1</v>
      </c>
      <c r="C6474" t="s">
        <v>83</v>
      </c>
      <c r="D6474" t="s">
        <v>115</v>
      </c>
      <c r="E6474" t="s">
        <v>23167</v>
      </c>
      <c r="F6474" t="s">
        <v>23168</v>
      </c>
      <c r="G6474" t="s">
        <v>31549</v>
      </c>
      <c r="H6474" t="s">
        <v>134</v>
      </c>
      <c r="I6474" t="s">
        <v>79</v>
      </c>
      <c r="J6474" t="s">
        <v>135</v>
      </c>
      <c r="K6474" t="s">
        <v>22</v>
      </c>
      <c r="L6474" t="s">
        <v>136</v>
      </c>
      <c r="M6474" t="s">
        <v>21388</v>
      </c>
      <c r="N6474" t="s">
        <v>23169</v>
      </c>
      <c r="O6474">
        <v>0.26666666666666666</v>
      </c>
      <c r="P6474">
        <v>3</v>
      </c>
      <c r="Q6474">
        <v>3103</v>
      </c>
      <c r="R6474">
        <v>341</v>
      </c>
      <c r="S6474">
        <v>264</v>
      </c>
      <c r="T6474">
        <v>20</v>
      </c>
      <c r="U6474">
        <v>426</v>
      </c>
      <c r="V6474">
        <v>2</v>
      </c>
      <c r="W6474">
        <v>0</v>
      </c>
      <c r="X6474">
        <v>10.881295</v>
      </c>
      <c r="Y6474">
        <v>145.29098999999999</v>
      </c>
      <c r="Z6474">
        <v>15.627637</v>
      </c>
      <c r="AA6474">
        <v>8.4898404999999997</v>
      </c>
      <c r="AB6474">
        <v>29.333320000000001</v>
      </c>
      <c r="AC6474">
        <v>26.314892</v>
      </c>
      <c r="AD6474">
        <v>18.209166</v>
      </c>
      <c r="AE6474">
        <v>0</v>
      </c>
      <c r="AF6474">
        <v>254.14714000000001</v>
      </c>
    </row>
    <row r="6475" spans="1:32" x14ac:dyDescent="0.3">
      <c r="A6475">
        <v>2783785</v>
      </c>
      <c r="B6475">
        <v>1</v>
      </c>
      <c r="C6475" t="s">
        <v>82</v>
      </c>
      <c r="D6475" t="s">
        <v>100</v>
      </c>
      <c r="E6475" t="s">
        <v>23170</v>
      </c>
      <c r="F6475" t="s">
        <v>23171</v>
      </c>
      <c r="G6475" t="s">
        <v>31546</v>
      </c>
      <c r="H6475" t="s">
        <v>1297</v>
      </c>
      <c r="I6475" t="s">
        <v>78</v>
      </c>
      <c r="J6475" t="s">
        <v>135</v>
      </c>
      <c r="K6475" t="s">
        <v>22</v>
      </c>
      <c r="L6475" t="s">
        <v>136</v>
      </c>
      <c r="M6475" t="s">
        <v>23172</v>
      </c>
      <c r="N6475" t="s">
        <v>23173</v>
      </c>
      <c r="O6475">
        <v>2.4416666666666669</v>
      </c>
      <c r="P6475">
        <v>0</v>
      </c>
      <c r="Q6475">
        <v>15</v>
      </c>
      <c r="R6475">
        <v>0</v>
      </c>
      <c r="S6475">
        <v>0</v>
      </c>
      <c r="T6475">
        <v>0</v>
      </c>
      <c r="U6475">
        <v>4</v>
      </c>
      <c r="V6475">
        <v>0</v>
      </c>
      <c r="W6475">
        <v>0</v>
      </c>
      <c r="X6475">
        <v>0</v>
      </c>
      <c r="Y6475">
        <v>7.2249319999999999</v>
      </c>
      <c r="Z6475">
        <v>0</v>
      </c>
      <c r="AA6475">
        <v>0</v>
      </c>
      <c r="AB6475">
        <v>0</v>
      </c>
      <c r="AC6475">
        <v>5.5355410000000003</v>
      </c>
      <c r="AD6475">
        <v>0</v>
      </c>
      <c r="AE6475">
        <v>0</v>
      </c>
      <c r="AF6475">
        <v>12.760472999999999</v>
      </c>
    </row>
    <row r="6476" spans="1:32" x14ac:dyDescent="0.3">
      <c r="A6476">
        <v>2783739</v>
      </c>
      <c r="B6476">
        <v>2</v>
      </c>
      <c r="C6476" t="s">
        <v>83</v>
      </c>
      <c r="D6476" t="s">
        <v>128</v>
      </c>
      <c r="E6476" t="s">
        <v>6264</v>
      </c>
      <c r="F6476" t="s">
        <v>6265</v>
      </c>
      <c r="G6476" t="s">
        <v>31549</v>
      </c>
      <c r="H6476" t="s">
        <v>672</v>
      </c>
      <c r="I6476" t="s">
        <v>79</v>
      </c>
      <c r="J6476" t="s">
        <v>135</v>
      </c>
      <c r="K6476" t="s">
        <v>22</v>
      </c>
      <c r="L6476" t="s">
        <v>136</v>
      </c>
      <c r="M6476" t="s">
        <v>21072</v>
      </c>
      <c r="N6476" t="s">
        <v>23174</v>
      </c>
      <c r="O6476">
        <v>1.2408333333333332</v>
      </c>
      <c r="P6476">
        <v>14</v>
      </c>
      <c r="Q6476">
        <v>533</v>
      </c>
      <c r="R6476">
        <v>81</v>
      </c>
      <c r="S6476">
        <v>87</v>
      </c>
      <c r="T6476">
        <v>17</v>
      </c>
      <c r="U6476">
        <v>38</v>
      </c>
      <c r="V6476">
        <v>4</v>
      </c>
      <c r="W6476">
        <v>0</v>
      </c>
      <c r="X6476">
        <v>5.9955176999999997</v>
      </c>
      <c r="Y6476">
        <v>144.80983000000001</v>
      </c>
      <c r="Z6476">
        <v>63.440387999999999</v>
      </c>
      <c r="AA6476">
        <v>18.342077</v>
      </c>
      <c r="AB6476">
        <v>79.410255000000006</v>
      </c>
      <c r="AC6476">
        <v>7.9778513999999996</v>
      </c>
      <c r="AD6476">
        <v>483.89490000000001</v>
      </c>
      <c r="AE6476">
        <v>0</v>
      </c>
      <c r="AF6476">
        <v>803.87085000000002</v>
      </c>
    </row>
    <row r="6477" spans="1:32" x14ac:dyDescent="0.3">
      <c r="A6477">
        <v>2783633</v>
      </c>
      <c r="B6477">
        <v>1</v>
      </c>
      <c r="C6477" t="s">
        <v>82</v>
      </c>
      <c r="D6477" t="s">
        <v>104</v>
      </c>
      <c r="E6477" t="s">
        <v>23175</v>
      </c>
      <c r="F6477" t="s">
        <v>23176</v>
      </c>
      <c r="G6477" t="s">
        <v>31548</v>
      </c>
      <c r="H6477" t="s">
        <v>409</v>
      </c>
      <c r="I6477" t="s">
        <v>78</v>
      </c>
      <c r="J6477" t="s">
        <v>135</v>
      </c>
      <c r="K6477" t="s">
        <v>22</v>
      </c>
      <c r="L6477" t="s">
        <v>136</v>
      </c>
      <c r="M6477" t="s">
        <v>23177</v>
      </c>
      <c r="N6477" t="s">
        <v>23178</v>
      </c>
      <c r="O6477">
        <v>2.335</v>
      </c>
      <c r="P6477">
        <v>0</v>
      </c>
      <c r="Q6477">
        <v>7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4.9697170000000002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4.9697170000000002</v>
      </c>
    </row>
    <row r="6478" spans="1:32" x14ac:dyDescent="0.3">
      <c r="A6478">
        <v>2783441</v>
      </c>
      <c r="B6478">
        <v>2</v>
      </c>
      <c r="C6478" t="s">
        <v>82</v>
      </c>
      <c r="D6478" t="s">
        <v>90</v>
      </c>
      <c r="E6478" t="s">
        <v>23179</v>
      </c>
      <c r="F6478" t="s">
        <v>23180</v>
      </c>
      <c r="G6478" t="s">
        <v>31551</v>
      </c>
      <c r="H6478" t="s">
        <v>409</v>
      </c>
      <c r="I6478" t="s">
        <v>79</v>
      </c>
      <c r="J6478" t="s">
        <v>135</v>
      </c>
      <c r="K6478" t="s">
        <v>22</v>
      </c>
      <c r="L6478" t="s">
        <v>136</v>
      </c>
      <c r="M6478" t="s">
        <v>23181</v>
      </c>
      <c r="N6478" t="s">
        <v>23182</v>
      </c>
      <c r="O6478">
        <v>4.2730555555555556</v>
      </c>
      <c r="P6478">
        <v>2</v>
      </c>
      <c r="Q6478">
        <v>4392</v>
      </c>
      <c r="R6478">
        <v>0</v>
      </c>
      <c r="S6478">
        <v>41</v>
      </c>
      <c r="T6478">
        <v>59</v>
      </c>
      <c r="U6478">
        <v>795</v>
      </c>
      <c r="V6478">
        <v>20</v>
      </c>
      <c r="W6478">
        <v>16</v>
      </c>
      <c r="X6478">
        <v>45.811024000000003</v>
      </c>
      <c r="Y6478">
        <v>5331.5159999999996</v>
      </c>
      <c r="Z6478">
        <v>0</v>
      </c>
      <c r="AA6478">
        <v>150.23946000000001</v>
      </c>
      <c r="AB6478">
        <v>4168.2250000000004</v>
      </c>
      <c r="AC6478">
        <v>6126.4589999999998</v>
      </c>
      <c r="AD6478">
        <v>10255.387000000001</v>
      </c>
      <c r="AE6478">
        <v>1993.6512</v>
      </c>
      <c r="AF6478">
        <v>28071.29</v>
      </c>
    </row>
    <row r="6479" spans="1:32" x14ac:dyDescent="0.3">
      <c r="A6479">
        <v>2782890</v>
      </c>
      <c r="B6479">
        <v>1</v>
      </c>
      <c r="C6479" t="s">
        <v>82</v>
      </c>
      <c r="D6479" t="s">
        <v>112</v>
      </c>
      <c r="E6479" t="s">
        <v>23183</v>
      </c>
      <c r="F6479" t="s">
        <v>23184</v>
      </c>
      <c r="G6479" t="s">
        <v>31550</v>
      </c>
      <c r="H6479" t="s">
        <v>10913</v>
      </c>
      <c r="I6479" t="s">
        <v>78</v>
      </c>
      <c r="J6479" t="s">
        <v>135</v>
      </c>
      <c r="K6479" t="s">
        <v>22</v>
      </c>
      <c r="L6479" t="s">
        <v>136</v>
      </c>
      <c r="M6479" t="s">
        <v>23185</v>
      </c>
      <c r="N6479" t="s">
        <v>23186</v>
      </c>
      <c r="O6479">
        <v>3.9633333333333334</v>
      </c>
      <c r="P6479">
        <v>0</v>
      </c>
      <c r="Q6479">
        <v>85</v>
      </c>
      <c r="R6479">
        <v>0</v>
      </c>
      <c r="S6479">
        <v>0</v>
      </c>
      <c r="T6479">
        <v>0</v>
      </c>
      <c r="U6479">
        <v>12</v>
      </c>
      <c r="V6479">
        <v>0</v>
      </c>
      <c r="W6479">
        <v>0</v>
      </c>
      <c r="X6479">
        <v>0</v>
      </c>
      <c r="Y6479">
        <v>79.875990000000002</v>
      </c>
      <c r="Z6479">
        <v>0</v>
      </c>
      <c r="AA6479">
        <v>0</v>
      </c>
      <c r="AB6479">
        <v>0</v>
      </c>
      <c r="AC6479">
        <v>55.930076999999997</v>
      </c>
      <c r="AD6479">
        <v>0</v>
      </c>
      <c r="AE6479">
        <v>0</v>
      </c>
      <c r="AF6479">
        <v>135.80606</v>
      </c>
    </row>
    <row r="6480" spans="1:32" x14ac:dyDescent="0.3">
      <c r="A6480">
        <v>2782873</v>
      </c>
      <c r="B6480">
        <v>1</v>
      </c>
      <c r="C6480" t="s">
        <v>82</v>
      </c>
      <c r="D6480" t="s">
        <v>105</v>
      </c>
      <c r="E6480" t="s">
        <v>23187</v>
      </c>
      <c r="F6480" t="s">
        <v>23188</v>
      </c>
      <c r="G6480" t="s">
        <v>31549</v>
      </c>
      <c r="H6480" t="s">
        <v>134</v>
      </c>
      <c r="I6480" t="s">
        <v>79</v>
      </c>
      <c r="J6480" t="s">
        <v>135</v>
      </c>
      <c r="K6480" t="s">
        <v>22</v>
      </c>
      <c r="L6480" t="s">
        <v>136</v>
      </c>
      <c r="M6480" t="s">
        <v>23189</v>
      </c>
      <c r="N6480" t="s">
        <v>23190</v>
      </c>
      <c r="O6480">
        <v>0.55694444444444446</v>
      </c>
      <c r="P6480">
        <v>0</v>
      </c>
      <c r="Q6480">
        <v>1</v>
      </c>
      <c r="R6480">
        <v>58</v>
      </c>
      <c r="S6480">
        <v>38</v>
      </c>
      <c r="T6480">
        <v>3</v>
      </c>
      <c r="U6480">
        <v>2</v>
      </c>
      <c r="V6480">
        <v>0</v>
      </c>
      <c r="W6480">
        <v>0</v>
      </c>
      <c r="X6480">
        <v>0</v>
      </c>
      <c r="Y6480">
        <v>0.13614951</v>
      </c>
      <c r="Z6480">
        <v>17.699863000000001</v>
      </c>
      <c r="AA6480">
        <v>70.210359999999994</v>
      </c>
      <c r="AB6480">
        <v>57.515118000000001</v>
      </c>
      <c r="AC6480">
        <v>0.34064879999999997</v>
      </c>
      <c r="AD6480">
        <v>0</v>
      </c>
      <c r="AE6480">
        <v>0</v>
      </c>
      <c r="AF6480">
        <v>145.90213</v>
      </c>
    </row>
    <row r="6481" spans="1:32" x14ac:dyDescent="0.3">
      <c r="A6481">
        <v>2782878</v>
      </c>
      <c r="B6481">
        <v>1</v>
      </c>
      <c r="C6481" t="s">
        <v>82</v>
      </c>
      <c r="D6481" t="s">
        <v>103</v>
      </c>
      <c r="E6481" t="s">
        <v>23191</v>
      </c>
      <c r="F6481" t="s">
        <v>23192</v>
      </c>
      <c r="G6481" t="s">
        <v>31549</v>
      </c>
      <c r="H6481" t="s">
        <v>134</v>
      </c>
      <c r="I6481" t="s">
        <v>79</v>
      </c>
      <c r="J6481" t="s">
        <v>135</v>
      </c>
      <c r="K6481" t="s">
        <v>22</v>
      </c>
      <c r="L6481" t="s">
        <v>136</v>
      </c>
      <c r="M6481" t="s">
        <v>23193</v>
      </c>
      <c r="N6481" t="s">
        <v>23194</v>
      </c>
      <c r="O6481">
        <v>0.36666666666666664</v>
      </c>
      <c r="P6481">
        <v>0</v>
      </c>
      <c r="Q6481">
        <v>392</v>
      </c>
      <c r="R6481">
        <v>0</v>
      </c>
      <c r="S6481">
        <v>84</v>
      </c>
      <c r="T6481">
        <v>4</v>
      </c>
      <c r="U6481">
        <v>45</v>
      </c>
      <c r="V6481">
        <v>0</v>
      </c>
      <c r="W6481">
        <v>0</v>
      </c>
      <c r="X6481">
        <v>0</v>
      </c>
      <c r="Y6481">
        <v>23.050488000000001</v>
      </c>
      <c r="Z6481">
        <v>0</v>
      </c>
      <c r="AA6481">
        <v>5.7475094999999996</v>
      </c>
      <c r="AB6481">
        <v>6.8740005000000002</v>
      </c>
      <c r="AC6481">
        <v>5.7944529999999999</v>
      </c>
      <c r="AD6481">
        <v>0</v>
      </c>
      <c r="AE6481">
        <v>0</v>
      </c>
      <c r="AF6481">
        <v>41.466450000000002</v>
      </c>
    </row>
    <row r="6482" spans="1:32" x14ac:dyDescent="0.3">
      <c r="A6482">
        <v>2782880</v>
      </c>
      <c r="B6482">
        <v>1</v>
      </c>
      <c r="C6482" t="s">
        <v>82</v>
      </c>
      <c r="D6482" t="s">
        <v>88</v>
      </c>
      <c r="E6482" t="s">
        <v>11610</v>
      </c>
      <c r="F6482" t="s">
        <v>11611</v>
      </c>
      <c r="G6482" t="s">
        <v>31545</v>
      </c>
      <c r="H6482" t="s">
        <v>134</v>
      </c>
      <c r="I6482" t="s">
        <v>79</v>
      </c>
      <c r="J6482" t="s">
        <v>135</v>
      </c>
      <c r="K6482" t="s">
        <v>22</v>
      </c>
      <c r="L6482" t="s">
        <v>136</v>
      </c>
      <c r="M6482" t="s">
        <v>23195</v>
      </c>
      <c r="N6482" t="s">
        <v>23196</v>
      </c>
      <c r="O6482">
        <v>0.315</v>
      </c>
      <c r="P6482">
        <v>4</v>
      </c>
      <c r="Q6482">
        <v>2160</v>
      </c>
      <c r="R6482">
        <v>25</v>
      </c>
      <c r="S6482">
        <v>21</v>
      </c>
      <c r="T6482">
        <v>17</v>
      </c>
      <c r="U6482">
        <v>187</v>
      </c>
      <c r="V6482">
        <v>0</v>
      </c>
      <c r="W6482">
        <v>0</v>
      </c>
      <c r="X6482">
        <v>0.28058972999999998</v>
      </c>
      <c r="Y6482">
        <v>55.273696999999999</v>
      </c>
      <c r="Z6482">
        <v>2.8890285000000002</v>
      </c>
      <c r="AA6482">
        <v>1.4601485999999999</v>
      </c>
      <c r="AB6482">
        <v>13.819069000000001</v>
      </c>
      <c r="AC6482">
        <v>24.184505000000001</v>
      </c>
      <c r="AD6482">
        <v>0</v>
      </c>
      <c r="AE6482">
        <v>0</v>
      </c>
      <c r="AF6482">
        <v>97.907036000000005</v>
      </c>
    </row>
    <row r="6483" spans="1:32" x14ac:dyDescent="0.3">
      <c r="A6483">
        <v>2782746</v>
      </c>
      <c r="B6483">
        <v>1</v>
      </c>
      <c r="C6483" t="s">
        <v>83</v>
      </c>
      <c r="D6483" t="s">
        <v>115</v>
      </c>
      <c r="E6483" t="s">
        <v>10432</v>
      </c>
      <c r="F6483" t="s">
        <v>10433</v>
      </c>
      <c r="G6483" t="s">
        <v>31546</v>
      </c>
      <c r="H6483" t="s">
        <v>223</v>
      </c>
      <c r="I6483" t="s">
        <v>78</v>
      </c>
      <c r="J6483" t="s">
        <v>135</v>
      </c>
      <c r="K6483" t="s">
        <v>22</v>
      </c>
      <c r="L6483" t="s">
        <v>136</v>
      </c>
      <c r="M6483" t="s">
        <v>23197</v>
      </c>
      <c r="N6483" t="s">
        <v>23198</v>
      </c>
      <c r="O6483">
        <v>0.76249999999999996</v>
      </c>
      <c r="P6483">
        <v>0</v>
      </c>
      <c r="Q6483">
        <v>0</v>
      </c>
      <c r="R6483">
        <v>0</v>
      </c>
      <c r="S6483">
        <v>1</v>
      </c>
      <c r="T6483">
        <v>0</v>
      </c>
      <c r="U6483">
        <v>31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0.42868242000000001</v>
      </c>
      <c r="AB6483">
        <v>0</v>
      </c>
      <c r="AC6483">
        <v>19.496721000000001</v>
      </c>
      <c r="AD6483">
        <v>0</v>
      </c>
      <c r="AE6483">
        <v>0</v>
      </c>
      <c r="AF6483">
        <v>19.925404</v>
      </c>
    </row>
    <row r="6484" spans="1:32" x14ac:dyDescent="0.3">
      <c r="A6484">
        <v>2782618</v>
      </c>
      <c r="B6484">
        <v>2</v>
      </c>
      <c r="C6484" t="s">
        <v>82</v>
      </c>
      <c r="D6484" t="s">
        <v>113</v>
      </c>
      <c r="E6484" t="s">
        <v>7783</v>
      </c>
      <c r="F6484" t="s">
        <v>1119</v>
      </c>
      <c r="G6484" t="s">
        <v>31552</v>
      </c>
      <c r="H6484" t="s">
        <v>1853</v>
      </c>
      <c r="I6484" t="s">
        <v>78</v>
      </c>
      <c r="J6484" t="s">
        <v>135</v>
      </c>
      <c r="K6484" t="s">
        <v>22</v>
      </c>
      <c r="L6484" t="s">
        <v>136</v>
      </c>
      <c r="M6484" t="s">
        <v>23199</v>
      </c>
      <c r="N6484" t="s">
        <v>23200</v>
      </c>
      <c r="O6484">
        <v>0.53527777777777774</v>
      </c>
      <c r="P6484">
        <v>0</v>
      </c>
      <c r="Q6484">
        <v>219</v>
      </c>
      <c r="R6484">
        <v>0</v>
      </c>
      <c r="S6484">
        <v>6</v>
      </c>
      <c r="T6484">
        <v>0</v>
      </c>
      <c r="U6484">
        <v>35</v>
      </c>
      <c r="V6484">
        <v>0</v>
      </c>
      <c r="W6484">
        <v>0</v>
      </c>
      <c r="X6484">
        <v>0</v>
      </c>
      <c r="Y6484">
        <v>57.207169999999998</v>
      </c>
      <c r="Z6484">
        <v>0</v>
      </c>
      <c r="AA6484">
        <v>0.74738484999999999</v>
      </c>
      <c r="AB6484">
        <v>0</v>
      </c>
      <c r="AC6484">
        <v>7.2807310000000003</v>
      </c>
      <c r="AD6484">
        <v>0</v>
      </c>
      <c r="AE6484">
        <v>0</v>
      </c>
      <c r="AF6484">
        <v>65.235280000000003</v>
      </c>
    </row>
    <row r="6485" spans="1:32" x14ac:dyDescent="0.3">
      <c r="A6485">
        <v>2782663</v>
      </c>
      <c r="B6485">
        <v>1</v>
      </c>
      <c r="C6485" t="s">
        <v>82</v>
      </c>
      <c r="D6485" t="s">
        <v>104</v>
      </c>
      <c r="E6485" t="s">
        <v>22720</v>
      </c>
      <c r="F6485" t="s">
        <v>22721</v>
      </c>
      <c r="G6485" t="s">
        <v>31550</v>
      </c>
      <c r="H6485" t="s">
        <v>145</v>
      </c>
      <c r="I6485" t="s">
        <v>78</v>
      </c>
      <c r="J6485" t="s">
        <v>135</v>
      </c>
      <c r="K6485" t="s">
        <v>22</v>
      </c>
      <c r="L6485" t="s">
        <v>136</v>
      </c>
      <c r="M6485" t="s">
        <v>23201</v>
      </c>
      <c r="N6485" t="s">
        <v>23202</v>
      </c>
      <c r="O6485">
        <v>0.71111111111111114</v>
      </c>
      <c r="P6485">
        <v>0</v>
      </c>
      <c r="Q6485">
        <v>49</v>
      </c>
      <c r="R6485">
        <v>0</v>
      </c>
      <c r="S6485">
        <v>0</v>
      </c>
      <c r="T6485">
        <v>0</v>
      </c>
      <c r="U6485">
        <v>16</v>
      </c>
      <c r="V6485">
        <v>0</v>
      </c>
      <c r="W6485">
        <v>0</v>
      </c>
      <c r="X6485">
        <v>0</v>
      </c>
      <c r="Y6485">
        <v>11.5633</v>
      </c>
      <c r="Z6485">
        <v>0</v>
      </c>
      <c r="AA6485">
        <v>0</v>
      </c>
      <c r="AB6485">
        <v>0</v>
      </c>
      <c r="AC6485">
        <v>12.467356000000001</v>
      </c>
      <c r="AD6485">
        <v>0</v>
      </c>
      <c r="AE6485">
        <v>0</v>
      </c>
      <c r="AF6485">
        <v>24.030654999999999</v>
      </c>
    </row>
    <row r="6486" spans="1:32" x14ac:dyDescent="0.3">
      <c r="A6486">
        <v>2782657</v>
      </c>
      <c r="B6486">
        <v>1</v>
      </c>
      <c r="C6486" t="s">
        <v>83</v>
      </c>
      <c r="D6486" t="s">
        <v>114</v>
      </c>
      <c r="E6486" t="s">
        <v>2845</v>
      </c>
      <c r="F6486" t="s">
        <v>2846</v>
      </c>
      <c r="G6486" t="s">
        <v>31551</v>
      </c>
      <c r="H6486" t="s">
        <v>134</v>
      </c>
      <c r="I6486" t="s">
        <v>79</v>
      </c>
      <c r="J6486" t="s">
        <v>248</v>
      </c>
      <c r="K6486" t="s">
        <v>22</v>
      </c>
      <c r="L6486" t="s">
        <v>136</v>
      </c>
      <c r="M6486" t="s">
        <v>23203</v>
      </c>
      <c r="N6486" t="s">
        <v>23204</v>
      </c>
      <c r="O6486">
        <v>6.9444444444444441E-3</v>
      </c>
      <c r="P6486">
        <v>8</v>
      </c>
      <c r="Q6486">
        <v>2</v>
      </c>
      <c r="R6486">
        <v>98</v>
      </c>
      <c r="S6486">
        <v>17</v>
      </c>
      <c r="T6486">
        <v>2</v>
      </c>
      <c r="U6486">
        <v>0</v>
      </c>
      <c r="V6486">
        <v>0</v>
      </c>
      <c r="W6486">
        <v>0</v>
      </c>
      <c r="X6486">
        <v>5.5444884999999999E-2</v>
      </c>
      <c r="Y6486">
        <v>1.1171744E-3</v>
      </c>
      <c r="Z6486">
        <v>0.24906427</v>
      </c>
      <c r="AA6486">
        <v>2.9715206000000001E-2</v>
      </c>
      <c r="AB6486">
        <v>1.0084294000000001E-3</v>
      </c>
      <c r="AC6486">
        <v>0</v>
      </c>
      <c r="AD6486">
        <v>0</v>
      </c>
      <c r="AE6486">
        <v>0</v>
      </c>
      <c r="AF6486">
        <v>0.33634996</v>
      </c>
    </row>
    <row r="6487" spans="1:32" x14ac:dyDescent="0.3">
      <c r="A6487">
        <v>2782645</v>
      </c>
      <c r="B6487">
        <v>1</v>
      </c>
      <c r="C6487" t="s">
        <v>82</v>
      </c>
      <c r="D6487" t="s">
        <v>98</v>
      </c>
      <c r="E6487" t="s">
        <v>23205</v>
      </c>
      <c r="F6487" t="s">
        <v>23206</v>
      </c>
      <c r="G6487" t="s">
        <v>31546</v>
      </c>
      <c r="H6487" t="s">
        <v>145</v>
      </c>
      <c r="I6487" t="s">
        <v>78</v>
      </c>
      <c r="J6487" t="s">
        <v>135</v>
      </c>
      <c r="K6487" t="s">
        <v>22</v>
      </c>
      <c r="L6487" t="s">
        <v>136</v>
      </c>
      <c r="M6487" t="s">
        <v>23207</v>
      </c>
      <c r="N6487" t="s">
        <v>23208</v>
      </c>
      <c r="O6487">
        <v>0.84444444444444444</v>
      </c>
      <c r="P6487">
        <v>0</v>
      </c>
      <c r="Q6487">
        <v>119</v>
      </c>
      <c r="R6487">
        <v>0</v>
      </c>
      <c r="S6487">
        <v>0</v>
      </c>
      <c r="T6487">
        <v>0</v>
      </c>
      <c r="U6487">
        <v>5</v>
      </c>
      <c r="V6487">
        <v>0</v>
      </c>
      <c r="W6487">
        <v>0</v>
      </c>
      <c r="X6487">
        <v>0</v>
      </c>
      <c r="Y6487">
        <v>18.924309000000001</v>
      </c>
      <c r="Z6487">
        <v>0</v>
      </c>
      <c r="AA6487">
        <v>0</v>
      </c>
      <c r="AB6487">
        <v>0</v>
      </c>
      <c r="AC6487">
        <v>0.57522280000000003</v>
      </c>
      <c r="AD6487">
        <v>0</v>
      </c>
      <c r="AE6487">
        <v>0</v>
      </c>
      <c r="AF6487">
        <v>19.499533</v>
      </c>
    </row>
    <row r="6488" spans="1:32" x14ac:dyDescent="0.3">
      <c r="A6488">
        <v>2782653</v>
      </c>
      <c r="B6488">
        <v>1</v>
      </c>
      <c r="C6488" t="s">
        <v>83</v>
      </c>
      <c r="D6488" t="s">
        <v>130</v>
      </c>
      <c r="E6488" t="s">
        <v>23209</v>
      </c>
      <c r="F6488" t="s">
        <v>23210</v>
      </c>
      <c r="G6488" t="s">
        <v>31546</v>
      </c>
      <c r="H6488" t="s">
        <v>223</v>
      </c>
      <c r="I6488" t="s">
        <v>78</v>
      </c>
      <c r="J6488" t="s">
        <v>135</v>
      </c>
      <c r="K6488" t="s">
        <v>22</v>
      </c>
      <c r="L6488" t="s">
        <v>136</v>
      </c>
      <c r="M6488" t="s">
        <v>23211</v>
      </c>
      <c r="N6488" t="s">
        <v>23212</v>
      </c>
      <c r="O6488">
        <v>2.9763888888888888</v>
      </c>
      <c r="P6488">
        <v>0</v>
      </c>
      <c r="Q6488">
        <v>270</v>
      </c>
      <c r="R6488">
        <v>0</v>
      </c>
      <c r="S6488">
        <v>4</v>
      </c>
      <c r="T6488">
        <v>0</v>
      </c>
      <c r="U6488">
        <v>16</v>
      </c>
      <c r="V6488">
        <v>0</v>
      </c>
      <c r="W6488">
        <v>0</v>
      </c>
      <c r="X6488">
        <v>0</v>
      </c>
      <c r="Y6488">
        <v>164.48887999999999</v>
      </c>
      <c r="Z6488">
        <v>0</v>
      </c>
      <c r="AA6488">
        <v>11.226464999999999</v>
      </c>
      <c r="AB6488">
        <v>0</v>
      </c>
      <c r="AC6488">
        <v>65.822699999999998</v>
      </c>
      <c r="AD6488">
        <v>0</v>
      </c>
      <c r="AE6488">
        <v>0</v>
      </c>
      <c r="AF6488">
        <v>241.53806</v>
      </c>
    </row>
    <row r="6489" spans="1:32" x14ac:dyDescent="0.3">
      <c r="A6489">
        <v>2782647</v>
      </c>
      <c r="B6489">
        <v>1</v>
      </c>
      <c r="C6489" t="s">
        <v>82</v>
      </c>
      <c r="D6489" t="s">
        <v>98</v>
      </c>
      <c r="E6489" t="s">
        <v>23213</v>
      </c>
      <c r="F6489" t="s">
        <v>23214</v>
      </c>
      <c r="G6489" t="s">
        <v>31546</v>
      </c>
      <c r="H6489" t="s">
        <v>145</v>
      </c>
      <c r="I6489" t="s">
        <v>78</v>
      </c>
      <c r="J6489" t="s">
        <v>135</v>
      </c>
      <c r="K6489" t="s">
        <v>22</v>
      </c>
      <c r="L6489" t="s">
        <v>136</v>
      </c>
      <c r="M6489" t="s">
        <v>23215</v>
      </c>
      <c r="N6489" t="s">
        <v>23216</v>
      </c>
      <c r="O6489">
        <v>0.97555555555555551</v>
      </c>
      <c r="P6489">
        <v>0</v>
      </c>
      <c r="Q6489">
        <v>262</v>
      </c>
      <c r="R6489">
        <v>0</v>
      </c>
      <c r="S6489">
        <v>0</v>
      </c>
      <c r="T6489">
        <v>0</v>
      </c>
      <c r="U6489">
        <v>27</v>
      </c>
      <c r="V6489">
        <v>0</v>
      </c>
      <c r="W6489">
        <v>0</v>
      </c>
      <c r="X6489">
        <v>0</v>
      </c>
      <c r="Y6489">
        <v>54.270004</v>
      </c>
      <c r="Z6489">
        <v>0</v>
      </c>
      <c r="AA6489">
        <v>0</v>
      </c>
      <c r="AB6489">
        <v>0</v>
      </c>
      <c r="AC6489">
        <v>6.6224731999999999</v>
      </c>
      <c r="AD6489">
        <v>0</v>
      </c>
      <c r="AE6489">
        <v>0</v>
      </c>
      <c r="AF6489">
        <v>60.892479999999999</v>
      </c>
    </row>
    <row r="6490" spans="1:32" x14ac:dyDescent="0.3">
      <c r="A6490">
        <v>2782592</v>
      </c>
      <c r="B6490">
        <v>1</v>
      </c>
      <c r="C6490" t="s">
        <v>82</v>
      </c>
      <c r="D6490" t="s">
        <v>112</v>
      </c>
      <c r="E6490" t="s">
        <v>23217</v>
      </c>
      <c r="F6490" t="s">
        <v>23218</v>
      </c>
      <c r="G6490" t="s">
        <v>31548</v>
      </c>
      <c r="H6490" t="s">
        <v>893</v>
      </c>
      <c r="I6490" t="s">
        <v>78</v>
      </c>
      <c r="J6490" t="s">
        <v>135</v>
      </c>
      <c r="K6490" t="s">
        <v>22</v>
      </c>
      <c r="L6490" t="s">
        <v>136</v>
      </c>
      <c r="M6490" t="s">
        <v>23219</v>
      </c>
      <c r="N6490" t="s">
        <v>23220</v>
      </c>
      <c r="O6490">
        <v>8.6694444444444443</v>
      </c>
      <c r="P6490">
        <v>0</v>
      </c>
      <c r="Q6490">
        <v>1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4.5451974999999996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4.5451974999999996</v>
      </c>
    </row>
    <row r="6491" spans="1:32" x14ac:dyDescent="0.3">
      <c r="A6491">
        <v>2782584</v>
      </c>
      <c r="B6491">
        <v>1</v>
      </c>
      <c r="C6491" t="s">
        <v>82</v>
      </c>
      <c r="D6491" t="s">
        <v>108</v>
      </c>
      <c r="E6491" t="s">
        <v>23221</v>
      </c>
      <c r="F6491" t="s">
        <v>23222</v>
      </c>
      <c r="G6491" t="s">
        <v>31552</v>
      </c>
      <c r="H6491" t="s">
        <v>648</v>
      </c>
      <c r="I6491" t="s">
        <v>78</v>
      </c>
      <c r="J6491" t="s">
        <v>135</v>
      </c>
      <c r="K6491" t="s">
        <v>22</v>
      </c>
      <c r="L6491" t="s">
        <v>186</v>
      </c>
      <c r="M6491" t="s">
        <v>23223</v>
      </c>
      <c r="N6491" t="s">
        <v>23224</v>
      </c>
      <c r="O6491">
        <v>4.5330555555555554</v>
      </c>
      <c r="P6491">
        <v>0</v>
      </c>
      <c r="Q6491">
        <v>168</v>
      </c>
      <c r="R6491">
        <v>0</v>
      </c>
      <c r="S6491">
        <v>2</v>
      </c>
      <c r="T6491">
        <v>0</v>
      </c>
      <c r="U6491">
        <v>17</v>
      </c>
      <c r="V6491">
        <v>0</v>
      </c>
      <c r="W6491">
        <v>0</v>
      </c>
      <c r="X6491">
        <v>0</v>
      </c>
      <c r="Y6491">
        <v>105.73627500000001</v>
      </c>
      <c r="Z6491">
        <v>0</v>
      </c>
      <c r="AA6491">
        <v>5.3939599999999999</v>
      </c>
      <c r="AB6491">
        <v>0</v>
      </c>
      <c r="AC6491">
        <v>57.158915999999998</v>
      </c>
      <c r="AD6491">
        <v>0</v>
      </c>
      <c r="AE6491">
        <v>0</v>
      </c>
      <c r="AF6491">
        <v>168.28915000000001</v>
      </c>
    </row>
    <row r="6492" spans="1:32" x14ac:dyDescent="0.3">
      <c r="A6492">
        <v>2782591</v>
      </c>
      <c r="B6492">
        <v>1</v>
      </c>
      <c r="C6492" t="s">
        <v>82</v>
      </c>
      <c r="D6492" t="s">
        <v>88</v>
      </c>
      <c r="E6492" t="s">
        <v>23225</v>
      </c>
      <c r="F6492" t="s">
        <v>23226</v>
      </c>
      <c r="G6492" t="s">
        <v>31545</v>
      </c>
      <c r="H6492" t="s">
        <v>134</v>
      </c>
      <c r="I6492" t="s">
        <v>79</v>
      </c>
      <c r="J6492" t="s">
        <v>135</v>
      </c>
      <c r="K6492" t="s">
        <v>22</v>
      </c>
      <c r="L6492" t="s">
        <v>136</v>
      </c>
      <c r="M6492" t="s">
        <v>23227</v>
      </c>
      <c r="N6492" t="s">
        <v>23228</v>
      </c>
      <c r="O6492">
        <v>0.13111111111111112</v>
      </c>
      <c r="P6492">
        <v>5</v>
      </c>
      <c r="Q6492">
        <v>380</v>
      </c>
      <c r="R6492">
        <v>19</v>
      </c>
      <c r="S6492">
        <v>20</v>
      </c>
      <c r="T6492">
        <v>4</v>
      </c>
      <c r="U6492">
        <v>29</v>
      </c>
      <c r="V6492">
        <v>0</v>
      </c>
      <c r="W6492">
        <v>0</v>
      </c>
      <c r="X6492">
        <v>0.23235881</v>
      </c>
      <c r="Y6492">
        <v>3.6076087999999999</v>
      </c>
      <c r="Z6492">
        <v>1.9931793</v>
      </c>
      <c r="AA6492">
        <v>5.0358627000000003E-2</v>
      </c>
      <c r="AB6492">
        <v>0.95312755999999998</v>
      </c>
      <c r="AC6492">
        <v>0.44025301999999999</v>
      </c>
      <c r="AD6492">
        <v>0</v>
      </c>
      <c r="AE6492">
        <v>0</v>
      </c>
      <c r="AF6492">
        <v>7.2768860000000002</v>
      </c>
    </row>
    <row r="6493" spans="1:32" x14ac:dyDescent="0.3">
      <c r="A6493">
        <v>2782561</v>
      </c>
      <c r="B6493">
        <v>1</v>
      </c>
      <c r="C6493" t="s">
        <v>82</v>
      </c>
      <c r="D6493" t="s">
        <v>96</v>
      </c>
      <c r="E6493" t="s">
        <v>23229</v>
      </c>
      <c r="F6493" t="s">
        <v>23230</v>
      </c>
      <c r="G6493" t="s">
        <v>31548</v>
      </c>
      <c r="H6493" t="s">
        <v>311</v>
      </c>
      <c r="I6493" t="s">
        <v>78</v>
      </c>
      <c r="J6493" t="s">
        <v>135</v>
      </c>
      <c r="K6493" t="s">
        <v>22</v>
      </c>
      <c r="L6493" t="s">
        <v>136</v>
      </c>
      <c r="M6493" t="s">
        <v>23231</v>
      </c>
      <c r="N6493" t="s">
        <v>23232</v>
      </c>
      <c r="O6493">
        <v>0.72444444444444445</v>
      </c>
      <c r="P6493">
        <v>0</v>
      </c>
      <c r="Q6493">
        <v>3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0.56991919999999996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0.56991919999999996</v>
      </c>
    </row>
    <row r="6494" spans="1:32" x14ac:dyDescent="0.3">
      <c r="A6494">
        <v>2782375</v>
      </c>
      <c r="B6494">
        <v>1</v>
      </c>
      <c r="C6494" t="s">
        <v>82</v>
      </c>
      <c r="D6494" t="s">
        <v>95</v>
      </c>
      <c r="E6494" t="s">
        <v>7273</v>
      </c>
      <c r="F6494" t="s">
        <v>7274</v>
      </c>
      <c r="G6494" t="s">
        <v>31546</v>
      </c>
      <c r="H6494" t="s">
        <v>145</v>
      </c>
      <c r="I6494" t="s">
        <v>78</v>
      </c>
      <c r="J6494" t="s">
        <v>135</v>
      </c>
      <c r="K6494" t="s">
        <v>22</v>
      </c>
      <c r="L6494" t="s">
        <v>136</v>
      </c>
      <c r="M6494" t="s">
        <v>23233</v>
      </c>
      <c r="N6494" t="s">
        <v>23234</v>
      </c>
      <c r="O6494">
        <v>2.2205555555555554</v>
      </c>
      <c r="P6494">
        <v>0</v>
      </c>
      <c r="Q6494">
        <v>75</v>
      </c>
      <c r="R6494">
        <v>0</v>
      </c>
      <c r="S6494">
        <v>0</v>
      </c>
      <c r="T6494">
        <v>0</v>
      </c>
      <c r="U6494">
        <v>6</v>
      </c>
      <c r="V6494">
        <v>0</v>
      </c>
      <c r="W6494">
        <v>0</v>
      </c>
      <c r="X6494">
        <v>0</v>
      </c>
      <c r="Y6494">
        <v>88.418009999999995</v>
      </c>
      <c r="Z6494">
        <v>0</v>
      </c>
      <c r="AA6494">
        <v>0</v>
      </c>
      <c r="AB6494">
        <v>0</v>
      </c>
      <c r="AC6494">
        <v>18.814219999999999</v>
      </c>
      <c r="AD6494">
        <v>0</v>
      </c>
      <c r="AE6494">
        <v>0</v>
      </c>
      <c r="AF6494">
        <v>107.23222</v>
      </c>
    </row>
    <row r="6495" spans="1:32" x14ac:dyDescent="0.3">
      <c r="A6495">
        <v>2782379</v>
      </c>
      <c r="B6495">
        <v>1</v>
      </c>
      <c r="C6495" t="s">
        <v>83</v>
      </c>
      <c r="D6495" t="s">
        <v>128</v>
      </c>
      <c r="E6495" t="s">
        <v>23235</v>
      </c>
      <c r="F6495" t="s">
        <v>23236</v>
      </c>
      <c r="G6495" t="s">
        <v>31551</v>
      </c>
      <c r="H6495" t="s">
        <v>672</v>
      </c>
      <c r="I6495" t="s">
        <v>79</v>
      </c>
      <c r="J6495" t="s">
        <v>135</v>
      </c>
      <c r="K6495" t="s">
        <v>22</v>
      </c>
      <c r="L6495" t="s">
        <v>136</v>
      </c>
      <c r="M6495" t="s">
        <v>23237</v>
      </c>
      <c r="N6495" t="s">
        <v>23238</v>
      </c>
      <c r="O6495">
        <v>0.8502777777777778</v>
      </c>
      <c r="P6495">
        <v>0</v>
      </c>
      <c r="Q6495">
        <v>179</v>
      </c>
      <c r="R6495">
        <v>27</v>
      </c>
      <c r="S6495">
        <v>28</v>
      </c>
      <c r="T6495">
        <v>1</v>
      </c>
      <c r="U6495">
        <v>16</v>
      </c>
      <c r="V6495">
        <v>0</v>
      </c>
      <c r="W6495">
        <v>0</v>
      </c>
      <c r="X6495">
        <v>0</v>
      </c>
      <c r="Y6495">
        <v>23.735551999999998</v>
      </c>
      <c r="Z6495">
        <v>5.9770637000000004</v>
      </c>
      <c r="AA6495">
        <v>12.274512</v>
      </c>
      <c r="AB6495">
        <v>0.41098945999999997</v>
      </c>
      <c r="AC6495">
        <v>2.9988625</v>
      </c>
      <c r="AD6495">
        <v>0</v>
      </c>
      <c r="AE6495">
        <v>0</v>
      </c>
      <c r="AF6495">
        <v>45.396979999999999</v>
      </c>
    </row>
    <row r="6496" spans="1:32" x14ac:dyDescent="0.3">
      <c r="A6496">
        <v>2782279</v>
      </c>
      <c r="B6496">
        <v>1</v>
      </c>
      <c r="C6496" t="s">
        <v>82</v>
      </c>
      <c r="D6496" t="s">
        <v>86</v>
      </c>
      <c r="E6496" t="s">
        <v>23239</v>
      </c>
      <c r="F6496" t="s">
        <v>23240</v>
      </c>
      <c r="G6496" t="s">
        <v>31548</v>
      </c>
      <c r="H6496" t="s">
        <v>893</v>
      </c>
      <c r="I6496" t="s">
        <v>78</v>
      </c>
      <c r="J6496" t="s">
        <v>135</v>
      </c>
      <c r="K6496" t="s">
        <v>22</v>
      </c>
      <c r="L6496" t="s">
        <v>136</v>
      </c>
      <c r="M6496" t="s">
        <v>23241</v>
      </c>
      <c r="N6496" t="s">
        <v>23242</v>
      </c>
      <c r="O6496">
        <v>5.2786111111111111</v>
      </c>
      <c r="P6496">
        <v>0</v>
      </c>
      <c r="Q6496">
        <v>0</v>
      </c>
      <c r="R6496">
        <v>0</v>
      </c>
      <c r="S6496">
        <v>1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1.0115745</v>
      </c>
      <c r="AB6496">
        <v>0</v>
      </c>
      <c r="AC6496">
        <v>0</v>
      </c>
      <c r="AD6496">
        <v>0</v>
      </c>
      <c r="AE6496">
        <v>0</v>
      </c>
      <c r="AF6496">
        <v>1.0115745</v>
      </c>
    </row>
    <row r="6497" spans="1:32" x14ac:dyDescent="0.3">
      <c r="A6497">
        <v>2782264</v>
      </c>
      <c r="B6497">
        <v>1</v>
      </c>
      <c r="C6497" t="s">
        <v>82</v>
      </c>
      <c r="D6497" t="s">
        <v>96</v>
      </c>
      <c r="E6497" t="s">
        <v>23243</v>
      </c>
      <c r="F6497" t="s">
        <v>23244</v>
      </c>
      <c r="G6497" t="s">
        <v>31546</v>
      </c>
      <c r="H6497" t="s">
        <v>163</v>
      </c>
      <c r="I6497" t="s">
        <v>78</v>
      </c>
      <c r="J6497" t="s">
        <v>135</v>
      </c>
      <c r="K6497" t="s">
        <v>22</v>
      </c>
      <c r="L6497" t="s">
        <v>136</v>
      </c>
      <c r="M6497" t="s">
        <v>23245</v>
      </c>
      <c r="N6497" t="s">
        <v>23246</v>
      </c>
      <c r="O6497">
        <v>2.5502777777777776</v>
      </c>
      <c r="P6497">
        <v>0</v>
      </c>
      <c r="Q6497">
        <v>10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39.840404999999997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39.840404999999997</v>
      </c>
    </row>
    <row r="6498" spans="1:32" x14ac:dyDescent="0.3">
      <c r="A6498">
        <v>2782273</v>
      </c>
      <c r="B6498">
        <v>1</v>
      </c>
      <c r="C6498" t="s">
        <v>82</v>
      </c>
      <c r="D6498" t="s">
        <v>111</v>
      </c>
      <c r="E6498" t="s">
        <v>23247</v>
      </c>
      <c r="F6498" t="s">
        <v>23248</v>
      </c>
      <c r="G6498" t="s">
        <v>31546</v>
      </c>
      <c r="H6498" t="s">
        <v>223</v>
      </c>
      <c r="I6498" t="s">
        <v>78</v>
      </c>
      <c r="J6498" t="s">
        <v>135</v>
      </c>
      <c r="K6498" t="s">
        <v>22</v>
      </c>
      <c r="L6498" t="s">
        <v>136</v>
      </c>
      <c r="M6498" t="s">
        <v>23249</v>
      </c>
      <c r="N6498" t="s">
        <v>23250</v>
      </c>
      <c r="O6498">
        <v>3.266111111111111</v>
      </c>
      <c r="P6498">
        <v>0</v>
      </c>
      <c r="Q6498">
        <v>48</v>
      </c>
      <c r="R6498">
        <v>0</v>
      </c>
      <c r="S6498">
        <v>8</v>
      </c>
      <c r="T6498">
        <v>0</v>
      </c>
      <c r="U6498">
        <v>1</v>
      </c>
      <c r="V6498">
        <v>0</v>
      </c>
      <c r="W6498">
        <v>0</v>
      </c>
      <c r="X6498">
        <v>0</v>
      </c>
      <c r="Y6498">
        <v>36.756855000000002</v>
      </c>
      <c r="Z6498">
        <v>0</v>
      </c>
      <c r="AA6498">
        <v>0.69418559999999996</v>
      </c>
      <c r="AB6498">
        <v>0</v>
      </c>
      <c r="AC6498">
        <v>2.6904724</v>
      </c>
      <c r="AD6498">
        <v>0</v>
      </c>
      <c r="AE6498">
        <v>0</v>
      </c>
      <c r="AF6498">
        <v>40.141514000000001</v>
      </c>
    </row>
    <row r="6499" spans="1:32" x14ac:dyDescent="0.3">
      <c r="A6499">
        <v>2782268</v>
      </c>
      <c r="B6499">
        <v>1</v>
      </c>
      <c r="C6499" t="s">
        <v>82</v>
      </c>
      <c r="D6499" t="s">
        <v>84</v>
      </c>
      <c r="E6499" t="s">
        <v>7389</v>
      </c>
      <c r="F6499" t="s">
        <v>7390</v>
      </c>
      <c r="G6499" t="s">
        <v>31547</v>
      </c>
      <c r="H6499" t="s">
        <v>134</v>
      </c>
      <c r="I6499" t="s">
        <v>79</v>
      </c>
      <c r="J6499" t="s">
        <v>135</v>
      </c>
      <c r="K6499" t="s">
        <v>22</v>
      </c>
      <c r="L6499" t="s">
        <v>136</v>
      </c>
      <c r="M6499" t="s">
        <v>23251</v>
      </c>
      <c r="N6499" t="s">
        <v>23252</v>
      </c>
      <c r="O6499">
        <v>0.15277777777777779</v>
      </c>
      <c r="P6499">
        <v>5</v>
      </c>
      <c r="Q6499">
        <v>104</v>
      </c>
      <c r="R6499">
        <v>7</v>
      </c>
      <c r="S6499">
        <v>64</v>
      </c>
      <c r="T6499">
        <v>22</v>
      </c>
      <c r="U6499">
        <v>31</v>
      </c>
      <c r="V6499">
        <v>2</v>
      </c>
      <c r="W6499">
        <v>0</v>
      </c>
      <c r="X6499">
        <v>0.31571690000000002</v>
      </c>
      <c r="Y6499">
        <v>3.6552134000000001</v>
      </c>
      <c r="Z6499">
        <v>7.1507106</v>
      </c>
      <c r="AA6499">
        <v>2.7125363</v>
      </c>
      <c r="AB6499">
        <v>51.111297999999998</v>
      </c>
      <c r="AC6499">
        <v>10.825729000000001</v>
      </c>
      <c r="AD6499">
        <v>9.6812710000000006</v>
      </c>
      <c r="AE6499">
        <v>0</v>
      </c>
      <c r="AF6499">
        <v>85.452479999999994</v>
      </c>
    </row>
    <row r="6500" spans="1:32" x14ac:dyDescent="0.3">
      <c r="A6500">
        <v>2782224</v>
      </c>
      <c r="B6500">
        <v>2</v>
      </c>
      <c r="C6500" t="s">
        <v>83</v>
      </c>
      <c r="D6500" t="s">
        <v>127</v>
      </c>
      <c r="E6500" t="s">
        <v>3063</v>
      </c>
      <c r="F6500" t="s">
        <v>3064</v>
      </c>
      <c r="G6500" t="s">
        <v>31545</v>
      </c>
      <c r="H6500" t="s">
        <v>134</v>
      </c>
      <c r="I6500" t="s">
        <v>79</v>
      </c>
      <c r="J6500" t="s">
        <v>135</v>
      </c>
      <c r="K6500" t="s">
        <v>22</v>
      </c>
      <c r="L6500" t="s">
        <v>136</v>
      </c>
      <c r="M6500" t="s">
        <v>23253</v>
      </c>
      <c r="N6500" t="s">
        <v>23254</v>
      </c>
      <c r="O6500">
        <v>0.44611111111111112</v>
      </c>
      <c r="P6500">
        <v>15</v>
      </c>
      <c r="Q6500">
        <v>904</v>
      </c>
      <c r="R6500">
        <v>2</v>
      </c>
      <c r="S6500">
        <v>25</v>
      </c>
      <c r="T6500">
        <v>3</v>
      </c>
      <c r="U6500">
        <v>53</v>
      </c>
      <c r="V6500">
        <v>0</v>
      </c>
      <c r="W6500">
        <v>0</v>
      </c>
      <c r="X6500">
        <v>3.7048771</v>
      </c>
      <c r="Y6500">
        <v>43.508662999999999</v>
      </c>
      <c r="Z6500">
        <v>0.13074583000000001</v>
      </c>
      <c r="AA6500">
        <v>0.95135040000000004</v>
      </c>
      <c r="AB6500">
        <v>60.445500000000003</v>
      </c>
      <c r="AC6500">
        <v>8.3269120000000001</v>
      </c>
      <c r="AD6500">
        <v>0</v>
      </c>
      <c r="AE6500">
        <v>0</v>
      </c>
      <c r="AF6500">
        <v>117.06805</v>
      </c>
    </row>
    <row r="6501" spans="1:32" x14ac:dyDescent="0.3">
      <c r="A6501">
        <v>2782214</v>
      </c>
      <c r="B6501">
        <v>1</v>
      </c>
      <c r="C6501" t="s">
        <v>82</v>
      </c>
      <c r="D6501" t="s">
        <v>107</v>
      </c>
      <c r="E6501" t="s">
        <v>23255</v>
      </c>
      <c r="F6501" t="s">
        <v>23256</v>
      </c>
      <c r="G6501" t="s">
        <v>31546</v>
      </c>
      <c r="H6501" t="s">
        <v>409</v>
      </c>
      <c r="I6501" t="s">
        <v>78</v>
      </c>
      <c r="J6501" t="s">
        <v>135</v>
      </c>
      <c r="K6501" t="s">
        <v>22</v>
      </c>
      <c r="L6501" t="s">
        <v>136</v>
      </c>
      <c r="M6501" t="s">
        <v>23257</v>
      </c>
      <c r="N6501" t="s">
        <v>23258</v>
      </c>
      <c r="O6501">
        <v>2.7669444444444444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1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1.2742246E-3</v>
      </c>
      <c r="AD6501">
        <v>0</v>
      </c>
      <c r="AE6501">
        <v>0</v>
      </c>
      <c r="AF6501">
        <v>1.2742246E-3</v>
      </c>
    </row>
    <row r="6502" spans="1:32" x14ac:dyDescent="0.3">
      <c r="A6502">
        <v>2782220</v>
      </c>
      <c r="B6502">
        <v>1</v>
      </c>
      <c r="C6502" t="s">
        <v>83</v>
      </c>
      <c r="D6502" t="s">
        <v>128</v>
      </c>
      <c r="E6502" t="s">
        <v>23259</v>
      </c>
      <c r="F6502" t="s">
        <v>23260</v>
      </c>
      <c r="G6502" t="s">
        <v>31550</v>
      </c>
      <c r="H6502" t="s">
        <v>380</v>
      </c>
      <c r="I6502" t="s">
        <v>78</v>
      </c>
      <c r="J6502" t="s">
        <v>135</v>
      </c>
      <c r="K6502" t="s">
        <v>22</v>
      </c>
      <c r="L6502" t="s">
        <v>136</v>
      </c>
      <c r="M6502" t="s">
        <v>23261</v>
      </c>
      <c r="N6502" t="s">
        <v>23262</v>
      </c>
      <c r="O6502">
        <v>1.7233333333333334</v>
      </c>
      <c r="P6502">
        <v>0</v>
      </c>
      <c r="Q6502">
        <v>43</v>
      </c>
      <c r="R6502">
        <v>0</v>
      </c>
      <c r="S6502">
        <v>0</v>
      </c>
      <c r="T6502">
        <v>0</v>
      </c>
      <c r="U6502">
        <v>12</v>
      </c>
      <c r="V6502">
        <v>0</v>
      </c>
      <c r="W6502">
        <v>0</v>
      </c>
      <c r="X6502">
        <v>0</v>
      </c>
      <c r="Y6502">
        <v>14.986606</v>
      </c>
      <c r="Z6502">
        <v>0</v>
      </c>
      <c r="AA6502">
        <v>0</v>
      </c>
      <c r="AB6502">
        <v>0</v>
      </c>
      <c r="AC6502">
        <v>92.059240000000003</v>
      </c>
      <c r="AD6502">
        <v>0</v>
      </c>
      <c r="AE6502">
        <v>0</v>
      </c>
      <c r="AF6502">
        <v>107.04585</v>
      </c>
    </row>
    <row r="6503" spans="1:32" x14ac:dyDescent="0.3">
      <c r="A6503">
        <v>2782175</v>
      </c>
      <c r="B6503">
        <v>1</v>
      </c>
      <c r="C6503" t="s">
        <v>82</v>
      </c>
      <c r="D6503" t="s">
        <v>94</v>
      </c>
      <c r="E6503" t="s">
        <v>23263</v>
      </c>
      <c r="F6503" t="s">
        <v>23264</v>
      </c>
      <c r="G6503" t="s">
        <v>31548</v>
      </c>
      <c r="H6503" t="s">
        <v>893</v>
      </c>
      <c r="I6503" t="s">
        <v>78</v>
      </c>
      <c r="J6503" t="s">
        <v>135</v>
      </c>
      <c r="K6503" t="s">
        <v>22</v>
      </c>
      <c r="L6503" t="s">
        <v>136</v>
      </c>
      <c r="M6503" t="s">
        <v>23265</v>
      </c>
      <c r="N6503" t="s">
        <v>23266</v>
      </c>
      <c r="O6503">
        <v>2.4780555555555557</v>
      </c>
      <c r="P6503">
        <v>0</v>
      </c>
      <c r="Q6503">
        <v>15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13.40053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13.40053</v>
      </c>
    </row>
    <row r="6504" spans="1:32" x14ac:dyDescent="0.3">
      <c r="A6504">
        <v>2782135</v>
      </c>
      <c r="B6504">
        <v>1</v>
      </c>
      <c r="C6504" t="s">
        <v>82</v>
      </c>
      <c r="D6504" t="s">
        <v>112</v>
      </c>
      <c r="E6504" t="s">
        <v>23267</v>
      </c>
      <c r="F6504" t="s">
        <v>23268</v>
      </c>
      <c r="G6504" t="s">
        <v>31551</v>
      </c>
      <c r="H6504" t="s">
        <v>134</v>
      </c>
      <c r="I6504" t="s">
        <v>79</v>
      </c>
      <c r="J6504" t="s">
        <v>135</v>
      </c>
      <c r="K6504" t="s">
        <v>22</v>
      </c>
      <c r="L6504" t="s">
        <v>136</v>
      </c>
      <c r="M6504" t="s">
        <v>23269</v>
      </c>
      <c r="N6504" t="s">
        <v>23270</v>
      </c>
      <c r="O6504">
        <v>0.43833333333333335</v>
      </c>
      <c r="P6504">
        <v>0</v>
      </c>
      <c r="Q6504">
        <v>110</v>
      </c>
      <c r="R6504">
        <v>0</v>
      </c>
      <c r="S6504">
        <v>1</v>
      </c>
      <c r="T6504">
        <v>0</v>
      </c>
      <c r="U6504">
        <v>9</v>
      </c>
      <c r="V6504">
        <v>0</v>
      </c>
      <c r="W6504">
        <v>0</v>
      </c>
      <c r="X6504">
        <v>0</v>
      </c>
      <c r="Y6504">
        <v>12.288672</v>
      </c>
      <c r="Z6504">
        <v>0</v>
      </c>
      <c r="AA6504">
        <v>0.61193156000000004</v>
      </c>
      <c r="AB6504">
        <v>0</v>
      </c>
      <c r="AC6504">
        <v>8.7729435000000002</v>
      </c>
      <c r="AD6504">
        <v>0</v>
      </c>
      <c r="AE6504">
        <v>0</v>
      </c>
      <c r="AF6504">
        <v>21.673548</v>
      </c>
    </row>
    <row r="6505" spans="1:32" x14ac:dyDescent="0.3">
      <c r="A6505">
        <v>2782165</v>
      </c>
      <c r="B6505">
        <v>1</v>
      </c>
      <c r="C6505" t="s">
        <v>82</v>
      </c>
      <c r="D6505" t="s">
        <v>92</v>
      </c>
      <c r="E6505" t="s">
        <v>23271</v>
      </c>
      <c r="F6505" t="s">
        <v>23272</v>
      </c>
      <c r="G6505" t="s">
        <v>31545</v>
      </c>
      <c r="H6505" t="s">
        <v>648</v>
      </c>
      <c r="I6505" t="s">
        <v>79</v>
      </c>
      <c r="J6505" t="s">
        <v>135</v>
      </c>
      <c r="K6505" t="s">
        <v>22</v>
      </c>
      <c r="L6505" t="s">
        <v>186</v>
      </c>
      <c r="M6505" t="s">
        <v>23273</v>
      </c>
      <c r="N6505" t="s">
        <v>23274</v>
      </c>
      <c r="O6505">
        <v>2.9691666666666667</v>
      </c>
      <c r="P6505">
        <v>0</v>
      </c>
      <c r="Q6505">
        <v>410</v>
      </c>
      <c r="R6505">
        <v>0</v>
      </c>
      <c r="S6505">
        <v>1</v>
      </c>
      <c r="T6505">
        <v>0</v>
      </c>
      <c r="U6505">
        <v>117</v>
      </c>
      <c r="V6505">
        <v>0</v>
      </c>
      <c r="W6505">
        <v>0</v>
      </c>
      <c r="X6505">
        <v>0</v>
      </c>
      <c r="Y6505">
        <v>753.93370000000004</v>
      </c>
      <c r="Z6505">
        <v>0</v>
      </c>
      <c r="AA6505">
        <v>1.4334621E-3</v>
      </c>
      <c r="AB6505">
        <v>0</v>
      </c>
      <c r="AC6505">
        <v>599.10059999999999</v>
      </c>
      <c r="AD6505">
        <v>0</v>
      </c>
      <c r="AE6505">
        <v>0</v>
      </c>
      <c r="AF6505">
        <v>1353.0358000000001</v>
      </c>
    </row>
    <row r="6506" spans="1:32" x14ac:dyDescent="0.3">
      <c r="A6506">
        <v>2782155</v>
      </c>
      <c r="B6506">
        <v>1</v>
      </c>
      <c r="C6506" t="s">
        <v>83</v>
      </c>
      <c r="D6506" t="s">
        <v>127</v>
      </c>
      <c r="E6506" t="s">
        <v>23275</v>
      </c>
      <c r="F6506" t="s">
        <v>23276</v>
      </c>
      <c r="G6506" t="s">
        <v>31551</v>
      </c>
      <c r="H6506" t="s">
        <v>185</v>
      </c>
      <c r="I6506" t="s">
        <v>79</v>
      </c>
      <c r="J6506" t="s">
        <v>248</v>
      </c>
      <c r="K6506" t="s">
        <v>22</v>
      </c>
      <c r="L6506" t="s">
        <v>186</v>
      </c>
      <c r="M6506" t="s">
        <v>23277</v>
      </c>
      <c r="N6506" t="s">
        <v>23278</v>
      </c>
      <c r="O6506">
        <v>2.5000000000000001E-3</v>
      </c>
      <c r="P6506">
        <v>0</v>
      </c>
      <c r="Q6506">
        <v>3875</v>
      </c>
      <c r="R6506">
        <v>0</v>
      </c>
      <c r="S6506">
        <v>33</v>
      </c>
      <c r="T6506">
        <v>2</v>
      </c>
      <c r="U6506">
        <v>168</v>
      </c>
      <c r="V6506">
        <v>0</v>
      </c>
      <c r="W6506">
        <v>0</v>
      </c>
      <c r="X6506">
        <v>0</v>
      </c>
      <c r="Y6506">
        <v>2.4064070000000002</v>
      </c>
      <c r="Z6506">
        <v>0</v>
      </c>
      <c r="AA6506">
        <v>1.5368994E-2</v>
      </c>
      <c r="AB6506">
        <v>4.5936108000000003E-2</v>
      </c>
      <c r="AC6506">
        <v>0.29678199999999999</v>
      </c>
      <c r="AD6506">
        <v>0</v>
      </c>
      <c r="AE6506">
        <v>0</v>
      </c>
      <c r="AF6506">
        <v>2.7644942000000001</v>
      </c>
    </row>
    <row r="6507" spans="1:32" x14ac:dyDescent="0.3">
      <c r="A6507">
        <v>2782035</v>
      </c>
      <c r="B6507">
        <v>1</v>
      </c>
      <c r="C6507" t="s">
        <v>82</v>
      </c>
      <c r="D6507" t="s">
        <v>109</v>
      </c>
      <c r="E6507" t="s">
        <v>23279</v>
      </c>
      <c r="F6507" t="s">
        <v>23280</v>
      </c>
      <c r="G6507" t="s">
        <v>31546</v>
      </c>
      <c r="H6507" t="s">
        <v>223</v>
      </c>
      <c r="I6507" t="s">
        <v>78</v>
      </c>
      <c r="J6507" t="s">
        <v>135</v>
      </c>
      <c r="K6507" t="s">
        <v>22</v>
      </c>
      <c r="L6507" t="s">
        <v>136</v>
      </c>
      <c r="M6507" t="s">
        <v>23281</v>
      </c>
      <c r="N6507" t="s">
        <v>23282</v>
      </c>
      <c r="O6507">
        <v>3.472777777777778</v>
      </c>
      <c r="P6507">
        <v>0</v>
      </c>
      <c r="Q6507">
        <v>26</v>
      </c>
      <c r="R6507">
        <v>0</v>
      </c>
      <c r="S6507">
        <v>0</v>
      </c>
      <c r="T6507">
        <v>0</v>
      </c>
      <c r="U6507">
        <v>1</v>
      </c>
      <c r="V6507">
        <v>0</v>
      </c>
      <c r="W6507">
        <v>0</v>
      </c>
      <c r="X6507">
        <v>0</v>
      </c>
      <c r="Y6507">
        <v>21.086577999999999</v>
      </c>
      <c r="Z6507">
        <v>0</v>
      </c>
      <c r="AA6507">
        <v>0</v>
      </c>
      <c r="AB6507">
        <v>0</v>
      </c>
      <c r="AC6507">
        <v>1.2576776000000001</v>
      </c>
      <c r="AD6507">
        <v>0</v>
      </c>
      <c r="AE6507">
        <v>0</v>
      </c>
      <c r="AF6507">
        <v>22.344255</v>
      </c>
    </row>
    <row r="6508" spans="1:32" x14ac:dyDescent="0.3">
      <c r="A6508">
        <v>2781987</v>
      </c>
      <c r="B6508">
        <v>1</v>
      </c>
      <c r="C6508" t="s">
        <v>83</v>
      </c>
      <c r="D6508" t="s">
        <v>130</v>
      </c>
      <c r="E6508" t="s">
        <v>23283</v>
      </c>
      <c r="F6508" t="s">
        <v>23284</v>
      </c>
      <c r="G6508" t="s">
        <v>31549</v>
      </c>
      <c r="H6508" t="s">
        <v>3730</v>
      </c>
      <c r="I6508" t="s">
        <v>79</v>
      </c>
      <c r="J6508" t="s">
        <v>135</v>
      </c>
      <c r="K6508" t="s">
        <v>22</v>
      </c>
      <c r="L6508" t="s">
        <v>186</v>
      </c>
      <c r="M6508" t="s">
        <v>23285</v>
      </c>
      <c r="N6508" t="s">
        <v>23286</v>
      </c>
      <c r="O6508">
        <v>2.4166666666666665</v>
      </c>
      <c r="P6508">
        <v>0</v>
      </c>
      <c r="Q6508">
        <v>15</v>
      </c>
      <c r="R6508">
        <v>0</v>
      </c>
      <c r="S6508">
        <v>20</v>
      </c>
      <c r="T6508">
        <v>5</v>
      </c>
      <c r="U6508">
        <v>8</v>
      </c>
      <c r="V6508">
        <v>2</v>
      </c>
      <c r="W6508">
        <v>0</v>
      </c>
      <c r="X6508">
        <v>0</v>
      </c>
      <c r="Y6508">
        <v>6.4619574999999996</v>
      </c>
      <c r="Z6508">
        <v>0</v>
      </c>
      <c r="AA6508">
        <v>21.467089000000001</v>
      </c>
      <c r="AB6508">
        <v>31.083711999999998</v>
      </c>
      <c r="AC6508">
        <v>29.449324000000001</v>
      </c>
      <c r="AD6508">
        <v>366.20780000000002</v>
      </c>
      <c r="AE6508">
        <v>0</v>
      </c>
      <c r="AF6508">
        <v>454.66986000000003</v>
      </c>
    </row>
    <row r="6509" spans="1:32" x14ac:dyDescent="0.3">
      <c r="A6509">
        <v>2781994</v>
      </c>
      <c r="B6509">
        <v>1</v>
      </c>
      <c r="C6509" t="s">
        <v>82</v>
      </c>
      <c r="D6509" t="s">
        <v>113</v>
      </c>
      <c r="E6509" t="s">
        <v>23287</v>
      </c>
      <c r="F6509" t="s">
        <v>23288</v>
      </c>
      <c r="G6509" t="s">
        <v>31546</v>
      </c>
      <c r="H6509" t="s">
        <v>1432</v>
      </c>
      <c r="I6509" t="s">
        <v>78</v>
      </c>
      <c r="J6509" t="s">
        <v>135</v>
      </c>
      <c r="K6509" t="s">
        <v>22</v>
      </c>
      <c r="L6509" t="s">
        <v>136</v>
      </c>
      <c r="M6509" t="s">
        <v>23289</v>
      </c>
      <c r="N6509" t="s">
        <v>23290</v>
      </c>
      <c r="O6509">
        <v>5.128333333333333</v>
      </c>
      <c r="P6509">
        <v>0</v>
      </c>
      <c r="Q6509">
        <v>98</v>
      </c>
      <c r="R6509">
        <v>0</v>
      </c>
      <c r="S6509">
        <v>2</v>
      </c>
      <c r="T6509">
        <v>0</v>
      </c>
      <c r="U6509">
        <v>9</v>
      </c>
      <c r="V6509">
        <v>0</v>
      </c>
      <c r="W6509">
        <v>0</v>
      </c>
      <c r="X6509">
        <v>0</v>
      </c>
      <c r="Y6509">
        <v>105.65013999999999</v>
      </c>
      <c r="Z6509">
        <v>0</v>
      </c>
      <c r="AA6509">
        <v>0.78441786999999996</v>
      </c>
      <c r="AB6509">
        <v>0</v>
      </c>
      <c r="AC6509">
        <v>11.328516</v>
      </c>
      <c r="AD6509">
        <v>0</v>
      </c>
      <c r="AE6509">
        <v>0</v>
      </c>
      <c r="AF6509">
        <v>117.76308</v>
      </c>
    </row>
    <row r="6510" spans="1:32" x14ac:dyDescent="0.3">
      <c r="A6510">
        <v>2781927</v>
      </c>
      <c r="B6510">
        <v>1</v>
      </c>
      <c r="C6510" t="s">
        <v>82</v>
      </c>
      <c r="D6510" t="s">
        <v>111</v>
      </c>
      <c r="E6510" t="s">
        <v>23291</v>
      </c>
      <c r="F6510" t="s">
        <v>23292</v>
      </c>
      <c r="G6510" t="s">
        <v>31552</v>
      </c>
      <c r="H6510" t="s">
        <v>145</v>
      </c>
      <c r="I6510" t="s">
        <v>78</v>
      </c>
      <c r="J6510" t="s">
        <v>135</v>
      </c>
      <c r="K6510" t="s">
        <v>22</v>
      </c>
      <c r="L6510" t="s">
        <v>136</v>
      </c>
      <c r="M6510" t="s">
        <v>23293</v>
      </c>
      <c r="N6510" t="s">
        <v>23294</v>
      </c>
      <c r="O6510">
        <v>0.61305555555555558</v>
      </c>
      <c r="P6510">
        <v>0</v>
      </c>
      <c r="Q6510">
        <v>58</v>
      </c>
      <c r="R6510">
        <v>0</v>
      </c>
      <c r="S6510">
        <v>2</v>
      </c>
      <c r="T6510">
        <v>0</v>
      </c>
      <c r="U6510">
        <v>4</v>
      </c>
      <c r="V6510">
        <v>0</v>
      </c>
      <c r="W6510">
        <v>1</v>
      </c>
      <c r="X6510">
        <v>0</v>
      </c>
      <c r="Y6510">
        <v>4.1446557000000004</v>
      </c>
      <c r="Z6510">
        <v>0</v>
      </c>
      <c r="AA6510">
        <v>0.16711757999999999</v>
      </c>
      <c r="AB6510">
        <v>0</v>
      </c>
      <c r="AC6510">
        <v>0.19951594</v>
      </c>
      <c r="AD6510">
        <v>0</v>
      </c>
      <c r="AE6510">
        <v>6.2054423999999999</v>
      </c>
      <c r="AF6510">
        <v>10.716732</v>
      </c>
    </row>
    <row r="6511" spans="1:32" x14ac:dyDescent="0.3">
      <c r="A6511">
        <v>2781917</v>
      </c>
      <c r="B6511">
        <v>1</v>
      </c>
      <c r="C6511" t="s">
        <v>82</v>
      </c>
      <c r="D6511" t="s">
        <v>101</v>
      </c>
      <c r="E6511" t="s">
        <v>23295</v>
      </c>
      <c r="F6511" t="s">
        <v>23296</v>
      </c>
      <c r="G6511" t="s">
        <v>31549</v>
      </c>
      <c r="H6511" t="s">
        <v>3730</v>
      </c>
      <c r="I6511" t="s">
        <v>79</v>
      </c>
      <c r="J6511" t="s">
        <v>135</v>
      </c>
      <c r="K6511" t="s">
        <v>22</v>
      </c>
      <c r="L6511" t="s">
        <v>186</v>
      </c>
      <c r="M6511" t="s">
        <v>23297</v>
      </c>
      <c r="N6511" t="s">
        <v>23298</v>
      </c>
      <c r="O6511">
        <v>7.71</v>
      </c>
      <c r="P6511">
        <v>10</v>
      </c>
      <c r="Q6511">
        <v>403</v>
      </c>
      <c r="R6511">
        <v>12</v>
      </c>
      <c r="S6511">
        <v>23</v>
      </c>
      <c r="T6511">
        <v>17</v>
      </c>
      <c r="U6511">
        <v>52</v>
      </c>
      <c r="V6511">
        <v>0</v>
      </c>
      <c r="W6511">
        <v>0</v>
      </c>
      <c r="X6511">
        <v>43.244278000000001</v>
      </c>
      <c r="Y6511">
        <v>642.82600000000002</v>
      </c>
      <c r="Z6511">
        <v>41.051777000000001</v>
      </c>
      <c r="AA6511">
        <v>33.399036000000002</v>
      </c>
      <c r="AB6511">
        <v>666.10875999999996</v>
      </c>
      <c r="AC6511">
        <v>286.90589999999997</v>
      </c>
      <c r="AD6511">
        <v>0</v>
      </c>
      <c r="AE6511">
        <v>0</v>
      </c>
      <c r="AF6511">
        <v>1713.5358000000001</v>
      </c>
    </row>
    <row r="6512" spans="1:32" x14ac:dyDescent="0.3">
      <c r="A6512">
        <v>2781868</v>
      </c>
      <c r="B6512">
        <v>1</v>
      </c>
      <c r="C6512" t="s">
        <v>82</v>
      </c>
      <c r="D6512" t="s">
        <v>90</v>
      </c>
      <c r="E6512" t="s">
        <v>23299</v>
      </c>
      <c r="F6512" t="s">
        <v>23300</v>
      </c>
      <c r="G6512" t="s">
        <v>31546</v>
      </c>
      <c r="H6512" t="s">
        <v>643</v>
      </c>
      <c r="I6512" t="s">
        <v>78</v>
      </c>
      <c r="J6512" t="s">
        <v>135</v>
      </c>
      <c r="K6512" t="s">
        <v>22</v>
      </c>
      <c r="L6512" t="s">
        <v>186</v>
      </c>
      <c r="M6512" t="s">
        <v>23301</v>
      </c>
      <c r="N6512" t="s">
        <v>23302</v>
      </c>
      <c r="O6512">
        <v>7.7194444444444441</v>
      </c>
      <c r="P6512">
        <v>0</v>
      </c>
      <c r="Q6512">
        <v>22</v>
      </c>
      <c r="R6512">
        <v>0</v>
      </c>
      <c r="S6512">
        <v>0</v>
      </c>
      <c r="T6512">
        <v>0</v>
      </c>
      <c r="U6512">
        <v>13</v>
      </c>
      <c r="V6512">
        <v>0</v>
      </c>
      <c r="W6512">
        <v>0</v>
      </c>
      <c r="X6512">
        <v>0</v>
      </c>
      <c r="Y6512">
        <v>43.051887999999998</v>
      </c>
      <c r="Z6512">
        <v>0</v>
      </c>
      <c r="AA6512">
        <v>0</v>
      </c>
      <c r="AB6512">
        <v>0</v>
      </c>
      <c r="AC6512">
        <v>39.46537</v>
      </c>
      <c r="AD6512">
        <v>0</v>
      </c>
      <c r="AE6512">
        <v>0</v>
      </c>
      <c r="AF6512">
        <v>82.517259999999993</v>
      </c>
    </row>
    <row r="6513" spans="1:32" x14ac:dyDescent="0.3">
      <c r="A6513">
        <v>2781869</v>
      </c>
      <c r="B6513">
        <v>1</v>
      </c>
      <c r="C6513" t="s">
        <v>82</v>
      </c>
      <c r="D6513" t="s">
        <v>92</v>
      </c>
      <c r="E6513" t="s">
        <v>23303</v>
      </c>
      <c r="F6513" t="s">
        <v>23304</v>
      </c>
      <c r="G6513" t="s">
        <v>31548</v>
      </c>
      <c r="H6513" t="s">
        <v>893</v>
      </c>
      <c r="I6513" t="s">
        <v>78</v>
      </c>
      <c r="J6513" t="s">
        <v>135</v>
      </c>
      <c r="K6513" t="s">
        <v>22</v>
      </c>
      <c r="L6513" t="s">
        <v>136</v>
      </c>
      <c r="M6513" t="s">
        <v>23305</v>
      </c>
      <c r="N6513" t="s">
        <v>23306</v>
      </c>
      <c r="O6513">
        <v>2.112222222222222</v>
      </c>
      <c r="P6513">
        <v>0</v>
      </c>
      <c r="Q6513">
        <v>2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2.5420372000000002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2.5420372000000002</v>
      </c>
    </row>
    <row r="6514" spans="1:32" x14ac:dyDescent="0.3">
      <c r="A6514">
        <v>2781867</v>
      </c>
      <c r="B6514">
        <v>1</v>
      </c>
      <c r="C6514" t="s">
        <v>82</v>
      </c>
      <c r="D6514" t="s">
        <v>87</v>
      </c>
      <c r="E6514" t="s">
        <v>23307</v>
      </c>
      <c r="F6514" t="s">
        <v>23308</v>
      </c>
      <c r="G6514" t="s">
        <v>31546</v>
      </c>
      <c r="H6514" t="s">
        <v>3730</v>
      </c>
      <c r="I6514" t="s">
        <v>78</v>
      </c>
      <c r="J6514" t="s">
        <v>135</v>
      </c>
      <c r="K6514" t="s">
        <v>22</v>
      </c>
      <c r="L6514" t="s">
        <v>186</v>
      </c>
      <c r="M6514" t="s">
        <v>23309</v>
      </c>
      <c r="N6514" t="s">
        <v>23310</v>
      </c>
      <c r="O6514">
        <v>7.0697222222222225</v>
      </c>
      <c r="P6514">
        <v>0</v>
      </c>
      <c r="Q6514">
        <v>66</v>
      </c>
      <c r="R6514">
        <v>0</v>
      </c>
      <c r="S6514">
        <v>0</v>
      </c>
      <c r="T6514">
        <v>0</v>
      </c>
      <c r="U6514">
        <v>2</v>
      </c>
      <c r="V6514">
        <v>0</v>
      </c>
      <c r="W6514">
        <v>0</v>
      </c>
      <c r="X6514">
        <v>0</v>
      </c>
      <c r="Y6514">
        <v>124.63216</v>
      </c>
      <c r="Z6514">
        <v>0</v>
      </c>
      <c r="AA6514">
        <v>0</v>
      </c>
      <c r="AB6514">
        <v>0</v>
      </c>
      <c r="AC6514">
        <v>19.691310000000001</v>
      </c>
      <c r="AD6514">
        <v>0</v>
      </c>
      <c r="AE6514">
        <v>0</v>
      </c>
      <c r="AF6514">
        <v>144.32346999999999</v>
      </c>
    </row>
    <row r="6515" spans="1:32" x14ac:dyDescent="0.3">
      <c r="A6515">
        <v>2781788</v>
      </c>
      <c r="B6515">
        <v>1</v>
      </c>
      <c r="C6515" t="s">
        <v>83</v>
      </c>
      <c r="D6515" t="s">
        <v>129</v>
      </c>
      <c r="E6515" t="s">
        <v>23311</v>
      </c>
      <c r="F6515" t="s">
        <v>23312</v>
      </c>
      <c r="G6515" t="s">
        <v>31548</v>
      </c>
      <c r="H6515" t="s">
        <v>893</v>
      </c>
      <c r="I6515" t="s">
        <v>78</v>
      </c>
      <c r="J6515" t="s">
        <v>135</v>
      </c>
      <c r="K6515" t="s">
        <v>22</v>
      </c>
      <c r="L6515" t="s">
        <v>136</v>
      </c>
      <c r="M6515" t="s">
        <v>23313</v>
      </c>
      <c r="N6515" t="s">
        <v>23314</v>
      </c>
      <c r="O6515">
        <v>5.3383333333333329</v>
      </c>
      <c r="P6515">
        <v>0</v>
      </c>
      <c r="Q6515">
        <v>8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9.466863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9.466863</v>
      </c>
    </row>
    <row r="6516" spans="1:32" x14ac:dyDescent="0.3">
      <c r="A6516">
        <v>2781648</v>
      </c>
      <c r="B6516">
        <v>1</v>
      </c>
      <c r="C6516" t="s">
        <v>83</v>
      </c>
      <c r="D6516" t="s">
        <v>122</v>
      </c>
      <c r="E6516" t="s">
        <v>23315</v>
      </c>
      <c r="F6516" t="s">
        <v>23316</v>
      </c>
      <c r="G6516" t="s">
        <v>31548</v>
      </c>
      <c r="H6516" t="s">
        <v>333</v>
      </c>
      <c r="I6516" t="s">
        <v>78</v>
      </c>
      <c r="J6516" t="s">
        <v>135</v>
      </c>
      <c r="K6516" t="s">
        <v>22</v>
      </c>
      <c r="L6516" t="s">
        <v>136</v>
      </c>
      <c r="M6516" t="s">
        <v>23317</v>
      </c>
      <c r="N6516" t="s">
        <v>23318</v>
      </c>
      <c r="O6516">
        <v>0.93027777777777776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2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0.32644677</v>
      </c>
      <c r="AD6516">
        <v>0</v>
      </c>
      <c r="AE6516">
        <v>0</v>
      </c>
      <c r="AF6516">
        <v>0.32644677</v>
      </c>
    </row>
    <row r="6517" spans="1:32" x14ac:dyDescent="0.3">
      <c r="A6517">
        <v>2781643</v>
      </c>
      <c r="B6517">
        <v>1</v>
      </c>
      <c r="C6517" t="s">
        <v>82</v>
      </c>
      <c r="D6517" t="s">
        <v>104</v>
      </c>
      <c r="E6517" t="s">
        <v>23319</v>
      </c>
      <c r="F6517" t="s">
        <v>23320</v>
      </c>
      <c r="G6517" t="s">
        <v>31552</v>
      </c>
      <c r="H6517" t="s">
        <v>1432</v>
      </c>
      <c r="I6517" t="s">
        <v>78</v>
      </c>
      <c r="J6517" t="s">
        <v>135</v>
      </c>
      <c r="K6517" t="s">
        <v>22</v>
      </c>
      <c r="L6517" t="s">
        <v>136</v>
      </c>
      <c r="M6517" t="s">
        <v>23321</v>
      </c>
      <c r="N6517" t="s">
        <v>23322</v>
      </c>
      <c r="O6517">
        <v>1.9027777777777777</v>
      </c>
      <c r="P6517">
        <v>0</v>
      </c>
      <c r="Q6517">
        <v>19</v>
      </c>
      <c r="R6517">
        <v>0</v>
      </c>
      <c r="S6517">
        <v>0</v>
      </c>
      <c r="T6517">
        <v>0</v>
      </c>
      <c r="U6517">
        <v>408</v>
      </c>
      <c r="V6517">
        <v>0</v>
      </c>
      <c r="W6517">
        <v>1</v>
      </c>
      <c r="X6517">
        <v>0</v>
      </c>
      <c r="Y6517">
        <v>8.2655429999999992</v>
      </c>
      <c r="Z6517">
        <v>0</v>
      </c>
      <c r="AA6517">
        <v>0</v>
      </c>
      <c r="AB6517">
        <v>0</v>
      </c>
      <c r="AC6517">
        <v>358.91879999999998</v>
      </c>
      <c r="AD6517">
        <v>0</v>
      </c>
      <c r="AE6517">
        <v>3.5764271999999999</v>
      </c>
      <c r="AF6517">
        <v>370.76076999999998</v>
      </c>
    </row>
    <row r="6518" spans="1:32" x14ac:dyDescent="0.3">
      <c r="A6518">
        <v>2781614</v>
      </c>
      <c r="B6518">
        <v>1</v>
      </c>
      <c r="C6518" t="s">
        <v>83</v>
      </c>
      <c r="D6518" t="s">
        <v>130</v>
      </c>
      <c r="E6518" t="s">
        <v>11748</v>
      </c>
      <c r="F6518" t="s">
        <v>11749</v>
      </c>
      <c r="G6518" t="s">
        <v>31545</v>
      </c>
      <c r="H6518" t="s">
        <v>134</v>
      </c>
      <c r="I6518" t="s">
        <v>79</v>
      </c>
      <c r="J6518" t="s">
        <v>135</v>
      </c>
      <c r="K6518" t="s">
        <v>22</v>
      </c>
      <c r="L6518" t="s">
        <v>136</v>
      </c>
      <c r="M6518" t="s">
        <v>23323</v>
      </c>
      <c r="N6518" t="s">
        <v>23324</v>
      </c>
      <c r="O6518">
        <v>0.54583333333333328</v>
      </c>
      <c r="P6518">
        <v>23</v>
      </c>
      <c r="Q6518">
        <v>179</v>
      </c>
      <c r="R6518">
        <v>310</v>
      </c>
      <c r="S6518">
        <v>101</v>
      </c>
      <c r="T6518">
        <v>8</v>
      </c>
      <c r="U6518">
        <v>8</v>
      </c>
      <c r="V6518">
        <v>0</v>
      </c>
      <c r="W6518">
        <v>0</v>
      </c>
      <c r="X6518">
        <v>3.0332007000000001</v>
      </c>
      <c r="Y6518">
        <v>27.679829000000002</v>
      </c>
      <c r="Z6518">
        <v>52.097099999999998</v>
      </c>
      <c r="AA6518">
        <v>17.618044000000001</v>
      </c>
      <c r="AB6518">
        <v>0.75280153999999999</v>
      </c>
      <c r="AC6518">
        <v>2.7728313999999998</v>
      </c>
      <c r="AD6518">
        <v>0</v>
      </c>
      <c r="AE6518">
        <v>0</v>
      </c>
      <c r="AF6518">
        <v>103.95380400000001</v>
      </c>
    </row>
    <row r="6519" spans="1:32" x14ac:dyDescent="0.3">
      <c r="A6519">
        <v>2793263</v>
      </c>
      <c r="B6519">
        <v>2</v>
      </c>
      <c r="C6519" t="s">
        <v>82</v>
      </c>
      <c r="D6519" t="s">
        <v>106</v>
      </c>
      <c r="E6519" t="s">
        <v>23325</v>
      </c>
      <c r="F6519" t="s">
        <v>23326</v>
      </c>
      <c r="G6519" t="s">
        <v>31552</v>
      </c>
      <c r="H6519" t="s">
        <v>223</v>
      </c>
      <c r="I6519" t="s">
        <v>78</v>
      </c>
      <c r="J6519" t="s">
        <v>135</v>
      </c>
      <c r="K6519" t="s">
        <v>22</v>
      </c>
      <c r="L6519" t="s">
        <v>136</v>
      </c>
      <c r="M6519" t="s">
        <v>23327</v>
      </c>
      <c r="N6519" t="s">
        <v>23328</v>
      </c>
      <c r="O6519">
        <v>0.68638888888888894</v>
      </c>
      <c r="P6519">
        <v>0</v>
      </c>
      <c r="Q6519">
        <v>229</v>
      </c>
      <c r="R6519">
        <v>0</v>
      </c>
      <c r="S6519">
        <v>0</v>
      </c>
      <c r="T6519">
        <v>0</v>
      </c>
      <c r="U6519">
        <v>8</v>
      </c>
      <c r="V6519">
        <v>0</v>
      </c>
      <c r="W6519">
        <v>0</v>
      </c>
      <c r="X6519">
        <v>0</v>
      </c>
      <c r="Y6519">
        <v>55.558185999999999</v>
      </c>
      <c r="Z6519">
        <v>0</v>
      </c>
      <c r="AA6519">
        <v>0</v>
      </c>
      <c r="AB6519">
        <v>0</v>
      </c>
      <c r="AC6519">
        <v>4.0839990000000004</v>
      </c>
      <c r="AD6519">
        <v>0</v>
      </c>
      <c r="AE6519">
        <v>0</v>
      </c>
      <c r="AF6519">
        <v>59.642184999999998</v>
      </c>
    </row>
    <row r="6520" spans="1:32" x14ac:dyDescent="0.3">
      <c r="A6520">
        <v>2796289</v>
      </c>
      <c r="B6520">
        <v>1</v>
      </c>
      <c r="C6520" t="s">
        <v>83</v>
      </c>
      <c r="D6520" t="s">
        <v>128</v>
      </c>
      <c r="E6520" t="s">
        <v>12904</v>
      </c>
      <c r="F6520" t="s">
        <v>12905</v>
      </c>
      <c r="G6520" t="s">
        <v>31549</v>
      </c>
      <c r="H6520" t="s">
        <v>643</v>
      </c>
      <c r="I6520" t="s">
        <v>79</v>
      </c>
      <c r="J6520" t="s">
        <v>135</v>
      </c>
      <c r="K6520" t="s">
        <v>22</v>
      </c>
      <c r="L6520" t="s">
        <v>186</v>
      </c>
      <c r="M6520" t="s">
        <v>23329</v>
      </c>
      <c r="N6520" t="s">
        <v>23330</v>
      </c>
      <c r="O6520">
        <v>7.1905555555555551</v>
      </c>
      <c r="P6520">
        <v>15</v>
      </c>
      <c r="Q6520">
        <v>542</v>
      </c>
      <c r="R6520">
        <v>81</v>
      </c>
      <c r="S6520">
        <v>87</v>
      </c>
      <c r="T6520">
        <v>18</v>
      </c>
      <c r="U6520">
        <v>40</v>
      </c>
      <c r="V6520">
        <v>4</v>
      </c>
      <c r="W6520">
        <v>0</v>
      </c>
      <c r="X6520">
        <v>29.686266</v>
      </c>
      <c r="Y6520">
        <v>682.12170000000003</v>
      </c>
      <c r="Z6520">
        <v>403.10329999999999</v>
      </c>
      <c r="AA6520">
        <v>124.825836</v>
      </c>
      <c r="AB6520">
        <v>648.02625</v>
      </c>
      <c r="AC6520">
        <v>87.639229999999998</v>
      </c>
      <c r="AD6520">
        <v>5435.3046999999997</v>
      </c>
      <c r="AE6520">
        <v>0</v>
      </c>
      <c r="AF6520">
        <v>7410.7075000000004</v>
      </c>
    </row>
    <row r="6521" spans="1:32" x14ac:dyDescent="0.3">
      <c r="A6521">
        <v>2796290</v>
      </c>
      <c r="B6521">
        <v>1</v>
      </c>
      <c r="C6521" t="s">
        <v>82</v>
      </c>
      <c r="D6521" t="s">
        <v>95</v>
      </c>
      <c r="E6521" t="s">
        <v>8330</v>
      </c>
      <c r="F6521" t="s">
        <v>8331</v>
      </c>
      <c r="G6521" t="s">
        <v>31551</v>
      </c>
      <c r="H6521" t="s">
        <v>648</v>
      </c>
      <c r="I6521" t="s">
        <v>79</v>
      </c>
      <c r="J6521" t="s">
        <v>135</v>
      </c>
      <c r="K6521" t="s">
        <v>22</v>
      </c>
      <c r="L6521" t="s">
        <v>186</v>
      </c>
      <c r="M6521" t="s">
        <v>23331</v>
      </c>
      <c r="N6521" t="s">
        <v>23332</v>
      </c>
      <c r="O6521">
        <v>4.3041666666666663</v>
      </c>
      <c r="P6521">
        <v>1</v>
      </c>
      <c r="Q6521">
        <v>2215</v>
      </c>
      <c r="R6521">
        <v>2</v>
      </c>
      <c r="S6521">
        <v>44</v>
      </c>
      <c r="T6521">
        <v>1</v>
      </c>
      <c r="U6521">
        <v>161</v>
      </c>
      <c r="V6521">
        <v>0</v>
      </c>
      <c r="W6521">
        <v>1</v>
      </c>
      <c r="X6521">
        <v>1.0441034</v>
      </c>
      <c r="Y6521">
        <v>1635.4844000000001</v>
      </c>
      <c r="Z6521">
        <v>5.2309637000000002</v>
      </c>
      <c r="AA6521">
        <v>34.750816</v>
      </c>
      <c r="AB6521">
        <v>6.4861399999999998</v>
      </c>
      <c r="AC6521">
        <v>596.94494999999995</v>
      </c>
      <c r="AD6521">
        <v>0</v>
      </c>
      <c r="AE6521">
        <v>10.224043</v>
      </c>
      <c r="AF6521">
        <v>2290.1653000000001</v>
      </c>
    </row>
    <row r="6522" spans="1:32" x14ac:dyDescent="0.3">
      <c r="A6522">
        <v>2796093</v>
      </c>
      <c r="B6522">
        <v>1</v>
      </c>
      <c r="C6522" t="s">
        <v>83</v>
      </c>
      <c r="D6522" t="s">
        <v>121</v>
      </c>
      <c r="E6522" t="s">
        <v>23333</v>
      </c>
      <c r="F6522" t="s">
        <v>23334</v>
      </c>
      <c r="G6522" t="s">
        <v>31548</v>
      </c>
      <c r="H6522" t="s">
        <v>333</v>
      </c>
      <c r="I6522" t="s">
        <v>78</v>
      </c>
      <c r="J6522" t="s">
        <v>135</v>
      </c>
      <c r="K6522" t="s">
        <v>22</v>
      </c>
      <c r="L6522" t="s">
        <v>136</v>
      </c>
      <c r="M6522" t="s">
        <v>23335</v>
      </c>
      <c r="N6522" t="s">
        <v>23336</v>
      </c>
      <c r="O6522">
        <v>4.256388888888889</v>
      </c>
      <c r="P6522">
        <v>0</v>
      </c>
      <c r="Q6522">
        <v>1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0.25943965000000002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0.25943965000000002</v>
      </c>
    </row>
    <row r="6523" spans="1:32" x14ac:dyDescent="0.3">
      <c r="A6523">
        <v>2796111</v>
      </c>
      <c r="B6523">
        <v>1</v>
      </c>
      <c r="C6523" t="s">
        <v>82</v>
      </c>
      <c r="D6523" t="s">
        <v>98</v>
      </c>
      <c r="E6523" t="s">
        <v>23337</v>
      </c>
      <c r="F6523" t="s">
        <v>23338</v>
      </c>
      <c r="G6523" t="s">
        <v>31548</v>
      </c>
      <c r="H6523" t="s">
        <v>893</v>
      </c>
      <c r="I6523" t="s">
        <v>78</v>
      </c>
      <c r="J6523" t="s">
        <v>135</v>
      </c>
      <c r="K6523" t="s">
        <v>22</v>
      </c>
      <c r="L6523" t="s">
        <v>136</v>
      </c>
      <c r="M6523" t="s">
        <v>23339</v>
      </c>
      <c r="N6523" t="s">
        <v>23340</v>
      </c>
      <c r="O6523">
        <v>4.2547222222222221</v>
      </c>
      <c r="P6523">
        <v>0</v>
      </c>
      <c r="Q6523">
        <v>2</v>
      </c>
      <c r="R6523">
        <v>0</v>
      </c>
      <c r="S6523">
        <v>0</v>
      </c>
      <c r="T6523">
        <v>0</v>
      </c>
      <c r="U6523">
        <v>1</v>
      </c>
      <c r="V6523">
        <v>0</v>
      </c>
      <c r="W6523">
        <v>0</v>
      </c>
      <c r="X6523">
        <v>0</v>
      </c>
      <c r="Y6523">
        <v>1.5442480000000001</v>
      </c>
      <c r="Z6523">
        <v>0</v>
      </c>
      <c r="AA6523">
        <v>0</v>
      </c>
      <c r="AB6523">
        <v>0</v>
      </c>
      <c r="AC6523">
        <v>0.65738969999999997</v>
      </c>
      <c r="AD6523">
        <v>0</v>
      </c>
      <c r="AE6523">
        <v>0</v>
      </c>
      <c r="AF6523">
        <v>2.2016377</v>
      </c>
    </row>
    <row r="6524" spans="1:32" x14ac:dyDescent="0.3">
      <c r="A6524">
        <v>2795923</v>
      </c>
      <c r="B6524">
        <v>1</v>
      </c>
      <c r="C6524" t="s">
        <v>82</v>
      </c>
      <c r="D6524" t="s">
        <v>91</v>
      </c>
      <c r="E6524" t="s">
        <v>23341</v>
      </c>
      <c r="F6524" t="s">
        <v>23342</v>
      </c>
      <c r="G6524" t="s">
        <v>31546</v>
      </c>
      <c r="H6524" t="s">
        <v>163</v>
      </c>
      <c r="I6524" t="s">
        <v>78</v>
      </c>
      <c r="J6524" t="s">
        <v>135</v>
      </c>
      <c r="K6524" t="s">
        <v>22</v>
      </c>
      <c r="L6524" t="s">
        <v>136</v>
      </c>
      <c r="M6524" t="s">
        <v>23343</v>
      </c>
      <c r="N6524" t="s">
        <v>23344</v>
      </c>
      <c r="O6524">
        <v>1.4213888888888888</v>
      </c>
      <c r="P6524">
        <v>0</v>
      </c>
      <c r="Q6524">
        <v>26</v>
      </c>
      <c r="R6524">
        <v>0</v>
      </c>
      <c r="S6524">
        <v>0</v>
      </c>
      <c r="T6524">
        <v>0</v>
      </c>
      <c r="U6524">
        <v>53</v>
      </c>
      <c r="V6524">
        <v>0</v>
      </c>
      <c r="W6524">
        <v>0</v>
      </c>
      <c r="X6524">
        <v>0</v>
      </c>
      <c r="Y6524">
        <v>9.7088059999999992</v>
      </c>
      <c r="Z6524">
        <v>0</v>
      </c>
      <c r="AA6524">
        <v>0</v>
      </c>
      <c r="AB6524">
        <v>0</v>
      </c>
      <c r="AC6524">
        <v>48.859524</v>
      </c>
      <c r="AD6524">
        <v>0</v>
      </c>
      <c r="AE6524">
        <v>0</v>
      </c>
      <c r="AF6524">
        <v>58.568333000000003</v>
      </c>
    </row>
    <row r="6525" spans="1:32" x14ac:dyDescent="0.3">
      <c r="A6525">
        <v>2795894</v>
      </c>
      <c r="B6525">
        <v>1</v>
      </c>
      <c r="C6525" t="s">
        <v>83</v>
      </c>
      <c r="D6525" t="s">
        <v>124</v>
      </c>
      <c r="E6525" t="s">
        <v>23345</v>
      </c>
      <c r="F6525" t="s">
        <v>23346</v>
      </c>
      <c r="G6525" t="s">
        <v>31546</v>
      </c>
      <c r="H6525" t="s">
        <v>9914</v>
      </c>
      <c r="I6525" t="s">
        <v>78</v>
      </c>
      <c r="J6525" t="s">
        <v>135</v>
      </c>
      <c r="K6525" t="s">
        <v>22</v>
      </c>
      <c r="L6525" t="s">
        <v>136</v>
      </c>
      <c r="M6525" t="s">
        <v>23347</v>
      </c>
      <c r="N6525" t="s">
        <v>23348</v>
      </c>
      <c r="O6525">
        <v>3.8291666666666666</v>
      </c>
      <c r="P6525">
        <v>0</v>
      </c>
      <c r="Q6525">
        <v>19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9.7736789999999996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9.7736789999999996</v>
      </c>
    </row>
    <row r="6526" spans="1:32" x14ac:dyDescent="0.3">
      <c r="A6526">
        <v>2795649</v>
      </c>
      <c r="B6526">
        <v>1</v>
      </c>
      <c r="C6526" t="s">
        <v>82</v>
      </c>
      <c r="D6526" t="s">
        <v>93</v>
      </c>
      <c r="E6526" t="s">
        <v>23349</v>
      </c>
      <c r="F6526" t="s">
        <v>23350</v>
      </c>
      <c r="G6526" t="s">
        <v>31548</v>
      </c>
      <c r="H6526" t="s">
        <v>893</v>
      </c>
      <c r="I6526" t="s">
        <v>78</v>
      </c>
      <c r="J6526" t="s">
        <v>135</v>
      </c>
      <c r="K6526" t="s">
        <v>22</v>
      </c>
      <c r="L6526" t="s">
        <v>136</v>
      </c>
      <c r="M6526" t="s">
        <v>23351</v>
      </c>
      <c r="N6526" t="s">
        <v>23352</v>
      </c>
      <c r="O6526">
        <v>2.3219444444444446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2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10.912557</v>
      </c>
      <c r="AD6526">
        <v>0</v>
      </c>
      <c r="AE6526">
        <v>0</v>
      </c>
      <c r="AF6526">
        <v>10.912557</v>
      </c>
    </row>
    <row r="6527" spans="1:32" x14ac:dyDescent="0.3">
      <c r="A6527">
        <v>2795641</v>
      </c>
      <c r="B6527">
        <v>1</v>
      </c>
      <c r="C6527" t="s">
        <v>83</v>
      </c>
      <c r="D6527" t="s">
        <v>114</v>
      </c>
      <c r="E6527" t="s">
        <v>11606</v>
      </c>
      <c r="F6527" t="s">
        <v>11607</v>
      </c>
      <c r="G6527" t="s">
        <v>31545</v>
      </c>
      <c r="H6527" t="s">
        <v>134</v>
      </c>
      <c r="I6527" t="s">
        <v>79</v>
      </c>
      <c r="J6527" t="s">
        <v>135</v>
      </c>
      <c r="K6527" t="s">
        <v>22</v>
      </c>
      <c r="L6527" t="s">
        <v>136</v>
      </c>
      <c r="M6527" t="s">
        <v>23353</v>
      </c>
      <c r="N6527" t="s">
        <v>23354</v>
      </c>
      <c r="O6527">
        <v>1.0972222222222223</v>
      </c>
      <c r="P6527">
        <v>2</v>
      </c>
      <c r="Q6527">
        <v>184</v>
      </c>
      <c r="R6527">
        <v>38</v>
      </c>
      <c r="S6527">
        <v>130</v>
      </c>
      <c r="T6527">
        <v>14</v>
      </c>
      <c r="U6527">
        <v>21</v>
      </c>
      <c r="V6527">
        <v>1</v>
      </c>
      <c r="W6527">
        <v>0</v>
      </c>
      <c r="X6527">
        <v>0.41618880000000003</v>
      </c>
      <c r="Y6527">
        <v>28.737873</v>
      </c>
      <c r="Z6527">
        <v>11.393445</v>
      </c>
      <c r="AA6527">
        <v>65.646699999999996</v>
      </c>
      <c r="AB6527">
        <v>69.548779999999994</v>
      </c>
      <c r="AC6527">
        <v>6.370603</v>
      </c>
      <c r="AD6527">
        <v>17.905653000000001</v>
      </c>
      <c r="AE6527">
        <v>0</v>
      </c>
      <c r="AF6527">
        <v>200.01924</v>
      </c>
    </row>
    <row r="6528" spans="1:32" x14ac:dyDescent="0.3">
      <c r="A6528">
        <v>2795644</v>
      </c>
      <c r="B6528">
        <v>1</v>
      </c>
      <c r="C6528" t="s">
        <v>82</v>
      </c>
      <c r="D6528" t="s">
        <v>101</v>
      </c>
      <c r="E6528" t="s">
        <v>13624</v>
      </c>
      <c r="F6528" t="s">
        <v>13625</v>
      </c>
      <c r="G6528" t="s">
        <v>31549</v>
      </c>
      <c r="H6528" t="s">
        <v>134</v>
      </c>
      <c r="I6528" t="s">
        <v>79</v>
      </c>
      <c r="J6528" t="s">
        <v>135</v>
      </c>
      <c r="K6528" t="s">
        <v>22</v>
      </c>
      <c r="L6528" t="s">
        <v>136</v>
      </c>
      <c r="M6528" t="s">
        <v>23355</v>
      </c>
      <c r="N6528" t="s">
        <v>23356</v>
      </c>
      <c r="O6528">
        <v>0.74416666666666664</v>
      </c>
      <c r="P6528">
        <v>2</v>
      </c>
      <c r="Q6528">
        <v>428</v>
      </c>
      <c r="R6528">
        <v>6</v>
      </c>
      <c r="S6528">
        <v>32</v>
      </c>
      <c r="T6528">
        <v>5</v>
      </c>
      <c r="U6528">
        <v>75</v>
      </c>
      <c r="V6528">
        <v>0</v>
      </c>
      <c r="W6528">
        <v>0</v>
      </c>
      <c r="X6528">
        <v>1.1166704000000001</v>
      </c>
      <c r="Y6528">
        <v>69.358620000000002</v>
      </c>
      <c r="Z6528">
        <v>11.025118000000001</v>
      </c>
      <c r="AA6528">
        <v>8.7891700000000004</v>
      </c>
      <c r="AB6528">
        <v>28.320404</v>
      </c>
      <c r="AC6528">
        <v>31.094887</v>
      </c>
      <c r="AD6528">
        <v>0</v>
      </c>
      <c r="AE6528">
        <v>0</v>
      </c>
      <c r="AF6528">
        <v>149.70486</v>
      </c>
    </row>
    <row r="6529" spans="1:32" x14ac:dyDescent="0.3">
      <c r="A6529">
        <v>2795654</v>
      </c>
      <c r="B6529">
        <v>1</v>
      </c>
      <c r="C6529" t="s">
        <v>82</v>
      </c>
      <c r="D6529" t="s">
        <v>102</v>
      </c>
      <c r="E6529" t="s">
        <v>23357</v>
      </c>
      <c r="F6529" t="s">
        <v>23358</v>
      </c>
      <c r="G6529" t="s">
        <v>31551</v>
      </c>
      <c r="H6529" t="s">
        <v>672</v>
      </c>
      <c r="I6529" t="s">
        <v>79</v>
      </c>
      <c r="J6529" t="s">
        <v>135</v>
      </c>
      <c r="K6529" t="s">
        <v>22</v>
      </c>
      <c r="L6529" t="s">
        <v>136</v>
      </c>
      <c r="M6529" t="s">
        <v>23359</v>
      </c>
      <c r="N6529" t="s">
        <v>17664</v>
      </c>
      <c r="O6529">
        <v>2.4024999999999999</v>
      </c>
      <c r="P6529">
        <v>0</v>
      </c>
      <c r="Q6529">
        <v>176</v>
      </c>
      <c r="R6529">
        <v>0</v>
      </c>
      <c r="S6529">
        <v>0</v>
      </c>
      <c r="T6529">
        <v>0</v>
      </c>
      <c r="U6529">
        <v>15</v>
      </c>
      <c r="V6529">
        <v>0</v>
      </c>
      <c r="W6529">
        <v>0</v>
      </c>
      <c r="X6529">
        <v>0</v>
      </c>
      <c r="Y6529">
        <v>73.136279999999999</v>
      </c>
      <c r="Z6529">
        <v>0</v>
      </c>
      <c r="AA6529">
        <v>0</v>
      </c>
      <c r="AB6529">
        <v>0</v>
      </c>
      <c r="AC6529">
        <v>34.218260000000001</v>
      </c>
      <c r="AD6529">
        <v>0</v>
      </c>
      <c r="AE6529">
        <v>0</v>
      </c>
      <c r="AF6529">
        <v>107.35454</v>
      </c>
    </row>
    <row r="6530" spans="1:32" x14ac:dyDescent="0.3">
      <c r="A6530">
        <v>2795552</v>
      </c>
      <c r="B6530">
        <v>1</v>
      </c>
      <c r="C6530" t="s">
        <v>83</v>
      </c>
      <c r="D6530" t="s">
        <v>130</v>
      </c>
      <c r="E6530" t="s">
        <v>23360</v>
      </c>
      <c r="F6530" t="s">
        <v>23361</v>
      </c>
      <c r="G6530" t="s">
        <v>31546</v>
      </c>
      <c r="H6530" t="s">
        <v>223</v>
      </c>
      <c r="I6530" t="s">
        <v>78</v>
      </c>
      <c r="J6530" t="s">
        <v>135</v>
      </c>
      <c r="K6530" t="s">
        <v>22</v>
      </c>
      <c r="L6530" t="s">
        <v>136</v>
      </c>
      <c r="M6530" t="s">
        <v>23362</v>
      </c>
      <c r="N6530" t="s">
        <v>23363</v>
      </c>
      <c r="O6530">
        <v>4.9538888888888888</v>
      </c>
      <c r="P6530">
        <v>0</v>
      </c>
      <c r="Q6530">
        <v>11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2.4254813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2.4254813</v>
      </c>
    </row>
    <row r="6531" spans="1:32" x14ac:dyDescent="0.3">
      <c r="A6531">
        <v>2795498</v>
      </c>
      <c r="B6531">
        <v>2</v>
      </c>
      <c r="C6531" t="s">
        <v>83</v>
      </c>
      <c r="D6531" t="s">
        <v>123</v>
      </c>
      <c r="E6531" t="s">
        <v>9051</v>
      </c>
      <c r="F6531" t="s">
        <v>9052</v>
      </c>
      <c r="G6531" t="s">
        <v>31551</v>
      </c>
      <c r="H6531" t="s">
        <v>1358</v>
      </c>
      <c r="I6531" t="s">
        <v>79</v>
      </c>
      <c r="J6531" t="s">
        <v>135</v>
      </c>
      <c r="K6531" t="s">
        <v>22</v>
      </c>
      <c r="L6531" t="s">
        <v>136</v>
      </c>
      <c r="M6531" t="s">
        <v>22016</v>
      </c>
      <c r="N6531" t="s">
        <v>23364</v>
      </c>
      <c r="O6531">
        <v>0.60250000000000004</v>
      </c>
      <c r="P6531">
        <v>2</v>
      </c>
      <c r="Q6531">
        <v>474</v>
      </c>
      <c r="R6531">
        <v>4</v>
      </c>
      <c r="S6531">
        <v>19</v>
      </c>
      <c r="T6531">
        <v>1</v>
      </c>
      <c r="U6531">
        <v>52</v>
      </c>
      <c r="V6531">
        <v>0</v>
      </c>
      <c r="W6531">
        <v>0</v>
      </c>
      <c r="X6531">
        <v>0</v>
      </c>
      <c r="Y6531">
        <v>56.837673000000002</v>
      </c>
      <c r="Z6531">
        <v>9.5935769999999998</v>
      </c>
      <c r="AA6531">
        <v>4.8893212999999998</v>
      </c>
      <c r="AB6531">
        <v>1.203166</v>
      </c>
      <c r="AC6531">
        <v>28.161667000000001</v>
      </c>
      <c r="AD6531">
        <v>0</v>
      </c>
      <c r="AE6531">
        <v>0</v>
      </c>
      <c r="AF6531">
        <v>100.6854</v>
      </c>
    </row>
    <row r="6532" spans="1:32" x14ac:dyDescent="0.3">
      <c r="A6532">
        <v>2795563</v>
      </c>
      <c r="B6532">
        <v>1</v>
      </c>
      <c r="C6532" t="s">
        <v>83</v>
      </c>
      <c r="D6532" t="s">
        <v>115</v>
      </c>
      <c r="E6532" t="s">
        <v>23365</v>
      </c>
      <c r="F6532" t="s">
        <v>23366</v>
      </c>
      <c r="G6532" t="s">
        <v>31551</v>
      </c>
      <c r="H6532" t="s">
        <v>624</v>
      </c>
      <c r="I6532" t="s">
        <v>79</v>
      </c>
      <c r="J6532" t="s">
        <v>135</v>
      </c>
      <c r="K6532" t="s">
        <v>22</v>
      </c>
      <c r="L6532" t="s">
        <v>136</v>
      </c>
      <c r="M6532" t="s">
        <v>23367</v>
      </c>
      <c r="N6532" t="s">
        <v>23368</v>
      </c>
      <c r="O6532">
        <v>5.8177777777777777</v>
      </c>
      <c r="P6532">
        <v>0</v>
      </c>
      <c r="Q6532">
        <v>117</v>
      </c>
      <c r="R6532">
        <v>0</v>
      </c>
      <c r="S6532">
        <v>5</v>
      </c>
      <c r="T6532">
        <v>0</v>
      </c>
      <c r="U6532">
        <v>9</v>
      </c>
      <c r="V6532">
        <v>0</v>
      </c>
      <c r="W6532">
        <v>0</v>
      </c>
      <c r="X6532">
        <v>0</v>
      </c>
      <c r="Y6532">
        <v>149.98921000000001</v>
      </c>
      <c r="Z6532">
        <v>0</v>
      </c>
      <c r="AA6532">
        <v>7.3337865000000004</v>
      </c>
      <c r="AB6532">
        <v>0</v>
      </c>
      <c r="AC6532">
        <v>93.288709999999995</v>
      </c>
      <c r="AD6532">
        <v>0</v>
      </c>
      <c r="AE6532">
        <v>0</v>
      </c>
      <c r="AF6532">
        <v>250.61170999999999</v>
      </c>
    </row>
    <row r="6533" spans="1:32" x14ac:dyDescent="0.3">
      <c r="A6533">
        <v>2795180</v>
      </c>
      <c r="B6533">
        <v>1</v>
      </c>
      <c r="C6533" t="s">
        <v>82</v>
      </c>
      <c r="D6533" t="s">
        <v>92</v>
      </c>
      <c r="E6533" t="s">
        <v>10697</v>
      </c>
      <c r="F6533" t="s">
        <v>10698</v>
      </c>
      <c r="G6533" t="s">
        <v>31545</v>
      </c>
      <c r="H6533" t="s">
        <v>648</v>
      </c>
      <c r="I6533" t="s">
        <v>79</v>
      </c>
      <c r="J6533" t="s">
        <v>135</v>
      </c>
      <c r="K6533" t="s">
        <v>22</v>
      </c>
      <c r="L6533" t="s">
        <v>186</v>
      </c>
      <c r="M6533" t="s">
        <v>23369</v>
      </c>
      <c r="N6533" t="s">
        <v>23370</v>
      </c>
      <c r="O6533">
        <v>6.82</v>
      </c>
      <c r="P6533">
        <v>5</v>
      </c>
      <c r="Q6533">
        <v>1201</v>
      </c>
      <c r="R6533">
        <v>18</v>
      </c>
      <c r="S6533">
        <v>61</v>
      </c>
      <c r="T6533">
        <v>11</v>
      </c>
      <c r="U6533">
        <v>40</v>
      </c>
      <c r="V6533">
        <v>0</v>
      </c>
      <c r="W6533">
        <v>1</v>
      </c>
      <c r="X6533">
        <v>84.154679999999999</v>
      </c>
      <c r="Y6533">
        <v>795.99456999999995</v>
      </c>
      <c r="Z6533">
        <v>169.04734999999999</v>
      </c>
      <c r="AA6533">
        <v>263.06882000000002</v>
      </c>
      <c r="AB6533">
        <v>178.56292999999999</v>
      </c>
      <c r="AC6533">
        <v>241.43102999999999</v>
      </c>
      <c r="AD6533">
        <v>0</v>
      </c>
      <c r="AE6533">
        <v>2.7238483000000002</v>
      </c>
      <c r="AF6533">
        <v>1734.9833000000001</v>
      </c>
    </row>
    <row r="6534" spans="1:32" x14ac:dyDescent="0.3">
      <c r="A6534">
        <v>2795152</v>
      </c>
      <c r="B6534">
        <v>1</v>
      </c>
      <c r="C6534" t="s">
        <v>82</v>
      </c>
      <c r="D6534" t="s">
        <v>102</v>
      </c>
      <c r="E6534" t="s">
        <v>7075</v>
      </c>
      <c r="F6534" t="s">
        <v>7076</v>
      </c>
      <c r="G6534" t="s">
        <v>31545</v>
      </c>
      <c r="H6534" t="s">
        <v>134</v>
      </c>
      <c r="I6534" t="s">
        <v>79</v>
      </c>
      <c r="J6534" t="s">
        <v>135</v>
      </c>
      <c r="K6534" t="s">
        <v>22</v>
      </c>
      <c r="L6534" t="s">
        <v>136</v>
      </c>
      <c r="M6534" t="s">
        <v>23371</v>
      </c>
      <c r="N6534" t="s">
        <v>23372</v>
      </c>
      <c r="O6534">
        <v>0.28805555555555556</v>
      </c>
      <c r="P6534">
        <v>1</v>
      </c>
      <c r="Q6534">
        <v>1790</v>
      </c>
      <c r="R6534">
        <v>12</v>
      </c>
      <c r="S6534">
        <v>540</v>
      </c>
      <c r="T6534">
        <v>17</v>
      </c>
      <c r="U6534">
        <v>361</v>
      </c>
      <c r="V6534">
        <v>8</v>
      </c>
      <c r="W6534">
        <v>2</v>
      </c>
      <c r="X6534">
        <v>2.1656185000000001E-2</v>
      </c>
      <c r="Y6534">
        <v>62.264805000000003</v>
      </c>
      <c r="Z6534">
        <v>3.3075969999999999</v>
      </c>
      <c r="AA6534">
        <v>39.517662000000001</v>
      </c>
      <c r="AB6534">
        <v>28.715430999999999</v>
      </c>
      <c r="AC6534">
        <v>43.764052999999997</v>
      </c>
      <c r="AD6534">
        <v>190.75084000000001</v>
      </c>
      <c r="AE6534">
        <v>4.9447359999999998</v>
      </c>
      <c r="AF6534">
        <v>373.28676999999999</v>
      </c>
    </row>
    <row r="6535" spans="1:32" x14ac:dyDescent="0.3">
      <c r="A6535">
        <v>2795163</v>
      </c>
      <c r="B6535">
        <v>1</v>
      </c>
      <c r="C6535" t="s">
        <v>82</v>
      </c>
      <c r="D6535" t="s">
        <v>102</v>
      </c>
      <c r="E6535" t="s">
        <v>23373</v>
      </c>
      <c r="F6535" t="s">
        <v>23374</v>
      </c>
      <c r="G6535" t="s">
        <v>31545</v>
      </c>
      <c r="H6535" t="s">
        <v>134</v>
      </c>
      <c r="I6535" t="s">
        <v>79</v>
      </c>
      <c r="J6535" t="s">
        <v>248</v>
      </c>
      <c r="K6535" t="s">
        <v>22</v>
      </c>
      <c r="L6535" t="s">
        <v>136</v>
      </c>
      <c r="M6535" t="s">
        <v>23375</v>
      </c>
      <c r="N6535" t="s">
        <v>23376</v>
      </c>
      <c r="O6535">
        <v>3.888888888888889E-2</v>
      </c>
      <c r="P6535">
        <v>2</v>
      </c>
      <c r="Q6535">
        <v>11147</v>
      </c>
      <c r="R6535">
        <v>89</v>
      </c>
      <c r="S6535">
        <v>1310</v>
      </c>
      <c r="T6535">
        <v>61</v>
      </c>
      <c r="U6535">
        <v>1909</v>
      </c>
      <c r="V6535">
        <v>14</v>
      </c>
      <c r="W6535">
        <v>4</v>
      </c>
      <c r="X6535">
        <v>2.0785524E-2</v>
      </c>
      <c r="Y6535">
        <v>71.376525999999998</v>
      </c>
      <c r="Z6535">
        <v>3.4963552999999998</v>
      </c>
      <c r="AA6535">
        <v>12.698651999999999</v>
      </c>
      <c r="AB6535">
        <v>25.386234000000002</v>
      </c>
      <c r="AC6535">
        <v>32.213794999999998</v>
      </c>
      <c r="AD6535">
        <v>34.055286000000002</v>
      </c>
      <c r="AE6535">
        <v>3.184469</v>
      </c>
      <c r="AF6535">
        <v>182.43209999999999</v>
      </c>
    </row>
    <row r="6536" spans="1:32" x14ac:dyDescent="0.3">
      <c r="A6536">
        <v>2795052</v>
      </c>
      <c r="B6536">
        <v>1</v>
      </c>
      <c r="C6536" t="s">
        <v>82</v>
      </c>
      <c r="D6536" t="s">
        <v>92</v>
      </c>
      <c r="E6536" t="s">
        <v>23377</v>
      </c>
      <c r="F6536" t="s">
        <v>23378</v>
      </c>
      <c r="G6536" t="s">
        <v>31546</v>
      </c>
      <c r="H6536" t="s">
        <v>223</v>
      </c>
      <c r="I6536" t="s">
        <v>78</v>
      </c>
      <c r="J6536" t="s">
        <v>135</v>
      </c>
      <c r="K6536" t="s">
        <v>22</v>
      </c>
      <c r="L6536" t="s">
        <v>136</v>
      </c>
      <c r="M6536" t="s">
        <v>23379</v>
      </c>
      <c r="N6536" t="s">
        <v>23380</v>
      </c>
      <c r="O6536">
        <v>4.8591666666666669</v>
      </c>
      <c r="P6536">
        <v>0</v>
      </c>
      <c r="Q6536">
        <v>30</v>
      </c>
      <c r="R6536">
        <v>0</v>
      </c>
      <c r="S6536">
        <v>1</v>
      </c>
      <c r="T6536">
        <v>0</v>
      </c>
      <c r="U6536">
        <v>5</v>
      </c>
      <c r="V6536">
        <v>0</v>
      </c>
      <c r="W6536">
        <v>0</v>
      </c>
      <c r="X6536">
        <v>0</v>
      </c>
      <c r="Y6536">
        <v>52.738888000000003</v>
      </c>
      <c r="Z6536">
        <v>0</v>
      </c>
      <c r="AA6536">
        <v>1.6279792</v>
      </c>
      <c r="AB6536">
        <v>0</v>
      </c>
      <c r="AC6536">
        <v>34.242043000000002</v>
      </c>
      <c r="AD6536">
        <v>0</v>
      </c>
      <c r="AE6536">
        <v>0</v>
      </c>
      <c r="AF6536">
        <v>88.608909999999995</v>
      </c>
    </row>
    <row r="6537" spans="1:32" x14ac:dyDescent="0.3">
      <c r="A6537">
        <v>2795038</v>
      </c>
      <c r="B6537">
        <v>1</v>
      </c>
      <c r="C6537" t="s">
        <v>82</v>
      </c>
      <c r="D6537" t="s">
        <v>113</v>
      </c>
      <c r="E6537" t="s">
        <v>18211</v>
      </c>
      <c r="F6537" t="s">
        <v>18212</v>
      </c>
      <c r="G6537" t="s">
        <v>31545</v>
      </c>
      <c r="H6537" t="s">
        <v>134</v>
      </c>
      <c r="I6537" t="s">
        <v>79</v>
      </c>
      <c r="J6537" t="s">
        <v>135</v>
      </c>
      <c r="K6537" t="s">
        <v>22</v>
      </c>
      <c r="L6537" t="s">
        <v>136</v>
      </c>
      <c r="M6537" t="s">
        <v>23381</v>
      </c>
      <c r="N6537" t="s">
        <v>23382</v>
      </c>
      <c r="O6537">
        <v>1.3908333333333334</v>
      </c>
      <c r="P6537">
        <v>0</v>
      </c>
      <c r="Q6537">
        <v>0</v>
      </c>
      <c r="R6537">
        <v>0</v>
      </c>
      <c r="S6537">
        <v>0</v>
      </c>
      <c r="T6537">
        <v>1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136.63445999999999</v>
      </c>
      <c r="AC6537">
        <v>0</v>
      </c>
      <c r="AD6537">
        <v>0</v>
      </c>
      <c r="AE6537">
        <v>0</v>
      </c>
      <c r="AF6537">
        <v>136.63445999999999</v>
      </c>
    </row>
    <row r="6538" spans="1:32" x14ac:dyDescent="0.3">
      <c r="A6538">
        <v>2794878</v>
      </c>
      <c r="B6538">
        <v>1</v>
      </c>
      <c r="C6538" t="s">
        <v>82</v>
      </c>
      <c r="D6538" t="s">
        <v>112</v>
      </c>
      <c r="E6538" t="s">
        <v>14854</v>
      </c>
      <c r="F6538" t="s">
        <v>14855</v>
      </c>
      <c r="G6538" t="s">
        <v>31549</v>
      </c>
      <c r="H6538" t="s">
        <v>134</v>
      </c>
      <c r="I6538" t="s">
        <v>79</v>
      </c>
      <c r="J6538" t="s">
        <v>135</v>
      </c>
      <c r="K6538" t="s">
        <v>22</v>
      </c>
      <c r="L6538" t="s">
        <v>136</v>
      </c>
      <c r="M6538" t="s">
        <v>23383</v>
      </c>
      <c r="N6538" t="s">
        <v>23384</v>
      </c>
      <c r="O6538">
        <v>0.41833333333333333</v>
      </c>
      <c r="P6538">
        <v>0</v>
      </c>
      <c r="Q6538">
        <v>1</v>
      </c>
      <c r="R6538">
        <v>36</v>
      </c>
      <c r="S6538">
        <v>77</v>
      </c>
      <c r="T6538">
        <v>12</v>
      </c>
      <c r="U6538">
        <v>7</v>
      </c>
      <c r="V6538">
        <v>3</v>
      </c>
      <c r="W6538">
        <v>0</v>
      </c>
      <c r="X6538">
        <v>0</v>
      </c>
      <c r="Y6538">
        <v>0</v>
      </c>
      <c r="Z6538">
        <v>8.1901340000000005</v>
      </c>
      <c r="AA6538">
        <v>32.246215999999997</v>
      </c>
      <c r="AB6538">
        <v>51.236989999999999</v>
      </c>
      <c r="AC6538">
        <v>5.5299582000000003</v>
      </c>
      <c r="AD6538">
        <v>135.43483000000001</v>
      </c>
      <c r="AE6538">
        <v>0</v>
      </c>
      <c r="AF6538">
        <v>232.63811999999999</v>
      </c>
    </row>
    <row r="6539" spans="1:32" x14ac:dyDescent="0.3">
      <c r="A6539">
        <v>2794874</v>
      </c>
      <c r="B6539">
        <v>1</v>
      </c>
      <c r="C6539" t="s">
        <v>82</v>
      </c>
      <c r="D6539" t="s">
        <v>84</v>
      </c>
      <c r="E6539" t="s">
        <v>5448</v>
      </c>
      <c r="F6539" t="s">
        <v>5449</v>
      </c>
      <c r="G6539" t="s">
        <v>31545</v>
      </c>
      <c r="H6539" t="s">
        <v>9459</v>
      </c>
      <c r="I6539" t="s">
        <v>79</v>
      </c>
      <c r="J6539" t="s">
        <v>135</v>
      </c>
      <c r="K6539" t="s">
        <v>22</v>
      </c>
      <c r="L6539" t="s">
        <v>136</v>
      </c>
      <c r="M6539" t="s">
        <v>23385</v>
      </c>
      <c r="N6539" t="s">
        <v>23386</v>
      </c>
      <c r="O6539">
        <v>3.8855555555555554</v>
      </c>
      <c r="P6539">
        <v>5</v>
      </c>
      <c r="Q6539">
        <v>780</v>
      </c>
      <c r="R6539">
        <v>25</v>
      </c>
      <c r="S6539">
        <v>13</v>
      </c>
      <c r="T6539">
        <v>34</v>
      </c>
      <c r="U6539">
        <v>57</v>
      </c>
      <c r="V6539">
        <v>0</v>
      </c>
      <c r="W6539">
        <v>0</v>
      </c>
      <c r="X6539">
        <v>21.651926</v>
      </c>
      <c r="Y6539">
        <v>666.19323999999995</v>
      </c>
      <c r="Z6539">
        <v>91.040660000000003</v>
      </c>
      <c r="AA6539">
        <v>14.459516000000001</v>
      </c>
      <c r="AB6539">
        <v>1574.4590000000001</v>
      </c>
      <c r="AC6539">
        <v>132.97467</v>
      </c>
      <c r="AD6539">
        <v>0</v>
      </c>
      <c r="AE6539">
        <v>0</v>
      </c>
      <c r="AF6539">
        <v>2500.7788</v>
      </c>
    </row>
    <row r="6540" spans="1:32" x14ac:dyDescent="0.3">
      <c r="A6540">
        <v>2794551</v>
      </c>
      <c r="B6540">
        <v>1</v>
      </c>
      <c r="C6540" t="s">
        <v>82</v>
      </c>
      <c r="D6540" t="s">
        <v>87</v>
      </c>
      <c r="E6540" t="s">
        <v>4337</v>
      </c>
      <c r="F6540" t="s">
        <v>4338</v>
      </c>
      <c r="G6540" t="s">
        <v>31552</v>
      </c>
      <c r="H6540" t="s">
        <v>665</v>
      </c>
      <c r="I6540" t="s">
        <v>78</v>
      </c>
      <c r="J6540" t="s">
        <v>135</v>
      </c>
      <c r="K6540" t="s">
        <v>22</v>
      </c>
      <c r="L6540" t="s">
        <v>136</v>
      </c>
      <c r="M6540" t="s">
        <v>23387</v>
      </c>
      <c r="N6540" t="s">
        <v>23388</v>
      </c>
      <c r="O6540">
        <v>1.8277777777777777</v>
      </c>
      <c r="P6540">
        <v>0</v>
      </c>
      <c r="Q6540">
        <v>384</v>
      </c>
      <c r="R6540">
        <v>0</v>
      </c>
      <c r="S6540">
        <v>0</v>
      </c>
      <c r="T6540">
        <v>0</v>
      </c>
      <c r="U6540">
        <v>33</v>
      </c>
      <c r="V6540">
        <v>0</v>
      </c>
      <c r="W6540">
        <v>0</v>
      </c>
      <c r="X6540">
        <v>0</v>
      </c>
      <c r="Y6540">
        <v>212.74759</v>
      </c>
      <c r="Z6540">
        <v>0</v>
      </c>
      <c r="AA6540">
        <v>0</v>
      </c>
      <c r="AB6540">
        <v>0</v>
      </c>
      <c r="AC6540">
        <v>48.275489999999998</v>
      </c>
      <c r="AD6540">
        <v>0</v>
      </c>
      <c r="AE6540">
        <v>0</v>
      </c>
      <c r="AF6540">
        <v>261.02307000000002</v>
      </c>
    </row>
    <row r="6541" spans="1:32" x14ac:dyDescent="0.3">
      <c r="A6541">
        <v>2794567</v>
      </c>
      <c r="B6541">
        <v>1</v>
      </c>
      <c r="C6541" t="s">
        <v>82</v>
      </c>
      <c r="D6541" t="s">
        <v>94</v>
      </c>
      <c r="E6541" t="s">
        <v>20677</v>
      </c>
      <c r="F6541" t="s">
        <v>20678</v>
      </c>
      <c r="G6541" t="s">
        <v>31545</v>
      </c>
      <c r="H6541" t="s">
        <v>134</v>
      </c>
      <c r="I6541" t="s">
        <v>79</v>
      </c>
      <c r="J6541" t="s">
        <v>135</v>
      </c>
      <c r="K6541" t="s">
        <v>22</v>
      </c>
      <c r="L6541" t="s">
        <v>136</v>
      </c>
      <c r="M6541" t="s">
        <v>23389</v>
      </c>
      <c r="N6541" t="s">
        <v>23390</v>
      </c>
      <c r="O6541">
        <v>0.68861111111111106</v>
      </c>
      <c r="P6541">
        <v>0</v>
      </c>
      <c r="Q6541">
        <v>1339</v>
      </c>
      <c r="R6541">
        <v>27</v>
      </c>
      <c r="S6541">
        <v>95</v>
      </c>
      <c r="T6541">
        <v>6</v>
      </c>
      <c r="U6541">
        <v>53</v>
      </c>
      <c r="V6541">
        <v>0</v>
      </c>
      <c r="W6541">
        <v>3</v>
      </c>
      <c r="X6541">
        <v>0</v>
      </c>
      <c r="Y6541">
        <v>80.013140000000007</v>
      </c>
      <c r="Z6541">
        <v>215.83331000000001</v>
      </c>
      <c r="AA6541">
        <v>17.762314</v>
      </c>
      <c r="AB6541">
        <v>25.265789000000002</v>
      </c>
      <c r="AC6541">
        <v>73.341139999999996</v>
      </c>
      <c r="AD6541">
        <v>0</v>
      </c>
      <c r="AE6541">
        <v>1.5814311999999999</v>
      </c>
      <c r="AF6541">
        <v>413.79712000000001</v>
      </c>
    </row>
    <row r="6542" spans="1:32" x14ac:dyDescent="0.3">
      <c r="A6542">
        <v>2794477</v>
      </c>
      <c r="B6542">
        <v>1</v>
      </c>
      <c r="C6542" t="s">
        <v>83</v>
      </c>
      <c r="D6542" t="s">
        <v>116</v>
      </c>
      <c r="E6542" t="s">
        <v>3582</v>
      </c>
      <c r="F6542" t="s">
        <v>3583</v>
      </c>
      <c r="G6542" t="s">
        <v>31550</v>
      </c>
      <c r="H6542" t="s">
        <v>223</v>
      </c>
      <c r="I6542" t="s">
        <v>78</v>
      </c>
      <c r="J6542" t="s">
        <v>135</v>
      </c>
      <c r="K6542" t="s">
        <v>22</v>
      </c>
      <c r="L6542" t="s">
        <v>136</v>
      </c>
      <c r="M6542" t="s">
        <v>23391</v>
      </c>
      <c r="N6542" t="s">
        <v>23392</v>
      </c>
      <c r="O6542">
        <v>0.81638888888888894</v>
      </c>
      <c r="P6542">
        <v>0</v>
      </c>
      <c r="Q6542">
        <v>38</v>
      </c>
      <c r="R6542">
        <v>0</v>
      </c>
      <c r="S6542">
        <v>0</v>
      </c>
      <c r="T6542">
        <v>0</v>
      </c>
      <c r="U6542">
        <v>7</v>
      </c>
      <c r="V6542">
        <v>0</v>
      </c>
      <c r="W6542">
        <v>0</v>
      </c>
      <c r="X6542">
        <v>0</v>
      </c>
      <c r="Y6542">
        <v>8.0464789999999997</v>
      </c>
      <c r="Z6542">
        <v>0</v>
      </c>
      <c r="AA6542">
        <v>0</v>
      </c>
      <c r="AB6542">
        <v>0</v>
      </c>
      <c r="AC6542">
        <v>0.55928195000000003</v>
      </c>
      <c r="AD6542">
        <v>0</v>
      </c>
      <c r="AE6542">
        <v>0</v>
      </c>
      <c r="AF6542">
        <v>8.6057620000000004</v>
      </c>
    </row>
    <row r="6543" spans="1:32" x14ac:dyDescent="0.3">
      <c r="A6543">
        <v>2794484</v>
      </c>
      <c r="B6543">
        <v>1</v>
      </c>
      <c r="C6543" t="s">
        <v>83</v>
      </c>
      <c r="D6543" t="s">
        <v>125</v>
      </c>
      <c r="E6543" t="s">
        <v>23393</v>
      </c>
      <c r="F6543" t="s">
        <v>23394</v>
      </c>
      <c r="G6543" t="s">
        <v>31546</v>
      </c>
      <c r="H6543" t="s">
        <v>145</v>
      </c>
      <c r="I6543" t="s">
        <v>78</v>
      </c>
      <c r="J6543" t="s">
        <v>135</v>
      </c>
      <c r="K6543" t="s">
        <v>22</v>
      </c>
      <c r="L6543" t="s">
        <v>136</v>
      </c>
      <c r="M6543" t="s">
        <v>23395</v>
      </c>
      <c r="N6543" t="s">
        <v>23396</v>
      </c>
      <c r="O6543">
        <v>0.30722222222222223</v>
      </c>
      <c r="P6543">
        <v>0</v>
      </c>
      <c r="Q6543">
        <v>27</v>
      </c>
      <c r="R6543">
        <v>0</v>
      </c>
      <c r="S6543">
        <v>0</v>
      </c>
      <c r="T6543">
        <v>0</v>
      </c>
      <c r="U6543">
        <v>4</v>
      </c>
      <c r="V6543">
        <v>0</v>
      </c>
      <c r="W6543">
        <v>0</v>
      </c>
      <c r="X6543">
        <v>0</v>
      </c>
      <c r="Y6543">
        <v>2.7427130000000002</v>
      </c>
      <c r="Z6543">
        <v>0</v>
      </c>
      <c r="AA6543">
        <v>0</v>
      </c>
      <c r="AB6543">
        <v>0</v>
      </c>
      <c r="AC6543">
        <v>0.55234479999999997</v>
      </c>
      <c r="AD6543">
        <v>0</v>
      </c>
      <c r="AE6543">
        <v>0</v>
      </c>
      <c r="AF6543">
        <v>3.2950577999999999</v>
      </c>
    </row>
    <row r="6544" spans="1:32" x14ac:dyDescent="0.3">
      <c r="A6544">
        <v>2794485</v>
      </c>
      <c r="B6544">
        <v>1</v>
      </c>
      <c r="C6544" t="s">
        <v>83</v>
      </c>
      <c r="D6544" t="s">
        <v>123</v>
      </c>
      <c r="E6544" t="s">
        <v>23397</v>
      </c>
      <c r="F6544" t="s">
        <v>23398</v>
      </c>
      <c r="G6544" t="s">
        <v>31548</v>
      </c>
      <c r="H6544" t="s">
        <v>333</v>
      </c>
      <c r="I6544" t="s">
        <v>78</v>
      </c>
      <c r="J6544" t="s">
        <v>135</v>
      </c>
      <c r="K6544" t="s">
        <v>22</v>
      </c>
      <c r="L6544" t="s">
        <v>136</v>
      </c>
      <c r="M6544" t="s">
        <v>23399</v>
      </c>
      <c r="N6544" t="s">
        <v>23400</v>
      </c>
      <c r="O6544">
        <v>1.7219444444444445</v>
      </c>
      <c r="P6544">
        <v>0</v>
      </c>
      <c r="Q6544">
        <v>6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3.7408730000000001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3.7408730000000001</v>
      </c>
    </row>
    <row r="6545" spans="1:32" x14ac:dyDescent="0.3">
      <c r="A6545">
        <v>2794448</v>
      </c>
      <c r="B6545">
        <v>1</v>
      </c>
      <c r="C6545" t="s">
        <v>82</v>
      </c>
      <c r="D6545" t="s">
        <v>105</v>
      </c>
      <c r="E6545" t="s">
        <v>23401</v>
      </c>
      <c r="F6545" t="s">
        <v>23402</v>
      </c>
      <c r="G6545" t="s">
        <v>31552</v>
      </c>
      <c r="H6545" t="s">
        <v>665</v>
      </c>
      <c r="I6545" t="s">
        <v>78</v>
      </c>
      <c r="J6545" t="s">
        <v>135</v>
      </c>
      <c r="K6545" t="s">
        <v>22</v>
      </c>
      <c r="L6545" t="s">
        <v>136</v>
      </c>
      <c r="M6545" t="s">
        <v>23403</v>
      </c>
      <c r="N6545" t="s">
        <v>23404</v>
      </c>
      <c r="O6545">
        <v>0.78611111111111109</v>
      </c>
      <c r="P6545">
        <v>0</v>
      </c>
      <c r="Q6545">
        <v>174</v>
      </c>
      <c r="R6545">
        <v>0</v>
      </c>
      <c r="S6545">
        <v>2</v>
      </c>
      <c r="T6545">
        <v>0</v>
      </c>
      <c r="U6545">
        <v>11</v>
      </c>
      <c r="V6545">
        <v>0</v>
      </c>
      <c r="W6545">
        <v>0</v>
      </c>
      <c r="X6545">
        <v>0</v>
      </c>
      <c r="Y6545">
        <v>24.764534000000001</v>
      </c>
      <c r="Z6545">
        <v>0</v>
      </c>
      <c r="AA6545">
        <v>0.10146373</v>
      </c>
      <c r="AB6545">
        <v>0</v>
      </c>
      <c r="AC6545">
        <v>3.0531329999999999</v>
      </c>
      <c r="AD6545">
        <v>0</v>
      </c>
      <c r="AE6545">
        <v>0</v>
      </c>
      <c r="AF6545">
        <v>27.919129999999999</v>
      </c>
    </row>
    <row r="6546" spans="1:32" x14ac:dyDescent="0.3">
      <c r="A6546">
        <v>2794322</v>
      </c>
      <c r="B6546">
        <v>1</v>
      </c>
      <c r="C6546" t="s">
        <v>82</v>
      </c>
      <c r="D6546" t="s">
        <v>84</v>
      </c>
      <c r="E6546" t="s">
        <v>23405</v>
      </c>
      <c r="F6546" t="s">
        <v>23406</v>
      </c>
      <c r="G6546" t="s">
        <v>31548</v>
      </c>
      <c r="H6546" t="s">
        <v>893</v>
      </c>
      <c r="I6546" t="s">
        <v>78</v>
      </c>
      <c r="J6546" t="s">
        <v>135</v>
      </c>
      <c r="K6546" t="s">
        <v>22</v>
      </c>
      <c r="L6546" t="s">
        <v>136</v>
      </c>
      <c r="M6546" t="s">
        <v>23407</v>
      </c>
      <c r="N6546" t="s">
        <v>23408</v>
      </c>
      <c r="O6546">
        <v>4.3855555555555554</v>
      </c>
      <c r="P6546">
        <v>0</v>
      </c>
      <c r="Q6546">
        <v>1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0.15461788000000001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0.15461788000000001</v>
      </c>
    </row>
    <row r="6547" spans="1:32" x14ac:dyDescent="0.3">
      <c r="A6547">
        <v>2794285</v>
      </c>
      <c r="B6547">
        <v>1</v>
      </c>
      <c r="C6547" t="s">
        <v>82</v>
      </c>
      <c r="D6547" t="s">
        <v>113</v>
      </c>
      <c r="E6547" t="s">
        <v>23409</v>
      </c>
      <c r="F6547" t="s">
        <v>23410</v>
      </c>
      <c r="G6547" t="s">
        <v>31548</v>
      </c>
      <c r="H6547" t="s">
        <v>311</v>
      </c>
      <c r="I6547" t="s">
        <v>78</v>
      </c>
      <c r="J6547" t="s">
        <v>135</v>
      </c>
      <c r="K6547" t="s">
        <v>22</v>
      </c>
      <c r="L6547" t="s">
        <v>136</v>
      </c>
      <c r="M6547" t="s">
        <v>23411</v>
      </c>
      <c r="N6547" t="s">
        <v>23412</v>
      </c>
      <c r="O6547">
        <v>3.0569444444444445</v>
      </c>
      <c r="P6547">
        <v>0</v>
      </c>
      <c r="Q6547">
        <v>5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6.0273890000000003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6.0273890000000003</v>
      </c>
    </row>
    <row r="6548" spans="1:32" x14ac:dyDescent="0.3">
      <c r="A6548">
        <v>2794302</v>
      </c>
      <c r="B6548">
        <v>1</v>
      </c>
      <c r="C6548" t="s">
        <v>82</v>
      </c>
      <c r="D6548" t="s">
        <v>84</v>
      </c>
      <c r="E6548" t="s">
        <v>23413</v>
      </c>
      <c r="F6548" t="s">
        <v>23414</v>
      </c>
      <c r="G6548" t="s">
        <v>31552</v>
      </c>
      <c r="H6548" t="s">
        <v>145</v>
      </c>
      <c r="I6548" t="s">
        <v>78</v>
      </c>
      <c r="J6548" t="s">
        <v>135</v>
      </c>
      <c r="K6548" t="s">
        <v>22</v>
      </c>
      <c r="L6548" t="s">
        <v>136</v>
      </c>
      <c r="M6548" t="s">
        <v>23415</v>
      </c>
      <c r="N6548" t="s">
        <v>23416</v>
      </c>
      <c r="O6548">
        <v>0.91027777777777774</v>
      </c>
      <c r="P6548">
        <v>0</v>
      </c>
      <c r="Q6548">
        <v>186</v>
      </c>
      <c r="R6548">
        <v>0</v>
      </c>
      <c r="S6548">
        <v>0</v>
      </c>
      <c r="T6548">
        <v>0</v>
      </c>
      <c r="U6548">
        <v>6</v>
      </c>
      <c r="V6548">
        <v>0</v>
      </c>
      <c r="W6548">
        <v>0</v>
      </c>
      <c r="X6548">
        <v>0</v>
      </c>
      <c r="Y6548">
        <v>35.932453000000002</v>
      </c>
      <c r="Z6548">
        <v>0</v>
      </c>
      <c r="AA6548">
        <v>0</v>
      </c>
      <c r="AB6548">
        <v>0</v>
      </c>
      <c r="AC6548">
        <v>8.2160689999999992</v>
      </c>
      <c r="AD6548">
        <v>0</v>
      </c>
      <c r="AE6548">
        <v>0</v>
      </c>
      <c r="AF6548">
        <v>44.148519999999998</v>
      </c>
    </row>
    <row r="6549" spans="1:32" x14ac:dyDescent="0.3">
      <c r="A6549">
        <v>2794320</v>
      </c>
      <c r="B6549">
        <v>1</v>
      </c>
      <c r="C6549" t="s">
        <v>82</v>
      </c>
      <c r="D6549" t="s">
        <v>109</v>
      </c>
      <c r="E6549" t="s">
        <v>23417</v>
      </c>
      <c r="F6549" t="s">
        <v>23418</v>
      </c>
      <c r="G6549" t="s">
        <v>31551</v>
      </c>
      <c r="H6549" t="s">
        <v>145</v>
      </c>
      <c r="I6549" t="s">
        <v>79</v>
      </c>
      <c r="J6549" t="s">
        <v>135</v>
      </c>
      <c r="K6549" t="s">
        <v>22</v>
      </c>
      <c r="L6549" t="s">
        <v>136</v>
      </c>
      <c r="M6549" t="s">
        <v>23419</v>
      </c>
      <c r="N6549" t="s">
        <v>23420</v>
      </c>
      <c r="O6549">
        <v>0.4836111111111111</v>
      </c>
      <c r="P6549">
        <v>2</v>
      </c>
      <c r="Q6549">
        <v>564</v>
      </c>
      <c r="R6549">
        <v>0</v>
      </c>
      <c r="S6549">
        <v>0</v>
      </c>
      <c r="T6549">
        <v>4</v>
      </c>
      <c r="U6549">
        <v>4</v>
      </c>
      <c r="V6549">
        <v>0</v>
      </c>
      <c r="W6549">
        <v>0</v>
      </c>
      <c r="X6549">
        <v>1.3636315999999999</v>
      </c>
      <c r="Y6549">
        <v>34.202530000000003</v>
      </c>
      <c r="Z6549">
        <v>0</v>
      </c>
      <c r="AA6549">
        <v>0</v>
      </c>
      <c r="AB6549">
        <v>11.541169</v>
      </c>
      <c r="AC6549">
        <v>3.6716172999999999</v>
      </c>
      <c r="AD6549">
        <v>0</v>
      </c>
      <c r="AE6549">
        <v>0</v>
      </c>
      <c r="AF6549">
        <v>50.778945999999998</v>
      </c>
    </row>
    <row r="6550" spans="1:32" x14ac:dyDescent="0.3">
      <c r="A6550">
        <v>2794282</v>
      </c>
      <c r="B6550">
        <v>1</v>
      </c>
      <c r="C6550" t="s">
        <v>83</v>
      </c>
      <c r="D6550" t="s">
        <v>128</v>
      </c>
      <c r="E6550" t="s">
        <v>1584</v>
      </c>
      <c r="F6550" t="s">
        <v>1585</v>
      </c>
      <c r="G6550" t="s">
        <v>31549</v>
      </c>
      <c r="H6550" t="s">
        <v>134</v>
      </c>
      <c r="I6550" t="s">
        <v>79</v>
      </c>
      <c r="J6550" t="s">
        <v>135</v>
      </c>
      <c r="K6550" t="s">
        <v>22</v>
      </c>
      <c r="L6550" t="s">
        <v>136</v>
      </c>
      <c r="M6550" t="s">
        <v>23421</v>
      </c>
      <c r="N6550" t="s">
        <v>23422</v>
      </c>
      <c r="O6550">
        <v>0.66527777777777775</v>
      </c>
      <c r="P6550">
        <v>6</v>
      </c>
      <c r="Q6550">
        <v>12</v>
      </c>
      <c r="R6550">
        <v>191</v>
      </c>
      <c r="S6550">
        <v>121</v>
      </c>
      <c r="T6550">
        <v>15</v>
      </c>
      <c r="U6550">
        <v>8</v>
      </c>
      <c r="V6550">
        <v>0</v>
      </c>
      <c r="W6550">
        <v>0</v>
      </c>
      <c r="X6550">
        <v>1.1971072</v>
      </c>
      <c r="Y6550">
        <v>0.26220325</v>
      </c>
      <c r="Z6550">
        <v>48.398197000000003</v>
      </c>
      <c r="AA6550">
        <v>24.865824</v>
      </c>
      <c r="AB6550">
        <v>58.665882000000003</v>
      </c>
      <c r="AC6550">
        <v>1.6934427999999999</v>
      </c>
      <c r="AD6550">
        <v>0</v>
      </c>
      <c r="AE6550">
        <v>0</v>
      </c>
      <c r="AF6550">
        <v>135.08266</v>
      </c>
    </row>
    <row r="6551" spans="1:32" x14ac:dyDescent="0.3">
      <c r="A6551">
        <v>2793891</v>
      </c>
      <c r="B6551">
        <v>1</v>
      </c>
      <c r="C6551" t="s">
        <v>82</v>
      </c>
      <c r="D6551" t="s">
        <v>112</v>
      </c>
      <c r="E6551" t="s">
        <v>23423</v>
      </c>
      <c r="F6551" t="s">
        <v>23424</v>
      </c>
      <c r="G6551" t="s">
        <v>31548</v>
      </c>
      <c r="H6551" t="s">
        <v>311</v>
      </c>
      <c r="I6551" t="s">
        <v>78</v>
      </c>
      <c r="J6551" t="s">
        <v>135</v>
      </c>
      <c r="K6551" t="s">
        <v>22</v>
      </c>
      <c r="L6551" t="s">
        <v>136</v>
      </c>
      <c r="M6551" t="s">
        <v>23425</v>
      </c>
      <c r="N6551" t="s">
        <v>23426</v>
      </c>
      <c r="O6551">
        <v>2.5002777777777778</v>
      </c>
      <c r="P6551">
        <v>0</v>
      </c>
      <c r="Q6551">
        <v>6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3.5789010000000001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3.5789010000000001</v>
      </c>
    </row>
    <row r="6552" spans="1:32" x14ac:dyDescent="0.3">
      <c r="A6552">
        <v>2793882</v>
      </c>
      <c r="B6552">
        <v>1</v>
      </c>
      <c r="C6552" t="s">
        <v>82</v>
      </c>
      <c r="D6552" t="s">
        <v>106</v>
      </c>
      <c r="E6552" t="s">
        <v>23427</v>
      </c>
      <c r="F6552" t="s">
        <v>23428</v>
      </c>
      <c r="G6552" t="s">
        <v>31548</v>
      </c>
      <c r="H6552" t="s">
        <v>893</v>
      </c>
      <c r="I6552" t="s">
        <v>78</v>
      </c>
      <c r="J6552" t="s">
        <v>135</v>
      </c>
      <c r="K6552" t="s">
        <v>22</v>
      </c>
      <c r="L6552" t="s">
        <v>136</v>
      </c>
      <c r="M6552" t="s">
        <v>23429</v>
      </c>
      <c r="N6552" t="s">
        <v>23430</v>
      </c>
      <c r="O6552">
        <v>0.55166666666666664</v>
      </c>
      <c r="P6552">
        <v>0</v>
      </c>
      <c r="Q6552">
        <v>5</v>
      </c>
      <c r="R6552">
        <v>0</v>
      </c>
      <c r="S6552">
        <v>0</v>
      </c>
      <c r="T6552">
        <v>0</v>
      </c>
      <c r="U6552">
        <v>1</v>
      </c>
      <c r="V6552">
        <v>0</v>
      </c>
      <c r="W6552">
        <v>0</v>
      </c>
      <c r="X6552">
        <v>0</v>
      </c>
      <c r="Y6552">
        <v>0.44172022</v>
      </c>
      <c r="Z6552">
        <v>0</v>
      </c>
      <c r="AA6552">
        <v>0</v>
      </c>
      <c r="AB6552">
        <v>0</v>
      </c>
      <c r="AC6552">
        <v>0.24973644</v>
      </c>
      <c r="AD6552">
        <v>0</v>
      </c>
      <c r="AE6552">
        <v>0</v>
      </c>
      <c r="AF6552">
        <v>0.69145670000000004</v>
      </c>
    </row>
    <row r="6553" spans="1:32" x14ac:dyDescent="0.3">
      <c r="A6553">
        <v>2793884</v>
      </c>
      <c r="B6553">
        <v>1</v>
      </c>
      <c r="C6553" t="s">
        <v>82</v>
      </c>
      <c r="D6553" t="s">
        <v>90</v>
      </c>
      <c r="E6553" t="s">
        <v>23431</v>
      </c>
      <c r="F6553" t="s">
        <v>23432</v>
      </c>
      <c r="G6553" t="s">
        <v>31546</v>
      </c>
      <c r="H6553" t="s">
        <v>2229</v>
      </c>
      <c r="I6553" t="s">
        <v>78</v>
      </c>
      <c r="J6553" t="s">
        <v>135</v>
      </c>
      <c r="K6553" t="s">
        <v>22</v>
      </c>
      <c r="L6553" t="s">
        <v>136</v>
      </c>
      <c r="M6553" t="s">
        <v>23433</v>
      </c>
      <c r="N6553" t="s">
        <v>23434</v>
      </c>
      <c r="O6553">
        <v>5.6319444444444446</v>
      </c>
      <c r="P6553">
        <v>0</v>
      </c>
      <c r="Q6553">
        <v>14</v>
      </c>
      <c r="R6553">
        <v>0</v>
      </c>
      <c r="S6553">
        <v>1</v>
      </c>
      <c r="T6553">
        <v>0</v>
      </c>
      <c r="U6553">
        <v>10</v>
      </c>
      <c r="V6553">
        <v>0</v>
      </c>
      <c r="W6553">
        <v>0</v>
      </c>
      <c r="X6553">
        <v>0</v>
      </c>
      <c r="Y6553">
        <v>18.367986999999999</v>
      </c>
      <c r="Z6553">
        <v>0</v>
      </c>
      <c r="AA6553">
        <v>25.652676</v>
      </c>
      <c r="AB6553">
        <v>0</v>
      </c>
      <c r="AC6553">
        <v>109.56946600000001</v>
      </c>
      <c r="AD6553">
        <v>0</v>
      </c>
      <c r="AE6553">
        <v>0</v>
      </c>
      <c r="AF6553">
        <v>153.59012999999999</v>
      </c>
    </row>
    <row r="6554" spans="1:32" x14ac:dyDescent="0.3">
      <c r="A6554">
        <v>2793877</v>
      </c>
      <c r="B6554">
        <v>1</v>
      </c>
      <c r="C6554" t="s">
        <v>82</v>
      </c>
      <c r="D6554" t="s">
        <v>96</v>
      </c>
      <c r="E6554" t="s">
        <v>23435</v>
      </c>
      <c r="F6554" t="s">
        <v>23436</v>
      </c>
      <c r="G6554" t="s">
        <v>31548</v>
      </c>
      <c r="H6554" t="s">
        <v>311</v>
      </c>
      <c r="I6554" t="s">
        <v>78</v>
      </c>
      <c r="J6554" t="s">
        <v>135</v>
      </c>
      <c r="K6554" t="s">
        <v>22</v>
      </c>
      <c r="L6554" t="s">
        <v>136</v>
      </c>
      <c r="M6554" t="s">
        <v>23437</v>
      </c>
      <c r="N6554" t="s">
        <v>23438</v>
      </c>
      <c r="O6554">
        <v>2.3483333333333332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2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22.620539999999998</v>
      </c>
      <c r="AD6554">
        <v>0</v>
      </c>
      <c r="AE6554">
        <v>0</v>
      </c>
      <c r="AF6554">
        <v>22.620539999999998</v>
      </c>
    </row>
    <row r="6555" spans="1:32" x14ac:dyDescent="0.3">
      <c r="A6555">
        <v>2793888</v>
      </c>
      <c r="B6555">
        <v>1</v>
      </c>
      <c r="C6555" t="s">
        <v>82</v>
      </c>
      <c r="D6555" t="s">
        <v>96</v>
      </c>
      <c r="E6555" t="s">
        <v>23439</v>
      </c>
      <c r="F6555" t="s">
        <v>23440</v>
      </c>
      <c r="G6555" t="s">
        <v>31546</v>
      </c>
      <c r="H6555" t="s">
        <v>145</v>
      </c>
      <c r="I6555" t="s">
        <v>78</v>
      </c>
      <c r="J6555" t="s">
        <v>135</v>
      </c>
      <c r="K6555" t="s">
        <v>22</v>
      </c>
      <c r="L6555" t="s">
        <v>136</v>
      </c>
      <c r="M6555" t="s">
        <v>23441</v>
      </c>
      <c r="N6555" t="s">
        <v>23442</v>
      </c>
      <c r="O6555">
        <v>0.54555555555555557</v>
      </c>
      <c r="P6555">
        <v>0</v>
      </c>
      <c r="Q6555">
        <v>177</v>
      </c>
      <c r="R6555">
        <v>0</v>
      </c>
      <c r="S6555">
        <v>0</v>
      </c>
      <c r="T6555">
        <v>0</v>
      </c>
      <c r="U6555">
        <v>10</v>
      </c>
      <c r="V6555">
        <v>0</v>
      </c>
      <c r="W6555">
        <v>0</v>
      </c>
      <c r="X6555">
        <v>0</v>
      </c>
      <c r="Y6555">
        <v>19.881322999999998</v>
      </c>
      <c r="Z6555">
        <v>0</v>
      </c>
      <c r="AA6555">
        <v>0</v>
      </c>
      <c r="AB6555">
        <v>0</v>
      </c>
      <c r="AC6555">
        <v>2.3071069999999998</v>
      </c>
      <c r="AD6555">
        <v>0</v>
      </c>
      <c r="AE6555">
        <v>0</v>
      </c>
      <c r="AF6555">
        <v>22.18843</v>
      </c>
    </row>
    <row r="6556" spans="1:32" x14ac:dyDescent="0.3">
      <c r="A6556">
        <v>2793873</v>
      </c>
      <c r="B6556">
        <v>1</v>
      </c>
      <c r="C6556" t="s">
        <v>83</v>
      </c>
      <c r="D6556" t="s">
        <v>123</v>
      </c>
      <c r="E6556" t="s">
        <v>23443</v>
      </c>
      <c r="F6556" t="s">
        <v>23444</v>
      </c>
      <c r="G6556" t="s">
        <v>31551</v>
      </c>
      <c r="H6556" t="s">
        <v>648</v>
      </c>
      <c r="I6556" t="s">
        <v>79</v>
      </c>
      <c r="J6556" t="s">
        <v>135</v>
      </c>
      <c r="K6556" t="s">
        <v>22</v>
      </c>
      <c r="L6556" t="s">
        <v>186</v>
      </c>
      <c r="M6556" t="s">
        <v>23445</v>
      </c>
      <c r="N6556" t="s">
        <v>23446</v>
      </c>
      <c r="O6556">
        <v>3.4177777777777778</v>
      </c>
      <c r="P6556">
        <v>0</v>
      </c>
      <c r="Q6556">
        <v>153</v>
      </c>
      <c r="R6556">
        <v>14</v>
      </c>
      <c r="S6556">
        <v>12</v>
      </c>
      <c r="T6556">
        <v>0</v>
      </c>
      <c r="U6556">
        <v>6</v>
      </c>
      <c r="V6556">
        <v>0</v>
      </c>
      <c r="W6556">
        <v>0</v>
      </c>
      <c r="X6556">
        <v>0</v>
      </c>
      <c r="Y6556">
        <v>68.492189999999994</v>
      </c>
      <c r="Z6556">
        <v>23.752762000000001</v>
      </c>
      <c r="AA6556">
        <v>23.452442000000001</v>
      </c>
      <c r="AB6556">
        <v>0</v>
      </c>
      <c r="AC6556">
        <v>7.4308233000000001</v>
      </c>
      <c r="AD6556">
        <v>0</v>
      </c>
      <c r="AE6556">
        <v>0</v>
      </c>
      <c r="AF6556">
        <v>123.12822</v>
      </c>
    </row>
    <row r="6557" spans="1:32" x14ac:dyDescent="0.3">
      <c r="A6557">
        <v>2785683</v>
      </c>
      <c r="B6557">
        <v>1</v>
      </c>
      <c r="C6557" t="s">
        <v>82</v>
      </c>
      <c r="D6557" t="s">
        <v>106</v>
      </c>
      <c r="E6557" t="s">
        <v>16864</v>
      </c>
      <c r="F6557" t="s">
        <v>16865</v>
      </c>
      <c r="G6557" t="s">
        <v>31552</v>
      </c>
      <c r="H6557" t="s">
        <v>665</v>
      </c>
      <c r="I6557" t="s">
        <v>78</v>
      </c>
      <c r="J6557" t="s">
        <v>135</v>
      </c>
      <c r="K6557" t="s">
        <v>22</v>
      </c>
      <c r="L6557" t="s">
        <v>136</v>
      </c>
      <c r="M6557" t="s">
        <v>23447</v>
      </c>
      <c r="N6557" t="s">
        <v>23448</v>
      </c>
      <c r="O6557">
        <v>0.55083333333333329</v>
      </c>
      <c r="P6557">
        <v>0</v>
      </c>
      <c r="Q6557">
        <v>2</v>
      </c>
      <c r="R6557">
        <v>0</v>
      </c>
      <c r="S6557">
        <v>2</v>
      </c>
      <c r="T6557">
        <v>0</v>
      </c>
      <c r="U6557">
        <v>6</v>
      </c>
      <c r="V6557">
        <v>0</v>
      </c>
      <c r="W6557">
        <v>0</v>
      </c>
      <c r="X6557">
        <v>0</v>
      </c>
      <c r="Y6557">
        <v>0.34865669999999999</v>
      </c>
      <c r="Z6557">
        <v>0</v>
      </c>
      <c r="AA6557">
        <v>0.41268009999999999</v>
      </c>
      <c r="AB6557">
        <v>0</v>
      </c>
      <c r="AC6557">
        <v>3.6027380999999998</v>
      </c>
      <c r="AD6557">
        <v>0</v>
      </c>
      <c r="AE6557">
        <v>0</v>
      </c>
      <c r="AF6557">
        <v>4.3640749999999997</v>
      </c>
    </row>
    <row r="6558" spans="1:32" x14ac:dyDescent="0.3">
      <c r="A6558">
        <v>2784061</v>
      </c>
      <c r="B6558">
        <v>1</v>
      </c>
      <c r="C6558" t="s">
        <v>82</v>
      </c>
      <c r="D6558" t="s">
        <v>95</v>
      </c>
      <c r="E6558" t="s">
        <v>23449</v>
      </c>
      <c r="F6558" t="s">
        <v>23450</v>
      </c>
      <c r="G6558" t="s">
        <v>31551</v>
      </c>
      <c r="H6558" t="s">
        <v>672</v>
      </c>
      <c r="I6558" t="s">
        <v>79</v>
      </c>
      <c r="J6558" t="s">
        <v>135</v>
      </c>
      <c r="K6558" t="s">
        <v>22</v>
      </c>
      <c r="L6558" t="s">
        <v>136</v>
      </c>
      <c r="M6558" t="s">
        <v>23451</v>
      </c>
      <c r="N6558" t="s">
        <v>23452</v>
      </c>
      <c r="O6558">
        <v>3.3872222222222224</v>
      </c>
      <c r="P6558">
        <v>8</v>
      </c>
      <c r="Q6558">
        <v>37</v>
      </c>
      <c r="R6558">
        <v>6</v>
      </c>
      <c r="S6558">
        <v>0</v>
      </c>
      <c r="T6558">
        <v>4</v>
      </c>
      <c r="U6558">
        <v>0</v>
      </c>
      <c r="V6558">
        <v>0</v>
      </c>
      <c r="W6558">
        <v>0</v>
      </c>
      <c r="X6558">
        <v>49.454815000000004</v>
      </c>
      <c r="Y6558">
        <v>29.578146</v>
      </c>
      <c r="Z6558">
        <v>12.174261</v>
      </c>
      <c r="AA6558">
        <v>0</v>
      </c>
      <c r="AB6558">
        <v>23.345970000000001</v>
      </c>
      <c r="AC6558">
        <v>0</v>
      </c>
      <c r="AD6558">
        <v>0</v>
      </c>
      <c r="AE6558">
        <v>0</v>
      </c>
      <c r="AF6558">
        <v>114.55319</v>
      </c>
    </row>
    <row r="6559" spans="1:32" x14ac:dyDescent="0.3">
      <c r="A6559">
        <v>2784074</v>
      </c>
      <c r="B6559">
        <v>1</v>
      </c>
      <c r="C6559" t="s">
        <v>83</v>
      </c>
      <c r="D6559" t="s">
        <v>125</v>
      </c>
      <c r="E6559" t="s">
        <v>4301</v>
      </c>
      <c r="F6559" t="s">
        <v>4302</v>
      </c>
      <c r="G6559" t="s">
        <v>31545</v>
      </c>
      <c r="H6559" t="s">
        <v>134</v>
      </c>
      <c r="I6559" t="s">
        <v>79</v>
      </c>
      <c r="J6559" t="s">
        <v>135</v>
      </c>
      <c r="K6559" t="s">
        <v>22</v>
      </c>
      <c r="L6559" t="s">
        <v>136</v>
      </c>
      <c r="M6559" t="s">
        <v>23453</v>
      </c>
      <c r="N6559" t="s">
        <v>23454</v>
      </c>
      <c r="O6559">
        <v>1.1850000000000001</v>
      </c>
      <c r="P6559">
        <v>2</v>
      </c>
      <c r="Q6559">
        <v>317</v>
      </c>
      <c r="R6559">
        <v>95</v>
      </c>
      <c r="S6559">
        <v>4</v>
      </c>
      <c r="T6559">
        <v>14</v>
      </c>
      <c r="U6559">
        <v>39</v>
      </c>
      <c r="V6559">
        <v>3</v>
      </c>
      <c r="W6559">
        <v>0</v>
      </c>
      <c r="X6559">
        <v>2.9629623999999999</v>
      </c>
      <c r="Y6559">
        <v>112.94981</v>
      </c>
      <c r="Z6559">
        <v>216.01992999999999</v>
      </c>
      <c r="AA6559">
        <v>0.28449925999999998</v>
      </c>
      <c r="AB6559">
        <v>16.346558000000002</v>
      </c>
      <c r="AC6559">
        <v>7.7674649999999996</v>
      </c>
      <c r="AD6559">
        <v>21.761312</v>
      </c>
      <c r="AE6559">
        <v>0</v>
      </c>
      <c r="AF6559">
        <v>378.09253000000001</v>
      </c>
    </row>
    <row r="6560" spans="1:32" x14ac:dyDescent="0.3">
      <c r="A6560">
        <v>2784016</v>
      </c>
      <c r="B6560">
        <v>1</v>
      </c>
      <c r="C6560" t="s">
        <v>82</v>
      </c>
      <c r="D6560" t="s">
        <v>105</v>
      </c>
      <c r="E6560" t="s">
        <v>23455</v>
      </c>
      <c r="F6560" t="s">
        <v>23456</v>
      </c>
      <c r="G6560" t="s">
        <v>31548</v>
      </c>
      <c r="H6560" t="s">
        <v>333</v>
      </c>
      <c r="I6560" t="s">
        <v>78</v>
      </c>
      <c r="J6560" t="s">
        <v>135</v>
      </c>
      <c r="K6560" t="s">
        <v>22</v>
      </c>
      <c r="L6560" t="s">
        <v>136</v>
      </c>
      <c r="M6560" t="s">
        <v>23457</v>
      </c>
      <c r="N6560" t="s">
        <v>23458</v>
      </c>
      <c r="O6560">
        <v>1.5422222222222222</v>
      </c>
      <c r="P6560">
        <v>0</v>
      </c>
      <c r="Q6560">
        <v>1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0.72882455999999995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0.72882455999999995</v>
      </c>
    </row>
    <row r="6561" spans="1:32" x14ac:dyDescent="0.3">
      <c r="A6561">
        <v>2783907</v>
      </c>
      <c r="B6561">
        <v>1</v>
      </c>
      <c r="C6561" t="s">
        <v>82</v>
      </c>
      <c r="D6561" t="s">
        <v>91</v>
      </c>
      <c r="E6561" t="s">
        <v>13627</v>
      </c>
      <c r="F6561" t="s">
        <v>13628</v>
      </c>
      <c r="G6561" t="s">
        <v>31552</v>
      </c>
      <c r="H6561" t="s">
        <v>643</v>
      </c>
      <c r="I6561" t="s">
        <v>78</v>
      </c>
      <c r="J6561" t="s">
        <v>135</v>
      </c>
      <c r="K6561" t="s">
        <v>22</v>
      </c>
      <c r="L6561" t="s">
        <v>186</v>
      </c>
      <c r="M6561" t="s">
        <v>23459</v>
      </c>
      <c r="N6561" t="s">
        <v>23460</v>
      </c>
      <c r="O6561">
        <v>8.6211111111111105</v>
      </c>
      <c r="P6561">
        <v>0</v>
      </c>
      <c r="Q6561">
        <v>885</v>
      </c>
      <c r="R6561">
        <v>0</v>
      </c>
      <c r="S6561">
        <v>0</v>
      </c>
      <c r="T6561">
        <v>0</v>
      </c>
      <c r="U6561">
        <v>55</v>
      </c>
      <c r="V6561">
        <v>0</v>
      </c>
      <c r="W6561">
        <v>0</v>
      </c>
      <c r="X6561">
        <v>0</v>
      </c>
      <c r="Y6561">
        <v>1708.4368999999999</v>
      </c>
      <c r="Z6561">
        <v>0</v>
      </c>
      <c r="AA6561">
        <v>0</v>
      </c>
      <c r="AB6561">
        <v>0</v>
      </c>
      <c r="AC6561">
        <v>303.76339999999999</v>
      </c>
      <c r="AD6561">
        <v>0</v>
      </c>
      <c r="AE6561">
        <v>0</v>
      </c>
      <c r="AF6561">
        <v>2012.2003</v>
      </c>
    </row>
    <row r="6562" spans="1:32" x14ac:dyDescent="0.3">
      <c r="A6562">
        <v>2783893</v>
      </c>
      <c r="B6562">
        <v>1</v>
      </c>
      <c r="C6562" t="s">
        <v>83</v>
      </c>
      <c r="D6562" t="s">
        <v>121</v>
      </c>
      <c r="E6562" t="s">
        <v>23461</v>
      </c>
      <c r="F6562" t="s">
        <v>23462</v>
      </c>
      <c r="G6562" t="s">
        <v>31549</v>
      </c>
      <c r="H6562" t="s">
        <v>648</v>
      </c>
      <c r="I6562" t="s">
        <v>79</v>
      </c>
      <c r="J6562" t="s">
        <v>135</v>
      </c>
      <c r="K6562" t="s">
        <v>22</v>
      </c>
      <c r="L6562" t="s">
        <v>186</v>
      </c>
      <c r="M6562" t="s">
        <v>23463</v>
      </c>
      <c r="N6562" t="s">
        <v>23464</v>
      </c>
      <c r="O6562">
        <v>0.71888888888888891</v>
      </c>
      <c r="P6562">
        <v>7</v>
      </c>
      <c r="Q6562">
        <v>2085</v>
      </c>
      <c r="R6562">
        <v>62</v>
      </c>
      <c r="S6562">
        <v>226</v>
      </c>
      <c r="T6562">
        <v>6</v>
      </c>
      <c r="U6562">
        <v>301</v>
      </c>
      <c r="V6562">
        <v>1</v>
      </c>
      <c r="W6562">
        <v>0</v>
      </c>
      <c r="X6562">
        <v>16.453925999999999</v>
      </c>
      <c r="Y6562">
        <v>133.78542999999999</v>
      </c>
      <c r="Z6562">
        <v>25.971066</v>
      </c>
      <c r="AA6562">
        <v>20.679762</v>
      </c>
      <c r="AB6562">
        <v>15.022506999999999</v>
      </c>
      <c r="AC6562">
        <v>39.115504999999999</v>
      </c>
      <c r="AD6562">
        <v>40.662211999999997</v>
      </c>
      <c r="AE6562">
        <v>0</v>
      </c>
      <c r="AF6562">
        <v>291.69042999999999</v>
      </c>
    </row>
    <row r="6563" spans="1:32" x14ac:dyDescent="0.3">
      <c r="A6563">
        <v>2783899</v>
      </c>
      <c r="B6563">
        <v>1</v>
      </c>
      <c r="C6563" t="s">
        <v>82</v>
      </c>
      <c r="D6563" t="s">
        <v>104</v>
      </c>
      <c r="E6563" t="s">
        <v>23465</v>
      </c>
      <c r="F6563" t="s">
        <v>23466</v>
      </c>
      <c r="G6563" t="s">
        <v>31545</v>
      </c>
      <c r="H6563" t="s">
        <v>185</v>
      </c>
      <c r="I6563" t="s">
        <v>79</v>
      </c>
      <c r="J6563" t="s">
        <v>135</v>
      </c>
      <c r="K6563" t="s">
        <v>22</v>
      </c>
      <c r="L6563" t="s">
        <v>136</v>
      </c>
      <c r="M6563" t="s">
        <v>23467</v>
      </c>
      <c r="N6563" t="s">
        <v>23468</v>
      </c>
      <c r="O6563">
        <v>0.20250000000000001</v>
      </c>
      <c r="P6563">
        <v>0</v>
      </c>
      <c r="Q6563">
        <v>14572</v>
      </c>
      <c r="R6563">
        <v>0</v>
      </c>
      <c r="S6563">
        <v>0</v>
      </c>
      <c r="T6563">
        <v>10</v>
      </c>
      <c r="U6563">
        <v>1812</v>
      </c>
      <c r="V6563">
        <v>0</v>
      </c>
      <c r="W6563">
        <v>6</v>
      </c>
      <c r="X6563">
        <v>0</v>
      </c>
      <c r="Y6563">
        <v>759.19669999999996</v>
      </c>
      <c r="Z6563">
        <v>0</v>
      </c>
      <c r="AA6563">
        <v>0</v>
      </c>
      <c r="AB6563">
        <v>58.143856</v>
      </c>
      <c r="AC6563">
        <v>173.31130999999999</v>
      </c>
      <c r="AD6563">
        <v>0</v>
      </c>
      <c r="AE6563">
        <v>10.186602000000001</v>
      </c>
      <c r="AF6563">
        <v>1000.8385</v>
      </c>
    </row>
    <row r="6564" spans="1:32" x14ac:dyDescent="0.3">
      <c r="A6564">
        <v>2783640</v>
      </c>
      <c r="B6564">
        <v>1</v>
      </c>
      <c r="C6564" t="s">
        <v>83</v>
      </c>
      <c r="D6564" t="s">
        <v>115</v>
      </c>
      <c r="E6564" t="s">
        <v>23469</v>
      </c>
      <c r="F6564" t="s">
        <v>23470</v>
      </c>
      <c r="G6564" t="s">
        <v>31548</v>
      </c>
      <c r="H6564" t="s">
        <v>311</v>
      </c>
      <c r="I6564" t="s">
        <v>78</v>
      </c>
      <c r="J6564" t="s">
        <v>135</v>
      </c>
      <c r="K6564" t="s">
        <v>22</v>
      </c>
      <c r="L6564" t="s">
        <v>136</v>
      </c>
      <c r="M6564" t="s">
        <v>23471</v>
      </c>
      <c r="N6564" t="s">
        <v>23472</v>
      </c>
      <c r="O6564">
        <v>1.97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1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7.3335569999999999</v>
      </c>
      <c r="AD6564">
        <v>0</v>
      </c>
      <c r="AE6564">
        <v>0</v>
      </c>
      <c r="AF6564">
        <v>7.3335569999999999</v>
      </c>
    </row>
    <row r="6565" spans="1:32" x14ac:dyDescent="0.3">
      <c r="A6565">
        <v>2782852</v>
      </c>
      <c r="B6565">
        <v>1</v>
      </c>
      <c r="C6565" t="s">
        <v>82</v>
      </c>
      <c r="D6565" t="s">
        <v>84</v>
      </c>
      <c r="E6565" t="s">
        <v>23473</v>
      </c>
      <c r="F6565" t="s">
        <v>23474</v>
      </c>
      <c r="G6565" t="s">
        <v>31548</v>
      </c>
      <c r="H6565" t="s">
        <v>893</v>
      </c>
      <c r="I6565" t="s">
        <v>78</v>
      </c>
      <c r="J6565" t="s">
        <v>135</v>
      </c>
      <c r="K6565" t="s">
        <v>22</v>
      </c>
      <c r="L6565" t="s">
        <v>136</v>
      </c>
      <c r="M6565" t="s">
        <v>23475</v>
      </c>
      <c r="N6565" t="s">
        <v>22662</v>
      </c>
      <c r="O6565">
        <v>1.4947222222222223</v>
      </c>
      <c r="P6565">
        <v>0</v>
      </c>
      <c r="Q6565">
        <v>1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4.0374119999999999E-2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4.0374119999999999E-2</v>
      </c>
    </row>
    <row r="6566" spans="1:32" x14ac:dyDescent="0.3">
      <c r="A6566">
        <v>2782856</v>
      </c>
      <c r="B6566">
        <v>1</v>
      </c>
      <c r="C6566" t="s">
        <v>83</v>
      </c>
      <c r="D6566" t="s">
        <v>129</v>
      </c>
      <c r="E6566" t="s">
        <v>23476</v>
      </c>
      <c r="F6566" t="s">
        <v>23477</v>
      </c>
      <c r="G6566" t="s">
        <v>31548</v>
      </c>
      <c r="H6566" t="s">
        <v>311</v>
      </c>
      <c r="I6566" t="s">
        <v>78</v>
      </c>
      <c r="J6566" t="s">
        <v>135</v>
      </c>
      <c r="K6566" t="s">
        <v>22</v>
      </c>
      <c r="L6566" t="s">
        <v>136</v>
      </c>
      <c r="M6566" t="s">
        <v>23478</v>
      </c>
      <c r="N6566" t="s">
        <v>23479</v>
      </c>
      <c r="O6566">
        <v>0.73499999999999999</v>
      </c>
      <c r="P6566">
        <v>0</v>
      </c>
      <c r="Q6566">
        <v>5</v>
      </c>
      <c r="R6566">
        <v>0</v>
      </c>
      <c r="S6566">
        <v>0</v>
      </c>
      <c r="T6566">
        <v>0</v>
      </c>
      <c r="U6566">
        <v>1</v>
      </c>
      <c r="V6566">
        <v>0</v>
      </c>
      <c r="W6566">
        <v>0</v>
      </c>
      <c r="X6566">
        <v>0</v>
      </c>
      <c r="Y6566">
        <v>0.73043049999999998</v>
      </c>
      <c r="Z6566">
        <v>0</v>
      </c>
      <c r="AA6566">
        <v>0</v>
      </c>
      <c r="AB6566">
        <v>0</v>
      </c>
      <c r="AC6566">
        <v>0.66140074000000004</v>
      </c>
      <c r="AD6566">
        <v>0</v>
      </c>
      <c r="AE6566">
        <v>0</v>
      </c>
      <c r="AF6566">
        <v>1.3918311999999999</v>
      </c>
    </row>
    <row r="6567" spans="1:32" x14ac:dyDescent="0.3">
      <c r="A6567">
        <v>2782857</v>
      </c>
      <c r="B6567">
        <v>1</v>
      </c>
      <c r="C6567" t="s">
        <v>82</v>
      </c>
      <c r="D6567" t="s">
        <v>90</v>
      </c>
      <c r="E6567" t="s">
        <v>23480</v>
      </c>
      <c r="F6567" t="s">
        <v>23481</v>
      </c>
      <c r="G6567" t="s">
        <v>31552</v>
      </c>
      <c r="H6567" t="s">
        <v>145</v>
      </c>
      <c r="I6567" t="s">
        <v>78</v>
      </c>
      <c r="J6567" t="s">
        <v>135</v>
      </c>
      <c r="K6567" t="s">
        <v>22</v>
      </c>
      <c r="L6567" t="s">
        <v>136</v>
      </c>
      <c r="M6567" t="s">
        <v>23482</v>
      </c>
      <c r="N6567" t="s">
        <v>23483</v>
      </c>
      <c r="O6567">
        <v>0.32527777777777778</v>
      </c>
      <c r="P6567">
        <v>0</v>
      </c>
      <c r="Q6567">
        <v>1</v>
      </c>
      <c r="R6567">
        <v>0</v>
      </c>
      <c r="S6567">
        <v>0</v>
      </c>
      <c r="T6567">
        <v>0</v>
      </c>
      <c r="U6567">
        <v>60</v>
      </c>
      <c r="V6567">
        <v>0</v>
      </c>
      <c r="W6567">
        <v>15</v>
      </c>
      <c r="X6567">
        <v>0</v>
      </c>
      <c r="Y6567">
        <v>6.6952914999999997E-3</v>
      </c>
      <c r="Z6567">
        <v>0</v>
      </c>
      <c r="AA6567">
        <v>0</v>
      </c>
      <c r="AB6567">
        <v>0</v>
      </c>
      <c r="AC6567">
        <v>78.964910000000003</v>
      </c>
      <c r="AD6567">
        <v>0</v>
      </c>
      <c r="AE6567">
        <v>174.89574999999999</v>
      </c>
      <c r="AF6567">
        <v>253.86735999999999</v>
      </c>
    </row>
    <row r="6568" spans="1:32" x14ac:dyDescent="0.3">
      <c r="A6568">
        <v>2782513</v>
      </c>
      <c r="B6568">
        <v>1</v>
      </c>
      <c r="C6568" t="s">
        <v>82</v>
      </c>
      <c r="D6568" t="s">
        <v>106</v>
      </c>
      <c r="E6568" t="s">
        <v>23484</v>
      </c>
      <c r="F6568" t="s">
        <v>23485</v>
      </c>
      <c r="G6568" t="s">
        <v>31546</v>
      </c>
      <c r="H6568" t="s">
        <v>223</v>
      </c>
      <c r="I6568" t="s">
        <v>78</v>
      </c>
      <c r="J6568" t="s">
        <v>135</v>
      </c>
      <c r="K6568" t="s">
        <v>22</v>
      </c>
      <c r="L6568" t="s">
        <v>136</v>
      </c>
      <c r="M6568" t="s">
        <v>23486</v>
      </c>
      <c r="N6568" t="s">
        <v>23487</v>
      </c>
      <c r="O6568">
        <v>2.7841666666666667</v>
      </c>
      <c r="P6568">
        <v>0</v>
      </c>
      <c r="Q6568">
        <v>33</v>
      </c>
      <c r="R6568">
        <v>0</v>
      </c>
      <c r="S6568">
        <v>0</v>
      </c>
      <c r="T6568">
        <v>0</v>
      </c>
      <c r="U6568">
        <v>5</v>
      </c>
      <c r="V6568">
        <v>0</v>
      </c>
      <c r="W6568">
        <v>0</v>
      </c>
      <c r="X6568">
        <v>0</v>
      </c>
      <c r="Y6568">
        <v>20.509401</v>
      </c>
      <c r="Z6568">
        <v>0</v>
      </c>
      <c r="AA6568">
        <v>0</v>
      </c>
      <c r="AB6568">
        <v>0</v>
      </c>
      <c r="AC6568">
        <v>5.2204356000000001</v>
      </c>
      <c r="AD6568">
        <v>0</v>
      </c>
      <c r="AE6568">
        <v>0</v>
      </c>
      <c r="AF6568">
        <v>25.729835999999999</v>
      </c>
    </row>
    <row r="6569" spans="1:32" x14ac:dyDescent="0.3">
      <c r="A6569">
        <v>2782530</v>
      </c>
      <c r="B6569">
        <v>1</v>
      </c>
      <c r="C6569" t="s">
        <v>82</v>
      </c>
      <c r="D6569" t="s">
        <v>104</v>
      </c>
      <c r="E6569" t="s">
        <v>23488</v>
      </c>
      <c r="F6569" t="s">
        <v>23489</v>
      </c>
      <c r="G6569" t="s">
        <v>31552</v>
      </c>
      <c r="H6569" t="s">
        <v>665</v>
      </c>
      <c r="I6569" t="s">
        <v>78</v>
      </c>
      <c r="J6569" t="s">
        <v>135</v>
      </c>
      <c r="K6569" t="s">
        <v>22</v>
      </c>
      <c r="L6569" t="s">
        <v>136</v>
      </c>
      <c r="M6569" t="s">
        <v>23490</v>
      </c>
      <c r="N6569" t="s">
        <v>23491</v>
      </c>
      <c r="O6569">
        <v>0.62416666666666665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203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87.848309999999998</v>
      </c>
      <c r="AD6569">
        <v>0</v>
      </c>
      <c r="AE6569">
        <v>0</v>
      </c>
      <c r="AF6569">
        <v>87.848309999999998</v>
      </c>
    </row>
    <row r="6570" spans="1:32" x14ac:dyDescent="0.3">
      <c r="A6570">
        <v>2782495</v>
      </c>
      <c r="B6570">
        <v>1</v>
      </c>
      <c r="C6570" t="s">
        <v>83</v>
      </c>
      <c r="D6570" t="s">
        <v>128</v>
      </c>
      <c r="E6570" t="s">
        <v>23492</v>
      </c>
      <c r="F6570" t="s">
        <v>23493</v>
      </c>
      <c r="G6570" t="s">
        <v>31551</v>
      </c>
      <c r="H6570" t="s">
        <v>134</v>
      </c>
      <c r="I6570" t="s">
        <v>79</v>
      </c>
      <c r="J6570" t="s">
        <v>135</v>
      </c>
      <c r="K6570" t="s">
        <v>22</v>
      </c>
      <c r="L6570" t="s">
        <v>136</v>
      </c>
      <c r="M6570" t="s">
        <v>23494</v>
      </c>
      <c r="N6570" t="s">
        <v>23495</v>
      </c>
      <c r="O6570">
        <v>1.898611111111111</v>
      </c>
      <c r="P6570">
        <v>0</v>
      </c>
      <c r="Q6570">
        <v>369</v>
      </c>
      <c r="R6570">
        <v>8</v>
      </c>
      <c r="S6570">
        <v>18</v>
      </c>
      <c r="T6570">
        <v>1</v>
      </c>
      <c r="U6570">
        <v>59</v>
      </c>
      <c r="V6570">
        <v>0</v>
      </c>
      <c r="W6570">
        <v>0</v>
      </c>
      <c r="X6570">
        <v>0</v>
      </c>
      <c r="Y6570">
        <v>262.12887999999998</v>
      </c>
      <c r="Z6570">
        <v>2.9553737999999998</v>
      </c>
      <c r="AA6570">
        <v>14.635522999999999</v>
      </c>
      <c r="AB6570">
        <v>5.1427399999999999</v>
      </c>
      <c r="AC6570">
        <v>54.229782</v>
      </c>
      <c r="AD6570">
        <v>0</v>
      </c>
      <c r="AE6570">
        <v>0</v>
      </c>
      <c r="AF6570">
        <v>339.09230000000002</v>
      </c>
    </row>
    <row r="6571" spans="1:32" x14ac:dyDescent="0.3">
      <c r="A6571">
        <v>2782500</v>
      </c>
      <c r="B6571">
        <v>1</v>
      </c>
      <c r="C6571" t="s">
        <v>82</v>
      </c>
      <c r="D6571" t="s">
        <v>88</v>
      </c>
      <c r="E6571" t="s">
        <v>7516</v>
      </c>
      <c r="F6571" t="s">
        <v>7517</v>
      </c>
      <c r="G6571" t="s">
        <v>31547</v>
      </c>
      <c r="H6571" t="s">
        <v>134</v>
      </c>
      <c r="I6571" t="s">
        <v>79</v>
      </c>
      <c r="J6571" t="s">
        <v>135</v>
      </c>
      <c r="K6571" t="s">
        <v>22</v>
      </c>
      <c r="L6571" t="s">
        <v>136</v>
      </c>
      <c r="M6571" t="s">
        <v>23496</v>
      </c>
      <c r="N6571" t="s">
        <v>23497</v>
      </c>
      <c r="O6571">
        <v>7.4444444444444438E-2</v>
      </c>
      <c r="P6571">
        <v>1</v>
      </c>
      <c r="Q6571">
        <v>232</v>
      </c>
      <c r="R6571">
        <v>66</v>
      </c>
      <c r="S6571">
        <v>375</v>
      </c>
      <c r="T6571">
        <v>11</v>
      </c>
      <c r="U6571">
        <v>68</v>
      </c>
      <c r="V6571">
        <v>3</v>
      </c>
      <c r="W6571">
        <v>0</v>
      </c>
      <c r="X6571">
        <v>1.2470294999999999E-2</v>
      </c>
      <c r="Y6571">
        <v>5.9135622999999997</v>
      </c>
      <c r="Z6571">
        <v>0.48205027</v>
      </c>
      <c r="AA6571">
        <v>24.269072999999999</v>
      </c>
      <c r="AB6571">
        <v>7.2303347999999996</v>
      </c>
      <c r="AC6571">
        <v>5.0176559999999997</v>
      </c>
      <c r="AD6571">
        <v>0.83605282999999997</v>
      </c>
      <c r="AE6571">
        <v>0</v>
      </c>
      <c r="AF6571">
        <v>43.761200000000002</v>
      </c>
    </row>
    <row r="6572" spans="1:32" x14ac:dyDescent="0.3">
      <c r="A6572">
        <v>2782498</v>
      </c>
      <c r="B6572">
        <v>1</v>
      </c>
      <c r="C6572" t="s">
        <v>82</v>
      </c>
      <c r="D6572" t="s">
        <v>88</v>
      </c>
      <c r="E6572" t="s">
        <v>21787</v>
      </c>
      <c r="F6572" t="s">
        <v>21788</v>
      </c>
      <c r="G6572" t="s">
        <v>31545</v>
      </c>
      <c r="H6572" t="s">
        <v>134</v>
      </c>
      <c r="I6572" t="s">
        <v>79</v>
      </c>
      <c r="J6572" t="s">
        <v>135</v>
      </c>
      <c r="K6572" t="s">
        <v>22</v>
      </c>
      <c r="L6572" t="s">
        <v>136</v>
      </c>
      <c r="M6572" t="s">
        <v>23498</v>
      </c>
      <c r="N6572" t="s">
        <v>23499</v>
      </c>
      <c r="O6572">
        <v>0.12083333333333333</v>
      </c>
      <c r="P6572">
        <v>0</v>
      </c>
      <c r="Q6572">
        <v>762</v>
      </c>
      <c r="R6572">
        <v>35</v>
      </c>
      <c r="S6572">
        <v>51</v>
      </c>
      <c r="T6572">
        <v>22</v>
      </c>
      <c r="U6572">
        <v>108</v>
      </c>
      <c r="V6572">
        <v>7</v>
      </c>
      <c r="W6572">
        <v>0</v>
      </c>
      <c r="X6572">
        <v>0</v>
      </c>
      <c r="Y6572">
        <v>28.939665000000002</v>
      </c>
      <c r="Z6572">
        <v>0.93622552999999997</v>
      </c>
      <c r="AA6572">
        <v>2.3707967000000001</v>
      </c>
      <c r="AB6572">
        <v>16.003366</v>
      </c>
      <c r="AC6572">
        <v>4.9424130000000002</v>
      </c>
      <c r="AD6572">
        <v>23.586435000000002</v>
      </c>
      <c r="AE6572">
        <v>0</v>
      </c>
      <c r="AF6572">
        <v>76.778899999999993</v>
      </c>
    </row>
    <row r="6573" spans="1:32" x14ac:dyDescent="0.3">
      <c r="A6573">
        <v>2782110</v>
      </c>
      <c r="B6573">
        <v>2</v>
      </c>
      <c r="C6573" t="s">
        <v>83</v>
      </c>
      <c r="D6573" t="s">
        <v>123</v>
      </c>
      <c r="E6573" t="s">
        <v>23500</v>
      </c>
      <c r="F6573" t="s">
        <v>23501</v>
      </c>
      <c r="G6573" t="s">
        <v>31552</v>
      </c>
      <c r="H6573" t="s">
        <v>223</v>
      </c>
      <c r="I6573" t="s">
        <v>78</v>
      </c>
      <c r="J6573" t="s">
        <v>248</v>
      </c>
      <c r="K6573" t="s">
        <v>22</v>
      </c>
      <c r="L6573" t="s">
        <v>136</v>
      </c>
      <c r="M6573" t="s">
        <v>23502</v>
      </c>
      <c r="N6573" t="s">
        <v>23503</v>
      </c>
      <c r="O6573">
        <v>3.5000000000000003E-2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52</v>
      </c>
      <c r="V6573">
        <v>0</v>
      </c>
      <c r="W6573">
        <v>1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1.0499225999999999</v>
      </c>
      <c r="AD6573">
        <v>0</v>
      </c>
      <c r="AE6573">
        <v>1.3127168999999999E-2</v>
      </c>
      <c r="AF6573">
        <v>1.0630497999999999</v>
      </c>
    </row>
    <row r="6574" spans="1:32" x14ac:dyDescent="0.3">
      <c r="A6574">
        <v>2781964</v>
      </c>
      <c r="B6574">
        <v>2</v>
      </c>
      <c r="C6574" t="s">
        <v>83</v>
      </c>
      <c r="D6574" t="s">
        <v>116</v>
      </c>
      <c r="E6574" t="s">
        <v>23504</v>
      </c>
      <c r="F6574" t="s">
        <v>23505</v>
      </c>
      <c r="G6574" t="s">
        <v>31552</v>
      </c>
      <c r="H6574" t="s">
        <v>1297</v>
      </c>
      <c r="I6574" t="s">
        <v>78</v>
      </c>
      <c r="J6574" t="s">
        <v>135</v>
      </c>
      <c r="K6574" t="s">
        <v>22</v>
      </c>
      <c r="L6574" t="s">
        <v>136</v>
      </c>
      <c r="M6574" t="s">
        <v>23506</v>
      </c>
      <c r="N6574" t="s">
        <v>23507</v>
      </c>
      <c r="O6574">
        <v>0.99416666666666664</v>
      </c>
      <c r="P6574">
        <v>0</v>
      </c>
      <c r="Q6574">
        <v>86</v>
      </c>
      <c r="R6574">
        <v>0</v>
      </c>
      <c r="S6574">
        <v>0</v>
      </c>
      <c r="T6574">
        <v>0</v>
      </c>
      <c r="U6574">
        <v>1</v>
      </c>
      <c r="V6574">
        <v>0</v>
      </c>
      <c r="W6574">
        <v>0</v>
      </c>
      <c r="X6574">
        <v>0</v>
      </c>
      <c r="Y6574">
        <v>19.861319000000002</v>
      </c>
      <c r="Z6574">
        <v>0</v>
      </c>
      <c r="AA6574">
        <v>0</v>
      </c>
      <c r="AB6574">
        <v>0</v>
      </c>
      <c r="AC6574">
        <v>0.19114429999999999</v>
      </c>
      <c r="AD6574">
        <v>0</v>
      </c>
      <c r="AE6574">
        <v>0</v>
      </c>
      <c r="AF6574">
        <v>20.052464000000001</v>
      </c>
    </row>
    <row r="6575" spans="1:32" x14ac:dyDescent="0.3">
      <c r="A6575">
        <v>2782047</v>
      </c>
      <c r="B6575">
        <v>1</v>
      </c>
      <c r="C6575" t="s">
        <v>82</v>
      </c>
      <c r="D6575" t="s">
        <v>101</v>
      </c>
      <c r="E6575" t="s">
        <v>23508</v>
      </c>
      <c r="F6575" t="s">
        <v>23509</v>
      </c>
      <c r="G6575" t="s">
        <v>31546</v>
      </c>
      <c r="H6575" t="s">
        <v>223</v>
      </c>
      <c r="I6575" t="s">
        <v>78</v>
      </c>
      <c r="J6575" t="s">
        <v>135</v>
      </c>
      <c r="K6575" t="s">
        <v>22</v>
      </c>
      <c r="L6575" t="s">
        <v>136</v>
      </c>
      <c r="M6575" t="s">
        <v>23510</v>
      </c>
      <c r="N6575" t="s">
        <v>23511</v>
      </c>
      <c r="O6575">
        <v>2.0783333333333331</v>
      </c>
      <c r="P6575">
        <v>0</v>
      </c>
      <c r="Q6575">
        <v>101</v>
      </c>
      <c r="R6575">
        <v>0</v>
      </c>
      <c r="S6575">
        <v>0</v>
      </c>
      <c r="T6575">
        <v>0</v>
      </c>
      <c r="U6575">
        <v>9</v>
      </c>
      <c r="V6575">
        <v>0</v>
      </c>
      <c r="W6575">
        <v>0</v>
      </c>
      <c r="X6575">
        <v>0</v>
      </c>
      <c r="Y6575">
        <v>55.466740000000001</v>
      </c>
      <c r="Z6575">
        <v>0</v>
      </c>
      <c r="AA6575">
        <v>0</v>
      </c>
      <c r="AB6575">
        <v>0</v>
      </c>
      <c r="AC6575">
        <v>4.1992655000000001</v>
      </c>
      <c r="AD6575">
        <v>0</v>
      </c>
      <c r="AE6575">
        <v>0</v>
      </c>
      <c r="AF6575">
        <v>59.666004000000001</v>
      </c>
    </row>
    <row r="6576" spans="1:32" x14ac:dyDescent="0.3">
      <c r="A6576">
        <v>2781953</v>
      </c>
      <c r="B6576">
        <v>1</v>
      </c>
      <c r="C6576" t="s">
        <v>82</v>
      </c>
      <c r="D6576" t="s">
        <v>103</v>
      </c>
      <c r="E6576" t="s">
        <v>5660</v>
      </c>
      <c r="F6576" t="s">
        <v>5661</v>
      </c>
      <c r="G6576" t="s">
        <v>31552</v>
      </c>
      <c r="H6576" t="s">
        <v>643</v>
      </c>
      <c r="I6576" t="s">
        <v>78</v>
      </c>
      <c r="J6576" t="s">
        <v>135</v>
      </c>
      <c r="K6576" t="s">
        <v>22</v>
      </c>
      <c r="L6576" t="s">
        <v>186</v>
      </c>
      <c r="M6576" t="s">
        <v>23512</v>
      </c>
      <c r="N6576" t="s">
        <v>23513</v>
      </c>
      <c r="O6576">
        <v>7.4722222222222223</v>
      </c>
      <c r="P6576">
        <v>0</v>
      </c>
      <c r="Q6576">
        <v>15</v>
      </c>
      <c r="R6576">
        <v>0</v>
      </c>
      <c r="S6576">
        <v>8</v>
      </c>
      <c r="T6576">
        <v>0</v>
      </c>
      <c r="U6576">
        <v>7</v>
      </c>
      <c r="V6576">
        <v>0</v>
      </c>
      <c r="W6576">
        <v>0</v>
      </c>
      <c r="X6576">
        <v>0</v>
      </c>
      <c r="Y6576">
        <v>18.022776</v>
      </c>
      <c r="Z6576">
        <v>0</v>
      </c>
      <c r="AA6576">
        <v>16.454181999999999</v>
      </c>
      <c r="AB6576">
        <v>0</v>
      </c>
      <c r="AC6576">
        <v>39.700890000000001</v>
      </c>
      <c r="AD6576">
        <v>0</v>
      </c>
      <c r="AE6576">
        <v>0</v>
      </c>
      <c r="AF6576">
        <v>74.177850000000007</v>
      </c>
    </row>
    <row r="6577" spans="1:32" x14ac:dyDescent="0.3">
      <c r="A6577">
        <v>2781938</v>
      </c>
      <c r="B6577">
        <v>1</v>
      </c>
      <c r="C6577" t="s">
        <v>83</v>
      </c>
      <c r="D6577" t="s">
        <v>125</v>
      </c>
      <c r="E6577" t="s">
        <v>23514</v>
      </c>
      <c r="F6577" t="s">
        <v>23515</v>
      </c>
      <c r="G6577" t="s">
        <v>31545</v>
      </c>
      <c r="H6577" t="s">
        <v>134</v>
      </c>
      <c r="I6577" t="s">
        <v>79</v>
      </c>
      <c r="J6577" t="s">
        <v>135</v>
      </c>
      <c r="K6577" t="s">
        <v>22</v>
      </c>
      <c r="L6577" t="s">
        <v>136</v>
      </c>
      <c r="M6577" t="s">
        <v>23516</v>
      </c>
      <c r="N6577" t="s">
        <v>23517</v>
      </c>
      <c r="O6577">
        <v>0.63916666666666666</v>
      </c>
      <c r="P6577">
        <v>1</v>
      </c>
      <c r="Q6577">
        <v>1</v>
      </c>
      <c r="R6577">
        <v>20</v>
      </c>
      <c r="S6577">
        <v>68</v>
      </c>
      <c r="T6577">
        <v>3</v>
      </c>
      <c r="U6577">
        <v>1</v>
      </c>
      <c r="V6577">
        <v>0</v>
      </c>
      <c r="W6577">
        <v>0</v>
      </c>
      <c r="X6577">
        <v>0.13565671000000001</v>
      </c>
      <c r="Y6577">
        <v>0.13565671000000001</v>
      </c>
      <c r="Z6577">
        <v>17.405021999999999</v>
      </c>
      <c r="AA6577">
        <v>34.584816000000004</v>
      </c>
      <c r="AB6577">
        <v>1.7993447</v>
      </c>
      <c r="AC6577">
        <v>0.20587179999999999</v>
      </c>
      <c r="AD6577">
        <v>0</v>
      </c>
      <c r="AE6577">
        <v>0</v>
      </c>
      <c r="AF6577">
        <v>54.266370000000002</v>
      </c>
    </row>
    <row r="6578" spans="1:32" x14ac:dyDescent="0.3">
      <c r="A6578">
        <v>2781951</v>
      </c>
      <c r="B6578">
        <v>1</v>
      </c>
      <c r="C6578" t="s">
        <v>82</v>
      </c>
      <c r="D6578" t="s">
        <v>103</v>
      </c>
      <c r="E6578" t="s">
        <v>23518</v>
      </c>
      <c r="F6578" t="s">
        <v>23519</v>
      </c>
      <c r="G6578" t="s">
        <v>31552</v>
      </c>
      <c r="H6578" t="s">
        <v>648</v>
      </c>
      <c r="I6578" t="s">
        <v>78</v>
      </c>
      <c r="J6578" t="s">
        <v>135</v>
      </c>
      <c r="K6578" t="s">
        <v>22</v>
      </c>
      <c r="L6578" t="s">
        <v>186</v>
      </c>
      <c r="M6578" t="s">
        <v>23520</v>
      </c>
      <c r="N6578" t="s">
        <v>23521</v>
      </c>
      <c r="O6578">
        <v>5.6305555555555555</v>
      </c>
      <c r="P6578">
        <v>0</v>
      </c>
      <c r="Q6578">
        <v>111</v>
      </c>
      <c r="R6578">
        <v>0</v>
      </c>
      <c r="S6578">
        <v>5</v>
      </c>
      <c r="T6578">
        <v>0</v>
      </c>
      <c r="U6578">
        <v>9</v>
      </c>
      <c r="V6578">
        <v>0</v>
      </c>
      <c r="W6578">
        <v>0</v>
      </c>
      <c r="X6578">
        <v>0</v>
      </c>
      <c r="Y6578">
        <v>91.732635000000002</v>
      </c>
      <c r="Z6578">
        <v>0</v>
      </c>
      <c r="AA6578">
        <v>8.6799169999999997</v>
      </c>
      <c r="AB6578">
        <v>0</v>
      </c>
      <c r="AC6578">
        <v>32.414949999999997</v>
      </c>
      <c r="AD6578">
        <v>0</v>
      </c>
      <c r="AE6578">
        <v>0</v>
      </c>
      <c r="AF6578">
        <v>132.82749999999999</v>
      </c>
    </row>
    <row r="6579" spans="1:32" x14ac:dyDescent="0.3">
      <c r="A6579">
        <v>2781941</v>
      </c>
      <c r="B6579">
        <v>1</v>
      </c>
      <c r="C6579" t="s">
        <v>82</v>
      </c>
      <c r="D6579" t="s">
        <v>92</v>
      </c>
      <c r="E6579" t="s">
        <v>11444</v>
      </c>
      <c r="F6579" t="s">
        <v>11445</v>
      </c>
      <c r="G6579" t="s">
        <v>31545</v>
      </c>
      <c r="H6579" t="s">
        <v>643</v>
      </c>
      <c r="I6579" t="s">
        <v>79</v>
      </c>
      <c r="J6579" t="s">
        <v>135</v>
      </c>
      <c r="K6579" t="s">
        <v>22</v>
      </c>
      <c r="L6579" t="s">
        <v>186</v>
      </c>
      <c r="M6579" t="s">
        <v>23522</v>
      </c>
      <c r="N6579" t="s">
        <v>23523</v>
      </c>
      <c r="O6579">
        <v>2.2983333333333333</v>
      </c>
      <c r="P6579">
        <v>0</v>
      </c>
      <c r="Q6579">
        <v>868</v>
      </c>
      <c r="R6579">
        <v>0</v>
      </c>
      <c r="S6579">
        <v>0</v>
      </c>
      <c r="T6579">
        <v>0</v>
      </c>
      <c r="U6579">
        <v>39</v>
      </c>
      <c r="V6579">
        <v>0</v>
      </c>
      <c r="W6579">
        <v>0</v>
      </c>
      <c r="X6579">
        <v>0</v>
      </c>
      <c r="Y6579">
        <v>718.75030000000004</v>
      </c>
      <c r="Z6579">
        <v>0</v>
      </c>
      <c r="AA6579">
        <v>0</v>
      </c>
      <c r="AB6579">
        <v>0</v>
      </c>
      <c r="AC6579">
        <v>34.51643</v>
      </c>
      <c r="AD6579">
        <v>0</v>
      </c>
      <c r="AE6579">
        <v>0</v>
      </c>
      <c r="AF6579">
        <v>753.26670000000001</v>
      </c>
    </row>
    <row r="6580" spans="1:32" x14ac:dyDescent="0.3">
      <c r="A6580">
        <v>2781935</v>
      </c>
      <c r="B6580">
        <v>1</v>
      </c>
      <c r="C6580" t="s">
        <v>82</v>
      </c>
      <c r="D6580" t="s">
        <v>104</v>
      </c>
      <c r="E6580" t="s">
        <v>23524</v>
      </c>
      <c r="F6580" t="s">
        <v>23525</v>
      </c>
      <c r="G6580" t="s">
        <v>31551</v>
      </c>
      <c r="H6580" t="s">
        <v>648</v>
      </c>
      <c r="I6580" t="s">
        <v>79</v>
      </c>
      <c r="J6580" t="s">
        <v>135</v>
      </c>
      <c r="K6580" t="s">
        <v>22</v>
      </c>
      <c r="L6580" t="s">
        <v>186</v>
      </c>
      <c r="M6580" t="s">
        <v>23526</v>
      </c>
      <c r="N6580" t="s">
        <v>23527</v>
      </c>
      <c r="O6580">
        <v>6.6552777777777781</v>
      </c>
      <c r="P6580">
        <v>0</v>
      </c>
      <c r="Q6580">
        <v>2640</v>
      </c>
      <c r="R6580">
        <v>0</v>
      </c>
      <c r="S6580">
        <v>0</v>
      </c>
      <c r="T6580">
        <v>0</v>
      </c>
      <c r="U6580">
        <v>313</v>
      </c>
      <c r="V6580">
        <v>0</v>
      </c>
      <c r="W6580">
        <v>1</v>
      </c>
      <c r="X6580">
        <v>0</v>
      </c>
      <c r="Y6580">
        <v>3813.0173</v>
      </c>
      <c r="Z6580">
        <v>0</v>
      </c>
      <c r="AA6580">
        <v>0</v>
      </c>
      <c r="AB6580">
        <v>0</v>
      </c>
      <c r="AC6580">
        <v>1294.4476</v>
      </c>
      <c r="AD6580">
        <v>0</v>
      </c>
      <c r="AE6580">
        <v>39.873604</v>
      </c>
      <c r="AF6580">
        <v>5147.3389999999999</v>
      </c>
    </row>
    <row r="6581" spans="1:32" x14ac:dyDescent="0.3">
      <c r="A6581">
        <v>2781940</v>
      </c>
      <c r="B6581">
        <v>1</v>
      </c>
      <c r="C6581" t="s">
        <v>82</v>
      </c>
      <c r="D6581" t="s">
        <v>102</v>
      </c>
      <c r="E6581" t="s">
        <v>23528</v>
      </c>
      <c r="F6581" t="s">
        <v>23529</v>
      </c>
      <c r="G6581" t="s">
        <v>31545</v>
      </c>
      <c r="H6581" t="s">
        <v>3730</v>
      </c>
      <c r="I6581" t="s">
        <v>79</v>
      </c>
      <c r="J6581" t="s">
        <v>135</v>
      </c>
      <c r="K6581" t="s">
        <v>22</v>
      </c>
      <c r="L6581" t="s">
        <v>186</v>
      </c>
      <c r="M6581" t="s">
        <v>23530</v>
      </c>
      <c r="N6581" t="s">
        <v>23531</v>
      </c>
      <c r="O6581">
        <v>3.6349999999999998</v>
      </c>
      <c r="P6581">
        <v>1</v>
      </c>
      <c r="Q6581">
        <v>1780</v>
      </c>
      <c r="R6581">
        <v>10</v>
      </c>
      <c r="S6581">
        <v>540</v>
      </c>
      <c r="T6581">
        <v>14</v>
      </c>
      <c r="U6581">
        <v>321</v>
      </c>
      <c r="V6581">
        <v>7</v>
      </c>
      <c r="W6581">
        <v>2</v>
      </c>
      <c r="X6581">
        <v>0.30388150000000003</v>
      </c>
      <c r="Y6581">
        <v>868.75225999999998</v>
      </c>
      <c r="Z6581">
        <v>45.833748</v>
      </c>
      <c r="AA6581">
        <v>536.11500000000001</v>
      </c>
      <c r="AB6581">
        <v>433.81862999999998</v>
      </c>
      <c r="AC6581">
        <v>534.93695000000002</v>
      </c>
      <c r="AD6581">
        <v>3018.5308</v>
      </c>
      <c r="AE6581">
        <v>91.231979999999993</v>
      </c>
      <c r="AF6581">
        <v>5529.5234</v>
      </c>
    </row>
    <row r="6582" spans="1:32" x14ac:dyDescent="0.3">
      <c r="A6582">
        <v>2781856</v>
      </c>
      <c r="B6582">
        <v>1</v>
      </c>
      <c r="C6582" t="s">
        <v>82</v>
      </c>
      <c r="D6582" t="s">
        <v>90</v>
      </c>
      <c r="E6582" t="s">
        <v>23532</v>
      </c>
      <c r="F6582" t="s">
        <v>23533</v>
      </c>
      <c r="G6582" t="s">
        <v>31546</v>
      </c>
      <c r="H6582" t="s">
        <v>643</v>
      </c>
      <c r="I6582" t="s">
        <v>78</v>
      </c>
      <c r="J6582" t="s">
        <v>135</v>
      </c>
      <c r="K6582" t="s">
        <v>22</v>
      </c>
      <c r="L6582" t="s">
        <v>186</v>
      </c>
      <c r="M6582" t="s">
        <v>23301</v>
      </c>
      <c r="N6582" t="s">
        <v>23534</v>
      </c>
      <c r="O6582">
        <v>7.9919444444444441</v>
      </c>
      <c r="P6582">
        <v>0</v>
      </c>
      <c r="Q6582">
        <v>99</v>
      </c>
      <c r="R6582">
        <v>0</v>
      </c>
      <c r="S6582">
        <v>0</v>
      </c>
      <c r="T6582">
        <v>0</v>
      </c>
      <c r="U6582">
        <v>31</v>
      </c>
      <c r="V6582">
        <v>0</v>
      </c>
      <c r="W6582">
        <v>0</v>
      </c>
      <c r="X6582">
        <v>0</v>
      </c>
      <c r="Y6582">
        <v>205.90726000000001</v>
      </c>
      <c r="Z6582">
        <v>0</v>
      </c>
      <c r="AA6582">
        <v>0</v>
      </c>
      <c r="AB6582">
        <v>0</v>
      </c>
      <c r="AC6582">
        <v>96.399826000000004</v>
      </c>
      <c r="AD6582">
        <v>0</v>
      </c>
      <c r="AE6582">
        <v>0</v>
      </c>
      <c r="AF6582">
        <v>302.30709999999999</v>
      </c>
    </row>
    <row r="6583" spans="1:32" x14ac:dyDescent="0.3">
      <c r="A6583">
        <v>2781641</v>
      </c>
      <c r="B6583">
        <v>2</v>
      </c>
      <c r="C6583" t="s">
        <v>83</v>
      </c>
      <c r="D6583" t="s">
        <v>116</v>
      </c>
      <c r="E6583" t="s">
        <v>23535</v>
      </c>
      <c r="F6583" t="s">
        <v>23536</v>
      </c>
      <c r="G6583" t="s">
        <v>31552</v>
      </c>
      <c r="H6583" t="s">
        <v>223</v>
      </c>
      <c r="I6583" t="s">
        <v>78</v>
      </c>
      <c r="J6583" t="s">
        <v>135</v>
      </c>
      <c r="K6583" t="s">
        <v>22</v>
      </c>
      <c r="L6583" t="s">
        <v>136</v>
      </c>
      <c r="M6583" t="s">
        <v>23537</v>
      </c>
      <c r="N6583" t="s">
        <v>23538</v>
      </c>
      <c r="O6583">
        <v>2.257222222222222</v>
      </c>
      <c r="P6583">
        <v>0</v>
      </c>
      <c r="Q6583">
        <v>100</v>
      </c>
      <c r="R6583">
        <v>0</v>
      </c>
      <c r="S6583">
        <v>27</v>
      </c>
      <c r="T6583">
        <v>0</v>
      </c>
      <c r="U6583">
        <v>5</v>
      </c>
      <c r="V6583">
        <v>0</v>
      </c>
      <c r="W6583">
        <v>0</v>
      </c>
      <c r="X6583">
        <v>0</v>
      </c>
      <c r="Y6583">
        <v>52.235442999999997</v>
      </c>
      <c r="Z6583">
        <v>0</v>
      </c>
      <c r="AA6583">
        <v>14.837272</v>
      </c>
      <c r="AB6583">
        <v>0</v>
      </c>
      <c r="AC6583">
        <v>7.5148305999999998</v>
      </c>
      <c r="AD6583">
        <v>0</v>
      </c>
      <c r="AE6583">
        <v>0</v>
      </c>
      <c r="AF6583">
        <v>74.587549999999993</v>
      </c>
    </row>
    <row r="6584" spans="1:32" x14ac:dyDescent="0.3">
      <c r="A6584">
        <v>2781669</v>
      </c>
      <c r="B6584">
        <v>1</v>
      </c>
      <c r="C6584" t="s">
        <v>83</v>
      </c>
      <c r="D6584" t="s">
        <v>123</v>
      </c>
      <c r="E6584" t="s">
        <v>23539</v>
      </c>
      <c r="F6584" t="s">
        <v>23540</v>
      </c>
      <c r="G6584" t="s">
        <v>31549</v>
      </c>
      <c r="H6584" t="s">
        <v>134</v>
      </c>
      <c r="I6584" t="s">
        <v>79</v>
      </c>
      <c r="J6584" t="s">
        <v>135</v>
      </c>
      <c r="K6584" t="s">
        <v>22</v>
      </c>
      <c r="L6584" t="s">
        <v>136</v>
      </c>
      <c r="M6584" t="s">
        <v>23541</v>
      </c>
      <c r="N6584" t="s">
        <v>23542</v>
      </c>
      <c r="O6584">
        <v>0.54388888888888887</v>
      </c>
      <c r="P6584">
        <v>5</v>
      </c>
      <c r="Q6584">
        <v>1907</v>
      </c>
      <c r="R6584">
        <v>47</v>
      </c>
      <c r="S6584">
        <v>82</v>
      </c>
      <c r="T6584">
        <v>3</v>
      </c>
      <c r="U6584">
        <v>136</v>
      </c>
      <c r="V6584">
        <v>0</v>
      </c>
      <c r="W6584">
        <v>0</v>
      </c>
      <c r="X6584">
        <v>11.780614999999999</v>
      </c>
      <c r="Y6584">
        <v>178.27258</v>
      </c>
      <c r="Z6584">
        <v>12.4962845</v>
      </c>
      <c r="AA6584">
        <v>11.587125</v>
      </c>
      <c r="AB6584">
        <v>0.45253747999999999</v>
      </c>
      <c r="AC6584">
        <v>22.436527000000002</v>
      </c>
      <c r="AD6584">
        <v>0</v>
      </c>
      <c r="AE6584">
        <v>0</v>
      </c>
      <c r="AF6584">
        <v>237.02566999999999</v>
      </c>
    </row>
    <row r="6585" spans="1:32" x14ac:dyDescent="0.3">
      <c r="A6585">
        <v>2781674</v>
      </c>
      <c r="B6585">
        <v>1</v>
      </c>
      <c r="C6585" t="s">
        <v>82</v>
      </c>
      <c r="D6585" t="s">
        <v>108</v>
      </c>
      <c r="E6585" t="s">
        <v>23543</v>
      </c>
      <c r="F6585" t="s">
        <v>23544</v>
      </c>
      <c r="G6585" t="s">
        <v>31545</v>
      </c>
      <c r="H6585" t="s">
        <v>134</v>
      </c>
      <c r="I6585" t="s">
        <v>79</v>
      </c>
      <c r="J6585" t="s">
        <v>135</v>
      </c>
      <c r="K6585" t="s">
        <v>22</v>
      </c>
      <c r="L6585" t="s">
        <v>136</v>
      </c>
      <c r="M6585" t="s">
        <v>23545</v>
      </c>
      <c r="N6585" t="s">
        <v>23546</v>
      </c>
      <c r="O6585">
        <v>0.15361111111111111</v>
      </c>
      <c r="P6585">
        <v>4</v>
      </c>
      <c r="Q6585">
        <v>4134</v>
      </c>
      <c r="R6585">
        <v>161</v>
      </c>
      <c r="S6585">
        <v>1017</v>
      </c>
      <c r="T6585">
        <v>42</v>
      </c>
      <c r="U6585">
        <v>994</v>
      </c>
      <c r="V6585">
        <v>4</v>
      </c>
      <c r="W6585">
        <v>3</v>
      </c>
      <c r="X6585">
        <v>4.3754540000000004</v>
      </c>
      <c r="Y6585">
        <v>153.16103000000001</v>
      </c>
      <c r="Z6585">
        <v>35.467297000000002</v>
      </c>
      <c r="AA6585">
        <v>103.144554</v>
      </c>
      <c r="AB6585">
        <v>27.377247000000001</v>
      </c>
      <c r="AC6585">
        <v>75.787170000000003</v>
      </c>
      <c r="AD6585">
        <v>36.959809999999997</v>
      </c>
      <c r="AE6585">
        <v>0.49280706000000002</v>
      </c>
      <c r="AF6585">
        <v>436.76535000000001</v>
      </c>
    </row>
    <row r="6586" spans="1:32" x14ac:dyDescent="0.3">
      <c r="A6586">
        <v>2781593</v>
      </c>
      <c r="B6586">
        <v>1</v>
      </c>
      <c r="C6586" t="s">
        <v>82</v>
      </c>
      <c r="D6586" t="s">
        <v>108</v>
      </c>
      <c r="E6586" t="s">
        <v>23547</v>
      </c>
      <c r="F6586" t="s">
        <v>23548</v>
      </c>
      <c r="G6586" t="s">
        <v>31548</v>
      </c>
      <c r="H6586" t="s">
        <v>311</v>
      </c>
      <c r="I6586" t="s">
        <v>78</v>
      </c>
      <c r="J6586" t="s">
        <v>135</v>
      </c>
      <c r="K6586" t="s">
        <v>22</v>
      </c>
      <c r="L6586" t="s">
        <v>136</v>
      </c>
      <c r="M6586" t="s">
        <v>23549</v>
      </c>
      <c r="N6586" t="s">
        <v>23550</v>
      </c>
      <c r="O6586">
        <v>0.44500000000000001</v>
      </c>
      <c r="P6586">
        <v>0</v>
      </c>
      <c r="Q6586">
        <v>1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0.1093816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0.1093816</v>
      </c>
    </row>
    <row r="6587" spans="1:32" x14ac:dyDescent="0.3">
      <c r="A6587">
        <v>2781482</v>
      </c>
      <c r="B6587">
        <v>1</v>
      </c>
      <c r="C6587" t="s">
        <v>83</v>
      </c>
      <c r="D6587" t="s">
        <v>122</v>
      </c>
      <c r="E6587" t="s">
        <v>23551</v>
      </c>
      <c r="F6587" t="s">
        <v>23552</v>
      </c>
      <c r="G6587" t="s">
        <v>31551</v>
      </c>
      <c r="H6587" t="s">
        <v>134</v>
      </c>
      <c r="I6587" t="s">
        <v>79</v>
      </c>
      <c r="J6587" t="s">
        <v>135</v>
      </c>
      <c r="K6587" t="s">
        <v>22</v>
      </c>
      <c r="L6587" t="s">
        <v>136</v>
      </c>
      <c r="M6587" t="s">
        <v>23553</v>
      </c>
      <c r="N6587" t="s">
        <v>23554</v>
      </c>
      <c r="O6587">
        <v>2.7133333333333334</v>
      </c>
      <c r="P6587">
        <v>0</v>
      </c>
      <c r="Q6587">
        <v>0</v>
      </c>
      <c r="R6587">
        <v>0</v>
      </c>
      <c r="S6587">
        <v>0</v>
      </c>
      <c r="T6587">
        <v>1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11.177961</v>
      </c>
      <c r="AC6587">
        <v>0</v>
      </c>
      <c r="AD6587">
        <v>0</v>
      </c>
      <c r="AE6587">
        <v>0</v>
      </c>
      <c r="AF6587">
        <v>11.177961</v>
      </c>
    </row>
    <row r="6588" spans="1:32" x14ac:dyDescent="0.3">
      <c r="A6588">
        <v>2796159</v>
      </c>
      <c r="B6588">
        <v>1</v>
      </c>
      <c r="C6588" t="s">
        <v>83</v>
      </c>
      <c r="D6588" t="s">
        <v>130</v>
      </c>
      <c r="E6588" t="s">
        <v>23555</v>
      </c>
      <c r="F6588" t="s">
        <v>23556</v>
      </c>
      <c r="G6588" t="s">
        <v>31548</v>
      </c>
      <c r="H6588" t="s">
        <v>893</v>
      </c>
      <c r="I6588" t="s">
        <v>78</v>
      </c>
      <c r="J6588" t="s">
        <v>135</v>
      </c>
      <c r="K6588" t="s">
        <v>22</v>
      </c>
      <c r="L6588" t="s">
        <v>136</v>
      </c>
      <c r="M6588" t="s">
        <v>23557</v>
      </c>
      <c r="N6588" t="s">
        <v>23558</v>
      </c>
      <c r="O6588">
        <v>1.4669444444444444</v>
      </c>
      <c r="P6588">
        <v>0</v>
      </c>
      <c r="Q6588">
        <v>5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3.1152470000000001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3.1152470000000001</v>
      </c>
    </row>
    <row r="6589" spans="1:32" x14ac:dyDescent="0.3">
      <c r="A6589">
        <v>2796162</v>
      </c>
      <c r="B6589">
        <v>1</v>
      </c>
      <c r="C6589" t="s">
        <v>82</v>
      </c>
      <c r="D6589" t="s">
        <v>111</v>
      </c>
      <c r="E6589" t="s">
        <v>23559</v>
      </c>
      <c r="F6589" t="s">
        <v>23560</v>
      </c>
      <c r="G6589" t="s">
        <v>31548</v>
      </c>
      <c r="H6589" t="s">
        <v>311</v>
      </c>
      <c r="I6589" t="s">
        <v>78</v>
      </c>
      <c r="J6589" t="s">
        <v>135</v>
      </c>
      <c r="K6589" t="s">
        <v>22</v>
      </c>
      <c r="L6589" t="s">
        <v>136</v>
      </c>
      <c r="M6589" t="s">
        <v>23561</v>
      </c>
      <c r="N6589" t="s">
        <v>23562</v>
      </c>
      <c r="O6589">
        <v>1.5905555555555555</v>
      </c>
      <c r="P6589">
        <v>0</v>
      </c>
      <c r="Q6589">
        <v>1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</row>
    <row r="6590" spans="1:32" x14ac:dyDescent="0.3">
      <c r="A6590">
        <v>2796110</v>
      </c>
      <c r="B6590">
        <v>2</v>
      </c>
      <c r="C6590" t="s">
        <v>82</v>
      </c>
      <c r="D6590" t="s">
        <v>88</v>
      </c>
      <c r="E6590" t="s">
        <v>23563</v>
      </c>
      <c r="F6590" t="s">
        <v>23564</v>
      </c>
      <c r="G6590" t="s">
        <v>31547</v>
      </c>
      <c r="H6590" t="s">
        <v>624</v>
      </c>
      <c r="I6590" t="s">
        <v>79</v>
      </c>
      <c r="J6590" t="s">
        <v>135</v>
      </c>
      <c r="K6590" t="s">
        <v>22</v>
      </c>
      <c r="L6590" t="s">
        <v>136</v>
      </c>
      <c r="M6590" t="s">
        <v>23565</v>
      </c>
      <c r="N6590" t="s">
        <v>23566</v>
      </c>
      <c r="O6590">
        <v>0.65083333333333337</v>
      </c>
      <c r="P6590">
        <v>6</v>
      </c>
      <c r="Q6590">
        <v>57</v>
      </c>
      <c r="R6590">
        <v>43</v>
      </c>
      <c r="S6590">
        <v>164</v>
      </c>
      <c r="T6590">
        <v>6</v>
      </c>
      <c r="U6590">
        <v>60</v>
      </c>
      <c r="V6590">
        <v>2</v>
      </c>
      <c r="W6590">
        <v>0</v>
      </c>
      <c r="X6590">
        <v>0.34069070000000001</v>
      </c>
      <c r="Y6590">
        <v>4.4456509999999998</v>
      </c>
      <c r="Z6590">
        <v>7.6581359999999998</v>
      </c>
      <c r="AA6590">
        <v>27.690676</v>
      </c>
      <c r="AB6590">
        <v>21.382273000000001</v>
      </c>
      <c r="AC6590">
        <v>12.723348</v>
      </c>
      <c r="AD6590">
        <v>33.932648</v>
      </c>
      <c r="AE6590">
        <v>0</v>
      </c>
      <c r="AF6590">
        <v>108.17341999999999</v>
      </c>
    </row>
    <row r="6591" spans="1:32" x14ac:dyDescent="0.3">
      <c r="A6591">
        <v>2796110</v>
      </c>
      <c r="B6591">
        <v>1</v>
      </c>
      <c r="C6591" t="s">
        <v>82</v>
      </c>
      <c r="D6591" t="s">
        <v>88</v>
      </c>
      <c r="E6591" t="s">
        <v>23567</v>
      </c>
      <c r="F6591" t="s">
        <v>23568</v>
      </c>
      <c r="G6591" t="s">
        <v>31551</v>
      </c>
      <c r="H6591" t="s">
        <v>624</v>
      </c>
      <c r="I6591" t="s">
        <v>79</v>
      </c>
      <c r="J6591" t="s">
        <v>135</v>
      </c>
      <c r="K6591" t="s">
        <v>22</v>
      </c>
      <c r="L6591" t="s">
        <v>136</v>
      </c>
      <c r="M6591" t="s">
        <v>23569</v>
      </c>
      <c r="N6591" t="s">
        <v>23565</v>
      </c>
      <c r="O6591">
        <v>0.74055555555555552</v>
      </c>
      <c r="P6591">
        <v>0</v>
      </c>
      <c r="Q6591">
        <v>0</v>
      </c>
      <c r="R6591">
        <v>4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1.6193595000000001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1.6193595000000001</v>
      </c>
    </row>
    <row r="6592" spans="1:32" x14ac:dyDescent="0.3">
      <c r="A6592">
        <v>2795887</v>
      </c>
      <c r="B6592">
        <v>1</v>
      </c>
      <c r="C6592" t="s">
        <v>82</v>
      </c>
      <c r="D6592" t="s">
        <v>111</v>
      </c>
      <c r="E6592" t="s">
        <v>3884</v>
      </c>
      <c r="F6592" t="s">
        <v>3885</v>
      </c>
      <c r="G6592" t="s">
        <v>31545</v>
      </c>
      <c r="H6592" t="s">
        <v>134</v>
      </c>
      <c r="I6592" t="s">
        <v>79</v>
      </c>
      <c r="J6592" t="s">
        <v>135</v>
      </c>
      <c r="K6592" t="s">
        <v>22</v>
      </c>
      <c r="L6592" t="s">
        <v>136</v>
      </c>
      <c r="M6592" t="s">
        <v>23570</v>
      </c>
      <c r="N6592" t="s">
        <v>23571</v>
      </c>
      <c r="O6592">
        <v>0.12055555555555555</v>
      </c>
      <c r="P6592">
        <v>0</v>
      </c>
      <c r="Q6592">
        <v>3</v>
      </c>
      <c r="R6592">
        <v>29</v>
      </c>
      <c r="S6592">
        <v>153</v>
      </c>
      <c r="T6592">
        <v>6</v>
      </c>
      <c r="U6592">
        <v>36</v>
      </c>
      <c r="V6592">
        <v>0</v>
      </c>
      <c r="W6592">
        <v>0</v>
      </c>
      <c r="X6592">
        <v>0</v>
      </c>
      <c r="Y6592">
        <v>8.4608264000000002E-2</v>
      </c>
      <c r="Z6592">
        <v>0.67831134999999998</v>
      </c>
      <c r="AA6592">
        <v>12.205711000000001</v>
      </c>
      <c r="AB6592">
        <v>6.5615220000000001</v>
      </c>
      <c r="AC6592">
        <v>13.754460999999999</v>
      </c>
      <c r="AD6592">
        <v>0</v>
      </c>
      <c r="AE6592">
        <v>0</v>
      </c>
      <c r="AF6592">
        <v>33.284615000000002</v>
      </c>
    </row>
    <row r="6593" spans="1:32" x14ac:dyDescent="0.3">
      <c r="A6593">
        <v>2795888</v>
      </c>
      <c r="B6593">
        <v>1</v>
      </c>
      <c r="C6593" t="s">
        <v>83</v>
      </c>
      <c r="D6593" t="s">
        <v>128</v>
      </c>
      <c r="E6593" t="s">
        <v>23572</v>
      </c>
      <c r="F6593" t="s">
        <v>23573</v>
      </c>
      <c r="G6593" t="s">
        <v>31549</v>
      </c>
      <c r="H6593" t="s">
        <v>134</v>
      </c>
      <c r="I6593" t="s">
        <v>79</v>
      </c>
      <c r="J6593" t="s">
        <v>135</v>
      </c>
      <c r="K6593" t="s">
        <v>22</v>
      </c>
      <c r="L6593" t="s">
        <v>136</v>
      </c>
      <c r="M6593" t="s">
        <v>21956</v>
      </c>
      <c r="N6593" t="s">
        <v>23574</v>
      </c>
      <c r="O6593">
        <v>0.85083333333333333</v>
      </c>
      <c r="P6593">
        <v>1</v>
      </c>
      <c r="Q6593">
        <v>548</v>
      </c>
      <c r="R6593">
        <v>9</v>
      </c>
      <c r="S6593">
        <v>26</v>
      </c>
      <c r="T6593">
        <v>3</v>
      </c>
      <c r="U6593">
        <v>125</v>
      </c>
      <c r="V6593">
        <v>8</v>
      </c>
      <c r="W6593">
        <v>1</v>
      </c>
      <c r="X6593">
        <v>0.19526829000000001</v>
      </c>
      <c r="Y6593">
        <v>112.678535</v>
      </c>
      <c r="Z6593">
        <v>1.4098698000000001</v>
      </c>
      <c r="AA6593">
        <v>2.9980712</v>
      </c>
      <c r="AB6593">
        <v>10.436873</v>
      </c>
      <c r="AC6593">
        <v>100.25984</v>
      </c>
      <c r="AD6593">
        <v>683.49239999999998</v>
      </c>
      <c r="AE6593">
        <v>2.5129706999999999</v>
      </c>
      <c r="AF6593">
        <v>913.98375999999996</v>
      </c>
    </row>
    <row r="6594" spans="1:32" x14ac:dyDescent="0.3">
      <c r="A6594">
        <v>2795698</v>
      </c>
      <c r="B6594">
        <v>1</v>
      </c>
      <c r="C6594" t="s">
        <v>82</v>
      </c>
      <c r="D6594" t="s">
        <v>94</v>
      </c>
      <c r="E6594" t="s">
        <v>23575</v>
      </c>
      <c r="F6594" t="s">
        <v>23576</v>
      </c>
      <c r="G6594" t="s">
        <v>31548</v>
      </c>
      <c r="H6594" t="s">
        <v>893</v>
      </c>
      <c r="I6594" t="s">
        <v>78</v>
      </c>
      <c r="J6594" t="s">
        <v>135</v>
      </c>
      <c r="K6594" t="s">
        <v>22</v>
      </c>
      <c r="L6594" t="s">
        <v>136</v>
      </c>
      <c r="M6594" t="s">
        <v>23577</v>
      </c>
      <c r="N6594" t="s">
        <v>23578</v>
      </c>
      <c r="O6594">
        <v>1.7366666666666666</v>
      </c>
      <c r="P6594">
        <v>0</v>
      </c>
      <c r="Q6594">
        <v>2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0.59944123000000005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0.59944123000000005</v>
      </c>
    </row>
    <row r="6595" spans="1:32" x14ac:dyDescent="0.3">
      <c r="A6595">
        <v>2795690</v>
      </c>
      <c r="B6595">
        <v>1</v>
      </c>
      <c r="C6595" t="s">
        <v>82</v>
      </c>
      <c r="D6595" t="s">
        <v>106</v>
      </c>
      <c r="E6595" t="s">
        <v>23579</v>
      </c>
      <c r="F6595" t="s">
        <v>23580</v>
      </c>
      <c r="G6595" t="s">
        <v>31548</v>
      </c>
      <c r="H6595" t="s">
        <v>311</v>
      </c>
      <c r="I6595" t="s">
        <v>78</v>
      </c>
      <c r="J6595" t="s">
        <v>135</v>
      </c>
      <c r="K6595" t="s">
        <v>22</v>
      </c>
      <c r="L6595" t="s">
        <v>136</v>
      </c>
      <c r="M6595" t="s">
        <v>23581</v>
      </c>
      <c r="N6595" t="s">
        <v>23582</v>
      </c>
      <c r="O6595">
        <v>3.7872222222222223</v>
      </c>
      <c r="P6595">
        <v>0</v>
      </c>
      <c r="Q6595">
        <v>16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20.763238999999999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20.763238999999999</v>
      </c>
    </row>
    <row r="6596" spans="1:32" x14ac:dyDescent="0.3">
      <c r="A6596">
        <v>2795699</v>
      </c>
      <c r="B6596">
        <v>1</v>
      </c>
      <c r="C6596" t="s">
        <v>83</v>
      </c>
      <c r="D6596" t="s">
        <v>116</v>
      </c>
      <c r="E6596" t="s">
        <v>23583</v>
      </c>
      <c r="F6596" t="s">
        <v>23584</v>
      </c>
      <c r="G6596" t="s">
        <v>31552</v>
      </c>
      <c r="H6596" t="s">
        <v>665</v>
      </c>
      <c r="I6596" t="s">
        <v>78</v>
      </c>
      <c r="J6596" t="s">
        <v>135</v>
      </c>
      <c r="K6596" t="s">
        <v>22</v>
      </c>
      <c r="L6596" t="s">
        <v>136</v>
      </c>
      <c r="M6596" t="s">
        <v>23585</v>
      </c>
      <c r="N6596" t="s">
        <v>23586</v>
      </c>
      <c r="O6596">
        <v>5.1277777777777782</v>
      </c>
      <c r="P6596">
        <v>0</v>
      </c>
      <c r="Q6596">
        <v>106</v>
      </c>
      <c r="R6596">
        <v>0</v>
      </c>
      <c r="S6596">
        <v>0</v>
      </c>
      <c r="T6596">
        <v>0</v>
      </c>
      <c r="U6596">
        <v>4</v>
      </c>
      <c r="V6596">
        <v>0</v>
      </c>
      <c r="W6596">
        <v>0</v>
      </c>
      <c r="X6596">
        <v>0</v>
      </c>
      <c r="Y6596">
        <v>79.329759999999993</v>
      </c>
      <c r="Z6596">
        <v>0</v>
      </c>
      <c r="AA6596">
        <v>0</v>
      </c>
      <c r="AB6596">
        <v>0</v>
      </c>
      <c r="AC6596">
        <v>5.7192189999999998</v>
      </c>
      <c r="AD6596">
        <v>0</v>
      </c>
      <c r="AE6596">
        <v>0</v>
      </c>
      <c r="AF6596">
        <v>85.048969999999997</v>
      </c>
    </row>
    <row r="6597" spans="1:32" x14ac:dyDescent="0.3">
      <c r="A6597">
        <v>2795706</v>
      </c>
      <c r="B6597">
        <v>1</v>
      </c>
      <c r="C6597" t="s">
        <v>82</v>
      </c>
      <c r="D6597" t="s">
        <v>88</v>
      </c>
      <c r="E6597" t="s">
        <v>23587</v>
      </c>
      <c r="F6597" t="s">
        <v>23588</v>
      </c>
      <c r="G6597" t="s">
        <v>31546</v>
      </c>
      <c r="H6597" t="s">
        <v>23589</v>
      </c>
      <c r="I6597" t="s">
        <v>78</v>
      </c>
      <c r="J6597" t="s">
        <v>135</v>
      </c>
      <c r="K6597" t="s">
        <v>22</v>
      </c>
      <c r="L6597" t="s">
        <v>136</v>
      </c>
      <c r="M6597" t="s">
        <v>23590</v>
      </c>
      <c r="N6597" t="s">
        <v>23591</v>
      </c>
      <c r="O6597">
        <v>4.862222222222222</v>
      </c>
      <c r="P6597">
        <v>0</v>
      </c>
      <c r="Q6597">
        <v>147</v>
      </c>
      <c r="R6597">
        <v>0</v>
      </c>
      <c r="S6597">
        <v>0</v>
      </c>
      <c r="T6597">
        <v>0</v>
      </c>
      <c r="U6597">
        <v>29</v>
      </c>
      <c r="V6597">
        <v>0</v>
      </c>
      <c r="W6597">
        <v>0</v>
      </c>
      <c r="X6597">
        <v>0</v>
      </c>
      <c r="Y6597">
        <v>119.71465000000001</v>
      </c>
      <c r="Z6597">
        <v>0</v>
      </c>
      <c r="AA6597">
        <v>0</v>
      </c>
      <c r="AB6597">
        <v>0</v>
      </c>
      <c r="AC6597">
        <v>186.31262000000001</v>
      </c>
      <c r="AD6597">
        <v>0</v>
      </c>
      <c r="AE6597">
        <v>0</v>
      </c>
      <c r="AF6597">
        <v>306.02728000000002</v>
      </c>
    </row>
    <row r="6598" spans="1:32" x14ac:dyDescent="0.3">
      <c r="A6598">
        <v>2795702</v>
      </c>
      <c r="B6598">
        <v>1</v>
      </c>
      <c r="C6598" t="s">
        <v>82</v>
      </c>
      <c r="D6598" t="s">
        <v>104</v>
      </c>
      <c r="E6598" t="s">
        <v>23592</v>
      </c>
      <c r="F6598" t="s">
        <v>23593</v>
      </c>
      <c r="G6598" t="s">
        <v>31547</v>
      </c>
      <c r="H6598" t="s">
        <v>134</v>
      </c>
      <c r="I6598" t="s">
        <v>79</v>
      </c>
      <c r="J6598" t="s">
        <v>135</v>
      </c>
      <c r="K6598" t="s">
        <v>22</v>
      </c>
      <c r="L6598" t="s">
        <v>136</v>
      </c>
      <c r="M6598" t="s">
        <v>23594</v>
      </c>
      <c r="N6598" t="s">
        <v>23595</v>
      </c>
      <c r="O6598">
        <v>1.5458333333333334</v>
      </c>
      <c r="P6598">
        <v>0</v>
      </c>
      <c r="Q6598">
        <v>469</v>
      </c>
      <c r="R6598">
        <v>0</v>
      </c>
      <c r="S6598">
        <v>0</v>
      </c>
      <c r="T6598">
        <v>2</v>
      </c>
      <c r="U6598">
        <v>444</v>
      </c>
      <c r="V6598">
        <v>0</v>
      </c>
      <c r="W6598">
        <v>0</v>
      </c>
      <c r="X6598">
        <v>0</v>
      </c>
      <c r="Y6598">
        <v>228.80699000000001</v>
      </c>
      <c r="Z6598">
        <v>0</v>
      </c>
      <c r="AA6598">
        <v>0</v>
      </c>
      <c r="AB6598">
        <v>316.06207000000001</v>
      </c>
      <c r="AC6598">
        <v>786.20685000000003</v>
      </c>
      <c r="AD6598">
        <v>0</v>
      </c>
      <c r="AE6598">
        <v>0</v>
      </c>
      <c r="AF6598">
        <v>1331.0759</v>
      </c>
    </row>
    <row r="6599" spans="1:32" x14ac:dyDescent="0.3">
      <c r="A6599">
        <v>2795548</v>
      </c>
      <c r="B6599">
        <v>1</v>
      </c>
      <c r="C6599" t="s">
        <v>83</v>
      </c>
      <c r="D6599" t="s">
        <v>127</v>
      </c>
      <c r="E6599" t="s">
        <v>23596</v>
      </c>
      <c r="F6599" t="s">
        <v>23597</v>
      </c>
      <c r="G6599" t="s">
        <v>31551</v>
      </c>
      <c r="H6599" t="s">
        <v>672</v>
      </c>
      <c r="I6599" t="s">
        <v>79</v>
      </c>
      <c r="J6599" t="s">
        <v>135</v>
      </c>
      <c r="K6599" t="s">
        <v>22</v>
      </c>
      <c r="L6599" t="s">
        <v>136</v>
      </c>
      <c r="M6599" t="s">
        <v>23598</v>
      </c>
      <c r="N6599" t="s">
        <v>23599</v>
      </c>
      <c r="O6599">
        <v>4.9497222222222224</v>
      </c>
      <c r="P6599">
        <v>1</v>
      </c>
      <c r="Q6599">
        <v>73</v>
      </c>
      <c r="R6599">
        <v>0</v>
      </c>
      <c r="S6599">
        <v>0</v>
      </c>
      <c r="T6599">
        <v>0</v>
      </c>
      <c r="U6599">
        <v>6</v>
      </c>
      <c r="V6599">
        <v>0</v>
      </c>
      <c r="W6599">
        <v>0</v>
      </c>
      <c r="X6599">
        <v>3.9598977999999998</v>
      </c>
      <c r="Y6599">
        <v>55.537869999999998</v>
      </c>
      <c r="Z6599">
        <v>0</v>
      </c>
      <c r="AA6599">
        <v>0</v>
      </c>
      <c r="AB6599">
        <v>0</v>
      </c>
      <c r="AC6599">
        <v>0.89664940000000004</v>
      </c>
      <c r="AD6599">
        <v>0</v>
      </c>
      <c r="AE6599">
        <v>0</v>
      </c>
      <c r="AF6599">
        <v>60.394416999999997</v>
      </c>
    </row>
    <row r="6600" spans="1:32" x14ac:dyDescent="0.3">
      <c r="A6600">
        <v>2795544</v>
      </c>
      <c r="B6600">
        <v>1</v>
      </c>
      <c r="C6600" t="s">
        <v>82</v>
      </c>
      <c r="D6600" t="s">
        <v>84</v>
      </c>
      <c r="E6600" t="s">
        <v>7389</v>
      </c>
      <c r="F6600" t="s">
        <v>7390</v>
      </c>
      <c r="G6600" t="s">
        <v>31547</v>
      </c>
      <c r="H6600" t="s">
        <v>134</v>
      </c>
      <c r="I6600" t="s">
        <v>79</v>
      </c>
      <c r="J6600" t="s">
        <v>135</v>
      </c>
      <c r="K6600" t="s">
        <v>22</v>
      </c>
      <c r="L6600" t="s">
        <v>136</v>
      </c>
      <c r="M6600" t="s">
        <v>23600</v>
      </c>
      <c r="N6600" t="s">
        <v>23601</v>
      </c>
      <c r="O6600">
        <v>0.13694444444444445</v>
      </c>
      <c r="P6600">
        <v>5</v>
      </c>
      <c r="Q6600">
        <v>110</v>
      </c>
      <c r="R6600">
        <v>7</v>
      </c>
      <c r="S6600">
        <v>64</v>
      </c>
      <c r="T6600">
        <v>25</v>
      </c>
      <c r="U6600">
        <v>41</v>
      </c>
      <c r="V6600">
        <v>2</v>
      </c>
      <c r="W6600">
        <v>0</v>
      </c>
      <c r="X6600">
        <v>0.29568450000000002</v>
      </c>
      <c r="Y6600">
        <v>3.6404337999999998</v>
      </c>
      <c r="Z6600">
        <v>6.9836817</v>
      </c>
      <c r="AA6600">
        <v>2.3078747000000002</v>
      </c>
      <c r="AB6600">
        <v>48.649707999999997</v>
      </c>
      <c r="AC6600">
        <v>12.30152</v>
      </c>
      <c r="AD6600">
        <v>8.5898470000000007</v>
      </c>
      <c r="AE6600">
        <v>0</v>
      </c>
      <c r="AF6600">
        <v>82.768744999999996</v>
      </c>
    </row>
    <row r="6601" spans="1:32" x14ac:dyDescent="0.3">
      <c r="A6601">
        <v>2795315</v>
      </c>
      <c r="B6601">
        <v>1</v>
      </c>
      <c r="C6601" t="s">
        <v>82</v>
      </c>
      <c r="D6601" t="s">
        <v>89</v>
      </c>
      <c r="E6601" t="s">
        <v>13739</v>
      </c>
      <c r="F6601" t="s">
        <v>13740</v>
      </c>
      <c r="G6601" t="s">
        <v>31546</v>
      </c>
      <c r="H6601" t="s">
        <v>223</v>
      </c>
      <c r="I6601" t="s">
        <v>78</v>
      </c>
      <c r="J6601" t="s">
        <v>135</v>
      </c>
      <c r="K6601" t="s">
        <v>22</v>
      </c>
      <c r="L6601" t="s">
        <v>136</v>
      </c>
      <c r="M6601" t="s">
        <v>23602</v>
      </c>
      <c r="N6601" t="s">
        <v>23603</v>
      </c>
      <c r="O6601">
        <v>1.4597222222222221</v>
      </c>
      <c r="P6601">
        <v>0</v>
      </c>
      <c r="Q6601">
        <v>9</v>
      </c>
      <c r="R6601">
        <v>0</v>
      </c>
      <c r="S6601">
        <v>9</v>
      </c>
      <c r="T6601">
        <v>0</v>
      </c>
      <c r="U6601">
        <v>2</v>
      </c>
      <c r="V6601">
        <v>0</v>
      </c>
      <c r="W6601">
        <v>0</v>
      </c>
      <c r="X6601">
        <v>0</v>
      </c>
      <c r="Y6601">
        <v>0.29282942000000001</v>
      </c>
      <c r="Z6601">
        <v>0</v>
      </c>
      <c r="AA6601">
        <v>1.7159165000000001</v>
      </c>
      <c r="AB6601">
        <v>0</v>
      </c>
      <c r="AC6601">
        <v>8.7639719999999996E-4</v>
      </c>
      <c r="AD6601">
        <v>0</v>
      </c>
      <c r="AE6601">
        <v>0</v>
      </c>
      <c r="AF6601">
        <v>2.0096223000000002</v>
      </c>
    </row>
    <row r="6602" spans="1:32" x14ac:dyDescent="0.3">
      <c r="A6602">
        <v>2795333</v>
      </c>
      <c r="B6602">
        <v>1</v>
      </c>
      <c r="C6602" t="s">
        <v>82</v>
      </c>
      <c r="D6602" t="s">
        <v>110</v>
      </c>
      <c r="E6602" t="s">
        <v>23604</v>
      </c>
      <c r="F6602" t="s">
        <v>23605</v>
      </c>
      <c r="G6602" t="s">
        <v>31548</v>
      </c>
      <c r="H6602" t="s">
        <v>893</v>
      </c>
      <c r="I6602" t="s">
        <v>78</v>
      </c>
      <c r="J6602" t="s">
        <v>135</v>
      </c>
      <c r="K6602" t="s">
        <v>22</v>
      </c>
      <c r="L6602" t="s">
        <v>136</v>
      </c>
      <c r="M6602" t="s">
        <v>22525</v>
      </c>
      <c r="N6602" t="s">
        <v>23606</v>
      </c>
      <c r="O6602">
        <v>1.7386111111111111</v>
      </c>
      <c r="P6602">
        <v>0</v>
      </c>
      <c r="Q6602">
        <v>1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0.45444962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0.45444962</v>
      </c>
    </row>
    <row r="6603" spans="1:32" x14ac:dyDescent="0.3">
      <c r="A6603">
        <v>2795320</v>
      </c>
      <c r="B6603">
        <v>1</v>
      </c>
      <c r="C6603" t="s">
        <v>82</v>
      </c>
      <c r="D6603" t="s">
        <v>94</v>
      </c>
      <c r="E6603" t="s">
        <v>18098</v>
      </c>
      <c r="F6603" t="s">
        <v>18099</v>
      </c>
      <c r="G6603" t="s">
        <v>31549</v>
      </c>
      <c r="H6603" t="s">
        <v>134</v>
      </c>
      <c r="I6603" t="s">
        <v>79</v>
      </c>
      <c r="J6603" t="s">
        <v>135</v>
      </c>
      <c r="K6603" t="s">
        <v>22</v>
      </c>
      <c r="L6603" t="s">
        <v>136</v>
      </c>
      <c r="M6603" t="s">
        <v>23607</v>
      </c>
      <c r="N6603" t="s">
        <v>23608</v>
      </c>
      <c r="O6603">
        <v>5.9830555555555556</v>
      </c>
      <c r="P6603">
        <v>0</v>
      </c>
      <c r="Q6603">
        <v>129</v>
      </c>
      <c r="R6603">
        <v>8</v>
      </c>
      <c r="S6603">
        <v>14</v>
      </c>
      <c r="T6603">
        <v>1</v>
      </c>
      <c r="U6603">
        <v>6</v>
      </c>
      <c r="V6603">
        <v>0</v>
      </c>
      <c r="W6603">
        <v>1</v>
      </c>
      <c r="X6603">
        <v>0</v>
      </c>
      <c r="Y6603">
        <v>58.969749999999998</v>
      </c>
      <c r="Z6603">
        <v>18.894259999999999</v>
      </c>
      <c r="AA6603">
        <v>27.473381</v>
      </c>
      <c r="AB6603">
        <v>7.6997913999999996</v>
      </c>
      <c r="AC6603">
        <v>125.38021000000001</v>
      </c>
      <c r="AD6603">
        <v>0</v>
      </c>
      <c r="AE6603">
        <v>7.4745692999999997</v>
      </c>
      <c r="AF6603">
        <v>245.89196999999999</v>
      </c>
    </row>
    <row r="6604" spans="1:32" x14ac:dyDescent="0.3">
      <c r="A6604">
        <v>2795319</v>
      </c>
      <c r="B6604">
        <v>1</v>
      </c>
      <c r="C6604" t="s">
        <v>82</v>
      </c>
      <c r="D6604" t="s">
        <v>94</v>
      </c>
      <c r="E6604" t="s">
        <v>20934</v>
      </c>
      <c r="F6604" t="s">
        <v>20935</v>
      </c>
      <c r="G6604" t="s">
        <v>31551</v>
      </c>
      <c r="H6604" t="s">
        <v>134</v>
      </c>
      <c r="I6604" t="s">
        <v>79</v>
      </c>
      <c r="J6604" t="s">
        <v>135</v>
      </c>
      <c r="K6604" t="s">
        <v>22</v>
      </c>
      <c r="L6604" t="s">
        <v>136</v>
      </c>
      <c r="M6604" t="s">
        <v>23609</v>
      </c>
      <c r="N6604" t="s">
        <v>18375</v>
      </c>
      <c r="O6604">
        <v>0.76388888888888884</v>
      </c>
      <c r="P6604">
        <v>0</v>
      </c>
      <c r="Q6604">
        <v>292</v>
      </c>
      <c r="R6604">
        <v>0</v>
      </c>
      <c r="S6604">
        <v>0</v>
      </c>
      <c r="T6604">
        <v>0</v>
      </c>
      <c r="U6604">
        <v>34</v>
      </c>
      <c r="V6604">
        <v>0</v>
      </c>
      <c r="W6604">
        <v>0</v>
      </c>
      <c r="X6604">
        <v>0</v>
      </c>
      <c r="Y6604">
        <v>23.646753</v>
      </c>
      <c r="Z6604">
        <v>0</v>
      </c>
      <c r="AA6604">
        <v>0</v>
      </c>
      <c r="AB6604">
        <v>0</v>
      </c>
      <c r="AC6604">
        <v>15.063898999999999</v>
      </c>
      <c r="AD6604">
        <v>0</v>
      </c>
      <c r="AE6604">
        <v>0</v>
      </c>
      <c r="AF6604">
        <v>38.710650000000001</v>
      </c>
    </row>
    <row r="6605" spans="1:32" x14ac:dyDescent="0.3">
      <c r="A6605">
        <v>2795318</v>
      </c>
      <c r="B6605">
        <v>1</v>
      </c>
      <c r="C6605" t="s">
        <v>82</v>
      </c>
      <c r="D6605" t="s">
        <v>90</v>
      </c>
      <c r="E6605" t="s">
        <v>23610</v>
      </c>
      <c r="F6605" t="s">
        <v>23611</v>
      </c>
      <c r="G6605" t="s">
        <v>31546</v>
      </c>
      <c r="H6605" t="s">
        <v>2212</v>
      </c>
      <c r="I6605" t="s">
        <v>78</v>
      </c>
      <c r="J6605" t="s">
        <v>135</v>
      </c>
      <c r="K6605" t="s">
        <v>22</v>
      </c>
      <c r="L6605" t="s">
        <v>136</v>
      </c>
      <c r="M6605" t="s">
        <v>23612</v>
      </c>
      <c r="N6605" t="s">
        <v>19979</v>
      </c>
      <c r="O6605">
        <v>3.8608333333333333</v>
      </c>
      <c r="P6605">
        <v>0</v>
      </c>
      <c r="Q6605">
        <v>226</v>
      </c>
      <c r="R6605">
        <v>0</v>
      </c>
      <c r="S6605">
        <v>0</v>
      </c>
      <c r="T6605">
        <v>0</v>
      </c>
      <c r="U6605">
        <v>14</v>
      </c>
      <c r="V6605">
        <v>0</v>
      </c>
      <c r="W6605">
        <v>0</v>
      </c>
      <c r="X6605">
        <v>0</v>
      </c>
      <c r="Y6605">
        <v>269.3075</v>
      </c>
      <c r="Z6605">
        <v>0</v>
      </c>
      <c r="AA6605">
        <v>0</v>
      </c>
      <c r="AB6605">
        <v>0</v>
      </c>
      <c r="AC6605">
        <v>31.171061999999999</v>
      </c>
      <c r="AD6605">
        <v>0</v>
      </c>
      <c r="AE6605">
        <v>0</v>
      </c>
      <c r="AF6605">
        <v>300.47858000000002</v>
      </c>
    </row>
    <row r="6606" spans="1:32" x14ac:dyDescent="0.3">
      <c r="A6606">
        <v>2795316</v>
      </c>
      <c r="B6606">
        <v>1</v>
      </c>
      <c r="C6606" t="s">
        <v>83</v>
      </c>
      <c r="D6606" t="s">
        <v>116</v>
      </c>
      <c r="E6606" t="s">
        <v>17686</v>
      </c>
      <c r="F6606" t="s">
        <v>17687</v>
      </c>
      <c r="G6606" t="s">
        <v>31549</v>
      </c>
      <c r="H6606" t="s">
        <v>134</v>
      </c>
      <c r="I6606" t="s">
        <v>79</v>
      </c>
      <c r="J6606" t="s">
        <v>135</v>
      </c>
      <c r="K6606" t="s">
        <v>22</v>
      </c>
      <c r="L6606" t="s">
        <v>136</v>
      </c>
      <c r="M6606" t="s">
        <v>23613</v>
      </c>
      <c r="N6606" t="s">
        <v>23614</v>
      </c>
      <c r="O6606">
        <v>0.80722222222222217</v>
      </c>
      <c r="P6606">
        <v>3</v>
      </c>
      <c r="Q6606">
        <v>695</v>
      </c>
      <c r="R6606">
        <v>51</v>
      </c>
      <c r="S6606">
        <v>263</v>
      </c>
      <c r="T6606">
        <v>8</v>
      </c>
      <c r="U6606">
        <v>44</v>
      </c>
      <c r="V6606">
        <v>0</v>
      </c>
      <c r="W6606">
        <v>0</v>
      </c>
      <c r="X6606">
        <v>11.884235</v>
      </c>
      <c r="Y6606">
        <v>105.32107000000001</v>
      </c>
      <c r="Z6606">
        <v>24.345417000000001</v>
      </c>
      <c r="AA6606">
        <v>72.56071</v>
      </c>
      <c r="AB6606">
        <v>33.95008</v>
      </c>
      <c r="AC6606">
        <v>14.645796000000001</v>
      </c>
      <c r="AD6606">
        <v>0</v>
      </c>
      <c r="AE6606">
        <v>0</v>
      </c>
      <c r="AF6606">
        <v>262.70729999999998</v>
      </c>
    </row>
    <row r="6607" spans="1:32" x14ac:dyDescent="0.3">
      <c r="A6607">
        <v>2795297</v>
      </c>
      <c r="B6607">
        <v>1</v>
      </c>
      <c r="C6607" t="s">
        <v>82</v>
      </c>
      <c r="D6607" t="s">
        <v>108</v>
      </c>
      <c r="E6607" t="s">
        <v>23615</v>
      </c>
      <c r="F6607" t="s">
        <v>23616</v>
      </c>
      <c r="G6607" t="s">
        <v>31551</v>
      </c>
      <c r="H6607" t="s">
        <v>672</v>
      </c>
      <c r="I6607" t="s">
        <v>79</v>
      </c>
      <c r="J6607" t="s">
        <v>135</v>
      </c>
      <c r="K6607" t="s">
        <v>22</v>
      </c>
      <c r="L6607" t="s">
        <v>136</v>
      </c>
      <c r="M6607" t="s">
        <v>23617</v>
      </c>
      <c r="N6607" t="s">
        <v>23618</v>
      </c>
      <c r="O6607">
        <v>0.91083333333333338</v>
      </c>
      <c r="P6607">
        <v>0</v>
      </c>
      <c r="Q6607">
        <v>731</v>
      </c>
      <c r="R6607">
        <v>0</v>
      </c>
      <c r="S6607">
        <v>0</v>
      </c>
      <c r="T6607">
        <v>0</v>
      </c>
      <c r="U6607">
        <v>64</v>
      </c>
      <c r="V6607">
        <v>0</v>
      </c>
      <c r="W6607">
        <v>0</v>
      </c>
      <c r="X6607">
        <v>0</v>
      </c>
      <c r="Y6607">
        <v>146.6747</v>
      </c>
      <c r="Z6607">
        <v>0</v>
      </c>
      <c r="AA6607">
        <v>0</v>
      </c>
      <c r="AB6607">
        <v>0</v>
      </c>
      <c r="AC6607">
        <v>50.564320000000002</v>
      </c>
      <c r="AD6607">
        <v>0</v>
      </c>
      <c r="AE6607">
        <v>0</v>
      </c>
      <c r="AF6607">
        <v>197.23901000000001</v>
      </c>
    </row>
    <row r="6608" spans="1:32" x14ac:dyDescent="0.3">
      <c r="A6608">
        <v>2794869</v>
      </c>
      <c r="B6608">
        <v>1</v>
      </c>
      <c r="C6608" t="s">
        <v>82</v>
      </c>
      <c r="D6608" t="s">
        <v>99</v>
      </c>
      <c r="E6608" t="s">
        <v>13584</v>
      </c>
      <c r="F6608" t="s">
        <v>13585</v>
      </c>
      <c r="G6608" t="s">
        <v>31545</v>
      </c>
      <c r="H6608" t="s">
        <v>134</v>
      </c>
      <c r="I6608" t="s">
        <v>79</v>
      </c>
      <c r="J6608" t="s">
        <v>135</v>
      </c>
      <c r="K6608" t="s">
        <v>22</v>
      </c>
      <c r="L6608" t="s">
        <v>136</v>
      </c>
      <c r="M6608" t="s">
        <v>23619</v>
      </c>
      <c r="N6608" t="s">
        <v>23620</v>
      </c>
      <c r="O6608">
        <v>0.36583333333333334</v>
      </c>
      <c r="P6608">
        <v>0</v>
      </c>
      <c r="Q6608">
        <v>0</v>
      </c>
      <c r="R6608">
        <v>0</v>
      </c>
      <c r="S6608">
        <v>0</v>
      </c>
      <c r="T6608">
        <v>8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86.416439999999994</v>
      </c>
      <c r="AC6608">
        <v>0</v>
      </c>
      <c r="AD6608">
        <v>0</v>
      </c>
      <c r="AE6608">
        <v>0</v>
      </c>
      <c r="AF6608">
        <v>86.416439999999994</v>
      </c>
    </row>
    <row r="6609" spans="1:32" x14ac:dyDescent="0.3">
      <c r="A6609">
        <v>2794552</v>
      </c>
      <c r="B6609">
        <v>1</v>
      </c>
      <c r="C6609" t="s">
        <v>83</v>
      </c>
      <c r="D6609" t="s">
        <v>130</v>
      </c>
      <c r="E6609" t="s">
        <v>23621</v>
      </c>
      <c r="F6609" t="s">
        <v>23622</v>
      </c>
      <c r="G6609" t="s">
        <v>31548</v>
      </c>
      <c r="H6609" t="s">
        <v>311</v>
      </c>
      <c r="I6609" t="s">
        <v>78</v>
      </c>
      <c r="J6609" t="s">
        <v>135</v>
      </c>
      <c r="K6609" t="s">
        <v>22</v>
      </c>
      <c r="L6609" t="s">
        <v>136</v>
      </c>
      <c r="M6609" t="s">
        <v>23623</v>
      </c>
      <c r="N6609" t="s">
        <v>23624</v>
      </c>
      <c r="O6609">
        <v>1.8122222222222222</v>
      </c>
      <c r="P6609">
        <v>0</v>
      </c>
      <c r="Q6609">
        <v>11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4.2972549999999998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4.2972549999999998</v>
      </c>
    </row>
    <row r="6610" spans="1:32" x14ac:dyDescent="0.3">
      <c r="A6610">
        <v>2794584</v>
      </c>
      <c r="B6610">
        <v>1</v>
      </c>
      <c r="C6610" t="s">
        <v>82</v>
      </c>
      <c r="D6610" t="s">
        <v>113</v>
      </c>
      <c r="E6610" t="s">
        <v>23625</v>
      </c>
      <c r="F6610" t="s">
        <v>23626</v>
      </c>
      <c r="G6610" t="s">
        <v>31550</v>
      </c>
      <c r="H6610" t="s">
        <v>380</v>
      </c>
      <c r="I6610" t="s">
        <v>78</v>
      </c>
      <c r="J6610" t="s">
        <v>135</v>
      </c>
      <c r="K6610" t="s">
        <v>22</v>
      </c>
      <c r="L6610" t="s">
        <v>136</v>
      </c>
      <c r="M6610" t="s">
        <v>23627</v>
      </c>
      <c r="N6610" t="s">
        <v>23628</v>
      </c>
      <c r="O6610">
        <v>0.78277777777777779</v>
      </c>
      <c r="P6610">
        <v>0</v>
      </c>
      <c r="Q6610">
        <v>24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7.2711983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7.2711983</v>
      </c>
    </row>
    <row r="6611" spans="1:32" x14ac:dyDescent="0.3">
      <c r="A6611">
        <v>2794517</v>
      </c>
      <c r="B6611">
        <v>1</v>
      </c>
      <c r="C6611" t="s">
        <v>83</v>
      </c>
      <c r="D6611" t="s">
        <v>124</v>
      </c>
      <c r="E6611" t="s">
        <v>23629</v>
      </c>
      <c r="F6611" t="s">
        <v>23630</v>
      </c>
      <c r="G6611" t="s">
        <v>31546</v>
      </c>
      <c r="H6611" t="s">
        <v>145</v>
      </c>
      <c r="I6611" t="s">
        <v>78</v>
      </c>
      <c r="J6611" t="s">
        <v>135</v>
      </c>
      <c r="K6611" t="s">
        <v>22</v>
      </c>
      <c r="L6611" t="s">
        <v>136</v>
      </c>
      <c r="M6611" t="s">
        <v>23631</v>
      </c>
      <c r="N6611" t="s">
        <v>23632</v>
      </c>
      <c r="O6611">
        <v>1.2088888888888889</v>
      </c>
      <c r="P6611">
        <v>0</v>
      </c>
      <c r="Q6611">
        <v>41</v>
      </c>
      <c r="R6611">
        <v>0</v>
      </c>
      <c r="S6611">
        <v>0</v>
      </c>
      <c r="T6611">
        <v>0</v>
      </c>
      <c r="U6611">
        <v>7</v>
      </c>
      <c r="V6611">
        <v>0</v>
      </c>
      <c r="W6611">
        <v>0</v>
      </c>
      <c r="X6611">
        <v>0</v>
      </c>
      <c r="Y6611">
        <v>16.965958000000001</v>
      </c>
      <c r="Z6611">
        <v>0</v>
      </c>
      <c r="AA6611">
        <v>0</v>
      </c>
      <c r="AB6611">
        <v>0</v>
      </c>
      <c r="AC6611">
        <v>5.3270736000000003</v>
      </c>
      <c r="AD6611">
        <v>0</v>
      </c>
      <c r="AE6611">
        <v>0</v>
      </c>
      <c r="AF6611">
        <v>22.293030000000002</v>
      </c>
    </row>
    <row r="6612" spans="1:32" x14ac:dyDescent="0.3">
      <c r="A6612">
        <v>2794157</v>
      </c>
      <c r="B6612">
        <v>1</v>
      </c>
      <c r="C6612" t="s">
        <v>83</v>
      </c>
      <c r="D6612" t="s">
        <v>116</v>
      </c>
      <c r="E6612" t="s">
        <v>23633</v>
      </c>
      <c r="F6612" t="s">
        <v>23634</v>
      </c>
      <c r="G6612" t="s">
        <v>31548</v>
      </c>
      <c r="H6612" t="s">
        <v>893</v>
      </c>
      <c r="I6612" t="s">
        <v>78</v>
      </c>
      <c r="J6612" t="s">
        <v>135</v>
      </c>
      <c r="K6612" t="s">
        <v>22</v>
      </c>
      <c r="L6612" t="s">
        <v>136</v>
      </c>
      <c r="M6612" t="s">
        <v>23635</v>
      </c>
      <c r="N6612" t="s">
        <v>23636</v>
      </c>
      <c r="O6612">
        <v>2.4622222222222221</v>
      </c>
      <c r="P6612">
        <v>0</v>
      </c>
      <c r="Q6612">
        <v>0</v>
      </c>
      <c r="R6612">
        <v>0</v>
      </c>
      <c r="S6612">
        <v>1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4.313384E-3</v>
      </c>
      <c r="AB6612">
        <v>0</v>
      </c>
      <c r="AC6612">
        <v>0</v>
      </c>
      <c r="AD6612">
        <v>0</v>
      </c>
      <c r="AE6612">
        <v>0</v>
      </c>
      <c r="AF6612">
        <v>4.313384E-3</v>
      </c>
    </row>
    <row r="6613" spans="1:32" x14ac:dyDescent="0.3">
      <c r="A6613">
        <v>2785674</v>
      </c>
      <c r="B6613">
        <v>1</v>
      </c>
      <c r="C6613" t="s">
        <v>82</v>
      </c>
      <c r="D6613" t="s">
        <v>98</v>
      </c>
      <c r="E6613" t="s">
        <v>23637</v>
      </c>
      <c r="F6613" t="s">
        <v>23638</v>
      </c>
      <c r="G6613" t="s">
        <v>31548</v>
      </c>
      <c r="H6613" t="s">
        <v>333</v>
      </c>
      <c r="I6613" t="s">
        <v>78</v>
      </c>
      <c r="J6613" t="s">
        <v>135</v>
      </c>
      <c r="K6613" t="s">
        <v>22</v>
      </c>
      <c r="L6613" t="s">
        <v>136</v>
      </c>
      <c r="M6613" t="s">
        <v>23639</v>
      </c>
      <c r="N6613" t="s">
        <v>23640</v>
      </c>
      <c r="O6613">
        <v>2.1297222222222221</v>
      </c>
      <c r="P6613">
        <v>0</v>
      </c>
      <c r="Q6613">
        <v>6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4.6287526999999997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4.6287526999999997</v>
      </c>
    </row>
    <row r="6614" spans="1:32" x14ac:dyDescent="0.3">
      <c r="A6614">
        <v>2784045</v>
      </c>
      <c r="B6614">
        <v>1</v>
      </c>
      <c r="C6614" t="s">
        <v>82</v>
      </c>
      <c r="D6614" t="s">
        <v>103</v>
      </c>
      <c r="E6614" t="s">
        <v>23641</v>
      </c>
      <c r="F6614" t="s">
        <v>23642</v>
      </c>
      <c r="G6614" t="s">
        <v>31548</v>
      </c>
      <c r="H6614" t="s">
        <v>893</v>
      </c>
      <c r="I6614" t="s">
        <v>78</v>
      </c>
      <c r="J6614" t="s">
        <v>135</v>
      </c>
      <c r="K6614" t="s">
        <v>22</v>
      </c>
      <c r="L6614" t="s">
        <v>136</v>
      </c>
      <c r="M6614" t="s">
        <v>23643</v>
      </c>
      <c r="N6614" t="s">
        <v>23644</v>
      </c>
      <c r="O6614">
        <v>1.1355555555555557</v>
      </c>
      <c r="P6614">
        <v>0</v>
      </c>
      <c r="Q6614">
        <v>1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0.10300932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0.10300932</v>
      </c>
    </row>
    <row r="6615" spans="1:32" x14ac:dyDescent="0.3">
      <c r="A6615">
        <v>2784029</v>
      </c>
      <c r="B6615">
        <v>1</v>
      </c>
      <c r="C6615" t="s">
        <v>82</v>
      </c>
      <c r="D6615" t="s">
        <v>95</v>
      </c>
      <c r="E6615" t="s">
        <v>23645</v>
      </c>
      <c r="F6615" t="s">
        <v>23646</v>
      </c>
      <c r="G6615" t="s">
        <v>31549</v>
      </c>
      <c r="H6615" t="s">
        <v>648</v>
      </c>
      <c r="I6615" t="s">
        <v>79</v>
      </c>
      <c r="J6615" t="s">
        <v>135</v>
      </c>
      <c r="K6615" t="s">
        <v>22</v>
      </c>
      <c r="L6615" t="s">
        <v>186</v>
      </c>
      <c r="M6615" t="s">
        <v>23647</v>
      </c>
      <c r="N6615" t="s">
        <v>23648</v>
      </c>
      <c r="O6615">
        <v>2.6408333333333331</v>
      </c>
      <c r="P6615">
        <v>0</v>
      </c>
      <c r="Q6615">
        <v>754</v>
      </c>
      <c r="R6615">
        <v>2</v>
      </c>
      <c r="S6615">
        <v>18</v>
      </c>
      <c r="T6615">
        <v>3</v>
      </c>
      <c r="U6615">
        <v>110</v>
      </c>
      <c r="V6615">
        <v>2</v>
      </c>
      <c r="W6615">
        <v>0</v>
      </c>
      <c r="X6615">
        <v>0</v>
      </c>
      <c r="Y6615">
        <v>667.10820000000001</v>
      </c>
      <c r="Z6615">
        <v>1.3886976</v>
      </c>
      <c r="AA6615">
        <v>20.084596999999999</v>
      </c>
      <c r="AB6615">
        <v>56.094479999999997</v>
      </c>
      <c r="AC6615">
        <v>198.54472000000001</v>
      </c>
      <c r="AD6615">
        <v>22.147627</v>
      </c>
      <c r="AE6615">
        <v>0</v>
      </c>
      <c r="AF6615">
        <v>965.36834999999996</v>
      </c>
    </row>
    <row r="6616" spans="1:32" x14ac:dyDescent="0.3">
      <c r="A6616">
        <v>2784053</v>
      </c>
      <c r="B6616">
        <v>1</v>
      </c>
      <c r="C6616" t="s">
        <v>83</v>
      </c>
      <c r="D6616" t="s">
        <v>130</v>
      </c>
      <c r="E6616" t="s">
        <v>23649</v>
      </c>
      <c r="F6616" t="s">
        <v>23650</v>
      </c>
      <c r="G6616" t="s">
        <v>31545</v>
      </c>
      <c r="H6616" t="s">
        <v>648</v>
      </c>
      <c r="I6616" t="s">
        <v>79</v>
      </c>
      <c r="J6616" t="s">
        <v>135</v>
      </c>
      <c r="K6616" t="s">
        <v>22</v>
      </c>
      <c r="L6616" t="s">
        <v>186</v>
      </c>
      <c r="M6616" t="s">
        <v>23651</v>
      </c>
      <c r="N6616" t="s">
        <v>23652</v>
      </c>
      <c r="O6616">
        <v>4.1080555555555556</v>
      </c>
      <c r="P6616">
        <v>0</v>
      </c>
      <c r="Q6616">
        <v>750</v>
      </c>
      <c r="R6616">
        <v>0</v>
      </c>
      <c r="S6616">
        <v>0</v>
      </c>
      <c r="T6616">
        <v>0</v>
      </c>
      <c r="U6616">
        <v>46</v>
      </c>
      <c r="V6616">
        <v>0</v>
      </c>
      <c r="W6616">
        <v>0</v>
      </c>
      <c r="X6616">
        <v>0</v>
      </c>
      <c r="Y6616">
        <v>599.44529999999997</v>
      </c>
      <c r="Z6616">
        <v>0</v>
      </c>
      <c r="AA6616">
        <v>0</v>
      </c>
      <c r="AB6616">
        <v>0</v>
      </c>
      <c r="AC6616">
        <v>180.9417</v>
      </c>
      <c r="AD6616">
        <v>0</v>
      </c>
      <c r="AE6616">
        <v>0</v>
      </c>
      <c r="AF6616">
        <v>780.38699999999994</v>
      </c>
    </row>
    <row r="6617" spans="1:32" x14ac:dyDescent="0.3">
      <c r="A6617">
        <v>2784042</v>
      </c>
      <c r="B6617">
        <v>1</v>
      </c>
      <c r="C6617" t="s">
        <v>82</v>
      </c>
      <c r="D6617" t="s">
        <v>101</v>
      </c>
      <c r="E6617" t="s">
        <v>23653</v>
      </c>
      <c r="F6617" t="s">
        <v>23654</v>
      </c>
      <c r="G6617" t="s">
        <v>31551</v>
      </c>
      <c r="H6617" t="s">
        <v>134</v>
      </c>
      <c r="I6617" t="s">
        <v>79</v>
      </c>
      <c r="J6617" t="s">
        <v>135</v>
      </c>
      <c r="K6617" t="s">
        <v>22</v>
      </c>
      <c r="L6617" t="s">
        <v>136</v>
      </c>
      <c r="M6617" t="s">
        <v>23655</v>
      </c>
      <c r="N6617" t="s">
        <v>23656</v>
      </c>
      <c r="O6617">
        <v>0.58444444444444443</v>
      </c>
      <c r="P6617">
        <v>5</v>
      </c>
      <c r="Q6617">
        <v>907</v>
      </c>
      <c r="R6617">
        <v>0</v>
      </c>
      <c r="S6617">
        <v>4</v>
      </c>
      <c r="T6617">
        <v>1</v>
      </c>
      <c r="U6617">
        <v>72</v>
      </c>
      <c r="V6617">
        <v>0</v>
      </c>
      <c r="W6617">
        <v>0</v>
      </c>
      <c r="X6617">
        <v>1.4980065</v>
      </c>
      <c r="Y6617">
        <v>110.13836000000001</v>
      </c>
      <c r="Z6617">
        <v>0</v>
      </c>
      <c r="AA6617">
        <v>0.21108086000000001</v>
      </c>
      <c r="AB6617">
        <v>7.1209024999999997</v>
      </c>
      <c r="AC6617">
        <v>23.151973999999999</v>
      </c>
      <c r="AD6617">
        <v>0</v>
      </c>
      <c r="AE6617">
        <v>0</v>
      </c>
      <c r="AF6617">
        <v>142.12031999999999</v>
      </c>
    </row>
    <row r="6618" spans="1:32" x14ac:dyDescent="0.3">
      <c r="A6618">
        <v>2783994</v>
      </c>
      <c r="B6618">
        <v>1</v>
      </c>
      <c r="C6618" t="s">
        <v>82</v>
      </c>
      <c r="D6618" t="s">
        <v>94</v>
      </c>
      <c r="E6618" t="s">
        <v>15415</v>
      </c>
      <c r="F6618" t="s">
        <v>15416</v>
      </c>
      <c r="G6618" t="s">
        <v>31546</v>
      </c>
      <c r="H6618" t="s">
        <v>223</v>
      </c>
      <c r="I6618" t="s">
        <v>78</v>
      </c>
      <c r="J6618" t="s">
        <v>135</v>
      </c>
      <c r="K6618" t="s">
        <v>22</v>
      </c>
      <c r="L6618" t="s">
        <v>136</v>
      </c>
      <c r="M6618" t="s">
        <v>23657</v>
      </c>
      <c r="N6618" t="s">
        <v>23658</v>
      </c>
      <c r="O6618">
        <v>1.9394444444444445</v>
      </c>
      <c r="P6618">
        <v>0</v>
      </c>
      <c r="Q6618">
        <v>24</v>
      </c>
      <c r="R6618">
        <v>0</v>
      </c>
      <c r="S6618">
        <v>0</v>
      </c>
      <c r="T6618">
        <v>0</v>
      </c>
      <c r="U6618">
        <v>7</v>
      </c>
      <c r="V6618">
        <v>0</v>
      </c>
      <c r="W6618">
        <v>0</v>
      </c>
      <c r="X6618">
        <v>0</v>
      </c>
      <c r="Y6618">
        <v>8.5085350000000002</v>
      </c>
      <c r="Z6618">
        <v>0</v>
      </c>
      <c r="AA6618">
        <v>0</v>
      </c>
      <c r="AB6618">
        <v>0</v>
      </c>
      <c r="AC6618">
        <v>0.34396267000000003</v>
      </c>
      <c r="AD6618">
        <v>0</v>
      </c>
      <c r="AE6618">
        <v>0</v>
      </c>
      <c r="AF6618">
        <v>8.8524980000000006</v>
      </c>
    </row>
    <row r="6619" spans="1:32" x14ac:dyDescent="0.3">
      <c r="A6619">
        <v>2783999</v>
      </c>
      <c r="B6619">
        <v>1</v>
      </c>
      <c r="C6619" t="s">
        <v>82</v>
      </c>
      <c r="D6619" t="s">
        <v>95</v>
      </c>
      <c r="E6619" t="s">
        <v>23659</v>
      </c>
      <c r="F6619" t="s">
        <v>23660</v>
      </c>
      <c r="G6619" t="s">
        <v>31552</v>
      </c>
      <c r="H6619" t="s">
        <v>643</v>
      </c>
      <c r="I6619" t="s">
        <v>78</v>
      </c>
      <c r="J6619" t="s">
        <v>135</v>
      </c>
      <c r="K6619" t="s">
        <v>22</v>
      </c>
      <c r="L6619" t="s">
        <v>186</v>
      </c>
      <c r="M6619" t="s">
        <v>23661</v>
      </c>
      <c r="N6619" t="s">
        <v>23662</v>
      </c>
      <c r="O6619">
        <v>7.5847222222222221</v>
      </c>
      <c r="P6619">
        <v>0</v>
      </c>
      <c r="Q6619">
        <v>302</v>
      </c>
      <c r="R6619">
        <v>0</v>
      </c>
      <c r="S6619">
        <v>2</v>
      </c>
      <c r="T6619">
        <v>0</v>
      </c>
      <c r="U6619">
        <v>11</v>
      </c>
      <c r="V6619">
        <v>0</v>
      </c>
      <c r="W6619">
        <v>0</v>
      </c>
      <c r="X6619">
        <v>0</v>
      </c>
      <c r="Y6619">
        <v>823.09124999999995</v>
      </c>
      <c r="Z6619">
        <v>0</v>
      </c>
      <c r="AA6619">
        <v>19.558285000000001</v>
      </c>
      <c r="AB6619">
        <v>0</v>
      </c>
      <c r="AC6619">
        <v>99.020484999999994</v>
      </c>
      <c r="AD6619">
        <v>0</v>
      </c>
      <c r="AE6619">
        <v>0</v>
      </c>
      <c r="AF6619">
        <v>941.67</v>
      </c>
    </row>
    <row r="6620" spans="1:32" x14ac:dyDescent="0.3">
      <c r="A6620">
        <v>2784002</v>
      </c>
      <c r="B6620">
        <v>1</v>
      </c>
      <c r="C6620" t="s">
        <v>82</v>
      </c>
      <c r="D6620" t="s">
        <v>86</v>
      </c>
      <c r="E6620" t="s">
        <v>4625</v>
      </c>
      <c r="F6620" t="s">
        <v>4626</v>
      </c>
      <c r="G6620" t="s">
        <v>31545</v>
      </c>
      <c r="H6620" t="s">
        <v>134</v>
      </c>
      <c r="I6620" t="s">
        <v>79</v>
      </c>
      <c r="J6620" t="s">
        <v>135</v>
      </c>
      <c r="K6620" t="s">
        <v>22</v>
      </c>
      <c r="L6620" t="s">
        <v>136</v>
      </c>
      <c r="M6620" t="s">
        <v>23663</v>
      </c>
      <c r="N6620" t="s">
        <v>23664</v>
      </c>
      <c r="O6620">
        <v>0.45361111111111113</v>
      </c>
      <c r="P6620">
        <v>0</v>
      </c>
      <c r="Q6620">
        <v>0</v>
      </c>
      <c r="R6620">
        <v>9</v>
      </c>
      <c r="S6620">
        <v>100</v>
      </c>
      <c r="T6620">
        <v>3</v>
      </c>
      <c r="U6620">
        <v>20</v>
      </c>
      <c r="V6620">
        <v>1</v>
      </c>
      <c r="W6620">
        <v>0</v>
      </c>
      <c r="X6620">
        <v>0</v>
      </c>
      <c r="Y6620">
        <v>0</v>
      </c>
      <c r="Z6620">
        <v>11.718339</v>
      </c>
      <c r="AA6620">
        <v>39.789140000000003</v>
      </c>
      <c r="AB6620">
        <v>5.4819746</v>
      </c>
      <c r="AC6620">
        <v>2.3694470000000001</v>
      </c>
      <c r="AD6620">
        <v>7.8006489999999999</v>
      </c>
      <c r="AE6620">
        <v>0</v>
      </c>
      <c r="AF6620">
        <v>67.159546000000006</v>
      </c>
    </row>
    <row r="6621" spans="1:32" x14ac:dyDescent="0.3">
      <c r="A6621">
        <v>2783990</v>
      </c>
      <c r="B6621">
        <v>1</v>
      </c>
      <c r="C6621" t="s">
        <v>82</v>
      </c>
      <c r="D6621" t="s">
        <v>92</v>
      </c>
      <c r="E6621" t="s">
        <v>23665</v>
      </c>
      <c r="F6621" t="s">
        <v>23666</v>
      </c>
      <c r="G6621" t="s">
        <v>31551</v>
      </c>
      <c r="H6621" t="s">
        <v>643</v>
      </c>
      <c r="I6621" t="s">
        <v>79</v>
      </c>
      <c r="J6621" t="s">
        <v>135</v>
      </c>
      <c r="K6621" t="s">
        <v>22</v>
      </c>
      <c r="L6621" t="s">
        <v>186</v>
      </c>
      <c r="M6621" t="s">
        <v>23667</v>
      </c>
      <c r="N6621" t="s">
        <v>23668</v>
      </c>
      <c r="O6621">
        <v>5.5780555555555553</v>
      </c>
      <c r="P6621">
        <v>0</v>
      </c>
      <c r="Q6621">
        <v>118</v>
      </c>
      <c r="R6621">
        <v>0</v>
      </c>
      <c r="S6621">
        <v>3</v>
      </c>
      <c r="T6621">
        <v>0</v>
      </c>
      <c r="U6621">
        <v>19</v>
      </c>
      <c r="V6621">
        <v>0</v>
      </c>
      <c r="W6621">
        <v>0</v>
      </c>
      <c r="X6621">
        <v>0</v>
      </c>
      <c r="Y6621">
        <v>391.93477999999999</v>
      </c>
      <c r="Z6621">
        <v>0</v>
      </c>
      <c r="AA6621">
        <v>18.946535000000001</v>
      </c>
      <c r="AB6621">
        <v>0</v>
      </c>
      <c r="AC6621">
        <v>203.51129</v>
      </c>
      <c r="AD6621">
        <v>0</v>
      </c>
      <c r="AE6621">
        <v>0</v>
      </c>
      <c r="AF6621">
        <v>614.39264000000003</v>
      </c>
    </row>
    <row r="6622" spans="1:32" x14ac:dyDescent="0.3">
      <c r="A6622">
        <v>2783995</v>
      </c>
      <c r="B6622">
        <v>1</v>
      </c>
      <c r="C6622" t="s">
        <v>82</v>
      </c>
      <c r="D6622" t="s">
        <v>112</v>
      </c>
      <c r="E6622" t="s">
        <v>23669</v>
      </c>
      <c r="F6622" t="s">
        <v>23670</v>
      </c>
      <c r="G6622" t="s">
        <v>31547</v>
      </c>
      <c r="H6622" t="s">
        <v>648</v>
      </c>
      <c r="I6622" t="s">
        <v>79</v>
      </c>
      <c r="J6622" t="s">
        <v>135</v>
      </c>
      <c r="K6622" t="s">
        <v>22</v>
      </c>
      <c r="L6622" t="s">
        <v>186</v>
      </c>
      <c r="M6622" t="s">
        <v>23671</v>
      </c>
      <c r="N6622" t="s">
        <v>23672</v>
      </c>
      <c r="O6622">
        <v>0.34749999999999998</v>
      </c>
      <c r="P6622">
        <v>3</v>
      </c>
      <c r="Q6622">
        <v>472</v>
      </c>
      <c r="R6622">
        <v>122</v>
      </c>
      <c r="S6622">
        <v>20</v>
      </c>
      <c r="T6622">
        <v>33</v>
      </c>
      <c r="U6622">
        <v>36</v>
      </c>
      <c r="V6622">
        <v>0</v>
      </c>
      <c r="W6622">
        <v>0</v>
      </c>
      <c r="X6622">
        <v>0.30108479999999999</v>
      </c>
      <c r="Y6622">
        <v>27.968779000000001</v>
      </c>
      <c r="Z6622">
        <v>68.758020000000002</v>
      </c>
      <c r="AA6622">
        <v>17.778084</v>
      </c>
      <c r="AB6622">
        <v>15.480748</v>
      </c>
      <c r="AC6622">
        <v>5.5998229999999998</v>
      </c>
      <c r="AD6622">
        <v>0</v>
      </c>
      <c r="AE6622">
        <v>0</v>
      </c>
      <c r="AF6622">
        <v>135.88654</v>
      </c>
    </row>
    <row r="6623" spans="1:32" x14ac:dyDescent="0.3">
      <c r="A6623">
        <v>2783911</v>
      </c>
      <c r="B6623">
        <v>2</v>
      </c>
      <c r="C6623" t="s">
        <v>82</v>
      </c>
      <c r="D6623" t="s">
        <v>88</v>
      </c>
      <c r="E6623" t="s">
        <v>23673</v>
      </c>
      <c r="F6623" t="s">
        <v>23674</v>
      </c>
      <c r="G6623" t="s">
        <v>31545</v>
      </c>
      <c r="H6623" t="s">
        <v>672</v>
      </c>
      <c r="I6623" t="s">
        <v>79</v>
      </c>
      <c r="J6623" t="s">
        <v>135</v>
      </c>
      <c r="K6623" t="s">
        <v>22</v>
      </c>
      <c r="L6623" t="s">
        <v>136</v>
      </c>
      <c r="M6623" t="s">
        <v>22643</v>
      </c>
      <c r="N6623" t="s">
        <v>23675</v>
      </c>
      <c r="O6623">
        <v>0.37361111111111112</v>
      </c>
      <c r="P6623">
        <v>0</v>
      </c>
      <c r="Q6623">
        <v>760</v>
      </c>
      <c r="R6623">
        <v>35</v>
      </c>
      <c r="S6623">
        <v>51</v>
      </c>
      <c r="T6623">
        <v>22</v>
      </c>
      <c r="U6623">
        <v>108</v>
      </c>
      <c r="V6623">
        <v>7</v>
      </c>
      <c r="W6623">
        <v>0</v>
      </c>
      <c r="X6623">
        <v>0</v>
      </c>
      <c r="Y6623">
        <v>65.806569999999994</v>
      </c>
      <c r="Z6623">
        <v>2.7833516999999999</v>
      </c>
      <c r="AA6623">
        <v>8.0167280000000005</v>
      </c>
      <c r="AB6623">
        <v>44.506700000000002</v>
      </c>
      <c r="AC6623">
        <v>13.463238</v>
      </c>
      <c r="AD6623">
        <v>59.069533999999997</v>
      </c>
      <c r="AE6623">
        <v>0</v>
      </c>
      <c r="AF6623">
        <v>193.64612</v>
      </c>
    </row>
    <row r="6624" spans="1:32" x14ac:dyDescent="0.3">
      <c r="A6624">
        <v>2784004</v>
      </c>
      <c r="B6624">
        <v>1</v>
      </c>
      <c r="C6624" t="s">
        <v>82</v>
      </c>
      <c r="D6624" t="s">
        <v>109</v>
      </c>
      <c r="E6624" t="s">
        <v>23676</v>
      </c>
      <c r="F6624" t="s">
        <v>23677</v>
      </c>
      <c r="G6624" t="s">
        <v>31549</v>
      </c>
      <c r="H6624" t="s">
        <v>648</v>
      </c>
      <c r="I6624" t="s">
        <v>79</v>
      </c>
      <c r="J6624" t="s">
        <v>135</v>
      </c>
      <c r="K6624" t="s">
        <v>22</v>
      </c>
      <c r="L6624" t="s">
        <v>186</v>
      </c>
      <c r="M6624" t="s">
        <v>23678</v>
      </c>
      <c r="N6624" t="s">
        <v>23679</v>
      </c>
      <c r="O6624">
        <v>5.4058333333333337</v>
      </c>
      <c r="P6624">
        <v>5</v>
      </c>
      <c r="Q6624">
        <v>1789</v>
      </c>
      <c r="R6624">
        <v>1</v>
      </c>
      <c r="S6624">
        <v>0</v>
      </c>
      <c r="T6624">
        <v>4</v>
      </c>
      <c r="U6624">
        <v>17</v>
      </c>
      <c r="V6624">
        <v>0</v>
      </c>
      <c r="W6624">
        <v>0</v>
      </c>
      <c r="X6624">
        <v>32.733466999999997</v>
      </c>
      <c r="Y6624">
        <v>1110.0209</v>
      </c>
      <c r="Z6624">
        <v>4.953443</v>
      </c>
      <c r="AA6624">
        <v>0</v>
      </c>
      <c r="AB6624">
        <v>106.67376</v>
      </c>
      <c r="AC6624">
        <v>63.392690000000002</v>
      </c>
      <c r="AD6624">
        <v>0</v>
      </c>
      <c r="AE6624">
        <v>0</v>
      </c>
      <c r="AF6624">
        <v>1317.7742000000001</v>
      </c>
    </row>
    <row r="6625" spans="1:32" x14ac:dyDescent="0.3">
      <c r="A6625">
        <v>2783965</v>
      </c>
      <c r="B6625">
        <v>1</v>
      </c>
      <c r="C6625" t="s">
        <v>82</v>
      </c>
      <c r="D6625" t="s">
        <v>98</v>
      </c>
      <c r="E6625" t="s">
        <v>23680</v>
      </c>
      <c r="F6625" t="s">
        <v>23681</v>
      </c>
      <c r="G6625" t="s">
        <v>31546</v>
      </c>
      <c r="H6625" t="s">
        <v>223</v>
      </c>
      <c r="I6625" t="s">
        <v>78</v>
      </c>
      <c r="J6625" t="s">
        <v>135</v>
      </c>
      <c r="K6625" t="s">
        <v>22</v>
      </c>
      <c r="L6625" t="s">
        <v>136</v>
      </c>
      <c r="M6625" t="s">
        <v>23682</v>
      </c>
      <c r="N6625" t="s">
        <v>23683</v>
      </c>
      <c r="O6625">
        <v>4.9722222222222223</v>
      </c>
      <c r="P6625">
        <v>0</v>
      </c>
      <c r="Q6625">
        <v>68</v>
      </c>
      <c r="R6625">
        <v>0</v>
      </c>
      <c r="S6625">
        <v>0</v>
      </c>
      <c r="T6625">
        <v>0</v>
      </c>
      <c r="U6625">
        <v>9</v>
      </c>
      <c r="V6625">
        <v>0</v>
      </c>
      <c r="W6625">
        <v>0</v>
      </c>
      <c r="X6625">
        <v>0</v>
      </c>
      <c r="Y6625">
        <v>99.51831</v>
      </c>
      <c r="Z6625">
        <v>0</v>
      </c>
      <c r="AA6625">
        <v>0</v>
      </c>
      <c r="AB6625">
        <v>0</v>
      </c>
      <c r="AC6625">
        <v>4.9613132000000002</v>
      </c>
      <c r="AD6625">
        <v>0</v>
      </c>
      <c r="AE6625">
        <v>0</v>
      </c>
      <c r="AF6625">
        <v>104.47962</v>
      </c>
    </row>
    <row r="6626" spans="1:32" x14ac:dyDescent="0.3">
      <c r="A6626">
        <v>2783958</v>
      </c>
      <c r="B6626">
        <v>1</v>
      </c>
      <c r="C6626" t="s">
        <v>83</v>
      </c>
      <c r="D6626" t="s">
        <v>115</v>
      </c>
      <c r="E6626" t="s">
        <v>23684</v>
      </c>
      <c r="F6626" t="s">
        <v>23685</v>
      </c>
      <c r="G6626" t="s">
        <v>31552</v>
      </c>
      <c r="H6626" t="s">
        <v>648</v>
      </c>
      <c r="I6626" t="s">
        <v>78</v>
      </c>
      <c r="J6626" t="s">
        <v>135</v>
      </c>
      <c r="K6626" t="s">
        <v>22</v>
      </c>
      <c r="L6626" t="s">
        <v>186</v>
      </c>
      <c r="M6626" t="s">
        <v>23686</v>
      </c>
      <c r="N6626" t="s">
        <v>23687</v>
      </c>
      <c r="O6626">
        <v>5.6572222222222219</v>
      </c>
      <c r="P6626">
        <v>0</v>
      </c>
      <c r="Q6626">
        <v>43</v>
      </c>
      <c r="R6626">
        <v>0</v>
      </c>
      <c r="S6626">
        <v>18</v>
      </c>
      <c r="T6626">
        <v>0</v>
      </c>
      <c r="U6626">
        <v>1</v>
      </c>
      <c r="V6626">
        <v>0</v>
      </c>
      <c r="W6626">
        <v>0</v>
      </c>
      <c r="X6626">
        <v>0</v>
      </c>
      <c r="Y6626">
        <v>13.568956999999999</v>
      </c>
      <c r="Z6626">
        <v>0</v>
      </c>
      <c r="AA6626">
        <v>11.855973000000001</v>
      </c>
      <c r="AB6626">
        <v>0</v>
      </c>
      <c r="AC6626">
        <v>0</v>
      </c>
      <c r="AD6626">
        <v>0</v>
      </c>
      <c r="AE6626">
        <v>0</v>
      </c>
      <c r="AF6626">
        <v>25.42493</v>
      </c>
    </row>
    <row r="6627" spans="1:32" x14ac:dyDescent="0.3">
      <c r="A6627">
        <v>2783730</v>
      </c>
      <c r="B6627">
        <v>1</v>
      </c>
      <c r="C6627" t="s">
        <v>83</v>
      </c>
      <c r="D6627" t="s">
        <v>116</v>
      </c>
      <c r="E6627" t="s">
        <v>23688</v>
      </c>
      <c r="F6627" t="s">
        <v>23689</v>
      </c>
      <c r="G6627" t="s">
        <v>31551</v>
      </c>
      <c r="H6627" t="s">
        <v>672</v>
      </c>
      <c r="I6627" t="s">
        <v>79</v>
      </c>
      <c r="J6627" t="s">
        <v>135</v>
      </c>
      <c r="K6627" t="s">
        <v>22</v>
      </c>
      <c r="L6627" t="s">
        <v>136</v>
      </c>
      <c r="M6627" t="s">
        <v>23690</v>
      </c>
      <c r="N6627" t="s">
        <v>23691</v>
      </c>
      <c r="O6627">
        <v>1.5108333333333333</v>
      </c>
      <c r="P6627">
        <v>0</v>
      </c>
      <c r="Q6627">
        <v>89</v>
      </c>
      <c r="R6627">
        <v>0</v>
      </c>
      <c r="S6627">
        <v>5</v>
      </c>
      <c r="T6627">
        <v>0</v>
      </c>
      <c r="U6627">
        <v>5</v>
      </c>
      <c r="V6627">
        <v>0</v>
      </c>
      <c r="W6627">
        <v>0</v>
      </c>
      <c r="X6627">
        <v>0</v>
      </c>
      <c r="Y6627">
        <v>10.229023</v>
      </c>
      <c r="Z6627">
        <v>0</v>
      </c>
      <c r="AA6627">
        <v>0.48540994999999998</v>
      </c>
      <c r="AB6627">
        <v>0</v>
      </c>
      <c r="AC6627">
        <v>6.3359904</v>
      </c>
      <c r="AD6627">
        <v>0</v>
      </c>
      <c r="AE6627">
        <v>0</v>
      </c>
      <c r="AF6627">
        <v>17.050425000000001</v>
      </c>
    </row>
    <row r="6628" spans="1:32" x14ac:dyDescent="0.3">
      <c r="A6628">
        <v>2783734</v>
      </c>
      <c r="B6628">
        <v>1</v>
      </c>
      <c r="C6628" t="s">
        <v>82</v>
      </c>
      <c r="D6628" t="s">
        <v>106</v>
      </c>
      <c r="E6628" t="s">
        <v>23692</v>
      </c>
      <c r="F6628" t="s">
        <v>23693</v>
      </c>
      <c r="G6628" t="s">
        <v>31546</v>
      </c>
      <c r="H6628" t="s">
        <v>145</v>
      </c>
      <c r="I6628" t="s">
        <v>78</v>
      </c>
      <c r="J6628" t="s">
        <v>135</v>
      </c>
      <c r="K6628" t="s">
        <v>22</v>
      </c>
      <c r="L6628" t="s">
        <v>136</v>
      </c>
      <c r="M6628" t="s">
        <v>23694</v>
      </c>
      <c r="N6628" t="s">
        <v>23695</v>
      </c>
      <c r="O6628">
        <v>0.85944444444444446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10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16.011934</v>
      </c>
      <c r="AD6628">
        <v>0</v>
      </c>
      <c r="AE6628">
        <v>0</v>
      </c>
      <c r="AF6628">
        <v>16.011934</v>
      </c>
    </row>
    <row r="6629" spans="1:32" x14ac:dyDescent="0.3">
      <c r="A6629">
        <v>2783641</v>
      </c>
      <c r="B6629">
        <v>1</v>
      </c>
      <c r="C6629" t="s">
        <v>83</v>
      </c>
      <c r="D6629" t="s">
        <v>129</v>
      </c>
      <c r="E6629" t="s">
        <v>23476</v>
      </c>
      <c r="F6629" t="s">
        <v>23477</v>
      </c>
      <c r="G6629" t="s">
        <v>31548</v>
      </c>
      <c r="H6629" t="s">
        <v>311</v>
      </c>
      <c r="I6629" t="s">
        <v>78</v>
      </c>
      <c r="J6629" t="s">
        <v>135</v>
      </c>
      <c r="K6629" t="s">
        <v>22</v>
      </c>
      <c r="L6629" t="s">
        <v>136</v>
      </c>
      <c r="M6629" t="s">
        <v>23696</v>
      </c>
      <c r="N6629" t="s">
        <v>23697</v>
      </c>
      <c r="O6629">
        <v>2</v>
      </c>
      <c r="P6629">
        <v>0</v>
      </c>
      <c r="Q6629">
        <v>5</v>
      </c>
      <c r="R6629">
        <v>0</v>
      </c>
      <c r="S6629">
        <v>0</v>
      </c>
      <c r="T6629">
        <v>0</v>
      </c>
      <c r="U6629">
        <v>1</v>
      </c>
      <c r="V6629">
        <v>0</v>
      </c>
      <c r="W6629">
        <v>0</v>
      </c>
      <c r="X6629">
        <v>0</v>
      </c>
      <c r="Y6629">
        <v>1.7608001</v>
      </c>
      <c r="Z6629">
        <v>0</v>
      </c>
      <c r="AA6629">
        <v>0</v>
      </c>
      <c r="AB6629">
        <v>0</v>
      </c>
      <c r="AC6629">
        <v>1.6513007</v>
      </c>
      <c r="AD6629">
        <v>0</v>
      </c>
      <c r="AE6629">
        <v>0</v>
      </c>
      <c r="AF6629">
        <v>3.4121008000000002</v>
      </c>
    </row>
    <row r="6630" spans="1:32" x14ac:dyDescent="0.3">
      <c r="A6630">
        <v>2782846</v>
      </c>
      <c r="B6630">
        <v>1</v>
      </c>
      <c r="C6630" t="s">
        <v>83</v>
      </c>
      <c r="D6630" t="s">
        <v>124</v>
      </c>
      <c r="E6630" t="s">
        <v>23698</v>
      </c>
      <c r="F6630" t="s">
        <v>23699</v>
      </c>
      <c r="G6630" t="s">
        <v>31548</v>
      </c>
      <c r="H6630" t="s">
        <v>333</v>
      </c>
      <c r="I6630" t="s">
        <v>78</v>
      </c>
      <c r="J6630" t="s">
        <v>135</v>
      </c>
      <c r="K6630" t="s">
        <v>22</v>
      </c>
      <c r="L6630" t="s">
        <v>136</v>
      </c>
      <c r="M6630" t="s">
        <v>23700</v>
      </c>
      <c r="N6630" t="s">
        <v>23701</v>
      </c>
      <c r="O6630">
        <v>2.5647222222222221</v>
      </c>
      <c r="P6630">
        <v>0</v>
      </c>
      <c r="Q6630">
        <v>1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3.8662886E-3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3.8662886E-3</v>
      </c>
    </row>
    <row r="6631" spans="1:32" x14ac:dyDescent="0.3">
      <c r="A6631">
        <v>2782853</v>
      </c>
      <c r="B6631">
        <v>1</v>
      </c>
      <c r="C6631" t="s">
        <v>82</v>
      </c>
      <c r="D6631" t="s">
        <v>103</v>
      </c>
      <c r="E6631" t="s">
        <v>23702</v>
      </c>
      <c r="F6631" t="s">
        <v>23703</v>
      </c>
      <c r="G6631" t="s">
        <v>31546</v>
      </c>
      <c r="H6631" t="s">
        <v>223</v>
      </c>
      <c r="I6631" t="s">
        <v>78</v>
      </c>
      <c r="J6631" t="s">
        <v>135</v>
      </c>
      <c r="K6631" t="s">
        <v>22</v>
      </c>
      <c r="L6631" t="s">
        <v>136</v>
      </c>
      <c r="M6631" t="s">
        <v>23704</v>
      </c>
      <c r="N6631" t="s">
        <v>23705</v>
      </c>
      <c r="O6631">
        <v>2.1908333333333334</v>
      </c>
      <c r="P6631">
        <v>0</v>
      </c>
      <c r="Q6631">
        <v>28</v>
      </c>
      <c r="R6631">
        <v>0</v>
      </c>
      <c r="S6631">
        <v>1</v>
      </c>
      <c r="T6631">
        <v>0</v>
      </c>
      <c r="U6631">
        <v>5</v>
      </c>
      <c r="V6631">
        <v>0</v>
      </c>
      <c r="W6631">
        <v>0</v>
      </c>
      <c r="X6631">
        <v>0</v>
      </c>
      <c r="Y6631">
        <v>10.619818</v>
      </c>
      <c r="Z6631">
        <v>0</v>
      </c>
      <c r="AA6631">
        <v>8.6950837E-4</v>
      </c>
      <c r="AB6631">
        <v>0</v>
      </c>
      <c r="AC6631">
        <v>8.0258129999999994</v>
      </c>
      <c r="AD6631">
        <v>0</v>
      </c>
      <c r="AE6631">
        <v>0</v>
      </c>
      <c r="AF6631">
        <v>18.6465</v>
      </c>
    </row>
    <row r="6632" spans="1:32" x14ac:dyDescent="0.3">
      <c r="A6632">
        <v>2782699</v>
      </c>
      <c r="B6632">
        <v>1</v>
      </c>
      <c r="C6632" t="s">
        <v>83</v>
      </c>
      <c r="D6632" t="s">
        <v>122</v>
      </c>
      <c r="E6632" t="s">
        <v>23706</v>
      </c>
      <c r="F6632" t="s">
        <v>23707</v>
      </c>
      <c r="G6632" t="s">
        <v>31551</v>
      </c>
      <c r="H6632" t="s">
        <v>134</v>
      </c>
      <c r="I6632" t="s">
        <v>79</v>
      </c>
      <c r="J6632" t="s">
        <v>135</v>
      </c>
      <c r="K6632" t="s">
        <v>22</v>
      </c>
      <c r="L6632" t="s">
        <v>136</v>
      </c>
      <c r="M6632" t="s">
        <v>23708</v>
      </c>
      <c r="N6632" t="s">
        <v>23709</v>
      </c>
      <c r="O6632">
        <v>0.16638888888888889</v>
      </c>
      <c r="P6632">
        <v>0</v>
      </c>
      <c r="Q6632">
        <v>114</v>
      </c>
      <c r="R6632">
        <v>3</v>
      </c>
      <c r="S6632">
        <v>18</v>
      </c>
      <c r="T6632">
        <v>0</v>
      </c>
      <c r="U6632">
        <v>11</v>
      </c>
      <c r="V6632">
        <v>0</v>
      </c>
      <c r="W6632">
        <v>0</v>
      </c>
      <c r="X6632">
        <v>0</v>
      </c>
      <c r="Y6632">
        <v>3.0684347000000001</v>
      </c>
      <c r="Z6632">
        <v>6.6563853999999996</v>
      </c>
      <c r="AA6632">
        <v>2.122592</v>
      </c>
      <c r="AB6632">
        <v>0</v>
      </c>
      <c r="AC6632">
        <v>0.55173430000000001</v>
      </c>
      <c r="AD6632">
        <v>0</v>
      </c>
      <c r="AE6632">
        <v>0</v>
      </c>
      <c r="AF6632">
        <v>12.399146999999999</v>
      </c>
    </row>
    <row r="6633" spans="1:32" x14ac:dyDescent="0.3">
      <c r="A6633">
        <v>2782714</v>
      </c>
      <c r="B6633">
        <v>1</v>
      </c>
      <c r="C6633" t="s">
        <v>82</v>
      </c>
      <c r="D6633" t="s">
        <v>104</v>
      </c>
      <c r="E6633" t="s">
        <v>23710</v>
      </c>
      <c r="F6633" t="s">
        <v>23711</v>
      </c>
      <c r="G6633" t="s">
        <v>31552</v>
      </c>
      <c r="H6633" t="s">
        <v>145</v>
      </c>
      <c r="I6633" t="s">
        <v>78</v>
      </c>
      <c r="J6633" t="s">
        <v>135</v>
      </c>
      <c r="K6633" t="s">
        <v>22</v>
      </c>
      <c r="L6633" t="s">
        <v>136</v>
      </c>
      <c r="M6633" t="s">
        <v>23712</v>
      </c>
      <c r="N6633" t="s">
        <v>23713</v>
      </c>
      <c r="O6633">
        <v>1.0277777777777777</v>
      </c>
      <c r="P6633">
        <v>0</v>
      </c>
      <c r="Q6633">
        <v>262</v>
      </c>
      <c r="R6633">
        <v>0</v>
      </c>
      <c r="S6633">
        <v>0</v>
      </c>
      <c r="T6633">
        <v>0</v>
      </c>
      <c r="U6633">
        <v>96</v>
      </c>
      <c r="V6633">
        <v>0</v>
      </c>
      <c r="W6633">
        <v>1</v>
      </c>
      <c r="X6633">
        <v>0</v>
      </c>
      <c r="Y6633">
        <v>97.092804000000001</v>
      </c>
      <c r="Z6633">
        <v>0</v>
      </c>
      <c r="AA6633">
        <v>0</v>
      </c>
      <c r="AB6633">
        <v>0</v>
      </c>
      <c r="AC6633">
        <v>144.72810000000001</v>
      </c>
      <c r="AD6633">
        <v>0</v>
      </c>
      <c r="AE6633">
        <v>24.722770000000001</v>
      </c>
      <c r="AF6633">
        <v>266.54367000000002</v>
      </c>
    </row>
    <row r="6634" spans="1:32" x14ac:dyDescent="0.3">
      <c r="A6634">
        <v>2782618</v>
      </c>
      <c r="B6634">
        <v>1</v>
      </c>
      <c r="C6634" t="s">
        <v>82</v>
      </c>
      <c r="D6634" t="s">
        <v>113</v>
      </c>
      <c r="E6634" t="s">
        <v>23714</v>
      </c>
      <c r="F6634" t="s">
        <v>23715</v>
      </c>
      <c r="G6634" t="s">
        <v>31546</v>
      </c>
      <c r="H6634" t="s">
        <v>1853</v>
      </c>
      <c r="I6634" t="s">
        <v>78</v>
      </c>
      <c r="J6634" t="s">
        <v>135</v>
      </c>
      <c r="K6634" t="s">
        <v>22</v>
      </c>
      <c r="L6634" t="s">
        <v>136</v>
      </c>
      <c r="M6634" t="s">
        <v>23716</v>
      </c>
      <c r="N6634" t="s">
        <v>23199</v>
      </c>
      <c r="O6634">
        <v>2.5627777777777778</v>
      </c>
      <c r="P6634">
        <v>0</v>
      </c>
      <c r="Q6634">
        <v>32</v>
      </c>
      <c r="R6634">
        <v>0</v>
      </c>
      <c r="S6634">
        <v>0</v>
      </c>
      <c r="T6634">
        <v>0</v>
      </c>
      <c r="U6634">
        <v>1</v>
      </c>
      <c r="V6634">
        <v>0</v>
      </c>
      <c r="W6634">
        <v>0</v>
      </c>
      <c r="X6634">
        <v>0</v>
      </c>
      <c r="Y6634">
        <v>29.943322999999999</v>
      </c>
      <c r="Z6634">
        <v>0</v>
      </c>
      <c r="AA6634">
        <v>0</v>
      </c>
      <c r="AB6634">
        <v>0</v>
      </c>
      <c r="AC6634">
        <v>1.0441102</v>
      </c>
      <c r="AD6634">
        <v>0</v>
      </c>
      <c r="AE6634">
        <v>0</v>
      </c>
      <c r="AF6634">
        <v>30.987434</v>
      </c>
    </row>
    <row r="6635" spans="1:32" x14ac:dyDescent="0.3">
      <c r="A6635">
        <v>2782453</v>
      </c>
      <c r="B6635">
        <v>1</v>
      </c>
      <c r="C6635" t="s">
        <v>82</v>
      </c>
      <c r="D6635" t="s">
        <v>112</v>
      </c>
      <c r="E6635" t="s">
        <v>20579</v>
      </c>
      <c r="F6635" t="s">
        <v>20580</v>
      </c>
      <c r="G6635" t="s">
        <v>31551</v>
      </c>
      <c r="H6635" t="s">
        <v>2930</v>
      </c>
      <c r="I6635" t="s">
        <v>79</v>
      </c>
      <c r="J6635" t="s">
        <v>135</v>
      </c>
      <c r="K6635" t="s">
        <v>22</v>
      </c>
      <c r="L6635" t="s">
        <v>136</v>
      </c>
      <c r="M6635" t="s">
        <v>23717</v>
      </c>
      <c r="N6635" t="s">
        <v>23718</v>
      </c>
      <c r="O6635">
        <v>6.1047222222222226</v>
      </c>
      <c r="P6635">
        <v>0</v>
      </c>
      <c r="Q6635">
        <v>0</v>
      </c>
      <c r="R6635">
        <v>0</v>
      </c>
      <c r="S6635">
        <v>0</v>
      </c>
      <c r="T6635">
        <v>1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2175.1626000000001</v>
      </c>
      <c r="AC6635">
        <v>0</v>
      </c>
      <c r="AD6635">
        <v>0</v>
      </c>
      <c r="AE6635">
        <v>0</v>
      </c>
      <c r="AF6635">
        <v>2175.1626000000001</v>
      </c>
    </row>
    <row r="6636" spans="1:32" x14ac:dyDescent="0.3">
      <c r="A6636">
        <v>2782125</v>
      </c>
      <c r="B6636">
        <v>1</v>
      </c>
      <c r="C6636" t="s">
        <v>82</v>
      </c>
      <c r="D6636" t="s">
        <v>100</v>
      </c>
      <c r="E6636" t="s">
        <v>22742</v>
      </c>
      <c r="F6636" t="s">
        <v>22743</v>
      </c>
      <c r="G6636" t="s">
        <v>31548</v>
      </c>
      <c r="H6636" t="s">
        <v>311</v>
      </c>
      <c r="I6636" t="s">
        <v>78</v>
      </c>
      <c r="J6636" t="s">
        <v>135</v>
      </c>
      <c r="K6636" t="s">
        <v>22</v>
      </c>
      <c r="L6636" t="s">
        <v>136</v>
      </c>
      <c r="M6636" t="s">
        <v>23719</v>
      </c>
      <c r="N6636" t="s">
        <v>23720</v>
      </c>
      <c r="O6636">
        <v>2.0763888888888888</v>
      </c>
      <c r="P6636">
        <v>0</v>
      </c>
      <c r="Q6636">
        <v>8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3.5255391999999999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3.5255391999999999</v>
      </c>
    </row>
    <row r="6637" spans="1:32" x14ac:dyDescent="0.3">
      <c r="A6637">
        <v>2782082</v>
      </c>
      <c r="B6637">
        <v>1</v>
      </c>
      <c r="C6637" t="s">
        <v>83</v>
      </c>
      <c r="D6637" t="s">
        <v>115</v>
      </c>
      <c r="E6637" t="s">
        <v>2591</v>
      </c>
      <c r="F6637" t="s">
        <v>2592</v>
      </c>
      <c r="G6637" t="s">
        <v>31545</v>
      </c>
      <c r="H6637" t="s">
        <v>134</v>
      </c>
      <c r="I6637" t="s">
        <v>79</v>
      </c>
      <c r="J6637" t="s">
        <v>135</v>
      </c>
      <c r="K6637" t="s">
        <v>22</v>
      </c>
      <c r="L6637" t="s">
        <v>136</v>
      </c>
      <c r="M6637" t="s">
        <v>23721</v>
      </c>
      <c r="N6637" t="s">
        <v>23722</v>
      </c>
      <c r="O6637">
        <v>0.7072222222222222</v>
      </c>
      <c r="P6637">
        <v>3</v>
      </c>
      <c r="Q6637">
        <v>0</v>
      </c>
      <c r="R6637">
        <v>29</v>
      </c>
      <c r="S6637">
        <v>11</v>
      </c>
      <c r="T6637">
        <v>6</v>
      </c>
      <c r="U6637">
        <v>1</v>
      </c>
      <c r="V6637">
        <v>2</v>
      </c>
      <c r="W6637">
        <v>0</v>
      </c>
      <c r="X6637">
        <v>3.2149904</v>
      </c>
      <c r="Y6637">
        <v>0</v>
      </c>
      <c r="Z6637">
        <v>22.385597000000001</v>
      </c>
      <c r="AA6637">
        <v>1.4367797</v>
      </c>
      <c r="AB6637">
        <v>14.949327</v>
      </c>
      <c r="AC6637">
        <v>0</v>
      </c>
      <c r="AD6637">
        <v>63.413894999999997</v>
      </c>
      <c r="AE6637">
        <v>0</v>
      </c>
      <c r="AF6637">
        <v>105.40058999999999</v>
      </c>
    </row>
    <row r="6638" spans="1:32" x14ac:dyDescent="0.3">
      <c r="A6638">
        <v>2781852</v>
      </c>
      <c r="B6638">
        <v>1</v>
      </c>
      <c r="C6638" t="s">
        <v>82</v>
      </c>
      <c r="D6638" t="s">
        <v>105</v>
      </c>
      <c r="E6638" t="s">
        <v>23723</v>
      </c>
      <c r="F6638" t="s">
        <v>23724</v>
      </c>
      <c r="G6638" t="s">
        <v>31546</v>
      </c>
      <c r="H6638" t="s">
        <v>648</v>
      </c>
      <c r="I6638" t="s">
        <v>78</v>
      </c>
      <c r="J6638" t="s">
        <v>135</v>
      </c>
      <c r="K6638" t="s">
        <v>22</v>
      </c>
      <c r="L6638" t="s">
        <v>186</v>
      </c>
      <c r="M6638" t="s">
        <v>23725</v>
      </c>
      <c r="N6638" t="s">
        <v>23726</v>
      </c>
      <c r="O6638">
        <v>8.0677777777777777</v>
      </c>
      <c r="P6638">
        <v>0</v>
      </c>
      <c r="Q6638">
        <v>57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167.63515000000001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167.63515000000001</v>
      </c>
    </row>
    <row r="6639" spans="1:32" x14ac:dyDescent="0.3">
      <c r="A6639">
        <v>2781859</v>
      </c>
      <c r="B6639">
        <v>1</v>
      </c>
      <c r="C6639" t="s">
        <v>83</v>
      </c>
      <c r="D6639" t="s">
        <v>116</v>
      </c>
      <c r="E6639" t="s">
        <v>23727</v>
      </c>
      <c r="F6639" t="s">
        <v>23728</v>
      </c>
      <c r="G6639" t="s">
        <v>31545</v>
      </c>
      <c r="H6639" t="s">
        <v>648</v>
      </c>
      <c r="I6639" t="s">
        <v>79</v>
      </c>
      <c r="J6639" t="s">
        <v>135</v>
      </c>
      <c r="K6639" t="s">
        <v>22</v>
      </c>
      <c r="L6639" t="s">
        <v>186</v>
      </c>
      <c r="M6639" t="s">
        <v>23729</v>
      </c>
      <c r="N6639" t="s">
        <v>23730</v>
      </c>
      <c r="O6639">
        <v>6.0280555555555555</v>
      </c>
      <c r="P6639">
        <v>1</v>
      </c>
      <c r="Q6639">
        <v>245</v>
      </c>
      <c r="R6639">
        <v>61</v>
      </c>
      <c r="S6639">
        <v>168</v>
      </c>
      <c r="T6639">
        <v>3</v>
      </c>
      <c r="U6639">
        <v>16</v>
      </c>
      <c r="V6639">
        <v>0</v>
      </c>
      <c r="W6639">
        <v>0</v>
      </c>
      <c r="X6639">
        <v>1.4359459999999999</v>
      </c>
      <c r="Y6639">
        <v>313.38780000000003</v>
      </c>
      <c r="Z6639">
        <v>469.68313999999998</v>
      </c>
      <c r="AA6639">
        <v>593.62710000000004</v>
      </c>
      <c r="AB6639">
        <v>38.759630000000001</v>
      </c>
      <c r="AC6639">
        <v>124.79474</v>
      </c>
      <c r="AD6639">
        <v>0</v>
      </c>
      <c r="AE6639">
        <v>0</v>
      </c>
      <c r="AF6639">
        <v>1541.6882000000001</v>
      </c>
    </row>
    <row r="6640" spans="1:32" x14ac:dyDescent="0.3">
      <c r="A6640">
        <v>2781839</v>
      </c>
      <c r="B6640">
        <v>1</v>
      </c>
      <c r="C6640" t="s">
        <v>83</v>
      </c>
      <c r="D6640" t="s">
        <v>129</v>
      </c>
      <c r="E6640" t="s">
        <v>7482</v>
      </c>
      <c r="F6640" t="s">
        <v>7483</v>
      </c>
      <c r="G6640" t="s">
        <v>31547</v>
      </c>
      <c r="H6640" t="s">
        <v>134</v>
      </c>
      <c r="I6640" t="s">
        <v>79</v>
      </c>
      <c r="J6640" t="s">
        <v>135</v>
      </c>
      <c r="K6640" t="s">
        <v>22</v>
      </c>
      <c r="L6640" t="s">
        <v>136</v>
      </c>
      <c r="M6640" t="s">
        <v>23731</v>
      </c>
      <c r="N6640" t="s">
        <v>23732</v>
      </c>
      <c r="O6640">
        <v>5.2499999999999998E-2</v>
      </c>
      <c r="P6640">
        <v>14</v>
      </c>
      <c r="Q6640">
        <v>30</v>
      </c>
      <c r="R6640">
        <v>208</v>
      </c>
      <c r="S6640">
        <v>308</v>
      </c>
      <c r="T6640">
        <v>42</v>
      </c>
      <c r="U6640">
        <v>47</v>
      </c>
      <c r="V6640">
        <v>2</v>
      </c>
      <c r="W6640">
        <v>0</v>
      </c>
      <c r="X6640">
        <v>23.398104</v>
      </c>
      <c r="Y6640">
        <v>0.40259435999999998</v>
      </c>
      <c r="Z6640">
        <v>3.8039429999999999</v>
      </c>
      <c r="AA6640">
        <v>3.3613624999999998</v>
      </c>
      <c r="AB6640">
        <v>3.1350372000000002</v>
      </c>
      <c r="AC6640">
        <v>2.0268413999999999</v>
      </c>
      <c r="AD6640">
        <v>21.147886</v>
      </c>
      <c r="AE6640">
        <v>0</v>
      </c>
      <c r="AF6640">
        <v>57.275770000000001</v>
      </c>
    </row>
    <row r="6641" spans="1:32" x14ac:dyDescent="0.3">
      <c r="A6641">
        <v>2781729</v>
      </c>
      <c r="B6641">
        <v>1</v>
      </c>
      <c r="C6641" t="s">
        <v>82</v>
      </c>
      <c r="D6641" t="s">
        <v>112</v>
      </c>
      <c r="E6641" t="s">
        <v>23733</v>
      </c>
      <c r="F6641" t="s">
        <v>23734</v>
      </c>
      <c r="G6641" t="s">
        <v>31551</v>
      </c>
      <c r="H6641" t="s">
        <v>3857</v>
      </c>
      <c r="I6641" t="s">
        <v>79</v>
      </c>
      <c r="J6641" t="s">
        <v>135</v>
      </c>
      <c r="K6641" t="s">
        <v>22</v>
      </c>
      <c r="L6641" t="s">
        <v>136</v>
      </c>
      <c r="M6641" t="s">
        <v>23735</v>
      </c>
      <c r="N6641" t="s">
        <v>23736</v>
      </c>
      <c r="O6641">
        <v>2.9674999999999998</v>
      </c>
      <c r="P6641">
        <v>0</v>
      </c>
      <c r="Q6641">
        <v>0</v>
      </c>
      <c r="R6641">
        <v>0</v>
      </c>
      <c r="S6641">
        <v>0</v>
      </c>
      <c r="T6641">
        <v>1</v>
      </c>
      <c r="U6641">
        <v>1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251.10517999999999</v>
      </c>
      <c r="AC6641">
        <v>3.6130494999999998</v>
      </c>
      <c r="AD6641">
        <v>0</v>
      </c>
      <c r="AE6641">
        <v>0</v>
      </c>
      <c r="AF6641">
        <v>254.71823000000001</v>
      </c>
    </row>
    <row r="6642" spans="1:32" x14ac:dyDescent="0.3">
      <c r="A6642">
        <v>2781727</v>
      </c>
      <c r="B6642">
        <v>1</v>
      </c>
      <c r="C6642" t="s">
        <v>82</v>
      </c>
      <c r="D6642" t="s">
        <v>101</v>
      </c>
      <c r="E6642" t="s">
        <v>23737</v>
      </c>
      <c r="F6642" t="s">
        <v>23738</v>
      </c>
      <c r="G6642" t="s">
        <v>31548</v>
      </c>
      <c r="H6642" t="s">
        <v>893</v>
      </c>
      <c r="I6642" t="s">
        <v>78</v>
      </c>
      <c r="J6642" t="s">
        <v>135</v>
      </c>
      <c r="K6642" t="s">
        <v>22</v>
      </c>
      <c r="L6642" t="s">
        <v>136</v>
      </c>
      <c r="M6642" t="s">
        <v>23739</v>
      </c>
      <c r="N6642" t="s">
        <v>23740</v>
      </c>
      <c r="O6642">
        <v>2.3372222222222221</v>
      </c>
      <c r="P6642">
        <v>0</v>
      </c>
      <c r="Q6642">
        <v>1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0.52590674000000004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0.52590674000000004</v>
      </c>
    </row>
    <row r="6643" spans="1:32" x14ac:dyDescent="0.3">
      <c r="A6643">
        <v>2781735</v>
      </c>
      <c r="B6643">
        <v>1</v>
      </c>
      <c r="C6643" t="s">
        <v>83</v>
      </c>
      <c r="D6643" t="s">
        <v>130</v>
      </c>
      <c r="E6643" t="s">
        <v>23741</v>
      </c>
      <c r="F6643" t="s">
        <v>23742</v>
      </c>
      <c r="G6643" t="s">
        <v>31552</v>
      </c>
      <c r="H6643" t="s">
        <v>145</v>
      </c>
      <c r="I6643" t="s">
        <v>78</v>
      </c>
      <c r="J6643" t="s">
        <v>135</v>
      </c>
      <c r="K6643" t="s">
        <v>22</v>
      </c>
      <c r="L6643" t="s">
        <v>136</v>
      </c>
      <c r="M6643" t="s">
        <v>23743</v>
      </c>
      <c r="N6643" t="s">
        <v>23744</v>
      </c>
      <c r="O6643">
        <v>0.72222222222222221</v>
      </c>
      <c r="P6643">
        <v>0</v>
      </c>
      <c r="Q6643">
        <v>75</v>
      </c>
      <c r="R6643">
        <v>0</v>
      </c>
      <c r="S6643">
        <v>0</v>
      </c>
      <c r="T6643">
        <v>0</v>
      </c>
      <c r="U6643">
        <v>7</v>
      </c>
      <c r="V6643">
        <v>0</v>
      </c>
      <c r="W6643">
        <v>0</v>
      </c>
      <c r="X6643">
        <v>0</v>
      </c>
      <c r="Y6643">
        <v>4.4413613999999999</v>
      </c>
      <c r="Z6643">
        <v>0</v>
      </c>
      <c r="AA6643">
        <v>0</v>
      </c>
      <c r="AB6643">
        <v>0</v>
      </c>
      <c r="AC6643">
        <v>1.0382307</v>
      </c>
      <c r="AD6643">
        <v>0</v>
      </c>
      <c r="AE6643">
        <v>0</v>
      </c>
      <c r="AF6643">
        <v>5.4795923000000002</v>
      </c>
    </row>
    <row r="6644" spans="1:32" x14ac:dyDescent="0.3">
      <c r="A6644">
        <v>2781680</v>
      </c>
      <c r="B6644">
        <v>1</v>
      </c>
      <c r="C6644" t="s">
        <v>83</v>
      </c>
      <c r="D6644" t="s">
        <v>124</v>
      </c>
      <c r="E6644" t="s">
        <v>23745</v>
      </c>
      <c r="F6644" t="s">
        <v>23746</v>
      </c>
      <c r="G6644" t="s">
        <v>31546</v>
      </c>
      <c r="H6644" t="s">
        <v>223</v>
      </c>
      <c r="I6644" t="s">
        <v>78</v>
      </c>
      <c r="J6644" t="s">
        <v>135</v>
      </c>
      <c r="K6644" t="s">
        <v>22</v>
      </c>
      <c r="L6644" t="s">
        <v>136</v>
      </c>
      <c r="M6644" t="s">
        <v>23747</v>
      </c>
      <c r="N6644" t="s">
        <v>23748</v>
      </c>
      <c r="O6644">
        <v>0.81416666666666671</v>
      </c>
      <c r="P6644">
        <v>0</v>
      </c>
      <c r="Q6644">
        <v>19</v>
      </c>
      <c r="R6644">
        <v>0</v>
      </c>
      <c r="S6644">
        <v>2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3.8146203000000001</v>
      </c>
      <c r="Z6644">
        <v>0</v>
      </c>
      <c r="AA6644">
        <v>0.14913760000000001</v>
      </c>
      <c r="AB6644">
        <v>0</v>
      </c>
      <c r="AC6644">
        <v>0</v>
      </c>
      <c r="AD6644">
        <v>0</v>
      </c>
      <c r="AE6644">
        <v>0</v>
      </c>
      <c r="AF6644">
        <v>3.9637579999999999</v>
      </c>
    </row>
    <row r="6645" spans="1:32" x14ac:dyDescent="0.3">
      <c r="A6645">
        <v>2781612</v>
      </c>
      <c r="B6645">
        <v>1</v>
      </c>
      <c r="C6645" t="s">
        <v>82</v>
      </c>
      <c r="D6645" t="s">
        <v>109</v>
      </c>
      <c r="E6645" t="s">
        <v>23749</v>
      </c>
      <c r="F6645" t="s">
        <v>23750</v>
      </c>
      <c r="G6645" t="s">
        <v>31548</v>
      </c>
      <c r="H6645" t="s">
        <v>311</v>
      </c>
      <c r="I6645" t="s">
        <v>78</v>
      </c>
      <c r="J6645" t="s">
        <v>135</v>
      </c>
      <c r="K6645" t="s">
        <v>22</v>
      </c>
      <c r="L6645" t="s">
        <v>136</v>
      </c>
      <c r="M6645" t="s">
        <v>23751</v>
      </c>
      <c r="N6645" t="s">
        <v>23752</v>
      </c>
      <c r="O6645">
        <v>2.0097222222222224</v>
      </c>
      <c r="P6645">
        <v>0</v>
      </c>
      <c r="Q6645">
        <v>1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0.26326632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0.26326632</v>
      </c>
    </row>
    <row r="6646" spans="1:32" x14ac:dyDescent="0.3">
      <c r="A6646">
        <v>2781512</v>
      </c>
      <c r="B6646">
        <v>1</v>
      </c>
      <c r="C6646" t="s">
        <v>82</v>
      </c>
      <c r="D6646" t="s">
        <v>106</v>
      </c>
      <c r="E6646" t="s">
        <v>23753</v>
      </c>
      <c r="F6646" t="s">
        <v>23754</v>
      </c>
      <c r="G6646" t="s">
        <v>31546</v>
      </c>
      <c r="H6646" t="s">
        <v>145</v>
      </c>
      <c r="I6646" t="s">
        <v>78</v>
      </c>
      <c r="J6646" t="s">
        <v>135</v>
      </c>
      <c r="K6646" t="s">
        <v>22</v>
      </c>
      <c r="L6646" t="s">
        <v>136</v>
      </c>
      <c r="M6646" t="s">
        <v>23755</v>
      </c>
      <c r="N6646" t="s">
        <v>23756</v>
      </c>
      <c r="O6646">
        <v>1.8211111111111111</v>
      </c>
      <c r="P6646">
        <v>0</v>
      </c>
      <c r="Q6646">
        <v>64</v>
      </c>
      <c r="R6646">
        <v>0</v>
      </c>
      <c r="S6646">
        <v>0</v>
      </c>
      <c r="T6646">
        <v>0</v>
      </c>
      <c r="U6646">
        <v>19</v>
      </c>
      <c r="V6646">
        <v>0</v>
      </c>
      <c r="W6646">
        <v>0</v>
      </c>
      <c r="X6646">
        <v>0</v>
      </c>
      <c r="Y6646">
        <v>29.314219000000001</v>
      </c>
      <c r="Z6646">
        <v>0</v>
      </c>
      <c r="AA6646">
        <v>0</v>
      </c>
      <c r="AB6646">
        <v>0</v>
      </c>
      <c r="AC6646">
        <v>45.252887999999999</v>
      </c>
      <c r="AD6646">
        <v>0</v>
      </c>
      <c r="AE6646">
        <v>0</v>
      </c>
      <c r="AF6646">
        <v>74.56711</v>
      </c>
    </row>
    <row r="6647" spans="1:32" x14ac:dyDescent="0.3">
      <c r="A6647">
        <v>2781412</v>
      </c>
      <c r="B6647">
        <v>1</v>
      </c>
      <c r="C6647" t="s">
        <v>82</v>
      </c>
      <c r="D6647" t="s">
        <v>100</v>
      </c>
      <c r="E6647" t="s">
        <v>16723</v>
      </c>
      <c r="F6647" t="s">
        <v>16724</v>
      </c>
      <c r="G6647" t="s">
        <v>31550</v>
      </c>
      <c r="H6647" t="s">
        <v>380</v>
      </c>
      <c r="I6647" t="s">
        <v>78</v>
      </c>
      <c r="J6647" t="s">
        <v>135</v>
      </c>
      <c r="K6647" t="s">
        <v>22</v>
      </c>
      <c r="L6647" t="s">
        <v>136</v>
      </c>
      <c r="M6647" t="s">
        <v>23757</v>
      </c>
      <c r="N6647" t="s">
        <v>23758</v>
      </c>
      <c r="O6647">
        <v>1.7172222222222222</v>
      </c>
      <c r="P6647">
        <v>0</v>
      </c>
      <c r="Q6647">
        <v>89</v>
      </c>
      <c r="R6647">
        <v>0</v>
      </c>
      <c r="S6647">
        <v>0</v>
      </c>
      <c r="T6647">
        <v>0</v>
      </c>
      <c r="U6647">
        <v>4</v>
      </c>
      <c r="V6647">
        <v>0</v>
      </c>
      <c r="W6647">
        <v>0</v>
      </c>
      <c r="X6647">
        <v>0</v>
      </c>
      <c r="Y6647">
        <v>43.565109999999997</v>
      </c>
      <c r="Z6647">
        <v>0</v>
      </c>
      <c r="AA6647">
        <v>0</v>
      </c>
      <c r="AB6647">
        <v>0</v>
      </c>
      <c r="AC6647">
        <v>4.3705153000000001</v>
      </c>
      <c r="AD6647">
        <v>0</v>
      </c>
      <c r="AE6647">
        <v>0</v>
      </c>
      <c r="AF6647">
        <v>47.935623</v>
      </c>
    </row>
    <row r="6648" spans="1:32" x14ac:dyDescent="0.3">
      <c r="A6648">
        <v>2781362</v>
      </c>
      <c r="B6648">
        <v>1</v>
      </c>
      <c r="C6648" t="s">
        <v>83</v>
      </c>
      <c r="D6648" t="s">
        <v>130</v>
      </c>
      <c r="E6648" t="s">
        <v>23759</v>
      </c>
      <c r="F6648" t="s">
        <v>23760</v>
      </c>
      <c r="G6648" t="s">
        <v>31548</v>
      </c>
      <c r="H6648" t="s">
        <v>893</v>
      </c>
      <c r="I6648" t="s">
        <v>78</v>
      </c>
      <c r="J6648" t="s">
        <v>135</v>
      </c>
      <c r="K6648" t="s">
        <v>22</v>
      </c>
      <c r="L6648" t="s">
        <v>136</v>
      </c>
      <c r="M6648" t="s">
        <v>23761</v>
      </c>
      <c r="N6648" t="s">
        <v>23762</v>
      </c>
      <c r="O6648">
        <v>5.7952777777777778</v>
      </c>
      <c r="P6648">
        <v>0</v>
      </c>
      <c r="Q6648">
        <v>102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14.438328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14.438328</v>
      </c>
    </row>
    <row r="6649" spans="1:32" x14ac:dyDescent="0.3">
      <c r="A6649">
        <v>2796171</v>
      </c>
      <c r="B6649">
        <v>1</v>
      </c>
      <c r="C6649" t="s">
        <v>83</v>
      </c>
      <c r="D6649" t="s">
        <v>121</v>
      </c>
      <c r="E6649" t="s">
        <v>16540</v>
      </c>
      <c r="F6649" t="s">
        <v>16541</v>
      </c>
      <c r="G6649" t="s">
        <v>31551</v>
      </c>
      <c r="H6649" t="s">
        <v>643</v>
      </c>
      <c r="I6649" t="s">
        <v>79</v>
      </c>
      <c r="J6649" t="s">
        <v>135</v>
      </c>
      <c r="K6649" t="s">
        <v>22</v>
      </c>
      <c r="L6649" t="s">
        <v>186</v>
      </c>
      <c r="M6649" t="s">
        <v>23763</v>
      </c>
      <c r="N6649" t="s">
        <v>23764</v>
      </c>
      <c r="O6649">
        <v>6.3138888888888891</v>
      </c>
      <c r="P6649">
        <v>0</v>
      </c>
      <c r="Q6649">
        <v>41</v>
      </c>
      <c r="R6649">
        <v>0</v>
      </c>
      <c r="S6649">
        <v>14</v>
      </c>
      <c r="T6649">
        <v>0</v>
      </c>
      <c r="U6649">
        <v>3</v>
      </c>
      <c r="V6649">
        <v>0</v>
      </c>
      <c r="W6649">
        <v>0</v>
      </c>
      <c r="X6649">
        <v>0</v>
      </c>
      <c r="Y6649">
        <v>23.303215000000002</v>
      </c>
      <c r="Z6649">
        <v>0</v>
      </c>
      <c r="AA6649">
        <v>55.350969999999997</v>
      </c>
      <c r="AB6649">
        <v>0</v>
      </c>
      <c r="AC6649">
        <v>18.931550999999999</v>
      </c>
      <c r="AD6649">
        <v>0</v>
      </c>
      <c r="AE6649">
        <v>0</v>
      </c>
      <c r="AF6649">
        <v>97.585740000000001</v>
      </c>
    </row>
    <row r="6650" spans="1:32" x14ac:dyDescent="0.3">
      <c r="A6650">
        <v>2796154</v>
      </c>
      <c r="B6650">
        <v>1</v>
      </c>
      <c r="C6650" t="s">
        <v>83</v>
      </c>
      <c r="D6650" t="s">
        <v>128</v>
      </c>
      <c r="E6650" t="s">
        <v>23765</v>
      </c>
      <c r="F6650" t="s">
        <v>23766</v>
      </c>
      <c r="G6650" t="s">
        <v>31552</v>
      </c>
      <c r="H6650" t="s">
        <v>145</v>
      </c>
      <c r="I6650" t="s">
        <v>78</v>
      </c>
      <c r="J6650" t="s">
        <v>135</v>
      </c>
      <c r="K6650" t="s">
        <v>22</v>
      </c>
      <c r="L6650" t="s">
        <v>136</v>
      </c>
      <c r="M6650" t="s">
        <v>23767</v>
      </c>
      <c r="N6650" t="s">
        <v>23768</v>
      </c>
      <c r="O6650">
        <v>0.92194444444444446</v>
      </c>
      <c r="P6650">
        <v>0</v>
      </c>
      <c r="Q6650">
        <v>126</v>
      </c>
      <c r="R6650">
        <v>0</v>
      </c>
      <c r="S6650">
        <v>13</v>
      </c>
      <c r="T6650">
        <v>0</v>
      </c>
      <c r="U6650">
        <v>7</v>
      </c>
      <c r="V6650">
        <v>0</v>
      </c>
      <c r="W6650">
        <v>0</v>
      </c>
      <c r="X6650">
        <v>0</v>
      </c>
      <c r="Y6650">
        <v>13.552687000000001</v>
      </c>
      <c r="Z6650">
        <v>0</v>
      </c>
      <c r="AA6650">
        <v>1.5683111999999999</v>
      </c>
      <c r="AB6650">
        <v>0</v>
      </c>
      <c r="AC6650">
        <v>0.64594010000000002</v>
      </c>
      <c r="AD6650">
        <v>0</v>
      </c>
      <c r="AE6650">
        <v>0</v>
      </c>
      <c r="AF6650">
        <v>15.766938</v>
      </c>
    </row>
    <row r="6651" spans="1:32" x14ac:dyDescent="0.3">
      <c r="A6651">
        <v>2796114</v>
      </c>
      <c r="B6651">
        <v>1</v>
      </c>
      <c r="C6651" t="s">
        <v>82</v>
      </c>
      <c r="D6651" t="s">
        <v>106</v>
      </c>
      <c r="E6651" t="s">
        <v>17670</v>
      </c>
      <c r="F6651" t="s">
        <v>17671</v>
      </c>
      <c r="G6651" t="s">
        <v>31551</v>
      </c>
      <c r="H6651" t="s">
        <v>672</v>
      </c>
      <c r="I6651" t="s">
        <v>79</v>
      </c>
      <c r="J6651" t="s">
        <v>135</v>
      </c>
      <c r="K6651" t="s">
        <v>22</v>
      </c>
      <c r="L6651" t="s">
        <v>136</v>
      </c>
      <c r="M6651" t="s">
        <v>23769</v>
      </c>
      <c r="N6651" t="s">
        <v>23770</v>
      </c>
      <c r="O6651">
        <v>2.2202777777777776</v>
      </c>
      <c r="P6651">
        <v>0</v>
      </c>
      <c r="Q6651">
        <v>5</v>
      </c>
      <c r="R6651">
        <v>0</v>
      </c>
      <c r="S6651">
        <v>5</v>
      </c>
      <c r="T6651">
        <v>0</v>
      </c>
      <c r="U6651">
        <v>10</v>
      </c>
      <c r="V6651">
        <v>0</v>
      </c>
      <c r="W6651">
        <v>0</v>
      </c>
      <c r="X6651">
        <v>0</v>
      </c>
      <c r="Y6651">
        <v>3.6638074</v>
      </c>
      <c r="Z6651">
        <v>0</v>
      </c>
      <c r="AA6651">
        <v>4.7029405000000004</v>
      </c>
      <c r="AB6651">
        <v>0</v>
      </c>
      <c r="AC6651">
        <v>35.495846</v>
      </c>
      <c r="AD6651">
        <v>0</v>
      </c>
      <c r="AE6651">
        <v>0</v>
      </c>
      <c r="AF6651">
        <v>43.862594999999999</v>
      </c>
    </row>
    <row r="6652" spans="1:32" x14ac:dyDescent="0.3">
      <c r="A6652">
        <v>2796115</v>
      </c>
      <c r="B6652">
        <v>1</v>
      </c>
      <c r="C6652" t="s">
        <v>83</v>
      </c>
      <c r="D6652" t="s">
        <v>115</v>
      </c>
      <c r="E6652" t="s">
        <v>23771</v>
      </c>
      <c r="F6652" t="s">
        <v>23772</v>
      </c>
      <c r="G6652" t="s">
        <v>31551</v>
      </c>
      <c r="H6652" t="s">
        <v>134</v>
      </c>
      <c r="I6652" t="s">
        <v>79</v>
      </c>
      <c r="J6652" t="s">
        <v>135</v>
      </c>
      <c r="K6652" t="s">
        <v>22</v>
      </c>
      <c r="L6652" t="s">
        <v>136</v>
      </c>
      <c r="M6652" t="s">
        <v>23773</v>
      </c>
      <c r="N6652" t="s">
        <v>23774</v>
      </c>
      <c r="O6652">
        <v>0.53638888888888892</v>
      </c>
      <c r="P6652">
        <v>1</v>
      </c>
      <c r="Q6652">
        <v>52</v>
      </c>
      <c r="R6652">
        <v>0</v>
      </c>
      <c r="S6652">
        <v>7</v>
      </c>
      <c r="T6652">
        <v>1</v>
      </c>
      <c r="U6652">
        <v>4</v>
      </c>
      <c r="V6652">
        <v>0</v>
      </c>
      <c r="W6652">
        <v>0</v>
      </c>
      <c r="X6652">
        <v>6.3412623000000004</v>
      </c>
      <c r="Y6652">
        <v>2.4283885999999999</v>
      </c>
      <c r="Z6652">
        <v>0</v>
      </c>
      <c r="AA6652">
        <v>1.8558743</v>
      </c>
      <c r="AB6652">
        <v>0.16850008</v>
      </c>
      <c r="AC6652">
        <v>0.38910514000000002</v>
      </c>
      <c r="AD6652">
        <v>0</v>
      </c>
      <c r="AE6652">
        <v>0</v>
      </c>
      <c r="AF6652">
        <v>11.18313</v>
      </c>
    </row>
    <row r="6653" spans="1:32" x14ac:dyDescent="0.3">
      <c r="A6653">
        <v>2796108</v>
      </c>
      <c r="B6653">
        <v>1</v>
      </c>
      <c r="C6653" t="s">
        <v>82</v>
      </c>
      <c r="D6653" t="s">
        <v>92</v>
      </c>
      <c r="E6653" t="s">
        <v>23775</v>
      </c>
      <c r="F6653" t="s">
        <v>23776</v>
      </c>
      <c r="G6653" t="s">
        <v>31548</v>
      </c>
      <c r="H6653" t="s">
        <v>893</v>
      </c>
      <c r="I6653" t="s">
        <v>78</v>
      </c>
      <c r="J6653" t="s">
        <v>135</v>
      </c>
      <c r="K6653" t="s">
        <v>22</v>
      </c>
      <c r="L6653" t="s">
        <v>136</v>
      </c>
      <c r="M6653" t="s">
        <v>23777</v>
      </c>
      <c r="N6653" t="s">
        <v>23778</v>
      </c>
      <c r="O6653">
        <v>1.2333333333333334</v>
      </c>
      <c r="P6653">
        <v>0</v>
      </c>
      <c r="Q6653">
        <v>3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0.33581929999999999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0.33581929999999999</v>
      </c>
    </row>
    <row r="6654" spans="1:32" x14ac:dyDescent="0.3">
      <c r="A6654">
        <v>2795930</v>
      </c>
      <c r="B6654">
        <v>1</v>
      </c>
      <c r="C6654" t="s">
        <v>82</v>
      </c>
      <c r="D6654" t="s">
        <v>103</v>
      </c>
      <c r="E6654" t="s">
        <v>23779</v>
      </c>
      <c r="F6654" t="s">
        <v>23780</v>
      </c>
      <c r="G6654" t="s">
        <v>31546</v>
      </c>
      <c r="H6654" t="s">
        <v>223</v>
      </c>
      <c r="I6654" t="s">
        <v>78</v>
      </c>
      <c r="J6654" t="s">
        <v>135</v>
      </c>
      <c r="K6654" t="s">
        <v>22</v>
      </c>
      <c r="L6654" t="s">
        <v>136</v>
      </c>
      <c r="M6654" t="s">
        <v>23781</v>
      </c>
      <c r="N6654" t="s">
        <v>22508</v>
      </c>
      <c r="O6654">
        <v>1.9516666666666667</v>
      </c>
      <c r="P6654">
        <v>0</v>
      </c>
      <c r="Q6654">
        <v>13</v>
      </c>
      <c r="R6654">
        <v>0</v>
      </c>
      <c r="S6654">
        <v>2</v>
      </c>
      <c r="T6654">
        <v>0</v>
      </c>
      <c r="U6654">
        <v>6</v>
      </c>
      <c r="V6654">
        <v>0</v>
      </c>
      <c r="W6654">
        <v>0</v>
      </c>
      <c r="X6654">
        <v>0</v>
      </c>
      <c r="Y6654">
        <v>3.7115843000000002</v>
      </c>
      <c r="Z6654">
        <v>0</v>
      </c>
      <c r="AA6654">
        <v>0.16805777</v>
      </c>
      <c r="AB6654">
        <v>0</v>
      </c>
      <c r="AC6654">
        <v>3.3920539999999999</v>
      </c>
      <c r="AD6654">
        <v>0</v>
      </c>
      <c r="AE6654">
        <v>0</v>
      </c>
      <c r="AF6654">
        <v>7.2716960000000004</v>
      </c>
    </row>
    <row r="6655" spans="1:32" x14ac:dyDescent="0.3">
      <c r="A6655">
        <v>2795897</v>
      </c>
      <c r="B6655">
        <v>1</v>
      </c>
      <c r="C6655" t="s">
        <v>82</v>
      </c>
      <c r="D6655" t="s">
        <v>103</v>
      </c>
      <c r="E6655" t="s">
        <v>23782</v>
      </c>
      <c r="F6655" t="s">
        <v>23783</v>
      </c>
      <c r="G6655" t="s">
        <v>31548</v>
      </c>
      <c r="H6655" t="s">
        <v>893</v>
      </c>
      <c r="I6655" t="s">
        <v>78</v>
      </c>
      <c r="J6655" t="s">
        <v>135</v>
      </c>
      <c r="K6655" t="s">
        <v>22</v>
      </c>
      <c r="L6655" t="s">
        <v>136</v>
      </c>
      <c r="M6655" t="s">
        <v>23784</v>
      </c>
      <c r="N6655" t="s">
        <v>23785</v>
      </c>
      <c r="O6655">
        <v>2.3047222222222223</v>
      </c>
      <c r="P6655">
        <v>0</v>
      </c>
      <c r="Q6655">
        <v>1</v>
      </c>
      <c r="R6655">
        <v>0</v>
      </c>
      <c r="S6655">
        <v>1</v>
      </c>
      <c r="T6655">
        <v>0</v>
      </c>
      <c r="U6655">
        <v>1</v>
      </c>
      <c r="V6655">
        <v>0</v>
      </c>
      <c r="W6655">
        <v>0</v>
      </c>
      <c r="X6655">
        <v>0</v>
      </c>
      <c r="Y6655">
        <v>0.53728960000000003</v>
      </c>
      <c r="Z6655">
        <v>0</v>
      </c>
      <c r="AA6655">
        <v>0.99741440000000003</v>
      </c>
      <c r="AB6655">
        <v>0</v>
      </c>
      <c r="AC6655">
        <v>0</v>
      </c>
      <c r="AD6655">
        <v>0</v>
      </c>
      <c r="AE6655">
        <v>0</v>
      </c>
      <c r="AF6655">
        <v>1.5347040999999999</v>
      </c>
    </row>
    <row r="6656" spans="1:32" x14ac:dyDescent="0.3">
      <c r="A6656">
        <v>2795900</v>
      </c>
      <c r="B6656">
        <v>1</v>
      </c>
      <c r="C6656" t="s">
        <v>82</v>
      </c>
      <c r="D6656" t="s">
        <v>98</v>
      </c>
      <c r="E6656" t="s">
        <v>23786</v>
      </c>
      <c r="F6656" t="s">
        <v>23787</v>
      </c>
      <c r="G6656" t="s">
        <v>31546</v>
      </c>
      <c r="H6656" t="s">
        <v>223</v>
      </c>
      <c r="I6656" t="s">
        <v>78</v>
      </c>
      <c r="J6656" t="s">
        <v>135</v>
      </c>
      <c r="K6656" t="s">
        <v>22</v>
      </c>
      <c r="L6656" t="s">
        <v>136</v>
      </c>
      <c r="M6656" t="s">
        <v>23788</v>
      </c>
      <c r="N6656" t="s">
        <v>23789</v>
      </c>
      <c r="O6656">
        <v>1.2033333333333334</v>
      </c>
      <c r="P6656">
        <v>0</v>
      </c>
      <c r="Q6656">
        <v>178</v>
      </c>
      <c r="R6656">
        <v>0</v>
      </c>
      <c r="S6656">
        <v>0</v>
      </c>
      <c r="T6656">
        <v>0</v>
      </c>
      <c r="U6656">
        <v>5</v>
      </c>
      <c r="V6656">
        <v>0</v>
      </c>
      <c r="W6656">
        <v>0</v>
      </c>
      <c r="X6656">
        <v>0</v>
      </c>
      <c r="Y6656">
        <v>68.581999999999994</v>
      </c>
      <c r="Z6656">
        <v>0</v>
      </c>
      <c r="AA6656">
        <v>0</v>
      </c>
      <c r="AB6656">
        <v>0</v>
      </c>
      <c r="AC6656">
        <v>1.7454643000000001</v>
      </c>
      <c r="AD6656">
        <v>0</v>
      </c>
      <c r="AE6656">
        <v>0</v>
      </c>
      <c r="AF6656">
        <v>70.327460000000002</v>
      </c>
    </row>
    <row r="6657" spans="1:32" x14ac:dyDescent="0.3">
      <c r="A6657">
        <v>2795696</v>
      </c>
      <c r="B6657">
        <v>1</v>
      </c>
      <c r="C6657" t="s">
        <v>82</v>
      </c>
      <c r="D6657" t="s">
        <v>111</v>
      </c>
      <c r="E6657" t="s">
        <v>23790</v>
      </c>
      <c r="F6657" t="s">
        <v>23791</v>
      </c>
      <c r="G6657" t="s">
        <v>31548</v>
      </c>
      <c r="H6657" t="s">
        <v>893</v>
      </c>
      <c r="I6657" t="s">
        <v>78</v>
      </c>
      <c r="J6657" t="s">
        <v>135</v>
      </c>
      <c r="K6657" t="s">
        <v>22</v>
      </c>
      <c r="L6657" t="s">
        <v>136</v>
      </c>
      <c r="M6657" t="s">
        <v>23792</v>
      </c>
      <c r="N6657" t="s">
        <v>23793</v>
      </c>
      <c r="O6657">
        <v>3.0930555555555554</v>
      </c>
      <c r="P6657">
        <v>0</v>
      </c>
      <c r="Q6657">
        <v>9</v>
      </c>
      <c r="R6657">
        <v>0</v>
      </c>
      <c r="S6657">
        <v>0</v>
      </c>
      <c r="T6657">
        <v>0</v>
      </c>
      <c r="U6657">
        <v>1</v>
      </c>
      <c r="V6657">
        <v>0</v>
      </c>
      <c r="W6657">
        <v>0</v>
      </c>
      <c r="X6657">
        <v>0</v>
      </c>
      <c r="Y6657">
        <v>5.3751939999999996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5.3751939999999996</v>
      </c>
    </row>
    <row r="6658" spans="1:32" x14ac:dyDescent="0.3">
      <c r="A6658">
        <v>2795693</v>
      </c>
      <c r="B6658">
        <v>1</v>
      </c>
      <c r="C6658" t="s">
        <v>83</v>
      </c>
      <c r="D6658" t="s">
        <v>120</v>
      </c>
      <c r="E6658" t="s">
        <v>23794</v>
      </c>
      <c r="F6658" t="s">
        <v>23795</v>
      </c>
      <c r="G6658" t="s">
        <v>31552</v>
      </c>
      <c r="H6658" t="s">
        <v>665</v>
      </c>
      <c r="I6658" t="s">
        <v>78</v>
      </c>
      <c r="J6658" t="s">
        <v>135</v>
      </c>
      <c r="K6658" t="s">
        <v>22</v>
      </c>
      <c r="L6658" t="s">
        <v>136</v>
      </c>
      <c r="M6658" t="s">
        <v>23796</v>
      </c>
      <c r="N6658" t="s">
        <v>23797</v>
      </c>
      <c r="O6658">
        <v>0.37027777777777776</v>
      </c>
      <c r="P6658">
        <v>0</v>
      </c>
      <c r="Q6658">
        <v>73</v>
      </c>
      <c r="R6658">
        <v>0</v>
      </c>
      <c r="S6658">
        <v>0</v>
      </c>
      <c r="T6658">
        <v>0</v>
      </c>
      <c r="U6658">
        <v>6</v>
      </c>
      <c r="V6658">
        <v>0</v>
      </c>
      <c r="W6658">
        <v>0</v>
      </c>
      <c r="X6658">
        <v>0</v>
      </c>
      <c r="Y6658">
        <v>3.9776899999999999</v>
      </c>
      <c r="Z6658">
        <v>0</v>
      </c>
      <c r="AA6658">
        <v>0</v>
      </c>
      <c r="AB6658">
        <v>0</v>
      </c>
      <c r="AC6658">
        <v>7.0008810000000005E-2</v>
      </c>
      <c r="AD6658">
        <v>0</v>
      </c>
      <c r="AE6658">
        <v>0</v>
      </c>
      <c r="AF6658">
        <v>4.0476989999999997</v>
      </c>
    </row>
    <row r="6659" spans="1:32" x14ac:dyDescent="0.3">
      <c r="A6659">
        <v>2795687</v>
      </c>
      <c r="B6659">
        <v>1</v>
      </c>
      <c r="C6659" t="s">
        <v>82</v>
      </c>
      <c r="D6659" t="s">
        <v>111</v>
      </c>
      <c r="E6659" t="s">
        <v>23798</v>
      </c>
      <c r="F6659" t="s">
        <v>23799</v>
      </c>
      <c r="G6659" t="s">
        <v>31551</v>
      </c>
      <c r="H6659" t="s">
        <v>672</v>
      </c>
      <c r="I6659" t="s">
        <v>79</v>
      </c>
      <c r="J6659" t="s">
        <v>135</v>
      </c>
      <c r="K6659" t="s">
        <v>22</v>
      </c>
      <c r="L6659" t="s">
        <v>136</v>
      </c>
      <c r="M6659" t="s">
        <v>23800</v>
      </c>
      <c r="N6659" t="s">
        <v>23801</v>
      </c>
      <c r="O6659">
        <v>2.423888888888889</v>
      </c>
      <c r="P6659">
        <v>0</v>
      </c>
      <c r="Q6659">
        <v>67</v>
      </c>
      <c r="R6659">
        <v>0</v>
      </c>
      <c r="S6659">
        <v>1</v>
      </c>
      <c r="T6659">
        <v>0</v>
      </c>
      <c r="U6659">
        <v>23</v>
      </c>
      <c r="V6659">
        <v>0</v>
      </c>
      <c r="W6659">
        <v>0</v>
      </c>
      <c r="X6659">
        <v>0</v>
      </c>
      <c r="Y6659">
        <v>11.797248</v>
      </c>
      <c r="Z6659">
        <v>0</v>
      </c>
      <c r="AA6659">
        <v>1.22654345E-2</v>
      </c>
      <c r="AB6659">
        <v>0</v>
      </c>
      <c r="AC6659">
        <v>15.59867</v>
      </c>
      <c r="AD6659">
        <v>0</v>
      </c>
      <c r="AE6659">
        <v>0</v>
      </c>
      <c r="AF6659">
        <v>27.408183999999999</v>
      </c>
    </row>
    <row r="6660" spans="1:32" x14ac:dyDescent="0.3">
      <c r="A6660">
        <v>2795572</v>
      </c>
      <c r="B6660">
        <v>1</v>
      </c>
      <c r="C6660" t="s">
        <v>82</v>
      </c>
      <c r="D6660" t="s">
        <v>106</v>
      </c>
      <c r="E6660" t="s">
        <v>23802</v>
      </c>
      <c r="F6660" t="s">
        <v>23803</v>
      </c>
      <c r="G6660" t="s">
        <v>31545</v>
      </c>
      <c r="H6660" t="s">
        <v>134</v>
      </c>
      <c r="I6660" t="s">
        <v>79</v>
      </c>
      <c r="J6660" t="s">
        <v>135</v>
      </c>
      <c r="K6660" t="s">
        <v>22</v>
      </c>
      <c r="L6660" t="s">
        <v>136</v>
      </c>
      <c r="M6660" t="s">
        <v>23804</v>
      </c>
      <c r="N6660" t="s">
        <v>23805</v>
      </c>
      <c r="O6660">
        <v>0.44777777777777777</v>
      </c>
      <c r="P6660">
        <v>2</v>
      </c>
      <c r="Q6660">
        <v>579</v>
      </c>
      <c r="R6660">
        <v>10</v>
      </c>
      <c r="S6660">
        <v>40</v>
      </c>
      <c r="T6660">
        <v>46</v>
      </c>
      <c r="U6660">
        <v>77</v>
      </c>
      <c r="V6660">
        <v>8</v>
      </c>
      <c r="W6660">
        <v>0</v>
      </c>
      <c r="X6660">
        <v>0.18285973</v>
      </c>
      <c r="Y6660">
        <v>82.288086000000007</v>
      </c>
      <c r="Z6660">
        <v>6.5369324999999998</v>
      </c>
      <c r="AA6660">
        <v>4.1348739999999999</v>
      </c>
      <c r="AB6660">
        <v>357.02233999999999</v>
      </c>
      <c r="AC6660">
        <v>41.697470000000003</v>
      </c>
      <c r="AD6660">
        <v>736.92539999999997</v>
      </c>
      <c r="AE6660">
        <v>0</v>
      </c>
      <c r="AF6660">
        <v>1228.788</v>
      </c>
    </row>
    <row r="6661" spans="1:32" x14ac:dyDescent="0.3">
      <c r="A6661">
        <v>2795543</v>
      </c>
      <c r="B6661">
        <v>1</v>
      </c>
      <c r="C6661" t="s">
        <v>82</v>
      </c>
      <c r="D6661" t="s">
        <v>113</v>
      </c>
      <c r="E6661" t="s">
        <v>9065</v>
      </c>
      <c r="F6661" t="s">
        <v>9066</v>
      </c>
      <c r="G6661" t="s">
        <v>31547</v>
      </c>
      <c r="H6661" t="s">
        <v>134</v>
      </c>
      <c r="I6661" t="s">
        <v>79</v>
      </c>
      <c r="J6661" t="s">
        <v>135</v>
      </c>
      <c r="K6661" t="s">
        <v>22</v>
      </c>
      <c r="L6661" t="s">
        <v>136</v>
      </c>
      <c r="M6661" t="s">
        <v>23806</v>
      </c>
      <c r="N6661" t="s">
        <v>23807</v>
      </c>
      <c r="O6661">
        <v>0.42333333333333334</v>
      </c>
      <c r="P6661">
        <v>11</v>
      </c>
      <c r="Q6661">
        <v>5858</v>
      </c>
      <c r="R6661">
        <v>16</v>
      </c>
      <c r="S6661">
        <v>213</v>
      </c>
      <c r="T6661">
        <v>35</v>
      </c>
      <c r="U6661">
        <v>748</v>
      </c>
      <c r="V6661">
        <v>0</v>
      </c>
      <c r="W6661">
        <v>10</v>
      </c>
      <c r="X6661">
        <v>13.034094</v>
      </c>
      <c r="Y6661">
        <v>551.42070000000001</v>
      </c>
      <c r="Z6661">
        <v>5.1270784999999997</v>
      </c>
      <c r="AA6661">
        <v>24.592941</v>
      </c>
      <c r="AB6661">
        <v>130.27313000000001</v>
      </c>
      <c r="AC6661">
        <v>346.97910000000002</v>
      </c>
      <c r="AD6661">
        <v>0</v>
      </c>
      <c r="AE6661">
        <v>106.19389</v>
      </c>
      <c r="AF6661">
        <v>1177.6210000000001</v>
      </c>
    </row>
    <row r="6662" spans="1:32" x14ac:dyDescent="0.3">
      <c r="A6662">
        <v>2795235</v>
      </c>
      <c r="B6662">
        <v>1</v>
      </c>
      <c r="C6662" t="s">
        <v>82</v>
      </c>
      <c r="D6662" t="s">
        <v>113</v>
      </c>
      <c r="E6662" t="s">
        <v>21625</v>
      </c>
      <c r="F6662" t="s">
        <v>21626</v>
      </c>
      <c r="G6662" t="s">
        <v>31545</v>
      </c>
      <c r="H6662" t="s">
        <v>134</v>
      </c>
      <c r="I6662" t="s">
        <v>79</v>
      </c>
      <c r="J6662" t="s">
        <v>135</v>
      </c>
      <c r="K6662" t="s">
        <v>22</v>
      </c>
      <c r="L6662" t="s">
        <v>136</v>
      </c>
      <c r="M6662" t="s">
        <v>23808</v>
      </c>
      <c r="N6662" t="s">
        <v>23809</v>
      </c>
      <c r="O6662">
        <v>0.15888888888888889</v>
      </c>
      <c r="P6662">
        <v>4</v>
      </c>
      <c r="Q6662">
        <v>6548</v>
      </c>
      <c r="R6662">
        <v>1</v>
      </c>
      <c r="S6662">
        <v>107</v>
      </c>
      <c r="T6662">
        <v>21</v>
      </c>
      <c r="U6662">
        <v>727</v>
      </c>
      <c r="V6662">
        <v>1</v>
      </c>
      <c r="W6662">
        <v>2</v>
      </c>
      <c r="X6662">
        <v>1.6195021999999999</v>
      </c>
      <c r="Y6662">
        <v>197.78867</v>
      </c>
      <c r="Z6662">
        <v>8.6234439999999996E-2</v>
      </c>
      <c r="AA6662">
        <v>3.8886850000000002</v>
      </c>
      <c r="AB6662">
        <v>50.746180000000003</v>
      </c>
      <c r="AC6662">
        <v>67.458240000000004</v>
      </c>
      <c r="AD6662">
        <v>9.203697</v>
      </c>
      <c r="AE6662">
        <v>3.4357159999999998E-2</v>
      </c>
      <c r="AF6662">
        <v>330.82556</v>
      </c>
    </row>
    <row r="6663" spans="1:32" x14ac:dyDescent="0.3">
      <c r="A6663">
        <v>2795165</v>
      </c>
      <c r="B6663">
        <v>1</v>
      </c>
      <c r="C6663" t="s">
        <v>82</v>
      </c>
      <c r="D6663" t="s">
        <v>102</v>
      </c>
      <c r="E6663" t="s">
        <v>11149</v>
      </c>
      <c r="F6663" t="s">
        <v>11150</v>
      </c>
      <c r="G6663" t="s">
        <v>31545</v>
      </c>
      <c r="H6663" t="s">
        <v>134</v>
      </c>
      <c r="I6663" t="s">
        <v>79</v>
      </c>
      <c r="J6663" t="s">
        <v>135</v>
      </c>
      <c r="K6663" t="s">
        <v>22</v>
      </c>
      <c r="L6663" t="s">
        <v>136</v>
      </c>
      <c r="M6663" t="s">
        <v>23810</v>
      </c>
      <c r="N6663" t="s">
        <v>23811</v>
      </c>
      <c r="O6663">
        <v>0.21194444444444444</v>
      </c>
      <c r="P6663">
        <v>0</v>
      </c>
      <c r="Q6663">
        <v>4</v>
      </c>
      <c r="R6663">
        <v>0</v>
      </c>
      <c r="S6663">
        <v>1</v>
      </c>
      <c r="T6663">
        <v>5</v>
      </c>
      <c r="U6663">
        <v>1</v>
      </c>
      <c r="V6663">
        <v>4</v>
      </c>
      <c r="W6663">
        <v>0</v>
      </c>
      <c r="X6663">
        <v>0</v>
      </c>
      <c r="Y6663">
        <v>1.8205510000000001E-2</v>
      </c>
      <c r="Z6663">
        <v>0</v>
      </c>
      <c r="AA6663">
        <v>0.55771859999999995</v>
      </c>
      <c r="AB6663">
        <v>23.034306000000001</v>
      </c>
      <c r="AC6663">
        <v>0.19047743</v>
      </c>
      <c r="AD6663">
        <v>109.06074</v>
      </c>
      <c r="AE6663">
        <v>0</v>
      </c>
      <c r="AF6663">
        <v>132.86144999999999</v>
      </c>
    </row>
    <row r="6664" spans="1:32" x14ac:dyDescent="0.3">
      <c r="A6664">
        <v>2795155</v>
      </c>
      <c r="B6664">
        <v>1</v>
      </c>
      <c r="C6664" t="s">
        <v>82</v>
      </c>
      <c r="D6664" t="s">
        <v>105</v>
      </c>
      <c r="E6664" t="s">
        <v>23812</v>
      </c>
      <c r="F6664" t="s">
        <v>23813</v>
      </c>
      <c r="G6664" t="s">
        <v>31550</v>
      </c>
      <c r="H6664" t="s">
        <v>223</v>
      </c>
      <c r="I6664" t="s">
        <v>78</v>
      </c>
      <c r="J6664" t="s">
        <v>135</v>
      </c>
      <c r="K6664" t="s">
        <v>22</v>
      </c>
      <c r="L6664" t="s">
        <v>136</v>
      </c>
      <c r="M6664" t="s">
        <v>23814</v>
      </c>
      <c r="N6664" t="s">
        <v>23815</v>
      </c>
      <c r="O6664">
        <v>0.57861111111111108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3</v>
      </c>
      <c r="V6664">
        <v>0</v>
      </c>
      <c r="W6664">
        <v>5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4.3054332999999998</v>
      </c>
      <c r="AD6664">
        <v>0</v>
      </c>
      <c r="AE6664">
        <v>9.3119329999999998</v>
      </c>
      <c r="AF6664">
        <v>13.617366000000001</v>
      </c>
    </row>
    <row r="6665" spans="1:32" x14ac:dyDescent="0.3">
      <c r="A6665">
        <v>2795174</v>
      </c>
      <c r="B6665">
        <v>1</v>
      </c>
      <c r="C6665" t="s">
        <v>83</v>
      </c>
      <c r="D6665" t="s">
        <v>128</v>
      </c>
      <c r="E6665" t="s">
        <v>16101</v>
      </c>
      <c r="F6665" t="s">
        <v>16102</v>
      </c>
      <c r="G6665" t="s">
        <v>31552</v>
      </c>
      <c r="H6665" t="s">
        <v>145</v>
      </c>
      <c r="I6665" t="s">
        <v>78</v>
      </c>
      <c r="J6665" t="s">
        <v>135</v>
      </c>
      <c r="K6665" t="s">
        <v>22</v>
      </c>
      <c r="L6665" t="s">
        <v>136</v>
      </c>
      <c r="M6665" t="s">
        <v>23816</v>
      </c>
      <c r="N6665" t="s">
        <v>23817</v>
      </c>
      <c r="O6665">
        <v>0.27166666666666667</v>
      </c>
      <c r="P6665">
        <v>0</v>
      </c>
      <c r="Q6665">
        <v>82</v>
      </c>
      <c r="R6665">
        <v>0</v>
      </c>
      <c r="S6665">
        <v>5</v>
      </c>
      <c r="T6665">
        <v>0</v>
      </c>
      <c r="U6665">
        <v>5</v>
      </c>
      <c r="V6665">
        <v>0</v>
      </c>
      <c r="W6665">
        <v>0</v>
      </c>
      <c r="X6665">
        <v>0</v>
      </c>
      <c r="Y6665">
        <v>3.1719081</v>
      </c>
      <c r="Z6665">
        <v>0</v>
      </c>
      <c r="AA6665">
        <v>3.3156916000000002E-2</v>
      </c>
      <c r="AB6665">
        <v>0</v>
      </c>
      <c r="AC6665">
        <v>2.4874367999999998</v>
      </c>
      <c r="AD6665">
        <v>0</v>
      </c>
      <c r="AE6665">
        <v>0</v>
      </c>
      <c r="AF6665">
        <v>5.6925020000000002</v>
      </c>
    </row>
    <row r="6666" spans="1:32" x14ac:dyDescent="0.3">
      <c r="A6666">
        <v>2795042</v>
      </c>
      <c r="B6666">
        <v>2</v>
      </c>
      <c r="C6666" t="s">
        <v>82</v>
      </c>
      <c r="D6666" t="s">
        <v>111</v>
      </c>
      <c r="E6666" t="s">
        <v>23818</v>
      </c>
      <c r="F6666" t="s">
        <v>23819</v>
      </c>
      <c r="G6666" t="s">
        <v>31552</v>
      </c>
      <c r="H6666" t="s">
        <v>333</v>
      </c>
      <c r="I6666" t="s">
        <v>78</v>
      </c>
      <c r="J6666" t="s">
        <v>135</v>
      </c>
      <c r="K6666" t="s">
        <v>22</v>
      </c>
      <c r="L6666" t="s">
        <v>136</v>
      </c>
      <c r="M6666" t="s">
        <v>23820</v>
      </c>
      <c r="N6666" t="s">
        <v>23821</v>
      </c>
      <c r="O6666">
        <v>0.42805555555555558</v>
      </c>
      <c r="P6666">
        <v>0</v>
      </c>
      <c r="Q6666">
        <v>93</v>
      </c>
      <c r="R6666">
        <v>0</v>
      </c>
      <c r="S6666">
        <v>0</v>
      </c>
      <c r="T6666">
        <v>0</v>
      </c>
      <c r="U6666">
        <v>5</v>
      </c>
      <c r="V6666">
        <v>0</v>
      </c>
      <c r="W6666">
        <v>0</v>
      </c>
      <c r="X6666">
        <v>0</v>
      </c>
      <c r="Y6666">
        <v>3.537458</v>
      </c>
      <c r="Z6666">
        <v>0</v>
      </c>
      <c r="AA6666">
        <v>0</v>
      </c>
      <c r="AB6666">
        <v>0</v>
      </c>
      <c r="AC6666">
        <v>6.4024449999999997E-2</v>
      </c>
      <c r="AD6666">
        <v>0</v>
      </c>
      <c r="AE6666">
        <v>0</v>
      </c>
      <c r="AF6666">
        <v>3.6014824000000001</v>
      </c>
    </row>
    <row r="6667" spans="1:32" x14ac:dyDescent="0.3">
      <c r="A6667">
        <v>2795179</v>
      </c>
      <c r="B6667">
        <v>1</v>
      </c>
      <c r="C6667" t="s">
        <v>83</v>
      </c>
      <c r="D6667" t="s">
        <v>123</v>
      </c>
      <c r="E6667" t="s">
        <v>23822</v>
      </c>
      <c r="F6667" t="s">
        <v>792</v>
      </c>
      <c r="G6667" t="s">
        <v>31549</v>
      </c>
      <c r="H6667" t="s">
        <v>134</v>
      </c>
      <c r="I6667" t="s">
        <v>79</v>
      </c>
      <c r="J6667" t="s">
        <v>135</v>
      </c>
      <c r="K6667" t="s">
        <v>22</v>
      </c>
      <c r="L6667" t="s">
        <v>136</v>
      </c>
      <c r="M6667" t="s">
        <v>23823</v>
      </c>
      <c r="N6667" t="s">
        <v>23824</v>
      </c>
      <c r="O6667">
        <v>0.30277777777777776</v>
      </c>
      <c r="P6667">
        <v>0</v>
      </c>
      <c r="Q6667">
        <v>575</v>
      </c>
      <c r="R6667">
        <v>0</v>
      </c>
      <c r="S6667">
        <v>23</v>
      </c>
      <c r="T6667">
        <v>1</v>
      </c>
      <c r="U6667">
        <v>53</v>
      </c>
      <c r="V6667">
        <v>1</v>
      </c>
      <c r="W6667">
        <v>0</v>
      </c>
      <c r="X6667">
        <v>0</v>
      </c>
      <c r="Y6667">
        <v>33.752074999999998</v>
      </c>
      <c r="Z6667">
        <v>0</v>
      </c>
      <c r="AA6667">
        <v>2.8643687</v>
      </c>
      <c r="AB6667">
        <v>1.8080299</v>
      </c>
      <c r="AC6667">
        <v>5.8725319999999996</v>
      </c>
      <c r="AD6667">
        <v>1.0281899000000001</v>
      </c>
      <c r="AE6667">
        <v>0</v>
      </c>
      <c r="AF6667">
        <v>45.325195000000001</v>
      </c>
    </row>
    <row r="6668" spans="1:32" x14ac:dyDescent="0.3">
      <c r="A6668">
        <v>2794177</v>
      </c>
      <c r="B6668">
        <v>1</v>
      </c>
      <c r="C6668" t="s">
        <v>83</v>
      </c>
      <c r="D6668" t="s">
        <v>123</v>
      </c>
      <c r="E6668" t="s">
        <v>23825</v>
      </c>
      <c r="F6668" t="s">
        <v>23826</v>
      </c>
      <c r="G6668" t="s">
        <v>31546</v>
      </c>
      <c r="H6668" t="s">
        <v>223</v>
      </c>
      <c r="I6668" t="s">
        <v>78</v>
      </c>
      <c r="J6668" t="s">
        <v>135</v>
      </c>
      <c r="K6668" t="s">
        <v>22</v>
      </c>
      <c r="L6668" t="s">
        <v>136</v>
      </c>
      <c r="M6668" t="s">
        <v>23827</v>
      </c>
      <c r="N6668" t="s">
        <v>23828</v>
      </c>
      <c r="O6668">
        <v>2.8722222222222222</v>
      </c>
      <c r="P6668">
        <v>0</v>
      </c>
      <c r="Q6668">
        <v>15</v>
      </c>
      <c r="R6668">
        <v>0</v>
      </c>
      <c r="S6668">
        <v>0</v>
      </c>
      <c r="T6668">
        <v>0</v>
      </c>
      <c r="U6668">
        <v>2</v>
      </c>
      <c r="V6668">
        <v>0</v>
      </c>
      <c r="W6668">
        <v>0</v>
      </c>
      <c r="X6668">
        <v>0</v>
      </c>
      <c r="Y6668">
        <v>7.0714774</v>
      </c>
      <c r="Z6668">
        <v>0</v>
      </c>
      <c r="AA6668">
        <v>0</v>
      </c>
      <c r="AB6668">
        <v>0</v>
      </c>
      <c r="AC6668">
        <v>2.0410127999999998</v>
      </c>
      <c r="AD6668">
        <v>0</v>
      </c>
      <c r="AE6668">
        <v>0</v>
      </c>
      <c r="AF6668">
        <v>9.1124899999999993</v>
      </c>
    </row>
    <row r="6669" spans="1:32" x14ac:dyDescent="0.3">
      <c r="A6669">
        <v>2794182</v>
      </c>
      <c r="B6669">
        <v>1</v>
      </c>
      <c r="C6669" t="s">
        <v>82</v>
      </c>
      <c r="D6669" t="s">
        <v>107</v>
      </c>
      <c r="E6669" t="s">
        <v>23829</v>
      </c>
      <c r="F6669" t="s">
        <v>23830</v>
      </c>
      <c r="G6669" t="s">
        <v>31545</v>
      </c>
      <c r="H6669" t="s">
        <v>2930</v>
      </c>
      <c r="I6669" t="s">
        <v>79</v>
      </c>
      <c r="J6669" t="s">
        <v>135</v>
      </c>
      <c r="K6669" t="s">
        <v>22</v>
      </c>
      <c r="L6669" t="s">
        <v>136</v>
      </c>
      <c r="M6669" t="s">
        <v>23831</v>
      </c>
      <c r="N6669" t="s">
        <v>20671</v>
      </c>
      <c r="O6669">
        <v>1.5319444444444446</v>
      </c>
      <c r="P6669">
        <v>0</v>
      </c>
      <c r="Q6669">
        <v>0</v>
      </c>
      <c r="R6669">
        <v>0</v>
      </c>
      <c r="S6669">
        <v>2</v>
      </c>
      <c r="T6669">
        <v>1</v>
      </c>
      <c r="U6669">
        <v>49</v>
      </c>
      <c r="V6669">
        <v>1</v>
      </c>
      <c r="W6669">
        <v>0</v>
      </c>
      <c r="X6669">
        <v>0</v>
      </c>
      <c r="Y6669">
        <v>0</v>
      </c>
      <c r="Z6669">
        <v>0</v>
      </c>
      <c r="AA6669">
        <v>1.5126504999999999</v>
      </c>
      <c r="AB6669">
        <v>224.51830000000001</v>
      </c>
      <c r="AC6669">
        <v>176.80438000000001</v>
      </c>
      <c r="AD6669">
        <v>610.52509999999995</v>
      </c>
      <c r="AE6669">
        <v>0</v>
      </c>
      <c r="AF6669">
        <v>1013.3604</v>
      </c>
    </row>
    <row r="6670" spans="1:32" x14ac:dyDescent="0.3">
      <c r="A6670">
        <v>2794160</v>
      </c>
      <c r="B6670">
        <v>1</v>
      </c>
      <c r="C6670" t="s">
        <v>83</v>
      </c>
      <c r="D6670" t="s">
        <v>116</v>
      </c>
      <c r="E6670" t="s">
        <v>23832</v>
      </c>
      <c r="F6670" t="s">
        <v>23833</v>
      </c>
      <c r="G6670" t="s">
        <v>31546</v>
      </c>
      <c r="H6670" t="s">
        <v>409</v>
      </c>
      <c r="I6670" t="s">
        <v>78</v>
      </c>
      <c r="J6670" t="s">
        <v>135</v>
      </c>
      <c r="K6670" t="s">
        <v>3</v>
      </c>
      <c r="L6670" t="s">
        <v>136</v>
      </c>
      <c r="M6670" t="s">
        <v>23834</v>
      </c>
      <c r="N6670" t="s">
        <v>23835</v>
      </c>
      <c r="O6670">
        <v>2.2483333333333335</v>
      </c>
      <c r="P6670">
        <v>0</v>
      </c>
      <c r="Q6670">
        <v>113</v>
      </c>
      <c r="R6670">
        <v>0</v>
      </c>
      <c r="S6670">
        <v>0</v>
      </c>
      <c r="T6670">
        <v>0</v>
      </c>
      <c r="U6670">
        <v>5</v>
      </c>
      <c r="V6670">
        <v>0</v>
      </c>
      <c r="W6670">
        <v>0</v>
      </c>
      <c r="X6670">
        <v>0</v>
      </c>
      <c r="Y6670">
        <v>101.201866</v>
      </c>
      <c r="Z6670">
        <v>0</v>
      </c>
      <c r="AA6670">
        <v>0</v>
      </c>
      <c r="AB6670">
        <v>0</v>
      </c>
      <c r="AC6670">
        <v>16.431498000000001</v>
      </c>
      <c r="AD6670">
        <v>0</v>
      </c>
      <c r="AE6670">
        <v>0</v>
      </c>
      <c r="AF6670">
        <v>117.63336</v>
      </c>
    </row>
    <row r="6671" spans="1:32" x14ac:dyDescent="0.3">
      <c r="A6671">
        <v>2794184</v>
      </c>
      <c r="B6671">
        <v>1</v>
      </c>
      <c r="C6671" t="s">
        <v>82</v>
      </c>
      <c r="D6671" t="s">
        <v>106</v>
      </c>
      <c r="E6671" t="s">
        <v>23836</v>
      </c>
      <c r="F6671" t="s">
        <v>23837</v>
      </c>
      <c r="G6671" t="s">
        <v>31552</v>
      </c>
      <c r="H6671" t="s">
        <v>145</v>
      </c>
      <c r="I6671" t="s">
        <v>78</v>
      </c>
      <c r="J6671" t="s">
        <v>135</v>
      </c>
      <c r="K6671" t="s">
        <v>22</v>
      </c>
      <c r="L6671" t="s">
        <v>136</v>
      </c>
      <c r="M6671" t="s">
        <v>23838</v>
      </c>
      <c r="N6671" t="s">
        <v>23839</v>
      </c>
      <c r="O6671">
        <v>6.4602777777777778</v>
      </c>
      <c r="P6671">
        <v>0</v>
      </c>
      <c r="Q6671">
        <v>221</v>
      </c>
      <c r="R6671">
        <v>0</v>
      </c>
      <c r="S6671">
        <v>0</v>
      </c>
      <c r="T6671">
        <v>0</v>
      </c>
      <c r="U6671">
        <v>4</v>
      </c>
      <c r="V6671">
        <v>0</v>
      </c>
      <c r="W6671">
        <v>0</v>
      </c>
      <c r="X6671">
        <v>0</v>
      </c>
      <c r="Y6671">
        <v>335.79059999999998</v>
      </c>
      <c r="Z6671">
        <v>0</v>
      </c>
      <c r="AA6671">
        <v>0</v>
      </c>
      <c r="AB6671">
        <v>0</v>
      </c>
      <c r="AC6671">
        <v>95.626236000000006</v>
      </c>
      <c r="AD6671">
        <v>0</v>
      </c>
      <c r="AE6671">
        <v>0</v>
      </c>
      <c r="AF6671">
        <v>431.41680000000002</v>
      </c>
    </row>
    <row r="6672" spans="1:32" x14ac:dyDescent="0.3">
      <c r="A6672">
        <v>2794094</v>
      </c>
      <c r="B6672">
        <v>2</v>
      </c>
      <c r="C6672" t="s">
        <v>82</v>
      </c>
      <c r="D6672" t="s">
        <v>88</v>
      </c>
      <c r="E6672" t="s">
        <v>23840</v>
      </c>
      <c r="F6672" t="s">
        <v>23841</v>
      </c>
      <c r="G6672" t="s">
        <v>31552</v>
      </c>
      <c r="H6672" t="s">
        <v>1853</v>
      </c>
      <c r="I6672" t="s">
        <v>78</v>
      </c>
      <c r="J6672" t="s">
        <v>135</v>
      </c>
      <c r="K6672" t="s">
        <v>22</v>
      </c>
      <c r="L6672" t="s">
        <v>136</v>
      </c>
      <c r="M6672" t="s">
        <v>21288</v>
      </c>
      <c r="N6672" t="s">
        <v>23842</v>
      </c>
      <c r="O6672">
        <v>0.5822222222222222</v>
      </c>
      <c r="P6672">
        <v>0</v>
      </c>
      <c r="Q6672">
        <v>469</v>
      </c>
      <c r="R6672">
        <v>0</v>
      </c>
      <c r="S6672">
        <v>0</v>
      </c>
      <c r="T6672">
        <v>0</v>
      </c>
      <c r="U6672">
        <v>91</v>
      </c>
      <c r="V6672">
        <v>0</v>
      </c>
      <c r="W6672">
        <v>0</v>
      </c>
      <c r="X6672">
        <v>0</v>
      </c>
      <c r="Y6672">
        <v>95.01482</v>
      </c>
      <c r="Z6672">
        <v>0</v>
      </c>
      <c r="AA6672">
        <v>0</v>
      </c>
      <c r="AB6672">
        <v>0</v>
      </c>
      <c r="AC6672">
        <v>169.03348</v>
      </c>
      <c r="AD6672">
        <v>0</v>
      </c>
      <c r="AE6672">
        <v>0</v>
      </c>
      <c r="AF6672">
        <v>264.04827999999998</v>
      </c>
    </row>
    <row r="6673" spans="1:32" x14ac:dyDescent="0.3">
      <c r="A6673">
        <v>2794162</v>
      </c>
      <c r="B6673">
        <v>1</v>
      </c>
      <c r="C6673" t="s">
        <v>82</v>
      </c>
      <c r="D6673" t="s">
        <v>104</v>
      </c>
      <c r="E6673" t="s">
        <v>23843</v>
      </c>
      <c r="F6673" t="s">
        <v>23844</v>
      </c>
      <c r="G6673" t="s">
        <v>31545</v>
      </c>
      <c r="H6673" t="s">
        <v>185</v>
      </c>
      <c r="I6673" t="s">
        <v>79</v>
      </c>
      <c r="J6673" t="s">
        <v>248</v>
      </c>
      <c r="K6673" t="s">
        <v>22</v>
      </c>
      <c r="L6673" t="s">
        <v>186</v>
      </c>
      <c r="M6673" t="s">
        <v>23845</v>
      </c>
      <c r="N6673" t="s">
        <v>23846</v>
      </c>
      <c r="O6673">
        <v>2.5277777777777777E-2</v>
      </c>
      <c r="P6673">
        <v>0</v>
      </c>
      <c r="Q6673">
        <v>2151</v>
      </c>
      <c r="R6673">
        <v>0</v>
      </c>
      <c r="S6673">
        <v>0</v>
      </c>
      <c r="T6673">
        <v>2</v>
      </c>
      <c r="U6673">
        <v>107</v>
      </c>
      <c r="V6673">
        <v>0</v>
      </c>
      <c r="W6673">
        <v>0</v>
      </c>
      <c r="X6673">
        <v>0</v>
      </c>
      <c r="Y6673">
        <v>19.741215</v>
      </c>
      <c r="Z6673">
        <v>0</v>
      </c>
      <c r="AA6673">
        <v>0</v>
      </c>
      <c r="AB6673">
        <v>0.102571025</v>
      </c>
      <c r="AC6673">
        <v>2.3258543</v>
      </c>
      <c r="AD6673">
        <v>0</v>
      </c>
      <c r="AE6673">
        <v>0</v>
      </c>
      <c r="AF6673">
        <v>22.169640000000001</v>
      </c>
    </row>
    <row r="6674" spans="1:32" x14ac:dyDescent="0.3">
      <c r="A6674">
        <v>2793889</v>
      </c>
      <c r="B6674">
        <v>1</v>
      </c>
      <c r="C6674" t="s">
        <v>82</v>
      </c>
      <c r="D6674" t="s">
        <v>87</v>
      </c>
      <c r="E6674" t="s">
        <v>23847</v>
      </c>
      <c r="F6674" t="s">
        <v>23848</v>
      </c>
      <c r="G6674" t="s">
        <v>31550</v>
      </c>
      <c r="H6674" t="s">
        <v>223</v>
      </c>
      <c r="I6674" t="s">
        <v>78</v>
      </c>
      <c r="J6674" t="s">
        <v>135</v>
      </c>
      <c r="K6674" t="s">
        <v>22</v>
      </c>
      <c r="L6674" t="s">
        <v>136</v>
      </c>
      <c r="M6674" t="s">
        <v>23849</v>
      </c>
      <c r="N6674" t="s">
        <v>23850</v>
      </c>
      <c r="O6674">
        <v>1.0933333333333333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2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3.7790102999999999</v>
      </c>
      <c r="AD6674">
        <v>0</v>
      </c>
      <c r="AE6674">
        <v>0</v>
      </c>
      <c r="AF6674">
        <v>3.7790102999999999</v>
      </c>
    </row>
    <row r="6675" spans="1:32" x14ac:dyDescent="0.3">
      <c r="A6675">
        <v>2793886</v>
      </c>
      <c r="B6675">
        <v>1</v>
      </c>
      <c r="C6675" t="s">
        <v>82</v>
      </c>
      <c r="D6675" t="s">
        <v>90</v>
      </c>
      <c r="E6675" t="s">
        <v>23851</v>
      </c>
      <c r="F6675" t="s">
        <v>23852</v>
      </c>
      <c r="G6675" t="s">
        <v>31548</v>
      </c>
      <c r="H6675" t="s">
        <v>311</v>
      </c>
      <c r="I6675" t="s">
        <v>78</v>
      </c>
      <c r="J6675" t="s">
        <v>135</v>
      </c>
      <c r="K6675" t="s">
        <v>22</v>
      </c>
      <c r="L6675" t="s">
        <v>136</v>
      </c>
      <c r="M6675" t="s">
        <v>23853</v>
      </c>
      <c r="N6675" t="s">
        <v>23854</v>
      </c>
      <c r="O6675">
        <v>0.35972222222222222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1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0.32343857999999998</v>
      </c>
      <c r="AD6675">
        <v>0</v>
      </c>
      <c r="AE6675">
        <v>0</v>
      </c>
      <c r="AF6675">
        <v>0.32343857999999998</v>
      </c>
    </row>
    <row r="6676" spans="1:32" x14ac:dyDescent="0.3">
      <c r="A6676">
        <v>2793879</v>
      </c>
      <c r="B6676">
        <v>1</v>
      </c>
      <c r="C6676" t="s">
        <v>83</v>
      </c>
      <c r="D6676" t="s">
        <v>123</v>
      </c>
      <c r="E6676" t="s">
        <v>16752</v>
      </c>
      <c r="F6676" t="s">
        <v>16753</v>
      </c>
      <c r="G6676" t="s">
        <v>31552</v>
      </c>
      <c r="H6676" t="s">
        <v>409</v>
      </c>
      <c r="I6676" t="s">
        <v>78</v>
      </c>
      <c r="J6676" t="s">
        <v>135</v>
      </c>
      <c r="K6676" t="s">
        <v>3</v>
      </c>
      <c r="L6676" t="s">
        <v>136</v>
      </c>
      <c r="M6676" t="s">
        <v>23855</v>
      </c>
      <c r="N6676" t="s">
        <v>23856</v>
      </c>
      <c r="O6676">
        <v>1.4633333333333334</v>
      </c>
      <c r="P6676">
        <v>0</v>
      </c>
      <c r="Q6676">
        <v>212</v>
      </c>
      <c r="R6676">
        <v>0</v>
      </c>
      <c r="S6676">
        <v>1</v>
      </c>
      <c r="T6676">
        <v>0</v>
      </c>
      <c r="U6676">
        <v>9</v>
      </c>
      <c r="V6676">
        <v>0</v>
      </c>
      <c r="W6676">
        <v>0</v>
      </c>
      <c r="X6676">
        <v>0</v>
      </c>
      <c r="Y6676">
        <v>56.447963999999999</v>
      </c>
      <c r="Z6676">
        <v>0</v>
      </c>
      <c r="AA6676">
        <v>4.4755022999999998E-2</v>
      </c>
      <c r="AB6676">
        <v>0</v>
      </c>
      <c r="AC6676">
        <v>2.6050749999999998</v>
      </c>
      <c r="AD6676">
        <v>0</v>
      </c>
      <c r="AE6676">
        <v>0</v>
      </c>
      <c r="AF6676">
        <v>59.097794</v>
      </c>
    </row>
    <row r="6677" spans="1:32" x14ac:dyDescent="0.3">
      <c r="A6677">
        <v>2793845</v>
      </c>
      <c r="B6677">
        <v>1</v>
      </c>
      <c r="C6677" t="s">
        <v>82</v>
      </c>
      <c r="D6677" t="s">
        <v>88</v>
      </c>
      <c r="E6677" t="s">
        <v>9726</v>
      </c>
      <c r="F6677" t="s">
        <v>9727</v>
      </c>
      <c r="G6677" t="s">
        <v>31548</v>
      </c>
      <c r="H6677" t="s">
        <v>893</v>
      </c>
      <c r="I6677" t="s">
        <v>78</v>
      </c>
      <c r="J6677" t="s">
        <v>135</v>
      </c>
      <c r="K6677" t="s">
        <v>22</v>
      </c>
      <c r="L6677" t="s">
        <v>136</v>
      </c>
      <c r="M6677" t="s">
        <v>23857</v>
      </c>
      <c r="N6677" t="s">
        <v>23858</v>
      </c>
      <c r="O6677">
        <v>6.5380555555555553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13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61.168529999999997</v>
      </c>
      <c r="AD6677">
        <v>0</v>
      </c>
      <c r="AE6677">
        <v>0</v>
      </c>
      <c r="AF6677">
        <v>61.168529999999997</v>
      </c>
    </row>
    <row r="6678" spans="1:32" x14ac:dyDescent="0.3">
      <c r="A6678">
        <v>2793847</v>
      </c>
      <c r="B6678">
        <v>1</v>
      </c>
      <c r="C6678" t="s">
        <v>82</v>
      </c>
      <c r="D6678" t="s">
        <v>90</v>
      </c>
      <c r="E6678" t="s">
        <v>23859</v>
      </c>
      <c r="F6678" t="s">
        <v>23860</v>
      </c>
      <c r="G6678" t="s">
        <v>31552</v>
      </c>
      <c r="H6678" t="s">
        <v>145</v>
      </c>
      <c r="I6678" t="s">
        <v>78</v>
      </c>
      <c r="J6678" t="s">
        <v>135</v>
      </c>
      <c r="K6678" t="s">
        <v>22</v>
      </c>
      <c r="L6678" t="s">
        <v>136</v>
      </c>
      <c r="M6678" t="s">
        <v>23861</v>
      </c>
      <c r="N6678" t="s">
        <v>23862</v>
      </c>
      <c r="O6678">
        <v>0.35833333333333334</v>
      </c>
      <c r="P6678">
        <v>0</v>
      </c>
      <c r="Q6678">
        <v>5</v>
      </c>
      <c r="R6678">
        <v>0</v>
      </c>
      <c r="S6678">
        <v>2</v>
      </c>
      <c r="T6678">
        <v>0</v>
      </c>
      <c r="U6678">
        <v>7</v>
      </c>
      <c r="V6678">
        <v>0</v>
      </c>
      <c r="W6678">
        <v>1</v>
      </c>
      <c r="X6678">
        <v>0</v>
      </c>
      <c r="Y6678">
        <v>1.0655334999999999</v>
      </c>
      <c r="Z6678">
        <v>0</v>
      </c>
      <c r="AA6678">
        <v>9.9438589999999993E-2</v>
      </c>
      <c r="AB6678">
        <v>0</v>
      </c>
      <c r="AC6678">
        <v>12.764303999999999</v>
      </c>
      <c r="AD6678">
        <v>0</v>
      </c>
      <c r="AE6678">
        <v>4.3455515</v>
      </c>
      <c r="AF6678">
        <v>18.274827999999999</v>
      </c>
    </row>
    <row r="6679" spans="1:32" x14ac:dyDescent="0.3">
      <c r="A6679">
        <v>2783905</v>
      </c>
      <c r="B6679">
        <v>1</v>
      </c>
      <c r="C6679" t="s">
        <v>82</v>
      </c>
      <c r="D6679" t="s">
        <v>100</v>
      </c>
      <c r="E6679" t="s">
        <v>23863</v>
      </c>
      <c r="F6679" t="s">
        <v>23864</v>
      </c>
      <c r="G6679" t="s">
        <v>31548</v>
      </c>
      <c r="H6679" t="s">
        <v>333</v>
      </c>
      <c r="I6679" t="s">
        <v>78</v>
      </c>
      <c r="J6679" t="s">
        <v>135</v>
      </c>
      <c r="K6679" t="s">
        <v>22</v>
      </c>
      <c r="L6679" t="s">
        <v>136</v>
      </c>
      <c r="M6679" t="s">
        <v>23865</v>
      </c>
      <c r="N6679" t="s">
        <v>23866</v>
      </c>
      <c r="O6679">
        <v>2.3419444444444446</v>
      </c>
      <c r="P6679">
        <v>0</v>
      </c>
      <c r="Q6679">
        <v>1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0.67035979999999995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0.67035979999999995</v>
      </c>
    </row>
    <row r="6680" spans="1:32" x14ac:dyDescent="0.3">
      <c r="A6680">
        <v>2783755</v>
      </c>
      <c r="B6680">
        <v>1</v>
      </c>
      <c r="C6680" t="s">
        <v>83</v>
      </c>
      <c r="D6680" t="s">
        <v>123</v>
      </c>
      <c r="E6680" t="s">
        <v>23867</v>
      </c>
      <c r="F6680" t="s">
        <v>23868</v>
      </c>
      <c r="G6680" t="s">
        <v>31552</v>
      </c>
      <c r="H6680" t="s">
        <v>145</v>
      </c>
      <c r="I6680" t="s">
        <v>78</v>
      </c>
      <c r="J6680" t="s">
        <v>135</v>
      </c>
      <c r="K6680" t="s">
        <v>22</v>
      </c>
      <c r="L6680" t="s">
        <v>136</v>
      </c>
      <c r="M6680" t="s">
        <v>23869</v>
      </c>
      <c r="N6680" t="s">
        <v>23870</v>
      </c>
      <c r="O6680">
        <v>1.0619444444444444</v>
      </c>
      <c r="P6680">
        <v>0</v>
      </c>
      <c r="Q6680">
        <v>15</v>
      </c>
      <c r="R6680">
        <v>0</v>
      </c>
      <c r="S6680">
        <v>14</v>
      </c>
      <c r="T6680">
        <v>0</v>
      </c>
      <c r="U6680">
        <v>6</v>
      </c>
      <c r="V6680">
        <v>0</v>
      </c>
      <c r="W6680">
        <v>0</v>
      </c>
      <c r="X6680">
        <v>0</v>
      </c>
      <c r="Y6680">
        <v>4.430841</v>
      </c>
      <c r="Z6680">
        <v>0</v>
      </c>
      <c r="AA6680">
        <v>14.755326999999999</v>
      </c>
      <c r="AB6680">
        <v>0</v>
      </c>
      <c r="AC6680">
        <v>0.77160859999999998</v>
      </c>
      <c r="AD6680">
        <v>0</v>
      </c>
      <c r="AE6680">
        <v>0</v>
      </c>
      <c r="AF6680">
        <v>19.957777</v>
      </c>
    </row>
    <row r="6681" spans="1:32" x14ac:dyDescent="0.3">
      <c r="A6681">
        <v>2783743</v>
      </c>
      <c r="B6681">
        <v>1</v>
      </c>
      <c r="C6681" t="s">
        <v>83</v>
      </c>
      <c r="D6681" t="s">
        <v>130</v>
      </c>
      <c r="E6681" t="s">
        <v>23871</v>
      </c>
      <c r="F6681" t="s">
        <v>23872</v>
      </c>
      <c r="G6681" t="s">
        <v>31551</v>
      </c>
      <c r="H6681" t="s">
        <v>145</v>
      </c>
      <c r="I6681" t="s">
        <v>79</v>
      </c>
      <c r="J6681" t="s">
        <v>135</v>
      </c>
      <c r="K6681" t="s">
        <v>22</v>
      </c>
      <c r="L6681" t="s">
        <v>136</v>
      </c>
      <c r="M6681" t="s">
        <v>23873</v>
      </c>
      <c r="N6681" t="s">
        <v>23874</v>
      </c>
      <c r="O6681">
        <v>1.0249999999999999</v>
      </c>
      <c r="P6681">
        <v>1</v>
      </c>
      <c r="Q6681">
        <v>0</v>
      </c>
      <c r="R6681">
        <v>0</v>
      </c>
      <c r="S6681">
        <v>0</v>
      </c>
      <c r="T6681">
        <v>7</v>
      </c>
      <c r="U6681">
        <v>247</v>
      </c>
      <c r="V6681">
        <v>2</v>
      </c>
      <c r="W6681">
        <v>20</v>
      </c>
      <c r="X6681">
        <v>9.0665030000000009</v>
      </c>
      <c r="Y6681">
        <v>0</v>
      </c>
      <c r="Z6681">
        <v>0</v>
      </c>
      <c r="AA6681">
        <v>0</v>
      </c>
      <c r="AB6681">
        <v>30.938444</v>
      </c>
      <c r="AC6681">
        <v>453.56103999999999</v>
      </c>
      <c r="AD6681">
        <v>74.417919999999995</v>
      </c>
      <c r="AE6681">
        <v>676.48803999999996</v>
      </c>
      <c r="AF6681">
        <v>1244.4719</v>
      </c>
    </row>
    <row r="6682" spans="1:32" x14ac:dyDescent="0.3">
      <c r="A6682">
        <v>2783708</v>
      </c>
      <c r="B6682">
        <v>1</v>
      </c>
      <c r="C6682" t="s">
        <v>82</v>
      </c>
      <c r="D6682" t="s">
        <v>107</v>
      </c>
      <c r="E6682" t="s">
        <v>23875</v>
      </c>
      <c r="F6682" t="s">
        <v>23876</v>
      </c>
      <c r="G6682" t="s">
        <v>31548</v>
      </c>
      <c r="H6682" t="s">
        <v>333</v>
      </c>
      <c r="I6682" t="s">
        <v>78</v>
      </c>
      <c r="J6682" t="s">
        <v>135</v>
      </c>
      <c r="K6682" t="s">
        <v>22</v>
      </c>
      <c r="L6682" t="s">
        <v>136</v>
      </c>
      <c r="M6682" t="s">
        <v>23877</v>
      </c>
      <c r="N6682" t="s">
        <v>23878</v>
      </c>
      <c r="O6682">
        <v>1.2775000000000001</v>
      </c>
      <c r="P6682">
        <v>0</v>
      </c>
      <c r="Q6682">
        <v>3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1.1030873999999999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1.1030873999999999</v>
      </c>
    </row>
    <row r="6683" spans="1:32" x14ac:dyDescent="0.3">
      <c r="A6683">
        <v>2783664</v>
      </c>
      <c r="B6683">
        <v>1</v>
      </c>
      <c r="C6683" t="s">
        <v>82</v>
      </c>
      <c r="D6683" t="s">
        <v>91</v>
      </c>
      <c r="E6683" t="s">
        <v>23879</v>
      </c>
      <c r="F6683" t="s">
        <v>23880</v>
      </c>
      <c r="G6683" t="s">
        <v>31548</v>
      </c>
      <c r="H6683" t="s">
        <v>333</v>
      </c>
      <c r="I6683" t="s">
        <v>78</v>
      </c>
      <c r="J6683" t="s">
        <v>135</v>
      </c>
      <c r="K6683" t="s">
        <v>22</v>
      </c>
      <c r="L6683" t="s">
        <v>136</v>
      </c>
      <c r="M6683" t="s">
        <v>23881</v>
      </c>
      <c r="N6683" t="s">
        <v>23882</v>
      </c>
      <c r="O6683">
        <v>2.8730555555555557</v>
      </c>
      <c r="P6683">
        <v>0</v>
      </c>
      <c r="Q6683">
        <v>2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0.58308470000000001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0.58308470000000001</v>
      </c>
    </row>
    <row r="6684" spans="1:32" x14ac:dyDescent="0.3">
      <c r="A6684">
        <v>2783663</v>
      </c>
      <c r="B6684">
        <v>1</v>
      </c>
      <c r="C6684" t="s">
        <v>83</v>
      </c>
      <c r="D6684" t="s">
        <v>115</v>
      </c>
      <c r="E6684" t="s">
        <v>23883</v>
      </c>
      <c r="F6684" t="s">
        <v>23884</v>
      </c>
      <c r="G6684" t="s">
        <v>31548</v>
      </c>
      <c r="H6684" t="s">
        <v>333</v>
      </c>
      <c r="I6684" t="s">
        <v>78</v>
      </c>
      <c r="J6684" t="s">
        <v>135</v>
      </c>
      <c r="K6684" t="s">
        <v>22</v>
      </c>
      <c r="L6684" t="s">
        <v>136</v>
      </c>
      <c r="M6684" t="s">
        <v>23885</v>
      </c>
      <c r="N6684" t="s">
        <v>23886</v>
      </c>
      <c r="O6684">
        <v>3.7591666666666668</v>
      </c>
      <c r="P6684">
        <v>0</v>
      </c>
      <c r="Q6684">
        <v>1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0.70977880000000004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0.70977880000000004</v>
      </c>
    </row>
    <row r="6685" spans="1:32" x14ac:dyDescent="0.3">
      <c r="A6685">
        <v>2782628</v>
      </c>
      <c r="B6685">
        <v>1</v>
      </c>
      <c r="C6685" t="s">
        <v>82</v>
      </c>
      <c r="D6685" t="s">
        <v>92</v>
      </c>
      <c r="E6685" t="s">
        <v>23887</v>
      </c>
      <c r="F6685" t="s">
        <v>23888</v>
      </c>
      <c r="G6685" t="s">
        <v>31548</v>
      </c>
      <c r="H6685" t="s">
        <v>409</v>
      </c>
      <c r="I6685" t="s">
        <v>78</v>
      </c>
      <c r="J6685" t="s">
        <v>135</v>
      </c>
      <c r="K6685" t="s">
        <v>3</v>
      </c>
      <c r="L6685" t="s">
        <v>136</v>
      </c>
      <c r="M6685" t="s">
        <v>23889</v>
      </c>
      <c r="N6685" t="s">
        <v>23890</v>
      </c>
      <c r="O6685">
        <v>1.183888888888889</v>
      </c>
      <c r="P6685">
        <v>0</v>
      </c>
      <c r="Q6685">
        <v>1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0.12261735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0.12261735</v>
      </c>
    </row>
    <row r="6686" spans="1:32" x14ac:dyDescent="0.3">
      <c r="A6686">
        <v>2782620</v>
      </c>
      <c r="B6686">
        <v>1</v>
      </c>
      <c r="C6686" t="s">
        <v>82</v>
      </c>
      <c r="D6686" t="s">
        <v>105</v>
      </c>
      <c r="E6686" t="s">
        <v>23891</v>
      </c>
      <c r="F6686" t="s">
        <v>23892</v>
      </c>
      <c r="G6686" t="s">
        <v>31546</v>
      </c>
      <c r="H6686" t="s">
        <v>1297</v>
      </c>
      <c r="I6686" t="s">
        <v>78</v>
      </c>
      <c r="J6686" t="s">
        <v>135</v>
      </c>
      <c r="K6686" t="s">
        <v>22</v>
      </c>
      <c r="L6686" t="s">
        <v>136</v>
      </c>
      <c r="M6686" t="s">
        <v>23893</v>
      </c>
      <c r="N6686" t="s">
        <v>23894</v>
      </c>
      <c r="O6686">
        <v>1.2597222222222222</v>
      </c>
      <c r="P6686">
        <v>0</v>
      </c>
      <c r="Q6686">
        <v>36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11.530689000000001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11.530689000000001</v>
      </c>
    </row>
    <row r="6687" spans="1:32" x14ac:dyDescent="0.3">
      <c r="A6687">
        <v>2782452</v>
      </c>
      <c r="B6687">
        <v>2</v>
      </c>
      <c r="C6687" t="s">
        <v>82</v>
      </c>
      <c r="D6687" t="s">
        <v>84</v>
      </c>
      <c r="E6687" t="s">
        <v>23895</v>
      </c>
      <c r="F6687" t="s">
        <v>23896</v>
      </c>
      <c r="G6687" t="s">
        <v>31546</v>
      </c>
      <c r="H6687" t="s">
        <v>333</v>
      </c>
      <c r="I6687" t="s">
        <v>78</v>
      </c>
      <c r="J6687" t="s">
        <v>135</v>
      </c>
      <c r="K6687" t="s">
        <v>22</v>
      </c>
      <c r="L6687" t="s">
        <v>136</v>
      </c>
      <c r="M6687" t="s">
        <v>23897</v>
      </c>
      <c r="N6687" t="s">
        <v>23898</v>
      </c>
      <c r="O6687">
        <v>1.26</v>
      </c>
      <c r="P6687">
        <v>0</v>
      </c>
      <c r="Q6687">
        <v>125</v>
      </c>
      <c r="R6687">
        <v>0</v>
      </c>
      <c r="S6687">
        <v>0</v>
      </c>
      <c r="T6687">
        <v>0</v>
      </c>
      <c r="U6687">
        <v>5</v>
      </c>
      <c r="V6687">
        <v>0</v>
      </c>
      <c r="W6687">
        <v>0</v>
      </c>
      <c r="X6687">
        <v>0</v>
      </c>
      <c r="Y6687">
        <v>43.008859999999999</v>
      </c>
      <c r="Z6687">
        <v>0</v>
      </c>
      <c r="AA6687">
        <v>0</v>
      </c>
      <c r="AB6687">
        <v>0</v>
      </c>
      <c r="AC6687">
        <v>4.9992156000000003</v>
      </c>
      <c r="AD6687">
        <v>0</v>
      </c>
      <c r="AE6687">
        <v>0</v>
      </c>
      <c r="AF6687">
        <v>48.008076000000003</v>
      </c>
    </row>
    <row r="6688" spans="1:32" x14ac:dyDescent="0.3">
      <c r="A6688">
        <v>2782129</v>
      </c>
      <c r="B6688">
        <v>1</v>
      </c>
      <c r="C6688" t="s">
        <v>82</v>
      </c>
      <c r="D6688" t="s">
        <v>92</v>
      </c>
      <c r="E6688" t="s">
        <v>23899</v>
      </c>
      <c r="F6688" t="s">
        <v>23900</v>
      </c>
      <c r="G6688" t="s">
        <v>31548</v>
      </c>
      <c r="H6688" t="s">
        <v>893</v>
      </c>
      <c r="I6688" t="s">
        <v>78</v>
      </c>
      <c r="J6688" t="s">
        <v>135</v>
      </c>
      <c r="K6688" t="s">
        <v>22</v>
      </c>
      <c r="L6688" t="s">
        <v>136</v>
      </c>
      <c r="M6688" t="s">
        <v>23901</v>
      </c>
      <c r="N6688" t="s">
        <v>23902</v>
      </c>
      <c r="O6688">
        <v>1.6355555555555557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1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0.32449519999999998</v>
      </c>
      <c r="AD6688">
        <v>0</v>
      </c>
      <c r="AE6688">
        <v>0</v>
      </c>
      <c r="AF6688">
        <v>0.32449519999999998</v>
      </c>
    </row>
    <row r="6689" spans="1:32" x14ac:dyDescent="0.3">
      <c r="A6689">
        <v>2782069</v>
      </c>
      <c r="B6689">
        <v>1</v>
      </c>
      <c r="C6689" t="s">
        <v>83</v>
      </c>
      <c r="D6689" t="s">
        <v>127</v>
      </c>
      <c r="E6689" t="s">
        <v>9793</v>
      </c>
      <c r="F6689" t="s">
        <v>9794</v>
      </c>
      <c r="G6689" t="s">
        <v>31549</v>
      </c>
      <c r="H6689" t="s">
        <v>648</v>
      </c>
      <c r="I6689" t="s">
        <v>79</v>
      </c>
      <c r="J6689" t="s">
        <v>135</v>
      </c>
      <c r="K6689" t="s">
        <v>22</v>
      </c>
      <c r="L6689" t="s">
        <v>186</v>
      </c>
      <c r="M6689" t="s">
        <v>23903</v>
      </c>
      <c r="N6689" t="s">
        <v>23904</v>
      </c>
      <c r="O6689">
        <v>1.6511111111111112</v>
      </c>
      <c r="P6689">
        <v>0</v>
      </c>
      <c r="Q6689">
        <v>120</v>
      </c>
      <c r="R6689">
        <v>0</v>
      </c>
      <c r="S6689">
        <v>0</v>
      </c>
      <c r="T6689">
        <v>0</v>
      </c>
      <c r="U6689">
        <v>12</v>
      </c>
      <c r="V6689">
        <v>0</v>
      </c>
      <c r="W6689">
        <v>0</v>
      </c>
      <c r="X6689">
        <v>0</v>
      </c>
      <c r="Y6689">
        <v>18.457989999999999</v>
      </c>
      <c r="Z6689">
        <v>0</v>
      </c>
      <c r="AA6689">
        <v>0</v>
      </c>
      <c r="AB6689">
        <v>0</v>
      </c>
      <c r="AC6689">
        <v>9.9444230000000005</v>
      </c>
      <c r="AD6689">
        <v>0</v>
      </c>
      <c r="AE6689">
        <v>0</v>
      </c>
      <c r="AF6689">
        <v>28.402414</v>
      </c>
    </row>
    <row r="6690" spans="1:32" x14ac:dyDescent="0.3">
      <c r="A6690">
        <v>2781739</v>
      </c>
      <c r="B6690">
        <v>1</v>
      </c>
      <c r="C6690" t="s">
        <v>82</v>
      </c>
      <c r="D6690" t="s">
        <v>100</v>
      </c>
      <c r="E6690" t="s">
        <v>23905</v>
      </c>
      <c r="F6690" t="s">
        <v>23906</v>
      </c>
      <c r="G6690" t="s">
        <v>31548</v>
      </c>
      <c r="H6690" t="s">
        <v>311</v>
      </c>
      <c r="I6690" t="s">
        <v>78</v>
      </c>
      <c r="J6690" t="s">
        <v>135</v>
      </c>
      <c r="K6690" t="s">
        <v>22</v>
      </c>
      <c r="L6690" t="s">
        <v>136</v>
      </c>
      <c r="M6690" t="s">
        <v>23907</v>
      </c>
      <c r="N6690" t="s">
        <v>23908</v>
      </c>
      <c r="O6690">
        <v>1.2002777777777778</v>
      </c>
      <c r="P6690">
        <v>0</v>
      </c>
      <c r="Q6690">
        <v>17</v>
      </c>
      <c r="R6690">
        <v>0</v>
      </c>
      <c r="S6690">
        <v>0</v>
      </c>
      <c r="T6690">
        <v>0</v>
      </c>
      <c r="U6690">
        <v>2</v>
      </c>
      <c r="V6690">
        <v>0</v>
      </c>
      <c r="W6690">
        <v>0</v>
      </c>
      <c r="X6690">
        <v>0</v>
      </c>
      <c r="Y6690">
        <v>7.2950379999999999</v>
      </c>
      <c r="Z6690">
        <v>0</v>
      </c>
      <c r="AA6690">
        <v>0</v>
      </c>
      <c r="AB6690">
        <v>0</v>
      </c>
      <c r="AC6690">
        <v>2.5972673999999998</v>
      </c>
      <c r="AD6690">
        <v>0</v>
      </c>
      <c r="AE6690">
        <v>0</v>
      </c>
      <c r="AF6690">
        <v>9.8923050000000003</v>
      </c>
    </row>
    <row r="6691" spans="1:32" x14ac:dyDescent="0.3">
      <c r="A6691">
        <v>2781731</v>
      </c>
      <c r="B6691">
        <v>1</v>
      </c>
      <c r="C6691" t="s">
        <v>82</v>
      </c>
      <c r="D6691" t="s">
        <v>105</v>
      </c>
      <c r="E6691" t="s">
        <v>4232</v>
      </c>
      <c r="F6691" t="s">
        <v>4233</v>
      </c>
      <c r="G6691" t="s">
        <v>31546</v>
      </c>
      <c r="H6691" t="s">
        <v>223</v>
      </c>
      <c r="I6691" t="s">
        <v>78</v>
      </c>
      <c r="J6691" t="s">
        <v>135</v>
      </c>
      <c r="K6691" t="s">
        <v>22</v>
      </c>
      <c r="L6691" t="s">
        <v>136</v>
      </c>
      <c r="M6691" t="s">
        <v>23909</v>
      </c>
      <c r="N6691" t="s">
        <v>23910</v>
      </c>
      <c r="O6691">
        <v>1.0002777777777778</v>
      </c>
      <c r="P6691">
        <v>0</v>
      </c>
      <c r="Q6691">
        <v>98</v>
      </c>
      <c r="R6691">
        <v>0</v>
      </c>
      <c r="S6691">
        <v>0</v>
      </c>
      <c r="T6691">
        <v>0</v>
      </c>
      <c r="U6691">
        <v>3</v>
      </c>
      <c r="V6691">
        <v>0</v>
      </c>
      <c r="W6691">
        <v>0</v>
      </c>
      <c r="X6691">
        <v>0</v>
      </c>
      <c r="Y6691">
        <v>34.596916</v>
      </c>
      <c r="Z6691">
        <v>0</v>
      </c>
      <c r="AA6691">
        <v>0</v>
      </c>
      <c r="AB6691">
        <v>0</v>
      </c>
      <c r="AC6691">
        <v>0.97152609999999995</v>
      </c>
      <c r="AD6691">
        <v>0</v>
      </c>
      <c r="AE6691">
        <v>0</v>
      </c>
      <c r="AF6691">
        <v>35.568443000000002</v>
      </c>
    </row>
    <row r="6692" spans="1:32" x14ac:dyDescent="0.3">
      <c r="A6692">
        <v>2781429</v>
      </c>
      <c r="B6692">
        <v>1</v>
      </c>
      <c r="C6692" t="s">
        <v>83</v>
      </c>
      <c r="D6692" t="s">
        <v>127</v>
      </c>
      <c r="E6692" t="s">
        <v>23911</v>
      </c>
      <c r="F6692" t="s">
        <v>23912</v>
      </c>
      <c r="G6692" t="s">
        <v>31551</v>
      </c>
      <c r="H6692" t="s">
        <v>648</v>
      </c>
      <c r="I6692" t="s">
        <v>79</v>
      </c>
      <c r="J6692" t="s">
        <v>135</v>
      </c>
      <c r="K6692" t="s">
        <v>22</v>
      </c>
      <c r="L6692" t="s">
        <v>186</v>
      </c>
      <c r="M6692" t="s">
        <v>23913</v>
      </c>
      <c r="N6692" t="s">
        <v>23914</v>
      </c>
      <c r="O6692">
        <v>2.6991666666666667</v>
      </c>
      <c r="P6692">
        <v>0</v>
      </c>
      <c r="Q6692">
        <v>124</v>
      </c>
      <c r="R6692">
        <v>0</v>
      </c>
      <c r="S6692">
        <v>1</v>
      </c>
      <c r="T6692">
        <v>8</v>
      </c>
      <c r="U6692">
        <v>12</v>
      </c>
      <c r="V6692">
        <v>5</v>
      </c>
      <c r="W6692">
        <v>0</v>
      </c>
      <c r="X6692">
        <v>0</v>
      </c>
      <c r="Y6692">
        <v>68.703789999999998</v>
      </c>
      <c r="Z6692">
        <v>0</v>
      </c>
      <c r="AA6692">
        <v>0.23491994999999999</v>
      </c>
      <c r="AB6692">
        <v>64.705340000000007</v>
      </c>
      <c r="AC6692">
        <v>39.808846000000003</v>
      </c>
      <c r="AD6692">
        <v>133.51438999999999</v>
      </c>
      <c r="AE6692">
        <v>0</v>
      </c>
      <c r="AF6692">
        <v>306.96730000000002</v>
      </c>
    </row>
    <row r="6693" spans="1:32" x14ac:dyDescent="0.3">
      <c r="A6693">
        <v>2781419</v>
      </c>
      <c r="B6693">
        <v>1</v>
      </c>
      <c r="C6693" t="s">
        <v>83</v>
      </c>
      <c r="D6693" t="s">
        <v>124</v>
      </c>
      <c r="E6693" t="s">
        <v>5558</v>
      </c>
      <c r="F6693" t="s">
        <v>5559</v>
      </c>
      <c r="G6693" t="s">
        <v>31551</v>
      </c>
      <c r="H6693" t="s">
        <v>134</v>
      </c>
      <c r="I6693" t="s">
        <v>79</v>
      </c>
      <c r="J6693" t="s">
        <v>135</v>
      </c>
      <c r="K6693" t="s">
        <v>22</v>
      </c>
      <c r="L6693" t="s">
        <v>136</v>
      </c>
      <c r="M6693" t="s">
        <v>23915</v>
      </c>
      <c r="N6693" t="s">
        <v>23916</v>
      </c>
      <c r="O6693">
        <v>0.87222222222222223</v>
      </c>
      <c r="P6693">
        <v>0</v>
      </c>
      <c r="Q6693">
        <v>612</v>
      </c>
      <c r="R6693">
        <v>0</v>
      </c>
      <c r="S6693">
        <v>86</v>
      </c>
      <c r="T6693">
        <v>0</v>
      </c>
      <c r="U6693">
        <v>56</v>
      </c>
      <c r="V6693">
        <v>0</v>
      </c>
      <c r="W6693">
        <v>0</v>
      </c>
      <c r="X6693">
        <v>0</v>
      </c>
      <c r="Y6693">
        <v>141.58459999999999</v>
      </c>
      <c r="Z6693">
        <v>0</v>
      </c>
      <c r="AA6693">
        <v>13.360167499999999</v>
      </c>
      <c r="AB6693">
        <v>0</v>
      </c>
      <c r="AC6693">
        <v>13.454224999999999</v>
      </c>
      <c r="AD6693">
        <v>0</v>
      </c>
      <c r="AE6693">
        <v>0</v>
      </c>
      <c r="AF6693">
        <v>168.39899</v>
      </c>
    </row>
    <row r="6694" spans="1:32" x14ac:dyDescent="0.3">
      <c r="A6694">
        <v>2781420</v>
      </c>
      <c r="B6694">
        <v>2</v>
      </c>
      <c r="C6694" t="s">
        <v>83</v>
      </c>
      <c r="D6694" t="s">
        <v>123</v>
      </c>
      <c r="E6694" t="s">
        <v>23917</v>
      </c>
      <c r="F6694" t="s">
        <v>23918</v>
      </c>
      <c r="G6694" t="s">
        <v>31551</v>
      </c>
      <c r="H6694" t="s">
        <v>1358</v>
      </c>
      <c r="I6694" t="s">
        <v>79</v>
      </c>
      <c r="J6694" t="s">
        <v>135</v>
      </c>
      <c r="K6694" t="s">
        <v>22</v>
      </c>
      <c r="L6694" t="s">
        <v>136</v>
      </c>
      <c r="M6694" t="s">
        <v>23919</v>
      </c>
      <c r="N6694" t="s">
        <v>23920</v>
      </c>
      <c r="O6694">
        <v>0.55722222222222217</v>
      </c>
      <c r="P6694">
        <v>2</v>
      </c>
      <c r="Q6694">
        <v>2860</v>
      </c>
      <c r="R6694">
        <v>15</v>
      </c>
      <c r="S6694">
        <v>78</v>
      </c>
      <c r="T6694">
        <v>22</v>
      </c>
      <c r="U6694">
        <v>332</v>
      </c>
      <c r="V6694">
        <v>4</v>
      </c>
      <c r="W6694">
        <v>1</v>
      </c>
      <c r="X6694">
        <v>8.0737094999999997</v>
      </c>
      <c r="Y6694">
        <v>322.35915999999997</v>
      </c>
      <c r="Z6694">
        <v>2.4525857000000002</v>
      </c>
      <c r="AA6694">
        <v>20.609648</v>
      </c>
      <c r="AB6694">
        <v>98.266059999999996</v>
      </c>
      <c r="AC6694">
        <v>71.010429999999999</v>
      </c>
      <c r="AD6694">
        <v>150.75415000000001</v>
      </c>
      <c r="AE6694">
        <v>0.82806820000000003</v>
      </c>
      <c r="AF6694">
        <v>674.35379999999998</v>
      </c>
    </row>
    <row r="6695" spans="1:32" x14ac:dyDescent="0.3">
      <c r="A6695">
        <v>2796153</v>
      </c>
      <c r="B6695">
        <v>1</v>
      </c>
      <c r="C6695" t="s">
        <v>82</v>
      </c>
      <c r="D6695" t="s">
        <v>113</v>
      </c>
      <c r="E6695" t="s">
        <v>23921</v>
      </c>
      <c r="F6695" t="s">
        <v>23922</v>
      </c>
      <c r="G6695" t="s">
        <v>31546</v>
      </c>
      <c r="H6695" t="s">
        <v>643</v>
      </c>
      <c r="I6695" t="s">
        <v>78</v>
      </c>
      <c r="J6695" t="s">
        <v>135</v>
      </c>
      <c r="K6695" t="s">
        <v>22</v>
      </c>
      <c r="L6695" t="s">
        <v>186</v>
      </c>
      <c r="M6695" t="s">
        <v>23923</v>
      </c>
      <c r="N6695" t="s">
        <v>23924</v>
      </c>
      <c r="O6695">
        <v>6.7030555555555553</v>
      </c>
      <c r="P6695">
        <v>0</v>
      </c>
      <c r="Q6695">
        <v>125</v>
      </c>
      <c r="R6695">
        <v>0</v>
      </c>
      <c r="S6695">
        <v>0</v>
      </c>
      <c r="T6695">
        <v>0</v>
      </c>
      <c r="U6695">
        <v>9</v>
      </c>
      <c r="V6695">
        <v>0</v>
      </c>
      <c r="W6695">
        <v>0</v>
      </c>
      <c r="X6695">
        <v>0</v>
      </c>
      <c r="Y6695">
        <v>301.08949999999999</v>
      </c>
      <c r="Z6695">
        <v>0</v>
      </c>
      <c r="AA6695">
        <v>0</v>
      </c>
      <c r="AB6695">
        <v>0</v>
      </c>
      <c r="AC6695">
        <v>99.441444000000004</v>
      </c>
      <c r="AD6695">
        <v>0</v>
      </c>
      <c r="AE6695">
        <v>0</v>
      </c>
      <c r="AF6695">
        <v>400.53093999999999</v>
      </c>
    </row>
    <row r="6696" spans="1:32" x14ac:dyDescent="0.3">
      <c r="A6696">
        <v>2796013</v>
      </c>
      <c r="B6696">
        <v>1</v>
      </c>
      <c r="C6696" t="s">
        <v>82</v>
      </c>
      <c r="D6696" t="s">
        <v>112</v>
      </c>
      <c r="E6696" t="s">
        <v>4749</v>
      </c>
      <c r="F6696" t="s">
        <v>4750</v>
      </c>
      <c r="G6696" t="s">
        <v>31549</v>
      </c>
      <c r="H6696" t="s">
        <v>134</v>
      </c>
      <c r="I6696" t="s">
        <v>79</v>
      </c>
      <c r="J6696" t="s">
        <v>135</v>
      </c>
      <c r="K6696" t="s">
        <v>22</v>
      </c>
      <c r="L6696" t="s">
        <v>136</v>
      </c>
      <c r="M6696" t="s">
        <v>23925</v>
      </c>
      <c r="N6696" t="s">
        <v>23926</v>
      </c>
      <c r="O6696">
        <v>1.1780555555555556</v>
      </c>
      <c r="P6696">
        <v>0</v>
      </c>
      <c r="Q6696">
        <v>0</v>
      </c>
      <c r="R6696">
        <v>0</v>
      </c>
      <c r="S6696">
        <v>0</v>
      </c>
      <c r="T6696">
        <v>1</v>
      </c>
      <c r="U6696">
        <v>0</v>
      </c>
      <c r="V6696">
        <v>3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1.5606477000000001</v>
      </c>
      <c r="AC6696">
        <v>0</v>
      </c>
      <c r="AD6696">
        <v>1461.5217</v>
      </c>
      <c r="AE6696">
        <v>0</v>
      </c>
      <c r="AF6696">
        <v>1463.0824</v>
      </c>
    </row>
    <row r="6697" spans="1:32" x14ac:dyDescent="0.3">
      <c r="A6697">
        <v>2795993</v>
      </c>
      <c r="B6697">
        <v>1</v>
      </c>
      <c r="C6697" t="s">
        <v>82</v>
      </c>
      <c r="D6697" t="s">
        <v>112</v>
      </c>
      <c r="E6697" t="s">
        <v>20905</v>
      </c>
      <c r="F6697" t="s">
        <v>20906</v>
      </c>
      <c r="G6697" t="s">
        <v>31549</v>
      </c>
      <c r="H6697" t="s">
        <v>134</v>
      </c>
      <c r="I6697" t="s">
        <v>79</v>
      </c>
      <c r="J6697" t="s">
        <v>135</v>
      </c>
      <c r="K6697" t="s">
        <v>22</v>
      </c>
      <c r="L6697" t="s">
        <v>136</v>
      </c>
      <c r="M6697" t="s">
        <v>23927</v>
      </c>
      <c r="N6697" t="s">
        <v>23928</v>
      </c>
      <c r="O6697">
        <v>0.33777777777777779</v>
      </c>
      <c r="P6697">
        <v>0</v>
      </c>
      <c r="Q6697">
        <v>0</v>
      </c>
      <c r="R6697">
        <v>0</v>
      </c>
      <c r="S6697">
        <v>0</v>
      </c>
      <c r="T6697">
        <v>1</v>
      </c>
      <c r="U6697">
        <v>0</v>
      </c>
      <c r="V6697">
        <v>3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0.46302982999999998</v>
      </c>
      <c r="AC6697">
        <v>0</v>
      </c>
      <c r="AD6697">
        <v>511.67313000000001</v>
      </c>
      <c r="AE6697">
        <v>0</v>
      </c>
      <c r="AF6697">
        <v>512.13616999999999</v>
      </c>
    </row>
    <row r="6698" spans="1:32" x14ac:dyDescent="0.3">
      <c r="A6698">
        <v>2795992</v>
      </c>
      <c r="B6698">
        <v>1</v>
      </c>
      <c r="C6698" t="s">
        <v>82</v>
      </c>
      <c r="D6698" t="s">
        <v>108</v>
      </c>
      <c r="E6698" t="s">
        <v>23929</v>
      </c>
      <c r="F6698" t="s">
        <v>23930</v>
      </c>
      <c r="G6698" t="s">
        <v>31545</v>
      </c>
      <c r="H6698" t="s">
        <v>134</v>
      </c>
      <c r="I6698" t="s">
        <v>79</v>
      </c>
      <c r="J6698" t="s">
        <v>135</v>
      </c>
      <c r="K6698" t="s">
        <v>22</v>
      </c>
      <c r="L6698" t="s">
        <v>136</v>
      </c>
      <c r="M6698" t="s">
        <v>23931</v>
      </c>
      <c r="N6698" t="s">
        <v>23932</v>
      </c>
      <c r="O6698">
        <v>0.22611111111111112</v>
      </c>
      <c r="P6698">
        <v>0</v>
      </c>
      <c r="Q6698">
        <v>262</v>
      </c>
      <c r="R6698">
        <v>4</v>
      </c>
      <c r="S6698">
        <v>65</v>
      </c>
      <c r="T6698">
        <v>5</v>
      </c>
      <c r="U6698">
        <v>82</v>
      </c>
      <c r="V6698">
        <v>0</v>
      </c>
      <c r="W6698">
        <v>0</v>
      </c>
      <c r="X6698">
        <v>0</v>
      </c>
      <c r="Y6698">
        <v>15.762817</v>
      </c>
      <c r="Z6698">
        <v>4.809399</v>
      </c>
      <c r="AA6698">
        <v>11.803728</v>
      </c>
      <c r="AB6698">
        <v>16.484456999999999</v>
      </c>
      <c r="AC6698">
        <v>9.8920820000000003</v>
      </c>
      <c r="AD6698">
        <v>0</v>
      </c>
      <c r="AE6698">
        <v>0</v>
      </c>
      <c r="AF6698">
        <v>58.752482999999998</v>
      </c>
    </row>
    <row r="6699" spans="1:32" x14ac:dyDescent="0.3">
      <c r="A6699">
        <v>2795939</v>
      </c>
      <c r="B6699">
        <v>1</v>
      </c>
      <c r="C6699" t="s">
        <v>83</v>
      </c>
      <c r="D6699" t="s">
        <v>115</v>
      </c>
      <c r="E6699" t="s">
        <v>23933</v>
      </c>
      <c r="F6699" t="s">
        <v>23934</v>
      </c>
      <c r="G6699" t="s">
        <v>31546</v>
      </c>
      <c r="H6699" t="s">
        <v>2242</v>
      </c>
      <c r="I6699" t="s">
        <v>78</v>
      </c>
      <c r="J6699" t="s">
        <v>135</v>
      </c>
      <c r="K6699" t="s">
        <v>22</v>
      </c>
      <c r="L6699" t="s">
        <v>136</v>
      </c>
      <c r="M6699" t="s">
        <v>23935</v>
      </c>
      <c r="N6699" t="s">
        <v>23936</v>
      </c>
      <c r="O6699">
        <v>1.6669444444444443</v>
      </c>
      <c r="P6699">
        <v>0</v>
      </c>
      <c r="Q6699">
        <v>3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0.26884034000000001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0.26884034000000001</v>
      </c>
    </row>
    <row r="6700" spans="1:32" x14ac:dyDescent="0.3">
      <c r="A6700">
        <v>2795893</v>
      </c>
      <c r="B6700">
        <v>1</v>
      </c>
      <c r="C6700" t="s">
        <v>82</v>
      </c>
      <c r="D6700" t="s">
        <v>94</v>
      </c>
      <c r="E6700" t="s">
        <v>23937</v>
      </c>
      <c r="F6700" t="s">
        <v>23938</v>
      </c>
      <c r="G6700" t="s">
        <v>31548</v>
      </c>
      <c r="H6700" t="s">
        <v>893</v>
      </c>
      <c r="I6700" t="s">
        <v>78</v>
      </c>
      <c r="J6700" t="s">
        <v>135</v>
      </c>
      <c r="K6700" t="s">
        <v>22</v>
      </c>
      <c r="L6700" t="s">
        <v>136</v>
      </c>
      <c r="M6700" t="s">
        <v>23939</v>
      </c>
      <c r="N6700" t="s">
        <v>23940</v>
      </c>
      <c r="O6700">
        <v>4.0677777777777777</v>
      </c>
      <c r="P6700">
        <v>0</v>
      </c>
      <c r="Q6700">
        <v>5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8.5286930000000005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8.5286930000000005</v>
      </c>
    </row>
    <row r="6701" spans="1:32" x14ac:dyDescent="0.3">
      <c r="A6701">
        <v>2795569</v>
      </c>
      <c r="B6701">
        <v>1</v>
      </c>
      <c r="C6701" t="s">
        <v>82</v>
      </c>
      <c r="D6701" t="s">
        <v>95</v>
      </c>
      <c r="E6701" t="s">
        <v>23941</v>
      </c>
      <c r="F6701" t="s">
        <v>23942</v>
      </c>
      <c r="G6701" t="s">
        <v>31549</v>
      </c>
      <c r="H6701" t="s">
        <v>134</v>
      </c>
      <c r="I6701" t="s">
        <v>79</v>
      </c>
      <c r="J6701" t="s">
        <v>135</v>
      </c>
      <c r="K6701" t="s">
        <v>22</v>
      </c>
      <c r="L6701" t="s">
        <v>136</v>
      </c>
      <c r="M6701" t="s">
        <v>23943</v>
      </c>
      <c r="N6701" t="s">
        <v>23944</v>
      </c>
      <c r="O6701">
        <v>1.1488897222222221</v>
      </c>
      <c r="P6701">
        <v>0</v>
      </c>
      <c r="Q6701">
        <v>114</v>
      </c>
      <c r="R6701">
        <v>0</v>
      </c>
      <c r="S6701">
        <v>2</v>
      </c>
      <c r="T6701">
        <v>0</v>
      </c>
      <c r="U6701">
        <v>14</v>
      </c>
      <c r="V6701">
        <v>1</v>
      </c>
      <c r="W6701">
        <v>0</v>
      </c>
      <c r="X6701">
        <v>0</v>
      </c>
      <c r="Y6701">
        <v>59.873919999999998</v>
      </c>
      <c r="Z6701">
        <v>0</v>
      </c>
      <c r="AA6701">
        <v>0.43492565</v>
      </c>
      <c r="AB6701">
        <v>0</v>
      </c>
      <c r="AC6701">
        <v>20.807053</v>
      </c>
      <c r="AD6701">
        <v>3.3071282000000002</v>
      </c>
      <c r="AE6701">
        <v>0</v>
      </c>
      <c r="AF6701">
        <v>84.423029999999997</v>
      </c>
    </row>
    <row r="6702" spans="1:32" x14ac:dyDescent="0.3">
      <c r="A6702">
        <v>2795325</v>
      </c>
      <c r="B6702">
        <v>1</v>
      </c>
      <c r="C6702" t="s">
        <v>82</v>
      </c>
      <c r="D6702" t="s">
        <v>91</v>
      </c>
      <c r="E6702" t="s">
        <v>23945</v>
      </c>
      <c r="F6702" t="s">
        <v>23946</v>
      </c>
      <c r="G6702" t="s">
        <v>31548</v>
      </c>
      <c r="H6702" t="s">
        <v>333</v>
      </c>
      <c r="I6702" t="s">
        <v>78</v>
      </c>
      <c r="J6702" t="s">
        <v>135</v>
      </c>
      <c r="K6702" t="s">
        <v>22</v>
      </c>
      <c r="L6702" t="s">
        <v>136</v>
      </c>
      <c r="M6702" t="s">
        <v>23947</v>
      </c>
      <c r="N6702" t="s">
        <v>23948</v>
      </c>
      <c r="O6702">
        <v>7.3975</v>
      </c>
      <c r="P6702">
        <v>0</v>
      </c>
      <c r="Q6702">
        <v>2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1.7644660000000001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1.7644660000000001</v>
      </c>
    </row>
    <row r="6703" spans="1:32" x14ac:dyDescent="0.3">
      <c r="A6703">
        <v>2795290</v>
      </c>
      <c r="B6703">
        <v>1</v>
      </c>
      <c r="C6703" t="s">
        <v>82</v>
      </c>
      <c r="D6703" t="s">
        <v>88</v>
      </c>
      <c r="E6703" t="s">
        <v>23949</v>
      </c>
      <c r="F6703" t="s">
        <v>23950</v>
      </c>
      <c r="G6703" t="s">
        <v>31548</v>
      </c>
      <c r="H6703" t="s">
        <v>893</v>
      </c>
      <c r="I6703" t="s">
        <v>78</v>
      </c>
      <c r="J6703" t="s">
        <v>135</v>
      </c>
      <c r="K6703" t="s">
        <v>22</v>
      </c>
      <c r="L6703" t="s">
        <v>136</v>
      </c>
      <c r="M6703" t="s">
        <v>23951</v>
      </c>
      <c r="N6703" t="s">
        <v>23952</v>
      </c>
      <c r="O6703">
        <v>5.0052777777777777</v>
      </c>
      <c r="P6703">
        <v>0</v>
      </c>
      <c r="Q6703">
        <v>19</v>
      </c>
      <c r="R6703">
        <v>0</v>
      </c>
      <c r="S6703">
        <v>0</v>
      </c>
      <c r="T6703">
        <v>0</v>
      </c>
      <c r="U6703">
        <v>2</v>
      </c>
      <c r="V6703">
        <v>0</v>
      </c>
      <c r="W6703">
        <v>0</v>
      </c>
      <c r="X6703">
        <v>0</v>
      </c>
      <c r="Y6703">
        <v>19.315147</v>
      </c>
      <c r="Z6703">
        <v>0</v>
      </c>
      <c r="AA6703">
        <v>0</v>
      </c>
      <c r="AB6703">
        <v>0</v>
      </c>
      <c r="AC6703">
        <v>5.3307365999999998</v>
      </c>
      <c r="AD6703">
        <v>0</v>
      </c>
      <c r="AE6703">
        <v>0</v>
      </c>
      <c r="AF6703">
        <v>24.645883999999999</v>
      </c>
    </row>
    <row r="6704" spans="1:32" x14ac:dyDescent="0.3">
      <c r="A6704">
        <v>2794735</v>
      </c>
      <c r="B6704">
        <v>1</v>
      </c>
      <c r="C6704" t="s">
        <v>82</v>
      </c>
      <c r="D6704" t="s">
        <v>106</v>
      </c>
      <c r="E6704" t="s">
        <v>17670</v>
      </c>
      <c r="F6704" t="s">
        <v>17671</v>
      </c>
      <c r="G6704" t="s">
        <v>31551</v>
      </c>
      <c r="H6704" t="s">
        <v>672</v>
      </c>
      <c r="I6704" t="s">
        <v>79</v>
      </c>
      <c r="J6704" t="s">
        <v>135</v>
      </c>
      <c r="K6704" t="s">
        <v>22</v>
      </c>
      <c r="L6704" t="s">
        <v>136</v>
      </c>
      <c r="M6704" t="s">
        <v>23953</v>
      </c>
      <c r="N6704" t="s">
        <v>23954</v>
      </c>
      <c r="O6704">
        <v>1.4572222222222222</v>
      </c>
      <c r="P6704">
        <v>0</v>
      </c>
      <c r="Q6704">
        <v>5</v>
      </c>
      <c r="R6704">
        <v>0</v>
      </c>
      <c r="S6704">
        <v>5</v>
      </c>
      <c r="T6704">
        <v>0</v>
      </c>
      <c r="U6704">
        <v>10</v>
      </c>
      <c r="V6704">
        <v>0</v>
      </c>
      <c r="W6704">
        <v>0</v>
      </c>
      <c r="X6704">
        <v>0</v>
      </c>
      <c r="Y6704">
        <v>3.8862654999999999</v>
      </c>
      <c r="Z6704">
        <v>0</v>
      </c>
      <c r="AA6704">
        <v>3.2518878</v>
      </c>
      <c r="AB6704">
        <v>0</v>
      </c>
      <c r="AC6704">
        <v>35.233207999999998</v>
      </c>
      <c r="AD6704">
        <v>0</v>
      </c>
      <c r="AE6704">
        <v>0</v>
      </c>
      <c r="AF6704">
        <v>42.371360000000003</v>
      </c>
    </row>
    <row r="6705" spans="1:32" x14ac:dyDescent="0.3">
      <c r="A6705">
        <v>2794574</v>
      </c>
      <c r="B6705">
        <v>1</v>
      </c>
      <c r="C6705" t="s">
        <v>82</v>
      </c>
      <c r="D6705" t="s">
        <v>87</v>
      </c>
      <c r="E6705" t="s">
        <v>23955</v>
      </c>
      <c r="F6705" t="s">
        <v>23956</v>
      </c>
      <c r="G6705" t="s">
        <v>31546</v>
      </c>
      <c r="H6705" t="s">
        <v>223</v>
      </c>
      <c r="I6705" t="s">
        <v>78</v>
      </c>
      <c r="J6705" t="s">
        <v>135</v>
      </c>
      <c r="K6705" t="s">
        <v>22</v>
      </c>
      <c r="L6705" t="s">
        <v>136</v>
      </c>
      <c r="M6705" t="s">
        <v>23957</v>
      </c>
      <c r="N6705" t="s">
        <v>23958</v>
      </c>
      <c r="O6705">
        <v>4.1719444444444447</v>
      </c>
      <c r="P6705">
        <v>0</v>
      </c>
      <c r="Q6705">
        <v>31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44.481673999999998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44.481673999999998</v>
      </c>
    </row>
    <row r="6706" spans="1:32" x14ac:dyDescent="0.3">
      <c r="A6706">
        <v>2783877</v>
      </c>
      <c r="B6706">
        <v>1</v>
      </c>
      <c r="C6706" t="s">
        <v>83</v>
      </c>
      <c r="D6706" t="s">
        <v>114</v>
      </c>
      <c r="E6706" t="s">
        <v>2845</v>
      </c>
      <c r="F6706" t="s">
        <v>2846</v>
      </c>
      <c r="G6706" t="s">
        <v>31551</v>
      </c>
      <c r="H6706" t="s">
        <v>134</v>
      </c>
      <c r="I6706" t="s">
        <v>79</v>
      </c>
      <c r="J6706" t="s">
        <v>248</v>
      </c>
      <c r="K6706" t="s">
        <v>22</v>
      </c>
      <c r="L6706" t="s">
        <v>136</v>
      </c>
      <c r="M6706" t="s">
        <v>23959</v>
      </c>
      <c r="N6706" t="s">
        <v>23960</v>
      </c>
      <c r="O6706">
        <v>1.2777777777777779E-2</v>
      </c>
      <c r="P6706">
        <v>8</v>
      </c>
      <c r="Q6706">
        <v>2</v>
      </c>
      <c r="R6706">
        <v>98</v>
      </c>
      <c r="S6706">
        <v>17</v>
      </c>
      <c r="T6706">
        <v>2</v>
      </c>
      <c r="U6706">
        <v>0</v>
      </c>
      <c r="V6706">
        <v>0</v>
      </c>
      <c r="W6706">
        <v>0</v>
      </c>
      <c r="X6706">
        <v>9.9226529999999993E-2</v>
      </c>
      <c r="Y6706">
        <v>1.9993428000000001E-3</v>
      </c>
      <c r="Z6706">
        <v>0.43814740000000002</v>
      </c>
      <c r="AA6706">
        <v>5.2177023000000003E-2</v>
      </c>
      <c r="AB6706">
        <v>1.8461725E-3</v>
      </c>
      <c r="AC6706">
        <v>0</v>
      </c>
      <c r="AD6706">
        <v>0</v>
      </c>
      <c r="AE6706">
        <v>0</v>
      </c>
      <c r="AF6706">
        <v>0.59339640000000005</v>
      </c>
    </row>
    <row r="6707" spans="1:32" x14ac:dyDescent="0.3">
      <c r="A6707">
        <v>2783807</v>
      </c>
      <c r="B6707">
        <v>1</v>
      </c>
      <c r="C6707" t="s">
        <v>82</v>
      </c>
      <c r="D6707" t="s">
        <v>104</v>
      </c>
      <c r="E6707" t="s">
        <v>20215</v>
      </c>
      <c r="F6707" t="s">
        <v>20216</v>
      </c>
      <c r="G6707" t="s">
        <v>31550</v>
      </c>
      <c r="H6707" t="s">
        <v>223</v>
      </c>
      <c r="I6707" t="s">
        <v>78</v>
      </c>
      <c r="J6707" t="s">
        <v>135</v>
      </c>
      <c r="K6707" t="s">
        <v>22</v>
      </c>
      <c r="L6707" t="s">
        <v>136</v>
      </c>
      <c r="M6707" t="s">
        <v>23961</v>
      </c>
      <c r="N6707" t="s">
        <v>23962</v>
      </c>
      <c r="O6707">
        <v>3.2897222222222222</v>
      </c>
      <c r="P6707">
        <v>0</v>
      </c>
      <c r="Q6707">
        <v>55</v>
      </c>
      <c r="R6707">
        <v>0</v>
      </c>
      <c r="S6707">
        <v>0</v>
      </c>
      <c r="T6707">
        <v>0</v>
      </c>
      <c r="U6707">
        <v>30</v>
      </c>
      <c r="V6707">
        <v>0</v>
      </c>
      <c r="W6707">
        <v>1</v>
      </c>
      <c r="X6707">
        <v>0</v>
      </c>
      <c r="Y6707">
        <v>53.00685</v>
      </c>
      <c r="Z6707">
        <v>0</v>
      </c>
      <c r="AA6707">
        <v>0</v>
      </c>
      <c r="AB6707">
        <v>0</v>
      </c>
      <c r="AC6707">
        <v>125.85988999999999</v>
      </c>
      <c r="AD6707">
        <v>0</v>
      </c>
      <c r="AE6707">
        <v>10.752791</v>
      </c>
      <c r="AF6707">
        <v>189.61954</v>
      </c>
    </row>
    <row r="6708" spans="1:32" x14ac:dyDescent="0.3">
      <c r="A6708">
        <v>2783839</v>
      </c>
      <c r="B6708">
        <v>1</v>
      </c>
      <c r="C6708" t="s">
        <v>82</v>
      </c>
      <c r="D6708" t="s">
        <v>104</v>
      </c>
      <c r="E6708" t="s">
        <v>14183</v>
      </c>
      <c r="F6708" t="s">
        <v>14184</v>
      </c>
      <c r="G6708" t="s">
        <v>31550</v>
      </c>
      <c r="H6708" t="s">
        <v>223</v>
      </c>
      <c r="I6708" t="s">
        <v>78</v>
      </c>
      <c r="J6708" t="s">
        <v>135</v>
      </c>
      <c r="K6708" t="s">
        <v>22</v>
      </c>
      <c r="L6708" t="s">
        <v>136</v>
      </c>
      <c r="M6708" t="s">
        <v>23963</v>
      </c>
      <c r="N6708" t="s">
        <v>23964</v>
      </c>
      <c r="O6708">
        <v>1.5552777777777778</v>
      </c>
      <c r="P6708">
        <v>0</v>
      </c>
      <c r="Q6708">
        <v>32</v>
      </c>
      <c r="R6708">
        <v>0</v>
      </c>
      <c r="S6708">
        <v>0</v>
      </c>
      <c r="T6708">
        <v>0</v>
      </c>
      <c r="U6708">
        <v>28</v>
      </c>
      <c r="V6708">
        <v>0</v>
      </c>
      <c r="W6708">
        <v>0</v>
      </c>
      <c r="X6708">
        <v>0</v>
      </c>
      <c r="Y6708">
        <v>11.348008</v>
      </c>
      <c r="Z6708">
        <v>0</v>
      </c>
      <c r="AA6708">
        <v>0</v>
      </c>
      <c r="AB6708">
        <v>0</v>
      </c>
      <c r="AC6708">
        <v>13.371591</v>
      </c>
      <c r="AD6708">
        <v>0</v>
      </c>
      <c r="AE6708">
        <v>0</v>
      </c>
      <c r="AF6708">
        <v>24.719598999999999</v>
      </c>
    </row>
    <row r="6709" spans="1:32" x14ac:dyDescent="0.3">
      <c r="A6709">
        <v>2783794</v>
      </c>
      <c r="B6709">
        <v>1</v>
      </c>
      <c r="C6709" t="s">
        <v>83</v>
      </c>
      <c r="D6709" t="s">
        <v>115</v>
      </c>
      <c r="E6709" t="s">
        <v>23965</v>
      </c>
      <c r="F6709" t="s">
        <v>23966</v>
      </c>
      <c r="G6709" t="s">
        <v>31552</v>
      </c>
      <c r="H6709" t="s">
        <v>3706</v>
      </c>
      <c r="I6709" t="s">
        <v>78</v>
      </c>
      <c r="J6709" t="s">
        <v>135</v>
      </c>
      <c r="K6709" t="s">
        <v>22</v>
      </c>
      <c r="L6709" t="s">
        <v>136</v>
      </c>
      <c r="M6709" t="s">
        <v>23967</v>
      </c>
      <c r="N6709" t="s">
        <v>23968</v>
      </c>
      <c r="O6709">
        <v>0.40388888888888891</v>
      </c>
      <c r="P6709">
        <v>0</v>
      </c>
      <c r="Q6709">
        <v>503</v>
      </c>
      <c r="R6709">
        <v>0</v>
      </c>
      <c r="S6709">
        <v>0</v>
      </c>
      <c r="T6709">
        <v>0</v>
      </c>
      <c r="U6709">
        <v>93</v>
      </c>
      <c r="V6709">
        <v>0</v>
      </c>
      <c r="W6709">
        <v>0</v>
      </c>
      <c r="X6709">
        <v>0</v>
      </c>
      <c r="Y6709">
        <v>41.204914000000002</v>
      </c>
      <c r="Z6709">
        <v>0</v>
      </c>
      <c r="AA6709">
        <v>0</v>
      </c>
      <c r="AB6709">
        <v>0</v>
      </c>
      <c r="AC6709">
        <v>14.591627000000001</v>
      </c>
      <c r="AD6709">
        <v>0</v>
      </c>
      <c r="AE6709">
        <v>0</v>
      </c>
      <c r="AF6709">
        <v>55.79654</v>
      </c>
    </row>
    <row r="6710" spans="1:32" x14ac:dyDescent="0.3">
      <c r="A6710">
        <v>2783715</v>
      </c>
      <c r="B6710">
        <v>1</v>
      </c>
      <c r="C6710" t="s">
        <v>82</v>
      </c>
      <c r="D6710" t="s">
        <v>101</v>
      </c>
      <c r="E6710" t="s">
        <v>23969</v>
      </c>
      <c r="F6710" t="s">
        <v>23970</v>
      </c>
      <c r="G6710" t="s">
        <v>31551</v>
      </c>
      <c r="H6710" t="s">
        <v>1209</v>
      </c>
      <c r="I6710" t="s">
        <v>79</v>
      </c>
      <c r="J6710" t="s">
        <v>135</v>
      </c>
      <c r="K6710" t="s">
        <v>22</v>
      </c>
      <c r="L6710" t="s">
        <v>136</v>
      </c>
      <c r="M6710" t="s">
        <v>23971</v>
      </c>
      <c r="N6710" t="s">
        <v>23972</v>
      </c>
      <c r="O6710">
        <v>3.5369444444444444</v>
      </c>
      <c r="P6710">
        <v>0</v>
      </c>
      <c r="Q6710">
        <v>151</v>
      </c>
      <c r="R6710">
        <v>0</v>
      </c>
      <c r="S6710">
        <v>1</v>
      </c>
      <c r="T6710">
        <v>0</v>
      </c>
      <c r="U6710">
        <v>21</v>
      </c>
      <c r="V6710">
        <v>0</v>
      </c>
      <c r="W6710">
        <v>0</v>
      </c>
      <c r="X6710">
        <v>0</v>
      </c>
      <c r="Y6710">
        <v>89.118250000000003</v>
      </c>
      <c r="Z6710">
        <v>0</v>
      </c>
      <c r="AA6710">
        <v>0.20612003000000001</v>
      </c>
      <c r="AB6710">
        <v>0</v>
      </c>
      <c r="AC6710">
        <v>20.984493000000001</v>
      </c>
      <c r="AD6710">
        <v>0</v>
      </c>
      <c r="AE6710">
        <v>0</v>
      </c>
      <c r="AF6710">
        <v>110.30886</v>
      </c>
    </row>
    <row r="6711" spans="1:32" x14ac:dyDescent="0.3">
      <c r="A6711">
        <v>2783725</v>
      </c>
      <c r="B6711">
        <v>1</v>
      </c>
      <c r="C6711" t="s">
        <v>82</v>
      </c>
      <c r="D6711" t="s">
        <v>104</v>
      </c>
      <c r="E6711" t="s">
        <v>23973</v>
      </c>
      <c r="F6711" t="s">
        <v>23974</v>
      </c>
      <c r="G6711" t="s">
        <v>31546</v>
      </c>
      <c r="H6711" t="s">
        <v>223</v>
      </c>
      <c r="I6711" t="s">
        <v>78</v>
      </c>
      <c r="J6711" t="s">
        <v>135</v>
      </c>
      <c r="K6711" t="s">
        <v>22</v>
      </c>
      <c r="L6711" t="s">
        <v>136</v>
      </c>
      <c r="M6711" t="s">
        <v>23975</v>
      </c>
      <c r="N6711" t="s">
        <v>23976</v>
      </c>
      <c r="O6711">
        <v>0.97111111111111115</v>
      </c>
      <c r="P6711">
        <v>0</v>
      </c>
      <c r="Q6711">
        <v>301</v>
      </c>
      <c r="R6711">
        <v>0</v>
      </c>
      <c r="S6711">
        <v>0</v>
      </c>
      <c r="T6711">
        <v>0</v>
      </c>
      <c r="U6711">
        <v>14</v>
      </c>
      <c r="V6711">
        <v>0</v>
      </c>
      <c r="W6711">
        <v>0</v>
      </c>
      <c r="X6711">
        <v>0</v>
      </c>
      <c r="Y6711">
        <v>88.964264</v>
      </c>
      <c r="Z6711">
        <v>0</v>
      </c>
      <c r="AA6711">
        <v>0</v>
      </c>
      <c r="AB6711">
        <v>0</v>
      </c>
      <c r="AC6711">
        <v>8.8507079999999991</v>
      </c>
      <c r="AD6711">
        <v>0</v>
      </c>
      <c r="AE6711">
        <v>0</v>
      </c>
      <c r="AF6711">
        <v>97.814970000000002</v>
      </c>
    </row>
    <row r="6712" spans="1:32" x14ac:dyDescent="0.3">
      <c r="A6712">
        <v>2782897</v>
      </c>
      <c r="B6712">
        <v>1</v>
      </c>
      <c r="C6712" t="s">
        <v>82</v>
      </c>
      <c r="D6712" t="s">
        <v>90</v>
      </c>
      <c r="E6712" t="s">
        <v>23977</v>
      </c>
      <c r="F6712" t="s">
        <v>23978</v>
      </c>
      <c r="G6712" t="s">
        <v>31548</v>
      </c>
      <c r="H6712" t="s">
        <v>311</v>
      </c>
      <c r="I6712" t="s">
        <v>78</v>
      </c>
      <c r="J6712" t="s">
        <v>135</v>
      </c>
      <c r="K6712" t="s">
        <v>22</v>
      </c>
      <c r="L6712" t="s">
        <v>136</v>
      </c>
      <c r="M6712" t="s">
        <v>23979</v>
      </c>
      <c r="N6712" t="s">
        <v>23980</v>
      </c>
      <c r="O6712">
        <v>1.9980555555555555</v>
      </c>
      <c r="P6712">
        <v>0</v>
      </c>
      <c r="Q6712">
        <v>2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0.81608199999999997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0.81608199999999997</v>
      </c>
    </row>
    <row r="6713" spans="1:32" x14ac:dyDescent="0.3">
      <c r="A6713">
        <v>2782866</v>
      </c>
      <c r="B6713">
        <v>1</v>
      </c>
      <c r="C6713" t="s">
        <v>82</v>
      </c>
      <c r="D6713" t="s">
        <v>93</v>
      </c>
      <c r="E6713" t="s">
        <v>22650</v>
      </c>
      <c r="F6713" t="s">
        <v>22651</v>
      </c>
      <c r="G6713" t="s">
        <v>31548</v>
      </c>
      <c r="H6713" t="s">
        <v>311</v>
      </c>
      <c r="I6713" t="s">
        <v>78</v>
      </c>
      <c r="J6713" t="s">
        <v>135</v>
      </c>
      <c r="K6713" t="s">
        <v>22</v>
      </c>
      <c r="L6713" t="s">
        <v>136</v>
      </c>
      <c r="M6713" t="s">
        <v>23981</v>
      </c>
      <c r="N6713" t="s">
        <v>23982</v>
      </c>
      <c r="O6713">
        <v>1.4325000000000001</v>
      </c>
      <c r="P6713">
        <v>0</v>
      </c>
      <c r="Q6713">
        <v>31</v>
      </c>
      <c r="R6713">
        <v>0</v>
      </c>
      <c r="S6713">
        <v>0</v>
      </c>
      <c r="T6713">
        <v>0</v>
      </c>
      <c r="U6713">
        <v>1</v>
      </c>
      <c r="V6713">
        <v>0</v>
      </c>
      <c r="W6713">
        <v>0</v>
      </c>
      <c r="X6713">
        <v>0</v>
      </c>
      <c r="Y6713">
        <v>11.779602000000001</v>
      </c>
      <c r="Z6713">
        <v>0</v>
      </c>
      <c r="AA6713">
        <v>0</v>
      </c>
      <c r="AB6713">
        <v>0</v>
      </c>
      <c r="AC6713">
        <v>0.9209503</v>
      </c>
      <c r="AD6713">
        <v>0</v>
      </c>
      <c r="AE6713">
        <v>0</v>
      </c>
      <c r="AF6713">
        <v>12.700552</v>
      </c>
    </row>
    <row r="6714" spans="1:32" x14ac:dyDescent="0.3">
      <c r="A6714">
        <v>2782872</v>
      </c>
      <c r="B6714">
        <v>1</v>
      </c>
      <c r="C6714" t="s">
        <v>83</v>
      </c>
      <c r="D6714" t="s">
        <v>129</v>
      </c>
      <c r="E6714" t="s">
        <v>23983</v>
      </c>
      <c r="F6714" t="s">
        <v>23984</v>
      </c>
      <c r="G6714" t="s">
        <v>31552</v>
      </c>
      <c r="H6714" t="s">
        <v>665</v>
      </c>
      <c r="I6714" t="s">
        <v>78</v>
      </c>
      <c r="J6714" t="s">
        <v>135</v>
      </c>
      <c r="K6714" t="s">
        <v>22</v>
      </c>
      <c r="L6714" t="s">
        <v>136</v>
      </c>
      <c r="M6714" t="s">
        <v>23985</v>
      </c>
      <c r="N6714" t="s">
        <v>23986</v>
      </c>
      <c r="O6714">
        <v>2.3277777777777779</v>
      </c>
      <c r="P6714">
        <v>0</v>
      </c>
      <c r="Q6714">
        <v>53</v>
      </c>
      <c r="R6714">
        <v>0</v>
      </c>
      <c r="S6714">
        <v>15</v>
      </c>
      <c r="T6714">
        <v>0</v>
      </c>
      <c r="U6714">
        <v>5</v>
      </c>
      <c r="V6714">
        <v>0</v>
      </c>
      <c r="W6714">
        <v>0</v>
      </c>
      <c r="X6714">
        <v>0</v>
      </c>
      <c r="Y6714">
        <v>41.284829999999999</v>
      </c>
      <c r="Z6714">
        <v>0</v>
      </c>
      <c r="AA6714">
        <v>11.309282</v>
      </c>
      <c r="AB6714">
        <v>0</v>
      </c>
      <c r="AC6714">
        <v>8.8563550000000006</v>
      </c>
      <c r="AD6714">
        <v>0</v>
      </c>
      <c r="AE6714">
        <v>0</v>
      </c>
      <c r="AF6714">
        <v>61.450462000000002</v>
      </c>
    </row>
    <row r="6715" spans="1:32" x14ac:dyDescent="0.3">
      <c r="A6715">
        <v>2782863</v>
      </c>
      <c r="B6715">
        <v>1</v>
      </c>
      <c r="C6715" t="s">
        <v>83</v>
      </c>
      <c r="D6715" t="s">
        <v>129</v>
      </c>
      <c r="E6715" t="s">
        <v>10891</v>
      </c>
      <c r="F6715" t="s">
        <v>10892</v>
      </c>
      <c r="G6715" t="s">
        <v>31551</v>
      </c>
      <c r="H6715" t="s">
        <v>134</v>
      </c>
      <c r="I6715" t="s">
        <v>79</v>
      </c>
      <c r="J6715" t="s">
        <v>135</v>
      </c>
      <c r="K6715" t="s">
        <v>22</v>
      </c>
      <c r="L6715" t="s">
        <v>136</v>
      </c>
      <c r="M6715" t="s">
        <v>23987</v>
      </c>
      <c r="N6715" t="s">
        <v>23988</v>
      </c>
      <c r="O6715">
        <v>1.3308333333333333</v>
      </c>
      <c r="P6715">
        <v>2</v>
      </c>
      <c r="Q6715">
        <v>379</v>
      </c>
      <c r="R6715">
        <v>8</v>
      </c>
      <c r="S6715">
        <v>13</v>
      </c>
      <c r="T6715">
        <v>5</v>
      </c>
      <c r="U6715">
        <v>16</v>
      </c>
      <c r="V6715">
        <v>1</v>
      </c>
      <c r="W6715">
        <v>0</v>
      </c>
      <c r="X6715">
        <v>0.34828492999999999</v>
      </c>
      <c r="Y6715">
        <v>101.69735</v>
      </c>
      <c r="Z6715">
        <v>62.065795999999999</v>
      </c>
      <c r="AA6715">
        <v>3.4272933000000001</v>
      </c>
      <c r="AB6715">
        <v>101.73714</v>
      </c>
      <c r="AC6715">
        <v>19.281359999999999</v>
      </c>
      <c r="AD6715">
        <v>48.069355000000002</v>
      </c>
      <c r="AE6715">
        <v>0</v>
      </c>
      <c r="AF6715">
        <v>336.6266</v>
      </c>
    </row>
    <row r="6716" spans="1:32" x14ac:dyDescent="0.3">
      <c r="A6716">
        <v>2782810</v>
      </c>
      <c r="B6716">
        <v>1</v>
      </c>
      <c r="C6716" t="s">
        <v>82</v>
      </c>
      <c r="D6716" t="s">
        <v>91</v>
      </c>
      <c r="E6716" t="s">
        <v>23989</v>
      </c>
      <c r="F6716" t="s">
        <v>23990</v>
      </c>
      <c r="G6716" t="s">
        <v>31546</v>
      </c>
      <c r="H6716" t="s">
        <v>223</v>
      </c>
      <c r="I6716" t="s">
        <v>78</v>
      </c>
      <c r="J6716" t="s">
        <v>135</v>
      </c>
      <c r="K6716" t="s">
        <v>22</v>
      </c>
      <c r="L6716" t="s">
        <v>136</v>
      </c>
      <c r="M6716" t="s">
        <v>23991</v>
      </c>
      <c r="N6716" t="s">
        <v>23992</v>
      </c>
      <c r="O6716">
        <v>2.9963888888888888</v>
      </c>
      <c r="P6716">
        <v>0</v>
      </c>
      <c r="Q6716">
        <v>38</v>
      </c>
      <c r="R6716">
        <v>0</v>
      </c>
      <c r="S6716">
        <v>22</v>
      </c>
      <c r="T6716">
        <v>0</v>
      </c>
      <c r="U6716">
        <v>2</v>
      </c>
      <c r="V6716">
        <v>0</v>
      </c>
      <c r="W6716">
        <v>0</v>
      </c>
      <c r="X6716">
        <v>0</v>
      </c>
      <c r="Y6716">
        <v>34.105938000000002</v>
      </c>
      <c r="Z6716">
        <v>0</v>
      </c>
      <c r="AA6716">
        <v>9.3913089999999997</v>
      </c>
      <c r="AB6716">
        <v>0</v>
      </c>
      <c r="AC6716">
        <v>0.98475829999999998</v>
      </c>
      <c r="AD6716">
        <v>0</v>
      </c>
      <c r="AE6716">
        <v>0</v>
      </c>
      <c r="AF6716">
        <v>44.482005999999998</v>
      </c>
    </row>
    <row r="6717" spans="1:32" x14ac:dyDescent="0.3">
      <c r="A6717">
        <v>2782842</v>
      </c>
      <c r="B6717">
        <v>1</v>
      </c>
      <c r="C6717" t="s">
        <v>82</v>
      </c>
      <c r="D6717" t="s">
        <v>103</v>
      </c>
      <c r="E6717" t="s">
        <v>23993</v>
      </c>
      <c r="F6717" t="s">
        <v>23994</v>
      </c>
      <c r="G6717" t="s">
        <v>31549</v>
      </c>
      <c r="H6717" t="s">
        <v>134</v>
      </c>
      <c r="I6717" t="s">
        <v>79</v>
      </c>
      <c r="J6717" t="s">
        <v>135</v>
      </c>
      <c r="K6717" t="s">
        <v>22</v>
      </c>
      <c r="L6717" t="s">
        <v>136</v>
      </c>
      <c r="M6717" t="s">
        <v>23995</v>
      </c>
      <c r="N6717" t="s">
        <v>23996</v>
      </c>
      <c r="O6717">
        <v>0.58333333333333337</v>
      </c>
      <c r="P6717">
        <v>1</v>
      </c>
      <c r="Q6717">
        <v>2058</v>
      </c>
      <c r="R6717">
        <v>2</v>
      </c>
      <c r="S6717">
        <v>435</v>
      </c>
      <c r="T6717">
        <v>13</v>
      </c>
      <c r="U6717">
        <v>281</v>
      </c>
      <c r="V6717">
        <v>0</v>
      </c>
      <c r="W6717">
        <v>0</v>
      </c>
      <c r="X6717">
        <v>0.1128869</v>
      </c>
      <c r="Y6717">
        <v>153.56827000000001</v>
      </c>
      <c r="Z6717">
        <v>28.203754</v>
      </c>
      <c r="AA6717">
        <v>30.902557000000002</v>
      </c>
      <c r="AB6717">
        <v>49.282772000000001</v>
      </c>
      <c r="AC6717">
        <v>96.726585</v>
      </c>
      <c r="AD6717">
        <v>0</v>
      </c>
      <c r="AE6717">
        <v>0</v>
      </c>
      <c r="AF6717">
        <v>358.79680000000002</v>
      </c>
    </row>
    <row r="6718" spans="1:32" x14ac:dyDescent="0.3">
      <c r="A6718">
        <v>2782603</v>
      </c>
      <c r="B6718">
        <v>1</v>
      </c>
      <c r="C6718" t="s">
        <v>82</v>
      </c>
      <c r="D6718" t="s">
        <v>88</v>
      </c>
      <c r="E6718" t="s">
        <v>23997</v>
      </c>
      <c r="F6718" t="s">
        <v>23998</v>
      </c>
      <c r="G6718" t="s">
        <v>31548</v>
      </c>
      <c r="H6718" t="s">
        <v>479</v>
      </c>
      <c r="I6718" t="s">
        <v>78</v>
      </c>
      <c r="J6718" t="s">
        <v>135</v>
      </c>
      <c r="K6718" t="s">
        <v>22</v>
      </c>
      <c r="L6718" t="s">
        <v>136</v>
      </c>
      <c r="M6718" t="s">
        <v>23999</v>
      </c>
      <c r="N6718" t="s">
        <v>24000</v>
      </c>
      <c r="O6718">
        <v>3.2719444444444443</v>
      </c>
      <c r="P6718">
        <v>0</v>
      </c>
      <c r="Q6718">
        <v>8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3.0533953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3.0533953</v>
      </c>
    </row>
    <row r="6719" spans="1:32" x14ac:dyDescent="0.3">
      <c r="A6719">
        <v>2782636</v>
      </c>
      <c r="B6719">
        <v>1</v>
      </c>
      <c r="C6719" t="s">
        <v>82</v>
      </c>
      <c r="D6719" t="s">
        <v>88</v>
      </c>
      <c r="E6719" t="s">
        <v>24001</v>
      </c>
      <c r="F6719" t="s">
        <v>24002</v>
      </c>
      <c r="G6719" t="s">
        <v>31545</v>
      </c>
      <c r="H6719" t="s">
        <v>134</v>
      </c>
      <c r="I6719" t="s">
        <v>79</v>
      </c>
      <c r="J6719" t="s">
        <v>135</v>
      </c>
      <c r="K6719" t="s">
        <v>22</v>
      </c>
      <c r="L6719" t="s">
        <v>136</v>
      </c>
      <c r="M6719" t="s">
        <v>24003</v>
      </c>
      <c r="N6719" t="s">
        <v>24004</v>
      </c>
      <c r="O6719">
        <v>0.17861111111111111</v>
      </c>
      <c r="P6719">
        <v>1</v>
      </c>
      <c r="Q6719">
        <v>0</v>
      </c>
      <c r="R6719">
        <v>0</v>
      </c>
      <c r="S6719">
        <v>0</v>
      </c>
      <c r="T6719">
        <v>3</v>
      </c>
      <c r="U6719">
        <v>0</v>
      </c>
      <c r="V6719">
        <v>0</v>
      </c>
      <c r="W6719">
        <v>0</v>
      </c>
      <c r="X6719">
        <v>2.1684999E-2</v>
      </c>
      <c r="Y6719">
        <v>0</v>
      </c>
      <c r="Z6719">
        <v>0</v>
      </c>
      <c r="AA6719">
        <v>0</v>
      </c>
      <c r="AB6719">
        <v>10.858399</v>
      </c>
      <c r="AC6719">
        <v>0</v>
      </c>
      <c r="AD6719">
        <v>0</v>
      </c>
      <c r="AE6719">
        <v>0</v>
      </c>
      <c r="AF6719">
        <v>10.880084</v>
      </c>
    </row>
    <row r="6720" spans="1:32" x14ac:dyDescent="0.3">
      <c r="A6720">
        <v>2782616</v>
      </c>
      <c r="B6720">
        <v>1</v>
      </c>
      <c r="C6720" t="s">
        <v>83</v>
      </c>
      <c r="D6720" t="s">
        <v>115</v>
      </c>
      <c r="E6720" t="s">
        <v>24005</v>
      </c>
      <c r="F6720" t="s">
        <v>24006</v>
      </c>
      <c r="G6720" t="s">
        <v>31545</v>
      </c>
      <c r="H6720" t="s">
        <v>134</v>
      </c>
      <c r="I6720" t="s">
        <v>79</v>
      </c>
      <c r="J6720" t="s">
        <v>135</v>
      </c>
      <c r="K6720" t="s">
        <v>22</v>
      </c>
      <c r="L6720" t="s">
        <v>136</v>
      </c>
      <c r="M6720" t="s">
        <v>24007</v>
      </c>
      <c r="N6720" t="s">
        <v>24008</v>
      </c>
      <c r="O6720">
        <v>4.3247222222222224</v>
      </c>
      <c r="P6720">
        <v>2</v>
      </c>
      <c r="Q6720">
        <v>3</v>
      </c>
      <c r="R6720">
        <v>54</v>
      </c>
      <c r="S6720">
        <v>88</v>
      </c>
      <c r="T6720">
        <v>4</v>
      </c>
      <c r="U6720">
        <v>1</v>
      </c>
      <c r="V6720">
        <v>0</v>
      </c>
      <c r="W6720">
        <v>0</v>
      </c>
      <c r="X6720">
        <v>1.6174603000000001</v>
      </c>
      <c r="Y6720">
        <v>75.133740000000003</v>
      </c>
      <c r="Z6720">
        <v>63.327730000000003</v>
      </c>
      <c r="AA6720">
        <v>151.51079999999999</v>
      </c>
      <c r="AB6720">
        <v>41.410260000000001</v>
      </c>
      <c r="AC6720">
        <v>7.2327719999999999E-4</v>
      </c>
      <c r="AD6720">
        <v>0</v>
      </c>
      <c r="AE6720">
        <v>0</v>
      </c>
      <c r="AF6720">
        <v>333.00069999999999</v>
      </c>
    </row>
    <row r="6721" spans="1:32" x14ac:dyDescent="0.3">
      <c r="A6721">
        <v>2782310</v>
      </c>
      <c r="B6721">
        <v>1</v>
      </c>
      <c r="C6721" t="s">
        <v>82</v>
      </c>
      <c r="D6721" t="s">
        <v>94</v>
      </c>
      <c r="E6721" t="s">
        <v>24009</v>
      </c>
      <c r="F6721" t="s">
        <v>24010</v>
      </c>
      <c r="G6721" t="s">
        <v>31546</v>
      </c>
      <c r="H6721" t="s">
        <v>145</v>
      </c>
      <c r="I6721" t="s">
        <v>78</v>
      </c>
      <c r="J6721" t="s">
        <v>135</v>
      </c>
      <c r="K6721" t="s">
        <v>22</v>
      </c>
      <c r="L6721" t="s">
        <v>136</v>
      </c>
      <c r="M6721" t="s">
        <v>24011</v>
      </c>
      <c r="N6721" t="s">
        <v>24012</v>
      </c>
      <c r="O6721">
        <v>0.80805555555555553</v>
      </c>
      <c r="P6721">
        <v>0</v>
      </c>
      <c r="Q6721">
        <v>60</v>
      </c>
      <c r="R6721">
        <v>0</v>
      </c>
      <c r="S6721">
        <v>0</v>
      </c>
      <c r="T6721">
        <v>0</v>
      </c>
      <c r="U6721">
        <v>1</v>
      </c>
      <c r="V6721">
        <v>0</v>
      </c>
      <c r="W6721">
        <v>0</v>
      </c>
      <c r="X6721">
        <v>0</v>
      </c>
      <c r="Y6721">
        <v>14.583221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14.583221</v>
      </c>
    </row>
    <row r="6722" spans="1:32" x14ac:dyDescent="0.3">
      <c r="A6722">
        <v>2782330</v>
      </c>
      <c r="B6722">
        <v>1</v>
      </c>
      <c r="C6722" t="s">
        <v>83</v>
      </c>
      <c r="D6722" t="s">
        <v>116</v>
      </c>
      <c r="E6722" t="s">
        <v>24013</v>
      </c>
      <c r="F6722" t="s">
        <v>24014</v>
      </c>
      <c r="G6722" t="s">
        <v>31546</v>
      </c>
      <c r="H6722" t="s">
        <v>223</v>
      </c>
      <c r="I6722" t="s">
        <v>78</v>
      </c>
      <c r="J6722" t="s">
        <v>135</v>
      </c>
      <c r="K6722" t="s">
        <v>22</v>
      </c>
      <c r="L6722" t="s">
        <v>136</v>
      </c>
      <c r="M6722" t="s">
        <v>24015</v>
      </c>
      <c r="N6722" t="s">
        <v>24016</v>
      </c>
      <c r="O6722">
        <v>1.7152777777777777</v>
      </c>
      <c r="P6722">
        <v>0</v>
      </c>
      <c r="Q6722">
        <v>83</v>
      </c>
      <c r="R6722">
        <v>0</v>
      </c>
      <c r="S6722">
        <v>1</v>
      </c>
      <c r="T6722">
        <v>0</v>
      </c>
      <c r="U6722">
        <v>1</v>
      </c>
      <c r="V6722">
        <v>0</v>
      </c>
      <c r="W6722">
        <v>0</v>
      </c>
      <c r="X6722">
        <v>0</v>
      </c>
      <c r="Y6722">
        <v>15.390238999999999</v>
      </c>
      <c r="Z6722">
        <v>0</v>
      </c>
      <c r="AA6722">
        <v>2.5444455000000001E-2</v>
      </c>
      <c r="AB6722">
        <v>0</v>
      </c>
      <c r="AC6722">
        <v>0</v>
      </c>
      <c r="AD6722">
        <v>0</v>
      </c>
      <c r="AE6722">
        <v>0</v>
      </c>
      <c r="AF6722">
        <v>15.415684000000001</v>
      </c>
    </row>
    <row r="6723" spans="1:32" x14ac:dyDescent="0.3">
      <c r="A6723">
        <v>2782309</v>
      </c>
      <c r="B6723">
        <v>1</v>
      </c>
      <c r="C6723" t="s">
        <v>82</v>
      </c>
      <c r="D6723" t="s">
        <v>88</v>
      </c>
      <c r="E6723" t="s">
        <v>3544</v>
      </c>
      <c r="F6723" t="s">
        <v>3545</v>
      </c>
      <c r="G6723" t="s">
        <v>31545</v>
      </c>
      <c r="H6723" t="s">
        <v>134</v>
      </c>
      <c r="I6723" t="s">
        <v>79</v>
      </c>
      <c r="J6723" t="s">
        <v>135</v>
      </c>
      <c r="K6723" t="s">
        <v>22</v>
      </c>
      <c r="L6723" t="s">
        <v>136</v>
      </c>
      <c r="M6723" t="s">
        <v>24017</v>
      </c>
      <c r="N6723" t="s">
        <v>24018</v>
      </c>
      <c r="O6723">
        <v>0.18555555555555556</v>
      </c>
      <c r="P6723">
        <v>0</v>
      </c>
      <c r="Q6723">
        <v>0</v>
      </c>
      <c r="R6723">
        <v>1</v>
      </c>
      <c r="S6723">
        <v>133</v>
      </c>
      <c r="T6723">
        <v>0</v>
      </c>
      <c r="U6723">
        <v>6</v>
      </c>
      <c r="V6723">
        <v>0</v>
      </c>
      <c r="W6723">
        <v>0</v>
      </c>
      <c r="X6723">
        <v>0</v>
      </c>
      <c r="Y6723">
        <v>0</v>
      </c>
      <c r="Z6723">
        <v>0.108040094</v>
      </c>
      <c r="AA6723">
        <v>40.692055000000003</v>
      </c>
      <c r="AB6723">
        <v>0</v>
      </c>
      <c r="AC6723">
        <v>2.1012485000000001</v>
      </c>
      <c r="AD6723">
        <v>0</v>
      </c>
      <c r="AE6723">
        <v>0</v>
      </c>
      <c r="AF6723">
        <v>42.901344000000002</v>
      </c>
    </row>
    <row r="6724" spans="1:32" x14ac:dyDescent="0.3">
      <c r="A6724">
        <v>2782315</v>
      </c>
      <c r="B6724">
        <v>1</v>
      </c>
      <c r="C6724" t="s">
        <v>82</v>
      </c>
      <c r="D6724" t="s">
        <v>104</v>
      </c>
      <c r="E6724" t="s">
        <v>15783</v>
      </c>
      <c r="F6724" t="s">
        <v>15784</v>
      </c>
      <c r="G6724" t="s">
        <v>31552</v>
      </c>
      <c r="H6724" t="s">
        <v>145</v>
      </c>
      <c r="I6724" t="s">
        <v>78</v>
      </c>
      <c r="J6724" t="s">
        <v>135</v>
      </c>
      <c r="K6724" t="s">
        <v>22</v>
      </c>
      <c r="L6724" t="s">
        <v>136</v>
      </c>
      <c r="M6724" t="s">
        <v>24019</v>
      </c>
      <c r="N6724" t="s">
        <v>24020</v>
      </c>
      <c r="O6724">
        <v>0.91749999999999998</v>
      </c>
      <c r="P6724">
        <v>0</v>
      </c>
      <c r="Q6724">
        <v>169</v>
      </c>
      <c r="R6724">
        <v>0</v>
      </c>
      <c r="S6724">
        <v>0</v>
      </c>
      <c r="T6724">
        <v>0</v>
      </c>
      <c r="U6724">
        <v>15</v>
      </c>
      <c r="V6724">
        <v>0</v>
      </c>
      <c r="W6724">
        <v>0</v>
      </c>
      <c r="X6724">
        <v>0</v>
      </c>
      <c r="Y6724">
        <v>38.773299999999999</v>
      </c>
      <c r="Z6724">
        <v>0</v>
      </c>
      <c r="AA6724">
        <v>0</v>
      </c>
      <c r="AB6724">
        <v>0</v>
      </c>
      <c r="AC6724">
        <v>4.5725030000000002</v>
      </c>
      <c r="AD6724">
        <v>0</v>
      </c>
      <c r="AE6724">
        <v>0</v>
      </c>
      <c r="AF6724">
        <v>43.345801999999999</v>
      </c>
    </row>
    <row r="6725" spans="1:32" x14ac:dyDescent="0.3">
      <c r="A6725">
        <v>2782251</v>
      </c>
      <c r="B6725">
        <v>2</v>
      </c>
      <c r="C6725" t="s">
        <v>83</v>
      </c>
      <c r="D6725" t="s">
        <v>128</v>
      </c>
      <c r="E6725" t="s">
        <v>4240</v>
      </c>
      <c r="F6725" t="s">
        <v>4241</v>
      </c>
      <c r="G6725" t="s">
        <v>31551</v>
      </c>
      <c r="H6725" t="s">
        <v>672</v>
      </c>
      <c r="I6725" t="s">
        <v>79</v>
      </c>
      <c r="J6725" t="s">
        <v>135</v>
      </c>
      <c r="K6725" t="s">
        <v>22</v>
      </c>
      <c r="L6725" t="s">
        <v>136</v>
      </c>
      <c r="M6725" t="s">
        <v>24021</v>
      </c>
      <c r="N6725" t="s">
        <v>24022</v>
      </c>
      <c r="O6725">
        <v>0.66916666666666669</v>
      </c>
      <c r="P6725">
        <v>1</v>
      </c>
      <c r="Q6725">
        <v>490</v>
      </c>
      <c r="R6725">
        <v>98</v>
      </c>
      <c r="S6725">
        <v>133</v>
      </c>
      <c r="T6725">
        <v>8</v>
      </c>
      <c r="U6725">
        <v>67</v>
      </c>
      <c r="V6725">
        <v>0</v>
      </c>
      <c r="W6725">
        <v>0</v>
      </c>
      <c r="X6725">
        <v>0.13214835999999999</v>
      </c>
      <c r="Y6725">
        <v>74.836333999999994</v>
      </c>
      <c r="Z6725">
        <v>93.283195000000006</v>
      </c>
      <c r="AA6725">
        <v>42.400919999999999</v>
      </c>
      <c r="AB6725">
        <v>39.598804000000001</v>
      </c>
      <c r="AC6725">
        <v>19.746420000000001</v>
      </c>
      <c r="AD6725">
        <v>0</v>
      </c>
      <c r="AE6725">
        <v>0</v>
      </c>
      <c r="AF6725">
        <v>269.99783000000002</v>
      </c>
    </row>
    <row r="6726" spans="1:32" x14ac:dyDescent="0.3">
      <c r="A6726">
        <v>2782061</v>
      </c>
      <c r="B6726">
        <v>2</v>
      </c>
      <c r="C6726" t="s">
        <v>82</v>
      </c>
      <c r="D6726" t="s">
        <v>100</v>
      </c>
      <c r="E6726" t="s">
        <v>24023</v>
      </c>
      <c r="F6726" t="s">
        <v>24024</v>
      </c>
      <c r="G6726" t="s">
        <v>31552</v>
      </c>
      <c r="H6726" t="s">
        <v>409</v>
      </c>
      <c r="I6726" t="s">
        <v>78</v>
      </c>
      <c r="J6726" t="s">
        <v>135</v>
      </c>
      <c r="K6726" t="s">
        <v>3</v>
      </c>
      <c r="L6726" t="s">
        <v>136</v>
      </c>
      <c r="M6726" t="s">
        <v>21147</v>
      </c>
      <c r="N6726" t="s">
        <v>24025</v>
      </c>
      <c r="O6726">
        <v>2.5744444444444445</v>
      </c>
      <c r="P6726">
        <v>0</v>
      </c>
      <c r="Q6726">
        <v>291</v>
      </c>
      <c r="R6726">
        <v>0</v>
      </c>
      <c r="S6726">
        <v>0</v>
      </c>
      <c r="T6726">
        <v>0</v>
      </c>
      <c r="U6726">
        <v>17</v>
      </c>
      <c r="V6726">
        <v>0</v>
      </c>
      <c r="W6726">
        <v>0</v>
      </c>
      <c r="X6726">
        <v>0</v>
      </c>
      <c r="Y6726">
        <v>216.46695</v>
      </c>
      <c r="Z6726">
        <v>0</v>
      </c>
      <c r="AA6726">
        <v>0</v>
      </c>
      <c r="AB6726">
        <v>0</v>
      </c>
      <c r="AC6726">
        <v>320.66147000000001</v>
      </c>
      <c r="AD6726">
        <v>0</v>
      </c>
      <c r="AE6726">
        <v>0</v>
      </c>
      <c r="AF6726">
        <v>537.12840000000006</v>
      </c>
    </row>
    <row r="6727" spans="1:32" x14ac:dyDescent="0.3">
      <c r="A6727">
        <v>2782179</v>
      </c>
      <c r="B6727">
        <v>1</v>
      </c>
      <c r="C6727" t="s">
        <v>82</v>
      </c>
      <c r="D6727" t="s">
        <v>91</v>
      </c>
      <c r="E6727" t="s">
        <v>24026</v>
      </c>
      <c r="F6727" t="s">
        <v>24027</v>
      </c>
      <c r="G6727" t="s">
        <v>31548</v>
      </c>
      <c r="H6727" t="s">
        <v>893</v>
      </c>
      <c r="I6727" t="s">
        <v>78</v>
      </c>
      <c r="J6727" t="s">
        <v>135</v>
      </c>
      <c r="K6727" t="s">
        <v>22</v>
      </c>
      <c r="L6727" t="s">
        <v>136</v>
      </c>
      <c r="M6727" t="s">
        <v>24028</v>
      </c>
      <c r="N6727" t="s">
        <v>24029</v>
      </c>
      <c r="O6727">
        <v>5.2138888888888886</v>
      </c>
      <c r="P6727">
        <v>0</v>
      </c>
      <c r="Q6727">
        <v>10</v>
      </c>
      <c r="R6727">
        <v>0</v>
      </c>
      <c r="S6727">
        <v>0</v>
      </c>
      <c r="T6727">
        <v>0</v>
      </c>
      <c r="U6727">
        <v>3</v>
      </c>
      <c r="V6727">
        <v>0</v>
      </c>
      <c r="W6727">
        <v>0</v>
      </c>
      <c r="X6727">
        <v>0</v>
      </c>
      <c r="Y6727">
        <v>9.8274819999999998</v>
      </c>
      <c r="Z6727">
        <v>0</v>
      </c>
      <c r="AA6727">
        <v>0</v>
      </c>
      <c r="AB6727">
        <v>0</v>
      </c>
      <c r="AC6727">
        <v>4.4733242999999998</v>
      </c>
      <c r="AD6727">
        <v>0</v>
      </c>
      <c r="AE6727">
        <v>0</v>
      </c>
      <c r="AF6727">
        <v>14.300807000000001</v>
      </c>
    </row>
    <row r="6728" spans="1:32" x14ac:dyDescent="0.3">
      <c r="A6728">
        <v>2782206</v>
      </c>
      <c r="B6728">
        <v>1</v>
      </c>
      <c r="C6728" t="s">
        <v>83</v>
      </c>
      <c r="D6728" t="s">
        <v>129</v>
      </c>
      <c r="E6728" t="s">
        <v>24030</v>
      </c>
      <c r="F6728" t="s">
        <v>24031</v>
      </c>
      <c r="G6728" t="s">
        <v>31546</v>
      </c>
      <c r="H6728" t="s">
        <v>223</v>
      </c>
      <c r="I6728" t="s">
        <v>78</v>
      </c>
      <c r="J6728" t="s">
        <v>135</v>
      </c>
      <c r="K6728" t="s">
        <v>22</v>
      </c>
      <c r="L6728" t="s">
        <v>136</v>
      </c>
      <c r="M6728" t="s">
        <v>24032</v>
      </c>
      <c r="N6728" t="s">
        <v>24033</v>
      </c>
      <c r="O6728">
        <v>0.73888888888888893</v>
      </c>
      <c r="P6728">
        <v>0</v>
      </c>
      <c r="Q6728">
        <v>213</v>
      </c>
      <c r="R6728">
        <v>0</v>
      </c>
      <c r="S6728">
        <v>0</v>
      </c>
      <c r="T6728">
        <v>0</v>
      </c>
      <c r="U6728">
        <v>19</v>
      </c>
      <c r="V6728">
        <v>0</v>
      </c>
      <c r="W6728">
        <v>0</v>
      </c>
      <c r="X6728">
        <v>0</v>
      </c>
      <c r="Y6728">
        <v>44.930992000000003</v>
      </c>
      <c r="Z6728">
        <v>0</v>
      </c>
      <c r="AA6728">
        <v>0</v>
      </c>
      <c r="AB6728">
        <v>0</v>
      </c>
      <c r="AC6728">
        <v>19.737019</v>
      </c>
      <c r="AD6728">
        <v>0</v>
      </c>
      <c r="AE6728">
        <v>0</v>
      </c>
      <c r="AF6728">
        <v>64.668014999999997</v>
      </c>
    </row>
    <row r="6729" spans="1:32" x14ac:dyDescent="0.3">
      <c r="A6729">
        <v>2782205</v>
      </c>
      <c r="B6729">
        <v>1</v>
      </c>
      <c r="C6729" t="s">
        <v>83</v>
      </c>
      <c r="D6729" t="s">
        <v>126</v>
      </c>
      <c r="E6729" t="s">
        <v>24034</v>
      </c>
      <c r="F6729" t="s">
        <v>24035</v>
      </c>
      <c r="G6729" t="s">
        <v>31545</v>
      </c>
      <c r="H6729" t="s">
        <v>134</v>
      </c>
      <c r="I6729" t="s">
        <v>79</v>
      </c>
      <c r="J6729" t="s">
        <v>135</v>
      </c>
      <c r="K6729" t="s">
        <v>22</v>
      </c>
      <c r="L6729" t="s">
        <v>136</v>
      </c>
      <c r="M6729" t="s">
        <v>24036</v>
      </c>
      <c r="N6729" t="s">
        <v>24037</v>
      </c>
      <c r="O6729">
        <v>0.18222222222222223</v>
      </c>
      <c r="P6729">
        <v>2</v>
      </c>
      <c r="Q6729">
        <v>1230</v>
      </c>
      <c r="R6729">
        <v>0</v>
      </c>
      <c r="S6729">
        <v>190</v>
      </c>
      <c r="T6729">
        <v>0</v>
      </c>
      <c r="U6729">
        <v>375</v>
      </c>
      <c r="V6729">
        <v>0</v>
      </c>
      <c r="W6729">
        <v>0</v>
      </c>
      <c r="X6729">
        <v>5.3445749999999999</v>
      </c>
      <c r="Y6729">
        <v>47.562533999999999</v>
      </c>
      <c r="Z6729">
        <v>0</v>
      </c>
      <c r="AA6729">
        <v>3.2680652000000001</v>
      </c>
      <c r="AB6729">
        <v>0</v>
      </c>
      <c r="AC6729">
        <v>59.317543000000001</v>
      </c>
      <c r="AD6729">
        <v>0</v>
      </c>
      <c r="AE6729">
        <v>0</v>
      </c>
      <c r="AF6729">
        <v>115.49271400000001</v>
      </c>
    </row>
    <row r="6730" spans="1:32" x14ac:dyDescent="0.3">
      <c r="A6730">
        <v>2782102</v>
      </c>
      <c r="B6730">
        <v>1</v>
      </c>
      <c r="C6730" t="s">
        <v>82</v>
      </c>
      <c r="D6730" t="s">
        <v>85</v>
      </c>
      <c r="E6730" t="s">
        <v>24038</v>
      </c>
      <c r="F6730" t="s">
        <v>24039</v>
      </c>
      <c r="G6730" t="s">
        <v>31546</v>
      </c>
      <c r="H6730" t="s">
        <v>223</v>
      </c>
      <c r="I6730" t="s">
        <v>78</v>
      </c>
      <c r="J6730" t="s">
        <v>135</v>
      </c>
      <c r="K6730" t="s">
        <v>22</v>
      </c>
      <c r="L6730" t="s">
        <v>136</v>
      </c>
      <c r="M6730" t="s">
        <v>24040</v>
      </c>
      <c r="N6730" t="s">
        <v>24041</v>
      </c>
      <c r="O6730">
        <v>1.5669444444444445</v>
      </c>
      <c r="P6730">
        <v>0</v>
      </c>
      <c r="Q6730">
        <v>103</v>
      </c>
      <c r="R6730">
        <v>0</v>
      </c>
      <c r="S6730">
        <v>0</v>
      </c>
      <c r="T6730">
        <v>0</v>
      </c>
      <c r="U6730">
        <v>2</v>
      </c>
      <c r="V6730">
        <v>0</v>
      </c>
      <c r="W6730">
        <v>0</v>
      </c>
      <c r="X6730">
        <v>0</v>
      </c>
      <c r="Y6730">
        <v>44.867699999999999</v>
      </c>
      <c r="Z6730">
        <v>0</v>
      </c>
      <c r="AA6730">
        <v>0</v>
      </c>
      <c r="AB6730">
        <v>0</v>
      </c>
      <c r="AC6730">
        <v>0.93590169999999995</v>
      </c>
      <c r="AD6730">
        <v>0</v>
      </c>
      <c r="AE6730">
        <v>0</v>
      </c>
      <c r="AF6730">
        <v>45.803600000000003</v>
      </c>
    </row>
    <row r="6731" spans="1:32" x14ac:dyDescent="0.3">
      <c r="A6731">
        <v>2782095</v>
      </c>
      <c r="B6731">
        <v>1</v>
      </c>
      <c r="C6731" t="s">
        <v>82</v>
      </c>
      <c r="D6731" t="s">
        <v>100</v>
      </c>
      <c r="E6731" t="s">
        <v>23905</v>
      </c>
      <c r="F6731" t="s">
        <v>23906</v>
      </c>
      <c r="G6731" t="s">
        <v>31548</v>
      </c>
      <c r="H6731" t="s">
        <v>893</v>
      </c>
      <c r="I6731" t="s">
        <v>78</v>
      </c>
      <c r="J6731" t="s">
        <v>135</v>
      </c>
      <c r="K6731" t="s">
        <v>22</v>
      </c>
      <c r="L6731" t="s">
        <v>136</v>
      </c>
      <c r="M6731" t="s">
        <v>24042</v>
      </c>
      <c r="N6731" t="s">
        <v>24043</v>
      </c>
      <c r="O6731">
        <v>0.64361111111111113</v>
      </c>
      <c r="P6731">
        <v>0</v>
      </c>
      <c r="Q6731">
        <v>17</v>
      </c>
      <c r="R6731">
        <v>0</v>
      </c>
      <c r="S6731">
        <v>0</v>
      </c>
      <c r="T6731">
        <v>0</v>
      </c>
      <c r="U6731">
        <v>2</v>
      </c>
      <c r="V6731">
        <v>0</v>
      </c>
      <c r="W6731">
        <v>0</v>
      </c>
      <c r="X6731">
        <v>0</v>
      </c>
      <c r="Y6731">
        <v>4.0720396000000001</v>
      </c>
      <c r="Z6731">
        <v>0</v>
      </c>
      <c r="AA6731">
        <v>0</v>
      </c>
      <c r="AB6731">
        <v>0</v>
      </c>
      <c r="AC6731">
        <v>1.3339171000000001</v>
      </c>
      <c r="AD6731">
        <v>0</v>
      </c>
      <c r="AE6731">
        <v>0</v>
      </c>
      <c r="AF6731">
        <v>5.4059566999999999</v>
      </c>
    </row>
    <row r="6732" spans="1:32" x14ac:dyDescent="0.3">
      <c r="A6732">
        <v>2782083</v>
      </c>
      <c r="B6732">
        <v>1</v>
      </c>
      <c r="C6732" t="s">
        <v>82</v>
      </c>
      <c r="D6732" t="s">
        <v>90</v>
      </c>
      <c r="E6732" t="s">
        <v>24044</v>
      </c>
      <c r="F6732" t="s">
        <v>24045</v>
      </c>
      <c r="G6732" t="s">
        <v>31546</v>
      </c>
      <c r="H6732" t="s">
        <v>223</v>
      </c>
      <c r="I6732" t="s">
        <v>78</v>
      </c>
      <c r="J6732" t="s">
        <v>135</v>
      </c>
      <c r="K6732" t="s">
        <v>22</v>
      </c>
      <c r="L6732" t="s">
        <v>136</v>
      </c>
      <c r="M6732" t="s">
        <v>24046</v>
      </c>
      <c r="N6732" t="s">
        <v>24047</v>
      </c>
      <c r="O6732">
        <v>1.5355555555555556</v>
      </c>
      <c r="P6732">
        <v>0</v>
      </c>
      <c r="Q6732">
        <v>245</v>
      </c>
      <c r="R6732">
        <v>0</v>
      </c>
      <c r="S6732">
        <v>0</v>
      </c>
      <c r="T6732">
        <v>0</v>
      </c>
      <c r="U6732">
        <v>22</v>
      </c>
      <c r="V6732">
        <v>0</v>
      </c>
      <c r="W6732">
        <v>0</v>
      </c>
      <c r="X6732">
        <v>0</v>
      </c>
      <c r="Y6732">
        <v>104.92971</v>
      </c>
      <c r="Z6732">
        <v>0</v>
      </c>
      <c r="AA6732">
        <v>0</v>
      </c>
      <c r="AB6732">
        <v>0</v>
      </c>
      <c r="AC6732">
        <v>15.773564</v>
      </c>
      <c r="AD6732">
        <v>0</v>
      </c>
      <c r="AE6732">
        <v>0</v>
      </c>
      <c r="AF6732">
        <v>120.70327</v>
      </c>
    </row>
    <row r="6733" spans="1:32" x14ac:dyDescent="0.3">
      <c r="A6733">
        <v>2782097</v>
      </c>
      <c r="B6733">
        <v>1</v>
      </c>
      <c r="C6733" t="s">
        <v>82</v>
      </c>
      <c r="D6733" t="s">
        <v>111</v>
      </c>
      <c r="E6733" t="s">
        <v>2311</v>
      </c>
      <c r="F6733" t="s">
        <v>2312</v>
      </c>
      <c r="G6733" t="s">
        <v>31545</v>
      </c>
      <c r="H6733" t="s">
        <v>134</v>
      </c>
      <c r="I6733" t="s">
        <v>79</v>
      </c>
      <c r="J6733" t="s">
        <v>135</v>
      </c>
      <c r="K6733" t="s">
        <v>22</v>
      </c>
      <c r="L6733" t="s">
        <v>136</v>
      </c>
      <c r="M6733" t="s">
        <v>24048</v>
      </c>
      <c r="N6733" t="s">
        <v>24049</v>
      </c>
      <c r="O6733">
        <v>0.24138888888888888</v>
      </c>
      <c r="P6733">
        <v>1</v>
      </c>
      <c r="Q6733">
        <v>5</v>
      </c>
      <c r="R6733">
        <v>67</v>
      </c>
      <c r="S6733">
        <v>341</v>
      </c>
      <c r="T6733">
        <v>26</v>
      </c>
      <c r="U6733">
        <v>60</v>
      </c>
      <c r="V6733">
        <v>0</v>
      </c>
      <c r="W6733">
        <v>0</v>
      </c>
      <c r="X6733">
        <v>0.100760795</v>
      </c>
      <c r="Y6733">
        <v>0.47130359999999999</v>
      </c>
      <c r="Z6733">
        <v>72.924149999999997</v>
      </c>
      <c r="AA6733">
        <v>56.71022</v>
      </c>
      <c r="AB6733">
        <v>7.7561439999999999</v>
      </c>
      <c r="AC6733">
        <v>7.4395185000000001</v>
      </c>
      <c r="AD6733">
        <v>0</v>
      </c>
      <c r="AE6733">
        <v>0</v>
      </c>
      <c r="AF6733">
        <v>145.40209999999999</v>
      </c>
    </row>
    <row r="6734" spans="1:32" x14ac:dyDescent="0.3">
      <c r="A6734">
        <v>2781933</v>
      </c>
      <c r="B6734">
        <v>1</v>
      </c>
      <c r="C6734" t="s">
        <v>83</v>
      </c>
      <c r="D6734" t="s">
        <v>121</v>
      </c>
      <c r="E6734" t="s">
        <v>24050</v>
      </c>
      <c r="F6734" t="s">
        <v>24051</v>
      </c>
      <c r="G6734" t="s">
        <v>31545</v>
      </c>
      <c r="H6734" t="s">
        <v>134</v>
      </c>
      <c r="I6734" t="s">
        <v>79</v>
      </c>
      <c r="J6734" t="s">
        <v>135</v>
      </c>
      <c r="K6734" t="s">
        <v>22</v>
      </c>
      <c r="L6734" t="s">
        <v>136</v>
      </c>
      <c r="M6734" t="s">
        <v>24052</v>
      </c>
      <c r="N6734" t="s">
        <v>24053</v>
      </c>
      <c r="O6734">
        <v>0.34555555555555556</v>
      </c>
      <c r="P6734">
        <v>0</v>
      </c>
      <c r="Q6734">
        <v>2134</v>
      </c>
      <c r="R6734">
        <v>17</v>
      </c>
      <c r="S6734">
        <v>194</v>
      </c>
      <c r="T6734">
        <v>3</v>
      </c>
      <c r="U6734">
        <v>374</v>
      </c>
      <c r="V6734">
        <v>1</v>
      </c>
      <c r="W6734">
        <v>1</v>
      </c>
      <c r="X6734">
        <v>0</v>
      </c>
      <c r="Y6734">
        <v>123.97104</v>
      </c>
      <c r="Z6734">
        <v>5.6628312999999997</v>
      </c>
      <c r="AA6734">
        <v>15.769368</v>
      </c>
      <c r="AB6734">
        <v>1.6126065000000001</v>
      </c>
      <c r="AC6734">
        <v>57.485379999999999</v>
      </c>
      <c r="AD6734">
        <v>1.9200493000000001</v>
      </c>
      <c r="AE6734">
        <v>0.10711018999999999</v>
      </c>
      <c r="AF6734">
        <v>206.52838</v>
      </c>
    </row>
    <row r="6735" spans="1:32" x14ac:dyDescent="0.3">
      <c r="A6735">
        <v>2781693</v>
      </c>
      <c r="B6735">
        <v>1</v>
      </c>
      <c r="C6735" t="s">
        <v>83</v>
      </c>
      <c r="D6735" t="s">
        <v>130</v>
      </c>
      <c r="E6735" t="s">
        <v>706</v>
      </c>
      <c r="F6735" t="s">
        <v>278</v>
      </c>
      <c r="G6735" t="s">
        <v>31552</v>
      </c>
      <c r="H6735" t="s">
        <v>145</v>
      </c>
      <c r="I6735" t="s">
        <v>78</v>
      </c>
      <c r="J6735" t="s">
        <v>135</v>
      </c>
      <c r="K6735" t="s">
        <v>22</v>
      </c>
      <c r="L6735" t="s">
        <v>136</v>
      </c>
      <c r="M6735" t="s">
        <v>24054</v>
      </c>
      <c r="N6735" t="s">
        <v>24055</v>
      </c>
      <c r="O6735">
        <v>0.48666666666666669</v>
      </c>
      <c r="P6735">
        <v>0</v>
      </c>
      <c r="Q6735">
        <v>30</v>
      </c>
      <c r="R6735">
        <v>0</v>
      </c>
      <c r="S6735">
        <v>9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1.1038285000000001</v>
      </c>
      <c r="Z6735">
        <v>0</v>
      </c>
      <c r="AA6735">
        <v>0.35500140000000002</v>
      </c>
      <c r="AB6735">
        <v>0</v>
      </c>
      <c r="AC6735">
        <v>0</v>
      </c>
      <c r="AD6735">
        <v>0</v>
      </c>
      <c r="AE6735">
        <v>0</v>
      </c>
      <c r="AF6735">
        <v>1.4588300000000001</v>
      </c>
    </row>
    <row r="6736" spans="1:32" x14ac:dyDescent="0.3">
      <c r="A6736">
        <v>2781703</v>
      </c>
      <c r="B6736">
        <v>1</v>
      </c>
      <c r="C6736" t="s">
        <v>83</v>
      </c>
      <c r="D6736" t="s">
        <v>115</v>
      </c>
      <c r="E6736" t="s">
        <v>24056</v>
      </c>
      <c r="F6736" t="s">
        <v>24057</v>
      </c>
      <c r="G6736" t="s">
        <v>31551</v>
      </c>
      <c r="H6736" t="s">
        <v>624</v>
      </c>
      <c r="I6736" t="s">
        <v>79</v>
      </c>
      <c r="J6736" t="s">
        <v>135</v>
      </c>
      <c r="K6736" t="s">
        <v>22</v>
      </c>
      <c r="L6736" t="s">
        <v>136</v>
      </c>
      <c r="M6736" t="s">
        <v>24058</v>
      </c>
      <c r="N6736" t="s">
        <v>24059</v>
      </c>
      <c r="O6736">
        <v>2.4797222222222222</v>
      </c>
      <c r="P6736">
        <v>0</v>
      </c>
      <c r="Q6736">
        <v>149</v>
      </c>
      <c r="R6736">
        <v>0</v>
      </c>
      <c r="S6736">
        <v>49</v>
      </c>
      <c r="T6736">
        <v>0</v>
      </c>
      <c r="U6736">
        <v>9</v>
      </c>
      <c r="V6736">
        <v>0</v>
      </c>
      <c r="W6736">
        <v>0</v>
      </c>
      <c r="X6736">
        <v>0</v>
      </c>
      <c r="Y6736">
        <v>34.122970000000002</v>
      </c>
      <c r="Z6736">
        <v>0</v>
      </c>
      <c r="AA6736">
        <v>8.9764350000000004</v>
      </c>
      <c r="AB6736">
        <v>0</v>
      </c>
      <c r="AC6736">
        <v>2.0818395999999999</v>
      </c>
      <c r="AD6736">
        <v>0</v>
      </c>
      <c r="AE6736">
        <v>0</v>
      </c>
      <c r="AF6736">
        <v>45.181247999999997</v>
      </c>
    </row>
    <row r="6737" spans="1:32" x14ac:dyDescent="0.3">
      <c r="A6737">
        <v>2781818</v>
      </c>
      <c r="B6737">
        <v>1</v>
      </c>
      <c r="C6737" t="s">
        <v>82</v>
      </c>
      <c r="D6737" t="s">
        <v>87</v>
      </c>
      <c r="E6737" t="s">
        <v>24060</v>
      </c>
      <c r="F6737" t="s">
        <v>24061</v>
      </c>
      <c r="G6737" t="s">
        <v>31545</v>
      </c>
      <c r="H6737" t="s">
        <v>134</v>
      </c>
      <c r="I6737" t="s">
        <v>79</v>
      </c>
      <c r="J6737" t="s">
        <v>135</v>
      </c>
      <c r="K6737" t="s">
        <v>22</v>
      </c>
      <c r="L6737" t="s">
        <v>136</v>
      </c>
      <c r="M6737" t="s">
        <v>24062</v>
      </c>
      <c r="N6737" t="s">
        <v>24063</v>
      </c>
      <c r="O6737">
        <v>2.1869444444444444</v>
      </c>
      <c r="P6737">
        <v>0</v>
      </c>
      <c r="Q6737">
        <v>6257</v>
      </c>
      <c r="R6737">
        <v>0</v>
      </c>
      <c r="S6737">
        <v>0</v>
      </c>
      <c r="T6737">
        <v>2</v>
      </c>
      <c r="U6737">
        <v>703</v>
      </c>
      <c r="V6737">
        <v>0</v>
      </c>
      <c r="W6737">
        <v>2</v>
      </c>
      <c r="X6737">
        <v>0</v>
      </c>
      <c r="Y6737">
        <v>2892.2546000000002</v>
      </c>
      <c r="Z6737">
        <v>0</v>
      </c>
      <c r="AA6737">
        <v>0</v>
      </c>
      <c r="AB6737">
        <v>151.1549</v>
      </c>
      <c r="AC6737">
        <v>930.39059999999995</v>
      </c>
      <c r="AD6737">
        <v>0</v>
      </c>
      <c r="AE6737">
        <v>136.09451000000001</v>
      </c>
      <c r="AF6737">
        <v>4109.8945000000003</v>
      </c>
    </row>
    <row r="6738" spans="1:32" x14ac:dyDescent="0.3">
      <c r="A6738">
        <v>2781799</v>
      </c>
      <c r="B6738">
        <v>1</v>
      </c>
      <c r="C6738" t="s">
        <v>82</v>
      </c>
      <c r="D6738" t="s">
        <v>90</v>
      </c>
      <c r="E6738" t="s">
        <v>24064</v>
      </c>
      <c r="F6738" t="s">
        <v>24065</v>
      </c>
      <c r="G6738" t="s">
        <v>31547</v>
      </c>
      <c r="H6738" t="s">
        <v>134</v>
      </c>
      <c r="I6738" t="s">
        <v>79</v>
      </c>
      <c r="J6738" t="s">
        <v>135</v>
      </c>
      <c r="K6738" t="s">
        <v>22</v>
      </c>
      <c r="L6738" t="s">
        <v>136</v>
      </c>
      <c r="M6738" t="s">
        <v>24062</v>
      </c>
      <c r="N6738" t="s">
        <v>24066</v>
      </c>
      <c r="O6738">
        <v>1.9541666666666666</v>
      </c>
      <c r="P6738">
        <v>0</v>
      </c>
      <c r="Q6738">
        <v>12255</v>
      </c>
      <c r="R6738">
        <v>0</v>
      </c>
      <c r="S6738">
        <v>0</v>
      </c>
      <c r="T6738">
        <v>0</v>
      </c>
      <c r="U6738">
        <v>628</v>
      </c>
      <c r="V6738">
        <v>0</v>
      </c>
      <c r="W6738">
        <v>1</v>
      </c>
      <c r="X6738">
        <v>0</v>
      </c>
      <c r="Y6738">
        <v>4727.5282999999999</v>
      </c>
      <c r="Z6738">
        <v>0</v>
      </c>
      <c r="AA6738">
        <v>0</v>
      </c>
      <c r="AB6738">
        <v>0</v>
      </c>
      <c r="AC6738">
        <v>742.60659999999996</v>
      </c>
      <c r="AD6738">
        <v>0</v>
      </c>
      <c r="AE6738">
        <v>7.4024076000000001</v>
      </c>
      <c r="AF6738">
        <v>5477.5375999999997</v>
      </c>
    </row>
    <row r="6739" spans="1:32" x14ac:dyDescent="0.3">
      <c r="A6739">
        <v>2781603</v>
      </c>
      <c r="B6739">
        <v>1</v>
      </c>
      <c r="C6739" t="s">
        <v>82</v>
      </c>
      <c r="D6739" t="s">
        <v>86</v>
      </c>
      <c r="E6739" t="s">
        <v>24067</v>
      </c>
      <c r="F6739" t="s">
        <v>24068</v>
      </c>
      <c r="G6739" t="s">
        <v>31549</v>
      </c>
      <c r="H6739" t="s">
        <v>134</v>
      </c>
      <c r="I6739" t="s">
        <v>79</v>
      </c>
      <c r="J6739" t="s">
        <v>135</v>
      </c>
      <c r="K6739" t="s">
        <v>22</v>
      </c>
      <c r="L6739" t="s">
        <v>136</v>
      </c>
      <c r="M6739" t="s">
        <v>24069</v>
      </c>
      <c r="N6739" t="s">
        <v>24070</v>
      </c>
      <c r="O6739">
        <v>0.44222222222222224</v>
      </c>
      <c r="P6739">
        <v>0</v>
      </c>
      <c r="Q6739">
        <v>22</v>
      </c>
      <c r="R6739">
        <v>12</v>
      </c>
      <c r="S6739">
        <v>130</v>
      </c>
      <c r="T6739">
        <v>3</v>
      </c>
      <c r="U6739">
        <v>32</v>
      </c>
      <c r="V6739">
        <v>2</v>
      </c>
      <c r="W6739">
        <v>0</v>
      </c>
      <c r="X6739">
        <v>0</v>
      </c>
      <c r="Y6739">
        <v>4.2530774999999998</v>
      </c>
      <c r="Z6739">
        <v>5.7814145000000003</v>
      </c>
      <c r="AA6739">
        <v>65.342926000000006</v>
      </c>
      <c r="AB6739">
        <v>6.6952680000000004</v>
      </c>
      <c r="AC6739">
        <v>7.2267799999999998</v>
      </c>
      <c r="AD6739">
        <v>14.876357</v>
      </c>
      <c r="AE6739">
        <v>0</v>
      </c>
      <c r="AF6739">
        <v>104.17583</v>
      </c>
    </row>
    <row r="6740" spans="1:32" x14ac:dyDescent="0.3">
      <c r="A6740">
        <v>2781543</v>
      </c>
      <c r="B6740">
        <v>1</v>
      </c>
      <c r="C6740" t="s">
        <v>82</v>
      </c>
      <c r="D6740" t="s">
        <v>84</v>
      </c>
      <c r="E6740" t="s">
        <v>24071</v>
      </c>
      <c r="F6740" t="s">
        <v>24072</v>
      </c>
      <c r="G6740" t="s">
        <v>31548</v>
      </c>
      <c r="H6740" t="s">
        <v>333</v>
      </c>
      <c r="I6740" t="s">
        <v>78</v>
      </c>
      <c r="J6740" t="s">
        <v>135</v>
      </c>
      <c r="K6740" t="s">
        <v>22</v>
      </c>
      <c r="L6740" t="s">
        <v>136</v>
      </c>
      <c r="M6740" t="s">
        <v>24073</v>
      </c>
      <c r="N6740" t="s">
        <v>24074</v>
      </c>
      <c r="O6740">
        <v>2.6838888888888888</v>
      </c>
      <c r="P6740">
        <v>0</v>
      </c>
      <c r="Q6740">
        <v>1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0.32020736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0.32020736</v>
      </c>
    </row>
    <row r="6741" spans="1:32" x14ac:dyDescent="0.3">
      <c r="A6741">
        <v>2781554</v>
      </c>
      <c r="B6741">
        <v>2</v>
      </c>
      <c r="C6741" t="s">
        <v>82</v>
      </c>
      <c r="D6741" t="s">
        <v>87</v>
      </c>
      <c r="E6741" t="s">
        <v>24075</v>
      </c>
      <c r="F6741" t="s">
        <v>24076</v>
      </c>
      <c r="G6741" t="s">
        <v>31551</v>
      </c>
      <c r="H6741" t="s">
        <v>134</v>
      </c>
      <c r="I6741" t="s">
        <v>79</v>
      </c>
      <c r="J6741" t="s">
        <v>135</v>
      </c>
      <c r="K6741" t="s">
        <v>22</v>
      </c>
      <c r="L6741" t="s">
        <v>136</v>
      </c>
      <c r="M6741" t="s">
        <v>24077</v>
      </c>
      <c r="N6741" t="s">
        <v>24078</v>
      </c>
      <c r="O6741">
        <v>0.35666666666666669</v>
      </c>
      <c r="P6741">
        <v>0</v>
      </c>
      <c r="Q6741">
        <v>2697</v>
      </c>
      <c r="R6741">
        <v>0</v>
      </c>
      <c r="S6741">
        <v>0</v>
      </c>
      <c r="T6741">
        <v>0</v>
      </c>
      <c r="U6741">
        <v>252</v>
      </c>
      <c r="V6741">
        <v>0</v>
      </c>
      <c r="W6741">
        <v>1</v>
      </c>
      <c r="X6741">
        <v>0</v>
      </c>
      <c r="Y6741">
        <v>253.73595</v>
      </c>
      <c r="Z6741">
        <v>0</v>
      </c>
      <c r="AA6741">
        <v>0</v>
      </c>
      <c r="AB6741">
        <v>0</v>
      </c>
      <c r="AC6741">
        <v>58.693024000000001</v>
      </c>
      <c r="AD6741">
        <v>0</v>
      </c>
      <c r="AE6741">
        <v>1.1384573</v>
      </c>
      <c r="AF6741">
        <v>313.56740000000002</v>
      </c>
    </row>
    <row r="6742" spans="1:32" x14ac:dyDescent="0.3">
      <c r="A6742">
        <v>2781440</v>
      </c>
      <c r="B6742">
        <v>1</v>
      </c>
      <c r="C6742" t="s">
        <v>82</v>
      </c>
      <c r="D6742" t="s">
        <v>90</v>
      </c>
      <c r="E6742" t="s">
        <v>24079</v>
      </c>
      <c r="F6742" t="s">
        <v>24080</v>
      </c>
      <c r="G6742" t="s">
        <v>31548</v>
      </c>
      <c r="H6742" t="s">
        <v>311</v>
      </c>
      <c r="I6742" t="s">
        <v>78</v>
      </c>
      <c r="J6742" t="s">
        <v>135</v>
      </c>
      <c r="K6742" t="s">
        <v>22</v>
      </c>
      <c r="L6742" t="s">
        <v>136</v>
      </c>
      <c r="M6742" t="s">
        <v>24081</v>
      </c>
      <c r="N6742" t="s">
        <v>24082</v>
      </c>
      <c r="O6742">
        <v>0.90972222222222221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8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2.4102229999999998</v>
      </c>
      <c r="AD6742">
        <v>0</v>
      </c>
      <c r="AE6742">
        <v>0</v>
      </c>
      <c r="AF6742">
        <v>2.4102229999999998</v>
      </c>
    </row>
    <row r="6743" spans="1:32" x14ac:dyDescent="0.3">
      <c r="A6743">
        <v>2781432</v>
      </c>
      <c r="B6743">
        <v>1</v>
      </c>
      <c r="C6743" t="s">
        <v>83</v>
      </c>
      <c r="D6743" t="s">
        <v>130</v>
      </c>
      <c r="E6743" t="s">
        <v>23759</v>
      </c>
      <c r="F6743" t="s">
        <v>23760</v>
      </c>
      <c r="G6743" t="s">
        <v>31548</v>
      </c>
      <c r="H6743" t="s">
        <v>893</v>
      </c>
      <c r="I6743" t="s">
        <v>78</v>
      </c>
      <c r="J6743" t="s">
        <v>135</v>
      </c>
      <c r="K6743" t="s">
        <v>22</v>
      </c>
      <c r="L6743" t="s">
        <v>136</v>
      </c>
      <c r="M6743" t="s">
        <v>24083</v>
      </c>
      <c r="N6743" t="s">
        <v>24084</v>
      </c>
      <c r="O6743">
        <v>9.5824999999999996</v>
      </c>
      <c r="P6743">
        <v>0</v>
      </c>
      <c r="Q6743">
        <v>102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198.92787000000001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198.92787000000001</v>
      </c>
    </row>
    <row r="6744" spans="1:32" x14ac:dyDescent="0.3">
      <c r="A6744">
        <v>2781416</v>
      </c>
      <c r="B6744">
        <v>1</v>
      </c>
      <c r="C6744" t="s">
        <v>83</v>
      </c>
      <c r="D6744" t="s">
        <v>120</v>
      </c>
      <c r="E6744" t="s">
        <v>24085</v>
      </c>
      <c r="F6744" t="s">
        <v>24086</v>
      </c>
      <c r="G6744" t="s">
        <v>31549</v>
      </c>
      <c r="H6744" t="s">
        <v>134</v>
      </c>
      <c r="I6744" t="s">
        <v>79</v>
      </c>
      <c r="J6744" t="s">
        <v>135</v>
      </c>
      <c r="K6744" t="s">
        <v>22</v>
      </c>
      <c r="L6744" t="s">
        <v>136</v>
      </c>
      <c r="M6744" t="s">
        <v>24087</v>
      </c>
      <c r="N6744" t="s">
        <v>24088</v>
      </c>
      <c r="O6744">
        <v>5.3888888888888889E-2</v>
      </c>
      <c r="P6744">
        <v>2</v>
      </c>
      <c r="Q6744">
        <v>305</v>
      </c>
      <c r="R6744">
        <v>6</v>
      </c>
      <c r="S6744">
        <v>2</v>
      </c>
      <c r="T6744">
        <v>2</v>
      </c>
      <c r="U6744">
        <v>13</v>
      </c>
      <c r="V6744">
        <v>0</v>
      </c>
      <c r="W6744">
        <v>0</v>
      </c>
      <c r="X6744">
        <v>0.14420450000000001</v>
      </c>
      <c r="Y6744">
        <v>1.6267362999999999</v>
      </c>
      <c r="Z6744">
        <v>3.5229325</v>
      </c>
      <c r="AA6744">
        <v>2.7302276E-2</v>
      </c>
      <c r="AB6744">
        <v>0.32025730000000002</v>
      </c>
      <c r="AC6744">
        <v>0.11304679500000001</v>
      </c>
      <c r="AD6744">
        <v>0</v>
      </c>
      <c r="AE6744">
        <v>0</v>
      </c>
      <c r="AF6744">
        <v>5.75448</v>
      </c>
    </row>
    <row r="6745" spans="1:32" x14ac:dyDescent="0.3">
      <c r="A6745">
        <v>2796157</v>
      </c>
      <c r="B6745">
        <v>1</v>
      </c>
      <c r="C6745" t="s">
        <v>82</v>
      </c>
      <c r="D6745" t="s">
        <v>94</v>
      </c>
      <c r="E6745" t="s">
        <v>24089</v>
      </c>
      <c r="F6745" t="s">
        <v>24090</v>
      </c>
      <c r="G6745" t="s">
        <v>31545</v>
      </c>
      <c r="H6745" t="s">
        <v>643</v>
      </c>
      <c r="I6745" t="s">
        <v>79</v>
      </c>
      <c r="J6745" t="s">
        <v>135</v>
      </c>
      <c r="K6745" t="s">
        <v>22</v>
      </c>
      <c r="L6745" t="s">
        <v>186</v>
      </c>
      <c r="M6745" t="s">
        <v>24091</v>
      </c>
      <c r="N6745" t="s">
        <v>24092</v>
      </c>
      <c r="O6745">
        <v>6.7877777777777775</v>
      </c>
      <c r="P6745">
        <v>2</v>
      </c>
      <c r="Q6745">
        <v>1</v>
      </c>
      <c r="R6745">
        <v>19</v>
      </c>
      <c r="S6745">
        <v>59</v>
      </c>
      <c r="T6745">
        <v>6</v>
      </c>
      <c r="U6745">
        <v>8</v>
      </c>
      <c r="V6745">
        <v>1</v>
      </c>
      <c r="W6745">
        <v>0</v>
      </c>
      <c r="X6745">
        <v>3.1708180000000001</v>
      </c>
      <c r="Y6745">
        <v>5.5627455000000002E-4</v>
      </c>
      <c r="Z6745">
        <v>767.76715000000002</v>
      </c>
      <c r="AA6745">
        <v>82.975480000000005</v>
      </c>
      <c r="AB6745">
        <v>780.98109999999997</v>
      </c>
      <c r="AC6745">
        <v>49.246074999999998</v>
      </c>
      <c r="AD6745">
        <v>846.01030000000003</v>
      </c>
      <c r="AE6745">
        <v>0</v>
      </c>
      <c r="AF6745">
        <v>2530.1516000000001</v>
      </c>
    </row>
    <row r="6746" spans="1:32" x14ac:dyDescent="0.3">
      <c r="A6746">
        <v>2796119</v>
      </c>
      <c r="B6746">
        <v>1</v>
      </c>
      <c r="C6746" t="s">
        <v>82</v>
      </c>
      <c r="D6746" t="s">
        <v>84</v>
      </c>
      <c r="E6746" t="s">
        <v>5774</v>
      </c>
      <c r="F6746" t="s">
        <v>5775</v>
      </c>
      <c r="G6746" t="s">
        <v>31551</v>
      </c>
      <c r="H6746" t="s">
        <v>648</v>
      </c>
      <c r="I6746" t="s">
        <v>79</v>
      </c>
      <c r="J6746" t="s">
        <v>135</v>
      </c>
      <c r="K6746" t="s">
        <v>22</v>
      </c>
      <c r="L6746" t="s">
        <v>186</v>
      </c>
      <c r="M6746" t="s">
        <v>24093</v>
      </c>
      <c r="N6746" t="s">
        <v>24094</v>
      </c>
      <c r="O6746">
        <v>7.1025</v>
      </c>
      <c r="P6746">
        <v>0</v>
      </c>
      <c r="Q6746">
        <v>0</v>
      </c>
      <c r="R6746">
        <v>1</v>
      </c>
      <c r="S6746">
        <v>0</v>
      </c>
      <c r="T6746">
        <v>2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0.35297084000000001</v>
      </c>
      <c r="AA6746">
        <v>0</v>
      </c>
      <c r="AB6746">
        <v>47.214348000000001</v>
      </c>
      <c r="AC6746">
        <v>0</v>
      </c>
      <c r="AD6746">
        <v>0</v>
      </c>
      <c r="AE6746">
        <v>0</v>
      </c>
      <c r="AF6746">
        <v>47.567318</v>
      </c>
    </row>
    <row r="6747" spans="1:32" x14ac:dyDescent="0.3">
      <c r="A6747">
        <v>2796117</v>
      </c>
      <c r="B6747">
        <v>1</v>
      </c>
      <c r="C6747" t="s">
        <v>82</v>
      </c>
      <c r="D6747" t="s">
        <v>88</v>
      </c>
      <c r="E6747" t="s">
        <v>24095</v>
      </c>
      <c r="F6747" t="s">
        <v>24096</v>
      </c>
      <c r="G6747" t="s">
        <v>31546</v>
      </c>
      <c r="H6747" t="s">
        <v>145</v>
      </c>
      <c r="I6747" t="s">
        <v>78</v>
      </c>
      <c r="J6747" t="s">
        <v>135</v>
      </c>
      <c r="K6747" t="s">
        <v>22</v>
      </c>
      <c r="L6747" t="s">
        <v>136</v>
      </c>
      <c r="M6747" t="s">
        <v>24097</v>
      </c>
      <c r="N6747" t="s">
        <v>24098</v>
      </c>
      <c r="O6747">
        <v>0.48055555555555557</v>
      </c>
      <c r="P6747">
        <v>0</v>
      </c>
      <c r="Q6747">
        <v>109</v>
      </c>
      <c r="R6747">
        <v>0</v>
      </c>
      <c r="S6747">
        <v>2</v>
      </c>
      <c r="T6747">
        <v>0</v>
      </c>
      <c r="U6747">
        <v>6</v>
      </c>
      <c r="V6747">
        <v>0</v>
      </c>
      <c r="W6747">
        <v>0</v>
      </c>
      <c r="X6747">
        <v>0</v>
      </c>
      <c r="Y6747">
        <v>10.013254</v>
      </c>
      <c r="Z6747">
        <v>0</v>
      </c>
      <c r="AA6747">
        <v>9.8711510000000002E-2</v>
      </c>
      <c r="AB6747">
        <v>0</v>
      </c>
      <c r="AC6747">
        <v>4.2872649999999997</v>
      </c>
      <c r="AD6747">
        <v>0</v>
      </c>
      <c r="AE6747">
        <v>0</v>
      </c>
      <c r="AF6747">
        <v>14.399231</v>
      </c>
    </row>
    <row r="6748" spans="1:32" x14ac:dyDescent="0.3">
      <c r="A6748">
        <v>2796118</v>
      </c>
      <c r="B6748">
        <v>1</v>
      </c>
      <c r="C6748" t="s">
        <v>82</v>
      </c>
      <c r="D6748" t="s">
        <v>101</v>
      </c>
      <c r="E6748" t="s">
        <v>13624</v>
      </c>
      <c r="F6748" t="s">
        <v>13625</v>
      </c>
      <c r="G6748" t="s">
        <v>31549</v>
      </c>
      <c r="H6748" t="s">
        <v>648</v>
      </c>
      <c r="I6748" t="s">
        <v>79</v>
      </c>
      <c r="J6748" t="s">
        <v>135</v>
      </c>
      <c r="K6748" t="s">
        <v>22</v>
      </c>
      <c r="L6748" t="s">
        <v>186</v>
      </c>
      <c r="M6748" t="s">
        <v>24099</v>
      </c>
      <c r="N6748" t="s">
        <v>24100</v>
      </c>
      <c r="O6748">
        <v>8.4191666666666674</v>
      </c>
      <c r="P6748">
        <v>2</v>
      </c>
      <c r="Q6748">
        <v>428</v>
      </c>
      <c r="R6748">
        <v>6</v>
      </c>
      <c r="S6748">
        <v>32</v>
      </c>
      <c r="T6748">
        <v>5</v>
      </c>
      <c r="U6748">
        <v>74</v>
      </c>
      <c r="V6748">
        <v>0</v>
      </c>
      <c r="W6748">
        <v>0</v>
      </c>
      <c r="X6748">
        <v>11.763866999999999</v>
      </c>
      <c r="Y6748">
        <v>730.51279999999997</v>
      </c>
      <c r="Z6748">
        <v>116.65546000000001</v>
      </c>
      <c r="AA6748">
        <v>88.549800000000005</v>
      </c>
      <c r="AB6748">
        <v>248.87682000000001</v>
      </c>
      <c r="AC6748">
        <v>255.09294</v>
      </c>
      <c r="AD6748">
        <v>0</v>
      </c>
      <c r="AE6748">
        <v>0</v>
      </c>
      <c r="AF6748">
        <v>1451.4517000000001</v>
      </c>
    </row>
    <row r="6749" spans="1:32" x14ac:dyDescent="0.3">
      <c r="A6749">
        <v>2795942</v>
      </c>
      <c r="B6749">
        <v>1</v>
      </c>
      <c r="C6749" t="s">
        <v>82</v>
      </c>
      <c r="D6749" t="s">
        <v>94</v>
      </c>
      <c r="E6749" t="s">
        <v>24101</v>
      </c>
      <c r="F6749" t="s">
        <v>24102</v>
      </c>
      <c r="G6749" t="s">
        <v>31546</v>
      </c>
      <c r="H6749" t="s">
        <v>145</v>
      </c>
      <c r="I6749" t="s">
        <v>78</v>
      </c>
      <c r="J6749" t="s">
        <v>135</v>
      </c>
      <c r="K6749" t="s">
        <v>22</v>
      </c>
      <c r="L6749" t="s">
        <v>136</v>
      </c>
      <c r="M6749" t="s">
        <v>24103</v>
      </c>
      <c r="N6749" t="s">
        <v>24104</v>
      </c>
      <c r="O6749">
        <v>0.67388888888888887</v>
      </c>
      <c r="P6749">
        <v>0</v>
      </c>
      <c r="Q6749">
        <v>5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0.93544499999999997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0.93544499999999997</v>
      </c>
    </row>
    <row r="6750" spans="1:32" x14ac:dyDescent="0.3">
      <c r="A6750">
        <v>2795889</v>
      </c>
      <c r="B6750">
        <v>1</v>
      </c>
      <c r="C6750" t="s">
        <v>82</v>
      </c>
      <c r="D6750" t="s">
        <v>92</v>
      </c>
      <c r="E6750" t="s">
        <v>24105</v>
      </c>
      <c r="F6750" t="s">
        <v>24106</v>
      </c>
      <c r="G6750" t="s">
        <v>31546</v>
      </c>
      <c r="H6750" t="s">
        <v>223</v>
      </c>
      <c r="I6750" t="s">
        <v>78</v>
      </c>
      <c r="J6750" t="s">
        <v>135</v>
      </c>
      <c r="K6750" t="s">
        <v>22</v>
      </c>
      <c r="L6750" t="s">
        <v>136</v>
      </c>
      <c r="M6750" t="s">
        <v>24107</v>
      </c>
      <c r="N6750" t="s">
        <v>24108</v>
      </c>
      <c r="O6750">
        <v>4.6672222222222226</v>
      </c>
      <c r="P6750">
        <v>0</v>
      </c>
      <c r="Q6750">
        <v>13</v>
      </c>
      <c r="R6750">
        <v>0</v>
      </c>
      <c r="S6750">
        <v>0</v>
      </c>
      <c r="T6750">
        <v>0</v>
      </c>
      <c r="U6750">
        <v>1</v>
      </c>
      <c r="V6750">
        <v>0</v>
      </c>
      <c r="W6750">
        <v>0</v>
      </c>
      <c r="X6750">
        <v>0</v>
      </c>
      <c r="Y6750">
        <v>24.932337</v>
      </c>
      <c r="Z6750">
        <v>0</v>
      </c>
      <c r="AA6750">
        <v>0</v>
      </c>
      <c r="AB6750">
        <v>0</v>
      </c>
      <c r="AC6750">
        <v>0.81735559999999996</v>
      </c>
      <c r="AD6750">
        <v>0</v>
      </c>
      <c r="AE6750">
        <v>0</v>
      </c>
      <c r="AF6750">
        <v>25.749693000000001</v>
      </c>
    </row>
    <row r="6751" spans="1:32" x14ac:dyDescent="0.3">
      <c r="A6751">
        <v>2795547</v>
      </c>
      <c r="B6751">
        <v>1</v>
      </c>
      <c r="C6751" t="s">
        <v>82</v>
      </c>
      <c r="D6751" t="s">
        <v>98</v>
      </c>
      <c r="E6751" t="s">
        <v>24109</v>
      </c>
      <c r="F6751" t="s">
        <v>24110</v>
      </c>
      <c r="G6751" t="s">
        <v>31548</v>
      </c>
      <c r="H6751" t="s">
        <v>333</v>
      </c>
      <c r="I6751" t="s">
        <v>78</v>
      </c>
      <c r="J6751" t="s">
        <v>135</v>
      </c>
      <c r="K6751" t="s">
        <v>22</v>
      </c>
      <c r="L6751" t="s">
        <v>136</v>
      </c>
      <c r="M6751" t="s">
        <v>24111</v>
      </c>
      <c r="N6751" t="s">
        <v>24112</v>
      </c>
      <c r="O6751">
        <v>3.3466666666666667</v>
      </c>
      <c r="P6751">
        <v>0</v>
      </c>
      <c r="Q6751">
        <v>2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2.8471172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2.8471172</v>
      </c>
    </row>
    <row r="6752" spans="1:32" x14ac:dyDescent="0.3">
      <c r="A6752">
        <v>2795540</v>
      </c>
      <c r="B6752">
        <v>1</v>
      </c>
      <c r="C6752" t="s">
        <v>83</v>
      </c>
      <c r="D6752" t="s">
        <v>120</v>
      </c>
      <c r="E6752" t="s">
        <v>23042</v>
      </c>
      <c r="F6752" t="s">
        <v>23043</v>
      </c>
      <c r="G6752" t="s">
        <v>31549</v>
      </c>
      <c r="H6752" t="s">
        <v>134</v>
      </c>
      <c r="I6752" t="s">
        <v>79</v>
      </c>
      <c r="J6752" t="s">
        <v>135</v>
      </c>
      <c r="K6752" t="s">
        <v>22</v>
      </c>
      <c r="L6752" t="s">
        <v>136</v>
      </c>
      <c r="M6752" t="s">
        <v>24113</v>
      </c>
      <c r="N6752" t="s">
        <v>24114</v>
      </c>
      <c r="O6752">
        <v>0.36916666666666664</v>
      </c>
      <c r="P6752">
        <v>1</v>
      </c>
      <c r="Q6752">
        <v>45</v>
      </c>
      <c r="R6752">
        <v>144</v>
      </c>
      <c r="S6752">
        <v>38</v>
      </c>
      <c r="T6752">
        <v>2</v>
      </c>
      <c r="U6752">
        <v>0</v>
      </c>
      <c r="V6752">
        <v>0</v>
      </c>
      <c r="W6752">
        <v>0</v>
      </c>
      <c r="X6752">
        <v>7.6028390000000001E-3</v>
      </c>
      <c r="Y6752">
        <v>1.7352074</v>
      </c>
      <c r="Z6752">
        <v>6.8689957000000001</v>
      </c>
      <c r="AA6752">
        <v>1.6659132999999999</v>
      </c>
      <c r="AB6752">
        <v>0.74635094000000002</v>
      </c>
      <c r="AC6752">
        <v>0</v>
      </c>
      <c r="AD6752">
        <v>0</v>
      </c>
      <c r="AE6752">
        <v>0</v>
      </c>
      <c r="AF6752">
        <v>11.02407</v>
      </c>
    </row>
    <row r="6753" spans="1:32" x14ac:dyDescent="0.3">
      <c r="A6753">
        <v>2795535</v>
      </c>
      <c r="B6753">
        <v>1</v>
      </c>
      <c r="C6753" t="s">
        <v>82</v>
      </c>
      <c r="D6753" t="s">
        <v>113</v>
      </c>
      <c r="E6753" t="s">
        <v>9061</v>
      </c>
      <c r="F6753" t="s">
        <v>9062</v>
      </c>
      <c r="G6753" t="s">
        <v>31547</v>
      </c>
      <c r="H6753" t="s">
        <v>145</v>
      </c>
      <c r="I6753" t="s">
        <v>79</v>
      </c>
      <c r="J6753" t="s">
        <v>135</v>
      </c>
      <c r="K6753" t="s">
        <v>22</v>
      </c>
      <c r="L6753" t="s">
        <v>136</v>
      </c>
      <c r="M6753" t="s">
        <v>24115</v>
      </c>
      <c r="N6753" t="s">
        <v>24116</v>
      </c>
      <c r="O6753">
        <v>0.42527777777777775</v>
      </c>
      <c r="P6753">
        <v>2</v>
      </c>
      <c r="Q6753">
        <v>962</v>
      </c>
      <c r="R6753">
        <v>5</v>
      </c>
      <c r="S6753">
        <v>0</v>
      </c>
      <c r="T6753">
        <v>16</v>
      </c>
      <c r="U6753">
        <v>19</v>
      </c>
      <c r="V6753">
        <v>1</v>
      </c>
      <c r="W6753">
        <v>0</v>
      </c>
      <c r="X6753">
        <v>8.4289310000000004</v>
      </c>
      <c r="Y6753">
        <v>61.877026000000001</v>
      </c>
      <c r="Z6753">
        <v>16.111291999999999</v>
      </c>
      <c r="AA6753">
        <v>0</v>
      </c>
      <c r="AB6753">
        <v>66.289339999999996</v>
      </c>
      <c r="AC6753">
        <v>14.322111</v>
      </c>
      <c r="AD6753">
        <v>9.0980690000000003E-2</v>
      </c>
      <c r="AE6753">
        <v>0</v>
      </c>
      <c r="AF6753">
        <v>167.11967000000001</v>
      </c>
    </row>
    <row r="6754" spans="1:32" x14ac:dyDescent="0.3">
      <c r="A6754">
        <v>2795538</v>
      </c>
      <c r="B6754">
        <v>1</v>
      </c>
      <c r="C6754" t="s">
        <v>83</v>
      </c>
      <c r="D6754" t="s">
        <v>125</v>
      </c>
      <c r="E6754" t="s">
        <v>14520</v>
      </c>
      <c r="F6754" t="s">
        <v>14521</v>
      </c>
      <c r="G6754" t="s">
        <v>31545</v>
      </c>
      <c r="H6754" t="s">
        <v>134</v>
      </c>
      <c r="I6754" t="s">
        <v>79</v>
      </c>
      <c r="J6754" t="s">
        <v>135</v>
      </c>
      <c r="K6754" t="s">
        <v>22</v>
      </c>
      <c r="L6754" t="s">
        <v>136</v>
      </c>
      <c r="M6754" t="s">
        <v>24117</v>
      </c>
      <c r="N6754" t="s">
        <v>24118</v>
      </c>
      <c r="O6754">
        <v>0.2225</v>
      </c>
      <c r="P6754">
        <v>5</v>
      </c>
      <c r="Q6754">
        <v>883</v>
      </c>
      <c r="R6754">
        <v>288</v>
      </c>
      <c r="S6754">
        <v>94</v>
      </c>
      <c r="T6754">
        <v>23</v>
      </c>
      <c r="U6754">
        <v>113</v>
      </c>
      <c r="V6754">
        <v>4</v>
      </c>
      <c r="W6754">
        <v>0</v>
      </c>
      <c r="X6754">
        <v>3.524438</v>
      </c>
      <c r="Y6754">
        <v>42.077927000000003</v>
      </c>
      <c r="Z6754">
        <v>269.48869999999999</v>
      </c>
      <c r="AA6754">
        <v>13.322025</v>
      </c>
      <c r="AB6754">
        <v>449.12670000000003</v>
      </c>
      <c r="AC6754">
        <v>20.245176000000001</v>
      </c>
      <c r="AD6754">
        <v>228.91039000000001</v>
      </c>
      <c r="AE6754">
        <v>0</v>
      </c>
      <c r="AF6754">
        <v>1026.6953000000001</v>
      </c>
    </row>
    <row r="6755" spans="1:32" x14ac:dyDescent="0.3">
      <c r="A6755">
        <v>2795260</v>
      </c>
      <c r="B6755">
        <v>1</v>
      </c>
      <c r="C6755" t="s">
        <v>82</v>
      </c>
      <c r="D6755" t="s">
        <v>87</v>
      </c>
      <c r="E6755" t="s">
        <v>24119</v>
      </c>
      <c r="F6755" t="s">
        <v>24120</v>
      </c>
      <c r="G6755" t="s">
        <v>31548</v>
      </c>
      <c r="H6755" t="s">
        <v>333</v>
      </c>
      <c r="I6755" t="s">
        <v>78</v>
      </c>
      <c r="J6755" t="s">
        <v>135</v>
      </c>
      <c r="K6755" t="s">
        <v>22</v>
      </c>
      <c r="L6755" t="s">
        <v>136</v>
      </c>
      <c r="M6755" t="s">
        <v>24121</v>
      </c>
      <c r="N6755" t="s">
        <v>24122</v>
      </c>
      <c r="O6755">
        <v>4.8852777777777776</v>
      </c>
      <c r="P6755">
        <v>0</v>
      </c>
      <c r="Q6755">
        <v>2</v>
      </c>
      <c r="R6755">
        <v>0</v>
      </c>
      <c r="S6755">
        <v>0</v>
      </c>
      <c r="T6755">
        <v>0</v>
      </c>
      <c r="U6755">
        <v>1</v>
      </c>
      <c r="V6755">
        <v>0</v>
      </c>
      <c r="W6755">
        <v>0</v>
      </c>
      <c r="X6755">
        <v>0</v>
      </c>
      <c r="Y6755">
        <v>1.8895602</v>
      </c>
      <c r="Z6755">
        <v>0</v>
      </c>
      <c r="AA6755">
        <v>0</v>
      </c>
      <c r="AB6755">
        <v>0</v>
      </c>
      <c r="AC6755">
        <v>0.74706614000000005</v>
      </c>
      <c r="AD6755">
        <v>0</v>
      </c>
      <c r="AE6755">
        <v>0</v>
      </c>
      <c r="AF6755">
        <v>2.6366261999999998</v>
      </c>
    </row>
    <row r="6756" spans="1:32" x14ac:dyDescent="0.3">
      <c r="A6756">
        <v>2795043</v>
      </c>
      <c r="B6756">
        <v>1</v>
      </c>
      <c r="C6756" t="s">
        <v>82</v>
      </c>
      <c r="D6756" t="s">
        <v>99</v>
      </c>
      <c r="E6756" t="s">
        <v>24123</v>
      </c>
      <c r="F6756" t="s">
        <v>24124</v>
      </c>
      <c r="G6756" t="s">
        <v>31545</v>
      </c>
      <c r="H6756" t="s">
        <v>134</v>
      </c>
      <c r="I6756" t="s">
        <v>79</v>
      </c>
      <c r="J6756" t="s">
        <v>135</v>
      </c>
      <c r="K6756" t="s">
        <v>22</v>
      </c>
      <c r="L6756" t="s">
        <v>136</v>
      </c>
      <c r="M6756" t="s">
        <v>24125</v>
      </c>
      <c r="N6756" t="s">
        <v>24126</v>
      </c>
      <c r="O6756">
        <v>2.4113888888888888</v>
      </c>
      <c r="P6756">
        <v>11</v>
      </c>
      <c r="Q6756">
        <v>5968</v>
      </c>
      <c r="R6756">
        <v>16</v>
      </c>
      <c r="S6756">
        <v>217</v>
      </c>
      <c r="T6756">
        <v>33</v>
      </c>
      <c r="U6756">
        <v>755</v>
      </c>
      <c r="V6756">
        <v>0</v>
      </c>
      <c r="W6756">
        <v>10</v>
      </c>
      <c r="X6756">
        <v>60.099820000000001</v>
      </c>
      <c r="Y6756">
        <v>2573.3645000000001</v>
      </c>
      <c r="Z6756">
        <v>21.338754999999999</v>
      </c>
      <c r="AA6756">
        <v>116.26515999999999</v>
      </c>
      <c r="AB6756">
        <v>374.71456999999998</v>
      </c>
      <c r="AC6756">
        <v>840.71489999999994</v>
      </c>
      <c r="AD6756">
        <v>0</v>
      </c>
      <c r="AE6756">
        <v>202.6311</v>
      </c>
      <c r="AF6756">
        <v>4189.1289999999999</v>
      </c>
    </row>
    <row r="6757" spans="1:32" x14ac:dyDescent="0.3">
      <c r="A6757">
        <v>2794776</v>
      </c>
      <c r="B6757">
        <v>1</v>
      </c>
      <c r="C6757" t="s">
        <v>82</v>
      </c>
      <c r="D6757" t="s">
        <v>101</v>
      </c>
      <c r="E6757" t="s">
        <v>15587</v>
      </c>
      <c r="F6757" t="s">
        <v>15588</v>
      </c>
      <c r="G6757" t="s">
        <v>31549</v>
      </c>
      <c r="H6757" t="s">
        <v>134</v>
      </c>
      <c r="I6757" t="s">
        <v>79</v>
      </c>
      <c r="J6757" t="s">
        <v>135</v>
      </c>
      <c r="K6757" t="s">
        <v>22</v>
      </c>
      <c r="L6757" t="s">
        <v>136</v>
      </c>
      <c r="M6757" t="s">
        <v>24127</v>
      </c>
      <c r="N6757" t="s">
        <v>24128</v>
      </c>
      <c r="O6757">
        <v>0.79722222222222228</v>
      </c>
      <c r="P6757">
        <v>2</v>
      </c>
      <c r="Q6757">
        <v>428</v>
      </c>
      <c r="R6757">
        <v>6</v>
      </c>
      <c r="S6757">
        <v>32</v>
      </c>
      <c r="T6757">
        <v>5</v>
      </c>
      <c r="U6757">
        <v>75</v>
      </c>
      <c r="V6757">
        <v>0</v>
      </c>
      <c r="W6757">
        <v>0</v>
      </c>
      <c r="X6757">
        <v>1.4030522999999999</v>
      </c>
      <c r="Y6757">
        <v>87.150869999999998</v>
      </c>
      <c r="Z6757">
        <v>10.040096</v>
      </c>
      <c r="AA6757">
        <v>7.1764640000000002</v>
      </c>
      <c r="AB6757">
        <v>17.850677000000001</v>
      </c>
      <c r="AC6757">
        <v>17.034533</v>
      </c>
      <c r="AD6757">
        <v>0</v>
      </c>
      <c r="AE6757">
        <v>0</v>
      </c>
      <c r="AF6757">
        <v>140.6557</v>
      </c>
    </row>
    <row r="6758" spans="1:32" x14ac:dyDescent="0.3">
      <c r="A6758">
        <v>2794528</v>
      </c>
      <c r="B6758">
        <v>1</v>
      </c>
      <c r="C6758" t="s">
        <v>82</v>
      </c>
      <c r="D6758" t="s">
        <v>104</v>
      </c>
      <c r="E6758" t="s">
        <v>5130</v>
      </c>
      <c r="F6758" t="s">
        <v>5131</v>
      </c>
      <c r="G6758" t="s">
        <v>31546</v>
      </c>
      <c r="H6758" t="s">
        <v>223</v>
      </c>
      <c r="I6758" t="s">
        <v>78</v>
      </c>
      <c r="J6758" t="s">
        <v>135</v>
      </c>
      <c r="K6758" t="s">
        <v>22</v>
      </c>
      <c r="L6758" t="s">
        <v>136</v>
      </c>
      <c r="M6758" t="s">
        <v>24129</v>
      </c>
      <c r="N6758" t="s">
        <v>24130</v>
      </c>
      <c r="O6758">
        <v>1.4263888888888889</v>
      </c>
      <c r="P6758">
        <v>0</v>
      </c>
      <c r="Q6758">
        <v>257</v>
      </c>
      <c r="R6758">
        <v>0</v>
      </c>
      <c r="S6758">
        <v>0</v>
      </c>
      <c r="T6758">
        <v>0</v>
      </c>
      <c r="U6758">
        <v>6</v>
      </c>
      <c r="V6758">
        <v>0</v>
      </c>
      <c r="W6758">
        <v>0</v>
      </c>
      <c r="X6758">
        <v>0</v>
      </c>
      <c r="Y6758">
        <v>107.60884</v>
      </c>
      <c r="Z6758">
        <v>0</v>
      </c>
      <c r="AA6758">
        <v>0</v>
      </c>
      <c r="AB6758">
        <v>0</v>
      </c>
      <c r="AC6758">
        <v>1.0605667999999999</v>
      </c>
      <c r="AD6758">
        <v>0</v>
      </c>
      <c r="AE6758">
        <v>0</v>
      </c>
      <c r="AF6758">
        <v>108.66941</v>
      </c>
    </row>
    <row r="6759" spans="1:32" x14ac:dyDescent="0.3">
      <c r="A6759">
        <v>2794271</v>
      </c>
      <c r="B6759">
        <v>2</v>
      </c>
      <c r="C6759" t="s">
        <v>82</v>
      </c>
      <c r="D6759" t="s">
        <v>106</v>
      </c>
      <c r="E6759" t="s">
        <v>132</v>
      </c>
      <c r="F6759" t="s">
        <v>133</v>
      </c>
      <c r="G6759" t="s">
        <v>31545</v>
      </c>
      <c r="H6759" t="s">
        <v>672</v>
      </c>
      <c r="I6759" t="s">
        <v>79</v>
      </c>
      <c r="J6759" t="s">
        <v>135</v>
      </c>
      <c r="K6759" t="s">
        <v>22</v>
      </c>
      <c r="L6759" t="s">
        <v>136</v>
      </c>
      <c r="M6759" t="s">
        <v>18428</v>
      </c>
      <c r="N6759" t="s">
        <v>24131</v>
      </c>
      <c r="O6759">
        <v>0.8372222222222222</v>
      </c>
      <c r="P6759">
        <v>2</v>
      </c>
      <c r="Q6759">
        <v>314</v>
      </c>
      <c r="R6759">
        <v>2</v>
      </c>
      <c r="S6759">
        <v>20</v>
      </c>
      <c r="T6759">
        <v>17</v>
      </c>
      <c r="U6759">
        <v>70</v>
      </c>
      <c r="V6759">
        <v>2</v>
      </c>
      <c r="W6759">
        <v>0</v>
      </c>
      <c r="X6759">
        <v>4.5778793999999996</v>
      </c>
      <c r="Y6759">
        <v>72.053079999999994</v>
      </c>
      <c r="Z6759">
        <v>0.90819704999999995</v>
      </c>
      <c r="AA6759">
        <v>12.189976</v>
      </c>
      <c r="AB6759">
        <v>85.504180000000005</v>
      </c>
      <c r="AC6759">
        <v>72.549644000000001</v>
      </c>
      <c r="AD6759">
        <v>82.953479999999999</v>
      </c>
      <c r="AE6759">
        <v>0</v>
      </c>
      <c r="AF6759">
        <v>330.73644999999999</v>
      </c>
    </row>
    <row r="6760" spans="1:32" x14ac:dyDescent="0.3">
      <c r="A6760">
        <v>2783801</v>
      </c>
      <c r="B6760">
        <v>1</v>
      </c>
      <c r="C6760" t="s">
        <v>82</v>
      </c>
      <c r="D6760" t="s">
        <v>104</v>
      </c>
      <c r="E6760" t="s">
        <v>24132</v>
      </c>
      <c r="F6760" t="s">
        <v>24133</v>
      </c>
      <c r="G6760" t="s">
        <v>31546</v>
      </c>
      <c r="H6760" t="s">
        <v>1297</v>
      </c>
      <c r="I6760" t="s">
        <v>78</v>
      </c>
      <c r="J6760" t="s">
        <v>135</v>
      </c>
      <c r="K6760" t="s">
        <v>22</v>
      </c>
      <c r="L6760" t="s">
        <v>136</v>
      </c>
      <c r="M6760" t="s">
        <v>24134</v>
      </c>
      <c r="N6760" t="s">
        <v>21781</v>
      </c>
      <c r="O6760">
        <v>3.7405555555555554</v>
      </c>
      <c r="P6760">
        <v>0</v>
      </c>
      <c r="Q6760">
        <v>89</v>
      </c>
      <c r="R6760">
        <v>0</v>
      </c>
      <c r="S6760">
        <v>0</v>
      </c>
      <c r="T6760">
        <v>0</v>
      </c>
      <c r="U6760">
        <v>1</v>
      </c>
      <c r="V6760">
        <v>0</v>
      </c>
      <c r="W6760">
        <v>0</v>
      </c>
      <c r="X6760">
        <v>0</v>
      </c>
      <c r="Y6760">
        <v>25.026479999999999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25.026479999999999</v>
      </c>
    </row>
    <row r="6761" spans="1:32" x14ac:dyDescent="0.3">
      <c r="A6761">
        <v>2783724</v>
      </c>
      <c r="B6761">
        <v>1</v>
      </c>
      <c r="C6761" t="s">
        <v>82</v>
      </c>
      <c r="D6761" t="s">
        <v>106</v>
      </c>
      <c r="E6761" t="s">
        <v>24135</v>
      </c>
      <c r="F6761" t="s">
        <v>24136</v>
      </c>
      <c r="G6761" t="s">
        <v>31551</v>
      </c>
      <c r="H6761" t="s">
        <v>134</v>
      </c>
      <c r="I6761" t="s">
        <v>79</v>
      </c>
      <c r="J6761" t="s">
        <v>135</v>
      </c>
      <c r="K6761" t="s">
        <v>22</v>
      </c>
      <c r="L6761" t="s">
        <v>136</v>
      </c>
      <c r="M6761" t="s">
        <v>24137</v>
      </c>
      <c r="N6761" t="s">
        <v>24138</v>
      </c>
      <c r="O6761">
        <v>9.555555555555556E-2</v>
      </c>
      <c r="P6761">
        <v>0</v>
      </c>
      <c r="Q6761">
        <v>300</v>
      </c>
      <c r="R6761">
        <v>0</v>
      </c>
      <c r="S6761">
        <v>8</v>
      </c>
      <c r="T6761">
        <v>0</v>
      </c>
      <c r="U6761">
        <v>32</v>
      </c>
      <c r="V6761">
        <v>0</v>
      </c>
      <c r="W6761">
        <v>0</v>
      </c>
      <c r="X6761">
        <v>0</v>
      </c>
      <c r="Y6761">
        <v>3.9612333999999998</v>
      </c>
      <c r="Z6761">
        <v>0</v>
      </c>
      <c r="AA6761">
        <v>7.4461200000000005E-2</v>
      </c>
      <c r="AB6761">
        <v>0</v>
      </c>
      <c r="AC6761">
        <v>0.97875624999999999</v>
      </c>
      <c r="AD6761">
        <v>0</v>
      </c>
      <c r="AE6761">
        <v>0</v>
      </c>
      <c r="AF6761">
        <v>5.0144506</v>
      </c>
    </row>
    <row r="6762" spans="1:32" x14ac:dyDescent="0.3">
      <c r="A6762">
        <v>2782719</v>
      </c>
      <c r="B6762">
        <v>2</v>
      </c>
      <c r="C6762" t="s">
        <v>83</v>
      </c>
      <c r="D6762" t="s">
        <v>123</v>
      </c>
      <c r="E6762" t="s">
        <v>24139</v>
      </c>
      <c r="F6762" t="s">
        <v>24140</v>
      </c>
      <c r="G6762" t="s">
        <v>31552</v>
      </c>
      <c r="H6762" t="s">
        <v>333</v>
      </c>
      <c r="I6762" t="s">
        <v>78</v>
      </c>
      <c r="J6762" t="s">
        <v>135</v>
      </c>
      <c r="K6762" t="s">
        <v>22</v>
      </c>
      <c r="L6762" t="s">
        <v>136</v>
      </c>
      <c r="M6762" t="s">
        <v>22435</v>
      </c>
      <c r="N6762" t="s">
        <v>24141</v>
      </c>
      <c r="O6762">
        <v>0.53805555555555551</v>
      </c>
      <c r="P6762">
        <v>0</v>
      </c>
      <c r="Q6762">
        <v>39</v>
      </c>
      <c r="R6762">
        <v>0</v>
      </c>
      <c r="S6762">
        <v>5</v>
      </c>
      <c r="T6762">
        <v>0</v>
      </c>
      <c r="U6762">
        <v>5</v>
      </c>
      <c r="V6762">
        <v>0</v>
      </c>
      <c r="W6762">
        <v>1</v>
      </c>
      <c r="X6762">
        <v>0</v>
      </c>
      <c r="Y6762">
        <v>4.1280937</v>
      </c>
      <c r="Z6762">
        <v>0</v>
      </c>
      <c r="AA6762">
        <v>0.77758799999999995</v>
      </c>
      <c r="AB6762">
        <v>0</v>
      </c>
      <c r="AC6762">
        <v>3.6797328</v>
      </c>
      <c r="AD6762">
        <v>0</v>
      </c>
      <c r="AE6762">
        <v>26.615877000000001</v>
      </c>
      <c r="AF6762">
        <v>35.20129</v>
      </c>
    </row>
    <row r="6763" spans="1:32" x14ac:dyDescent="0.3">
      <c r="A6763">
        <v>2782949</v>
      </c>
      <c r="B6763">
        <v>2</v>
      </c>
      <c r="C6763" t="s">
        <v>83</v>
      </c>
      <c r="D6763" t="s">
        <v>120</v>
      </c>
      <c r="E6763" t="s">
        <v>24142</v>
      </c>
      <c r="F6763" t="s">
        <v>24143</v>
      </c>
      <c r="G6763" t="s">
        <v>31552</v>
      </c>
      <c r="H6763" t="s">
        <v>359</v>
      </c>
      <c r="I6763" t="s">
        <v>78</v>
      </c>
      <c r="J6763" t="s">
        <v>135</v>
      </c>
      <c r="K6763" t="s">
        <v>22</v>
      </c>
      <c r="L6763" t="s">
        <v>136</v>
      </c>
      <c r="M6763" t="s">
        <v>24144</v>
      </c>
      <c r="N6763" t="s">
        <v>24145</v>
      </c>
      <c r="O6763">
        <v>0.54722222222222228</v>
      </c>
      <c r="P6763">
        <v>0</v>
      </c>
      <c r="Q6763">
        <v>71</v>
      </c>
      <c r="R6763">
        <v>0</v>
      </c>
      <c r="S6763">
        <v>8</v>
      </c>
      <c r="T6763">
        <v>0</v>
      </c>
      <c r="U6763">
        <v>8</v>
      </c>
      <c r="V6763">
        <v>0</v>
      </c>
      <c r="W6763">
        <v>0</v>
      </c>
      <c r="X6763">
        <v>0</v>
      </c>
      <c r="Y6763">
        <v>6.1725580000000004</v>
      </c>
      <c r="Z6763">
        <v>0</v>
      </c>
      <c r="AA6763">
        <v>0.28429979999999999</v>
      </c>
      <c r="AB6763">
        <v>0</v>
      </c>
      <c r="AC6763">
        <v>7.7586529999999998</v>
      </c>
      <c r="AD6763">
        <v>0</v>
      </c>
      <c r="AE6763">
        <v>0</v>
      </c>
      <c r="AF6763">
        <v>14.21551</v>
      </c>
    </row>
    <row r="6764" spans="1:32" x14ac:dyDescent="0.3">
      <c r="A6764">
        <v>2782977</v>
      </c>
      <c r="B6764">
        <v>1</v>
      </c>
      <c r="C6764" t="s">
        <v>83</v>
      </c>
      <c r="D6764" t="s">
        <v>120</v>
      </c>
      <c r="E6764" t="s">
        <v>24146</v>
      </c>
      <c r="F6764" t="s">
        <v>24147</v>
      </c>
      <c r="G6764" t="s">
        <v>31551</v>
      </c>
      <c r="H6764" t="s">
        <v>134</v>
      </c>
      <c r="I6764" t="s">
        <v>79</v>
      </c>
      <c r="J6764" t="s">
        <v>248</v>
      </c>
      <c r="K6764" t="s">
        <v>22</v>
      </c>
      <c r="L6764" t="s">
        <v>136</v>
      </c>
      <c r="M6764" t="s">
        <v>24148</v>
      </c>
      <c r="N6764" t="s">
        <v>24149</v>
      </c>
      <c r="O6764">
        <v>4.7222222222222221E-2</v>
      </c>
      <c r="P6764">
        <v>1</v>
      </c>
      <c r="Q6764">
        <v>289</v>
      </c>
      <c r="R6764">
        <v>0</v>
      </c>
      <c r="S6764">
        <v>9</v>
      </c>
      <c r="T6764">
        <v>0</v>
      </c>
      <c r="U6764">
        <v>28</v>
      </c>
      <c r="V6764">
        <v>0</v>
      </c>
      <c r="W6764">
        <v>0</v>
      </c>
      <c r="X6764">
        <v>0.16594065999999999</v>
      </c>
      <c r="Y6764">
        <v>1.8423061000000001</v>
      </c>
      <c r="Z6764">
        <v>0</v>
      </c>
      <c r="AA6764">
        <v>2.4880577000000001E-2</v>
      </c>
      <c r="AB6764">
        <v>0</v>
      </c>
      <c r="AC6764">
        <v>0.80008769999999996</v>
      </c>
      <c r="AD6764">
        <v>0</v>
      </c>
      <c r="AE6764">
        <v>0</v>
      </c>
      <c r="AF6764">
        <v>2.833215</v>
      </c>
    </row>
    <row r="6765" spans="1:32" x14ac:dyDescent="0.3">
      <c r="A6765">
        <v>2782840</v>
      </c>
      <c r="B6765">
        <v>1</v>
      </c>
      <c r="C6765" t="s">
        <v>82</v>
      </c>
      <c r="D6765" t="s">
        <v>96</v>
      </c>
      <c r="E6765" t="s">
        <v>23229</v>
      </c>
      <c r="F6765" t="s">
        <v>23230</v>
      </c>
      <c r="G6765" t="s">
        <v>31548</v>
      </c>
      <c r="H6765" t="s">
        <v>893</v>
      </c>
      <c r="I6765" t="s">
        <v>78</v>
      </c>
      <c r="J6765" t="s">
        <v>135</v>
      </c>
      <c r="K6765" t="s">
        <v>22</v>
      </c>
      <c r="L6765" t="s">
        <v>136</v>
      </c>
      <c r="M6765" t="s">
        <v>24150</v>
      </c>
      <c r="N6765" t="s">
        <v>24151</v>
      </c>
      <c r="O6765">
        <v>1.7955555555555556</v>
      </c>
      <c r="P6765">
        <v>0</v>
      </c>
      <c r="Q6765">
        <v>3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1.7870343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1.7870343</v>
      </c>
    </row>
    <row r="6766" spans="1:32" x14ac:dyDescent="0.3">
      <c r="A6766">
        <v>2782721</v>
      </c>
      <c r="B6766">
        <v>1</v>
      </c>
      <c r="C6766" t="s">
        <v>82</v>
      </c>
      <c r="D6766" t="s">
        <v>113</v>
      </c>
      <c r="E6766" t="s">
        <v>24152</v>
      </c>
      <c r="F6766" t="s">
        <v>24153</v>
      </c>
      <c r="G6766" t="s">
        <v>31546</v>
      </c>
      <c r="H6766" t="s">
        <v>1297</v>
      </c>
      <c r="I6766" t="s">
        <v>78</v>
      </c>
      <c r="J6766" t="s">
        <v>135</v>
      </c>
      <c r="K6766" t="s">
        <v>22</v>
      </c>
      <c r="L6766" t="s">
        <v>136</v>
      </c>
      <c r="M6766" t="s">
        <v>24154</v>
      </c>
      <c r="N6766" t="s">
        <v>24155</v>
      </c>
      <c r="O6766">
        <v>1.7872222222222223</v>
      </c>
      <c r="P6766">
        <v>0</v>
      </c>
      <c r="Q6766">
        <v>54</v>
      </c>
      <c r="R6766">
        <v>0</v>
      </c>
      <c r="S6766">
        <v>5</v>
      </c>
      <c r="T6766">
        <v>0</v>
      </c>
      <c r="U6766">
        <v>8</v>
      </c>
      <c r="V6766">
        <v>0</v>
      </c>
      <c r="W6766">
        <v>0</v>
      </c>
      <c r="X6766">
        <v>0</v>
      </c>
      <c r="Y6766">
        <v>31.347100000000001</v>
      </c>
      <c r="Z6766">
        <v>0</v>
      </c>
      <c r="AA6766">
        <v>1.7175026</v>
      </c>
      <c r="AB6766">
        <v>0</v>
      </c>
      <c r="AC6766">
        <v>3.3725526000000001</v>
      </c>
      <c r="AD6766">
        <v>0</v>
      </c>
      <c r="AE6766">
        <v>0</v>
      </c>
      <c r="AF6766">
        <v>36.437153000000002</v>
      </c>
    </row>
    <row r="6767" spans="1:32" x14ac:dyDescent="0.3">
      <c r="A6767">
        <v>2782709</v>
      </c>
      <c r="B6767">
        <v>1</v>
      </c>
      <c r="C6767" t="s">
        <v>82</v>
      </c>
      <c r="D6767" t="s">
        <v>90</v>
      </c>
      <c r="E6767" t="s">
        <v>24156</v>
      </c>
      <c r="F6767" t="s">
        <v>24157</v>
      </c>
      <c r="G6767" t="s">
        <v>31548</v>
      </c>
      <c r="H6767" t="s">
        <v>311</v>
      </c>
      <c r="I6767" t="s">
        <v>78</v>
      </c>
      <c r="J6767" t="s">
        <v>135</v>
      </c>
      <c r="K6767" t="s">
        <v>22</v>
      </c>
      <c r="L6767" t="s">
        <v>136</v>
      </c>
      <c r="M6767" t="s">
        <v>24158</v>
      </c>
      <c r="N6767" t="s">
        <v>24159</v>
      </c>
      <c r="O6767">
        <v>4.171388888888889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1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3.9237242000000001</v>
      </c>
      <c r="AD6767">
        <v>0</v>
      </c>
      <c r="AE6767">
        <v>0</v>
      </c>
      <c r="AF6767">
        <v>3.9237242000000001</v>
      </c>
    </row>
    <row r="6768" spans="1:32" x14ac:dyDescent="0.3">
      <c r="A6768">
        <v>2782696</v>
      </c>
      <c r="B6768">
        <v>1</v>
      </c>
      <c r="C6768" t="s">
        <v>83</v>
      </c>
      <c r="D6768" t="s">
        <v>130</v>
      </c>
      <c r="E6768" t="s">
        <v>24160</v>
      </c>
      <c r="F6768" t="s">
        <v>24161</v>
      </c>
      <c r="G6768" t="s">
        <v>31548</v>
      </c>
      <c r="H6768" t="s">
        <v>333</v>
      </c>
      <c r="I6768" t="s">
        <v>78</v>
      </c>
      <c r="J6768" t="s">
        <v>135</v>
      </c>
      <c r="K6768" t="s">
        <v>22</v>
      </c>
      <c r="L6768" t="s">
        <v>136</v>
      </c>
      <c r="M6768" t="s">
        <v>24162</v>
      </c>
      <c r="N6768" t="s">
        <v>24163</v>
      </c>
      <c r="O6768">
        <v>6.3513888888888888</v>
      </c>
      <c r="P6768">
        <v>0</v>
      </c>
      <c r="Q6768">
        <v>3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4.0428585999999997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4.0428585999999997</v>
      </c>
    </row>
    <row r="6769" spans="1:32" x14ac:dyDescent="0.3">
      <c r="A6769">
        <v>2782697</v>
      </c>
      <c r="B6769">
        <v>1</v>
      </c>
      <c r="C6769" t="s">
        <v>82</v>
      </c>
      <c r="D6769" t="s">
        <v>100</v>
      </c>
      <c r="E6769" t="s">
        <v>24164</v>
      </c>
      <c r="F6769" t="s">
        <v>24165</v>
      </c>
      <c r="G6769" t="s">
        <v>31546</v>
      </c>
      <c r="H6769" t="s">
        <v>145</v>
      </c>
      <c r="I6769" t="s">
        <v>78</v>
      </c>
      <c r="J6769" t="s">
        <v>135</v>
      </c>
      <c r="K6769" t="s">
        <v>22</v>
      </c>
      <c r="L6769" t="s">
        <v>136</v>
      </c>
      <c r="M6769" t="s">
        <v>24166</v>
      </c>
      <c r="N6769" t="s">
        <v>24167</v>
      </c>
      <c r="O6769">
        <v>0.59638888888888886</v>
      </c>
      <c r="P6769">
        <v>0</v>
      </c>
      <c r="Q6769">
        <v>54</v>
      </c>
      <c r="R6769">
        <v>0</v>
      </c>
      <c r="S6769">
        <v>0</v>
      </c>
      <c r="T6769">
        <v>0</v>
      </c>
      <c r="U6769">
        <v>2</v>
      </c>
      <c r="V6769">
        <v>0</v>
      </c>
      <c r="W6769">
        <v>0</v>
      </c>
      <c r="X6769">
        <v>0</v>
      </c>
      <c r="Y6769">
        <v>11.163097</v>
      </c>
      <c r="Z6769">
        <v>0</v>
      </c>
      <c r="AA6769">
        <v>0</v>
      </c>
      <c r="AB6769">
        <v>0</v>
      </c>
      <c r="AC6769">
        <v>0.64579016</v>
      </c>
      <c r="AD6769">
        <v>0</v>
      </c>
      <c r="AE6769">
        <v>0</v>
      </c>
      <c r="AF6769">
        <v>11.808887500000001</v>
      </c>
    </row>
    <row r="6770" spans="1:32" x14ac:dyDescent="0.3">
      <c r="A6770">
        <v>2782529</v>
      </c>
      <c r="B6770">
        <v>1</v>
      </c>
      <c r="C6770" t="s">
        <v>83</v>
      </c>
      <c r="D6770" t="s">
        <v>128</v>
      </c>
      <c r="E6770" t="s">
        <v>24168</v>
      </c>
      <c r="F6770" t="s">
        <v>24169</v>
      </c>
      <c r="G6770" t="s">
        <v>31552</v>
      </c>
      <c r="H6770" t="s">
        <v>665</v>
      </c>
      <c r="I6770" t="s">
        <v>78</v>
      </c>
      <c r="J6770" t="s">
        <v>135</v>
      </c>
      <c r="K6770" t="s">
        <v>22</v>
      </c>
      <c r="L6770" t="s">
        <v>136</v>
      </c>
      <c r="M6770" t="s">
        <v>24170</v>
      </c>
      <c r="N6770" t="s">
        <v>24171</v>
      </c>
      <c r="O6770">
        <v>4.7777777777777777</v>
      </c>
      <c r="P6770">
        <v>0</v>
      </c>
      <c r="Q6770">
        <v>110</v>
      </c>
      <c r="R6770">
        <v>0</v>
      </c>
      <c r="S6770">
        <v>2</v>
      </c>
      <c r="T6770">
        <v>0</v>
      </c>
      <c r="U6770">
        <v>19</v>
      </c>
      <c r="V6770">
        <v>0</v>
      </c>
      <c r="W6770">
        <v>0</v>
      </c>
      <c r="X6770">
        <v>0</v>
      </c>
      <c r="Y6770">
        <v>146.65588</v>
      </c>
      <c r="Z6770">
        <v>0</v>
      </c>
      <c r="AA6770">
        <v>23.286183999999999</v>
      </c>
      <c r="AB6770">
        <v>0</v>
      </c>
      <c r="AC6770">
        <v>35.078873000000002</v>
      </c>
      <c r="AD6770">
        <v>0</v>
      </c>
      <c r="AE6770">
        <v>0</v>
      </c>
      <c r="AF6770">
        <v>205.02094</v>
      </c>
    </row>
    <row r="6771" spans="1:32" x14ac:dyDescent="0.3">
      <c r="A6771">
        <v>2782516</v>
      </c>
      <c r="B6771">
        <v>1</v>
      </c>
      <c r="C6771" t="s">
        <v>82</v>
      </c>
      <c r="D6771" t="s">
        <v>108</v>
      </c>
      <c r="E6771" t="s">
        <v>24172</v>
      </c>
      <c r="F6771" t="s">
        <v>24173</v>
      </c>
      <c r="G6771" t="s">
        <v>31546</v>
      </c>
      <c r="H6771" t="s">
        <v>223</v>
      </c>
      <c r="I6771" t="s">
        <v>78</v>
      </c>
      <c r="J6771" t="s">
        <v>135</v>
      </c>
      <c r="K6771" t="s">
        <v>22</v>
      </c>
      <c r="L6771" t="s">
        <v>136</v>
      </c>
      <c r="M6771" t="s">
        <v>24174</v>
      </c>
      <c r="N6771" t="s">
        <v>24175</v>
      </c>
      <c r="O6771">
        <v>2.8558333333333334</v>
      </c>
      <c r="P6771">
        <v>0</v>
      </c>
      <c r="Q6771">
        <v>122</v>
      </c>
      <c r="R6771">
        <v>0</v>
      </c>
      <c r="S6771">
        <v>0</v>
      </c>
      <c r="T6771">
        <v>0</v>
      </c>
      <c r="U6771">
        <v>21</v>
      </c>
      <c r="V6771">
        <v>0</v>
      </c>
      <c r="W6771">
        <v>0</v>
      </c>
      <c r="X6771">
        <v>0</v>
      </c>
      <c r="Y6771">
        <v>71.009289999999993</v>
      </c>
      <c r="Z6771">
        <v>0</v>
      </c>
      <c r="AA6771">
        <v>0</v>
      </c>
      <c r="AB6771">
        <v>0</v>
      </c>
      <c r="AC6771">
        <v>14.193777000000001</v>
      </c>
      <c r="AD6771">
        <v>0</v>
      </c>
      <c r="AE6771">
        <v>0</v>
      </c>
      <c r="AF6771">
        <v>85.203069999999997</v>
      </c>
    </row>
    <row r="6772" spans="1:32" x14ac:dyDescent="0.3">
      <c r="A6772">
        <v>2782192</v>
      </c>
      <c r="B6772">
        <v>1</v>
      </c>
      <c r="C6772" t="s">
        <v>83</v>
      </c>
      <c r="D6772" t="s">
        <v>123</v>
      </c>
      <c r="E6772" t="s">
        <v>24176</v>
      </c>
      <c r="F6772" t="s">
        <v>24177</v>
      </c>
      <c r="G6772" t="s">
        <v>31548</v>
      </c>
      <c r="H6772" t="s">
        <v>333</v>
      </c>
      <c r="I6772" t="s">
        <v>78</v>
      </c>
      <c r="J6772" t="s">
        <v>135</v>
      </c>
      <c r="K6772" t="s">
        <v>22</v>
      </c>
      <c r="L6772" t="s">
        <v>136</v>
      </c>
      <c r="M6772" t="s">
        <v>24178</v>
      </c>
      <c r="N6772" t="s">
        <v>24179</v>
      </c>
      <c r="O6772">
        <v>0.80944444444444441</v>
      </c>
      <c r="P6772">
        <v>0</v>
      </c>
      <c r="Q6772">
        <v>2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1.5559179000000001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1.5559179000000001</v>
      </c>
    </row>
    <row r="6773" spans="1:32" x14ac:dyDescent="0.3">
      <c r="A6773">
        <v>2782177</v>
      </c>
      <c r="B6773">
        <v>1</v>
      </c>
      <c r="C6773" t="s">
        <v>82</v>
      </c>
      <c r="D6773" t="s">
        <v>112</v>
      </c>
      <c r="E6773" t="s">
        <v>24180</v>
      </c>
      <c r="F6773" t="s">
        <v>24181</v>
      </c>
      <c r="G6773" t="s">
        <v>31546</v>
      </c>
      <c r="H6773" t="s">
        <v>223</v>
      </c>
      <c r="I6773" t="s">
        <v>78</v>
      </c>
      <c r="J6773" t="s">
        <v>135</v>
      </c>
      <c r="K6773" t="s">
        <v>22</v>
      </c>
      <c r="L6773" t="s">
        <v>136</v>
      </c>
      <c r="M6773" t="s">
        <v>24182</v>
      </c>
      <c r="N6773" t="s">
        <v>24183</v>
      </c>
      <c r="O6773">
        <v>2.3638888888888889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18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108.73337600000001</v>
      </c>
      <c r="AD6773">
        <v>0</v>
      </c>
      <c r="AE6773">
        <v>0</v>
      </c>
      <c r="AF6773">
        <v>108.73337600000001</v>
      </c>
    </row>
    <row r="6774" spans="1:32" x14ac:dyDescent="0.3">
      <c r="A6774">
        <v>2782251</v>
      </c>
      <c r="B6774">
        <v>1</v>
      </c>
      <c r="C6774" t="s">
        <v>83</v>
      </c>
      <c r="D6774" t="s">
        <v>128</v>
      </c>
      <c r="E6774" t="s">
        <v>24184</v>
      </c>
      <c r="F6774" t="s">
        <v>24185</v>
      </c>
      <c r="G6774" t="s">
        <v>31551</v>
      </c>
      <c r="H6774" t="s">
        <v>672</v>
      </c>
      <c r="I6774" t="s">
        <v>79</v>
      </c>
      <c r="J6774" t="s">
        <v>135</v>
      </c>
      <c r="K6774" t="s">
        <v>22</v>
      </c>
      <c r="L6774" t="s">
        <v>136</v>
      </c>
      <c r="M6774" t="s">
        <v>24186</v>
      </c>
      <c r="N6774" t="s">
        <v>24021</v>
      </c>
      <c r="O6774">
        <v>1.1808333333333334</v>
      </c>
      <c r="P6774">
        <v>0</v>
      </c>
      <c r="Q6774">
        <v>311</v>
      </c>
      <c r="R6774">
        <v>40</v>
      </c>
      <c r="S6774">
        <v>95</v>
      </c>
      <c r="T6774">
        <v>4</v>
      </c>
      <c r="U6774">
        <v>49</v>
      </c>
      <c r="V6774">
        <v>0</v>
      </c>
      <c r="W6774">
        <v>0</v>
      </c>
      <c r="X6774">
        <v>0</v>
      </c>
      <c r="Y6774">
        <v>98.680130000000005</v>
      </c>
      <c r="Z6774">
        <v>154.13831999999999</v>
      </c>
      <c r="AA6774">
        <v>43.503627999999999</v>
      </c>
      <c r="AB6774">
        <v>23.15991</v>
      </c>
      <c r="AC6774">
        <v>27.009972000000001</v>
      </c>
      <c r="AD6774">
        <v>0</v>
      </c>
      <c r="AE6774">
        <v>0</v>
      </c>
      <c r="AF6774">
        <v>346.49196999999998</v>
      </c>
    </row>
    <row r="6775" spans="1:32" x14ac:dyDescent="0.3">
      <c r="A6775">
        <v>2782232</v>
      </c>
      <c r="B6775">
        <v>1</v>
      </c>
      <c r="C6775" t="s">
        <v>83</v>
      </c>
      <c r="D6775" t="s">
        <v>125</v>
      </c>
      <c r="E6775" t="s">
        <v>4545</v>
      </c>
      <c r="F6775" t="s">
        <v>4546</v>
      </c>
      <c r="G6775" t="s">
        <v>31545</v>
      </c>
      <c r="H6775" t="s">
        <v>134</v>
      </c>
      <c r="I6775" t="s">
        <v>79</v>
      </c>
      <c r="J6775" t="s">
        <v>135</v>
      </c>
      <c r="K6775" t="s">
        <v>22</v>
      </c>
      <c r="L6775" t="s">
        <v>136</v>
      </c>
      <c r="M6775" t="s">
        <v>24187</v>
      </c>
      <c r="N6775" t="s">
        <v>24188</v>
      </c>
      <c r="O6775">
        <v>1.0977777777777777</v>
      </c>
      <c r="P6775">
        <v>8</v>
      </c>
      <c r="Q6775">
        <v>1226</v>
      </c>
      <c r="R6775">
        <v>117</v>
      </c>
      <c r="S6775">
        <v>68</v>
      </c>
      <c r="T6775">
        <v>21</v>
      </c>
      <c r="U6775">
        <v>67</v>
      </c>
      <c r="V6775">
        <v>2</v>
      </c>
      <c r="W6775">
        <v>0</v>
      </c>
      <c r="X6775">
        <v>17.772120999999999</v>
      </c>
      <c r="Y6775">
        <v>234.12129999999999</v>
      </c>
      <c r="Z6775">
        <v>52.044020000000003</v>
      </c>
      <c r="AA6775">
        <v>23.542109</v>
      </c>
      <c r="AB6775">
        <v>180.44120000000001</v>
      </c>
      <c r="AC6775">
        <v>65.911109999999994</v>
      </c>
      <c r="AD6775">
        <v>124.76711</v>
      </c>
      <c r="AE6775">
        <v>0</v>
      </c>
      <c r="AF6775">
        <v>698.59900000000005</v>
      </c>
    </row>
    <row r="6776" spans="1:32" x14ac:dyDescent="0.3">
      <c r="A6776">
        <v>2782255</v>
      </c>
      <c r="B6776">
        <v>1</v>
      </c>
      <c r="C6776" t="s">
        <v>83</v>
      </c>
      <c r="D6776" t="s">
        <v>123</v>
      </c>
      <c r="E6776" t="s">
        <v>21430</v>
      </c>
      <c r="F6776" t="s">
        <v>21431</v>
      </c>
      <c r="G6776" t="s">
        <v>31549</v>
      </c>
      <c r="H6776" t="s">
        <v>134</v>
      </c>
      <c r="I6776" t="s">
        <v>79</v>
      </c>
      <c r="J6776" t="s">
        <v>135</v>
      </c>
      <c r="K6776" t="s">
        <v>22</v>
      </c>
      <c r="L6776" t="s">
        <v>136</v>
      </c>
      <c r="M6776" t="s">
        <v>24189</v>
      </c>
      <c r="N6776" t="s">
        <v>24190</v>
      </c>
      <c r="O6776">
        <v>7.3055555555555554E-2</v>
      </c>
      <c r="P6776">
        <v>4</v>
      </c>
      <c r="Q6776">
        <v>790</v>
      </c>
      <c r="R6776">
        <v>7</v>
      </c>
      <c r="S6776">
        <v>26</v>
      </c>
      <c r="T6776">
        <v>0</v>
      </c>
      <c r="U6776">
        <v>27</v>
      </c>
      <c r="V6776">
        <v>0</v>
      </c>
      <c r="W6776">
        <v>0</v>
      </c>
      <c r="X6776">
        <v>0.99427089999999996</v>
      </c>
      <c r="Y6776">
        <v>7.6143029999999996</v>
      </c>
      <c r="Z6776">
        <v>0.12921305</v>
      </c>
      <c r="AA6776">
        <v>0.79437672999999998</v>
      </c>
      <c r="AB6776">
        <v>0</v>
      </c>
      <c r="AC6776">
        <v>1.7413004999999999</v>
      </c>
      <c r="AD6776">
        <v>0</v>
      </c>
      <c r="AE6776">
        <v>0</v>
      </c>
      <c r="AF6776">
        <v>11.273464000000001</v>
      </c>
    </row>
    <row r="6777" spans="1:32" x14ac:dyDescent="0.3">
      <c r="A6777">
        <v>2782074</v>
      </c>
      <c r="B6777">
        <v>1</v>
      </c>
      <c r="C6777" t="s">
        <v>82</v>
      </c>
      <c r="D6777" t="s">
        <v>111</v>
      </c>
      <c r="E6777" t="s">
        <v>24191</v>
      </c>
      <c r="F6777" t="s">
        <v>24192</v>
      </c>
      <c r="G6777" t="s">
        <v>31549</v>
      </c>
      <c r="H6777" t="s">
        <v>134</v>
      </c>
      <c r="I6777" t="s">
        <v>79</v>
      </c>
      <c r="J6777" t="s">
        <v>135</v>
      </c>
      <c r="K6777" t="s">
        <v>22</v>
      </c>
      <c r="L6777" t="s">
        <v>136</v>
      </c>
      <c r="M6777" t="s">
        <v>24193</v>
      </c>
      <c r="N6777" t="s">
        <v>24194</v>
      </c>
      <c r="O6777">
        <v>0.76388888888888884</v>
      </c>
      <c r="P6777">
        <v>1</v>
      </c>
      <c r="Q6777">
        <v>193</v>
      </c>
      <c r="R6777">
        <v>15</v>
      </c>
      <c r="S6777">
        <v>86</v>
      </c>
      <c r="T6777">
        <v>4</v>
      </c>
      <c r="U6777">
        <v>31</v>
      </c>
      <c r="V6777">
        <v>0</v>
      </c>
      <c r="W6777">
        <v>0</v>
      </c>
      <c r="X6777">
        <v>0.52602859999999996</v>
      </c>
      <c r="Y6777">
        <v>26.207740000000001</v>
      </c>
      <c r="Z6777">
        <v>26.745432000000001</v>
      </c>
      <c r="AA6777">
        <v>47.980643999999998</v>
      </c>
      <c r="AB6777">
        <v>10.6511</v>
      </c>
      <c r="AC6777">
        <v>5.8259387</v>
      </c>
      <c r="AD6777">
        <v>0</v>
      </c>
      <c r="AE6777">
        <v>0</v>
      </c>
      <c r="AF6777">
        <v>117.93688</v>
      </c>
    </row>
    <row r="6778" spans="1:32" x14ac:dyDescent="0.3">
      <c r="A6778">
        <v>2782075</v>
      </c>
      <c r="B6778">
        <v>1</v>
      </c>
      <c r="C6778" t="s">
        <v>83</v>
      </c>
      <c r="D6778" t="s">
        <v>125</v>
      </c>
      <c r="E6778" t="s">
        <v>24195</v>
      </c>
      <c r="F6778" t="s">
        <v>24196</v>
      </c>
      <c r="G6778" t="s">
        <v>31549</v>
      </c>
      <c r="H6778" t="s">
        <v>134</v>
      </c>
      <c r="I6778" t="s">
        <v>79</v>
      </c>
      <c r="J6778" t="s">
        <v>135</v>
      </c>
      <c r="K6778" t="s">
        <v>22</v>
      </c>
      <c r="L6778" t="s">
        <v>136</v>
      </c>
      <c r="M6778" t="s">
        <v>24197</v>
      </c>
      <c r="N6778" t="s">
        <v>24198</v>
      </c>
      <c r="O6778">
        <v>0.52500000000000002</v>
      </c>
      <c r="P6778">
        <v>4</v>
      </c>
      <c r="Q6778">
        <v>499</v>
      </c>
      <c r="R6778">
        <v>31</v>
      </c>
      <c r="S6778">
        <v>53</v>
      </c>
      <c r="T6778">
        <v>6</v>
      </c>
      <c r="U6778">
        <v>37</v>
      </c>
      <c r="V6778">
        <v>0</v>
      </c>
      <c r="W6778">
        <v>0</v>
      </c>
      <c r="X6778">
        <v>4.5982326999999996</v>
      </c>
      <c r="Y6778">
        <v>37.210186</v>
      </c>
      <c r="Z6778">
        <v>5.2722629999999997</v>
      </c>
      <c r="AA6778">
        <v>2.2604169999999999</v>
      </c>
      <c r="AB6778">
        <v>2.6993406000000002</v>
      </c>
      <c r="AC6778">
        <v>7.1927519999999996</v>
      </c>
      <c r="AD6778">
        <v>0</v>
      </c>
      <c r="AE6778">
        <v>0</v>
      </c>
      <c r="AF6778">
        <v>59.23319</v>
      </c>
    </row>
    <row r="6779" spans="1:32" x14ac:dyDescent="0.3">
      <c r="A6779">
        <v>2782053</v>
      </c>
      <c r="B6779">
        <v>1</v>
      </c>
      <c r="C6779" t="s">
        <v>83</v>
      </c>
      <c r="D6779" t="s">
        <v>125</v>
      </c>
      <c r="E6779" t="s">
        <v>24199</v>
      </c>
      <c r="F6779" t="s">
        <v>24200</v>
      </c>
      <c r="G6779" t="s">
        <v>31545</v>
      </c>
      <c r="H6779" t="s">
        <v>134</v>
      </c>
      <c r="I6779" t="s">
        <v>79</v>
      </c>
      <c r="J6779" t="s">
        <v>135</v>
      </c>
      <c r="K6779" t="s">
        <v>22</v>
      </c>
      <c r="L6779" t="s">
        <v>136</v>
      </c>
      <c r="M6779" t="s">
        <v>24201</v>
      </c>
      <c r="N6779" t="s">
        <v>24202</v>
      </c>
      <c r="O6779">
        <v>1.2511111111111111</v>
      </c>
      <c r="P6779">
        <v>4</v>
      </c>
      <c r="Q6779">
        <v>2213</v>
      </c>
      <c r="R6779">
        <v>171</v>
      </c>
      <c r="S6779">
        <v>137</v>
      </c>
      <c r="T6779">
        <v>18</v>
      </c>
      <c r="U6779">
        <v>261</v>
      </c>
      <c r="V6779">
        <v>2</v>
      </c>
      <c r="W6779">
        <v>0</v>
      </c>
      <c r="X6779">
        <v>1.3846704999999999</v>
      </c>
      <c r="Y6779">
        <v>427.77737000000002</v>
      </c>
      <c r="Z6779">
        <v>94.346209999999999</v>
      </c>
      <c r="AA6779">
        <v>96.898830000000004</v>
      </c>
      <c r="AB6779">
        <v>62.623530000000002</v>
      </c>
      <c r="AC6779">
        <v>136.00603000000001</v>
      </c>
      <c r="AD6779">
        <v>8.7802679999999995</v>
      </c>
      <c r="AE6779">
        <v>0</v>
      </c>
      <c r="AF6779">
        <v>827.81690000000003</v>
      </c>
    </row>
    <row r="6780" spans="1:32" x14ac:dyDescent="0.3">
      <c r="A6780">
        <v>2782048</v>
      </c>
      <c r="B6780">
        <v>1</v>
      </c>
      <c r="C6780" t="s">
        <v>83</v>
      </c>
      <c r="D6780" t="s">
        <v>115</v>
      </c>
      <c r="E6780" t="s">
        <v>24203</v>
      </c>
      <c r="F6780" t="s">
        <v>24204</v>
      </c>
      <c r="G6780" t="s">
        <v>31545</v>
      </c>
      <c r="H6780" t="s">
        <v>134</v>
      </c>
      <c r="I6780" t="s">
        <v>79</v>
      </c>
      <c r="J6780" t="s">
        <v>135</v>
      </c>
      <c r="K6780" t="s">
        <v>22</v>
      </c>
      <c r="L6780" t="s">
        <v>136</v>
      </c>
      <c r="M6780" t="s">
        <v>24205</v>
      </c>
      <c r="N6780" t="s">
        <v>24206</v>
      </c>
      <c r="O6780">
        <v>0.42083333333333334</v>
      </c>
      <c r="P6780">
        <v>1</v>
      </c>
      <c r="Q6780">
        <v>860</v>
      </c>
      <c r="R6780">
        <v>103</v>
      </c>
      <c r="S6780">
        <v>152</v>
      </c>
      <c r="T6780">
        <v>10</v>
      </c>
      <c r="U6780">
        <v>99</v>
      </c>
      <c r="V6780">
        <v>0</v>
      </c>
      <c r="W6780">
        <v>1</v>
      </c>
      <c r="X6780">
        <v>0</v>
      </c>
      <c r="Y6780">
        <v>80.310969999999998</v>
      </c>
      <c r="Z6780">
        <v>40.301684999999999</v>
      </c>
      <c r="AA6780">
        <v>38.629252999999999</v>
      </c>
      <c r="AB6780">
        <v>14.135244999999999</v>
      </c>
      <c r="AC6780">
        <v>9.9167660000000009</v>
      </c>
      <c r="AD6780">
        <v>0</v>
      </c>
      <c r="AE6780">
        <v>4.6121154000000004</v>
      </c>
      <c r="AF6780">
        <v>187.90603999999999</v>
      </c>
    </row>
    <row r="6781" spans="1:32" x14ac:dyDescent="0.3">
      <c r="A6781">
        <v>2781956</v>
      </c>
      <c r="B6781">
        <v>1</v>
      </c>
      <c r="C6781" t="s">
        <v>82</v>
      </c>
      <c r="D6781" t="s">
        <v>108</v>
      </c>
      <c r="E6781" t="s">
        <v>24207</v>
      </c>
      <c r="F6781" t="s">
        <v>24208</v>
      </c>
      <c r="G6781" t="s">
        <v>31545</v>
      </c>
      <c r="H6781" t="s">
        <v>643</v>
      </c>
      <c r="I6781" t="s">
        <v>79</v>
      </c>
      <c r="J6781" t="s">
        <v>135</v>
      </c>
      <c r="K6781" t="s">
        <v>22</v>
      </c>
      <c r="L6781" t="s">
        <v>186</v>
      </c>
      <c r="M6781" t="s">
        <v>24209</v>
      </c>
      <c r="N6781" t="s">
        <v>24210</v>
      </c>
      <c r="O6781">
        <v>0.37611111111111112</v>
      </c>
      <c r="P6781">
        <v>0</v>
      </c>
      <c r="Q6781">
        <v>433</v>
      </c>
      <c r="R6781">
        <v>48</v>
      </c>
      <c r="S6781">
        <v>368</v>
      </c>
      <c r="T6781">
        <v>19</v>
      </c>
      <c r="U6781">
        <v>226</v>
      </c>
      <c r="V6781">
        <v>0</v>
      </c>
      <c r="W6781">
        <v>1</v>
      </c>
      <c r="X6781">
        <v>0</v>
      </c>
      <c r="Y6781">
        <v>25.227264000000002</v>
      </c>
      <c r="Z6781">
        <v>2.7223904000000001</v>
      </c>
      <c r="AA6781">
        <v>42.983772000000002</v>
      </c>
      <c r="AB6781">
        <v>13.528898999999999</v>
      </c>
      <c r="AC6781">
        <v>35.971609999999998</v>
      </c>
      <c r="AD6781">
        <v>0</v>
      </c>
      <c r="AE6781">
        <v>1.2713940999999999E-3</v>
      </c>
      <c r="AF6781">
        <v>120.43521</v>
      </c>
    </row>
    <row r="6782" spans="1:32" x14ac:dyDescent="0.3">
      <c r="A6782">
        <v>2781791</v>
      </c>
      <c r="B6782">
        <v>1</v>
      </c>
      <c r="C6782" t="s">
        <v>82</v>
      </c>
      <c r="D6782" t="s">
        <v>84</v>
      </c>
      <c r="E6782" t="s">
        <v>24211</v>
      </c>
      <c r="F6782" t="s">
        <v>24212</v>
      </c>
      <c r="G6782" t="s">
        <v>31548</v>
      </c>
      <c r="H6782" t="s">
        <v>311</v>
      </c>
      <c r="I6782" t="s">
        <v>78</v>
      </c>
      <c r="J6782" t="s">
        <v>135</v>
      </c>
      <c r="K6782" t="s">
        <v>22</v>
      </c>
      <c r="L6782" t="s">
        <v>136</v>
      </c>
      <c r="M6782" t="s">
        <v>24213</v>
      </c>
      <c r="N6782" t="s">
        <v>24214</v>
      </c>
      <c r="O6782">
        <v>0.67055555555555557</v>
      </c>
      <c r="P6782">
        <v>0</v>
      </c>
      <c r="Q6782">
        <v>5</v>
      </c>
      <c r="R6782">
        <v>0</v>
      </c>
      <c r="S6782">
        <v>0</v>
      </c>
      <c r="T6782">
        <v>0</v>
      </c>
      <c r="U6782">
        <v>4</v>
      </c>
      <c r="V6782">
        <v>0</v>
      </c>
      <c r="W6782">
        <v>0</v>
      </c>
      <c r="X6782">
        <v>0</v>
      </c>
      <c r="Y6782">
        <v>0.7732173</v>
      </c>
      <c r="Z6782">
        <v>0</v>
      </c>
      <c r="AA6782">
        <v>0</v>
      </c>
      <c r="AB6782">
        <v>0</v>
      </c>
      <c r="AC6782">
        <v>0.57728069999999998</v>
      </c>
      <c r="AD6782">
        <v>0</v>
      </c>
      <c r="AE6782">
        <v>0</v>
      </c>
      <c r="AF6782">
        <v>1.350498</v>
      </c>
    </row>
    <row r="6783" spans="1:32" x14ac:dyDescent="0.3">
      <c r="A6783">
        <v>2781850</v>
      </c>
      <c r="B6783">
        <v>1</v>
      </c>
      <c r="C6783" t="s">
        <v>82</v>
      </c>
      <c r="D6783" t="s">
        <v>91</v>
      </c>
      <c r="E6783" t="s">
        <v>3060</v>
      </c>
      <c r="F6783" t="s">
        <v>1185</v>
      </c>
      <c r="G6783" t="s">
        <v>31552</v>
      </c>
      <c r="H6783" t="s">
        <v>643</v>
      </c>
      <c r="I6783" t="s">
        <v>78</v>
      </c>
      <c r="J6783" t="s">
        <v>135</v>
      </c>
      <c r="K6783" t="s">
        <v>22</v>
      </c>
      <c r="L6783" t="s">
        <v>186</v>
      </c>
      <c r="M6783" t="s">
        <v>24215</v>
      </c>
      <c r="N6783" t="s">
        <v>24216</v>
      </c>
      <c r="O6783">
        <v>7.5149999999999997</v>
      </c>
      <c r="P6783">
        <v>0</v>
      </c>
      <c r="Q6783">
        <v>1045</v>
      </c>
      <c r="R6783">
        <v>0</v>
      </c>
      <c r="S6783">
        <v>0</v>
      </c>
      <c r="T6783">
        <v>0</v>
      </c>
      <c r="U6783">
        <v>73</v>
      </c>
      <c r="V6783">
        <v>0</v>
      </c>
      <c r="W6783">
        <v>0</v>
      </c>
      <c r="X6783">
        <v>0</v>
      </c>
      <c r="Y6783">
        <v>1783.1586</v>
      </c>
      <c r="Z6783">
        <v>0</v>
      </c>
      <c r="AA6783">
        <v>0</v>
      </c>
      <c r="AB6783">
        <v>0</v>
      </c>
      <c r="AC6783">
        <v>556.90186000000006</v>
      </c>
      <c r="AD6783">
        <v>0</v>
      </c>
      <c r="AE6783">
        <v>0</v>
      </c>
      <c r="AF6783">
        <v>2340.0603000000001</v>
      </c>
    </row>
    <row r="6784" spans="1:32" x14ac:dyDescent="0.3">
      <c r="A6784">
        <v>2781836</v>
      </c>
      <c r="B6784">
        <v>1</v>
      </c>
      <c r="C6784" t="s">
        <v>83</v>
      </c>
      <c r="D6784" t="s">
        <v>127</v>
      </c>
      <c r="E6784" t="s">
        <v>23275</v>
      </c>
      <c r="F6784" t="s">
        <v>23276</v>
      </c>
      <c r="G6784" t="s">
        <v>31551</v>
      </c>
      <c r="H6784" t="s">
        <v>185</v>
      </c>
      <c r="I6784" t="s">
        <v>79</v>
      </c>
      <c r="J6784" t="s">
        <v>135</v>
      </c>
      <c r="K6784" t="s">
        <v>22</v>
      </c>
      <c r="L6784" t="s">
        <v>186</v>
      </c>
      <c r="M6784" t="s">
        <v>24217</v>
      </c>
      <c r="N6784" t="s">
        <v>24218</v>
      </c>
      <c r="O6784">
        <v>7.7499999999999999E-2</v>
      </c>
      <c r="P6784">
        <v>0</v>
      </c>
      <c r="Q6784">
        <v>3875</v>
      </c>
      <c r="R6784">
        <v>0</v>
      </c>
      <c r="S6784">
        <v>33</v>
      </c>
      <c r="T6784">
        <v>2</v>
      </c>
      <c r="U6784">
        <v>168</v>
      </c>
      <c r="V6784">
        <v>0</v>
      </c>
      <c r="W6784">
        <v>0</v>
      </c>
      <c r="X6784">
        <v>0</v>
      </c>
      <c r="Y6784">
        <v>62.026110000000003</v>
      </c>
      <c r="Z6784">
        <v>0</v>
      </c>
      <c r="AA6784">
        <v>0.35894018</v>
      </c>
      <c r="AB6784">
        <v>0.82689259999999998</v>
      </c>
      <c r="AC6784">
        <v>4.7801556999999999</v>
      </c>
      <c r="AD6784">
        <v>0</v>
      </c>
      <c r="AE6784">
        <v>0</v>
      </c>
      <c r="AF6784">
        <v>67.992096000000004</v>
      </c>
    </row>
    <row r="6785" spans="1:32" x14ac:dyDescent="0.3">
      <c r="A6785">
        <v>2781846</v>
      </c>
      <c r="B6785">
        <v>1</v>
      </c>
      <c r="C6785" t="s">
        <v>82</v>
      </c>
      <c r="D6785" t="s">
        <v>92</v>
      </c>
      <c r="E6785" t="s">
        <v>21795</v>
      </c>
      <c r="F6785" t="s">
        <v>21796</v>
      </c>
      <c r="G6785" t="s">
        <v>31545</v>
      </c>
      <c r="H6785" t="s">
        <v>648</v>
      </c>
      <c r="I6785" t="s">
        <v>79</v>
      </c>
      <c r="J6785" t="s">
        <v>135</v>
      </c>
      <c r="K6785" t="s">
        <v>22</v>
      </c>
      <c r="L6785" t="s">
        <v>186</v>
      </c>
      <c r="M6785" t="s">
        <v>24219</v>
      </c>
      <c r="N6785" t="s">
        <v>24220</v>
      </c>
      <c r="O6785">
        <v>10.711944444444445</v>
      </c>
      <c r="P6785">
        <v>7</v>
      </c>
      <c r="Q6785">
        <v>1158</v>
      </c>
      <c r="R6785">
        <v>7</v>
      </c>
      <c r="S6785">
        <v>53</v>
      </c>
      <c r="T6785">
        <v>11</v>
      </c>
      <c r="U6785">
        <v>34</v>
      </c>
      <c r="V6785">
        <v>0</v>
      </c>
      <c r="W6785">
        <v>1</v>
      </c>
      <c r="X6785">
        <v>206.2576</v>
      </c>
      <c r="Y6785">
        <v>1147.8892000000001</v>
      </c>
      <c r="Z6785">
        <v>167.79462000000001</v>
      </c>
      <c r="AA6785">
        <v>350.27913999999998</v>
      </c>
      <c r="AB6785">
        <v>280.43700000000001</v>
      </c>
      <c r="AC6785">
        <v>303.88055000000003</v>
      </c>
      <c r="AD6785">
        <v>0</v>
      </c>
      <c r="AE6785">
        <v>3.8052206000000002</v>
      </c>
      <c r="AF6785">
        <v>2460.3433</v>
      </c>
    </row>
    <row r="6786" spans="1:32" x14ac:dyDescent="0.3">
      <c r="A6786">
        <v>2781831</v>
      </c>
      <c r="B6786">
        <v>1</v>
      </c>
      <c r="C6786" t="s">
        <v>82</v>
      </c>
      <c r="D6786" t="s">
        <v>87</v>
      </c>
      <c r="E6786" t="s">
        <v>24221</v>
      </c>
      <c r="F6786" t="s">
        <v>24222</v>
      </c>
      <c r="G6786" t="s">
        <v>31545</v>
      </c>
      <c r="H6786" t="s">
        <v>134</v>
      </c>
      <c r="I6786" t="s">
        <v>79</v>
      </c>
      <c r="J6786" t="s">
        <v>135</v>
      </c>
      <c r="K6786" t="s">
        <v>22</v>
      </c>
      <c r="L6786" t="s">
        <v>136</v>
      </c>
      <c r="M6786" t="s">
        <v>24223</v>
      </c>
      <c r="N6786" t="s">
        <v>24224</v>
      </c>
      <c r="O6786">
        <v>2.2186111111111111</v>
      </c>
      <c r="P6786">
        <v>0</v>
      </c>
      <c r="Q6786">
        <v>5882</v>
      </c>
      <c r="R6786">
        <v>0</v>
      </c>
      <c r="S6786">
        <v>1</v>
      </c>
      <c r="T6786">
        <v>1</v>
      </c>
      <c r="U6786">
        <v>482</v>
      </c>
      <c r="V6786">
        <v>0</v>
      </c>
      <c r="W6786">
        <v>2</v>
      </c>
      <c r="X6786">
        <v>0</v>
      </c>
      <c r="Y6786">
        <v>2551.3105</v>
      </c>
      <c r="Z6786">
        <v>0</v>
      </c>
      <c r="AA6786">
        <v>0</v>
      </c>
      <c r="AB6786">
        <v>11.663849000000001</v>
      </c>
      <c r="AC6786">
        <v>532.36509999999998</v>
      </c>
      <c r="AD6786">
        <v>0</v>
      </c>
      <c r="AE6786">
        <v>10.392773999999999</v>
      </c>
      <c r="AF6786">
        <v>3105.7321999999999</v>
      </c>
    </row>
    <row r="6787" spans="1:32" x14ac:dyDescent="0.3">
      <c r="A6787">
        <v>2781690</v>
      </c>
      <c r="B6787">
        <v>1</v>
      </c>
      <c r="C6787" t="s">
        <v>82</v>
      </c>
      <c r="D6787" t="s">
        <v>90</v>
      </c>
      <c r="E6787" t="s">
        <v>24225</v>
      </c>
      <c r="F6787" t="s">
        <v>24226</v>
      </c>
      <c r="G6787" t="s">
        <v>31548</v>
      </c>
      <c r="H6787" t="s">
        <v>311</v>
      </c>
      <c r="I6787" t="s">
        <v>78</v>
      </c>
      <c r="J6787" t="s">
        <v>135</v>
      </c>
      <c r="K6787" t="s">
        <v>22</v>
      </c>
      <c r="L6787" t="s">
        <v>136</v>
      </c>
      <c r="M6787" t="s">
        <v>24227</v>
      </c>
      <c r="N6787" t="s">
        <v>24228</v>
      </c>
      <c r="O6787">
        <v>1.3394444444444444</v>
      </c>
      <c r="P6787">
        <v>0</v>
      </c>
      <c r="Q6787">
        <v>3</v>
      </c>
      <c r="R6787">
        <v>0</v>
      </c>
      <c r="S6787">
        <v>0</v>
      </c>
      <c r="T6787">
        <v>0</v>
      </c>
      <c r="U6787">
        <v>3</v>
      </c>
      <c r="V6787">
        <v>0</v>
      </c>
      <c r="W6787">
        <v>0</v>
      </c>
      <c r="X6787">
        <v>0</v>
      </c>
      <c r="Y6787">
        <v>0.99188494999999999</v>
      </c>
      <c r="Z6787">
        <v>0</v>
      </c>
      <c r="AA6787">
        <v>0</v>
      </c>
      <c r="AB6787">
        <v>0</v>
      </c>
      <c r="AC6787">
        <v>5.8865274999999997</v>
      </c>
      <c r="AD6787">
        <v>0</v>
      </c>
      <c r="AE6787">
        <v>0</v>
      </c>
      <c r="AF6787">
        <v>6.8784121999999996</v>
      </c>
    </row>
    <row r="6788" spans="1:32" x14ac:dyDescent="0.3">
      <c r="A6788">
        <v>2781493</v>
      </c>
      <c r="B6788">
        <v>1</v>
      </c>
      <c r="C6788" t="s">
        <v>82</v>
      </c>
      <c r="D6788" t="s">
        <v>94</v>
      </c>
      <c r="E6788" t="s">
        <v>20203</v>
      </c>
      <c r="F6788" t="s">
        <v>20204</v>
      </c>
      <c r="G6788" t="s">
        <v>31546</v>
      </c>
      <c r="H6788" t="s">
        <v>145</v>
      </c>
      <c r="I6788" t="s">
        <v>78</v>
      </c>
      <c r="J6788" t="s">
        <v>135</v>
      </c>
      <c r="K6788" t="s">
        <v>22</v>
      </c>
      <c r="L6788" t="s">
        <v>136</v>
      </c>
      <c r="M6788" t="s">
        <v>24229</v>
      </c>
      <c r="N6788" t="s">
        <v>24230</v>
      </c>
      <c r="O6788">
        <v>1.4236111111111112</v>
      </c>
      <c r="P6788">
        <v>0</v>
      </c>
      <c r="Q6788">
        <v>140</v>
      </c>
      <c r="R6788">
        <v>0</v>
      </c>
      <c r="S6788">
        <v>0</v>
      </c>
      <c r="T6788">
        <v>0</v>
      </c>
      <c r="U6788">
        <v>1</v>
      </c>
      <c r="V6788">
        <v>0</v>
      </c>
      <c r="W6788">
        <v>0</v>
      </c>
      <c r="X6788">
        <v>0</v>
      </c>
      <c r="Y6788">
        <v>37.436394</v>
      </c>
      <c r="Z6788">
        <v>0</v>
      </c>
      <c r="AA6788">
        <v>0</v>
      </c>
      <c r="AB6788">
        <v>0</v>
      </c>
      <c r="AC6788">
        <v>4.8511648000000001E-3</v>
      </c>
      <c r="AD6788">
        <v>0</v>
      </c>
      <c r="AE6788">
        <v>0</v>
      </c>
      <c r="AF6788">
        <v>37.441246</v>
      </c>
    </row>
    <row r="6789" spans="1:32" x14ac:dyDescent="0.3">
      <c r="A6789">
        <v>2781433</v>
      </c>
      <c r="B6789">
        <v>1</v>
      </c>
      <c r="C6789" t="s">
        <v>82</v>
      </c>
      <c r="D6789" t="s">
        <v>101</v>
      </c>
      <c r="E6789" t="s">
        <v>24231</v>
      </c>
      <c r="F6789" t="s">
        <v>24232</v>
      </c>
      <c r="G6789" t="s">
        <v>31548</v>
      </c>
      <c r="H6789" t="s">
        <v>311</v>
      </c>
      <c r="I6789" t="s">
        <v>78</v>
      </c>
      <c r="J6789" t="s">
        <v>135</v>
      </c>
      <c r="K6789" t="s">
        <v>22</v>
      </c>
      <c r="L6789" t="s">
        <v>136</v>
      </c>
      <c r="M6789" t="s">
        <v>24233</v>
      </c>
      <c r="N6789" t="s">
        <v>24234</v>
      </c>
      <c r="O6789">
        <v>1.3105555555555555</v>
      </c>
      <c r="P6789">
        <v>0</v>
      </c>
      <c r="Q6789">
        <v>13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4.1871150000000004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4.1871150000000004</v>
      </c>
    </row>
    <row r="6790" spans="1:32" x14ac:dyDescent="0.3">
      <c r="A6790">
        <v>2781446</v>
      </c>
      <c r="B6790">
        <v>1</v>
      </c>
      <c r="C6790" t="s">
        <v>82</v>
      </c>
      <c r="D6790" t="s">
        <v>88</v>
      </c>
      <c r="E6790" t="s">
        <v>3544</v>
      </c>
      <c r="F6790" t="s">
        <v>3545</v>
      </c>
      <c r="G6790" t="s">
        <v>31545</v>
      </c>
      <c r="H6790" t="s">
        <v>134</v>
      </c>
      <c r="I6790" t="s">
        <v>79</v>
      </c>
      <c r="J6790" t="s">
        <v>135</v>
      </c>
      <c r="K6790" t="s">
        <v>22</v>
      </c>
      <c r="L6790" t="s">
        <v>136</v>
      </c>
      <c r="M6790" t="s">
        <v>24235</v>
      </c>
      <c r="N6790" t="s">
        <v>24236</v>
      </c>
      <c r="O6790">
        <v>0.27666666666666667</v>
      </c>
      <c r="P6790">
        <v>0</v>
      </c>
      <c r="Q6790">
        <v>0</v>
      </c>
      <c r="R6790">
        <v>1</v>
      </c>
      <c r="S6790">
        <v>133</v>
      </c>
      <c r="T6790">
        <v>0</v>
      </c>
      <c r="U6790">
        <v>6</v>
      </c>
      <c r="V6790">
        <v>0</v>
      </c>
      <c r="W6790">
        <v>0</v>
      </c>
      <c r="X6790">
        <v>0</v>
      </c>
      <c r="Y6790">
        <v>0</v>
      </c>
      <c r="Z6790">
        <v>0.12897928</v>
      </c>
      <c r="AA6790">
        <v>58.198914000000002</v>
      </c>
      <c r="AB6790">
        <v>0</v>
      </c>
      <c r="AC6790">
        <v>1.3471016</v>
      </c>
      <c r="AD6790">
        <v>0</v>
      </c>
      <c r="AE6790">
        <v>0</v>
      </c>
      <c r="AF6790">
        <v>59.674995000000003</v>
      </c>
    </row>
    <row r="6791" spans="1:32" x14ac:dyDescent="0.3">
      <c r="A6791">
        <v>2781431</v>
      </c>
      <c r="B6791">
        <v>1</v>
      </c>
      <c r="C6791" t="s">
        <v>82</v>
      </c>
      <c r="D6791" t="s">
        <v>95</v>
      </c>
      <c r="E6791" t="s">
        <v>24237</v>
      </c>
      <c r="F6791" t="s">
        <v>24238</v>
      </c>
      <c r="G6791" t="s">
        <v>31546</v>
      </c>
      <c r="H6791" t="s">
        <v>145</v>
      </c>
      <c r="I6791" t="s">
        <v>78</v>
      </c>
      <c r="J6791" t="s">
        <v>135</v>
      </c>
      <c r="K6791" t="s">
        <v>22</v>
      </c>
      <c r="L6791" t="s">
        <v>136</v>
      </c>
      <c r="M6791" t="s">
        <v>24239</v>
      </c>
      <c r="N6791" t="s">
        <v>24240</v>
      </c>
      <c r="O6791">
        <v>1.0330555555555556</v>
      </c>
      <c r="P6791">
        <v>0</v>
      </c>
      <c r="Q6791">
        <v>43</v>
      </c>
      <c r="R6791">
        <v>0</v>
      </c>
      <c r="S6791">
        <v>0</v>
      </c>
      <c r="T6791">
        <v>0</v>
      </c>
      <c r="U6791">
        <v>7</v>
      </c>
      <c r="V6791">
        <v>0</v>
      </c>
      <c r="W6791">
        <v>0</v>
      </c>
      <c r="X6791">
        <v>0</v>
      </c>
      <c r="Y6791">
        <v>11.262617000000001</v>
      </c>
      <c r="Z6791">
        <v>0</v>
      </c>
      <c r="AA6791">
        <v>0</v>
      </c>
      <c r="AB6791">
        <v>0</v>
      </c>
      <c r="AC6791">
        <v>3.2023942000000001</v>
      </c>
      <c r="AD6791">
        <v>0</v>
      </c>
      <c r="AE6791">
        <v>0</v>
      </c>
      <c r="AF6791">
        <v>14.465012</v>
      </c>
    </row>
    <row r="6792" spans="1:32" x14ac:dyDescent="0.3">
      <c r="A6792">
        <v>2781443</v>
      </c>
      <c r="B6792">
        <v>1</v>
      </c>
      <c r="C6792" t="s">
        <v>82</v>
      </c>
      <c r="D6792" t="s">
        <v>88</v>
      </c>
      <c r="E6792" t="s">
        <v>24241</v>
      </c>
      <c r="F6792" t="s">
        <v>24242</v>
      </c>
      <c r="G6792" t="s">
        <v>31545</v>
      </c>
      <c r="H6792" t="s">
        <v>134</v>
      </c>
      <c r="I6792" t="s">
        <v>79</v>
      </c>
      <c r="J6792" t="s">
        <v>135</v>
      </c>
      <c r="K6792" t="s">
        <v>22</v>
      </c>
      <c r="L6792" t="s">
        <v>136</v>
      </c>
      <c r="M6792" t="s">
        <v>24243</v>
      </c>
      <c r="N6792" t="s">
        <v>24244</v>
      </c>
      <c r="O6792">
        <v>0.10277777777777777</v>
      </c>
      <c r="P6792">
        <v>1</v>
      </c>
      <c r="Q6792">
        <v>1149</v>
      </c>
      <c r="R6792">
        <v>15</v>
      </c>
      <c r="S6792">
        <v>67</v>
      </c>
      <c r="T6792">
        <v>3</v>
      </c>
      <c r="U6792">
        <v>119</v>
      </c>
      <c r="V6792">
        <v>3</v>
      </c>
      <c r="W6792">
        <v>0</v>
      </c>
      <c r="X6792">
        <v>0.29552558000000001</v>
      </c>
      <c r="Y6792">
        <v>21.222705999999999</v>
      </c>
      <c r="Z6792">
        <v>0.60973869999999997</v>
      </c>
      <c r="AA6792">
        <v>5.8997035000000002</v>
      </c>
      <c r="AB6792">
        <v>1.8181929999999999</v>
      </c>
      <c r="AC6792">
        <v>4.2403560000000002</v>
      </c>
      <c r="AD6792">
        <v>18.143932</v>
      </c>
      <c r="AE6792">
        <v>0</v>
      </c>
      <c r="AF6792">
        <v>52.230156000000001</v>
      </c>
    </row>
    <row r="6793" spans="1:32" x14ac:dyDescent="0.3">
      <c r="A6793">
        <v>2796160</v>
      </c>
      <c r="B6793">
        <v>1</v>
      </c>
      <c r="C6793" t="s">
        <v>82</v>
      </c>
      <c r="D6793" t="s">
        <v>90</v>
      </c>
      <c r="E6793" t="s">
        <v>24245</v>
      </c>
      <c r="F6793" t="s">
        <v>24246</v>
      </c>
      <c r="G6793" t="s">
        <v>31546</v>
      </c>
      <c r="H6793" t="s">
        <v>409</v>
      </c>
      <c r="I6793" t="s">
        <v>78</v>
      </c>
      <c r="J6793" t="s">
        <v>135</v>
      </c>
      <c r="K6793" t="s">
        <v>3</v>
      </c>
      <c r="L6793" t="s">
        <v>136</v>
      </c>
      <c r="M6793" t="s">
        <v>24247</v>
      </c>
      <c r="N6793" t="s">
        <v>24248</v>
      </c>
      <c r="O6793">
        <v>2.81</v>
      </c>
      <c r="P6793">
        <v>0</v>
      </c>
      <c r="Q6793">
        <v>160</v>
      </c>
      <c r="R6793">
        <v>0</v>
      </c>
      <c r="S6793">
        <v>0</v>
      </c>
      <c r="T6793">
        <v>0</v>
      </c>
      <c r="U6793">
        <v>13</v>
      </c>
      <c r="V6793">
        <v>0</v>
      </c>
      <c r="W6793">
        <v>0</v>
      </c>
      <c r="X6793">
        <v>0</v>
      </c>
      <c r="Y6793">
        <v>99.950096000000002</v>
      </c>
      <c r="Z6793">
        <v>0</v>
      </c>
      <c r="AA6793">
        <v>0</v>
      </c>
      <c r="AB6793">
        <v>0</v>
      </c>
      <c r="AC6793">
        <v>49.073585999999999</v>
      </c>
      <c r="AD6793">
        <v>0</v>
      </c>
      <c r="AE6793">
        <v>0</v>
      </c>
      <c r="AF6793">
        <v>149.02368000000001</v>
      </c>
    </row>
    <row r="6794" spans="1:32" x14ac:dyDescent="0.3">
      <c r="A6794">
        <v>2796174</v>
      </c>
      <c r="B6794">
        <v>1</v>
      </c>
      <c r="C6794" t="s">
        <v>82</v>
      </c>
      <c r="D6794" t="s">
        <v>106</v>
      </c>
      <c r="E6794" t="s">
        <v>5214</v>
      </c>
      <c r="F6794" t="s">
        <v>5215</v>
      </c>
      <c r="G6794" t="s">
        <v>31546</v>
      </c>
      <c r="H6794" t="s">
        <v>1297</v>
      </c>
      <c r="I6794" t="s">
        <v>78</v>
      </c>
      <c r="J6794" t="s">
        <v>135</v>
      </c>
      <c r="K6794" t="s">
        <v>22</v>
      </c>
      <c r="L6794" t="s">
        <v>136</v>
      </c>
      <c r="M6794" t="s">
        <v>24249</v>
      </c>
      <c r="N6794" t="s">
        <v>24250</v>
      </c>
      <c r="O6794">
        <v>6.137777777777778</v>
      </c>
      <c r="P6794">
        <v>0</v>
      </c>
      <c r="Q6794">
        <v>75</v>
      </c>
      <c r="R6794">
        <v>0</v>
      </c>
      <c r="S6794">
        <v>0</v>
      </c>
      <c r="T6794">
        <v>0</v>
      </c>
      <c r="U6794">
        <v>3</v>
      </c>
      <c r="V6794">
        <v>0</v>
      </c>
      <c r="W6794">
        <v>0</v>
      </c>
      <c r="X6794">
        <v>0</v>
      </c>
      <c r="Y6794">
        <v>156.52977000000001</v>
      </c>
      <c r="Z6794">
        <v>0</v>
      </c>
      <c r="AA6794">
        <v>0</v>
      </c>
      <c r="AB6794">
        <v>0</v>
      </c>
      <c r="AC6794">
        <v>18.027967</v>
      </c>
      <c r="AD6794">
        <v>0</v>
      </c>
      <c r="AE6794">
        <v>0</v>
      </c>
      <c r="AF6794">
        <v>174.55774</v>
      </c>
    </row>
    <row r="6795" spans="1:32" x14ac:dyDescent="0.3">
      <c r="A6795">
        <v>2796166</v>
      </c>
      <c r="B6795">
        <v>1</v>
      </c>
      <c r="C6795" t="s">
        <v>82</v>
      </c>
      <c r="D6795" t="s">
        <v>86</v>
      </c>
      <c r="E6795" t="s">
        <v>7450</v>
      </c>
      <c r="F6795" t="s">
        <v>7451</v>
      </c>
      <c r="G6795" t="s">
        <v>31552</v>
      </c>
      <c r="H6795" t="s">
        <v>643</v>
      </c>
      <c r="I6795" t="s">
        <v>78</v>
      </c>
      <c r="J6795" t="s">
        <v>135</v>
      </c>
      <c r="K6795" t="s">
        <v>22</v>
      </c>
      <c r="L6795" t="s">
        <v>186</v>
      </c>
      <c r="M6795" t="s">
        <v>24251</v>
      </c>
      <c r="N6795" t="s">
        <v>24252</v>
      </c>
      <c r="O6795">
        <v>7.9813888888888886</v>
      </c>
      <c r="P6795">
        <v>0</v>
      </c>
      <c r="Q6795">
        <v>91</v>
      </c>
      <c r="R6795">
        <v>0</v>
      </c>
      <c r="S6795">
        <v>8</v>
      </c>
      <c r="T6795">
        <v>0</v>
      </c>
      <c r="U6795">
        <v>14</v>
      </c>
      <c r="V6795">
        <v>0</v>
      </c>
      <c r="W6795">
        <v>0</v>
      </c>
      <c r="X6795">
        <v>0</v>
      </c>
      <c r="Y6795">
        <v>105.180145</v>
      </c>
      <c r="Z6795">
        <v>0</v>
      </c>
      <c r="AA6795">
        <v>9.0648180000000007</v>
      </c>
      <c r="AB6795">
        <v>0</v>
      </c>
      <c r="AC6795">
        <v>127.58261</v>
      </c>
      <c r="AD6795">
        <v>0</v>
      </c>
      <c r="AE6795">
        <v>0</v>
      </c>
      <c r="AF6795">
        <v>241.82758000000001</v>
      </c>
    </row>
    <row r="6796" spans="1:32" x14ac:dyDescent="0.3">
      <c r="A6796">
        <v>2796016</v>
      </c>
      <c r="B6796">
        <v>1</v>
      </c>
      <c r="C6796" t="s">
        <v>82</v>
      </c>
      <c r="D6796" t="s">
        <v>100</v>
      </c>
      <c r="E6796" t="s">
        <v>24253</v>
      </c>
      <c r="F6796" t="s">
        <v>24254</v>
      </c>
      <c r="G6796" t="s">
        <v>31548</v>
      </c>
      <c r="H6796" t="s">
        <v>311</v>
      </c>
      <c r="I6796" t="s">
        <v>78</v>
      </c>
      <c r="J6796" t="s">
        <v>135</v>
      </c>
      <c r="K6796" t="s">
        <v>22</v>
      </c>
      <c r="L6796" t="s">
        <v>136</v>
      </c>
      <c r="M6796" t="s">
        <v>24255</v>
      </c>
      <c r="N6796" t="s">
        <v>24256</v>
      </c>
      <c r="O6796">
        <v>0.6925</v>
      </c>
      <c r="P6796">
        <v>0</v>
      </c>
      <c r="Q6796">
        <v>21</v>
      </c>
      <c r="R6796">
        <v>0</v>
      </c>
      <c r="S6796">
        <v>0</v>
      </c>
      <c r="T6796">
        <v>0</v>
      </c>
      <c r="U6796">
        <v>2</v>
      </c>
      <c r="V6796">
        <v>0</v>
      </c>
      <c r="W6796">
        <v>0</v>
      </c>
      <c r="X6796">
        <v>0</v>
      </c>
      <c r="Y6796">
        <v>4.2411326999999996</v>
      </c>
      <c r="Z6796">
        <v>0</v>
      </c>
      <c r="AA6796">
        <v>0</v>
      </c>
      <c r="AB6796">
        <v>0</v>
      </c>
      <c r="AC6796">
        <v>1.9747920000000001</v>
      </c>
      <c r="AD6796">
        <v>0</v>
      </c>
      <c r="AE6796">
        <v>0</v>
      </c>
      <c r="AF6796">
        <v>6.2159247000000004</v>
      </c>
    </row>
    <row r="6797" spans="1:32" x14ac:dyDescent="0.3">
      <c r="A6797">
        <v>2796001</v>
      </c>
      <c r="B6797">
        <v>1</v>
      </c>
      <c r="C6797" t="s">
        <v>82</v>
      </c>
      <c r="D6797" t="s">
        <v>84</v>
      </c>
      <c r="E6797" t="s">
        <v>24257</v>
      </c>
      <c r="F6797" t="s">
        <v>24258</v>
      </c>
      <c r="G6797" t="s">
        <v>31550</v>
      </c>
      <c r="H6797" t="s">
        <v>223</v>
      </c>
      <c r="I6797" t="s">
        <v>78</v>
      </c>
      <c r="J6797" t="s">
        <v>135</v>
      </c>
      <c r="K6797" t="s">
        <v>22</v>
      </c>
      <c r="L6797" t="s">
        <v>136</v>
      </c>
      <c r="M6797" t="s">
        <v>24259</v>
      </c>
      <c r="N6797" t="s">
        <v>24260</v>
      </c>
      <c r="O6797">
        <v>1.7413888888888889</v>
      </c>
      <c r="P6797">
        <v>0</v>
      </c>
      <c r="Q6797">
        <v>60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29.38345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29.38345</v>
      </c>
    </row>
    <row r="6798" spans="1:32" x14ac:dyDescent="0.3">
      <c r="A6798">
        <v>2795939</v>
      </c>
      <c r="B6798">
        <v>2</v>
      </c>
      <c r="C6798" t="s">
        <v>83</v>
      </c>
      <c r="D6798" t="s">
        <v>115</v>
      </c>
      <c r="E6798" t="s">
        <v>24261</v>
      </c>
      <c r="F6798" t="s">
        <v>24262</v>
      </c>
      <c r="G6798" t="s">
        <v>31552</v>
      </c>
      <c r="H6798" t="s">
        <v>2242</v>
      </c>
      <c r="I6798" t="s">
        <v>78</v>
      </c>
      <c r="J6798" t="s">
        <v>135</v>
      </c>
      <c r="K6798" t="s">
        <v>22</v>
      </c>
      <c r="L6798" t="s">
        <v>136</v>
      </c>
      <c r="M6798" t="s">
        <v>23936</v>
      </c>
      <c r="N6798" t="s">
        <v>24263</v>
      </c>
      <c r="O6798">
        <v>1.5869444444444445</v>
      </c>
      <c r="P6798">
        <v>0</v>
      </c>
      <c r="Q6798">
        <v>52</v>
      </c>
      <c r="R6798">
        <v>0</v>
      </c>
      <c r="S6798">
        <v>7</v>
      </c>
      <c r="T6798">
        <v>0</v>
      </c>
      <c r="U6798">
        <v>4</v>
      </c>
      <c r="V6798">
        <v>0</v>
      </c>
      <c r="W6798">
        <v>0</v>
      </c>
      <c r="X6798">
        <v>0</v>
      </c>
      <c r="Y6798">
        <v>10.065851</v>
      </c>
      <c r="Z6798">
        <v>0</v>
      </c>
      <c r="AA6798">
        <v>7.4437284000000004</v>
      </c>
      <c r="AB6798">
        <v>0</v>
      </c>
      <c r="AC6798">
        <v>2.1689086</v>
      </c>
      <c r="AD6798">
        <v>0</v>
      </c>
      <c r="AE6798">
        <v>0</v>
      </c>
      <c r="AF6798">
        <v>19.678488000000002</v>
      </c>
    </row>
    <row r="6799" spans="1:32" x14ac:dyDescent="0.3">
      <c r="A6799">
        <v>2795996</v>
      </c>
      <c r="B6799">
        <v>1</v>
      </c>
      <c r="C6799" t="s">
        <v>82</v>
      </c>
      <c r="D6799" t="s">
        <v>113</v>
      </c>
      <c r="E6799" t="s">
        <v>19073</v>
      </c>
      <c r="F6799" t="s">
        <v>19074</v>
      </c>
      <c r="G6799" t="s">
        <v>31549</v>
      </c>
      <c r="H6799" t="s">
        <v>145</v>
      </c>
      <c r="I6799" t="s">
        <v>79</v>
      </c>
      <c r="J6799" t="s">
        <v>135</v>
      </c>
      <c r="K6799" t="s">
        <v>22</v>
      </c>
      <c r="L6799" t="s">
        <v>136</v>
      </c>
      <c r="M6799" t="s">
        <v>24264</v>
      </c>
      <c r="N6799" t="s">
        <v>24265</v>
      </c>
      <c r="O6799">
        <v>0.58499999999999996</v>
      </c>
      <c r="P6799">
        <v>3</v>
      </c>
      <c r="Q6799">
        <v>389</v>
      </c>
      <c r="R6799">
        <v>6</v>
      </c>
      <c r="S6799">
        <v>66</v>
      </c>
      <c r="T6799">
        <v>10</v>
      </c>
      <c r="U6799">
        <v>48</v>
      </c>
      <c r="V6799">
        <v>1</v>
      </c>
      <c r="W6799">
        <v>0</v>
      </c>
      <c r="X6799">
        <v>59.424545000000002</v>
      </c>
      <c r="Y6799">
        <v>243.91827000000001</v>
      </c>
      <c r="Z6799">
        <v>286.85437000000002</v>
      </c>
      <c r="AA6799">
        <v>10.766743</v>
      </c>
      <c r="AB6799">
        <v>18.299655999999999</v>
      </c>
      <c r="AC6799">
        <v>18.664954999999999</v>
      </c>
      <c r="AD6799">
        <v>113.888306</v>
      </c>
      <c r="AE6799">
        <v>0</v>
      </c>
      <c r="AF6799">
        <v>751.81682999999998</v>
      </c>
    </row>
    <row r="6800" spans="1:32" x14ac:dyDescent="0.3">
      <c r="A6800">
        <v>2795885</v>
      </c>
      <c r="B6800">
        <v>2</v>
      </c>
      <c r="C6800" t="s">
        <v>82</v>
      </c>
      <c r="D6800" t="s">
        <v>98</v>
      </c>
      <c r="E6800" t="s">
        <v>3712</v>
      </c>
      <c r="F6800" t="s">
        <v>3713</v>
      </c>
      <c r="G6800" t="s">
        <v>31552</v>
      </c>
      <c r="H6800" t="s">
        <v>1297</v>
      </c>
      <c r="I6800" t="s">
        <v>78</v>
      </c>
      <c r="J6800" t="s">
        <v>135</v>
      </c>
      <c r="K6800" t="s">
        <v>22</v>
      </c>
      <c r="L6800" t="s">
        <v>136</v>
      </c>
      <c r="M6800" t="s">
        <v>23067</v>
      </c>
      <c r="N6800" t="s">
        <v>24266</v>
      </c>
      <c r="O6800">
        <v>1.0341666666666667</v>
      </c>
      <c r="P6800">
        <v>0</v>
      </c>
      <c r="Q6800">
        <v>503</v>
      </c>
      <c r="R6800">
        <v>0</v>
      </c>
      <c r="S6800">
        <v>0</v>
      </c>
      <c r="T6800">
        <v>0</v>
      </c>
      <c r="U6800">
        <v>37</v>
      </c>
      <c r="V6800">
        <v>0</v>
      </c>
      <c r="W6800">
        <v>1</v>
      </c>
      <c r="X6800">
        <v>0</v>
      </c>
      <c r="Y6800">
        <v>152.52099999999999</v>
      </c>
      <c r="Z6800">
        <v>0</v>
      </c>
      <c r="AA6800">
        <v>0</v>
      </c>
      <c r="AB6800">
        <v>0</v>
      </c>
      <c r="AC6800">
        <v>22.165769999999998</v>
      </c>
      <c r="AD6800">
        <v>0</v>
      </c>
      <c r="AE6800">
        <v>5.7991885999999999</v>
      </c>
      <c r="AF6800">
        <v>180.48596000000001</v>
      </c>
    </row>
    <row r="6801" spans="1:32" x14ac:dyDescent="0.3">
      <c r="A6801">
        <v>2795411</v>
      </c>
      <c r="B6801">
        <v>2</v>
      </c>
      <c r="C6801" t="s">
        <v>82</v>
      </c>
      <c r="D6801" t="s">
        <v>98</v>
      </c>
      <c r="E6801" t="s">
        <v>24267</v>
      </c>
      <c r="F6801" t="s">
        <v>24268</v>
      </c>
      <c r="G6801" t="s">
        <v>31552</v>
      </c>
      <c r="H6801" t="s">
        <v>1432</v>
      </c>
      <c r="I6801" t="s">
        <v>78</v>
      </c>
      <c r="J6801" t="s">
        <v>135</v>
      </c>
      <c r="K6801" t="s">
        <v>22</v>
      </c>
      <c r="L6801" t="s">
        <v>136</v>
      </c>
      <c r="M6801" t="s">
        <v>18204</v>
      </c>
      <c r="N6801" t="s">
        <v>24269</v>
      </c>
      <c r="O6801">
        <v>0.16444444444444445</v>
      </c>
      <c r="P6801">
        <v>0</v>
      </c>
      <c r="Q6801">
        <v>1056</v>
      </c>
      <c r="R6801">
        <v>0</v>
      </c>
      <c r="S6801">
        <v>0</v>
      </c>
      <c r="T6801">
        <v>0</v>
      </c>
      <c r="U6801">
        <v>130</v>
      </c>
      <c r="V6801">
        <v>0</v>
      </c>
      <c r="W6801">
        <v>1</v>
      </c>
      <c r="X6801">
        <v>0</v>
      </c>
      <c r="Y6801">
        <v>61.775623000000003</v>
      </c>
      <c r="Z6801">
        <v>0</v>
      </c>
      <c r="AA6801">
        <v>0</v>
      </c>
      <c r="AB6801">
        <v>0</v>
      </c>
      <c r="AC6801">
        <v>20.664192</v>
      </c>
      <c r="AD6801">
        <v>0</v>
      </c>
      <c r="AE6801">
        <v>7.1455716999999996</v>
      </c>
      <c r="AF6801">
        <v>89.585390000000004</v>
      </c>
    </row>
    <row r="6802" spans="1:32" x14ac:dyDescent="0.3">
      <c r="A6802">
        <v>2795533</v>
      </c>
      <c r="B6802">
        <v>1</v>
      </c>
      <c r="C6802" t="s">
        <v>82</v>
      </c>
      <c r="D6802" t="s">
        <v>104</v>
      </c>
      <c r="E6802" t="s">
        <v>24270</v>
      </c>
      <c r="F6802" t="s">
        <v>24271</v>
      </c>
      <c r="G6802" t="s">
        <v>31548</v>
      </c>
      <c r="H6802" t="s">
        <v>333</v>
      </c>
      <c r="I6802" t="s">
        <v>78</v>
      </c>
      <c r="J6802" t="s">
        <v>135</v>
      </c>
      <c r="K6802" t="s">
        <v>22</v>
      </c>
      <c r="L6802" t="s">
        <v>136</v>
      </c>
      <c r="M6802" t="s">
        <v>24272</v>
      </c>
      <c r="N6802" t="s">
        <v>24273</v>
      </c>
      <c r="O6802">
        <v>1.3819444444444444</v>
      </c>
      <c r="P6802">
        <v>0</v>
      </c>
      <c r="Q6802">
        <v>2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0.83863670000000001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0.83863670000000001</v>
      </c>
    </row>
    <row r="6803" spans="1:32" x14ac:dyDescent="0.3">
      <c r="A6803">
        <v>2795542</v>
      </c>
      <c r="B6803">
        <v>1</v>
      </c>
      <c r="C6803" t="s">
        <v>83</v>
      </c>
      <c r="D6803" t="s">
        <v>115</v>
      </c>
      <c r="E6803" t="s">
        <v>24274</v>
      </c>
      <c r="F6803" t="s">
        <v>24275</v>
      </c>
      <c r="G6803" t="s">
        <v>31545</v>
      </c>
      <c r="H6803" t="s">
        <v>134</v>
      </c>
      <c r="I6803" t="s">
        <v>79</v>
      </c>
      <c r="J6803" t="s">
        <v>135</v>
      </c>
      <c r="K6803" t="s">
        <v>22</v>
      </c>
      <c r="L6803" t="s">
        <v>136</v>
      </c>
      <c r="M6803" t="s">
        <v>24276</v>
      </c>
      <c r="N6803" t="s">
        <v>24277</v>
      </c>
      <c r="O6803">
        <v>0.2286111111111111</v>
      </c>
      <c r="P6803">
        <v>1</v>
      </c>
      <c r="Q6803">
        <v>227</v>
      </c>
      <c r="R6803">
        <v>147</v>
      </c>
      <c r="S6803">
        <v>247</v>
      </c>
      <c r="T6803">
        <v>22</v>
      </c>
      <c r="U6803">
        <v>27</v>
      </c>
      <c r="V6803">
        <v>10</v>
      </c>
      <c r="W6803">
        <v>0</v>
      </c>
      <c r="X6803">
        <v>0.17755895999999999</v>
      </c>
      <c r="Y6803">
        <v>7.611415</v>
      </c>
      <c r="Z6803">
        <v>19.193622999999999</v>
      </c>
      <c r="AA6803">
        <v>13.797654</v>
      </c>
      <c r="AB6803">
        <v>32.476599999999998</v>
      </c>
      <c r="AC6803">
        <v>5.5437155000000002</v>
      </c>
      <c r="AD6803">
        <v>192.61311000000001</v>
      </c>
      <c r="AE6803">
        <v>0</v>
      </c>
      <c r="AF6803">
        <v>271.41367000000002</v>
      </c>
    </row>
    <row r="6804" spans="1:32" x14ac:dyDescent="0.3">
      <c r="A6804">
        <v>2794773</v>
      </c>
      <c r="B6804">
        <v>1</v>
      </c>
      <c r="C6804" t="s">
        <v>82</v>
      </c>
      <c r="D6804" t="s">
        <v>102</v>
      </c>
      <c r="E6804" t="s">
        <v>24278</v>
      </c>
      <c r="F6804" t="s">
        <v>24279</v>
      </c>
      <c r="G6804" t="s">
        <v>31552</v>
      </c>
      <c r="H6804" t="s">
        <v>665</v>
      </c>
      <c r="I6804" t="s">
        <v>78</v>
      </c>
      <c r="J6804" t="s">
        <v>135</v>
      </c>
      <c r="K6804" t="s">
        <v>22</v>
      </c>
      <c r="L6804" t="s">
        <v>136</v>
      </c>
      <c r="M6804" t="s">
        <v>24280</v>
      </c>
      <c r="N6804" t="s">
        <v>24281</v>
      </c>
      <c r="O6804">
        <v>5.8011111111111111</v>
      </c>
      <c r="P6804">
        <v>0</v>
      </c>
      <c r="Q6804">
        <v>26</v>
      </c>
      <c r="R6804">
        <v>0</v>
      </c>
      <c r="S6804">
        <v>2</v>
      </c>
      <c r="T6804">
        <v>0</v>
      </c>
      <c r="U6804">
        <v>4</v>
      </c>
      <c r="V6804">
        <v>0</v>
      </c>
      <c r="W6804">
        <v>0</v>
      </c>
      <c r="X6804">
        <v>0</v>
      </c>
      <c r="Y6804">
        <v>23.474769999999999</v>
      </c>
      <c r="Z6804">
        <v>0</v>
      </c>
      <c r="AA6804">
        <v>0.32647510000000002</v>
      </c>
      <c r="AB6804">
        <v>0</v>
      </c>
      <c r="AC6804">
        <v>16.488935000000001</v>
      </c>
      <c r="AD6804">
        <v>0</v>
      </c>
      <c r="AE6804">
        <v>0</v>
      </c>
      <c r="AF6804">
        <v>40.290179999999999</v>
      </c>
    </row>
    <row r="6805" spans="1:32" x14ac:dyDescent="0.3">
      <c r="A6805">
        <v>2794770</v>
      </c>
      <c r="B6805">
        <v>1</v>
      </c>
      <c r="C6805" t="s">
        <v>82</v>
      </c>
      <c r="D6805" t="s">
        <v>85</v>
      </c>
      <c r="E6805" t="s">
        <v>14795</v>
      </c>
      <c r="F6805" t="s">
        <v>14796</v>
      </c>
      <c r="G6805" t="s">
        <v>31550</v>
      </c>
      <c r="H6805" t="s">
        <v>380</v>
      </c>
      <c r="I6805" t="s">
        <v>78</v>
      </c>
      <c r="J6805" t="s">
        <v>135</v>
      </c>
      <c r="K6805" t="s">
        <v>22</v>
      </c>
      <c r="L6805" t="s">
        <v>136</v>
      </c>
      <c r="M6805" t="s">
        <v>24282</v>
      </c>
      <c r="N6805" t="s">
        <v>24283</v>
      </c>
      <c r="O6805">
        <v>0.96611111111111114</v>
      </c>
      <c r="P6805">
        <v>0</v>
      </c>
      <c r="Q6805">
        <v>149</v>
      </c>
      <c r="R6805">
        <v>0</v>
      </c>
      <c r="S6805">
        <v>0</v>
      </c>
      <c r="T6805">
        <v>0</v>
      </c>
      <c r="U6805">
        <v>23</v>
      </c>
      <c r="V6805">
        <v>0</v>
      </c>
      <c r="W6805">
        <v>0</v>
      </c>
      <c r="X6805">
        <v>0</v>
      </c>
      <c r="Y6805">
        <v>39.519942999999998</v>
      </c>
      <c r="Z6805">
        <v>0</v>
      </c>
      <c r="AA6805">
        <v>0</v>
      </c>
      <c r="AB6805">
        <v>0</v>
      </c>
      <c r="AC6805">
        <v>8.0635309999999993</v>
      </c>
      <c r="AD6805">
        <v>0</v>
      </c>
      <c r="AE6805">
        <v>0</v>
      </c>
      <c r="AF6805">
        <v>47.583472999999998</v>
      </c>
    </row>
    <row r="6806" spans="1:32" x14ac:dyDescent="0.3">
      <c r="A6806">
        <v>2794743</v>
      </c>
      <c r="B6806">
        <v>1</v>
      </c>
      <c r="C6806" t="s">
        <v>82</v>
      </c>
      <c r="D6806" t="s">
        <v>99</v>
      </c>
      <c r="E6806" t="s">
        <v>5830</v>
      </c>
      <c r="F6806" t="s">
        <v>802</v>
      </c>
      <c r="G6806" t="s">
        <v>31546</v>
      </c>
      <c r="H6806" t="s">
        <v>223</v>
      </c>
      <c r="I6806" t="s">
        <v>78</v>
      </c>
      <c r="J6806" t="s">
        <v>135</v>
      </c>
      <c r="K6806" t="s">
        <v>22</v>
      </c>
      <c r="L6806" t="s">
        <v>136</v>
      </c>
      <c r="M6806" t="s">
        <v>24284</v>
      </c>
      <c r="N6806" t="s">
        <v>24285</v>
      </c>
      <c r="O6806">
        <v>5.1597222222222223</v>
      </c>
      <c r="P6806">
        <v>0</v>
      </c>
      <c r="Q6806">
        <v>53</v>
      </c>
      <c r="R6806">
        <v>0</v>
      </c>
      <c r="S6806">
        <v>0</v>
      </c>
      <c r="T6806">
        <v>0</v>
      </c>
      <c r="U6806">
        <v>1</v>
      </c>
      <c r="V6806">
        <v>0</v>
      </c>
      <c r="W6806">
        <v>0</v>
      </c>
      <c r="X6806">
        <v>0</v>
      </c>
      <c r="Y6806">
        <v>53.001399999999997</v>
      </c>
      <c r="Z6806">
        <v>0</v>
      </c>
      <c r="AA6806">
        <v>0</v>
      </c>
      <c r="AB6806">
        <v>0</v>
      </c>
      <c r="AC6806">
        <v>6.5420822999999997</v>
      </c>
      <c r="AD6806">
        <v>0</v>
      </c>
      <c r="AE6806">
        <v>0</v>
      </c>
      <c r="AF6806">
        <v>59.543483999999999</v>
      </c>
    </row>
    <row r="6807" spans="1:32" x14ac:dyDescent="0.3">
      <c r="A6807">
        <v>2794634</v>
      </c>
      <c r="B6807">
        <v>2</v>
      </c>
      <c r="C6807" t="s">
        <v>82</v>
      </c>
      <c r="D6807" t="s">
        <v>93</v>
      </c>
      <c r="E6807" t="s">
        <v>1851</v>
      </c>
      <c r="F6807" t="s">
        <v>1852</v>
      </c>
      <c r="G6807" t="s">
        <v>31552</v>
      </c>
      <c r="H6807" t="s">
        <v>223</v>
      </c>
      <c r="I6807" t="s">
        <v>78</v>
      </c>
      <c r="J6807" t="s">
        <v>248</v>
      </c>
      <c r="K6807" t="s">
        <v>22</v>
      </c>
      <c r="L6807" t="s">
        <v>136</v>
      </c>
      <c r="M6807" t="s">
        <v>20027</v>
      </c>
      <c r="N6807" t="s">
        <v>24286</v>
      </c>
      <c r="O6807">
        <v>3.6111111111111108E-2</v>
      </c>
      <c r="P6807">
        <v>0</v>
      </c>
      <c r="Q6807">
        <v>157</v>
      </c>
      <c r="R6807">
        <v>0</v>
      </c>
      <c r="S6807">
        <v>0</v>
      </c>
      <c r="T6807">
        <v>0</v>
      </c>
      <c r="U6807">
        <v>27</v>
      </c>
      <c r="V6807">
        <v>0</v>
      </c>
      <c r="W6807">
        <v>0</v>
      </c>
      <c r="X6807">
        <v>0</v>
      </c>
      <c r="Y6807">
        <v>3.0622258000000002</v>
      </c>
      <c r="Z6807">
        <v>0</v>
      </c>
      <c r="AA6807">
        <v>0</v>
      </c>
      <c r="AB6807">
        <v>0</v>
      </c>
      <c r="AC6807">
        <v>0.49166690000000002</v>
      </c>
      <c r="AD6807">
        <v>0</v>
      </c>
      <c r="AE6807">
        <v>0</v>
      </c>
      <c r="AF6807">
        <v>3.5538929000000001</v>
      </c>
    </row>
    <row r="6808" spans="1:32" x14ac:dyDescent="0.3">
      <c r="A6808">
        <v>2794286</v>
      </c>
      <c r="B6808">
        <v>1</v>
      </c>
      <c r="C6808" t="s">
        <v>82</v>
      </c>
      <c r="D6808" t="s">
        <v>108</v>
      </c>
      <c r="E6808" t="s">
        <v>24287</v>
      </c>
      <c r="F6808" t="s">
        <v>24288</v>
      </c>
      <c r="G6808" t="s">
        <v>31548</v>
      </c>
      <c r="H6808" t="s">
        <v>333</v>
      </c>
      <c r="I6808" t="s">
        <v>78</v>
      </c>
      <c r="J6808" t="s">
        <v>135</v>
      </c>
      <c r="K6808" t="s">
        <v>22</v>
      </c>
      <c r="L6808" t="s">
        <v>136</v>
      </c>
      <c r="M6808" t="s">
        <v>24289</v>
      </c>
      <c r="N6808" t="s">
        <v>24290</v>
      </c>
      <c r="O6808">
        <v>0.7416666666666667</v>
      </c>
      <c r="P6808">
        <v>0</v>
      </c>
      <c r="Q6808">
        <v>2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8.0446996000000007E-2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8.0446996000000007E-2</v>
      </c>
    </row>
    <row r="6809" spans="1:32" x14ac:dyDescent="0.3">
      <c r="A6809">
        <v>2794301</v>
      </c>
      <c r="B6809">
        <v>1</v>
      </c>
      <c r="C6809" t="s">
        <v>83</v>
      </c>
      <c r="D6809" t="s">
        <v>128</v>
      </c>
      <c r="E6809" t="s">
        <v>24291</v>
      </c>
      <c r="F6809" t="s">
        <v>24292</v>
      </c>
      <c r="G6809" t="s">
        <v>31546</v>
      </c>
      <c r="H6809" t="s">
        <v>223</v>
      </c>
      <c r="I6809" t="s">
        <v>78</v>
      </c>
      <c r="J6809" t="s">
        <v>135</v>
      </c>
      <c r="K6809" t="s">
        <v>22</v>
      </c>
      <c r="L6809" t="s">
        <v>136</v>
      </c>
      <c r="M6809" t="s">
        <v>24293</v>
      </c>
      <c r="N6809" t="s">
        <v>24294</v>
      </c>
      <c r="O6809">
        <v>1.2855555555555556</v>
      </c>
      <c r="P6809">
        <v>0</v>
      </c>
      <c r="Q6809">
        <v>21</v>
      </c>
      <c r="R6809">
        <v>0</v>
      </c>
      <c r="S6809">
        <v>0</v>
      </c>
      <c r="T6809">
        <v>0</v>
      </c>
      <c r="U6809">
        <v>2</v>
      </c>
      <c r="V6809">
        <v>0</v>
      </c>
      <c r="W6809">
        <v>0</v>
      </c>
      <c r="X6809">
        <v>0</v>
      </c>
      <c r="Y6809">
        <v>5.7424499999999998</v>
      </c>
      <c r="Z6809">
        <v>0</v>
      </c>
      <c r="AA6809">
        <v>0</v>
      </c>
      <c r="AB6809">
        <v>0</v>
      </c>
      <c r="AC6809">
        <v>2.9965930000000002E-2</v>
      </c>
      <c r="AD6809">
        <v>0</v>
      </c>
      <c r="AE6809">
        <v>0</v>
      </c>
      <c r="AF6809">
        <v>5.7724159999999998</v>
      </c>
    </row>
    <row r="6810" spans="1:32" x14ac:dyDescent="0.3">
      <c r="A6810">
        <v>2794141</v>
      </c>
      <c r="B6810">
        <v>1</v>
      </c>
      <c r="C6810" t="s">
        <v>82</v>
      </c>
      <c r="D6810" t="s">
        <v>100</v>
      </c>
      <c r="E6810" t="s">
        <v>3696</v>
      </c>
      <c r="F6810" t="s">
        <v>3697</v>
      </c>
      <c r="G6810" t="s">
        <v>31548</v>
      </c>
      <c r="H6810" t="s">
        <v>311</v>
      </c>
      <c r="I6810" t="s">
        <v>78</v>
      </c>
      <c r="J6810" t="s">
        <v>135</v>
      </c>
      <c r="K6810" t="s">
        <v>22</v>
      </c>
      <c r="L6810" t="s">
        <v>136</v>
      </c>
      <c r="M6810" t="s">
        <v>24295</v>
      </c>
      <c r="N6810" t="s">
        <v>24296</v>
      </c>
      <c r="O6810">
        <v>3.4422222222222221</v>
      </c>
      <c r="P6810">
        <v>0</v>
      </c>
      <c r="Q6810">
        <v>6</v>
      </c>
      <c r="R6810">
        <v>0</v>
      </c>
      <c r="S6810">
        <v>0</v>
      </c>
      <c r="T6810">
        <v>0</v>
      </c>
      <c r="U6810">
        <v>3</v>
      </c>
      <c r="V6810">
        <v>0</v>
      </c>
      <c r="W6810">
        <v>0</v>
      </c>
      <c r="X6810">
        <v>0</v>
      </c>
      <c r="Y6810">
        <v>0.59592955999999997</v>
      </c>
      <c r="Z6810">
        <v>0</v>
      </c>
      <c r="AA6810">
        <v>0</v>
      </c>
      <c r="AB6810">
        <v>0</v>
      </c>
      <c r="AC6810">
        <v>97.078925999999996</v>
      </c>
      <c r="AD6810">
        <v>0</v>
      </c>
      <c r="AE6810">
        <v>0</v>
      </c>
      <c r="AF6810">
        <v>97.674859999999995</v>
      </c>
    </row>
    <row r="6811" spans="1:32" x14ac:dyDescent="0.3">
      <c r="A6811">
        <v>2794193</v>
      </c>
      <c r="B6811">
        <v>1</v>
      </c>
      <c r="C6811" t="s">
        <v>82</v>
      </c>
      <c r="D6811" t="s">
        <v>92</v>
      </c>
      <c r="E6811" t="s">
        <v>15301</v>
      </c>
      <c r="F6811" t="s">
        <v>15302</v>
      </c>
      <c r="G6811" t="s">
        <v>31548</v>
      </c>
      <c r="H6811" t="s">
        <v>893</v>
      </c>
      <c r="I6811" t="s">
        <v>78</v>
      </c>
      <c r="J6811" t="s">
        <v>135</v>
      </c>
      <c r="K6811" t="s">
        <v>22</v>
      </c>
      <c r="L6811" t="s">
        <v>136</v>
      </c>
      <c r="M6811" t="s">
        <v>24297</v>
      </c>
      <c r="N6811" t="s">
        <v>24298</v>
      </c>
      <c r="O6811">
        <v>3.0613888888888887</v>
      </c>
      <c r="P6811">
        <v>0</v>
      </c>
      <c r="Q6811">
        <v>1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2.0045663999999999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2.0045663999999999</v>
      </c>
    </row>
    <row r="6812" spans="1:32" x14ac:dyDescent="0.3">
      <c r="A6812">
        <v>2794030</v>
      </c>
      <c r="B6812">
        <v>1</v>
      </c>
      <c r="C6812" t="s">
        <v>82</v>
      </c>
      <c r="D6812" t="s">
        <v>108</v>
      </c>
      <c r="E6812" t="s">
        <v>24299</v>
      </c>
      <c r="F6812" t="s">
        <v>24300</v>
      </c>
      <c r="G6812" t="s">
        <v>31548</v>
      </c>
      <c r="H6812" t="s">
        <v>893</v>
      </c>
      <c r="I6812" t="s">
        <v>78</v>
      </c>
      <c r="J6812" t="s">
        <v>135</v>
      </c>
      <c r="K6812" t="s">
        <v>22</v>
      </c>
      <c r="L6812" t="s">
        <v>136</v>
      </c>
      <c r="M6812" t="s">
        <v>24301</v>
      </c>
      <c r="N6812" t="s">
        <v>18252</v>
      </c>
      <c r="O6812">
        <v>0.46555555555555556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1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3.3084379999999997E-2</v>
      </c>
      <c r="AD6812">
        <v>0</v>
      </c>
      <c r="AE6812">
        <v>0</v>
      </c>
      <c r="AF6812">
        <v>3.3084379999999997E-2</v>
      </c>
    </row>
    <row r="6813" spans="1:32" x14ac:dyDescent="0.3">
      <c r="A6813">
        <v>2793836</v>
      </c>
      <c r="B6813">
        <v>1</v>
      </c>
      <c r="C6813" t="s">
        <v>82</v>
      </c>
      <c r="D6813" t="s">
        <v>101</v>
      </c>
      <c r="E6813" t="s">
        <v>24302</v>
      </c>
      <c r="F6813" t="s">
        <v>24303</v>
      </c>
      <c r="G6813" t="s">
        <v>31551</v>
      </c>
      <c r="H6813" t="s">
        <v>648</v>
      </c>
      <c r="I6813" t="s">
        <v>79</v>
      </c>
      <c r="J6813" t="s">
        <v>135</v>
      </c>
      <c r="K6813" t="s">
        <v>22</v>
      </c>
      <c r="L6813" t="s">
        <v>186</v>
      </c>
      <c r="M6813" t="s">
        <v>24304</v>
      </c>
      <c r="N6813" t="s">
        <v>24305</v>
      </c>
      <c r="O6813">
        <v>2.8102777777777779</v>
      </c>
      <c r="P6813">
        <v>0</v>
      </c>
      <c r="Q6813">
        <v>0</v>
      </c>
      <c r="R6813">
        <v>0</v>
      </c>
      <c r="S6813">
        <v>0</v>
      </c>
      <c r="T6813">
        <v>5</v>
      </c>
      <c r="U6813">
        <v>1</v>
      </c>
      <c r="V6813">
        <v>8</v>
      </c>
      <c r="W6813">
        <v>1</v>
      </c>
      <c r="X6813">
        <v>0</v>
      </c>
      <c r="Y6813">
        <v>0</v>
      </c>
      <c r="Z6813">
        <v>0</v>
      </c>
      <c r="AA6813">
        <v>0</v>
      </c>
      <c r="AB6813">
        <v>63.413516999999999</v>
      </c>
      <c r="AC6813">
        <v>6.0235113E-2</v>
      </c>
      <c r="AD6813">
        <v>3490.8290000000002</v>
      </c>
      <c r="AE6813">
        <v>17.601572000000001</v>
      </c>
      <c r="AF6813">
        <v>3571.9043000000001</v>
      </c>
    </row>
    <row r="6814" spans="1:32" x14ac:dyDescent="0.3">
      <c r="A6814">
        <v>2793840</v>
      </c>
      <c r="B6814">
        <v>1</v>
      </c>
      <c r="C6814" t="s">
        <v>83</v>
      </c>
      <c r="D6814" t="s">
        <v>123</v>
      </c>
      <c r="E6814" t="s">
        <v>24306</v>
      </c>
      <c r="F6814" t="s">
        <v>24307</v>
      </c>
      <c r="G6814" t="s">
        <v>31550</v>
      </c>
      <c r="H6814" t="s">
        <v>223</v>
      </c>
      <c r="I6814" t="s">
        <v>78</v>
      </c>
      <c r="J6814" t="s">
        <v>135</v>
      </c>
      <c r="K6814" t="s">
        <v>22</v>
      </c>
      <c r="L6814" t="s">
        <v>136</v>
      </c>
      <c r="M6814" t="s">
        <v>24308</v>
      </c>
      <c r="N6814" t="s">
        <v>24309</v>
      </c>
      <c r="O6814">
        <v>0.76055555555555554</v>
      </c>
      <c r="P6814">
        <v>0</v>
      </c>
      <c r="Q6814">
        <v>94</v>
      </c>
      <c r="R6814">
        <v>0</v>
      </c>
      <c r="S6814">
        <v>0</v>
      </c>
      <c r="T6814">
        <v>0</v>
      </c>
      <c r="U6814">
        <v>16</v>
      </c>
      <c r="V6814">
        <v>0</v>
      </c>
      <c r="W6814">
        <v>0</v>
      </c>
      <c r="X6814">
        <v>0</v>
      </c>
      <c r="Y6814">
        <v>20.008486000000001</v>
      </c>
      <c r="Z6814">
        <v>0</v>
      </c>
      <c r="AA6814">
        <v>0</v>
      </c>
      <c r="AB6814">
        <v>0</v>
      </c>
      <c r="AC6814">
        <v>10.422926</v>
      </c>
      <c r="AD6814">
        <v>0</v>
      </c>
      <c r="AE6814">
        <v>0</v>
      </c>
      <c r="AF6814">
        <v>30.431412000000002</v>
      </c>
    </row>
    <row r="6815" spans="1:32" x14ac:dyDescent="0.3">
      <c r="A6815">
        <v>2793824</v>
      </c>
      <c r="B6815">
        <v>1</v>
      </c>
      <c r="C6815" t="s">
        <v>82</v>
      </c>
      <c r="D6815" t="s">
        <v>87</v>
      </c>
      <c r="E6815" t="s">
        <v>24310</v>
      </c>
      <c r="F6815" t="s">
        <v>24311</v>
      </c>
      <c r="G6815" t="s">
        <v>31551</v>
      </c>
      <c r="H6815" t="s">
        <v>648</v>
      </c>
      <c r="I6815" t="s">
        <v>79</v>
      </c>
      <c r="J6815" t="s">
        <v>135</v>
      </c>
      <c r="K6815" t="s">
        <v>22</v>
      </c>
      <c r="L6815" t="s">
        <v>186</v>
      </c>
      <c r="M6815" t="s">
        <v>24312</v>
      </c>
      <c r="N6815" t="s">
        <v>24313</v>
      </c>
      <c r="O6815">
        <v>6.86</v>
      </c>
      <c r="P6815">
        <v>0</v>
      </c>
      <c r="Q6815">
        <v>183</v>
      </c>
      <c r="R6815">
        <v>0</v>
      </c>
      <c r="S6815">
        <v>0</v>
      </c>
      <c r="T6815">
        <v>0</v>
      </c>
      <c r="U6815">
        <v>7</v>
      </c>
      <c r="V6815">
        <v>0</v>
      </c>
      <c r="W6815">
        <v>0</v>
      </c>
      <c r="X6815">
        <v>0</v>
      </c>
      <c r="Y6815">
        <v>444.26209999999998</v>
      </c>
      <c r="Z6815">
        <v>0</v>
      </c>
      <c r="AA6815">
        <v>0</v>
      </c>
      <c r="AB6815">
        <v>0</v>
      </c>
      <c r="AC6815">
        <v>11.15996</v>
      </c>
      <c r="AD6815">
        <v>0</v>
      </c>
      <c r="AE6815">
        <v>0</v>
      </c>
      <c r="AF6815">
        <v>455.42203000000001</v>
      </c>
    </row>
    <row r="6816" spans="1:32" x14ac:dyDescent="0.3">
      <c r="A6816">
        <v>2783787</v>
      </c>
      <c r="B6816">
        <v>1</v>
      </c>
      <c r="C6816" t="s">
        <v>82</v>
      </c>
      <c r="D6816" t="s">
        <v>95</v>
      </c>
      <c r="E6816" t="s">
        <v>24314</v>
      </c>
      <c r="F6816" t="s">
        <v>24315</v>
      </c>
      <c r="G6816" t="s">
        <v>31546</v>
      </c>
      <c r="H6816" t="s">
        <v>145</v>
      </c>
      <c r="I6816" t="s">
        <v>78</v>
      </c>
      <c r="J6816" t="s">
        <v>135</v>
      </c>
      <c r="K6816" t="s">
        <v>22</v>
      </c>
      <c r="L6816" t="s">
        <v>136</v>
      </c>
      <c r="M6816" t="s">
        <v>24316</v>
      </c>
      <c r="N6816" t="s">
        <v>24317</v>
      </c>
      <c r="O6816">
        <v>0.99194444444444441</v>
      </c>
      <c r="P6816">
        <v>0</v>
      </c>
      <c r="Q6816">
        <v>31</v>
      </c>
      <c r="R6816">
        <v>0</v>
      </c>
      <c r="S6816">
        <v>0</v>
      </c>
      <c r="T6816">
        <v>0</v>
      </c>
      <c r="U6816">
        <v>3</v>
      </c>
      <c r="V6816">
        <v>0</v>
      </c>
      <c r="W6816">
        <v>0</v>
      </c>
      <c r="X6816">
        <v>0</v>
      </c>
      <c r="Y6816">
        <v>13.431198</v>
      </c>
      <c r="Z6816">
        <v>0</v>
      </c>
      <c r="AA6816">
        <v>0</v>
      </c>
      <c r="AB6816">
        <v>0</v>
      </c>
      <c r="AC6816">
        <v>1.4040979</v>
      </c>
      <c r="AD6816">
        <v>0</v>
      </c>
      <c r="AE6816">
        <v>0</v>
      </c>
      <c r="AF6816">
        <v>14.835296</v>
      </c>
    </row>
    <row r="6817" spans="1:32" x14ac:dyDescent="0.3">
      <c r="A6817">
        <v>2783774</v>
      </c>
      <c r="B6817">
        <v>1</v>
      </c>
      <c r="C6817" t="s">
        <v>83</v>
      </c>
      <c r="D6817" t="s">
        <v>123</v>
      </c>
      <c r="E6817" t="s">
        <v>24318</v>
      </c>
      <c r="F6817" t="s">
        <v>24319</v>
      </c>
      <c r="G6817" t="s">
        <v>31550</v>
      </c>
      <c r="H6817" t="s">
        <v>223</v>
      </c>
      <c r="I6817" t="s">
        <v>78</v>
      </c>
      <c r="J6817" t="s">
        <v>135</v>
      </c>
      <c r="K6817" t="s">
        <v>22</v>
      </c>
      <c r="L6817" t="s">
        <v>136</v>
      </c>
      <c r="M6817" t="s">
        <v>24320</v>
      </c>
      <c r="N6817" t="s">
        <v>24321</v>
      </c>
      <c r="O6817">
        <v>0.43916666666666665</v>
      </c>
      <c r="P6817">
        <v>0</v>
      </c>
      <c r="Q6817">
        <v>114</v>
      </c>
      <c r="R6817">
        <v>0</v>
      </c>
      <c r="S6817">
        <v>0</v>
      </c>
      <c r="T6817">
        <v>0</v>
      </c>
      <c r="U6817">
        <v>24</v>
      </c>
      <c r="V6817">
        <v>0</v>
      </c>
      <c r="W6817">
        <v>0</v>
      </c>
      <c r="X6817">
        <v>0</v>
      </c>
      <c r="Y6817">
        <v>14.291372000000001</v>
      </c>
      <c r="Z6817">
        <v>0</v>
      </c>
      <c r="AA6817">
        <v>0</v>
      </c>
      <c r="AB6817">
        <v>0</v>
      </c>
      <c r="AC6817">
        <v>9.7121060000000003</v>
      </c>
      <c r="AD6817">
        <v>0</v>
      </c>
      <c r="AE6817">
        <v>0</v>
      </c>
      <c r="AF6817">
        <v>24.003477</v>
      </c>
    </row>
    <row r="6818" spans="1:32" x14ac:dyDescent="0.3">
      <c r="A6818">
        <v>2783784</v>
      </c>
      <c r="B6818">
        <v>1</v>
      </c>
      <c r="C6818" t="s">
        <v>83</v>
      </c>
      <c r="D6818" t="s">
        <v>123</v>
      </c>
      <c r="E6818" t="s">
        <v>24322</v>
      </c>
      <c r="F6818" t="s">
        <v>24323</v>
      </c>
      <c r="G6818" t="s">
        <v>31551</v>
      </c>
      <c r="H6818" t="s">
        <v>672</v>
      </c>
      <c r="I6818" t="s">
        <v>79</v>
      </c>
      <c r="J6818" t="s">
        <v>135</v>
      </c>
      <c r="K6818" t="s">
        <v>22</v>
      </c>
      <c r="L6818" t="s">
        <v>136</v>
      </c>
      <c r="M6818" t="s">
        <v>24324</v>
      </c>
      <c r="N6818" t="s">
        <v>24325</v>
      </c>
      <c r="O6818">
        <v>0.43694444444444447</v>
      </c>
      <c r="P6818">
        <v>0</v>
      </c>
      <c r="Q6818">
        <v>317</v>
      </c>
      <c r="R6818">
        <v>0</v>
      </c>
      <c r="S6818">
        <v>6</v>
      </c>
      <c r="T6818">
        <v>0</v>
      </c>
      <c r="U6818">
        <v>22</v>
      </c>
      <c r="V6818">
        <v>0</v>
      </c>
      <c r="W6818">
        <v>0</v>
      </c>
      <c r="X6818">
        <v>0</v>
      </c>
      <c r="Y6818">
        <v>34.371932999999999</v>
      </c>
      <c r="Z6818">
        <v>0</v>
      </c>
      <c r="AA6818">
        <v>3.47166E-2</v>
      </c>
      <c r="AB6818">
        <v>0</v>
      </c>
      <c r="AC6818">
        <v>1.8462027000000001</v>
      </c>
      <c r="AD6818">
        <v>0</v>
      </c>
      <c r="AE6818">
        <v>0</v>
      </c>
      <c r="AF6818">
        <v>36.252853000000002</v>
      </c>
    </row>
    <row r="6819" spans="1:32" x14ac:dyDescent="0.3">
      <c r="A6819">
        <v>2783677</v>
      </c>
      <c r="B6819">
        <v>1</v>
      </c>
      <c r="C6819" t="s">
        <v>82</v>
      </c>
      <c r="D6819" t="s">
        <v>113</v>
      </c>
      <c r="E6819" t="s">
        <v>24326</v>
      </c>
      <c r="F6819" t="s">
        <v>24327</v>
      </c>
      <c r="G6819" t="s">
        <v>31548</v>
      </c>
      <c r="H6819" t="s">
        <v>311</v>
      </c>
      <c r="I6819" t="s">
        <v>78</v>
      </c>
      <c r="J6819" t="s">
        <v>135</v>
      </c>
      <c r="K6819" t="s">
        <v>22</v>
      </c>
      <c r="L6819" t="s">
        <v>136</v>
      </c>
      <c r="M6819" t="s">
        <v>24328</v>
      </c>
      <c r="N6819" t="s">
        <v>24329</v>
      </c>
      <c r="O6819">
        <v>1.7116666666666667</v>
      </c>
      <c r="P6819">
        <v>0</v>
      </c>
      <c r="Q6819">
        <v>5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8.7202014999999999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8.7202014999999999</v>
      </c>
    </row>
    <row r="6820" spans="1:32" x14ac:dyDescent="0.3">
      <c r="A6820">
        <v>2783680</v>
      </c>
      <c r="B6820">
        <v>1</v>
      </c>
      <c r="C6820" t="s">
        <v>83</v>
      </c>
      <c r="D6820" t="s">
        <v>116</v>
      </c>
      <c r="E6820" t="s">
        <v>24330</v>
      </c>
      <c r="F6820" t="s">
        <v>24331</v>
      </c>
      <c r="G6820" t="s">
        <v>31546</v>
      </c>
      <c r="H6820" t="s">
        <v>223</v>
      </c>
      <c r="I6820" t="s">
        <v>78</v>
      </c>
      <c r="J6820" t="s">
        <v>135</v>
      </c>
      <c r="K6820" t="s">
        <v>22</v>
      </c>
      <c r="L6820" t="s">
        <v>136</v>
      </c>
      <c r="M6820" t="s">
        <v>24332</v>
      </c>
      <c r="N6820" t="s">
        <v>24333</v>
      </c>
      <c r="O6820">
        <v>1.17</v>
      </c>
      <c r="P6820">
        <v>0</v>
      </c>
      <c r="Q6820">
        <v>5</v>
      </c>
      <c r="R6820">
        <v>0</v>
      </c>
      <c r="S6820">
        <v>2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0.45301311999999999</v>
      </c>
      <c r="Z6820">
        <v>0</v>
      </c>
      <c r="AA6820">
        <v>0.16754653999999999</v>
      </c>
      <c r="AB6820">
        <v>0</v>
      </c>
      <c r="AC6820">
        <v>0</v>
      </c>
      <c r="AD6820">
        <v>0</v>
      </c>
      <c r="AE6820">
        <v>0</v>
      </c>
      <c r="AF6820">
        <v>0.62055963000000003</v>
      </c>
    </row>
    <row r="6821" spans="1:32" x14ac:dyDescent="0.3">
      <c r="A6821">
        <v>2783821</v>
      </c>
      <c r="B6821">
        <v>1</v>
      </c>
      <c r="C6821" t="s">
        <v>82</v>
      </c>
      <c r="D6821" t="s">
        <v>90</v>
      </c>
      <c r="E6821" t="s">
        <v>24334</v>
      </c>
      <c r="F6821" t="s">
        <v>24335</v>
      </c>
      <c r="G6821" t="s">
        <v>31547</v>
      </c>
      <c r="H6821" t="s">
        <v>134</v>
      </c>
      <c r="I6821" t="s">
        <v>79</v>
      </c>
      <c r="J6821" t="s">
        <v>135</v>
      </c>
      <c r="K6821" t="s">
        <v>22</v>
      </c>
      <c r="L6821" t="s">
        <v>136</v>
      </c>
      <c r="M6821" t="s">
        <v>24336</v>
      </c>
      <c r="N6821" t="s">
        <v>24337</v>
      </c>
      <c r="O6821">
        <v>6.222222222222222E-2</v>
      </c>
      <c r="P6821">
        <v>0</v>
      </c>
      <c r="Q6821">
        <v>15528</v>
      </c>
      <c r="R6821">
        <v>0</v>
      </c>
      <c r="S6821">
        <v>0</v>
      </c>
      <c r="T6821">
        <v>10</v>
      </c>
      <c r="U6821">
        <v>1888</v>
      </c>
      <c r="V6821">
        <v>0</v>
      </c>
      <c r="W6821">
        <v>6</v>
      </c>
      <c r="X6821">
        <v>0</v>
      </c>
      <c r="Y6821">
        <v>266.98428000000001</v>
      </c>
      <c r="Z6821">
        <v>0</v>
      </c>
      <c r="AA6821">
        <v>0</v>
      </c>
      <c r="AB6821">
        <v>18.315681000000001</v>
      </c>
      <c r="AC6821">
        <v>54.503838000000002</v>
      </c>
      <c r="AD6821">
        <v>0</v>
      </c>
      <c r="AE6821">
        <v>3.1772990000000001</v>
      </c>
      <c r="AF6821">
        <v>342.98110000000003</v>
      </c>
    </row>
    <row r="6822" spans="1:32" x14ac:dyDescent="0.3">
      <c r="A6822">
        <v>2783832</v>
      </c>
      <c r="B6822">
        <v>1</v>
      </c>
      <c r="C6822" t="s">
        <v>82</v>
      </c>
      <c r="D6822" t="s">
        <v>104</v>
      </c>
      <c r="E6822" t="s">
        <v>24338</v>
      </c>
      <c r="F6822" t="s">
        <v>24339</v>
      </c>
      <c r="G6822" t="s">
        <v>31545</v>
      </c>
      <c r="H6822" t="s">
        <v>145</v>
      </c>
      <c r="I6822" t="s">
        <v>79</v>
      </c>
      <c r="J6822" t="s">
        <v>248</v>
      </c>
      <c r="K6822" t="s">
        <v>22</v>
      </c>
      <c r="L6822" t="s">
        <v>136</v>
      </c>
      <c r="M6822" t="s">
        <v>24340</v>
      </c>
      <c r="N6822" t="s">
        <v>24341</v>
      </c>
      <c r="O6822">
        <v>2.6388888888888889E-2</v>
      </c>
      <c r="P6822">
        <v>0</v>
      </c>
      <c r="Q6822">
        <v>15528</v>
      </c>
      <c r="R6822">
        <v>0</v>
      </c>
      <c r="S6822">
        <v>0</v>
      </c>
      <c r="T6822">
        <v>10</v>
      </c>
      <c r="U6822">
        <v>1888</v>
      </c>
      <c r="V6822">
        <v>0</v>
      </c>
      <c r="W6822">
        <v>6</v>
      </c>
      <c r="X6822">
        <v>0</v>
      </c>
      <c r="Y6822">
        <v>104.83936</v>
      </c>
      <c r="Z6822">
        <v>0</v>
      </c>
      <c r="AA6822">
        <v>0</v>
      </c>
      <c r="AB6822">
        <v>7.5679360000000004</v>
      </c>
      <c r="AC6822">
        <v>22.689903000000001</v>
      </c>
      <c r="AD6822">
        <v>0</v>
      </c>
      <c r="AE6822">
        <v>1.3257648</v>
      </c>
      <c r="AF6822">
        <v>136.42296999999999</v>
      </c>
    </row>
    <row r="6823" spans="1:32" x14ac:dyDescent="0.3">
      <c r="A6823">
        <v>2783231</v>
      </c>
      <c r="B6823">
        <v>1</v>
      </c>
      <c r="C6823" t="s">
        <v>82</v>
      </c>
      <c r="D6823" t="s">
        <v>88</v>
      </c>
      <c r="E6823" t="s">
        <v>24342</v>
      </c>
      <c r="F6823" t="s">
        <v>24343</v>
      </c>
      <c r="G6823" t="s">
        <v>31546</v>
      </c>
      <c r="H6823" t="s">
        <v>648</v>
      </c>
      <c r="I6823" t="s">
        <v>78</v>
      </c>
      <c r="J6823" t="s">
        <v>135</v>
      </c>
      <c r="K6823" t="s">
        <v>22</v>
      </c>
      <c r="L6823" t="s">
        <v>186</v>
      </c>
      <c r="M6823" t="s">
        <v>24344</v>
      </c>
      <c r="N6823" t="s">
        <v>24345</v>
      </c>
      <c r="O6823">
        <v>9.2630555555555549</v>
      </c>
      <c r="P6823">
        <v>0</v>
      </c>
      <c r="Q6823">
        <v>1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0.7201938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0.7201938</v>
      </c>
    </row>
    <row r="6824" spans="1:32" x14ac:dyDescent="0.3">
      <c r="A6824">
        <v>2782949</v>
      </c>
      <c r="B6824">
        <v>1</v>
      </c>
      <c r="C6824" t="s">
        <v>83</v>
      </c>
      <c r="D6824" t="s">
        <v>120</v>
      </c>
      <c r="E6824" t="s">
        <v>24346</v>
      </c>
      <c r="F6824" t="s">
        <v>24347</v>
      </c>
      <c r="G6824" t="s">
        <v>31546</v>
      </c>
      <c r="H6824" t="s">
        <v>359</v>
      </c>
      <c r="I6824" t="s">
        <v>78</v>
      </c>
      <c r="J6824" t="s">
        <v>135</v>
      </c>
      <c r="K6824" t="s">
        <v>22</v>
      </c>
      <c r="L6824" t="s">
        <v>136</v>
      </c>
      <c r="M6824" t="s">
        <v>24348</v>
      </c>
      <c r="N6824" t="s">
        <v>24144</v>
      </c>
      <c r="O6824">
        <v>0.71472222222222226</v>
      </c>
      <c r="P6824">
        <v>0</v>
      </c>
      <c r="Q6824">
        <v>48</v>
      </c>
      <c r="R6824">
        <v>0</v>
      </c>
      <c r="S6824">
        <v>1</v>
      </c>
      <c r="T6824">
        <v>0</v>
      </c>
      <c r="U6824">
        <v>6</v>
      </c>
      <c r="V6824">
        <v>0</v>
      </c>
      <c r="W6824">
        <v>0</v>
      </c>
      <c r="X6824">
        <v>0</v>
      </c>
      <c r="Y6824">
        <v>5.2668632999999998</v>
      </c>
      <c r="Z6824">
        <v>0</v>
      </c>
      <c r="AA6824">
        <v>2.8239232E-2</v>
      </c>
      <c r="AB6824">
        <v>0</v>
      </c>
      <c r="AC6824">
        <v>9.8647150000000003</v>
      </c>
      <c r="AD6824">
        <v>0</v>
      </c>
      <c r="AE6824">
        <v>0</v>
      </c>
      <c r="AF6824">
        <v>15.159818</v>
      </c>
    </row>
    <row r="6825" spans="1:32" x14ac:dyDescent="0.3">
      <c r="A6825">
        <v>2782969</v>
      </c>
      <c r="B6825">
        <v>1</v>
      </c>
      <c r="C6825" t="s">
        <v>82</v>
      </c>
      <c r="D6825" t="s">
        <v>88</v>
      </c>
      <c r="E6825" t="s">
        <v>24349</v>
      </c>
      <c r="F6825" t="s">
        <v>24350</v>
      </c>
      <c r="G6825" t="s">
        <v>31552</v>
      </c>
      <c r="H6825" t="s">
        <v>145</v>
      </c>
      <c r="I6825" t="s">
        <v>78</v>
      </c>
      <c r="J6825" t="s">
        <v>135</v>
      </c>
      <c r="K6825" t="s">
        <v>22</v>
      </c>
      <c r="L6825" t="s">
        <v>136</v>
      </c>
      <c r="M6825" t="s">
        <v>24351</v>
      </c>
      <c r="N6825" t="s">
        <v>24352</v>
      </c>
      <c r="O6825">
        <v>0.48249999999999998</v>
      </c>
      <c r="P6825">
        <v>0</v>
      </c>
      <c r="Q6825">
        <v>116</v>
      </c>
      <c r="R6825">
        <v>0</v>
      </c>
      <c r="S6825">
        <v>7</v>
      </c>
      <c r="T6825">
        <v>0</v>
      </c>
      <c r="U6825">
        <v>9</v>
      </c>
      <c r="V6825">
        <v>0</v>
      </c>
      <c r="W6825">
        <v>0</v>
      </c>
      <c r="X6825">
        <v>0</v>
      </c>
      <c r="Y6825">
        <v>8.8231920000000006</v>
      </c>
      <c r="Z6825">
        <v>0</v>
      </c>
      <c r="AA6825">
        <v>0.40087903000000003</v>
      </c>
      <c r="AB6825">
        <v>0</v>
      </c>
      <c r="AC6825">
        <v>3.6941964999999999</v>
      </c>
      <c r="AD6825">
        <v>0</v>
      </c>
      <c r="AE6825">
        <v>0</v>
      </c>
      <c r="AF6825">
        <v>12.918267</v>
      </c>
    </row>
    <row r="6826" spans="1:32" x14ac:dyDescent="0.3">
      <c r="A6826">
        <v>2782963</v>
      </c>
      <c r="B6826">
        <v>1</v>
      </c>
      <c r="C6826" t="s">
        <v>82</v>
      </c>
      <c r="D6826" t="s">
        <v>111</v>
      </c>
      <c r="E6826" t="s">
        <v>24353</v>
      </c>
      <c r="F6826" t="s">
        <v>24354</v>
      </c>
      <c r="G6826" t="s">
        <v>31549</v>
      </c>
      <c r="H6826" t="s">
        <v>134</v>
      </c>
      <c r="I6826" t="s">
        <v>79</v>
      </c>
      <c r="J6826" t="s">
        <v>135</v>
      </c>
      <c r="K6826" t="s">
        <v>22</v>
      </c>
      <c r="L6826" t="s">
        <v>136</v>
      </c>
      <c r="M6826" t="s">
        <v>24355</v>
      </c>
      <c r="N6826" t="s">
        <v>24356</v>
      </c>
      <c r="O6826">
        <v>0.43944444444444447</v>
      </c>
      <c r="P6826">
        <v>0</v>
      </c>
      <c r="Q6826">
        <v>366</v>
      </c>
      <c r="R6826">
        <v>0</v>
      </c>
      <c r="S6826">
        <v>26</v>
      </c>
      <c r="T6826">
        <v>5</v>
      </c>
      <c r="U6826">
        <v>72</v>
      </c>
      <c r="V6826">
        <v>0</v>
      </c>
      <c r="W6826">
        <v>0</v>
      </c>
      <c r="X6826">
        <v>0</v>
      </c>
      <c r="Y6826">
        <v>24.178132999999999</v>
      </c>
      <c r="Z6826">
        <v>0</v>
      </c>
      <c r="AA6826">
        <v>4.1573786999999998</v>
      </c>
      <c r="AB6826">
        <v>23.980608</v>
      </c>
      <c r="AC6826">
        <v>18.797367000000001</v>
      </c>
      <c r="AD6826">
        <v>0</v>
      </c>
      <c r="AE6826">
        <v>0</v>
      </c>
      <c r="AF6826">
        <v>71.113489999999999</v>
      </c>
    </row>
    <row r="6827" spans="1:32" x14ac:dyDescent="0.3">
      <c r="A6827">
        <v>2782927</v>
      </c>
      <c r="B6827">
        <v>1</v>
      </c>
      <c r="C6827" t="s">
        <v>83</v>
      </c>
      <c r="D6827" t="s">
        <v>130</v>
      </c>
      <c r="E6827" t="s">
        <v>24357</v>
      </c>
      <c r="F6827" t="s">
        <v>24358</v>
      </c>
      <c r="G6827" t="s">
        <v>31545</v>
      </c>
      <c r="H6827" t="s">
        <v>134</v>
      </c>
      <c r="I6827" t="s">
        <v>79</v>
      </c>
      <c r="J6827" t="s">
        <v>135</v>
      </c>
      <c r="K6827" t="s">
        <v>22</v>
      </c>
      <c r="L6827" t="s">
        <v>136</v>
      </c>
      <c r="M6827" t="s">
        <v>24359</v>
      </c>
      <c r="N6827" t="s">
        <v>24360</v>
      </c>
      <c r="O6827">
        <v>1.0786111111111112</v>
      </c>
      <c r="P6827">
        <v>14</v>
      </c>
      <c r="Q6827">
        <v>106</v>
      </c>
      <c r="R6827">
        <v>34</v>
      </c>
      <c r="S6827">
        <v>16</v>
      </c>
      <c r="T6827">
        <v>3</v>
      </c>
      <c r="U6827">
        <v>9</v>
      </c>
      <c r="V6827">
        <v>0</v>
      </c>
      <c r="W6827">
        <v>0</v>
      </c>
      <c r="X6827">
        <v>3.3637896</v>
      </c>
      <c r="Y6827">
        <v>16.272629999999999</v>
      </c>
      <c r="Z6827">
        <v>9.7677145000000003</v>
      </c>
      <c r="AA6827">
        <v>9.9743499999999994</v>
      </c>
      <c r="AB6827">
        <v>8.3849099999999996</v>
      </c>
      <c r="AC6827">
        <v>2.2743742</v>
      </c>
      <c r="AD6827">
        <v>0</v>
      </c>
      <c r="AE6827">
        <v>0</v>
      </c>
      <c r="AF6827">
        <v>50.037770000000002</v>
      </c>
    </row>
    <row r="6828" spans="1:32" x14ac:dyDescent="0.3">
      <c r="A6828">
        <v>2782896</v>
      </c>
      <c r="B6828">
        <v>1</v>
      </c>
      <c r="C6828" t="s">
        <v>82</v>
      </c>
      <c r="D6828" t="s">
        <v>105</v>
      </c>
      <c r="E6828" t="s">
        <v>24361</v>
      </c>
      <c r="F6828" t="s">
        <v>24362</v>
      </c>
      <c r="G6828" t="s">
        <v>31552</v>
      </c>
      <c r="H6828" t="s">
        <v>145</v>
      </c>
      <c r="I6828" t="s">
        <v>78</v>
      </c>
      <c r="J6828" t="s">
        <v>135</v>
      </c>
      <c r="K6828" t="s">
        <v>22</v>
      </c>
      <c r="L6828" t="s">
        <v>136</v>
      </c>
      <c r="M6828" t="s">
        <v>24363</v>
      </c>
      <c r="N6828" t="s">
        <v>24364</v>
      </c>
      <c r="O6828">
        <v>0.54777777777777781</v>
      </c>
      <c r="P6828">
        <v>0</v>
      </c>
      <c r="Q6828">
        <v>225</v>
      </c>
      <c r="R6828">
        <v>0</v>
      </c>
      <c r="S6828">
        <v>5</v>
      </c>
      <c r="T6828">
        <v>0</v>
      </c>
      <c r="U6828">
        <v>2</v>
      </c>
      <c r="V6828">
        <v>0</v>
      </c>
      <c r="W6828">
        <v>0</v>
      </c>
      <c r="X6828">
        <v>0</v>
      </c>
      <c r="Y6828">
        <v>43.556206000000003</v>
      </c>
      <c r="Z6828">
        <v>0</v>
      </c>
      <c r="AA6828">
        <v>0.84087484999999995</v>
      </c>
      <c r="AB6828">
        <v>0</v>
      </c>
      <c r="AC6828">
        <v>5.0006798000000003E-3</v>
      </c>
      <c r="AD6828">
        <v>0</v>
      </c>
      <c r="AE6828">
        <v>0</v>
      </c>
      <c r="AF6828">
        <v>44.402079999999998</v>
      </c>
    </row>
    <row r="6829" spans="1:32" x14ac:dyDescent="0.3">
      <c r="A6829">
        <v>2782658</v>
      </c>
      <c r="B6829">
        <v>1</v>
      </c>
      <c r="C6829" t="s">
        <v>82</v>
      </c>
      <c r="D6829" t="s">
        <v>99</v>
      </c>
      <c r="E6829" t="s">
        <v>24365</v>
      </c>
      <c r="F6829" t="s">
        <v>24366</v>
      </c>
      <c r="G6829" t="s">
        <v>31548</v>
      </c>
      <c r="H6829" t="s">
        <v>893</v>
      </c>
      <c r="I6829" t="s">
        <v>78</v>
      </c>
      <c r="J6829" t="s">
        <v>135</v>
      </c>
      <c r="K6829" t="s">
        <v>22</v>
      </c>
      <c r="L6829" t="s">
        <v>136</v>
      </c>
      <c r="M6829" t="s">
        <v>24367</v>
      </c>
      <c r="N6829" t="s">
        <v>24368</v>
      </c>
      <c r="O6829">
        <v>1.971111111111111</v>
      </c>
      <c r="P6829">
        <v>0</v>
      </c>
      <c r="Q6829">
        <v>2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0.74602360000000001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0.74602360000000001</v>
      </c>
    </row>
    <row r="6830" spans="1:32" x14ac:dyDescent="0.3">
      <c r="A6830">
        <v>2782585</v>
      </c>
      <c r="B6830">
        <v>1</v>
      </c>
      <c r="C6830" t="s">
        <v>82</v>
      </c>
      <c r="D6830" t="s">
        <v>90</v>
      </c>
      <c r="E6830" t="s">
        <v>24369</v>
      </c>
      <c r="F6830" t="s">
        <v>24370</v>
      </c>
      <c r="G6830" t="s">
        <v>31548</v>
      </c>
      <c r="H6830" t="s">
        <v>311</v>
      </c>
      <c r="I6830" t="s">
        <v>78</v>
      </c>
      <c r="J6830" t="s">
        <v>135</v>
      </c>
      <c r="K6830" t="s">
        <v>22</v>
      </c>
      <c r="L6830" t="s">
        <v>136</v>
      </c>
      <c r="M6830" t="s">
        <v>24371</v>
      </c>
      <c r="N6830" t="s">
        <v>24372</v>
      </c>
      <c r="O6830">
        <v>1.8244444444444445</v>
      </c>
      <c r="P6830">
        <v>0</v>
      </c>
      <c r="Q6830">
        <v>3</v>
      </c>
      <c r="R6830">
        <v>0</v>
      </c>
      <c r="S6830">
        <v>0</v>
      </c>
      <c r="T6830">
        <v>0</v>
      </c>
      <c r="U6830">
        <v>2</v>
      </c>
      <c r="V6830">
        <v>0</v>
      </c>
      <c r="W6830">
        <v>0</v>
      </c>
      <c r="X6830">
        <v>0</v>
      </c>
      <c r="Y6830">
        <v>0.9300389</v>
      </c>
      <c r="Z6830">
        <v>0</v>
      </c>
      <c r="AA6830">
        <v>0</v>
      </c>
      <c r="AB6830">
        <v>0</v>
      </c>
      <c r="AC6830">
        <v>30.302665999999999</v>
      </c>
      <c r="AD6830">
        <v>0</v>
      </c>
      <c r="AE6830">
        <v>0</v>
      </c>
      <c r="AF6830">
        <v>31.232703999999998</v>
      </c>
    </row>
    <row r="6831" spans="1:32" x14ac:dyDescent="0.3">
      <c r="A6831">
        <v>2782615</v>
      </c>
      <c r="B6831">
        <v>1</v>
      </c>
      <c r="C6831" t="s">
        <v>82</v>
      </c>
      <c r="D6831" t="s">
        <v>100</v>
      </c>
      <c r="E6831" t="s">
        <v>24373</v>
      </c>
      <c r="F6831" t="s">
        <v>24374</v>
      </c>
      <c r="G6831" t="s">
        <v>31552</v>
      </c>
      <c r="H6831" t="s">
        <v>643</v>
      </c>
      <c r="I6831" t="s">
        <v>78</v>
      </c>
      <c r="J6831" t="s">
        <v>135</v>
      </c>
      <c r="K6831" t="s">
        <v>22</v>
      </c>
      <c r="L6831" t="s">
        <v>186</v>
      </c>
      <c r="M6831" t="s">
        <v>24375</v>
      </c>
      <c r="N6831" t="s">
        <v>24376</v>
      </c>
      <c r="O6831">
        <v>1.665</v>
      </c>
      <c r="P6831">
        <v>0</v>
      </c>
      <c r="Q6831">
        <v>1091</v>
      </c>
      <c r="R6831">
        <v>0</v>
      </c>
      <c r="S6831">
        <v>0</v>
      </c>
      <c r="T6831">
        <v>0</v>
      </c>
      <c r="U6831">
        <v>89</v>
      </c>
      <c r="V6831">
        <v>0</v>
      </c>
      <c r="W6831">
        <v>0</v>
      </c>
      <c r="X6831">
        <v>0</v>
      </c>
      <c r="Y6831">
        <v>337.57531999999998</v>
      </c>
      <c r="Z6831">
        <v>0</v>
      </c>
      <c r="AA6831">
        <v>0</v>
      </c>
      <c r="AB6831">
        <v>0</v>
      </c>
      <c r="AC6831">
        <v>78.950419999999994</v>
      </c>
      <c r="AD6831">
        <v>0</v>
      </c>
      <c r="AE6831">
        <v>0</v>
      </c>
      <c r="AF6831">
        <v>416.52573000000001</v>
      </c>
    </row>
    <row r="6832" spans="1:32" x14ac:dyDescent="0.3">
      <c r="A6832">
        <v>2782495</v>
      </c>
      <c r="B6832">
        <v>2</v>
      </c>
      <c r="C6832" t="s">
        <v>83</v>
      </c>
      <c r="D6832" t="s">
        <v>128</v>
      </c>
      <c r="E6832" t="s">
        <v>24377</v>
      </c>
      <c r="F6832" t="s">
        <v>24378</v>
      </c>
      <c r="G6832" t="s">
        <v>31547</v>
      </c>
      <c r="H6832" t="s">
        <v>134</v>
      </c>
      <c r="I6832" t="s">
        <v>79</v>
      </c>
      <c r="J6832" t="s">
        <v>135</v>
      </c>
      <c r="K6832" t="s">
        <v>22</v>
      </c>
      <c r="L6832" t="s">
        <v>136</v>
      </c>
      <c r="M6832" t="s">
        <v>23495</v>
      </c>
      <c r="N6832" t="s">
        <v>24379</v>
      </c>
      <c r="O6832">
        <v>1.7088888888888889</v>
      </c>
      <c r="P6832">
        <v>4</v>
      </c>
      <c r="Q6832">
        <v>696</v>
      </c>
      <c r="R6832">
        <v>121</v>
      </c>
      <c r="S6832">
        <v>368</v>
      </c>
      <c r="T6832">
        <v>28</v>
      </c>
      <c r="U6832">
        <v>102</v>
      </c>
      <c r="V6832">
        <v>2</v>
      </c>
      <c r="W6832">
        <v>1</v>
      </c>
      <c r="X6832">
        <v>1.7998023000000001</v>
      </c>
      <c r="Y6832">
        <v>289.32204999999999</v>
      </c>
      <c r="Z6832">
        <v>43.532302999999999</v>
      </c>
      <c r="AA6832">
        <v>139.79480000000001</v>
      </c>
      <c r="AB6832">
        <v>210.72730999999999</v>
      </c>
      <c r="AC6832">
        <v>59.248173000000001</v>
      </c>
      <c r="AD6832">
        <v>206.7637</v>
      </c>
      <c r="AE6832">
        <v>107.441444</v>
      </c>
      <c r="AF6832">
        <v>1058.6295</v>
      </c>
    </row>
    <row r="6833" spans="1:32" x14ac:dyDescent="0.3">
      <c r="A6833">
        <v>2782565</v>
      </c>
      <c r="B6833">
        <v>1</v>
      </c>
      <c r="C6833" t="s">
        <v>83</v>
      </c>
      <c r="D6833" t="s">
        <v>128</v>
      </c>
      <c r="E6833" t="s">
        <v>3951</v>
      </c>
      <c r="F6833" t="s">
        <v>3952</v>
      </c>
      <c r="G6833" t="s">
        <v>31549</v>
      </c>
      <c r="H6833" t="s">
        <v>134</v>
      </c>
      <c r="I6833" t="s">
        <v>79</v>
      </c>
      <c r="J6833" t="s">
        <v>135</v>
      </c>
      <c r="K6833" t="s">
        <v>22</v>
      </c>
      <c r="L6833" t="s">
        <v>136</v>
      </c>
      <c r="M6833" t="s">
        <v>24380</v>
      </c>
      <c r="N6833" t="s">
        <v>24381</v>
      </c>
      <c r="O6833">
        <v>4.5130555555555558</v>
      </c>
      <c r="P6833">
        <v>3</v>
      </c>
      <c r="Q6833">
        <v>4</v>
      </c>
      <c r="R6833">
        <v>46</v>
      </c>
      <c r="S6833">
        <v>21</v>
      </c>
      <c r="T6833">
        <v>2</v>
      </c>
      <c r="U6833">
        <v>2</v>
      </c>
      <c r="V6833">
        <v>0</v>
      </c>
      <c r="W6833">
        <v>0</v>
      </c>
      <c r="X6833">
        <v>4.4507009999999996</v>
      </c>
      <c r="Y6833">
        <v>8.5819299999999998</v>
      </c>
      <c r="Z6833">
        <v>90.538589999999999</v>
      </c>
      <c r="AA6833">
        <v>125.401985</v>
      </c>
      <c r="AB6833">
        <v>2.3960476000000002</v>
      </c>
      <c r="AC6833">
        <v>1.5194846000000001E-4</v>
      </c>
      <c r="AD6833">
        <v>0</v>
      </c>
      <c r="AE6833">
        <v>0</v>
      </c>
      <c r="AF6833">
        <v>231.36941999999999</v>
      </c>
    </row>
    <row r="6834" spans="1:32" x14ac:dyDescent="0.3">
      <c r="A6834">
        <v>2782613</v>
      </c>
      <c r="B6834">
        <v>1</v>
      </c>
      <c r="C6834" t="s">
        <v>82</v>
      </c>
      <c r="D6834" t="s">
        <v>98</v>
      </c>
      <c r="E6834" t="s">
        <v>24382</v>
      </c>
      <c r="F6834" t="s">
        <v>24383</v>
      </c>
      <c r="G6834" t="s">
        <v>31547</v>
      </c>
      <c r="H6834" t="s">
        <v>648</v>
      </c>
      <c r="I6834" t="s">
        <v>79</v>
      </c>
      <c r="J6834" t="s">
        <v>135</v>
      </c>
      <c r="K6834" t="s">
        <v>22</v>
      </c>
      <c r="L6834" t="s">
        <v>186</v>
      </c>
      <c r="M6834" t="s">
        <v>24384</v>
      </c>
      <c r="N6834" t="s">
        <v>24385</v>
      </c>
      <c r="O6834">
        <v>4.860555555555556</v>
      </c>
      <c r="P6834">
        <v>0</v>
      </c>
      <c r="Q6834">
        <v>1581</v>
      </c>
      <c r="R6834">
        <v>0</v>
      </c>
      <c r="S6834">
        <v>0</v>
      </c>
      <c r="T6834">
        <v>0</v>
      </c>
      <c r="U6834">
        <v>203</v>
      </c>
      <c r="V6834">
        <v>0</v>
      </c>
      <c r="W6834">
        <v>0</v>
      </c>
      <c r="X6834">
        <v>0</v>
      </c>
      <c r="Y6834">
        <v>1771.1379999999999</v>
      </c>
      <c r="Z6834">
        <v>0</v>
      </c>
      <c r="AA6834">
        <v>0</v>
      </c>
      <c r="AB6834">
        <v>0</v>
      </c>
      <c r="AC6834">
        <v>966.39200000000005</v>
      </c>
      <c r="AD6834">
        <v>0</v>
      </c>
      <c r="AE6834">
        <v>0</v>
      </c>
      <c r="AF6834">
        <v>2737.53</v>
      </c>
    </row>
    <row r="6835" spans="1:32" x14ac:dyDescent="0.3">
      <c r="A6835">
        <v>2782574</v>
      </c>
      <c r="B6835">
        <v>1</v>
      </c>
      <c r="C6835" t="s">
        <v>83</v>
      </c>
      <c r="D6835" t="s">
        <v>124</v>
      </c>
      <c r="E6835" t="s">
        <v>24386</v>
      </c>
      <c r="F6835" t="s">
        <v>24387</v>
      </c>
      <c r="G6835" t="s">
        <v>31549</v>
      </c>
      <c r="H6835" t="s">
        <v>648</v>
      </c>
      <c r="I6835" t="s">
        <v>79</v>
      </c>
      <c r="J6835" t="s">
        <v>135</v>
      </c>
      <c r="K6835" t="s">
        <v>22</v>
      </c>
      <c r="L6835" t="s">
        <v>186</v>
      </c>
      <c r="M6835" t="s">
        <v>24388</v>
      </c>
      <c r="N6835" t="s">
        <v>24389</v>
      </c>
      <c r="O6835">
        <v>5.3388888888888886</v>
      </c>
      <c r="P6835">
        <v>3</v>
      </c>
      <c r="Q6835">
        <v>1417</v>
      </c>
      <c r="R6835">
        <v>126</v>
      </c>
      <c r="S6835">
        <v>266</v>
      </c>
      <c r="T6835">
        <v>2</v>
      </c>
      <c r="U6835">
        <v>95</v>
      </c>
      <c r="V6835">
        <v>0</v>
      </c>
      <c r="W6835">
        <v>0</v>
      </c>
      <c r="X6835">
        <v>110.06062</v>
      </c>
      <c r="Y6835">
        <v>872.28020000000004</v>
      </c>
      <c r="Z6835">
        <v>98.838524000000007</v>
      </c>
      <c r="AA6835">
        <v>153.90199999999999</v>
      </c>
      <c r="AB6835">
        <v>0.45579397999999999</v>
      </c>
      <c r="AC6835">
        <v>179.48653999999999</v>
      </c>
      <c r="AD6835">
        <v>0</v>
      </c>
      <c r="AE6835">
        <v>0</v>
      </c>
      <c r="AF6835">
        <v>1415.0237</v>
      </c>
    </row>
    <row r="6836" spans="1:32" x14ac:dyDescent="0.3">
      <c r="A6836">
        <v>2782571</v>
      </c>
      <c r="B6836">
        <v>1</v>
      </c>
      <c r="C6836" t="s">
        <v>82</v>
      </c>
      <c r="D6836" t="s">
        <v>98</v>
      </c>
      <c r="E6836" t="s">
        <v>24390</v>
      </c>
      <c r="F6836" t="s">
        <v>24391</v>
      </c>
      <c r="G6836" t="s">
        <v>31551</v>
      </c>
      <c r="H6836" t="s">
        <v>648</v>
      </c>
      <c r="I6836" t="s">
        <v>79</v>
      </c>
      <c r="J6836" t="s">
        <v>135</v>
      </c>
      <c r="K6836" t="s">
        <v>22</v>
      </c>
      <c r="L6836" t="s">
        <v>186</v>
      </c>
      <c r="M6836" t="s">
        <v>24392</v>
      </c>
      <c r="N6836" t="s">
        <v>24393</v>
      </c>
      <c r="O6836">
        <v>3.138611111111111</v>
      </c>
      <c r="P6836">
        <v>0</v>
      </c>
      <c r="Q6836">
        <v>3223</v>
      </c>
      <c r="R6836">
        <v>0</v>
      </c>
      <c r="S6836">
        <v>0</v>
      </c>
      <c r="T6836">
        <v>1</v>
      </c>
      <c r="U6836">
        <v>355</v>
      </c>
      <c r="V6836">
        <v>0</v>
      </c>
      <c r="W6836">
        <v>0</v>
      </c>
      <c r="X6836">
        <v>0</v>
      </c>
      <c r="Y6836">
        <v>2202.5509999999999</v>
      </c>
      <c r="Z6836">
        <v>0</v>
      </c>
      <c r="AA6836">
        <v>0</v>
      </c>
      <c r="AB6836">
        <v>273.03590000000003</v>
      </c>
      <c r="AC6836">
        <v>629.51953000000003</v>
      </c>
      <c r="AD6836">
        <v>0</v>
      </c>
      <c r="AE6836">
        <v>0</v>
      </c>
      <c r="AF6836">
        <v>3105.1064000000001</v>
      </c>
    </row>
    <row r="6837" spans="1:32" x14ac:dyDescent="0.3">
      <c r="A6837">
        <v>2782569</v>
      </c>
      <c r="B6837">
        <v>1</v>
      </c>
      <c r="C6837" t="s">
        <v>82</v>
      </c>
      <c r="D6837" t="s">
        <v>110</v>
      </c>
      <c r="E6837" t="s">
        <v>24394</v>
      </c>
      <c r="F6837" t="s">
        <v>24395</v>
      </c>
      <c r="G6837" t="s">
        <v>31545</v>
      </c>
      <c r="H6837" t="s">
        <v>134</v>
      </c>
      <c r="I6837" t="s">
        <v>79</v>
      </c>
      <c r="J6837" t="s">
        <v>248</v>
      </c>
      <c r="K6837" t="s">
        <v>22</v>
      </c>
      <c r="L6837" t="s">
        <v>136</v>
      </c>
      <c r="M6837" t="s">
        <v>24396</v>
      </c>
      <c r="N6837" t="s">
        <v>24397</v>
      </c>
      <c r="O6837">
        <v>4.9722222222222223E-2</v>
      </c>
      <c r="P6837">
        <v>22</v>
      </c>
      <c r="Q6837">
        <v>7773</v>
      </c>
      <c r="R6837">
        <v>86</v>
      </c>
      <c r="S6837">
        <v>384</v>
      </c>
      <c r="T6837">
        <v>58</v>
      </c>
      <c r="U6837">
        <v>734</v>
      </c>
      <c r="V6837">
        <v>3</v>
      </c>
      <c r="W6837">
        <v>0</v>
      </c>
      <c r="X6837">
        <v>2.0743040000000001</v>
      </c>
      <c r="Y6837">
        <v>75.140045000000001</v>
      </c>
      <c r="Z6837">
        <v>1.5316540999999999</v>
      </c>
      <c r="AA6837">
        <v>2.8148803999999998</v>
      </c>
      <c r="AB6837">
        <v>28.190003999999998</v>
      </c>
      <c r="AC6837">
        <v>20.641113000000001</v>
      </c>
      <c r="AD6837">
        <v>1.4930398</v>
      </c>
      <c r="AE6837">
        <v>0</v>
      </c>
      <c r="AF6837">
        <v>131.88504</v>
      </c>
    </row>
    <row r="6838" spans="1:32" x14ac:dyDescent="0.3">
      <c r="A6838">
        <v>2782416</v>
      </c>
      <c r="B6838">
        <v>1</v>
      </c>
      <c r="C6838" t="s">
        <v>82</v>
      </c>
      <c r="D6838" t="s">
        <v>109</v>
      </c>
      <c r="E6838" t="s">
        <v>24398</v>
      </c>
      <c r="F6838" t="s">
        <v>24399</v>
      </c>
      <c r="G6838" t="s">
        <v>31548</v>
      </c>
      <c r="H6838" t="s">
        <v>311</v>
      </c>
      <c r="I6838" t="s">
        <v>78</v>
      </c>
      <c r="J6838" t="s">
        <v>135</v>
      </c>
      <c r="K6838" t="s">
        <v>22</v>
      </c>
      <c r="L6838" t="s">
        <v>136</v>
      </c>
      <c r="M6838" t="s">
        <v>24400</v>
      </c>
      <c r="N6838" t="s">
        <v>24401</v>
      </c>
      <c r="O6838">
        <v>0.63722222222222225</v>
      </c>
      <c r="P6838">
        <v>0</v>
      </c>
      <c r="Q6838">
        <v>2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0.10063538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0.10063538</v>
      </c>
    </row>
    <row r="6839" spans="1:32" x14ac:dyDescent="0.3">
      <c r="A6839">
        <v>2782413</v>
      </c>
      <c r="B6839">
        <v>1</v>
      </c>
      <c r="C6839" t="s">
        <v>82</v>
      </c>
      <c r="D6839" t="s">
        <v>90</v>
      </c>
      <c r="E6839" t="s">
        <v>24402</v>
      </c>
      <c r="F6839" t="s">
        <v>24403</v>
      </c>
      <c r="G6839" t="s">
        <v>31548</v>
      </c>
      <c r="H6839" t="s">
        <v>311</v>
      </c>
      <c r="I6839" t="s">
        <v>78</v>
      </c>
      <c r="J6839" t="s">
        <v>135</v>
      </c>
      <c r="K6839" t="s">
        <v>22</v>
      </c>
      <c r="L6839" t="s">
        <v>136</v>
      </c>
      <c r="M6839" t="s">
        <v>24404</v>
      </c>
      <c r="N6839" t="s">
        <v>24405</v>
      </c>
      <c r="O6839">
        <v>1.2433333333333334</v>
      </c>
      <c r="P6839">
        <v>0</v>
      </c>
      <c r="Q6839">
        <v>15</v>
      </c>
      <c r="R6839">
        <v>0</v>
      </c>
      <c r="S6839">
        <v>0</v>
      </c>
      <c r="T6839">
        <v>0</v>
      </c>
      <c r="U6839">
        <v>4</v>
      </c>
      <c r="V6839">
        <v>0</v>
      </c>
      <c r="W6839">
        <v>0</v>
      </c>
      <c r="X6839">
        <v>0</v>
      </c>
      <c r="Y6839">
        <v>4.3910293999999999</v>
      </c>
      <c r="Z6839">
        <v>0</v>
      </c>
      <c r="AA6839">
        <v>0</v>
      </c>
      <c r="AB6839">
        <v>0</v>
      </c>
      <c r="AC6839">
        <v>8.8523329999999998</v>
      </c>
      <c r="AD6839">
        <v>0</v>
      </c>
      <c r="AE6839">
        <v>0</v>
      </c>
      <c r="AF6839">
        <v>13.243361999999999</v>
      </c>
    </row>
    <row r="6840" spans="1:32" x14ac:dyDescent="0.3">
      <c r="A6840">
        <v>2782293</v>
      </c>
      <c r="B6840">
        <v>1</v>
      </c>
      <c r="C6840" t="s">
        <v>82</v>
      </c>
      <c r="D6840" t="s">
        <v>88</v>
      </c>
      <c r="E6840" t="s">
        <v>24406</v>
      </c>
      <c r="F6840" t="s">
        <v>24407</v>
      </c>
      <c r="G6840" t="s">
        <v>31548</v>
      </c>
      <c r="H6840" t="s">
        <v>893</v>
      </c>
      <c r="I6840" t="s">
        <v>78</v>
      </c>
      <c r="J6840" t="s">
        <v>135</v>
      </c>
      <c r="K6840" t="s">
        <v>22</v>
      </c>
      <c r="L6840" t="s">
        <v>136</v>
      </c>
      <c r="M6840" t="s">
        <v>24408</v>
      </c>
      <c r="N6840" t="s">
        <v>24409</v>
      </c>
      <c r="O6840">
        <v>0.98111111111111116</v>
      </c>
      <c r="P6840">
        <v>0</v>
      </c>
      <c r="Q6840">
        <v>1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0.1963598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0.1963598</v>
      </c>
    </row>
    <row r="6841" spans="1:32" x14ac:dyDescent="0.3">
      <c r="A6841">
        <v>2782274</v>
      </c>
      <c r="B6841">
        <v>1</v>
      </c>
      <c r="C6841" t="s">
        <v>82</v>
      </c>
      <c r="D6841" t="s">
        <v>108</v>
      </c>
      <c r="E6841" t="s">
        <v>24410</v>
      </c>
      <c r="F6841" t="s">
        <v>24411</v>
      </c>
      <c r="G6841" t="s">
        <v>31552</v>
      </c>
      <c r="H6841" t="s">
        <v>665</v>
      </c>
      <c r="I6841" t="s">
        <v>78</v>
      </c>
      <c r="J6841" t="s">
        <v>135</v>
      </c>
      <c r="K6841" t="s">
        <v>22</v>
      </c>
      <c r="L6841" t="s">
        <v>136</v>
      </c>
      <c r="M6841" t="s">
        <v>24412</v>
      </c>
      <c r="N6841" t="s">
        <v>24413</v>
      </c>
      <c r="O6841">
        <v>1.5541666666666667</v>
      </c>
      <c r="P6841">
        <v>0</v>
      </c>
      <c r="Q6841">
        <v>0</v>
      </c>
      <c r="R6841">
        <v>0</v>
      </c>
      <c r="S6841">
        <v>8</v>
      </c>
      <c r="T6841">
        <v>0</v>
      </c>
      <c r="U6841">
        <v>1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23.788454000000002</v>
      </c>
      <c r="AB6841">
        <v>0</v>
      </c>
      <c r="AC6841">
        <v>4.3188836000000001E-2</v>
      </c>
      <c r="AD6841">
        <v>0</v>
      </c>
      <c r="AE6841">
        <v>0</v>
      </c>
      <c r="AF6841">
        <v>23.831641999999999</v>
      </c>
    </row>
    <row r="6842" spans="1:32" x14ac:dyDescent="0.3">
      <c r="A6842">
        <v>2782291</v>
      </c>
      <c r="B6842">
        <v>1</v>
      </c>
      <c r="C6842" t="s">
        <v>82</v>
      </c>
      <c r="D6842" t="s">
        <v>112</v>
      </c>
      <c r="E6842" t="s">
        <v>14854</v>
      </c>
      <c r="F6842" t="s">
        <v>14855</v>
      </c>
      <c r="G6842" t="s">
        <v>31549</v>
      </c>
      <c r="H6842" t="s">
        <v>134</v>
      </c>
      <c r="I6842" t="s">
        <v>79</v>
      </c>
      <c r="J6842" t="s">
        <v>135</v>
      </c>
      <c r="K6842" t="s">
        <v>22</v>
      </c>
      <c r="L6842" t="s">
        <v>136</v>
      </c>
      <c r="M6842" t="s">
        <v>24414</v>
      </c>
      <c r="N6842" t="s">
        <v>24415</v>
      </c>
      <c r="O6842">
        <v>1.168611111111111</v>
      </c>
      <c r="P6842">
        <v>0</v>
      </c>
      <c r="Q6842">
        <v>1</v>
      </c>
      <c r="R6842">
        <v>36</v>
      </c>
      <c r="S6842">
        <v>76</v>
      </c>
      <c r="T6842">
        <v>12</v>
      </c>
      <c r="U6842">
        <v>7</v>
      </c>
      <c r="V6842">
        <v>3</v>
      </c>
      <c r="W6842">
        <v>0</v>
      </c>
      <c r="X6842">
        <v>0</v>
      </c>
      <c r="Y6842">
        <v>0</v>
      </c>
      <c r="Z6842">
        <v>26.777628</v>
      </c>
      <c r="AA6842">
        <v>113.164604</v>
      </c>
      <c r="AB6842">
        <v>254.60695999999999</v>
      </c>
      <c r="AC6842">
        <v>35.709994999999999</v>
      </c>
      <c r="AD6842">
        <v>1056.1813999999999</v>
      </c>
      <c r="AE6842">
        <v>0</v>
      </c>
      <c r="AF6842">
        <v>1486.4405999999999</v>
      </c>
    </row>
    <row r="6843" spans="1:32" x14ac:dyDescent="0.3">
      <c r="A6843">
        <v>2782267</v>
      </c>
      <c r="B6843">
        <v>1</v>
      </c>
      <c r="C6843" t="s">
        <v>82</v>
      </c>
      <c r="D6843" t="s">
        <v>106</v>
      </c>
      <c r="E6843" t="s">
        <v>24416</v>
      </c>
      <c r="F6843" t="s">
        <v>24417</v>
      </c>
      <c r="G6843" t="s">
        <v>31549</v>
      </c>
      <c r="H6843" t="s">
        <v>134</v>
      </c>
      <c r="I6843" t="s">
        <v>79</v>
      </c>
      <c r="J6843" t="s">
        <v>135</v>
      </c>
      <c r="K6843" t="s">
        <v>22</v>
      </c>
      <c r="L6843" t="s">
        <v>136</v>
      </c>
      <c r="M6843" t="s">
        <v>24418</v>
      </c>
      <c r="N6843" t="s">
        <v>24419</v>
      </c>
      <c r="O6843">
        <v>0.55055555555555558</v>
      </c>
      <c r="P6843">
        <v>8</v>
      </c>
      <c r="Q6843">
        <v>683</v>
      </c>
      <c r="R6843">
        <v>12</v>
      </c>
      <c r="S6843">
        <v>91</v>
      </c>
      <c r="T6843">
        <v>16</v>
      </c>
      <c r="U6843">
        <v>75</v>
      </c>
      <c r="V6843">
        <v>0</v>
      </c>
      <c r="W6843">
        <v>0</v>
      </c>
      <c r="X6843">
        <v>1.3815706999999999</v>
      </c>
      <c r="Y6843">
        <v>111.8021</v>
      </c>
      <c r="Z6843">
        <v>24.272998999999999</v>
      </c>
      <c r="AA6843">
        <v>6.2016397000000003</v>
      </c>
      <c r="AB6843">
        <v>6.2958210000000001</v>
      </c>
      <c r="AC6843">
        <v>87.317719999999994</v>
      </c>
      <c r="AD6843">
        <v>0</v>
      </c>
      <c r="AE6843">
        <v>0</v>
      </c>
      <c r="AF6843">
        <v>237.27185</v>
      </c>
    </row>
    <row r="6844" spans="1:32" x14ac:dyDescent="0.3">
      <c r="A6844">
        <v>2782219</v>
      </c>
      <c r="B6844">
        <v>1</v>
      </c>
      <c r="C6844" t="s">
        <v>83</v>
      </c>
      <c r="D6844" t="s">
        <v>122</v>
      </c>
      <c r="E6844" t="s">
        <v>24420</v>
      </c>
      <c r="F6844" t="s">
        <v>24421</v>
      </c>
      <c r="G6844" t="s">
        <v>31548</v>
      </c>
      <c r="H6844" t="s">
        <v>145</v>
      </c>
      <c r="I6844" t="s">
        <v>78</v>
      </c>
      <c r="J6844" t="s">
        <v>135</v>
      </c>
      <c r="K6844" t="s">
        <v>22</v>
      </c>
      <c r="L6844" t="s">
        <v>136</v>
      </c>
      <c r="M6844" t="s">
        <v>24422</v>
      </c>
      <c r="N6844" t="s">
        <v>24423</v>
      </c>
      <c r="O6844">
        <v>0.31833333333333336</v>
      </c>
      <c r="P6844">
        <v>0</v>
      </c>
      <c r="Q6844">
        <v>1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6.5198794000000004E-2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6.5198794000000004E-2</v>
      </c>
    </row>
    <row r="6845" spans="1:32" x14ac:dyDescent="0.3">
      <c r="A6845">
        <v>2782230</v>
      </c>
      <c r="B6845">
        <v>1</v>
      </c>
      <c r="C6845" t="s">
        <v>82</v>
      </c>
      <c r="D6845" t="s">
        <v>105</v>
      </c>
      <c r="E6845" t="s">
        <v>24424</v>
      </c>
      <c r="F6845" t="s">
        <v>24425</v>
      </c>
      <c r="G6845" t="s">
        <v>31548</v>
      </c>
      <c r="H6845" t="s">
        <v>893</v>
      </c>
      <c r="I6845" t="s">
        <v>78</v>
      </c>
      <c r="J6845" t="s">
        <v>135</v>
      </c>
      <c r="K6845" t="s">
        <v>22</v>
      </c>
      <c r="L6845" t="s">
        <v>136</v>
      </c>
      <c r="M6845" t="s">
        <v>24426</v>
      </c>
      <c r="N6845" t="s">
        <v>24427</v>
      </c>
      <c r="O6845">
        <v>2.1916666666666669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1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6.0940950000000003</v>
      </c>
      <c r="AD6845">
        <v>0</v>
      </c>
      <c r="AE6845">
        <v>0</v>
      </c>
      <c r="AF6845">
        <v>6.0940950000000003</v>
      </c>
    </row>
    <row r="6846" spans="1:32" x14ac:dyDescent="0.3">
      <c r="A6846">
        <v>2782226</v>
      </c>
      <c r="B6846">
        <v>1</v>
      </c>
      <c r="C6846" t="s">
        <v>82</v>
      </c>
      <c r="D6846" t="s">
        <v>86</v>
      </c>
      <c r="E6846" t="s">
        <v>22706</v>
      </c>
      <c r="F6846" t="s">
        <v>22707</v>
      </c>
      <c r="G6846" t="s">
        <v>31548</v>
      </c>
      <c r="H6846" t="s">
        <v>311</v>
      </c>
      <c r="I6846" t="s">
        <v>78</v>
      </c>
      <c r="J6846" t="s">
        <v>135</v>
      </c>
      <c r="K6846" t="s">
        <v>22</v>
      </c>
      <c r="L6846" t="s">
        <v>136</v>
      </c>
      <c r="M6846" t="s">
        <v>24428</v>
      </c>
      <c r="N6846" t="s">
        <v>24429</v>
      </c>
      <c r="O6846">
        <v>1.308888888888889</v>
      </c>
      <c r="P6846">
        <v>0</v>
      </c>
      <c r="Q6846">
        <v>3</v>
      </c>
      <c r="R6846">
        <v>0</v>
      </c>
      <c r="S6846">
        <v>0</v>
      </c>
      <c r="T6846">
        <v>0</v>
      </c>
      <c r="U6846">
        <v>1</v>
      </c>
      <c r="V6846">
        <v>0</v>
      </c>
      <c r="W6846">
        <v>0</v>
      </c>
      <c r="X6846">
        <v>0</v>
      </c>
      <c r="Y6846">
        <v>0.79694843000000004</v>
      </c>
      <c r="Z6846">
        <v>0</v>
      </c>
      <c r="AA6846">
        <v>0</v>
      </c>
      <c r="AB6846">
        <v>0</v>
      </c>
      <c r="AC6846">
        <v>2.660307</v>
      </c>
      <c r="AD6846">
        <v>0</v>
      </c>
      <c r="AE6846">
        <v>0</v>
      </c>
      <c r="AF6846">
        <v>3.4572554000000002</v>
      </c>
    </row>
    <row r="6847" spans="1:32" x14ac:dyDescent="0.3">
      <c r="A6847">
        <v>2782227</v>
      </c>
      <c r="B6847">
        <v>1</v>
      </c>
      <c r="C6847" t="s">
        <v>83</v>
      </c>
      <c r="D6847" t="s">
        <v>125</v>
      </c>
      <c r="E6847" t="s">
        <v>24430</v>
      </c>
      <c r="F6847" t="s">
        <v>24431</v>
      </c>
      <c r="G6847" t="s">
        <v>31546</v>
      </c>
      <c r="H6847" t="s">
        <v>223</v>
      </c>
      <c r="I6847" t="s">
        <v>78</v>
      </c>
      <c r="J6847" t="s">
        <v>135</v>
      </c>
      <c r="K6847" t="s">
        <v>22</v>
      </c>
      <c r="L6847" t="s">
        <v>136</v>
      </c>
      <c r="M6847" t="s">
        <v>24432</v>
      </c>
      <c r="N6847" t="s">
        <v>24433</v>
      </c>
      <c r="O6847">
        <v>0.55111111111111111</v>
      </c>
      <c r="P6847">
        <v>0</v>
      </c>
      <c r="Q6847">
        <v>128</v>
      </c>
      <c r="R6847">
        <v>0</v>
      </c>
      <c r="S6847">
        <v>0</v>
      </c>
      <c r="T6847">
        <v>0</v>
      </c>
      <c r="U6847">
        <v>14</v>
      </c>
      <c r="V6847">
        <v>0</v>
      </c>
      <c r="W6847">
        <v>0</v>
      </c>
      <c r="X6847">
        <v>0</v>
      </c>
      <c r="Y6847">
        <v>14.94849</v>
      </c>
      <c r="Z6847">
        <v>0</v>
      </c>
      <c r="AA6847">
        <v>0</v>
      </c>
      <c r="AB6847">
        <v>0</v>
      </c>
      <c r="AC6847">
        <v>6.7086142999999998</v>
      </c>
      <c r="AD6847">
        <v>0</v>
      </c>
      <c r="AE6847">
        <v>0</v>
      </c>
      <c r="AF6847">
        <v>21.657104</v>
      </c>
    </row>
    <row r="6848" spans="1:32" x14ac:dyDescent="0.3">
      <c r="A6848">
        <v>2782211</v>
      </c>
      <c r="B6848">
        <v>1</v>
      </c>
      <c r="C6848" t="s">
        <v>82</v>
      </c>
      <c r="D6848" t="s">
        <v>105</v>
      </c>
      <c r="E6848" t="s">
        <v>23187</v>
      </c>
      <c r="F6848" t="s">
        <v>23188</v>
      </c>
      <c r="G6848" t="s">
        <v>31549</v>
      </c>
      <c r="H6848" t="s">
        <v>134</v>
      </c>
      <c r="I6848" t="s">
        <v>79</v>
      </c>
      <c r="J6848" t="s">
        <v>135</v>
      </c>
      <c r="K6848" t="s">
        <v>22</v>
      </c>
      <c r="L6848" t="s">
        <v>136</v>
      </c>
      <c r="M6848" t="s">
        <v>24434</v>
      </c>
      <c r="N6848" t="s">
        <v>24435</v>
      </c>
      <c r="O6848">
        <v>1.4769444444444444</v>
      </c>
      <c r="P6848">
        <v>0</v>
      </c>
      <c r="Q6848">
        <v>1</v>
      </c>
      <c r="R6848">
        <v>58</v>
      </c>
      <c r="S6848">
        <v>38</v>
      </c>
      <c r="T6848">
        <v>3</v>
      </c>
      <c r="U6848">
        <v>2</v>
      </c>
      <c r="V6848">
        <v>0</v>
      </c>
      <c r="W6848">
        <v>0</v>
      </c>
      <c r="X6848">
        <v>0</v>
      </c>
      <c r="Y6848">
        <v>0.3644831</v>
      </c>
      <c r="Z6848">
        <v>49.136650000000003</v>
      </c>
      <c r="AA6848">
        <v>186.45372</v>
      </c>
      <c r="AB6848">
        <v>153.09818000000001</v>
      </c>
      <c r="AC6848">
        <v>0.91441612999999999</v>
      </c>
      <c r="AD6848">
        <v>0</v>
      </c>
      <c r="AE6848">
        <v>0</v>
      </c>
      <c r="AF6848">
        <v>389.96744000000001</v>
      </c>
    </row>
    <row r="6849" spans="1:32" x14ac:dyDescent="0.3">
      <c r="A6849">
        <v>2782163</v>
      </c>
      <c r="B6849">
        <v>1</v>
      </c>
      <c r="C6849" t="s">
        <v>82</v>
      </c>
      <c r="D6849" t="s">
        <v>113</v>
      </c>
      <c r="E6849" t="s">
        <v>24436</v>
      </c>
      <c r="F6849" t="s">
        <v>24437</v>
      </c>
      <c r="G6849" t="s">
        <v>31546</v>
      </c>
      <c r="H6849" t="s">
        <v>223</v>
      </c>
      <c r="I6849" t="s">
        <v>78</v>
      </c>
      <c r="J6849" t="s">
        <v>135</v>
      </c>
      <c r="K6849" t="s">
        <v>22</v>
      </c>
      <c r="L6849" t="s">
        <v>136</v>
      </c>
      <c r="M6849" t="s">
        <v>24438</v>
      </c>
      <c r="N6849" t="s">
        <v>24439</v>
      </c>
      <c r="O6849">
        <v>1.3733333333333333</v>
      </c>
      <c r="P6849">
        <v>0</v>
      </c>
      <c r="Q6849">
        <v>40</v>
      </c>
      <c r="R6849">
        <v>0</v>
      </c>
      <c r="S6849">
        <v>5</v>
      </c>
      <c r="T6849">
        <v>0</v>
      </c>
      <c r="U6849">
        <v>8</v>
      </c>
      <c r="V6849">
        <v>0</v>
      </c>
      <c r="W6849">
        <v>0</v>
      </c>
      <c r="X6849">
        <v>0</v>
      </c>
      <c r="Y6849">
        <v>35.591262999999998</v>
      </c>
      <c r="Z6849">
        <v>0</v>
      </c>
      <c r="AA6849">
        <v>4.2984010000000001</v>
      </c>
      <c r="AB6849">
        <v>0</v>
      </c>
      <c r="AC6849">
        <v>11.650911000000001</v>
      </c>
      <c r="AD6849">
        <v>0</v>
      </c>
      <c r="AE6849">
        <v>0</v>
      </c>
      <c r="AF6849">
        <v>51.540573000000002</v>
      </c>
    </row>
    <row r="6850" spans="1:32" x14ac:dyDescent="0.3">
      <c r="A6850">
        <v>2782169</v>
      </c>
      <c r="B6850">
        <v>1</v>
      </c>
      <c r="C6850" t="s">
        <v>82</v>
      </c>
      <c r="D6850" t="s">
        <v>88</v>
      </c>
      <c r="E6850" t="s">
        <v>18130</v>
      </c>
      <c r="F6850" t="s">
        <v>18131</v>
      </c>
      <c r="G6850" t="s">
        <v>31546</v>
      </c>
      <c r="H6850" t="s">
        <v>145</v>
      </c>
      <c r="I6850" t="s">
        <v>78</v>
      </c>
      <c r="J6850" t="s">
        <v>135</v>
      </c>
      <c r="K6850" t="s">
        <v>22</v>
      </c>
      <c r="L6850" t="s">
        <v>136</v>
      </c>
      <c r="M6850" t="s">
        <v>24440</v>
      </c>
      <c r="N6850" t="s">
        <v>24441</v>
      </c>
      <c r="O6850">
        <v>0.60472222222222227</v>
      </c>
      <c r="P6850">
        <v>0</v>
      </c>
      <c r="Q6850">
        <v>74</v>
      </c>
      <c r="R6850">
        <v>0</v>
      </c>
      <c r="S6850">
        <v>0</v>
      </c>
      <c r="T6850">
        <v>0</v>
      </c>
      <c r="U6850">
        <v>1</v>
      </c>
      <c r="V6850">
        <v>0</v>
      </c>
      <c r="W6850">
        <v>0</v>
      </c>
      <c r="X6850">
        <v>0</v>
      </c>
      <c r="Y6850">
        <v>7.4175943999999996</v>
      </c>
      <c r="Z6850">
        <v>0</v>
      </c>
      <c r="AA6850">
        <v>0</v>
      </c>
      <c r="AB6850">
        <v>0</v>
      </c>
      <c r="AC6850">
        <v>10.155910499999999</v>
      </c>
      <c r="AD6850">
        <v>0</v>
      </c>
      <c r="AE6850">
        <v>0</v>
      </c>
      <c r="AF6850">
        <v>17.573505000000001</v>
      </c>
    </row>
    <row r="6851" spans="1:32" x14ac:dyDescent="0.3">
      <c r="A6851">
        <v>2782020</v>
      </c>
      <c r="B6851">
        <v>1</v>
      </c>
      <c r="C6851" t="s">
        <v>83</v>
      </c>
      <c r="D6851" t="s">
        <v>129</v>
      </c>
      <c r="E6851" t="s">
        <v>24442</v>
      </c>
      <c r="F6851" t="s">
        <v>24443</v>
      </c>
      <c r="G6851" t="s">
        <v>31548</v>
      </c>
      <c r="H6851" t="s">
        <v>893</v>
      </c>
      <c r="I6851" t="s">
        <v>78</v>
      </c>
      <c r="J6851" t="s">
        <v>135</v>
      </c>
      <c r="K6851" t="s">
        <v>22</v>
      </c>
      <c r="L6851" t="s">
        <v>136</v>
      </c>
      <c r="M6851" t="s">
        <v>24444</v>
      </c>
      <c r="N6851" t="s">
        <v>24445</v>
      </c>
      <c r="O6851">
        <v>3.0116666666666667</v>
      </c>
      <c r="P6851">
        <v>0</v>
      </c>
      <c r="Q6851">
        <v>8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6.1176890000000004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6.1176890000000004</v>
      </c>
    </row>
    <row r="6852" spans="1:32" x14ac:dyDescent="0.3">
      <c r="A6852">
        <v>2782036</v>
      </c>
      <c r="B6852">
        <v>1</v>
      </c>
      <c r="C6852" t="s">
        <v>82</v>
      </c>
      <c r="D6852" t="s">
        <v>90</v>
      </c>
      <c r="E6852" t="s">
        <v>24446</v>
      </c>
      <c r="F6852" t="s">
        <v>24447</v>
      </c>
      <c r="G6852" t="s">
        <v>31548</v>
      </c>
      <c r="H6852" t="s">
        <v>311</v>
      </c>
      <c r="I6852" t="s">
        <v>78</v>
      </c>
      <c r="J6852" t="s">
        <v>135</v>
      </c>
      <c r="K6852" t="s">
        <v>22</v>
      </c>
      <c r="L6852" t="s">
        <v>136</v>
      </c>
      <c r="M6852" t="s">
        <v>24448</v>
      </c>
      <c r="N6852" t="s">
        <v>24449</v>
      </c>
      <c r="O6852">
        <v>1.466388888888889</v>
      </c>
      <c r="P6852">
        <v>0</v>
      </c>
      <c r="Q6852">
        <v>3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1.1010340000000001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1.1010340000000001</v>
      </c>
    </row>
    <row r="6853" spans="1:32" x14ac:dyDescent="0.3">
      <c r="A6853">
        <v>2781997</v>
      </c>
      <c r="B6853">
        <v>1</v>
      </c>
      <c r="C6853" t="s">
        <v>82</v>
      </c>
      <c r="D6853" t="s">
        <v>104</v>
      </c>
      <c r="E6853" t="s">
        <v>24450</v>
      </c>
      <c r="F6853" t="s">
        <v>24451</v>
      </c>
      <c r="G6853" t="s">
        <v>31548</v>
      </c>
      <c r="H6853" t="s">
        <v>311</v>
      </c>
      <c r="I6853" t="s">
        <v>78</v>
      </c>
      <c r="J6853" t="s">
        <v>135</v>
      </c>
      <c r="K6853" t="s">
        <v>22</v>
      </c>
      <c r="L6853" t="s">
        <v>136</v>
      </c>
      <c r="M6853" t="s">
        <v>24452</v>
      </c>
      <c r="N6853" t="s">
        <v>24453</v>
      </c>
      <c r="O6853">
        <v>2.6130555555555555</v>
      </c>
      <c r="P6853">
        <v>0</v>
      </c>
      <c r="Q6853">
        <v>15</v>
      </c>
      <c r="R6853">
        <v>0</v>
      </c>
      <c r="S6853">
        <v>0</v>
      </c>
      <c r="T6853">
        <v>0</v>
      </c>
      <c r="U6853">
        <v>3</v>
      </c>
      <c r="V6853">
        <v>0</v>
      </c>
      <c r="W6853">
        <v>0</v>
      </c>
      <c r="X6853">
        <v>0</v>
      </c>
      <c r="Y6853">
        <v>6.2155820000000004</v>
      </c>
      <c r="Z6853">
        <v>0</v>
      </c>
      <c r="AA6853">
        <v>0</v>
      </c>
      <c r="AB6853">
        <v>0</v>
      </c>
      <c r="AC6853">
        <v>1.3475777</v>
      </c>
      <c r="AD6853">
        <v>0</v>
      </c>
      <c r="AE6853">
        <v>0</v>
      </c>
      <c r="AF6853">
        <v>7.5631599999999999</v>
      </c>
    </row>
    <row r="6854" spans="1:32" x14ac:dyDescent="0.3">
      <c r="A6854">
        <v>2781978</v>
      </c>
      <c r="B6854">
        <v>1</v>
      </c>
      <c r="C6854" t="s">
        <v>82</v>
      </c>
      <c r="D6854" t="s">
        <v>90</v>
      </c>
      <c r="E6854" t="s">
        <v>24369</v>
      </c>
      <c r="F6854" t="s">
        <v>24370</v>
      </c>
      <c r="G6854" t="s">
        <v>31548</v>
      </c>
      <c r="H6854" t="s">
        <v>311</v>
      </c>
      <c r="I6854" t="s">
        <v>78</v>
      </c>
      <c r="J6854" t="s">
        <v>135</v>
      </c>
      <c r="K6854" t="s">
        <v>22</v>
      </c>
      <c r="L6854" t="s">
        <v>136</v>
      </c>
      <c r="M6854" t="s">
        <v>24454</v>
      </c>
      <c r="N6854" t="s">
        <v>24455</v>
      </c>
      <c r="O6854">
        <v>1.1880555555555556</v>
      </c>
      <c r="P6854">
        <v>0</v>
      </c>
      <c r="Q6854">
        <v>3</v>
      </c>
      <c r="R6854">
        <v>0</v>
      </c>
      <c r="S6854">
        <v>0</v>
      </c>
      <c r="T6854">
        <v>0</v>
      </c>
      <c r="U6854">
        <v>2</v>
      </c>
      <c r="V6854">
        <v>0</v>
      </c>
      <c r="W6854">
        <v>0</v>
      </c>
      <c r="X6854">
        <v>0</v>
      </c>
      <c r="Y6854">
        <v>0.65352690000000002</v>
      </c>
      <c r="Z6854">
        <v>0</v>
      </c>
      <c r="AA6854">
        <v>0</v>
      </c>
      <c r="AB6854">
        <v>0</v>
      </c>
      <c r="AC6854">
        <v>20.392949999999999</v>
      </c>
      <c r="AD6854">
        <v>0</v>
      </c>
      <c r="AE6854">
        <v>0</v>
      </c>
      <c r="AF6854">
        <v>21.046475999999998</v>
      </c>
    </row>
    <row r="6855" spans="1:32" x14ac:dyDescent="0.3">
      <c r="A6855">
        <v>2781996</v>
      </c>
      <c r="B6855">
        <v>1</v>
      </c>
      <c r="C6855" t="s">
        <v>83</v>
      </c>
      <c r="D6855" t="s">
        <v>115</v>
      </c>
      <c r="E6855" t="s">
        <v>24456</v>
      </c>
      <c r="F6855" t="s">
        <v>24457</v>
      </c>
      <c r="G6855" t="s">
        <v>31551</v>
      </c>
      <c r="H6855" t="s">
        <v>134</v>
      </c>
      <c r="I6855" t="s">
        <v>79</v>
      </c>
      <c r="J6855" t="s">
        <v>135</v>
      </c>
      <c r="K6855" t="s">
        <v>22</v>
      </c>
      <c r="L6855" t="s">
        <v>136</v>
      </c>
      <c r="M6855" t="s">
        <v>24458</v>
      </c>
      <c r="N6855" t="s">
        <v>24459</v>
      </c>
      <c r="O6855">
        <v>0.3372222222222222</v>
      </c>
      <c r="P6855">
        <v>2</v>
      </c>
      <c r="Q6855">
        <v>128</v>
      </c>
      <c r="R6855">
        <v>18</v>
      </c>
      <c r="S6855">
        <v>32</v>
      </c>
      <c r="T6855">
        <v>1</v>
      </c>
      <c r="U6855">
        <v>5</v>
      </c>
      <c r="V6855">
        <v>0</v>
      </c>
      <c r="W6855">
        <v>0</v>
      </c>
      <c r="X6855">
        <v>2.0370656999999999</v>
      </c>
      <c r="Y6855">
        <v>6.1628455999999998</v>
      </c>
      <c r="Z6855">
        <v>0.80097929999999995</v>
      </c>
      <c r="AA6855">
        <v>1.8947688</v>
      </c>
      <c r="AB6855">
        <v>0.24164203000000001</v>
      </c>
      <c r="AC6855">
        <v>0.23637058</v>
      </c>
      <c r="AD6855">
        <v>0</v>
      </c>
      <c r="AE6855">
        <v>0</v>
      </c>
      <c r="AF6855">
        <v>11.3736725</v>
      </c>
    </row>
    <row r="6856" spans="1:32" x14ac:dyDescent="0.3">
      <c r="A6856">
        <v>2781964</v>
      </c>
      <c r="B6856">
        <v>1</v>
      </c>
      <c r="C6856" t="s">
        <v>83</v>
      </c>
      <c r="D6856" t="s">
        <v>116</v>
      </c>
      <c r="E6856" t="s">
        <v>24460</v>
      </c>
      <c r="F6856" t="s">
        <v>24461</v>
      </c>
      <c r="G6856" t="s">
        <v>31546</v>
      </c>
      <c r="H6856" t="s">
        <v>1297</v>
      </c>
      <c r="I6856" t="s">
        <v>78</v>
      </c>
      <c r="J6856" t="s">
        <v>135</v>
      </c>
      <c r="K6856" t="s">
        <v>22</v>
      </c>
      <c r="L6856" t="s">
        <v>136</v>
      </c>
      <c r="M6856" t="s">
        <v>24462</v>
      </c>
      <c r="N6856" t="s">
        <v>23506</v>
      </c>
      <c r="O6856">
        <v>2.6988888888888889</v>
      </c>
      <c r="P6856">
        <v>0</v>
      </c>
      <c r="Q6856">
        <v>31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17.692748999999999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17.692748999999999</v>
      </c>
    </row>
    <row r="6857" spans="1:32" x14ac:dyDescent="0.3">
      <c r="A6857">
        <v>2781988</v>
      </c>
      <c r="B6857">
        <v>1</v>
      </c>
      <c r="C6857" t="s">
        <v>83</v>
      </c>
      <c r="D6857" t="s">
        <v>125</v>
      </c>
      <c r="E6857" t="s">
        <v>24463</v>
      </c>
      <c r="F6857" t="s">
        <v>24464</v>
      </c>
      <c r="G6857" t="s">
        <v>31545</v>
      </c>
      <c r="H6857" t="s">
        <v>134</v>
      </c>
      <c r="I6857" t="s">
        <v>79</v>
      </c>
      <c r="J6857" t="s">
        <v>135</v>
      </c>
      <c r="K6857" t="s">
        <v>22</v>
      </c>
      <c r="L6857" t="s">
        <v>136</v>
      </c>
      <c r="M6857" t="s">
        <v>24465</v>
      </c>
      <c r="N6857" t="s">
        <v>24466</v>
      </c>
      <c r="O6857">
        <v>0.82611111111111113</v>
      </c>
      <c r="P6857">
        <v>0</v>
      </c>
      <c r="Q6857">
        <v>0</v>
      </c>
      <c r="R6857">
        <v>53</v>
      </c>
      <c r="S6857">
        <v>124</v>
      </c>
      <c r="T6857">
        <v>5</v>
      </c>
      <c r="U6857">
        <v>2</v>
      </c>
      <c r="V6857">
        <v>0</v>
      </c>
      <c r="W6857">
        <v>0</v>
      </c>
      <c r="X6857">
        <v>0</v>
      </c>
      <c r="Y6857">
        <v>0</v>
      </c>
      <c r="Z6857">
        <v>9.8216809999999999</v>
      </c>
      <c r="AA6857">
        <v>24.208355000000001</v>
      </c>
      <c r="AB6857">
        <v>1.3421333</v>
      </c>
      <c r="AC6857">
        <v>7.2793300000000005E-2</v>
      </c>
      <c r="AD6857">
        <v>0</v>
      </c>
      <c r="AE6857">
        <v>0</v>
      </c>
      <c r="AF6857">
        <v>35.444965000000003</v>
      </c>
    </row>
    <row r="6858" spans="1:32" x14ac:dyDescent="0.3">
      <c r="A6858">
        <v>2781970</v>
      </c>
      <c r="B6858">
        <v>1</v>
      </c>
      <c r="C6858" t="s">
        <v>82</v>
      </c>
      <c r="D6858" t="s">
        <v>95</v>
      </c>
      <c r="E6858" t="s">
        <v>24467</v>
      </c>
      <c r="F6858" t="s">
        <v>24468</v>
      </c>
      <c r="G6858" t="s">
        <v>31551</v>
      </c>
      <c r="H6858" t="s">
        <v>672</v>
      </c>
      <c r="I6858" t="s">
        <v>79</v>
      </c>
      <c r="J6858" t="s">
        <v>135</v>
      </c>
      <c r="K6858" t="s">
        <v>22</v>
      </c>
      <c r="L6858" t="s">
        <v>136</v>
      </c>
      <c r="M6858" t="s">
        <v>24469</v>
      </c>
      <c r="N6858" t="s">
        <v>24470</v>
      </c>
      <c r="O6858">
        <v>3.5663888888888891</v>
      </c>
      <c r="P6858">
        <v>0</v>
      </c>
      <c r="Q6858">
        <v>233</v>
      </c>
      <c r="R6858">
        <v>0</v>
      </c>
      <c r="S6858">
        <v>1</v>
      </c>
      <c r="T6858">
        <v>0</v>
      </c>
      <c r="U6858">
        <v>50</v>
      </c>
      <c r="V6858">
        <v>0</v>
      </c>
      <c r="W6858">
        <v>0</v>
      </c>
      <c r="X6858">
        <v>0</v>
      </c>
      <c r="Y6858">
        <v>401.35336000000001</v>
      </c>
      <c r="Z6858">
        <v>0</v>
      </c>
      <c r="AA6858">
        <v>0.52630060000000001</v>
      </c>
      <c r="AB6858">
        <v>0</v>
      </c>
      <c r="AC6858">
        <v>91.218459999999993</v>
      </c>
      <c r="AD6858">
        <v>0</v>
      </c>
      <c r="AE6858">
        <v>0</v>
      </c>
      <c r="AF6858">
        <v>493.09809999999999</v>
      </c>
    </row>
    <row r="6859" spans="1:32" x14ac:dyDescent="0.3">
      <c r="A6859">
        <v>2781971</v>
      </c>
      <c r="B6859">
        <v>1</v>
      </c>
      <c r="C6859" t="s">
        <v>82</v>
      </c>
      <c r="D6859" t="s">
        <v>112</v>
      </c>
      <c r="E6859" t="s">
        <v>23669</v>
      </c>
      <c r="F6859" t="s">
        <v>23670</v>
      </c>
      <c r="G6859" t="s">
        <v>31547</v>
      </c>
      <c r="H6859" t="s">
        <v>134</v>
      </c>
      <c r="I6859" t="s">
        <v>79</v>
      </c>
      <c r="J6859" t="s">
        <v>135</v>
      </c>
      <c r="K6859" t="s">
        <v>22</v>
      </c>
      <c r="L6859" t="s">
        <v>136</v>
      </c>
      <c r="M6859" t="s">
        <v>24471</v>
      </c>
      <c r="N6859" t="s">
        <v>24472</v>
      </c>
      <c r="O6859">
        <v>0.10888888888888888</v>
      </c>
      <c r="P6859">
        <v>3</v>
      </c>
      <c r="Q6859">
        <v>472</v>
      </c>
      <c r="R6859">
        <v>122</v>
      </c>
      <c r="S6859">
        <v>20</v>
      </c>
      <c r="T6859">
        <v>33</v>
      </c>
      <c r="U6859">
        <v>36</v>
      </c>
      <c r="V6859">
        <v>0</v>
      </c>
      <c r="W6859">
        <v>0</v>
      </c>
      <c r="X6859">
        <v>9.8806569999999996E-2</v>
      </c>
      <c r="Y6859">
        <v>9.1784739999999996</v>
      </c>
      <c r="Z6859">
        <v>22.117761999999999</v>
      </c>
      <c r="AA6859">
        <v>5.6083536</v>
      </c>
      <c r="AB6859">
        <v>4.8741263999999997</v>
      </c>
      <c r="AC6859">
        <v>1.7873859999999999</v>
      </c>
      <c r="AD6859">
        <v>0</v>
      </c>
      <c r="AE6859">
        <v>0</v>
      </c>
      <c r="AF6859">
        <v>43.664909999999999</v>
      </c>
    </row>
    <row r="6860" spans="1:32" x14ac:dyDescent="0.3">
      <c r="A6860">
        <v>2781922</v>
      </c>
      <c r="B6860">
        <v>1</v>
      </c>
      <c r="C6860" t="s">
        <v>82</v>
      </c>
      <c r="D6860" t="s">
        <v>100</v>
      </c>
      <c r="E6860" t="s">
        <v>23905</v>
      </c>
      <c r="F6860" t="s">
        <v>23906</v>
      </c>
      <c r="G6860" t="s">
        <v>31548</v>
      </c>
      <c r="H6860" t="s">
        <v>893</v>
      </c>
      <c r="I6860" t="s">
        <v>78</v>
      </c>
      <c r="J6860" t="s">
        <v>135</v>
      </c>
      <c r="K6860" t="s">
        <v>22</v>
      </c>
      <c r="L6860" t="s">
        <v>136</v>
      </c>
      <c r="M6860" t="s">
        <v>24473</v>
      </c>
      <c r="N6860" t="s">
        <v>24474</v>
      </c>
      <c r="O6860">
        <v>1.0505555555555555</v>
      </c>
      <c r="P6860">
        <v>0</v>
      </c>
      <c r="Q6860">
        <v>17</v>
      </c>
      <c r="R6860">
        <v>0</v>
      </c>
      <c r="S6860">
        <v>0</v>
      </c>
      <c r="T6860">
        <v>0</v>
      </c>
      <c r="U6860">
        <v>2</v>
      </c>
      <c r="V6860">
        <v>0</v>
      </c>
      <c r="W6860">
        <v>0</v>
      </c>
      <c r="X6860">
        <v>0</v>
      </c>
      <c r="Y6860">
        <v>5.3578424</v>
      </c>
      <c r="Z6860">
        <v>0</v>
      </c>
      <c r="AA6860">
        <v>0</v>
      </c>
      <c r="AB6860">
        <v>0</v>
      </c>
      <c r="AC6860">
        <v>1.6150933999999999</v>
      </c>
      <c r="AD6860">
        <v>0</v>
      </c>
      <c r="AE6860">
        <v>0</v>
      </c>
      <c r="AF6860">
        <v>6.9729359999999998</v>
      </c>
    </row>
    <row r="6861" spans="1:32" x14ac:dyDescent="0.3">
      <c r="A6861">
        <v>2781823</v>
      </c>
      <c r="B6861">
        <v>1</v>
      </c>
      <c r="C6861" t="s">
        <v>82</v>
      </c>
      <c r="D6861" t="s">
        <v>105</v>
      </c>
      <c r="E6861" t="s">
        <v>24475</v>
      </c>
      <c r="F6861" t="s">
        <v>24476</v>
      </c>
      <c r="G6861" t="s">
        <v>31546</v>
      </c>
      <c r="H6861" t="s">
        <v>223</v>
      </c>
      <c r="I6861" t="s">
        <v>78</v>
      </c>
      <c r="J6861" t="s">
        <v>135</v>
      </c>
      <c r="K6861" t="s">
        <v>22</v>
      </c>
      <c r="L6861" t="s">
        <v>136</v>
      </c>
      <c r="M6861" t="s">
        <v>24477</v>
      </c>
      <c r="N6861" t="s">
        <v>24478</v>
      </c>
      <c r="O6861">
        <v>1.4736111111111112</v>
      </c>
      <c r="P6861">
        <v>0</v>
      </c>
      <c r="Q6861">
        <v>5</v>
      </c>
      <c r="R6861">
        <v>0</v>
      </c>
      <c r="S6861">
        <v>11</v>
      </c>
      <c r="T6861">
        <v>0</v>
      </c>
      <c r="U6861">
        <v>1</v>
      </c>
      <c r="V6861">
        <v>0</v>
      </c>
      <c r="W6861">
        <v>0</v>
      </c>
      <c r="X6861">
        <v>0</v>
      </c>
      <c r="Y6861">
        <v>1.937953</v>
      </c>
      <c r="Z6861">
        <v>0</v>
      </c>
      <c r="AA6861">
        <v>3.2204956999999999</v>
      </c>
      <c r="AB6861">
        <v>0</v>
      </c>
      <c r="AC6861">
        <v>0.38956422000000002</v>
      </c>
      <c r="AD6861">
        <v>0</v>
      </c>
      <c r="AE6861">
        <v>0</v>
      </c>
      <c r="AF6861">
        <v>5.5480130000000001</v>
      </c>
    </row>
    <row r="6862" spans="1:32" x14ac:dyDescent="0.3">
      <c r="A6862">
        <v>2781754</v>
      </c>
      <c r="B6862">
        <v>1</v>
      </c>
      <c r="C6862" t="s">
        <v>82</v>
      </c>
      <c r="D6862" t="s">
        <v>100</v>
      </c>
      <c r="E6862" t="s">
        <v>23905</v>
      </c>
      <c r="F6862" t="s">
        <v>23906</v>
      </c>
      <c r="G6862" t="s">
        <v>31548</v>
      </c>
      <c r="H6862" t="s">
        <v>893</v>
      </c>
      <c r="I6862" t="s">
        <v>78</v>
      </c>
      <c r="J6862" t="s">
        <v>135</v>
      </c>
      <c r="K6862" t="s">
        <v>22</v>
      </c>
      <c r="L6862" t="s">
        <v>136</v>
      </c>
      <c r="M6862" t="s">
        <v>24479</v>
      </c>
      <c r="N6862" t="s">
        <v>24480</v>
      </c>
      <c r="O6862">
        <v>1.8277777777777777</v>
      </c>
      <c r="P6862">
        <v>0</v>
      </c>
      <c r="Q6862">
        <v>17</v>
      </c>
      <c r="R6862">
        <v>0</v>
      </c>
      <c r="S6862">
        <v>0</v>
      </c>
      <c r="T6862">
        <v>0</v>
      </c>
      <c r="U6862">
        <v>2</v>
      </c>
      <c r="V6862">
        <v>0</v>
      </c>
      <c r="W6862">
        <v>0</v>
      </c>
      <c r="X6862">
        <v>0</v>
      </c>
      <c r="Y6862">
        <v>14.619795999999999</v>
      </c>
      <c r="Z6862">
        <v>0</v>
      </c>
      <c r="AA6862">
        <v>0</v>
      </c>
      <c r="AB6862">
        <v>0</v>
      </c>
      <c r="AC6862">
        <v>4.1803369999999997</v>
      </c>
      <c r="AD6862">
        <v>0</v>
      </c>
      <c r="AE6862">
        <v>0</v>
      </c>
      <c r="AF6862">
        <v>18.800132999999999</v>
      </c>
    </row>
    <row r="6863" spans="1:32" x14ac:dyDescent="0.3">
      <c r="A6863">
        <v>2781767</v>
      </c>
      <c r="B6863">
        <v>1</v>
      </c>
      <c r="C6863" t="s">
        <v>82</v>
      </c>
      <c r="D6863" t="s">
        <v>98</v>
      </c>
      <c r="E6863" t="s">
        <v>24481</v>
      </c>
      <c r="F6863" t="s">
        <v>24482</v>
      </c>
      <c r="G6863" t="s">
        <v>31548</v>
      </c>
      <c r="H6863" t="s">
        <v>311</v>
      </c>
      <c r="I6863" t="s">
        <v>78</v>
      </c>
      <c r="J6863" t="s">
        <v>135</v>
      </c>
      <c r="K6863" t="s">
        <v>22</v>
      </c>
      <c r="L6863" t="s">
        <v>136</v>
      </c>
      <c r="M6863" t="s">
        <v>24483</v>
      </c>
      <c r="N6863" t="s">
        <v>24484</v>
      </c>
      <c r="O6863">
        <v>0.84972222222222227</v>
      </c>
      <c r="P6863">
        <v>0</v>
      </c>
      <c r="Q6863">
        <v>25</v>
      </c>
      <c r="R6863">
        <v>0</v>
      </c>
      <c r="S6863">
        <v>0</v>
      </c>
      <c r="T6863">
        <v>0</v>
      </c>
      <c r="U6863">
        <v>3</v>
      </c>
      <c r="V6863">
        <v>0</v>
      </c>
      <c r="W6863">
        <v>0</v>
      </c>
      <c r="X6863">
        <v>0</v>
      </c>
      <c r="Y6863">
        <v>6.5836734999999997</v>
      </c>
      <c r="Z6863">
        <v>0</v>
      </c>
      <c r="AA6863">
        <v>0</v>
      </c>
      <c r="AB6863">
        <v>0</v>
      </c>
      <c r="AC6863">
        <v>1.3023568000000001</v>
      </c>
      <c r="AD6863">
        <v>0</v>
      </c>
      <c r="AE6863">
        <v>0</v>
      </c>
      <c r="AF6863">
        <v>7.8860299999999999</v>
      </c>
    </row>
    <row r="6864" spans="1:32" x14ac:dyDescent="0.3">
      <c r="A6864">
        <v>2781775</v>
      </c>
      <c r="B6864">
        <v>1</v>
      </c>
      <c r="C6864" t="s">
        <v>83</v>
      </c>
      <c r="D6864" t="s">
        <v>125</v>
      </c>
      <c r="E6864" t="s">
        <v>24485</v>
      </c>
      <c r="F6864" t="s">
        <v>24486</v>
      </c>
      <c r="G6864" t="s">
        <v>31549</v>
      </c>
      <c r="H6864" t="s">
        <v>134</v>
      </c>
      <c r="I6864" t="s">
        <v>79</v>
      </c>
      <c r="J6864" t="s">
        <v>135</v>
      </c>
      <c r="K6864" t="s">
        <v>22</v>
      </c>
      <c r="L6864" t="s">
        <v>136</v>
      </c>
      <c r="M6864" t="s">
        <v>24487</v>
      </c>
      <c r="N6864" t="s">
        <v>24488</v>
      </c>
      <c r="O6864">
        <v>1.5927777777777778</v>
      </c>
      <c r="P6864">
        <v>2</v>
      </c>
      <c r="Q6864">
        <v>1</v>
      </c>
      <c r="R6864">
        <v>65</v>
      </c>
      <c r="S6864">
        <v>29</v>
      </c>
      <c r="T6864">
        <v>6</v>
      </c>
      <c r="U6864">
        <v>2</v>
      </c>
      <c r="V6864">
        <v>1</v>
      </c>
      <c r="W6864">
        <v>0</v>
      </c>
      <c r="X6864">
        <v>0.95734269999999999</v>
      </c>
      <c r="Y6864">
        <v>9.6452269999999993E-3</v>
      </c>
      <c r="Z6864">
        <v>22.98451</v>
      </c>
      <c r="AA6864">
        <v>20.854793999999998</v>
      </c>
      <c r="AB6864">
        <v>31.783587000000001</v>
      </c>
      <c r="AC6864">
        <v>4.0189870000000003E-2</v>
      </c>
      <c r="AD6864">
        <v>1.9617093999999999</v>
      </c>
      <c r="AE6864">
        <v>0</v>
      </c>
      <c r="AF6864">
        <v>78.59178</v>
      </c>
    </row>
    <row r="6865" spans="1:32" x14ac:dyDescent="0.3">
      <c r="A6865">
        <v>2781747</v>
      </c>
      <c r="B6865">
        <v>1</v>
      </c>
      <c r="C6865" t="s">
        <v>82</v>
      </c>
      <c r="D6865" t="s">
        <v>112</v>
      </c>
      <c r="E6865" t="s">
        <v>24489</v>
      </c>
      <c r="F6865" t="s">
        <v>24490</v>
      </c>
      <c r="G6865" t="s">
        <v>31551</v>
      </c>
      <c r="H6865" t="s">
        <v>134</v>
      </c>
      <c r="I6865" t="s">
        <v>79</v>
      </c>
      <c r="J6865" t="s">
        <v>135</v>
      </c>
      <c r="K6865" t="s">
        <v>22</v>
      </c>
      <c r="L6865" t="s">
        <v>136</v>
      </c>
      <c r="M6865" t="s">
        <v>24491</v>
      </c>
      <c r="N6865" t="s">
        <v>24492</v>
      </c>
      <c r="O6865">
        <v>0.59722222222222221</v>
      </c>
      <c r="P6865">
        <v>0</v>
      </c>
      <c r="Q6865">
        <v>1393</v>
      </c>
      <c r="R6865">
        <v>0</v>
      </c>
      <c r="S6865">
        <v>0</v>
      </c>
      <c r="T6865">
        <v>1</v>
      </c>
      <c r="U6865">
        <v>188</v>
      </c>
      <c r="V6865">
        <v>0</v>
      </c>
      <c r="W6865">
        <v>0</v>
      </c>
      <c r="X6865">
        <v>0</v>
      </c>
      <c r="Y6865">
        <v>217.35570000000001</v>
      </c>
      <c r="Z6865">
        <v>0</v>
      </c>
      <c r="AA6865">
        <v>0</v>
      </c>
      <c r="AB6865">
        <v>51.430835999999999</v>
      </c>
      <c r="AC6865">
        <v>104.33574</v>
      </c>
      <c r="AD6865">
        <v>0</v>
      </c>
      <c r="AE6865">
        <v>0</v>
      </c>
      <c r="AF6865">
        <v>373.12227999999999</v>
      </c>
    </row>
    <row r="6866" spans="1:32" x14ac:dyDescent="0.3">
      <c r="A6866">
        <v>2781773</v>
      </c>
      <c r="B6866">
        <v>1</v>
      </c>
      <c r="C6866" t="s">
        <v>82</v>
      </c>
      <c r="D6866" t="s">
        <v>106</v>
      </c>
      <c r="E6866" t="s">
        <v>24493</v>
      </c>
      <c r="F6866" t="s">
        <v>24494</v>
      </c>
      <c r="G6866" t="s">
        <v>31545</v>
      </c>
      <c r="H6866" t="s">
        <v>643</v>
      </c>
      <c r="I6866" t="s">
        <v>79</v>
      </c>
      <c r="J6866" t="s">
        <v>135</v>
      </c>
      <c r="K6866" t="s">
        <v>22</v>
      </c>
      <c r="L6866" t="s">
        <v>186</v>
      </c>
      <c r="M6866" t="s">
        <v>24495</v>
      </c>
      <c r="N6866" t="s">
        <v>24496</v>
      </c>
      <c r="O6866">
        <v>1.1841666666666666</v>
      </c>
      <c r="P6866">
        <v>14</v>
      </c>
      <c r="Q6866">
        <v>1065</v>
      </c>
      <c r="R6866">
        <v>17</v>
      </c>
      <c r="S6866">
        <v>591</v>
      </c>
      <c r="T6866">
        <v>32</v>
      </c>
      <c r="U6866">
        <v>162</v>
      </c>
      <c r="V6866">
        <v>0</v>
      </c>
      <c r="W6866">
        <v>1</v>
      </c>
      <c r="X6866">
        <v>8.7159130000000005</v>
      </c>
      <c r="Y6866">
        <v>458.00585999999998</v>
      </c>
      <c r="Z6866">
        <v>45.161797</v>
      </c>
      <c r="AA6866">
        <v>53.308860000000003</v>
      </c>
      <c r="AB6866">
        <v>78.778469999999999</v>
      </c>
      <c r="AC6866">
        <v>131.20522</v>
      </c>
      <c r="AD6866">
        <v>0</v>
      </c>
      <c r="AE6866">
        <v>0.38134407999999997</v>
      </c>
      <c r="AF6866">
        <v>775.55742999999995</v>
      </c>
    </row>
    <row r="6867" spans="1:32" x14ac:dyDescent="0.3">
      <c r="A6867">
        <v>2781769</v>
      </c>
      <c r="B6867">
        <v>1</v>
      </c>
      <c r="C6867" t="s">
        <v>82</v>
      </c>
      <c r="D6867" t="s">
        <v>106</v>
      </c>
      <c r="E6867" t="s">
        <v>3083</v>
      </c>
      <c r="F6867" t="s">
        <v>3084</v>
      </c>
      <c r="G6867" t="s">
        <v>31545</v>
      </c>
      <c r="H6867" t="s">
        <v>643</v>
      </c>
      <c r="I6867" t="s">
        <v>79</v>
      </c>
      <c r="J6867" t="s">
        <v>135</v>
      </c>
      <c r="K6867" t="s">
        <v>22</v>
      </c>
      <c r="L6867" t="s">
        <v>186</v>
      </c>
      <c r="M6867" t="s">
        <v>24497</v>
      </c>
      <c r="N6867" t="s">
        <v>24498</v>
      </c>
      <c r="O6867">
        <v>1.1619444444444444</v>
      </c>
      <c r="P6867">
        <v>5</v>
      </c>
      <c r="Q6867">
        <v>6288</v>
      </c>
      <c r="R6867">
        <v>8</v>
      </c>
      <c r="S6867">
        <v>463</v>
      </c>
      <c r="T6867">
        <v>52</v>
      </c>
      <c r="U6867">
        <v>599</v>
      </c>
      <c r="V6867">
        <v>6</v>
      </c>
      <c r="W6867">
        <v>2</v>
      </c>
      <c r="X6867">
        <v>6.3556523</v>
      </c>
      <c r="Y6867">
        <v>2486.596</v>
      </c>
      <c r="Z6867">
        <v>64.33914</v>
      </c>
      <c r="AA6867">
        <v>77.517623999999998</v>
      </c>
      <c r="AB6867">
        <v>379.48989999999998</v>
      </c>
      <c r="AC6867">
        <v>385.1651</v>
      </c>
      <c r="AD6867">
        <v>108.521675</v>
      </c>
      <c r="AE6867">
        <v>1.0163527000000001</v>
      </c>
      <c r="AF6867">
        <v>3509.0014999999999</v>
      </c>
    </row>
    <row r="6868" spans="1:32" x14ac:dyDescent="0.3">
      <c r="A6868">
        <v>2781641</v>
      </c>
      <c r="B6868">
        <v>1</v>
      </c>
      <c r="C6868" t="s">
        <v>83</v>
      </c>
      <c r="D6868" t="s">
        <v>116</v>
      </c>
      <c r="E6868" t="s">
        <v>24499</v>
      </c>
      <c r="F6868" t="s">
        <v>24500</v>
      </c>
      <c r="G6868" t="s">
        <v>31546</v>
      </c>
      <c r="H6868" t="s">
        <v>223</v>
      </c>
      <c r="I6868" t="s">
        <v>78</v>
      </c>
      <c r="J6868" t="s">
        <v>135</v>
      </c>
      <c r="K6868" t="s">
        <v>22</v>
      </c>
      <c r="L6868" t="s">
        <v>136</v>
      </c>
      <c r="M6868" t="s">
        <v>24501</v>
      </c>
      <c r="N6868" t="s">
        <v>23537</v>
      </c>
      <c r="O6868">
        <v>0.95944444444444443</v>
      </c>
      <c r="P6868">
        <v>0</v>
      </c>
      <c r="Q6868">
        <v>33</v>
      </c>
      <c r="R6868">
        <v>0</v>
      </c>
      <c r="S6868">
        <v>13</v>
      </c>
      <c r="T6868">
        <v>0</v>
      </c>
      <c r="U6868">
        <v>1</v>
      </c>
      <c r="V6868">
        <v>0</v>
      </c>
      <c r="W6868">
        <v>0</v>
      </c>
      <c r="X6868">
        <v>0</v>
      </c>
      <c r="Y6868">
        <v>8.4014050000000005</v>
      </c>
      <c r="Z6868">
        <v>0</v>
      </c>
      <c r="AA6868">
        <v>3.2246839999999999</v>
      </c>
      <c r="AB6868">
        <v>0</v>
      </c>
      <c r="AC6868">
        <v>0.11048768</v>
      </c>
      <c r="AD6868">
        <v>0</v>
      </c>
      <c r="AE6868">
        <v>0</v>
      </c>
      <c r="AF6868">
        <v>11.736575999999999</v>
      </c>
    </row>
    <row r="6869" spans="1:32" x14ac:dyDescent="0.3">
      <c r="A6869">
        <v>2781626</v>
      </c>
      <c r="B6869">
        <v>1</v>
      </c>
      <c r="C6869" t="s">
        <v>83</v>
      </c>
      <c r="D6869" t="s">
        <v>123</v>
      </c>
      <c r="E6869" t="s">
        <v>1860</v>
      </c>
      <c r="F6869" t="s">
        <v>1861</v>
      </c>
      <c r="G6869" t="s">
        <v>31547</v>
      </c>
      <c r="H6869" t="s">
        <v>134</v>
      </c>
      <c r="I6869" t="s">
        <v>79</v>
      </c>
      <c r="J6869" t="s">
        <v>135</v>
      </c>
      <c r="K6869" t="s">
        <v>22</v>
      </c>
      <c r="L6869" t="s">
        <v>136</v>
      </c>
      <c r="M6869" t="s">
        <v>24502</v>
      </c>
      <c r="N6869" t="s">
        <v>24503</v>
      </c>
      <c r="O6869">
        <v>7.0555555555555552E-2</v>
      </c>
      <c r="P6869">
        <v>19</v>
      </c>
      <c r="Q6869">
        <v>1156</v>
      </c>
      <c r="R6869">
        <v>202</v>
      </c>
      <c r="S6869">
        <v>87</v>
      </c>
      <c r="T6869">
        <v>28</v>
      </c>
      <c r="U6869">
        <v>89</v>
      </c>
      <c r="V6869">
        <v>0</v>
      </c>
      <c r="W6869">
        <v>0</v>
      </c>
      <c r="X6869">
        <v>2.6379106000000001</v>
      </c>
      <c r="Y6869">
        <v>14.144266</v>
      </c>
      <c r="Z6869">
        <v>25.714009999999998</v>
      </c>
      <c r="AA6869">
        <v>4.0663140000000002</v>
      </c>
      <c r="AB6869">
        <v>4.0759319999999999</v>
      </c>
      <c r="AC6869">
        <v>1.9072404999999999</v>
      </c>
      <c r="AD6869">
        <v>0</v>
      </c>
      <c r="AE6869">
        <v>0</v>
      </c>
      <c r="AF6869">
        <v>52.545673000000001</v>
      </c>
    </row>
    <row r="6870" spans="1:32" x14ac:dyDescent="0.3">
      <c r="A6870">
        <v>2781473</v>
      </c>
      <c r="B6870">
        <v>1</v>
      </c>
      <c r="C6870" t="s">
        <v>82</v>
      </c>
      <c r="D6870" t="s">
        <v>104</v>
      </c>
      <c r="E6870" t="s">
        <v>24504</v>
      </c>
      <c r="F6870" t="s">
        <v>24505</v>
      </c>
      <c r="G6870" t="s">
        <v>31548</v>
      </c>
      <c r="H6870" t="s">
        <v>893</v>
      </c>
      <c r="I6870" t="s">
        <v>78</v>
      </c>
      <c r="J6870" t="s">
        <v>135</v>
      </c>
      <c r="K6870" t="s">
        <v>22</v>
      </c>
      <c r="L6870" t="s">
        <v>136</v>
      </c>
      <c r="M6870" t="s">
        <v>24506</v>
      </c>
      <c r="N6870" t="s">
        <v>24507</v>
      </c>
      <c r="O6870">
        <v>0.71666666666666667</v>
      </c>
      <c r="P6870">
        <v>0</v>
      </c>
      <c r="Q6870">
        <v>1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0.5222869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0.5222869</v>
      </c>
    </row>
    <row r="6871" spans="1:32" x14ac:dyDescent="0.3">
      <c r="A6871">
        <v>2781454</v>
      </c>
      <c r="B6871">
        <v>1</v>
      </c>
      <c r="C6871" t="s">
        <v>82</v>
      </c>
      <c r="D6871" t="s">
        <v>104</v>
      </c>
      <c r="E6871" t="s">
        <v>24508</v>
      </c>
      <c r="F6871" t="s">
        <v>24509</v>
      </c>
      <c r="G6871" t="s">
        <v>31548</v>
      </c>
      <c r="H6871" t="s">
        <v>311</v>
      </c>
      <c r="I6871" t="s">
        <v>78</v>
      </c>
      <c r="J6871" t="s">
        <v>135</v>
      </c>
      <c r="K6871" t="s">
        <v>22</v>
      </c>
      <c r="L6871" t="s">
        <v>136</v>
      </c>
      <c r="M6871" t="s">
        <v>24510</v>
      </c>
      <c r="N6871" t="s">
        <v>24511</v>
      </c>
      <c r="O6871">
        <v>2.1041666666666665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1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3.1780412</v>
      </c>
      <c r="AD6871">
        <v>0</v>
      </c>
      <c r="AE6871">
        <v>0</v>
      </c>
      <c r="AF6871">
        <v>3.1780412</v>
      </c>
    </row>
    <row r="6872" spans="1:32" x14ac:dyDescent="0.3">
      <c r="A6872">
        <v>2781450</v>
      </c>
      <c r="B6872">
        <v>1</v>
      </c>
      <c r="C6872" t="s">
        <v>83</v>
      </c>
      <c r="D6872" t="s">
        <v>125</v>
      </c>
      <c r="E6872" t="s">
        <v>24512</v>
      </c>
      <c r="F6872" t="s">
        <v>24513</v>
      </c>
      <c r="G6872" t="s">
        <v>31549</v>
      </c>
      <c r="H6872" t="s">
        <v>134</v>
      </c>
      <c r="I6872" t="s">
        <v>79</v>
      </c>
      <c r="J6872" t="s">
        <v>135</v>
      </c>
      <c r="K6872" t="s">
        <v>22</v>
      </c>
      <c r="L6872" t="s">
        <v>136</v>
      </c>
      <c r="M6872" t="s">
        <v>24514</v>
      </c>
      <c r="N6872" t="s">
        <v>24515</v>
      </c>
      <c r="O6872">
        <v>0.3586111111111111</v>
      </c>
      <c r="P6872">
        <v>2</v>
      </c>
      <c r="Q6872">
        <v>1</v>
      </c>
      <c r="R6872">
        <v>65</v>
      </c>
      <c r="S6872">
        <v>29</v>
      </c>
      <c r="T6872">
        <v>6</v>
      </c>
      <c r="U6872">
        <v>2</v>
      </c>
      <c r="V6872">
        <v>1</v>
      </c>
      <c r="W6872">
        <v>0</v>
      </c>
      <c r="X6872">
        <v>0.16594823</v>
      </c>
      <c r="Y6872">
        <v>1.6719282999999999E-3</v>
      </c>
      <c r="Z6872">
        <v>4.8088870000000004</v>
      </c>
      <c r="AA6872">
        <v>4.9900549999999999</v>
      </c>
      <c r="AB6872">
        <v>6.2317876999999999</v>
      </c>
      <c r="AC6872">
        <v>7.564734E-3</v>
      </c>
      <c r="AD6872">
        <v>0.40162947999999998</v>
      </c>
      <c r="AE6872">
        <v>0</v>
      </c>
      <c r="AF6872">
        <v>16.607544000000001</v>
      </c>
    </row>
    <row r="6873" spans="1:32" x14ac:dyDescent="0.3">
      <c r="A6873">
        <v>2781444</v>
      </c>
      <c r="B6873">
        <v>2</v>
      </c>
      <c r="C6873" t="s">
        <v>83</v>
      </c>
      <c r="D6873" t="s">
        <v>120</v>
      </c>
      <c r="E6873" t="s">
        <v>24516</v>
      </c>
      <c r="F6873" t="s">
        <v>24517</v>
      </c>
      <c r="G6873" t="s">
        <v>31549</v>
      </c>
      <c r="H6873" t="s">
        <v>672</v>
      </c>
      <c r="I6873" t="s">
        <v>79</v>
      </c>
      <c r="J6873" t="s">
        <v>135</v>
      </c>
      <c r="K6873" t="s">
        <v>22</v>
      </c>
      <c r="L6873" t="s">
        <v>136</v>
      </c>
      <c r="M6873" t="s">
        <v>24518</v>
      </c>
      <c r="N6873" t="s">
        <v>24519</v>
      </c>
      <c r="O6873">
        <v>1.2422222222222221</v>
      </c>
      <c r="P6873">
        <v>2</v>
      </c>
      <c r="Q6873">
        <v>305</v>
      </c>
      <c r="R6873">
        <v>6</v>
      </c>
      <c r="S6873">
        <v>2</v>
      </c>
      <c r="T6873">
        <v>2</v>
      </c>
      <c r="U6873">
        <v>13</v>
      </c>
      <c r="V6873">
        <v>0</v>
      </c>
      <c r="W6873">
        <v>0</v>
      </c>
      <c r="X6873">
        <v>3.2212833999999999</v>
      </c>
      <c r="Y6873">
        <v>36.338524</v>
      </c>
      <c r="Z6873">
        <v>95.824010000000001</v>
      </c>
      <c r="AA6873">
        <v>0.74623729999999999</v>
      </c>
      <c r="AB6873">
        <v>7.4429470000000002</v>
      </c>
      <c r="AC6873">
        <v>2.641</v>
      </c>
      <c r="AD6873">
        <v>0</v>
      </c>
      <c r="AE6873">
        <v>0</v>
      </c>
      <c r="AF6873">
        <v>146.214</v>
      </c>
    </row>
    <row r="6874" spans="1:32" x14ac:dyDescent="0.3">
      <c r="A6874">
        <v>2781456</v>
      </c>
      <c r="B6874">
        <v>1</v>
      </c>
      <c r="C6874" t="s">
        <v>82</v>
      </c>
      <c r="D6874" t="s">
        <v>91</v>
      </c>
      <c r="E6874" t="s">
        <v>24520</v>
      </c>
      <c r="F6874" t="s">
        <v>24521</v>
      </c>
      <c r="G6874" t="s">
        <v>31551</v>
      </c>
      <c r="H6874" t="s">
        <v>134</v>
      </c>
      <c r="I6874" t="s">
        <v>79</v>
      </c>
      <c r="J6874" t="s">
        <v>135</v>
      </c>
      <c r="K6874" t="s">
        <v>22</v>
      </c>
      <c r="L6874" t="s">
        <v>136</v>
      </c>
      <c r="M6874" t="s">
        <v>24522</v>
      </c>
      <c r="N6874" t="s">
        <v>24523</v>
      </c>
      <c r="O6874">
        <v>0.87638888888888888</v>
      </c>
      <c r="P6874">
        <v>1</v>
      </c>
      <c r="Q6874">
        <v>927</v>
      </c>
      <c r="R6874">
        <v>2</v>
      </c>
      <c r="S6874">
        <v>50</v>
      </c>
      <c r="T6874">
        <v>4</v>
      </c>
      <c r="U6874">
        <v>124</v>
      </c>
      <c r="V6874">
        <v>0</v>
      </c>
      <c r="W6874">
        <v>0</v>
      </c>
      <c r="X6874">
        <v>0.18861275999999999</v>
      </c>
      <c r="Y6874">
        <v>159.11966000000001</v>
      </c>
      <c r="Z6874">
        <v>0.3075561</v>
      </c>
      <c r="AA6874">
        <v>9.9208479999999994</v>
      </c>
      <c r="AB6874">
        <v>4.2025860000000002</v>
      </c>
      <c r="AC6874">
        <v>35.973804000000001</v>
      </c>
      <c r="AD6874">
        <v>0</v>
      </c>
      <c r="AE6874">
        <v>0</v>
      </c>
      <c r="AF6874">
        <v>209.71306999999999</v>
      </c>
    </row>
    <row r="6875" spans="1:32" x14ac:dyDescent="0.3">
      <c r="A6875">
        <v>2781459</v>
      </c>
      <c r="B6875">
        <v>2</v>
      </c>
      <c r="C6875" t="s">
        <v>82</v>
      </c>
      <c r="D6875" t="s">
        <v>93</v>
      </c>
      <c r="E6875" t="s">
        <v>18550</v>
      </c>
      <c r="F6875" t="s">
        <v>18551</v>
      </c>
      <c r="G6875" t="s">
        <v>31549</v>
      </c>
      <c r="H6875" t="s">
        <v>134</v>
      </c>
      <c r="I6875" t="s">
        <v>79</v>
      </c>
      <c r="J6875" t="s">
        <v>135</v>
      </c>
      <c r="K6875" t="s">
        <v>22</v>
      </c>
      <c r="L6875" t="s">
        <v>136</v>
      </c>
      <c r="M6875" t="s">
        <v>24524</v>
      </c>
      <c r="N6875" t="s">
        <v>24525</v>
      </c>
      <c r="O6875">
        <v>0.41805555555555557</v>
      </c>
      <c r="P6875">
        <v>0</v>
      </c>
      <c r="Q6875">
        <v>693</v>
      </c>
      <c r="R6875">
        <v>0</v>
      </c>
      <c r="S6875">
        <v>0</v>
      </c>
      <c r="T6875">
        <v>1</v>
      </c>
      <c r="U6875">
        <v>107</v>
      </c>
      <c r="V6875">
        <v>0</v>
      </c>
      <c r="W6875">
        <v>0</v>
      </c>
      <c r="X6875">
        <v>0</v>
      </c>
      <c r="Y6875">
        <v>124.85612</v>
      </c>
      <c r="Z6875">
        <v>0</v>
      </c>
      <c r="AA6875">
        <v>0</v>
      </c>
      <c r="AB6875">
        <v>23.483789999999999</v>
      </c>
      <c r="AC6875">
        <v>23.570211</v>
      </c>
      <c r="AD6875">
        <v>0</v>
      </c>
      <c r="AE6875">
        <v>0</v>
      </c>
      <c r="AF6875">
        <v>171.91011</v>
      </c>
    </row>
    <row r="6876" spans="1:32" x14ac:dyDescent="0.3">
      <c r="A6876">
        <v>2781459</v>
      </c>
      <c r="B6876">
        <v>1</v>
      </c>
      <c r="C6876" t="s">
        <v>82</v>
      </c>
      <c r="D6876" t="s">
        <v>93</v>
      </c>
      <c r="E6876" t="s">
        <v>24526</v>
      </c>
      <c r="F6876" t="s">
        <v>24527</v>
      </c>
      <c r="G6876" t="s">
        <v>31551</v>
      </c>
      <c r="H6876" t="s">
        <v>134</v>
      </c>
      <c r="I6876" t="s">
        <v>79</v>
      </c>
      <c r="J6876" t="s">
        <v>135</v>
      </c>
      <c r="K6876" t="s">
        <v>22</v>
      </c>
      <c r="L6876" t="s">
        <v>136</v>
      </c>
      <c r="M6876" t="s">
        <v>24528</v>
      </c>
      <c r="N6876" t="s">
        <v>24524</v>
      </c>
      <c r="O6876">
        <v>0.2038888888888889</v>
      </c>
      <c r="P6876">
        <v>0</v>
      </c>
      <c r="Q6876">
        <v>693</v>
      </c>
      <c r="R6876">
        <v>0</v>
      </c>
      <c r="S6876">
        <v>0</v>
      </c>
      <c r="T6876">
        <v>16</v>
      </c>
      <c r="U6876">
        <v>194</v>
      </c>
      <c r="V6876">
        <v>7</v>
      </c>
      <c r="W6876">
        <v>2</v>
      </c>
      <c r="X6876">
        <v>0</v>
      </c>
      <c r="Y6876">
        <v>61.386209999999998</v>
      </c>
      <c r="Z6876">
        <v>0</v>
      </c>
      <c r="AA6876">
        <v>0</v>
      </c>
      <c r="AB6876">
        <v>90.060289999999995</v>
      </c>
      <c r="AC6876">
        <v>29.882701999999998</v>
      </c>
      <c r="AD6876">
        <v>35.663406000000002</v>
      </c>
      <c r="AE6876">
        <v>4.3654083999999997</v>
      </c>
      <c r="AF6876">
        <v>221.35802000000001</v>
      </c>
    </row>
    <row r="6877" spans="1:32" x14ac:dyDescent="0.3">
      <c r="A6877">
        <v>2781457</v>
      </c>
      <c r="B6877">
        <v>1</v>
      </c>
      <c r="C6877" t="s">
        <v>83</v>
      </c>
      <c r="D6877" t="s">
        <v>123</v>
      </c>
      <c r="E6877" t="s">
        <v>24529</v>
      </c>
      <c r="F6877" t="s">
        <v>24530</v>
      </c>
      <c r="G6877" t="s">
        <v>31549</v>
      </c>
      <c r="H6877" t="s">
        <v>3105</v>
      </c>
      <c r="I6877" t="s">
        <v>79</v>
      </c>
      <c r="J6877" t="s">
        <v>135</v>
      </c>
      <c r="K6877" t="s">
        <v>22</v>
      </c>
      <c r="L6877" t="s">
        <v>136</v>
      </c>
      <c r="M6877" t="s">
        <v>24531</v>
      </c>
      <c r="N6877" t="s">
        <v>24532</v>
      </c>
      <c r="O6877">
        <v>1.6461111111111111</v>
      </c>
      <c r="P6877">
        <v>0</v>
      </c>
      <c r="Q6877">
        <v>1169</v>
      </c>
      <c r="R6877">
        <v>0</v>
      </c>
      <c r="S6877">
        <v>2</v>
      </c>
      <c r="T6877">
        <v>4</v>
      </c>
      <c r="U6877">
        <v>136</v>
      </c>
      <c r="V6877">
        <v>0</v>
      </c>
      <c r="W6877">
        <v>0</v>
      </c>
      <c r="X6877">
        <v>0</v>
      </c>
      <c r="Y6877">
        <v>417.5421</v>
      </c>
      <c r="Z6877">
        <v>0</v>
      </c>
      <c r="AA6877">
        <v>1.5819079</v>
      </c>
      <c r="AB6877">
        <v>28.496137999999998</v>
      </c>
      <c r="AC6877">
        <v>110.47996999999999</v>
      </c>
      <c r="AD6877">
        <v>0</v>
      </c>
      <c r="AE6877">
        <v>0</v>
      </c>
      <c r="AF6877">
        <v>558.1001</v>
      </c>
    </row>
    <row r="6878" spans="1:32" x14ac:dyDescent="0.3">
      <c r="A6878">
        <v>2781451</v>
      </c>
      <c r="B6878">
        <v>1</v>
      </c>
      <c r="C6878" t="s">
        <v>82</v>
      </c>
      <c r="D6878" t="s">
        <v>92</v>
      </c>
      <c r="E6878" t="s">
        <v>12201</v>
      </c>
      <c r="F6878" t="s">
        <v>12202</v>
      </c>
      <c r="G6878" t="s">
        <v>31551</v>
      </c>
      <c r="H6878" t="s">
        <v>145</v>
      </c>
      <c r="I6878" t="s">
        <v>79</v>
      </c>
      <c r="J6878" t="s">
        <v>135</v>
      </c>
      <c r="K6878" t="s">
        <v>22</v>
      </c>
      <c r="L6878" t="s">
        <v>136</v>
      </c>
      <c r="M6878" t="s">
        <v>24533</v>
      </c>
      <c r="N6878" t="s">
        <v>24534</v>
      </c>
      <c r="O6878">
        <v>1.5444444444444445</v>
      </c>
      <c r="P6878">
        <v>2</v>
      </c>
      <c r="Q6878">
        <v>1037</v>
      </c>
      <c r="R6878">
        <v>5</v>
      </c>
      <c r="S6878">
        <v>7</v>
      </c>
      <c r="T6878">
        <v>7</v>
      </c>
      <c r="U6878">
        <v>143</v>
      </c>
      <c r="V6878">
        <v>0</v>
      </c>
      <c r="W6878">
        <v>0</v>
      </c>
      <c r="X6878">
        <v>4.3807764000000002</v>
      </c>
      <c r="Y6878">
        <v>665.05250000000001</v>
      </c>
      <c r="Z6878">
        <v>3.7973278000000001</v>
      </c>
      <c r="AA6878">
        <v>5.9103469999999998</v>
      </c>
      <c r="AB6878">
        <v>80.430435000000003</v>
      </c>
      <c r="AC6878">
        <v>138.22190000000001</v>
      </c>
      <c r="AD6878">
        <v>0</v>
      </c>
      <c r="AE6878">
        <v>0</v>
      </c>
      <c r="AF6878">
        <v>897.79330000000004</v>
      </c>
    </row>
    <row r="6879" spans="1:32" x14ac:dyDescent="0.3">
      <c r="A6879">
        <v>2781399</v>
      </c>
      <c r="B6879">
        <v>1</v>
      </c>
      <c r="C6879" t="s">
        <v>82</v>
      </c>
      <c r="D6879" t="s">
        <v>104</v>
      </c>
      <c r="E6879" t="s">
        <v>2933</v>
      </c>
      <c r="F6879" t="s">
        <v>2934</v>
      </c>
      <c r="G6879" t="s">
        <v>31550</v>
      </c>
      <c r="H6879" t="s">
        <v>380</v>
      </c>
      <c r="I6879" t="s">
        <v>78</v>
      </c>
      <c r="J6879" t="s">
        <v>135</v>
      </c>
      <c r="K6879" t="s">
        <v>22</v>
      </c>
      <c r="L6879" t="s">
        <v>136</v>
      </c>
      <c r="M6879" t="s">
        <v>24535</v>
      </c>
      <c r="N6879" t="s">
        <v>24536</v>
      </c>
      <c r="O6879">
        <v>2.5166666666666666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47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23.349335</v>
      </c>
      <c r="AD6879">
        <v>0</v>
      </c>
      <c r="AE6879">
        <v>0</v>
      </c>
      <c r="AF6879">
        <v>23.349335</v>
      </c>
    </row>
    <row r="6880" spans="1:32" x14ac:dyDescent="0.3">
      <c r="A6880">
        <v>2796104</v>
      </c>
      <c r="B6880">
        <v>1</v>
      </c>
      <c r="C6880" t="s">
        <v>82</v>
      </c>
      <c r="D6880" t="s">
        <v>112</v>
      </c>
      <c r="E6880" t="s">
        <v>24537</v>
      </c>
      <c r="F6880" t="s">
        <v>24538</v>
      </c>
      <c r="G6880" t="s">
        <v>31550</v>
      </c>
      <c r="H6880" t="s">
        <v>380</v>
      </c>
      <c r="I6880" t="s">
        <v>78</v>
      </c>
      <c r="J6880" t="s">
        <v>135</v>
      </c>
      <c r="K6880" t="s">
        <v>22</v>
      </c>
      <c r="L6880" t="s">
        <v>136</v>
      </c>
      <c r="M6880" t="s">
        <v>24539</v>
      </c>
      <c r="N6880" t="s">
        <v>24540</v>
      </c>
      <c r="O6880">
        <v>1.2491666666666668</v>
      </c>
      <c r="P6880">
        <v>0</v>
      </c>
      <c r="Q6880">
        <v>26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7.0335000000000001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7.0335000000000001</v>
      </c>
    </row>
    <row r="6881" spans="1:32" x14ac:dyDescent="0.3">
      <c r="A6881">
        <v>2795932</v>
      </c>
      <c r="B6881">
        <v>1</v>
      </c>
      <c r="C6881" t="s">
        <v>82</v>
      </c>
      <c r="D6881" t="s">
        <v>90</v>
      </c>
      <c r="E6881" t="s">
        <v>24541</v>
      </c>
      <c r="F6881" t="s">
        <v>24542</v>
      </c>
      <c r="G6881" t="s">
        <v>31548</v>
      </c>
      <c r="H6881" t="s">
        <v>311</v>
      </c>
      <c r="I6881" t="s">
        <v>78</v>
      </c>
      <c r="J6881" t="s">
        <v>135</v>
      </c>
      <c r="K6881" t="s">
        <v>22</v>
      </c>
      <c r="L6881" t="s">
        <v>136</v>
      </c>
      <c r="M6881" t="s">
        <v>24543</v>
      </c>
      <c r="N6881" t="s">
        <v>24544</v>
      </c>
      <c r="O6881">
        <v>1.8386111111111112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5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7.2425666</v>
      </c>
      <c r="AD6881">
        <v>0</v>
      </c>
      <c r="AE6881">
        <v>0</v>
      </c>
      <c r="AF6881">
        <v>7.2425666</v>
      </c>
    </row>
    <row r="6882" spans="1:32" x14ac:dyDescent="0.3">
      <c r="A6882">
        <v>2795907</v>
      </c>
      <c r="B6882">
        <v>1</v>
      </c>
      <c r="C6882" t="s">
        <v>82</v>
      </c>
      <c r="D6882" t="s">
        <v>113</v>
      </c>
      <c r="E6882" t="s">
        <v>24545</v>
      </c>
      <c r="F6882" t="s">
        <v>24546</v>
      </c>
      <c r="G6882" t="s">
        <v>31551</v>
      </c>
      <c r="H6882" t="s">
        <v>1358</v>
      </c>
      <c r="I6882" t="s">
        <v>79</v>
      </c>
      <c r="J6882" t="s">
        <v>135</v>
      </c>
      <c r="K6882" t="s">
        <v>22</v>
      </c>
      <c r="L6882" t="s">
        <v>136</v>
      </c>
      <c r="M6882" t="s">
        <v>24547</v>
      </c>
      <c r="N6882" t="s">
        <v>24548</v>
      </c>
      <c r="O6882">
        <v>3.6124999999999998</v>
      </c>
      <c r="P6882">
        <v>0</v>
      </c>
      <c r="Q6882">
        <v>51</v>
      </c>
      <c r="R6882">
        <v>0</v>
      </c>
      <c r="S6882">
        <v>3</v>
      </c>
      <c r="T6882">
        <v>0</v>
      </c>
      <c r="U6882">
        <v>8</v>
      </c>
      <c r="V6882">
        <v>0</v>
      </c>
      <c r="W6882">
        <v>0</v>
      </c>
      <c r="X6882">
        <v>0</v>
      </c>
      <c r="Y6882">
        <v>203.92265</v>
      </c>
      <c r="Z6882">
        <v>0</v>
      </c>
      <c r="AA6882">
        <v>2.5350366000000002</v>
      </c>
      <c r="AB6882">
        <v>0</v>
      </c>
      <c r="AC6882">
        <v>39.312139999999999</v>
      </c>
      <c r="AD6882">
        <v>0</v>
      </c>
      <c r="AE6882">
        <v>0</v>
      </c>
      <c r="AF6882">
        <v>245.76983999999999</v>
      </c>
    </row>
    <row r="6883" spans="1:32" x14ac:dyDescent="0.3">
      <c r="A6883">
        <v>2795661</v>
      </c>
      <c r="B6883">
        <v>1</v>
      </c>
      <c r="C6883" t="s">
        <v>82</v>
      </c>
      <c r="D6883" t="s">
        <v>100</v>
      </c>
      <c r="E6883" t="s">
        <v>24549</v>
      </c>
      <c r="F6883" t="s">
        <v>24550</v>
      </c>
      <c r="G6883" t="s">
        <v>31550</v>
      </c>
      <c r="H6883" t="s">
        <v>223</v>
      </c>
      <c r="I6883" t="s">
        <v>78</v>
      </c>
      <c r="J6883" t="s">
        <v>135</v>
      </c>
      <c r="K6883" t="s">
        <v>22</v>
      </c>
      <c r="L6883" t="s">
        <v>136</v>
      </c>
      <c r="M6883" t="s">
        <v>24551</v>
      </c>
      <c r="N6883" t="s">
        <v>24552</v>
      </c>
      <c r="O6883">
        <v>1.0438888888888889</v>
      </c>
      <c r="P6883">
        <v>0</v>
      </c>
      <c r="Q6883">
        <v>37</v>
      </c>
      <c r="R6883">
        <v>0</v>
      </c>
      <c r="S6883">
        <v>0</v>
      </c>
      <c r="T6883">
        <v>0</v>
      </c>
      <c r="U6883">
        <v>47</v>
      </c>
      <c r="V6883">
        <v>0</v>
      </c>
      <c r="W6883">
        <v>0</v>
      </c>
      <c r="X6883">
        <v>0</v>
      </c>
      <c r="Y6883">
        <v>8.1819349999999993</v>
      </c>
      <c r="Z6883">
        <v>0</v>
      </c>
      <c r="AA6883">
        <v>0</v>
      </c>
      <c r="AB6883">
        <v>0</v>
      </c>
      <c r="AC6883">
        <v>49.709347000000001</v>
      </c>
      <c r="AD6883">
        <v>0</v>
      </c>
      <c r="AE6883">
        <v>0</v>
      </c>
      <c r="AF6883">
        <v>57.891280000000002</v>
      </c>
    </row>
    <row r="6884" spans="1:32" x14ac:dyDescent="0.3">
      <c r="A6884">
        <v>2795657</v>
      </c>
      <c r="B6884">
        <v>1</v>
      </c>
      <c r="C6884" t="s">
        <v>83</v>
      </c>
      <c r="D6884" t="s">
        <v>116</v>
      </c>
      <c r="E6884" t="s">
        <v>24553</v>
      </c>
      <c r="F6884" t="s">
        <v>24554</v>
      </c>
      <c r="G6884" t="s">
        <v>31548</v>
      </c>
      <c r="H6884" t="s">
        <v>333</v>
      </c>
      <c r="I6884" t="s">
        <v>78</v>
      </c>
      <c r="J6884" t="s">
        <v>135</v>
      </c>
      <c r="K6884" t="s">
        <v>22</v>
      </c>
      <c r="L6884" t="s">
        <v>136</v>
      </c>
      <c r="M6884" t="s">
        <v>24555</v>
      </c>
      <c r="N6884" t="s">
        <v>24556</v>
      </c>
      <c r="O6884">
        <v>5.0008333333333335</v>
      </c>
      <c r="P6884">
        <v>0</v>
      </c>
      <c r="Q6884">
        <v>2</v>
      </c>
      <c r="R6884">
        <v>0</v>
      </c>
      <c r="S6884">
        <v>1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1.1913149000000001</v>
      </c>
      <c r="Z6884">
        <v>0</v>
      </c>
      <c r="AA6884">
        <v>0.16226193</v>
      </c>
      <c r="AB6884">
        <v>0</v>
      </c>
      <c r="AC6884">
        <v>0</v>
      </c>
      <c r="AD6884">
        <v>0</v>
      </c>
      <c r="AE6884">
        <v>0</v>
      </c>
      <c r="AF6884">
        <v>1.3535769</v>
      </c>
    </row>
    <row r="6885" spans="1:32" x14ac:dyDescent="0.3">
      <c r="A6885">
        <v>2795643</v>
      </c>
      <c r="B6885">
        <v>1</v>
      </c>
      <c r="C6885" t="s">
        <v>82</v>
      </c>
      <c r="D6885" t="s">
        <v>98</v>
      </c>
      <c r="E6885" t="s">
        <v>24557</v>
      </c>
      <c r="F6885" t="s">
        <v>24558</v>
      </c>
      <c r="G6885" t="s">
        <v>31548</v>
      </c>
      <c r="H6885" t="s">
        <v>333</v>
      </c>
      <c r="I6885" t="s">
        <v>78</v>
      </c>
      <c r="J6885" t="s">
        <v>135</v>
      </c>
      <c r="K6885" t="s">
        <v>22</v>
      </c>
      <c r="L6885" t="s">
        <v>136</v>
      </c>
      <c r="M6885" t="s">
        <v>24559</v>
      </c>
      <c r="N6885" t="s">
        <v>24560</v>
      </c>
      <c r="O6885">
        <v>3.8422222222222224</v>
      </c>
      <c r="P6885">
        <v>0</v>
      </c>
      <c r="Q6885">
        <v>3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8.2532979999999991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8.2532979999999991</v>
      </c>
    </row>
    <row r="6886" spans="1:32" x14ac:dyDescent="0.3">
      <c r="A6886">
        <v>2795645</v>
      </c>
      <c r="B6886">
        <v>1</v>
      </c>
      <c r="C6886" t="s">
        <v>82</v>
      </c>
      <c r="D6886" t="s">
        <v>101</v>
      </c>
      <c r="E6886" t="s">
        <v>24561</v>
      </c>
      <c r="F6886" t="s">
        <v>24562</v>
      </c>
      <c r="G6886" t="s">
        <v>31545</v>
      </c>
      <c r="H6886" t="s">
        <v>134</v>
      </c>
      <c r="I6886" t="s">
        <v>79</v>
      </c>
      <c r="J6886" t="s">
        <v>135</v>
      </c>
      <c r="K6886" t="s">
        <v>22</v>
      </c>
      <c r="L6886" t="s">
        <v>136</v>
      </c>
      <c r="M6886" t="s">
        <v>24563</v>
      </c>
      <c r="N6886" t="s">
        <v>24564</v>
      </c>
      <c r="O6886">
        <v>0.14055555555555554</v>
      </c>
      <c r="P6886">
        <v>1</v>
      </c>
      <c r="Q6886">
        <v>10</v>
      </c>
      <c r="R6886">
        <v>25</v>
      </c>
      <c r="S6886">
        <v>55</v>
      </c>
      <c r="T6886">
        <v>16</v>
      </c>
      <c r="U6886">
        <v>11</v>
      </c>
      <c r="V6886">
        <v>18</v>
      </c>
      <c r="W6886">
        <v>0</v>
      </c>
      <c r="X6886">
        <v>6.2958344999999999E-2</v>
      </c>
      <c r="Y6886">
        <v>0.48219123000000003</v>
      </c>
      <c r="Z6886">
        <v>14.661377</v>
      </c>
      <c r="AA6886">
        <v>3.2784255</v>
      </c>
      <c r="AB6886">
        <v>64.799149999999997</v>
      </c>
      <c r="AC6886">
        <v>1.8777013</v>
      </c>
      <c r="AD6886">
        <v>1591.2709</v>
      </c>
      <c r="AE6886">
        <v>0</v>
      </c>
      <c r="AF6886">
        <v>1676.4327000000001</v>
      </c>
    </row>
    <row r="6887" spans="1:32" x14ac:dyDescent="0.3">
      <c r="A6887">
        <v>2795662</v>
      </c>
      <c r="B6887">
        <v>1</v>
      </c>
      <c r="C6887" t="s">
        <v>82</v>
      </c>
      <c r="D6887" t="s">
        <v>84</v>
      </c>
      <c r="E6887" t="s">
        <v>1533</v>
      </c>
      <c r="F6887" t="s">
        <v>1534</v>
      </c>
      <c r="G6887" t="s">
        <v>31545</v>
      </c>
      <c r="H6887" t="s">
        <v>145</v>
      </c>
      <c r="I6887" t="s">
        <v>79</v>
      </c>
      <c r="J6887" t="s">
        <v>135</v>
      </c>
      <c r="K6887" t="s">
        <v>22</v>
      </c>
      <c r="L6887" t="s">
        <v>136</v>
      </c>
      <c r="M6887" t="s">
        <v>24565</v>
      </c>
      <c r="N6887" t="s">
        <v>24566</v>
      </c>
      <c r="O6887">
        <v>0.78500000000000003</v>
      </c>
      <c r="P6887">
        <v>5</v>
      </c>
      <c r="Q6887">
        <v>780</v>
      </c>
      <c r="R6887">
        <v>25</v>
      </c>
      <c r="S6887">
        <v>13</v>
      </c>
      <c r="T6887">
        <v>34</v>
      </c>
      <c r="U6887">
        <v>57</v>
      </c>
      <c r="V6887">
        <v>0</v>
      </c>
      <c r="W6887">
        <v>0</v>
      </c>
      <c r="X6887">
        <v>5.0900299999999996</v>
      </c>
      <c r="Y6887">
        <v>158.48159999999999</v>
      </c>
      <c r="Z6887">
        <v>22.712706000000001</v>
      </c>
      <c r="AA6887">
        <v>3.8624944999999999</v>
      </c>
      <c r="AB6887">
        <v>597.49530000000004</v>
      </c>
      <c r="AC6887">
        <v>63.006729999999997</v>
      </c>
      <c r="AD6887">
        <v>0</v>
      </c>
      <c r="AE6887">
        <v>0</v>
      </c>
      <c r="AF6887">
        <v>850.64886000000001</v>
      </c>
    </row>
    <row r="6888" spans="1:32" x14ac:dyDescent="0.3">
      <c r="A6888">
        <v>2795258</v>
      </c>
      <c r="B6888">
        <v>1</v>
      </c>
      <c r="C6888" t="s">
        <v>82</v>
      </c>
      <c r="D6888" t="s">
        <v>92</v>
      </c>
      <c r="E6888" t="s">
        <v>24567</v>
      </c>
      <c r="F6888" t="s">
        <v>24568</v>
      </c>
      <c r="G6888" t="s">
        <v>31549</v>
      </c>
      <c r="H6888" t="s">
        <v>643</v>
      </c>
      <c r="I6888" t="s">
        <v>79</v>
      </c>
      <c r="J6888" t="s">
        <v>135</v>
      </c>
      <c r="K6888" t="s">
        <v>22</v>
      </c>
      <c r="L6888" t="s">
        <v>186</v>
      </c>
      <c r="M6888" t="s">
        <v>24569</v>
      </c>
      <c r="N6888" t="s">
        <v>24570</v>
      </c>
      <c r="O6888">
        <v>5.7263888888888888</v>
      </c>
      <c r="P6888">
        <v>0</v>
      </c>
      <c r="Q6888">
        <v>34</v>
      </c>
      <c r="R6888">
        <v>0</v>
      </c>
      <c r="S6888">
        <v>0</v>
      </c>
      <c r="T6888">
        <v>7</v>
      </c>
      <c r="U6888">
        <v>33</v>
      </c>
      <c r="V6888">
        <v>1</v>
      </c>
      <c r="W6888">
        <v>0</v>
      </c>
      <c r="X6888">
        <v>0</v>
      </c>
      <c r="Y6888">
        <v>112.928</v>
      </c>
      <c r="Z6888">
        <v>0</v>
      </c>
      <c r="AA6888">
        <v>0</v>
      </c>
      <c r="AB6888">
        <v>1264.8243</v>
      </c>
      <c r="AC6888">
        <v>528.20844</v>
      </c>
      <c r="AD6888">
        <v>1473.4885999999999</v>
      </c>
      <c r="AE6888">
        <v>0</v>
      </c>
      <c r="AF6888">
        <v>3379.4495000000002</v>
      </c>
    </row>
    <row r="6889" spans="1:32" x14ac:dyDescent="0.3">
      <c r="A6889">
        <v>2794655</v>
      </c>
      <c r="B6889">
        <v>2</v>
      </c>
      <c r="C6889" t="s">
        <v>82</v>
      </c>
      <c r="D6889" t="s">
        <v>98</v>
      </c>
      <c r="E6889" t="s">
        <v>24571</v>
      </c>
      <c r="F6889" t="s">
        <v>24572</v>
      </c>
      <c r="G6889" t="s">
        <v>31552</v>
      </c>
      <c r="H6889" t="s">
        <v>333</v>
      </c>
      <c r="I6889" t="s">
        <v>78</v>
      </c>
      <c r="J6889" t="s">
        <v>135</v>
      </c>
      <c r="K6889" t="s">
        <v>22</v>
      </c>
      <c r="L6889" t="s">
        <v>136</v>
      </c>
      <c r="M6889" t="s">
        <v>19397</v>
      </c>
      <c r="N6889" t="s">
        <v>24573</v>
      </c>
      <c r="O6889">
        <v>1.0497222222222222</v>
      </c>
      <c r="P6889">
        <v>0</v>
      </c>
      <c r="Q6889">
        <v>752</v>
      </c>
      <c r="R6889">
        <v>0</v>
      </c>
      <c r="S6889">
        <v>0</v>
      </c>
      <c r="T6889">
        <v>0</v>
      </c>
      <c r="U6889">
        <v>49</v>
      </c>
      <c r="V6889">
        <v>0</v>
      </c>
      <c r="W6889">
        <v>0</v>
      </c>
      <c r="X6889">
        <v>0</v>
      </c>
      <c r="Y6889">
        <v>363.06002999999998</v>
      </c>
      <c r="Z6889">
        <v>0</v>
      </c>
      <c r="AA6889">
        <v>0</v>
      </c>
      <c r="AB6889">
        <v>0</v>
      </c>
      <c r="AC6889">
        <v>26.608995</v>
      </c>
      <c r="AD6889">
        <v>0</v>
      </c>
      <c r="AE6889">
        <v>0</v>
      </c>
      <c r="AF6889">
        <v>389.66904</v>
      </c>
    </row>
    <row r="6890" spans="1:32" x14ac:dyDescent="0.3">
      <c r="A6890">
        <v>2794556</v>
      </c>
      <c r="B6890">
        <v>4</v>
      </c>
      <c r="C6890" t="s">
        <v>82</v>
      </c>
      <c r="D6890" t="s">
        <v>91</v>
      </c>
      <c r="E6890" t="s">
        <v>24574</v>
      </c>
      <c r="F6890" t="s">
        <v>24575</v>
      </c>
      <c r="G6890" t="s">
        <v>31551</v>
      </c>
      <c r="H6890" t="s">
        <v>134</v>
      </c>
      <c r="I6890" t="s">
        <v>79</v>
      </c>
      <c r="J6890" t="s">
        <v>135</v>
      </c>
      <c r="K6890" t="s">
        <v>22</v>
      </c>
      <c r="L6890" t="s">
        <v>136</v>
      </c>
      <c r="M6890" t="s">
        <v>24576</v>
      </c>
      <c r="N6890" t="s">
        <v>24577</v>
      </c>
      <c r="O6890">
        <v>3.9044444444444446</v>
      </c>
      <c r="P6890">
        <v>0</v>
      </c>
      <c r="Q6890">
        <v>792</v>
      </c>
      <c r="R6890">
        <v>0</v>
      </c>
      <c r="S6890">
        <v>0</v>
      </c>
      <c r="T6890">
        <v>0</v>
      </c>
      <c r="U6890">
        <v>21</v>
      </c>
      <c r="V6890">
        <v>0</v>
      </c>
      <c r="W6890">
        <v>0</v>
      </c>
      <c r="X6890">
        <v>0</v>
      </c>
      <c r="Y6890">
        <v>959.05970000000002</v>
      </c>
      <c r="Z6890">
        <v>0</v>
      </c>
      <c r="AA6890">
        <v>0</v>
      </c>
      <c r="AB6890">
        <v>0</v>
      </c>
      <c r="AC6890">
        <v>217.6165</v>
      </c>
      <c r="AD6890">
        <v>0</v>
      </c>
      <c r="AE6890">
        <v>0</v>
      </c>
      <c r="AF6890">
        <v>1176.6760999999999</v>
      </c>
    </row>
    <row r="6891" spans="1:32" x14ac:dyDescent="0.3">
      <c r="A6891">
        <v>2794718</v>
      </c>
      <c r="B6891">
        <v>1</v>
      </c>
      <c r="C6891" t="s">
        <v>82</v>
      </c>
      <c r="D6891" t="s">
        <v>104</v>
      </c>
      <c r="E6891" t="s">
        <v>1228</v>
      </c>
      <c r="F6891" t="s">
        <v>270</v>
      </c>
      <c r="G6891" t="s">
        <v>31552</v>
      </c>
      <c r="H6891" t="s">
        <v>665</v>
      </c>
      <c r="I6891" t="s">
        <v>78</v>
      </c>
      <c r="J6891" t="s">
        <v>135</v>
      </c>
      <c r="K6891" t="s">
        <v>22</v>
      </c>
      <c r="L6891" t="s">
        <v>136</v>
      </c>
      <c r="M6891" t="s">
        <v>24578</v>
      </c>
      <c r="N6891" t="s">
        <v>24579</v>
      </c>
      <c r="O6891">
        <v>1.4924999999999999</v>
      </c>
      <c r="P6891">
        <v>0</v>
      </c>
      <c r="Q6891">
        <v>331</v>
      </c>
      <c r="R6891">
        <v>0</v>
      </c>
      <c r="S6891">
        <v>0</v>
      </c>
      <c r="T6891">
        <v>0</v>
      </c>
      <c r="U6891">
        <v>18</v>
      </c>
      <c r="V6891">
        <v>0</v>
      </c>
      <c r="W6891">
        <v>0</v>
      </c>
      <c r="X6891">
        <v>0</v>
      </c>
      <c r="Y6891">
        <v>188.61736999999999</v>
      </c>
      <c r="Z6891">
        <v>0</v>
      </c>
      <c r="AA6891">
        <v>0</v>
      </c>
      <c r="AB6891">
        <v>0</v>
      </c>
      <c r="AC6891">
        <v>6.1788090000000002</v>
      </c>
      <c r="AD6891">
        <v>0</v>
      </c>
      <c r="AE6891">
        <v>0</v>
      </c>
      <c r="AF6891">
        <v>194.79619</v>
      </c>
    </row>
    <row r="6892" spans="1:32" x14ac:dyDescent="0.3">
      <c r="A6892">
        <v>2794733</v>
      </c>
      <c r="B6892">
        <v>1</v>
      </c>
      <c r="C6892" t="s">
        <v>82</v>
      </c>
      <c r="D6892" t="s">
        <v>97</v>
      </c>
      <c r="E6892" t="s">
        <v>16711</v>
      </c>
      <c r="F6892" t="s">
        <v>16712</v>
      </c>
      <c r="G6892" t="s">
        <v>31551</v>
      </c>
      <c r="H6892" t="s">
        <v>134</v>
      </c>
      <c r="I6892" t="s">
        <v>79</v>
      </c>
      <c r="J6892" t="s">
        <v>135</v>
      </c>
      <c r="K6892" t="s">
        <v>22</v>
      </c>
      <c r="L6892" t="s">
        <v>136</v>
      </c>
      <c r="M6892" t="s">
        <v>24580</v>
      </c>
      <c r="N6892" t="s">
        <v>24581</v>
      </c>
      <c r="O6892">
        <v>1.8919444444444444</v>
      </c>
      <c r="P6892">
        <v>3</v>
      </c>
      <c r="Q6892">
        <v>1069</v>
      </c>
      <c r="R6892">
        <v>2</v>
      </c>
      <c r="S6892">
        <v>16</v>
      </c>
      <c r="T6892">
        <v>12</v>
      </c>
      <c r="U6892">
        <v>93</v>
      </c>
      <c r="V6892">
        <v>4</v>
      </c>
      <c r="W6892">
        <v>1</v>
      </c>
      <c r="X6892">
        <v>104.32374</v>
      </c>
      <c r="Y6892">
        <v>1444.9794999999999</v>
      </c>
      <c r="Z6892">
        <v>18.255479999999999</v>
      </c>
      <c r="AA6892">
        <v>3.0587222999999999</v>
      </c>
      <c r="AB6892">
        <v>334.42162999999999</v>
      </c>
      <c r="AC6892">
        <v>356.95890000000003</v>
      </c>
      <c r="AD6892">
        <v>350.06700000000001</v>
      </c>
      <c r="AE6892">
        <v>5.1688039999999997</v>
      </c>
      <c r="AF6892">
        <v>2617.2336</v>
      </c>
    </row>
    <row r="6893" spans="1:32" x14ac:dyDescent="0.3">
      <c r="A6893">
        <v>2794739</v>
      </c>
      <c r="B6893">
        <v>1</v>
      </c>
      <c r="C6893" t="s">
        <v>82</v>
      </c>
      <c r="D6893" t="s">
        <v>104</v>
      </c>
      <c r="E6893" t="s">
        <v>24582</v>
      </c>
      <c r="F6893" t="s">
        <v>24583</v>
      </c>
      <c r="G6893" t="s">
        <v>31547</v>
      </c>
      <c r="H6893" t="s">
        <v>134</v>
      </c>
      <c r="I6893" t="s">
        <v>79</v>
      </c>
      <c r="J6893" t="s">
        <v>135</v>
      </c>
      <c r="K6893" t="s">
        <v>22</v>
      </c>
      <c r="L6893" t="s">
        <v>136</v>
      </c>
      <c r="M6893" t="s">
        <v>24584</v>
      </c>
      <c r="N6893" t="s">
        <v>24585</v>
      </c>
      <c r="O6893">
        <v>1.3802777777777777</v>
      </c>
      <c r="P6893">
        <v>0</v>
      </c>
      <c r="Q6893">
        <v>3844</v>
      </c>
      <c r="R6893">
        <v>0</v>
      </c>
      <c r="S6893">
        <v>0</v>
      </c>
      <c r="T6893">
        <v>19</v>
      </c>
      <c r="U6893">
        <v>4278</v>
      </c>
      <c r="V6893">
        <v>0</v>
      </c>
      <c r="W6893">
        <v>7</v>
      </c>
      <c r="X6893">
        <v>0</v>
      </c>
      <c r="Y6893">
        <v>2150.9587000000001</v>
      </c>
      <c r="Z6893">
        <v>0</v>
      </c>
      <c r="AA6893">
        <v>0</v>
      </c>
      <c r="AB6893">
        <v>1837.5005000000001</v>
      </c>
      <c r="AC6893">
        <v>3404.1273999999999</v>
      </c>
      <c r="AD6893">
        <v>0</v>
      </c>
      <c r="AE6893">
        <v>145.69123999999999</v>
      </c>
      <c r="AF6893">
        <v>7538.2780000000002</v>
      </c>
    </row>
    <row r="6894" spans="1:32" x14ac:dyDescent="0.3">
      <c r="A6894">
        <v>2794556</v>
      </c>
      <c r="B6894">
        <v>3</v>
      </c>
      <c r="C6894" t="s">
        <v>82</v>
      </c>
      <c r="D6894" t="s">
        <v>91</v>
      </c>
      <c r="E6894" t="s">
        <v>24586</v>
      </c>
      <c r="F6894" t="s">
        <v>24587</v>
      </c>
      <c r="G6894" t="s">
        <v>31551</v>
      </c>
      <c r="H6894" t="s">
        <v>134</v>
      </c>
      <c r="I6894" t="s">
        <v>79</v>
      </c>
      <c r="J6894" t="s">
        <v>135</v>
      </c>
      <c r="K6894" t="s">
        <v>22</v>
      </c>
      <c r="L6894" t="s">
        <v>136</v>
      </c>
      <c r="M6894" t="s">
        <v>20022</v>
      </c>
      <c r="N6894" t="s">
        <v>24576</v>
      </c>
      <c r="O6894">
        <v>0.36777777777777776</v>
      </c>
      <c r="P6894">
        <v>0</v>
      </c>
      <c r="Q6894">
        <v>6656</v>
      </c>
      <c r="R6894">
        <v>0</v>
      </c>
      <c r="S6894">
        <v>0</v>
      </c>
      <c r="T6894">
        <v>2</v>
      </c>
      <c r="U6894">
        <v>304</v>
      </c>
      <c r="V6894">
        <v>1</v>
      </c>
      <c r="W6894">
        <v>1</v>
      </c>
      <c r="X6894">
        <v>0</v>
      </c>
      <c r="Y6894">
        <v>732.78972999999996</v>
      </c>
      <c r="Z6894">
        <v>0</v>
      </c>
      <c r="AA6894">
        <v>0</v>
      </c>
      <c r="AB6894">
        <v>9.2499059999999993</v>
      </c>
      <c r="AC6894">
        <v>403.98795000000001</v>
      </c>
      <c r="AD6894">
        <v>30.972816000000002</v>
      </c>
      <c r="AE6894">
        <v>9.6776020000000003</v>
      </c>
      <c r="AF6894">
        <v>1186.6780000000001</v>
      </c>
    </row>
    <row r="6895" spans="1:32" x14ac:dyDescent="0.3">
      <c r="A6895">
        <v>2794444</v>
      </c>
      <c r="B6895">
        <v>1</v>
      </c>
      <c r="C6895" t="s">
        <v>82</v>
      </c>
      <c r="D6895" t="s">
        <v>93</v>
      </c>
      <c r="E6895" t="s">
        <v>24588</v>
      </c>
      <c r="F6895" t="s">
        <v>24589</v>
      </c>
      <c r="G6895" t="s">
        <v>31548</v>
      </c>
      <c r="H6895" t="s">
        <v>893</v>
      </c>
      <c r="I6895" t="s">
        <v>78</v>
      </c>
      <c r="J6895" t="s">
        <v>135</v>
      </c>
      <c r="K6895" t="s">
        <v>22</v>
      </c>
      <c r="L6895" t="s">
        <v>136</v>
      </c>
      <c r="M6895" t="s">
        <v>24590</v>
      </c>
      <c r="N6895" t="s">
        <v>24591</v>
      </c>
      <c r="O6895">
        <v>2.6452777777777778</v>
      </c>
      <c r="P6895">
        <v>0</v>
      </c>
      <c r="Q6895">
        <v>11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6.8508329999999997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6.8508329999999997</v>
      </c>
    </row>
    <row r="6896" spans="1:32" x14ac:dyDescent="0.3">
      <c r="A6896">
        <v>2794445</v>
      </c>
      <c r="B6896">
        <v>1</v>
      </c>
      <c r="C6896" t="s">
        <v>82</v>
      </c>
      <c r="D6896" t="s">
        <v>104</v>
      </c>
      <c r="E6896" t="s">
        <v>24592</v>
      </c>
      <c r="F6896" t="s">
        <v>315</v>
      </c>
      <c r="G6896" t="s">
        <v>31546</v>
      </c>
      <c r="H6896" t="s">
        <v>223</v>
      </c>
      <c r="I6896" t="s">
        <v>78</v>
      </c>
      <c r="J6896" t="s">
        <v>135</v>
      </c>
      <c r="K6896" t="s">
        <v>22</v>
      </c>
      <c r="L6896" t="s">
        <v>136</v>
      </c>
      <c r="M6896" t="s">
        <v>24593</v>
      </c>
      <c r="N6896" t="s">
        <v>24594</v>
      </c>
      <c r="O6896">
        <v>0.55083333333333329</v>
      </c>
      <c r="P6896">
        <v>0</v>
      </c>
      <c r="Q6896">
        <v>236</v>
      </c>
      <c r="R6896">
        <v>0</v>
      </c>
      <c r="S6896">
        <v>0</v>
      </c>
      <c r="T6896">
        <v>0</v>
      </c>
      <c r="U6896">
        <v>16</v>
      </c>
      <c r="V6896">
        <v>0</v>
      </c>
      <c r="W6896">
        <v>0</v>
      </c>
      <c r="X6896">
        <v>0</v>
      </c>
      <c r="Y6896">
        <v>36.502795999999996</v>
      </c>
      <c r="Z6896">
        <v>0</v>
      </c>
      <c r="AA6896">
        <v>0</v>
      </c>
      <c r="AB6896">
        <v>0</v>
      </c>
      <c r="AC6896">
        <v>5.1030296999999996</v>
      </c>
      <c r="AD6896">
        <v>0</v>
      </c>
      <c r="AE6896">
        <v>0</v>
      </c>
      <c r="AF6896">
        <v>41.605823999999998</v>
      </c>
    </row>
    <row r="6897" spans="1:32" x14ac:dyDescent="0.3">
      <c r="A6897">
        <v>2794480</v>
      </c>
      <c r="B6897">
        <v>1</v>
      </c>
      <c r="C6897" t="s">
        <v>82</v>
      </c>
      <c r="D6897" t="s">
        <v>104</v>
      </c>
      <c r="E6897" t="s">
        <v>24595</v>
      </c>
      <c r="F6897" t="s">
        <v>24596</v>
      </c>
      <c r="G6897" t="s">
        <v>31546</v>
      </c>
      <c r="H6897" t="s">
        <v>223</v>
      </c>
      <c r="I6897" t="s">
        <v>78</v>
      </c>
      <c r="J6897" t="s">
        <v>135</v>
      </c>
      <c r="K6897" t="s">
        <v>22</v>
      </c>
      <c r="L6897" t="s">
        <v>136</v>
      </c>
      <c r="M6897" t="s">
        <v>24597</v>
      </c>
      <c r="N6897" t="s">
        <v>24598</v>
      </c>
      <c r="O6897">
        <v>1.2241666666666666</v>
      </c>
      <c r="P6897">
        <v>0</v>
      </c>
      <c r="Q6897">
        <v>286</v>
      </c>
      <c r="R6897">
        <v>0</v>
      </c>
      <c r="S6897">
        <v>0</v>
      </c>
      <c r="T6897">
        <v>0</v>
      </c>
      <c r="U6897">
        <v>22</v>
      </c>
      <c r="V6897">
        <v>0</v>
      </c>
      <c r="W6897">
        <v>0</v>
      </c>
      <c r="X6897">
        <v>0</v>
      </c>
      <c r="Y6897">
        <v>107.86666</v>
      </c>
      <c r="Z6897">
        <v>0</v>
      </c>
      <c r="AA6897">
        <v>0</v>
      </c>
      <c r="AB6897">
        <v>0</v>
      </c>
      <c r="AC6897">
        <v>14.176564000000001</v>
      </c>
      <c r="AD6897">
        <v>0</v>
      </c>
      <c r="AE6897">
        <v>0</v>
      </c>
      <c r="AF6897">
        <v>122.04322999999999</v>
      </c>
    </row>
    <row r="6898" spans="1:32" x14ac:dyDescent="0.3">
      <c r="A6898">
        <v>2794442</v>
      </c>
      <c r="B6898">
        <v>1</v>
      </c>
      <c r="C6898" t="s">
        <v>82</v>
      </c>
      <c r="D6898" t="s">
        <v>85</v>
      </c>
      <c r="E6898" t="s">
        <v>24599</v>
      </c>
      <c r="F6898" t="s">
        <v>24600</v>
      </c>
      <c r="G6898" t="s">
        <v>31552</v>
      </c>
      <c r="H6898" t="s">
        <v>665</v>
      </c>
      <c r="I6898" t="s">
        <v>78</v>
      </c>
      <c r="J6898" t="s">
        <v>135</v>
      </c>
      <c r="K6898" t="s">
        <v>22</v>
      </c>
      <c r="L6898" t="s">
        <v>136</v>
      </c>
      <c r="M6898" t="s">
        <v>22220</v>
      </c>
      <c r="N6898" t="s">
        <v>24601</v>
      </c>
      <c r="O6898">
        <v>2.8713888888888888</v>
      </c>
      <c r="P6898">
        <v>0</v>
      </c>
      <c r="Q6898">
        <v>538</v>
      </c>
      <c r="R6898">
        <v>0</v>
      </c>
      <c r="S6898">
        <v>0</v>
      </c>
      <c r="T6898">
        <v>0</v>
      </c>
      <c r="U6898">
        <v>50</v>
      </c>
      <c r="V6898">
        <v>0</v>
      </c>
      <c r="W6898">
        <v>0</v>
      </c>
      <c r="X6898">
        <v>0</v>
      </c>
      <c r="Y6898">
        <v>378.26837</v>
      </c>
      <c r="Z6898">
        <v>0</v>
      </c>
      <c r="AA6898">
        <v>0</v>
      </c>
      <c r="AB6898">
        <v>0</v>
      </c>
      <c r="AC6898">
        <v>248.93895000000001</v>
      </c>
      <c r="AD6898">
        <v>0</v>
      </c>
      <c r="AE6898">
        <v>0</v>
      </c>
      <c r="AF6898">
        <v>627.20734000000004</v>
      </c>
    </row>
    <row r="6899" spans="1:32" x14ac:dyDescent="0.3">
      <c r="A6899">
        <v>2794037</v>
      </c>
      <c r="B6899">
        <v>1</v>
      </c>
      <c r="C6899" t="s">
        <v>83</v>
      </c>
      <c r="D6899" t="s">
        <v>128</v>
      </c>
      <c r="E6899" t="s">
        <v>24602</v>
      </c>
      <c r="F6899" t="s">
        <v>24603</v>
      </c>
      <c r="G6899" t="s">
        <v>31552</v>
      </c>
      <c r="H6899" t="s">
        <v>145</v>
      </c>
      <c r="I6899" t="s">
        <v>78</v>
      </c>
      <c r="J6899" t="s">
        <v>135</v>
      </c>
      <c r="K6899" t="s">
        <v>22</v>
      </c>
      <c r="L6899" t="s">
        <v>136</v>
      </c>
      <c r="M6899" t="s">
        <v>24604</v>
      </c>
      <c r="N6899" t="s">
        <v>24605</v>
      </c>
      <c r="O6899">
        <v>0.84</v>
      </c>
      <c r="P6899">
        <v>0</v>
      </c>
      <c r="Q6899">
        <v>23</v>
      </c>
      <c r="R6899">
        <v>0</v>
      </c>
      <c r="S6899">
        <v>4</v>
      </c>
      <c r="T6899">
        <v>0</v>
      </c>
      <c r="U6899">
        <v>43</v>
      </c>
      <c r="V6899">
        <v>0</v>
      </c>
      <c r="W6899">
        <v>1</v>
      </c>
      <c r="X6899">
        <v>0</v>
      </c>
      <c r="Y6899">
        <v>6.5132849999999998</v>
      </c>
      <c r="Z6899">
        <v>0</v>
      </c>
      <c r="AA6899">
        <v>0.62761460000000002</v>
      </c>
      <c r="AB6899">
        <v>0</v>
      </c>
      <c r="AC6899">
        <v>34.834789999999998</v>
      </c>
      <c r="AD6899">
        <v>0</v>
      </c>
      <c r="AE6899">
        <v>2.1509936000000001</v>
      </c>
      <c r="AF6899">
        <v>44.126682000000002</v>
      </c>
    </row>
    <row r="6900" spans="1:32" x14ac:dyDescent="0.3">
      <c r="A6900">
        <v>2793872</v>
      </c>
      <c r="B6900">
        <v>1</v>
      </c>
      <c r="C6900" t="s">
        <v>82</v>
      </c>
      <c r="D6900" t="s">
        <v>102</v>
      </c>
      <c r="E6900" t="s">
        <v>24606</v>
      </c>
      <c r="F6900" t="s">
        <v>24607</v>
      </c>
      <c r="G6900" t="s">
        <v>31548</v>
      </c>
      <c r="H6900" t="s">
        <v>893</v>
      </c>
      <c r="I6900" t="s">
        <v>78</v>
      </c>
      <c r="J6900" t="s">
        <v>135</v>
      </c>
      <c r="K6900" t="s">
        <v>22</v>
      </c>
      <c r="L6900" t="s">
        <v>136</v>
      </c>
      <c r="M6900" t="s">
        <v>24608</v>
      </c>
      <c r="N6900" t="s">
        <v>24609</v>
      </c>
      <c r="O6900">
        <v>3.9058333333333333</v>
      </c>
      <c r="P6900">
        <v>0</v>
      </c>
      <c r="Q6900">
        <v>1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0.98740273999999995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0.98740273999999995</v>
      </c>
    </row>
    <row r="6901" spans="1:32" x14ac:dyDescent="0.3">
      <c r="A6901">
        <v>2782928</v>
      </c>
      <c r="B6901">
        <v>1</v>
      </c>
      <c r="C6901" t="s">
        <v>82</v>
      </c>
      <c r="D6901" t="s">
        <v>87</v>
      </c>
      <c r="E6901" t="s">
        <v>24610</v>
      </c>
      <c r="F6901" t="s">
        <v>24611</v>
      </c>
      <c r="G6901" t="s">
        <v>31545</v>
      </c>
      <c r="H6901" t="s">
        <v>134</v>
      </c>
      <c r="I6901" t="s">
        <v>79</v>
      </c>
      <c r="J6901" t="s">
        <v>135</v>
      </c>
      <c r="K6901" t="s">
        <v>22</v>
      </c>
      <c r="L6901" t="s">
        <v>136</v>
      </c>
      <c r="M6901" t="s">
        <v>24612</v>
      </c>
      <c r="N6901" t="s">
        <v>24613</v>
      </c>
      <c r="O6901">
        <v>2.5194444444444444</v>
      </c>
      <c r="P6901">
        <v>0</v>
      </c>
      <c r="Q6901">
        <v>0</v>
      </c>
      <c r="R6901">
        <v>0</v>
      </c>
      <c r="S6901">
        <v>0</v>
      </c>
      <c r="T6901">
        <v>1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170.29714999999999</v>
      </c>
      <c r="AC6901">
        <v>0</v>
      </c>
      <c r="AD6901">
        <v>0</v>
      </c>
      <c r="AE6901">
        <v>0</v>
      </c>
      <c r="AF6901">
        <v>170.29714999999999</v>
      </c>
    </row>
    <row r="6902" spans="1:32" x14ac:dyDescent="0.3">
      <c r="A6902">
        <v>2782806</v>
      </c>
      <c r="B6902">
        <v>1</v>
      </c>
      <c r="C6902" t="s">
        <v>82</v>
      </c>
      <c r="D6902" t="s">
        <v>88</v>
      </c>
      <c r="E6902" t="s">
        <v>24614</v>
      </c>
      <c r="F6902" t="s">
        <v>24615</v>
      </c>
      <c r="G6902" t="s">
        <v>31545</v>
      </c>
      <c r="H6902" t="s">
        <v>134</v>
      </c>
      <c r="I6902" t="s">
        <v>79</v>
      </c>
      <c r="J6902" t="s">
        <v>135</v>
      </c>
      <c r="K6902" t="s">
        <v>22</v>
      </c>
      <c r="L6902" t="s">
        <v>136</v>
      </c>
      <c r="M6902" t="s">
        <v>24616</v>
      </c>
      <c r="N6902" t="s">
        <v>24617</v>
      </c>
      <c r="O6902">
        <v>0.94638888888888884</v>
      </c>
      <c r="P6902">
        <v>0</v>
      </c>
      <c r="Q6902">
        <v>0</v>
      </c>
      <c r="R6902">
        <v>9</v>
      </c>
      <c r="S6902">
        <v>34</v>
      </c>
      <c r="T6902">
        <v>0</v>
      </c>
      <c r="U6902">
        <v>1</v>
      </c>
      <c r="V6902">
        <v>1</v>
      </c>
      <c r="W6902">
        <v>0</v>
      </c>
      <c r="X6902">
        <v>0</v>
      </c>
      <c r="Y6902">
        <v>0</v>
      </c>
      <c r="Z6902">
        <v>2.3916490000000001</v>
      </c>
      <c r="AA6902">
        <v>37.053375000000003</v>
      </c>
      <c r="AB6902">
        <v>0</v>
      </c>
      <c r="AC6902">
        <v>1.5739654000000001</v>
      </c>
      <c r="AD6902">
        <v>70.104484999999997</v>
      </c>
      <c r="AE6902">
        <v>0</v>
      </c>
      <c r="AF6902">
        <v>111.123474</v>
      </c>
    </row>
    <row r="6903" spans="1:32" x14ac:dyDescent="0.3">
      <c r="A6903">
        <v>2782671</v>
      </c>
      <c r="B6903">
        <v>1</v>
      </c>
      <c r="C6903" t="s">
        <v>82</v>
      </c>
      <c r="D6903" t="s">
        <v>84</v>
      </c>
      <c r="E6903" t="s">
        <v>22604</v>
      </c>
      <c r="F6903" t="s">
        <v>22605</v>
      </c>
      <c r="G6903" t="s">
        <v>31546</v>
      </c>
      <c r="H6903" t="s">
        <v>409</v>
      </c>
      <c r="I6903" t="s">
        <v>78</v>
      </c>
      <c r="J6903" t="s">
        <v>135</v>
      </c>
      <c r="K6903" t="s">
        <v>22</v>
      </c>
      <c r="L6903" t="s">
        <v>136</v>
      </c>
      <c r="M6903" t="s">
        <v>24618</v>
      </c>
      <c r="N6903" t="s">
        <v>24619</v>
      </c>
      <c r="O6903">
        <v>1.7930555555555556</v>
      </c>
      <c r="P6903">
        <v>0</v>
      </c>
      <c r="Q6903">
        <v>47</v>
      </c>
      <c r="R6903">
        <v>0</v>
      </c>
      <c r="S6903">
        <v>0</v>
      </c>
      <c r="T6903">
        <v>0</v>
      </c>
      <c r="U6903">
        <v>7</v>
      </c>
      <c r="V6903">
        <v>0</v>
      </c>
      <c r="W6903">
        <v>0</v>
      </c>
      <c r="X6903">
        <v>0</v>
      </c>
      <c r="Y6903">
        <v>16.865728000000001</v>
      </c>
      <c r="Z6903">
        <v>0</v>
      </c>
      <c r="AA6903">
        <v>0</v>
      </c>
      <c r="AB6903">
        <v>0</v>
      </c>
      <c r="AC6903">
        <v>2.1699088</v>
      </c>
      <c r="AD6903">
        <v>0</v>
      </c>
      <c r="AE6903">
        <v>0</v>
      </c>
      <c r="AF6903">
        <v>19.035639</v>
      </c>
    </row>
    <row r="6904" spans="1:32" x14ac:dyDescent="0.3">
      <c r="A6904">
        <v>2782480</v>
      </c>
      <c r="B6904">
        <v>1</v>
      </c>
      <c r="C6904" t="s">
        <v>82</v>
      </c>
      <c r="D6904" t="s">
        <v>112</v>
      </c>
      <c r="E6904" t="s">
        <v>24620</v>
      </c>
      <c r="F6904" t="s">
        <v>24621</v>
      </c>
      <c r="G6904" t="s">
        <v>31552</v>
      </c>
      <c r="H6904" t="s">
        <v>665</v>
      </c>
      <c r="I6904" t="s">
        <v>78</v>
      </c>
      <c r="J6904" t="s">
        <v>135</v>
      </c>
      <c r="K6904" t="s">
        <v>22</v>
      </c>
      <c r="L6904" t="s">
        <v>136</v>
      </c>
      <c r="M6904" t="s">
        <v>24622</v>
      </c>
      <c r="N6904" t="s">
        <v>24623</v>
      </c>
      <c r="O6904">
        <v>2.2102777777777778</v>
      </c>
      <c r="P6904">
        <v>0</v>
      </c>
      <c r="Q6904">
        <v>441</v>
      </c>
      <c r="R6904">
        <v>0</v>
      </c>
      <c r="S6904">
        <v>0</v>
      </c>
      <c r="T6904">
        <v>0</v>
      </c>
      <c r="U6904">
        <v>36</v>
      </c>
      <c r="V6904">
        <v>0</v>
      </c>
      <c r="W6904">
        <v>0</v>
      </c>
      <c r="X6904">
        <v>0</v>
      </c>
      <c r="Y6904">
        <v>303.06662</v>
      </c>
      <c r="Z6904">
        <v>0</v>
      </c>
      <c r="AA6904">
        <v>0</v>
      </c>
      <c r="AB6904">
        <v>0</v>
      </c>
      <c r="AC6904">
        <v>162.00068999999999</v>
      </c>
      <c r="AD6904">
        <v>0</v>
      </c>
      <c r="AE6904">
        <v>0</v>
      </c>
      <c r="AF6904">
        <v>465.06729999999999</v>
      </c>
    </row>
    <row r="6905" spans="1:32" x14ac:dyDescent="0.3">
      <c r="A6905">
        <v>2782691</v>
      </c>
      <c r="B6905">
        <v>1</v>
      </c>
      <c r="C6905" t="s">
        <v>82</v>
      </c>
      <c r="D6905" t="s">
        <v>86</v>
      </c>
      <c r="E6905" t="s">
        <v>3456</v>
      </c>
      <c r="F6905" t="s">
        <v>3457</v>
      </c>
      <c r="G6905" t="s">
        <v>31545</v>
      </c>
      <c r="H6905" t="s">
        <v>134</v>
      </c>
      <c r="I6905" t="s">
        <v>79</v>
      </c>
      <c r="J6905" t="s">
        <v>135</v>
      </c>
      <c r="K6905" t="s">
        <v>22</v>
      </c>
      <c r="L6905" t="s">
        <v>136</v>
      </c>
      <c r="M6905" t="s">
        <v>24624</v>
      </c>
      <c r="N6905" t="s">
        <v>24625</v>
      </c>
      <c r="O6905">
        <v>0.20833333333333334</v>
      </c>
      <c r="P6905">
        <v>0</v>
      </c>
      <c r="Q6905">
        <v>22</v>
      </c>
      <c r="R6905">
        <v>30</v>
      </c>
      <c r="S6905">
        <v>208</v>
      </c>
      <c r="T6905">
        <v>8</v>
      </c>
      <c r="U6905">
        <v>62</v>
      </c>
      <c r="V6905">
        <v>2</v>
      </c>
      <c r="W6905">
        <v>0</v>
      </c>
      <c r="X6905">
        <v>0</v>
      </c>
      <c r="Y6905">
        <v>1.7224172</v>
      </c>
      <c r="Z6905">
        <v>3.2295883000000001</v>
      </c>
      <c r="AA6905">
        <v>36.373973999999997</v>
      </c>
      <c r="AB6905">
        <v>6.9953665999999997</v>
      </c>
      <c r="AC6905">
        <v>7.065671</v>
      </c>
      <c r="AD6905">
        <v>10.970565000000001</v>
      </c>
      <c r="AE6905">
        <v>0</v>
      </c>
      <c r="AF6905">
        <v>66.357579999999999</v>
      </c>
    </row>
    <row r="6906" spans="1:32" x14ac:dyDescent="0.3">
      <c r="A6906">
        <v>2782676</v>
      </c>
      <c r="B6906">
        <v>1</v>
      </c>
      <c r="C6906" t="s">
        <v>82</v>
      </c>
      <c r="D6906" t="s">
        <v>109</v>
      </c>
      <c r="E6906" t="s">
        <v>23417</v>
      </c>
      <c r="F6906" t="s">
        <v>23418</v>
      </c>
      <c r="G6906" t="s">
        <v>31551</v>
      </c>
      <c r="H6906" t="s">
        <v>134</v>
      </c>
      <c r="I6906" t="s">
        <v>79</v>
      </c>
      <c r="J6906" t="s">
        <v>135</v>
      </c>
      <c r="K6906" t="s">
        <v>22</v>
      </c>
      <c r="L6906" t="s">
        <v>136</v>
      </c>
      <c r="M6906" t="s">
        <v>24626</v>
      </c>
      <c r="N6906" t="s">
        <v>24627</v>
      </c>
      <c r="O6906">
        <v>0.2738888888888889</v>
      </c>
      <c r="P6906">
        <v>2</v>
      </c>
      <c r="Q6906">
        <v>553</v>
      </c>
      <c r="R6906">
        <v>0</v>
      </c>
      <c r="S6906">
        <v>0</v>
      </c>
      <c r="T6906">
        <v>4</v>
      </c>
      <c r="U6906">
        <v>1</v>
      </c>
      <c r="V6906">
        <v>0</v>
      </c>
      <c r="W6906">
        <v>0</v>
      </c>
      <c r="X6906">
        <v>0.70144899999999999</v>
      </c>
      <c r="Y6906">
        <v>17.116313999999999</v>
      </c>
      <c r="Z6906">
        <v>0</v>
      </c>
      <c r="AA6906">
        <v>0</v>
      </c>
      <c r="AB6906">
        <v>3.7618640000000001</v>
      </c>
      <c r="AC6906">
        <v>0.24277334</v>
      </c>
      <c r="AD6906">
        <v>0</v>
      </c>
      <c r="AE6906">
        <v>0</v>
      </c>
      <c r="AF6906">
        <v>21.822400999999999</v>
      </c>
    </row>
    <row r="6907" spans="1:32" x14ac:dyDescent="0.3">
      <c r="A6907">
        <v>2782600</v>
      </c>
      <c r="B6907">
        <v>1</v>
      </c>
      <c r="C6907" t="s">
        <v>82</v>
      </c>
      <c r="D6907" t="s">
        <v>94</v>
      </c>
      <c r="E6907" t="s">
        <v>24628</v>
      </c>
      <c r="F6907" t="s">
        <v>24629</v>
      </c>
      <c r="G6907" t="s">
        <v>31551</v>
      </c>
      <c r="H6907" t="s">
        <v>648</v>
      </c>
      <c r="I6907" t="s">
        <v>79</v>
      </c>
      <c r="J6907" t="s">
        <v>135</v>
      </c>
      <c r="K6907" t="s">
        <v>22</v>
      </c>
      <c r="L6907" t="s">
        <v>186</v>
      </c>
      <c r="M6907" t="s">
        <v>24630</v>
      </c>
      <c r="N6907" t="s">
        <v>24631</v>
      </c>
      <c r="O6907">
        <v>2.6086111111111112</v>
      </c>
      <c r="P6907">
        <v>0</v>
      </c>
      <c r="Q6907">
        <v>371</v>
      </c>
      <c r="R6907">
        <v>0</v>
      </c>
      <c r="S6907">
        <v>0</v>
      </c>
      <c r="T6907">
        <v>0</v>
      </c>
      <c r="U6907">
        <v>8</v>
      </c>
      <c r="V6907">
        <v>0</v>
      </c>
      <c r="W6907">
        <v>0</v>
      </c>
      <c r="X6907">
        <v>0</v>
      </c>
      <c r="Y6907">
        <v>226.06662</v>
      </c>
      <c r="Z6907">
        <v>0</v>
      </c>
      <c r="AA6907">
        <v>0</v>
      </c>
      <c r="AB6907">
        <v>0</v>
      </c>
      <c r="AC6907">
        <v>18.577269999999999</v>
      </c>
      <c r="AD6907">
        <v>0</v>
      </c>
      <c r="AE6907">
        <v>0</v>
      </c>
      <c r="AF6907">
        <v>244.64389</v>
      </c>
    </row>
    <row r="6908" spans="1:32" x14ac:dyDescent="0.3">
      <c r="A6908">
        <v>2782601</v>
      </c>
      <c r="B6908">
        <v>1</v>
      </c>
      <c r="C6908" t="s">
        <v>82</v>
      </c>
      <c r="D6908" t="s">
        <v>92</v>
      </c>
      <c r="E6908" t="s">
        <v>24632</v>
      </c>
      <c r="F6908" t="s">
        <v>24633</v>
      </c>
      <c r="G6908" t="s">
        <v>31551</v>
      </c>
      <c r="H6908" t="s">
        <v>145</v>
      </c>
      <c r="I6908" t="s">
        <v>79</v>
      </c>
      <c r="J6908" t="s">
        <v>135</v>
      </c>
      <c r="K6908" t="s">
        <v>22</v>
      </c>
      <c r="L6908" t="s">
        <v>136</v>
      </c>
      <c r="M6908" t="s">
        <v>24634</v>
      </c>
      <c r="N6908" t="s">
        <v>24635</v>
      </c>
      <c r="O6908">
        <v>0.53</v>
      </c>
      <c r="P6908">
        <v>0</v>
      </c>
      <c r="Q6908">
        <v>467</v>
      </c>
      <c r="R6908">
        <v>0</v>
      </c>
      <c r="S6908">
        <v>0</v>
      </c>
      <c r="T6908">
        <v>0</v>
      </c>
      <c r="U6908">
        <v>10</v>
      </c>
      <c r="V6908">
        <v>0</v>
      </c>
      <c r="W6908">
        <v>0</v>
      </c>
      <c r="X6908">
        <v>0</v>
      </c>
      <c r="Y6908">
        <v>19.751356000000001</v>
      </c>
      <c r="Z6908">
        <v>0</v>
      </c>
      <c r="AA6908">
        <v>0</v>
      </c>
      <c r="AB6908">
        <v>0</v>
      </c>
      <c r="AC6908">
        <v>2.9168956000000001</v>
      </c>
      <c r="AD6908">
        <v>0</v>
      </c>
      <c r="AE6908">
        <v>0</v>
      </c>
      <c r="AF6908">
        <v>22.668251000000001</v>
      </c>
    </row>
    <row r="6909" spans="1:32" x14ac:dyDescent="0.3">
      <c r="A6909">
        <v>2782608</v>
      </c>
      <c r="B6909">
        <v>1</v>
      </c>
      <c r="C6909" t="s">
        <v>82</v>
      </c>
      <c r="D6909" t="s">
        <v>88</v>
      </c>
      <c r="E6909" t="s">
        <v>24636</v>
      </c>
      <c r="F6909" t="s">
        <v>24637</v>
      </c>
      <c r="G6909" t="s">
        <v>31545</v>
      </c>
      <c r="H6909" t="s">
        <v>648</v>
      </c>
      <c r="I6909" t="s">
        <v>79</v>
      </c>
      <c r="J6909" t="s">
        <v>135</v>
      </c>
      <c r="K6909" t="s">
        <v>22</v>
      </c>
      <c r="L6909" t="s">
        <v>186</v>
      </c>
      <c r="M6909" t="s">
        <v>24638</v>
      </c>
      <c r="N6909" t="s">
        <v>24639</v>
      </c>
      <c r="O6909">
        <v>5.9863888888888885</v>
      </c>
      <c r="P6909">
        <v>0</v>
      </c>
      <c r="Q6909">
        <v>814</v>
      </c>
      <c r="R6909">
        <v>0</v>
      </c>
      <c r="S6909">
        <v>60</v>
      </c>
      <c r="T6909">
        <v>2</v>
      </c>
      <c r="U6909">
        <v>151</v>
      </c>
      <c r="V6909">
        <v>1</v>
      </c>
      <c r="W6909">
        <v>1</v>
      </c>
      <c r="X6909">
        <v>0</v>
      </c>
      <c r="Y6909">
        <v>714.61865</v>
      </c>
      <c r="Z6909">
        <v>0</v>
      </c>
      <c r="AA6909">
        <v>227.02521999999999</v>
      </c>
      <c r="AB6909">
        <v>71.011120000000005</v>
      </c>
      <c r="AC6909">
        <v>394.83812999999998</v>
      </c>
      <c r="AD6909">
        <v>15.833280999999999</v>
      </c>
      <c r="AE6909">
        <v>36.290709999999997</v>
      </c>
      <c r="AF6909">
        <v>1459.6171999999999</v>
      </c>
    </row>
    <row r="6910" spans="1:32" x14ac:dyDescent="0.3">
      <c r="A6910">
        <v>2782635</v>
      </c>
      <c r="B6910">
        <v>1</v>
      </c>
      <c r="C6910" t="s">
        <v>82</v>
      </c>
      <c r="D6910" t="s">
        <v>108</v>
      </c>
      <c r="E6910" t="s">
        <v>24640</v>
      </c>
      <c r="F6910" t="s">
        <v>24641</v>
      </c>
      <c r="G6910" t="s">
        <v>31545</v>
      </c>
      <c r="H6910" t="s">
        <v>648</v>
      </c>
      <c r="I6910" t="s">
        <v>79</v>
      </c>
      <c r="J6910" t="s">
        <v>135</v>
      </c>
      <c r="K6910" t="s">
        <v>22</v>
      </c>
      <c r="L6910" t="s">
        <v>186</v>
      </c>
      <c r="M6910" t="s">
        <v>24642</v>
      </c>
      <c r="N6910" t="s">
        <v>24643</v>
      </c>
      <c r="O6910">
        <v>2.3233333333333333</v>
      </c>
      <c r="P6910">
        <v>0</v>
      </c>
      <c r="Q6910">
        <v>3452</v>
      </c>
      <c r="R6910">
        <v>0</v>
      </c>
      <c r="S6910">
        <v>0</v>
      </c>
      <c r="T6910">
        <v>0</v>
      </c>
      <c r="U6910">
        <v>234</v>
      </c>
      <c r="V6910">
        <v>0</v>
      </c>
      <c r="W6910">
        <v>0</v>
      </c>
      <c r="X6910">
        <v>0</v>
      </c>
      <c r="Y6910">
        <v>1609.6604</v>
      </c>
      <c r="Z6910">
        <v>0</v>
      </c>
      <c r="AA6910">
        <v>0</v>
      </c>
      <c r="AB6910">
        <v>0</v>
      </c>
      <c r="AC6910">
        <v>288.27847000000003</v>
      </c>
      <c r="AD6910">
        <v>0</v>
      </c>
      <c r="AE6910">
        <v>0</v>
      </c>
      <c r="AF6910">
        <v>1897.9387999999999</v>
      </c>
    </row>
    <row r="6911" spans="1:32" x14ac:dyDescent="0.3">
      <c r="A6911">
        <v>2782332</v>
      </c>
      <c r="B6911">
        <v>1</v>
      </c>
      <c r="C6911" t="s">
        <v>82</v>
      </c>
      <c r="D6911" t="s">
        <v>86</v>
      </c>
      <c r="E6911" t="s">
        <v>24644</v>
      </c>
      <c r="F6911" t="s">
        <v>24645</v>
      </c>
      <c r="G6911" t="s">
        <v>31550</v>
      </c>
      <c r="H6911" t="s">
        <v>380</v>
      </c>
      <c r="I6911" t="s">
        <v>78</v>
      </c>
      <c r="J6911" t="s">
        <v>135</v>
      </c>
      <c r="K6911" t="s">
        <v>22</v>
      </c>
      <c r="L6911" t="s">
        <v>136</v>
      </c>
      <c r="M6911" t="s">
        <v>24646</v>
      </c>
      <c r="N6911" t="s">
        <v>24647</v>
      </c>
      <c r="O6911">
        <v>5.5222222222222221</v>
      </c>
      <c r="P6911">
        <v>0</v>
      </c>
      <c r="Q6911">
        <v>1</v>
      </c>
      <c r="R6911">
        <v>0</v>
      </c>
      <c r="S6911">
        <v>0</v>
      </c>
      <c r="T6911">
        <v>0</v>
      </c>
      <c r="U6911">
        <v>4</v>
      </c>
      <c r="V6911">
        <v>0</v>
      </c>
      <c r="W6911">
        <v>0</v>
      </c>
      <c r="X6911">
        <v>0</v>
      </c>
      <c r="Y6911">
        <v>1.1274781</v>
      </c>
      <c r="Z6911">
        <v>0</v>
      </c>
      <c r="AA6911">
        <v>0</v>
      </c>
      <c r="AB6911">
        <v>0</v>
      </c>
      <c r="AC6911">
        <v>19.68244</v>
      </c>
      <c r="AD6911">
        <v>0</v>
      </c>
      <c r="AE6911">
        <v>0</v>
      </c>
      <c r="AF6911">
        <v>20.809920000000002</v>
      </c>
    </row>
    <row r="6912" spans="1:32" x14ac:dyDescent="0.3">
      <c r="A6912">
        <v>2782293</v>
      </c>
      <c r="B6912">
        <v>2</v>
      </c>
      <c r="C6912" t="s">
        <v>82</v>
      </c>
      <c r="D6912" t="s">
        <v>88</v>
      </c>
      <c r="E6912" t="s">
        <v>24648</v>
      </c>
      <c r="F6912" t="s">
        <v>24649</v>
      </c>
      <c r="G6912" t="s">
        <v>31552</v>
      </c>
      <c r="H6912" t="s">
        <v>893</v>
      </c>
      <c r="I6912" t="s">
        <v>78</v>
      </c>
      <c r="J6912" t="s">
        <v>135</v>
      </c>
      <c r="K6912" t="s">
        <v>22</v>
      </c>
      <c r="L6912" t="s">
        <v>136</v>
      </c>
      <c r="M6912" t="s">
        <v>24409</v>
      </c>
      <c r="N6912" t="s">
        <v>24650</v>
      </c>
      <c r="O6912">
        <v>0.76333333333333331</v>
      </c>
      <c r="P6912">
        <v>0</v>
      </c>
      <c r="Q6912">
        <v>145</v>
      </c>
      <c r="R6912">
        <v>0</v>
      </c>
      <c r="S6912">
        <v>9</v>
      </c>
      <c r="T6912">
        <v>0</v>
      </c>
      <c r="U6912">
        <v>11</v>
      </c>
      <c r="V6912">
        <v>0</v>
      </c>
      <c r="W6912">
        <v>0</v>
      </c>
      <c r="X6912">
        <v>0</v>
      </c>
      <c r="Y6912">
        <v>28.528206000000001</v>
      </c>
      <c r="Z6912">
        <v>0</v>
      </c>
      <c r="AA6912">
        <v>1.4951654999999999</v>
      </c>
      <c r="AB6912">
        <v>0</v>
      </c>
      <c r="AC6912">
        <v>14.372553</v>
      </c>
      <c r="AD6912">
        <v>0</v>
      </c>
      <c r="AE6912">
        <v>0</v>
      </c>
      <c r="AF6912">
        <v>44.395924000000001</v>
      </c>
    </row>
    <row r="6913" spans="1:32" x14ac:dyDescent="0.3">
      <c r="A6913">
        <v>2782331</v>
      </c>
      <c r="B6913">
        <v>1</v>
      </c>
      <c r="C6913" t="s">
        <v>82</v>
      </c>
      <c r="D6913" t="s">
        <v>95</v>
      </c>
      <c r="E6913" t="s">
        <v>22224</v>
      </c>
      <c r="F6913" t="s">
        <v>22225</v>
      </c>
      <c r="G6913" t="s">
        <v>31546</v>
      </c>
      <c r="H6913" t="s">
        <v>145</v>
      </c>
      <c r="I6913" t="s">
        <v>78</v>
      </c>
      <c r="J6913" t="s">
        <v>135</v>
      </c>
      <c r="K6913" t="s">
        <v>22</v>
      </c>
      <c r="L6913" t="s">
        <v>136</v>
      </c>
      <c r="M6913" t="s">
        <v>24651</v>
      </c>
      <c r="N6913" t="s">
        <v>24652</v>
      </c>
      <c r="O6913">
        <v>1.181111111111111</v>
      </c>
      <c r="P6913">
        <v>0</v>
      </c>
      <c r="Q6913">
        <v>184</v>
      </c>
      <c r="R6913">
        <v>0</v>
      </c>
      <c r="S6913">
        <v>0</v>
      </c>
      <c r="T6913">
        <v>0</v>
      </c>
      <c r="U6913">
        <v>4</v>
      </c>
      <c r="V6913">
        <v>0</v>
      </c>
      <c r="W6913">
        <v>0</v>
      </c>
      <c r="X6913">
        <v>0</v>
      </c>
      <c r="Y6913">
        <v>29.650832999999999</v>
      </c>
      <c r="Z6913">
        <v>0</v>
      </c>
      <c r="AA6913">
        <v>0</v>
      </c>
      <c r="AB6913">
        <v>0</v>
      </c>
      <c r="AC6913">
        <v>42.226039999999998</v>
      </c>
      <c r="AD6913">
        <v>0</v>
      </c>
      <c r="AE6913">
        <v>0</v>
      </c>
      <c r="AF6913">
        <v>71.876869999999997</v>
      </c>
    </row>
    <row r="6914" spans="1:32" x14ac:dyDescent="0.3">
      <c r="A6914">
        <v>2782358</v>
      </c>
      <c r="B6914">
        <v>1</v>
      </c>
      <c r="C6914" t="s">
        <v>83</v>
      </c>
      <c r="D6914" t="s">
        <v>122</v>
      </c>
      <c r="E6914" t="s">
        <v>24653</v>
      </c>
      <c r="F6914" t="s">
        <v>24654</v>
      </c>
      <c r="G6914" t="s">
        <v>31545</v>
      </c>
      <c r="H6914" t="s">
        <v>338</v>
      </c>
      <c r="I6914" t="s">
        <v>79</v>
      </c>
      <c r="J6914" t="s">
        <v>135</v>
      </c>
      <c r="K6914" t="s">
        <v>22</v>
      </c>
      <c r="L6914" t="s">
        <v>136</v>
      </c>
      <c r="M6914" t="s">
        <v>24655</v>
      </c>
      <c r="N6914" t="s">
        <v>24656</v>
      </c>
      <c r="O6914">
        <v>0.46388888888888891</v>
      </c>
      <c r="P6914">
        <v>10</v>
      </c>
      <c r="Q6914">
        <v>572</v>
      </c>
      <c r="R6914">
        <v>12</v>
      </c>
      <c r="S6914">
        <v>49</v>
      </c>
      <c r="T6914">
        <v>4</v>
      </c>
      <c r="U6914">
        <v>21</v>
      </c>
      <c r="V6914">
        <v>0</v>
      </c>
      <c r="W6914">
        <v>0</v>
      </c>
      <c r="X6914">
        <v>11.768407</v>
      </c>
      <c r="Y6914">
        <v>25.648201</v>
      </c>
      <c r="Z6914">
        <v>1.6084337</v>
      </c>
      <c r="AA6914">
        <v>0.75336725000000004</v>
      </c>
      <c r="AB6914">
        <v>1.4959842999999999</v>
      </c>
      <c r="AC6914">
        <v>1.7177658</v>
      </c>
      <c r="AD6914">
        <v>0</v>
      </c>
      <c r="AE6914">
        <v>0</v>
      </c>
      <c r="AF6914">
        <v>42.992159999999998</v>
      </c>
    </row>
    <row r="6915" spans="1:32" x14ac:dyDescent="0.3">
      <c r="A6915">
        <v>2782558</v>
      </c>
      <c r="B6915">
        <v>1</v>
      </c>
      <c r="C6915" t="s">
        <v>83</v>
      </c>
      <c r="D6915" t="s">
        <v>115</v>
      </c>
      <c r="E6915" t="s">
        <v>24657</v>
      </c>
      <c r="F6915" t="s">
        <v>24658</v>
      </c>
      <c r="G6915" t="s">
        <v>31545</v>
      </c>
      <c r="H6915" t="s">
        <v>134</v>
      </c>
      <c r="I6915" t="s">
        <v>79</v>
      </c>
      <c r="J6915" t="s">
        <v>135</v>
      </c>
      <c r="K6915" t="s">
        <v>22</v>
      </c>
      <c r="L6915" t="s">
        <v>136</v>
      </c>
      <c r="M6915" t="s">
        <v>24659</v>
      </c>
      <c r="N6915" t="s">
        <v>24660</v>
      </c>
      <c r="O6915">
        <v>9.194444444444444E-2</v>
      </c>
      <c r="P6915">
        <v>31</v>
      </c>
      <c r="Q6915">
        <v>17401</v>
      </c>
      <c r="R6915">
        <v>40</v>
      </c>
      <c r="S6915">
        <v>867</v>
      </c>
      <c r="T6915">
        <v>43</v>
      </c>
      <c r="U6915">
        <v>1987</v>
      </c>
      <c r="V6915">
        <v>8</v>
      </c>
      <c r="W6915">
        <v>2</v>
      </c>
      <c r="X6915">
        <v>16.321442000000001</v>
      </c>
      <c r="Y6915">
        <v>138.73499000000001</v>
      </c>
      <c r="Z6915">
        <v>3.4175618000000001</v>
      </c>
      <c r="AA6915">
        <v>11.62091</v>
      </c>
      <c r="AB6915">
        <v>15.564220000000001</v>
      </c>
      <c r="AC6915">
        <v>47.468445000000003</v>
      </c>
      <c r="AD6915">
        <v>10.090344</v>
      </c>
      <c r="AE6915">
        <v>0.67139579999999999</v>
      </c>
      <c r="AF6915">
        <v>243.88929999999999</v>
      </c>
    </row>
    <row r="6916" spans="1:32" x14ac:dyDescent="0.3">
      <c r="A6916">
        <v>2782127</v>
      </c>
      <c r="B6916">
        <v>1</v>
      </c>
      <c r="C6916" t="s">
        <v>83</v>
      </c>
      <c r="D6916" t="s">
        <v>123</v>
      </c>
      <c r="E6916" t="s">
        <v>24661</v>
      </c>
      <c r="F6916" t="s">
        <v>24662</v>
      </c>
      <c r="G6916" t="s">
        <v>31548</v>
      </c>
      <c r="H6916" t="s">
        <v>333</v>
      </c>
      <c r="I6916" t="s">
        <v>78</v>
      </c>
      <c r="J6916" t="s">
        <v>135</v>
      </c>
      <c r="K6916" t="s">
        <v>22</v>
      </c>
      <c r="L6916" t="s">
        <v>136</v>
      </c>
      <c r="M6916" t="s">
        <v>24663</v>
      </c>
      <c r="N6916" t="s">
        <v>24664</v>
      </c>
      <c r="O6916">
        <v>0.56000000000000005</v>
      </c>
      <c r="P6916">
        <v>0</v>
      </c>
      <c r="Q6916">
        <v>2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0.42977969999999999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0.42977969999999999</v>
      </c>
    </row>
    <row r="6917" spans="1:32" x14ac:dyDescent="0.3">
      <c r="A6917">
        <v>2782108</v>
      </c>
      <c r="B6917">
        <v>1</v>
      </c>
      <c r="C6917" t="s">
        <v>82</v>
      </c>
      <c r="D6917" t="s">
        <v>101</v>
      </c>
      <c r="E6917" t="s">
        <v>24665</v>
      </c>
      <c r="F6917" t="s">
        <v>24666</v>
      </c>
      <c r="G6917" t="s">
        <v>31548</v>
      </c>
      <c r="H6917" t="s">
        <v>893</v>
      </c>
      <c r="I6917" t="s">
        <v>78</v>
      </c>
      <c r="J6917" t="s">
        <v>135</v>
      </c>
      <c r="K6917" t="s">
        <v>22</v>
      </c>
      <c r="L6917" t="s">
        <v>136</v>
      </c>
      <c r="M6917" t="s">
        <v>24667</v>
      </c>
      <c r="N6917" t="s">
        <v>24668</v>
      </c>
      <c r="O6917">
        <v>1.7327777777777778</v>
      </c>
      <c r="P6917">
        <v>0</v>
      </c>
      <c r="Q6917">
        <v>5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2.0749013000000001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2.0749013000000001</v>
      </c>
    </row>
    <row r="6918" spans="1:32" x14ac:dyDescent="0.3">
      <c r="A6918">
        <v>2782109</v>
      </c>
      <c r="B6918">
        <v>1</v>
      </c>
      <c r="C6918" t="s">
        <v>82</v>
      </c>
      <c r="D6918" t="s">
        <v>91</v>
      </c>
      <c r="E6918" t="s">
        <v>24669</v>
      </c>
      <c r="F6918" t="s">
        <v>24670</v>
      </c>
      <c r="G6918" t="s">
        <v>31548</v>
      </c>
      <c r="H6918" t="s">
        <v>409</v>
      </c>
      <c r="I6918" t="s">
        <v>78</v>
      </c>
      <c r="J6918" t="s">
        <v>135</v>
      </c>
      <c r="K6918" t="s">
        <v>3</v>
      </c>
      <c r="L6918" t="s">
        <v>136</v>
      </c>
      <c r="M6918" t="s">
        <v>24671</v>
      </c>
      <c r="N6918" t="s">
        <v>24672</v>
      </c>
      <c r="O6918">
        <v>3.1647222222222222</v>
      </c>
      <c r="P6918">
        <v>0</v>
      </c>
      <c r="Q6918">
        <v>3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4.2412124000000002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4.2412124000000002</v>
      </c>
    </row>
    <row r="6919" spans="1:32" x14ac:dyDescent="0.3">
      <c r="A6919">
        <v>2782059</v>
      </c>
      <c r="B6919">
        <v>1</v>
      </c>
      <c r="C6919" t="s">
        <v>83</v>
      </c>
      <c r="D6919" t="s">
        <v>125</v>
      </c>
      <c r="E6919" t="s">
        <v>24485</v>
      </c>
      <c r="F6919" t="s">
        <v>24486</v>
      </c>
      <c r="G6919" t="s">
        <v>31549</v>
      </c>
      <c r="H6919" t="s">
        <v>145</v>
      </c>
      <c r="I6919" t="s">
        <v>79</v>
      </c>
      <c r="J6919" t="s">
        <v>135</v>
      </c>
      <c r="K6919" t="s">
        <v>22</v>
      </c>
      <c r="L6919" t="s">
        <v>136</v>
      </c>
      <c r="M6919" t="s">
        <v>24673</v>
      </c>
      <c r="N6919" t="s">
        <v>24674</v>
      </c>
      <c r="O6919">
        <v>2.7469444444444444</v>
      </c>
      <c r="P6919">
        <v>2</v>
      </c>
      <c r="Q6919">
        <v>1</v>
      </c>
      <c r="R6919">
        <v>65</v>
      </c>
      <c r="S6919">
        <v>29</v>
      </c>
      <c r="T6919">
        <v>6</v>
      </c>
      <c r="U6919">
        <v>2</v>
      </c>
      <c r="V6919">
        <v>1</v>
      </c>
      <c r="W6919">
        <v>0</v>
      </c>
      <c r="X6919">
        <v>1.3842223</v>
      </c>
      <c r="Y6919">
        <v>1.394604E-2</v>
      </c>
      <c r="Z6919">
        <v>50.792408000000002</v>
      </c>
      <c r="AA6919">
        <v>38.947837999999997</v>
      </c>
      <c r="AB6919">
        <v>75.481279999999998</v>
      </c>
      <c r="AC6919">
        <v>9.8035410000000003E-2</v>
      </c>
      <c r="AD6919">
        <v>10.463001999999999</v>
      </c>
      <c r="AE6919">
        <v>0</v>
      </c>
      <c r="AF6919">
        <v>177.18073000000001</v>
      </c>
    </row>
    <row r="6920" spans="1:32" x14ac:dyDescent="0.3">
      <c r="A6920">
        <v>2781684</v>
      </c>
      <c r="B6920">
        <v>1</v>
      </c>
      <c r="C6920" t="s">
        <v>82</v>
      </c>
      <c r="D6920" t="s">
        <v>113</v>
      </c>
      <c r="E6920" t="s">
        <v>24675</v>
      </c>
      <c r="F6920" t="s">
        <v>24676</v>
      </c>
      <c r="G6920" t="s">
        <v>31548</v>
      </c>
      <c r="H6920" t="s">
        <v>893</v>
      </c>
      <c r="I6920" t="s">
        <v>78</v>
      </c>
      <c r="J6920" t="s">
        <v>135</v>
      </c>
      <c r="K6920" t="s">
        <v>22</v>
      </c>
      <c r="L6920" t="s">
        <v>136</v>
      </c>
      <c r="M6920" t="s">
        <v>24677</v>
      </c>
      <c r="N6920" t="s">
        <v>24678</v>
      </c>
      <c r="O6920">
        <v>1.9230555555555555</v>
      </c>
      <c r="P6920">
        <v>0</v>
      </c>
      <c r="Q6920">
        <v>2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0.25119459999999999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0.25119459999999999</v>
      </c>
    </row>
    <row r="6921" spans="1:32" x14ac:dyDescent="0.3">
      <c r="A6921">
        <v>2781666</v>
      </c>
      <c r="B6921">
        <v>1</v>
      </c>
      <c r="C6921" t="s">
        <v>82</v>
      </c>
      <c r="D6921" t="s">
        <v>109</v>
      </c>
      <c r="E6921" t="s">
        <v>24679</v>
      </c>
      <c r="F6921" t="s">
        <v>24680</v>
      </c>
      <c r="G6921" t="s">
        <v>31548</v>
      </c>
      <c r="H6921" t="s">
        <v>893</v>
      </c>
      <c r="I6921" t="s">
        <v>78</v>
      </c>
      <c r="J6921" t="s">
        <v>135</v>
      </c>
      <c r="K6921" t="s">
        <v>22</v>
      </c>
      <c r="L6921" t="s">
        <v>136</v>
      </c>
      <c r="M6921" t="s">
        <v>24681</v>
      </c>
      <c r="N6921" t="s">
        <v>24682</v>
      </c>
      <c r="O6921">
        <v>1.3419444444444444</v>
      </c>
      <c r="P6921">
        <v>0</v>
      </c>
      <c r="Q6921">
        <v>9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3.1806218999999998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3.1806218999999998</v>
      </c>
    </row>
    <row r="6922" spans="1:32" x14ac:dyDescent="0.3">
      <c r="A6922">
        <v>2781515</v>
      </c>
      <c r="B6922">
        <v>1</v>
      </c>
      <c r="C6922" t="s">
        <v>82</v>
      </c>
      <c r="D6922" t="s">
        <v>104</v>
      </c>
      <c r="E6922" t="s">
        <v>17974</v>
      </c>
      <c r="F6922" t="s">
        <v>17975</v>
      </c>
      <c r="G6922" t="s">
        <v>31550</v>
      </c>
      <c r="H6922" t="s">
        <v>145</v>
      </c>
      <c r="I6922" t="s">
        <v>78</v>
      </c>
      <c r="J6922" t="s">
        <v>135</v>
      </c>
      <c r="K6922" t="s">
        <v>22</v>
      </c>
      <c r="L6922" t="s">
        <v>136</v>
      </c>
      <c r="M6922" t="s">
        <v>24683</v>
      </c>
      <c r="N6922" t="s">
        <v>24684</v>
      </c>
      <c r="O6922">
        <v>1.5586111111111112</v>
      </c>
      <c r="P6922">
        <v>0</v>
      </c>
      <c r="Q6922">
        <v>2</v>
      </c>
      <c r="R6922">
        <v>0</v>
      </c>
      <c r="S6922">
        <v>0</v>
      </c>
      <c r="T6922">
        <v>0</v>
      </c>
      <c r="U6922">
        <v>145</v>
      </c>
      <c r="V6922">
        <v>0</v>
      </c>
      <c r="W6922">
        <v>0</v>
      </c>
      <c r="X6922">
        <v>0</v>
      </c>
      <c r="Y6922">
        <v>0.83477544999999997</v>
      </c>
      <c r="Z6922">
        <v>0</v>
      </c>
      <c r="AA6922">
        <v>0</v>
      </c>
      <c r="AB6922">
        <v>0</v>
      </c>
      <c r="AC6922">
        <v>53.622120000000002</v>
      </c>
      <c r="AD6922">
        <v>0</v>
      </c>
      <c r="AE6922">
        <v>0</v>
      </c>
      <c r="AF6922">
        <v>54.456898000000002</v>
      </c>
    </row>
    <row r="6923" spans="1:32" x14ac:dyDescent="0.3">
      <c r="A6923">
        <v>2781553</v>
      </c>
      <c r="B6923">
        <v>1</v>
      </c>
      <c r="C6923" t="s">
        <v>82</v>
      </c>
      <c r="D6923" t="s">
        <v>87</v>
      </c>
      <c r="E6923" t="s">
        <v>24685</v>
      </c>
      <c r="F6923" t="s">
        <v>24686</v>
      </c>
      <c r="G6923" t="s">
        <v>31551</v>
      </c>
      <c r="H6923" t="s">
        <v>134</v>
      </c>
      <c r="I6923" t="s">
        <v>79</v>
      </c>
      <c r="J6923" t="s">
        <v>135</v>
      </c>
      <c r="K6923" t="s">
        <v>22</v>
      </c>
      <c r="L6923" t="s">
        <v>136</v>
      </c>
      <c r="M6923" t="s">
        <v>24687</v>
      </c>
      <c r="N6923" t="s">
        <v>24688</v>
      </c>
      <c r="O6923">
        <v>0.11749999999999999</v>
      </c>
      <c r="P6923">
        <v>0</v>
      </c>
      <c r="Q6923">
        <v>209</v>
      </c>
      <c r="R6923">
        <v>0</v>
      </c>
      <c r="S6923">
        <v>0</v>
      </c>
      <c r="T6923">
        <v>0</v>
      </c>
      <c r="U6923">
        <v>17</v>
      </c>
      <c r="V6923">
        <v>0</v>
      </c>
      <c r="W6923">
        <v>0</v>
      </c>
      <c r="X6923">
        <v>0</v>
      </c>
      <c r="Y6923">
        <v>5.7831520000000003</v>
      </c>
      <c r="Z6923">
        <v>0</v>
      </c>
      <c r="AA6923">
        <v>0</v>
      </c>
      <c r="AB6923">
        <v>0</v>
      </c>
      <c r="AC6923">
        <v>0.5045733</v>
      </c>
      <c r="AD6923">
        <v>0</v>
      </c>
      <c r="AE6923">
        <v>0</v>
      </c>
      <c r="AF6923">
        <v>6.2877254000000002</v>
      </c>
    </row>
    <row r="6924" spans="1:32" x14ac:dyDescent="0.3">
      <c r="A6924">
        <v>2781534</v>
      </c>
      <c r="B6924">
        <v>1</v>
      </c>
      <c r="C6924" t="s">
        <v>83</v>
      </c>
      <c r="D6924" t="s">
        <v>114</v>
      </c>
      <c r="E6924" t="s">
        <v>24689</v>
      </c>
      <c r="F6924" t="s">
        <v>24690</v>
      </c>
      <c r="G6924" t="s">
        <v>31545</v>
      </c>
      <c r="H6924" t="s">
        <v>134</v>
      </c>
      <c r="I6924" t="s">
        <v>79</v>
      </c>
      <c r="J6924" t="s">
        <v>135</v>
      </c>
      <c r="K6924" t="s">
        <v>22</v>
      </c>
      <c r="L6924" t="s">
        <v>136</v>
      </c>
      <c r="M6924" t="s">
        <v>24691</v>
      </c>
      <c r="N6924" t="s">
        <v>24692</v>
      </c>
      <c r="O6924">
        <v>0.13805555555555554</v>
      </c>
      <c r="P6924">
        <v>2</v>
      </c>
      <c r="Q6924">
        <v>381</v>
      </c>
      <c r="R6924">
        <v>91</v>
      </c>
      <c r="S6924">
        <v>86</v>
      </c>
      <c r="T6924">
        <v>10</v>
      </c>
      <c r="U6924">
        <v>28</v>
      </c>
      <c r="V6924">
        <v>1</v>
      </c>
      <c r="W6924">
        <v>0</v>
      </c>
      <c r="X6924">
        <v>6.0080465E-2</v>
      </c>
      <c r="Y6924">
        <v>6.9295726000000002</v>
      </c>
      <c r="Z6924">
        <v>3.2416735000000001</v>
      </c>
      <c r="AA6924">
        <v>4.3815594000000004</v>
      </c>
      <c r="AB6924">
        <v>0.25458056000000001</v>
      </c>
      <c r="AC6924">
        <v>0.66170399999999996</v>
      </c>
      <c r="AD6924">
        <v>3.3573713000000001</v>
      </c>
      <c r="AE6924">
        <v>0</v>
      </c>
      <c r="AF6924">
        <v>18.886541000000001</v>
      </c>
    </row>
    <row r="6925" spans="1:32" x14ac:dyDescent="0.3">
      <c r="A6925">
        <v>2781498</v>
      </c>
      <c r="B6925">
        <v>1</v>
      </c>
      <c r="C6925" t="s">
        <v>83</v>
      </c>
      <c r="D6925" t="s">
        <v>116</v>
      </c>
      <c r="E6925" t="s">
        <v>24693</v>
      </c>
      <c r="F6925" t="s">
        <v>24694</v>
      </c>
      <c r="G6925" t="s">
        <v>31548</v>
      </c>
      <c r="H6925" t="s">
        <v>893</v>
      </c>
      <c r="I6925" t="s">
        <v>78</v>
      </c>
      <c r="J6925" t="s">
        <v>135</v>
      </c>
      <c r="K6925" t="s">
        <v>22</v>
      </c>
      <c r="L6925" t="s">
        <v>136</v>
      </c>
      <c r="M6925" t="s">
        <v>24695</v>
      </c>
      <c r="N6925" t="s">
        <v>24696</v>
      </c>
      <c r="O6925">
        <v>2.2905555555555557</v>
      </c>
      <c r="P6925">
        <v>0</v>
      </c>
      <c r="Q6925">
        <v>4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1.9841461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1.9841461</v>
      </c>
    </row>
    <row r="6926" spans="1:32" x14ac:dyDescent="0.3">
      <c r="A6926">
        <v>2781508</v>
      </c>
      <c r="B6926">
        <v>1</v>
      </c>
      <c r="C6926" t="s">
        <v>83</v>
      </c>
      <c r="D6926" t="s">
        <v>119</v>
      </c>
      <c r="E6926" t="s">
        <v>24697</v>
      </c>
      <c r="F6926" t="s">
        <v>24698</v>
      </c>
      <c r="G6926" t="s">
        <v>31549</v>
      </c>
      <c r="H6926" t="s">
        <v>134</v>
      </c>
      <c r="I6926" t="s">
        <v>79</v>
      </c>
      <c r="J6926" t="s">
        <v>248</v>
      </c>
      <c r="K6926" t="s">
        <v>22</v>
      </c>
      <c r="L6926" t="s">
        <v>136</v>
      </c>
      <c r="M6926" t="s">
        <v>24699</v>
      </c>
      <c r="N6926" t="s">
        <v>24700</v>
      </c>
      <c r="O6926">
        <v>8.3333333333333332E-3</v>
      </c>
      <c r="P6926">
        <v>2</v>
      </c>
      <c r="Q6926">
        <v>854</v>
      </c>
      <c r="R6926">
        <v>0</v>
      </c>
      <c r="S6926">
        <v>10</v>
      </c>
      <c r="T6926">
        <v>2</v>
      </c>
      <c r="U6926">
        <v>65</v>
      </c>
      <c r="V6926">
        <v>0</v>
      </c>
      <c r="W6926">
        <v>0</v>
      </c>
      <c r="X6926">
        <v>5.1089710000000003E-2</v>
      </c>
      <c r="Y6926">
        <v>0.50493670000000002</v>
      </c>
      <c r="Z6926">
        <v>0</v>
      </c>
      <c r="AA6926">
        <v>2.0614367000000001E-3</v>
      </c>
      <c r="AB6926">
        <v>2.1423586000000001E-2</v>
      </c>
      <c r="AC6926">
        <v>5.7609210000000001E-2</v>
      </c>
      <c r="AD6926">
        <v>0</v>
      </c>
      <c r="AE6926">
        <v>0</v>
      </c>
      <c r="AF6926">
        <v>0.63712066000000001</v>
      </c>
    </row>
    <row r="6927" spans="1:32" x14ac:dyDescent="0.3">
      <c r="A6927">
        <v>2781501</v>
      </c>
      <c r="B6927">
        <v>1</v>
      </c>
      <c r="C6927" t="s">
        <v>82</v>
      </c>
      <c r="D6927" t="s">
        <v>113</v>
      </c>
      <c r="E6927" t="s">
        <v>20454</v>
      </c>
      <c r="F6927" t="s">
        <v>20455</v>
      </c>
      <c r="G6927" t="s">
        <v>31545</v>
      </c>
      <c r="H6927" t="s">
        <v>134</v>
      </c>
      <c r="I6927" t="s">
        <v>79</v>
      </c>
      <c r="J6927" t="s">
        <v>135</v>
      </c>
      <c r="K6927" t="s">
        <v>22</v>
      </c>
      <c r="L6927" t="s">
        <v>136</v>
      </c>
      <c r="M6927" t="s">
        <v>24701</v>
      </c>
      <c r="N6927" t="s">
        <v>24702</v>
      </c>
      <c r="O6927">
        <v>0.27555555555555555</v>
      </c>
      <c r="P6927">
        <v>8</v>
      </c>
      <c r="Q6927">
        <v>1094</v>
      </c>
      <c r="R6927">
        <v>13</v>
      </c>
      <c r="S6927">
        <v>404</v>
      </c>
      <c r="T6927">
        <v>26</v>
      </c>
      <c r="U6927">
        <v>239</v>
      </c>
      <c r="V6927">
        <v>2</v>
      </c>
      <c r="W6927">
        <v>2</v>
      </c>
      <c r="X6927">
        <v>38.633526000000003</v>
      </c>
      <c r="Y6927">
        <v>177.15424999999999</v>
      </c>
      <c r="Z6927">
        <v>15.811013000000001</v>
      </c>
      <c r="AA6927">
        <v>59.433439999999997</v>
      </c>
      <c r="AB6927">
        <v>22.112686</v>
      </c>
      <c r="AC6927">
        <v>39.161994999999997</v>
      </c>
      <c r="AD6927">
        <v>6.9852023000000001</v>
      </c>
      <c r="AE6927">
        <v>0.75918543000000005</v>
      </c>
      <c r="AF6927">
        <v>360.05130000000003</v>
      </c>
    </row>
    <row r="6928" spans="1:32" x14ac:dyDescent="0.3">
      <c r="A6928">
        <v>2781500</v>
      </c>
      <c r="B6928">
        <v>1</v>
      </c>
      <c r="C6928" t="s">
        <v>82</v>
      </c>
      <c r="D6928" t="s">
        <v>113</v>
      </c>
      <c r="E6928" t="s">
        <v>4396</v>
      </c>
      <c r="F6928" t="s">
        <v>4397</v>
      </c>
      <c r="G6928" t="s">
        <v>31549</v>
      </c>
      <c r="H6928" t="s">
        <v>134</v>
      </c>
      <c r="I6928" t="s">
        <v>79</v>
      </c>
      <c r="J6928" t="s">
        <v>135</v>
      </c>
      <c r="K6928" t="s">
        <v>22</v>
      </c>
      <c r="L6928" t="s">
        <v>136</v>
      </c>
      <c r="M6928" t="s">
        <v>24703</v>
      </c>
      <c r="N6928" t="s">
        <v>24704</v>
      </c>
      <c r="O6928">
        <v>0.25722222222222224</v>
      </c>
      <c r="P6928">
        <v>13</v>
      </c>
      <c r="Q6928">
        <v>700</v>
      </c>
      <c r="R6928">
        <v>11</v>
      </c>
      <c r="S6928">
        <v>96</v>
      </c>
      <c r="T6928">
        <v>14</v>
      </c>
      <c r="U6928">
        <v>133</v>
      </c>
      <c r="V6928">
        <v>2</v>
      </c>
      <c r="W6928">
        <v>0</v>
      </c>
      <c r="X6928">
        <v>8.4318740000000005</v>
      </c>
      <c r="Y6928">
        <v>56.541786000000002</v>
      </c>
      <c r="Z6928">
        <v>1.5403230000000001</v>
      </c>
      <c r="AA6928">
        <v>5.3537045000000001</v>
      </c>
      <c r="AB6928">
        <v>14.687504000000001</v>
      </c>
      <c r="AC6928">
        <v>15.637449</v>
      </c>
      <c r="AD6928">
        <v>29.180962000000001</v>
      </c>
      <c r="AE6928">
        <v>0</v>
      </c>
      <c r="AF6928">
        <v>131.37360000000001</v>
      </c>
    </row>
    <row r="6929" spans="1:32" x14ac:dyDescent="0.3">
      <c r="A6929">
        <v>2781554</v>
      </c>
      <c r="B6929">
        <v>1</v>
      </c>
      <c r="C6929" t="s">
        <v>82</v>
      </c>
      <c r="D6929" t="s">
        <v>87</v>
      </c>
      <c r="E6929" t="s">
        <v>24705</v>
      </c>
      <c r="F6929" t="s">
        <v>24706</v>
      </c>
      <c r="G6929" t="s">
        <v>31545</v>
      </c>
      <c r="H6929" t="s">
        <v>134</v>
      </c>
      <c r="I6929" t="s">
        <v>79</v>
      </c>
      <c r="J6929" t="s">
        <v>135</v>
      </c>
      <c r="K6929" t="s">
        <v>22</v>
      </c>
      <c r="L6929" t="s">
        <v>136</v>
      </c>
      <c r="M6929" t="s">
        <v>24707</v>
      </c>
      <c r="N6929" t="s">
        <v>24077</v>
      </c>
      <c r="O6929">
        <v>0.73750000000000004</v>
      </c>
      <c r="P6929">
        <v>0</v>
      </c>
      <c r="Q6929">
        <v>3179</v>
      </c>
      <c r="R6929">
        <v>0</v>
      </c>
      <c r="S6929">
        <v>0</v>
      </c>
      <c r="T6929">
        <v>0</v>
      </c>
      <c r="U6929">
        <v>317</v>
      </c>
      <c r="V6929">
        <v>0</v>
      </c>
      <c r="W6929">
        <v>1</v>
      </c>
      <c r="X6929">
        <v>0</v>
      </c>
      <c r="Y6929">
        <v>569.82494999999994</v>
      </c>
      <c r="Z6929">
        <v>0</v>
      </c>
      <c r="AA6929">
        <v>0</v>
      </c>
      <c r="AB6929">
        <v>0</v>
      </c>
      <c r="AC6929">
        <v>134.70193</v>
      </c>
      <c r="AD6929">
        <v>0</v>
      </c>
      <c r="AE6929">
        <v>2.5620305999999999</v>
      </c>
      <c r="AF6929">
        <v>707.08889999999997</v>
      </c>
    </row>
    <row r="6930" spans="1:32" x14ac:dyDescent="0.3">
      <c r="A6930">
        <v>2781484</v>
      </c>
      <c r="B6930">
        <v>1</v>
      </c>
      <c r="C6930" t="s">
        <v>82</v>
      </c>
      <c r="D6930" t="s">
        <v>86</v>
      </c>
      <c r="E6930" t="s">
        <v>24708</v>
      </c>
      <c r="F6930" t="s">
        <v>24709</v>
      </c>
      <c r="G6930" t="s">
        <v>31549</v>
      </c>
      <c r="H6930" t="s">
        <v>134</v>
      </c>
      <c r="I6930" t="s">
        <v>79</v>
      </c>
      <c r="J6930" t="s">
        <v>135</v>
      </c>
      <c r="K6930" t="s">
        <v>22</v>
      </c>
      <c r="L6930" t="s">
        <v>136</v>
      </c>
      <c r="M6930" t="s">
        <v>24710</v>
      </c>
      <c r="N6930" t="s">
        <v>24711</v>
      </c>
      <c r="O6930">
        <v>0.53694444444444445</v>
      </c>
      <c r="P6930">
        <v>1</v>
      </c>
      <c r="Q6930">
        <v>1234</v>
      </c>
      <c r="R6930">
        <v>26</v>
      </c>
      <c r="S6930">
        <v>254</v>
      </c>
      <c r="T6930">
        <v>16</v>
      </c>
      <c r="U6930">
        <v>359</v>
      </c>
      <c r="V6930">
        <v>0</v>
      </c>
      <c r="W6930">
        <v>0</v>
      </c>
      <c r="X6930">
        <v>0.121006034</v>
      </c>
      <c r="Y6930">
        <v>137.76490999999999</v>
      </c>
      <c r="Z6930">
        <v>10.625700999999999</v>
      </c>
      <c r="AA6930">
        <v>52.522910000000003</v>
      </c>
      <c r="AB6930">
        <v>65.537223999999995</v>
      </c>
      <c r="AC6930">
        <v>60.191623999999997</v>
      </c>
      <c r="AD6930">
        <v>0</v>
      </c>
      <c r="AE6930">
        <v>0</v>
      </c>
      <c r="AF6930">
        <v>326.76337000000001</v>
      </c>
    </row>
    <row r="6931" spans="1:32" x14ac:dyDescent="0.3">
      <c r="A6931">
        <v>2795920</v>
      </c>
      <c r="B6931">
        <v>1</v>
      </c>
      <c r="C6931" t="s">
        <v>82</v>
      </c>
      <c r="D6931" t="s">
        <v>94</v>
      </c>
      <c r="E6931" t="s">
        <v>24712</v>
      </c>
      <c r="F6931" t="s">
        <v>24713</v>
      </c>
      <c r="G6931" t="s">
        <v>31548</v>
      </c>
      <c r="H6931" t="s">
        <v>893</v>
      </c>
      <c r="I6931" t="s">
        <v>78</v>
      </c>
      <c r="J6931" t="s">
        <v>135</v>
      </c>
      <c r="K6931" t="s">
        <v>22</v>
      </c>
      <c r="L6931" t="s">
        <v>136</v>
      </c>
      <c r="M6931" t="s">
        <v>24714</v>
      </c>
      <c r="N6931" t="s">
        <v>24715</v>
      </c>
      <c r="O6931">
        <v>4.8591666666666669</v>
      </c>
      <c r="P6931">
        <v>0</v>
      </c>
      <c r="Q6931">
        <v>3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14.389654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14.389654</v>
      </c>
    </row>
    <row r="6932" spans="1:32" x14ac:dyDescent="0.3">
      <c r="A6932">
        <v>2795549</v>
      </c>
      <c r="B6932">
        <v>1</v>
      </c>
      <c r="C6932" t="s">
        <v>82</v>
      </c>
      <c r="D6932" t="s">
        <v>94</v>
      </c>
      <c r="E6932" t="s">
        <v>24716</v>
      </c>
      <c r="F6932" t="s">
        <v>24717</v>
      </c>
      <c r="G6932" t="s">
        <v>31551</v>
      </c>
      <c r="H6932" t="s">
        <v>672</v>
      </c>
      <c r="I6932" t="s">
        <v>79</v>
      </c>
      <c r="J6932" t="s">
        <v>135</v>
      </c>
      <c r="K6932" t="s">
        <v>22</v>
      </c>
      <c r="L6932" t="s">
        <v>136</v>
      </c>
      <c r="M6932" t="s">
        <v>24718</v>
      </c>
      <c r="N6932" t="s">
        <v>24719</v>
      </c>
      <c r="O6932">
        <v>1.8305555555555555</v>
      </c>
      <c r="P6932">
        <v>0</v>
      </c>
      <c r="Q6932">
        <v>139</v>
      </c>
      <c r="R6932">
        <v>0</v>
      </c>
      <c r="S6932">
        <v>0</v>
      </c>
      <c r="T6932">
        <v>0</v>
      </c>
      <c r="U6932">
        <v>5</v>
      </c>
      <c r="V6932">
        <v>0</v>
      </c>
      <c r="W6932">
        <v>0</v>
      </c>
      <c r="X6932">
        <v>0</v>
      </c>
      <c r="Y6932">
        <v>23.645620000000001</v>
      </c>
      <c r="Z6932">
        <v>0</v>
      </c>
      <c r="AA6932">
        <v>0</v>
      </c>
      <c r="AB6932">
        <v>0</v>
      </c>
      <c r="AC6932">
        <v>12.726290000000001</v>
      </c>
      <c r="AD6932">
        <v>0</v>
      </c>
      <c r="AE6932">
        <v>0</v>
      </c>
      <c r="AF6932">
        <v>36.37191</v>
      </c>
    </row>
    <row r="6933" spans="1:32" x14ac:dyDescent="0.3">
      <c r="A6933">
        <v>2795249</v>
      </c>
      <c r="B6933">
        <v>1</v>
      </c>
      <c r="C6933" t="s">
        <v>82</v>
      </c>
      <c r="D6933" t="s">
        <v>90</v>
      </c>
      <c r="E6933" t="s">
        <v>24720</v>
      </c>
      <c r="F6933" t="s">
        <v>24721</v>
      </c>
      <c r="G6933" t="s">
        <v>31550</v>
      </c>
      <c r="H6933" t="s">
        <v>380</v>
      </c>
      <c r="I6933" t="s">
        <v>78</v>
      </c>
      <c r="J6933" t="s">
        <v>135</v>
      </c>
      <c r="K6933" t="s">
        <v>22</v>
      </c>
      <c r="L6933" t="s">
        <v>136</v>
      </c>
      <c r="M6933" t="s">
        <v>24722</v>
      </c>
      <c r="N6933" t="s">
        <v>24723</v>
      </c>
      <c r="O6933">
        <v>2.8075000000000001</v>
      </c>
      <c r="P6933">
        <v>0</v>
      </c>
      <c r="Q6933">
        <v>14</v>
      </c>
      <c r="R6933">
        <v>0</v>
      </c>
      <c r="S6933">
        <v>0</v>
      </c>
      <c r="T6933">
        <v>0</v>
      </c>
      <c r="U6933">
        <v>3</v>
      </c>
      <c r="V6933">
        <v>0</v>
      </c>
      <c r="W6933">
        <v>0</v>
      </c>
      <c r="X6933">
        <v>0</v>
      </c>
      <c r="Y6933">
        <v>11.201554</v>
      </c>
      <c r="Z6933">
        <v>0</v>
      </c>
      <c r="AA6933">
        <v>0</v>
      </c>
      <c r="AB6933">
        <v>0</v>
      </c>
      <c r="AC6933">
        <v>4.6178007000000001</v>
      </c>
      <c r="AD6933">
        <v>0</v>
      </c>
      <c r="AE6933">
        <v>0</v>
      </c>
      <c r="AF6933">
        <v>15.819355</v>
      </c>
    </row>
    <row r="6934" spans="1:32" x14ac:dyDescent="0.3">
      <c r="A6934">
        <v>2795248</v>
      </c>
      <c r="B6934">
        <v>1</v>
      </c>
      <c r="C6934" t="s">
        <v>82</v>
      </c>
      <c r="D6934" t="s">
        <v>93</v>
      </c>
      <c r="E6934" t="s">
        <v>24724</v>
      </c>
      <c r="F6934" t="s">
        <v>24725</v>
      </c>
      <c r="G6934" t="s">
        <v>31548</v>
      </c>
      <c r="H6934" t="s">
        <v>333</v>
      </c>
      <c r="I6934" t="s">
        <v>78</v>
      </c>
      <c r="J6934" t="s">
        <v>135</v>
      </c>
      <c r="K6934" t="s">
        <v>22</v>
      </c>
      <c r="L6934" t="s">
        <v>136</v>
      </c>
      <c r="M6934" t="s">
        <v>24726</v>
      </c>
      <c r="N6934" t="s">
        <v>24727</v>
      </c>
      <c r="O6934">
        <v>0.75305555555555559</v>
      </c>
      <c r="P6934">
        <v>0</v>
      </c>
      <c r="Q6934">
        <v>40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7.4161029999999997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7.4161029999999997</v>
      </c>
    </row>
    <row r="6935" spans="1:32" x14ac:dyDescent="0.3">
      <c r="A6935">
        <v>2794932</v>
      </c>
      <c r="B6935">
        <v>2</v>
      </c>
      <c r="C6935" t="s">
        <v>82</v>
      </c>
      <c r="D6935" t="s">
        <v>84</v>
      </c>
      <c r="E6935" t="s">
        <v>24728</v>
      </c>
      <c r="F6935" t="s">
        <v>24729</v>
      </c>
      <c r="G6935" t="s">
        <v>31552</v>
      </c>
      <c r="H6935" t="s">
        <v>223</v>
      </c>
      <c r="I6935" t="s">
        <v>78</v>
      </c>
      <c r="J6935" t="s">
        <v>135</v>
      </c>
      <c r="K6935" t="s">
        <v>22</v>
      </c>
      <c r="L6935" t="s">
        <v>136</v>
      </c>
      <c r="M6935" t="s">
        <v>18745</v>
      </c>
      <c r="N6935" t="s">
        <v>24730</v>
      </c>
      <c r="O6935">
        <v>0.47138888888888891</v>
      </c>
      <c r="P6935">
        <v>0</v>
      </c>
      <c r="Q6935">
        <v>314</v>
      </c>
      <c r="R6935">
        <v>0</v>
      </c>
      <c r="S6935">
        <v>1</v>
      </c>
      <c r="T6935">
        <v>0</v>
      </c>
      <c r="U6935">
        <v>8</v>
      </c>
      <c r="V6935">
        <v>0</v>
      </c>
      <c r="W6935">
        <v>0</v>
      </c>
      <c r="X6935">
        <v>0</v>
      </c>
      <c r="Y6935">
        <v>21.232673999999999</v>
      </c>
      <c r="Z6935">
        <v>0</v>
      </c>
      <c r="AA6935">
        <v>0.28090984000000002</v>
      </c>
      <c r="AB6935">
        <v>0</v>
      </c>
      <c r="AC6935">
        <v>1.8498547999999999</v>
      </c>
      <c r="AD6935">
        <v>0</v>
      </c>
      <c r="AE6935">
        <v>0</v>
      </c>
      <c r="AF6935">
        <v>23.363437999999999</v>
      </c>
    </row>
    <row r="6936" spans="1:32" x14ac:dyDescent="0.3">
      <c r="A6936">
        <v>2795234</v>
      </c>
      <c r="B6936">
        <v>1</v>
      </c>
      <c r="C6936" t="s">
        <v>82</v>
      </c>
      <c r="D6936" t="s">
        <v>113</v>
      </c>
      <c r="E6936" t="s">
        <v>19073</v>
      </c>
      <c r="F6936" t="s">
        <v>19074</v>
      </c>
      <c r="G6936" t="s">
        <v>31549</v>
      </c>
      <c r="H6936" t="s">
        <v>134</v>
      </c>
      <c r="I6936" t="s">
        <v>79</v>
      </c>
      <c r="J6936" t="s">
        <v>135</v>
      </c>
      <c r="K6936" t="s">
        <v>22</v>
      </c>
      <c r="L6936" t="s">
        <v>136</v>
      </c>
      <c r="M6936" t="s">
        <v>24731</v>
      </c>
      <c r="N6936" t="s">
        <v>24732</v>
      </c>
      <c r="O6936">
        <v>1.1924999999999999</v>
      </c>
      <c r="P6936">
        <v>3</v>
      </c>
      <c r="Q6936">
        <v>389</v>
      </c>
      <c r="R6936">
        <v>6</v>
      </c>
      <c r="S6936">
        <v>66</v>
      </c>
      <c r="T6936">
        <v>10</v>
      </c>
      <c r="U6936">
        <v>48</v>
      </c>
      <c r="V6936">
        <v>1</v>
      </c>
      <c r="W6936">
        <v>0</v>
      </c>
      <c r="X6936">
        <v>100.23066</v>
      </c>
      <c r="Y6936">
        <v>411.55365</v>
      </c>
      <c r="Z6936">
        <v>578.76679999999999</v>
      </c>
      <c r="AA6936">
        <v>19.330126</v>
      </c>
      <c r="AB6936">
        <v>32.852226000000002</v>
      </c>
      <c r="AC6936">
        <v>27.700890999999999</v>
      </c>
      <c r="AD6936">
        <v>160.09468000000001</v>
      </c>
      <c r="AE6936">
        <v>0</v>
      </c>
      <c r="AF6936">
        <v>1330.5289</v>
      </c>
    </row>
    <row r="6937" spans="1:32" x14ac:dyDescent="0.3">
      <c r="A6937">
        <v>2795171</v>
      </c>
      <c r="B6937">
        <v>1</v>
      </c>
      <c r="C6937" t="s">
        <v>82</v>
      </c>
      <c r="D6937" t="s">
        <v>95</v>
      </c>
      <c r="E6937" t="s">
        <v>24733</v>
      </c>
      <c r="F6937" t="s">
        <v>24734</v>
      </c>
      <c r="G6937" t="s">
        <v>31546</v>
      </c>
      <c r="H6937" t="s">
        <v>145</v>
      </c>
      <c r="I6937" t="s">
        <v>78</v>
      </c>
      <c r="J6937" t="s">
        <v>135</v>
      </c>
      <c r="K6937" t="s">
        <v>22</v>
      </c>
      <c r="L6937" t="s">
        <v>136</v>
      </c>
      <c r="M6937" t="s">
        <v>24735</v>
      </c>
      <c r="N6937" t="s">
        <v>24736</v>
      </c>
      <c r="O6937">
        <v>1.4513888888888888</v>
      </c>
      <c r="P6937">
        <v>0</v>
      </c>
      <c r="Q6937">
        <v>26</v>
      </c>
      <c r="R6937">
        <v>0</v>
      </c>
      <c r="S6937">
        <v>12</v>
      </c>
      <c r="T6937">
        <v>0</v>
      </c>
      <c r="U6937">
        <v>6</v>
      </c>
      <c r="V6937">
        <v>0</v>
      </c>
      <c r="W6937">
        <v>0</v>
      </c>
      <c r="X6937">
        <v>0</v>
      </c>
      <c r="Y6937">
        <v>10.329046999999999</v>
      </c>
      <c r="Z6937">
        <v>0</v>
      </c>
      <c r="AA6937">
        <v>2.2547953000000001</v>
      </c>
      <c r="AB6937">
        <v>0</v>
      </c>
      <c r="AC6937">
        <v>4.0668480000000002</v>
      </c>
      <c r="AD6937">
        <v>0</v>
      </c>
      <c r="AE6937">
        <v>0</v>
      </c>
      <c r="AF6937">
        <v>16.650690000000001</v>
      </c>
    </row>
    <row r="6938" spans="1:32" x14ac:dyDescent="0.3">
      <c r="A6938">
        <v>2795157</v>
      </c>
      <c r="B6938">
        <v>1</v>
      </c>
      <c r="C6938" t="s">
        <v>83</v>
      </c>
      <c r="D6938" t="s">
        <v>119</v>
      </c>
      <c r="E6938" t="s">
        <v>18762</v>
      </c>
      <c r="F6938" t="s">
        <v>18763</v>
      </c>
      <c r="G6938" t="s">
        <v>31552</v>
      </c>
      <c r="H6938" t="s">
        <v>2229</v>
      </c>
      <c r="I6938" t="s">
        <v>78</v>
      </c>
      <c r="J6938" t="s">
        <v>135</v>
      </c>
      <c r="K6938" t="s">
        <v>22</v>
      </c>
      <c r="L6938" t="s">
        <v>136</v>
      </c>
      <c r="M6938" t="s">
        <v>24737</v>
      </c>
      <c r="N6938" t="s">
        <v>24738</v>
      </c>
      <c r="O6938">
        <v>2.0013888888888891</v>
      </c>
      <c r="P6938">
        <v>0</v>
      </c>
      <c r="Q6938">
        <v>115</v>
      </c>
      <c r="R6938">
        <v>0</v>
      </c>
      <c r="S6938">
        <v>0</v>
      </c>
      <c r="T6938">
        <v>0</v>
      </c>
      <c r="U6938">
        <v>3</v>
      </c>
      <c r="V6938">
        <v>0</v>
      </c>
      <c r="W6938">
        <v>0</v>
      </c>
      <c r="X6938">
        <v>0</v>
      </c>
      <c r="Y6938">
        <v>24.817775999999999</v>
      </c>
      <c r="Z6938">
        <v>0</v>
      </c>
      <c r="AA6938">
        <v>0</v>
      </c>
      <c r="AB6938">
        <v>0</v>
      </c>
      <c r="AC6938">
        <v>0.21745923</v>
      </c>
      <c r="AD6938">
        <v>0</v>
      </c>
      <c r="AE6938">
        <v>0</v>
      </c>
      <c r="AF6938">
        <v>25.035233999999999</v>
      </c>
    </row>
    <row r="6939" spans="1:32" x14ac:dyDescent="0.3">
      <c r="A6939">
        <v>2795041</v>
      </c>
      <c r="B6939">
        <v>1</v>
      </c>
      <c r="C6939" t="s">
        <v>82</v>
      </c>
      <c r="D6939" t="s">
        <v>108</v>
      </c>
      <c r="E6939" t="s">
        <v>24739</v>
      </c>
      <c r="F6939" t="s">
        <v>24740</v>
      </c>
      <c r="G6939" t="s">
        <v>31545</v>
      </c>
      <c r="H6939" t="s">
        <v>134</v>
      </c>
      <c r="I6939" t="s">
        <v>79</v>
      </c>
      <c r="J6939" t="s">
        <v>135</v>
      </c>
      <c r="K6939" t="s">
        <v>22</v>
      </c>
      <c r="L6939" t="s">
        <v>136</v>
      </c>
      <c r="M6939" t="s">
        <v>24741</v>
      </c>
      <c r="N6939" t="s">
        <v>24742</v>
      </c>
      <c r="O6939">
        <v>0.34</v>
      </c>
      <c r="P6939">
        <v>0</v>
      </c>
      <c r="Q6939">
        <v>0</v>
      </c>
      <c r="R6939">
        <v>0</v>
      </c>
      <c r="S6939">
        <v>2</v>
      </c>
      <c r="T6939">
        <v>0</v>
      </c>
      <c r="U6939">
        <v>3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0.15040155999999999</v>
      </c>
      <c r="AB6939">
        <v>0</v>
      </c>
      <c r="AC6939">
        <v>0.40443420000000002</v>
      </c>
      <c r="AD6939">
        <v>0</v>
      </c>
      <c r="AE6939">
        <v>0</v>
      </c>
      <c r="AF6939">
        <v>0.55483574000000002</v>
      </c>
    </row>
    <row r="6940" spans="1:32" x14ac:dyDescent="0.3">
      <c r="A6940">
        <v>2795047</v>
      </c>
      <c r="B6940">
        <v>1</v>
      </c>
      <c r="C6940" t="s">
        <v>82</v>
      </c>
      <c r="D6940" t="s">
        <v>85</v>
      </c>
      <c r="E6940" t="s">
        <v>7624</v>
      </c>
      <c r="F6940" t="s">
        <v>7625</v>
      </c>
      <c r="G6940" t="s">
        <v>31550</v>
      </c>
      <c r="H6940" t="s">
        <v>380</v>
      </c>
      <c r="I6940" t="s">
        <v>78</v>
      </c>
      <c r="J6940" t="s">
        <v>135</v>
      </c>
      <c r="K6940" t="s">
        <v>22</v>
      </c>
      <c r="L6940" t="s">
        <v>136</v>
      </c>
      <c r="M6940" t="s">
        <v>24743</v>
      </c>
      <c r="N6940" t="s">
        <v>24744</v>
      </c>
      <c r="O6940">
        <v>4.9788888888888891</v>
      </c>
      <c r="P6940">
        <v>0</v>
      </c>
      <c r="Q6940">
        <v>105</v>
      </c>
      <c r="R6940">
        <v>0</v>
      </c>
      <c r="S6940">
        <v>0</v>
      </c>
      <c r="T6940">
        <v>0</v>
      </c>
      <c r="U6940">
        <v>14</v>
      </c>
      <c r="V6940">
        <v>0</v>
      </c>
      <c r="W6940">
        <v>0</v>
      </c>
      <c r="X6940">
        <v>0</v>
      </c>
      <c r="Y6940">
        <v>105.61005</v>
      </c>
      <c r="Z6940">
        <v>0</v>
      </c>
      <c r="AA6940">
        <v>0</v>
      </c>
      <c r="AB6940">
        <v>0</v>
      </c>
      <c r="AC6940">
        <v>33.033447000000002</v>
      </c>
      <c r="AD6940">
        <v>0</v>
      </c>
      <c r="AE6940">
        <v>0</v>
      </c>
      <c r="AF6940">
        <v>138.64349999999999</v>
      </c>
    </row>
    <row r="6941" spans="1:32" x14ac:dyDescent="0.3">
      <c r="A6941">
        <v>2794879</v>
      </c>
      <c r="B6941">
        <v>1</v>
      </c>
      <c r="C6941" t="s">
        <v>82</v>
      </c>
      <c r="D6941" t="s">
        <v>104</v>
      </c>
      <c r="E6941" t="s">
        <v>24745</v>
      </c>
      <c r="F6941" t="s">
        <v>24746</v>
      </c>
      <c r="G6941" t="s">
        <v>31548</v>
      </c>
      <c r="H6941" t="s">
        <v>333</v>
      </c>
      <c r="I6941" t="s">
        <v>78</v>
      </c>
      <c r="J6941" t="s">
        <v>135</v>
      </c>
      <c r="K6941" t="s">
        <v>22</v>
      </c>
      <c r="L6941" t="s">
        <v>136</v>
      </c>
      <c r="M6941" t="s">
        <v>24747</v>
      </c>
      <c r="N6941" t="s">
        <v>24748</v>
      </c>
      <c r="O6941">
        <v>3.4049999999999998</v>
      </c>
      <c r="P6941">
        <v>0</v>
      </c>
      <c r="Q6941">
        <v>28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23.134588000000001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23.134588000000001</v>
      </c>
    </row>
    <row r="6942" spans="1:32" x14ac:dyDescent="0.3">
      <c r="A6942">
        <v>2794871</v>
      </c>
      <c r="B6942">
        <v>1</v>
      </c>
      <c r="C6942" t="s">
        <v>82</v>
      </c>
      <c r="D6942" t="s">
        <v>113</v>
      </c>
      <c r="E6942" t="s">
        <v>4400</v>
      </c>
      <c r="F6942" t="s">
        <v>4401</v>
      </c>
      <c r="G6942" t="s">
        <v>31545</v>
      </c>
      <c r="H6942" t="s">
        <v>134</v>
      </c>
      <c r="I6942" t="s">
        <v>79</v>
      </c>
      <c r="J6942" t="s">
        <v>135</v>
      </c>
      <c r="K6942" t="s">
        <v>22</v>
      </c>
      <c r="L6942" t="s">
        <v>136</v>
      </c>
      <c r="M6942" t="s">
        <v>24749</v>
      </c>
      <c r="N6942" t="s">
        <v>24750</v>
      </c>
      <c r="O6942">
        <v>0.4572222222222222</v>
      </c>
      <c r="P6942">
        <v>8</v>
      </c>
      <c r="Q6942">
        <v>1247</v>
      </c>
      <c r="R6942">
        <v>13</v>
      </c>
      <c r="S6942">
        <v>427</v>
      </c>
      <c r="T6942">
        <v>28</v>
      </c>
      <c r="U6942">
        <v>267</v>
      </c>
      <c r="V6942">
        <v>2</v>
      </c>
      <c r="W6942">
        <v>2</v>
      </c>
      <c r="X6942">
        <v>61.53651</v>
      </c>
      <c r="Y6942">
        <v>307.45773000000003</v>
      </c>
      <c r="Z6942">
        <v>24.223972</v>
      </c>
      <c r="AA6942">
        <v>82.232735000000005</v>
      </c>
      <c r="AB6942">
        <v>39.924843000000003</v>
      </c>
      <c r="AC6942">
        <v>72.444580000000002</v>
      </c>
      <c r="AD6942">
        <v>19.843993999999999</v>
      </c>
      <c r="AE6942">
        <v>2.6651365999999999</v>
      </c>
      <c r="AF6942">
        <v>610.32950000000005</v>
      </c>
    </row>
    <row r="6943" spans="1:32" x14ac:dyDescent="0.3">
      <c r="A6943">
        <v>2794866</v>
      </c>
      <c r="B6943">
        <v>1</v>
      </c>
      <c r="C6943" t="s">
        <v>82</v>
      </c>
      <c r="D6943" t="s">
        <v>108</v>
      </c>
      <c r="E6943" t="s">
        <v>24751</v>
      </c>
      <c r="F6943" t="s">
        <v>24752</v>
      </c>
      <c r="G6943" t="s">
        <v>31545</v>
      </c>
      <c r="H6943" t="s">
        <v>134</v>
      </c>
      <c r="I6943" t="s">
        <v>79</v>
      </c>
      <c r="J6943" t="s">
        <v>135</v>
      </c>
      <c r="K6943" t="s">
        <v>22</v>
      </c>
      <c r="L6943" t="s">
        <v>136</v>
      </c>
      <c r="M6943" t="s">
        <v>24753</v>
      </c>
      <c r="N6943" t="s">
        <v>24754</v>
      </c>
      <c r="O6943">
        <v>3.4952777777777779</v>
      </c>
      <c r="P6943">
        <v>0</v>
      </c>
      <c r="Q6943">
        <v>812</v>
      </c>
      <c r="R6943">
        <v>0</v>
      </c>
      <c r="S6943">
        <v>21</v>
      </c>
      <c r="T6943">
        <v>1</v>
      </c>
      <c r="U6943">
        <v>188</v>
      </c>
      <c r="V6943">
        <v>0</v>
      </c>
      <c r="W6943">
        <v>1</v>
      </c>
      <c r="X6943">
        <v>0</v>
      </c>
      <c r="Y6943">
        <v>507.12155000000001</v>
      </c>
      <c r="Z6943">
        <v>0</v>
      </c>
      <c r="AA6943">
        <v>26.401956999999999</v>
      </c>
      <c r="AB6943">
        <v>49.299250000000001</v>
      </c>
      <c r="AC6943">
        <v>266.67728</v>
      </c>
      <c r="AD6943">
        <v>0</v>
      </c>
      <c r="AE6943">
        <v>2.3574798000000001</v>
      </c>
      <c r="AF6943">
        <v>851.85749999999996</v>
      </c>
    </row>
    <row r="6944" spans="1:32" x14ac:dyDescent="0.3">
      <c r="A6944">
        <v>2794870</v>
      </c>
      <c r="B6944">
        <v>1</v>
      </c>
      <c r="C6944" t="s">
        <v>82</v>
      </c>
      <c r="D6944" t="s">
        <v>99</v>
      </c>
      <c r="E6944" t="s">
        <v>22124</v>
      </c>
      <c r="F6944" t="s">
        <v>22125</v>
      </c>
      <c r="G6944" t="s">
        <v>31545</v>
      </c>
      <c r="H6944" t="s">
        <v>134</v>
      </c>
      <c r="I6944" t="s">
        <v>79</v>
      </c>
      <c r="J6944" t="s">
        <v>135</v>
      </c>
      <c r="K6944" t="s">
        <v>22</v>
      </c>
      <c r="L6944" t="s">
        <v>136</v>
      </c>
      <c r="M6944" t="s">
        <v>23619</v>
      </c>
      <c r="N6944" t="s">
        <v>24755</v>
      </c>
      <c r="O6944">
        <v>0.19138888888888889</v>
      </c>
      <c r="P6944">
        <v>11</v>
      </c>
      <c r="Q6944">
        <v>6007</v>
      </c>
      <c r="R6944">
        <v>16</v>
      </c>
      <c r="S6944">
        <v>217</v>
      </c>
      <c r="T6944">
        <v>33</v>
      </c>
      <c r="U6944">
        <v>760</v>
      </c>
      <c r="V6944">
        <v>0</v>
      </c>
      <c r="W6944">
        <v>10</v>
      </c>
      <c r="X6944">
        <v>4.9012155999999996</v>
      </c>
      <c r="Y6944">
        <v>210.90271000000001</v>
      </c>
      <c r="Z6944">
        <v>1.6439149</v>
      </c>
      <c r="AA6944">
        <v>8.6690810000000003</v>
      </c>
      <c r="AB6944">
        <v>29.819344000000001</v>
      </c>
      <c r="AC6944">
        <v>64.885689999999997</v>
      </c>
      <c r="AD6944">
        <v>0</v>
      </c>
      <c r="AE6944">
        <v>15.641278</v>
      </c>
      <c r="AF6944">
        <v>336.46323000000001</v>
      </c>
    </row>
    <row r="6945" spans="1:32" x14ac:dyDescent="0.3">
      <c r="A6945">
        <v>2794868</v>
      </c>
      <c r="B6945">
        <v>1</v>
      </c>
      <c r="C6945" t="s">
        <v>82</v>
      </c>
      <c r="D6945" t="s">
        <v>113</v>
      </c>
      <c r="E6945" t="s">
        <v>21625</v>
      </c>
      <c r="F6945" t="s">
        <v>21626</v>
      </c>
      <c r="G6945" t="s">
        <v>31545</v>
      </c>
      <c r="H6945" t="s">
        <v>134</v>
      </c>
      <c r="I6945" t="s">
        <v>79</v>
      </c>
      <c r="J6945" t="s">
        <v>135</v>
      </c>
      <c r="K6945" t="s">
        <v>22</v>
      </c>
      <c r="L6945" t="s">
        <v>136</v>
      </c>
      <c r="M6945" t="s">
        <v>24756</v>
      </c>
      <c r="N6945" t="s">
        <v>24757</v>
      </c>
      <c r="O6945">
        <v>0.21333333333333335</v>
      </c>
      <c r="P6945">
        <v>4</v>
      </c>
      <c r="Q6945">
        <v>6549</v>
      </c>
      <c r="R6945">
        <v>1</v>
      </c>
      <c r="S6945">
        <v>107</v>
      </c>
      <c r="T6945">
        <v>21</v>
      </c>
      <c r="U6945">
        <v>727</v>
      </c>
      <c r="V6945">
        <v>1</v>
      </c>
      <c r="W6945">
        <v>2</v>
      </c>
      <c r="X6945">
        <v>2.1199347999999998</v>
      </c>
      <c r="Y6945">
        <v>258.91955999999999</v>
      </c>
      <c r="Z6945">
        <v>0.102940276</v>
      </c>
      <c r="AA6945">
        <v>4.3242589999999996</v>
      </c>
      <c r="AB6945">
        <v>65.071240000000003</v>
      </c>
      <c r="AC6945">
        <v>81.618570000000005</v>
      </c>
      <c r="AD6945">
        <v>12.237686999999999</v>
      </c>
      <c r="AE6945">
        <v>4.2372525000000001E-2</v>
      </c>
      <c r="AF6945">
        <v>424.43655000000001</v>
      </c>
    </row>
    <row r="6946" spans="1:32" x14ac:dyDescent="0.3">
      <c r="A6946">
        <v>2794577</v>
      </c>
      <c r="B6946">
        <v>1</v>
      </c>
      <c r="C6946" t="s">
        <v>82</v>
      </c>
      <c r="D6946" t="s">
        <v>100</v>
      </c>
      <c r="E6946" t="s">
        <v>3696</v>
      </c>
      <c r="F6946" t="s">
        <v>3697</v>
      </c>
      <c r="G6946" t="s">
        <v>31548</v>
      </c>
      <c r="H6946" t="s">
        <v>893</v>
      </c>
      <c r="I6946" t="s">
        <v>78</v>
      </c>
      <c r="J6946" t="s">
        <v>135</v>
      </c>
      <c r="K6946" t="s">
        <v>22</v>
      </c>
      <c r="L6946" t="s">
        <v>136</v>
      </c>
      <c r="M6946" t="s">
        <v>24758</v>
      </c>
      <c r="N6946" t="s">
        <v>24759</v>
      </c>
      <c r="O6946">
        <v>2.7183333333333333</v>
      </c>
      <c r="P6946">
        <v>0</v>
      </c>
      <c r="Q6946">
        <v>6</v>
      </c>
      <c r="R6946">
        <v>0</v>
      </c>
      <c r="S6946">
        <v>0</v>
      </c>
      <c r="T6946">
        <v>0</v>
      </c>
      <c r="U6946">
        <v>3</v>
      </c>
      <c r="V6946">
        <v>0</v>
      </c>
      <c r="W6946">
        <v>0</v>
      </c>
      <c r="X6946">
        <v>0</v>
      </c>
      <c r="Y6946">
        <v>0.52239539999999995</v>
      </c>
      <c r="Z6946">
        <v>0</v>
      </c>
      <c r="AA6946">
        <v>0</v>
      </c>
      <c r="AB6946">
        <v>0</v>
      </c>
      <c r="AC6946">
        <v>58.477142000000001</v>
      </c>
      <c r="AD6946">
        <v>0</v>
      </c>
      <c r="AE6946">
        <v>0</v>
      </c>
      <c r="AF6946">
        <v>58.999540000000003</v>
      </c>
    </row>
    <row r="6947" spans="1:32" x14ac:dyDescent="0.3">
      <c r="A6947">
        <v>2794317</v>
      </c>
      <c r="B6947">
        <v>1</v>
      </c>
      <c r="C6947" t="s">
        <v>82</v>
      </c>
      <c r="D6947" t="s">
        <v>106</v>
      </c>
      <c r="E6947" t="s">
        <v>10747</v>
      </c>
      <c r="F6947" t="s">
        <v>10748</v>
      </c>
      <c r="G6947" t="s">
        <v>31546</v>
      </c>
      <c r="H6947" t="s">
        <v>223</v>
      </c>
      <c r="I6947" t="s">
        <v>78</v>
      </c>
      <c r="J6947" t="s">
        <v>135</v>
      </c>
      <c r="K6947" t="s">
        <v>22</v>
      </c>
      <c r="L6947" t="s">
        <v>136</v>
      </c>
      <c r="M6947" t="s">
        <v>24760</v>
      </c>
      <c r="N6947" t="s">
        <v>24761</v>
      </c>
      <c r="O6947">
        <v>1.65</v>
      </c>
      <c r="P6947">
        <v>0</v>
      </c>
      <c r="Q6947">
        <v>83</v>
      </c>
      <c r="R6947">
        <v>0</v>
      </c>
      <c r="S6947">
        <v>0</v>
      </c>
      <c r="T6947">
        <v>0</v>
      </c>
      <c r="U6947">
        <v>11</v>
      </c>
      <c r="V6947">
        <v>0</v>
      </c>
      <c r="W6947">
        <v>0</v>
      </c>
      <c r="X6947">
        <v>0</v>
      </c>
      <c r="Y6947">
        <v>33.395831999999999</v>
      </c>
      <c r="Z6947">
        <v>0</v>
      </c>
      <c r="AA6947">
        <v>0</v>
      </c>
      <c r="AB6947">
        <v>0</v>
      </c>
      <c r="AC6947">
        <v>30.1937</v>
      </c>
      <c r="AD6947">
        <v>0</v>
      </c>
      <c r="AE6947">
        <v>0</v>
      </c>
      <c r="AF6947">
        <v>63.589530000000003</v>
      </c>
    </row>
    <row r="6948" spans="1:32" x14ac:dyDescent="0.3">
      <c r="A6948">
        <v>2794294</v>
      </c>
      <c r="B6948">
        <v>1</v>
      </c>
      <c r="C6948" t="s">
        <v>83</v>
      </c>
      <c r="D6948" t="s">
        <v>120</v>
      </c>
      <c r="E6948" t="s">
        <v>10485</v>
      </c>
      <c r="F6948" t="s">
        <v>10486</v>
      </c>
      <c r="G6948" t="s">
        <v>31549</v>
      </c>
      <c r="H6948" t="s">
        <v>134</v>
      </c>
      <c r="I6948" t="s">
        <v>79</v>
      </c>
      <c r="J6948" t="s">
        <v>135</v>
      </c>
      <c r="K6948" t="s">
        <v>22</v>
      </c>
      <c r="L6948" t="s">
        <v>136</v>
      </c>
      <c r="M6948" t="s">
        <v>24762</v>
      </c>
      <c r="N6948" t="s">
        <v>24763</v>
      </c>
      <c r="O6948">
        <v>0.12083333333333333</v>
      </c>
      <c r="P6948">
        <v>2</v>
      </c>
      <c r="Q6948">
        <v>309</v>
      </c>
      <c r="R6948">
        <v>1</v>
      </c>
      <c r="S6948">
        <v>4</v>
      </c>
      <c r="T6948">
        <v>0</v>
      </c>
      <c r="U6948">
        <v>19</v>
      </c>
      <c r="V6948">
        <v>0</v>
      </c>
      <c r="W6948">
        <v>0</v>
      </c>
      <c r="X6948">
        <v>8.8604379999999996E-2</v>
      </c>
      <c r="Y6948">
        <v>3.2039504000000001</v>
      </c>
      <c r="Z6948">
        <v>2.0765005E-2</v>
      </c>
      <c r="AA6948">
        <v>0.14327914999999999</v>
      </c>
      <c r="AB6948">
        <v>0</v>
      </c>
      <c r="AC6948">
        <v>1.0028121000000001</v>
      </c>
      <c r="AD6948">
        <v>0</v>
      </c>
      <c r="AE6948">
        <v>0</v>
      </c>
      <c r="AF6948">
        <v>4.4594110000000002</v>
      </c>
    </row>
    <row r="6949" spans="1:32" x14ac:dyDescent="0.3">
      <c r="A6949">
        <v>2793863</v>
      </c>
      <c r="B6949">
        <v>2</v>
      </c>
      <c r="C6949" t="s">
        <v>82</v>
      </c>
      <c r="D6949" t="s">
        <v>90</v>
      </c>
      <c r="E6949" t="s">
        <v>24764</v>
      </c>
      <c r="F6949" t="s">
        <v>24765</v>
      </c>
      <c r="G6949" t="s">
        <v>31546</v>
      </c>
      <c r="H6949" t="s">
        <v>380</v>
      </c>
      <c r="I6949" t="s">
        <v>78</v>
      </c>
      <c r="J6949" t="s">
        <v>135</v>
      </c>
      <c r="K6949" t="s">
        <v>22</v>
      </c>
      <c r="L6949" t="s">
        <v>136</v>
      </c>
      <c r="M6949" t="s">
        <v>20972</v>
      </c>
      <c r="N6949" t="s">
        <v>24766</v>
      </c>
      <c r="O6949">
        <v>1.2925</v>
      </c>
      <c r="P6949">
        <v>0</v>
      </c>
      <c r="Q6949">
        <v>52</v>
      </c>
      <c r="R6949">
        <v>0</v>
      </c>
      <c r="S6949">
        <v>0</v>
      </c>
      <c r="T6949">
        <v>0</v>
      </c>
      <c r="U6949">
        <v>24</v>
      </c>
      <c r="V6949">
        <v>0</v>
      </c>
      <c r="W6949">
        <v>0</v>
      </c>
      <c r="X6949">
        <v>0</v>
      </c>
      <c r="Y6949">
        <v>28.369351999999999</v>
      </c>
      <c r="Z6949">
        <v>0</v>
      </c>
      <c r="AA6949">
        <v>0</v>
      </c>
      <c r="AB6949">
        <v>0</v>
      </c>
      <c r="AC6949">
        <v>16.319217999999999</v>
      </c>
      <c r="AD6949">
        <v>0</v>
      </c>
      <c r="AE6949">
        <v>0</v>
      </c>
      <c r="AF6949">
        <v>44.688572000000001</v>
      </c>
    </row>
    <row r="6950" spans="1:32" x14ac:dyDescent="0.3">
      <c r="A6950">
        <v>2794040</v>
      </c>
      <c r="B6950">
        <v>1</v>
      </c>
      <c r="C6950" t="s">
        <v>82</v>
      </c>
      <c r="D6950" t="s">
        <v>113</v>
      </c>
      <c r="E6950" t="s">
        <v>8625</v>
      </c>
      <c r="F6950" t="s">
        <v>8626</v>
      </c>
      <c r="G6950" t="s">
        <v>31546</v>
      </c>
      <c r="H6950" t="s">
        <v>1432</v>
      </c>
      <c r="I6950" t="s">
        <v>78</v>
      </c>
      <c r="J6950" t="s">
        <v>135</v>
      </c>
      <c r="K6950" t="s">
        <v>22</v>
      </c>
      <c r="L6950" t="s">
        <v>136</v>
      </c>
      <c r="M6950" t="s">
        <v>24767</v>
      </c>
      <c r="N6950" t="s">
        <v>24768</v>
      </c>
      <c r="O6950">
        <v>5.5038888888888886</v>
      </c>
      <c r="P6950">
        <v>0</v>
      </c>
      <c r="Q6950">
        <v>71</v>
      </c>
      <c r="R6950">
        <v>0</v>
      </c>
      <c r="S6950">
        <v>0</v>
      </c>
      <c r="T6950">
        <v>0</v>
      </c>
      <c r="U6950">
        <v>17</v>
      </c>
      <c r="V6950">
        <v>0</v>
      </c>
      <c r="W6950">
        <v>0</v>
      </c>
      <c r="X6950">
        <v>0</v>
      </c>
      <c r="Y6950">
        <v>181.4853</v>
      </c>
      <c r="Z6950">
        <v>0</v>
      </c>
      <c r="AA6950">
        <v>0</v>
      </c>
      <c r="AB6950">
        <v>0</v>
      </c>
      <c r="AC6950">
        <v>197.30188000000001</v>
      </c>
      <c r="AD6950">
        <v>0</v>
      </c>
      <c r="AE6950">
        <v>0</v>
      </c>
      <c r="AF6950">
        <v>378.78719999999998</v>
      </c>
    </row>
    <row r="6951" spans="1:32" x14ac:dyDescent="0.3">
      <c r="A6951">
        <v>2794041</v>
      </c>
      <c r="B6951">
        <v>1</v>
      </c>
      <c r="C6951" t="s">
        <v>83</v>
      </c>
      <c r="D6951" t="s">
        <v>119</v>
      </c>
      <c r="E6951" t="s">
        <v>24769</v>
      </c>
      <c r="F6951" t="s">
        <v>24770</v>
      </c>
      <c r="G6951" t="s">
        <v>31549</v>
      </c>
      <c r="H6951" t="s">
        <v>134</v>
      </c>
      <c r="I6951" t="s">
        <v>79</v>
      </c>
      <c r="J6951" t="s">
        <v>135</v>
      </c>
      <c r="K6951" t="s">
        <v>22</v>
      </c>
      <c r="L6951" t="s">
        <v>136</v>
      </c>
      <c r="M6951" t="s">
        <v>24771</v>
      </c>
      <c r="N6951" t="s">
        <v>24772</v>
      </c>
      <c r="O6951">
        <v>0.20277777777777778</v>
      </c>
      <c r="P6951">
        <v>2</v>
      </c>
      <c r="Q6951">
        <v>856</v>
      </c>
      <c r="R6951">
        <v>0</v>
      </c>
      <c r="S6951">
        <v>13</v>
      </c>
      <c r="T6951">
        <v>2</v>
      </c>
      <c r="U6951">
        <v>65</v>
      </c>
      <c r="V6951">
        <v>0</v>
      </c>
      <c r="W6951">
        <v>0</v>
      </c>
      <c r="X6951">
        <v>1.4939673</v>
      </c>
      <c r="Y6951">
        <v>14.876976000000001</v>
      </c>
      <c r="Z6951">
        <v>0</v>
      </c>
      <c r="AA6951">
        <v>0.4097982</v>
      </c>
      <c r="AB6951">
        <v>0.93686557000000004</v>
      </c>
      <c r="AC6951">
        <v>2.7508670999999998</v>
      </c>
      <c r="AD6951">
        <v>0</v>
      </c>
      <c r="AE6951">
        <v>0</v>
      </c>
      <c r="AF6951">
        <v>20.468472999999999</v>
      </c>
    </row>
    <row r="6952" spans="1:32" x14ac:dyDescent="0.3">
      <c r="A6952">
        <v>2793830</v>
      </c>
      <c r="B6952">
        <v>2</v>
      </c>
      <c r="C6952" t="s">
        <v>82</v>
      </c>
      <c r="D6952" t="s">
        <v>98</v>
      </c>
      <c r="E6952" t="s">
        <v>8575</v>
      </c>
      <c r="F6952" t="s">
        <v>8576</v>
      </c>
      <c r="G6952" t="s">
        <v>31552</v>
      </c>
      <c r="H6952" t="s">
        <v>223</v>
      </c>
      <c r="I6952" t="s">
        <v>78</v>
      </c>
      <c r="J6952" t="s">
        <v>135</v>
      </c>
      <c r="K6952" t="s">
        <v>22</v>
      </c>
      <c r="L6952" t="s">
        <v>136</v>
      </c>
      <c r="M6952" t="s">
        <v>24773</v>
      </c>
      <c r="N6952" t="s">
        <v>24774</v>
      </c>
      <c r="O6952">
        <v>0.21361111111111111</v>
      </c>
      <c r="P6952">
        <v>0</v>
      </c>
      <c r="Q6952">
        <v>638</v>
      </c>
      <c r="R6952">
        <v>0</v>
      </c>
      <c r="S6952">
        <v>0</v>
      </c>
      <c r="T6952">
        <v>0</v>
      </c>
      <c r="U6952">
        <v>80</v>
      </c>
      <c r="V6952">
        <v>0</v>
      </c>
      <c r="W6952">
        <v>0</v>
      </c>
      <c r="X6952">
        <v>0</v>
      </c>
      <c r="Y6952">
        <v>55.285397000000003</v>
      </c>
      <c r="Z6952">
        <v>0</v>
      </c>
      <c r="AA6952">
        <v>0</v>
      </c>
      <c r="AB6952">
        <v>0</v>
      </c>
      <c r="AC6952">
        <v>17.196783</v>
      </c>
      <c r="AD6952">
        <v>0</v>
      </c>
      <c r="AE6952">
        <v>0</v>
      </c>
      <c r="AF6952">
        <v>72.48218</v>
      </c>
    </row>
    <row r="6953" spans="1:32" x14ac:dyDescent="0.3">
      <c r="A6953">
        <v>2794022</v>
      </c>
      <c r="B6953">
        <v>1</v>
      </c>
      <c r="C6953" t="s">
        <v>82</v>
      </c>
      <c r="D6953" t="s">
        <v>113</v>
      </c>
      <c r="E6953" t="s">
        <v>24775</v>
      </c>
      <c r="F6953" t="s">
        <v>24776</v>
      </c>
      <c r="G6953" t="s">
        <v>31551</v>
      </c>
      <c r="H6953" t="s">
        <v>134</v>
      </c>
      <c r="I6953" t="s">
        <v>79</v>
      </c>
      <c r="J6953" t="s">
        <v>135</v>
      </c>
      <c r="K6953" t="s">
        <v>22</v>
      </c>
      <c r="L6953" t="s">
        <v>136</v>
      </c>
      <c r="M6953" t="s">
        <v>24777</v>
      </c>
      <c r="N6953" t="s">
        <v>24778</v>
      </c>
      <c r="O6953">
        <v>0.20166666666666666</v>
      </c>
      <c r="P6953">
        <v>0</v>
      </c>
      <c r="Q6953">
        <v>1735</v>
      </c>
      <c r="R6953">
        <v>0</v>
      </c>
      <c r="S6953">
        <v>5</v>
      </c>
      <c r="T6953">
        <v>0</v>
      </c>
      <c r="U6953">
        <v>323</v>
      </c>
      <c r="V6953">
        <v>0</v>
      </c>
      <c r="W6953">
        <v>0</v>
      </c>
      <c r="X6953">
        <v>0</v>
      </c>
      <c r="Y6953">
        <v>203.05376999999999</v>
      </c>
      <c r="Z6953">
        <v>0</v>
      </c>
      <c r="AA6953">
        <v>7.1780495E-2</v>
      </c>
      <c r="AB6953">
        <v>0</v>
      </c>
      <c r="AC6953">
        <v>107.94732</v>
      </c>
      <c r="AD6953">
        <v>0</v>
      </c>
      <c r="AE6953">
        <v>0</v>
      </c>
      <c r="AF6953">
        <v>311.07288</v>
      </c>
    </row>
    <row r="6954" spans="1:32" x14ac:dyDescent="0.3">
      <c r="A6954">
        <v>2793838</v>
      </c>
      <c r="B6954">
        <v>1</v>
      </c>
      <c r="C6954" t="s">
        <v>82</v>
      </c>
      <c r="D6954" t="s">
        <v>98</v>
      </c>
      <c r="E6954" t="s">
        <v>24779</v>
      </c>
      <c r="F6954" t="s">
        <v>24780</v>
      </c>
      <c r="G6954" t="s">
        <v>31548</v>
      </c>
      <c r="H6954" t="s">
        <v>333</v>
      </c>
      <c r="I6954" t="s">
        <v>78</v>
      </c>
      <c r="J6954" t="s">
        <v>135</v>
      </c>
      <c r="K6954" t="s">
        <v>22</v>
      </c>
      <c r="L6954" t="s">
        <v>136</v>
      </c>
      <c r="M6954" t="s">
        <v>24781</v>
      </c>
      <c r="N6954" t="s">
        <v>24782</v>
      </c>
      <c r="O6954">
        <v>1.2775000000000001</v>
      </c>
      <c r="P6954">
        <v>0</v>
      </c>
      <c r="Q6954">
        <v>4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4.9984849999999996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4.9984849999999996</v>
      </c>
    </row>
    <row r="6955" spans="1:32" x14ac:dyDescent="0.3">
      <c r="A6955">
        <v>2793830</v>
      </c>
      <c r="B6955">
        <v>1</v>
      </c>
      <c r="C6955" t="s">
        <v>82</v>
      </c>
      <c r="D6955" t="s">
        <v>98</v>
      </c>
      <c r="E6955" t="s">
        <v>7211</v>
      </c>
      <c r="F6955" t="s">
        <v>7212</v>
      </c>
      <c r="G6955" t="s">
        <v>31546</v>
      </c>
      <c r="H6955" t="s">
        <v>223</v>
      </c>
      <c r="I6955" t="s">
        <v>78</v>
      </c>
      <c r="J6955" t="s">
        <v>135</v>
      </c>
      <c r="K6955" t="s">
        <v>22</v>
      </c>
      <c r="L6955" t="s">
        <v>136</v>
      </c>
      <c r="M6955" t="s">
        <v>24783</v>
      </c>
      <c r="N6955" t="s">
        <v>24773</v>
      </c>
      <c r="O6955">
        <v>2.5280555555555555</v>
      </c>
      <c r="P6955">
        <v>0</v>
      </c>
      <c r="Q6955">
        <v>145</v>
      </c>
      <c r="R6955">
        <v>0</v>
      </c>
      <c r="S6955">
        <v>0</v>
      </c>
      <c r="T6955">
        <v>0</v>
      </c>
      <c r="U6955">
        <v>20</v>
      </c>
      <c r="V6955">
        <v>0</v>
      </c>
      <c r="W6955">
        <v>0</v>
      </c>
      <c r="X6955">
        <v>0</v>
      </c>
      <c r="Y6955">
        <v>86.99691</v>
      </c>
      <c r="Z6955">
        <v>0</v>
      </c>
      <c r="AA6955">
        <v>0</v>
      </c>
      <c r="AB6955">
        <v>0</v>
      </c>
      <c r="AC6955">
        <v>45.618214000000002</v>
      </c>
      <c r="AD6955">
        <v>0</v>
      </c>
      <c r="AE6955">
        <v>0</v>
      </c>
      <c r="AF6955">
        <v>132.61512999999999</v>
      </c>
    </row>
    <row r="6956" spans="1:32" x14ac:dyDescent="0.3">
      <c r="A6956">
        <v>2793701</v>
      </c>
      <c r="B6956">
        <v>2</v>
      </c>
      <c r="C6956" t="s">
        <v>82</v>
      </c>
      <c r="D6956" t="s">
        <v>113</v>
      </c>
      <c r="E6956" t="s">
        <v>24784</v>
      </c>
      <c r="F6956" t="s">
        <v>24785</v>
      </c>
      <c r="G6956" t="s">
        <v>31552</v>
      </c>
      <c r="H6956" t="s">
        <v>145</v>
      </c>
      <c r="I6956" t="s">
        <v>78</v>
      </c>
      <c r="J6956" t="s">
        <v>135</v>
      </c>
      <c r="K6956" t="s">
        <v>22</v>
      </c>
      <c r="L6956" t="s">
        <v>136</v>
      </c>
      <c r="M6956" t="s">
        <v>24786</v>
      </c>
      <c r="N6956" t="s">
        <v>24787</v>
      </c>
      <c r="O6956">
        <v>2.9680555555555554</v>
      </c>
      <c r="P6956">
        <v>0</v>
      </c>
      <c r="Q6956">
        <v>461</v>
      </c>
      <c r="R6956">
        <v>0</v>
      </c>
      <c r="S6956">
        <v>0</v>
      </c>
      <c r="T6956">
        <v>0</v>
      </c>
      <c r="U6956">
        <v>95</v>
      </c>
      <c r="V6956">
        <v>0</v>
      </c>
      <c r="W6956">
        <v>0</v>
      </c>
      <c r="X6956">
        <v>0</v>
      </c>
      <c r="Y6956">
        <v>624.98157000000003</v>
      </c>
      <c r="Z6956">
        <v>0</v>
      </c>
      <c r="AA6956">
        <v>0</v>
      </c>
      <c r="AB6956">
        <v>0</v>
      </c>
      <c r="AC6956">
        <v>292.72340000000003</v>
      </c>
      <c r="AD6956">
        <v>0</v>
      </c>
      <c r="AE6956">
        <v>0</v>
      </c>
      <c r="AF6956">
        <v>917.70496000000003</v>
      </c>
    </row>
    <row r="6957" spans="1:32" x14ac:dyDescent="0.3">
      <c r="A6957">
        <v>2793833</v>
      </c>
      <c r="B6957">
        <v>1</v>
      </c>
      <c r="C6957" t="s">
        <v>82</v>
      </c>
      <c r="D6957" t="s">
        <v>106</v>
      </c>
      <c r="E6957" t="s">
        <v>16200</v>
      </c>
      <c r="F6957" t="s">
        <v>16201</v>
      </c>
      <c r="G6957" t="s">
        <v>31549</v>
      </c>
      <c r="H6957" t="s">
        <v>3857</v>
      </c>
      <c r="I6957" t="s">
        <v>79</v>
      </c>
      <c r="J6957" t="s">
        <v>135</v>
      </c>
      <c r="K6957" t="s">
        <v>22</v>
      </c>
      <c r="L6957" t="s">
        <v>136</v>
      </c>
      <c r="M6957" t="s">
        <v>24788</v>
      </c>
      <c r="N6957" t="s">
        <v>24789</v>
      </c>
      <c r="O6957">
        <v>5.3224999999999998</v>
      </c>
      <c r="P6957">
        <v>0</v>
      </c>
      <c r="Q6957">
        <v>364</v>
      </c>
      <c r="R6957">
        <v>0</v>
      </c>
      <c r="S6957">
        <v>1</v>
      </c>
      <c r="T6957">
        <v>2</v>
      </c>
      <c r="U6957">
        <v>30</v>
      </c>
      <c r="V6957">
        <v>0</v>
      </c>
      <c r="W6957">
        <v>0</v>
      </c>
      <c r="X6957">
        <v>0</v>
      </c>
      <c r="Y6957">
        <v>461.56903</v>
      </c>
      <c r="Z6957">
        <v>0</v>
      </c>
      <c r="AA6957">
        <v>1.763847E-3</v>
      </c>
      <c r="AB6957">
        <v>125.78046000000001</v>
      </c>
      <c r="AC6957">
        <v>227.31452999999999</v>
      </c>
      <c r="AD6957">
        <v>0</v>
      </c>
      <c r="AE6957">
        <v>0</v>
      </c>
      <c r="AF6957">
        <v>814.66579999999999</v>
      </c>
    </row>
    <row r="6958" spans="1:32" x14ac:dyDescent="0.3">
      <c r="A6958">
        <v>2793831</v>
      </c>
      <c r="B6958">
        <v>1</v>
      </c>
      <c r="C6958" t="s">
        <v>83</v>
      </c>
      <c r="D6958" t="s">
        <v>123</v>
      </c>
      <c r="E6958" t="s">
        <v>24790</v>
      </c>
      <c r="F6958" t="s">
        <v>24791</v>
      </c>
      <c r="G6958" t="s">
        <v>31549</v>
      </c>
      <c r="H6958" t="s">
        <v>648</v>
      </c>
      <c r="I6958" t="s">
        <v>79</v>
      </c>
      <c r="J6958" t="s">
        <v>135</v>
      </c>
      <c r="K6958" t="s">
        <v>22</v>
      </c>
      <c r="L6958" t="s">
        <v>186</v>
      </c>
      <c r="M6958" t="s">
        <v>24792</v>
      </c>
      <c r="N6958" t="s">
        <v>24793</v>
      </c>
      <c r="O6958">
        <v>6.286944444444444</v>
      </c>
      <c r="P6958">
        <v>15</v>
      </c>
      <c r="Q6958">
        <v>3354</v>
      </c>
      <c r="R6958">
        <v>105</v>
      </c>
      <c r="S6958">
        <v>174</v>
      </c>
      <c r="T6958">
        <v>9</v>
      </c>
      <c r="U6958">
        <v>252</v>
      </c>
      <c r="V6958">
        <v>0</v>
      </c>
      <c r="W6958">
        <v>0</v>
      </c>
      <c r="X6958">
        <v>605.99114999999995</v>
      </c>
      <c r="Y6958">
        <v>4598.9989999999998</v>
      </c>
      <c r="Z6958">
        <v>330.28197999999998</v>
      </c>
      <c r="AA6958">
        <v>468.73302999999999</v>
      </c>
      <c r="AB6958">
        <v>370.13065</v>
      </c>
      <c r="AC6958">
        <v>757.18140000000005</v>
      </c>
      <c r="AD6958">
        <v>0</v>
      </c>
      <c r="AE6958">
        <v>0</v>
      </c>
      <c r="AF6958">
        <v>7131.317</v>
      </c>
    </row>
    <row r="6959" spans="1:32" x14ac:dyDescent="0.3">
      <c r="A6959">
        <v>2782891</v>
      </c>
      <c r="B6959">
        <v>1</v>
      </c>
      <c r="C6959" t="s">
        <v>82</v>
      </c>
      <c r="D6959" t="s">
        <v>108</v>
      </c>
      <c r="E6959" t="s">
        <v>24794</v>
      </c>
      <c r="F6959" t="s">
        <v>24795</v>
      </c>
      <c r="G6959" t="s">
        <v>31546</v>
      </c>
      <c r="H6959" t="s">
        <v>223</v>
      </c>
      <c r="I6959" t="s">
        <v>78</v>
      </c>
      <c r="J6959" t="s">
        <v>135</v>
      </c>
      <c r="K6959" t="s">
        <v>22</v>
      </c>
      <c r="L6959" t="s">
        <v>136</v>
      </c>
      <c r="M6959" t="s">
        <v>24796</v>
      </c>
      <c r="N6959" t="s">
        <v>24797</v>
      </c>
      <c r="O6959">
        <v>1.0113888888888889</v>
      </c>
      <c r="P6959">
        <v>0</v>
      </c>
      <c r="Q6959">
        <v>0</v>
      </c>
      <c r="R6959">
        <v>0</v>
      </c>
      <c r="S6959">
        <v>7</v>
      </c>
      <c r="T6959">
        <v>0</v>
      </c>
      <c r="U6959">
        <v>3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4.6932679999999998</v>
      </c>
      <c r="AB6959">
        <v>0</v>
      </c>
      <c r="AC6959">
        <v>38.466503000000003</v>
      </c>
      <c r="AD6959">
        <v>0</v>
      </c>
      <c r="AE6959">
        <v>0</v>
      </c>
      <c r="AF6959">
        <v>43.159770000000002</v>
      </c>
    </row>
    <row r="6960" spans="1:32" x14ac:dyDescent="0.3">
      <c r="A6960">
        <v>2782894</v>
      </c>
      <c r="B6960">
        <v>1</v>
      </c>
      <c r="C6960" t="s">
        <v>83</v>
      </c>
      <c r="D6960" t="s">
        <v>114</v>
      </c>
      <c r="E6960" t="s">
        <v>2845</v>
      </c>
      <c r="F6960" t="s">
        <v>2846</v>
      </c>
      <c r="G6960" t="s">
        <v>31551</v>
      </c>
      <c r="H6960" t="s">
        <v>134</v>
      </c>
      <c r="I6960" t="s">
        <v>79</v>
      </c>
      <c r="J6960" t="s">
        <v>248</v>
      </c>
      <c r="K6960" t="s">
        <v>22</v>
      </c>
      <c r="L6960" t="s">
        <v>136</v>
      </c>
      <c r="M6960" t="s">
        <v>24798</v>
      </c>
      <c r="N6960" t="s">
        <v>24799</v>
      </c>
      <c r="O6960">
        <v>2.2222222222222223E-2</v>
      </c>
      <c r="P6960">
        <v>8</v>
      </c>
      <c r="Q6960">
        <v>2</v>
      </c>
      <c r="R6960">
        <v>98</v>
      </c>
      <c r="S6960">
        <v>17</v>
      </c>
      <c r="T6960">
        <v>2</v>
      </c>
      <c r="U6960">
        <v>0</v>
      </c>
      <c r="V6960">
        <v>0</v>
      </c>
      <c r="W6960">
        <v>0</v>
      </c>
      <c r="X6960">
        <v>0.21618192999999999</v>
      </c>
      <c r="Y6960">
        <v>4.3559102000000002E-3</v>
      </c>
      <c r="Z6960">
        <v>0.96894634000000002</v>
      </c>
      <c r="AA6960">
        <v>0.121924795</v>
      </c>
      <c r="AB6960">
        <v>6.4106984000000004E-3</v>
      </c>
      <c r="AC6960">
        <v>0</v>
      </c>
      <c r="AD6960">
        <v>0</v>
      </c>
      <c r="AE6960">
        <v>0</v>
      </c>
      <c r="AF6960">
        <v>1.3178197</v>
      </c>
    </row>
    <row r="6961" spans="1:32" x14ac:dyDescent="0.3">
      <c r="A6961">
        <v>2782655</v>
      </c>
      <c r="B6961">
        <v>1</v>
      </c>
      <c r="C6961" t="s">
        <v>83</v>
      </c>
      <c r="D6961" t="s">
        <v>130</v>
      </c>
      <c r="E6961" t="s">
        <v>24357</v>
      </c>
      <c r="F6961" t="s">
        <v>24358</v>
      </c>
      <c r="G6961" t="s">
        <v>31545</v>
      </c>
      <c r="H6961" t="s">
        <v>134</v>
      </c>
      <c r="I6961" t="s">
        <v>79</v>
      </c>
      <c r="J6961" t="s">
        <v>135</v>
      </c>
      <c r="K6961" t="s">
        <v>22</v>
      </c>
      <c r="L6961" t="s">
        <v>136</v>
      </c>
      <c r="M6961" t="s">
        <v>24800</v>
      </c>
      <c r="N6961" t="s">
        <v>24801</v>
      </c>
      <c r="O6961">
        <v>0.19055555555555556</v>
      </c>
      <c r="P6961">
        <v>14</v>
      </c>
      <c r="Q6961">
        <v>106</v>
      </c>
      <c r="R6961">
        <v>34</v>
      </c>
      <c r="S6961">
        <v>16</v>
      </c>
      <c r="T6961">
        <v>3</v>
      </c>
      <c r="U6961">
        <v>9</v>
      </c>
      <c r="V6961">
        <v>0</v>
      </c>
      <c r="W6961">
        <v>0</v>
      </c>
      <c r="X6961">
        <v>0.4926025</v>
      </c>
      <c r="Y6961">
        <v>2.3792553000000001</v>
      </c>
      <c r="Z6961">
        <v>1.4843892000000001</v>
      </c>
      <c r="AA6961">
        <v>1.4267917000000001</v>
      </c>
      <c r="AB6961">
        <v>0.78172929999999996</v>
      </c>
      <c r="AC6961">
        <v>0.17655388</v>
      </c>
      <c r="AD6961">
        <v>0</v>
      </c>
      <c r="AE6961">
        <v>0</v>
      </c>
      <c r="AF6961">
        <v>6.7413216</v>
      </c>
    </row>
    <row r="6962" spans="1:32" x14ac:dyDescent="0.3">
      <c r="A6962">
        <v>2782532</v>
      </c>
      <c r="B6962">
        <v>1</v>
      </c>
      <c r="C6962" t="s">
        <v>83</v>
      </c>
      <c r="D6962" t="s">
        <v>127</v>
      </c>
      <c r="E6962" t="s">
        <v>24802</v>
      </c>
      <c r="F6962" t="s">
        <v>24803</v>
      </c>
      <c r="G6962" t="s">
        <v>31548</v>
      </c>
      <c r="H6962" t="s">
        <v>893</v>
      </c>
      <c r="I6962" t="s">
        <v>78</v>
      </c>
      <c r="J6962" t="s">
        <v>135</v>
      </c>
      <c r="K6962" t="s">
        <v>22</v>
      </c>
      <c r="L6962" t="s">
        <v>136</v>
      </c>
      <c r="M6962" t="s">
        <v>24804</v>
      </c>
      <c r="N6962" t="s">
        <v>24805</v>
      </c>
      <c r="O6962">
        <v>7.0152777777777775</v>
      </c>
      <c r="P6962">
        <v>0</v>
      </c>
      <c r="Q6962">
        <v>11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11.812609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11.812609</v>
      </c>
    </row>
    <row r="6963" spans="1:32" x14ac:dyDescent="0.3">
      <c r="A6963">
        <v>2782537</v>
      </c>
      <c r="B6963">
        <v>1</v>
      </c>
      <c r="C6963" t="s">
        <v>82</v>
      </c>
      <c r="D6963" t="s">
        <v>90</v>
      </c>
      <c r="E6963" t="s">
        <v>21392</v>
      </c>
      <c r="F6963" t="s">
        <v>21393</v>
      </c>
      <c r="G6963" t="s">
        <v>31546</v>
      </c>
      <c r="H6963" t="s">
        <v>643</v>
      </c>
      <c r="I6963" t="s">
        <v>78</v>
      </c>
      <c r="J6963" t="s">
        <v>135</v>
      </c>
      <c r="K6963" t="s">
        <v>22</v>
      </c>
      <c r="L6963" t="s">
        <v>186</v>
      </c>
      <c r="M6963" t="s">
        <v>24806</v>
      </c>
      <c r="N6963" t="s">
        <v>24807</v>
      </c>
      <c r="O6963">
        <v>7.1147222222222224</v>
      </c>
      <c r="P6963">
        <v>0</v>
      </c>
      <c r="Q6963">
        <v>191</v>
      </c>
      <c r="R6963">
        <v>0</v>
      </c>
      <c r="S6963">
        <v>0</v>
      </c>
      <c r="T6963">
        <v>0</v>
      </c>
      <c r="U6963">
        <v>25</v>
      </c>
      <c r="V6963">
        <v>0</v>
      </c>
      <c r="W6963">
        <v>0</v>
      </c>
      <c r="X6963">
        <v>0</v>
      </c>
      <c r="Y6963">
        <v>344.46152000000001</v>
      </c>
      <c r="Z6963">
        <v>0</v>
      </c>
      <c r="AA6963">
        <v>0</v>
      </c>
      <c r="AB6963">
        <v>0</v>
      </c>
      <c r="AC6963">
        <v>83.568430000000006</v>
      </c>
      <c r="AD6963">
        <v>0</v>
      </c>
      <c r="AE6963">
        <v>0</v>
      </c>
      <c r="AF6963">
        <v>428.02994000000001</v>
      </c>
    </row>
    <row r="6964" spans="1:32" x14ac:dyDescent="0.3">
      <c r="A6964">
        <v>2782559</v>
      </c>
      <c r="B6964">
        <v>1</v>
      </c>
      <c r="C6964" t="s">
        <v>83</v>
      </c>
      <c r="D6964" t="s">
        <v>128</v>
      </c>
      <c r="E6964" t="s">
        <v>11724</v>
      </c>
      <c r="F6964" t="s">
        <v>11725</v>
      </c>
      <c r="G6964" t="s">
        <v>31549</v>
      </c>
      <c r="H6964" t="s">
        <v>648</v>
      </c>
      <c r="I6964" t="s">
        <v>79</v>
      </c>
      <c r="J6964" t="s">
        <v>135</v>
      </c>
      <c r="K6964" t="s">
        <v>22</v>
      </c>
      <c r="L6964" t="s">
        <v>186</v>
      </c>
      <c r="M6964" t="s">
        <v>24808</v>
      </c>
      <c r="N6964" t="s">
        <v>24809</v>
      </c>
      <c r="O6964">
        <v>7.6825000000000001</v>
      </c>
      <c r="P6964">
        <v>6</v>
      </c>
      <c r="Q6964">
        <v>12</v>
      </c>
      <c r="R6964">
        <v>191</v>
      </c>
      <c r="S6964">
        <v>121</v>
      </c>
      <c r="T6964">
        <v>15</v>
      </c>
      <c r="U6964">
        <v>8</v>
      </c>
      <c r="V6964">
        <v>0</v>
      </c>
      <c r="W6964">
        <v>0</v>
      </c>
      <c r="X6964">
        <v>16.836532999999999</v>
      </c>
      <c r="Y6964">
        <v>2.8353145</v>
      </c>
      <c r="Z6964">
        <v>607.69550000000004</v>
      </c>
      <c r="AA6964">
        <v>279.20746000000003</v>
      </c>
      <c r="AB6964">
        <v>554.3442</v>
      </c>
      <c r="AC6964">
        <v>14.284864000000001</v>
      </c>
      <c r="AD6964">
        <v>0</v>
      </c>
      <c r="AE6964">
        <v>0</v>
      </c>
      <c r="AF6964">
        <v>1475.2039</v>
      </c>
    </row>
    <row r="6965" spans="1:32" x14ac:dyDescent="0.3">
      <c r="A6965">
        <v>2782547</v>
      </c>
      <c r="B6965">
        <v>1</v>
      </c>
      <c r="C6965" t="s">
        <v>83</v>
      </c>
      <c r="D6965" t="s">
        <v>125</v>
      </c>
      <c r="E6965" t="s">
        <v>24199</v>
      </c>
      <c r="F6965" t="s">
        <v>24200</v>
      </c>
      <c r="G6965" t="s">
        <v>31545</v>
      </c>
      <c r="H6965" t="s">
        <v>134</v>
      </c>
      <c r="I6965" t="s">
        <v>79</v>
      </c>
      <c r="J6965" t="s">
        <v>135</v>
      </c>
      <c r="K6965" t="s">
        <v>22</v>
      </c>
      <c r="L6965" t="s">
        <v>136</v>
      </c>
      <c r="M6965" t="s">
        <v>24810</v>
      </c>
      <c r="N6965" t="s">
        <v>24811</v>
      </c>
      <c r="O6965">
        <v>0.40138888888888891</v>
      </c>
      <c r="P6965">
        <v>4</v>
      </c>
      <c r="Q6965">
        <v>2213</v>
      </c>
      <c r="R6965">
        <v>170</v>
      </c>
      <c r="S6965">
        <v>137</v>
      </c>
      <c r="T6965">
        <v>18</v>
      </c>
      <c r="U6965">
        <v>261</v>
      </c>
      <c r="V6965">
        <v>2</v>
      </c>
      <c r="W6965">
        <v>0</v>
      </c>
      <c r="X6965">
        <v>0.36931535999999998</v>
      </c>
      <c r="Y6965">
        <v>114.25532</v>
      </c>
      <c r="Z6965">
        <v>25.050986999999999</v>
      </c>
      <c r="AA6965">
        <v>25.334700000000002</v>
      </c>
      <c r="AB6965">
        <v>16.845036</v>
      </c>
      <c r="AC6965">
        <v>34.310220000000001</v>
      </c>
      <c r="AD6965">
        <v>2.2566112999999999</v>
      </c>
      <c r="AE6965">
        <v>0</v>
      </c>
      <c r="AF6965">
        <v>218.42218</v>
      </c>
    </row>
    <row r="6966" spans="1:32" x14ac:dyDescent="0.3">
      <c r="A6966">
        <v>2782284</v>
      </c>
      <c r="B6966">
        <v>1</v>
      </c>
      <c r="C6966" t="s">
        <v>83</v>
      </c>
      <c r="D6966" t="s">
        <v>116</v>
      </c>
      <c r="E6966" t="s">
        <v>24812</v>
      </c>
      <c r="F6966" t="s">
        <v>24813</v>
      </c>
      <c r="G6966" t="s">
        <v>31546</v>
      </c>
      <c r="H6966" t="s">
        <v>223</v>
      </c>
      <c r="I6966" t="s">
        <v>78</v>
      </c>
      <c r="J6966" t="s">
        <v>135</v>
      </c>
      <c r="K6966" t="s">
        <v>22</v>
      </c>
      <c r="L6966" t="s">
        <v>136</v>
      </c>
      <c r="M6966" t="s">
        <v>24814</v>
      </c>
      <c r="N6966" t="s">
        <v>24815</v>
      </c>
      <c r="O6966">
        <v>2.1255555555555556</v>
      </c>
      <c r="P6966">
        <v>0</v>
      </c>
      <c r="Q6966">
        <v>28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6.7218140000000002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6.7218140000000002</v>
      </c>
    </row>
    <row r="6967" spans="1:32" x14ac:dyDescent="0.3">
      <c r="A6967">
        <v>2782217</v>
      </c>
      <c r="B6967">
        <v>1</v>
      </c>
      <c r="C6967" t="s">
        <v>83</v>
      </c>
      <c r="D6967" t="s">
        <v>115</v>
      </c>
      <c r="E6967" t="s">
        <v>24816</v>
      </c>
      <c r="F6967" t="s">
        <v>24817</v>
      </c>
      <c r="G6967" t="s">
        <v>31549</v>
      </c>
      <c r="H6967" t="s">
        <v>134</v>
      </c>
      <c r="I6967" t="s">
        <v>79</v>
      </c>
      <c r="J6967" t="s">
        <v>135</v>
      </c>
      <c r="K6967" t="s">
        <v>22</v>
      </c>
      <c r="L6967" t="s">
        <v>136</v>
      </c>
      <c r="M6967" t="s">
        <v>24818</v>
      </c>
      <c r="N6967" t="s">
        <v>24819</v>
      </c>
      <c r="O6967">
        <v>1.6305555555555555</v>
      </c>
      <c r="P6967">
        <v>0</v>
      </c>
      <c r="Q6967">
        <v>75</v>
      </c>
      <c r="R6967">
        <v>1</v>
      </c>
      <c r="S6967">
        <v>3</v>
      </c>
      <c r="T6967">
        <v>0</v>
      </c>
      <c r="U6967">
        <v>4</v>
      </c>
      <c r="V6967">
        <v>0</v>
      </c>
      <c r="W6967">
        <v>0</v>
      </c>
      <c r="X6967">
        <v>0</v>
      </c>
      <c r="Y6967">
        <v>20.268263000000001</v>
      </c>
      <c r="Z6967">
        <v>0.31501853000000002</v>
      </c>
      <c r="AA6967">
        <v>1.9426906000000001E-2</v>
      </c>
      <c r="AB6967">
        <v>0</v>
      </c>
      <c r="AC6967">
        <v>0.72782670000000005</v>
      </c>
      <c r="AD6967">
        <v>0</v>
      </c>
      <c r="AE6967">
        <v>0</v>
      </c>
      <c r="AF6967">
        <v>21.330534</v>
      </c>
    </row>
    <row r="6968" spans="1:32" x14ac:dyDescent="0.3">
      <c r="A6968">
        <v>2782231</v>
      </c>
      <c r="B6968">
        <v>1</v>
      </c>
      <c r="C6968" t="s">
        <v>82</v>
      </c>
      <c r="D6968" t="s">
        <v>86</v>
      </c>
      <c r="E6968" t="s">
        <v>24820</v>
      </c>
      <c r="F6968" t="s">
        <v>24821</v>
      </c>
      <c r="G6968" t="s">
        <v>31546</v>
      </c>
      <c r="H6968" t="s">
        <v>223</v>
      </c>
      <c r="I6968" t="s">
        <v>78</v>
      </c>
      <c r="J6968" t="s">
        <v>135</v>
      </c>
      <c r="K6968" t="s">
        <v>22</v>
      </c>
      <c r="L6968" t="s">
        <v>136</v>
      </c>
      <c r="M6968" t="s">
        <v>24822</v>
      </c>
      <c r="N6968" t="s">
        <v>24823</v>
      </c>
      <c r="O6968">
        <v>1.8252777777777778</v>
      </c>
      <c r="P6968">
        <v>0</v>
      </c>
      <c r="Q6968">
        <v>18</v>
      </c>
      <c r="R6968">
        <v>0</v>
      </c>
      <c r="S6968">
        <v>0</v>
      </c>
      <c r="T6968">
        <v>0</v>
      </c>
      <c r="U6968">
        <v>3</v>
      </c>
      <c r="V6968">
        <v>0</v>
      </c>
      <c r="W6968">
        <v>0</v>
      </c>
      <c r="X6968">
        <v>0</v>
      </c>
      <c r="Y6968">
        <v>3.2585704</v>
      </c>
      <c r="Z6968">
        <v>0</v>
      </c>
      <c r="AA6968">
        <v>0</v>
      </c>
      <c r="AB6968">
        <v>0</v>
      </c>
      <c r="AC6968">
        <v>0.49513346000000003</v>
      </c>
      <c r="AD6968">
        <v>0</v>
      </c>
      <c r="AE6968">
        <v>0</v>
      </c>
      <c r="AF6968">
        <v>3.7537037999999998</v>
      </c>
    </row>
    <row r="6969" spans="1:32" x14ac:dyDescent="0.3">
      <c r="A6969">
        <v>2782212</v>
      </c>
      <c r="B6969">
        <v>1</v>
      </c>
      <c r="C6969" t="s">
        <v>82</v>
      </c>
      <c r="D6969" t="s">
        <v>105</v>
      </c>
      <c r="E6969" t="s">
        <v>14807</v>
      </c>
      <c r="F6969" t="s">
        <v>14808</v>
      </c>
      <c r="G6969" t="s">
        <v>31545</v>
      </c>
      <c r="H6969" t="s">
        <v>134</v>
      </c>
      <c r="I6969" t="s">
        <v>79</v>
      </c>
      <c r="J6969" t="s">
        <v>135</v>
      </c>
      <c r="K6969" t="s">
        <v>22</v>
      </c>
      <c r="L6969" t="s">
        <v>136</v>
      </c>
      <c r="M6969" t="s">
        <v>24434</v>
      </c>
      <c r="N6969" t="s">
        <v>24824</v>
      </c>
      <c r="O6969">
        <v>0.3</v>
      </c>
      <c r="P6969">
        <v>0</v>
      </c>
      <c r="Q6969">
        <v>489</v>
      </c>
      <c r="R6969">
        <v>0</v>
      </c>
      <c r="S6969">
        <v>0</v>
      </c>
      <c r="T6969">
        <v>0</v>
      </c>
      <c r="U6969">
        <v>44</v>
      </c>
      <c r="V6969">
        <v>0</v>
      </c>
      <c r="W6969">
        <v>0</v>
      </c>
      <c r="X6969">
        <v>0</v>
      </c>
      <c r="Y6969">
        <v>24.580496</v>
      </c>
      <c r="Z6969">
        <v>0</v>
      </c>
      <c r="AA6969">
        <v>0</v>
      </c>
      <c r="AB6969">
        <v>0</v>
      </c>
      <c r="AC6969">
        <v>15.427377999999999</v>
      </c>
      <c r="AD6969">
        <v>0</v>
      </c>
      <c r="AE6969">
        <v>0</v>
      </c>
      <c r="AF6969">
        <v>40.007874000000001</v>
      </c>
    </row>
    <row r="6970" spans="1:32" x14ac:dyDescent="0.3">
      <c r="A6970">
        <v>2782003</v>
      </c>
      <c r="B6970">
        <v>1</v>
      </c>
      <c r="C6970" t="s">
        <v>83</v>
      </c>
      <c r="D6970" t="s">
        <v>123</v>
      </c>
      <c r="E6970" t="s">
        <v>1695</v>
      </c>
      <c r="F6970" t="s">
        <v>1696</v>
      </c>
      <c r="G6970" t="s">
        <v>31551</v>
      </c>
      <c r="H6970" t="s">
        <v>134</v>
      </c>
      <c r="I6970" t="s">
        <v>79</v>
      </c>
      <c r="J6970" t="s">
        <v>248</v>
      </c>
      <c r="K6970" t="s">
        <v>22</v>
      </c>
      <c r="L6970" t="s">
        <v>136</v>
      </c>
      <c r="M6970" t="s">
        <v>24825</v>
      </c>
      <c r="N6970" t="s">
        <v>24826</v>
      </c>
      <c r="O6970">
        <v>8.3333333333333332E-3</v>
      </c>
      <c r="P6970">
        <v>0</v>
      </c>
      <c r="Q6970">
        <v>1</v>
      </c>
      <c r="R6970">
        <v>11</v>
      </c>
      <c r="S6970">
        <v>65</v>
      </c>
      <c r="T6970">
        <v>6</v>
      </c>
      <c r="U6970">
        <v>8</v>
      </c>
      <c r="V6970">
        <v>0</v>
      </c>
      <c r="W6970">
        <v>0</v>
      </c>
      <c r="X6970">
        <v>0</v>
      </c>
      <c r="Y6970">
        <v>3.2669713E-4</v>
      </c>
      <c r="Z6970">
        <v>0.45429852999999998</v>
      </c>
      <c r="AA6970">
        <v>0.23996667999999999</v>
      </c>
      <c r="AB6970">
        <v>6.771054E-2</v>
      </c>
      <c r="AC6970">
        <v>1.3333599999999999E-2</v>
      </c>
      <c r="AD6970">
        <v>0</v>
      </c>
      <c r="AE6970">
        <v>0</v>
      </c>
      <c r="AF6970">
        <v>0.77563599999999999</v>
      </c>
    </row>
    <row r="6971" spans="1:32" x14ac:dyDescent="0.3">
      <c r="A6971">
        <v>2782004</v>
      </c>
      <c r="B6971">
        <v>1</v>
      </c>
      <c r="C6971" t="s">
        <v>82</v>
      </c>
      <c r="D6971" t="s">
        <v>112</v>
      </c>
      <c r="E6971" t="s">
        <v>24827</v>
      </c>
      <c r="F6971" t="s">
        <v>24828</v>
      </c>
      <c r="G6971" t="s">
        <v>31549</v>
      </c>
      <c r="H6971" t="s">
        <v>134</v>
      </c>
      <c r="I6971" t="s">
        <v>79</v>
      </c>
      <c r="J6971" t="s">
        <v>135</v>
      </c>
      <c r="K6971" t="s">
        <v>22</v>
      </c>
      <c r="L6971" t="s">
        <v>136</v>
      </c>
      <c r="M6971" t="s">
        <v>24826</v>
      </c>
      <c r="N6971" t="s">
        <v>24829</v>
      </c>
      <c r="O6971">
        <v>1.9194444444444445</v>
      </c>
      <c r="P6971">
        <v>0</v>
      </c>
      <c r="Q6971">
        <v>0</v>
      </c>
      <c r="R6971">
        <v>4</v>
      </c>
      <c r="S6971">
        <v>6</v>
      </c>
      <c r="T6971">
        <v>0</v>
      </c>
      <c r="U6971">
        <v>2</v>
      </c>
      <c r="V6971">
        <v>1</v>
      </c>
      <c r="W6971">
        <v>0</v>
      </c>
      <c r="X6971">
        <v>0</v>
      </c>
      <c r="Y6971">
        <v>0</v>
      </c>
      <c r="Z6971">
        <v>6.3804749999999997</v>
      </c>
      <c r="AA6971">
        <v>90.072710000000001</v>
      </c>
      <c r="AB6971">
        <v>0</v>
      </c>
      <c r="AC6971">
        <v>0.63057160000000001</v>
      </c>
      <c r="AD6971">
        <v>81.244834999999995</v>
      </c>
      <c r="AE6971">
        <v>0</v>
      </c>
      <c r="AF6971">
        <v>178.32857999999999</v>
      </c>
    </row>
    <row r="6972" spans="1:32" x14ac:dyDescent="0.3">
      <c r="A6972">
        <v>2782006</v>
      </c>
      <c r="B6972">
        <v>1</v>
      </c>
      <c r="C6972" t="s">
        <v>82</v>
      </c>
      <c r="D6972" t="s">
        <v>93</v>
      </c>
      <c r="E6972" t="s">
        <v>24830</v>
      </c>
      <c r="F6972" t="s">
        <v>24831</v>
      </c>
      <c r="G6972" t="s">
        <v>31552</v>
      </c>
      <c r="H6972" t="s">
        <v>643</v>
      </c>
      <c r="I6972" t="s">
        <v>78</v>
      </c>
      <c r="J6972" t="s">
        <v>135</v>
      </c>
      <c r="K6972" t="s">
        <v>22</v>
      </c>
      <c r="L6972" t="s">
        <v>186</v>
      </c>
      <c r="M6972" t="s">
        <v>24832</v>
      </c>
      <c r="N6972" t="s">
        <v>24833</v>
      </c>
      <c r="O6972">
        <v>5.9986111111111109</v>
      </c>
      <c r="P6972">
        <v>0</v>
      </c>
      <c r="Q6972">
        <v>195</v>
      </c>
      <c r="R6972">
        <v>0</v>
      </c>
      <c r="S6972">
        <v>0</v>
      </c>
      <c r="T6972">
        <v>0</v>
      </c>
      <c r="U6972">
        <v>8</v>
      </c>
      <c r="V6972">
        <v>0</v>
      </c>
      <c r="W6972">
        <v>0</v>
      </c>
      <c r="X6972">
        <v>0</v>
      </c>
      <c r="Y6972">
        <v>294.80246</v>
      </c>
      <c r="Z6972">
        <v>0</v>
      </c>
      <c r="AA6972">
        <v>0</v>
      </c>
      <c r="AB6972">
        <v>0</v>
      </c>
      <c r="AC6972">
        <v>331.41827000000001</v>
      </c>
      <c r="AD6972">
        <v>0</v>
      </c>
      <c r="AE6972">
        <v>0</v>
      </c>
      <c r="AF6972">
        <v>626.22076000000004</v>
      </c>
    </row>
    <row r="6973" spans="1:32" x14ac:dyDescent="0.3">
      <c r="A6973">
        <v>2782009</v>
      </c>
      <c r="B6973">
        <v>1</v>
      </c>
      <c r="C6973" t="s">
        <v>82</v>
      </c>
      <c r="D6973" t="s">
        <v>90</v>
      </c>
      <c r="E6973" t="s">
        <v>24834</v>
      </c>
      <c r="F6973" t="s">
        <v>24835</v>
      </c>
      <c r="G6973" t="s">
        <v>31548</v>
      </c>
      <c r="H6973" t="s">
        <v>333</v>
      </c>
      <c r="I6973" t="s">
        <v>78</v>
      </c>
      <c r="J6973" t="s">
        <v>135</v>
      </c>
      <c r="K6973" t="s">
        <v>22</v>
      </c>
      <c r="L6973" t="s">
        <v>136</v>
      </c>
      <c r="M6973" t="s">
        <v>24836</v>
      </c>
      <c r="N6973" t="s">
        <v>24837</v>
      </c>
      <c r="O6973">
        <v>2.9002777777777777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15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27.069154999999999</v>
      </c>
      <c r="AD6973">
        <v>0</v>
      </c>
      <c r="AE6973">
        <v>0</v>
      </c>
      <c r="AF6973">
        <v>27.069154999999999</v>
      </c>
    </row>
    <row r="6974" spans="1:32" x14ac:dyDescent="0.3">
      <c r="A6974">
        <v>2781822</v>
      </c>
      <c r="B6974">
        <v>1</v>
      </c>
      <c r="C6974" t="s">
        <v>83</v>
      </c>
      <c r="D6974" t="s">
        <v>123</v>
      </c>
      <c r="E6974" t="s">
        <v>24838</v>
      </c>
      <c r="F6974" t="s">
        <v>24839</v>
      </c>
      <c r="G6974" t="s">
        <v>31551</v>
      </c>
      <c r="H6974" t="s">
        <v>672</v>
      </c>
      <c r="I6974" t="s">
        <v>79</v>
      </c>
      <c r="J6974" t="s">
        <v>135</v>
      </c>
      <c r="K6974" t="s">
        <v>22</v>
      </c>
      <c r="L6974" t="s">
        <v>136</v>
      </c>
      <c r="M6974" t="s">
        <v>24840</v>
      </c>
      <c r="N6974" t="s">
        <v>24841</v>
      </c>
      <c r="O6974">
        <v>1.4147222222222222</v>
      </c>
      <c r="P6974">
        <v>0</v>
      </c>
      <c r="Q6974">
        <v>80</v>
      </c>
      <c r="R6974">
        <v>0</v>
      </c>
      <c r="S6974">
        <v>7</v>
      </c>
      <c r="T6974">
        <v>0</v>
      </c>
      <c r="U6974">
        <v>7</v>
      </c>
      <c r="V6974">
        <v>0</v>
      </c>
      <c r="W6974">
        <v>0</v>
      </c>
      <c r="X6974">
        <v>0</v>
      </c>
      <c r="Y6974">
        <v>22.668869999999998</v>
      </c>
      <c r="Z6974">
        <v>0</v>
      </c>
      <c r="AA6974">
        <v>1.2395601999999999</v>
      </c>
      <c r="AB6974">
        <v>0</v>
      </c>
      <c r="AC6974">
        <v>2.3022339999999999</v>
      </c>
      <c r="AD6974">
        <v>0</v>
      </c>
      <c r="AE6974">
        <v>0</v>
      </c>
      <c r="AF6974">
        <v>26.210664999999999</v>
      </c>
    </row>
    <row r="6975" spans="1:32" x14ac:dyDescent="0.3">
      <c r="A6975">
        <v>2781616</v>
      </c>
      <c r="B6975">
        <v>1</v>
      </c>
      <c r="C6975" t="s">
        <v>82</v>
      </c>
      <c r="D6975" t="s">
        <v>113</v>
      </c>
      <c r="E6975" t="s">
        <v>24842</v>
      </c>
      <c r="F6975" t="s">
        <v>24843</v>
      </c>
      <c r="G6975" t="s">
        <v>31548</v>
      </c>
      <c r="H6975" t="s">
        <v>893</v>
      </c>
      <c r="I6975" t="s">
        <v>78</v>
      </c>
      <c r="J6975" t="s">
        <v>135</v>
      </c>
      <c r="K6975" t="s">
        <v>22</v>
      </c>
      <c r="L6975" t="s">
        <v>136</v>
      </c>
      <c r="M6975" t="s">
        <v>24844</v>
      </c>
      <c r="N6975" t="s">
        <v>24845</v>
      </c>
      <c r="O6975">
        <v>1.3555555555555556</v>
      </c>
      <c r="P6975">
        <v>0</v>
      </c>
      <c r="Q6975">
        <v>1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0.69507635000000001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0.69507635000000001</v>
      </c>
    </row>
    <row r="6976" spans="1:32" x14ac:dyDescent="0.3">
      <c r="A6976">
        <v>2781516</v>
      </c>
      <c r="B6976">
        <v>1</v>
      </c>
      <c r="C6976" t="s">
        <v>82</v>
      </c>
      <c r="D6976" t="s">
        <v>106</v>
      </c>
      <c r="E6976" t="s">
        <v>24846</v>
      </c>
      <c r="F6976" t="s">
        <v>24847</v>
      </c>
      <c r="G6976" t="s">
        <v>31548</v>
      </c>
      <c r="H6976" t="s">
        <v>893</v>
      </c>
      <c r="I6976" t="s">
        <v>78</v>
      </c>
      <c r="J6976" t="s">
        <v>135</v>
      </c>
      <c r="K6976" t="s">
        <v>22</v>
      </c>
      <c r="L6976" t="s">
        <v>136</v>
      </c>
      <c r="M6976" t="s">
        <v>24848</v>
      </c>
      <c r="N6976" t="s">
        <v>24849</v>
      </c>
      <c r="O6976">
        <v>2.5013888888888891</v>
      </c>
      <c r="P6976">
        <v>0</v>
      </c>
      <c r="Q6976">
        <v>1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0.41874233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0.41874233</v>
      </c>
    </row>
    <row r="6977" spans="1:32" x14ac:dyDescent="0.3">
      <c r="A6977">
        <v>2781545</v>
      </c>
      <c r="B6977">
        <v>1</v>
      </c>
      <c r="C6977" t="s">
        <v>82</v>
      </c>
      <c r="D6977" t="s">
        <v>101</v>
      </c>
      <c r="E6977" t="s">
        <v>3876</v>
      </c>
      <c r="F6977" t="s">
        <v>3877</v>
      </c>
      <c r="G6977" t="s">
        <v>31545</v>
      </c>
      <c r="H6977" t="s">
        <v>134</v>
      </c>
      <c r="I6977" t="s">
        <v>79</v>
      </c>
      <c r="J6977" t="s">
        <v>135</v>
      </c>
      <c r="K6977" t="s">
        <v>22</v>
      </c>
      <c r="L6977" t="s">
        <v>136</v>
      </c>
      <c r="M6977" t="s">
        <v>24850</v>
      </c>
      <c r="N6977" t="s">
        <v>24851</v>
      </c>
      <c r="O6977">
        <v>0.44166666666666665</v>
      </c>
      <c r="P6977">
        <v>10</v>
      </c>
      <c r="Q6977">
        <v>0</v>
      </c>
      <c r="R6977">
        <v>75</v>
      </c>
      <c r="S6977">
        <v>0</v>
      </c>
      <c r="T6977">
        <v>21</v>
      </c>
      <c r="U6977">
        <v>2</v>
      </c>
      <c r="V6977">
        <v>0</v>
      </c>
      <c r="W6977">
        <v>0</v>
      </c>
      <c r="X6977">
        <v>3.9012150000000001</v>
      </c>
      <c r="Y6977">
        <v>0</v>
      </c>
      <c r="Z6977">
        <v>70.45684</v>
      </c>
      <c r="AA6977">
        <v>0</v>
      </c>
      <c r="AB6977">
        <v>34.090319999999998</v>
      </c>
      <c r="AC6977">
        <v>2.838381</v>
      </c>
      <c r="AD6977">
        <v>0</v>
      </c>
      <c r="AE6977">
        <v>0</v>
      </c>
      <c r="AF6977">
        <v>111.28675</v>
      </c>
    </row>
    <row r="6978" spans="1:32" x14ac:dyDescent="0.3">
      <c r="A6978">
        <v>2781555</v>
      </c>
      <c r="B6978">
        <v>1</v>
      </c>
      <c r="C6978" t="s">
        <v>82</v>
      </c>
      <c r="D6978" t="s">
        <v>90</v>
      </c>
      <c r="E6978" t="s">
        <v>24446</v>
      </c>
      <c r="F6978" t="s">
        <v>24447</v>
      </c>
      <c r="G6978" t="s">
        <v>31548</v>
      </c>
      <c r="H6978" t="s">
        <v>893</v>
      </c>
      <c r="I6978" t="s">
        <v>78</v>
      </c>
      <c r="J6978" t="s">
        <v>135</v>
      </c>
      <c r="K6978" t="s">
        <v>22</v>
      </c>
      <c r="L6978" t="s">
        <v>136</v>
      </c>
      <c r="M6978" t="s">
        <v>24852</v>
      </c>
      <c r="N6978" t="s">
        <v>24853</v>
      </c>
      <c r="O6978">
        <v>1.7005555555555556</v>
      </c>
      <c r="P6978">
        <v>0</v>
      </c>
      <c r="Q6978">
        <v>3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1.2979875999999999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1.2979875999999999</v>
      </c>
    </row>
    <row r="6979" spans="1:32" x14ac:dyDescent="0.3">
      <c r="A6979">
        <v>2781548</v>
      </c>
      <c r="B6979">
        <v>1</v>
      </c>
      <c r="C6979" t="s">
        <v>82</v>
      </c>
      <c r="D6979" t="s">
        <v>105</v>
      </c>
      <c r="E6979" t="s">
        <v>15542</v>
      </c>
      <c r="F6979" t="s">
        <v>15543</v>
      </c>
      <c r="G6979" t="s">
        <v>31545</v>
      </c>
      <c r="H6979" t="s">
        <v>134</v>
      </c>
      <c r="I6979" t="s">
        <v>79</v>
      </c>
      <c r="J6979" t="s">
        <v>135</v>
      </c>
      <c r="K6979" t="s">
        <v>22</v>
      </c>
      <c r="L6979" t="s">
        <v>136</v>
      </c>
      <c r="M6979" t="s">
        <v>24854</v>
      </c>
      <c r="N6979" t="s">
        <v>24855</v>
      </c>
      <c r="O6979">
        <v>0.21472222222222223</v>
      </c>
      <c r="P6979">
        <v>0</v>
      </c>
      <c r="Q6979">
        <v>697</v>
      </c>
      <c r="R6979">
        <v>0</v>
      </c>
      <c r="S6979">
        <v>3</v>
      </c>
      <c r="T6979">
        <v>0</v>
      </c>
      <c r="U6979">
        <v>59</v>
      </c>
      <c r="V6979">
        <v>0</v>
      </c>
      <c r="W6979">
        <v>0</v>
      </c>
      <c r="X6979">
        <v>0</v>
      </c>
      <c r="Y6979">
        <v>24.983774</v>
      </c>
      <c r="Z6979">
        <v>0</v>
      </c>
      <c r="AA6979">
        <v>0.47824394999999997</v>
      </c>
      <c r="AB6979">
        <v>0</v>
      </c>
      <c r="AC6979">
        <v>7.3788970000000003</v>
      </c>
      <c r="AD6979">
        <v>0</v>
      </c>
      <c r="AE6979">
        <v>0</v>
      </c>
      <c r="AF6979">
        <v>32.840916</v>
      </c>
    </row>
    <row r="6980" spans="1:32" x14ac:dyDescent="0.3">
      <c r="A6980">
        <v>2781549</v>
      </c>
      <c r="B6980">
        <v>1</v>
      </c>
      <c r="C6980" t="s">
        <v>82</v>
      </c>
      <c r="D6980" t="s">
        <v>91</v>
      </c>
      <c r="E6980" t="s">
        <v>2804</v>
      </c>
      <c r="F6980" t="s">
        <v>2805</v>
      </c>
      <c r="G6980" t="s">
        <v>31546</v>
      </c>
      <c r="H6980" t="s">
        <v>1432</v>
      </c>
      <c r="I6980" t="s">
        <v>78</v>
      </c>
      <c r="J6980" t="s">
        <v>135</v>
      </c>
      <c r="K6980" t="s">
        <v>22</v>
      </c>
      <c r="L6980" t="s">
        <v>136</v>
      </c>
      <c r="M6980" t="s">
        <v>24856</v>
      </c>
      <c r="N6980" t="s">
        <v>24857</v>
      </c>
      <c r="O6980">
        <v>1.5205555555555557</v>
      </c>
      <c r="P6980">
        <v>0</v>
      </c>
      <c r="Q6980">
        <v>109</v>
      </c>
      <c r="R6980">
        <v>0</v>
      </c>
      <c r="S6980">
        <v>0</v>
      </c>
      <c r="T6980">
        <v>0</v>
      </c>
      <c r="U6980">
        <v>9</v>
      </c>
      <c r="V6980">
        <v>0</v>
      </c>
      <c r="W6980">
        <v>0</v>
      </c>
      <c r="X6980">
        <v>0</v>
      </c>
      <c r="Y6980">
        <v>34.767302999999998</v>
      </c>
      <c r="Z6980">
        <v>0</v>
      </c>
      <c r="AA6980">
        <v>0</v>
      </c>
      <c r="AB6980">
        <v>0</v>
      </c>
      <c r="AC6980">
        <v>2.5653923000000001</v>
      </c>
      <c r="AD6980">
        <v>0</v>
      </c>
      <c r="AE6980">
        <v>0</v>
      </c>
      <c r="AF6980">
        <v>37.332700000000003</v>
      </c>
    </row>
    <row r="6981" spans="1:32" x14ac:dyDescent="0.3">
      <c r="A6981">
        <v>2781404</v>
      </c>
      <c r="B6981">
        <v>1</v>
      </c>
      <c r="C6981" t="s">
        <v>83</v>
      </c>
      <c r="D6981" t="s">
        <v>121</v>
      </c>
      <c r="E6981" t="s">
        <v>24858</v>
      </c>
      <c r="F6981" t="s">
        <v>24859</v>
      </c>
      <c r="G6981" t="s">
        <v>31546</v>
      </c>
      <c r="H6981" t="s">
        <v>223</v>
      </c>
      <c r="I6981" t="s">
        <v>78</v>
      </c>
      <c r="J6981" t="s">
        <v>135</v>
      </c>
      <c r="K6981" t="s">
        <v>22</v>
      </c>
      <c r="L6981" t="s">
        <v>136</v>
      </c>
      <c r="M6981" t="s">
        <v>24860</v>
      </c>
      <c r="N6981" t="s">
        <v>24861</v>
      </c>
      <c r="O6981">
        <v>0.70222222222222219</v>
      </c>
      <c r="P6981">
        <v>0</v>
      </c>
      <c r="Q6981">
        <v>1</v>
      </c>
      <c r="R6981">
        <v>0</v>
      </c>
      <c r="S6981">
        <v>1</v>
      </c>
      <c r="T6981">
        <v>0</v>
      </c>
      <c r="U6981">
        <v>1</v>
      </c>
      <c r="V6981">
        <v>0</v>
      </c>
      <c r="W6981">
        <v>0</v>
      </c>
      <c r="X6981">
        <v>0</v>
      </c>
      <c r="Y6981">
        <v>3.5852738000000002E-2</v>
      </c>
      <c r="Z6981">
        <v>0</v>
      </c>
      <c r="AA6981">
        <v>0</v>
      </c>
      <c r="AB6981">
        <v>0</v>
      </c>
      <c r="AC6981">
        <v>1.2734123999999999E-2</v>
      </c>
      <c r="AD6981">
        <v>0</v>
      </c>
      <c r="AE6981">
        <v>0</v>
      </c>
      <c r="AF6981">
        <v>4.8586860000000003E-2</v>
      </c>
    </row>
    <row r="6982" spans="1:32" x14ac:dyDescent="0.3">
      <c r="A6982">
        <v>2795695</v>
      </c>
      <c r="B6982">
        <v>1</v>
      </c>
      <c r="C6982" t="s">
        <v>83</v>
      </c>
      <c r="D6982" t="s">
        <v>130</v>
      </c>
      <c r="E6982" t="s">
        <v>6124</v>
      </c>
      <c r="F6982" t="s">
        <v>6125</v>
      </c>
      <c r="G6982" t="s">
        <v>31550</v>
      </c>
      <c r="H6982" t="s">
        <v>380</v>
      </c>
      <c r="I6982" t="s">
        <v>78</v>
      </c>
      <c r="J6982" t="s">
        <v>135</v>
      </c>
      <c r="K6982" t="s">
        <v>22</v>
      </c>
      <c r="L6982" t="s">
        <v>136</v>
      </c>
      <c r="M6982" t="s">
        <v>24862</v>
      </c>
      <c r="N6982" t="s">
        <v>24863</v>
      </c>
      <c r="O6982">
        <v>5.8447222222222219</v>
      </c>
      <c r="P6982">
        <v>0</v>
      </c>
      <c r="Q6982">
        <v>32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25.562453999999999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25.562453999999999</v>
      </c>
    </row>
    <row r="6983" spans="1:32" x14ac:dyDescent="0.3">
      <c r="A6983">
        <v>2795663</v>
      </c>
      <c r="B6983">
        <v>1</v>
      </c>
      <c r="C6983" t="s">
        <v>83</v>
      </c>
      <c r="D6983" t="s">
        <v>129</v>
      </c>
      <c r="E6983" t="s">
        <v>13608</v>
      </c>
      <c r="F6983" t="s">
        <v>13609</v>
      </c>
      <c r="G6983" t="s">
        <v>31545</v>
      </c>
      <c r="H6983" t="s">
        <v>134</v>
      </c>
      <c r="I6983" t="s">
        <v>79</v>
      </c>
      <c r="J6983" t="s">
        <v>135</v>
      </c>
      <c r="K6983" t="s">
        <v>22</v>
      </c>
      <c r="L6983" t="s">
        <v>136</v>
      </c>
      <c r="M6983" t="s">
        <v>24864</v>
      </c>
      <c r="N6983" t="s">
        <v>24865</v>
      </c>
      <c r="O6983">
        <v>0.45166666666666666</v>
      </c>
      <c r="P6983">
        <v>0</v>
      </c>
      <c r="Q6983">
        <v>0</v>
      </c>
      <c r="R6983">
        <v>0</v>
      </c>
      <c r="S6983">
        <v>0</v>
      </c>
      <c r="T6983">
        <v>1</v>
      </c>
      <c r="U6983">
        <v>1</v>
      </c>
      <c r="V6983">
        <v>2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412.62252999999998</v>
      </c>
      <c r="AC6983">
        <v>0.39107852999999998</v>
      </c>
      <c r="AD6983">
        <v>332.71262000000002</v>
      </c>
      <c r="AE6983">
        <v>0</v>
      </c>
      <c r="AF6983">
        <v>745.72619999999995</v>
      </c>
    </row>
    <row r="6984" spans="1:32" x14ac:dyDescent="0.3">
      <c r="A6984">
        <v>2795240</v>
      </c>
      <c r="B6984">
        <v>1</v>
      </c>
      <c r="C6984" t="s">
        <v>82</v>
      </c>
      <c r="D6984" t="s">
        <v>99</v>
      </c>
      <c r="E6984" t="s">
        <v>683</v>
      </c>
      <c r="F6984" t="s">
        <v>437</v>
      </c>
      <c r="G6984" t="s">
        <v>31545</v>
      </c>
      <c r="H6984" t="s">
        <v>134</v>
      </c>
      <c r="I6984" t="s">
        <v>79</v>
      </c>
      <c r="J6984" t="s">
        <v>248</v>
      </c>
      <c r="K6984" t="s">
        <v>22</v>
      </c>
      <c r="L6984" t="s">
        <v>136</v>
      </c>
      <c r="M6984" t="s">
        <v>24866</v>
      </c>
      <c r="N6984" t="s">
        <v>24867</v>
      </c>
      <c r="O6984">
        <v>1.4444444444444444E-2</v>
      </c>
      <c r="P6984">
        <v>0</v>
      </c>
      <c r="Q6984">
        <v>0</v>
      </c>
      <c r="R6984">
        <v>0</v>
      </c>
      <c r="S6984">
        <v>0</v>
      </c>
      <c r="T6984">
        <v>3</v>
      </c>
      <c r="U6984">
        <v>0</v>
      </c>
      <c r="V6984">
        <v>1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0.13228645999999999</v>
      </c>
      <c r="AC6984">
        <v>0</v>
      </c>
      <c r="AD6984">
        <v>0.83669970000000005</v>
      </c>
      <c r="AE6984">
        <v>0</v>
      </c>
      <c r="AF6984">
        <v>0.96898620000000002</v>
      </c>
    </row>
    <row r="6985" spans="1:32" x14ac:dyDescent="0.3">
      <c r="A6985">
        <v>2795243</v>
      </c>
      <c r="B6985">
        <v>1</v>
      </c>
      <c r="C6985" t="s">
        <v>82</v>
      </c>
      <c r="D6985" t="s">
        <v>105</v>
      </c>
      <c r="E6985" t="s">
        <v>13191</v>
      </c>
      <c r="F6985" t="s">
        <v>13192</v>
      </c>
      <c r="G6985" t="s">
        <v>31549</v>
      </c>
      <c r="H6985" t="s">
        <v>134</v>
      </c>
      <c r="I6985" t="s">
        <v>79</v>
      </c>
      <c r="J6985" t="s">
        <v>135</v>
      </c>
      <c r="K6985" t="s">
        <v>22</v>
      </c>
      <c r="L6985" t="s">
        <v>136</v>
      </c>
      <c r="M6985" t="s">
        <v>24868</v>
      </c>
      <c r="N6985" t="s">
        <v>24869</v>
      </c>
      <c r="O6985">
        <v>0.42527777777777775</v>
      </c>
      <c r="P6985">
        <v>1</v>
      </c>
      <c r="Q6985">
        <v>29</v>
      </c>
      <c r="R6985">
        <v>4</v>
      </c>
      <c r="S6985">
        <v>30</v>
      </c>
      <c r="T6985">
        <v>17</v>
      </c>
      <c r="U6985">
        <v>17</v>
      </c>
      <c r="V6985">
        <v>1</v>
      </c>
      <c r="W6985">
        <v>0</v>
      </c>
      <c r="X6985">
        <v>0.28288712999999999</v>
      </c>
      <c r="Y6985">
        <v>3.158658</v>
      </c>
      <c r="Z6985">
        <v>1.784543</v>
      </c>
      <c r="AA6985">
        <v>6.2159120000000003</v>
      </c>
      <c r="AB6985">
        <v>51.654366000000003</v>
      </c>
      <c r="AC6985">
        <v>5.5455946999999997</v>
      </c>
      <c r="AD6985">
        <v>6.5468719999999996</v>
      </c>
      <c r="AE6985">
        <v>0</v>
      </c>
      <c r="AF6985">
        <v>75.188834999999997</v>
      </c>
    </row>
    <row r="6986" spans="1:32" x14ac:dyDescent="0.3">
      <c r="A6986">
        <v>2795245</v>
      </c>
      <c r="B6986">
        <v>1</v>
      </c>
      <c r="C6986" t="s">
        <v>82</v>
      </c>
      <c r="D6986" t="s">
        <v>88</v>
      </c>
      <c r="E6986" t="s">
        <v>18130</v>
      </c>
      <c r="F6986" t="s">
        <v>18131</v>
      </c>
      <c r="G6986" t="s">
        <v>31546</v>
      </c>
      <c r="H6986" t="s">
        <v>23589</v>
      </c>
      <c r="I6986" t="s">
        <v>78</v>
      </c>
      <c r="J6986" t="s">
        <v>135</v>
      </c>
      <c r="K6986" t="s">
        <v>4</v>
      </c>
      <c r="L6986" t="s">
        <v>136</v>
      </c>
      <c r="M6986" t="s">
        <v>24870</v>
      </c>
      <c r="N6986" t="s">
        <v>24871</v>
      </c>
      <c r="O6986">
        <v>11.858611111111111</v>
      </c>
      <c r="P6986">
        <v>0</v>
      </c>
      <c r="Q6986">
        <v>73</v>
      </c>
      <c r="R6986">
        <v>0</v>
      </c>
      <c r="S6986">
        <v>0</v>
      </c>
      <c r="T6986">
        <v>0</v>
      </c>
      <c r="U6986">
        <v>1</v>
      </c>
      <c r="V6986">
        <v>0</v>
      </c>
      <c r="W6986">
        <v>0</v>
      </c>
      <c r="X6986">
        <v>0</v>
      </c>
      <c r="Y6986">
        <v>131.8141</v>
      </c>
      <c r="Z6986">
        <v>0</v>
      </c>
      <c r="AA6986">
        <v>0</v>
      </c>
      <c r="AB6986">
        <v>0</v>
      </c>
      <c r="AC6986">
        <v>177.78855999999999</v>
      </c>
      <c r="AD6986">
        <v>0</v>
      </c>
      <c r="AE6986">
        <v>0</v>
      </c>
      <c r="AF6986">
        <v>309.60266000000001</v>
      </c>
    </row>
    <row r="6987" spans="1:32" x14ac:dyDescent="0.3">
      <c r="A6987">
        <v>2795042</v>
      </c>
      <c r="B6987">
        <v>1</v>
      </c>
      <c r="C6987" t="s">
        <v>82</v>
      </c>
      <c r="D6987" t="s">
        <v>111</v>
      </c>
      <c r="E6987" t="s">
        <v>24872</v>
      </c>
      <c r="F6987" t="s">
        <v>24873</v>
      </c>
      <c r="G6987" t="s">
        <v>31548</v>
      </c>
      <c r="H6987" t="s">
        <v>333</v>
      </c>
      <c r="I6987" t="s">
        <v>78</v>
      </c>
      <c r="J6987" t="s">
        <v>135</v>
      </c>
      <c r="K6987" t="s">
        <v>22</v>
      </c>
      <c r="L6987" t="s">
        <v>136</v>
      </c>
      <c r="M6987" t="s">
        <v>24874</v>
      </c>
      <c r="N6987" t="s">
        <v>23820</v>
      </c>
      <c r="O6987">
        <v>1.2044444444444444</v>
      </c>
      <c r="P6987">
        <v>0</v>
      </c>
      <c r="Q6987">
        <v>1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0.24531623999999999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0.24531623999999999</v>
      </c>
    </row>
    <row r="6988" spans="1:32" x14ac:dyDescent="0.3">
      <c r="A6988">
        <v>2795044</v>
      </c>
      <c r="B6988">
        <v>1</v>
      </c>
      <c r="C6988" t="s">
        <v>82</v>
      </c>
      <c r="D6988" t="s">
        <v>104</v>
      </c>
      <c r="E6988" t="s">
        <v>24875</v>
      </c>
      <c r="F6988" t="s">
        <v>24876</v>
      </c>
      <c r="G6988" t="s">
        <v>31550</v>
      </c>
      <c r="H6988" t="s">
        <v>380</v>
      </c>
      <c r="I6988" t="s">
        <v>78</v>
      </c>
      <c r="J6988" t="s">
        <v>135</v>
      </c>
      <c r="K6988" t="s">
        <v>22</v>
      </c>
      <c r="L6988" t="s">
        <v>136</v>
      </c>
      <c r="M6988" t="s">
        <v>21614</v>
      </c>
      <c r="N6988" t="s">
        <v>24877</v>
      </c>
      <c r="O6988">
        <v>3.6788888888888889</v>
      </c>
      <c r="P6988">
        <v>0</v>
      </c>
      <c r="Q6988">
        <v>9</v>
      </c>
      <c r="R6988">
        <v>0</v>
      </c>
      <c r="S6988">
        <v>0</v>
      </c>
      <c r="T6988">
        <v>0</v>
      </c>
      <c r="U6988">
        <v>9</v>
      </c>
      <c r="V6988">
        <v>0</v>
      </c>
      <c r="W6988">
        <v>0</v>
      </c>
      <c r="X6988">
        <v>0</v>
      </c>
      <c r="Y6988">
        <v>7.1603310000000002</v>
      </c>
      <c r="Z6988">
        <v>0</v>
      </c>
      <c r="AA6988">
        <v>0</v>
      </c>
      <c r="AB6988">
        <v>0</v>
      </c>
      <c r="AC6988">
        <v>47.093623999999998</v>
      </c>
      <c r="AD6988">
        <v>0</v>
      </c>
      <c r="AE6988">
        <v>0</v>
      </c>
      <c r="AF6988">
        <v>54.253956000000002</v>
      </c>
    </row>
    <row r="6989" spans="1:32" x14ac:dyDescent="0.3">
      <c r="A6989">
        <v>2794880</v>
      </c>
      <c r="B6989">
        <v>1</v>
      </c>
      <c r="C6989" t="s">
        <v>82</v>
      </c>
      <c r="D6989" t="s">
        <v>111</v>
      </c>
      <c r="E6989" t="s">
        <v>24878</v>
      </c>
      <c r="F6989" t="s">
        <v>24879</v>
      </c>
      <c r="G6989" t="s">
        <v>31552</v>
      </c>
      <c r="H6989" t="s">
        <v>665</v>
      </c>
      <c r="I6989" t="s">
        <v>78</v>
      </c>
      <c r="J6989" t="s">
        <v>135</v>
      </c>
      <c r="K6989" t="s">
        <v>22</v>
      </c>
      <c r="L6989" t="s">
        <v>136</v>
      </c>
      <c r="M6989" t="s">
        <v>24880</v>
      </c>
      <c r="N6989" t="s">
        <v>24881</v>
      </c>
      <c r="O6989">
        <v>2.3794444444444443</v>
      </c>
      <c r="P6989">
        <v>0</v>
      </c>
      <c r="Q6989">
        <v>0</v>
      </c>
      <c r="R6989">
        <v>0</v>
      </c>
      <c r="S6989">
        <v>8</v>
      </c>
      <c r="T6989">
        <v>0</v>
      </c>
      <c r="U6989">
        <v>3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8.6419329999999999</v>
      </c>
      <c r="AB6989">
        <v>0</v>
      </c>
      <c r="AC6989">
        <v>1.4259306</v>
      </c>
      <c r="AD6989">
        <v>0</v>
      </c>
      <c r="AE6989">
        <v>0</v>
      </c>
      <c r="AF6989">
        <v>10.067864</v>
      </c>
    </row>
    <row r="6990" spans="1:32" x14ac:dyDescent="0.3">
      <c r="A6990">
        <v>2794867</v>
      </c>
      <c r="B6990">
        <v>1</v>
      </c>
      <c r="C6990" t="s">
        <v>82</v>
      </c>
      <c r="D6990" t="s">
        <v>106</v>
      </c>
      <c r="E6990" t="s">
        <v>24882</v>
      </c>
      <c r="F6990" t="s">
        <v>24883</v>
      </c>
      <c r="G6990" t="s">
        <v>31548</v>
      </c>
      <c r="H6990" t="s">
        <v>893</v>
      </c>
      <c r="I6990" t="s">
        <v>78</v>
      </c>
      <c r="J6990" t="s">
        <v>135</v>
      </c>
      <c r="K6990" t="s">
        <v>22</v>
      </c>
      <c r="L6990" t="s">
        <v>136</v>
      </c>
      <c r="M6990" t="s">
        <v>24884</v>
      </c>
      <c r="N6990" t="s">
        <v>24885</v>
      </c>
      <c r="O6990">
        <v>7.3650000000000002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1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4.8904066000000004</v>
      </c>
      <c r="AD6990">
        <v>0</v>
      </c>
      <c r="AE6990">
        <v>0</v>
      </c>
      <c r="AF6990">
        <v>4.8904066000000004</v>
      </c>
    </row>
    <row r="6991" spans="1:32" x14ac:dyDescent="0.3">
      <c r="A6991">
        <v>2794556</v>
      </c>
      <c r="B6991">
        <v>5</v>
      </c>
      <c r="C6991" t="s">
        <v>82</v>
      </c>
      <c r="D6991" t="s">
        <v>91</v>
      </c>
      <c r="E6991" t="s">
        <v>13057</v>
      </c>
      <c r="F6991" t="s">
        <v>13058</v>
      </c>
      <c r="G6991" t="s">
        <v>31551</v>
      </c>
      <c r="H6991" t="s">
        <v>134</v>
      </c>
      <c r="I6991" t="s">
        <v>79</v>
      </c>
      <c r="J6991" t="s">
        <v>135</v>
      </c>
      <c r="K6991" t="s">
        <v>22</v>
      </c>
      <c r="L6991" t="s">
        <v>136</v>
      </c>
      <c r="M6991" t="s">
        <v>24577</v>
      </c>
      <c r="N6991" t="s">
        <v>24886</v>
      </c>
      <c r="O6991">
        <v>1.3441666666666667</v>
      </c>
      <c r="P6991">
        <v>0</v>
      </c>
      <c r="Q6991">
        <v>515</v>
      </c>
      <c r="R6991">
        <v>0</v>
      </c>
      <c r="S6991">
        <v>0</v>
      </c>
      <c r="T6991">
        <v>0</v>
      </c>
      <c r="U6991">
        <v>11</v>
      </c>
      <c r="V6991">
        <v>0</v>
      </c>
      <c r="W6991">
        <v>0</v>
      </c>
      <c r="X6991">
        <v>0</v>
      </c>
      <c r="Y6991">
        <v>157.71802</v>
      </c>
      <c r="Z6991">
        <v>0</v>
      </c>
      <c r="AA6991">
        <v>0</v>
      </c>
      <c r="AB6991">
        <v>0</v>
      </c>
      <c r="AC6991">
        <v>35.714739999999999</v>
      </c>
      <c r="AD6991">
        <v>0</v>
      </c>
      <c r="AE6991">
        <v>0</v>
      </c>
      <c r="AF6991">
        <v>193.43277</v>
      </c>
    </row>
    <row r="6992" spans="1:32" x14ac:dyDescent="0.3">
      <c r="A6992">
        <v>2794780</v>
      </c>
      <c r="B6992">
        <v>1</v>
      </c>
      <c r="C6992" t="s">
        <v>82</v>
      </c>
      <c r="D6992" t="s">
        <v>94</v>
      </c>
      <c r="E6992" t="s">
        <v>24887</v>
      </c>
      <c r="F6992" t="s">
        <v>24888</v>
      </c>
      <c r="G6992" t="s">
        <v>31545</v>
      </c>
      <c r="H6992" t="s">
        <v>134</v>
      </c>
      <c r="I6992" t="s">
        <v>79</v>
      </c>
      <c r="J6992" t="s">
        <v>135</v>
      </c>
      <c r="K6992" t="s">
        <v>22</v>
      </c>
      <c r="L6992" t="s">
        <v>136</v>
      </c>
      <c r="M6992" t="s">
        <v>23093</v>
      </c>
      <c r="N6992" t="s">
        <v>24889</v>
      </c>
      <c r="O6992">
        <v>0.67194444444444446</v>
      </c>
      <c r="P6992">
        <v>0</v>
      </c>
      <c r="Q6992">
        <v>3615</v>
      </c>
      <c r="R6992">
        <v>0</v>
      </c>
      <c r="S6992">
        <v>5</v>
      </c>
      <c r="T6992">
        <v>2</v>
      </c>
      <c r="U6992">
        <v>302</v>
      </c>
      <c r="V6992">
        <v>0</v>
      </c>
      <c r="W6992">
        <v>1</v>
      </c>
      <c r="X6992">
        <v>0</v>
      </c>
      <c r="Y6992">
        <v>403.98169999999999</v>
      </c>
      <c r="Z6992">
        <v>0</v>
      </c>
      <c r="AA6992">
        <v>0.41936826999999999</v>
      </c>
      <c r="AB6992">
        <v>23.996960000000001</v>
      </c>
      <c r="AC6992">
        <v>125.50329600000001</v>
      </c>
      <c r="AD6992">
        <v>0</v>
      </c>
      <c r="AE6992">
        <v>0.14257415000000001</v>
      </c>
      <c r="AF6992">
        <v>554.04390000000001</v>
      </c>
    </row>
    <row r="6993" spans="1:32" x14ac:dyDescent="0.3">
      <c r="A6993">
        <v>2794774</v>
      </c>
      <c r="B6993">
        <v>1</v>
      </c>
      <c r="C6993" t="s">
        <v>82</v>
      </c>
      <c r="D6993" t="s">
        <v>99</v>
      </c>
      <c r="E6993" t="s">
        <v>8892</v>
      </c>
      <c r="F6993" t="s">
        <v>8893</v>
      </c>
      <c r="G6993" t="s">
        <v>31545</v>
      </c>
      <c r="H6993" t="s">
        <v>134</v>
      </c>
      <c r="I6993" t="s">
        <v>79</v>
      </c>
      <c r="J6993" t="s">
        <v>135</v>
      </c>
      <c r="K6993" t="s">
        <v>22</v>
      </c>
      <c r="L6993" t="s">
        <v>136</v>
      </c>
      <c r="M6993" t="s">
        <v>24890</v>
      </c>
      <c r="N6993" t="s">
        <v>24891</v>
      </c>
      <c r="O6993">
        <v>0.12972222222222221</v>
      </c>
      <c r="P6993">
        <v>4</v>
      </c>
      <c r="Q6993">
        <v>666</v>
      </c>
      <c r="R6993">
        <v>1</v>
      </c>
      <c r="S6993">
        <v>39</v>
      </c>
      <c r="T6993">
        <v>2</v>
      </c>
      <c r="U6993">
        <v>70</v>
      </c>
      <c r="V6993">
        <v>0</v>
      </c>
      <c r="W6993">
        <v>0</v>
      </c>
      <c r="X6993">
        <v>2.4843229999999998</v>
      </c>
      <c r="Y6993">
        <v>20.441673000000002</v>
      </c>
      <c r="Z6993">
        <v>3.4933560000000002E-2</v>
      </c>
      <c r="AA6993">
        <v>0.16820629000000001</v>
      </c>
      <c r="AB6993">
        <v>8.2575730000000007</v>
      </c>
      <c r="AC6993">
        <v>2.5319110999999999</v>
      </c>
      <c r="AD6993">
        <v>0</v>
      </c>
      <c r="AE6993">
        <v>0</v>
      </c>
      <c r="AF6993">
        <v>33.918619999999997</v>
      </c>
    </row>
    <row r="6994" spans="1:32" x14ac:dyDescent="0.3">
      <c r="A6994">
        <v>2794777</v>
      </c>
      <c r="B6994">
        <v>1</v>
      </c>
      <c r="C6994" t="s">
        <v>82</v>
      </c>
      <c r="D6994" t="s">
        <v>101</v>
      </c>
      <c r="E6994" t="s">
        <v>24892</v>
      </c>
      <c r="F6994" t="s">
        <v>24893</v>
      </c>
      <c r="G6994" t="s">
        <v>31545</v>
      </c>
      <c r="H6994" t="s">
        <v>134</v>
      </c>
      <c r="I6994" t="s">
        <v>79</v>
      </c>
      <c r="J6994" t="s">
        <v>135</v>
      </c>
      <c r="K6994" t="s">
        <v>22</v>
      </c>
      <c r="L6994" t="s">
        <v>136</v>
      </c>
      <c r="M6994" t="s">
        <v>24894</v>
      </c>
      <c r="N6994" t="s">
        <v>24895</v>
      </c>
      <c r="O6994">
        <v>0.60388888888888892</v>
      </c>
      <c r="P6994">
        <v>49</v>
      </c>
      <c r="Q6994">
        <v>3361</v>
      </c>
      <c r="R6994">
        <v>128</v>
      </c>
      <c r="S6994">
        <v>213</v>
      </c>
      <c r="T6994">
        <v>58</v>
      </c>
      <c r="U6994">
        <v>443</v>
      </c>
      <c r="V6994">
        <v>2</v>
      </c>
      <c r="W6994">
        <v>1</v>
      </c>
      <c r="X6994">
        <v>56.826735999999997</v>
      </c>
      <c r="Y6994">
        <v>716.52859999999998</v>
      </c>
      <c r="Z6994">
        <v>38.108620000000002</v>
      </c>
      <c r="AA6994">
        <v>33.593437000000002</v>
      </c>
      <c r="AB6994">
        <v>135.27933999999999</v>
      </c>
      <c r="AC6994">
        <v>147.35605000000001</v>
      </c>
      <c r="AD6994">
        <v>7.6413539999999998</v>
      </c>
      <c r="AE6994">
        <v>1.0970502</v>
      </c>
      <c r="AF6994">
        <v>1136.4312</v>
      </c>
    </row>
    <row r="6995" spans="1:32" x14ac:dyDescent="0.3">
      <c r="A6995">
        <v>2794785</v>
      </c>
      <c r="B6995">
        <v>1</v>
      </c>
      <c r="C6995" t="s">
        <v>82</v>
      </c>
      <c r="D6995" t="s">
        <v>101</v>
      </c>
      <c r="E6995" t="s">
        <v>24896</v>
      </c>
      <c r="F6995" t="s">
        <v>24897</v>
      </c>
      <c r="G6995" t="s">
        <v>31545</v>
      </c>
      <c r="H6995" t="s">
        <v>134</v>
      </c>
      <c r="I6995" t="s">
        <v>79</v>
      </c>
      <c r="J6995" t="s">
        <v>135</v>
      </c>
      <c r="K6995" t="s">
        <v>22</v>
      </c>
      <c r="L6995" t="s">
        <v>136</v>
      </c>
      <c r="M6995" t="s">
        <v>24898</v>
      </c>
      <c r="N6995" t="s">
        <v>24899</v>
      </c>
      <c r="O6995">
        <v>0.48055555555555557</v>
      </c>
      <c r="P6995">
        <v>14</v>
      </c>
      <c r="Q6995">
        <v>5671</v>
      </c>
      <c r="R6995">
        <v>12</v>
      </c>
      <c r="S6995">
        <v>125</v>
      </c>
      <c r="T6995">
        <v>19</v>
      </c>
      <c r="U6995">
        <v>572</v>
      </c>
      <c r="V6995">
        <v>1</v>
      </c>
      <c r="W6995">
        <v>1</v>
      </c>
      <c r="X6995">
        <v>1.6585268</v>
      </c>
      <c r="Y6995">
        <v>671.21900000000005</v>
      </c>
      <c r="Z6995">
        <v>1.6587430999999999</v>
      </c>
      <c r="AA6995">
        <v>19.853574999999999</v>
      </c>
      <c r="AB6995">
        <v>120.61450000000001</v>
      </c>
      <c r="AC6995">
        <v>117.0894</v>
      </c>
      <c r="AD6995">
        <v>14.672458000000001</v>
      </c>
      <c r="AE6995">
        <v>1.9662933</v>
      </c>
      <c r="AF6995">
        <v>948.73249999999996</v>
      </c>
    </row>
    <row r="6996" spans="1:32" x14ac:dyDescent="0.3">
      <c r="A6996">
        <v>2794043</v>
      </c>
      <c r="B6996">
        <v>1</v>
      </c>
      <c r="C6996" t="s">
        <v>82</v>
      </c>
      <c r="D6996" t="s">
        <v>104</v>
      </c>
      <c r="E6996" t="s">
        <v>16395</v>
      </c>
      <c r="F6996" t="s">
        <v>16396</v>
      </c>
      <c r="G6996" t="s">
        <v>31548</v>
      </c>
      <c r="H6996" t="s">
        <v>311</v>
      </c>
      <c r="I6996" t="s">
        <v>78</v>
      </c>
      <c r="J6996" t="s">
        <v>135</v>
      </c>
      <c r="K6996" t="s">
        <v>22</v>
      </c>
      <c r="L6996" t="s">
        <v>136</v>
      </c>
      <c r="M6996" t="s">
        <v>24900</v>
      </c>
      <c r="N6996" t="s">
        <v>24901</v>
      </c>
      <c r="O6996">
        <v>1.2952777777777778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1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40.647551999999997</v>
      </c>
      <c r="AD6996">
        <v>0</v>
      </c>
      <c r="AE6996">
        <v>0</v>
      </c>
      <c r="AF6996">
        <v>40.647551999999997</v>
      </c>
    </row>
    <row r="6997" spans="1:32" x14ac:dyDescent="0.3">
      <c r="A6997">
        <v>2794020</v>
      </c>
      <c r="B6997">
        <v>1</v>
      </c>
      <c r="C6997" t="s">
        <v>83</v>
      </c>
      <c r="D6997" t="s">
        <v>124</v>
      </c>
      <c r="E6997" t="s">
        <v>24902</v>
      </c>
      <c r="F6997" t="s">
        <v>24903</v>
      </c>
      <c r="G6997" t="s">
        <v>31546</v>
      </c>
      <c r="H6997" t="s">
        <v>223</v>
      </c>
      <c r="I6997" t="s">
        <v>78</v>
      </c>
      <c r="J6997" t="s">
        <v>135</v>
      </c>
      <c r="K6997" t="s">
        <v>22</v>
      </c>
      <c r="L6997" t="s">
        <v>136</v>
      </c>
      <c r="M6997" t="s">
        <v>24904</v>
      </c>
      <c r="N6997" t="s">
        <v>24905</v>
      </c>
      <c r="O6997">
        <v>1.9077777777777778</v>
      </c>
      <c r="P6997">
        <v>0</v>
      </c>
      <c r="Q6997">
        <v>31</v>
      </c>
      <c r="R6997">
        <v>0</v>
      </c>
      <c r="S6997">
        <v>0</v>
      </c>
      <c r="T6997">
        <v>0</v>
      </c>
      <c r="U6997">
        <v>6</v>
      </c>
      <c r="V6997">
        <v>0</v>
      </c>
      <c r="W6997">
        <v>0</v>
      </c>
      <c r="X6997">
        <v>0</v>
      </c>
      <c r="Y6997">
        <v>19.344695999999999</v>
      </c>
      <c r="Z6997">
        <v>0</v>
      </c>
      <c r="AA6997">
        <v>0</v>
      </c>
      <c r="AB6997">
        <v>0</v>
      </c>
      <c r="AC6997">
        <v>9.4952349999999992</v>
      </c>
      <c r="AD6997">
        <v>0</v>
      </c>
      <c r="AE6997">
        <v>0</v>
      </c>
      <c r="AF6997">
        <v>28.839931</v>
      </c>
    </row>
    <row r="6998" spans="1:32" x14ac:dyDescent="0.3">
      <c r="A6998">
        <v>2782546</v>
      </c>
      <c r="B6998">
        <v>1</v>
      </c>
      <c r="C6998" t="s">
        <v>82</v>
      </c>
      <c r="D6998" t="s">
        <v>93</v>
      </c>
      <c r="E6998" t="s">
        <v>24906</v>
      </c>
      <c r="F6998" t="s">
        <v>24907</v>
      </c>
      <c r="G6998" t="s">
        <v>31550</v>
      </c>
      <c r="H6998" t="s">
        <v>643</v>
      </c>
      <c r="I6998" t="s">
        <v>78</v>
      </c>
      <c r="J6998" t="s">
        <v>135</v>
      </c>
      <c r="K6998" t="s">
        <v>22</v>
      </c>
      <c r="L6998" t="s">
        <v>186</v>
      </c>
      <c r="M6998" t="s">
        <v>24908</v>
      </c>
      <c r="N6998" t="s">
        <v>24909</v>
      </c>
      <c r="O6998">
        <v>3.6427777777777779</v>
      </c>
      <c r="P6998">
        <v>0</v>
      </c>
      <c r="Q6998">
        <v>98</v>
      </c>
      <c r="R6998">
        <v>0</v>
      </c>
      <c r="S6998">
        <v>0</v>
      </c>
      <c r="T6998">
        <v>0</v>
      </c>
      <c r="U6998">
        <v>4</v>
      </c>
      <c r="V6998">
        <v>0</v>
      </c>
      <c r="W6998">
        <v>0</v>
      </c>
      <c r="X6998">
        <v>0</v>
      </c>
      <c r="Y6998">
        <v>72.187970000000007</v>
      </c>
      <c r="Z6998">
        <v>0</v>
      </c>
      <c r="AA6998">
        <v>0</v>
      </c>
      <c r="AB6998">
        <v>0</v>
      </c>
      <c r="AC6998">
        <v>8.2093524999999996</v>
      </c>
      <c r="AD6998">
        <v>0</v>
      </c>
      <c r="AE6998">
        <v>0</v>
      </c>
      <c r="AF6998">
        <v>80.397319999999993</v>
      </c>
    </row>
    <row r="6999" spans="1:32" x14ac:dyDescent="0.3">
      <c r="A6999">
        <v>2782557</v>
      </c>
      <c r="B6999">
        <v>1</v>
      </c>
      <c r="C6999" t="s">
        <v>82</v>
      </c>
      <c r="D6999" t="s">
        <v>90</v>
      </c>
      <c r="E6999" t="s">
        <v>20783</v>
      </c>
      <c r="F6999" t="s">
        <v>20784</v>
      </c>
      <c r="G6999" t="s">
        <v>31546</v>
      </c>
      <c r="H6999" t="s">
        <v>643</v>
      </c>
      <c r="I6999" t="s">
        <v>78</v>
      </c>
      <c r="J6999" t="s">
        <v>135</v>
      </c>
      <c r="K6999" t="s">
        <v>22</v>
      </c>
      <c r="L6999" t="s">
        <v>186</v>
      </c>
      <c r="M6999" t="s">
        <v>24910</v>
      </c>
      <c r="N6999" t="s">
        <v>24911</v>
      </c>
      <c r="O6999">
        <v>6.8533333333333335</v>
      </c>
      <c r="P6999">
        <v>0</v>
      </c>
      <c r="Q6999">
        <v>113</v>
      </c>
      <c r="R6999">
        <v>0</v>
      </c>
      <c r="S6999">
        <v>0</v>
      </c>
      <c r="T6999">
        <v>0</v>
      </c>
      <c r="U6999">
        <v>28</v>
      </c>
      <c r="V6999">
        <v>0</v>
      </c>
      <c r="W6999">
        <v>0</v>
      </c>
      <c r="X6999">
        <v>0</v>
      </c>
      <c r="Y6999">
        <v>208.54705999999999</v>
      </c>
      <c r="Z6999">
        <v>0</v>
      </c>
      <c r="AA6999">
        <v>0</v>
      </c>
      <c r="AB6999">
        <v>0</v>
      </c>
      <c r="AC6999">
        <v>72.553280000000001</v>
      </c>
      <c r="AD6999">
        <v>0</v>
      </c>
      <c r="AE6999">
        <v>0</v>
      </c>
      <c r="AF6999">
        <v>281.10034000000002</v>
      </c>
    </row>
    <row r="7000" spans="1:32" x14ac:dyDescent="0.3">
      <c r="A7000">
        <v>2782257</v>
      </c>
      <c r="B7000">
        <v>1</v>
      </c>
      <c r="C7000" t="s">
        <v>82</v>
      </c>
      <c r="D7000" t="s">
        <v>92</v>
      </c>
      <c r="E7000" t="s">
        <v>24912</v>
      </c>
      <c r="F7000" t="s">
        <v>24913</v>
      </c>
      <c r="G7000" t="s">
        <v>31548</v>
      </c>
      <c r="H7000" t="s">
        <v>893</v>
      </c>
      <c r="I7000" t="s">
        <v>78</v>
      </c>
      <c r="J7000" t="s">
        <v>135</v>
      </c>
      <c r="K7000" t="s">
        <v>22</v>
      </c>
      <c r="L7000" t="s">
        <v>136</v>
      </c>
      <c r="M7000" t="s">
        <v>24914</v>
      </c>
      <c r="N7000" t="s">
        <v>24915</v>
      </c>
      <c r="O7000">
        <v>6.5797222222222222</v>
      </c>
      <c r="P7000">
        <v>0</v>
      </c>
      <c r="Q7000">
        <v>1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1.3121795999999999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1.3121795999999999</v>
      </c>
    </row>
    <row r="7001" spans="1:32" x14ac:dyDescent="0.3">
      <c r="A7001">
        <v>2781447</v>
      </c>
      <c r="B7001">
        <v>1</v>
      </c>
      <c r="C7001" t="s">
        <v>82</v>
      </c>
      <c r="D7001" t="s">
        <v>88</v>
      </c>
      <c r="E7001" t="s">
        <v>19261</v>
      </c>
      <c r="F7001" t="s">
        <v>19262</v>
      </c>
      <c r="G7001" t="s">
        <v>31545</v>
      </c>
      <c r="H7001" t="s">
        <v>134</v>
      </c>
      <c r="I7001" t="s">
        <v>79</v>
      </c>
      <c r="J7001" t="s">
        <v>135</v>
      </c>
      <c r="K7001" t="s">
        <v>22</v>
      </c>
      <c r="L7001" t="s">
        <v>136</v>
      </c>
      <c r="M7001" t="s">
        <v>24235</v>
      </c>
      <c r="N7001" t="s">
        <v>24916</v>
      </c>
      <c r="O7001">
        <v>0.32861111111111113</v>
      </c>
      <c r="P7001">
        <v>0</v>
      </c>
      <c r="Q7001">
        <v>140</v>
      </c>
      <c r="R7001">
        <v>1</v>
      </c>
      <c r="S7001">
        <v>7</v>
      </c>
      <c r="T7001">
        <v>13</v>
      </c>
      <c r="U7001">
        <v>20</v>
      </c>
      <c r="V7001">
        <v>4</v>
      </c>
      <c r="W7001">
        <v>0</v>
      </c>
      <c r="X7001">
        <v>0</v>
      </c>
      <c r="Y7001">
        <v>7.2020235000000001</v>
      </c>
      <c r="Z7001">
        <v>54.139940000000003</v>
      </c>
      <c r="AA7001">
        <v>0.68492067000000001</v>
      </c>
      <c r="AB7001">
        <v>36.711455999999998</v>
      </c>
      <c r="AC7001">
        <v>3.7561076</v>
      </c>
      <c r="AD7001">
        <v>107.97866</v>
      </c>
      <c r="AE7001">
        <v>0</v>
      </c>
      <c r="AF7001">
        <v>210.47310999999999</v>
      </c>
    </row>
    <row r="7002" spans="1:32" x14ac:dyDescent="0.3">
      <c r="A7002">
        <v>2781444</v>
      </c>
      <c r="B7002">
        <v>1</v>
      </c>
      <c r="C7002" t="s">
        <v>83</v>
      </c>
      <c r="D7002" t="s">
        <v>120</v>
      </c>
      <c r="E7002" t="s">
        <v>24917</v>
      </c>
      <c r="F7002" t="s">
        <v>24918</v>
      </c>
      <c r="G7002" t="s">
        <v>31551</v>
      </c>
      <c r="H7002" t="s">
        <v>672</v>
      </c>
      <c r="I7002" t="s">
        <v>79</v>
      </c>
      <c r="J7002" t="s">
        <v>135</v>
      </c>
      <c r="K7002" t="s">
        <v>22</v>
      </c>
      <c r="L7002" t="s">
        <v>136</v>
      </c>
      <c r="M7002" t="s">
        <v>24919</v>
      </c>
      <c r="N7002" t="s">
        <v>24518</v>
      </c>
      <c r="O7002">
        <v>0.64694444444444443</v>
      </c>
      <c r="P7002">
        <v>0</v>
      </c>
      <c r="Q7002">
        <v>58</v>
      </c>
      <c r="R7002">
        <v>0</v>
      </c>
      <c r="S7002">
        <v>1</v>
      </c>
      <c r="T7002">
        <v>0</v>
      </c>
      <c r="U7002">
        <v>2</v>
      </c>
      <c r="V7002">
        <v>0</v>
      </c>
      <c r="W7002">
        <v>0</v>
      </c>
      <c r="X7002">
        <v>0</v>
      </c>
      <c r="Y7002">
        <v>3.9828617999999998</v>
      </c>
      <c r="Z7002">
        <v>0</v>
      </c>
      <c r="AA7002">
        <v>8.8404293999999996E-4</v>
      </c>
      <c r="AB7002">
        <v>0</v>
      </c>
      <c r="AC7002">
        <v>0.54348370000000001</v>
      </c>
      <c r="AD7002">
        <v>0</v>
      </c>
      <c r="AE7002">
        <v>0</v>
      </c>
      <c r="AF7002">
        <v>4.5272293000000001</v>
      </c>
    </row>
    <row r="7003" spans="1:32" x14ac:dyDescent="0.3">
      <c r="A7003">
        <v>2781445</v>
      </c>
      <c r="B7003">
        <v>1</v>
      </c>
      <c r="C7003" t="s">
        <v>83</v>
      </c>
      <c r="D7003" t="s">
        <v>128</v>
      </c>
      <c r="E7003" t="s">
        <v>3165</v>
      </c>
      <c r="F7003" t="s">
        <v>3166</v>
      </c>
      <c r="G7003" t="s">
        <v>31549</v>
      </c>
      <c r="H7003" t="s">
        <v>648</v>
      </c>
      <c r="I7003" t="s">
        <v>79</v>
      </c>
      <c r="J7003" t="s">
        <v>135</v>
      </c>
      <c r="K7003" t="s">
        <v>22</v>
      </c>
      <c r="L7003" t="s">
        <v>186</v>
      </c>
      <c r="M7003" t="s">
        <v>24920</v>
      </c>
      <c r="N7003" t="s">
        <v>24921</v>
      </c>
      <c r="O7003">
        <v>7.1305555555555555</v>
      </c>
      <c r="P7003">
        <v>6</v>
      </c>
      <c r="Q7003">
        <v>12</v>
      </c>
      <c r="R7003">
        <v>191</v>
      </c>
      <c r="S7003">
        <v>121</v>
      </c>
      <c r="T7003">
        <v>15</v>
      </c>
      <c r="U7003">
        <v>8</v>
      </c>
      <c r="V7003">
        <v>0</v>
      </c>
      <c r="W7003">
        <v>0</v>
      </c>
      <c r="X7003">
        <v>15.715344999999999</v>
      </c>
      <c r="Y7003">
        <v>2.7571468000000001</v>
      </c>
      <c r="Z7003">
        <v>541.64417000000003</v>
      </c>
      <c r="AA7003">
        <v>279.50387999999998</v>
      </c>
      <c r="AB7003">
        <v>335.16253999999998</v>
      </c>
      <c r="AC7003">
        <v>9.0354120000000009</v>
      </c>
      <c r="AD7003">
        <v>0</v>
      </c>
      <c r="AE7003">
        <v>0</v>
      </c>
      <c r="AF7003">
        <v>1183.8185000000001</v>
      </c>
    </row>
    <row r="7004" spans="1:32" x14ac:dyDescent="0.3">
      <c r="A7004">
        <v>2781434</v>
      </c>
      <c r="B7004">
        <v>1</v>
      </c>
      <c r="C7004" t="s">
        <v>82</v>
      </c>
      <c r="D7004" t="s">
        <v>86</v>
      </c>
      <c r="E7004" t="s">
        <v>24922</v>
      </c>
      <c r="F7004" t="s">
        <v>24923</v>
      </c>
      <c r="G7004" t="s">
        <v>31545</v>
      </c>
      <c r="H7004" t="s">
        <v>134</v>
      </c>
      <c r="I7004" t="s">
        <v>79</v>
      </c>
      <c r="J7004" t="s">
        <v>135</v>
      </c>
      <c r="K7004" t="s">
        <v>22</v>
      </c>
      <c r="L7004" t="s">
        <v>136</v>
      </c>
      <c r="M7004" t="s">
        <v>24924</v>
      </c>
      <c r="N7004" t="s">
        <v>24925</v>
      </c>
      <c r="O7004">
        <v>0.41</v>
      </c>
      <c r="P7004">
        <v>0</v>
      </c>
      <c r="Q7004">
        <v>276</v>
      </c>
      <c r="R7004">
        <v>36</v>
      </c>
      <c r="S7004">
        <v>117</v>
      </c>
      <c r="T7004">
        <v>11</v>
      </c>
      <c r="U7004">
        <v>49</v>
      </c>
      <c r="V7004">
        <v>2</v>
      </c>
      <c r="W7004">
        <v>0</v>
      </c>
      <c r="X7004">
        <v>0</v>
      </c>
      <c r="Y7004">
        <v>33.735520000000001</v>
      </c>
      <c r="Z7004">
        <v>18.502863000000001</v>
      </c>
      <c r="AA7004">
        <v>38.904921999999999</v>
      </c>
      <c r="AB7004">
        <v>3.8234102999999999</v>
      </c>
      <c r="AC7004">
        <v>8.5305040000000005</v>
      </c>
      <c r="AD7004">
        <v>10.500279000000001</v>
      </c>
      <c r="AE7004">
        <v>0</v>
      </c>
      <c r="AF7004">
        <v>113.9975</v>
      </c>
    </row>
    <row r="7005" spans="1:32" x14ac:dyDescent="0.3">
      <c r="A7005">
        <v>2794818</v>
      </c>
      <c r="B7005">
        <v>1</v>
      </c>
      <c r="C7005" t="s">
        <v>82</v>
      </c>
      <c r="D7005" t="s">
        <v>94</v>
      </c>
      <c r="E7005" t="s">
        <v>3939</v>
      </c>
      <c r="F7005" t="s">
        <v>3940</v>
      </c>
      <c r="G7005" t="s">
        <v>31545</v>
      </c>
      <c r="H7005" t="s">
        <v>134</v>
      </c>
      <c r="I7005" t="s">
        <v>79</v>
      </c>
      <c r="J7005" t="s">
        <v>135</v>
      </c>
      <c r="K7005" t="s">
        <v>22</v>
      </c>
      <c r="L7005" t="s">
        <v>136</v>
      </c>
      <c r="M7005" t="s">
        <v>24926</v>
      </c>
      <c r="N7005" t="s">
        <v>20623</v>
      </c>
      <c r="O7005">
        <v>3.0319444444444446</v>
      </c>
      <c r="P7005">
        <v>0</v>
      </c>
      <c r="Q7005">
        <v>3613</v>
      </c>
      <c r="R7005">
        <v>0</v>
      </c>
      <c r="S7005">
        <v>5</v>
      </c>
      <c r="T7005">
        <v>2</v>
      </c>
      <c r="U7005">
        <v>301</v>
      </c>
      <c r="V7005">
        <v>0</v>
      </c>
      <c r="W7005">
        <v>1</v>
      </c>
      <c r="X7005">
        <v>0</v>
      </c>
      <c r="Y7005">
        <v>1388.7583999999999</v>
      </c>
      <c r="Z7005">
        <v>0</v>
      </c>
      <c r="AA7005">
        <v>1.7742203000000001</v>
      </c>
      <c r="AB7005">
        <v>98.021519999999995</v>
      </c>
      <c r="AC7005">
        <v>499.24874999999997</v>
      </c>
      <c r="AD7005">
        <v>0</v>
      </c>
      <c r="AE7005">
        <v>0.6059445</v>
      </c>
      <c r="AF7005">
        <v>1988.4087999999999</v>
      </c>
    </row>
    <row r="7006" spans="1:32" x14ac:dyDescent="0.3">
      <c r="A7006">
        <v>2794814</v>
      </c>
      <c r="B7006">
        <v>1</v>
      </c>
      <c r="C7006" t="s">
        <v>82</v>
      </c>
      <c r="D7006" t="s">
        <v>105</v>
      </c>
      <c r="E7006" t="s">
        <v>24927</v>
      </c>
      <c r="F7006" t="s">
        <v>24928</v>
      </c>
      <c r="G7006" t="s">
        <v>31547</v>
      </c>
      <c r="H7006" t="s">
        <v>134</v>
      </c>
      <c r="I7006" t="s">
        <v>79</v>
      </c>
      <c r="J7006" t="s">
        <v>248</v>
      </c>
      <c r="K7006" t="s">
        <v>22</v>
      </c>
      <c r="L7006" t="s">
        <v>136</v>
      </c>
      <c r="M7006" t="s">
        <v>24929</v>
      </c>
      <c r="N7006" t="s">
        <v>24930</v>
      </c>
      <c r="O7006">
        <v>0.05</v>
      </c>
      <c r="P7006">
        <v>5</v>
      </c>
      <c r="Q7006">
        <v>8793</v>
      </c>
      <c r="R7006">
        <v>5</v>
      </c>
      <c r="S7006">
        <v>230</v>
      </c>
      <c r="T7006">
        <v>21</v>
      </c>
      <c r="U7006">
        <v>901</v>
      </c>
      <c r="V7006">
        <v>3</v>
      </c>
      <c r="W7006">
        <v>2</v>
      </c>
      <c r="X7006">
        <v>1.7830079999999999</v>
      </c>
      <c r="Y7006">
        <v>90.171260000000004</v>
      </c>
      <c r="Z7006">
        <v>0.38676371999999998</v>
      </c>
      <c r="AA7006">
        <v>1.9872936000000001</v>
      </c>
      <c r="AB7006">
        <v>10.469345000000001</v>
      </c>
      <c r="AC7006">
        <v>21.736194999999999</v>
      </c>
      <c r="AD7006">
        <v>4.3632559999999998</v>
      </c>
      <c r="AE7006">
        <v>0.93651574999999998</v>
      </c>
      <c r="AF7006">
        <v>131.83363</v>
      </c>
    </row>
    <row r="7007" spans="1:32" x14ac:dyDescent="0.3">
      <c r="A7007">
        <v>2794811</v>
      </c>
      <c r="B7007">
        <v>1</v>
      </c>
      <c r="C7007" t="s">
        <v>82</v>
      </c>
      <c r="D7007" t="s">
        <v>113</v>
      </c>
      <c r="E7007" t="s">
        <v>21625</v>
      </c>
      <c r="F7007" t="s">
        <v>21626</v>
      </c>
      <c r="G7007" t="s">
        <v>31545</v>
      </c>
      <c r="H7007" t="s">
        <v>134</v>
      </c>
      <c r="I7007" t="s">
        <v>79</v>
      </c>
      <c r="J7007" t="s">
        <v>135</v>
      </c>
      <c r="K7007" t="s">
        <v>22</v>
      </c>
      <c r="L7007" t="s">
        <v>136</v>
      </c>
      <c r="M7007" t="s">
        <v>24931</v>
      </c>
      <c r="N7007" t="s">
        <v>24932</v>
      </c>
      <c r="O7007">
        <v>0.62944444444444447</v>
      </c>
      <c r="P7007">
        <v>4</v>
      </c>
      <c r="Q7007">
        <v>6549</v>
      </c>
      <c r="R7007">
        <v>1</v>
      </c>
      <c r="S7007">
        <v>107</v>
      </c>
      <c r="T7007">
        <v>21</v>
      </c>
      <c r="U7007">
        <v>727</v>
      </c>
      <c r="V7007">
        <v>1</v>
      </c>
      <c r="W7007">
        <v>2</v>
      </c>
      <c r="X7007">
        <v>7.0636260000000002</v>
      </c>
      <c r="Y7007">
        <v>862.72033999999996</v>
      </c>
      <c r="Z7007">
        <v>0.32168390000000002</v>
      </c>
      <c r="AA7007">
        <v>12.906466999999999</v>
      </c>
      <c r="AB7007">
        <v>201.142</v>
      </c>
      <c r="AC7007">
        <v>254.85741999999999</v>
      </c>
      <c r="AD7007">
        <v>38.009500000000003</v>
      </c>
      <c r="AE7007">
        <v>0.12953237000000001</v>
      </c>
      <c r="AF7007">
        <v>1377.1505</v>
      </c>
    </row>
    <row r="7008" spans="1:32" x14ac:dyDescent="0.3">
      <c r="A7008">
        <v>2794651</v>
      </c>
      <c r="B7008">
        <v>1</v>
      </c>
      <c r="C7008" t="s">
        <v>82</v>
      </c>
      <c r="D7008" t="s">
        <v>106</v>
      </c>
      <c r="E7008" t="s">
        <v>24933</v>
      </c>
      <c r="F7008" t="s">
        <v>24934</v>
      </c>
      <c r="G7008" t="s">
        <v>31545</v>
      </c>
      <c r="H7008" t="s">
        <v>134</v>
      </c>
      <c r="I7008" t="s">
        <v>79</v>
      </c>
      <c r="J7008" t="s">
        <v>135</v>
      </c>
      <c r="K7008" t="s">
        <v>22</v>
      </c>
      <c r="L7008" t="s">
        <v>136</v>
      </c>
      <c r="M7008" t="s">
        <v>24935</v>
      </c>
      <c r="N7008" t="s">
        <v>24936</v>
      </c>
      <c r="O7008">
        <v>0.71888888888888891</v>
      </c>
      <c r="P7008">
        <v>0</v>
      </c>
      <c r="Q7008">
        <v>5</v>
      </c>
      <c r="R7008">
        <v>1</v>
      </c>
      <c r="S7008">
        <v>5</v>
      </c>
      <c r="T7008">
        <v>3</v>
      </c>
      <c r="U7008">
        <v>10</v>
      </c>
      <c r="V7008">
        <v>1</v>
      </c>
      <c r="W7008">
        <v>0</v>
      </c>
      <c r="X7008">
        <v>0</v>
      </c>
      <c r="Y7008">
        <v>1.7564605</v>
      </c>
      <c r="Z7008">
        <v>0.39679787</v>
      </c>
      <c r="AA7008">
        <v>1.9300466000000001</v>
      </c>
      <c r="AB7008">
        <v>22.301449999999999</v>
      </c>
      <c r="AC7008">
        <v>20.127468</v>
      </c>
      <c r="AD7008">
        <v>5.6735262999999998</v>
      </c>
      <c r="AE7008">
        <v>0</v>
      </c>
      <c r="AF7008">
        <v>52.185752999999998</v>
      </c>
    </row>
    <row r="7009" spans="1:32" x14ac:dyDescent="0.3">
      <c r="A7009">
        <v>2794653</v>
      </c>
      <c r="B7009">
        <v>1</v>
      </c>
      <c r="C7009" t="s">
        <v>82</v>
      </c>
      <c r="D7009" t="s">
        <v>98</v>
      </c>
      <c r="E7009" t="s">
        <v>24937</v>
      </c>
      <c r="F7009" t="s">
        <v>24938</v>
      </c>
      <c r="G7009" t="s">
        <v>31548</v>
      </c>
      <c r="H7009" t="s">
        <v>893</v>
      </c>
      <c r="I7009" t="s">
        <v>78</v>
      </c>
      <c r="J7009" t="s">
        <v>135</v>
      </c>
      <c r="K7009" t="s">
        <v>22</v>
      </c>
      <c r="L7009" t="s">
        <v>136</v>
      </c>
      <c r="M7009" t="s">
        <v>24939</v>
      </c>
      <c r="N7009" t="s">
        <v>24940</v>
      </c>
      <c r="O7009">
        <v>2.8569444444444443</v>
      </c>
      <c r="P7009">
        <v>0</v>
      </c>
      <c r="Q7009">
        <v>4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2.5192618000000002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2.5192618000000002</v>
      </c>
    </row>
    <row r="7010" spans="1:32" x14ac:dyDescent="0.3">
      <c r="A7010">
        <v>2794379</v>
      </c>
      <c r="B7010">
        <v>1</v>
      </c>
      <c r="C7010" t="s">
        <v>82</v>
      </c>
      <c r="D7010" t="s">
        <v>90</v>
      </c>
      <c r="E7010" t="s">
        <v>24941</v>
      </c>
      <c r="F7010" t="s">
        <v>24942</v>
      </c>
      <c r="G7010" t="s">
        <v>31548</v>
      </c>
      <c r="H7010" t="s">
        <v>311</v>
      </c>
      <c r="I7010" t="s">
        <v>78</v>
      </c>
      <c r="J7010" t="s">
        <v>135</v>
      </c>
      <c r="K7010" t="s">
        <v>22</v>
      </c>
      <c r="L7010" t="s">
        <v>136</v>
      </c>
      <c r="M7010" t="s">
        <v>24943</v>
      </c>
      <c r="N7010" t="s">
        <v>24944</v>
      </c>
      <c r="O7010">
        <v>1.7433333333333334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1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3.1069429999999998</v>
      </c>
      <c r="AD7010">
        <v>0</v>
      </c>
      <c r="AE7010">
        <v>0</v>
      </c>
      <c r="AF7010">
        <v>3.1069429999999998</v>
      </c>
    </row>
    <row r="7011" spans="1:32" x14ac:dyDescent="0.3">
      <c r="A7011">
        <v>2794394</v>
      </c>
      <c r="B7011">
        <v>1</v>
      </c>
      <c r="C7011" t="s">
        <v>82</v>
      </c>
      <c r="D7011" t="s">
        <v>88</v>
      </c>
      <c r="E7011" t="s">
        <v>24945</v>
      </c>
      <c r="F7011" t="s">
        <v>24946</v>
      </c>
      <c r="G7011" t="s">
        <v>31550</v>
      </c>
      <c r="H7011" t="s">
        <v>311</v>
      </c>
      <c r="I7011" t="s">
        <v>78</v>
      </c>
      <c r="J7011" t="s">
        <v>135</v>
      </c>
      <c r="K7011" t="s">
        <v>22</v>
      </c>
      <c r="L7011" t="s">
        <v>136</v>
      </c>
      <c r="M7011" t="s">
        <v>24947</v>
      </c>
      <c r="N7011" t="s">
        <v>24948</v>
      </c>
      <c r="O7011">
        <v>2.8816666666666668</v>
      </c>
      <c r="P7011">
        <v>0</v>
      </c>
      <c r="Q7011">
        <v>14</v>
      </c>
      <c r="R7011">
        <v>0</v>
      </c>
      <c r="S7011">
        <v>0</v>
      </c>
      <c r="T7011">
        <v>0</v>
      </c>
      <c r="U7011">
        <v>4</v>
      </c>
      <c r="V7011">
        <v>0</v>
      </c>
      <c r="W7011">
        <v>0</v>
      </c>
      <c r="X7011">
        <v>0</v>
      </c>
      <c r="Y7011">
        <v>12.511327</v>
      </c>
      <c r="Z7011">
        <v>0</v>
      </c>
      <c r="AA7011">
        <v>0</v>
      </c>
      <c r="AB7011">
        <v>0</v>
      </c>
      <c r="AC7011">
        <v>15.423382999999999</v>
      </c>
      <c r="AD7011">
        <v>0</v>
      </c>
      <c r="AE7011">
        <v>0</v>
      </c>
      <c r="AF7011">
        <v>27.934709999999999</v>
      </c>
    </row>
    <row r="7012" spans="1:32" x14ac:dyDescent="0.3">
      <c r="A7012">
        <v>2794396</v>
      </c>
      <c r="B7012">
        <v>1</v>
      </c>
      <c r="C7012" t="s">
        <v>82</v>
      </c>
      <c r="D7012" t="s">
        <v>92</v>
      </c>
      <c r="E7012" t="s">
        <v>7562</v>
      </c>
      <c r="F7012" t="s">
        <v>7563</v>
      </c>
      <c r="G7012" t="s">
        <v>31546</v>
      </c>
      <c r="H7012" t="s">
        <v>223</v>
      </c>
      <c r="I7012" t="s">
        <v>78</v>
      </c>
      <c r="J7012" t="s">
        <v>135</v>
      </c>
      <c r="K7012" t="s">
        <v>22</v>
      </c>
      <c r="L7012" t="s">
        <v>136</v>
      </c>
      <c r="M7012" t="s">
        <v>24949</v>
      </c>
      <c r="N7012" t="s">
        <v>24950</v>
      </c>
      <c r="O7012">
        <v>4.2561111111111112</v>
      </c>
      <c r="P7012">
        <v>0</v>
      </c>
      <c r="Q7012">
        <v>69</v>
      </c>
      <c r="R7012">
        <v>0</v>
      </c>
      <c r="S7012">
        <v>0</v>
      </c>
      <c r="T7012">
        <v>0</v>
      </c>
      <c r="U7012">
        <v>4</v>
      </c>
      <c r="V7012">
        <v>0</v>
      </c>
      <c r="W7012">
        <v>0</v>
      </c>
      <c r="X7012">
        <v>0</v>
      </c>
      <c r="Y7012">
        <v>119.116196</v>
      </c>
      <c r="Z7012">
        <v>0</v>
      </c>
      <c r="AA7012">
        <v>0</v>
      </c>
      <c r="AB7012">
        <v>0</v>
      </c>
      <c r="AC7012">
        <v>49.009650000000001</v>
      </c>
      <c r="AD7012">
        <v>0</v>
      </c>
      <c r="AE7012">
        <v>0</v>
      </c>
      <c r="AF7012">
        <v>168.12584000000001</v>
      </c>
    </row>
    <row r="7013" spans="1:32" x14ac:dyDescent="0.3">
      <c r="A7013">
        <v>2794380</v>
      </c>
      <c r="B7013">
        <v>1</v>
      </c>
      <c r="C7013" t="s">
        <v>82</v>
      </c>
      <c r="D7013" t="s">
        <v>100</v>
      </c>
      <c r="E7013" t="s">
        <v>4553</v>
      </c>
      <c r="F7013" t="s">
        <v>4554</v>
      </c>
      <c r="G7013" t="s">
        <v>31548</v>
      </c>
      <c r="H7013" t="s">
        <v>311</v>
      </c>
      <c r="I7013" t="s">
        <v>78</v>
      </c>
      <c r="J7013" t="s">
        <v>135</v>
      </c>
      <c r="K7013" t="s">
        <v>22</v>
      </c>
      <c r="L7013" t="s">
        <v>136</v>
      </c>
      <c r="M7013" t="s">
        <v>24951</v>
      </c>
      <c r="N7013" t="s">
        <v>24952</v>
      </c>
      <c r="O7013">
        <v>0.84666666666666668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1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17.563407999999999</v>
      </c>
      <c r="AD7013">
        <v>0</v>
      </c>
      <c r="AE7013">
        <v>0</v>
      </c>
      <c r="AF7013">
        <v>17.563407999999999</v>
      </c>
    </row>
    <row r="7014" spans="1:32" x14ac:dyDescent="0.3">
      <c r="A7014">
        <v>2793972</v>
      </c>
      <c r="B7014">
        <v>1</v>
      </c>
      <c r="C7014" t="s">
        <v>82</v>
      </c>
      <c r="D7014" t="s">
        <v>105</v>
      </c>
      <c r="E7014" t="s">
        <v>13203</v>
      </c>
      <c r="F7014" t="s">
        <v>13204</v>
      </c>
      <c r="G7014" t="s">
        <v>31552</v>
      </c>
      <c r="H7014" t="s">
        <v>145</v>
      </c>
      <c r="I7014" t="s">
        <v>78</v>
      </c>
      <c r="J7014" t="s">
        <v>135</v>
      </c>
      <c r="K7014" t="s">
        <v>22</v>
      </c>
      <c r="L7014" t="s">
        <v>136</v>
      </c>
      <c r="M7014" t="s">
        <v>24953</v>
      </c>
      <c r="N7014" t="s">
        <v>24954</v>
      </c>
      <c r="O7014">
        <v>1.6933333333333334</v>
      </c>
      <c r="P7014">
        <v>0</v>
      </c>
      <c r="Q7014">
        <v>196</v>
      </c>
      <c r="R7014">
        <v>0</v>
      </c>
      <c r="S7014">
        <v>3</v>
      </c>
      <c r="T7014">
        <v>0</v>
      </c>
      <c r="U7014">
        <v>30</v>
      </c>
      <c r="V7014">
        <v>0</v>
      </c>
      <c r="W7014">
        <v>0</v>
      </c>
      <c r="X7014">
        <v>0</v>
      </c>
      <c r="Y7014">
        <v>155.10362000000001</v>
      </c>
      <c r="Z7014">
        <v>0</v>
      </c>
      <c r="AA7014">
        <v>0.21621895999999999</v>
      </c>
      <c r="AB7014">
        <v>0</v>
      </c>
      <c r="AC7014">
        <v>42.916786000000002</v>
      </c>
      <c r="AD7014">
        <v>0</v>
      </c>
      <c r="AE7014">
        <v>0</v>
      </c>
      <c r="AF7014">
        <v>198.23661999999999</v>
      </c>
    </row>
    <row r="7015" spans="1:32" x14ac:dyDescent="0.3">
      <c r="A7015">
        <v>2782481</v>
      </c>
      <c r="B7015">
        <v>1</v>
      </c>
      <c r="C7015" t="s">
        <v>82</v>
      </c>
      <c r="D7015" t="s">
        <v>95</v>
      </c>
      <c r="E7015" t="s">
        <v>24955</v>
      </c>
      <c r="F7015" t="s">
        <v>24956</v>
      </c>
      <c r="G7015" t="s">
        <v>31552</v>
      </c>
      <c r="H7015" t="s">
        <v>145</v>
      </c>
      <c r="I7015" t="s">
        <v>78</v>
      </c>
      <c r="J7015" t="s">
        <v>135</v>
      </c>
      <c r="K7015" t="s">
        <v>22</v>
      </c>
      <c r="L7015" t="s">
        <v>136</v>
      </c>
      <c r="M7015" t="s">
        <v>24957</v>
      </c>
      <c r="N7015" t="s">
        <v>24958</v>
      </c>
      <c r="O7015">
        <v>0.88472222222222219</v>
      </c>
      <c r="P7015">
        <v>0</v>
      </c>
      <c r="Q7015">
        <v>71</v>
      </c>
      <c r="R7015">
        <v>0</v>
      </c>
      <c r="S7015">
        <v>7</v>
      </c>
      <c r="T7015">
        <v>0</v>
      </c>
      <c r="U7015">
        <v>9</v>
      </c>
      <c r="V7015">
        <v>0</v>
      </c>
      <c r="W7015">
        <v>0</v>
      </c>
      <c r="X7015">
        <v>0</v>
      </c>
      <c r="Y7015">
        <v>31.94182</v>
      </c>
      <c r="Z7015">
        <v>0</v>
      </c>
      <c r="AA7015">
        <v>1.1598406999999999</v>
      </c>
      <c r="AB7015">
        <v>0</v>
      </c>
      <c r="AC7015">
        <v>7.7113246999999996</v>
      </c>
      <c r="AD7015">
        <v>0</v>
      </c>
      <c r="AE7015">
        <v>0</v>
      </c>
      <c r="AF7015">
        <v>40.812984</v>
      </c>
    </row>
    <row r="7016" spans="1:32" x14ac:dyDescent="0.3">
      <c r="A7016">
        <v>2782466</v>
      </c>
      <c r="B7016">
        <v>1</v>
      </c>
      <c r="C7016" t="s">
        <v>82</v>
      </c>
      <c r="D7016" t="s">
        <v>112</v>
      </c>
      <c r="E7016" t="s">
        <v>17861</v>
      </c>
      <c r="F7016" t="s">
        <v>17862</v>
      </c>
      <c r="G7016" t="s">
        <v>31551</v>
      </c>
      <c r="H7016" t="s">
        <v>3857</v>
      </c>
      <c r="I7016" t="s">
        <v>79</v>
      </c>
      <c r="J7016" t="s">
        <v>135</v>
      </c>
      <c r="K7016" t="s">
        <v>22</v>
      </c>
      <c r="L7016" t="s">
        <v>136</v>
      </c>
      <c r="M7016" t="s">
        <v>24959</v>
      </c>
      <c r="N7016" t="s">
        <v>24960</v>
      </c>
      <c r="O7016">
        <v>1.4538888888888888</v>
      </c>
      <c r="P7016">
        <v>0</v>
      </c>
      <c r="Q7016">
        <v>600</v>
      </c>
      <c r="R7016">
        <v>0</v>
      </c>
      <c r="S7016">
        <v>4</v>
      </c>
      <c r="T7016">
        <v>0</v>
      </c>
      <c r="U7016">
        <v>25</v>
      </c>
      <c r="V7016">
        <v>0</v>
      </c>
      <c r="W7016">
        <v>0</v>
      </c>
      <c r="X7016">
        <v>0</v>
      </c>
      <c r="Y7016">
        <v>272.75583</v>
      </c>
      <c r="Z7016">
        <v>0</v>
      </c>
      <c r="AA7016">
        <v>0.65741249999999996</v>
      </c>
      <c r="AB7016">
        <v>0</v>
      </c>
      <c r="AC7016">
        <v>46.262900000000002</v>
      </c>
      <c r="AD7016">
        <v>0</v>
      </c>
      <c r="AE7016">
        <v>0</v>
      </c>
      <c r="AF7016">
        <v>319.67615000000001</v>
      </c>
    </row>
    <row r="7017" spans="1:32" x14ac:dyDescent="0.3">
      <c r="A7017">
        <v>2782419</v>
      </c>
      <c r="B7017">
        <v>1</v>
      </c>
      <c r="C7017" t="s">
        <v>82</v>
      </c>
      <c r="D7017" t="s">
        <v>93</v>
      </c>
      <c r="E7017" t="s">
        <v>24961</v>
      </c>
      <c r="F7017" t="s">
        <v>24962</v>
      </c>
      <c r="G7017" t="s">
        <v>31548</v>
      </c>
      <c r="H7017" t="s">
        <v>311</v>
      </c>
      <c r="I7017" t="s">
        <v>78</v>
      </c>
      <c r="J7017" t="s">
        <v>135</v>
      </c>
      <c r="K7017" t="s">
        <v>22</v>
      </c>
      <c r="L7017" t="s">
        <v>136</v>
      </c>
      <c r="M7017" t="s">
        <v>24963</v>
      </c>
      <c r="N7017" t="s">
        <v>24964</v>
      </c>
      <c r="O7017">
        <v>1.4194444444444445</v>
      </c>
      <c r="P7017">
        <v>0</v>
      </c>
      <c r="Q7017">
        <v>1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1.3167084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1.3167084</v>
      </c>
    </row>
    <row r="7018" spans="1:32" x14ac:dyDescent="0.3">
      <c r="A7018">
        <v>2782452</v>
      </c>
      <c r="B7018">
        <v>1</v>
      </c>
      <c r="C7018" t="s">
        <v>82</v>
      </c>
      <c r="D7018" t="s">
        <v>84</v>
      </c>
      <c r="E7018" t="s">
        <v>24965</v>
      </c>
      <c r="F7018" t="s">
        <v>24966</v>
      </c>
      <c r="G7018" t="s">
        <v>31548</v>
      </c>
      <c r="H7018" t="s">
        <v>333</v>
      </c>
      <c r="I7018" t="s">
        <v>78</v>
      </c>
      <c r="J7018" t="s">
        <v>135</v>
      </c>
      <c r="K7018" t="s">
        <v>22</v>
      </c>
      <c r="L7018" t="s">
        <v>136</v>
      </c>
      <c r="M7018" t="s">
        <v>24967</v>
      </c>
      <c r="N7018" t="s">
        <v>23897</v>
      </c>
      <c r="O7018">
        <v>1.7319444444444445</v>
      </c>
      <c r="P7018">
        <v>0</v>
      </c>
      <c r="Q7018">
        <v>4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0.93119770000000002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0.93119770000000002</v>
      </c>
    </row>
    <row r="7019" spans="1:32" x14ac:dyDescent="0.3">
      <c r="A7019">
        <v>2782417</v>
      </c>
      <c r="B7019">
        <v>1</v>
      </c>
      <c r="C7019" t="s">
        <v>83</v>
      </c>
      <c r="D7019" t="s">
        <v>124</v>
      </c>
      <c r="E7019" t="s">
        <v>21224</v>
      </c>
      <c r="F7019" t="s">
        <v>21225</v>
      </c>
      <c r="G7019" t="s">
        <v>31546</v>
      </c>
      <c r="H7019" t="s">
        <v>223</v>
      </c>
      <c r="I7019" t="s">
        <v>78</v>
      </c>
      <c r="J7019" t="s">
        <v>135</v>
      </c>
      <c r="K7019" t="s">
        <v>22</v>
      </c>
      <c r="L7019" t="s">
        <v>136</v>
      </c>
      <c r="M7019" t="s">
        <v>24968</v>
      </c>
      <c r="N7019" t="s">
        <v>24969</v>
      </c>
      <c r="O7019">
        <v>1.8391666666666666</v>
      </c>
      <c r="P7019">
        <v>0</v>
      </c>
      <c r="Q7019">
        <v>81</v>
      </c>
      <c r="R7019">
        <v>0</v>
      </c>
      <c r="S7019">
        <v>1</v>
      </c>
      <c r="T7019">
        <v>0</v>
      </c>
      <c r="U7019">
        <v>3</v>
      </c>
      <c r="V7019">
        <v>0</v>
      </c>
      <c r="W7019">
        <v>0</v>
      </c>
      <c r="X7019">
        <v>0</v>
      </c>
      <c r="Y7019">
        <v>52.224125000000001</v>
      </c>
      <c r="Z7019">
        <v>0</v>
      </c>
      <c r="AA7019">
        <v>0.16914969999999999</v>
      </c>
      <c r="AB7019">
        <v>0</v>
      </c>
      <c r="AC7019">
        <v>3.2102870000000001</v>
      </c>
      <c r="AD7019">
        <v>0</v>
      </c>
      <c r="AE7019">
        <v>0</v>
      </c>
      <c r="AF7019">
        <v>55.603560000000002</v>
      </c>
    </row>
    <row r="7020" spans="1:32" x14ac:dyDescent="0.3">
      <c r="A7020">
        <v>2782384</v>
      </c>
      <c r="B7020">
        <v>1</v>
      </c>
      <c r="C7020" t="s">
        <v>83</v>
      </c>
      <c r="D7020" t="s">
        <v>124</v>
      </c>
      <c r="E7020" t="s">
        <v>24970</v>
      </c>
      <c r="F7020" t="s">
        <v>24971</v>
      </c>
      <c r="G7020" t="s">
        <v>31548</v>
      </c>
      <c r="H7020" t="s">
        <v>333</v>
      </c>
      <c r="I7020" t="s">
        <v>78</v>
      </c>
      <c r="J7020" t="s">
        <v>135</v>
      </c>
      <c r="K7020" t="s">
        <v>22</v>
      </c>
      <c r="L7020" t="s">
        <v>136</v>
      </c>
      <c r="M7020" t="s">
        <v>24972</v>
      </c>
      <c r="N7020" t="s">
        <v>24973</v>
      </c>
      <c r="O7020">
        <v>1.6127777777777779</v>
      </c>
      <c r="P7020">
        <v>0</v>
      </c>
      <c r="Q7020">
        <v>1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9.8083480000000001E-2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9.8083480000000001E-2</v>
      </c>
    </row>
    <row r="7021" spans="1:32" x14ac:dyDescent="0.3">
      <c r="A7021">
        <v>2782372</v>
      </c>
      <c r="B7021">
        <v>1</v>
      </c>
      <c r="C7021" t="s">
        <v>83</v>
      </c>
      <c r="D7021" t="s">
        <v>117</v>
      </c>
      <c r="E7021" t="s">
        <v>24974</v>
      </c>
      <c r="F7021" t="s">
        <v>24975</v>
      </c>
      <c r="G7021" t="s">
        <v>31552</v>
      </c>
      <c r="H7021" t="s">
        <v>665</v>
      </c>
      <c r="I7021" t="s">
        <v>78</v>
      </c>
      <c r="J7021" t="s">
        <v>135</v>
      </c>
      <c r="K7021" t="s">
        <v>22</v>
      </c>
      <c r="L7021" t="s">
        <v>136</v>
      </c>
      <c r="M7021" t="s">
        <v>24976</v>
      </c>
      <c r="N7021" t="s">
        <v>24977</v>
      </c>
      <c r="O7021">
        <v>3.42</v>
      </c>
      <c r="P7021">
        <v>0</v>
      </c>
      <c r="Q7021">
        <v>15</v>
      </c>
      <c r="R7021">
        <v>0</v>
      </c>
      <c r="S7021">
        <v>0</v>
      </c>
      <c r="T7021">
        <v>0</v>
      </c>
      <c r="U7021">
        <v>1</v>
      </c>
      <c r="V7021">
        <v>0</v>
      </c>
      <c r="W7021">
        <v>0</v>
      </c>
      <c r="X7021">
        <v>0</v>
      </c>
      <c r="Y7021">
        <v>5.0877030000000003</v>
      </c>
      <c r="Z7021">
        <v>0</v>
      </c>
      <c r="AA7021">
        <v>0</v>
      </c>
      <c r="AB7021">
        <v>0</v>
      </c>
      <c r="AC7021">
        <v>5.9465947000000003</v>
      </c>
      <c r="AD7021">
        <v>0</v>
      </c>
      <c r="AE7021">
        <v>0</v>
      </c>
      <c r="AF7021">
        <v>11.034298</v>
      </c>
    </row>
    <row r="7022" spans="1:32" x14ac:dyDescent="0.3">
      <c r="A7022">
        <v>2782385</v>
      </c>
      <c r="B7022">
        <v>1</v>
      </c>
      <c r="C7022" t="s">
        <v>82</v>
      </c>
      <c r="D7022" t="s">
        <v>106</v>
      </c>
      <c r="E7022" t="s">
        <v>24978</v>
      </c>
      <c r="F7022" t="s">
        <v>24979</v>
      </c>
      <c r="G7022" t="s">
        <v>31548</v>
      </c>
      <c r="H7022" t="s">
        <v>893</v>
      </c>
      <c r="I7022" t="s">
        <v>78</v>
      </c>
      <c r="J7022" t="s">
        <v>135</v>
      </c>
      <c r="K7022" t="s">
        <v>22</v>
      </c>
      <c r="L7022" t="s">
        <v>136</v>
      </c>
      <c r="M7022" t="s">
        <v>24980</v>
      </c>
      <c r="N7022" t="s">
        <v>24981</v>
      </c>
      <c r="O7022">
        <v>2.6863888888888887</v>
      </c>
      <c r="P7022">
        <v>0</v>
      </c>
      <c r="Q7022">
        <v>1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5.1835763999999999E-2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5.1835763999999999E-2</v>
      </c>
    </row>
    <row r="7023" spans="1:32" x14ac:dyDescent="0.3">
      <c r="A7023">
        <v>2782241</v>
      </c>
      <c r="B7023">
        <v>2</v>
      </c>
      <c r="C7023" t="s">
        <v>82</v>
      </c>
      <c r="D7023" t="s">
        <v>100</v>
      </c>
      <c r="E7023" t="s">
        <v>24982</v>
      </c>
      <c r="F7023" t="s">
        <v>24983</v>
      </c>
      <c r="G7023" t="s">
        <v>31550</v>
      </c>
      <c r="H7023" t="s">
        <v>311</v>
      </c>
      <c r="I7023" t="s">
        <v>78</v>
      </c>
      <c r="J7023" t="s">
        <v>135</v>
      </c>
      <c r="K7023" t="s">
        <v>22</v>
      </c>
      <c r="L7023" t="s">
        <v>136</v>
      </c>
      <c r="M7023" t="s">
        <v>22745</v>
      </c>
      <c r="N7023" t="s">
        <v>24984</v>
      </c>
      <c r="O7023">
        <v>0.36555555555555558</v>
      </c>
      <c r="P7023">
        <v>0</v>
      </c>
      <c r="Q7023">
        <v>87</v>
      </c>
      <c r="R7023">
        <v>0</v>
      </c>
      <c r="S7023">
        <v>0</v>
      </c>
      <c r="T7023">
        <v>0</v>
      </c>
      <c r="U7023">
        <v>10</v>
      </c>
      <c r="V7023">
        <v>0</v>
      </c>
      <c r="W7023">
        <v>0</v>
      </c>
      <c r="X7023">
        <v>0</v>
      </c>
      <c r="Y7023">
        <v>7.0555963999999998</v>
      </c>
      <c r="Z7023">
        <v>0</v>
      </c>
      <c r="AA7023">
        <v>0</v>
      </c>
      <c r="AB7023">
        <v>0</v>
      </c>
      <c r="AC7023">
        <v>1.7710379999999999</v>
      </c>
      <c r="AD7023">
        <v>0</v>
      </c>
      <c r="AE7023">
        <v>0</v>
      </c>
      <c r="AF7023">
        <v>8.8266340000000003</v>
      </c>
    </row>
    <row r="7024" spans="1:32" x14ac:dyDescent="0.3">
      <c r="A7024">
        <v>2782367</v>
      </c>
      <c r="B7024">
        <v>1</v>
      </c>
      <c r="C7024" t="s">
        <v>82</v>
      </c>
      <c r="D7024" t="s">
        <v>111</v>
      </c>
      <c r="E7024" t="s">
        <v>24985</v>
      </c>
      <c r="F7024" t="s">
        <v>24986</v>
      </c>
      <c r="G7024" t="s">
        <v>31549</v>
      </c>
      <c r="H7024" t="s">
        <v>134</v>
      </c>
      <c r="I7024" t="s">
        <v>79</v>
      </c>
      <c r="J7024" t="s">
        <v>135</v>
      </c>
      <c r="K7024" t="s">
        <v>22</v>
      </c>
      <c r="L7024" t="s">
        <v>136</v>
      </c>
      <c r="M7024" t="s">
        <v>24987</v>
      </c>
      <c r="N7024" t="s">
        <v>24988</v>
      </c>
      <c r="O7024">
        <v>0.20277777777777778</v>
      </c>
      <c r="P7024">
        <v>0</v>
      </c>
      <c r="Q7024">
        <v>117</v>
      </c>
      <c r="R7024">
        <v>1</v>
      </c>
      <c r="S7024">
        <v>15</v>
      </c>
      <c r="T7024">
        <v>0</v>
      </c>
      <c r="U7024">
        <v>18</v>
      </c>
      <c r="V7024">
        <v>1</v>
      </c>
      <c r="W7024">
        <v>0</v>
      </c>
      <c r="X7024">
        <v>0</v>
      </c>
      <c r="Y7024">
        <v>6.5751580000000001</v>
      </c>
      <c r="Z7024">
        <v>6.2706340000000003</v>
      </c>
      <c r="AA7024">
        <v>0.53482989999999997</v>
      </c>
      <c r="AB7024">
        <v>0</v>
      </c>
      <c r="AC7024">
        <v>3.749161</v>
      </c>
      <c r="AD7024">
        <v>2.0234337</v>
      </c>
      <c r="AE7024">
        <v>0</v>
      </c>
      <c r="AF7024">
        <v>19.153217000000001</v>
      </c>
    </row>
    <row r="7025" spans="1:32" x14ac:dyDescent="0.3">
      <c r="A7025">
        <v>2782368</v>
      </c>
      <c r="B7025">
        <v>1</v>
      </c>
      <c r="C7025" t="s">
        <v>82</v>
      </c>
      <c r="D7025" t="s">
        <v>98</v>
      </c>
      <c r="E7025" t="s">
        <v>24989</v>
      </c>
      <c r="F7025" t="s">
        <v>24990</v>
      </c>
      <c r="G7025" t="s">
        <v>31546</v>
      </c>
      <c r="H7025" t="s">
        <v>163</v>
      </c>
      <c r="I7025" t="s">
        <v>78</v>
      </c>
      <c r="J7025" t="s">
        <v>135</v>
      </c>
      <c r="K7025" t="s">
        <v>22</v>
      </c>
      <c r="L7025" t="s">
        <v>136</v>
      </c>
      <c r="M7025" t="s">
        <v>24991</v>
      </c>
      <c r="N7025" t="s">
        <v>24992</v>
      </c>
      <c r="O7025">
        <v>0.5755555555555556</v>
      </c>
      <c r="P7025">
        <v>0</v>
      </c>
      <c r="Q7025">
        <v>206</v>
      </c>
      <c r="R7025">
        <v>0</v>
      </c>
      <c r="S7025">
        <v>0</v>
      </c>
      <c r="T7025">
        <v>0</v>
      </c>
      <c r="U7025">
        <v>3</v>
      </c>
      <c r="V7025">
        <v>0</v>
      </c>
      <c r="W7025">
        <v>0</v>
      </c>
      <c r="X7025">
        <v>0</v>
      </c>
      <c r="Y7025">
        <v>32.278534000000001</v>
      </c>
      <c r="Z7025">
        <v>0</v>
      </c>
      <c r="AA7025">
        <v>0</v>
      </c>
      <c r="AB7025">
        <v>0</v>
      </c>
      <c r="AC7025">
        <v>0.38127359999999999</v>
      </c>
      <c r="AD7025">
        <v>0</v>
      </c>
      <c r="AE7025">
        <v>0</v>
      </c>
      <c r="AF7025">
        <v>32.65981</v>
      </c>
    </row>
    <row r="7026" spans="1:32" x14ac:dyDescent="0.3">
      <c r="A7026">
        <v>2782379</v>
      </c>
      <c r="B7026">
        <v>2</v>
      </c>
      <c r="C7026" t="s">
        <v>83</v>
      </c>
      <c r="D7026" t="s">
        <v>128</v>
      </c>
      <c r="E7026" t="s">
        <v>4240</v>
      </c>
      <c r="F7026" t="s">
        <v>4241</v>
      </c>
      <c r="G7026" t="s">
        <v>31551</v>
      </c>
      <c r="H7026" t="s">
        <v>672</v>
      </c>
      <c r="I7026" t="s">
        <v>79</v>
      </c>
      <c r="J7026" t="s">
        <v>135</v>
      </c>
      <c r="K7026" t="s">
        <v>22</v>
      </c>
      <c r="L7026" t="s">
        <v>136</v>
      </c>
      <c r="M7026" t="s">
        <v>23238</v>
      </c>
      <c r="N7026" t="s">
        <v>24993</v>
      </c>
      <c r="O7026">
        <v>1.1308333333333334</v>
      </c>
      <c r="P7026">
        <v>1</v>
      </c>
      <c r="Q7026">
        <v>490</v>
      </c>
      <c r="R7026">
        <v>98</v>
      </c>
      <c r="S7026">
        <v>132</v>
      </c>
      <c r="T7026">
        <v>8</v>
      </c>
      <c r="U7026">
        <v>67</v>
      </c>
      <c r="V7026">
        <v>0</v>
      </c>
      <c r="W7026">
        <v>0</v>
      </c>
      <c r="X7026">
        <v>0.21194525</v>
      </c>
      <c r="Y7026">
        <v>120.02576000000001</v>
      </c>
      <c r="Z7026">
        <v>147.84978000000001</v>
      </c>
      <c r="AA7026">
        <v>66.752489999999995</v>
      </c>
      <c r="AB7026">
        <v>62.042667000000002</v>
      </c>
      <c r="AC7026">
        <v>30.759325</v>
      </c>
      <c r="AD7026">
        <v>0</v>
      </c>
      <c r="AE7026">
        <v>0</v>
      </c>
      <c r="AF7026">
        <v>427.64197000000001</v>
      </c>
    </row>
    <row r="7027" spans="1:32" x14ac:dyDescent="0.3">
      <c r="A7027">
        <v>2782352</v>
      </c>
      <c r="B7027">
        <v>1</v>
      </c>
      <c r="C7027" t="s">
        <v>82</v>
      </c>
      <c r="D7027" t="s">
        <v>86</v>
      </c>
      <c r="E7027" t="s">
        <v>24994</v>
      </c>
      <c r="F7027" t="s">
        <v>24995</v>
      </c>
      <c r="G7027" t="s">
        <v>31548</v>
      </c>
      <c r="H7027" t="s">
        <v>893</v>
      </c>
      <c r="I7027" t="s">
        <v>78</v>
      </c>
      <c r="J7027" t="s">
        <v>135</v>
      </c>
      <c r="K7027" t="s">
        <v>22</v>
      </c>
      <c r="L7027" t="s">
        <v>136</v>
      </c>
      <c r="M7027" t="s">
        <v>24996</v>
      </c>
      <c r="N7027" t="s">
        <v>24997</v>
      </c>
      <c r="O7027">
        <v>4.8355555555555556</v>
      </c>
      <c r="P7027">
        <v>0</v>
      </c>
      <c r="Q7027">
        <v>1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1.4131303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1.4131303</v>
      </c>
    </row>
    <row r="7028" spans="1:32" x14ac:dyDescent="0.3">
      <c r="A7028">
        <v>2782345</v>
      </c>
      <c r="B7028">
        <v>1</v>
      </c>
      <c r="C7028" t="s">
        <v>83</v>
      </c>
      <c r="D7028" t="s">
        <v>120</v>
      </c>
      <c r="E7028" t="s">
        <v>24998</v>
      </c>
      <c r="F7028" t="s">
        <v>24999</v>
      </c>
      <c r="G7028" t="s">
        <v>31548</v>
      </c>
      <c r="H7028" t="s">
        <v>333</v>
      </c>
      <c r="I7028" t="s">
        <v>78</v>
      </c>
      <c r="J7028" t="s">
        <v>135</v>
      </c>
      <c r="K7028" t="s">
        <v>22</v>
      </c>
      <c r="L7028" t="s">
        <v>136</v>
      </c>
      <c r="M7028" t="s">
        <v>25000</v>
      </c>
      <c r="N7028" t="s">
        <v>25001</v>
      </c>
      <c r="O7028">
        <v>0.9080555555555555</v>
      </c>
      <c r="P7028">
        <v>0</v>
      </c>
      <c r="Q7028">
        <v>1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0.15312307999999999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0.15312307999999999</v>
      </c>
    </row>
    <row r="7029" spans="1:32" x14ac:dyDescent="0.3">
      <c r="A7029">
        <v>2782340</v>
      </c>
      <c r="B7029">
        <v>1</v>
      </c>
      <c r="C7029" t="s">
        <v>82</v>
      </c>
      <c r="D7029" t="s">
        <v>86</v>
      </c>
      <c r="E7029" t="s">
        <v>25002</v>
      </c>
      <c r="F7029" t="s">
        <v>25003</v>
      </c>
      <c r="G7029" t="s">
        <v>31548</v>
      </c>
      <c r="H7029" t="s">
        <v>333</v>
      </c>
      <c r="I7029" t="s">
        <v>78</v>
      </c>
      <c r="J7029" t="s">
        <v>135</v>
      </c>
      <c r="K7029" t="s">
        <v>22</v>
      </c>
      <c r="L7029" t="s">
        <v>136</v>
      </c>
      <c r="M7029" t="s">
        <v>25004</v>
      </c>
      <c r="N7029" t="s">
        <v>25005</v>
      </c>
      <c r="O7029">
        <v>1.3127777777777778</v>
      </c>
      <c r="P7029">
        <v>0</v>
      </c>
      <c r="Q7029">
        <v>1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0.14426488000000001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0.14426488000000001</v>
      </c>
    </row>
    <row r="7030" spans="1:32" x14ac:dyDescent="0.3">
      <c r="A7030">
        <v>2782335</v>
      </c>
      <c r="B7030">
        <v>1</v>
      </c>
      <c r="C7030" t="s">
        <v>82</v>
      </c>
      <c r="D7030" t="s">
        <v>111</v>
      </c>
      <c r="E7030" t="s">
        <v>10117</v>
      </c>
      <c r="F7030" t="s">
        <v>1115</v>
      </c>
      <c r="G7030" t="s">
        <v>31545</v>
      </c>
      <c r="H7030" t="s">
        <v>134</v>
      </c>
      <c r="I7030" t="s">
        <v>79</v>
      </c>
      <c r="J7030" t="s">
        <v>135</v>
      </c>
      <c r="K7030" t="s">
        <v>22</v>
      </c>
      <c r="L7030" t="s">
        <v>136</v>
      </c>
      <c r="M7030" t="s">
        <v>25006</v>
      </c>
      <c r="N7030" t="s">
        <v>25007</v>
      </c>
      <c r="O7030">
        <v>3.1613888888888888</v>
      </c>
      <c r="P7030">
        <v>0</v>
      </c>
      <c r="Q7030">
        <v>8</v>
      </c>
      <c r="R7030">
        <v>32</v>
      </c>
      <c r="S7030">
        <v>74</v>
      </c>
      <c r="T7030">
        <v>7</v>
      </c>
      <c r="U7030">
        <v>18</v>
      </c>
      <c r="V7030">
        <v>2</v>
      </c>
      <c r="W7030">
        <v>0</v>
      </c>
      <c r="X7030">
        <v>0</v>
      </c>
      <c r="Y7030">
        <v>4.7655573000000002</v>
      </c>
      <c r="Z7030">
        <v>68.418959999999998</v>
      </c>
      <c r="AA7030">
        <v>131.71124</v>
      </c>
      <c r="AB7030">
        <v>213.84082000000001</v>
      </c>
      <c r="AC7030">
        <v>118.80636</v>
      </c>
      <c r="AD7030">
        <v>155.87694999999999</v>
      </c>
      <c r="AE7030">
        <v>0</v>
      </c>
      <c r="AF7030">
        <v>693.41985999999997</v>
      </c>
    </row>
    <row r="7031" spans="1:32" x14ac:dyDescent="0.3">
      <c r="A7031">
        <v>2782368</v>
      </c>
      <c r="B7031">
        <v>2</v>
      </c>
      <c r="C7031" t="s">
        <v>82</v>
      </c>
      <c r="D7031" t="s">
        <v>98</v>
      </c>
      <c r="E7031" t="s">
        <v>25008</v>
      </c>
      <c r="F7031" t="s">
        <v>25009</v>
      </c>
      <c r="G7031" t="s">
        <v>31552</v>
      </c>
      <c r="H7031" t="s">
        <v>163</v>
      </c>
      <c r="I7031" t="s">
        <v>78</v>
      </c>
      <c r="J7031" t="s">
        <v>135</v>
      </c>
      <c r="K7031" t="s">
        <v>22</v>
      </c>
      <c r="L7031" t="s">
        <v>136</v>
      </c>
      <c r="M7031" t="s">
        <v>24992</v>
      </c>
      <c r="N7031" t="s">
        <v>25010</v>
      </c>
      <c r="O7031">
        <v>0.95638888888888884</v>
      </c>
      <c r="P7031">
        <v>0</v>
      </c>
      <c r="Q7031">
        <v>998</v>
      </c>
      <c r="R7031">
        <v>0</v>
      </c>
      <c r="S7031">
        <v>0</v>
      </c>
      <c r="T7031">
        <v>0</v>
      </c>
      <c r="U7031">
        <v>35</v>
      </c>
      <c r="V7031">
        <v>0</v>
      </c>
      <c r="W7031">
        <v>0</v>
      </c>
      <c r="X7031">
        <v>0</v>
      </c>
      <c r="Y7031">
        <v>239.91822999999999</v>
      </c>
      <c r="Z7031">
        <v>0</v>
      </c>
      <c r="AA7031">
        <v>0</v>
      </c>
      <c r="AB7031">
        <v>0</v>
      </c>
      <c r="AC7031">
        <v>17.828562000000002</v>
      </c>
      <c r="AD7031">
        <v>0</v>
      </c>
      <c r="AE7031">
        <v>0</v>
      </c>
      <c r="AF7031">
        <v>257.74680000000001</v>
      </c>
    </row>
    <row r="7032" spans="1:32" x14ac:dyDescent="0.3">
      <c r="A7032">
        <v>2782256</v>
      </c>
      <c r="B7032">
        <v>1</v>
      </c>
      <c r="C7032" t="s">
        <v>82</v>
      </c>
      <c r="D7032" t="s">
        <v>86</v>
      </c>
      <c r="E7032" t="s">
        <v>24922</v>
      </c>
      <c r="F7032" t="s">
        <v>24923</v>
      </c>
      <c r="G7032" t="s">
        <v>31545</v>
      </c>
      <c r="H7032" t="s">
        <v>134</v>
      </c>
      <c r="I7032" t="s">
        <v>79</v>
      </c>
      <c r="J7032" t="s">
        <v>135</v>
      </c>
      <c r="K7032" t="s">
        <v>22</v>
      </c>
      <c r="L7032" t="s">
        <v>136</v>
      </c>
      <c r="M7032" t="s">
        <v>25011</v>
      </c>
      <c r="N7032" t="s">
        <v>25012</v>
      </c>
      <c r="O7032">
        <v>9.7500000000000003E-2</v>
      </c>
      <c r="P7032">
        <v>0</v>
      </c>
      <c r="Q7032">
        <v>276</v>
      </c>
      <c r="R7032">
        <v>36</v>
      </c>
      <c r="S7032">
        <v>117</v>
      </c>
      <c r="T7032">
        <v>11</v>
      </c>
      <c r="U7032">
        <v>49</v>
      </c>
      <c r="V7032">
        <v>2</v>
      </c>
      <c r="W7032">
        <v>0</v>
      </c>
      <c r="X7032">
        <v>0</v>
      </c>
      <c r="Y7032">
        <v>8.6976429999999993</v>
      </c>
      <c r="Z7032">
        <v>5.9501265999999999</v>
      </c>
      <c r="AA7032">
        <v>11.138679</v>
      </c>
      <c r="AB7032">
        <v>1.9037317</v>
      </c>
      <c r="AC7032">
        <v>4.9220079999999999</v>
      </c>
      <c r="AD7032">
        <v>14.090374000000001</v>
      </c>
      <c r="AE7032">
        <v>0</v>
      </c>
      <c r="AF7032">
        <v>46.702559999999998</v>
      </c>
    </row>
    <row r="7033" spans="1:32" x14ac:dyDescent="0.3">
      <c r="A7033">
        <v>2782224</v>
      </c>
      <c r="B7033">
        <v>1</v>
      </c>
      <c r="C7033" t="s">
        <v>83</v>
      </c>
      <c r="D7033" t="s">
        <v>127</v>
      </c>
      <c r="E7033" t="s">
        <v>25013</v>
      </c>
      <c r="F7033" t="s">
        <v>25014</v>
      </c>
      <c r="G7033" t="s">
        <v>31551</v>
      </c>
      <c r="H7033" t="s">
        <v>134</v>
      </c>
      <c r="I7033" t="s">
        <v>79</v>
      </c>
      <c r="J7033" t="s">
        <v>135</v>
      </c>
      <c r="K7033" t="s">
        <v>22</v>
      </c>
      <c r="L7033" t="s">
        <v>136</v>
      </c>
      <c r="M7033" t="s">
        <v>25015</v>
      </c>
      <c r="N7033" t="s">
        <v>23253</v>
      </c>
      <c r="O7033">
        <v>1.1077777777777778</v>
      </c>
      <c r="P7033">
        <v>0</v>
      </c>
      <c r="Q7033">
        <v>96</v>
      </c>
      <c r="R7033">
        <v>0</v>
      </c>
      <c r="S7033">
        <v>0</v>
      </c>
      <c r="T7033">
        <v>1</v>
      </c>
      <c r="U7033">
        <v>2</v>
      </c>
      <c r="V7033">
        <v>0</v>
      </c>
      <c r="W7033">
        <v>0</v>
      </c>
      <c r="X7033">
        <v>0</v>
      </c>
      <c r="Y7033">
        <v>9.45167</v>
      </c>
      <c r="Z7033">
        <v>0</v>
      </c>
      <c r="AA7033">
        <v>0</v>
      </c>
      <c r="AB7033">
        <v>1.9251754000000001</v>
      </c>
      <c r="AC7033">
        <v>6.1071159999999999E-2</v>
      </c>
      <c r="AD7033">
        <v>0</v>
      </c>
      <c r="AE7033">
        <v>0</v>
      </c>
      <c r="AF7033">
        <v>11.437917000000001</v>
      </c>
    </row>
    <row r="7034" spans="1:32" x14ac:dyDescent="0.3">
      <c r="A7034">
        <v>2782196</v>
      </c>
      <c r="B7034">
        <v>1</v>
      </c>
      <c r="C7034" t="s">
        <v>82</v>
      </c>
      <c r="D7034" t="s">
        <v>100</v>
      </c>
      <c r="E7034" t="s">
        <v>23905</v>
      </c>
      <c r="F7034" t="s">
        <v>23906</v>
      </c>
      <c r="G7034" t="s">
        <v>31548</v>
      </c>
      <c r="H7034" t="s">
        <v>893</v>
      </c>
      <c r="I7034" t="s">
        <v>78</v>
      </c>
      <c r="J7034" t="s">
        <v>135</v>
      </c>
      <c r="K7034" t="s">
        <v>22</v>
      </c>
      <c r="L7034" t="s">
        <v>136</v>
      </c>
      <c r="M7034" t="s">
        <v>25016</v>
      </c>
      <c r="N7034" t="s">
        <v>25017</v>
      </c>
      <c r="O7034">
        <v>3.3319444444444444</v>
      </c>
      <c r="P7034">
        <v>0</v>
      </c>
      <c r="Q7034">
        <v>17</v>
      </c>
      <c r="R7034">
        <v>0</v>
      </c>
      <c r="S7034">
        <v>0</v>
      </c>
      <c r="T7034">
        <v>0</v>
      </c>
      <c r="U7034">
        <v>2</v>
      </c>
      <c r="V7034">
        <v>0</v>
      </c>
      <c r="W7034">
        <v>0</v>
      </c>
      <c r="X7034">
        <v>0</v>
      </c>
      <c r="Y7034">
        <v>21.623263999999999</v>
      </c>
      <c r="Z7034">
        <v>0</v>
      </c>
      <c r="AA7034">
        <v>0</v>
      </c>
      <c r="AB7034">
        <v>0</v>
      </c>
      <c r="AC7034">
        <v>11.955735000000001</v>
      </c>
      <c r="AD7034">
        <v>0</v>
      </c>
      <c r="AE7034">
        <v>0</v>
      </c>
      <c r="AF7034">
        <v>33.579000000000001</v>
      </c>
    </row>
    <row r="7035" spans="1:32" x14ac:dyDescent="0.3">
      <c r="A7035">
        <v>2782180</v>
      </c>
      <c r="B7035">
        <v>1</v>
      </c>
      <c r="C7035" t="s">
        <v>82</v>
      </c>
      <c r="D7035" t="s">
        <v>104</v>
      </c>
      <c r="E7035" t="s">
        <v>25018</v>
      </c>
      <c r="F7035" t="s">
        <v>25019</v>
      </c>
      <c r="G7035" t="s">
        <v>31550</v>
      </c>
      <c r="H7035" t="s">
        <v>223</v>
      </c>
      <c r="I7035" t="s">
        <v>78</v>
      </c>
      <c r="J7035" t="s">
        <v>135</v>
      </c>
      <c r="K7035" t="s">
        <v>22</v>
      </c>
      <c r="L7035" t="s">
        <v>136</v>
      </c>
      <c r="M7035" t="s">
        <v>25020</v>
      </c>
      <c r="N7035" t="s">
        <v>25021</v>
      </c>
      <c r="O7035">
        <v>1.5058333333333334</v>
      </c>
      <c r="P7035">
        <v>0</v>
      </c>
      <c r="Q7035">
        <v>22</v>
      </c>
      <c r="R7035">
        <v>0</v>
      </c>
      <c r="S7035">
        <v>0</v>
      </c>
      <c r="T7035">
        <v>0</v>
      </c>
      <c r="U7035">
        <v>8</v>
      </c>
      <c r="V7035">
        <v>0</v>
      </c>
      <c r="W7035">
        <v>0</v>
      </c>
      <c r="X7035">
        <v>0</v>
      </c>
      <c r="Y7035">
        <v>15.948865</v>
      </c>
      <c r="Z7035">
        <v>0</v>
      </c>
      <c r="AA7035">
        <v>0</v>
      </c>
      <c r="AB7035">
        <v>0</v>
      </c>
      <c r="AC7035">
        <v>12.800333999999999</v>
      </c>
      <c r="AD7035">
        <v>0</v>
      </c>
      <c r="AE7035">
        <v>0</v>
      </c>
      <c r="AF7035">
        <v>28.749199000000001</v>
      </c>
    </row>
    <row r="7036" spans="1:32" x14ac:dyDescent="0.3">
      <c r="A7036">
        <v>2782134</v>
      </c>
      <c r="B7036">
        <v>1</v>
      </c>
      <c r="C7036" t="s">
        <v>83</v>
      </c>
      <c r="D7036" t="s">
        <v>123</v>
      </c>
      <c r="E7036" t="s">
        <v>25022</v>
      </c>
      <c r="F7036" t="s">
        <v>25023</v>
      </c>
      <c r="G7036" t="s">
        <v>31546</v>
      </c>
      <c r="H7036" t="s">
        <v>223</v>
      </c>
      <c r="I7036" t="s">
        <v>78</v>
      </c>
      <c r="J7036" t="s">
        <v>135</v>
      </c>
      <c r="K7036" t="s">
        <v>22</v>
      </c>
      <c r="L7036" t="s">
        <v>136</v>
      </c>
      <c r="M7036" t="s">
        <v>25024</v>
      </c>
      <c r="N7036" t="s">
        <v>25025</v>
      </c>
      <c r="O7036">
        <v>3.805277777777778</v>
      </c>
      <c r="P7036">
        <v>0</v>
      </c>
      <c r="Q7036">
        <v>5</v>
      </c>
      <c r="R7036">
        <v>0</v>
      </c>
      <c r="S7036">
        <v>1</v>
      </c>
      <c r="T7036">
        <v>0</v>
      </c>
      <c r="U7036">
        <v>2</v>
      </c>
      <c r="V7036">
        <v>0</v>
      </c>
      <c r="W7036">
        <v>0</v>
      </c>
      <c r="X7036">
        <v>0</v>
      </c>
      <c r="Y7036">
        <v>2.1173494000000002</v>
      </c>
      <c r="Z7036">
        <v>0</v>
      </c>
      <c r="AA7036">
        <v>5.6925673000000003</v>
      </c>
      <c r="AB7036">
        <v>0</v>
      </c>
      <c r="AC7036">
        <v>5.3776145</v>
      </c>
      <c r="AD7036">
        <v>0</v>
      </c>
      <c r="AE7036">
        <v>0</v>
      </c>
      <c r="AF7036">
        <v>13.187531</v>
      </c>
    </row>
    <row r="7037" spans="1:32" x14ac:dyDescent="0.3">
      <c r="A7037">
        <v>2782167</v>
      </c>
      <c r="B7037">
        <v>1</v>
      </c>
      <c r="C7037" t="s">
        <v>82</v>
      </c>
      <c r="D7037" t="s">
        <v>92</v>
      </c>
      <c r="E7037" t="s">
        <v>25026</v>
      </c>
      <c r="F7037" t="s">
        <v>25027</v>
      </c>
      <c r="G7037" t="s">
        <v>31548</v>
      </c>
      <c r="H7037" t="s">
        <v>333</v>
      </c>
      <c r="I7037" t="s">
        <v>78</v>
      </c>
      <c r="J7037" t="s">
        <v>135</v>
      </c>
      <c r="K7037" t="s">
        <v>22</v>
      </c>
      <c r="L7037" t="s">
        <v>136</v>
      </c>
      <c r="M7037" t="s">
        <v>25028</v>
      </c>
      <c r="N7037" t="s">
        <v>25029</v>
      </c>
      <c r="O7037">
        <v>3.5677777777777777</v>
      </c>
      <c r="P7037">
        <v>0</v>
      </c>
      <c r="Q7037">
        <v>1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4.125146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4.125146</v>
      </c>
    </row>
    <row r="7038" spans="1:32" x14ac:dyDescent="0.3">
      <c r="A7038">
        <v>2782088</v>
      </c>
      <c r="B7038">
        <v>1</v>
      </c>
      <c r="C7038" t="s">
        <v>82</v>
      </c>
      <c r="D7038" t="s">
        <v>104</v>
      </c>
      <c r="E7038" t="s">
        <v>25030</v>
      </c>
      <c r="F7038" t="s">
        <v>25031</v>
      </c>
      <c r="G7038" t="s">
        <v>31550</v>
      </c>
      <c r="H7038" t="s">
        <v>380</v>
      </c>
      <c r="I7038" t="s">
        <v>78</v>
      </c>
      <c r="J7038" t="s">
        <v>135</v>
      </c>
      <c r="K7038" t="s">
        <v>22</v>
      </c>
      <c r="L7038" t="s">
        <v>136</v>
      </c>
      <c r="M7038" t="s">
        <v>25032</v>
      </c>
      <c r="N7038" t="s">
        <v>25033</v>
      </c>
      <c r="O7038">
        <v>1.6580555555555556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19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25.314539</v>
      </c>
      <c r="AD7038">
        <v>0</v>
      </c>
      <c r="AE7038">
        <v>0</v>
      </c>
      <c r="AF7038">
        <v>25.314539</v>
      </c>
    </row>
    <row r="7039" spans="1:32" x14ac:dyDescent="0.3">
      <c r="A7039">
        <v>2782096</v>
      </c>
      <c r="B7039">
        <v>1</v>
      </c>
      <c r="C7039" t="s">
        <v>82</v>
      </c>
      <c r="D7039" t="s">
        <v>111</v>
      </c>
      <c r="E7039" t="s">
        <v>10117</v>
      </c>
      <c r="F7039" t="s">
        <v>1115</v>
      </c>
      <c r="G7039" t="s">
        <v>31545</v>
      </c>
      <c r="H7039" t="s">
        <v>134</v>
      </c>
      <c r="I7039" t="s">
        <v>79</v>
      </c>
      <c r="J7039" t="s">
        <v>135</v>
      </c>
      <c r="K7039" t="s">
        <v>22</v>
      </c>
      <c r="L7039" t="s">
        <v>136</v>
      </c>
      <c r="M7039" t="s">
        <v>25034</v>
      </c>
      <c r="N7039" t="s">
        <v>25035</v>
      </c>
      <c r="O7039">
        <v>3.3833333333333333</v>
      </c>
      <c r="P7039">
        <v>0</v>
      </c>
      <c r="Q7039">
        <v>8</v>
      </c>
      <c r="R7039">
        <v>32</v>
      </c>
      <c r="S7039">
        <v>74</v>
      </c>
      <c r="T7039">
        <v>7</v>
      </c>
      <c r="U7039">
        <v>18</v>
      </c>
      <c r="V7039">
        <v>2</v>
      </c>
      <c r="W7039">
        <v>0</v>
      </c>
      <c r="X7039">
        <v>0</v>
      </c>
      <c r="Y7039">
        <v>5.7575617000000001</v>
      </c>
      <c r="Z7039">
        <v>91.288123999999996</v>
      </c>
      <c r="AA7039">
        <v>153.10298</v>
      </c>
      <c r="AB7039">
        <v>232.65419</v>
      </c>
      <c r="AC7039">
        <v>119.5193</v>
      </c>
      <c r="AD7039">
        <v>151.41621000000001</v>
      </c>
      <c r="AE7039">
        <v>0</v>
      </c>
      <c r="AF7039">
        <v>753.73833999999999</v>
      </c>
    </row>
    <row r="7040" spans="1:32" x14ac:dyDescent="0.3">
      <c r="A7040">
        <v>2793713</v>
      </c>
      <c r="B7040">
        <v>1</v>
      </c>
      <c r="C7040" t="s">
        <v>82</v>
      </c>
      <c r="D7040" t="s">
        <v>104</v>
      </c>
      <c r="E7040" t="s">
        <v>25036</v>
      </c>
      <c r="F7040" t="s">
        <v>25037</v>
      </c>
      <c r="G7040" t="s">
        <v>31545</v>
      </c>
      <c r="H7040" t="s">
        <v>185</v>
      </c>
      <c r="I7040" t="s">
        <v>79</v>
      </c>
      <c r="J7040" t="s">
        <v>248</v>
      </c>
      <c r="K7040" t="s">
        <v>22</v>
      </c>
      <c r="L7040" t="s">
        <v>186</v>
      </c>
      <c r="M7040" t="s">
        <v>25038</v>
      </c>
      <c r="N7040" t="s">
        <v>25039</v>
      </c>
      <c r="O7040">
        <v>1.3888888888888888E-2</v>
      </c>
      <c r="P7040">
        <v>0</v>
      </c>
      <c r="Q7040">
        <v>2151</v>
      </c>
      <c r="R7040">
        <v>0</v>
      </c>
      <c r="S7040">
        <v>0</v>
      </c>
      <c r="T7040">
        <v>2</v>
      </c>
      <c r="U7040">
        <v>107</v>
      </c>
      <c r="V7040">
        <v>0</v>
      </c>
      <c r="W7040">
        <v>0</v>
      </c>
      <c r="X7040">
        <v>0</v>
      </c>
      <c r="Y7040">
        <v>8.3363829999999997</v>
      </c>
      <c r="Z7040">
        <v>0</v>
      </c>
      <c r="AA7040">
        <v>0</v>
      </c>
      <c r="AB7040">
        <v>2.6332446999999998E-2</v>
      </c>
      <c r="AC7040">
        <v>0.50086987000000005</v>
      </c>
      <c r="AD7040">
        <v>0</v>
      </c>
      <c r="AE7040">
        <v>0</v>
      </c>
      <c r="AF7040">
        <v>8.8635845</v>
      </c>
    </row>
    <row r="7041" spans="1:32" x14ac:dyDescent="0.3">
      <c r="A7041">
        <v>2782110</v>
      </c>
      <c r="B7041">
        <v>1</v>
      </c>
      <c r="C7041" t="s">
        <v>83</v>
      </c>
      <c r="D7041" t="s">
        <v>123</v>
      </c>
      <c r="E7041" t="s">
        <v>25040</v>
      </c>
      <c r="F7041" t="s">
        <v>25041</v>
      </c>
      <c r="G7041" t="s">
        <v>31546</v>
      </c>
      <c r="H7041" t="s">
        <v>223</v>
      </c>
      <c r="I7041" t="s">
        <v>78</v>
      </c>
      <c r="J7041" t="s">
        <v>135</v>
      </c>
      <c r="K7041" t="s">
        <v>22</v>
      </c>
      <c r="L7041" t="s">
        <v>136</v>
      </c>
      <c r="M7041" t="s">
        <v>25042</v>
      </c>
      <c r="N7041" t="s">
        <v>23502</v>
      </c>
      <c r="O7041">
        <v>0.44500000000000001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12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1.3412303000000001</v>
      </c>
      <c r="AD7041">
        <v>0</v>
      </c>
      <c r="AE7041">
        <v>0</v>
      </c>
      <c r="AF7041">
        <v>1.3412303000000001</v>
      </c>
    </row>
    <row r="7042" spans="1:32" x14ac:dyDescent="0.3">
      <c r="A7042">
        <v>2782084</v>
      </c>
      <c r="B7042">
        <v>1</v>
      </c>
      <c r="C7042" t="s">
        <v>82</v>
      </c>
      <c r="D7042" t="s">
        <v>108</v>
      </c>
      <c r="E7042" t="s">
        <v>25043</v>
      </c>
      <c r="F7042" t="s">
        <v>25044</v>
      </c>
      <c r="G7042" t="s">
        <v>31547</v>
      </c>
      <c r="H7042" t="s">
        <v>648</v>
      </c>
      <c r="I7042" t="s">
        <v>79</v>
      </c>
      <c r="J7042" t="s">
        <v>135</v>
      </c>
      <c r="K7042" t="s">
        <v>22</v>
      </c>
      <c r="L7042" t="s">
        <v>186</v>
      </c>
      <c r="M7042" t="s">
        <v>25045</v>
      </c>
      <c r="N7042" t="s">
        <v>25046</v>
      </c>
      <c r="O7042">
        <v>2.1469444444444443</v>
      </c>
      <c r="P7042">
        <v>3</v>
      </c>
      <c r="Q7042">
        <v>39</v>
      </c>
      <c r="R7042">
        <v>78</v>
      </c>
      <c r="S7042">
        <v>400</v>
      </c>
      <c r="T7042">
        <v>18</v>
      </c>
      <c r="U7042">
        <v>97</v>
      </c>
      <c r="V7042">
        <v>1</v>
      </c>
      <c r="W7042">
        <v>0</v>
      </c>
      <c r="X7042">
        <v>22.028144999999999</v>
      </c>
      <c r="Y7042">
        <v>33.186695</v>
      </c>
      <c r="Z7042">
        <v>164.58328</v>
      </c>
      <c r="AA7042">
        <v>453.53710000000001</v>
      </c>
      <c r="AB7042">
        <v>310.75772000000001</v>
      </c>
      <c r="AC7042">
        <v>142.79942</v>
      </c>
      <c r="AD7042">
        <v>6.3552229999999996</v>
      </c>
      <c r="AE7042">
        <v>0</v>
      </c>
      <c r="AF7042">
        <v>1133.2476999999999</v>
      </c>
    </row>
    <row r="7043" spans="1:32" x14ac:dyDescent="0.3">
      <c r="A7043">
        <v>2782038</v>
      </c>
      <c r="B7043">
        <v>1</v>
      </c>
      <c r="C7043" t="s">
        <v>82</v>
      </c>
      <c r="D7043" t="s">
        <v>104</v>
      </c>
      <c r="E7043" t="s">
        <v>25047</v>
      </c>
      <c r="F7043" t="s">
        <v>25048</v>
      </c>
      <c r="G7043" t="s">
        <v>31548</v>
      </c>
      <c r="H7043" t="s">
        <v>311</v>
      </c>
      <c r="I7043" t="s">
        <v>78</v>
      </c>
      <c r="J7043" t="s">
        <v>135</v>
      </c>
      <c r="K7043" t="s">
        <v>22</v>
      </c>
      <c r="L7043" t="s">
        <v>136</v>
      </c>
      <c r="M7043" t="s">
        <v>25049</v>
      </c>
      <c r="N7043" t="s">
        <v>25050</v>
      </c>
      <c r="O7043">
        <v>1.4405555555555556</v>
      </c>
      <c r="P7043">
        <v>0</v>
      </c>
      <c r="Q7043">
        <v>14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3.3282503999999999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3.3282503999999999</v>
      </c>
    </row>
    <row r="7044" spans="1:32" x14ac:dyDescent="0.3">
      <c r="A7044">
        <v>2782029</v>
      </c>
      <c r="B7044">
        <v>1</v>
      </c>
      <c r="C7044" t="s">
        <v>83</v>
      </c>
      <c r="D7044" t="s">
        <v>119</v>
      </c>
      <c r="E7044" t="s">
        <v>25051</v>
      </c>
      <c r="F7044" t="s">
        <v>25052</v>
      </c>
      <c r="G7044" t="s">
        <v>31546</v>
      </c>
      <c r="H7044" t="s">
        <v>223</v>
      </c>
      <c r="I7044" t="s">
        <v>78</v>
      </c>
      <c r="J7044" t="s">
        <v>135</v>
      </c>
      <c r="K7044" t="s">
        <v>22</v>
      </c>
      <c r="L7044" t="s">
        <v>136</v>
      </c>
      <c r="M7044" t="s">
        <v>25053</v>
      </c>
      <c r="N7044" t="s">
        <v>25054</v>
      </c>
      <c r="O7044">
        <v>0.99527777777777782</v>
      </c>
      <c r="P7044">
        <v>0</v>
      </c>
      <c r="Q7044">
        <v>8</v>
      </c>
      <c r="R7044">
        <v>0</v>
      </c>
      <c r="S7044">
        <v>1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0.24178167</v>
      </c>
      <c r="Z7044">
        <v>0</v>
      </c>
      <c r="AA7044">
        <v>3.0749660000000002E-3</v>
      </c>
      <c r="AB7044">
        <v>0</v>
      </c>
      <c r="AC7044">
        <v>0</v>
      </c>
      <c r="AD7044">
        <v>0</v>
      </c>
      <c r="AE7044">
        <v>0</v>
      </c>
      <c r="AF7044">
        <v>0.24485663999999999</v>
      </c>
    </row>
    <row r="7045" spans="1:32" x14ac:dyDescent="0.3">
      <c r="A7045">
        <v>2782039</v>
      </c>
      <c r="B7045">
        <v>1</v>
      </c>
      <c r="C7045" t="s">
        <v>82</v>
      </c>
      <c r="D7045" t="s">
        <v>106</v>
      </c>
      <c r="E7045" t="s">
        <v>25055</v>
      </c>
      <c r="F7045" t="s">
        <v>25056</v>
      </c>
      <c r="G7045" t="s">
        <v>31546</v>
      </c>
      <c r="H7045" t="s">
        <v>409</v>
      </c>
      <c r="I7045" t="s">
        <v>78</v>
      </c>
      <c r="J7045" t="s">
        <v>135</v>
      </c>
      <c r="K7045" t="s">
        <v>3</v>
      </c>
      <c r="L7045" t="s">
        <v>136</v>
      </c>
      <c r="M7045" t="s">
        <v>25057</v>
      </c>
      <c r="N7045" t="s">
        <v>25058</v>
      </c>
      <c r="O7045">
        <v>0.83638888888888885</v>
      </c>
      <c r="P7045">
        <v>0</v>
      </c>
      <c r="Q7045">
        <v>39</v>
      </c>
      <c r="R7045">
        <v>0</v>
      </c>
      <c r="S7045">
        <v>0</v>
      </c>
      <c r="T7045">
        <v>0</v>
      </c>
      <c r="U7045">
        <v>2</v>
      </c>
      <c r="V7045">
        <v>0</v>
      </c>
      <c r="W7045">
        <v>0</v>
      </c>
      <c r="X7045">
        <v>0</v>
      </c>
      <c r="Y7045">
        <v>6.5695777</v>
      </c>
      <c r="Z7045">
        <v>0</v>
      </c>
      <c r="AA7045">
        <v>0</v>
      </c>
      <c r="AB7045">
        <v>0</v>
      </c>
      <c r="AC7045">
        <v>5.4436915000000002E-2</v>
      </c>
      <c r="AD7045">
        <v>0</v>
      </c>
      <c r="AE7045">
        <v>0</v>
      </c>
      <c r="AF7045">
        <v>6.6240144000000001</v>
      </c>
    </row>
    <row r="7046" spans="1:32" x14ac:dyDescent="0.3">
      <c r="A7046">
        <v>2782041</v>
      </c>
      <c r="B7046">
        <v>1</v>
      </c>
      <c r="C7046" t="s">
        <v>82</v>
      </c>
      <c r="D7046" t="s">
        <v>87</v>
      </c>
      <c r="E7046" t="s">
        <v>25059</v>
      </c>
      <c r="F7046" t="s">
        <v>25060</v>
      </c>
      <c r="G7046" t="s">
        <v>31551</v>
      </c>
      <c r="H7046" t="s">
        <v>3857</v>
      </c>
      <c r="I7046" t="s">
        <v>79</v>
      </c>
      <c r="J7046" t="s">
        <v>135</v>
      </c>
      <c r="K7046" t="s">
        <v>22</v>
      </c>
      <c r="L7046" t="s">
        <v>136</v>
      </c>
      <c r="M7046" t="s">
        <v>25061</v>
      </c>
      <c r="N7046" t="s">
        <v>25062</v>
      </c>
      <c r="O7046">
        <v>0.72166666666666668</v>
      </c>
      <c r="P7046">
        <v>0</v>
      </c>
      <c r="Q7046">
        <v>283</v>
      </c>
      <c r="R7046">
        <v>0</v>
      </c>
      <c r="S7046">
        <v>0</v>
      </c>
      <c r="T7046">
        <v>0</v>
      </c>
      <c r="U7046">
        <v>24</v>
      </c>
      <c r="V7046">
        <v>0</v>
      </c>
      <c r="W7046">
        <v>0</v>
      </c>
      <c r="X7046">
        <v>0</v>
      </c>
      <c r="Y7046">
        <v>47.824191999999996</v>
      </c>
      <c r="Z7046">
        <v>0</v>
      </c>
      <c r="AA7046">
        <v>0</v>
      </c>
      <c r="AB7046">
        <v>0</v>
      </c>
      <c r="AC7046">
        <v>35.750107</v>
      </c>
      <c r="AD7046">
        <v>0</v>
      </c>
      <c r="AE7046">
        <v>0</v>
      </c>
      <c r="AF7046">
        <v>83.574295000000006</v>
      </c>
    </row>
    <row r="7047" spans="1:32" x14ac:dyDescent="0.3">
      <c r="A7047">
        <v>2782016</v>
      </c>
      <c r="B7047">
        <v>1</v>
      </c>
      <c r="C7047" t="s">
        <v>82</v>
      </c>
      <c r="D7047" t="s">
        <v>106</v>
      </c>
      <c r="E7047" t="s">
        <v>25063</v>
      </c>
      <c r="F7047" t="s">
        <v>25064</v>
      </c>
      <c r="G7047" t="s">
        <v>31550</v>
      </c>
      <c r="H7047" t="s">
        <v>145</v>
      </c>
      <c r="I7047" t="s">
        <v>78</v>
      </c>
      <c r="J7047" t="s">
        <v>135</v>
      </c>
      <c r="K7047" t="s">
        <v>22</v>
      </c>
      <c r="L7047" t="s">
        <v>136</v>
      </c>
      <c r="M7047" t="s">
        <v>25065</v>
      </c>
      <c r="N7047" t="s">
        <v>25066</v>
      </c>
      <c r="O7047">
        <v>0.62944444444444447</v>
      </c>
      <c r="P7047">
        <v>0</v>
      </c>
      <c r="Q7047">
        <v>13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2.9648696999999999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2.9648696999999999</v>
      </c>
    </row>
    <row r="7048" spans="1:32" x14ac:dyDescent="0.3">
      <c r="A7048">
        <v>2782034</v>
      </c>
      <c r="B7048">
        <v>1</v>
      </c>
      <c r="C7048" t="s">
        <v>82</v>
      </c>
      <c r="D7048" t="s">
        <v>112</v>
      </c>
      <c r="E7048" t="s">
        <v>23669</v>
      </c>
      <c r="F7048" t="s">
        <v>23670</v>
      </c>
      <c r="G7048" t="s">
        <v>31547</v>
      </c>
      <c r="H7048" t="s">
        <v>134</v>
      </c>
      <c r="I7048" t="s">
        <v>79</v>
      </c>
      <c r="J7048" t="s">
        <v>135</v>
      </c>
      <c r="K7048" t="s">
        <v>22</v>
      </c>
      <c r="L7048" t="s">
        <v>136</v>
      </c>
      <c r="M7048" t="s">
        <v>25067</v>
      </c>
      <c r="N7048" t="s">
        <v>25068</v>
      </c>
      <c r="O7048">
        <v>0.19055555555555556</v>
      </c>
      <c r="P7048">
        <v>3</v>
      </c>
      <c r="Q7048">
        <v>472</v>
      </c>
      <c r="R7048">
        <v>122</v>
      </c>
      <c r="S7048">
        <v>20</v>
      </c>
      <c r="T7048">
        <v>33</v>
      </c>
      <c r="U7048">
        <v>36</v>
      </c>
      <c r="V7048">
        <v>0</v>
      </c>
      <c r="W7048">
        <v>0</v>
      </c>
      <c r="X7048">
        <v>0.18368147000000001</v>
      </c>
      <c r="Y7048">
        <v>17.062792000000002</v>
      </c>
      <c r="Z7048">
        <v>41.931829999999998</v>
      </c>
      <c r="AA7048">
        <v>10.605721000000001</v>
      </c>
      <c r="AB7048">
        <v>8.9704080000000008</v>
      </c>
      <c r="AC7048">
        <v>3.3282685000000001</v>
      </c>
      <c r="AD7048">
        <v>0</v>
      </c>
      <c r="AE7048">
        <v>0</v>
      </c>
      <c r="AF7048">
        <v>82.082700000000003</v>
      </c>
    </row>
    <row r="7049" spans="1:32" x14ac:dyDescent="0.3">
      <c r="A7049">
        <v>2782044</v>
      </c>
      <c r="B7049">
        <v>1</v>
      </c>
      <c r="C7049" t="s">
        <v>83</v>
      </c>
      <c r="D7049" t="s">
        <v>118</v>
      </c>
      <c r="E7049" t="s">
        <v>25069</v>
      </c>
      <c r="F7049" t="s">
        <v>25070</v>
      </c>
      <c r="G7049" t="s">
        <v>31545</v>
      </c>
      <c r="H7049" t="s">
        <v>134</v>
      </c>
      <c r="I7049" t="s">
        <v>79</v>
      </c>
      <c r="J7049" t="s">
        <v>135</v>
      </c>
      <c r="K7049" t="s">
        <v>22</v>
      </c>
      <c r="L7049" t="s">
        <v>136</v>
      </c>
      <c r="M7049" t="s">
        <v>25071</v>
      </c>
      <c r="N7049" t="s">
        <v>25072</v>
      </c>
      <c r="O7049">
        <v>1.7522222222222221</v>
      </c>
      <c r="P7049">
        <v>2</v>
      </c>
      <c r="Q7049">
        <v>427</v>
      </c>
      <c r="R7049">
        <v>116</v>
      </c>
      <c r="S7049">
        <v>13</v>
      </c>
      <c r="T7049">
        <v>4</v>
      </c>
      <c r="U7049">
        <v>19</v>
      </c>
      <c r="V7049">
        <v>0</v>
      </c>
      <c r="W7049">
        <v>0</v>
      </c>
      <c r="X7049">
        <v>13.39958</v>
      </c>
      <c r="Y7049">
        <v>166.66991999999999</v>
      </c>
      <c r="Z7049">
        <v>71.213369999999998</v>
      </c>
      <c r="AA7049">
        <v>3.2899550999999998</v>
      </c>
      <c r="AB7049">
        <v>1.267908</v>
      </c>
      <c r="AC7049">
        <v>10.887955</v>
      </c>
      <c r="AD7049">
        <v>0</v>
      </c>
      <c r="AE7049">
        <v>0</v>
      </c>
      <c r="AF7049">
        <v>266.7287</v>
      </c>
    </row>
    <row r="7050" spans="1:32" x14ac:dyDescent="0.3">
      <c r="A7050">
        <v>2782017</v>
      </c>
      <c r="B7050">
        <v>1</v>
      </c>
      <c r="C7050" t="s">
        <v>83</v>
      </c>
      <c r="D7050" t="s">
        <v>125</v>
      </c>
      <c r="E7050" t="s">
        <v>23514</v>
      </c>
      <c r="F7050" t="s">
        <v>23515</v>
      </c>
      <c r="G7050" t="s">
        <v>31545</v>
      </c>
      <c r="H7050" t="s">
        <v>134</v>
      </c>
      <c r="I7050" t="s">
        <v>79</v>
      </c>
      <c r="J7050" t="s">
        <v>135</v>
      </c>
      <c r="K7050" t="s">
        <v>22</v>
      </c>
      <c r="L7050" t="s">
        <v>136</v>
      </c>
      <c r="M7050" t="s">
        <v>25073</v>
      </c>
      <c r="N7050" t="s">
        <v>25074</v>
      </c>
      <c r="O7050">
        <v>0.37166666666666665</v>
      </c>
      <c r="P7050">
        <v>1</v>
      </c>
      <c r="Q7050">
        <v>1</v>
      </c>
      <c r="R7050">
        <v>20</v>
      </c>
      <c r="S7050">
        <v>68</v>
      </c>
      <c r="T7050">
        <v>3</v>
      </c>
      <c r="U7050">
        <v>1</v>
      </c>
      <c r="V7050">
        <v>0</v>
      </c>
      <c r="W7050">
        <v>0</v>
      </c>
      <c r="X7050">
        <v>8.3281709999999995E-2</v>
      </c>
      <c r="Y7050">
        <v>8.3281709999999995E-2</v>
      </c>
      <c r="Z7050">
        <v>10.87599</v>
      </c>
      <c r="AA7050">
        <v>21.561990000000002</v>
      </c>
      <c r="AB7050">
        <v>1.0946948999999999</v>
      </c>
      <c r="AC7050">
        <v>0.12657687000000001</v>
      </c>
      <c r="AD7050">
        <v>0</v>
      </c>
      <c r="AE7050">
        <v>0</v>
      </c>
      <c r="AF7050">
        <v>33.825817000000001</v>
      </c>
    </row>
    <row r="7051" spans="1:32" x14ac:dyDescent="0.3">
      <c r="A7051">
        <v>2782018</v>
      </c>
      <c r="B7051">
        <v>1</v>
      </c>
      <c r="C7051" t="s">
        <v>82</v>
      </c>
      <c r="D7051" t="s">
        <v>87</v>
      </c>
      <c r="E7051" t="s">
        <v>25075</v>
      </c>
      <c r="F7051" t="s">
        <v>25076</v>
      </c>
      <c r="G7051" t="s">
        <v>31546</v>
      </c>
      <c r="H7051" t="s">
        <v>643</v>
      </c>
      <c r="I7051" t="s">
        <v>78</v>
      </c>
      <c r="J7051" t="s">
        <v>135</v>
      </c>
      <c r="K7051" t="s">
        <v>22</v>
      </c>
      <c r="L7051" t="s">
        <v>186</v>
      </c>
      <c r="M7051" t="s">
        <v>25077</v>
      </c>
      <c r="N7051" t="s">
        <v>25078</v>
      </c>
      <c r="O7051">
        <v>0.76583333333333337</v>
      </c>
      <c r="P7051">
        <v>0</v>
      </c>
      <c r="Q7051">
        <v>171</v>
      </c>
      <c r="R7051">
        <v>0</v>
      </c>
      <c r="S7051">
        <v>0</v>
      </c>
      <c r="T7051">
        <v>0</v>
      </c>
      <c r="U7051">
        <v>8</v>
      </c>
      <c r="V7051">
        <v>0</v>
      </c>
      <c r="W7051">
        <v>0</v>
      </c>
      <c r="X7051">
        <v>0</v>
      </c>
      <c r="Y7051">
        <v>38.25177</v>
      </c>
      <c r="Z7051">
        <v>0</v>
      </c>
      <c r="AA7051">
        <v>0</v>
      </c>
      <c r="AB7051">
        <v>0</v>
      </c>
      <c r="AC7051">
        <v>1.4146684</v>
      </c>
      <c r="AD7051">
        <v>0</v>
      </c>
      <c r="AE7051">
        <v>0</v>
      </c>
      <c r="AF7051">
        <v>39.666440000000001</v>
      </c>
    </row>
    <row r="7052" spans="1:32" x14ac:dyDescent="0.3">
      <c r="A7052">
        <v>2782005</v>
      </c>
      <c r="B7052">
        <v>1</v>
      </c>
      <c r="C7052" t="s">
        <v>82</v>
      </c>
      <c r="D7052" t="s">
        <v>103</v>
      </c>
      <c r="E7052" t="s">
        <v>25079</v>
      </c>
      <c r="F7052" t="s">
        <v>25080</v>
      </c>
      <c r="G7052" t="s">
        <v>31552</v>
      </c>
      <c r="H7052" t="s">
        <v>643</v>
      </c>
      <c r="I7052" t="s">
        <v>78</v>
      </c>
      <c r="J7052" t="s">
        <v>135</v>
      </c>
      <c r="K7052" t="s">
        <v>22</v>
      </c>
      <c r="L7052" t="s">
        <v>186</v>
      </c>
      <c r="M7052" t="s">
        <v>25081</v>
      </c>
      <c r="N7052" t="s">
        <v>25082</v>
      </c>
      <c r="O7052">
        <v>6.2994444444444442</v>
      </c>
      <c r="P7052">
        <v>0</v>
      </c>
      <c r="Q7052">
        <v>45</v>
      </c>
      <c r="R7052">
        <v>0</v>
      </c>
      <c r="S7052">
        <v>11</v>
      </c>
      <c r="T7052">
        <v>0</v>
      </c>
      <c r="U7052">
        <v>16</v>
      </c>
      <c r="V7052">
        <v>0</v>
      </c>
      <c r="W7052">
        <v>0</v>
      </c>
      <c r="X7052">
        <v>0</v>
      </c>
      <c r="Y7052">
        <v>64.148200000000003</v>
      </c>
      <c r="Z7052">
        <v>0</v>
      </c>
      <c r="AA7052">
        <v>25.079156999999999</v>
      </c>
      <c r="AB7052">
        <v>0</v>
      </c>
      <c r="AC7052">
        <v>51.28754</v>
      </c>
      <c r="AD7052">
        <v>0</v>
      </c>
      <c r="AE7052">
        <v>0</v>
      </c>
      <c r="AF7052">
        <v>140.51490000000001</v>
      </c>
    </row>
    <row r="7053" spans="1:32" x14ac:dyDescent="0.3">
      <c r="A7053">
        <v>2781991</v>
      </c>
      <c r="B7053">
        <v>1</v>
      </c>
      <c r="C7053" t="s">
        <v>82</v>
      </c>
      <c r="D7053" t="s">
        <v>99</v>
      </c>
      <c r="E7053" t="s">
        <v>25083</v>
      </c>
      <c r="F7053" t="s">
        <v>25084</v>
      </c>
      <c r="G7053" t="s">
        <v>31548</v>
      </c>
      <c r="H7053" t="s">
        <v>893</v>
      </c>
      <c r="I7053" t="s">
        <v>78</v>
      </c>
      <c r="J7053" t="s">
        <v>135</v>
      </c>
      <c r="K7053" t="s">
        <v>22</v>
      </c>
      <c r="L7053" t="s">
        <v>136</v>
      </c>
      <c r="M7053" t="s">
        <v>25085</v>
      </c>
      <c r="N7053" t="s">
        <v>25086</v>
      </c>
      <c r="O7053">
        <v>2.2411111111111111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1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0.13918601</v>
      </c>
      <c r="AD7053">
        <v>0</v>
      </c>
      <c r="AE7053">
        <v>0</v>
      </c>
      <c r="AF7053">
        <v>0.13918601</v>
      </c>
    </row>
    <row r="7054" spans="1:32" x14ac:dyDescent="0.3">
      <c r="A7054">
        <v>2781981</v>
      </c>
      <c r="B7054">
        <v>1</v>
      </c>
      <c r="C7054" t="s">
        <v>82</v>
      </c>
      <c r="D7054" t="s">
        <v>99</v>
      </c>
      <c r="E7054" t="s">
        <v>25087</v>
      </c>
      <c r="F7054" t="s">
        <v>25088</v>
      </c>
      <c r="G7054" t="s">
        <v>31548</v>
      </c>
      <c r="H7054" t="s">
        <v>311</v>
      </c>
      <c r="I7054" t="s">
        <v>78</v>
      </c>
      <c r="J7054" t="s">
        <v>135</v>
      </c>
      <c r="K7054" t="s">
        <v>22</v>
      </c>
      <c r="L7054" t="s">
        <v>136</v>
      </c>
      <c r="M7054" t="s">
        <v>25089</v>
      </c>
      <c r="N7054" t="s">
        <v>25090</v>
      </c>
      <c r="O7054">
        <v>3.466388888888889</v>
      </c>
      <c r="P7054">
        <v>0</v>
      </c>
      <c r="Q7054">
        <v>1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0.94988720000000004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0.94988720000000004</v>
      </c>
    </row>
    <row r="7055" spans="1:32" x14ac:dyDescent="0.3">
      <c r="A7055">
        <v>2781959</v>
      </c>
      <c r="B7055">
        <v>1</v>
      </c>
      <c r="C7055" t="s">
        <v>83</v>
      </c>
      <c r="D7055" t="s">
        <v>122</v>
      </c>
      <c r="E7055" t="s">
        <v>25091</v>
      </c>
      <c r="F7055" t="s">
        <v>25092</v>
      </c>
      <c r="G7055" t="s">
        <v>31545</v>
      </c>
      <c r="H7055" t="s">
        <v>643</v>
      </c>
      <c r="I7055" t="s">
        <v>79</v>
      </c>
      <c r="J7055" t="s">
        <v>135</v>
      </c>
      <c r="K7055" t="s">
        <v>22</v>
      </c>
      <c r="L7055" t="s">
        <v>186</v>
      </c>
      <c r="M7055" t="s">
        <v>25093</v>
      </c>
      <c r="N7055" t="s">
        <v>25094</v>
      </c>
      <c r="O7055">
        <v>8.3163888888888895</v>
      </c>
      <c r="P7055">
        <v>10</v>
      </c>
      <c r="Q7055">
        <v>572</v>
      </c>
      <c r="R7055">
        <v>12</v>
      </c>
      <c r="S7055">
        <v>49</v>
      </c>
      <c r="T7055">
        <v>4</v>
      </c>
      <c r="U7055">
        <v>21</v>
      </c>
      <c r="V7055">
        <v>0</v>
      </c>
      <c r="W7055">
        <v>0</v>
      </c>
      <c r="X7055">
        <v>228.30794</v>
      </c>
      <c r="Y7055">
        <v>497.11171999999999</v>
      </c>
      <c r="Z7055">
        <v>33.653410000000001</v>
      </c>
      <c r="AA7055">
        <v>14.102031</v>
      </c>
      <c r="AB7055">
        <v>24.659046</v>
      </c>
      <c r="AC7055">
        <v>26.720303999999999</v>
      </c>
      <c r="AD7055">
        <v>0</v>
      </c>
      <c r="AE7055">
        <v>0</v>
      </c>
      <c r="AF7055">
        <v>824.55444</v>
      </c>
    </row>
    <row r="7056" spans="1:32" x14ac:dyDescent="0.3">
      <c r="A7056">
        <v>2781955</v>
      </c>
      <c r="B7056">
        <v>1</v>
      </c>
      <c r="C7056" t="s">
        <v>82</v>
      </c>
      <c r="D7056" t="s">
        <v>91</v>
      </c>
      <c r="E7056" t="s">
        <v>25095</v>
      </c>
      <c r="F7056" t="s">
        <v>25096</v>
      </c>
      <c r="G7056" t="s">
        <v>31552</v>
      </c>
      <c r="H7056" t="s">
        <v>648</v>
      </c>
      <c r="I7056" t="s">
        <v>78</v>
      </c>
      <c r="J7056" t="s">
        <v>135</v>
      </c>
      <c r="K7056" t="s">
        <v>22</v>
      </c>
      <c r="L7056" t="s">
        <v>186</v>
      </c>
      <c r="M7056" t="s">
        <v>25097</v>
      </c>
      <c r="N7056" t="s">
        <v>25098</v>
      </c>
      <c r="O7056">
        <v>4.6852777777777774</v>
      </c>
      <c r="P7056">
        <v>0</v>
      </c>
      <c r="Q7056">
        <v>706</v>
      </c>
      <c r="R7056">
        <v>0</v>
      </c>
      <c r="S7056">
        <v>0</v>
      </c>
      <c r="T7056">
        <v>0</v>
      </c>
      <c r="U7056">
        <v>106</v>
      </c>
      <c r="V7056">
        <v>0</v>
      </c>
      <c r="W7056">
        <v>0</v>
      </c>
      <c r="X7056">
        <v>0</v>
      </c>
      <c r="Y7056">
        <v>782.59709999999995</v>
      </c>
      <c r="Z7056">
        <v>0</v>
      </c>
      <c r="AA7056">
        <v>0</v>
      </c>
      <c r="AB7056">
        <v>0</v>
      </c>
      <c r="AC7056">
        <v>332.01398</v>
      </c>
      <c r="AD7056">
        <v>0</v>
      </c>
      <c r="AE7056">
        <v>0</v>
      </c>
      <c r="AF7056">
        <v>1114.6111000000001</v>
      </c>
    </row>
    <row r="7057" spans="1:32" x14ac:dyDescent="0.3">
      <c r="A7057">
        <v>2781962</v>
      </c>
      <c r="B7057">
        <v>1</v>
      </c>
      <c r="C7057" t="s">
        <v>83</v>
      </c>
      <c r="D7057" t="s">
        <v>122</v>
      </c>
      <c r="E7057" t="s">
        <v>25099</v>
      </c>
      <c r="F7057" t="s">
        <v>25100</v>
      </c>
      <c r="G7057" t="s">
        <v>31545</v>
      </c>
      <c r="H7057" t="s">
        <v>643</v>
      </c>
      <c r="I7057" t="s">
        <v>79</v>
      </c>
      <c r="J7057" t="s">
        <v>135</v>
      </c>
      <c r="K7057" t="s">
        <v>22</v>
      </c>
      <c r="L7057" t="s">
        <v>186</v>
      </c>
      <c r="M7057" t="s">
        <v>25101</v>
      </c>
      <c r="N7057" t="s">
        <v>25102</v>
      </c>
      <c r="O7057">
        <v>9.5041666666666664</v>
      </c>
      <c r="P7057">
        <v>4</v>
      </c>
      <c r="Q7057">
        <v>2473</v>
      </c>
      <c r="R7057">
        <v>41</v>
      </c>
      <c r="S7057">
        <v>87</v>
      </c>
      <c r="T7057">
        <v>26</v>
      </c>
      <c r="U7057">
        <v>238</v>
      </c>
      <c r="V7057">
        <v>4</v>
      </c>
      <c r="W7057">
        <v>0</v>
      </c>
      <c r="X7057">
        <v>260.08800000000002</v>
      </c>
      <c r="Y7057">
        <v>2794.7782999999999</v>
      </c>
      <c r="Z7057">
        <v>1632.8943999999999</v>
      </c>
      <c r="AA7057">
        <v>95.045265000000001</v>
      </c>
      <c r="AB7057">
        <v>2769.2941999999998</v>
      </c>
      <c r="AC7057">
        <v>1049.1179</v>
      </c>
      <c r="AD7057">
        <v>7203.1494000000002</v>
      </c>
      <c r="AE7057">
        <v>0</v>
      </c>
      <c r="AF7057">
        <v>15804.367</v>
      </c>
    </row>
    <row r="7058" spans="1:32" x14ac:dyDescent="0.3">
      <c r="A7058">
        <v>2781926</v>
      </c>
      <c r="B7058">
        <v>1</v>
      </c>
      <c r="C7058" t="s">
        <v>82</v>
      </c>
      <c r="D7058" t="s">
        <v>113</v>
      </c>
      <c r="E7058" t="s">
        <v>25103</v>
      </c>
      <c r="F7058" t="s">
        <v>25104</v>
      </c>
      <c r="G7058" t="s">
        <v>31548</v>
      </c>
      <c r="H7058" t="s">
        <v>893</v>
      </c>
      <c r="I7058" t="s">
        <v>78</v>
      </c>
      <c r="J7058" t="s">
        <v>135</v>
      </c>
      <c r="K7058" t="s">
        <v>22</v>
      </c>
      <c r="L7058" t="s">
        <v>136</v>
      </c>
      <c r="M7058" t="s">
        <v>25105</v>
      </c>
      <c r="N7058" t="s">
        <v>25106</v>
      </c>
      <c r="O7058">
        <v>4.2288888888888891</v>
      </c>
      <c r="P7058">
        <v>0</v>
      </c>
      <c r="Q7058">
        <v>2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5.8885079999999999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5.8885079999999999</v>
      </c>
    </row>
    <row r="7059" spans="1:32" x14ac:dyDescent="0.3">
      <c r="A7059">
        <v>2781929</v>
      </c>
      <c r="B7059">
        <v>1</v>
      </c>
      <c r="C7059" t="s">
        <v>82</v>
      </c>
      <c r="D7059" t="s">
        <v>88</v>
      </c>
      <c r="E7059" t="s">
        <v>18130</v>
      </c>
      <c r="F7059" t="s">
        <v>18131</v>
      </c>
      <c r="G7059" t="s">
        <v>31546</v>
      </c>
      <c r="H7059" t="s">
        <v>145</v>
      </c>
      <c r="I7059" t="s">
        <v>78</v>
      </c>
      <c r="J7059" t="s">
        <v>135</v>
      </c>
      <c r="K7059" t="s">
        <v>22</v>
      </c>
      <c r="L7059" t="s">
        <v>136</v>
      </c>
      <c r="M7059" t="s">
        <v>25107</v>
      </c>
      <c r="N7059" t="s">
        <v>25108</v>
      </c>
      <c r="O7059">
        <v>0.7780555555555555</v>
      </c>
      <c r="P7059">
        <v>0</v>
      </c>
      <c r="Q7059">
        <v>74</v>
      </c>
      <c r="R7059">
        <v>0</v>
      </c>
      <c r="S7059">
        <v>0</v>
      </c>
      <c r="T7059">
        <v>0</v>
      </c>
      <c r="U7059">
        <v>1</v>
      </c>
      <c r="V7059">
        <v>0</v>
      </c>
      <c r="W7059">
        <v>0</v>
      </c>
      <c r="X7059">
        <v>0</v>
      </c>
      <c r="Y7059">
        <v>7.8961296000000001</v>
      </c>
      <c r="Z7059">
        <v>0</v>
      </c>
      <c r="AA7059">
        <v>0</v>
      </c>
      <c r="AB7059">
        <v>0</v>
      </c>
      <c r="AC7059">
        <v>6.2390733000000003</v>
      </c>
      <c r="AD7059">
        <v>0</v>
      </c>
      <c r="AE7059">
        <v>0</v>
      </c>
      <c r="AF7059">
        <v>14.135202</v>
      </c>
    </row>
    <row r="7060" spans="1:32" x14ac:dyDescent="0.3">
      <c r="A7060">
        <v>2781895</v>
      </c>
      <c r="B7060">
        <v>1</v>
      </c>
      <c r="C7060" t="s">
        <v>83</v>
      </c>
      <c r="D7060" t="s">
        <v>128</v>
      </c>
      <c r="E7060" t="s">
        <v>11724</v>
      </c>
      <c r="F7060" t="s">
        <v>11725</v>
      </c>
      <c r="G7060" t="s">
        <v>31549</v>
      </c>
      <c r="H7060" t="s">
        <v>648</v>
      </c>
      <c r="I7060" t="s">
        <v>79</v>
      </c>
      <c r="J7060" t="s">
        <v>135</v>
      </c>
      <c r="K7060" t="s">
        <v>22</v>
      </c>
      <c r="L7060" t="s">
        <v>186</v>
      </c>
      <c r="M7060" t="s">
        <v>25109</v>
      </c>
      <c r="N7060" t="s">
        <v>25110</v>
      </c>
      <c r="O7060">
        <v>8.349444444444444</v>
      </c>
      <c r="P7060">
        <v>6</v>
      </c>
      <c r="Q7060">
        <v>12</v>
      </c>
      <c r="R7060">
        <v>191</v>
      </c>
      <c r="S7060">
        <v>121</v>
      </c>
      <c r="T7060">
        <v>15</v>
      </c>
      <c r="U7060">
        <v>8</v>
      </c>
      <c r="V7060">
        <v>0</v>
      </c>
      <c r="W7060">
        <v>0</v>
      </c>
      <c r="X7060">
        <v>18.805191000000001</v>
      </c>
      <c r="Y7060">
        <v>3.2094727000000001</v>
      </c>
      <c r="Z7060">
        <v>688.01464999999996</v>
      </c>
      <c r="AA7060">
        <v>305.5095</v>
      </c>
      <c r="AB7060">
        <v>621.49109999999996</v>
      </c>
      <c r="AC7060">
        <v>16.293113999999999</v>
      </c>
      <c r="AD7060">
        <v>0</v>
      </c>
      <c r="AE7060">
        <v>0</v>
      </c>
      <c r="AF7060">
        <v>1653.3230000000001</v>
      </c>
    </row>
    <row r="7061" spans="1:32" x14ac:dyDescent="0.3">
      <c r="A7061">
        <v>2781918</v>
      </c>
      <c r="B7061">
        <v>1</v>
      </c>
      <c r="C7061" t="s">
        <v>82</v>
      </c>
      <c r="D7061" t="s">
        <v>108</v>
      </c>
      <c r="E7061" t="s">
        <v>21309</v>
      </c>
      <c r="F7061" t="s">
        <v>21310</v>
      </c>
      <c r="G7061" t="s">
        <v>31552</v>
      </c>
      <c r="H7061" t="s">
        <v>648</v>
      </c>
      <c r="I7061" t="s">
        <v>78</v>
      </c>
      <c r="J7061" t="s">
        <v>135</v>
      </c>
      <c r="K7061" t="s">
        <v>22</v>
      </c>
      <c r="L7061" t="s">
        <v>186</v>
      </c>
      <c r="M7061" t="s">
        <v>25111</v>
      </c>
      <c r="N7061" t="s">
        <v>25112</v>
      </c>
      <c r="O7061">
        <v>5.5908333333333333</v>
      </c>
      <c r="P7061">
        <v>0</v>
      </c>
      <c r="Q7061">
        <v>136</v>
      </c>
      <c r="R7061">
        <v>0</v>
      </c>
      <c r="S7061">
        <v>3</v>
      </c>
      <c r="T7061">
        <v>0</v>
      </c>
      <c r="U7061">
        <v>26</v>
      </c>
      <c r="V7061">
        <v>0</v>
      </c>
      <c r="W7061">
        <v>0</v>
      </c>
      <c r="X7061">
        <v>0</v>
      </c>
      <c r="Y7061">
        <v>83.101249999999993</v>
      </c>
      <c r="Z7061">
        <v>0</v>
      </c>
      <c r="AA7061">
        <v>3.2045971999999998</v>
      </c>
      <c r="AB7061">
        <v>0</v>
      </c>
      <c r="AC7061">
        <v>21.334648000000001</v>
      </c>
      <c r="AD7061">
        <v>0</v>
      </c>
      <c r="AE7061">
        <v>0</v>
      </c>
      <c r="AF7061">
        <v>107.640495</v>
      </c>
    </row>
    <row r="7062" spans="1:32" x14ac:dyDescent="0.3">
      <c r="A7062">
        <v>2781906</v>
      </c>
      <c r="B7062">
        <v>1</v>
      </c>
      <c r="C7062" t="s">
        <v>83</v>
      </c>
      <c r="D7062" t="s">
        <v>114</v>
      </c>
      <c r="E7062" t="s">
        <v>25113</v>
      </c>
      <c r="F7062" t="s">
        <v>25114</v>
      </c>
      <c r="G7062" t="s">
        <v>31549</v>
      </c>
      <c r="H7062" t="s">
        <v>643</v>
      </c>
      <c r="I7062" t="s">
        <v>79</v>
      </c>
      <c r="J7062" t="s">
        <v>135</v>
      </c>
      <c r="K7062" t="s">
        <v>22</v>
      </c>
      <c r="L7062" t="s">
        <v>186</v>
      </c>
      <c r="M7062" t="s">
        <v>25115</v>
      </c>
      <c r="N7062" t="s">
        <v>25116</v>
      </c>
      <c r="O7062">
        <v>5.2494444444444444</v>
      </c>
      <c r="P7062">
        <v>6</v>
      </c>
      <c r="Q7062">
        <v>465</v>
      </c>
      <c r="R7062">
        <v>141</v>
      </c>
      <c r="S7062">
        <v>158</v>
      </c>
      <c r="T7062">
        <v>10</v>
      </c>
      <c r="U7062">
        <v>36</v>
      </c>
      <c r="V7062">
        <v>3</v>
      </c>
      <c r="W7062">
        <v>0</v>
      </c>
      <c r="X7062">
        <v>49.098869999999998</v>
      </c>
      <c r="Y7062">
        <v>448.45693999999997</v>
      </c>
      <c r="Z7062">
        <v>1103.6500000000001</v>
      </c>
      <c r="AA7062">
        <v>293.03278</v>
      </c>
      <c r="AB7062">
        <v>24.671928000000001</v>
      </c>
      <c r="AC7062">
        <v>53.859189999999998</v>
      </c>
      <c r="AD7062">
        <v>590.09235000000001</v>
      </c>
      <c r="AE7062">
        <v>0</v>
      </c>
      <c r="AF7062">
        <v>2562.8620000000001</v>
      </c>
    </row>
    <row r="7063" spans="1:32" x14ac:dyDescent="0.3">
      <c r="A7063">
        <v>2781960</v>
      </c>
      <c r="B7063">
        <v>1</v>
      </c>
      <c r="C7063" t="s">
        <v>83</v>
      </c>
      <c r="D7063" t="s">
        <v>127</v>
      </c>
      <c r="E7063" t="s">
        <v>25117</v>
      </c>
      <c r="F7063" t="s">
        <v>25118</v>
      </c>
      <c r="G7063" t="s">
        <v>31545</v>
      </c>
      <c r="H7063" t="s">
        <v>648</v>
      </c>
      <c r="I7063" t="s">
        <v>79</v>
      </c>
      <c r="J7063" t="s">
        <v>135</v>
      </c>
      <c r="K7063" t="s">
        <v>22</v>
      </c>
      <c r="L7063" t="s">
        <v>186</v>
      </c>
      <c r="M7063" t="s">
        <v>25119</v>
      </c>
      <c r="N7063" t="s">
        <v>25120</v>
      </c>
      <c r="O7063">
        <v>2.8083333333333331</v>
      </c>
      <c r="P7063">
        <v>0</v>
      </c>
      <c r="Q7063">
        <v>4384</v>
      </c>
      <c r="R7063">
        <v>0</v>
      </c>
      <c r="S7063">
        <v>40</v>
      </c>
      <c r="T7063">
        <v>2</v>
      </c>
      <c r="U7063">
        <v>181</v>
      </c>
      <c r="V7063">
        <v>0</v>
      </c>
      <c r="W7063">
        <v>0</v>
      </c>
      <c r="X7063">
        <v>0</v>
      </c>
      <c r="Y7063">
        <v>2765.9189999999999</v>
      </c>
      <c r="Z7063">
        <v>0</v>
      </c>
      <c r="AA7063">
        <v>16.621272999999999</v>
      </c>
      <c r="AB7063">
        <v>34.051178</v>
      </c>
      <c r="AC7063">
        <v>215.33314999999999</v>
      </c>
      <c r="AD7063">
        <v>0</v>
      </c>
      <c r="AE7063">
        <v>0</v>
      </c>
      <c r="AF7063">
        <v>3031.9245999999998</v>
      </c>
    </row>
    <row r="7064" spans="1:32" x14ac:dyDescent="0.3">
      <c r="A7064">
        <v>2781835</v>
      </c>
      <c r="B7064">
        <v>1</v>
      </c>
      <c r="C7064" t="s">
        <v>82</v>
      </c>
      <c r="D7064" t="s">
        <v>104</v>
      </c>
      <c r="E7064" t="s">
        <v>25030</v>
      </c>
      <c r="F7064" t="s">
        <v>25031</v>
      </c>
      <c r="G7064" t="s">
        <v>31550</v>
      </c>
      <c r="H7064" t="s">
        <v>380</v>
      </c>
      <c r="I7064" t="s">
        <v>78</v>
      </c>
      <c r="J7064" t="s">
        <v>135</v>
      </c>
      <c r="K7064" t="s">
        <v>22</v>
      </c>
      <c r="L7064" t="s">
        <v>136</v>
      </c>
      <c r="M7064" t="s">
        <v>25121</v>
      </c>
      <c r="N7064" t="s">
        <v>25122</v>
      </c>
      <c r="O7064">
        <v>2.1758333333333333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19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19.719294000000001</v>
      </c>
      <c r="AD7064">
        <v>0</v>
      </c>
      <c r="AE7064">
        <v>0</v>
      </c>
      <c r="AF7064">
        <v>19.719294000000001</v>
      </c>
    </row>
    <row r="7065" spans="1:32" x14ac:dyDescent="0.3">
      <c r="A7065">
        <v>2781828</v>
      </c>
      <c r="B7065">
        <v>1</v>
      </c>
      <c r="C7065" t="s">
        <v>82</v>
      </c>
      <c r="D7065" t="s">
        <v>108</v>
      </c>
      <c r="E7065" t="s">
        <v>25123</v>
      </c>
      <c r="F7065" t="s">
        <v>25124</v>
      </c>
      <c r="G7065" t="s">
        <v>31546</v>
      </c>
      <c r="H7065" t="s">
        <v>223</v>
      </c>
      <c r="I7065" t="s">
        <v>78</v>
      </c>
      <c r="J7065" t="s">
        <v>135</v>
      </c>
      <c r="K7065" t="s">
        <v>22</v>
      </c>
      <c r="L7065" t="s">
        <v>136</v>
      </c>
      <c r="M7065" t="s">
        <v>25125</v>
      </c>
      <c r="N7065" t="s">
        <v>25126</v>
      </c>
      <c r="O7065">
        <v>2.0513888888888889</v>
      </c>
      <c r="P7065">
        <v>0</v>
      </c>
      <c r="Q7065">
        <v>3</v>
      </c>
      <c r="R7065">
        <v>0</v>
      </c>
      <c r="S7065">
        <v>5</v>
      </c>
      <c r="T7065">
        <v>0</v>
      </c>
      <c r="U7065">
        <v>2</v>
      </c>
      <c r="V7065">
        <v>0</v>
      </c>
      <c r="W7065">
        <v>0</v>
      </c>
      <c r="X7065">
        <v>0</v>
      </c>
      <c r="Y7065">
        <v>0.74267817000000003</v>
      </c>
      <c r="Z7065">
        <v>0</v>
      </c>
      <c r="AA7065">
        <v>3.8988535</v>
      </c>
      <c r="AB7065">
        <v>0</v>
      </c>
      <c r="AC7065">
        <v>7.6087219999999997E-2</v>
      </c>
      <c r="AD7065">
        <v>0</v>
      </c>
      <c r="AE7065">
        <v>0</v>
      </c>
      <c r="AF7065">
        <v>4.717619</v>
      </c>
    </row>
    <row r="7066" spans="1:32" x14ac:dyDescent="0.3">
      <c r="A7066">
        <v>2781771</v>
      </c>
      <c r="B7066">
        <v>1</v>
      </c>
      <c r="C7066" t="s">
        <v>83</v>
      </c>
      <c r="D7066" t="s">
        <v>128</v>
      </c>
      <c r="E7066" t="s">
        <v>25127</v>
      </c>
      <c r="F7066" t="s">
        <v>25128</v>
      </c>
      <c r="G7066" t="s">
        <v>31549</v>
      </c>
      <c r="H7066" t="s">
        <v>134</v>
      </c>
      <c r="I7066" t="s">
        <v>79</v>
      </c>
      <c r="J7066" t="s">
        <v>135</v>
      </c>
      <c r="K7066" t="s">
        <v>22</v>
      </c>
      <c r="L7066" t="s">
        <v>136</v>
      </c>
      <c r="M7066" t="s">
        <v>25129</v>
      </c>
      <c r="N7066" t="s">
        <v>25130</v>
      </c>
      <c r="O7066">
        <v>0.51722222222222225</v>
      </c>
      <c r="P7066">
        <v>37</v>
      </c>
      <c r="Q7066">
        <v>2996</v>
      </c>
      <c r="R7066">
        <v>623</v>
      </c>
      <c r="S7066">
        <v>363</v>
      </c>
      <c r="T7066">
        <v>52</v>
      </c>
      <c r="U7066">
        <v>317</v>
      </c>
      <c r="V7066">
        <v>6</v>
      </c>
      <c r="W7066">
        <v>0</v>
      </c>
      <c r="X7066">
        <v>21.993696</v>
      </c>
      <c r="Y7066">
        <v>340.96402</v>
      </c>
      <c r="Z7066">
        <v>158.41547</v>
      </c>
      <c r="AA7066">
        <v>32.877814999999998</v>
      </c>
      <c r="AB7066">
        <v>56.640090000000001</v>
      </c>
      <c r="AC7066">
        <v>70.567210000000003</v>
      </c>
      <c r="AD7066">
        <v>105.92201</v>
      </c>
      <c r="AE7066">
        <v>0</v>
      </c>
      <c r="AF7066">
        <v>787.38030000000003</v>
      </c>
    </row>
    <row r="7067" spans="1:32" x14ac:dyDescent="0.3">
      <c r="A7067">
        <v>2781656</v>
      </c>
      <c r="B7067">
        <v>1</v>
      </c>
      <c r="C7067" t="s">
        <v>82</v>
      </c>
      <c r="D7067" t="s">
        <v>104</v>
      </c>
      <c r="E7067" t="s">
        <v>25131</v>
      </c>
      <c r="F7067" t="s">
        <v>25132</v>
      </c>
      <c r="G7067" t="s">
        <v>31548</v>
      </c>
      <c r="H7067" t="s">
        <v>333</v>
      </c>
      <c r="I7067" t="s">
        <v>78</v>
      </c>
      <c r="J7067" t="s">
        <v>135</v>
      </c>
      <c r="K7067" t="s">
        <v>22</v>
      </c>
      <c r="L7067" t="s">
        <v>136</v>
      </c>
      <c r="M7067" t="s">
        <v>25133</v>
      </c>
      <c r="N7067" t="s">
        <v>25134</v>
      </c>
      <c r="O7067">
        <v>1.6377777777777778</v>
      </c>
      <c r="P7067">
        <v>0</v>
      </c>
      <c r="Q7067">
        <v>1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0.4123888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0.4123888</v>
      </c>
    </row>
    <row r="7068" spans="1:32" x14ac:dyDescent="0.3">
      <c r="A7068">
        <v>2781637</v>
      </c>
      <c r="B7068">
        <v>1</v>
      </c>
      <c r="C7068" t="s">
        <v>82</v>
      </c>
      <c r="D7068" t="s">
        <v>88</v>
      </c>
      <c r="E7068" t="s">
        <v>25135</v>
      </c>
      <c r="F7068" t="s">
        <v>25136</v>
      </c>
      <c r="G7068" t="s">
        <v>31545</v>
      </c>
      <c r="H7068" t="s">
        <v>134</v>
      </c>
      <c r="I7068" t="s">
        <v>79</v>
      </c>
      <c r="J7068" t="s">
        <v>135</v>
      </c>
      <c r="K7068" t="s">
        <v>22</v>
      </c>
      <c r="L7068" t="s">
        <v>136</v>
      </c>
      <c r="M7068" t="s">
        <v>25137</v>
      </c>
      <c r="N7068" t="s">
        <v>25138</v>
      </c>
      <c r="O7068">
        <v>0.16888888888888889</v>
      </c>
      <c r="P7068">
        <v>0</v>
      </c>
      <c r="Q7068">
        <v>223</v>
      </c>
      <c r="R7068">
        <v>29</v>
      </c>
      <c r="S7068">
        <v>6</v>
      </c>
      <c r="T7068">
        <v>6</v>
      </c>
      <c r="U7068">
        <v>25</v>
      </c>
      <c r="V7068">
        <v>0</v>
      </c>
      <c r="W7068">
        <v>0</v>
      </c>
      <c r="X7068">
        <v>0</v>
      </c>
      <c r="Y7068">
        <v>4.4051270000000002</v>
      </c>
      <c r="Z7068">
        <v>1.0138034</v>
      </c>
      <c r="AA7068">
        <v>2.6779981000000001E-2</v>
      </c>
      <c r="AB7068">
        <v>7.4749100000000004</v>
      </c>
      <c r="AC7068">
        <v>1.0933694</v>
      </c>
      <c r="AD7068">
        <v>0</v>
      </c>
      <c r="AE7068">
        <v>0</v>
      </c>
      <c r="AF7068">
        <v>14.013989</v>
      </c>
    </row>
    <row r="7069" spans="1:32" x14ac:dyDescent="0.3">
      <c r="A7069">
        <v>2781653</v>
      </c>
      <c r="B7069">
        <v>1</v>
      </c>
      <c r="C7069" t="s">
        <v>83</v>
      </c>
      <c r="D7069" t="s">
        <v>123</v>
      </c>
      <c r="E7069" t="s">
        <v>22032</v>
      </c>
      <c r="F7069" t="s">
        <v>22033</v>
      </c>
      <c r="G7069" t="s">
        <v>31549</v>
      </c>
      <c r="H7069" t="s">
        <v>134</v>
      </c>
      <c r="I7069" t="s">
        <v>79</v>
      </c>
      <c r="J7069" t="s">
        <v>135</v>
      </c>
      <c r="K7069" t="s">
        <v>22</v>
      </c>
      <c r="L7069" t="s">
        <v>136</v>
      </c>
      <c r="M7069" t="s">
        <v>25139</v>
      </c>
      <c r="N7069" t="s">
        <v>25140</v>
      </c>
      <c r="O7069">
        <v>0.4022222222222222</v>
      </c>
      <c r="P7069">
        <v>4</v>
      </c>
      <c r="Q7069">
        <v>3610</v>
      </c>
      <c r="R7069">
        <v>19</v>
      </c>
      <c r="S7069">
        <v>100</v>
      </c>
      <c r="T7069">
        <v>22</v>
      </c>
      <c r="U7069">
        <v>435</v>
      </c>
      <c r="V7069">
        <v>4</v>
      </c>
      <c r="W7069">
        <v>1</v>
      </c>
      <c r="X7069">
        <v>6.9410629999999998</v>
      </c>
      <c r="Y7069">
        <v>337.74257999999998</v>
      </c>
      <c r="Z7069">
        <v>7.3547554000000002</v>
      </c>
      <c r="AA7069">
        <v>18.934768999999999</v>
      </c>
      <c r="AB7069">
        <v>75.511160000000004</v>
      </c>
      <c r="AC7069">
        <v>90.170524999999998</v>
      </c>
      <c r="AD7069">
        <v>123.688</v>
      </c>
      <c r="AE7069">
        <v>0.66296332999999996</v>
      </c>
      <c r="AF7069">
        <v>661.00580000000002</v>
      </c>
    </row>
    <row r="7070" spans="1:32" x14ac:dyDescent="0.3">
      <c r="A7070">
        <v>2781652</v>
      </c>
      <c r="B7070">
        <v>1</v>
      </c>
      <c r="C7070" t="s">
        <v>83</v>
      </c>
      <c r="D7070" t="s">
        <v>123</v>
      </c>
      <c r="E7070" t="s">
        <v>22001</v>
      </c>
      <c r="F7070" t="s">
        <v>22002</v>
      </c>
      <c r="G7070" t="s">
        <v>31547</v>
      </c>
      <c r="H7070" t="s">
        <v>134</v>
      </c>
      <c r="I7070" t="s">
        <v>79</v>
      </c>
      <c r="J7070" t="s">
        <v>135</v>
      </c>
      <c r="K7070" t="s">
        <v>22</v>
      </c>
      <c r="L7070" t="s">
        <v>136</v>
      </c>
      <c r="M7070" t="s">
        <v>25141</v>
      </c>
      <c r="N7070" t="s">
        <v>25142</v>
      </c>
      <c r="O7070">
        <v>0.29416666666666669</v>
      </c>
      <c r="P7070">
        <v>2</v>
      </c>
      <c r="Q7070">
        <v>4247</v>
      </c>
      <c r="R7070">
        <v>57</v>
      </c>
      <c r="S7070">
        <v>277</v>
      </c>
      <c r="T7070">
        <v>30</v>
      </c>
      <c r="U7070">
        <v>468</v>
      </c>
      <c r="V7070">
        <v>11</v>
      </c>
      <c r="W7070">
        <v>1</v>
      </c>
      <c r="X7070">
        <v>5.7410183000000004</v>
      </c>
      <c r="Y7070">
        <v>308.81950000000001</v>
      </c>
      <c r="Z7070">
        <v>14.027376</v>
      </c>
      <c r="AA7070">
        <v>16.316071999999998</v>
      </c>
      <c r="AB7070">
        <v>55.328415</v>
      </c>
      <c r="AC7070">
        <v>65.170240000000007</v>
      </c>
      <c r="AD7070">
        <v>118.51412999999999</v>
      </c>
      <c r="AE7070">
        <v>2.6925743</v>
      </c>
      <c r="AF7070">
        <v>586.60929999999996</v>
      </c>
    </row>
    <row r="7071" spans="1:32" x14ac:dyDescent="0.3">
      <c r="A7071">
        <v>2781479</v>
      </c>
      <c r="B7071">
        <v>1</v>
      </c>
      <c r="C7071" t="s">
        <v>82</v>
      </c>
      <c r="D7071" t="s">
        <v>93</v>
      </c>
      <c r="E7071" t="s">
        <v>25143</v>
      </c>
      <c r="F7071" t="s">
        <v>25144</v>
      </c>
      <c r="G7071" t="s">
        <v>31548</v>
      </c>
      <c r="H7071" t="s">
        <v>333</v>
      </c>
      <c r="I7071" t="s">
        <v>78</v>
      </c>
      <c r="J7071" t="s">
        <v>135</v>
      </c>
      <c r="K7071" t="s">
        <v>22</v>
      </c>
      <c r="L7071" t="s">
        <v>136</v>
      </c>
      <c r="M7071" t="s">
        <v>25145</v>
      </c>
      <c r="N7071" t="s">
        <v>25146</v>
      </c>
      <c r="O7071">
        <v>6.8916666666666666</v>
      </c>
      <c r="P7071">
        <v>0</v>
      </c>
      <c r="Q7071">
        <v>4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8.6567670000000003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8.6567670000000003</v>
      </c>
    </row>
    <row r="7072" spans="1:32" x14ac:dyDescent="0.3">
      <c r="A7072">
        <v>2781420</v>
      </c>
      <c r="B7072">
        <v>1</v>
      </c>
      <c r="C7072" t="s">
        <v>83</v>
      </c>
      <c r="D7072" t="s">
        <v>123</v>
      </c>
      <c r="E7072" t="s">
        <v>25147</v>
      </c>
      <c r="F7072" t="s">
        <v>25148</v>
      </c>
      <c r="G7072" t="s">
        <v>31551</v>
      </c>
      <c r="H7072" t="s">
        <v>1358</v>
      </c>
      <c r="I7072" t="s">
        <v>79</v>
      </c>
      <c r="J7072" t="s">
        <v>135</v>
      </c>
      <c r="K7072" t="s">
        <v>22</v>
      </c>
      <c r="L7072" t="s">
        <v>136</v>
      </c>
      <c r="M7072" t="s">
        <v>25149</v>
      </c>
      <c r="N7072" t="s">
        <v>23919</v>
      </c>
      <c r="O7072">
        <v>0.66861111111111116</v>
      </c>
      <c r="P7072">
        <v>0</v>
      </c>
      <c r="Q7072">
        <v>102</v>
      </c>
      <c r="R7072">
        <v>0</v>
      </c>
      <c r="S7072">
        <v>0</v>
      </c>
      <c r="T7072">
        <v>0</v>
      </c>
      <c r="U7072">
        <v>59</v>
      </c>
      <c r="V7072">
        <v>0</v>
      </c>
      <c r="W7072">
        <v>0</v>
      </c>
      <c r="X7072">
        <v>0</v>
      </c>
      <c r="Y7072">
        <v>13.959623000000001</v>
      </c>
      <c r="Z7072">
        <v>0</v>
      </c>
      <c r="AA7072">
        <v>0</v>
      </c>
      <c r="AB7072">
        <v>0</v>
      </c>
      <c r="AC7072">
        <v>17.649381999999999</v>
      </c>
      <c r="AD7072">
        <v>0</v>
      </c>
      <c r="AE7072">
        <v>0</v>
      </c>
      <c r="AF7072">
        <v>31.609005</v>
      </c>
    </row>
    <row r="7073" spans="1:32" x14ac:dyDescent="0.3">
      <c r="A7073">
        <v>2781426</v>
      </c>
      <c r="B7073">
        <v>1</v>
      </c>
      <c r="C7073" t="s">
        <v>82</v>
      </c>
      <c r="D7073" t="s">
        <v>102</v>
      </c>
      <c r="E7073" t="s">
        <v>25150</v>
      </c>
      <c r="F7073" t="s">
        <v>25151</v>
      </c>
      <c r="G7073" t="s">
        <v>31551</v>
      </c>
      <c r="H7073" t="s">
        <v>12559</v>
      </c>
      <c r="I7073" t="s">
        <v>79</v>
      </c>
      <c r="J7073" t="s">
        <v>135</v>
      </c>
      <c r="K7073" t="s">
        <v>22</v>
      </c>
      <c r="L7073" t="s">
        <v>136</v>
      </c>
      <c r="M7073" t="s">
        <v>25152</v>
      </c>
      <c r="N7073" t="s">
        <v>25153</v>
      </c>
      <c r="O7073">
        <v>0.16666666666666666</v>
      </c>
      <c r="P7073">
        <v>0</v>
      </c>
      <c r="Q7073">
        <v>92</v>
      </c>
      <c r="R7073">
        <v>0</v>
      </c>
      <c r="S7073">
        <v>34</v>
      </c>
      <c r="T7073">
        <v>0</v>
      </c>
      <c r="U7073">
        <v>18</v>
      </c>
      <c r="V7073">
        <v>0</v>
      </c>
      <c r="W7073">
        <v>0</v>
      </c>
      <c r="X7073">
        <v>0</v>
      </c>
      <c r="Y7073">
        <v>2.5684836</v>
      </c>
      <c r="Z7073">
        <v>0</v>
      </c>
      <c r="AA7073">
        <v>1.1885276</v>
      </c>
      <c r="AB7073">
        <v>0</v>
      </c>
      <c r="AC7073">
        <v>1.1755635</v>
      </c>
      <c r="AD7073">
        <v>0</v>
      </c>
      <c r="AE7073">
        <v>0</v>
      </c>
      <c r="AF7073">
        <v>4.9325747</v>
      </c>
    </row>
    <row r="7074" spans="1:32" x14ac:dyDescent="0.3">
      <c r="A7074">
        <v>2781428</v>
      </c>
      <c r="B7074">
        <v>1</v>
      </c>
      <c r="C7074" t="s">
        <v>83</v>
      </c>
      <c r="D7074" t="s">
        <v>121</v>
      </c>
      <c r="E7074" t="s">
        <v>11105</v>
      </c>
      <c r="F7074" t="s">
        <v>11106</v>
      </c>
      <c r="G7074" t="s">
        <v>31549</v>
      </c>
      <c r="H7074" t="s">
        <v>134</v>
      </c>
      <c r="I7074" t="s">
        <v>79</v>
      </c>
      <c r="J7074" t="s">
        <v>135</v>
      </c>
      <c r="K7074" t="s">
        <v>22</v>
      </c>
      <c r="L7074" t="s">
        <v>136</v>
      </c>
      <c r="M7074" t="s">
        <v>25154</v>
      </c>
      <c r="N7074" t="s">
        <v>25155</v>
      </c>
      <c r="O7074">
        <v>5.9166666666666666E-2</v>
      </c>
      <c r="P7074">
        <v>15</v>
      </c>
      <c r="Q7074">
        <v>1666</v>
      </c>
      <c r="R7074">
        <v>73</v>
      </c>
      <c r="S7074">
        <v>547</v>
      </c>
      <c r="T7074">
        <v>12</v>
      </c>
      <c r="U7074">
        <v>93</v>
      </c>
      <c r="V7074">
        <v>0</v>
      </c>
      <c r="W7074">
        <v>0</v>
      </c>
      <c r="X7074">
        <v>2.6980324000000002</v>
      </c>
      <c r="Y7074">
        <v>8.5127869999999994</v>
      </c>
      <c r="Z7074">
        <v>12.38486</v>
      </c>
      <c r="AA7074">
        <v>4.5994023999999998</v>
      </c>
      <c r="AB7074">
        <v>3.4589940000000001</v>
      </c>
      <c r="AC7074">
        <v>1.4900078999999999</v>
      </c>
      <c r="AD7074">
        <v>0</v>
      </c>
      <c r="AE7074">
        <v>0</v>
      </c>
      <c r="AF7074">
        <v>33.144084999999997</v>
      </c>
    </row>
    <row r="7075" spans="1:32" x14ac:dyDescent="0.3">
      <c r="A7075">
        <v>2781408</v>
      </c>
      <c r="B7075">
        <v>1</v>
      </c>
      <c r="C7075" t="s">
        <v>83</v>
      </c>
      <c r="D7075" t="s">
        <v>114</v>
      </c>
      <c r="E7075" t="s">
        <v>25156</v>
      </c>
      <c r="F7075" t="s">
        <v>25157</v>
      </c>
      <c r="G7075" t="s">
        <v>31545</v>
      </c>
      <c r="H7075" t="s">
        <v>134</v>
      </c>
      <c r="I7075" t="s">
        <v>79</v>
      </c>
      <c r="J7075" t="s">
        <v>135</v>
      </c>
      <c r="K7075" t="s">
        <v>22</v>
      </c>
      <c r="L7075" t="s">
        <v>136</v>
      </c>
      <c r="M7075" t="s">
        <v>25158</v>
      </c>
      <c r="N7075" t="s">
        <v>25159</v>
      </c>
      <c r="O7075">
        <v>0.6</v>
      </c>
      <c r="P7075">
        <v>1</v>
      </c>
      <c r="Q7075">
        <v>1115</v>
      </c>
      <c r="R7075">
        <v>10</v>
      </c>
      <c r="S7075">
        <v>27</v>
      </c>
      <c r="T7075">
        <v>2</v>
      </c>
      <c r="U7075">
        <v>104</v>
      </c>
      <c r="V7075">
        <v>2</v>
      </c>
      <c r="W7075">
        <v>0</v>
      </c>
      <c r="X7075">
        <v>0.12925705000000001</v>
      </c>
      <c r="Y7075">
        <v>102.69239</v>
      </c>
      <c r="Z7075">
        <v>18.312784000000001</v>
      </c>
      <c r="AA7075">
        <v>6.4124169999999996</v>
      </c>
      <c r="AB7075">
        <v>3.9476561999999999</v>
      </c>
      <c r="AC7075">
        <v>25.686357000000001</v>
      </c>
      <c r="AD7075">
        <v>14.827087000000001</v>
      </c>
      <c r="AE7075">
        <v>0</v>
      </c>
      <c r="AF7075">
        <v>172.00794999999999</v>
      </c>
    </row>
    <row r="7076" spans="1:32" x14ac:dyDescent="0.3">
      <c r="A7076">
        <v>2781407</v>
      </c>
      <c r="B7076">
        <v>1</v>
      </c>
      <c r="C7076" t="s">
        <v>83</v>
      </c>
      <c r="D7076" t="s">
        <v>123</v>
      </c>
      <c r="E7076" t="s">
        <v>25160</v>
      </c>
      <c r="F7076" t="s">
        <v>25161</v>
      </c>
      <c r="G7076" t="s">
        <v>31551</v>
      </c>
      <c r="H7076" t="s">
        <v>134</v>
      </c>
      <c r="I7076" t="s">
        <v>79</v>
      </c>
      <c r="J7076" t="s">
        <v>135</v>
      </c>
      <c r="K7076" t="s">
        <v>22</v>
      </c>
      <c r="L7076" t="s">
        <v>136</v>
      </c>
      <c r="M7076" t="s">
        <v>25162</v>
      </c>
      <c r="N7076" t="s">
        <v>25163</v>
      </c>
      <c r="O7076">
        <v>0.43361111111111111</v>
      </c>
      <c r="P7076">
        <v>4</v>
      </c>
      <c r="Q7076">
        <v>3610</v>
      </c>
      <c r="R7076">
        <v>19</v>
      </c>
      <c r="S7076">
        <v>100</v>
      </c>
      <c r="T7076">
        <v>22</v>
      </c>
      <c r="U7076">
        <v>435</v>
      </c>
      <c r="V7076">
        <v>4</v>
      </c>
      <c r="W7076">
        <v>1</v>
      </c>
      <c r="X7076">
        <v>6.6705819999999996</v>
      </c>
      <c r="Y7076">
        <v>324.69583</v>
      </c>
      <c r="Z7076">
        <v>6.4283229999999998</v>
      </c>
      <c r="AA7076">
        <v>17.074929999999998</v>
      </c>
      <c r="AB7076">
        <v>77.63476</v>
      </c>
      <c r="AC7076">
        <v>71.385710000000003</v>
      </c>
      <c r="AD7076">
        <v>120.82403600000001</v>
      </c>
      <c r="AE7076">
        <v>0.62311685000000006</v>
      </c>
      <c r="AF7076">
        <v>625.33730000000003</v>
      </c>
    </row>
    <row r="7077" spans="1:32" x14ac:dyDescent="0.3">
      <c r="A7077">
        <v>2794671</v>
      </c>
      <c r="B7077">
        <v>1</v>
      </c>
      <c r="C7077" t="s">
        <v>82</v>
      </c>
      <c r="D7077" t="s">
        <v>84</v>
      </c>
      <c r="E7077" t="s">
        <v>25164</v>
      </c>
      <c r="F7077" t="s">
        <v>25165</v>
      </c>
      <c r="G7077" t="s">
        <v>31551</v>
      </c>
      <c r="H7077" t="s">
        <v>672</v>
      </c>
      <c r="I7077" t="s">
        <v>79</v>
      </c>
      <c r="J7077" t="s">
        <v>135</v>
      </c>
      <c r="K7077" t="s">
        <v>22</v>
      </c>
      <c r="L7077" t="s">
        <v>136</v>
      </c>
      <c r="M7077" t="s">
        <v>25166</v>
      </c>
      <c r="N7077" t="s">
        <v>17936</v>
      </c>
      <c r="O7077">
        <v>2.2816666666666667</v>
      </c>
      <c r="P7077">
        <v>0</v>
      </c>
      <c r="Q7077">
        <v>71</v>
      </c>
      <c r="R7077">
        <v>0</v>
      </c>
      <c r="S7077">
        <v>1</v>
      </c>
      <c r="T7077">
        <v>0</v>
      </c>
      <c r="U7077">
        <v>4</v>
      </c>
      <c r="V7077">
        <v>0</v>
      </c>
      <c r="W7077">
        <v>0</v>
      </c>
      <c r="X7077">
        <v>0</v>
      </c>
      <c r="Y7077">
        <v>43.881610000000002</v>
      </c>
      <c r="Z7077">
        <v>0</v>
      </c>
      <c r="AA7077">
        <v>4.3652710000000001E-4</v>
      </c>
      <c r="AB7077">
        <v>0</v>
      </c>
      <c r="AC7077">
        <v>0.55624616000000005</v>
      </c>
      <c r="AD7077">
        <v>0</v>
      </c>
      <c r="AE7077">
        <v>0</v>
      </c>
      <c r="AF7077">
        <v>44.438293000000002</v>
      </c>
    </row>
    <row r="7078" spans="1:32" x14ac:dyDescent="0.3">
      <c r="A7078">
        <v>2794654</v>
      </c>
      <c r="B7078">
        <v>1</v>
      </c>
      <c r="C7078" t="s">
        <v>82</v>
      </c>
      <c r="D7078" t="s">
        <v>111</v>
      </c>
      <c r="E7078" t="s">
        <v>25167</v>
      </c>
      <c r="F7078" t="s">
        <v>25168</v>
      </c>
      <c r="G7078" t="s">
        <v>31552</v>
      </c>
      <c r="H7078" t="s">
        <v>2497</v>
      </c>
      <c r="I7078" t="s">
        <v>78</v>
      </c>
      <c r="J7078" t="s">
        <v>135</v>
      </c>
      <c r="K7078" t="s">
        <v>22</v>
      </c>
      <c r="L7078" t="s">
        <v>136</v>
      </c>
      <c r="M7078" t="s">
        <v>25169</v>
      </c>
      <c r="N7078" t="s">
        <v>25170</v>
      </c>
      <c r="O7078">
        <v>4.1697222222222221</v>
      </c>
      <c r="P7078">
        <v>0</v>
      </c>
      <c r="Q7078">
        <v>0</v>
      </c>
      <c r="R7078">
        <v>0</v>
      </c>
      <c r="S7078">
        <v>11</v>
      </c>
      <c r="T7078">
        <v>0</v>
      </c>
      <c r="U7078">
        <v>5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19.244225</v>
      </c>
      <c r="AB7078">
        <v>0</v>
      </c>
      <c r="AC7078">
        <v>2.9018855000000001</v>
      </c>
      <c r="AD7078">
        <v>0</v>
      </c>
      <c r="AE7078">
        <v>0</v>
      </c>
      <c r="AF7078">
        <v>22.14611</v>
      </c>
    </row>
    <row r="7079" spans="1:32" x14ac:dyDescent="0.3">
      <c r="A7079">
        <v>2794650</v>
      </c>
      <c r="B7079">
        <v>1</v>
      </c>
      <c r="C7079" t="s">
        <v>82</v>
      </c>
      <c r="D7079" t="s">
        <v>113</v>
      </c>
      <c r="E7079" t="s">
        <v>25171</v>
      </c>
      <c r="F7079" t="s">
        <v>25172</v>
      </c>
      <c r="G7079" t="s">
        <v>31551</v>
      </c>
      <c r="H7079" t="s">
        <v>1237</v>
      </c>
      <c r="I7079" t="s">
        <v>79</v>
      </c>
      <c r="J7079" t="s">
        <v>135</v>
      </c>
      <c r="K7079" t="s">
        <v>22</v>
      </c>
      <c r="L7079" t="s">
        <v>136</v>
      </c>
      <c r="M7079" t="s">
        <v>25173</v>
      </c>
      <c r="N7079" t="s">
        <v>25174</v>
      </c>
      <c r="O7079">
        <v>2.4702777777777776</v>
      </c>
      <c r="P7079">
        <v>0</v>
      </c>
      <c r="Q7079">
        <v>162</v>
      </c>
      <c r="R7079">
        <v>0</v>
      </c>
      <c r="S7079">
        <v>14</v>
      </c>
      <c r="T7079">
        <v>0</v>
      </c>
      <c r="U7079">
        <v>9</v>
      </c>
      <c r="V7079">
        <v>0</v>
      </c>
      <c r="W7079">
        <v>0</v>
      </c>
      <c r="X7079">
        <v>0</v>
      </c>
      <c r="Y7079">
        <v>86.866569999999996</v>
      </c>
      <c r="Z7079">
        <v>0</v>
      </c>
      <c r="AA7079">
        <v>6.0865416999999997</v>
      </c>
      <c r="AB7079">
        <v>0</v>
      </c>
      <c r="AC7079">
        <v>10.321845</v>
      </c>
      <c r="AD7079">
        <v>0</v>
      </c>
      <c r="AE7079">
        <v>0</v>
      </c>
      <c r="AF7079">
        <v>103.274956</v>
      </c>
    </row>
    <row r="7080" spans="1:32" x14ac:dyDescent="0.3">
      <c r="A7080">
        <v>2794647</v>
      </c>
      <c r="B7080">
        <v>1</v>
      </c>
      <c r="C7080" t="s">
        <v>82</v>
      </c>
      <c r="D7080" t="s">
        <v>91</v>
      </c>
      <c r="E7080" t="s">
        <v>25175</v>
      </c>
      <c r="F7080" t="s">
        <v>25176</v>
      </c>
      <c r="G7080" t="s">
        <v>31549</v>
      </c>
      <c r="H7080" t="s">
        <v>134</v>
      </c>
      <c r="I7080" t="s">
        <v>79</v>
      </c>
      <c r="J7080" t="s">
        <v>135</v>
      </c>
      <c r="K7080" t="s">
        <v>22</v>
      </c>
      <c r="L7080" t="s">
        <v>136</v>
      </c>
      <c r="M7080" t="s">
        <v>25177</v>
      </c>
      <c r="N7080" t="s">
        <v>25178</v>
      </c>
      <c r="O7080">
        <v>2.5405555555555557</v>
      </c>
      <c r="P7080">
        <v>15</v>
      </c>
      <c r="Q7080">
        <v>2689</v>
      </c>
      <c r="R7080">
        <v>6</v>
      </c>
      <c r="S7080">
        <v>307</v>
      </c>
      <c r="T7080">
        <v>13</v>
      </c>
      <c r="U7080">
        <v>345</v>
      </c>
      <c r="V7080">
        <v>0</v>
      </c>
      <c r="W7080">
        <v>0</v>
      </c>
      <c r="X7080">
        <v>18.450771</v>
      </c>
      <c r="Y7080">
        <v>1825.5446999999999</v>
      </c>
      <c r="Z7080">
        <v>88.562873999999994</v>
      </c>
      <c r="AA7080">
        <v>290.60759999999999</v>
      </c>
      <c r="AB7080">
        <v>37.707509999999999</v>
      </c>
      <c r="AC7080">
        <v>646.31322999999998</v>
      </c>
      <c r="AD7080">
        <v>0</v>
      </c>
      <c r="AE7080">
        <v>0</v>
      </c>
      <c r="AF7080">
        <v>2907.1867999999999</v>
      </c>
    </row>
    <row r="7081" spans="1:32" x14ac:dyDescent="0.3">
      <c r="A7081">
        <v>2794595</v>
      </c>
      <c r="B7081">
        <v>1</v>
      </c>
      <c r="C7081" t="s">
        <v>82</v>
      </c>
      <c r="D7081" t="s">
        <v>113</v>
      </c>
      <c r="E7081" t="s">
        <v>19065</v>
      </c>
      <c r="F7081" t="s">
        <v>19066</v>
      </c>
      <c r="G7081" t="s">
        <v>31545</v>
      </c>
      <c r="H7081" t="s">
        <v>134</v>
      </c>
      <c r="I7081" t="s">
        <v>79</v>
      </c>
      <c r="J7081" t="s">
        <v>135</v>
      </c>
      <c r="K7081" t="s">
        <v>22</v>
      </c>
      <c r="L7081" t="s">
        <v>136</v>
      </c>
      <c r="M7081" t="s">
        <v>25179</v>
      </c>
      <c r="N7081" t="s">
        <v>25180</v>
      </c>
      <c r="O7081">
        <v>1.1613888888888888</v>
      </c>
      <c r="P7081">
        <v>2</v>
      </c>
      <c r="Q7081">
        <v>941</v>
      </c>
      <c r="R7081">
        <v>1</v>
      </c>
      <c r="S7081">
        <v>32</v>
      </c>
      <c r="T7081">
        <v>6</v>
      </c>
      <c r="U7081">
        <v>63</v>
      </c>
      <c r="V7081">
        <v>0</v>
      </c>
      <c r="W7081">
        <v>0</v>
      </c>
      <c r="X7081">
        <v>23.064917000000001</v>
      </c>
      <c r="Y7081">
        <v>207.66672</v>
      </c>
      <c r="Z7081">
        <v>0.10624040999999999</v>
      </c>
      <c r="AA7081">
        <v>7.9974183999999999</v>
      </c>
      <c r="AB7081">
        <v>13.611639</v>
      </c>
      <c r="AC7081">
        <v>94.191209999999998</v>
      </c>
      <c r="AD7081">
        <v>0</v>
      </c>
      <c r="AE7081">
        <v>0</v>
      </c>
      <c r="AF7081">
        <v>346.63812000000001</v>
      </c>
    </row>
    <row r="7082" spans="1:32" x14ac:dyDescent="0.3">
      <c r="A7082">
        <v>2793981</v>
      </c>
      <c r="B7082">
        <v>1</v>
      </c>
      <c r="C7082" t="s">
        <v>83</v>
      </c>
      <c r="D7082" t="s">
        <v>116</v>
      </c>
      <c r="E7082" t="s">
        <v>20054</v>
      </c>
      <c r="F7082" t="s">
        <v>20055</v>
      </c>
      <c r="G7082" t="s">
        <v>31552</v>
      </c>
      <c r="H7082" t="s">
        <v>665</v>
      </c>
      <c r="I7082" t="s">
        <v>78</v>
      </c>
      <c r="J7082" t="s">
        <v>135</v>
      </c>
      <c r="K7082" t="s">
        <v>22</v>
      </c>
      <c r="L7082" t="s">
        <v>136</v>
      </c>
      <c r="M7082" t="s">
        <v>25181</v>
      </c>
      <c r="N7082" t="s">
        <v>25182</v>
      </c>
      <c r="O7082">
        <v>1.8433333333333333</v>
      </c>
      <c r="P7082">
        <v>0</v>
      </c>
      <c r="Q7082">
        <v>242</v>
      </c>
      <c r="R7082">
        <v>0</v>
      </c>
      <c r="S7082">
        <v>0</v>
      </c>
      <c r="T7082">
        <v>0</v>
      </c>
      <c r="U7082">
        <v>52</v>
      </c>
      <c r="V7082">
        <v>0</v>
      </c>
      <c r="W7082">
        <v>0</v>
      </c>
      <c r="X7082">
        <v>0</v>
      </c>
      <c r="Y7082">
        <v>146.38122999999999</v>
      </c>
      <c r="Z7082">
        <v>0</v>
      </c>
      <c r="AA7082">
        <v>0</v>
      </c>
      <c r="AB7082">
        <v>0</v>
      </c>
      <c r="AC7082">
        <v>123.74814600000001</v>
      </c>
      <c r="AD7082">
        <v>0</v>
      </c>
      <c r="AE7082">
        <v>0</v>
      </c>
      <c r="AF7082">
        <v>270.12936000000002</v>
      </c>
    </row>
    <row r="7083" spans="1:32" x14ac:dyDescent="0.3">
      <c r="A7083">
        <v>2782473</v>
      </c>
      <c r="B7083">
        <v>1</v>
      </c>
      <c r="C7083" t="s">
        <v>82</v>
      </c>
      <c r="D7083" t="s">
        <v>88</v>
      </c>
      <c r="E7083" t="s">
        <v>19261</v>
      </c>
      <c r="F7083" t="s">
        <v>19262</v>
      </c>
      <c r="G7083" t="s">
        <v>31545</v>
      </c>
      <c r="H7083" t="s">
        <v>134</v>
      </c>
      <c r="I7083" t="s">
        <v>79</v>
      </c>
      <c r="J7083" t="s">
        <v>135</v>
      </c>
      <c r="K7083" t="s">
        <v>22</v>
      </c>
      <c r="L7083" t="s">
        <v>136</v>
      </c>
      <c r="M7083" t="s">
        <v>25183</v>
      </c>
      <c r="N7083" t="s">
        <v>25184</v>
      </c>
      <c r="O7083">
        <v>5.1666666666666666E-2</v>
      </c>
      <c r="P7083">
        <v>0</v>
      </c>
      <c r="Q7083">
        <v>140</v>
      </c>
      <c r="R7083">
        <v>1</v>
      </c>
      <c r="S7083">
        <v>7</v>
      </c>
      <c r="T7083">
        <v>13</v>
      </c>
      <c r="U7083">
        <v>20</v>
      </c>
      <c r="V7083">
        <v>4</v>
      </c>
      <c r="W7083">
        <v>0</v>
      </c>
      <c r="X7083">
        <v>0</v>
      </c>
      <c r="Y7083">
        <v>1.6160295</v>
      </c>
      <c r="Z7083">
        <v>10.910455000000001</v>
      </c>
      <c r="AA7083">
        <v>0.11183066999999999</v>
      </c>
      <c r="AB7083">
        <v>8.2315690000000004</v>
      </c>
      <c r="AC7083">
        <v>1.0200530000000001</v>
      </c>
      <c r="AD7083">
        <v>46.220256999999997</v>
      </c>
      <c r="AE7083">
        <v>0</v>
      </c>
      <c r="AF7083">
        <v>68.110190000000003</v>
      </c>
    </row>
    <row r="7084" spans="1:32" x14ac:dyDescent="0.3">
      <c r="A7084">
        <v>2782474</v>
      </c>
      <c r="B7084">
        <v>1</v>
      </c>
      <c r="C7084" t="s">
        <v>82</v>
      </c>
      <c r="D7084" t="s">
        <v>88</v>
      </c>
      <c r="E7084" t="s">
        <v>21787</v>
      </c>
      <c r="F7084" t="s">
        <v>21788</v>
      </c>
      <c r="G7084" t="s">
        <v>31545</v>
      </c>
      <c r="H7084" t="s">
        <v>134</v>
      </c>
      <c r="I7084" t="s">
        <v>79</v>
      </c>
      <c r="J7084" t="s">
        <v>135</v>
      </c>
      <c r="K7084" t="s">
        <v>22</v>
      </c>
      <c r="L7084" t="s">
        <v>136</v>
      </c>
      <c r="M7084" t="s">
        <v>25183</v>
      </c>
      <c r="N7084" t="s">
        <v>25185</v>
      </c>
      <c r="O7084">
        <v>5.7500000000000002E-2</v>
      </c>
      <c r="P7084">
        <v>0</v>
      </c>
      <c r="Q7084">
        <v>762</v>
      </c>
      <c r="R7084">
        <v>35</v>
      </c>
      <c r="S7084">
        <v>51</v>
      </c>
      <c r="T7084">
        <v>22</v>
      </c>
      <c r="U7084">
        <v>108</v>
      </c>
      <c r="V7084">
        <v>7</v>
      </c>
      <c r="W7084">
        <v>0</v>
      </c>
      <c r="X7084">
        <v>0</v>
      </c>
      <c r="Y7084">
        <v>16.534994000000001</v>
      </c>
      <c r="Z7084">
        <v>0.52453760000000005</v>
      </c>
      <c r="AA7084">
        <v>1.4156989</v>
      </c>
      <c r="AB7084">
        <v>9.2273289999999992</v>
      </c>
      <c r="AC7084">
        <v>3.5211692000000001</v>
      </c>
      <c r="AD7084">
        <v>15.455341000000001</v>
      </c>
      <c r="AE7084">
        <v>0</v>
      </c>
      <c r="AF7084">
        <v>46.679070000000003</v>
      </c>
    </row>
    <row r="7085" spans="1:32" x14ac:dyDescent="0.3">
      <c r="A7085">
        <v>2782454</v>
      </c>
      <c r="B7085">
        <v>1</v>
      </c>
      <c r="C7085" t="s">
        <v>82</v>
      </c>
      <c r="D7085" t="s">
        <v>112</v>
      </c>
      <c r="E7085" t="s">
        <v>21910</v>
      </c>
      <c r="F7085" t="s">
        <v>21911</v>
      </c>
      <c r="G7085" t="s">
        <v>31545</v>
      </c>
      <c r="H7085" t="s">
        <v>134</v>
      </c>
      <c r="I7085" t="s">
        <v>79</v>
      </c>
      <c r="J7085" t="s">
        <v>135</v>
      </c>
      <c r="K7085" t="s">
        <v>22</v>
      </c>
      <c r="L7085" t="s">
        <v>136</v>
      </c>
      <c r="M7085" t="s">
        <v>24959</v>
      </c>
      <c r="N7085" t="s">
        <v>25186</v>
      </c>
      <c r="O7085">
        <v>1.23</v>
      </c>
      <c r="P7085">
        <v>0</v>
      </c>
      <c r="Q7085">
        <v>3105</v>
      </c>
      <c r="R7085">
        <v>0</v>
      </c>
      <c r="S7085">
        <v>1</v>
      </c>
      <c r="T7085">
        <v>1</v>
      </c>
      <c r="U7085">
        <v>244</v>
      </c>
      <c r="V7085">
        <v>0</v>
      </c>
      <c r="W7085">
        <v>0</v>
      </c>
      <c r="X7085">
        <v>0</v>
      </c>
      <c r="Y7085">
        <v>1069.04</v>
      </c>
      <c r="Z7085">
        <v>0</v>
      </c>
      <c r="AA7085">
        <v>0.30521438000000001</v>
      </c>
      <c r="AB7085">
        <v>19.157444000000002</v>
      </c>
      <c r="AC7085">
        <v>360.61664000000002</v>
      </c>
      <c r="AD7085">
        <v>0</v>
      </c>
      <c r="AE7085">
        <v>0</v>
      </c>
      <c r="AF7085">
        <v>1449.1193000000001</v>
      </c>
    </row>
    <row r="7086" spans="1:32" x14ac:dyDescent="0.3">
      <c r="A7086">
        <v>2782477</v>
      </c>
      <c r="B7086">
        <v>1</v>
      </c>
      <c r="C7086" t="s">
        <v>82</v>
      </c>
      <c r="D7086" t="s">
        <v>112</v>
      </c>
      <c r="E7086" t="s">
        <v>25187</v>
      </c>
      <c r="F7086" t="s">
        <v>25188</v>
      </c>
      <c r="G7086" t="s">
        <v>31551</v>
      </c>
      <c r="H7086" t="s">
        <v>134</v>
      </c>
      <c r="I7086" t="s">
        <v>79</v>
      </c>
      <c r="J7086" t="s">
        <v>135</v>
      </c>
      <c r="K7086" t="s">
        <v>22</v>
      </c>
      <c r="L7086" t="s">
        <v>136</v>
      </c>
      <c r="M7086" t="s">
        <v>25189</v>
      </c>
      <c r="N7086" t="s">
        <v>25190</v>
      </c>
      <c r="O7086">
        <v>0.15388888888888888</v>
      </c>
      <c r="P7086">
        <v>0</v>
      </c>
      <c r="Q7086">
        <v>5460</v>
      </c>
      <c r="R7086">
        <v>0</v>
      </c>
      <c r="S7086">
        <v>2</v>
      </c>
      <c r="T7086">
        <v>1</v>
      </c>
      <c r="U7086">
        <v>456</v>
      </c>
      <c r="V7086">
        <v>0</v>
      </c>
      <c r="W7086">
        <v>2</v>
      </c>
      <c r="X7086">
        <v>0</v>
      </c>
      <c r="Y7086">
        <v>274.71132999999998</v>
      </c>
      <c r="Z7086">
        <v>0</v>
      </c>
      <c r="AA7086">
        <v>1.5377616999999999E-3</v>
      </c>
      <c r="AB7086">
        <v>0.74201680000000003</v>
      </c>
      <c r="AC7086">
        <v>109.35333</v>
      </c>
      <c r="AD7086">
        <v>0</v>
      </c>
      <c r="AE7086">
        <v>3.2536985999999999</v>
      </c>
      <c r="AF7086">
        <v>388.06191999999999</v>
      </c>
    </row>
    <row r="7087" spans="1:32" x14ac:dyDescent="0.3">
      <c r="A7087">
        <v>2782327</v>
      </c>
      <c r="B7087">
        <v>1</v>
      </c>
      <c r="C7087" t="s">
        <v>82</v>
      </c>
      <c r="D7087" t="s">
        <v>87</v>
      </c>
      <c r="E7087" t="s">
        <v>25191</v>
      </c>
      <c r="F7087" t="s">
        <v>25192</v>
      </c>
      <c r="G7087" t="s">
        <v>31548</v>
      </c>
      <c r="H7087" t="s">
        <v>333</v>
      </c>
      <c r="I7087" t="s">
        <v>78</v>
      </c>
      <c r="J7087" t="s">
        <v>135</v>
      </c>
      <c r="K7087" t="s">
        <v>22</v>
      </c>
      <c r="L7087" t="s">
        <v>136</v>
      </c>
      <c r="M7087" t="s">
        <v>25193</v>
      </c>
      <c r="N7087" t="s">
        <v>25194</v>
      </c>
      <c r="O7087">
        <v>0.80638888888888893</v>
      </c>
      <c r="P7087">
        <v>0</v>
      </c>
      <c r="Q7087">
        <v>4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0.48058483000000002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0.48058483000000002</v>
      </c>
    </row>
    <row r="7088" spans="1:32" x14ac:dyDescent="0.3">
      <c r="A7088">
        <v>2782321</v>
      </c>
      <c r="B7088">
        <v>1</v>
      </c>
      <c r="C7088" t="s">
        <v>82</v>
      </c>
      <c r="D7088" t="s">
        <v>99</v>
      </c>
      <c r="E7088" t="s">
        <v>7291</v>
      </c>
      <c r="F7088" t="s">
        <v>7292</v>
      </c>
      <c r="G7088" t="s">
        <v>31550</v>
      </c>
      <c r="H7088" t="s">
        <v>1432</v>
      </c>
      <c r="I7088" t="s">
        <v>78</v>
      </c>
      <c r="J7088" t="s">
        <v>135</v>
      </c>
      <c r="K7088" t="s">
        <v>22</v>
      </c>
      <c r="L7088" t="s">
        <v>136</v>
      </c>
      <c r="M7088" t="s">
        <v>25195</v>
      </c>
      <c r="N7088" t="s">
        <v>25196</v>
      </c>
      <c r="O7088">
        <v>2.6216666666666666</v>
      </c>
      <c r="P7088">
        <v>0</v>
      </c>
      <c r="Q7088">
        <v>12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2.5539266999999999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2.5539266999999999</v>
      </c>
    </row>
    <row r="7089" spans="1:32" x14ac:dyDescent="0.3">
      <c r="A7089">
        <v>2782146</v>
      </c>
      <c r="B7089">
        <v>2</v>
      </c>
      <c r="C7089" t="s">
        <v>82</v>
      </c>
      <c r="D7089" t="s">
        <v>111</v>
      </c>
      <c r="E7089" t="s">
        <v>25197</v>
      </c>
      <c r="F7089" t="s">
        <v>25198</v>
      </c>
      <c r="G7089" t="s">
        <v>31552</v>
      </c>
      <c r="H7089" t="s">
        <v>2497</v>
      </c>
      <c r="I7089" t="s">
        <v>78</v>
      </c>
      <c r="J7089" t="s">
        <v>135</v>
      </c>
      <c r="K7089" t="s">
        <v>22</v>
      </c>
      <c r="L7089" t="s">
        <v>136</v>
      </c>
      <c r="M7089" t="s">
        <v>21133</v>
      </c>
      <c r="N7089" t="s">
        <v>25199</v>
      </c>
      <c r="O7089">
        <v>0.4861111111111111</v>
      </c>
      <c r="P7089">
        <v>0</v>
      </c>
      <c r="Q7089">
        <v>47</v>
      </c>
      <c r="R7089">
        <v>0</v>
      </c>
      <c r="S7089">
        <v>11</v>
      </c>
      <c r="T7089">
        <v>0</v>
      </c>
      <c r="U7089">
        <v>16</v>
      </c>
      <c r="V7089">
        <v>0</v>
      </c>
      <c r="W7089">
        <v>0</v>
      </c>
      <c r="X7089">
        <v>0</v>
      </c>
      <c r="Y7089">
        <v>5.9677644000000001</v>
      </c>
      <c r="Z7089">
        <v>0</v>
      </c>
      <c r="AA7089">
        <v>0.57748880000000002</v>
      </c>
      <c r="AB7089">
        <v>0</v>
      </c>
      <c r="AC7089">
        <v>4.8984899999999998</v>
      </c>
      <c r="AD7089">
        <v>0</v>
      </c>
      <c r="AE7089">
        <v>0</v>
      </c>
      <c r="AF7089">
        <v>11.443744000000001</v>
      </c>
    </row>
    <row r="7090" spans="1:32" x14ac:dyDescent="0.3">
      <c r="A7090">
        <v>2782303</v>
      </c>
      <c r="B7090">
        <v>1</v>
      </c>
      <c r="C7090" t="s">
        <v>82</v>
      </c>
      <c r="D7090" t="s">
        <v>90</v>
      </c>
      <c r="E7090" t="s">
        <v>25200</v>
      </c>
      <c r="F7090" t="s">
        <v>25201</v>
      </c>
      <c r="G7090" t="s">
        <v>31550</v>
      </c>
      <c r="H7090" t="s">
        <v>380</v>
      </c>
      <c r="I7090" t="s">
        <v>78</v>
      </c>
      <c r="J7090" t="s">
        <v>135</v>
      </c>
      <c r="K7090" t="s">
        <v>22</v>
      </c>
      <c r="L7090" t="s">
        <v>136</v>
      </c>
      <c r="M7090" t="s">
        <v>25202</v>
      </c>
      <c r="N7090" t="s">
        <v>25203</v>
      </c>
      <c r="O7090">
        <v>2.9072222222222224</v>
      </c>
      <c r="P7090">
        <v>0</v>
      </c>
      <c r="Q7090">
        <v>147</v>
      </c>
      <c r="R7090">
        <v>0</v>
      </c>
      <c r="S7090">
        <v>0</v>
      </c>
      <c r="T7090">
        <v>0</v>
      </c>
      <c r="U7090">
        <v>14</v>
      </c>
      <c r="V7090">
        <v>0</v>
      </c>
      <c r="W7090">
        <v>0</v>
      </c>
      <c r="X7090">
        <v>0</v>
      </c>
      <c r="Y7090">
        <v>91.347620000000006</v>
      </c>
      <c r="Z7090">
        <v>0</v>
      </c>
      <c r="AA7090">
        <v>0</v>
      </c>
      <c r="AB7090">
        <v>0</v>
      </c>
      <c r="AC7090">
        <v>20.113814999999999</v>
      </c>
      <c r="AD7090">
        <v>0</v>
      </c>
      <c r="AE7090">
        <v>0</v>
      </c>
      <c r="AF7090">
        <v>111.46142999999999</v>
      </c>
    </row>
    <row r="7091" spans="1:32" x14ac:dyDescent="0.3">
      <c r="A7091">
        <v>2782195</v>
      </c>
      <c r="B7091">
        <v>1</v>
      </c>
      <c r="C7091" t="s">
        <v>83</v>
      </c>
      <c r="D7091" t="s">
        <v>120</v>
      </c>
      <c r="E7091" t="s">
        <v>25204</v>
      </c>
      <c r="F7091" t="s">
        <v>25205</v>
      </c>
      <c r="G7091" t="s">
        <v>31546</v>
      </c>
      <c r="H7091" t="s">
        <v>223</v>
      </c>
      <c r="I7091" t="s">
        <v>78</v>
      </c>
      <c r="J7091" t="s">
        <v>135</v>
      </c>
      <c r="K7091" t="s">
        <v>22</v>
      </c>
      <c r="L7091" t="s">
        <v>136</v>
      </c>
      <c r="M7091" t="s">
        <v>25206</v>
      </c>
      <c r="N7091" t="s">
        <v>25207</v>
      </c>
      <c r="O7091">
        <v>0.64694444444444443</v>
      </c>
      <c r="P7091">
        <v>0</v>
      </c>
      <c r="Q7091">
        <v>122</v>
      </c>
      <c r="R7091">
        <v>0</v>
      </c>
      <c r="S7091">
        <v>0</v>
      </c>
      <c r="T7091">
        <v>0</v>
      </c>
      <c r="U7091">
        <v>3</v>
      </c>
      <c r="V7091">
        <v>0</v>
      </c>
      <c r="W7091">
        <v>0</v>
      </c>
      <c r="X7091">
        <v>0</v>
      </c>
      <c r="Y7091">
        <v>15.050526</v>
      </c>
      <c r="Z7091">
        <v>0</v>
      </c>
      <c r="AA7091">
        <v>0</v>
      </c>
      <c r="AB7091">
        <v>0</v>
      </c>
      <c r="AC7091">
        <v>3.9629783000000003E-3</v>
      </c>
      <c r="AD7091">
        <v>0</v>
      </c>
      <c r="AE7091">
        <v>0</v>
      </c>
      <c r="AF7091">
        <v>15.054489</v>
      </c>
    </row>
    <row r="7092" spans="1:32" x14ac:dyDescent="0.3">
      <c r="A7092">
        <v>2782187</v>
      </c>
      <c r="B7092">
        <v>1</v>
      </c>
      <c r="C7092" t="s">
        <v>83</v>
      </c>
      <c r="D7092" t="s">
        <v>128</v>
      </c>
      <c r="E7092" t="s">
        <v>5877</v>
      </c>
      <c r="F7092" t="s">
        <v>5878</v>
      </c>
      <c r="G7092" t="s">
        <v>31549</v>
      </c>
      <c r="H7092" t="s">
        <v>134</v>
      </c>
      <c r="I7092" t="s">
        <v>79</v>
      </c>
      <c r="J7092" t="s">
        <v>135</v>
      </c>
      <c r="K7092" t="s">
        <v>22</v>
      </c>
      <c r="L7092" t="s">
        <v>136</v>
      </c>
      <c r="M7092" t="s">
        <v>25208</v>
      </c>
      <c r="N7092" t="s">
        <v>25209</v>
      </c>
      <c r="O7092">
        <v>0.58138888888888884</v>
      </c>
      <c r="P7092">
        <v>11</v>
      </c>
      <c r="Q7092">
        <v>3</v>
      </c>
      <c r="R7092">
        <v>283</v>
      </c>
      <c r="S7092">
        <v>46</v>
      </c>
      <c r="T7092">
        <v>17</v>
      </c>
      <c r="U7092">
        <v>2</v>
      </c>
      <c r="V7092">
        <v>0</v>
      </c>
      <c r="W7092">
        <v>0</v>
      </c>
      <c r="X7092">
        <v>1.2017883</v>
      </c>
      <c r="Y7092">
        <v>1.0034946</v>
      </c>
      <c r="Z7092">
        <v>93.712249999999997</v>
      </c>
      <c r="AA7092">
        <v>26.189185999999999</v>
      </c>
      <c r="AB7092">
        <v>11.84333</v>
      </c>
      <c r="AC7092">
        <v>0.90980905000000001</v>
      </c>
      <c r="AD7092">
        <v>0</v>
      </c>
      <c r="AE7092">
        <v>0</v>
      </c>
      <c r="AF7092">
        <v>134.85986</v>
      </c>
    </row>
    <row r="7093" spans="1:32" x14ac:dyDescent="0.3">
      <c r="A7093">
        <v>2782131</v>
      </c>
      <c r="B7093">
        <v>1</v>
      </c>
      <c r="C7093" t="s">
        <v>82</v>
      </c>
      <c r="D7093" t="s">
        <v>104</v>
      </c>
      <c r="E7093" t="s">
        <v>25210</v>
      </c>
      <c r="F7093" t="s">
        <v>25211</v>
      </c>
      <c r="G7093" t="s">
        <v>31548</v>
      </c>
      <c r="H7093" t="s">
        <v>311</v>
      </c>
      <c r="I7093" t="s">
        <v>78</v>
      </c>
      <c r="J7093" t="s">
        <v>135</v>
      </c>
      <c r="K7093" t="s">
        <v>22</v>
      </c>
      <c r="L7093" t="s">
        <v>136</v>
      </c>
      <c r="M7093" t="s">
        <v>25212</v>
      </c>
      <c r="N7093" t="s">
        <v>25213</v>
      </c>
      <c r="O7093">
        <v>2.1019444444444444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26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65.618409999999997</v>
      </c>
      <c r="AD7093">
        <v>0</v>
      </c>
      <c r="AE7093">
        <v>0</v>
      </c>
      <c r="AF7093">
        <v>65.618409999999997</v>
      </c>
    </row>
    <row r="7094" spans="1:32" x14ac:dyDescent="0.3">
      <c r="A7094">
        <v>2781998</v>
      </c>
      <c r="B7094">
        <v>1</v>
      </c>
      <c r="C7094" t="s">
        <v>82</v>
      </c>
      <c r="D7094" t="s">
        <v>113</v>
      </c>
      <c r="E7094" t="s">
        <v>25214</v>
      </c>
      <c r="F7094" t="s">
        <v>25215</v>
      </c>
      <c r="G7094" t="s">
        <v>31548</v>
      </c>
      <c r="H7094" t="s">
        <v>893</v>
      </c>
      <c r="I7094" t="s">
        <v>78</v>
      </c>
      <c r="J7094" t="s">
        <v>135</v>
      </c>
      <c r="K7094" t="s">
        <v>22</v>
      </c>
      <c r="L7094" t="s">
        <v>136</v>
      </c>
      <c r="M7094" t="s">
        <v>25216</v>
      </c>
      <c r="N7094" t="s">
        <v>25217</v>
      </c>
      <c r="O7094">
        <v>2.4716666666666667</v>
      </c>
      <c r="P7094">
        <v>0</v>
      </c>
      <c r="Q7094">
        <v>1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1.1707164999999999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1.1707164999999999</v>
      </c>
    </row>
    <row r="7095" spans="1:32" x14ac:dyDescent="0.3">
      <c r="A7095">
        <v>2782000</v>
      </c>
      <c r="B7095">
        <v>1</v>
      </c>
      <c r="C7095" t="s">
        <v>83</v>
      </c>
      <c r="D7095" t="s">
        <v>127</v>
      </c>
      <c r="E7095" t="s">
        <v>25218</v>
      </c>
      <c r="F7095" t="s">
        <v>25219</v>
      </c>
      <c r="G7095" t="s">
        <v>31545</v>
      </c>
      <c r="H7095" t="s">
        <v>134</v>
      </c>
      <c r="I7095" t="s">
        <v>79</v>
      </c>
      <c r="J7095" t="s">
        <v>135</v>
      </c>
      <c r="K7095" t="s">
        <v>22</v>
      </c>
      <c r="L7095" t="s">
        <v>136</v>
      </c>
      <c r="M7095" t="s">
        <v>25220</v>
      </c>
      <c r="N7095" t="s">
        <v>25221</v>
      </c>
      <c r="O7095">
        <v>0.7336111111111111</v>
      </c>
      <c r="P7095">
        <v>2</v>
      </c>
      <c r="Q7095">
        <v>277</v>
      </c>
      <c r="R7095">
        <v>0</v>
      </c>
      <c r="S7095">
        <v>13</v>
      </c>
      <c r="T7095">
        <v>15</v>
      </c>
      <c r="U7095">
        <v>49</v>
      </c>
      <c r="V7095">
        <v>8</v>
      </c>
      <c r="W7095">
        <v>0</v>
      </c>
      <c r="X7095">
        <v>133.60426000000001</v>
      </c>
      <c r="Y7095">
        <v>40.536766</v>
      </c>
      <c r="Z7095">
        <v>0</v>
      </c>
      <c r="AA7095">
        <v>0.58237433000000005</v>
      </c>
      <c r="AB7095">
        <v>228.39354</v>
      </c>
      <c r="AC7095">
        <v>34.451286000000003</v>
      </c>
      <c r="AD7095">
        <v>519.51580000000001</v>
      </c>
      <c r="AE7095">
        <v>0</v>
      </c>
      <c r="AF7095">
        <v>957.08405000000005</v>
      </c>
    </row>
    <row r="7096" spans="1:32" x14ac:dyDescent="0.3">
      <c r="A7096">
        <v>2781958</v>
      </c>
      <c r="B7096">
        <v>1</v>
      </c>
      <c r="C7096" t="s">
        <v>83</v>
      </c>
      <c r="D7096" t="s">
        <v>129</v>
      </c>
      <c r="E7096" t="s">
        <v>25222</v>
      </c>
      <c r="F7096" t="s">
        <v>25223</v>
      </c>
      <c r="G7096" t="s">
        <v>31546</v>
      </c>
      <c r="H7096" t="s">
        <v>145</v>
      </c>
      <c r="I7096" t="s">
        <v>78</v>
      </c>
      <c r="J7096" t="s">
        <v>135</v>
      </c>
      <c r="K7096" t="s">
        <v>22</v>
      </c>
      <c r="L7096" t="s">
        <v>136</v>
      </c>
      <c r="M7096" t="s">
        <v>25224</v>
      </c>
      <c r="N7096" t="s">
        <v>25225</v>
      </c>
      <c r="O7096">
        <v>0.69555555555555559</v>
      </c>
      <c r="P7096">
        <v>0</v>
      </c>
      <c r="Q7096">
        <v>14</v>
      </c>
      <c r="R7096">
        <v>0</v>
      </c>
      <c r="S7096">
        <v>3</v>
      </c>
      <c r="T7096">
        <v>0</v>
      </c>
      <c r="U7096">
        <v>2</v>
      </c>
      <c r="V7096">
        <v>0</v>
      </c>
      <c r="W7096">
        <v>0</v>
      </c>
      <c r="X7096">
        <v>0</v>
      </c>
      <c r="Y7096">
        <v>2.0319219999999998</v>
      </c>
      <c r="Z7096">
        <v>0</v>
      </c>
      <c r="AA7096">
        <v>0.21467016999999999</v>
      </c>
      <c r="AB7096">
        <v>0</v>
      </c>
      <c r="AC7096">
        <v>0.28022224000000001</v>
      </c>
      <c r="AD7096">
        <v>0</v>
      </c>
      <c r="AE7096">
        <v>0</v>
      </c>
      <c r="AF7096">
        <v>2.5268147000000001</v>
      </c>
    </row>
    <row r="7097" spans="1:32" x14ac:dyDescent="0.3">
      <c r="A7097">
        <v>2781937</v>
      </c>
      <c r="B7097">
        <v>1</v>
      </c>
      <c r="C7097" t="s">
        <v>82</v>
      </c>
      <c r="D7097" t="s">
        <v>112</v>
      </c>
      <c r="E7097" t="s">
        <v>14854</v>
      </c>
      <c r="F7097" t="s">
        <v>14855</v>
      </c>
      <c r="G7097" t="s">
        <v>31549</v>
      </c>
      <c r="H7097" t="s">
        <v>134</v>
      </c>
      <c r="I7097" t="s">
        <v>79</v>
      </c>
      <c r="J7097" t="s">
        <v>135</v>
      </c>
      <c r="K7097" t="s">
        <v>22</v>
      </c>
      <c r="L7097" t="s">
        <v>136</v>
      </c>
      <c r="M7097" t="s">
        <v>25226</v>
      </c>
      <c r="N7097" t="s">
        <v>25227</v>
      </c>
      <c r="O7097">
        <v>0.59222222222222221</v>
      </c>
      <c r="P7097">
        <v>0</v>
      </c>
      <c r="Q7097">
        <v>1</v>
      </c>
      <c r="R7097">
        <v>36</v>
      </c>
      <c r="S7097">
        <v>76</v>
      </c>
      <c r="T7097">
        <v>12</v>
      </c>
      <c r="U7097">
        <v>7</v>
      </c>
      <c r="V7097">
        <v>3</v>
      </c>
      <c r="W7097">
        <v>0</v>
      </c>
      <c r="X7097">
        <v>0</v>
      </c>
      <c r="Y7097">
        <v>0</v>
      </c>
      <c r="Z7097">
        <v>12.037858</v>
      </c>
      <c r="AA7097">
        <v>50.710262</v>
      </c>
      <c r="AB7097">
        <v>72.218400000000003</v>
      </c>
      <c r="AC7097">
        <v>8.1645690000000002</v>
      </c>
      <c r="AD7097">
        <v>185.2311</v>
      </c>
      <c r="AE7097">
        <v>0</v>
      </c>
      <c r="AF7097">
        <v>328.36218000000002</v>
      </c>
    </row>
    <row r="7098" spans="1:32" x14ac:dyDescent="0.3">
      <c r="A7098">
        <v>2781686</v>
      </c>
      <c r="B7098">
        <v>1</v>
      </c>
      <c r="C7098" t="s">
        <v>83</v>
      </c>
      <c r="D7098" t="s">
        <v>120</v>
      </c>
      <c r="E7098" t="s">
        <v>25228</v>
      </c>
      <c r="F7098" t="s">
        <v>25229</v>
      </c>
      <c r="G7098" t="s">
        <v>31548</v>
      </c>
      <c r="H7098" t="s">
        <v>333</v>
      </c>
      <c r="I7098" t="s">
        <v>78</v>
      </c>
      <c r="J7098" t="s">
        <v>135</v>
      </c>
      <c r="K7098" t="s">
        <v>22</v>
      </c>
      <c r="L7098" t="s">
        <v>136</v>
      </c>
      <c r="M7098" t="s">
        <v>25230</v>
      </c>
      <c r="N7098" t="s">
        <v>25231</v>
      </c>
      <c r="O7098">
        <v>1.4897222222222222</v>
      </c>
      <c r="P7098">
        <v>0</v>
      </c>
      <c r="Q7098">
        <v>3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1.1051413999999999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1.1051413999999999</v>
      </c>
    </row>
    <row r="7099" spans="1:32" x14ac:dyDescent="0.3">
      <c r="A7099">
        <v>2781589</v>
      </c>
      <c r="B7099">
        <v>1</v>
      </c>
      <c r="C7099" t="s">
        <v>82</v>
      </c>
      <c r="D7099" t="s">
        <v>112</v>
      </c>
      <c r="E7099" t="s">
        <v>25232</v>
      </c>
      <c r="F7099" t="s">
        <v>25233</v>
      </c>
      <c r="G7099" t="s">
        <v>31545</v>
      </c>
      <c r="H7099" t="s">
        <v>134</v>
      </c>
      <c r="I7099" t="s">
        <v>79</v>
      </c>
      <c r="J7099" t="s">
        <v>135</v>
      </c>
      <c r="K7099" t="s">
        <v>22</v>
      </c>
      <c r="L7099" t="s">
        <v>136</v>
      </c>
      <c r="M7099" t="s">
        <v>25234</v>
      </c>
      <c r="N7099" t="s">
        <v>25235</v>
      </c>
      <c r="O7099">
        <v>0.70972222222222225</v>
      </c>
      <c r="P7099">
        <v>0</v>
      </c>
      <c r="Q7099">
        <v>29</v>
      </c>
      <c r="R7099">
        <v>0</v>
      </c>
      <c r="S7099">
        <v>3</v>
      </c>
      <c r="T7099">
        <v>24</v>
      </c>
      <c r="U7099">
        <v>36</v>
      </c>
      <c r="V7099">
        <v>25</v>
      </c>
      <c r="W7099">
        <v>7</v>
      </c>
      <c r="X7099">
        <v>0</v>
      </c>
      <c r="Y7099">
        <v>14.815269000000001</v>
      </c>
      <c r="Z7099">
        <v>0</v>
      </c>
      <c r="AA7099">
        <v>0.74731594000000001</v>
      </c>
      <c r="AB7099">
        <v>133.52503999999999</v>
      </c>
      <c r="AC7099">
        <v>29.6936</v>
      </c>
      <c r="AD7099">
        <v>429.67374000000001</v>
      </c>
      <c r="AE7099">
        <v>38.939033999999999</v>
      </c>
      <c r="AF7099">
        <v>647.39400000000001</v>
      </c>
    </row>
    <row r="7100" spans="1:32" x14ac:dyDescent="0.3">
      <c r="A7100">
        <v>2781504</v>
      </c>
      <c r="B7100">
        <v>1</v>
      </c>
      <c r="C7100" t="s">
        <v>82</v>
      </c>
      <c r="D7100" t="s">
        <v>100</v>
      </c>
      <c r="E7100" t="s">
        <v>25236</v>
      </c>
      <c r="F7100" t="s">
        <v>25237</v>
      </c>
      <c r="G7100" t="s">
        <v>31548</v>
      </c>
      <c r="H7100" t="s">
        <v>311</v>
      </c>
      <c r="I7100" t="s">
        <v>78</v>
      </c>
      <c r="J7100" t="s">
        <v>135</v>
      </c>
      <c r="K7100" t="s">
        <v>22</v>
      </c>
      <c r="L7100" t="s">
        <v>136</v>
      </c>
      <c r="M7100" t="s">
        <v>25238</v>
      </c>
      <c r="N7100" t="s">
        <v>25239</v>
      </c>
      <c r="O7100">
        <v>1.206388888888889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1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2.1854399999999998</v>
      </c>
      <c r="AD7100">
        <v>0</v>
      </c>
      <c r="AE7100">
        <v>0</v>
      </c>
      <c r="AF7100">
        <v>2.1854399999999998</v>
      </c>
    </row>
    <row r="7101" spans="1:32" x14ac:dyDescent="0.3">
      <c r="A7101">
        <v>2781411</v>
      </c>
      <c r="B7101">
        <v>1</v>
      </c>
      <c r="C7101" t="s">
        <v>82</v>
      </c>
      <c r="D7101" t="s">
        <v>113</v>
      </c>
      <c r="E7101" t="s">
        <v>25240</v>
      </c>
      <c r="F7101" t="s">
        <v>25241</v>
      </c>
      <c r="G7101" t="s">
        <v>31550</v>
      </c>
      <c r="H7101" t="s">
        <v>380</v>
      </c>
      <c r="I7101" t="s">
        <v>78</v>
      </c>
      <c r="J7101" t="s">
        <v>135</v>
      </c>
      <c r="K7101" t="s">
        <v>22</v>
      </c>
      <c r="L7101" t="s">
        <v>136</v>
      </c>
      <c r="M7101" t="s">
        <v>25242</v>
      </c>
      <c r="N7101" t="s">
        <v>25243</v>
      </c>
      <c r="O7101">
        <v>2.8947222222222222</v>
      </c>
      <c r="P7101">
        <v>0</v>
      </c>
      <c r="Q7101">
        <v>11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32.740859999999998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32.740859999999998</v>
      </c>
    </row>
    <row r="7102" spans="1:32" x14ac:dyDescent="0.3">
      <c r="A7102">
        <v>2794389</v>
      </c>
      <c r="B7102">
        <v>1</v>
      </c>
      <c r="C7102" t="s">
        <v>82</v>
      </c>
      <c r="D7102" t="s">
        <v>111</v>
      </c>
      <c r="E7102" t="s">
        <v>25244</v>
      </c>
      <c r="F7102" t="s">
        <v>25245</v>
      </c>
      <c r="G7102" t="s">
        <v>31546</v>
      </c>
      <c r="H7102" t="s">
        <v>223</v>
      </c>
      <c r="I7102" t="s">
        <v>78</v>
      </c>
      <c r="J7102" t="s">
        <v>135</v>
      </c>
      <c r="K7102" t="s">
        <v>22</v>
      </c>
      <c r="L7102" t="s">
        <v>136</v>
      </c>
      <c r="M7102" t="s">
        <v>25246</v>
      </c>
      <c r="N7102" t="s">
        <v>25247</v>
      </c>
      <c r="O7102">
        <v>3.4363888888888887</v>
      </c>
      <c r="P7102">
        <v>0</v>
      </c>
      <c r="Q7102">
        <v>0</v>
      </c>
      <c r="R7102">
        <v>0</v>
      </c>
      <c r="S7102">
        <v>3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0.8346133</v>
      </c>
      <c r="AB7102">
        <v>0</v>
      </c>
      <c r="AC7102">
        <v>0</v>
      </c>
      <c r="AD7102">
        <v>0</v>
      </c>
      <c r="AE7102">
        <v>0</v>
      </c>
      <c r="AF7102">
        <v>0.8346133</v>
      </c>
    </row>
    <row r="7103" spans="1:32" x14ac:dyDescent="0.3">
      <c r="A7103">
        <v>2793940</v>
      </c>
      <c r="B7103">
        <v>1</v>
      </c>
      <c r="C7103" t="s">
        <v>82</v>
      </c>
      <c r="D7103" t="s">
        <v>91</v>
      </c>
      <c r="E7103" t="s">
        <v>25248</v>
      </c>
      <c r="F7103" t="s">
        <v>25249</v>
      </c>
      <c r="G7103" t="s">
        <v>31546</v>
      </c>
      <c r="H7103" t="s">
        <v>145</v>
      </c>
      <c r="I7103" t="s">
        <v>78</v>
      </c>
      <c r="J7103" t="s">
        <v>135</v>
      </c>
      <c r="K7103" t="s">
        <v>22</v>
      </c>
      <c r="L7103" t="s">
        <v>136</v>
      </c>
      <c r="M7103" t="s">
        <v>25250</v>
      </c>
      <c r="N7103" t="s">
        <v>17374</v>
      </c>
      <c r="O7103">
        <v>2.1225000000000001</v>
      </c>
      <c r="P7103">
        <v>0</v>
      </c>
      <c r="Q7103">
        <v>107</v>
      </c>
      <c r="R7103">
        <v>0</v>
      </c>
      <c r="S7103">
        <v>1</v>
      </c>
      <c r="T7103">
        <v>0</v>
      </c>
      <c r="U7103">
        <v>2</v>
      </c>
      <c r="V7103">
        <v>0</v>
      </c>
      <c r="W7103">
        <v>0</v>
      </c>
      <c r="X7103">
        <v>0</v>
      </c>
      <c r="Y7103">
        <v>68.628839999999997</v>
      </c>
      <c r="Z7103">
        <v>0</v>
      </c>
      <c r="AA7103">
        <v>1.2649551999999999</v>
      </c>
      <c r="AB7103">
        <v>0</v>
      </c>
      <c r="AC7103">
        <v>0.25620759999999998</v>
      </c>
      <c r="AD7103">
        <v>0</v>
      </c>
      <c r="AE7103">
        <v>0</v>
      </c>
      <c r="AF7103">
        <v>70.150000000000006</v>
      </c>
    </row>
    <row r="7104" spans="1:32" x14ac:dyDescent="0.3">
      <c r="A7104">
        <v>2793808</v>
      </c>
      <c r="B7104">
        <v>1</v>
      </c>
      <c r="C7104" t="s">
        <v>82</v>
      </c>
      <c r="D7104" t="s">
        <v>104</v>
      </c>
      <c r="E7104" t="s">
        <v>25251</v>
      </c>
      <c r="F7104" t="s">
        <v>25252</v>
      </c>
      <c r="G7104" t="s">
        <v>31548</v>
      </c>
      <c r="H7104" t="s">
        <v>333</v>
      </c>
      <c r="I7104" t="s">
        <v>78</v>
      </c>
      <c r="J7104" t="s">
        <v>135</v>
      </c>
      <c r="K7104" t="s">
        <v>22</v>
      </c>
      <c r="L7104" t="s">
        <v>136</v>
      </c>
      <c r="M7104" t="s">
        <v>25253</v>
      </c>
      <c r="N7104" t="s">
        <v>25254</v>
      </c>
      <c r="O7104">
        <v>2.915</v>
      </c>
      <c r="P7104">
        <v>0</v>
      </c>
      <c r="Q7104">
        <v>2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1.2344751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1.2344751</v>
      </c>
    </row>
    <row r="7105" spans="1:32" x14ac:dyDescent="0.3">
      <c r="A7105">
        <v>2793755</v>
      </c>
      <c r="B7105">
        <v>1</v>
      </c>
      <c r="C7105" t="s">
        <v>82</v>
      </c>
      <c r="D7105" t="s">
        <v>96</v>
      </c>
      <c r="E7105" t="s">
        <v>25255</v>
      </c>
      <c r="F7105" t="s">
        <v>25256</v>
      </c>
      <c r="G7105" t="s">
        <v>31551</v>
      </c>
      <c r="H7105" t="s">
        <v>672</v>
      </c>
      <c r="I7105" t="s">
        <v>79</v>
      </c>
      <c r="J7105" t="s">
        <v>135</v>
      </c>
      <c r="K7105" t="s">
        <v>22</v>
      </c>
      <c r="L7105" t="s">
        <v>136</v>
      </c>
      <c r="M7105" t="s">
        <v>25257</v>
      </c>
      <c r="N7105" t="s">
        <v>25258</v>
      </c>
      <c r="O7105">
        <v>4.8375000000000004</v>
      </c>
      <c r="P7105">
        <v>0</v>
      </c>
      <c r="Q7105">
        <v>0</v>
      </c>
      <c r="R7105">
        <v>0</v>
      </c>
      <c r="S7105">
        <v>0</v>
      </c>
      <c r="T7105">
        <v>1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184.65483</v>
      </c>
      <c r="AC7105">
        <v>0</v>
      </c>
      <c r="AD7105">
        <v>0</v>
      </c>
      <c r="AE7105">
        <v>0</v>
      </c>
      <c r="AF7105">
        <v>184.65483</v>
      </c>
    </row>
    <row r="7106" spans="1:32" x14ac:dyDescent="0.3">
      <c r="A7106">
        <v>2793759</v>
      </c>
      <c r="B7106">
        <v>1</v>
      </c>
      <c r="C7106" t="s">
        <v>82</v>
      </c>
      <c r="D7106" t="s">
        <v>92</v>
      </c>
      <c r="E7106" t="s">
        <v>10697</v>
      </c>
      <c r="F7106" t="s">
        <v>10698</v>
      </c>
      <c r="G7106" t="s">
        <v>31545</v>
      </c>
      <c r="H7106" t="s">
        <v>648</v>
      </c>
      <c r="I7106" t="s">
        <v>79</v>
      </c>
      <c r="J7106" t="s">
        <v>135</v>
      </c>
      <c r="K7106" t="s">
        <v>22</v>
      </c>
      <c r="L7106" t="s">
        <v>186</v>
      </c>
      <c r="M7106" t="s">
        <v>25259</v>
      </c>
      <c r="N7106" t="s">
        <v>25260</v>
      </c>
      <c r="O7106">
        <v>13.089722222222223</v>
      </c>
      <c r="P7106">
        <v>2</v>
      </c>
      <c r="Q7106">
        <v>42</v>
      </c>
      <c r="R7106">
        <v>14</v>
      </c>
      <c r="S7106">
        <v>7</v>
      </c>
      <c r="T7106">
        <v>6</v>
      </c>
      <c r="U7106">
        <v>5</v>
      </c>
      <c r="V7106">
        <v>0</v>
      </c>
      <c r="W7106">
        <v>0</v>
      </c>
      <c r="X7106">
        <v>20.080812000000002</v>
      </c>
      <c r="Y7106">
        <v>55.862594999999999</v>
      </c>
      <c r="Z7106">
        <v>144.92447000000001</v>
      </c>
      <c r="AA7106">
        <v>32.676789999999997</v>
      </c>
      <c r="AB7106">
        <v>176.44058000000001</v>
      </c>
      <c r="AC7106">
        <v>29.861077999999999</v>
      </c>
      <c r="AD7106">
        <v>0</v>
      </c>
      <c r="AE7106">
        <v>0</v>
      </c>
      <c r="AF7106">
        <v>459.84634</v>
      </c>
    </row>
    <row r="7107" spans="1:32" x14ac:dyDescent="0.3">
      <c r="A7107">
        <v>2793756</v>
      </c>
      <c r="B7107">
        <v>1</v>
      </c>
      <c r="C7107" t="s">
        <v>83</v>
      </c>
      <c r="D7107" t="s">
        <v>129</v>
      </c>
      <c r="E7107" t="s">
        <v>25261</v>
      </c>
      <c r="F7107" t="s">
        <v>25262</v>
      </c>
      <c r="G7107" t="s">
        <v>31546</v>
      </c>
      <c r="H7107" t="s">
        <v>223</v>
      </c>
      <c r="I7107" t="s">
        <v>78</v>
      </c>
      <c r="J7107" t="s">
        <v>135</v>
      </c>
      <c r="K7107" t="s">
        <v>22</v>
      </c>
      <c r="L7107" t="s">
        <v>136</v>
      </c>
      <c r="M7107" t="s">
        <v>25263</v>
      </c>
      <c r="N7107" t="s">
        <v>25264</v>
      </c>
      <c r="O7107">
        <v>3.2122222222222221</v>
      </c>
      <c r="P7107">
        <v>0</v>
      </c>
      <c r="Q7107">
        <v>115</v>
      </c>
      <c r="R7107">
        <v>0</v>
      </c>
      <c r="S7107">
        <v>0</v>
      </c>
      <c r="T7107">
        <v>0</v>
      </c>
      <c r="U7107">
        <v>7</v>
      </c>
      <c r="V7107">
        <v>0</v>
      </c>
      <c r="W7107">
        <v>0</v>
      </c>
      <c r="X7107">
        <v>0</v>
      </c>
      <c r="Y7107">
        <v>86.198890000000006</v>
      </c>
      <c r="Z7107">
        <v>0</v>
      </c>
      <c r="AA7107">
        <v>0</v>
      </c>
      <c r="AB7107">
        <v>0</v>
      </c>
      <c r="AC7107">
        <v>16.884539</v>
      </c>
      <c r="AD7107">
        <v>0</v>
      </c>
      <c r="AE7107">
        <v>0</v>
      </c>
      <c r="AF7107">
        <v>103.08343000000001</v>
      </c>
    </row>
    <row r="7108" spans="1:32" x14ac:dyDescent="0.3">
      <c r="A7108">
        <v>2793701</v>
      </c>
      <c r="B7108">
        <v>1</v>
      </c>
      <c r="C7108" t="s">
        <v>82</v>
      </c>
      <c r="D7108" t="s">
        <v>113</v>
      </c>
      <c r="E7108" t="s">
        <v>25265</v>
      </c>
      <c r="F7108" t="s">
        <v>25266</v>
      </c>
      <c r="G7108" t="s">
        <v>31550</v>
      </c>
      <c r="H7108" t="s">
        <v>145</v>
      </c>
      <c r="I7108" t="s">
        <v>78</v>
      </c>
      <c r="J7108" t="s">
        <v>135</v>
      </c>
      <c r="K7108" t="s">
        <v>22</v>
      </c>
      <c r="L7108" t="s">
        <v>136</v>
      </c>
      <c r="M7108" t="s">
        <v>25267</v>
      </c>
      <c r="N7108" t="s">
        <v>24786</v>
      </c>
      <c r="O7108">
        <v>1.7577777777777779</v>
      </c>
      <c r="P7108">
        <v>0</v>
      </c>
      <c r="Q7108">
        <v>58</v>
      </c>
      <c r="R7108">
        <v>0</v>
      </c>
      <c r="S7108">
        <v>0</v>
      </c>
      <c r="T7108">
        <v>0</v>
      </c>
      <c r="U7108">
        <v>6</v>
      </c>
      <c r="V7108">
        <v>0</v>
      </c>
      <c r="W7108">
        <v>0</v>
      </c>
      <c r="X7108">
        <v>0</v>
      </c>
      <c r="Y7108">
        <v>30.556001999999999</v>
      </c>
      <c r="Z7108">
        <v>0</v>
      </c>
      <c r="AA7108">
        <v>0</v>
      </c>
      <c r="AB7108">
        <v>0</v>
      </c>
      <c r="AC7108">
        <v>11.200461000000001</v>
      </c>
      <c r="AD7108">
        <v>0</v>
      </c>
      <c r="AE7108">
        <v>0</v>
      </c>
      <c r="AF7108">
        <v>41.756461999999999</v>
      </c>
    </row>
    <row r="7109" spans="1:32" x14ac:dyDescent="0.3">
      <c r="A7109">
        <v>2793731</v>
      </c>
      <c r="B7109">
        <v>1</v>
      </c>
      <c r="C7109" t="s">
        <v>82</v>
      </c>
      <c r="D7109" t="s">
        <v>94</v>
      </c>
      <c r="E7109" t="s">
        <v>25268</v>
      </c>
      <c r="F7109" t="s">
        <v>25269</v>
      </c>
      <c r="G7109" t="s">
        <v>31548</v>
      </c>
      <c r="H7109" t="s">
        <v>893</v>
      </c>
      <c r="I7109" t="s">
        <v>78</v>
      </c>
      <c r="J7109" t="s">
        <v>135</v>
      </c>
      <c r="K7109" t="s">
        <v>22</v>
      </c>
      <c r="L7109" t="s">
        <v>136</v>
      </c>
      <c r="M7109" t="s">
        <v>25270</v>
      </c>
      <c r="N7109" t="s">
        <v>25271</v>
      </c>
      <c r="O7109">
        <v>2.76</v>
      </c>
      <c r="P7109">
        <v>0</v>
      </c>
      <c r="Q7109">
        <v>3</v>
      </c>
      <c r="R7109">
        <v>0</v>
      </c>
      <c r="S7109">
        <v>0</v>
      </c>
      <c r="T7109">
        <v>0</v>
      </c>
      <c r="U7109">
        <v>1</v>
      </c>
      <c r="V7109">
        <v>0</v>
      </c>
      <c r="W7109">
        <v>0</v>
      </c>
      <c r="X7109">
        <v>0</v>
      </c>
      <c r="Y7109">
        <v>1.4436933999999999</v>
      </c>
      <c r="Z7109">
        <v>0</v>
      </c>
      <c r="AA7109">
        <v>0</v>
      </c>
      <c r="AB7109">
        <v>0</v>
      </c>
      <c r="AC7109">
        <v>0.59965694000000003</v>
      </c>
      <c r="AD7109">
        <v>0</v>
      </c>
      <c r="AE7109">
        <v>0</v>
      </c>
      <c r="AF7109">
        <v>2.0433501999999999</v>
      </c>
    </row>
    <row r="7110" spans="1:32" x14ac:dyDescent="0.3">
      <c r="A7110">
        <v>2793696</v>
      </c>
      <c r="B7110">
        <v>1</v>
      </c>
      <c r="C7110" t="s">
        <v>83</v>
      </c>
      <c r="D7110" t="s">
        <v>128</v>
      </c>
      <c r="E7110" t="s">
        <v>19024</v>
      </c>
      <c r="F7110" t="s">
        <v>19025</v>
      </c>
      <c r="G7110" t="s">
        <v>31548</v>
      </c>
      <c r="H7110" t="s">
        <v>893</v>
      </c>
      <c r="I7110" t="s">
        <v>78</v>
      </c>
      <c r="J7110" t="s">
        <v>135</v>
      </c>
      <c r="K7110" t="s">
        <v>22</v>
      </c>
      <c r="L7110" t="s">
        <v>136</v>
      </c>
      <c r="M7110" t="s">
        <v>25272</v>
      </c>
      <c r="N7110" t="s">
        <v>25273</v>
      </c>
      <c r="O7110">
        <v>3.4944444444444445</v>
      </c>
      <c r="P7110">
        <v>0</v>
      </c>
      <c r="Q7110">
        <v>7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3.5373619000000001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3.5373619000000001</v>
      </c>
    </row>
    <row r="7111" spans="1:32" x14ac:dyDescent="0.3">
      <c r="A7111">
        <v>2793721</v>
      </c>
      <c r="B7111">
        <v>1</v>
      </c>
      <c r="C7111" t="s">
        <v>83</v>
      </c>
      <c r="D7111" t="s">
        <v>115</v>
      </c>
      <c r="E7111" t="s">
        <v>21011</v>
      </c>
      <c r="F7111" t="s">
        <v>21012</v>
      </c>
      <c r="G7111" t="s">
        <v>31549</v>
      </c>
      <c r="H7111" t="s">
        <v>134</v>
      </c>
      <c r="I7111" t="s">
        <v>79</v>
      </c>
      <c r="J7111" t="s">
        <v>135</v>
      </c>
      <c r="K7111" t="s">
        <v>22</v>
      </c>
      <c r="L7111" t="s">
        <v>136</v>
      </c>
      <c r="M7111" t="s">
        <v>25274</v>
      </c>
      <c r="N7111" t="s">
        <v>25275</v>
      </c>
      <c r="O7111">
        <v>3.9883333333333333</v>
      </c>
      <c r="P7111">
        <v>0</v>
      </c>
      <c r="Q7111">
        <v>0</v>
      </c>
      <c r="R7111">
        <v>0</v>
      </c>
      <c r="S7111">
        <v>0</v>
      </c>
      <c r="T7111">
        <v>4</v>
      </c>
      <c r="U7111">
        <v>0</v>
      </c>
      <c r="V7111">
        <v>1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29.942357999999999</v>
      </c>
      <c r="AC7111">
        <v>0</v>
      </c>
      <c r="AD7111">
        <v>145.08514</v>
      </c>
      <c r="AE7111">
        <v>0</v>
      </c>
      <c r="AF7111">
        <v>175.02751000000001</v>
      </c>
    </row>
    <row r="7112" spans="1:32" x14ac:dyDescent="0.3">
      <c r="A7112">
        <v>2793726</v>
      </c>
      <c r="B7112">
        <v>1</v>
      </c>
      <c r="C7112" t="s">
        <v>82</v>
      </c>
      <c r="D7112" t="s">
        <v>92</v>
      </c>
      <c r="E7112" t="s">
        <v>21795</v>
      </c>
      <c r="F7112" t="s">
        <v>21796</v>
      </c>
      <c r="G7112" t="s">
        <v>31545</v>
      </c>
      <c r="H7112" t="s">
        <v>648</v>
      </c>
      <c r="I7112" t="s">
        <v>79</v>
      </c>
      <c r="J7112" t="s">
        <v>135</v>
      </c>
      <c r="K7112" t="s">
        <v>22</v>
      </c>
      <c r="L7112" t="s">
        <v>186</v>
      </c>
      <c r="M7112" t="s">
        <v>25276</v>
      </c>
      <c r="N7112" t="s">
        <v>25277</v>
      </c>
      <c r="O7112">
        <v>2.5513888888888889</v>
      </c>
      <c r="P7112">
        <v>4</v>
      </c>
      <c r="Q7112">
        <v>0</v>
      </c>
      <c r="R7112">
        <v>4</v>
      </c>
      <c r="S7112">
        <v>0</v>
      </c>
      <c r="T7112">
        <v>6</v>
      </c>
      <c r="U7112">
        <v>0</v>
      </c>
      <c r="V7112">
        <v>0</v>
      </c>
      <c r="W7112">
        <v>0</v>
      </c>
      <c r="X7112">
        <v>24.66648</v>
      </c>
      <c r="Y7112">
        <v>0</v>
      </c>
      <c r="Z7112">
        <v>11.184450999999999</v>
      </c>
      <c r="AA7112">
        <v>0</v>
      </c>
      <c r="AB7112">
        <v>24.717772</v>
      </c>
      <c r="AC7112">
        <v>0</v>
      </c>
      <c r="AD7112">
        <v>0</v>
      </c>
      <c r="AE7112">
        <v>0</v>
      </c>
      <c r="AF7112">
        <v>60.568702999999999</v>
      </c>
    </row>
    <row r="7113" spans="1:32" x14ac:dyDescent="0.3">
      <c r="A7113">
        <v>2793734</v>
      </c>
      <c r="B7113">
        <v>1</v>
      </c>
      <c r="C7113" t="s">
        <v>82</v>
      </c>
      <c r="D7113" t="s">
        <v>102</v>
      </c>
      <c r="E7113" t="s">
        <v>6341</v>
      </c>
      <c r="F7113" t="s">
        <v>6342</v>
      </c>
      <c r="G7113" t="s">
        <v>31551</v>
      </c>
      <c r="H7113" t="s">
        <v>643</v>
      </c>
      <c r="I7113" t="s">
        <v>79</v>
      </c>
      <c r="J7113" t="s">
        <v>135</v>
      </c>
      <c r="K7113" t="s">
        <v>22</v>
      </c>
      <c r="L7113" t="s">
        <v>186</v>
      </c>
      <c r="M7113" t="s">
        <v>25278</v>
      </c>
      <c r="N7113" t="s">
        <v>25279</v>
      </c>
      <c r="O7113">
        <v>6.1644444444444444</v>
      </c>
      <c r="P7113">
        <v>0</v>
      </c>
      <c r="Q7113">
        <v>39</v>
      </c>
      <c r="R7113">
        <v>0</v>
      </c>
      <c r="S7113">
        <v>129</v>
      </c>
      <c r="T7113">
        <v>0</v>
      </c>
      <c r="U7113">
        <v>53</v>
      </c>
      <c r="V7113">
        <v>0</v>
      </c>
      <c r="W7113">
        <v>0</v>
      </c>
      <c r="X7113">
        <v>0</v>
      </c>
      <c r="Y7113">
        <v>27.547388000000002</v>
      </c>
      <c r="Z7113">
        <v>0</v>
      </c>
      <c r="AA7113">
        <v>195.58525</v>
      </c>
      <c r="AB7113">
        <v>0</v>
      </c>
      <c r="AC7113">
        <v>236.79865000000001</v>
      </c>
      <c r="AD7113">
        <v>0</v>
      </c>
      <c r="AE7113">
        <v>0</v>
      </c>
      <c r="AF7113">
        <v>459.93126999999998</v>
      </c>
    </row>
    <row r="7114" spans="1:32" x14ac:dyDescent="0.3">
      <c r="A7114">
        <v>2793718</v>
      </c>
      <c r="B7114">
        <v>1</v>
      </c>
      <c r="C7114" t="s">
        <v>82</v>
      </c>
      <c r="D7114" t="s">
        <v>85</v>
      </c>
      <c r="E7114" t="s">
        <v>17231</v>
      </c>
      <c r="F7114" t="s">
        <v>17232</v>
      </c>
      <c r="G7114" t="s">
        <v>31552</v>
      </c>
      <c r="H7114" t="s">
        <v>643</v>
      </c>
      <c r="I7114" t="s">
        <v>78</v>
      </c>
      <c r="J7114" t="s">
        <v>135</v>
      </c>
      <c r="K7114" t="s">
        <v>22</v>
      </c>
      <c r="L7114" t="s">
        <v>186</v>
      </c>
      <c r="M7114" t="s">
        <v>25280</v>
      </c>
      <c r="N7114" t="s">
        <v>25281</v>
      </c>
      <c r="O7114">
        <v>5.9147222222222222</v>
      </c>
      <c r="P7114">
        <v>0</v>
      </c>
      <c r="Q7114">
        <v>0</v>
      </c>
      <c r="R7114">
        <v>0</v>
      </c>
      <c r="S7114">
        <v>2</v>
      </c>
      <c r="T7114">
        <v>0</v>
      </c>
      <c r="U7114">
        <v>49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5.2770020000000004</v>
      </c>
      <c r="AB7114">
        <v>0</v>
      </c>
      <c r="AC7114">
        <v>403.87186000000003</v>
      </c>
      <c r="AD7114">
        <v>0</v>
      </c>
      <c r="AE7114">
        <v>0</v>
      </c>
      <c r="AF7114">
        <v>409.14886000000001</v>
      </c>
    </row>
    <row r="7115" spans="1:32" x14ac:dyDescent="0.3">
      <c r="A7115">
        <v>2793710</v>
      </c>
      <c r="B7115">
        <v>2</v>
      </c>
      <c r="C7115" t="s">
        <v>82</v>
      </c>
      <c r="D7115" t="s">
        <v>103</v>
      </c>
      <c r="E7115" t="s">
        <v>25282</v>
      </c>
      <c r="F7115" t="s">
        <v>25283</v>
      </c>
      <c r="G7115" t="s">
        <v>31552</v>
      </c>
      <c r="H7115" t="s">
        <v>223</v>
      </c>
      <c r="I7115" t="s">
        <v>78</v>
      </c>
      <c r="J7115" t="s">
        <v>135</v>
      </c>
      <c r="K7115" t="s">
        <v>22</v>
      </c>
      <c r="L7115" t="s">
        <v>136</v>
      </c>
      <c r="M7115" t="s">
        <v>25284</v>
      </c>
      <c r="N7115" t="s">
        <v>25285</v>
      </c>
      <c r="O7115">
        <v>9.9444444444444446E-2</v>
      </c>
      <c r="P7115">
        <v>0</v>
      </c>
      <c r="Q7115">
        <v>424</v>
      </c>
      <c r="R7115">
        <v>0</v>
      </c>
      <c r="S7115">
        <v>3</v>
      </c>
      <c r="T7115">
        <v>0</v>
      </c>
      <c r="U7115">
        <v>64</v>
      </c>
      <c r="V7115">
        <v>0</v>
      </c>
      <c r="W7115">
        <v>0</v>
      </c>
      <c r="X7115">
        <v>0</v>
      </c>
      <c r="Y7115">
        <v>6.6863903999999996</v>
      </c>
      <c r="Z7115">
        <v>0</v>
      </c>
      <c r="AA7115">
        <v>2.4895107E-2</v>
      </c>
      <c r="AB7115">
        <v>0</v>
      </c>
      <c r="AC7115">
        <v>3.258149</v>
      </c>
      <c r="AD7115">
        <v>0</v>
      </c>
      <c r="AE7115">
        <v>0</v>
      </c>
      <c r="AF7115">
        <v>9.9694350000000007</v>
      </c>
    </row>
    <row r="7116" spans="1:32" x14ac:dyDescent="0.3">
      <c r="A7116">
        <v>2793694</v>
      </c>
      <c r="B7116">
        <v>1</v>
      </c>
      <c r="C7116" t="s">
        <v>82</v>
      </c>
      <c r="D7116" t="s">
        <v>91</v>
      </c>
      <c r="E7116" t="s">
        <v>25286</v>
      </c>
      <c r="F7116" t="s">
        <v>25287</v>
      </c>
      <c r="G7116" t="s">
        <v>31551</v>
      </c>
      <c r="H7116" t="s">
        <v>672</v>
      </c>
      <c r="I7116" t="s">
        <v>79</v>
      </c>
      <c r="J7116" t="s">
        <v>135</v>
      </c>
      <c r="K7116" t="s">
        <v>22</v>
      </c>
      <c r="L7116" t="s">
        <v>136</v>
      </c>
      <c r="M7116" t="s">
        <v>25288</v>
      </c>
      <c r="N7116" t="s">
        <v>25289</v>
      </c>
      <c r="O7116">
        <v>4.4683333333333337</v>
      </c>
      <c r="P7116">
        <v>0</v>
      </c>
      <c r="Q7116">
        <v>73</v>
      </c>
      <c r="R7116">
        <v>0</v>
      </c>
      <c r="S7116">
        <v>0</v>
      </c>
      <c r="T7116">
        <v>0</v>
      </c>
      <c r="U7116">
        <v>20</v>
      </c>
      <c r="V7116">
        <v>0</v>
      </c>
      <c r="W7116">
        <v>0</v>
      </c>
      <c r="X7116">
        <v>0</v>
      </c>
      <c r="Y7116">
        <v>70.067763999999997</v>
      </c>
      <c r="Z7116">
        <v>0</v>
      </c>
      <c r="AA7116">
        <v>0</v>
      </c>
      <c r="AB7116">
        <v>0</v>
      </c>
      <c r="AC7116">
        <v>45.777442999999998</v>
      </c>
      <c r="AD7116">
        <v>0</v>
      </c>
      <c r="AE7116">
        <v>0</v>
      </c>
      <c r="AF7116">
        <v>115.84520999999999</v>
      </c>
    </row>
    <row r="7117" spans="1:32" x14ac:dyDescent="0.3">
      <c r="A7117">
        <v>2793710</v>
      </c>
      <c r="B7117">
        <v>1</v>
      </c>
      <c r="C7117" t="s">
        <v>82</v>
      </c>
      <c r="D7117" t="s">
        <v>103</v>
      </c>
      <c r="E7117" t="s">
        <v>25290</v>
      </c>
      <c r="F7117" t="s">
        <v>25291</v>
      </c>
      <c r="G7117" t="s">
        <v>31546</v>
      </c>
      <c r="H7117" t="s">
        <v>223</v>
      </c>
      <c r="I7117" t="s">
        <v>78</v>
      </c>
      <c r="J7117" t="s">
        <v>135</v>
      </c>
      <c r="K7117" t="s">
        <v>22</v>
      </c>
      <c r="L7117" t="s">
        <v>136</v>
      </c>
      <c r="M7117" t="s">
        <v>25292</v>
      </c>
      <c r="N7117" t="s">
        <v>25284</v>
      </c>
      <c r="O7117">
        <v>0.51277777777777778</v>
      </c>
      <c r="P7117">
        <v>0</v>
      </c>
      <c r="Q7117">
        <v>190</v>
      </c>
      <c r="R7117">
        <v>0</v>
      </c>
      <c r="S7117">
        <v>0</v>
      </c>
      <c r="T7117">
        <v>0</v>
      </c>
      <c r="U7117">
        <v>10</v>
      </c>
      <c r="V7117">
        <v>0</v>
      </c>
      <c r="W7117">
        <v>0</v>
      </c>
      <c r="X7117">
        <v>0</v>
      </c>
      <c r="Y7117">
        <v>13.754485000000001</v>
      </c>
      <c r="Z7117">
        <v>0</v>
      </c>
      <c r="AA7117">
        <v>0</v>
      </c>
      <c r="AB7117">
        <v>0</v>
      </c>
      <c r="AC7117">
        <v>3.1192636</v>
      </c>
      <c r="AD7117">
        <v>0</v>
      </c>
      <c r="AE7117">
        <v>0</v>
      </c>
      <c r="AF7117">
        <v>16.873749</v>
      </c>
    </row>
    <row r="7118" spans="1:32" x14ac:dyDescent="0.3">
      <c r="A7118">
        <v>2793716</v>
      </c>
      <c r="B7118">
        <v>1</v>
      </c>
      <c r="C7118" t="s">
        <v>83</v>
      </c>
      <c r="D7118" t="s">
        <v>129</v>
      </c>
      <c r="E7118" t="s">
        <v>19016</v>
      </c>
      <c r="F7118" t="s">
        <v>19017</v>
      </c>
      <c r="G7118" t="s">
        <v>31552</v>
      </c>
      <c r="H7118" t="s">
        <v>643</v>
      </c>
      <c r="I7118" t="s">
        <v>78</v>
      </c>
      <c r="J7118" t="s">
        <v>135</v>
      </c>
      <c r="K7118" t="s">
        <v>22</v>
      </c>
      <c r="L7118" t="s">
        <v>186</v>
      </c>
      <c r="M7118" t="s">
        <v>25293</v>
      </c>
      <c r="N7118" t="s">
        <v>25294</v>
      </c>
      <c r="O7118">
        <v>7.487222222222222</v>
      </c>
      <c r="P7118">
        <v>0</v>
      </c>
      <c r="Q7118">
        <v>94</v>
      </c>
      <c r="R7118">
        <v>0</v>
      </c>
      <c r="S7118">
        <v>11</v>
      </c>
      <c r="T7118">
        <v>0</v>
      </c>
      <c r="U7118">
        <v>10</v>
      </c>
      <c r="V7118">
        <v>0</v>
      </c>
      <c r="W7118">
        <v>0</v>
      </c>
      <c r="X7118">
        <v>0</v>
      </c>
      <c r="Y7118">
        <v>157.64410000000001</v>
      </c>
      <c r="Z7118">
        <v>0</v>
      </c>
      <c r="AA7118">
        <v>88.715034000000003</v>
      </c>
      <c r="AB7118">
        <v>0</v>
      </c>
      <c r="AC7118">
        <v>28.018940000000001</v>
      </c>
      <c r="AD7118">
        <v>0</v>
      </c>
      <c r="AE7118">
        <v>0</v>
      </c>
      <c r="AF7118">
        <v>274.37808000000001</v>
      </c>
    </row>
    <row r="7119" spans="1:32" x14ac:dyDescent="0.3">
      <c r="A7119">
        <v>2793690</v>
      </c>
      <c r="B7119">
        <v>1</v>
      </c>
      <c r="C7119" t="s">
        <v>82</v>
      </c>
      <c r="D7119" t="s">
        <v>100</v>
      </c>
      <c r="E7119" t="s">
        <v>21591</v>
      </c>
      <c r="F7119" t="s">
        <v>21592</v>
      </c>
      <c r="G7119" t="s">
        <v>31546</v>
      </c>
      <c r="H7119" t="s">
        <v>223</v>
      </c>
      <c r="I7119" t="s">
        <v>78</v>
      </c>
      <c r="J7119" t="s">
        <v>135</v>
      </c>
      <c r="K7119" t="s">
        <v>22</v>
      </c>
      <c r="L7119" t="s">
        <v>136</v>
      </c>
      <c r="M7119" t="s">
        <v>25295</v>
      </c>
      <c r="N7119" t="s">
        <v>25296</v>
      </c>
      <c r="O7119">
        <v>2.4666666666666668</v>
      </c>
      <c r="P7119">
        <v>0</v>
      </c>
      <c r="Q7119">
        <v>254</v>
      </c>
      <c r="R7119">
        <v>0</v>
      </c>
      <c r="S7119">
        <v>0</v>
      </c>
      <c r="T7119">
        <v>0</v>
      </c>
      <c r="U7119">
        <v>13</v>
      </c>
      <c r="V7119">
        <v>0</v>
      </c>
      <c r="W7119">
        <v>0</v>
      </c>
      <c r="X7119">
        <v>0</v>
      </c>
      <c r="Y7119">
        <v>133.16962000000001</v>
      </c>
      <c r="Z7119">
        <v>0</v>
      </c>
      <c r="AA7119">
        <v>0</v>
      </c>
      <c r="AB7119">
        <v>0</v>
      </c>
      <c r="AC7119">
        <v>49.669407</v>
      </c>
      <c r="AD7119">
        <v>0</v>
      </c>
      <c r="AE7119">
        <v>0</v>
      </c>
      <c r="AF7119">
        <v>182.83902</v>
      </c>
    </row>
    <row r="7120" spans="1:32" x14ac:dyDescent="0.3">
      <c r="A7120">
        <v>2793739</v>
      </c>
      <c r="B7120">
        <v>1</v>
      </c>
      <c r="C7120" t="s">
        <v>82</v>
      </c>
      <c r="D7120" t="s">
        <v>88</v>
      </c>
      <c r="E7120" t="s">
        <v>16217</v>
      </c>
      <c r="F7120" t="s">
        <v>16218</v>
      </c>
      <c r="G7120" t="s">
        <v>31545</v>
      </c>
      <c r="H7120" t="s">
        <v>3730</v>
      </c>
      <c r="I7120" t="s">
        <v>79</v>
      </c>
      <c r="J7120" t="s">
        <v>135</v>
      </c>
      <c r="K7120" t="s">
        <v>22</v>
      </c>
      <c r="L7120" t="s">
        <v>186</v>
      </c>
      <c r="M7120" t="s">
        <v>25297</v>
      </c>
      <c r="N7120" t="s">
        <v>25298</v>
      </c>
      <c r="O7120">
        <v>3.1441666666666666</v>
      </c>
      <c r="P7120">
        <v>0</v>
      </c>
      <c r="Q7120">
        <v>237</v>
      </c>
      <c r="R7120">
        <v>25</v>
      </c>
      <c r="S7120">
        <v>20</v>
      </c>
      <c r="T7120">
        <v>33</v>
      </c>
      <c r="U7120">
        <v>23</v>
      </c>
      <c r="V7120">
        <v>6</v>
      </c>
      <c r="W7120">
        <v>0</v>
      </c>
      <c r="X7120">
        <v>0</v>
      </c>
      <c r="Y7120">
        <v>75.579809999999995</v>
      </c>
      <c r="Z7120">
        <v>1347.5979</v>
      </c>
      <c r="AA7120">
        <v>18.251123</v>
      </c>
      <c r="AB7120">
        <v>3345.7266</v>
      </c>
      <c r="AC7120">
        <v>20.183212000000001</v>
      </c>
      <c r="AD7120">
        <v>1340.7352000000001</v>
      </c>
      <c r="AE7120">
        <v>0</v>
      </c>
      <c r="AF7120">
        <v>6148.0736999999999</v>
      </c>
    </row>
    <row r="7121" spans="1:32" x14ac:dyDescent="0.3">
      <c r="A7121">
        <v>2793730</v>
      </c>
      <c r="B7121">
        <v>1</v>
      </c>
      <c r="C7121" t="s">
        <v>83</v>
      </c>
      <c r="D7121" t="s">
        <v>130</v>
      </c>
      <c r="E7121" t="s">
        <v>25299</v>
      </c>
      <c r="F7121" t="s">
        <v>25300</v>
      </c>
      <c r="G7121" t="s">
        <v>31551</v>
      </c>
      <c r="H7121" t="s">
        <v>648</v>
      </c>
      <c r="I7121" t="s">
        <v>79</v>
      </c>
      <c r="J7121" t="s">
        <v>135</v>
      </c>
      <c r="K7121" t="s">
        <v>22</v>
      </c>
      <c r="L7121" t="s">
        <v>186</v>
      </c>
      <c r="M7121" t="s">
        <v>25301</v>
      </c>
      <c r="N7121" t="s">
        <v>25302</v>
      </c>
      <c r="O7121">
        <v>2.2266666666666666</v>
      </c>
      <c r="P7121">
        <v>0</v>
      </c>
      <c r="Q7121">
        <v>329</v>
      </c>
      <c r="R7121">
        <v>0</v>
      </c>
      <c r="S7121">
        <v>2</v>
      </c>
      <c r="T7121">
        <v>0</v>
      </c>
      <c r="U7121">
        <v>5</v>
      </c>
      <c r="V7121">
        <v>0</v>
      </c>
      <c r="W7121">
        <v>0</v>
      </c>
      <c r="X7121">
        <v>0</v>
      </c>
      <c r="Y7121">
        <v>198.68170000000001</v>
      </c>
      <c r="Z7121">
        <v>0</v>
      </c>
      <c r="AA7121">
        <v>2.362746</v>
      </c>
      <c r="AB7121">
        <v>0</v>
      </c>
      <c r="AC7121">
        <v>7.5781837000000003</v>
      </c>
      <c r="AD7121">
        <v>0</v>
      </c>
      <c r="AE7121">
        <v>0</v>
      </c>
      <c r="AF7121">
        <v>208.62262000000001</v>
      </c>
    </row>
    <row r="7122" spans="1:32" x14ac:dyDescent="0.3">
      <c r="A7122">
        <v>2793700</v>
      </c>
      <c r="B7122">
        <v>1</v>
      </c>
      <c r="C7122" t="s">
        <v>83</v>
      </c>
      <c r="D7122" t="s">
        <v>121</v>
      </c>
      <c r="E7122" t="s">
        <v>25303</v>
      </c>
      <c r="F7122" t="s">
        <v>25304</v>
      </c>
      <c r="G7122" t="s">
        <v>31549</v>
      </c>
      <c r="H7122" t="s">
        <v>134</v>
      </c>
      <c r="I7122" t="s">
        <v>79</v>
      </c>
      <c r="J7122" t="s">
        <v>135</v>
      </c>
      <c r="K7122" t="s">
        <v>22</v>
      </c>
      <c r="L7122" t="s">
        <v>136</v>
      </c>
      <c r="M7122" t="s">
        <v>25305</v>
      </c>
      <c r="N7122" t="s">
        <v>25306</v>
      </c>
      <c r="O7122">
        <v>0.21388888888888888</v>
      </c>
      <c r="P7122">
        <v>3</v>
      </c>
      <c r="Q7122">
        <v>654</v>
      </c>
      <c r="R7122">
        <v>24</v>
      </c>
      <c r="S7122">
        <v>202</v>
      </c>
      <c r="T7122">
        <v>7</v>
      </c>
      <c r="U7122">
        <v>48</v>
      </c>
      <c r="V7122">
        <v>0</v>
      </c>
      <c r="W7122">
        <v>0</v>
      </c>
      <c r="X7122">
        <v>1.6871988</v>
      </c>
      <c r="Y7122">
        <v>11.050193999999999</v>
      </c>
      <c r="Z7122">
        <v>14.062087999999999</v>
      </c>
      <c r="AA7122">
        <v>1.4469805</v>
      </c>
      <c r="AB7122">
        <v>3.3835008000000002</v>
      </c>
      <c r="AC7122">
        <v>3.6413312000000002</v>
      </c>
      <c r="AD7122">
        <v>0</v>
      </c>
      <c r="AE7122">
        <v>0</v>
      </c>
      <c r="AF7122">
        <v>35.271293999999997</v>
      </c>
    </row>
    <row r="7123" spans="1:32" x14ac:dyDescent="0.3">
      <c r="A7123">
        <v>2793732</v>
      </c>
      <c r="B7123">
        <v>1</v>
      </c>
      <c r="C7123" t="s">
        <v>83</v>
      </c>
      <c r="D7123" t="s">
        <v>115</v>
      </c>
      <c r="E7123" t="s">
        <v>25307</v>
      </c>
      <c r="F7123" t="s">
        <v>25308</v>
      </c>
      <c r="G7123" t="s">
        <v>31551</v>
      </c>
      <c r="H7123" t="s">
        <v>643</v>
      </c>
      <c r="I7123" t="s">
        <v>79</v>
      </c>
      <c r="J7123" t="s">
        <v>135</v>
      </c>
      <c r="K7123" t="s">
        <v>22</v>
      </c>
      <c r="L7123" t="s">
        <v>186</v>
      </c>
      <c r="M7123" t="s">
        <v>25309</v>
      </c>
      <c r="N7123" t="s">
        <v>25310</v>
      </c>
      <c r="O7123">
        <v>8.5013888888888882</v>
      </c>
      <c r="P7123">
        <v>0</v>
      </c>
      <c r="Q7123">
        <v>440</v>
      </c>
      <c r="R7123">
        <v>0</v>
      </c>
      <c r="S7123">
        <v>5</v>
      </c>
      <c r="T7123">
        <v>0</v>
      </c>
      <c r="U7123">
        <v>11</v>
      </c>
      <c r="V7123">
        <v>0</v>
      </c>
      <c r="W7123">
        <v>0</v>
      </c>
      <c r="X7123">
        <v>0</v>
      </c>
      <c r="Y7123">
        <v>660.86144999999999</v>
      </c>
      <c r="Z7123">
        <v>0</v>
      </c>
      <c r="AA7123">
        <v>1.8036738999999999</v>
      </c>
      <c r="AB7123">
        <v>0</v>
      </c>
      <c r="AC7123">
        <v>93.780715999999998</v>
      </c>
      <c r="AD7123">
        <v>0</v>
      </c>
      <c r="AE7123">
        <v>0</v>
      </c>
      <c r="AF7123">
        <v>756.44586000000004</v>
      </c>
    </row>
    <row r="7124" spans="1:32" x14ac:dyDescent="0.3">
      <c r="A7124">
        <v>2793677</v>
      </c>
      <c r="B7124">
        <v>1</v>
      </c>
      <c r="C7124" t="s">
        <v>83</v>
      </c>
      <c r="D7124" t="s">
        <v>120</v>
      </c>
      <c r="E7124" t="s">
        <v>25311</v>
      </c>
      <c r="F7124" t="s">
        <v>25312</v>
      </c>
      <c r="G7124" t="s">
        <v>31545</v>
      </c>
      <c r="H7124" t="s">
        <v>134</v>
      </c>
      <c r="I7124" t="s">
        <v>79</v>
      </c>
      <c r="J7124" t="s">
        <v>135</v>
      </c>
      <c r="K7124" t="s">
        <v>22</v>
      </c>
      <c r="L7124" t="s">
        <v>136</v>
      </c>
      <c r="M7124" t="s">
        <v>25313</v>
      </c>
      <c r="N7124" t="s">
        <v>25314</v>
      </c>
      <c r="O7124">
        <v>0.10194444444444445</v>
      </c>
      <c r="P7124">
        <v>8</v>
      </c>
      <c r="Q7124">
        <v>1409</v>
      </c>
      <c r="R7124">
        <v>17</v>
      </c>
      <c r="S7124">
        <v>123</v>
      </c>
      <c r="T7124">
        <v>15</v>
      </c>
      <c r="U7124">
        <v>81</v>
      </c>
      <c r="V7124">
        <v>1</v>
      </c>
      <c r="W7124">
        <v>0</v>
      </c>
      <c r="X7124">
        <v>2.2600484000000001</v>
      </c>
      <c r="Y7124">
        <v>10.911552</v>
      </c>
      <c r="Z7124">
        <v>7.5405593</v>
      </c>
      <c r="AA7124">
        <v>1.5841532</v>
      </c>
      <c r="AB7124">
        <v>1.1746259999999999</v>
      </c>
      <c r="AC7124">
        <v>1.8004424999999999</v>
      </c>
      <c r="AD7124">
        <v>0.71555053999999996</v>
      </c>
      <c r="AE7124">
        <v>0</v>
      </c>
      <c r="AF7124">
        <v>25.986933000000001</v>
      </c>
    </row>
    <row r="7125" spans="1:32" x14ac:dyDescent="0.3">
      <c r="A7125">
        <v>2793679</v>
      </c>
      <c r="B7125">
        <v>1</v>
      </c>
      <c r="C7125" t="s">
        <v>82</v>
      </c>
      <c r="D7125" t="s">
        <v>84</v>
      </c>
      <c r="E7125" t="s">
        <v>3464</v>
      </c>
      <c r="F7125" t="s">
        <v>3465</v>
      </c>
      <c r="G7125" t="s">
        <v>31547</v>
      </c>
      <c r="H7125" t="s">
        <v>134</v>
      </c>
      <c r="I7125" t="s">
        <v>79</v>
      </c>
      <c r="J7125" t="s">
        <v>135</v>
      </c>
      <c r="K7125" t="s">
        <v>22</v>
      </c>
      <c r="L7125" t="s">
        <v>136</v>
      </c>
      <c r="M7125" t="s">
        <v>25315</v>
      </c>
      <c r="N7125" t="s">
        <v>25316</v>
      </c>
      <c r="O7125">
        <v>0.10944444444444444</v>
      </c>
      <c r="P7125">
        <v>3</v>
      </c>
      <c r="Q7125">
        <v>1319</v>
      </c>
      <c r="R7125">
        <v>3</v>
      </c>
      <c r="S7125">
        <v>22</v>
      </c>
      <c r="T7125">
        <v>25</v>
      </c>
      <c r="U7125">
        <v>190</v>
      </c>
      <c r="V7125">
        <v>2</v>
      </c>
      <c r="W7125">
        <v>0</v>
      </c>
      <c r="X7125">
        <v>0.79059420000000002</v>
      </c>
      <c r="Y7125">
        <v>44.620758000000002</v>
      </c>
      <c r="Z7125">
        <v>0.38898176000000001</v>
      </c>
      <c r="AA7125">
        <v>1.3340852000000001</v>
      </c>
      <c r="AB7125">
        <v>8.9541640000000005</v>
      </c>
      <c r="AC7125">
        <v>13.075397499999999</v>
      </c>
      <c r="AD7125">
        <v>2.4940178</v>
      </c>
      <c r="AE7125">
        <v>0</v>
      </c>
      <c r="AF7125">
        <v>71.658000000000001</v>
      </c>
    </row>
    <row r="7126" spans="1:32" x14ac:dyDescent="0.3">
      <c r="A7126">
        <v>2793749</v>
      </c>
      <c r="B7126">
        <v>1</v>
      </c>
      <c r="C7126" t="s">
        <v>82</v>
      </c>
      <c r="D7126" t="s">
        <v>113</v>
      </c>
      <c r="E7126" t="s">
        <v>14888</v>
      </c>
      <c r="F7126" t="s">
        <v>14889</v>
      </c>
      <c r="G7126" t="s">
        <v>31549</v>
      </c>
      <c r="H7126" t="s">
        <v>643</v>
      </c>
      <c r="I7126" t="s">
        <v>79</v>
      </c>
      <c r="J7126" t="s">
        <v>135</v>
      </c>
      <c r="K7126" t="s">
        <v>22</v>
      </c>
      <c r="L7126" t="s">
        <v>186</v>
      </c>
      <c r="M7126" t="s">
        <v>25317</v>
      </c>
      <c r="N7126" t="s">
        <v>25318</v>
      </c>
      <c r="O7126">
        <v>5.88</v>
      </c>
      <c r="P7126">
        <v>4</v>
      </c>
      <c r="Q7126">
        <v>781</v>
      </c>
      <c r="R7126">
        <v>3</v>
      </c>
      <c r="S7126">
        <v>81</v>
      </c>
      <c r="T7126">
        <v>6</v>
      </c>
      <c r="U7126">
        <v>138</v>
      </c>
      <c r="V7126">
        <v>0</v>
      </c>
      <c r="W7126">
        <v>0</v>
      </c>
      <c r="X7126">
        <v>42.791849999999997</v>
      </c>
      <c r="Y7126">
        <v>2188.1592000000001</v>
      </c>
      <c r="Z7126">
        <v>7.4263880000000002</v>
      </c>
      <c r="AA7126">
        <v>125.34576</v>
      </c>
      <c r="AB7126">
        <v>386.50585999999998</v>
      </c>
      <c r="AC7126">
        <v>679.21514999999999</v>
      </c>
      <c r="AD7126">
        <v>0</v>
      </c>
      <c r="AE7126">
        <v>0</v>
      </c>
      <c r="AF7126">
        <v>3429.4443000000001</v>
      </c>
    </row>
    <row r="7127" spans="1:32" x14ac:dyDescent="0.3">
      <c r="A7127">
        <v>2793725</v>
      </c>
      <c r="B7127">
        <v>1</v>
      </c>
      <c r="C7127" t="s">
        <v>82</v>
      </c>
      <c r="D7127" t="s">
        <v>101</v>
      </c>
      <c r="E7127" t="s">
        <v>13624</v>
      </c>
      <c r="F7127" t="s">
        <v>13625</v>
      </c>
      <c r="G7127" t="s">
        <v>31549</v>
      </c>
      <c r="H7127" t="s">
        <v>643</v>
      </c>
      <c r="I7127" t="s">
        <v>79</v>
      </c>
      <c r="J7127" t="s">
        <v>135</v>
      </c>
      <c r="K7127" t="s">
        <v>22</v>
      </c>
      <c r="L7127" t="s">
        <v>186</v>
      </c>
      <c r="M7127" t="s">
        <v>25319</v>
      </c>
      <c r="N7127" t="s">
        <v>25320</v>
      </c>
      <c r="O7127">
        <v>8.0069444444444446</v>
      </c>
      <c r="P7127">
        <v>2</v>
      </c>
      <c r="Q7127">
        <v>428</v>
      </c>
      <c r="R7127">
        <v>6</v>
      </c>
      <c r="S7127">
        <v>32</v>
      </c>
      <c r="T7127">
        <v>5</v>
      </c>
      <c r="U7127">
        <v>75</v>
      </c>
      <c r="V7127">
        <v>0</v>
      </c>
      <c r="W7127">
        <v>0</v>
      </c>
      <c r="X7127">
        <v>12.191098999999999</v>
      </c>
      <c r="Y7127">
        <v>757.03345000000002</v>
      </c>
      <c r="Z7127">
        <v>112.49619</v>
      </c>
      <c r="AA7127">
        <v>84.868480000000005</v>
      </c>
      <c r="AB7127">
        <v>234.8802</v>
      </c>
      <c r="AC7127">
        <v>240.69983999999999</v>
      </c>
      <c r="AD7127">
        <v>0</v>
      </c>
      <c r="AE7127">
        <v>0</v>
      </c>
      <c r="AF7127">
        <v>1442.1693</v>
      </c>
    </row>
    <row r="7128" spans="1:32" x14ac:dyDescent="0.3">
      <c r="A7128">
        <v>2793714</v>
      </c>
      <c r="B7128">
        <v>1</v>
      </c>
      <c r="C7128" t="s">
        <v>82</v>
      </c>
      <c r="D7128" t="s">
        <v>104</v>
      </c>
      <c r="E7128" t="s">
        <v>25321</v>
      </c>
      <c r="F7128" t="s">
        <v>25322</v>
      </c>
      <c r="G7128" t="s">
        <v>31551</v>
      </c>
      <c r="H7128" t="s">
        <v>3730</v>
      </c>
      <c r="I7128" t="s">
        <v>79</v>
      </c>
      <c r="J7128" t="s">
        <v>135</v>
      </c>
      <c r="K7128" t="s">
        <v>22</v>
      </c>
      <c r="L7128" t="s">
        <v>186</v>
      </c>
      <c r="M7128" t="s">
        <v>25323</v>
      </c>
      <c r="N7128" t="s">
        <v>25324</v>
      </c>
      <c r="O7128">
        <v>6.7319444444444443</v>
      </c>
      <c r="P7128">
        <v>0</v>
      </c>
      <c r="Q7128">
        <v>701</v>
      </c>
      <c r="R7128">
        <v>0</v>
      </c>
      <c r="S7128">
        <v>0</v>
      </c>
      <c r="T7128">
        <v>0</v>
      </c>
      <c r="U7128">
        <v>70</v>
      </c>
      <c r="V7128">
        <v>0</v>
      </c>
      <c r="W7128">
        <v>0</v>
      </c>
      <c r="X7128">
        <v>0</v>
      </c>
      <c r="Y7128">
        <v>1700.3761999999999</v>
      </c>
      <c r="Z7128">
        <v>0</v>
      </c>
      <c r="AA7128">
        <v>0</v>
      </c>
      <c r="AB7128">
        <v>0</v>
      </c>
      <c r="AC7128">
        <v>308.63850000000002</v>
      </c>
      <c r="AD7128">
        <v>0</v>
      </c>
      <c r="AE7128">
        <v>0</v>
      </c>
      <c r="AF7128">
        <v>2009.0147999999999</v>
      </c>
    </row>
    <row r="7129" spans="1:32" x14ac:dyDescent="0.3">
      <c r="A7129">
        <v>2793751</v>
      </c>
      <c r="B7129">
        <v>1</v>
      </c>
      <c r="C7129" t="s">
        <v>83</v>
      </c>
      <c r="D7129" t="s">
        <v>124</v>
      </c>
      <c r="E7129" t="s">
        <v>25325</v>
      </c>
      <c r="F7129" t="s">
        <v>25326</v>
      </c>
      <c r="G7129" t="s">
        <v>31551</v>
      </c>
      <c r="H7129" t="s">
        <v>643</v>
      </c>
      <c r="I7129" t="s">
        <v>79</v>
      </c>
      <c r="J7129" t="s">
        <v>135</v>
      </c>
      <c r="K7129" t="s">
        <v>22</v>
      </c>
      <c r="L7129" t="s">
        <v>186</v>
      </c>
      <c r="M7129" t="s">
        <v>25327</v>
      </c>
      <c r="N7129" t="s">
        <v>25328</v>
      </c>
      <c r="O7129">
        <v>5.7919444444444448</v>
      </c>
      <c r="P7129">
        <v>0</v>
      </c>
      <c r="Q7129">
        <v>996</v>
      </c>
      <c r="R7129">
        <v>0</v>
      </c>
      <c r="S7129">
        <v>12</v>
      </c>
      <c r="T7129">
        <v>0</v>
      </c>
      <c r="U7129">
        <v>31</v>
      </c>
      <c r="V7129">
        <v>0</v>
      </c>
      <c r="W7129">
        <v>0</v>
      </c>
      <c r="X7129">
        <v>0</v>
      </c>
      <c r="Y7129">
        <v>1518.8575000000001</v>
      </c>
      <c r="Z7129">
        <v>0</v>
      </c>
      <c r="AA7129">
        <v>6.9836073000000001</v>
      </c>
      <c r="AB7129">
        <v>0</v>
      </c>
      <c r="AC7129">
        <v>78.650024000000002</v>
      </c>
      <c r="AD7129">
        <v>0</v>
      </c>
      <c r="AE7129">
        <v>0</v>
      </c>
      <c r="AF7129">
        <v>1604.4911999999999</v>
      </c>
    </row>
    <row r="7130" spans="1:32" x14ac:dyDescent="0.3">
      <c r="A7130">
        <v>2793738</v>
      </c>
      <c r="B7130">
        <v>1</v>
      </c>
      <c r="C7130" t="s">
        <v>82</v>
      </c>
      <c r="D7130" t="s">
        <v>84</v>
      </c>
      <c r="E7130" t="s">
        <v>5448</v>
      </c>
      <c r="F7130" t="s">
        <v>5449</v>
      </c>
      <c r="G7130" t="s">
        <v>31545</v>
      </c>
      <c r="H7130" t="s">
        <v>648</v>
      </c>
      <c r="I7130" t="s">
        <v>79</v>
      </c>
      <c r="J7130" t="s">
        <v>135</v>
      </c>
      <c r="K7130" t="s">
        <v>22</v>
      </c>
      <c r="L7130" t="s">
        <v>186</v>
      </c>
      <c r="M7130" t="s">
        <v>25329</v>
      </c>
      <c r="N7130" t="s">
        <v>25330</v>
      </c>
      <c r="O7130">
        <v>6.216388888888889</v>
      </c>
      <c r="P7130">
        <v>5</v>
      </c>
      <c r="Q7130">
        <v>780</v>
      </c>
      <c r="R7130">
        <v>25</v>
      </c>
      <c r="S7130">
        <v>13</v>
      </c>
      <c r="T7130">
        <v>34</v>
      </c>
      <c r="U7130">
        <v>57</v>
      </c>
      <c r="V7130">
        <v>0</v>
      </c>
      <c r="W7130">
        <v>0</v>
      </c>
      <c r="X7130">
        <v>41.003357000000001</v>
      </c>
      <c r="Y7130">
        <v>1271.0123000000001</v>
      </c>
      <c r="Z7130">
        <v>175.61876000000001</v>
      </c>
      <c r="AA7130">
        <v>28.532382999999999</v>
      </c>
      <c r="AB7130">
        <v>3528.8661999999999</v>
      </c>
      <c r="AC7130">
        <v>333.32288</v>
      </c>
      <c r="AD7130">
        <v>0</v>
      </c>
      <c r="AE7130">
        <v>0</v>
      </c>
      <c r="AF7130">
        <v>5378.3559999999998</v>
      </c>
    </row>
    <row r="7131" spans="1:32" x14ac:dyDescent="0.3">
      <c r="A7131">
        <v>2793667</v>
      </c>
      <c r="B7131">
        <v>1</v>
      </c>
      <c r="C7131" t="s">
        <v>82</v>
      </c>
      <c r="D7131" t="s">
        <v>94</v>
      </c>
      <c r="E7131" t="s">
        <v>23937</v>
      </c>
      <c r="F7131" t="s">
        <v>23938</v>
      </c>
      <c r="G7131" t="s">
        <v>31548</v>
      </c>
      <c r="H7131" t="s">
        <v>311</v>
      </c>
      <c r="I7131" t="s">
        <v>78</v>
      </c>
      <c r="J7131" t="s">
        <v>135</v>
      </c>
      <c r="K7131" t="s">
        <v>22</v>
      </c>
      <c r="L7131" t="s">
        <v>136</v>
      </c>
      <c r="M7131" t="s">
        <v>25331</v>
      </c>
      <c r="N7131" t="s">
        <v>25332</v>
      </c>
      <c r="O7131">
        <v>3.1333333333333333</v>
      </c>
      <c r="P7131">
        <v>0</v>
      </c>
      <c r="Q7131">
        <v>5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5.4379353999999998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5.4379353999999998</v>
      </c>
    </row>
    <row r="7132" spans="1:32" x14ac:dyDescent="0.3">
      <c r="A7132">
        <v>2793666</v>
      </c>
      <c r="B7132">
        <v>1</v>
      </c>
      <c r="C7132" t="s">
        <v>82</v>
      </c>
      <c r="D7132" t="s">
        <v>104</v>
      </c>
      <c r="E7132" t="s">
        <v>25333</v>
      </c>
      <c r="F7132" t="s">
        <v>25334</v>
      </c>
      <c r="G7132" t="s">
        <v>31548</v>
      </c>
      <c r="H7132" t="s">
        <v>311</v>
      </c>
      <c r="I7132" t="s">
        <v>78</v>
      </c>
      <c r="J7132" t="s">
        <v>135</v>
      </c>
      <c r="K7132" t="s">
        <v>22</v>
      </c>
      <c r="L7132" t="s">
        <v>136</v>
      </c>
      <c r="M7132" t="s">
        <v>25335</v>
      </c>
      <c r="N7132" t="s">
        <v>25336</v>
      </c>
      <c r="O7132">
        <v>1.4330555555555555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1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31.905560000000001</v>
      </c>
      <c r="AD7132">
        <v>0</v>
      </c>
      <c r="AE7132">
        <v>0</v>
      </c>
      <c r="AF7132">
        <v>31.905560000000001</v>
      </c>
    </row>
    <row r="7133" spans="1:32" x14ac:dyDescent="0.3">
      <c r="A7133">
        <v>2793669</v>
      </c>
      <c r="B7133">
        <v>1</v>
      </c>
      <c r="C7133" t="s">
        <v>82</v>
      </c>
      <c r="D7133" t="s">
        <v>99</v>
      </c>
      <c r="E7133" t="s">
        <v>25337</v>
      </c>
      <c r="F7133" t="s">
        <v>25338</v>
      </c>
      <c r="G7133" t="s">
        <v>31552</v>
      </c>
      <c r="H7133" t="s">
        <v>145</v>
      </c>
      <c r="I7133" t="s">
        <v>78</v>
      </c>
      <c r="J7133" t="s">
        <v>135</v>
      </c>
      <c r="K7133" t="s">
        <v>22</v>
      </c>
      <c r="L7133" t="s">
        <v>136</v>
      </c>
      <c r="M7133" t="s">
        <v>25339</v>
      </c>
      <c r="N7133" t="s">
        <v>25340</v>
      </c>
      <c r="O7133">
        <v>0.14944444444444444</v>
      </c>
      <c r="P7133">
        <v>0</v>
      </c>
      <c r="Q7133">
        <v>251</v>
      </c>
      <c r="R7133">
        <v>0</v>
      </c>
      <c r="S7133">
        <v>4</v>
      </c>
      <c r="T7133">
        <v>0</v>
      </c>
      <c r="U7133">
        <v>28</v>
      </c>
      <c r="V7133">
        <v>0</v>
      </c>
      <c r="W7133">
        <v>0</v>
      </c>
      <c r="X7133">
        <v>0</v>
      </c>
      <c r="Y7133">
        <v>5.9528650000000001</v>
      </c>
      <c r="Z7133">
        <v>0</v>
      </c>
      <c r="AA7133">
        <v>0.16445488</v>
      </c>
      <c r="AB7133">
        <v>0</v>
      </c>
      <c r="AC7133">
        <v>1.3640113</v>
      </c>
      <c r="AD7133">
        <v>0</v>
      </c>
      <c r="AE7133">
        <v>0</v>
      </c>
      <c r="AF7133">
        <v>7.4813312999999999</v>
      </c>
    </row>
    <row r="7134" spans="1:32" x14ac:dyDescent="0.3">
      <c r="A7134">
        <v>2793676</v>
      </c>
      <c r="B7134">
        <v>1</v>
      </c>
      <c r="C7134" t="s">
        <v>83</v>
      </c>
      <c r="D7134" t="s">
        <v>127</v>
      </c>
      <c r="E7134" t="s">
        <v>25341</v>
      </c>
      <c r="F7134" t="s">
        <v>25342</v>
      </c>
      <c r="G7134" t="s">
        <v>31546</v>
      </c>
      <c r="H7134" t="s">
        <v>1853</v>
      </c>
      <c r="I7134" t="s">
        <v>78</v>
      </c>
      <c r="J7134" t="s">
        <v>135</v>
      </c>
      <c r="K7134" t="s">
        <v>22</v>
      </c>
      <c r="L7134" t="s">
        <v>136</v>
      </c>
      <c r="M7134" t="s">
        <v>25343</v>
      </c>
      <c r="N7134" t="s">
        <v>20048</v>
      </c>
      <c r="O7134">
        <v>0.85388888888888892</v>
      </c>
      <c r="P7134">
        <v>0</v>
      </c>
      <c r="Q7134">
        <v>3</v>
      </c>
      <c r="R7134">
        <v>0</v>
      </c>
      <c r="S7134">
        <v>1</v>
      </c>
      <c r="T7134">
        <v>0</v>
      </c>
      <c r="U7134">
        <v>4</v>
      </c>
      <c r="V7134">
        <v>0</v>
      </c>
      <c r="W7134">
        <v>0</v>
      </c>
      <c r="X7134">
        <v>0</v>
      </c>
      <c r="Y7134">
        <v>0.1844326</v>
      </c>
      <c r="Z7134">
        <v>0</v>
      </c>
      <c r="AA7134">
        <v>0.38344929999999999</v>
      </c>
      <c r="AB7134">
        <v>0</v>
      </c>
      <c r="AC7134">
        <v>1.0246624</v>
      </c>
      <c r="AD7134">
        <v>0</v>
      </c>
      <c r="AE7134">
        <v>0</v>
      </c>
      <c r="AF7134">
        <v>1.5925442999999999</v>
      </c>
    </row>
    <row r="7135" spans="1:32" x14ac:dyDescent="0.3">
      <c r="A7135">
        <v>2793692</v>
      </c>
      <c r="B7135">
        <v>1</v>
      </c>
      <c r="C7135" t="s">
        <v>82</v>
      </c>
      <c r="D7135" t="s">
        <v>106</v>
      </c>
      <c r="E7135" t="s">
        <v>25344</v>
      </c>
      <c r="F7135" t="s">
        <v>25345</v>
      </c>
      <c r="G7135" t="s">
        <v>31545</v>
      </c>
      <c r="H7135" t="s">
        <v>134</v>
      </c>
      <c r="I7135" t="s">
        <v>79</v>
      </c>
      <c r="J7135" t="s">
        <v>135</v>
      </c>
      <c r="K7135" t="s">
        <v>22</v>
      </c>
      <c r="L7135" t="s">
        <v>136</v>
      </c>
      <c r="M7135" t="s">
        <v>25346</v>
      </c>
      <c r="N7135" t="s">
        <v>25347</v>
      </c>
      <c r="O7135">
        <v>1.8080555555555555</v>
      </c>
      <c r="P7135">
        <v>8</v>
      </c>
      <c r="Q7135">
        <v>2042</v>
      </c>
      <c r="R7135">
        <v>9</v>
      </c>
      <c r="S7135">
        <v>13</v>
      </c>
      <c r="T7135">
        <v>43</v>
      </c>
      <c r="U7135">
        <v>214</v>
      </c>
      <c r="V7135">
        <v>5</v>
      </c>
      <c r="W7135">
        <v>0</v>
      </c>
      <c r="X7135">
        <v>13.088493</v>
      </c>
      <c r="Y7135">
        <v>1027.5594000000001</v>
      </c>
      <c r="Z7135">
        <v>52.015774</v>
      </c>
      <c r="AA7135">
        <v>6.7417264000000001</v>
      </c>
      <c r="AB7135">
        <v>731.72739999999999</v>
      </c>
      <c r="AC7135">
        <v>287.67648000000003</v>
      </c>
      <c r="AD7135">
        <v>159.25319999999999</v>
      </c>
      <c r="AE7135">
        <v>0</v>
      </c>
      <c r="AF7135">
        <v>2278.0625</v>
      </c>
    </row>
    <row r="7136" spans="1:32" x14ac:dyDescent="0.3">
      <c r="A7136">
        <v>2793665</v>
      </c>
      <c r="B7136">
        <v>1</v>
      </c>
      <c r="C7136" t="s">
        <v>82</v>
      </c>
      <c r="D7136" t="s">
        <v>98</v>
      </c>
      <c r="E7136" t="s">
        <v>25348</v>
      </c>
      <c r="F7136" t="s">
        <v>25349</v>
      </c>
      <c r="G7136" t="s">
        <v>31546</v>
      </c>
      <c r="H7136" t="s">
        <v>2229</v>
      </c>
      <c r="I7136" t="s">
        <v>78</v>
      </c>
      <c r="J7136" t="s">
        <v>135</v>
      </c>
      <c r="K7136" t="s">
        <v>22</v>
      </c>
      <c r="L7136" t="s">
        <v>136</v>
      </c>
      <c r="M7136" t="s">
        <v>25350</v>
      </c>
      <c r="N7136" t="s">
        <v>25351</v>
      </c>
      <c r="O7136">
        <v>3.5344444444444445</v>
      </c>
      <c r="P7136">
        <v>0</v>
      </c>
      <c r="Q7136">
        <v>45</v>
      </c>
      <c r="R7136">
        <v>0</v>
      </c>
      <c r="S7136">
        <v>1</v>
      </c>
      <c r="T7136">
        <v>0</v>
      </c>
      <c r="U7136">
        <v>2</v>
      </c>
      <c r="V7136">
        <v>0</v>
      </c>
      <c r="W7136">
        <v>0</v>
      </c>
      <c r="X7136">
        <v>0</v>
      </c>
      <c r="Y7136">
        <v>15.645524</v>
      </c>
      <c r="Z7136">
        <v>0</v>
      </c>
      <c r="AA7136">
        <v>1.2606050000000001E-2</v>
      </c>
      <c r="AB7136">
        <v>0</v>
      </c>
      <c r="AC7136">
        <v>3.0585681999999998</v>
      </c>
      <c r="AD7136">
        <v>0</v>
      </c>
      <c r="AE7136">
        <v>0</v>
      </c>
      <c r="AF7136">
        <v>18.716698000000001</v>
      </c>
    </row>
    <row r="7137" spans="1:32" x14ac:dyDescent="0.3">
      <c r="A7137">
        <v>2793653</v>
      </c>
      <c r="B7137">
        <v>1</v>
      </c>
      <c r="C7137" t="s">
        <v>82</v>
      </c>
      <c r="D7137" t="s">
        <v>95</v>
      </c>
      <c r="E7137" t="s">
        <v>25352</v>
      </c>
      <c r="F7137" t="s">
        <v>25353</v>
      </c>
      <c r="G7137" t="s">
        <v>31550</v>
      </c>
      <c r="H7137" t="s">
        <v>380</v>
      </c>
      <c r="I7137" t="s">
        <v>78</v>
      </c>
      <c r="J7137" t="s">
        <v>135</v>
      </c>
      <c r="K7137" t="s">
        <v>22</v>
      </c>
      <c r="L7137" t="s">
        <v>136</v>
      </c>
      <c r="M7137" t="s">
        <v>25354</v>
      </c>
      <c r="N7137" t="s">
        <v>25355</v>
      </c>
      <c r="O7137">
        <v>4.4313888888888888</v>
      </c>
      <c r="P7137">
        <v>0</v>
      </c>
      <c r="Q7137">
        <v>26</v>
      </c>
      <c r="R7137">
        <v>0</v>
      </c>
      <c r="S7137">
        <v>0</v>
      </c>
      <c r="T7137">
        <v>0</v>
      </c>
      <c r="U7137">
        <v>8</v>
      </c>
      <c r="V7137">
        <v>0</v>
      </c>
      <c r="W7137">
        <v>0</v>
      </c>
      <c r="X7137">
        <v>0</v>
      </c>
      <c r="Y7137">
        <v>13.836568</v>
      </c>
      <c r="Z7137">
        <v>0</v>
      </c>
      <c r="AA7137">
        <v>0</v>
      </c>
      <c r="AB7137">
        <v>0</v>
      </c>
      <c r="AC7137">
        <v>12.176655999999999</v>
      </c>
      <c r="AD7137">
        <v>0</v>
      </c>
      <c r="AE7137">
        <v>0</v>
      </c>
      <c r="AF7137">
        <v>26.013224000000001</v>
      </c>
    </row>
    <row r="7138" spans="1:32" x14ac:dyDescent="0.3">
      <c r="A7138">
        <v>2793659</v>
      </c>
      <c r="B7138">
        <v>1</v>
      </c>
      <c r="C7138" t="s">
        <v>83</v>
      </c>
      <c r="D7138" t="s">
        <v>115</v>
      </c>
      <c r="E7138" t="s">
        <v>25356</v>
      </c>
      <c r="F7138" t="s">
        <v>25357</v>
      </c>
      <c r="G7138" t="s">
        <v>31552</v>
      </c>
      <c r="H7138" t="s">
        <v>150</v>
      </c>
      <c r="I7138" t="s">
        <v>78</v>
      </c>
      <c r="J7138" t="s">
        <v>135</v>
      </c>
      <c r="K7138" t="s">
        <v>22</v>
      </c>
      <c r="L7138" t="s">
        <v>136</v>
      </c>
      <c r="M7138" t="s">
        <v>25358</v>
      </c>
      <c r="N7138" t="s">
        <v>25359</v>
      </c>
      <c r="O7138">
        <v>2.2652777777777779</v>
      </c>
      <c r="P7138">
        <v>0</v>
      </c>
      <c r="Q7138">
        <v>143</v>
      </c>
      <c r="R7138">
        <v>0</v>
      </c>
      <c r="S7138">
        <v>0</v>
      </c>
      <c r="T7138">
        <v>0</v>
      </c>
      <c r="U7138">
        <v>149</v>
      </c>
      <c r="V7138">
        <v>0</v>
      </c>
      <c r="W7138">
        <v>0</v>
      </c>
      <c r="X7138">
        <v>0</v>
      </c>
      <c r="Y7138">
        <v>45.037533000000003</v>
      </c>
      <c r="Z7138">
        <v>0</v>
      </c>
      <c r="AA7138">
        <v>0</v>
      </c>
      <c r="AB7138">
        <v>0</v>
      </c>
      <c r="AC7138">
        <v>66.702830000000006</v>
      </c>
      <c r="AD7138">
        <v>0</v>
      </c>
      <c r="AE7138">
        <v>0</v>
      </c>
      <c r="AF7138">
        <v>111.74036</v>
      </c>
    </row>
    <row r="7139" spans="1:32" x14ac:dyDescent="0.3">
      <c r="A7139">
        <v>2793660</v>
      </c>
      <c r="B7139">
        <v>1</v>
      </c>
      <c r="C7139" t="s">
        <v>82</v>
      </c>
      <c r="D7139" t="s">
        <v>104</v>
      </c>
      <c r="E7139" t="s">
        <v>25360</v>
      </c>
      <c r="F7139" t="s">
        <v>25361</v>
      </c>
      <c r="G7139" t="s">
        <v>31546</v>
      </c>
      <c r="H7139" t="s">
        <v>223</v>
      </c>
      <c r="I7139" t="s">
        <v>78</v>
      </c>
      <c r="J7139" t="s">
        <v>135</v>
      </c>
      <c r="K7139" t="s">
        <v>22</v>
      </c>
      <c r="L7139" t="s">
        <v>136</v>
      </c>
      <c r="M7139" t="s">
        <v>25362</v>
      </c>
      <c r="N7139" t="s">
        <v>25363</v>
      </c>
      <c r="O7139">
        <v>2.3433333333333333</v>
      </c>
      <c r="P7139">
        <v>0</v>
      </c>
      <c r="Q7139">
        <v>187</v>
      </c>
      <c r="R7139">
        <v>0</v>
      </c>
      <c r="S7139">
        <v>0</v>
      </c>
      <c r="T7139">
        <v>0</v>
      </c>
      <c r="U7139">
        <v>6</v>
      </c>
      <c r="V7139">
        <v>0</v>
      </c>
      <c r="W7139">
        <v>0</v>
      </c>
      <c r="X7139">
        <v>0</v>
      </c>
      <c r="Y7139">
        <v>122.56558</v>
      </c>
      <c r="Z7139">
        <v>0</v>
      </c>
      <c r="AA7139">
        <v>0</v>
      </c>
      <c r="AB7139">
        <v>0</v>
      </c>
      <c r="AC7139">
        <v>4.9787625999999996</v>
      </c>
      <c r="AD7139">
        <v>0</v>
      </c>
      <c r="AE7139">
        <v>0</v>
      </c>
      <c r="AF7139">
        <v>127.54434000000001</v>
      </c>
    </row>
    <row r="7140" spans="1:32" x14ac:dyDescent="0.3">
      <c r="A7140">
        <v>2793641</v>
      </c>
      <c r="B7140">
        <v>2</v>
      </c>
      <c r="C7140" t="s">
        <v>82</v>
      </c>
      <c r="D7140" t="s">
        <v>87</v>
      </c>
      <c r="E7140" t="s">
        <v>25364</v>
      </c>
      <c r="F7140" t="s">
        <v>25365</v>
      </c>
      <c r="G7140" t="s">
        <v>31552</v>
      </c>
      <c r="H7140" t="s">
        <v>223</v>
      </c>
      <c r="I7140" t="s">
        <v>78</v>
      </c>
      <c r="J7140" t="s">
        <v>135</v>
      </c>
      <c r="K7140" t="s">
        <v>22</v>
      </c>
      <c r="L7140" t="s">
        <v>136</v>
      </c>
      <c r="M7140" t="s">
        <v>25366</v>
      </c>
      <c r="N7140" t="s">
        <v>25367</v>
      </c>
      <c r="O7140">
        <v>0.40861111111111109</v>
      </c>
      <c r="P7140">
        <v>0</v>
      </c>
      <c r="Q7140">
        <v>882</v>
      </c>
      <c r="R7140">
        <v>0</v>
      </c>
      <c r="S7140">
        <v>0</v>
      </c>
      <c r="T7140">
        <v>0</v>
      </c>
      <c r="U7140">
        <v>33</v>
      </c>
      <c r="V7140">
        <v>0</v>
      </c>
      <c r="W7140">
        <v>0</v>
      </c>
      <c r="X7140">
        <v>0</v>
      </c>
      <c r="Y7140">
        <v>113.51682</v>
      </c>
      <c r="Z7140">
        <v>0</v>
      </c>
      <c r="AA7140">
        <v>0</v>
      </c>
      <c r="AB7140">
        <v>0</v>
      </c>
      <c r="AC7140">
        <v>3.3529810000000002</v>
      </c>
      <c r="AD7140">
        <v>0</v>
      </c>
      <c r="AE7140">
        <v>0</v>
      </c>
      <c r="AF7140">
        <v>116.869804</v>
      </c>
    </row>
    <row r="7141" spans="1:32" x14ac:dyDescent="0.3">
      <c r="A7141">
        <v>2793644</v>
      </c>
      <c r="B7141">
        <v>1</v>
      </c>
      <c r="C7141" t="s">
        <v>82</v>
      </c>
      <c r="D7141" t="s">
        <v>111</v>
      </c>
      <c r="E7141" t="s">
        <v>25368</v>
      </c>
      <c r="F7141" t="s">
        <v>25369</v>
      </c>
      <c r="G7141" t="s">
        <v>31549</v>
      </c>
      <c r="H7141" t="s">
        <v>134</v>
      </c>
      <c r="I7141" t="s">
        <v>79</v>
      </c>
      <c r="J7141" t="s">
        <v>135</v>
      </c>
      <c r="K7141" t="s">
        <v>22</v>
      </c>
      <c r="L7141" t="s">
        <v>136</v>
      </c>
      <c r="M7141" t="s">
        <v>25370</v>
      </c>
      <c r="N7141" t="s">
        <v>25371</v>
      </c>
      <c r="O7141">
        <v>0.56833333333333336</v>
      </c>
      <c r="P7141">
        <v>0</v>
      </c>
      <c r="Q7141">
        <v>46</v>
      </c>
      <c r="R7141">
        <v>18</v>
      </c>
      <c r="S7141">
        <v>74</v>
      </c>
      <c r="T7141">
        <v>6</v>
      </c>
      <c r="U7141">
        <v>35</v>
      </c>
      <c r="V7141">
        <v>0</v>
      </c>
      <c r="W7141">
        <v>0</v>
      </c>
      <c r="X7141">
        <v>0</v>
      </c>
      <c r="Y7141">
        <v>4.840204</v>
      </c>
      <c r="Z7141">
        <v>13.148892999999999</v>
      </c>
      <c r="AA7141">
        <v>12.375938</v>
      </c>
      <c r="AB7141">
        <v>3.4907813000000001</v>
      </c>
      <c r="AC7141">
        <v>3.9656020000000001</v>
      </c>
      <c r="AD7141">
        <v>0</v>
      </c>
      <c r="AE7141">
        <v>0</v>
      </c>
      <c r="AF7141">
        <v>37.821420000000003</v>
      </c>
    </row>
    <row r="7142" spans="1:32" x14ac:dyDescent="0.3">
      <c r="A7142">
        <v>2793620</v>
      </c>
      <c r="B7142">
        <v>1</v>
      </c>
      <c r="C7142" t="s">
        <v>82</v>
      </c>
      <c r="D7142" t="s">
        <v>88</v>
      </c>
      <c r="E7142" t="s">
        <v>25372</v>
      </c>
      <c r="F7142" t="s">
        <v>25373</v>
      </c>
      <c r="G7142" t="s">
        <v>31548</v>
      </c>
      <c r="H7142" t="s">
        <v>893</v>
      </c>
      <c r="I7142" t="s">
        <v>78</v>
      </c>
      <c r="J7142" t="s">
        <v>135</v>
      </c>
      <c r="K7142" t="s">
        <v>22</v>
      </c>
      <c r="L7142" t="s">
        <v>136</v>
      </c>
      <c r="M7142" t="s">
        <v>25374</v>
      </c>
      <c r="N7142" t="s">
        <v>25375</v>
      </c>
      <c r="O7142">
        <v>1.1691666666666667</v>
      </c>
      <c r="P7142">
        <v>0</v>
      </c>
      <c r="Q7142">
        <v>1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6.9818679999999994E-2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6.9818679999999994E-2</v>
      </c>
    </row>
    <row r="7143" spans="1:32" x14ac:dyDescent="0.3">
      <c r="A7143">
        <v>2793593</v>
      </c>
      <c r="B7143">
        <v>2</v>
      </c>
      <c r="C7143" t="s">
        <v>82</v>
      </c>
      <c r="D7143" t="s">
        <v>104</v>
      </c>
      <c r="E7143" t="s">
        <v>25376</v>
      </c>
      <c r="F7143" t="s">
        <v>25377</v>
      </c>
      <c r="G7143" t="s">
        <v>31552</v>
      </c>
      <c r="H7143" t="s">
        <v>1297</v>
      </c>
      <c r="I7143" t="s">
        <v>78</v>
      </c>
      <c r="J7143" t="s">
        <v>135</v>
      </c>
      <c r="K7143" t="s">
        <v>22</v>
      </c>
      <c r="L7143" t="s">
        <v>136</v>
      </c>
      <c r="M7143" t="s">
        <v>25378</v>
      </c>
      <c r="N7143" t="s">
        <v>25379</v>
      </c>
      <c r="O7143">
        <v>1.8394444444444444</v>
      </c>
      <c r="P7143">
        <v>0</v>
      </c>
      <c r="Q7143">
        <v>65</v>
      </c>
      <c r="R7143">
        <v>0</v>
      </c>
      <c r="S7143">
        <v>0</v>
      </c>
      <c r="T7143">
        <v>0</v>
      </c>
      <c r="U7143">
        <v>200</v>
      </c>
      <c r="V7143">
        <v>0</v>
      </c>
      <c r="W7143">
        <v>0</v>
      </c>
      <c r="X7143">
        <v>0</v>
      </c>
      <c r="Y7143">
        <v>23.706630000000001</v>
      </c>
      <c r="Z7143">
        <v>0</v>
      </c>
      <c r="AA7143">
        <v>0</v>
      </c>
      <c r="AB7143">
        <v>0</v>
      </c>
      <c r="AC7143">
        <v>122.08410000000001</v>
      </c>
      <c r="AD7143">
        <v>0</v>
      </c>
      <c r="AE7143">
        <v>0</v>
      </c>
      <c r="AF7143">
        <v>145.79073</v>
      </c>
    </row>
    <row r="7144" spans="1:32" x14ac:dyDescent="0.3">
      <c r="A7144">
        <v>2793661</v>
      </c>
      <c r="B7144">
        <v>1</v>
      </c>
      <c r="C7144" t="s">
        <v>82</v>
      </c>
      <c r="D7144" t="s">
        <v>100</v>
      </c>
      <c r="E7144" t="s">
        <v>21636</v>
      </c>
      <c r="F7144" t="s">
        <v>21637</v>
      </c>
      <c r="G7144" t="s">
        <v>31546</v>
      </c>
      <c r="H7144" t="s">
        <v>223</v>
      </c>
      <c r="I7144" t="s">
        <v>78</v>
      </c>
      <c r="J7144" t="s">
        <v>135</v>
      </c>
      <c r="K7144" t="s">
        <v>22</v>
      </c>
      <c r="L7144" t="s">
        <v>136</v>
      </c>
      <c r="M7144" t="s">
        <v>25380</v>
      </c>
      <c r="N7144" t="s">
        <v>25381</v>
      </c>
      <c r="O7144">
        <v>2.1972222222222224</v>
      </c>
      <c r="P7144">
        <v>0</v>
      </c>
      <c r="Q7144">
        <v>434</v>
      </c>
      <c r="R7144">
        <v>0</v>
      </c>
      <c r="S7144">
        <v>0</v>
      </c>
      <c r="T7144">
        <v>0</v>
      </c>
      <c r="U7144">
        <v>35</v>
      </c>
      <c r="V7144">
        <v>0</v>
      </c>
      <c r="W7144">
        <v>0</v>
      </c>
      <c r="X7144">
        <v>0</v>
      </c>
      <c r="Y7144">
        <v>199.80975000000001</v>
      </c>
      <c r="Z7144">
        <v>0</v>
      </c>
      <c r="AA7144">
        <v>0</v>
      </c>
      <c r="AB7144">
        <v>0</v>
      </c>
      <c r="AC7144">
        <v>45.062950000000001</v>
      </c>
      <c r="AD7144">
        <v>0</v>
      </c>
      <c r="AE7144">
        <v>0</v>
      </c>
      <c r="AF7144">
        <v>244.87270000000001</v>
      </c>
    </row>
    <row r="7145" spans="1:32" x14ac:dyDescent="0.3">
      <c r="A7145">
        <v>2793641</v>
      </c>
      <c r="B7145">
        <v>1</v>
      </c>
      <c r="C7145" t="s">
        <v>82</v>
      </c>
      <c r="D7145" t="s">
        <v>87</v>
      </c>
      <c r="E7145" t="s">
        <v>25382</v>
      </c>
      <c r="F7145" t="s">
        <v>25383</v>
      </c>
      <c r="G7145" t="s">
        <v>31546</v>
      </c>
      <c r="H7145" t="s">
        <v>223</v>
      </c>
      <c r="I7145" t="s">
        <v>78</v>
      </c>
      <c r="J7145" t="s">
        <v>135</v>
      </c>
      <c r="K7145" t="s">
        <v>22</v>
      </c>
      <c r="L7145" t="s">
        <v>136</v>
      </c>
      <c r="M7145" t="s">
        <v>25384</v>
      </c>
      <c r="N7145" t="s">
        <v>25366</v>
      </c>
      <c r="O7145">
        <v>0.50305555555555559</v>
      </c>
      <c r="P7145">
        <v>0</v>
      </c>
      <c r="Q7145">
        <v>227</v>
      </c>
      <c r="R7145">
        <v>0</v>
      </c>
      <c r="S7145">
        <v>0</v>
      </c>
      <c r="T7145">
        <v>0</v>
      </c>
      <c r="U7145">
        <v>14</v>
      </c>
      <c r="V7145">
        <v>0</v>
      </c>
      <c r="W7145">
        <v>0</v>
      </c>
      <c r="X7145">
        <v>0</v>
      </c>
      <c r="Y7145">
        <v>39.88899</v>
      </c>
      <c r="Z7145">
        <v>0</v>
      </c>
      <c r="AA7145">
        <v>0</v>
      </c>
      <c r="AB7145">
        <v>0</v>
      </c>
      <c r="AC7145">
        <v>1.8034288999999999</v>
      </c>
      <c r="AD7145">
        <v>0</v>
      </c>
      <c r="AE7145">
        <v>0</v>
      </c>
      <c r="AF7145">
        <v>41.692416999999999</v>
      </c>
    </row>
    <row r="7146" spans="1:32" x14ac:dyDescent="0.3">
      <c r="A7146">
        <v>2793338</v>
      </c>
      <c r="B7146">
        <v>2</v>
      </c>
      <c r="C7146" t="s">
        <v>82</v>
      </c>
      <c r="D7146" t="s">
        <v>87</v>
      </c>
      <c r="E7146" t="s">
        <v>25364</v>
      </c>
      <c r="F7146" t="s">
        <v>25365</v>
      </c>
      <c r="G7146" t="s">
        <v>31552</v>
      </c>
      <c r="H7146" t="s">
        <v>1297</v>
      </c>
      <c r="I7146" t="s">
        <v>78</v>
      </c>
      <c r="J7146" t="s">
        <v>135</v>
      </c>
      <c r="K7146" t="s">
        <v>22</v>
      </c>
      <c r="L7146" t="s">
        <v>136</v>
      </c>
      <c r="M7146" t="s">
        <v>25385</v>
      </c>
      <c r="N7146" t="s">
        <v>25386</v>
      </c>
      <c r="O7146">
        <v>0.31222222222222223</v>
      </c>
      <c r="P7146">
        <v>0</v>
      </c>
      <c r="Q7146">
        <v>882</v>
      </c>
      <c r="R7146">
        <v>0</v>
      </c>
      <c r="S7146">
        <v>0</v>
      </c>
      <c r="T7146">
        <v>0</v>
      </c>
      <c r="U7146">
        <v>33</v>
      </c>
      <c r="V7146">
        <v>0</v>
      </c>
      <c r="W7146">
        <v>0</v>
      </c>
      <c r="X7146">
        <v>0</v>
      </c>
      <c r="Y7146">
        <v>104.964485</v>
      </c>
      <c r="Z7146">
        <v>0</v>
      </c>
      <c r="AA7146">
        <v>0</v>
      </c>
      <c r="AB7146">
        <v>0</v>
      </c>
      <c r="AC7146">
        <v>2.8701723000000001</v>
      </c>
      <c r="AD7146">
        <v>0</v>
      </c>
      <c r="AE7146">
        <v>0</v>
      </c>
      <c r="AF7146">
        <v>107.834656</v>
      </c>
    </row>
    <row r="7147" spans="1:32" x14ac:dyDescent="0.3">
      <c r="A7147">
        <v>2793680</v>
      </c>
      <c r="B7147">
        <v>1</v>
      </c>
      <c r="C7147" t="s">
        <v>82</v>
      </c>
      <c r="D7147" t="s">
        <v>106</v>
      </c>
      <c r="E7147" t="s">
        <v>25387</v>
      </c>
      <c r="F7147" t="s">
        <v>25388</v>
      </c>
      <c r="G7147" t="s">
        <v>31545</v>
      </c>
      <c r="H7147" t="s">
        <v>134</v>
      </c>
      <c r="I7147" t="s">
        <v>79</v>
      </c>
      <c r="J7147" t="s">
        <v>135</v>
      </c>
      <c r="K7147" t="s">
        <v>22</v>
      </c>
      <c r="L7147" t="s">
        <v>136</v>
      </c>
      <c r="M7147" t="s">
        <v>25315</v>
      </c>
      <c r="N7147" t="s">
        <v>25389</v>
      </c>
      <c r="O7147">
        <v>0.10833333333333334</v>
      </c>
      <c r="P7147">
        <v>8</v>
      </c>
      <c r="Q7147">
        <v>6676</v>
      </c>
      <c r="R7147">
        <v>9</v>
      </c>
      <c r="S7147">
        <v>19</v>
      </c>
      <c r="T7147">
        <v>43</v>
      </c>
      <c r="U7147">
        <v>590</v>
      </c>
      <c r="V7147">
        <v>5</v>
      </c>
      <c r="W7147">
        <v>0</v>
      </c>
      <c r="X7147">
        <v>0.78082410000000002</v>
      </c>
      <c r="Y7147">
        <v>163.75910999999999</v>
      </c>
      <c r="Z7147">
        <v>3.0909447999999999</v>
      </c>
      <c r="AA7147">
        <v>0.42740666999999999</v>
      </c>
      <c r="AB7147">
        <v>43.932870000000001</v>
      </c>
      <c r="AC7147">
        <v>43.223891999999999</v>
      </c>
      <c r="AD7147">
        <v>9.4995980000000007</v>
      </c>
      <c r="AE7147">
        <v>0</v>
      </c>
      <c r="AF7147">
        <v>264.71463</v>
      </c>
    </row>
    <row r="7148" spans="1:32" x14ac:dyDescent="0.3">
      <c r="A7148">
        <v>2793678</v>
      </c>
      <c r="B7148">
        <v>1</v>
      </c>
      <c r="C7148" t="s">
        <v>82</v>
      </c>
      <c r="D7148" t="s">
        <v>106</v>
      </c>
      <c r="E7148" t="s">
        <v>13598</v>
      </c>
      <c r="F7148" t="s">
        <v>13599</v>
      </c>
      <c r="G7148" t="s">
        <v>31545</v>
      </c>
      <c r="H7148" t="s">
        <v>134</v>
      </c>
      <c r="I7148" t="s">
        <v>79</v>
      </c>
      <c r="J7148" t="s">
        <v>135</v>
      </c>
      <c r="K7148" t="s">
        <v>22</v>
      </c>
      <c r="L7148" t="s">
        <v>136</v>
      </c>
      <c r="M7148" t="s">
        <v>25315</v>
      </c>
      <c r="N7148" t="s">
        <v>25347</v>
      </c>
      <c r="O7148">
        <v>1.931111111111111</v>
      </c>
      <c r="P7148">
        <v>0</v>
      </c>
      <c r="Q7148">
        <v>6096</v>
      </c>
      <c r="R7148">
        <v>0</v>
      </c>
      <c r="S7148">
        <v>44</v>
      </c>
      <c r="T7148">
        <v>1</v>
      </c>
      <c r="U7148">
        <v>889</v>
      </c>
      <c r="V7148">
        <v>2</v>
      </c>
      <c r="W7148">
        <v>1</v>
      </c>
      <c r="X7148">
        <v>0</v>
      </c>
      <c r="Y7148">
        <v>2536.5967000000001</v>
      </c>
      <c r="Z7148">
        <v>0</v>
      </c>
      <c r="AA7148">
        <v>24.600625999999998</v>
      </c>
      <c r="AB7148">
        <v>29.915745000000001</v>
      </c>
      <c r="AC7148">
        <v>868.55780000000004</v>
      </c>
      <c r="AD7148">
        <v>36.739635</v>
      </c>
      <c r="AE7148">
        <v>1.9857703</v>
      </c>
      <c r="AF7148">
        <v>3498.3960000000002</v>
      </c>
    </row>
    <row r="7149" spans="1:32" x14ac:dyDescent="0.3">
      <c r="A7149">
        <v>2793640</v>
      </c>
      <c r="B7149">
        <v>1</v>
      </c>
      <c r="C7149" t="s">
        <v>82</v>
      </c>
      <c r="D7149" t="s">
        <v>92</v>
      </c>
      <c r="E7149" t="s">
        <v>25390</v>
      </c>
      <c r="F7149" t="s">
        <v>25391</v>
      </c>
      <c r="G7149" t="s">
        <v>31545</v>
      </c>
      <c r="H7149" t="s">
        <v>134</v>
      </c>
      <c r="I7149" t="s">
        <v>79</v>
      </c>
      <c r="J7149" t="s">
        <v>135</v>
      </c>
      <c r="K7149" t="s">
        <v>22</v>
      </c>
      <c r="L7149" t="s">
        <v>136</v>
      </c>
      <c r="M7149" t="s">
        <v>25392</v>
      </c>
      <c r="N7149" t="s">
        <v>25393</v>
      </c>
      <c r="O7149">
        <v>0.36</v>
      </c>
      <c r="P7149">
        <v>0</v>
      </c>
      <c r="Q7149">
        <v>3653</v>
      </c>
      <c r="R7149">
        <v>0</v>
      </c>
      <c r="S7149">
        <v>9</v>
      </c>
      <c r="T7149">
        <v>7</v>
      </c>
      <c r="U7149">
        <v>273</v>
      </c>
      <c r="V7149">
        <v>0</v>
      </c>
      <c r="W7149">
        <v>0</v>
      </c>
      <c r="X7149">
        <v>0</v>
      </c>
      <c r="Y7149">
        <v>407.74777</v>
      </c>
      <c r="Z7149">
        <v>0</v>
      </c>
      <c r="AA7149">
        <v>0.24455062</v>
      </c>
      <c r="AB7149">
        <v>19.46246</v>
      </c>
      <c r="AC7149">
        <v>64.796620000000004</v>
      </c>
      <c r="AD7149">
        <v>0</v>
      </c>
      <c r="AE7149">
        <v>0</v>
      </c>
      <c r="AF7149">
        <v>492.25139999999999</v>
      </c>
    </row>
    <row r="7150" spans="1:32" x14ac:dyDescent="0.3">
      <c r="A7150">
        <v>2793580</v>
      </c>
      <c r="B7150">
        <v>1</v>
      </c>
      <c r="C7150" t="s">
        <v>83</v>
      </c>
      <c r="D7150" t="s">
        <v>127</v>
      </c>
      <c r="E7150" t="s">
        <v>9763</v>
      </c>
      <c r="F7150" t="s">
        <v>9764</v>
      </c>
      <c r="G7150" t="s">
        <v>31552</v>
      </c>
      <c r="H7150" t="s">
        <v>665</v>
      </c>
      <c r="I7150" t="s">
        <v>78</v>
      </c>
      <c r="J7150" t="s">
        <v>135</v>
      </c>
      <c r="K7150" t="s">
        <v>22</v>
      </c>
      <c r="L7150" t="s">
        <v>136</v>
      </c>
      <c r="M7150" t="s">
        <v>25394</v>
      </c>
      <c r="N7150" t="s">
        <v>25395</v>
      </c>
      <c r="O7150">
        <v>2.8130555555555556</v>
      </c>
      <c r="P7150">
        <v>0</v>
      </c>
      <c r="Q7150">
        <v>15</v>
      </c>
      <c r="R7150">
        <v>0</v>
      </c>
      <c r="S7150">
        <v>12</v>
      </c>
      <c r="T7150">
        <v>0</v>
      </c>
      <c r="U7150">
        <v>11</v>
      </c>
      <c r="V7150">
        <v>0</v>
      </c>
      <c r="W7150">
        <v>0</v>
      </c>
      <c r="X7150">
        <v>0</v>
      </c>
      <c r="Y7150">
        <v>5.8559275</v>
      </c>
      <c r="Z7150">
        <v>0</v>
      </c>
      <c r="AA7150">
        <v>5.2738557000000004</v>
      </c>
      <c r="AB7150">
        <v>0</v>
      </c>
      <c r="AC7150">
        <v>41.176968000000002</v>
      </c>
      <c r="AD7150">
        <v>0</v>
      </c>
      <c r="AE7150">
        <v>0</v>
      </c>
      <c r="AF7150">
        <v>52.306747000000001</v>
      </c>
    </row>
    <row r="7151" spans="1:32" x14ac:dyDescent="0.3">
      <c r="A7151">
        <v>2793597</v>
      </c>
      <c r="B7151">
        <v>1</v>
      </c>
      <c r="C7151" t="s">
        <v>83</v>
      </c>
      <c r="D7151" t="s">
        <v>127</v>
      </c>
      <c r="E7151" t="s">
        <v>9763</v>
      </c>
      <c r="F7151" t="s">
        <v>9764</v>
      </c>
      <c r="G7151" t="s">
        <v>31552</v>
      </c>
      <c r="H7151" t="s">
        <v>2497</v>
      </c>
      <c r="I7151" t="s">
        <v>78</v>
      </c>
      <c r="J7151" t="s">
        <v>135</v>
      </c>
      <c r="K7151" t="s">
        <v>22</v>
      </c>
      <c r="L7151" t="s">
        <v>136</v>
      </c>
      <c r="M7151" t="s">
        <v>25396</v>
      </c>
      <c r="N7151" t="s">
        <v>25397</v>
      </c>
      <c r="O7151">
        <v>1.2811111111111111</v>
      </c>
      <c r="P7151">
        <v>0</v>
      </c>
      <c r="Q7151">
        <v>15</v>
      </c>
      <c r="R7151">
        <v>0</v>
      </c>
      <c r="S7151">
        <v>12</v>
      </c>
      <c r="T7151">
        <v>0</v>
      </c>
      <c r="U7151">
        <v>11</v>
      </c>
      <c r="V7151">
        <v>0</v>
      </c>
      <c r="W7151">
        <v>0</v>
      </c>
      <c r="X7151">
        <v>0</v>
      </c>
      <c r="Y7151">
        <v>2.4851627000000001</v>
      </c>
      <c r="Z7151">
        <v>0</v>
      </c>
      <c r="AA7151">
        <v>2.0205506999999998</v>
      </c>
      <c r="AB7151">
        <v>0</v>
      </c>
      <c r="AC7151">
        <v>14.597008000000001</v>
      </c>
      <c r="AD7151">
        <v>0</v>
      </c>
      <c r="AE7151">
        <v>0</v>
      </c>
      <c r="AF7151">
        <v>19.102722</v>
      </c>
    </row>
    <row r="7152" spans="1:32" x14ac:dyDescent="0.3">
      <c r="A7152">
        <v>2793593</v>
      </c>
      <c r="B7152">
        <v>1</v>
      </c>
      <c r="C7152" t="s">
        <v>82</v>
      </c>
      <c r="D7152" t="s">
        <v>104</v>
      </c>
      <c r="E7152" t="s">
        <v>25398</v>
      </c>
      <c r="F7152" t="s">
        <v>25399</v>
      </c>
      <c r="G7152" t="s">
        <v>31546</v>
      </c>
      <c r="H7152" t="s">
        <v>145</v>
      </c>
      <c r="I7152" t="s">
        <v>78</v>
      </c>
      <c r="J7152" t="s">
        <v>135</v>
      </c>
      <c r="K7152" t="s">
        <v>22</v>
      </c>
      <c r="L7152" t="s">
        <v>136</v>
      </c>
      <c r="M7152" t="s">
        <v>25400</v>
      </c>
      <c r="N7152" t="s">
        <v>25378</v>
      </c>
      <c r="O7152">
        <v>9.8611111111111108E-2</v>
      </c>
      <c r="P7152">
        <v>0</v>
      </c>
      <c r="Q7152">
        <v>28</v>
      </c>
      <c r="R7152">
        <v>0</v>
      </c>
      <c r="S7152">
        <v>0</v>
      </c>
      <c r="T7152">
        <v>0</v>
      </c>
      <c r="U7152">
        <v>3</v>
      </c>
      <c r="V7152">
        <v>0</v>
      </c>
      <c r="W7152">
        <v>0</v>
      </c>
      <c r="X7152">
        <v>0</v>
      </c>
      <c r="Y7152">
        <v>0.66612930000000004</v>
      </c>
      <c r="Z7152">
        <v>0</v>
      </c>
      <c r="AA7152">
        <v>0</v>
      </c>
      <c r="AB7152">
        <v>0</v>
      </c>
      <c r="AC7152">
        <v>5.7271726000000002E-2</v>
      </c>
      <c r="AD7152">
        <v>0</v>
      </c>
      <c r="AE7152">
        <v>0</v>
      </c>
      <c r="AF7152">
        <v>0.72340099999999996</v>
      </c>
    </row>
    <row r="7153" spans="1:32" x14ac:dyDescent="0.3">
      <c r="A7153">
        <v>2793608</v>
      </c>
      <c r="B7153">
        <v>1</v>
      </c>
      <c r="C7153" t="s">
        <v>82</v>
      </c>
      <c r="D7153" t="s">
        <v>90</v>
      </c>
      <c r="E7153" t="s">
        <v>16186</v>
      </c>
      <c r="F7153" t="s">
        <v>16187</v>
      </c>
      <c r="G7153" t="s">
        <v>31547</v>
      </c>
      <c r="H7153" t="s">
        <v>185</v>
      </c>
      <c r="I7153" t="s">
        <v>80</v>
      </c>
      <c r="J7153" t="s">
        <v>248</v>
      </c>
      <c r="K7153" t="s">
        <v>22</v>
      </c>
      <c r="L7153" t="s">
        <v>186</v>
      </c>
      <c r="M7153" t="s">
        <v>25401</v>
      </c>
      <c r="N7153" t="s">
        <v>25402</v>
      </c>
      <c r="O7153">
        <v>3.0150833333333335E-2</v>
      </c>
      <c r="P7153">
        <v>0</v>
      </c>
      <c r="Q7153">
        <v>566</v>
      </c>
      <c r="R7153">
        <v>0</v>
      </c>
      <c r="S7153">
        <v>0</v>
      </c>
      <c r="T7153">
        <v>2</v>
      </c>
      <c r="U7153">
        <v>30</v>
      </c>
      <c r="V7153">
        <v>0</v>
      </c>
      <c r="W7153">
        <v>0</v>
      </c>
      <c r="X7153">
        <v>0</v>
      </c>
      <c r="Y7153">
        <v>9.3466310000000004</v>
      </c>
      <c r="Z7153">
        <v>0</v>
      </c>
      <c r="AA7153">
        <v>0</v>
      </c>
      <c r="AB7153">
        <v>10.689387</v>
      </c>
      <c r="AC7153">
        <v>0.67389977000000001</v>
      </c>
      <c r="AD7153">
        <v>0</v>
      </c>
      <c r="AE7153">
        <v>0</v>
      </c>
      <c r="AF7153">
        <v>20.709918999999999</v>
      </c>
    </row>
    <row r="7154" spans="1:32" x14ac:dyDescent="0.3">
      <c r="A7154">
        <v>2793582</v>
      </c>
      <c r="B7154">
        <v>1</v>
      </c>
      <c r="C7154" t="s">
        <v>82</v>
      </c>
      <c r="D7154" t="s">
        <v>100</v>
      </c>
      <c r="E7154" t="s">
        <v>21591</v>
      </c>
      <c r="F7154" t="s">
        <v>21592</v>
      </c>
      <c r="G7154" t="s">
        <v>31546</v>
      </c>
      <c r="H7154" t="s">
        <v>223</v>
      </c>
      <c r="I7154" t="s">
        <v>78</v>
      </c>
      <c r="J7154" t="s">
        <v>135</v>
      </c>
      <c r="K7154" t="s">
        <v>22</v>
      </c>
      <c r="L7154" t="s">
        <v>136</v>
      </c>
      <c r="M7154" t="s">
        <v>25403</v>
      </c>
      <c r="N7154" t="s">
        <v>25404</v>
      </c>
      <c r="O7154">
        <v>6.4958333333333336</v>
      </c>
      <c r="P7154">
        <v>0</v>
      </c>
      <c r="Q7154">
        <v>254</v>
      </c>
      <c r="R7154">
        <v>0</v>
      </c>
      <c r="S7154">
        <v>0</v>
      </c>
      <c r="T7154">
        <v>0</v>
      </c>
      <c r="U7154">
        <v>13</v>
      </c>
      <c r="V7154">
        <v>0</v>
      </c>
      <c r="W7154">
        <v>0</v>
      </c>
      <c r="X7154">
        <v>0</v>
      </c>
      <c r="Y7154">
        <v>459.39159999999998</v>
      </c>
      <c r="Z7154">
        <v>0</v>
      </c>
      <c r="AA7154">
        <v>0</v>
      </c>
      <c r="AB7154">
        <v>0</v>
      </c>
      <c r="AC7154">
        <v>201.13470000000001</v>
      </c>
      <c r="AD7154">
        <v>0</v>
      </c>
      <c r="AE7154">
        <v>0</v>
      </c>
      <c r="AF7154">
        <v>660.52629999999999</v>
      </c>
    </row>
    <row r="7155" spans="1:32" x14ac:dyDescent="0.3">
      <c r="A7155">
        <v>2793605</v>
      </c>
      <c r="B7155">
        <v>1</v>
      </c>
      <c r="C7155" t="s">
        <v>82</v>
      </c>
      <c r="D7155" t="s">
        <v>90</v>
      </c>
      <c r="E7155" t="s">
        <v>17534</v>
      </c>
      <c r="F7155" t="s">
        <v>17535</v>
      </c>
      <c r="G7155" t="s">
        <v>31547</v>
      </c>
      <c r="H7155" t="s">
        <v>185</v>
      </c>
      <c r="I7155" t="s">
        <v>80</v>
      </c>
      <c r="J7155" t="s">
        <v>248</v>
      </c>
      <c r="K7155" t="s">
        <v>22</v>
      </c>
      <c r="L7155" t="s">
        <v>186</v>
      </c>
      <c r="M7155" t="s">
        <v>25405</v>
      </c>
      <c r="N7155" t="s">
        <v>25406</v>
      </c>
      <c r="O7155">
        <v>2.9952777777777776E-2</v>
      </c>
      <c r="P7155">
        <v>0</v>
      </c>
      <c r="Q7155">
        <v>1028</v>
      </c>
      <c r="R7155">
        <v>0</v>
      </c>
      <c r="S7155">
        <v>0</v>
      </c>
      <c r="T7155">
        <v>0</v>
      </c>
      <c r="U7155">
        <v>13</v>
      </c>
      <c r="V7155">
        <v>0</v>
      </c>
      <c r="W7155">
        <v>0</v>
      </c>
      <c r="X7155">
        <v>0</v>
      </c>
      <c r="Y7155">
        <v>9.7756530000000001</v>
      </c>
      <c r="Z7155">
        <v>0</v>
      </c>
      <c r="AA7155">
        <v>0</v>
      </c>
      <c r="AB7155">
        <v>0</v>
      </c>
      <c r="AC7155">
        <v>0.72400569999999997</v>
      </c>
      <c r="AD7155">
        <v>0</v>
      </c>
      <c r="AE7155">
        <v>0</v>
      </c>
      <c r="AF7155">
        <v>10.499658999999999</v>
      </c>
    </row>
    <row r="7156" spans="1:32" x14ac:dyDescent="0.3">
      <c r="A7156">
        <v>2793630</v>
      </c>
      <c r="B7156">
        <v>1</v>
      </c>
      <c r="C7156" t="s">
        <v>82</v>
      </c>
      <c r="D7156" t="s">
        <v>92</v>
      </c>
      <c r="E7156" t="s">
        <v>213</v>
      </c>
      <c r="F7156" t="s">
        <v>214</v>
      </c>
      <c r="G7156" t="s">
        <v>31547</v>
      </c>
      <c r="H7156" t="s">
        <v>134</v>
      </c>
      <c r="I7156" t="s">
        <v>79</v>
      </c>
      <c r="J7156" t="s">
        <v>135</v>
      </c>
      <c r="K7156" t="s">
        <v>22</v>
      </c>
      <c r="L7156" t="s">
        <v>136</v>
      </c>
      <c r="M7156" t="s">
        <v>25407</v>
      </c>
      <c r="N7156" t="s">
        <v>25408</v>
      </c>
      <c r="O7156">
        <v>0.18861111111111112</v>
      </c>
      <c r="P7156">
        <v>3</v>
      </c>
      <c r="Q7156">
        <v>6782</v>
      </c>
      <c r="R7156">
        <v>2</v>
      </c>
      <c r="S7156">
        <v>22</v>
      </c>
      <c r="T7156">
        <v>36</v>
      </c>
      <c r="U7156">
        <v>1213</v>
      </c>
      <c r="V7156">
        <v>1</v>
      </c>
      <c r="W7156">
        <v>1</v>
      </c>
      <c r="X7156">
        <v>2.0701754000000001</v>
      </c>
      <c r="Y7156">
        <v>456.79131999999998</v>
      </c>
      <c r="Z7156">
        <v>0.70763419999999999</v>
      </c>
      <c r="AA7156">
        <v>0.6845154</v>
      </c>
      <c r="AB7156">
        <v>185.92914999999999</v>
      </c>
      <c r="AC7156">
        <v>210.66895</v>
      </c>
      <c r="AD7156">
        <v>6.8550443999999997</v>
      </c>
      <c r="AE7156">
        <v>1.9156771E-4</v>
      </c>
      <c r="AF7156">
        <v>863.70699999999999</v>
      </c>
    </row>
    <row r="7157" spans="1:32" x14ac:dyDescent="0.3">
      <c r="A7157">
        <v>2793581</v>
      </c>
      <c r="B7157">
        <v>1</v>
      </c>
      <c r="C7157" t="s">
        <v>82</v>
      </c>
      <c r="D7157" t="s">
        <v>104</v>
      </c>
      <c r="E7157" t="s">
        <v>25409</v>
      </c>
      <c r="F7157" t="s">
        <v>25410</v>
      </c>
      <c r="G7157" t="s">
        <v>31546</v>
      </c>
      <c r="H7157" t="s">
        <v>223</v>
      </c>
      <c r="I7157" t="s">
        <v>78</v>
      </c>
      <c r="J7157" t="s">
        <v>135</v>
      </c>
      <c r="K7157" t="s">
        <v>22</v>
      </c>
      <c r="L7157" t="s">
        <v>136</v>
      </c>
      <c r="M7157" t="s">
        <v>25411</v>
      </c>
      <c r="N7157" t="s">
        <v>25412</v>
      </c>
      <c r="O7157">
        <v>3.3494444444444444</v>
      </c>
      <c r="P7157">
        <v>0</v>
      </c>
      <c r="Q7157">
        <v>56</v>
      </c>
      <c r="R7157">
        <v>0</v>
      </c>
      <c r="S7157">
        <v>0</v>
      </c>
      <c r="T7157">
        <v>0</v>
      </c>
      <c r="U7157">
        <v>3</v>
      </c>
      <c r="V7157">
        <v>0</v>
      </c>
      <c r="W7157">
        <v>0</v>
      </c>
      <c r="X7157">
        <v>0</v>
      </c>
      <c r="Y7157">
        <v>61.007980000000003</v>
      </c>
      <c r="Z7157">
        <v>0</v>
      </c>
      <c r="AA7157">
        <v>0</v>
      </c>
      <c r="AB7157">
        <v>0</v>
      </c>
      <c r="AC7157">
        <v>4.645991E-5</v>
      </c>
      <c r="AD7157">
        <v>0</v>
      </c>
      <c r="AE7157">
        <v>0</v>
      </c>
      <c r="AF7157">
        <v>61.008026000000001</v>
      </c>
    </row>
    <row r="7158" spans="1:32" x14ac:dyDescent="0.3">
      <c r="A7158">
        <v>2793586</v>
      </c>
      <c r="B7158">
        <v>1</v>
      </c>
      <c r="C7158" t="s">
        <v>82</v>
      </c>
      <c r="D7158" t="s">
        <v>100</v>
      </c>
      <c r="E7158" t="s">
        <v>25413</v>
      </c>
      <c r="F7158" t="s">
        <v>25414</v>
      </c>
      <c r="G7158" t="s">
        <v>31552</v>
      </c>
      <c r="H7158" t="s">
        <v>145</v>
      </c>
      <c r="I7158" t="s">
        <v>78</v>
      </c>
      <c r="J7158" t="s">
        <v>135</v>
      </c>
      <c r="K7158" t="s">
        <v>22</v>
      </c>
      <c r="L7158" t="s">
        <v>136</v>
      </c>
      <c r="M7158" t="s">
        <v>25415</v>
      </c>
      <c r="N7158" t="s">
        <v>25416</v>
      </c>
      <c r="O7158">
        <v>5.3611111111111109E-2</v>
      </c>
      <c r="P7158">
        <v>0</v>
      </c>
      <c r="Q7158">
        <v>386</v>
      </c>
      <c r="R7158">
        <v>0</v>
      </c>
      <c r="S7158">
        <v>0</v>
      </c>
      <c r="T7158">
        <v>0</v>
      </c>
      <c r="U7158">
        <v>35</v>
      </c>
      <c r="V7158">
        <v>0</v>
      </c>
      <c r="W7158">
        <v>0</v>
      </c>
      <c r="X7158">
        <v>0</v>
      </c>
      <c r="Y7158">
        <v>7.0604389999999997</v>
      </c>
      <c r="Z7158">
        <v>0</v>
      </c>
      <c r="AA7158">
        <v>0</v>
      </c>
      <c r="AB7158">
        <v>0</v>
      </c>
      <c r="AC7158">
        <v>1.2661092</v>
      </c>
      <c r="AD7158">
        <v>0</v>
      </c>
      <c r="AE7158">
        <v>0</v>
      </c>
      <c r="AF7158">
        <v>8.326549</v>
      </c>
    </row>
    <row r="7159" spans="1:32" x14ac:dyDescent="0.3">
      <c r="A7159">
        <v>2793582</v>
      </c>
      <c r="B7159">
        <v>2</v>
      </c>
      <c r="C7159" t="s">
        <v>82</v>
      </c>
      <c r="D7159" t="s">
        <v>100</v>
      </c>
      <c r="E7159" t="s">
        <v>25413</v>
      </c>
      <c r="F7159" t="s">
        <v>25414</v>
      </c>
      <c r="G7159" t="s">
        <v>31552</v>
      </c>
      <c r="H7159" t="s">
        <v>223</v>
      </c>
      <c r="I7159" t="s">
        <v>78</v>
      </c>
      <c r="J7159" t="s">
        <v>135</v>
      </c>
      <c r="K7159" t="s">
        <v>22</v>
      </c>
      <c r="L7159" t="s">
        <v>136</v>
      </c>
      <c r="M7159" t="s">
        <v>25404</v>
      </c>
      <c r="N7159" t="s">
        <v>25417</v>
      </c>
      <c r="O7159">
        <v>0.34027777777777779</v>
      </c>
      <c r="P7159">
        <v>0</v>
      </c>
      <c r="Q7159">
        <v>640</v>
      </c>
      <c r="R7159">
        <v>0</v>
      </c>
      <c r="S7159">
        <v>0</v>
      </c>
      <c r="T7159">
        <v>0</v>
      </c>
      <c r="U7159">
        <v>48</v>
      </c>
      <c r="V7159">
        <v>0</v>
      </c>
      <c r="W7159">
        <v>0</v>
      </c>
      <c r="X7159">
        <v>0</v>
      </c>
      <c r="Y7159">
        <v>69.414270000000002</v>
      </c>
      <c r="Z7159">
        <v>0</v>
      </c>
      <c r="AA7159">
        <v>0</v>
      </c>
      <c r="AB7159">
        <v>0</v>
      </c>
      <c r="AC7159">
        <v>16.644880000000001</v>
      </c>
      <c r="AD7159">
        <v>0</v>
      </c>
      <c r="AE7159">
        <v>0</v>
      </c>
      <c r="AF7159">
        <v>86.059139999999999</v>
      </c>
    </row>
    <row r="7160" spans="1:32" x14ac:dyDescent="0.3">
      <c r="A7160">
        <v>2793575</v>
      </c>
      <c r="B7160">
        <v>1</v>
      </c>
      <c r="C7160" t="s">
        <v>82</v>
      </c>
      <c r="D7160" t="s">
        <v>104</v>
      </c>
      <c r="E7160" t="s">
        <v>1228</v>
      </c>
      <c r="F7160" t="s">
        <v>270</v>
      </c>
      <c r="G7160" t="s">
        <v>31552</v>
      </c>
      <c r="H7160" t="s">
        <v>665</v>
      </c>
      <c r="I7160" t="s">
        <v>78</v>
      </c>
      <c r="J7160" t="s">
        <v>135</v>
      </c>
      <c r="K7160" t="s">
        <v>22</v>
      </c>
      <c r="L7160" t="s">
        <v>136</v>
      </c>
      <c r="M7160" t="s">
        <v>25418</v>
      </c>
      <c r="N7160" t="s">
        <v>25419</v>
      </c>
      <c r="O7160">
        <v>1.75</v>
      </c>
      <c r="P7160">
        <v>0</v>
      </c>
      <c r="Q7160">
        <v>331</v>
      </c>
      <c r="R7160">
        <v>0</v>
      </c>
      <c r="S7160">
        <v>0</v>
      </c>
      <c r="T7160">
        <v>0</v>
      </c>
      <c r="U7160">
        <v>18</v>
      </c>
      <c r="V7160">
        <v>0</v>
      </c>
      <c r="W7160">
        <v>0</v>
      </c>
      <c r="X7160">
        <v>0</v>
      </c>
      <c r="Y7160">
        <v>215.97984</v>
      </c>
      <c r="Z7160">
        <v>0</v>
      </c>
      <c r="AA7160">
        <v>0</v>
      </c>
      <c r="AB7160">
        <v>0</v>
      </c>
      <c r="AC7160">
        <v>6.2149862999999996</v>
      </c>
      <c r="AD7160">
        <v>0</v>
      </c>
      <c r="AE7160">
        <v>0</v>
      </c>
      <c r="AF7160">
        <v>222.19481999999999</v>
      </c>
    </row>
    <row r="7161" spans="1:32" x14ac:dyDescent="0.3">
      <c r="A7161">
        <v>2793571</v>
      </c>
      <c r="B7161">
        <v>1</v>
      </c>
      <c r="C7161" t="s">
        <v>83</v>
      </c>
      <c r="D7161" t="s">
        <v>116</v>
      </c>
      <c r="E7161" t="s">
        <v>25420</v>
      </c>
      <c r="F7161" t="s">
        <v>25421</v>
      </c>
      <c r="G7161" t="s">
        <v>31548</v>
      </c>
      <c r="H7161" t="s">
        <v>333</v>
      </c>
      <c r="I7161" t="s">
        <v>78</v>
      </c>
      <c r="J7161" t="s">
        <v>135</v>
      </c>
      <c r="K7161" t="s">
        <v>22</v>
      </c>
      <c r="L7161" t="s">
        <v>136</v>
      </c>
      <c r="M7161" t="s">
        <v>25422</v>
      </c>
      <c r="N7161" t="s">
        <v>25423</v>
      </c>
      <c r="O7161">
        <v>2.0180555555555557</v>
      </c>
      <c r="P7161">
        <v>0</v>
      </c>
      <c r="Q7161">
        <v>2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2.7622091999999999E-3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2.7622091999999999E-3</v>
      </c>
    </row>
    <row r="7162" spans="1:32" x14ac:dyDescent="0.3">
      <c r="A7162">
        <v>2793559</v>
      </c>
      <c r="B7162">
        <v>1</v>
      </c>
      <c r="C7162" t="s">
        <v>82</v>
      </c>
      <c r="D7162" t="s">
        <v>108</v>
      </c>
      <c r="E7162" t="s">
        <v>25424</v>
      </c>
      <c r="F7162" t="s">
        <v>25425</v>
      </c>
      <c r="G7162" t="s">
        <v>31546</v>
      </c>
      <c r="H7162" t="s">
        <v>1557</v>
      </c>
      <c r="I7162" t="s">
        <v>78</v>
      </c>
      <c r="J7162" t="s">
        <v>135</v>
      </c>
      <c r="K7162" t="s">
        <v>22</v>
      </c>
      <c r="L7162" t="s">
        <v>136</v>
      </c>
      <c r="M7162" t="s">
        <v>25426</v>
      </c>
      <c r="N7162" t="s">
        <v>25427</v>
      </c>
      <c r="O7162">
        <v>0.76861111111111113</v>
      </c>
      <c r="P7162">
        <v>0</v>
      </c>
      <c r="Q7162">
        <v>13</v>
      </c>
      <c r="R7162">
        <v>0</v>
      </c>
      <c r="S7162">
        <v>6</v>
      </c>
      <c r="T7162">
        <v>0</v>
      </c>
      <c r="U7162">
        <v>6</v>
      </c>
      <c r="V7162">
        <v>0</v>
      </c>
      <c r="W7162">
        <v>0</v>
      </c>
      <c r="X7162">
        <v>0</v>
      </c>
      <c r="Y7162">
        <v>3.4071634</v>
      </c>
      <c r="Z7162">
        <v>0</v>
      </c>
      <c r="AA7162">
        <v>1.6976038</v>
      </c>
      <c r="AB7162">
        <v>0</v>
      </c>
      <c r="AC7162">
        <v>1.4855834000000001</v>
      </c>
      <c r="AD7162">
        <v>0</v>
      </c>
      <c r="AE7162">
        <v>0</v>
      </c>
      <c r="AF7162">
        <v>6.5903505999999998</v>
      </c>
    </row>
    <row r="7163" spans="1:32" x14ac:dyDescent="0.3">
      <c r="A7163">
        <v>2793606</v>
      </c>
      <c r="B7163">
        <v>1</v>
      </c>
      <c r="C7163" t="s">
        <v>82</v>
      </c>
      <c r="D7163" t="s">
        <v>90</v>
      </c>
      <c r="E7163" t="s">
        <v>183</v>
      </c>
      <c r="F7163" t="s">
        <v>184</v>
      </c>
      <c r="G7163" t="s">
        <v>31547</v>
      </c>
      <c r="H7163" t="s">
        <v>185</v>
      </c>
      <c r="I7163" t="s">
        <v>80</v>
      </c>
      <c r="J7163" t="s">
        <v>248</v>
      </c>
      <c r="K7163" t="s">
        <v>22</v>
      </c>
      <c r="L7163" t="s">
        <v>186</v>
      </c>
      <c r="M7163" t="s">
        <v>25428</v>
      </c>
      <c r="N7163" t="s">
        <v>25429</v>
      </c>
      <c r="O7163">
        <v>1.6111111111111111E-2</v>
      </c>
      <c r="P7163">
        <v>0</v>
      </c>
      <c r="Q7163">
        <v>3228</v>
      </c>
      <c r="R7163">
        <v>0</v>
      </c>
      <c r="S7163">
        <v>0</v>
      </c>
      <c r="T7163">
        <v>0</v>
      </c>
      <c r="U7163">
        <v>517</v>
      </c>
      <c r="V7163">
        <v>0</v>
      </c>
      <c r="W7163">
        <v>25</v>
      </c>
      <c r="X7163">
        <v>0</v>
      </c>
      <c r="Y7163">
        <v>15.413449999999999</v>
      </c>
      <c r="Z7163">
        <v>0</v>
      </c>
      <c r="AA7163">
        <v>0</v>
      </c>
      <c r="AB7163">
        <v>0</v>
      </c>
      <c r="AC7163">
        <v>8.9077319999999993</v>
      </c>
      <c r="AD7163">
        <v>0</v>
      </c>
      <c r="AE7163">
        <v>2.3075510000000001</v>
      </c>
      <c r="AF7163">
        <v>26.628733</v>
      </c>
    </row>
    <row r="7164" spans="1:32" x14ac:dyDescent="0.3">
      <c r="A7164">
        <v>2793562</v>
      </c>
      <c r="B7164">
        <v>1</v>
      </c>
      <c r="C7164" t="s">
        <v>82</v>
      </c>
      <c r="D7164" t="s">
        <v>99</v>
      </c>
      <c r="E7164" t="s">
        <v>25430</v>
      </c>
      <c r="F7164" t="s">
        <v>25431</v>
      </c>
      <c r="G7164" t="s">
        <v>31548</v>
      </c>
      <c r="H7164" t="s">
        <v>333</v>
      </c>
      <c r="I7164" t="s">
        <v>78</v>
      </c>
      <c r="J7164" t="s">
        <v>135</v>
      </c>
      <c r="K7164" t="s">
        <v>22</v>
      </c>
      <c r="L7164" t="s">
        <v>136</v>
      </c>
      <c r="M7164" t="s">
        <v>25432</v>
      </c>
      <c r="N7164" t="s">
        <v>25433</v>
      </c>
      <c r="O7164">
        <v>2.7633333333333332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1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7.6412763000000003E-3</v>
      </c>
      <c r="AD7164">
        <v>0</v>
      </c>
      <c r="AE7164">
        <v>0</v>
      </c>
      <c r="AF7164">
        <v>7.6412763000000003E-3</v>
      </c>
    </row>
    <row r="7165" spans="1:32" x14ac:dyDescent="0.3">
      <c r="A7165">
        <v>2793567</v>
      </c>
      <c r="B7165">
        <v>1</v>
      </c>
      <c r="C7165" t="s">
        <v>82</v>
      </c>
      <c r="D7165" t="s">
        <v>84</v>
      </c>
      <c r="E7165" t="s">
        <v>22174</v>
      </c>
      <c r="F7165" t="s">
        <v>22175</v>
      </c>
      <c r="G7165" t="s">
        <v>31548</v>
      </c>
      <c r="H7165" t="s">
        <v>311</v>
      </c>
      <c r="I7165" t="s">
        <v>78</v>
      </c>
      <c r="J7165" t="s">
        <v>135</v>
      </c>
      <c r="K7165" t="s">
        <v>22</v>
      </c>
      <c r="L7165" t="s">
        <v>136</v>
      </c>
      <c r="M7165" t="s">
        <v>25434</v>
      </c>
      <c r="N7165" t="s">
        <v>25435</v>
      </c>
      <c r="O7165">
        <v>0.86027777777777781</v>
      </c>
      <c r="P7165">
        <v>0</v>
      </c>
      <c r="Q7165">
        <v>21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4.9082217000000004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4.9082217000000004</v>
      </c>
    </row>
    <row r="7166" spans="1:32" x14ac:dyDescent="0.3">
      <c r="A7166">
        <v>2793570</v>
      </c>
      <c r="B7166">
        <v>1</v>
      </c>
      <c r="C7166" t="s">
        <v>82</v>
      </c>
      <c r="D7166" t="s">
        <v>87</v>
      </c>
      <c r="E7166" t="s">
        <v>10507</v>
      </c>
      <c r="F7166" t="s">
        <v>10508</v>
      </c>
      <c r="G7166" t="s">
        <v>31547</v>
      </c>
      <c r="H7166" t="s">
        <v>134</v>
      </c>
      <c r="I7166" t="s">
        <v>79</v>
      </c>
      <c r="J7166" t="s">
        <v>135</v>
      </c>
      <c r="K7166" t="s">
        <v>22</v>
      </c>
      <c r="L7166" t="s">
        <v>136</v>
      </c>
      <c r="M7166" t="s">
        <v>25436</v>
      </c>
      <c r="N7166" t="s">
        <v>25437</v>
      </c>
      <c r="O7166">
        <v>1.2027777777777777</v>
      </c>
      <c r="P7166">
        <v>0</v>
      </c>
      <c r="Q7166">
        <v>183</v>
      </c>
      <c r="R7166">
        <v>0</v>
      </c>
      <c r="S7166">
        <v>0</v>
      </c>
      <c r="T7166">
        <v>0</v>
      </c>
      <c r="U7166">
        <v>7</v>
      </c>
      <c r="V7166">
        <v>0</v>
      </c>
      <c r="W7166">
        <v>0</v>
      </c>
      <c r="X7166">
        <v>0</v>
      </c>
      <c r="Y7166">
        <v>97.41619</v>
      </c>
      <c r="Z7166">
        <v>0</v>
      </c>
      <c r="AA7166">
        <v>0</v>
      </c>
      <c r="AB7166">
        <v>0</v>
      </c>
      <c r="AC7166">
        <v>1.5709831999999999</v>
      </c>
      <c r="AD7166">
        <v>0</v>
      </c>
      <c r="AE7166">
        <v>0</v>
      </c>
      <c r="AF7166">
        <v>98.987174999999993</v>
      </c>
    </row>
    <row r="7167" spans="1:32" x14ac:dyDescent="0.3">
      <c r="A7167">
        <v>2793559</v>
      </c>
      <c r="B7167">
        <v>2</v>
      </c>
      <c r="C7167" t="s">
        <v>82</v>
      </c>
      <c r="D7167" t="s">
        <v>108</v>
      </c>
      <c r="E7167" t="s">
        <v>25438</v>
      </c>
      <c r="F7167" t="s">
        <v>25439</v>
      </c>
      <c r="G7167" t="s">
        <v>31552</v>
      </c>
      <c r="H7167" t="s">
        <v>1557</v>
      </c>
      <c r="I7167" t="s">
        <v>78</v>
      </c>
      <c r="J7167" t="s">
        <v>135</v>
      </c>
      <c r="K7167" t="s">
        <v>22</v>
      </c>
      <c r="L7167" t="s">
        <v>136</v>
      </c>
      <c r="M7167" t="s">
        <v>25427</v>
      </c>
      <c r="N7167" t="s">
        <v>25440</v>
      </c>
      <c r="O7167">
        <v>0.36333333333333334</v>
      </c>
      <c r="P7167">
        <v>0</v>
      </c>
      <c r="Q7167">
        <v>31</v>
      </c>
      <c r="R7167">
        <v>0</v>
      </c>
      <c r="S7167">
        <v>17</v>
      </c>
      <c r="T7167">
        <v>0</v>
      </c>
      <c r="U7167">
        <v>19</v>
      </c>
      <c r="V7167">
        <v>0</v>
      </c>
      <c r="W7167">
        <v>0</v>
      </c>
      <c r="X7167">
        <v>0</v>
      </c>
      <c r="Y7167">
        <v>5.1264390000000004</v>
      </c>
      <c r="Z7167">
        <v>0</v>
      </c>
      <c r="AA7167">
        <v>5.1645336000000004</v>
      </c>
      <c r="AB7167">
        <v>0</v>
      </c>
      <c r="AC7167">
        <v>3.88863</v>
      </c>
      <c r="AD7167">
        <v>0</v>
      </c>
      <c r="AE7167">
        <v>0</v>
      </c>
      <c r="AF7167">
        <v>14.179603</v>
      </c>
    </row>
    <row r="7168" spans="1:32" x14ac:dyDescent="0.3">
      <c r="A7168">
        <v>2793566</v>
      </c>
      <c r="B7168">
        <v>1</v>
      </c>
      <c r="C7168" t="s">
        <v>83</v>
      </c>
      <c r="D7168" t="s">
        <v>124</v>
      </c>
      <c r="E7168" t="s">
        <v>25441</v>
      </c>
      <c r="F7168" t="s">
        <v>25442</v>
      </c>
      <c r="G7168" t="s">
        <v>31545</v>
      </c>
      <c r="H7168" t="s">
        <v>134</v>
      </c>
      <c r="I7168" t="s">
        <v>79</v>
      </c>
      <c r="J7168" t="s">
        <v>135</v>
      </c>
      <c r="K7168" t="s">
        <v>22</v>
      </c>
      <c r="L7168" t="s">
        <v>136</v>
      </c>
      <c r="M7168" t="s">
        <v>25443</v>
      </c>
      <c r="N7168" t="s">
        <v>25444</v>
      </c>
      <c r="O7168">
        <v>0.13638888888888889</v>
      </c>
      <c r="P7168">
        <v>3</v>
      </c>
      <c r="Q7168">
        <v>518</v>
      </c>
      <c r="R7168">
        <v>59</v>
      </c>
      <c r="S7168">
        <v>127</v>
      </c>
      <c r="T7168">
        <v>3</v>
      </c>
      <c r="U7168">
        <v>20</v>
      </c>
      <c r="V7168">
        <v>0</v>
      </c>
      <c r="W7168">
        <v>0</v>
      </c>
      <c r="X7168">
        <v>11.119104</v>
      </c>
      <c r="Y7168">
        <v>14.677216</v>
      </c>
      <c r="Z7168">
        <v>2.9947667</v>
      </c>
      <c r="AA7168">
        <v>4.1313620000000002</v>
      </c>
      <c r="AB7168">
        <v>0.74642675999999997</v>
      </c>
      <c r="AC7168">
        <v>0.89612572999999995</v>
      </c>
      <c r="AD7168">
        <v>0</v>
      </c>
      <c r="AE7168">
        <v>0</v>
      </c>
      <c r="AF7168">
        <v>34.565002</v>
      </c>
    </row>
    <row r="7169" spans="1:32" x14ac:dyDescent="0.3">
      <c r="A7169">
        <v>2793594</v>
      </c>
      <c r="B7169">
        <v>1</v>
      </c>
      <c r="C7169" t="s">
        <v>82</v>
      </c>
      <c r="D7169" t="s">
        <v>104</v>
      </c>
      <c r="E7169" t="s">
        <v>25360</v>
      </c>
      <c r="F7169" t="s">
        <v>25361</v>
      </c>
      <c r="G7169" t="s">
        <v>31546</v>
      </c>
      <c r="H7169" t="s">
        <v>1297</v>
      </c>
      <c r="I7169" t="s">
        <v>78</v>
      </c>
      <c r="J7169" t="s">
        <v>135</v>
      </c>
      <c r="K7169" t="s">
        <v>22</v>
      </c>
      <c r="L7169" t="s">
        <v>136</v>
      </c>
      <c r="M7169" t="s">
        <v>25445</v>
      </c>
      <c r="N7169" t="s">
        <v>25446</v>
      </c>
      <c r="O7169">
        <v>4.1855555555555553</v>
      </c>
      <c r="P7169">
        <v>0</v>
      </c>
      <c r="Q7169">
        <v>187</v>
      </c>
      <c r="R7169">
        <v>0</v>
      </c>
      <c r="S7169">
        <v>0</v>
      </c>
      <c r="T7169">
        <v>0</v>
      </c>
      <c r="U7169">
        <v>6</v>
      </c>
      <c r="V7169">
        <v>0</v>
      </c>
      <c r="W7169">
        <v>0</v>
      </c>
      <c r="X7169">
        <v>0</v>
      </c>
      <c r="Y7169">
        <v>281.01245</v>
      </c>
      <c r="Z7169">
        <v>0</v>
      </c>
      <c r="AA7169">
        <v>0</v>
      </c>
      <c r="AB7169">
        <v>0</v>
      </c>
      <c r="AC7169">
        <v>10.48143</v>
      </c>
      <c r="AD7169">
        <v>0</v>
      </c>
      <c r="AE7169">
        <v>0</v>
      </c>
      <c r="AF7169">
        <v>291.49387000000002</v>
      </c>
    </row>
    <row r="7170" spans="1:32" x14ac:dyDescent="0.3">
      <c r="A7170">
        <v>2793556</v>
      </c>
      <c r="B7170">
        <v>1</v>
      </c>
      <c r="C7170" t="s">
        <v>83</v>
      </c>
      <c r="D7170" t="s">
        <v>116</v>
      </c>
      <c r="E7170" t="s">
        <v>25447</v>
      </c>
      <c r="F7170" t="s">
        <v>25448</v>
      </c>
      <c r="G7170" t="s">
        <v>31549</v>
      </c>
      <c r="H7170" t="s">
        <v>134</v>
      </c>
      <c r="I7170" t="s">
        <v>79</v>
      </c>
      <c r="J7170" t="s">
        <v>135</v>
      </c>
      <c r="K7170" t="s">
        <v>22</v>
      </c>
      <c r="L7170" t="s">
        <v>136</v>
      </c>
      <c r="M7170" t="s">
        <v>25449</v>
      </c>
      <c r="N7170" t="s">
        <v>25450</v>
      </c>
      <c r="O7170">
        <v>0.16388888888888889</v>
      </c>
      <c r="P7170">
        <v>3</v>
      </c>
      <c r="Q7170">
        <v>557</v>
      </c>
      <c r="R7170">
        <v>2</v>
      </c>
      <c r="S7170">
        <v>38</v>
      </c>
      <c r="T7170">
        <v>0</v>
      </c>
      <c r="U7170">
        <v>15</v>
      </c>
      <c r="V7170">
        <v>0</v>
      </c>
      <c r="W7170">
        <v>0</v>
      </c>
      <c r="X7170">
        <v>7.6557459999999997</v>
      </c>
      <c r="Y7170">
        <v>11.594839</v>
      </c>
      <c r="Z7170">
        <v>0.26004096999999998</v>
      </c>
      <c r="AA7170">
        <v>1.8610555</v>
      </c>
      <c r="AB7170">
        <v>0</v>
      </c>
      <c r="AC7170">
        <v>0.60441420000000001</v>
      </c>
      <c r="AD7170">
        <v>0</v>
      </c>
      <c r="AE7170">
        <v>0</v>
      </c>
      <c r="AF7170">
        <v>21.976095000000001</v>
      </c>
    </row>
    <row r="7171" spans="1:32" x14ac:dyDescent="0.3">
      <c r="A7171">
        <v>2793564</v>
      </c>
      <c r="B7171">
        <v>1</v>
      </c>
      <c r="C7171" t="s">
        <v>82</v>
      </c>
      <c r="D7171" t="s">
        <v>87</v>
      </c>
      <c r="E7171" t="s">
        <v>25451</v>
      </c>
      <c r="F7171" t="s">
        <v>25452</v>
      </c>
      <c r="G7171" t="s">
        <v>31551</v>
      </c>
      <c r="H7171" t="s">
        <v>185</v>
      </c>
      <c r="I7171" t="s">
        <v>79</v>
      </c>
      <c r="J7171" t="s">
        <v>248</v>
      </c>
      <c r="K7171" t="s">
        <v>22</v>
      </c>
      <c r="L7171" t="s">
        <v>186</v>
      </c>
      <c r="M7171" t="s">
        <v>25453</v>
      </c>
      <c r="N7171" t="s">
        <v>25454</v>
      </c>
      <c r="O7171">
        <v>3.0555555555555555E-2</v>
      </c>
      <c r="P7171">
        <v>0</v>
      </c>
      <c r="Q7171">
        <v>1897</v>
      </c>
      <c r="R7171">
        <v>0</v>
      </c>
      <c r="S7171">
        <v>0</v>
      </c>
      <c r="T7171">
        <v>1</v>
      </c>
      <c r="U7171">
        <v>220</v>
      </c>
      <c r="V7171">
        <v>0</v>
      </c>
      <c r="W7171">
        <v>1</v>
      </c>
      <c r="X7171">
        <v>0</v>
      </c>
      <c r="Y7171">
        <v>25.900219</v>
      </c>
      <c r="Z7171">
        <v>0</v>
      </c>
      <c r="AA7171">
        <v>0</v>
      </c>
      <c r="AB7171">
        <v>3.5782352000000003E-2</v>
      </c>
      <c r="AC7171">
        <v>4.7526126</v>
      </c>
      <c r="AD7171">
        <v>0</v>
      </c>
      <c r="AE7171">
        <v>2.5755651000000001E-2</v>
      </c>
      <c r="AF7171">
        <v>30.714369000000001</v>
      </c>
    </row>
    <row r="7172" spans="1:32" x14ac:dyDescent="0.3">
      <c r="A7172">
        <v>2793530</v>
      </c>
      <c r="B7172">
        <v>1</v>
      </c>
      <c r="C7172" t="s">
        <v>83</v>
      </c>
      <c r="D7172" t="s">
        <v>116</v>
      </c>
      <c r="E7172" t="s">
        <v>25455</v>
      </c>
      <c r="F7172" t="s">
        <v>25456</v>
      </c>
      <c r="G7172" t="s">
        <v>31550</v>
      </c>
      <c r="H7172" t="s">
        <v>223</v>
      </c>
      <c r="I7172" t="s">
        <v>78</v>
      </c>
      <c r="J7172" t="s">
        <v>135</v>
      </c>
      <c r="K7172" t="s">
        <v>22</v>
      </c>
      <c r="L7172" t="s">
        <v>136</v>
      </c>
      <c r="M7172" t="s">
        <v>25457</v>
      </c>
      <c r="N7172" t="s">
        <v>25458</v>
      </c>
      <c r="O7172">
        <v>0.50388888888888894</v>
      </c>
      <c r="P7172">
        <v>0</v>
      </c>
      <c r="Q7172">
        <v>9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0.65519640000000001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0.65519640000000001</v>
      </c>
    </row>
    <row r="7173" spans="1:32" x14ac:dyDescent="0.3">
      <c r="A7173">
        <v>2793536</v>
      </c>
      <c r="B7173">
        <v>1</v>
      </c>
      <c r="C7173" t="s">
        <v>82</v>
      </c>
      <c r="D7173" t="s">
        <v>113</v>
      </c>
      <c r="E7173" t="s">
        <v>25459</v>
      </c>
      <c r="F7173" t="s">
        <v>25460</v>
      </c>
      <c r="G7173" t="s">
        <v>31546</v>
      </c>
      <c r="H7173" t="s">
        <v>223</v>
      </c>
      <c r="I7173" t="s">
        <v>78</v>
      </c>
      <c r="J7173" t="s">
        <v>135</v>
      </c>
      <c r="K7173" t="s">
        <v>22</v>
      </c>
      <c r="L7173" t="s">
        <v>136</v>
      </c>
      <c r="M7173" t="s">
        <v>25461</v>
      </c>
      <c r="N7173" t="s">
        <v>25462</v>
      </c>
      <c r="O7173">
        <v>0.40777777777777779</v>
      </c>
      <c r="P7173">
        <v>0</v>
      </c>
      <c r="Q7173">
        <v>14</v>
      </c>
      <c r="R7173">
        <v>0</v>
      </c>
      <c r="S7173">
        <v>0</v>
      </c>
      <c r="T7173">
        <v>0</v>
      </c>
      <c r="U7173">
        <v>1</v>
      </c>
      <c r="V7173">
        <v>0</v>
      </c>
      <c r="W7173">
        <v>0</v>
      </c>
      <c r="X7173">
        <v>0</v>
      </c>
      <c r="Y7173">
        <v>3.6869884000000002</v>
      </c>
      <c r="Z7173">
        <v>0</v>
      </c>
      <c r="AA7173">
        <v>0</v>
      </c>
      <c r="AB7173">
        <v>0</v>
      </c>
      <c r="AC7173">
        <v>2.4468420000000002</v>
      </c>
      <c r="AD7173">
        <v>0</v>
      </c>
      <c r="AE7173">
        <v>0</v>
      </c>
      <c r="AF7173">
        <v>6.1338299999999997</v>
      </c>
    </row>
    <row r="7174" spans="1:32" x14ac:dyDescent="0.3">
      <c r="A7174">
        <v>2793548</v>
      </c>
      <c r="B7174">
        <v>1</v>
      </c>
      <c r="C7174" t="s">
        <v>82</v>
      </c>
      <c r="D7174" t="s">
        <v>95</v>
      </c>
      <c r="E7174" t="s">
        <v>663</v>
      </c>
      <c r="F7174" t="s">
        <v>664</v>
      </c>
      <c r="G7174" t="s">
        <v>31552</v>
      </c>
      <c r="H7174" t="s">
        <v>665</v>
      </c>
      <c r="I7174" t="s">
        <v>78</v>
      </c>
      <c r="J7174" t="s">
        <v>135</v>
      </c>
      <c r="K7174" t="s">
        <v>22</v>
      </c>
      <c r="L7174" t="s">
        <v>136</v>
      </c>
      <c r="M7174" t="s">
        <v>25463</v>
      </c>
      <c r="N7174" t="s">
        <v>25464</v>
      </c>
      <c r="O7174">
        <v>0.3561111111111111</v>
      </c>
      <c r="P7174">
        <v>0</v>
      </c>
      <c r="Q7174">
        <v>315</v>
      </c>
      <c r="R7174">
        <v>0</v>
      </c>
      <c r="S7174">
        <v>0</v>
      </c>
      <c r="T7174">
        <v>0</v>
      </c>
      <c r="U7174">
        <v>4</v>
      </c>
      <c r="V7174">
        <v>0</v>
      </c>
      <c r="W7174">
        <v>0</v>
      </c>
      <c r="X7174">
        <v>0</v>
      </c>
      <c r="Y7174">
        <v>39.421619999999997</v>
      </c>
      <c r="Z7174">
        <v>0</v>
      </c>
      <c r="AA7174">
        <v>0</v>
      </c>
      <c r="AB7174">
        <v>0</v>
      </c>
      <c r="AC7174">
        <v>1.0319642</v>
      </c>
      <c r="AD7174">
        <v>0</v>
      </c>
      <c r="AE7174">
        <v>0</v>
      </c>
      <c r="AF7174">
        <v>40.453586999999999</v>
      </c>
    </row>
    <row r="7175" spans="1:32" x14ac:dyDescent="0.3">
      <c r="A7175">
        <v>2793542</v>
      </c>
      <c r="B7175">
        <v>1</v>
      </c>
      <c r="C7175" t="s">
        <v>82</v>
      </c>
      <c r="D7175" t="s">
        <v>84</v>
      </c>
      <c r="E7175" t="s">
        <v>21380</v>
      </c>
      <c r="F7175" t="s">
        <v>21381</v>
      </c>
      <c r="G7175" t="s">
        <v>31545</v>
      </c>
      <c r="H7175" t="s">
        <v>134</v>
      </c>
      <c r="I7175" t="s">
        <v>79</v>
      </c>
      <c r="J7175" t="s">
        <v>135</v>
      </c>
      <c r="K7175" t="s">
        <v>22</v>
      </c>
      <c r="L7175" t="s">
        <v>136</v>
      </c>
      <c r="M7175" t="s">
        <v>25465</v>
      </c>
      <c r="N7175" t="s">
        <v>25466</v>
      </c>
      <c r="O7175">
        <v>0.17666666666666667</v>
      </c>
      <c r="P7175">
        <v>0</v>
      </c>
      <c r="Q7175">
        <v>102</v>
      </c>
      <c r="R7175">
        <v>1</v>
      </c>
      <c r="S7175">
        <v>0</v>
      </c>
      <c r="T7175">
        <v>9</v>
      </c>
      <c r="U7175">
        <v>9</v>
      </c>
      <c r="V7175">
        <v>2</v>
      </c>
      <c r="W7175">
        <v>0</v>
      </c>
      <c r="X7175">
        <v>0</v>
      </c>
      <c r="Y7175">
        <v>6.5672040000000003</v>
      </c>
      <c r="Z7175">
        <v>9.5336005000000001E-2</v>
      </c>
      <c r="AA7175">
        <v>0</v>
      </c>
      <c r="AB7175">
        <v>19.754892000000002</v>
      </c>
      <c r="AC7175">
        <v>1.0878991</v>
      </c>
      <c r="AD7175">
        <v>13.680301</v>
      </c>
      <c r="AE7175">
        <v>0</v>
      </c>
      <c r="AF7175">
        <v>41.185630000000003</v>
      </c>
    </row>
    <row r="7176" spans="1:32" x14ac:dyDescent="0.3">
      <c r="A7176">
        <v>2793565</v>
      </c>
      <c r="B7176">
        <v>1</v>
      </c>
      <c r="C7176" t="s">
        <v>82</v>
      </c>
      <c r="D7176" t="s">
        <v>87</v>
      </c>
      <c r="E7176" t="s">
        <v>25467</v>
      </c>
      <c r="F7176" t="s">
        <v>25468</v>
      </c>
      <c r="G7176" t="s">
        <v>31551</v>
      </c>
      <c r="H7176" t="s">
        <v>185</v>
      </c>
      <c r="I7176" t="s">
        <v>79</v>
      </c>
      <c r="J7176" t="s">
        <v>248</v>
      </c>
      <c r="K7176" t="s">
        <v>22</v>
      </c>
      <c r="L7176" t="s">
        <v>186</v>
      </c>
      <c r="M7176" t="s">
        <v>25469</v>
      </c>
      <c r="N7176" t="s">
        <v>25470</v>
      </c>
      <c r="O7176">
        <v>3.5000000000000003E-2</v>
      </c>
      <c r="P7176">
        <v>0</v>
      </c>
      <c r="Q7176">
        <v>4356</v>
      </c>
      <c r="R7176">
        <v>0</v>
      </c>
      <c r="S7176">
        <v>1</v>
      </c>
      <c r="T7176">
        <v>0</v>
      </c>
      <c r="U7176">
        <v>393</v>
      </c>
      <c r="V7176">
        <v>0</v>
      </c>
      <c r="W7176">
        <v>0</v>
      </c>
      <c r="X7176">
        <v>0</v>
      </c>
      <c r="Y7176">
        <v>62.227978</v>
      </c>
      <c r="Z7176">
        <v>0</v>
      </c>
      <c r="AA7176">
        <v>0</v>
      </c>
      <c r="AB7176">
        <v>0</v>
      </c>
      <c r="AC7176">
        <v>12.71458</v>
      </c>
      <c r="AD7176">
        <v>0</v>
      </c>
      <c r="AE7176">
        <v>0</v>
      </c>
      <c r="AF7176">
        <v>74.94256</v>
      </c>
    </row>
    <row r="7177" spans="1:32" x14ac:dyDescent="0.3">
      <c r="A7177">
        <v>2793516</v>
      </c>
      <c r="B7177">
        <v>1</v>
      </c>
      <c r="C7177" t="s">
        <v>82</v>
      </c>
      <c r="D7177" t="s">
        <v>104</v>
      </c>
      <c r="E7177" t="s">
        <v>21883</v>
      </c>
      <c r="F7177" t="s">
        <v>21884</v>
      </c>
      <c r="G7177" t="s">
        <v>31546</v>
      </c>
      <c r="H7177" t="s">
        <v>223</v>
      </c>
      <c r="I7177" t="s">
        <v>78</v>
      </c>
      <c r="J7177" t="s">
        <v>135</v>
      </c>
      <c r="K7177" t="s">
        <v>22</v>
      </c>
      <c r="L7177" t="s">
        <v>136</v>
      </c>
      <c r="M7177" t="s">
        <v>25471</v>
      </c>
      <c r="N7177" t="s">
        <v>25472</v>
      </c>
      <c r="O7177">
        <v>1.9941666666666666</v>
      </c>
      <c r="P7177">
        <v>0</v>
      </c>
      <c r="Q7177">
        <v>139</v>
      </c>
      <c r="R7177">
        <v>0</v>
      </c>
      <c r="S7177">
        <v>0</v>
      </c>
      <c r="T7177">
        <v>0</v>
      </c>
      <c r="U7177">
        <v>4</v>
      </c>
      <c r="V7177">
        <v>0</v>
      </c>
      <c r="W7177">
        <v>0</v>
      </c>
      <c r="X7177">
        <v>0</v>
      </c>
      <c r="Y7177">
        <v>109.673706</v>
      </c>
      <c r="Z7177">
        <v>0</v>
      </c>
      <c r="AA7177">
        <v>0</v>
      </c>
      <c r="AB7177">
        <v>0</v>
      </c>
      <c r="AC7177">
        <v>0.69929589999999997</v>
      </c>
      <c r="AD7177">
        <v>0</v>
      </c>
      <c r="AE7177">
        <v>0</v>
      </c>
      <c r="AF7177">
        <v>110.373</v>
      </c>
    </row>
    <row r="7178" spans="1:32" x14ac:dyDescent="0.3">
      <c r="A7178">
        <v>2793535</v>
      </c>
      <c r="B7178">
        <v>1</v>
      </c>
      <c r="C7178" t="s">
        <v>82</v>
      </c>
      <c r="D7178" t="s">
        <v>106</v>
      </c>
      <c r="E7178" t="s">
        <v>23325</v>
      </c>
      <c r="F7178" t="s">
        <v>23326</v>
      </c>
      <c r="G7178" t="s">
        <v>31552</v>
      </c>
      <c r="H7178" t="s">
        <v>223</v>
      </c>
      <c r="I7178" t="s">
        <v>78</v>
      </c>
      <c r="J7178" t="s">
        <v>135</v>
      </c>
      <c r="K7178" t="s">
        <v>22</v>
      </c>
      <c r="L7178" t="s">
        <v>136</v>
      </c>
      <c r="M7178" t="s">
        <v>25473</v>
      </c>
      <c r="N7178" t="s">
        <v>25474</v>
      </c>
      <c r="O7178">
        <v>0.76833333333333331</v>
      </c>
      <c r="P7178">
        <v>0</v>
      </c>
      <c r="Q7178">
        <v>229</v>
      </c>
      <c r="R7178">
        <v>0</v>
      </c>
      <c r="S7178">
        <v>0</v>
      </c>
      <c r="T7178">
        <v>0</v>
      </c>
      <c r="U7178">
        <v>8</v>
      </c>
      <c r="V7178">
        <v>0</v>
      </c>
      <c r="W7178">
        <v>0</v>
      </c>
      <c r="X7178">
        <v>0</v>
      </c>
      <c r="Y7178">
        <v>76.698369999999997</v>
      </c>
      <c r="Z7178">
        <v>0</v>
      </c>
      <c r="AA7178">
        <v>0</v>
      </c>
      <c r="AB7178">
        <v>0</v>
      </c>
      <c r="AC7178">
        <v>4.6902986000000002</v>
      </c>
      <c r="AD7178">
        <v>0</v>
      </c>
      <c r="AE7178">
        <v>0</v>
      </c>
      <c r="AF7178">
        <v>81.388670000000005</v>
      </c>
    </row>
    <row r="7179" spans="1:32" x14ac:dyDescent="0.3">
      <c r="A7179">
        <v>2793510</v>
      </c>
      <c r="B7179">
        <v>1</v>
      </c>
      <c r="C7179" t="s">
        <v>82</v>
      </c>
      <c r="D7179" t="s">
        <v>95</v>
      </c>
      <c r="E7179" t="s">
        <v>663</v>
      </c>
      <c r="F7179" t="s">
        <v>664</v>
      </c>
      <c r="G7179" t="s">
        <v>31552</v>
      </c>
      <c r="H7179" t="s">
        <v>665</v>
      </c>
      <c r="I7179" t="s">
        <v>78</v>
      </c>
      <c r="J7179" t="s">
        <v>135</v>
      </c>
      <c r="K7179" t="s">
        <v>22</v>
      </c>
      <c r="L7179" t="s">
        <v>136</v>
      </c>
      <c r="M7179" t="s">
        <v>25475</v>
      </c>
      <c r="N7179" t="s">
        <v>25476</v>
      </c>
      <c r="O7179">
        <v>0.44444444444444442</v>
      </c>
      <c r="P7179">
        <v>0</v>
      </c>
      <c r="Q7179">
        <v>315</v>
      </c>
      <c r="R7179">
        <v>0</v>
      </c>
      <c r="S7179">
        <v>0</v>
      </c>
      <c r="T7179">
        <v>0</v>
      </c>
      <c r="U7179">
        <v>4</v>
      </c>
      <c r="V7179">
        <v>0</v>
      </c>
      <c r="W7179">
        <v>0</v>
      </c>
      <c r="X7179">
        <v>0</v>
      </c>
      <c r="Y7179">
        <v>41.979900000000001</v>
      </c>
      <c r="Z7179">
        <v>0</v>
      </c>
      <c r="AA7179">
        <v>0</v>
      </c>
      <c r="AB7179">
        <v>0</v>
      </c>
      <c r="AC7179">
        <v>1.2560201</v>
      </c>
      <c r="AD7179">
        <v>0</v>
      </c>
      <c r="AE7179">
        <v>0</v>
      </c>
      <c r="AF7179">
        <v>43.23592</v>
      </c>
    </row>
    <row r="7180" spans="1:32" x14ac:dyDescent="0.3">
      <c r="A7180">
        <v>2793546</v>
      </c>
      <c r="B7180">
        <v>1</v>
      </c>
      <c r="C7180" t="s">
        <v>83</v>
      </c>
      <c r="D7180" t="s">
        <v>129</v>
      </c>
      <c r="E7180" t="s">
        <v>25477</v>
      </c>
      <c r="F7180" t="s">
        <v>25478</v>
      </c>
      <c r="G7180" t="s">
        <v>31546</v>
      </c>
      <c r="H7180" t="s">
        <v>223</v>
      </c>
      <c r="I7180" t="s">
        <v>78</v>
      </c>
      <c r="J7180" t="s">
        <v>135</v>
      </c>
      <c r="K7180" t="s">
        <v>22</v>
      </c>
      <c r="L7180" t="s">
        <v>136</v>
      </c>
      <c r="M7180" t="s">
        <v>25479</v>
      </c>
      <c r="N7180" t="s">
        <v>25480</v>
      </c>
      <c r="O7180">
        <v>0.73222222222222222</v>
      </c>
      <c r="P7180">
        <v>0</v>
      </c>
      <c r="Q7180">
        <v>407</v>
      </c>
      <c r="R7180">
        <v>0</v>
      </c>
      <c r="S7180">
        <v>0</v>
      </c>
      <c r="T7180">
        <v>0</v>
      </c>
      <c r="U7180">
        <v>4</v>
      </c>
      <c r="V7180">
        <v>0</v>
      </c>
      <c r="W7180">
        <v>0</v>
      </c>
      <c r="X7180">
        <v>0</v>
      </c>
      <c r="Y7180">
        <v>64.320625000000007</v>
      </c>
      <c r="Z7180">
        <v>0</v>
      </c>
      <c r="AA7180">
        <v>0</v>
      </c>
      <c r="AB7180">
        <v>0</v>
      </c>
      <c r="AC7180">
        <v>0.18697368</v>
      </c>
      <c r="AD7180">
        <v>0</v>
      </c>
      <c r="AE7180">
        <v>0</v>
      </c>
      <c r="AF7180">
        <v>64.507599999999996</v>
      </c>
    </row>
    <row r="7181" spans="1:32" x14ac:dyDescent="0.3">
      <c r="A7181">
        <v>2793526</v>
      </c>
      <c r="B7181">
        <v>1</v>
      </c>
      <c r="C7181" t="s">
        <v>82</v>
      </c>
      <c r="D7181" t="s">
        <v>95</v>
      </c>
      <c r="E7181" t="s">
        <v>25481</v>
      </c>
      <c r="F7181" t="s">
        <v>25482</v>
      </c>
      <c r="G7181" t="s">
        <v>31552</v>
      </c>
      <c r="H7181" t="s">
        <v>665</v>
      </c>
      <c r="I7181" t="s">
        <v>78</v>
      </c>
      <c r="J7181" t="s">
        <v>135</v>
      </c>
      <c r="K7181" t="s">
        <v>22</v>
      </c>
      <c r="L7181" t="s">
        <v>136</v>
      </c>
      <c r="M7181" t="s">
        <v>25483</v>
      </c>
      <c r="N7181" t="s">
        <v>25484</v>
      </c>
      <c r="O7181">
        <v>2.6847222222222222</v>
      </c>
      <c r="P7181">
        <v>0</v>
      </c>
      <c r="Q7181">
        <v>301</v>
      </c>
      <c r="R7181">
        <v>0</v>
      </c>
      <c r="S7181">
        <v>1</v>
      </c>
      <c r="T7181">
        <v>0</v>
      </c>
      <c r="U7181">
        <v>16</v>
      </c>
      <c r="V7181">
        <v>0</v>
      </c>
      <c r="W7181">
        <v>0</v>
      </c>
      <c r="X7181">
        <v>0</v>
      </c>
      <c r="Y7181">
        <v>310.03253000000001</v>
      </c>
      <c r="Z7181">
        <v>0</v>
      </c>
      <c r="AA7181">
        <v>0.27938395999999999</v>
      </c>
      <c r="AB7181">
        <v>0</v>
      </c>
      <c r="AC7181">
        <v>21.776869000000001</v>
      </c>
      <c r="AD7181">
        <v>0</v>
      </c>
      <c r="AE7181">
        <v>0</v>
      </c>
      <c r="AF7181">
        <v>332.08877999999999</v>
      </c>
    </row>
    <row r="7182" spans="1:32" x14ac:dyDescent="0.3">
      <c r="A7182">
        <v>2793451</v>
      </c>
      <c r="B7182">
        <v>2</v>
      </c>
      <c r="C7182" t="s">
        <v>83</v>
      </c>
      <c r="D7182" t="s">
        <v>124</v>
      </c>
      <c r="E7182" t="s">
        <v>18774</v>
      </c>
      <c r="F7182" t="s">
        <v>18775</v>
      </c>
      <c r="G7182" t="s">
        <v>31552</v>
      </c>
      <c r="H7182" t="s">
        <v>223</v>
      </c>
      <c r="I7182" t="s">
        <v>78</v>
      </c>
      <c r="J7182" t="s">
        <v>135</v>
      </c>
      <c r="K7182" t="s">
        <v>22</v>
      </c>
      <c r="L7182" t="s">
        <v>136</v>
      </c>
      <c r="M7182" t="s">
        <v>25485</v>
      </c>
      <c r="N7182" t="s">
        <v>25486</v>
      </c>
      <c r="O7182">
        <v>0.57916666666666672</v>
      </c>
      <c r="P7182">
        <v>0</v>
      </c>
      <c r="Q7182">
        <v>580</v>
      </c>
      <c r="R7182">
        <v>0</v>
      </c>
      <c r="S7182">
        <v>3</v>
      </c>
      <c r="T7182">
        <v>0</v>
      </c>
      <c r="U7182">
        <v>25</v>
      </c>
      <c r="V7182">
        <v>0</v>
      </c>
      <c r="W7182">
        <v>0</v>
      </c>
      <c r="X7182">
        <v>0</v>
      </c>
      <c r="Y7182">
        <v>98.737273999999999</v>
      </c>
      <c r="Z7182">
        <v>0</v>
      </c>
      <c r="AA7182">
        <v>0.171463</v>
      </c>
      <c r="AB7182">
        <v>0</v>
      </c>
      <c r="AC7182">
        <v>8.4149370000000001</v>
      </c>
      <c r="AD7182">
        <v>0</v>
      </c>
      <c r="AE7182">
        <v>0</v>
      </c>
      <c r="AF7182">
        <v>107.32368</v>
      </c>
    </row>
    <row r="7183" spans="1:32" x14ac:dyDescent="0.3">
      <c r="A7183">
        <v>2793491</v>
      </c>
      <c r="B7183">
        <v>1</v>
      </c>
      <c r="C7183" t="s">
        <v>82</v>
      </c>
      <c r="D7183" t="s">
        <v>104</v>
      </c>
      <c r="E7183" t="s">
        <v>18784</v>
      </c>
      <c r="F7183" t="s">
        <v>18785</v>
      </c>
      <c r="G7183" t="s">
        <v>31546</v>
      </c>
      <c r="H7183" t="s">
        <v>223</v>
      </c>
      <c r="I7183" t="s">
        <v>78</v>
      </c>
      <c r="J7183" t="s">
        <v>135</v>
      </c>
      <c r="K7183" t="s">
        <v>22</v>
      </c>
      <c r="L7183" t="s">
        <v>136</v>
      </c>
      <c r="M7183" t="s">
        <v>25487</v>
      </c>
      <c r="N7183" t="s">
        <v>25488</v>
      </c>
      <c r="O7183">
        <v>1.4755555555555555</v>
      </c>
      <c r="P7183">
        <v>0</v>
      </c>
      <c r="Q7183">
        <v>331</v>
      </c>
      <c r="R7183">
        <v>0</v>
      </c>
      <c r="S7183">
        <v>0</v>
      </c>
      <c r="T7183">
        <v>0</v>
      </c>
      <c r="U7183">
        <v>18</v>
      </c>
      <c r="V7183">
        <v>0</v>
      </c>
      <c r="W7183">
        <v>0</v>
      </c>
      <c r="X7183">
        <v>0</v>
      </c>
      <c r="Y7183">
        <v>135.80658</v>
      </c>
      <c r="Z7183">
        <v>0</v>
      </c>
      <c r="AA7183">
        <v>0</v>
      </c>
      <c r="AB7183">
        <v>0</v>
      </c>
      <c r="AC7183">
        <v>5.4825745000000001</v>
      </c>
      <c r="AD7183">
        <v>0</v>
      </c>
      <c r="AE7183">
        <v>0</v>
      </c>
      <c r="AF7183">
        <v>141.28915000000001</v>
      </c>
    </row>
    <row r="7184" spans="1:32" x14ac:dyDescent="0.3">
      <c r="A7184">
        <v>2793531</v>
      </c>
      <c r="B7184">
        <v>1</v>
      </c>
      <c r="C7184" t="s">
        <v>82</v>
      </c>
      <c r="D7184" t="s">
        <v>87</v>
      </c>
      <c r="E7184" t="s">
        <v>4337</v>
      </c>
      <c r="F7184" t="s">
        <v>4338</v>
      </c>
      <c r="G7184" t="s">
        <v>31552</v>
      </c>
      <c r="H7184" t="s">
        <v>665</v>
      </c>
      <c r="I7184" t="s">
        <v>78</v>
      </c>
      <c r="J7184" t="s">
        <v>135</v>
      </c>
      <c r="K7184" t="s">
        <v>22</v>
      </c>
      <c r="L7184" t="s">
        <v>136</v>
      </c>
      <c r="M7184" t="s">
        <v>25489</v>
      </c>
      <c r="N7184" t="s">
        <v>25490</v>
      </c>
      <c r="O7184">
        <v>3.2038888888888888</v>
      </c>
      <c r="P7184">
        <v>0</v>
      </c>
      <c r="Q7184">
        <v>384</v>
      </c>
      <c r="R7184">
        <v>0</v>
      </c>
      <c r="S7184">
        <v>0</v>
      </c>
      <c r="T7184">
        <v>0</v>
      </c>
      <c r="U7184">
        <v>33</v>
      </c>
      <c r="V7184">
        <v>0</v>
      </c>
      <c r="W7184">
        <v>0</v>
      </c>
      <c r="X7184">
        <v>0</v>
      </c>
      <c r="Y7184">
        <v>458.81889999999999</v>
      </c>
      <c r="Z7184">
        <v>0</v>
      </c>
      <c r="AA7184">
        <v>0</v>
      </c>
      <c r="AB7184">
        <v>0</v>
      </c>
      <c r="AC7184">
        <v>62.308495000000001</v>
      </c>
      <c r="AD7184">
        <v>0</v>
      </c>
      <c r="AE7184">
        <v>0</v>
      </c>
      <c r="AF7184">
        <v>521.12739999999997</v>
      </c>
    </row>
    <row r="7185" spans="1:32" x14ac:dyDescent="0.3">
      <c r="A7185">
        <v>2793486</v>
      </c>
      <c r="B7185">
        <v>1</v>
      </c>
      <c r="C7185" t="s">
        <v>82</v>
      </c>
      <c r="D7185" t="s">
        <v>86</v>
      </c>
      <c r="E7185" t="s">
        <v>25491</v>
      </c>
      <c r="F7185" t="s">
        <v>25492</v>
      </c>
      <c r="G7185" t="s">
        <v>31546</v>
      </c>
      <c r="H7185" t="s">
        <v>223</v>
      </c>
      <c r="I7185" t="s">
        <v>78</v>
      </c>
      <c r="J7185" t="s">
        <v>135</v>
      </c>
      <c r="K7185" t="s">
        <v>22</v>
      </c>
      <c r="L7185" t="s">
        <v>136</v>
      </c>
      <c r="M7185" t="s">
        <v>25493</v>
      </c>
      <c r="N7185" t="s">
        <v>25494</v>
      </c>
      <c r="O7185">
        <v>1.0366666666666666</v>
      </c>
      <c r="P7185">
        <v>0</v>
      </c>
      <c r="Q7185">
        <v>162</v>
      </c>
      <c r="R7185">
        <v>0</v>
      </c>
      <c r="S7185">
        <v>0</v>
      </c>
      <c r="T7185">
        <v>0</v>
      </c>
      <c r="U7185">
        <v>4</v>
      </c>
      <c r="V7185">
        <v>0</v>
      </c>
      <c r="W7185">
        <v>0</v>
      </c>
      <c r="X7185">
        <v>0</v>
      </c>
      <c r="Y7185">
        <v>34.584440000000001</v>
      </c>
      <c r="Z7185">
        <v>0</v>
      </c>
      <c r="AA7185">
        <v>0</v>
      </c>
      <c r="AB7185">
        <v>0</v>
      </c>
      <c r="AC7185">
        <v>3.0076491999999999</v>
      </c>
      <c r="AD7185">
        <v>0</v>
      </c>
      <c r="AE7185">
        <v>0</v>
      </c>
      <c r="AF7185">
        <v>37.592086999999999</v>
      </c>
    </row>
    <row r="7186" spans="1:32" x14ac:dyDescent="0.3">
      <c r="A7186">
        <v>2793512</v>
      </c>
      <c r="B7186">
        <v>1</v>
      </c>
      <c r="C7186" t="s">
        <v>82</v>
      </c>
      <c r="D7186" t="s">
        <v>104</v>
      </c>
      <c r="E7186" t="s">
        <v>698</v>
      </c>
      <c r="F7186" t="s">
        <v>699</v>
      </c>
      <c r="G7186" t="s">
        <v>31546</v>
      </c>
      <c r="H7186" t="s">
        <v>223</v>
      </c>
      <c r="I7186" t="s">
        <v>78</v>
      </c>
      <c r="J7186" t="s">
        <v>135</v>
      </c>
      <c r="K7186" t="s">
        <v>22</v>
      </c>
      <c r="L7186" t="s">
        <v>136</v>
      </c>
      <c r="M7186" t="s">
        <v>25495</v>
      </c>
      <c r="N7186" t="s">
        <v>25496</v>
      </c>
      <c r="O7186">
        <v>4.3499999999999996</v>
      </c>
      <c r="P7186">
        <v>0</v>
      </c>
      <c r="Q7186">
        <v>170</v>
      </c>
      <c r="R7186">
        <v>0</v>
      </c>
      <c r="S7186">
        <v>0</v>
      </c>
      <c r="T7186">
        <v>0</v>
      </c>
      <c r="U7186">
        <v>7</v>
      </c>
      <c r="V7186">
        <v>0</v>
      </c>
      <c r="W7186">
        <v>0</v>
      </c>
      <c r="X7186">
        <v>0</v>
      </c>
      <c r="Y7186">
        <v>218.51822999999999</v>
      </c>
      <c r="Z7186">
        <v>0</v>
      </c>
      <c r="AA7186">
        <v>0</v>
      </c>
      <c r="AB7186">
        <v>0</v>
      </c>
      <c r="AC7186">
        <v>24.820929</v>
      </c>
      <c r="AD7186">
        <v>0</v>
      </c>
      <c r="AE7186">
        <v>0</v>
      </c>
      <c r="AF7186">
        <v>243.33917</v>
      </c>
    </row>
    <row r="7187" spans="1:32" x14ac:dyDescent="0.3">
      <c r="A7187">
        <v>2793341</v>
      </c>
      <c r="B7187">
        <v>1</v>
      </c>
      <c r="C7187" t="s">
        <v>82</v>
      </c>
      <c r="D7187" t="s">
        <v>84</v>
      </c>
      <c r="E7187" t="s">
        <v>25497</v>
      </c>
      <c r="F7187" t="s">
        <v>25498</v>
      </c>
      <c r="G7187" t="s">
        <v>31547</v>
      </c>
      <c r="H7187" t="s">
        <v>145</v>
      </c>
      <c r="I7187" t="s">
        <v>79</v>
      </c>
      <c r="J7187" t="s">
        <v>135</v>
      </c>
      <c r="K7187" t="s">
        <v>22</v>
      </c>
      <c r="L7187" t="s">
        <v>136</v>
      </c>
      <c r="M7187" t="s">
        <v>25499</v>
      </c>
      <c r="N7187" t="s">
        <v>25500</v>
      </c>
      <c r="O7187">
        <v>2.9144444444444444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3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6095.5780000000004</v>
      </c>
      <c r="AE7187">
        <v>0</v>
      </c>
      <c r="AF7187">
        <v>6095.5780000000004</v>
      </c>
    </row>
    <row r="7188" spans="1:32" x14ac:dyDescent="0.3">
      <c r="A7188">
        <v>2793338</v>
      </c>
      <c r="B7188">
        <v>1</v>
      </c>
      <c r="C7188" t="s">
        <v>82</v>
      </c>
      <c r="D7188" t="s">
        <v>87</v>
      </c>
      <c r="E7188" t="s">
        <v>25501</v>
      </c>
      <c r="F7188" t="s">
        <v>25502</v>
      </c>
      <c r="G7188" t="s">
        <v>31546</v>
      </c>
      <c r="H7188" t="s">
        <v>1297</v>
      </c>
      <c r="I7188" t="s">
        <v>78</v>
      </c>
      <c r="J7188" t="s">
        <v>135</v>
      </c>
      <c r="K7188" t="s">
        <v>22</v>
      </c>
      <c r="L7188" t="s">
        <v>136</v>
      </c>
      <c r="M7188" t="s">
        <v>25503</v>
      </c>
      <c r="N7188" t="s">
        <v>25504</v>
      </c>
      <c r="O7188">
        <v>8.7880555555555553</v>
      </c>
      <c r="P7188">
        <v>0</v>
      </c>
      <c r="Q7188">
        <v>134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554.92930000000001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554.92930000000001</v>
      </c>
    </row>
    <row r="7189" spans="1:32" x14ac:dyDescent="0.3">
      <c r="A7189">
        <v>2793331</v>
      </c>
      <c r="B7189">
        <v>1</v>
      </c>
      <c r="C7189" t="s">
        <v>82</v>
      </c>
      <c r="D7189" t="s">
        <v>96</v>
      </c>
      <c r="E7189" t="s">
        <v>25505</v>
      </c>
      <c r="F7189" t="s">
        <v>25506</v>
      </c>
      <c r="G7189" t="s">
        <v>31546</v>
      </c>
      <c r="H7189" t="s">
        <v>223</v>
      </c>
      <c r="I7189" t="s">
        <v>78</v>
      </c>
      <c r="J7189" t="s">
        <v>135</v>
      </c>
      <c r="K7189" t="s">
        <v>22</v>
      </c>
      <c r="L7189" t="s">
        <v>136</v>
      </c>
      <c r="M7189" t="s">
        <v>25507</v>
      </c>
      <c r="N7189" t="s">
        <v>25508</v>
      </c>
      <c r="O7189">
        <v>2.4680555555555554</v>
      </c>
      <c r="P7189">
        <v>0</v>
      </c>
      <c r="Q7189">
        <v>150</v>
      </c>
      <c r="R7189">
        <v>0</v>
      </c>
      <c r="S7189">
        <v>0</v>
      </c>
      <c r="T7189">
        <v>0</v>
      </c>
      <c r="U7189">
        <v>3</v>
      </c>
      <c r="V7189">
        <v>0</v>
      </c>
      <c r="W7189">
        <v>0</v>
      </c>
      <c r="X7189">
        <v>0</v>
      </c>
      <c r="Y7189">
        <v>116.65358000000001</v>
      </c>
      <c r="Z7189">
        <v>0</v>
      </c>
      <c r="AA7189">
        <v>0</v>
      </c>
      <c r="AB7189">
        <v>0</v>
      </c>
      <c r="AC7189">
        <v>0.56053375999999999</v>
      </c>
      <c r="AD7189">
        <v>0</v>
      </c>
      <c r="AE7189">
        <v>0</v>
      </c>
      <c r="AF7189">
        <v>117.21411999999999</v>
      </c>
    </row>
    <row r="7190" spans="1:32" x14ac:dyDescent="0.3">
      <c r="A7190">
        <v>2793330</v>
      </c>
      <c r="B7190">
        <v>1</v>
      </c>
      <c r="C7190" t="s">
        <v>82</v>
      </c>
      <c r="D7190" t="s">
        <v>87</v>
      </c>
      <c r="E7190" t="s">
        <v>25509</v>
      </c>
      <c r="F7190" t="s">
        <v>25510</v>
      </c>
      <c r="G7190" t="s">
        <v>31546</v>
      </c>
      <c r="H7190" t="s">
        <v>1557</v>
      </c>
      <c r="I7190" t="s">
        <v>78</v>
      </c>
      <c r="J7190" t="s">
        <v>135</v>
      </c>
      <c r="K7190" t="s">
        <v>22</v>
      </c>
      <c r="L7190" t="s">
        <v>136</v>
      </c>
      <c r="M7190" t="s">
        <v>25511</v>
      </c>
      <c r="N7190" t="s">
        <v>25512</v>
      </c>
      <c r="O7190">
        <v>1.3983333333333334</v>
      </c>
      <c r="P7190">
        <v>0</v>
      </c>
      <c r="Q7190">
        <v>188</v>
      </c>
      <c r="R7190">
        <v>0</v>
      </c>
      <c r="S7190">
        <v>0</v>
      </c>
      <c r="T7190">
        <v>0</v>
      </c>
      <c r="U7190">
        <v>10</v>
      </c>
      <c r="V7190">
        <v>0</v>
      </c>
      <c r="W7190">
        <v>0</v>
      </c>
      <c r="X7190">
        <v>0</v>
      </c>
      <c r="Y7190">
        <v>94.517493999999999</v>
      </c>
      <c r="Z7190">
        <v>0</v>
      </c>
      <c r="AA7190">
        <v>0</v>
      </c>
      <c r="AB7190">
        <v>0</v>
      </c>
      <c r="AC7190">
        <v>5.5451610000000002</v>
      </c>
      <c r="AD7190">
        <v>0</v>
      </c>
      <c r="AE7190">
        <v>0</v>
      </c>
      <c r="AF7190">
        <v>100.06265999999999</v>
      </c>
    </row>
    <row r="7191" spans="1:32" x14ac:dyDescent="0.3">
      <c r="A7191">
        <v>2793334</v>
      </c>
      <c r="B7191">
        <v>1</v>
      </c>
      <c r="C7191" t="s">
        <v>82</v>
      </c>
      <c r="D7191" t="s">
        <v>104</v>
      </c>
      <c r="E7191" t="s">
        <v>25513</v>
      </c>
      <c r="F7191" t="s">
        <v>25514</v>
      </c>
      <c r="G7191" t="s">
        <v>31552</v>
      </c>
      <c r="H7191" t="s">
        <v>665</v>
      </c>
      <c r="I7191" t="s">
        <v>78</v>
      </c>
      <c r="J7191" t="s">
        <v>135</v>
      </c>
      <c r="K7191" t="s">
        <v>22</v>
      </c>
      <c r="L7191" t="s">
        <v>136</v>
      </c>
      <c r="M7191" t="s">
        <v>25515</v>
      </c>
      <c r="N7191" t="s">
        <v>25516</v>
      </c>
      <c r="O7191">
        <v>1.1883333333333332</v>
      </c>
      <c r="P7191">
        <v>0</v>
      </c>
      <c r="Q7191">
        <v>491</v>
      </c>
      <c r="R7191">
        <v>0</v>
      </c>
      <c r="S7191">
        <v>0</v>
      </c>
      <c r="T7191">
        <v>0</v>
      </c>
      <c r="U7191">
        <v>49</v>
      </c>
      <c r="V7191">
        <v>0</v>
      </c>
      <c r="W7191">
        <v>0</v>
      </c>
      <c r="X7191">
        <v>0</v>
      </c>
      <c r="Y7191">
        <v>167.01482999999999</v>
      </c>
      <c r="Z7191">
        <v>0</v>
      </c>
      <c r="AA7191">
        <v>0</v>
      </c>
      <c r="AB7191">
        <v>0</v>
      </c>
      <c r="AC7191">
        <v>29.785329999999998</v>
      </c>
      <c r="AD7191">
        <v>0</v>
      </c>
      <c r="AE7191">
        <v>0</v>
      </c>
      <c r="AF7191">
        <v>196.80016000000001</v>
      </c>
    </row>
    <row r="7192" spans="1:32" x14ac:dyDescent="0.3">
      <c r="A7192">
        <v>2793344</v>
      </c>
      <c r="B7192">
        <v>1</v>
      </c>
      <c r="C7192" t="s">
        <v>82</v>
      </c>
      <c r="D7192" t="s">
        <v>104</v>
      </c>
      <c r="E7192" t="s">
        <v>10777</v>
      </c>
      <c r="F7192" t="s">
        <v>10778</v>
      </c>
      <c r="G7192" t="s">
        <v>31552</v>
      </c>
      <c r="H7192" t="s">
        <v>359</v>
      </c>
      <c r="I7192" t="s">
        <v>78</v>
      </c>
      <c r="J7192" t="s">
        <v>135</v>
      </c>
      <c r="K7192" t="s">
        <v>22</v>
      </c>
      <c r="L7192" t="s">
        <v>136</v>
      </c>
      <c r="M7192" t="s">
        <v>25517</v>
      </c>
      <c r="N7192" t="s">
        <v>25518</v>
      </c>
      <c r="O7192">
        <v>5.9986111111111109</v>
      </c>
      <c r="P7192">
        <v>0</v>
      </c>
      <c r="Q7192">
        <v>1396</v>
      </c>
      <c r="R7192">
        <v>0</v>
      </c>
      <c r="S7192">
        <v>0</v>
      </c>
      <c r="T7192">
        <v>0</v>
      </c>
      <c r="U7192">
        <v>103</v>
      </c>
      <c r="V7192">
        <v>0</v>
      </c>
      <c r="W7192">
        <v>0</v>
      </c>
      <c r="X7192">
        <v>0</v>
      </c>
      <c r="Y7192">
        <v>2991.4414000000002</v>
      </c>
      <c r="Z7192">
        <v>0</v>
      </c>
      <c r="AA7192">
        <v>0</v>
      </c>
      <c r="AB7192">
        <v>0</v>
      </c>
      <c r="AC7192">
        <v>248.92519999999999</v>
      </c>
      <c r="AD7192">
        <v>0</v>
      </c>
      <c r="AE7192">
        <v>0</v>
      </c>
      <c r="AF7192">
        <v>3240.3667</v>
      </c>
    </row>
    <row r="7193" spans="1:32" x14ac:dyDescent="0.3">
      <c r="A7193">
        <v>2793003</v>
      </c>
      <c r="B7193">
        <v>2</v>
      </c>
      <c r="C7193" t="s">
        <v>82</v>
      </c>
      <c r="D7193" t="s">
        <v>113</v>
      </c>
      <c r="E7193" t="s">
        <v>25519</v>
      </c>
      <c r="F7193" t="s">
        <v>25520</v>
      </c>
      <c r="G7193" t="s">
        <v>31552</v>
      </c>
      <c r="H7193" t="s">
        <v>893</v>
      </c>
      <c r="I7193" t="s">
        <v>78</v>
      </c>
      <c r="J7193" t="s">
        <v>135</v>
      </c>
      <c r="K7193" t="s">
        <v>22</v>
      </c>
      <c r="L7193" t="s">
        <v>136</v>
      </c>
      <c r="M7193" t="s">
        <v>25521</v>
      </c>
      <c r="N7193" t="s">
        <v>25522</v>
      </c>
      <c r="O7193">
        <v>0.40805555555555556</v>
      </c>
      <c r="P7193">
        <v>0</v>
      </c>
      <c r="Q7193">
        <v>162</v>
      </c>
      <c r="R7193">
        <v>0</v>
      </c>
      <c r="S7193">
        <v>14</v>
      </c>
      <c r="T7193">
        <v>0</v>
      </c>
      <c r="U7193">
        <v>9</v>
      </c>
      <c r="V7193">
        <v>0</v>
      </c>
      <c r="W7193">
        <v>0</v>
      </c>
      <c r="X7193">
        <v>0</v>
      </c>
      <c r="Y7193">
        <v>10.925571</v>
      </c>
      <c r="Z7193">
        <v>0</v>
      </c>
      <c r="AA7193">
        <v>0.94983830000000002</v>
      </c>
      <c r="AB7193">
        <v>0</v>
      </c>
      <c r="AC7193">
        <v>1.5780821</v>
      </c>
      <c r="AD7193">
        <v>0</v>
      </c>
      <c r="AE7193">
        <v>0</v>
      </c>
      <c r="AF7193">
        <v>13.453492000000001</v>
      </c>
    </row>
    <row r="7194" spans="1:32" x14ac:dyDescent="0.3">
      <c r="A7194">
        <v>2793139</v>
      </c>
      <c r="B7194">
        <v>1</v>
      </c>
      <c r="C7194" t="s">
        <v>82</v>
      </c>
      <c r="D7194" t="s">
        <v>108</v>
      </c>
      <c r="E7194" t="s">
        <v>25523</v>
      </c>
      <c r="F7194" t="s">
        <v>25524</v>
      </c>
      <c r="G7194" t="s">
        <v>31546</v>
      </c>
      <c r="H7194" t="s">
        <v>223</v>
      </c>
      <c r="I7194" t="s">
        <v>78</v>
      </c>
      <c r="J7194" t="s">
        <v>135</v>
      </c>
      <c r="K7194" t="s">
        <v>22</v>
      </c>
      <c r="L7194" t="s">
        <v>136</v>
      </c>
      <c r="M7194" t="s">
        <v>25525</v>
      </c>
      <c r="N7194" t="s">
        <v>25526</v>
      </c>
      <c r="O7194">
        <v>0.94944444444444442</v>
      </c>
      <c r="P7194">
        <v>0</v>
      </c>
      <c r="Q7194">
        <v>11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1.6030787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1.6030787</v>
      </c>
    </row>
    <row r="7195" spans="1:32" x14ac:dyDescent="0.3">
      <c r="A7195">
        <v>2793131</v>
      </c>
      <c r="B7195">
        <v>1</v>
      </c>
      <c r="C7195" t="s">
        <v>82</v>
      </c>
      <c r="D7195" t="s">
        <v>87</v>
      </c>
      <c r="E7195" t="s">
        <v>25527</v>
      </c>
      <c r="F7195" t="s">
        <v>25528</v>
      </c>
      <c r="G7195" t="s">
        <v>31548</v>
      </c>
      <c r="H7195" t="s">
        <v>333</v>
      </c>
      <c r="I7195" t="s">
        <v>78</v>
      </c>
      <c r="J7195" t="s">
        <v>135</v>
      </c>
      <c r="K7195" t="s">
        <v>22</v>
      </c>
      <c r="L7195" t="s">
        <v>136</v>
      </c>
      <c r="M7195" t="s">
        <v>25529</v>
      </c>
      <c r="N7195" t="s">
        <v>25530</v>
      </c>
      <c r="O7195">
        <v>1.3122222222222222</v>
      </c>
      <c r="P7195">
        <v>0</v>
      </c>
      <c r="Q7195">
        <v>1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0.71374899999999997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0.71374899999999997</v>
      </c>
    </row>
    <row r="7196" spans="1:32" x14ac:dyDescent="0.3">
      <c r="A7196">
        <v>2793116</v>
      </c>
      <c r="B7196">
        <v>1</v>
      </c>
      <c r="C7196" t="s">
        <v>82</v>
      </c>
      <c r="D7196" t="s">
        <v>109</v>
      </c>
      <c r="E7196" t="s">
        <v>23417</v>
      </c>
      <c r="F7196" t="s">
        <v>23418</v>
      </c>
      <c r="G7196" t="s">
        <v>31551</v>
      </c>
      <c r="H7196" t="s">
        <v>134</v>
      </c>
      <c r="I7196" t="s">
        <v>79</v>
      </c>
      <c r="J7196" t="s">
        <v>135</v>
      </c>
      <c r="K7196" t="s">
        <v>22</v>
      </c>
      <c r="L7196" t="s">
        <v>136</v>
      </c>
      <c r="M7196" t="s">
        <v>25531</v>
      </c>
      <c r="N7196" t="s">
        <v>25532</v>
      </c>
      <c r="O7196">
        <v>0.14305555555555555</v>
      </c>
      <c r="P7196">
        <v>2</v>
      </c>
      <c r="Q7196">
        <v>564</v>
      </c>
      <c r="R7196">
        <v>0</v>
      </c>
      <c r="S7196">
        <v>0</v>
      </c>
      <c r="T7196">
        <v>4</v>
      </c>
      <c r="U7196">
        <v>4</v>
      </c>
      <c r="V7196">
        <v>0</v>
      </c>
      <c r="W7196">
        <v>0</v>
      </c>
      <c r="X7196">
        <v>0.46312207</v>
      </c>
      <c r="Y7196">
        <v>11.616</v>
      </c>
      <c r="Z7196">
        <v>0</v>
      </c>
      <c r="AA7196">
        <v>0</v>
      </c>
      <c r="AB7196">
        <v>2.1135875999999998</v>
      </c>
      <c r="AC7196">
        <v>0.76916450000000003</v>
      </c>
      <c r="AD7196">
        <v>0</v>
      </c>
      <c r="AE7196">
        <v>0</v>
      </c>
      <c r="AF7196">
        <v>14.961874999999999</v>
      </c>
    </row>
    <row r="7197" spans="1:32" x14ac:dyDescent="0.3">
      <c r="A7197">
        <v>2793135</v>
      </c>
      <c r="B7197">
        <v>1</v>
      </c>
      <c r="C7197" t="s">
        <v>82</v>
      </c>
      <c r="D7197" t="s">
        <v>104</v>
      </c>
      <c r="E7197" t="s">
        <v>25533</v>
      </c>
      <c r="F7197" t="s">
        <v>25534</v>
      </c>
      <c r="G7197" t="s">
        <v>31546</v>
      </c>
      <c r="H7197" t="s">
        <v>665</v>
      </c>
      <c r="I7197" t="s">
        <v>78</v>
      </c>
      <c r="J7197" t="s">
        <v>135</v>
      </c>
      <c r="K7197" t="s">
        <v>22</v>
      </c>
      <c r="L7197" t="s">
        <v>136</v>
      </c>
      <c r="M7197" t="s">
        <v>25535</v>
      </c>
      <c r="N7197" t="s">
        <v>25536</v>
      </c>
      <c r="O7197">
        <v>0.58750000000000002</v>
      </c>
      <c r="P7197">
        <v>0</v>
      </c>
      <c r="Q7197">
        <v>354</v>
      </c>
      <c r="R7197">
        <v>0</v>
      </c>
      <c r="S7197">
        <v>0</v>
      </c>
      <c r="T7197">
        <v>0</v>
      </c>
      <c r="U7197">
        <v>41</v>
      </c>
      <c r="V7197">
        <v>0</v>
      </c>
      <c r="W7197">
        <v>1</v>
      </c>
      <c r="X7197">
        <v>0</v>
      </c>
      <c r="Y7197">
        <v>60.130893999999998</v>
      </c>
      <c r="Z7197">
        <v>0</v>
      </c>
      <c r="AA7197">
        <v>0</v>
      </c>
      <c r="AB7197">
        <v>0</v>
      </c>
      <c r="AC7197">
        <v>8.8933750000000007</v>
      </c>
      <c r="AD7197">
        <v>0</v>
      </c>
      <c r="AE7197">
        <v>1.0381966</v>
      </c>
      <c r="AF7197">
        <v>70.062470000000005</v>
      </c>
    </row>
    <row r="7198" spans="1:32" x14ac:dyDescent="0.3">
      <c r="A7198">
        <v>2792934</v>
      </c>
      <c r="B7198">
        <v>1</v>
      </c>
      <c r="C7198" t="s">
        <v>82</v>
      </c>
      <c r="D7198" t="s">
        <v>95</v>
      </c>
      <c r="E7198" t="s">
        <v>25537</v>
      </c>
      <c r="F7198" t="s">
        <v>25538</v>
      </c>
      <c r="G7198" t="s">
        <v>31548</v>
      </c>
      <c r="H7198" t="s">
        <v>893</v>
      </c>
      <c r="I7198" t="s">
        <v>78</v>
      </c>
      <c r="J7198" t="s">
        <v>135</v>
      </c>
      <c r="K7198" t="s">
        <v>22</v>
      </c>
      <c r="L7198" t="s">
        <v>136</v>
      </c>
      <c r="M7198" t="s">
        <v>25539</v>
      </c>
      <c r="N7198" t="s">
        <v>25540</v>
      </c>
      <c r="O7198">
        <v>1.7480555555555555</v>
      </c>
      <c r="P7198">
        <v>0</v>
      </c>
      <c r="Q7198">
        <v>1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6.2529199999999993E-2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6.2529199999999993E-2</v>
      </c>
    </row>
    <row r="7199" spans="1:32" x14ac:dyDescent="0.3">
      <c r="A7199">
        <v>2792962</v>
      </c>
      <c r="B7199">
        <v>1</v>
      </c>
      <c r="C7199" t="s">
        <v>82</v>
      </c>
      <c r="D7199" t="s">
        <v>104</v>
      </c>
      <c r="E7199" t="s">
        <v>25541</v>
      </c>
      <c r="F7199" t="s">
        <v>25542</v>
      </c>
      <c r="G7199" t="s">
        <v>31552</v>
      </c>
      <c r="H7199" t="s">
        <v>665</v>
      </c>
      <c r="I7199" t="s">
        <v>78</v>
      </c>
      <c r="J7199" t="s">
        <v>135</v>
      </c>
      <c r="K7199" t="s">
        <v>22</v>
      </c>
      <c r="L7199" t="s">
        <v>136</v>
      </c>
      <c r="M7199" t="s">
        <v>25543</v>
      </c>
      <c r="N7199" t="s">
        <v>25544</v>
      </c>
      <c r="O7199">
        <v>3.3941666666666666</v>
      </c>
      <c r="P7199">
        <v>0</v>
      </c>
      <c r="Q7199">
        <v>356</v>
      </c>
      <c r="R7199">
        <v>0</v>
      </c>
      <c r="S7199">
        <v>0</v>
      </c>
      <c r="T7199">
        <v>0</v>
      </c>
      <c r="U7199">
        <v>42</v>
      </c>
      <c r="V7199">
        <v>0</v>
      </c>
      <c r="W7199">
        <v>1</v>
      </c>
      <c r="X7199">
        <v>0</v>
      </c>
      <c r="Y7199">
        <v>352.76996000000003</v>
      </c>
      <c r="Z7199">
        <v>0</v>
      </c>
      <c r="AA7199">
        <v>0</v>
      </c>
      <c r="AB7199">
        <v>0</v>
      </c>
      <c r="AC7199">
        <v>48.02431</v>
      </c>
      <c r="AD7199">
        <v>0</v>
      </c>
      <c r="AE7199">
        <v>6.0276639999999997</v>
      </c>
      <c r="AF7199">
        <v>406.82193000000001</v>
      </c>
    </row>
    <row r="7200" spans="1:32" x14ac:dyDescent="0.3">
      <c r="A7200">
        <v>2792768</v>
      </c>
      <c r="B7200">
        <v>1</v>
      </c>
      <c r="C7200" t="s">
        <v>82</v>
      </c>
      <c r="D7200" t="s">
        <v>98</v>
      </c>
      <c r="E7200" t="s">
        <v>12077</v>
      </c>
      <c r="F7200" t="s">
        <v>12078</v>
      </c>
      <c r="G7200" t="s">
        <v>31548</v>
      </c>
      <c r="H7200" t="s">
        <v>893</v>
      </c>
      <c r="I7200" t="s">
        <v>78</v>
      </c>
      <c r="J7200" t="s">
        <v>135</v>
      </c>
      <c r="K7200" t="s">
        <v>22</v>
      </c>
      <c r="L7200" t="s">
        <v>136</v>
      </c>
      <c r="M7200" t="s">
        <v>25545</v>
      </c>
      <c r="N7200" t="s">
        <v>25546</v>
      </c>
      <c r="O7200">
        <v>6.9555555555555557</v>
      </c>
      <c r="P7200">
        <v>0</v>
      </c>
      <c r="Q7200">
        <v>9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11.476596000000001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11.476596000000001</v>
      </c>
    </row>
    <row r="7201" spans="1:32" x14ac:dyDescent="0.3">
      <c r="A7201">
        <v>2792626</v>
      </c>
      <c r="B7201">
        <v>1</v>
      </c>
      <c r="C7201" t="s">
        <v>82</v>
      </c>
      <c r="D7201" t="s">
        <v>104</v>
      </c>
      <c r="E7201" t="s">
        <v>25547</v>
      </c>
      <c r="F7201" t="s">
        <v>25548</v>
      </c>
      <c r="G7201" t="s">
        <v>31546</v>
      </c>
      <c r="H7201" t="s">
        <v>1297</v>
      </c>
      <c r="I7201" t="s">
        <v>78</v>
      </c>
      <c r="J7201" t="s">
        <v>135</v>
      </c>
      <c r="K7201" t="s">
        <v>22</v>
      </c>
      <c r="L7201" t="s">
        <v>136</v>
      </c>
      <c r="M7201" t="s">
        <v>25549</v>
      </c>
      <c r="N7201" t="s">
        <v>25550</v>
      </c>
      <c r="O7201">
        <v>4.2761111111111108</v>
      </c>
      <c r="P7201">
        <v>0</v>
      </c>
      <c r="Q7201">
        <v>43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29.102509999999999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29.102509999999999</v>
      </c>
    </row>
    <row r="7202" spans="1:32" x14ac:dyDescent="0.3">
      <c r="A7202">
        <v>2792588</v>
      </c>
      <c r="B7202">
        <v>2</v>
      </c>
      <c r="C7202" t="s">
        <v>82</v>
      </c>
      <c r="D7202" t="s">
        <v>98</v>
      </c>
      <c r="E7202" t="s">
        <v>25551</v>
      </c>
      <c r="F7202" t="s">
        <v>25552</v>
      </c>
      <c r="G7202" t="s">
        <v>31552</v>
      </c>
      <c r="H7202" t="s">
        <v>223</v>
      </c>
      <c r="I7202" t="s">
        <v>78</v>
      </c>
      <c r="J7202" t="s">
        <v>135</v>
      </c>
      <c r="K7202" t="s">
        <v>22</v>
      </c>
      <c r="L7202" t="s">
        <v>136</v>
      </c>
      <c r="M7202" t="s">
        <v>25553</v>
      </c>
      <c r="N7202" t="s">
        <v>25554</v>
      </c>
      <c r="O7202">
        <v>0.87055555555555553</v>
      </c>
      <c r="P7202">
        <v>0</v>
      </c>
      <c r="Q7202">
        <v>610</v>
      </c>
      <c r="R7202">
        <v>0</v>
      </c>
      <c r="S7202">
        <v>0</v>
      </c>
      <c r="T7202">
        <v>0</v>
      </c>
      <c r="U7202">
        <v>84</v>
      </c>
      <c r="V7202">
        <v>0</v>
      </c>
      <c r="W7202">
        <v>0</v>
      </c>
      <c r="X7202">
        <v>0</v>
      </c>
      <c r="Y7202">
        <v>257.41521999999998</v>
      </c>
      <c r="Z7202">
        <v>0</v>
      </c>
      <c r="AA7202">
        <v>0</v>
      </c>
      <c r="AB7202">
        <v>0</v>
      </c>
      <c r="AC7202">
        <v>45.520847000000003</v>
      </c>
      <c r="AD7202">
        <v>0</v>
      </c>
      <c r="AE7202">
        <v>0</v>
      </c>
      <c r="AF7202">
        <v>302.93606999999997</v>
      </c>
    </row>
    <row r="7203" spans="1:32" x14ac:dyDescent="0.3">
      <c r="A7203">
        <v>2792636</v>
      </c>
      <c r="B7203">
        <v>1</v>
      </c>
      <c r="C7203" t="s">
        <v>82</v>
      </c>
      <c r="D7203" t="s">
        <v>90</v>
      </c>
      <c r="E7203" t="s">
        <v>25555</v>
      </c>
      <c r="F7203" t="s">
        <v>25556</v>
      </c>
      <c r="G7203" t="s">
        <v>31547</v>
      </c>
      <c r="H7203" t="s">
        <v>185</v>
      </c>
      <c r="I7203" t="s">
        <v>79</v>
      </c>
      <c r="J7203" t="s">
        <v>248</v>
      </c>
      <c r="K7203" t="s">
        <v>22</v>
      </c>
      <c r="L7203" t="s">
        <v>136</v>
      </c>
      <c r="M7203" t="s">
        <v>25557</v>
      </c>
      <c r="N7203" t="s">
        <v>25558</v>
      </c>
      <c r="O7203">
        <v>1.1111111111111112E-2</v>
      </c>
      <c r="P7203">
        <v>0</v>
      </c>
      <c r="Q7203">
        <v>819</v>
      </c>
      <c r="R7203">
        <v>1</v>
      </c>
      <c r="S7203">
        <v>12</v>
      </c>
      <c r="T7203">
        <v>17</v>
      </c>
      <c r="U7203">
        <v>2973</v>
      </c>
      <c r="V7203">
        <v>6</v>
      </c>
      <c r="W7203">
        <v>55</v>
      </c>
      <c r="X7203">
        <v>0</v>
      </c>
      <c r="Y7203">
        <v>4.2424663999999996</v>
      </c>
      <c r="Z7203">
        <v>9.8343749999999994E-3</v>
      </c>
      <c r="AA7203">
        <v>0.16746464</v>
      </c>
      <c r="AB7203">
        <v>3.0258571999999999</v>
      </c>
      <c r="AC7203">
        <v>34.314579999999999</v>
      </c>
      <c r="AD7203">
        <v>4.3298779999999999</v>
      </c>
      <c r="AE7203">
        <v>3.3858128000000001</v>
      </c>
      <c r="AF7203">
        <v>49.47589</v>
      </c>
    </row>
    <row r="7204" spans="1:32" x14ac:dyDescent="0.3">
      <c r="A7204">
        <v>2792310</v>
      </c>
      <c r="B7204">
        <v>1</v>
      </c>
      <c r="C7204" t="s">
        <v>82</v>
      </c>
      <c r="D7204" t="s">
        <v>93</v>
      </c>
      <c r="E7204" t="s">
        <v>25559</v>
      </c>
      <c r="F7204" t="s">
        <v>25560</v>
      </c>
      <c r="G7204" t="s">
        <v>31551</v>
      </c>
      <c r="H7204" t="s">
        <v>672</v>
      </c>
      <c r="I7204" t="s">
        <v>79</v>
      </c>
      <c r="J7204" t="s">
        <v>135</v>
      </c>
      <c r="K7204" t="s">
        <v>22</v>
      </c>
      <c r="L7204" t="s">
        <v>136</v>
      </c>
      <c r="M7204" t="s">
        <v>25561</v>
      </c>
      <c r="N7204" t="s">
        <v>25562</v>
      </c>
      <c r="O7204">
        <v>1.8877777777777778</v>
      </c>
      <c r="P7204">
        <v>0</v>
      </c>
      <c r="Q7204">
        <v>3</v>
      </c>
      <c r="R7204">
        <v>0</v>
      </c>
      <c r="S7204">
        <v>0</v>
      </c>
      <c r="T7204">
        <v>0</v>
      </c>
      <c r="U7204">
        <v>8</v>
      </c>
      <c r="V7204">
        <v>0</v>
      </c>
      <c r="W7204">
        <v>0</v>
      </c>
      <c r="X7204">
        <v>0</v>
      </c>
      <c r="Y7204">
        <v>2.5516616999999999</v>
      </c>
      <c r="Z7204">
        <v>0</v>
      </c>
      <c r="AA7204">
        <v>0</v>
      </c>
      <c r="AB7204">
        <v>0</v>
      </c>
      <c r="AC7204">
        <v>60.119759999999999</v>
      </c>
      <c r="AD7204">
        <v>0</v>
      </c>
      <c r="AE7204">
        <v>0</v>
      </c>
      <c r="AF7204">
        <v>62.671419999999998</v>
      </c>
    </row>
    <row r="7205" spans="1:32" x14ac:dyDescent="0.3">
      <c r="A7205">
        <v>2791693</v>
      </c>
      <c r="B7205">
        <v>1</v>
      </c>
      <c r="C7205" t="s">
        <v>82</v>
      </c>
      <c r="D7205" t="s">
        <v>95</v>
      </c>
      <c r="E7205" t="s">
        <v>25563</v>
      </c>
      <c r="F7205" t="s">
        <v>25564</v>
      </c>
      <c r="G7205" t="s">
        <v>31546</v>
      </c>
      <c r="H7205" t="s">
        <v>223</v>
      </c>
      <c r="I7205" t="s">
        <v>78</v>
      </c>
      <c r="J7205" t="s">
        <v>135</v>
      </c>
      <c r="K7205" t="s">
        <v>22</v>
      </c>
      <c r="L7205" t="s">
        <v>136</v>
      </c>
      <c r="M7205" t="s">
        <v>25565</v>
      </c>
      <c r="N7205" t="s">
        <v>25566</v>
      </c>
      <c r="O7205">
        <v>1.3258333333333334</v>
      </c>
      <c r="P7205">
        <v>0</v>
      </c>
      <c r="Q7205">
        <v>88</v>
      </c>
      <c r="R7205">
        <v>0</v>
      </c>
      <c r="S7205">
        <v>0</v>
      </c>
      <c r="T7205">
        <v>0</v>
      </c>
      <c r="U7205">
        <v>3</v>
      </c>
      <c r="V7205">
        <v>0</v>
      </c>
      <c r="W7205">
        <v>0</v>
      </c>
      <c r="X7205">
        <v>0</v>
      </c>
      <c r="Y7205">
        <v>38.445774</v>
      </c>
      <c r="Z7205">
        <v>0</v>
      </c>
      <c r="AA7205">
        <v>0</v>
      </c>
      <c r="AB7205">
        <v>0</v>
      </c>
      <c r="AC7205">
        <v>2.8761231999999999</v>
      </c>
      <c r="AD7205">
        <v>0</v>
      </c>
      <c r="AE7205">
        <v>0</v>
      </c>
      <c r="AF7205">
        <v>41.321896000000002</v>
      </c>
    </row>
    <row r="7206" spans="1:32" x14ac:dyDescent="0.3">
      <c r="A7206">
        <v>2791562</v>
      </c>
      <c r="B7206">
        <v>1</v>
      </c>
      <c r="C7206" t="s">
        <v>82</v>
      </c>
      <c r="D7206" t="s">
        <v>93</v>
      </c>
      <c r="E7206" t="s">
        <v>6276</v>
      </c>
      <c r="F7206" t="s">
        <v>6277</v>
      </c>
      <c r="G7206" t="s">
        <v>31548</v>
      </c>
      <c r="H7206" t="s">
        <v>311</v>
      </c>
      <c r="I7206" t="s">
        <v>78</v>
      </c>
      <c r="J7206" t="s">
        <v>135</v>
      </c>
      <c r="K7206" t="s">
        <v>22</v>
      </c>
      <c r="L7206" t="s">
        <v>136</v>
      </c>
      <c r="M7206" t="s">
        <v>25567</v>
      </c>
      <c r="N7206" t="s">
        <v>25568</v>
      </c>
      <c r="O7206">
        <v>1.4591666666666667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1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39.007910000000003</v>
      </c>
      <c r="AF7206">
        <v>39.007910000000003</v>
      </c>
    </row>
    <row r="7207" spans="1:32" x14ac:dyDescent="0.3">
      <c r="A7207">
        <v>2791138</v>
      </c>
      <c r="B7207">
        <v>1</v>
      </c>
      <c r="C7207" t="s">
        <v>82</v>
      </c>
      <c r="D7207" t="s">
        <v>88</v>
      </c>
      <c r="E7207" t="s">
        <v>25569</v>
      </c>
      <c r="F7207" t="s">
        <v>25570</v>
      </c>
      <c r="G7207" t="s">
        <v>31548</v>
      </c>
      <c r="H7207" t="s">
        <v>893</v>
      </c>
      <c r="I7207" t="s">
        <v>78</v>
      </c>
      <c r="J7207" t="s">
        <v>135</v>
      </c>
      <c r="K7207" t="s">
        <v>22</v>
      </c>
      <c r="L7207" t="s">
        <v>136</v>
      </c>
      <c r="M7207" t="s">
        <v>25571</v>
      </c>
      <c r="N7207" t="s">
        <v>25572</v>
      </c>
      <c r="O7207">
        <v>1.8174999999999999</v>
      </c>
      <c r="P7207">
        <v>0</v>
      </c>
      <c r="Q7207">
        <v>2</v>
      </c>
      <c r="R7207">
        <v>0</v>
      </c>
      <c r="S7207">
        <v>0</v>
      </c>
      <c r="T7207">
        <v>0</v>
      </c>
      <c r="U7207">
        <v>1</v>
      </c>
      <c r="V7207">
        <v>0</v>
      </c>
      <c r="W7207">
        <v>0</v>
      </c>
      <c r="X7207">
        <v>0</v>
      </c>
      <c r="Y7207">
        <v>0.28257349999999998</v>
      </c>
      <c r="Z7207">
        <v>0</v>
      </c>
      <c r="AA7207">
        <v>0</v>
      </c>
      <c r="AB7207">
        <v>0</v>
      </c>
      <c r="AC7207">
        <v>0.3315013</v>
      </c>
      <c r="AD7207">
        <v>0</v>
      </c>
      <c r="AE7207">
        <v>0</v>
      </c>
      <c r="AF7207">
        <v>0.61407480000000003</v>
      </c>
    </row>
    <row r="7208" spans="1:32" x14ac:dyDescent="0.3">
      <c r="A7208">
        <v>2791022</v>
      </c>
      <c r="B7208">
        <v>1</v>
      </c>
      <c r="C7208" t="s">
        <v>82</v>
      </c>
      <c r="D7208" t="s">
        <v>110</v>
      </c>
      <c r="E7208" t="s">
        <v>25573</v>
      </c>
      <c r="F7208" t="s">
        <v>25574</v>
      </c>
      <c r="G7208" t="s">
        <v>31551</v>
      </c>
      <c r="H7208" t="s">
        <v>648</v>
      </c>
      <c r="I7208" t="s">
        <v>79</v>
      </c>
      <c r="J7208" t="s">
        <v>135</v>
      </c>
      <c r="K7208" t="s">
        <v>22</v>
      </c>
      <c r="L7208" t="s">
        <v>186</v>
      </c>
      <c r="M7208" t="s">
        <v>25575</v>
      </c>
      <c r="N7208" t="s">
        <v>25576</v>
      </c>
      <c r="O7208">
        <v>5.395833333333333</v>
      </c>
      <c r="P7208">
        <v>0</v>
      </c>
      <c r="Q7208">
        <v>6</v>
      </c>
      <c r="R7208">
        <v>0</v>
      </c>
      <c r="S7208">
        <v>5</v>
      </c>
      <c r="T7208">
        <v>0</v>
      </c>
      <c r="U7208">
        <v>3</v>
      </c>
      <c r="V7208">
        <v>0</v>
      </c>
      <c r="W7208">
        <v>0</v>
      </c>
      <c r="X7208">
        <v>0</v>
      </c>
      <c r="Y7208">
        <v>2.584425</v>
      </c>
      <c r="Z7208">
        <v>0</v>
      </c>
      <c r="AA7208">
        <v>1.6360162</v>
      </c>
      <c r="AB7208">
        <v>0</v>
      </c>
      <c r="AC7208">
        <v>2.8685668</v>
      </c>
      <c r="AD7208">
        <v>0</v>
      </c>
      <c r="AE7208">
        <v>0</v>
      </c>
      <c r="AF7208">
        <v>7.0890079999999998</v>
      </c>
    </row>
    <row r="7209" spans="1:32" x14ac:dyDescent="0.3">
      <c r="A7209">
        <v>2791029</v>
      </c>
      <c r="B7209">
        <v>1</v>
      </c>
      <c r="C7209" t="s">
        <v>83</v>
      </c>
      <c r="D7209" t="s">
        <v>130</v>
      </c>
      <c r="E7209" t="s">
        <v>25577</v>
      </c>
      <c r="F7209" t="s">
        <v>25578</v>
      </c>
      <c r="G7209" t="s">
        <v>31548</v>
      </c>
      <c r="H7209" t="s">
        <v>893</v>
      </c>
      <c r="I7209" t="s">
        <v>78</v>
      </c>
      <c r="J7209" t="s">
        <v>135</v>
      </c>
      <c r="K7209" t="s">
        <v>22</v>
      </c>
      <c r="L7209" t="s">
        <v>136</v>
      </c>
      <c r="M7209" t="s">
        <v>25579</v>
      </c>
      <c r="N7209" t="s">
        <v>25580</v>
      </c>
      <c r="O7209">
        <v>6.0647222222222226</v>
      </c>
      <c r="P7209">
        <v>0</v>
      </c>
      <c r="Q7209">
        <v>2</v>
      </c>
      <c r="R7209">
        <v>0</v>
      </c>
      <c r="S7209">
        <v>0</v>
      </c>
      <c r="T7209">
        <v>0</v>
      </c>
      <c r="U7209">
        <v>6</v>
      </c>
      <c r="V7209">
        <v>0</v>
      </c>
      <c r="W7209">
        <v>0</v>
      </c>
      <c r="X7209">
        <v>0</v>
      </c>
      <c r="Y7209">
        <v>12.512967</v>
      </c>
      <c r="Z7209">
        <v>0</v>
      </c>
      <c r="AA7209">
        <v>0</v>
      </c>
      <c r="AB7209">
        <v>0</v>
      </c>
      <c r="AC7209">
        <v>14.372560999999999</v>
      </c>
      <c r="AD7209">
        <v>0</v>
      </c>
      <c r="AE7209">
        <v>0</v>
      </c>
      <c r="AF7209">
        <v>26.885528999999998</v>
      </c>
    </row>
    <row r="7210" spans="1:32" x14ac:dyDescent="0.3">
      <c r="A7210">
        <v>2789978</v>
      </c>
      <c r="B7210">
        <v>1</v>
      </c>
      <c r="C7210" t="s">
        <v>82</v>
      </c>
      <c r="D7210" t="s">
        <v>112</v>
      </c>
      <c r="E7210" t="s">
        <v>25581</v>
      </c>
      <c r="F7210" t="s">
        <v>25582</v>
      </c>
      <c r="G7210" t="s">
        <v>31546</v>
      </c>
      <c r="H7210" t="s">
        <v>223</v>
      </c>
      <c r="I7210" t="s">
        <v>78</v>
      </c>
      <c r="J7210" t="s">
        <v>135</v>
      </c>
      <c r="K7210" t="s">
        <v>22</v>
      </c>
      <c r="L7210" t="s">
        <v>136</v>
      </c>
      <c r="M7210" t="s">
        <v>25583</v>
      </c>
      <c r="N7210" t="s">
        <v>25584</v>
      </c>
      <c r="O7210">
        <v>0.50138888888888888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6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0.74202687000000001</v>
      </c>
      <c r="AD7210">
        <v>0</v>
      </c>
      <c r="AE7210">
        <v>0</v>
      </c>
      <c r="AF7210">
        <v>0.74202687000000001</v>
      </c>
    </row>
    <row r="7211" spans="1:32" x14ac:dyDescent="0.3">
      <c r="A7211">
        <v>2789859</v>
      </c>
      <c r="B7211">
        <v>1</v>
      </c>
      <c r="C7211" t="s">
        <v>82</v>
      </c>
      <c r="D7211" t="s">
        <v>105</v>
      </c>
      <c r="E7211" t="s">
        <v>25585</v>
      </c>
      <c r="F7211" t="s">
        <v>25586</v>
      </c>
      <c r="G7211" t="s">
        <v>31545</v>
      </c>
      <c r="H7211" t="s">
        <v>145</v>
      </c>
      <c r="I7211" t="s">
        <v>79</v>
      </c>
      <c r="J7211" t="s">
        <v>135</v>
      </c>
      <c r="K7211" t="s">
        <v>22</v>
      </c>
      <c r="L7211" t="s">
        <v>136</v>
      </c>
      <c r="M7211" t="s">
        <v>25587</v>
      </c>
      <c r="N7211" t="s">
        <v>25588</v>
      </c>
      <c r="O7211">
        <v>0.16638888888888889</v>
      </c>
      <c r="P7211">
        <v>0</v>
      </c>
      <c r="Q7211">
        <v>72</v>
      </c>
      <c r="R7211">
        <v>3</v>
      </c>
      <c r="S7211">
        <v>17</v>
      </c>
      <c r="T7211">
        <v>2</v>
      </c>
      <c r="U7211">
        <v>13</v>
      </c>
      <c r="V7211">
        <v>1</v>
      </c>
      <c r="W7211">
        <v>0</v>
      </c>
      <c r="X7211">
        <v>0</v>
      </c>
      <c r="Y7211">
        <v>4.2249565000000002</v>
      </c>
      <c r="Z7211">
        <v>0.99238280000000001</v>
      </c>
      <c r="AA7211">
        <v>1.1041538</v>
      </c>
      <c r="AB7211">
        <v>3.5865083000000002</v>
      </c>
      <c r="AC7211">
        <v>4.6097336000000002</v>
      </c>
      <c r="AD7211">
        <v>19.426323</v>
      </c>
      <c r="AE7211">
        <v>0</v>
      </c>
      <c r="AF7211">
        <v>33.944057000000001</v>
      </c>
    </row>
    <row r="7212" spans="1:32" x14ac:dyDescent="0.3">
      <c r="A7212">
        <v>2789848</v>
      </c>
      <c r="B7212">
        <v>1</v>
      </c>
      <c r="C7212" t="s">
        <v>82</v>
      </c>
      <c r="D7212" t="s">
        <v>98</v>
      </c>
      <c r="E7212" t="s">
        <v>6385</v>
      </c>
      <c r="F7212" t="s">
        <v>6386</v>
      </c>
      <c r="G7212" t="s">
        <v>31546</v>
      </c>
      <c r="H7212" t="s">
        <v>223</v>
      </c>
      <c r="I7212" t="s">
        <v>78</v>
      </c>
      <c r="J7212" t="s">
        <v>135</v>
      </c>
      <c r="K7212" t="s">
        <v>22</v>
      </c>
      <c r="L7212" t="s">
        <v>136</v>
      </c>
      <c r="M7212" t="s">
        <v>25589</v>
      </c>
      <c r="N7212" t="s">
        <v>25590</v>
      </c>
      <c r="O7212">
        <v>0.86583333333333334</v>
      </c>
      <c r="P7212">
        <v>0</v>
      </c>
      <c r="Q7212">
        <v>48</v>
      </c>
      <c r="R7212">
        <v>0</v>
      </c>
      <c r="S7212">
        <v>0</v>
      </c>
      <c r="T7212">
        <v>0</v>
      </c>
      <c r="U7212">
        <v>2</v>
      </c>
      <c r="V7212">
        <v>0</v>
      </c>
      <c r="W7212">
        <v>0</v>
      </c>
      <c r="X7212">
        <v>0</v>
      </c>
      <c r="Y7212">
        <v>12.894876</v>
      </c>
      <c r="Z7212">
        <v>0</v>
      </c>
      <c r="AA7212">
        <v>0</v>
      </c>
      <c r="AB7212">
        <v>0</v>
      </c>
      <c r="AC7212">
        <v>4.167357E-2</v>
      </c>
      <c r="AD7212">
        <v>0</v>
      </c>
      <c r="AE7212">
        <v>0</v>
      </c>
      <c r="AF7212">
        <v>12.936548999999999</v>
      </c>
    </row>
    <row r="7213" spans="1:32" x14ac:dyDescent="0.3">
      <c r="A7213">
        <v>2789737</v>
      </c>
      <c r="B7213">
        <v>1</v>
      </c>
      <c r="C7213" t="s">
        <v>82</v>
      </c>
      <c r="D7213" t="s">
        <v>103</v>
      </c>
      <c r="E7213" t="s">
        <v>25591</v>
      </c>
      <c r="F7213" t="s">
        <v>25592</v>
      </c>
      <c r="G7213" t="s">
        <v>31546</v>
      </c>
      <c r="H7213" t="s">
        <v>223</v>
      </c>
      <c r="I7213" t="s">
        <v>78</v>
      </c>
      <c r="J7213" t="s">
        <v>135</v>
      </c>
      <c r="K7213" t="s">
        <v>22</v>
      </c>
      <c r="L7213" t="s">
        <v>136</v>
      </c>
      <c r="M7213" t="s">
        <v>25593</v>
      </c>
      <c r="N7213" t="s">
        <v>25594</v>
      </c>
      <c r="O7213">
        <v>4.1566666666666663</v>
      </c>
      <c r="P7213">
        <v>0</v>
      </c>
      <c r="Q7213">
        <v>6</v>
      </c>
      <c r="R7213">
        <v>0</v>
      </c>
      <c r="S7213">
        <v>0</v>
      </c>
      <c r="T7213">
        <v>0</v>
      </c>
      <c r="U7213">
        <v>1</v>
      </c>
      <c r="V7213">
        <v>0</v>
      </c>
      <c r="W7213">
        <v>0</v>
      </c>
      <c r="X7213">
        <v>0</v>
      </c>
      <c r="Y7213">
        <v>3.6797930999999999</v>
      </c>
      <c r="Z7213">
        <v>0</v>
      </c>
      <c r="AA7213">
        <v>0</v>
      </c>
      <c r="AB7213">
        <v>0</v>
      </c>
      <c r="AC7213">
        <v>0.19063927</v>
      </c>
      <c r="AD7213">
        <v>0</v>
      </c>
      <c r="AE7213">
        <v>0</v>
      </c>
      <c r="AF7213">
        <v>3.8704323999999999</v>
      </c>
    </row>
    <row r="7214" spans="1:32" x14ac:dyDescent="0.3">
      <c r="A7214">
        <v>2789741</v>
      </c>
      <c r="B7214">
        <v>1</v>
      </c>
      <c r="C7214" t="s">
        <v>82</v>
      </c>
      <c r="D7214" t="s">
        <v>95</v>
      </c>
      <c r="E7214" t="s">
        <v>24467</v>
      </c>
      <c r="F7214" t="s">
        <v>24468</v>
      </c>
      <c r="G7214" t="s">
        <v>31551</v>
      </c>
      <c r="H7214" t="s">
        <v>145</v>
      </c>
      <c r="I7214" t="s">
        <v>79</v>
      </c>
      <c r="J7214" t="s">
        <v>135</v>
      </c>
      <c r="K7214" t="s">
        <v>22</v>
      </c>
      <c r="L7214" t="s">
        <v>136</v>
      </c>
      <c r="M7214" t="s">
        <v>25595</v>
      </c>
      <c r="N7214" t="s">
        <v>25596</v>
      </c>
      <c r="O7214">
        <v>1.05</v>
      </c>
      <c r="P7214">
        <v>0</v>
      </c>
      <c r="Q7214">
        <v>231</v>
      </c>
      <c r="R7214">
        <v>0</v>
      </c>
      <c r="S7214">
        <v>1</v>
      </c>
      <c r="T7214">
        <v>0</v>
      </c>
      <c r="U7214">
        <v>50</v>
      </c>
      <c r="V7214">
        <v>0</v>
      </c>
      <c r="W7214">
        <v>0</v>
      </c>
      <c r="X7214">
        <v>0</v>
      </c>
      <c r="Y7214">
        <v>115.52005</v>
      </c>
      <c r="Z7214">
        <v>0</v>
      </c>
      <c r="AA7214">
        <v>0.17371049999999999</v>
      </c>
      <c r="AB7214">
        <v>0</v>
      </c>
      <c r="AC7214">
        <v>43.59628</v>
      </c>
      <c r="AD7214">
        <v>0</v>
      </c>
      <c r="AE7214">
        <v>0</v>
      </c>
      <c r="AF7214">
        <v>159.29004</v>
      </c>
    </row>
    <row r="7215" spans="1:32" x14ac:dyDescent="0.3">
      <c r="A7215">
        <v>2789743</v>
      </c>
      <c r="B7215">
        <v>1</v>
      </c>
      <c r="C7215" t="s">
        <v>83</v>
      </c>
      <c r="D7215" t="s">
        <v>122</v>
      </c>
      <c r="E7215" t="s">
        <v>25597</v>
      </c>
      <c r="F7215" t="s">
        <v>25598</v>
      </c>
      <c r="G7215" t="s">
        <v>31551</v>
      </c>
      <c r="H7215" t="s">
        <v>134</v>
      </c>
      <c r="I7215" t="s">
        <v>79</v>
      </c>
      <c r="J7215" t="s">
        <v>135</v>
      </c>
      <c r="K7215" t="s">
        <v>22</v>
      </c>
      <c r="L7215" t="s">
        <v>136</v>
      </c>
      <c r="M7215" t="s">
        <v>25599</v>
      </c>
      <c r="N7215" t="s">
        <v>25600</v>
      </c>
      <c r="O7215">
        <v>1.2313888888888889</v>
      </c>
      <c r="P7215">
        <v>10</v>
      </c>
      <c r="Q7215">
        <v>1025</v>
      </c>
      <c r="R7215">
        <v>101</v>
      </c>
      <c r="S7215">
        <v>241</v>
      </c>
      <c r="T7215">
        <v>17</v>
      </c>
      <c r="U7215">
        <v>106</v>
      </c>
      <c r="V7215">
        <v>3</v>
      </c>
      <c r="W7215">
        <v>0</v>
      </c>
      <c r="X7215">
        <v>34.815055999999998</v>
      </c>
      <c r="Y7215">
        <v>217.40039999999999</v>
      </c>
      <c r="Z7215">
        <v>38.618996000000003</v>
      </c>
      <c r="AA7215">
        <v>57.50526</v>
      </c>
      <c r="AB7215">
        <v>185.90494000000001</v>
      </c>
      <c r="AC7215">
        <v>152.24260000000001</v>
      </c>
      <c r="AD7215">
        <v>142.12415999999999</v>
      </c>
      <c r="AE7215">
        <v>0</v>
      </c>
      <c r="AF7215">
        <v>828.6114</v>
      </c>
    </row>
    <row r="7216" spans="1:32" x14ac:dyDescent="0.3">
      <c r="A7216">
        <v>2789733</v>
      </c>
      <c r="B7216">
        <v>1</v>
      </c>
      <c r="C7216" t="s">
        <v>82</v>
      </c>
      <c r="D7216" t="s">
        <v>102</v>
      </c>
      <c r="E7216" t="s">
        <v>6633</v>
      </c>
      <c r="F7216" t="s">
        <v>6634</v>
      </c>
      <c r="G7216" t="s">
        <v>31545</v>
      </c>
      <c r="H7216" t="s">
        <v>145</v>
      </c>
      <c r="I7216" t="s">
        <v>79</v>
      </c>
      <c r="J7216" t="s">
        <v>135</v>
      </c>
      <c r="K7216" t="s">
        <v>22</v>
      </c>
      <c r="L7216" t="s">
        <v>136</v>
      </c>
      <c r="M7216" t="s">
        <v>25601</v>
      </c>
      <c r="N7216" t="s">
        <v>25602</v>
      </c>
      <c r="O7216">
        <v>1.4266666666666667</v>
      </c>
      <c r="P7216">
        <v>0</v>
      </c>
      <c r="Q7216">
        <v>1094</v>
      </c>
      <c r="R7216">
        <v>5</v>
      </c>
      <c r="S7216">
        <v>242</v>
      </c>
      <c r="T7216">
        <v>4</v>
      </c>
      <c r="U7216">
        <v>165</v>
      </c>
      <c r="V7216">
        <v>0</v>
      </c>
      <c r="W7216">
        <v>0</v>
      </c>
      <c r="X7216">
        <v>0</v>
      </c>
      <c r="Y7216">
        <v>161.68152000000001</v>
      </c>
      <c r="Z7216">
        <v>10.049728999999999</v>
      </c>
      <c r="AA7216">
        <v>106.77446999999999</v>
      </c>
      <c r="AB7216">
        <v>79.596689999999995</v>
      </c>
      <c r="AC7216">
        <v>143.21078</v>
      </c>
      <c r="AD7216">
        <v>0</v>
      </c>
      <c r="AE7216">
        <v>0</v>
      </c>
      <c r="AF7216">
        <v>501.31319999999999</v>
      </c>
    </row>
    <row r="7217" spans="1:32" x14ac:dyDescent="0.3">
      <c r="A7217">
        <v>2789721</v>
      </c>
      <c r="B7217">
        <v>1</v>
      </c>
      <c r="C7217" t="s">
        <v>82</v>
      </c>
      <c r="D7217" t="s">
        <v>94</v>
      </c>
      <c r="E7217" t="s">
        <v>25603</v>
      </c>
      <c r="F7217" t="s">
        <v>25604</v>
      </c>
      <c r="G7217" t="s">
        <v>31546</v>
      </c>
      <c r="H7217" t="s">
        <v>1557</v>
      </c>
      <c r="I7217" t="s">
        <v>78</v>
      </c>
      <c r="J7217" t="s">
        <v>135</v>
      </c>
      <c r="K7217" t="s">
        <v>22</v>
      </c>
      <c r="L7217" t="s">
        <v>136</v>
      </c>
      <c r="M7217" t="s">
        <v>25605</v>
      </c>
      <c r="N7217" t="s">
        <v>25606</v>
      </c>
      <c r="O7217">
        <v>1.8416666666666666</v>
      </c>
      <c r="P7217">
        <v>0</v>
      </c>
      <c r="Q7217">
        <v>26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3.6141120999999998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3.6141120999999998</v>
      </c>
    </row>
    <row r="7218" spans="1:32" x14ac:dyDescent="0.3">
      <c r="A7218">
        <v>2789727</v>
      </c>
      <c r="B7218">
        <v>1</v>
      </c>
      <c r="C7218" t="s">
        <v>82</v>
      </c>
      <c r="D7218" t="s">
        <v>90</v>
      </c>
      <c r="E7218" t="s">
        <v>25607</v>
      </c>
      <c r="F7218" t="s">
        <v>25608</v>
      </c>
      <c r="G7218" t="s">
        <v>31552</v>
      </c>
      <c r="H7218" t="s">
        <v>643</v>
      </c>
      <c r="I7218" t="s">
        <v>78</v>
      </c>
      <c r="J7218" t="s">
        <v>135</v>
      </c>
      <c r="K7218" t="s">
        <v>22</v>
      </c>
      <c r="L7218" t="s">
        <v>186</v>
      </c>
      <c r="M7218" t="s">
        <v>25609</v>
      </c>
      <c r="N7218" t="s">
        <v>25610</v>
      </c>
      <c r="O7218">
        <v>3.5672222222222221</v>
      </c>
      <c r="P7218">
        <v>0</v>
      </c>
      <c r="Q7218">
        <v>2</v>
      </c>
      <c r="R7218">
        <v>0</v>
      </c>
      <c r="S7218">
        <v>0</v>
      </c>
      <c r="T7218">
        <v>0</v>
      </c>
      <c r="U7218">
        <v>114</v>
      </c>
      <c r="V7218">
        <v>0</v>
      </c>
      <c r="W7218">
        <v>2</v>
      </c>
      <c r="X7218">
        <v>0</v>
      </c>
      <c r="Y7218">
        <v>2.7354264000000001</v>
      </c>
      <c r="Z7218">
        <v>0</v>
      </c>
      <c r="AA7218">
        <v>0</v>
      </c>
      <c r="AB7218">
        <v>0</v>
      </c>
      <c r="AC7218">
        <v>499.60753999999997</v>
      </c>
      <c r="AD7218">
        <v>0</v>
      </c>
      <c r="AE7218">
        <v>46.095813999999997</v>
      </c>
      <c r="AF7218">
        <v>548.43880000000001</v>
      </c>
    </row>
    <row r="7219" spans="1:32" x14ac:dyDescent="0.3">
      <c r="A7219">
        <v>2789717</v>
      </c>
      <c r="B7219">
        <v>1</v>
      </c>
      <c r="C7219" t="s">
        <v>82</v>
      </c>
      <c r="D7219" t="s">
        <v>94</v>
      </c>
      <c r="E7219" t="s">
        <v>25611</v>
      </c>
      <c r="F7219" t="s">
        <v>25612</v>
      </c>
      <c r="G7219" t="s">
        <v>31548</v>
      </c>
      <c r="H7219" t="s">
        <v>311</v>
      </c>
      <c r="I7219" t="s">
        <v>78</v>
      </c>
      <c r="J7219" t="s">
        <v>135</v>
      </c>
      <c r="K7219" t="s">
        <v>22</v>
      </c>
      <c r="L7219" t="s">
        <v>136</v>
      </c>
      <c r="M7219" t="s">
        <v>25613</v>
      </c>
      <c r="N7219" t="s">
        <v>25614</v>
      </c>
      <c r="O7219">
        <v>1.5038888888888888</v>
      </c>
      <c r="P7219">
        <v>0</v>
      </c>
      <c r="Q7219">
        <v>5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2.0706437000000002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2.0706437000000002</v>
      </c>
    </row>
    <row r="7220" spans="1:32" x14ac:dyDescent="0.3">
      <c r="A7220">
        <v>2789703</v>
      </c>
      <c r="B7220">
        <v>1</v>
      </c>
      <c r="C7220" t="s">
        <v>82</v>
      </c>
      <c r="D7220" t="s">
        <v>108</v>
      </c>
      <c r="E7220" t="s">
        <v>25615</v>
      </c>
      <c r="F7220" t="s">
        <v>25616</v>
      </c>
      <c r="G7220" t="s">
        <v>31546</v>
      </c>
      <c r="H7220" t="s">
        <v>223</v>
      </c>
      <c r="I7220" t="s">
        <v>78</v>
      </c>
      <c r="J7220" t="s">
        <v>135</v>
      </c>
      <c r="K7220" t="s">
        <v>22</v>
      </c>
      <c r="L7220" t="s">
        <v>136</v>
      </c>
      <c r="M7220" t="s">
        <v>25617</v>
      </c>
      <c r="N7220" t="s">
        <v>25618</v>
      </c>
      <c r="O7220">
        <v>2.8455555555555554</v>
      </c>
      <c r="P7220">
        <v>0</v>
      </c>
      <c r="Q7220">
        <v>3</v>
      </c>
      <c r="R7220">
        <v>0</v>
      </c>
      <c r="S7220">
        <v>4</v>
      </c>
      <c r="T7220">
        <v>0</v>
      </c>
      <c r="U7220">
        <v>2</v>
      </c>
      <c r="V7220">
        <v>0</v>
      </c>
      <c r="W7220">
        <v>0</v>
      </c>
      <c r="X7220">
        <v>0</v>
      </c>
      <c r="Y7220">
        <v>0.31455242999999999</v>
      </c>
      <c r="Z7220">
        <v>0</v>
      </c>
      <c r="AA7220">
        <v>6.3059874000000002</v>
      </c>
      <c r="AB7220">
        <v>0</v>
      </c>
      <c r="AC7220">
        <v>0.98604760000000002</v>
      </c>
      <c r="AD7220">
        <v>0</v>
      </c>
      <c r="AE7220">
        <v>0</v>
      </c>
      <c r="AF7220">
        <v>7.6065874000000004</v>
      </c>
    </row>
    <row r="7221" spans="1:32" x14ac:dyDescent="0.3">
      <c r="A7221">
        <v>2789692</v>
      </c>
      <c r="B7221">
        <v>1</v>
      </c>
      <c r="C7221" t="s">
        <v>82</v>
      </c>
      <c r="D7221" t="s">
        <v>91</v>
      </c>
      <c r="E7221" t="s">
        <v>25619</v>
      </c>
      <c r="F7221" t="s">
        <v>25620</v>
      </c>
      <c r="G7221" t="s">
        <v>31548</v>
      </c>
      <c r="H7221" t="s">
        <v>893</v>
      </c>
      <c r="I7221" t="s">
        <v>78</v>
      </c>
      <c r="J7221" t="s">
        <v>135</v>
      </c>
      <c r="K7221" t="s">
        <v>22</v>
      </c>
      <c r="L7221" t="s">
        <v>136</v>
      </c>
      <c r="M7221" t="s">
        <v>25621</v>
      </c>
      <c r="N7221" t="s">
        <v>25622</v>
      </c>
      <c r="O7221">
        <v>1.7875000000000001</v>
      </c>
      <c r="P7221">
        <v>0</v>
      </c>
      <c r="Q7221">
        <v>1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0.42394057000000002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0.42394057000000002</v>
      </c>
    </row>
    <row r="7222" spans="1:32" x14ac:dyDescent="0.3">
      <c r="A7222">
        <v>2789693</v>
      </c>
      <c r="B7222">
        <v>1</v>
      </c>
      <c r="C7222" t="s">
        <v>82</v>
      </c>
      <c r="D7222" t="s">
        <v>90</v>
      </c>
      <c r="E7222" t="s">
        <v>25623</v>
      </c>
      <c r="F7222" t="s">
        <v>25624</v>
      </c>
      <c r="G7222" t="s">
        <v>31548</v>
      </c>
      <c r="H7222" t="s">
        <v>333</v>
      </c>
      <c r="I7222" t="s">
        <v>78</v>
      </c>
      <c r="J7222" t="s">
        <v>135</v>
      </c>
      <c r="K7222" t="s">
        <v>22</v>
      </c>
      <c r="L7222" t="s">
        <v>136</v>
      </c>
      <c r="M7222" t="s">
        <v>25625</v>
      </c>
      <c r="N7222" t="s">
        <v>25626</v>
      </c>
      <c r="O7222">
        <v>2.0394444444444444</v>
      </c>
      <c r="P7222">
        <v>0</v>
      </c>
      <c r="Q7222">
        <v>3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1.8608514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1.8608514</v>
      </c>
    </row>
    <row r="7223" spans="1:32" x14ac:dyDescent="0.3">
      <c r="A7223">
        <v>2789701</v>
      </c>
      <c r="B7223">
        <v>1</v>
      </c>
      <c r="C7223" t="s">
        <v>83</v>
      </c>
      <c r="D7223" t="s">
        <v>124</v>
      </c>
      <c r="E7223" t="s">
        <v>13923</v>
      </c>
      <c r="F7223" t="s">
        <v>13924</v>
      </c>
      <c r="G7223" t="s">
        <v>31552</v>
      </c>
      <c r="H7223" t="s">
        <v>665</v>
      </c>
      <c r="I7223" t="s">
        <v>78</v>
      </c>
      <c r="J7223" t="s">
        <v>135</v>
      </c>
      <c r="K7223" t="s">
        <v>22</v>
      </c>
      <c r="L7223" t="s">
        <v>136</v>
      </c>
      <c r="M7223" t="s">
        <v>25627</v>
      </c>
      <c r="N7223" t="s">
        <v>25628</v>
      </c>
      <c r="O7223">
        <v>2.2477777777777779</v>
      </c>
      <c r="P7223">
        <v>0</v>
      </c>
      <c r="Q7223">
        <v>13</v>
      </c>
      <c r="R7223">
        <v>0</v>
      </c>
      <c r="S7223">
        <v>10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2.0475582999999999</v>
      </c>
      <c r="Z7223">
        <v>0</v>
      </c>
      <c r="AA7223">
        <v>0.49820486000000003</v>
      </c>
      <c r="AB7223">
        <v>0</v>
      </c>
      <c r="AC7223">
        <v>0</v>
      </c>
      <c r="AD7223">
        <v>0</v>
      </c>
      <c r="AE7223">
        <v>0</v>
      </c>
      <c r="AF7223">
        <v>2.545763</v>
      </c>
    </row>
    <row r="7224" spans="1:32" x14ac:dyDescent="0.3">
      <c r="A7224">
        <v>2789690</v>
      </c>
      <c r="B7224">
        <v>1</v>
      </c>
      <c r="C7224" t="s">
        <v>82</v>
      </c>
      <c r="D7224" t="s">
        <v>90</v>
      </c>
      <c r="E7224" t="s">
        <v>25629</v>
      </c>
      <c r="F7224" t="s">
        <v>25630</v>
      </c>
      <c r="G7224" t="s">
        <v>31550</v>
      </c>
      <c r="H7224" t="s">
        <v>1432</v>
      </c>
      <c r="I7224" t="s">
        <v>78</v>
      </c>
      <c r="J7224" t="s">
        <v>135</v>
      </c>
      <c r="K7224" t="s">
        <v>22</v>
      </c>
      <c r="L7224" t="s">
        <v>136</v>
      </c>
      <c r="M7224" t="s">
        <v>25631</v>
      </c>
      <c r="N7224" t="s">
        <v>25632</v>
      </c>
      <c r="O7224">
        <v>4.828611111111111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14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176.178</v>
      </c>
      <c r="AD7224">
        <v>0</v>
      </c>
      <c r="AE7224">
        <v>0</v>
      </c>
      <c r="AF7224">
        <v>176.178</v>
      </c>
    </row>
    <row r="7225" spans="1:32" x14ac:dyDescent="0.3">
      <c r="A7225">
        <v>2789702</v>
      </c>
      <c r="B7225">
        <v>1</v>
      </c>
      <c r="C7225" t="s">
        <v>82</v>
      </c>
      <c r="D7225" t="s">
        <v>91</v>
      </c>
      <c r="E7225" t="s">
        <v>25633</v>
      </c>
      <c r="F7225" t="s">
        <v>25634</v>
      </c>
      <c r="G7225" t="s">
        <v>31551</v>
      </c>
      <c r="H7225" t="s">
        <v>145</v>
      </c>
      <c r="I7225" t="s">
        <v>79</v>
      </c>
      <c r="J7225" t="s">
        <v>135</v>
      </c>
      <c r="K7225" t="s">
        <v>22</v>
      </c>
      <c r="L7225" t="s">
        <v>136</v>
      </c>
      <c r="M7225" t="s">
        <v>25635</v>
      </c>
      <c r="N7225" t="s">
        <v>25636</v>
      </c>
      <c r="O7225">
        <v>0.49166666666666664</v>
      </c>
      <c r="P7225">
        <v>3</v>
      </c>
      <c r="Q7225">
        <v>816</v>
      </c>
      <c r="R7225">
        <v>1</v>
      </c>
      <c r="S7225">
        <v>78</v>
      </c>
      <c r="T7225">
        <v>5</v>
      </c>
      <c r="U7225">
        <v>83</v>
      </c>
      <c r="V7225">
        <v>0</v>
      </c>
      <c r="W7225">
        <v>0</v>
      </c>
      <c r="X7225">
        <v>0.3050332</v>
      </c>
      <c r="Y7225">
        <v>75.935000000000002</v>
      </c>
      <c r="Z7225">
        <v>0.94006305999999995</v>
      </c>
      <c r="AA7225">
        <v>6.6307650000000002</v>
      </c>
      <c r="AB7225">
        <v>4.0590510000000002</v>
      </c>
      <c r="AC7225">
        <v>29.868597000000001</v>
      </c>
      <c r="AD7225">
        <v>0</v>
      </c>
      <c r="AE7225">
        <v>0</v>
      </c>
      <c r="AF7225">
        <v>117.73851000000001</v>
      </c>
    </row>
    <row r="7226" spans="1:32" x14ac:dyDescent="0.3">
      <c r="A7226">
        <v>2789571</v>
      </c>
      <c r="B7226">
        <v>1</v>
      </c>
      <c r="C7226" t="s">
        <v>82</v>
      </c>
      <c r="D7226" t="s">
        <v>112</v>
      </c>
      <c r="E7226" t="s">
        <v>25637</v>
      </c>
      <c r="F7226" t="s">
        <v>25638</v>
      </c>
      <c r="G7226" t="s">
        <v>31552</v>
      </c>
      <c r="H7226" t="s">
        <v>145</v>
      </c>
      <c r="I7226" t="s">
        <v>78</v>
      </c>
      <c r="J7226" t="s">
        <v>135</v>
      </c>
      <c r="K7226" t="s">
        <v>22</v>
      </c>
      <c r="L7226" t="s">
        <v>136</v>
      </c>
      <c r="M7226" t="s">
        <v>25639</v>
      </c>
      <c r="N7226" t="s">
        <v>25640</v>
      </c>
      <c r="O7226">
        <v>7.1388888888888891E-2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21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1.7151445999999999</v>
      </c>
      <c r="AD7226">
        <v>0</v>
      </c>
      <c r="AE7226">
        <v>0</v>
      </c>
      <c r="AF7226">
        <v>1.7151445999999999</v>
      </c>
    </row>
    <row r="7227" spans="1:32" x14ac:dyDescent="0.3">
      <c r="A7227">
        <v>2781944</v>
      </c>
      <c r="B7227">
        <v>1</v>
      </c>
      <c r="C7227" t="s">
        <v>82</v>
      </c>
      <c r="D7227" t="s">
        <v>99</v>
      </c>
      <c r="E7227" t="s">
        <v>25641</v>
      </c>
      <c r="F7227" t="s">
        <v>25642</v>
      </c>
      <c r="G7227" t="s">
        <v>31548</v>
      </c>
      <c r="H7227" t="s">
        <v>893</v>
      </c>
      <c r="I7227" t="s">
        <v>78</v>
      </c>
      <c r="J7227" t="s">
        <v>135</v>
      </c>
      <c r="K7227" t="s">
        <v>22</v>
      </c>
      <c r="L7227" t="s">
        <v>136</v>
      </c>
      <c r="M7227" t="s">
        <v>25643</v>
      </c>
      <c r="N7227" t="s">
        <v>25644</v>
      </c>
      <c r="O7227">
        <v>1.2094444444444445</v>
      </c>
      <c r="P7227">
        <v>0</v>
      </c>
      <c r="Q7227">
        <v>1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2.1883518999999998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2.1883518999999998</v>
      </c>
    </row>
    <row r="7228" spans="1:32" x14ac:dyDescent="0.3">
      <c r="A7228">
        <v>2781983</v>
      </c>
      <c r="B7228">
        <v>1</v>
      </c>
      <c r="C7228" t="s">
        <v>83</v>
      </c>
      <c r="D7228" t="s">
        <v>120</v>
      </c>
      <c r="E7228" t="s">
        <v>25645</v>
      </c>
      <c r="F7228" t="s">
        <v>25646</v>
      </c>
      <c r="G7228" t="s">
        <v>31545</v>
      </c>
      <c r="H7228" t="s">
        <v>134</v>
      </c>
      <c r="I7228" t="s">
        <v>79</v>
      </c>
      <c r="J7228" t="s">
        <v>135</v>
      </c>
      <c r="K7228" t="s">
        <v>22</v>
      </c>
      <c r="L7228" t="s">
        <v>136</v>
      </c>
      <c r="M7228" t="s">
        <v>25647</v>
      </c>
      <c r="N7228" t="s">
        <v>25648</v>
      </c>
      <c r="O7228">
        <v>8.5555555555555551E-2</v>
      </c>
      <c r="P7228">
        <v>21</v>
      </c>
      <c r="Q7228">
        <v>4272</v>
      </c>
      <c r="R7228">
        <v>202</v>
      </c>
      <c r="S7228">
        <v>474</v>
      </c>
      <c r="T7228">
        <v>47</v>
      </c>
      <c r="U7228">
        <v>487</v>
      </c>
      <c r="V7228">
        <v>7</v>
      </c>
      <c r="W7228">
        <v>0</v>
      </c>
      <c r="X7228">
        <v>4.2810135000000002</v>
      </c>
      <c r="Y7228">
        <v>37.397260000000003</v>
      </c>
      <c r="Z7228">
        <v>12.933123999999999</v>
      </c>
      <c r="AA7228">
        <v>5.0232343999999998</v>
      </c>
      <c r="AB7228">
        <v>17.799379999999999</v>
      </c>
      <c r="AC7228">
        <v>7.5379940000000003</v>
      </c>
      <c r="AD7228">
        <v>4.7459480000000003</v>
      </c>
      <c r="AE7228">
        <v>0</v>
      </c>
      <c r="AF7228">
        <v>89.717950000000002</v>
      </c>
    </row>
    <row r="7229" spans="1:32" x14ac:dyDescent="0.3">
      <c r="A7229">
        <v>2781864</v>
      </c>
      <c r="B7229">
        <v>1</v>
      </c>
      <c r="C7229" t="s">
        <v>82</v>
      </c>
      <c r="D7229" t="s">
        <v>107</v>
      </c>
      <c r="E7229" t="s">
        <v>25649</v>
      </c>
      <c r="F7229" t="s">
        <v>25650</v>
      </c>
      <c r="G7229" t="s">
        <v>31549</v>
      </c>
      <c r="H7229" t="s">
        <v>134</v>
      </c>
      <c r="I7229" t="s">
        <v>79</v>
      </c>
      <c r="J7229" t="s">
        <v>135</v>
      </c>
      <c r="K7229" t="s">
        <v>22</v>
      </c>
      <c r="L7229" t="s">
        <v>136</v>
      </c>
      <c r="M7229" t="s">
        <v>25651</v>
      </c>
      <c r="N7229" t="s">
        <v>25652</v>
      </c>
      <c r="O7229">
        <v>6.7038888888888888</v>
      </c>
      <c r="P7229">
        <v>0</v>
      </c>
      <c r="Q7229">
        <v>0</v>
      </c>
      <c r="R7229">
        <v>0</v>
      </c>
      <c r="S7229">
        <v>0</v>
      </c>
      <c r="T7229">
        <v>1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124.942604</v>
      </c>
      <c r="AC7229">
        <v>0</v>
      </c>
      <c r="AD7229">
        <v>0</v>
      </c>
      <c r="AE7229">
        <v>0</v>
      </c>
      <c r="AF7229">
        <v>124.942604</v>
      </c>
    </row>
    <row r="7230" spans="1:32" x14ac:dyDescent="0.3">
      <c r="A7230">
        <v>2781873</v>
      </c>
      <c r="B7230">
        <v>1</v>
      </c>
      <c r="C7230" t="s">
        <v>82</v>
      </c>
      <c r="D7230" t="s">
        <v>106</v>
      </c>
      <c r="E7230" t="s">
        <v>25653</v>
      </c>
      <c r="F7230" t="s">
        <v>25654</v>
      </c>
      <c r="G7230" t="s">
        <v>31545</v>
      </c>
      <c r="H7230" t="s">
        <v>643</v>
      </c>
      <c r="I7230" t="s">
        <v>79</v>
      </c>
      <c r="J7230" t="s">
        <v>135</v>
      </c>
      <c r="K7230" t="s">
        <v>22</v>
      </c>
      <c r="L7230" t="s">
        <v>186</v>
      </c>
      <c r="M7230" t="s">
        <v>25655</v>
      </c>
      <c r="N7230" t="s">
        <v>25656</v>
      </c>
      <c r="O7230">
        <v>0.72333333333333338</v>
      </c>
      <c r="P7230">
        <v>6</v>
      </c>
      <c r="Q7230">
        <v>6401</v>
      </c>
      <c r="R7230">
        <v>16</v>
      </c>
      <c r="S7230">
        <v>67</v>
      </c>
      <c r="T7230">
        <v>20</v>
      </c>
      <c r="U7230">
        <v>911</v>
      </c>
      <c r="V7230">
        <v>6</v>
      </c>
      <c r="W7230">
        <v>1</v>
      </c>
      <c r="X7230">
        <v>5.3689365000000002</v>
      </c>
      <c r="Y7230">
        <v>986.83434999999997</v>
      </c>
      <c r="Z7230">
        <v>5.1299963000000002</v>
      </c>
      <c r="AA7230">
        <v>18.275534</v>
      </c>
      <c r="AB7230">
        <v>58.496499999999997</v>
      </c>
      <c r="AC7230">
        <v>353.64114000000001</v>
      </c>
      <c r="AD7230">
        <v>129.96382</v>
      </c>
      <c r="AE7230">
        <v>1.3637927999999999</v>
      </c>
      <c r="AF7230">
        <v>1559.0741</v>
      </c>
    </row>
    <row r="7231" spans="1:32" x14ac:dyDescent="0.3">
      <c r="A7231">
        <v>2781759</v>
      </c>
      <c r="B7231">
        <v>1</v>
      </c>
      <c r="C7231" t="s">
        <v>82</v>
      </c>
      <c r="D7231" t="s">
        <v>94</v>
      </c>
      <c r="E7231" t="s">
        <v>25657</v>
      </c>
      <c r="F7231" t="s">
        <v>25658</v>
      </c>
      <c r="G7231" t="s">
        <v>31548</v>
      </c>
      <c r="H7231" t="s">
        <v>893</v>
      </c>
      <c r="I7231" t="s">
        <v>78</v>
      </c>
      <c r="J7231" t="s">
        <v>135</v>
      </c>
      <c r="K7231" t="s">
        <v>22</v>
      </c>
      <c r="L7231" t="s">
        <v>136</v>
      </c>
      <c r="M7231" t="s">
        <v>25659</v>
      </c>
      <c r="N7231" t="s">
        <v>25660</v>
      </c>
      <c r="O7231">
        <v>2.1055555555555556</v>
      </c>
      <c r="P7231">
        <v>0</v>
      </c>
      <c r="Q7231">
        <v>1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0.73418159999999999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0.73418159999999999</v>
      </c>
    </row>
    <row r="7232" spans="1:32" x14ac:dyDescent="0.3">
      <c r="A7232">
        <v>2781774</v>
      </c>
      <c r="B7232">
        <v>1</v>
      </c>
      <c r="C7232" t="s">
        <v>82</v>
      </c>
      <c r="D7232" t="s">
        <v>106</v>
      </c>
      <c r="E7232" t="s">
        <v>25661</v>
      </c>
      <c r="F7232" t="s">
        <v>25662</v>
      </c>
      <c r="G7232" t="s">
        <v>31549</v>
      </c>
      <c r="H7232" t="s">
        <v>643</v>
      </c>
      <c r="I7232" t="s">
        <v>79</v>
      </c>
      <c r="J7232" t="s">
        <v>135</v>
      </c>
      <c r="K7232" t="s">
        <v>22</v>
      </c>
      <c r="L7232" t="s">
        <v>186</v>
      </c>
      <c r="M7232" t="s">
        <v>25663</v>
      </c>
      <c r="N7232" t="s">
        <v>25664</v>
      </c>
      <c r="O7232">
        <v>0.82250000000000001</v>
      </c>
      <c r="P7232">
        <v>13</v>
      </c>
      <c r="Q7232">
        <v>34</v>
      </c>
      <c r="R7232">
        <v>5</v>
      </c>
      <c r="S7232">
        <v>71</v>
      </c>
      <c r="T7232">
        <v>15</v>
      </c>
      <c r="U7232">
        <v>21</v>
      </c>
      <c r="V7232">
        <v>2</v>
      </c>
      <c r="W7232">
        <v>0</v>
      </c>
      <c r="X7232">
        <v>4.0719643000000003</v>
      </c>
      <c r="Y7232">
        <v>11.409789999999999</v>
      </c>
      <c r="Z7232">
        <v>0.84366300000000005</v>
      </c>
      <c r="AA7232">
        <v>16.615030000000001</v>
      </c>
      <c r="AB7232">
        <v>178.39813000000001</v>
      </c>
      <c r="AC7232">
        <v>8.0367870000000003</v>
      </c>
      <c r="AD7232">
        <v>32.21123</v>
      </c>
      <c r="AE7232">
        <v>0</v>
      </c>
      <c r="AF7232">
        <v>251.58661000000001</v>
      </c>
    </row>
    <row r="7233" spans="1:32" x14ac:dyDescent="0.3">
      <c r="A7233">
        <v>2781711</v>
      </c>
      <c r="B7233">
        <v>1</v>
      </c>
      <c r="C7233" t="s">
        <v>82</v>
      </c>
      <c r="D7233" t="s">
        <v>91</v>
      </c>
      <c r="E7233" t="s">
        <v>10067</v>
      </c>
      <c r="F7233" t="s">
        <v>10068</v>
      </c>
      <c r="G7233" t="s">
        <v>31546</v>
      </c>
      <c r="H7233" t="s">
        <v>223</v>
      </c>
      <c r="I7233" t="s">
        <v>78</v>
      </c>
      <c r="J7233" t="s">
        <v>135</v>
      </c>
      <c r="K7233" t="s">
        <v>22</v>
      </c>
      <c r="L7233" t="s">
        <v>136</v>
      </c>
      <c r="M7233" t="s">
        <v>25665</v>
      </c>
      <c r="N7233" t="s">
        <v>25666</v>
      </c>
      <c r="O7233">
        <v>1.2886111111111112</v>
      </c>
      <c r="P7233">
        <v>0</v>
      </c>
      <c r="Q7233">
        <v>200</v>
      </c>
      <c r="R7233">
        <v>0</v>
      </c>
      <c r="S7233">
        <v>0</v>
      </c>
      <c r="T7233">
        <v>0</v>
      </c>
      <c r="U7233">
        <v>4</v>
      </c>
      <c r="V7233">
        <v>0</v>
      </c>
      <c r="W7233">
        <v>0</v>
      </c>
      <c r="X7233">
        <v>0</v>
      </c>
      <c r="Y7233">
        <v>79.003720000000001</v>
      </c>
      <c r="Z7233">
        <v>0</v>
      </c>
      <c r="AA7233">
        <v>0</v>
      </c>
      <c r="AB7233">
        <v>0</v>
      </c>
      <c r="AC7233">
        <v>2.1388682999999999</v>
      </c>
      <c r="AD7233">
        <v>0</v>
      </c>
      <c r="AE7233">
        <v>0</v>
      </c>
      <c r="AF7233">
        <v>81.142585999999994</v>
      </c>
    </row>
    <row r="7234" spans="1:32" x14ac:dyDescent="0.3">
      <c r="A7234">
        <v>2781714</v>
      </c>
      <c r="B7234">
        <v>1</v>
      </c>
      <c r="C7234" t="s">
        <v>83</v>
      </c>
      <c r="D7234" t="s">
        <v>123</v>
      </c>
      <c r="E7234" t="s">
        <v>25667</v>
      </c>
      <c r="F7234" t="s">
        <v>25668</v>
      </c>
      <c r="G7234" t="s">
        <v>31549</v>
      </c>
      <c r="H7234" t="s">
        <v>672</v>
      </c>
      <c r="I7234" t="s">
        <v>79</v>
      </c>
      <c r="J7234" t="s">
        <v>135</v>
      </c>
      <c r="K7234" t="s">
        <v>22</v>
      </c>
      <c r="L7234" t="s">
        <v>136</v>
      </c>
      <c r="M7234" t="s">
        <v>25669</v>
      </c>
      <c r="N7234" t="s">
        <v>25670</v>
      </c>
      <c r="O7234">
        <v>1.6074999999999999</v>
      </c>
      <c r="P7234">
        <v>0</v>
      </c>
      <c r="Q7234">
        <v>189</v>
      </c>
      <c r="R7234">
        <v>0</v>
      </c>
      <c r="S7234">
        <v>1</v>
      </c>
      <c r="T7234">
        <v>0</v>
      </c>
      <c r="U7234">
        <v>36</v>
      </c>
      <c r="V7234">
        <v>0</v>
      </c>
      <c r="W7234">
        <v>0</v>
      </c>
      <c r="X7234">
        <v>0</v>
      </c>
      <c r="Y7234">
        <v>73.236170000000001</v>
      </c>
      <c r="Z7234">
        <v>0</v>
      </c>
      <c r="AA7234">
        <v>2.4542925000000002</v>
      </c>
      <c r="AB7234">
        <v>0</v>
      </c>
      <c r="AC7234">
        <v>40.680584000000003</v>
      </c>
      <c r="AD7234">
        <v>0</v>
      </c>
      <c r="AE7234">
        <v>0</v>
      </c>
      <c r="AF7234">
        <v>116.37103999999999</v>
      </c>
    </row>
    <row r="7235" spans="1:32" x14ac:dyDescent="0.3">
      <c r="A7235">
        <v>2781736</v>
      </c>
      <c r="B7235">
        <v>1</v>
      </c>
      <c r="C7235" t="s">
        <v>82</v>
      </c>
      <c r="D7235" t="s">
        <v>104</v>
      </c>
      <c r="E7235" t="s">
        <v>25671</v>
      </c>
      <c r="F7235" t="s">
        <v>25672</v>
      </c>
      <c r="G7235" t="s">
        <v>31552</v>
      </c>
      <c r="H7235" t="s">
        <v>1297</v>
      </c>
      <c r="I7235" t="s">
        <v>78</v>
      </c>
      <c r="J7235" t="s">
        <v>135</v>
      </c>
      <c r="K7235" t="s">
        <v>22</v>
      </c>
      <c r="L7235" t="s">
        <v>136</v>
      </c>
      <c r="M7235" t="s">
        <v>23743</v>
      </c>
      <c r="N7235" t="s">
        <v>25673</v>
      </c>
      <c r="O7235">
        <v>0.61222222222222222</v>
      </c>
      <c r="P7235">
        <v>0</v>
      </c>
      <c r="Q7235">
        <v>332</v>
      </c>
      <c r="R7235">
        <v>0</v>
      </c>
      <c r="S7235">
        <v>0</v>
      </c>
      <c r="T7235">
        <v>0</v>
      </c>
      <c r="U7235">
        <v>11</v>
      </c>
      <c r="V7235">
        <v>0</v>
      </c>
      <c r="W7235">
        <v>0</v>
      </c>
      <c r="X7235">
        <v>0</v>
      </c>
      <c r="Y7235">
        <v>65.105225000000004</v>
      </c>
      <c r="Z7235">
        <v>0</v>
      </c>
      <c r="AA7235">
        <v>0</v>
      </c>
      <c r="AB7235">
        <v>0</v>
      </c>
      <c r="AC7235">
        <v>1.6826049999999999</v>
      </c>
      <c r="AD7235">
        <v>0</v>
      </c>
      <c r="AE7235">
        <v>0</v>
      </c>
      <c r="AF7235">
        <v>66.787834000000004</v>
      </c>
    </row>
    <row r="7236" spans="1:32" x14ac:dyDescent="0.3">
      <c r="A7236">
        <v>2782890</v>
      </c>
      <c r="B7236">
        <v>2</v>
      </c>
      <c r="C7236" t="s">
        <v>82</v>
      </c>
      <c r="D7236" t="s">
        <v>112</v>
      </c>
      <c r="E7236" t="s">
        <v>25674</v>
      </c>
      <c r="F7236" t="s">
        <v>25675</v>
      </c>
      <c r="G7236" t="s">
        <v>31546</v>
      </c>
      <c r="H7236" t="s">
        <v>10913</v>
      </c>
      <c r="I7236" t="s">
        <v>78</v>
      </c>
      <c r="J7236" t="s">
        <v>135</v>
      </c>
      <c r="K7236" t="s">
        <v>22</v>
      </c>
      <c r="L7236" t="s">
        <v>136</v>
      </c>
      <c r="M7236" t="s">
        <v>23186</v>
      </c>
      <c r="N7236" t="s">
        <v>25676</v>
      </c>
      <c r="O7236">
        <v>0.54305555555555551</v>
      </c>
      <c r="P7236">
        <v>0</v>
      </c>
      <c r="Q7236">
        <v>133</v>
      </c>
      <c r="R7236">
        <v>0</v>
      </c>
      <c r="S7236">
        <v>0</v>
      </c>
      <c r="T7236">
        <v>0</v>
      </c>
      <c r="U7236">
        <v>24</v>
      </c>
      <c r="V7236">
        <v>0</v>
      </c>
      <c r="W7236">
        <v>0</v>
      </c>
      <c r="X7236">
        <v>0</v>
      </c>
      <c r="Y7236">
        <v>21.118082000000001</v>
      </c>
      <c r="Z7236">
        <v>0</v>
      </c>
      <c r="AA7236">
        <v>0</v>
      </c>
      <c r="AB7236">
        <v>0</v>
      </c>
      <c r="AC7236">
        <v>9.1627589999999994</v>
      </c>
      <c r="AD7236">
        <v>0</v>
      </c>
      <c r="AE7236">
        <v>0</v>
      </c>
      <c r="AF7236">
        <v>30.280842</v>
      </c>
    </row>
    <row r="7237" spans="1:32" x14ac:dyDescent="0.3">
      <c r="A7237">
        <v>2781566</v>
      </c>
      <c r="B7237">
        <v>1</v>
      </c>
      <c r="C7237" t="s">
        <v>82</v>
      </c>
      <c r="D7237" t="s">
        <v>100</v>
      </c>
      <c r="E7237" t="s">
        <v>6951</v>
      </c>
      <c r="F7237" t="s">
        <v>6952</v>
      </c>
      <c r="G7237" t="s">
        <v>31548</v>
      </c>
      <c r="H7237" t="s">
        <v>893</v>
      </c>
      <c r="I7237" t="s">
        <v>78</v>
      </c>
      <c r="J7237" t="s">
        <v>135</v>
      </c>
      <c r="K7237" t="s">
        <v>22</v>
      </c>
      <c r="L7237" t="s">
        <v>136</v>
      </c>
      <c r="M7237" t="s">
        <v>25677</v>
      </c>
      <c r="N7237" t="s">
        <v>25678</v>
      </c>
      <c r="O7237">
        <v>0.97499999999999998</v>
      </c>
      <c r="P7237">
        <v>0</v>
      </c>
      <c r="Q7237">
        <v>11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2.2046711000000001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2.2046711000000001</v>
      </c>
    </row>
    <row r="7238" spans="1:32" x14ac:dyDescent="0.3">
      <c r="A7238">
        <v>2793200</v>
      </c>
      <c r="B7238">
        <v>1</v>
      </c>
      <c r="C7238" t="s">
        <v>83</v>
      </c>
      <c r="D7238" t="s">
        <v>123</v>
      </c>
      <c r="E7238" t="s">
        <v>25679</v>
      </c>
      <c r="F7238" t="s">
        <v>25680</v>
      </c>
      <c r="G7238" t="s">
        <v>31550</v>
      </c>
      <c r="H7238" t="s">
        <v>145</v>
      </c>
      <c r="I7238" t="s">
        <v>78</v>
      </c>
      <c r="J7238" t="s">
        <v>135</v>
      </c>
      <c r="K7238" t="s">
        <v>22</v>
      </c>
      <c r="L7238" t="s">
        <v>136</v>
      </c>
      <c r="M7238" t="s">
        <v>25681</v>
      </c>
      <c r="N7238" t="s">
        <v>25682</v>
      </c>
      <c r="O7238">
        <v>1.3508333333333333</v>
      </c>
      <c r="P7238">
        <v>0</v>
      </c>
      <c r="Q7238">
        <v>94</v>
      </c>
      <c r="R7238">
        <v>0</v>
      </c>
      <c r="S7238">
        <v>0</v>
      </c>
      <c r="T7238">
        <v>0</v>
      </c>
      <c r="U7238">
        <v>30</v>
      </c>
      <c r="V7238">
        <v>0</v>
      </c>
      <c r="W7238">
        <v>0</v>
      </c>
      <c r="X7238">
        <v>0</v>
      </c>
      <c r="Y7238">
        <v>30.517845000000001</v>
      </c>
      <c r="Z7238">
        <v>0</v>
      </c>
      <c r="AA7238">
        <v>0</v>
      </c>
      <c r="AB7238">
        <v>0</v>
      </c>
      <c r="AC7238">
        <v>141.19570999999999</v>
      </c>
      <c r="AD7238">
        <v>0</v>
      </c>
      <c r="AE7238">
        <v>0</v>
      </c>
      <c r="AF7238">
        <v>171.71356</v>
      </c>
    </row>
    <row r="7239" spans="1:32" x14ac:dyDescent="0.3">
      <c r="A7239">
        <v>2792966</v>
      </c>
      <c r="B7239">
        <v>1</v>
      </c>
      <c r="C7239" t="s">
        <v>83</v>
      </c>
      <c r="D7239" t="s">
        <v>114</v>
      </c>
      <c r="E7239" t="s">
        <v>25683</v>
      </c>
      <c r="F7239" t="s">
        <v>25684</v>
      </c>
      <c r="G7239" t="s">
        <v>31546</v>
      </c>
      <c r="H7239" t="s">
        <v>223</v>
      </c>
      <c r="I7239" t="s">
        <v>78</v>
      </c>
      <c r="J7239" t="s">
        <v>135</v>
      </c>
      <c r="K7239" t="s">
        <v>22</v>
      </c>
      <c r="L7239" t="s">
        <v>136</v>
      </c>
      <c r="M7239" t="s">
        <v>25685</v>
      </c>
      <c r="N7239" t="s">
        <v>25686</v>
      </c>
      <c r="O7239">
        <v>0.90027777777777773</v>
      </c>
      <c r="P7239">
        <v>0</v>
      </c>
      <c r="Q7239">
        <v>44</v>
      </c>
      <c r="R7239">
        <v>0</v>
      </c>
      <c r="S7239">
        <v>0</v>
      </c>
      <c r="T7239">
        <v>0</v>
      </c>
      <c r="U7239">
        <v>4</v>
      </c>
      <c r="V7239">
        <v>0</v>
      </c>
      <c r="W7239">
        <v>0</v>
      </c>
      <c r="X7239">
        <v>0</v>
      </c>
      <c r="Y7239">
        <v>6.977074</v>
      </c>
      <c r="Z7239">
        <v>0</v>
      </c>
      <c r="AA7239">
        <v>0</v>
      </c>
      <c r="AB7239">
        <v>0</v>
      </c>
      <c r="AC7239">
        <v>0.19521308000000001</v>
      </c>
      <c r="AD7239">
        <v>0</v>
      </c>
      <c r="AE7239">
        <v>0</v>
      </c>
      <c r="AF7239">
        <v>7.1722869999999999</v>
      </c>
    </row>
    <row r="7240" spans="1:32" x14ac:dyDescent="0.3">
      <c r="A7240">
        <v>2792816</v>
      </c>
      <c r="B7240">
        <v>1</v>
      </c>
      <c r="C7240" t="s">
        <v>82</v>
      </c>
      <c r="D7240" t="s">
        <v>108</v>
      </c>
      <c r="E7240" t="s">
        <v>13670</v>
      </c>
      <c r="F7240" t="s">
        <v>13671</v>
      </c>
      <c r="G7240" t="s">
        <v>31545</v>
      </c>
      <c r="H7240" t="s">
        <v>648</v>
      </c>
      <c r="I7240" t="s">
        <v>79</v>
      </c>
      <c r="J7240" t="s">
        <v>135</v>
      </c>
      <c r="K7240" t="s">
        <v>22</v>
      </c>
      <c r="L7240" t="s">
        <v>186</v>
      </c>
      <c r="M7240" t="s">
        <v>25687</v>
      </c>
      <c r="N7240" t="s">
        <v>25688</v>
      </c>
      <c r="O7240">
        <v>1.8508333333333333</v>
      </c>
      <c r="P7240">
        <v>2</v>
      </c>
      <c r="Q7240">
        <v>268</v>
      </c>
      <c r="R7240">
        <v>37</v>
      </c>
      <c r="S7240">
        <v>34</v>
      </c>
      <c r="T7240">
        <v>5</v>
      </c>
      <c r="U7240">
        <v>41</v>
      </c>
      <c r="V7240">
        <v>0</v>
      </c>
      <c r="W7240">
        <v>0</v>
      </c>
      <c r="X7240">
        <v>2.3241087999999999</v>
      </c>
      <c r="Y7240">
        <v>79.912704000000005</v>
      </c>
      <c r="Z7240">
        <v>27.763311000000002</v>
      </c>
      <c r="AA7240">
        <v>53.835712000000001</v>
      </c>
      <c r="AB7240">
        <v>11.45618</v>
      </c>
      <c r="AC7240">
        <v>24.986134</v>
      </c>
      <c r="AD7240">
        <v>0</v>
      </c>
      <c r="AE7240">
        <v>0</v>
      </c>
      <c r="AF7240">
        <v>200.27815000000001</v>
      </c>
    </row>
    <row r="7241" spans="1:32" x14ac:dyDescent="0.3">
      <c r="A7241">
        <v>2792770</v>
      </c>
      <c r="B7241">
        <v>1</v>
      </c>
      <c r="C7241" t="s">
        <v>82</v>
      </c>
      <c r="D7241" t="s">
        <v>110</v>
      </c>
      <c r="E7241" t="s">
        <v>25689</v>
      </c>
      <c r="F7241" t="s">
        <v>25690</v>
      </c>
      <c r="G7241" t="s">
        <v>31546</v>
      </c>
      <c r="H7241" t="s">
        <v>648</v>
      </c>
      <c r="I7241" t="s">
        <v>78</v>
      </c>
      <c r="J7241" t="s">
        <v>135</v>
      </c>
      <c r="K7241" t="s">
        <v>22</v>
      </c>
      <c r="L7241" t="s">
        <v>186</v>
      </c>
      <c r="M7241" t="s">
        <v>25691</v>
      </c>
      <c r="N7241" t="s">
        <v>25692</v>
      </c>
      <c r="O7241">
        <v>3.5677777777777777</v>
      </c>
      <c r="P7241">
        <v>0</v>
      </c>
      <c r="Q7241">
        <v>30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21.758944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21.758944</v>
      </c>
    </row>
    <row r="7242" spans="1:32" x14ac:dyDescent="0.3">
      <c r="A7242">
        <v>2792775</v>
      </c>
      <c r="B7242">
        <v>1</v>
      </c>
      <c r="C7242" t="s">
        <v>82</v>
      </c>
      <c r="D7242" t="s">
        <v>98</v>
      </c>
      <c r="E7242" t="s">
        <v>25693</v>
      </c>
      <c r="F7242" t="s">
        <v>25694</v>
      </c>
      <c r="G7242" t="s">
        <v>31550</v>
      </c>
      <c r="H7242" t="s">
        <v>145</v>
      </c>
      <c r="I7242" t="s">
        <v>78</v>
      </c>
      <c r="J7242" t="s">
        <v>135</v>
      </c>
      <c r="K7242" t="s">
        <v>22</v>
      </c>
      <c r="L7242" t="s">
        <v>136</v>
      </c>
      <c r="M7242" t="s">
        <v>25695</v>
      </c>
      <c r="N7242" t="s">
        <v>25696</v>
      </c>
      <c r="O7242">
        <v>1.2419444444444445</v>
      </c>
      <c r="P7242">
        <v>0</v>
      </c>
      <c r="Q7242">
        <v>41</v>
      </c>
      <c r="R7242">
        <v>0</v>
      </c>
      <c r="S7242">
        <v>0</v>
      </c>
      <c r="T7242">
        <v>0</v>
      </c>
      <c r="U7242">
        <v>20</v>
      </c>
      <c r="V7242">
        <v>0</v>
      </c>
      <c r="W7242">
        <v>0</v>
      </c>
      <c r="X7242">
        <v>0</v>
      </c>
      <c r="Y7242">
        <v>14.561781</v>
      </c>
      <c r="Z7242">
        <v>0</v>
      </c>
      <c r="AA7242">
        <v>0</v>
      </c>
      <c r="AB7242">
        <v>0</v>
      </c>
      <c r="AC7242">
        <v>27.665644</v>
      </c>
      <c r="AD7242">
        <v>0</v>
      </c>
      <c r="AE7242">
        <v>0</v>
      </c>
      <c r="AF7242">
        <v>42.227424999999997</v>
      </c>
    </row>
    <row r="7243" spans="1:32" x14ac:dyDescent="0.3">
      <c r="A7243">
        <v>2792764</v>
      </c>
      <c r="B7243">
        <v>1</v>
      </c>
      <c r="C7243" t="s">
        <v>82</v>
      </c>
      <c r="D7243" t="s">
        <v>92</v>
      </c>
      <c r="E7243" t="s">
        <v>25697</v>
      </c>
      <c r="F7243" t="s">
        <v>25698</v>
      </c>
      <c r="G7243" t="s">
        <v>31551</v>
      </c>
      <c r="H7243" t="s">
        <v>624</v>
      </c>
      <c r="I7243" t="s">
        <v>79</v>
      </c>
      <c r="J7243" t="s">
        <v>135</v>
      </c>
      <c r="K7243" t="s">
        <v>22</v>
      </c>
      <c r="L7243" t="s">
        <v>136</v>
      </c>
      <c r="M7243" t="s">
        <v>25699</v>
      </c>
      <c r="N7243" t="s">
        <v>25700</v>
      </c>
      <c r="O7243">
        <v>1.9122222222222223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1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216.34705</v>
      </c>
      <c r="AE7243">
        <v>0</v>
      </c>
      <c r="AF7243">
        <v>216.34705</v>
      </c>
    </row>
    <row r="7244" spans="1:32" x14ac:dyDescent="0.3">
      <c r="A7244">
        <v>2792760</v>
      </c>
      <c r="B7244">
        <v>1</v>
      </c>
      <c r="C7244" t="s">
        <v>82</v>
      </c>
      <c r="D7244" t="s">
        <v>90</v>
      </c>
      <c r="E7244" t="s">
        <v>25701</v>
      </c>
      <c r="F7244" t="s">
        <v>25702</v>
      </c>
      <c r="G7244" t="s">
        <v>31551</v>
      </c>
      <c r="H7244" t="s">
        <v>185</v>
      </c>
      <c r="I7244" t="s">
        <v>79</v>
      </c>
      <c r="J7244" t="s">
        <v>135</v>
      </c>
      <c r="K7244" t="s">
        <v>22</v>
      </c>
      <c r="L7244" t="s">
        <v>136</v>
      </c>
      <c r="M7244" t="s">
        <v>25703</v>
      </c>
      <c r="N7244" t="s">
        <v>25704</v>
      </c>
      <c r="O7244">
        <v>0.10916666666666666</v>
      </c>
      <c r="P7244">
        <v>0</v>
      </c>
      <c r="Q7244">
        <v>145</v>
      </c>
      <c r="R7244">
        <v>0</v>
      </c>
      <c r="S7244">
        <v>1</v>
      </c>
      <c r="T7244">
        <v>52</v>
      </c>
      <c r="U7244">
        <v>23</v>
      </c>
      <c r="V7244">
        <v>17</v>
      </c>
      <c r="W7244">
        <v>5</v>
      </c>
      <c r="X7244">
        <v>0</v>
      </c>
      <c r="Y7244">
        <v>4.7094189999999996</v>
      </c>
      <c r="Z7244">
        <v>0</v>
      </c>
      <c r="AA7244">
        <v>0.25226825000000003</v>
      </c>
      <c r="AB7244">
        <v>72.155429999999996</v>
      </c>
      <c r="AC7244">
        <v>2.8350754</v>
      </c>
      <c r="AD7244">
        <v>30.401450000000001</v>
      </c>
      <c r="AE7244">
        <v>5.5570820000000003</v>
      </c>
      <c r="AF7244">
        <v>115.91072</v>
      </c>
    </row>
    <row r="7245" spans="1:32" x14ac:dyDescent="0.3">
      <c r="A7245">
        <v>2792753</v>
      </c>
      <c r="B7245">
        <v>1</v>
      </c>
      <c r="C7245" t="s">
        <v>83</v>
      </c>
      <c r="D7245" t="s">
        <v>115</v>
      </c>
      <c r="E7245" t="s">
        <v>25705</v>
      </c>
      <c r="F7245" t="s">
        <v>25706</v>
      </c>
      <c r="G7245" t="s">
        <v>31545</v>
      </c>
      <c r="H7245" t="s">
        <v>134</v>
      </c>
      <c r="I7245" t="s">
        <v>79</v>
      </c>
      <c r="J7245" t="s">
        <v>135</v>
      </c>
      <c r="K7245" t="s">
        <v>22</v>
      </c>
      <c r="L7245" t="s">
        <v>136</v>
      </c>
      <c r="M7245" t="s">
        <v>25707</v>
      </c>
      <c r="N7245" t="s">
        <v>25708</v>
      </c>
      <c r="O7245">
        <v>0.72305555555555556</v>
      </c>
      <c r="P7245">
        <v>4</v>
      </c>
      <c r="Q7245">
        <v>260</v>
      </c>
      <c r="R7245">
        <v>123</v>
      </c>
      <c r="S7245">
        <v>354</v>
      </c>
      <c r="T7245">
        <v>9</v>
      </c>
      <c r="U7245">
        <v>39</v>
      </c>
      <c r="V7245">
        <v>4</v>
      </c>
      <c r="W7245">
        <v>1</v>
      </c>
      <c r="X7245">
        <v>0.19610736000000001</v>
      </c>
      <c r="Y7245">
        <v>32.210845999999997</v>
      </c>
      <c r="Z7245">
        <v>17.329681000000001</v>
      </c>
      <c r="AA7245">
        <v>36.210290000000001</v>
      </c>
      <c r="AB7245">
        <v>18.069841</v>
      </c>
      <c r="AC7245">
        <v>12.57926</v>
      </c>
      <c r="AD7245">
        <v>133.83435</v>
      </c>
      <c r="AE7245">
        <v>1.8021453999999999</v>
      </c>
      <c r="AF7245">
        <v>252.23250999999999</v>
      </c>
    </row>
    <row r="7246" spans="1:32" x14ac:dyDescent="0.3">
      <c r="A7246">
        <v>2792763</v>
      </c>
      <c r="B7246">
        <v>1</v>
      </c>
      <c r="C7246" t="s">
        <v>83</v>
      </c>
      <c r="D7246" t="s">
        <v>128</v>
      </c>
      <c r="E7246" t="s">
        <v>25709</v>
      </c>
      <c r="F7246" t="s">
        <v>25710</v>
      </c>
      <c r="G7246" t="s">
        <v>31547</v>
      </c>
      <c r="H7246" t="s">
        <v>185</v>
      </c>
      <c r="I7246" t="s">
        <v>79</v>
      </c>
      <c r="J7246" t="s">
        <v>135</v>
      </c>
      <c r="K7246" t="s">
        <v>22</v>
      </c>
      <c r="L7246" t="s">
        <v>186</v>
      </c>
      <c r="M7246" t="s">
        <v>25711</v>
      </c>
      <c r="N7246" t="s">
        <v>25712</v>
      </c>
      <c r="O7246">
        <v>0.6283333333333333</v>
      </c>
      <c r="P7246">
        <v>0</v>
      </c>
      <c r="Q7246">
        <v>1514</v>
      </c>
      <c r="R7246">
        <v>0</v>
      </c>
      <c r="S7246">
        <v>0</v>
      </c>
      <c r="T7246">
        <v>33</v>
      </c>
      <c r="U7246">
        <v>105</v>
      </c>
      <c r="V7246">
        <v>47</v>
      </c>
      <c r="W7246">
        <v>44</v>
      </c>
      <c r="X7246">
        <v>0</v>
      </c>
      <c r="Y7246">
        <v>237.55608000000001</v>
      </c>
      <c r="Z7246">
        <v>0</v>
      </c>
      <c r="AA7246">
        <v>0</v>
      </c>
      <c r="AB7246">
        <v>205.90707</v>
      </c>
      <c r="AC7246">
        <v>197.19524000000001</v>
      </c>
      <c r="AD7246">
        <v>1374.4869000000001</v>
      </c>
      <c r="AE7246">
        <v>474.29363999999998</v>
      </c>
      <c r="AF7246">
        <v>2489.4389999999999</v>
      </c>
    </row>
    <row r="7247" spans="1:32" x14ac:dyDescent="0.3">
      <c r="A7247">
        <v>2792518</v>
      </c>
      <c r="B7247">
        <v>1</v>
      </c>
      <c r="C7247" t="s">
        <v>82</v>
      </c>
      <c r="D7247" t="s">
        <v>113</v>
      </c>
      <c r="E7247" t="s">
        <v>19626</v>
      </c>
      <c r="F7247" t="s">
        <v>19627</v>
      </c>
      <c r="G7247" t="s">
        <v>31548</v>
      </c>
      <c r="H7247" t="s">
        <v>893</v>
      </c>
      <c r="I7247" t="s">
        <v>78</v>
      </c>
      <c r="J7247" t="s">
        <v>135</v>
      </c>
      <c r="K7247" t="s">
        <v>22</v>
      </c>
      <c r="L7247" t="s">
        <v>136</v>
      </c>
      <c r="M7247" t="s">
        <v>25713</v>
      </c>
      <c r="N7247" t="s">
        <v>25714</v>
      </c>
      <c r="O7247">
        <v>2.4708333333333332</v>
      </c>
      <c r="P7247">
        <v>0</v>
      </c>
      <c r="Q7247">
        <v>1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0.91503199999999996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0.91503199999999996</v>
      </c>
    </row>
    <row r="7248" spans="1:32" x14ac:dyDescent="0.3">
      <c r="A7248">
        <v>2792547</v>
      </c>
      <c r="B7248">
        <v>1</v>
      </c>
      <c r="C7248" t="s">
        <v>82</v>
      </c>
      <c r="D7248" t="s">
        <v>109</v>
      </c>
      <c r="E7248" t="s">
        <v>25715</v>
      </c>
      <c r="F7248" t="s">
        <v>25716</v>
      </c>
      <c r="G7248" t="s">
        <v>31548</v>
      </c>
      <c r="H7248" t="s">
        <v>333</v>
      </c>
      <c r="I7248" t="s">
        <v>78</v>
      </c>
      <c r="J7248" t="s">
        <v>135</v>
      </c>
      <c r="K7248" t="s">
        <v>22</v>
      </c>
      <c r="L7248" t="s">
        <v>136</v>
      </c>
      <c r="M7248" t="s">
        <v>25717</v>
      </c>
      <c r="N7248" t="s">
        <v>25718</v>
      </c>
      <c r="O7248">
        <v>1.5205555555555557</v>
      </c>
      <c r="P7248">
        <v>0</v>
      </c>
      <c r="Q7248">
        <v>1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1.2276081000000001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1.2276081000000001</v>
      </c>
    </row>
    <row r="7249" spans="1:32" x14ac:dyDescent="0.3">
      <c r="A7249">
        <v>2792523</v>
      </c>
      <c r="B7249">
        <v>1</v>
      </c>
      <c r="C7249" t="s">
        <v>82</v>
      </c>
      <c r="D7249" t="s">
        <v>104</v>
      </c>
      <c r="E7249" t="s">
        <v>18413</v>
      </c>
      <c r="F7249" t="s">
        <v>18414</v>
      </c>
      <c r="G7249" t="s">
        <v>31552</v>
      </c>
      <c r="H7249" t="s">
        <v>665</v>
      </c>
      <c r="I7249" t="s">
        <v>78</v>
      </c>
      <c r="J7249" t="s">
        <v>135</v>
      </c>
      <c r="K7249" t="s">
        <v>22</v>
      </c>
      <c r="L7249" t="s">
        <v>136</v>
      </c>
      <c r="M7249" t="s">
        <v>25719</v>
      </c>
      <c r="N7249" t="s">
        <v>25720</v>
      </c>
      <c r="O7249">
        <v>3.9252777777777776</v>
      </c>
      <c r="P7249">
        <v>0</v>
      </c>
      <c r="Q7249">
        <v>410</v>
      </c>
      <c r="R7249">
        <v>0</v>
      </c>
      <c r="S7249">
        <v>0</v>
      </c>
      <c r="T7249">
        <v>0</v>
      </c>
      <c r="U7249">
        <v>7</v>
      </c>
      <c r="V7249">
        <v>0</v>
      </c>
      <c r="W7249">
        <v>0</v>
      </c>
      <c r="X7249">
        <v>0</v>
      </c>
      <c r="Y7249">
        <v>625.64760000000001</v>
      </c>
      <c r="Z7249">
        <v>0</v>
      </c>
      <c r="AA7249">
        <v>0</v>
      </c>
      <c r="AB7249">
        <v>0</v>
      </c>
      <c r="AC7249">
        <v>2.7084432000000001</v>
      </c>
      <c r="AD7249">
        <v>0</v>
      </c>
      <c r="AE7249">
        <v>0</v>
      </c>
      <c r="AF7249">
        <v>628.35599999999999</v>
      </c>
    </row>
    <row r="7250" spans="1:32" x14ac:dyDescent="0.3">
      <c r="A7250">
        <v>2792446</v>
      </c>
      <c r="B7250">
        <v>1</v>
      </c>
      <c r="C7250" t="s">
        <v>82</v>
      </c>
      <c r="D7250" t="s">
        <v>104</v>
      </c>
      <c r="E7250" t="s">
        <v>25721</v>
      </c>
      <c r="F7250" t="s">
        <v>25722</v>
      </c>
      <c r="G7250" t="s">
        <v>31551</v>
      </c>
      <c r="H7250" t="s">
        <v>145</v>
      </c>
      <c r="I7250" t="s">
        <v>79</v>
      </c>
      <c r="J7250" t="s">
        <v>135</v>
      </c>
      <c r="K7250" t="s">
        <v>22</v>
      </c>
      <c r="L7250" t="s">
        <v>136</v>
      </c>
      <c r="M7250" t="s">
        <v>25723</v>
      </c>
      <c r="N7250" t="s">
        <v>25724</v>
      </c>
      <c r="O7250">
        <v>8.8644455555555552</v>
      </c>
      <c r="P7250">
        <v>0</v>
      </c>
      <c r="Q7250">
        <v>538</v>
      </c>
      <c r="R7250">
        <v>0</v>
      </c>
      <c r="S7250">
        <v>0</v>
      </c>
      <c r="T7250">
        <v>0</v>
      </c>
      <c r="U7250">
        <v>40</v>
      </c>
      <c r="V7250">
        <v>0</v>
      </c>
      <c r="W7250">
        <v>0</v>
      </c>
      <c r="X7250">
        <v>0</v>
      </c>
      <c r="Y7250">
        <v>1562.8995</v>
      </c>
      <c r="Z7250">
        <v>0</v>
      </c>
      <c r="AA7250">
        <v>0</v>
      </c>
      <c r="AB7250">
        <v>0</v>
      </c>
      <c r="AC7250">
        <v>128.17076</v>
      </c>
      <c r="AD7250">
        <v>0</v>
      </c>
      <c r="AE7250">
        <v>0</v>
      </c>
      <c r="AF7250">
        <v>1691.0703000000001</v>
      </c>
    </row>
    <row r="7251" spans="1:32" x14ac:dyDescent="0.3">
      <c r="A7251">
        <v>2792191</v>
      </c>
      <c r="B7251">
        <v>1</v>
      </c>
      <c r="C7251" t="s">
        <v>82</v>
      </c>
      <c r="D7251" t="s">
        <v>103</v>
      </c>
      <c r="E7251" t="s">
        <v>15643</v>
      </c>
      <c r="F7251" t="s">
        <v>15644</v>
      </c>
      <c r="G7251" t="s">
        <v>31546</v>
      </c>
      <c r="H7251" t="s">
        <v>223</v>
      </c>
      <c r="I7251" t="s">
        <v>78</v>
      </c>
      <c r="J7251" t="s">
        <v>135</v>
      </c>
      <c r="K7251" t="s">
        <v>22</v>
      </c>
      <c r="L7251" t="s">
        <v>136</v>
      </c>
      <c r="M7251" t="s">
        <v>25725</v>
      </c>
      <c r="N7251" t="s">
        <v>25726</v>
      </c>
      <c r="O7251">
        <v>1.211111111111111</v>
      </c>
      <c r="P7251">
        <v>0</v>
      </c>
      <c r="Q7251">
        <v>26</v>
      </c>
      <c r="R7251">
        <v>0</v>
      </c>
      <c r="S7251">
        <v>9</v>
      </c>
      <c r="T7251">
        <v>0</v>
      </c>
      <c r="U7251">
        <v>3</v>
      </c>
      <c r="V7251">
        <v>0</v>
      </c>
      <c r="W7251">
        <v>0</v>
      </c>
      <c r="X7251">
        <v>0</v>
      </c>
      <c r="Y7251">
        <v>3.3963274999999999</v>
      </c>
      <c r="Z7251">
        <v>0</v>
      </c>
      <c r="AA7251">
        <v>1.3103739999999999</v>
      </c>
      <c r="AB7251">
        <v>0</v>
      </c>
      <c r="AC7251">
        <v>0.43810838000000002</v>
      </c>
      <c r="AD7251">
        <v>0</v>
      </c>
      <c r="AE7251">
        <v>0</v>
      </c>
      <c r="AF7251">
        <v>5.1448099999999997</v>
      </c>
    </row>
    <row r="7252" spans="1:32" x14ac:dyDescent="0.3">
      <c r="A7252">
        <v>2792182</v>
      </c>
      <c r="B7252">
        <v>2</v>
      </c>
      <c r="C7252" t="s">
        <v>82</v>
      </c>
      <c r="D7252" t="s">
        <v>106</v>
      </c>
      <c r="E7252" t="s">
        <v>25727</v>
      </c>
      <c r="F7252" t="s">
        <v>25728</v>
      </c>
      <c r="G7252" t="s">
        <v>31551</v>
      </c>
      <c r="H7252" t="s">
        <v>134</v>
      </c>
      <c r="I7252" t="s">
        <v>79</v>
      </c>
      <c r="J7252" t="s">
        <v>135</v>
      </c>
      <c r="K7252" t="s">
        <v>22</v>
      </c>
      <c r="L7252" t="s">
        <v>136</v>
      </c>
      <c r="M7252" t="s">
        <v>25729</v>
      </c>
      <c r="N7252" t="s">
        <v>25730</v>
      </c>
      <c r="O7252">
        <v>0.53055555555555556</v>
      </c>
      <c r="P7252">
        <v>0</v>
      </c>
      <c r="Q7252">
        <v>416</v>
      </c>
      <c r="R7252">
        <v>0</v>
      </c>
      <c r="S7252">
        <v>0</v>
      </c>
      <c r="T7252">
        <v>0</v>
      </c>
      <c r="U7252">
        <v>2</v>
      </c>
      <c r="V7252">
        <v>0</v>
      </c>
      <c r="W7252">
        <v>0</v>
      </c>
      <c r="X7252">
        <v>0</v>
      </c>
      <c r="Y7252">
        <v>47.434249999999999</v>
      </c>
      <c r="Z7252">
        <v>0</v>
      </c>
      <c r="AA7252">
        <v>0</v>
      </c>
      <c r="AB7252">
        <v>0</v>
      </c>
      <c r="AC7252">
        <v>0.40875634999999999</v>
      </c>
      <c r="AD7252">
        <v>0</v>
      </c>
      <c r="AE7252">
        <v>0</v>
      </c>
      <c r="AF7252">
        <v>47.843006000000003</v>
      </c>
    </row>
    <row r="7253" spans="1:32" x14ac:dyDescent="0.3">
      <c r="A7253">
        <v>2792176</v>
      </c>
      <c r="B7253">
        <v>1</v>
      </c>
      <c r="C7253" t="s">
        <v>83</v>
      </c>
      <c r="D7253" t="s">
        <v>125</v>
      </c>
      <c r="E7253" t="s">
        <v>25731</v>
      </c>
      <c r="F7253" t="s">
        <v>25732</v>
      </c>
      <c r="G7253" t="s">
        <v>31545</v>
      </c>
      <c r="H7253" t="s">
        <v>134</v>
      </c>
      <c r="I7253" t="s">
        <v>79</v>
      </c>
      <c r="J7253" t="s">
        <v>135</v>
      </c>
      <c r="K7253" t="s">
        <v>22</v>
      </c>
      <c r="L7253" t="s">
        <v>136</v>
      </c>
      <c r="M7253" t="s">
        <v>25733</v>
      </c>
      <c r="N7253" t="s">
        <v>25734</v>
      </c>
      <c r="O7253">
        <v>0.89249999999999996</v>
      </c>
      <c r="P7253">
        <v>2</v>
      </c>
      <c r="Q7253">
        <v>325</v>
      </c>
      <c r="R7253">
        <v>98</v>
      </c>
      <c r="S7253">
        <v>4</v>
      </c>
      <c r="T7253">
        <v>14</v>
      </c>
      <c r="U7253">
        <v>40</v>
      </c>
      <c r="V7253">
        <v>3</v>
      </c>
      <c r="W7253">
        <v>0</v>
      </c>
      <c r="X7253">
        <v>2.5035427000000001</v>
      </c>
      <c r="Y7253">
        <v>96.913055</v>
      </c>
      <c r="Z7253">
        <v>193.28675999999999</v>
      </c>
      <c r="AA7253">
        <v>0.23358697</v>
      </c>
      <c r="AB7253">
        <v>13.093527</v>
      </c>
      <c r="AC7253">
        <v>8.8683130000000006</v>
      </c>
      <c r="AD7253">
        <v>25.236578000000002</v>
      </c>
      <c r="AE7253">
        <v>0</v>
      </c>
      <c r="AF7253">
        <v>340.13535000000002</v>
      </c>
    </row>
    <row r="7254" spans="1:32" x14ac:dyDescent="0.3">
      <c r="A7254">
        <v>2792182</v>
      </c>
      <c r="B7254">
        <v>1</v>
      </c>
      <c r="C7254" t="s">
        <v>82</v>
      </c>
      <c r="D7254" t="s">
        <v>106</v>
      </c>
      <c r="E7254" t="s">
        <v>16152</v>
      </c>
      <c r="F7254" t="s">
        <v>16153</v>
      </c>
      <c r="G7254" t="s">
        <v>31547</v>
      </c>
      <c r="H7254" t="s">
        <v>134</v>
      </c>
      <c r="I7254" t="s">
        <v>79</v>
      </c>
      <c r="J7254" t="s">
        <v>135</v>
      </c>
      <c r="K7254" t="s">
        <v>22</v>
      </c>
      <c r="L7254" t="s">
        <v>136</v>
      </c>
      <c r="M7254" t="s">
        <v>25735</v>
      </c>
      <c r="N7254" t="s">
        <v>25729</v>
      </c>
      <c r="O7254">
        <v>1.3897222222222223</v>
      </c>
      <c r="P7254">
        <v>0</v>
      </c>
      <c r="Q7254">
        <v>3842</v>
      </c>
      <c r="R7254">
        <v>0</v>
      </c>
      <c r="S7254">
        <v>0</v>
      </c>
      <c r="T7254">
        <v>1</v>
      </c>
      <c r="U7254">
        <v>283</v>
      </c>
      <c r="V7254">
        <v>0</v>
      </c>
      <c r="W7254">
        <v>1</v>
      </c>
      <c r="X7254">
        <v>0</v>
      </c>
      <c r="Y7254">
        <v>1211.4398000000001</v>
      </c>
      <c r="Z7254">
        <v>0</v>
      </c>
      <c r="AA7254">
        <v>0</v>
      </c>
      <c r="AB7254">
        <v>19.603598000000002</v>
      </c>
      <c r="AC7254">
        <v>389.76254</v>
      </c>
      <c r="AD7254">
        <v>0</v>
      </c>
      <c r="AE7254">
        <v>5.0672803000000002</v>
      </c>
      <c r="AF7254">
        <v>1625.8733</v>
      </c>
    </row>
    <row r="7255" spans="1:32" x14ac:dyDescent="0.3">
      <c r="A7255">
        <v>2791897</v>
      </c>
      <c r="B7255">
        <v>1</v>
      </c>
      <c r="C7255" t="s">
        <v>82</v>
      </c>
      <c r="D7255" t="s">
        <v>84</v>
      </c>
      <c r="E7255" t="s">
        <v>25736</v>
      </c>
      <c r="F7255" t="s">
        <v>25737</v>
      </c>
      <c r="G7255" t="s">
        <v>31548</v>
      </c>
      <c r="H7255" t="s">
        <v>311</v>
      </c>
      <c r="I7255" t="s">
        <v>78</v>
      </c>
      <c r="J7255" t="s">
        <v>135</v>
      </c>
      <c r="K7255" t="s">
        <v>22</v>
      </c>
      <c r="L7255" t="s">
        <v>136</v>
      </c>
      <c r="M7255" t="s">
        <v>25738</v>
      </c>
      <c r="N7255" t="s">
        <v>25739</v>
      </c>
      <c r="O7255">
        <v>0.94722222222222219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1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0.79050240000000005</v>
      </c>
      <c r="AD7255">
        <v>0</v>
      </c>
      <c r="AE7255">
        <v>0</v>
      </c>
      <c r="AF7255">
        <v>0.79050240000000005</v>
      </c>
    </row>
    <row r="7256" spans="1:32" x14ac:dyDescent="0.3">
      <c r="A7256">
        <v>2791895</v>
      </c>
      <c r="B7256">
        <v>1</v>
      </c>
      <c r="C7256" t="s">
        <v>82</v>
      </c>
      <c r="D7256" t="s">
        <v>104</v>
      </c>
      <c r="E7256" t="s">
        <v>25740</v>
      </c>
      <c r="F7256" t="s">
        <v>25741</v>
      </c>
      <c r="G7256" t="s">
        <v>31548</v>
      </c>
      <c r="H7256" t="s">
        <v>893</v>
      </c>
      <c r="I7256" t="s">
        <v>78</v>
      </c>
      <c r="J7256" t="s">
        <v>135</v>
      </c>
      <c r="K7256" t="s">
        <v>22</v>
      </c>
      <c r="L7256" t="s">
        <v>136</v>
      </c>
      <c r="M7256" t="s">
        <v>25742</v>
      </c>
      <c r="N7256" t="s">
        <v>25743</v>
      </c>
      <c r="O7256">
        <v>4.097777777777778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1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37.914276000000001</v>
      </c>
      <c r="AD7256">
        <v>0</v>
      </c>
      <c r="AE7256">
        <v>0</v>
      </c>
      <c r="AF7256">
        <v>37.914276000000001</v>
      </c>
    </row>
    <row r="7257" spans="1:32" x14ac:dyDescent="0.3">
      <c r="A7257">
        <v>2791903</v>
      </c>
      <c r="B7257">
        <v>1</v>
      </c>
      <c r="C7257" t="s">
        <v>82</v>
      </c>
      <c r="D7257" t="s">
        <v>84</v>
      </c>
      <c r="E7257" t="s">
        <v>5448</v>
      </c>
      <c r="F7257" t="s">
        <v>5449</v>
      </c>
      <c r="G7257" t="s">
        <v>31545</v>
      </c>
      <c r="H7257" t="s">
        <v>185</v>
      </c>
      <c r="I7257" t="s">
        <v>79</v>
      </c>
      <c r="J7257" t="s">
        <v>135</v>
      </c>
      <c r="K7257" t="s">
        <v>22</v>
      </c>
      <c r="L7257" t="s">
        <v>186</v>
      </c>
      <c r="M7257" t="s">
        <v>25744</v>
      </c>
      <c r="N7257" t="s">
        <v>25745</v>
      </c>
      <c r="O7257">
        <v>6.0833333333333336E-2</v>
      </c>
      <c r="P7257">
        <v>1</v>
      </c>
      <c r="Q7257">
        <v>499</v>
      </c>
      <c r="R7257">
        <v>5</v>
      </c>
      <c r="S7257">
        <v>11</v>
      </c>
      <c r="T7257">
        <v>14</v>
      </c>
      <c r="U7257">
        <v>33</v>
      </c>
      <c r="V7257">
        <v>0</v>
      </c>
      <c r="W7257">
        <v>0</v>
      </c>
      <c r="X7257">
        <v>1.2579658000000001E-2</v>
      </c>
      <c r="Y7257">
        <v>6.7446355999999996</v>
      </c>
      <c r="Z7257">
        <v>0.12489554999999999</v>
      </c>
      <c r="AA7257">
        <v>0.19403176</v>
      </c>
      <c r="AB7257">
        <v>16.553636999999998</v>
      </c>
      <c r="AC7257">
        <v>1.0553148000000001</v>
      </c>
      <c r="AD7257">
        <v>0</v>
      </c>
      <c r="AE7257">
        <v>0</v>
      </c>
      <c r="AF7257">
        <v>24.685092999999998</v>
      </c>
    </row>
    <row r="7258" spans="1:32" x14ac:dyDescent="0.3">
      <c r="A7258">
        <v>2791894</v>
      </c>
      <c r="B7258">
        <v>1</v>
      </c>
      <c r="C7258" t="s">
        <v>82</v>
      </c>
      <c r="D7258" t="s">
        <v>91</v>
      </c>
      <c r="E7258" t="s">
        <v>6754</v>
      </c>
      <c r="F7258" t="s">
        <v>6755</v>
      </c>
      <c r="G7258" t="s">
        <v>31552</v>
      </c>
      <c r="H7258" t="s">
        <v>643</v>
      </c>
      <c r="I7258" t="s">
        <v>78</v>
      </c>
      <c r="J7258" t="s">
        <v>135</v>
      </c>
      <c r="K7258" t="s">
        <v>22</v>
      </c>
      <c r="L7258" t="s">
        <v>186</v>
      </c>
      <c r="M7258" t="s">
        <v>25746</v>
      </c>
      <c r="N7258" t="s">
        <v>25747</v>
      </c>
      <c r="O7258">
        <v>5.1361111111111111</v>
      </c>
      <c r="P7258">
        <v>0</v>
      </c>
      <c r="Q7258">
        <v>1276</v>
      </c>
      <c r="R7258">
        <v>0</v>
      </c>
      <c r="S7258">
        <v>0</v>
      </c>
      <c r="T7258">
        <v>0</v>
      </c>
      <c r="U7258">
        <v>63</v>
      </c>
      <c r="V7258">
        <v>0</v>
      </c>
      <c r="W7258">
        <v>0</v>
      </c>
      <c r="X7258">
        <v>0</v>
      </c>
      <c r="Y7258">
        <v>1401.9179999999999</v>
      </c>
      <c r="Z7258">
        <v>0</v>
      </c>
      <c r="AA7258">
        <v>0</v>
      </c>
      <c r="AB7258">
        <v>0</v>
      </c>
      <c r="AC7258">
        <v>135.83142000000001</v>
      </c>
      <c r="AD7258">
        <v>0</v>
      </c>
      <c r="AE7258">
        <v>0</v>
      </c>
      <c r="AF7258">
        <v>1537.7493999999999</v>
      </c>
    </row>
    <row r="7259" spans="1:32" x14ac:dyDescent="0.3">
      <c r="A7259">
        <v>2791898</v>
      </c>
      <c r="B7259">
        <v>1</v>
      </c>
      <c r="C7259" t="s">
        <v>82</v>
      </c>
      <c r="D7259" t="s">
        <v>92</v>
      </c>
      <c r="E7259" t="s">
        <v>25748</v>
      </c>
      <c r="F7259" t="s">
        <v>25749</v>
      </c>
      <c r="G7259" t="s">
        <v>31545</v>
      </c>
      <c r="H7259" t="s">
        <v>185</v>
      </c>
      <c r="I7259" t="s">
        <v>79</v>
      </c>
      <c r="J7259" t="s">
        <v>135</v>
      </c>
      <c r="K7259" t="s">
        <v>22</v>
      </c>
      <c r="L7259" t="s">
        <v>186</v>
      </c>
      <c r="M7259" t="s">
        <v>25750</v>
      </c>
      <c r="N7259" t="s">
        <v>25751</v>
      </c>
      <c r="O7259">
        <v>0.28277777777777779</v>
      </c>
      <c r="P7259">
        <v>5</v>
      </c>
      <c r="Q7259">
        <v>8438</v>
      </c>
      <c r="R7259">
        <v>2</v>
      </c>
      <c r="S7259">
        <v>105</v>
      </c>
      <c r="T7259">
        <v>11</v>
      </c>
      <c r="U7259">
        <v>1299</v>
      </c>
      <c r="V7259">
        <v>0</v>
      </c>
      <c r="W7259">
        <v>3</v>
      </c>
      <c r="X7259">
        <v>6.6488966999999999</v>
      </c>
      <c r="Y7259">
        <v>799.86084000000005</v>
      </c>
      <c r="Z7259">
        <v>6.1156819999999996</v>
      </c>
      <c r="AA7259">
        <v>18.866726</v>
      </c>
      <c r="AB7259">
        <v>33.573321999999997</v>
      </c>
      <c r="AC7259">
        <v>304.72183000000001</v>
      </c>
      <c r="AD7259">
        <v>0</v>
      </c>
      <c r="AE7259">
        <v>15.425793000000001</v>
      </c>
      <c r="AF7259">
        <v>1185.2130999999999</v>
      </c>
    </row>
    <row r="7260" spans="1:32" x14ac:dyDescent="0.3">
      <c r="A7260">
        <v>2791682</v>
      </c>
      <c r="B7260">
        <v>1</v>
      </c>
      <c r="C7260" t="s">
        <v>83</v>
      </c>
      <c r="D7260" t="s">
        <v>130</v>
      </c>
      <c r="E7260" t="s">
        <v>25752</v>
      </c>
      <c r="F7260" t="s">
        <v>25753</v>
      </c>
      <c r="G7260" t="s">
        <v>31548</v>
      </c>
      <c r="H7260" t="s">
        <v>893</v>
      </c>
      <c r="I7260" t="s">
        <v>78</v>
      </c>
      <c r="J7260" t="s">
        <v>135</v>
      </c>
      <c r="K7260" t="s">
        <v>22</v>
      </c>
      <c r="L7260" t="s">
        <v>136</v>
      </c>
      <c r="M7260" t="s">
        <v>25754</v>
      </c>
      <c r="N7260" t="s">
        <v>25755</v>
      </c>
      <c r="O7260">
        <v>3.4377777777777778</v>
      </c>
      <c r="P7260">
        <v>0</v>
      </c>
      <c r="Q7260">
        <v>19</v>
      </c>
      <c r="R7260">
        <v>0</v>
      </c>
      <c r="S7260">
        <v>0</v>
      </c>
      <c r="T7260">
        <v>0</v>
      </c>
      <c r="U7260">
        <v>2</v>
      </c>
      <c r="V7260">
        <v>0</v>
      </c>
      <c r="W7260">
        <v>0</v>
      </c>
      <c r="X7260">
        <v>0</v>
      </c>
      <c r="Y7260">
        <v>14.353882</v>
      </c>
      <c r="Z7260">
        <v>0</v>
      </c>
      <c r="AA7260">
        <v>0</v>
      </c>
      <c r="AB7260">
        <v>0</v>
      </c>
      <c r="AC7260">
        <v>2.6786368</v>
      </c>
      <c r="AD7260">
        <v>0</v>
      </c>
      <c r="AE7260">
        <v>0</v>
      </c>
      <c r="AF7260">
        <v>17.032518</v>
      </c>
    </row>
    <row r="7261" spans="1:32" x14ac:dyDescent="0.3">
      <c r="A7261">
        <v>2791350</v>
      </c>
      <c r="B7261">
        <v>1</v>
      </c>
      <c r="C7261" t="s">
        <v>82</v>
      </c>
      <c r="D7261" t="s">
        <v>102</v>
      </c>
      <c r="E7261" t="s">
        <v>25756</v>
      </c>
      <c r="F7261" t="s">
        <v>25757</v>
      </c>
      <c r="G7261" t="s">
        <v>31548</v>
      </c>
      <c r="H7261" t="s">
        <v>311</v>
      </c>
      <c r="I7261" t="s">
        <v>78</v>
      </c>
      <c r="J7261" t="s">
        <v>135</v>
      </c>
      <c r="K7261" t="s">
        <v>22</v>
      </c>
      <c r="L7261" t="s">
        <v>136</v>
      </c>
      <c r="M7261" t="s">
        <v>25758</v>
      </c>
      <c r="N7261" t="s">
        <v>25759</v>
      </c>
      <c r="O7261">
        <v>1.783611111111111</v>
      </c>
      <c r="P7261">
        <v>0</v>
      </c>
      <c r="Q7261">
        <v>3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0.98618950000000005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0.98618950000000005</v>
      </c>
    </row>
    <row r="7262" spans="1:32" x14ac:dyDescent="0.3">
      <c r="A7262">
        <v>2791355</v>
      </c>
      <c r="B7262">
        <v>1</v>
      </c>
      <c r="C7262" t="s">
        <v>83</v>
      </c>
      <c r="D7262" t="s">
        <v>128</v>
      </c>
      <c r="E7262" t="s">
        <v>25760</v>
      </c>
      <c r="F7262" t="s">
        <v>25761</v>
      </c>
      <c r="G7262" t="s">
        <v>31548</v>
      </c>
      <c r="H7262" t="s">
        <v>311</v>
      </c>
      <c r="I7262" t="s">
        <v>78</v>
      </c>
      <c r="J7262" t="s">
        <v>135</v>
      </c>
      <c r="K7262" t="s">
        <v>22</v>
      </c>
      <c r="L7262" t="s">
        <v>136</v>
      </c>
      <c r="M7262" t="s">
        <v>25762</v>
      </c>
      <c r="N7262" t="s">
        <v>25763</v>
      </c>
      <c r="O7262">
        <v>4.6736111111111107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2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14.698553</v>
      </c>
      <c r="AD7262">
        <v>0</v>
      </c>
      <c r="AE7262">
        <v>0</v>
      </c>
      <c r="AF7262">
        <v>14.698553</v>
      </c>
    </row>
    <row r="7263" spans="1:32" x14ac:dyDescent="0.3">
      <c r="A7263">
        <v>2791346</v>
      </c>
      <c r="B7263">
        <v>1</v>
      </c>
      <c r="C7263" t="s">
        <v>82</v>
      </c>
      <c r="D7263" t="s">
        <v>95</v>
      </c>
      <c r="E7263" t="s">
        <v>7273</v>
      </c>
      <c r="F7263" t="s">
        <v>7274</v>
      </c>
      <c r="G7263" t="s">
        <v>31546</v>
      </c>
      <c r="H7263" t="s">
        <v>223</v>
      </c>
      <c r="I7263" t="s">
        <v>78</v>
      </c>
      <c r="J7263" t="s">
        <v>135</v>
      </c>
      <c r="K7263" t="s">
        <v>22</v>
      </c>
      <c r="L7263" t="s">
        <v>136</v>
      </c>
      <c r="M7263" t="s">
        <v>25764</v>
      </c>
      <c r="N7263" t="s">
        <v>25765</v>
      </c>
      <c r="O7263">
        <v>6.5930555555555559</v>
      </c>
      <c r="P7263">
        <v>0</v>
      </c>
      <c r="Q7263">
        <v>75</v>
      </c>
      <c r="R7263">
        <v>0</v>
      </c>
      <c r="S7263">
        <v>0</v>
      </c>
      <c r="T7263">
        <v>0</v>
      </c>
      <c r="U7263">
        <v>6</v>
      </c>
      <c r="V7263">
        <v>0</v>
      </c>
      <c r="W7263">
        <v>0</v>
      </c>
      <c r="X7263">
        <v>0</v>
      </c>
      <c r="Y7263">
        <v>298.90073000000001</v>
      </c>
      <c r="Z7263">
        <v>0</v>
      </c>
      <c r="AA7263">
        <v>0</v>
      </c>
      <c r="AB7263">
        <v>0</v>
      </c>
      <c r="AC7263">
        <v>40.072130000000001</v>
      </c>
      <c r="AD7263">
        <v>0</v>
      </c>
      <c r="AE7263">
        <v>0</v>
      </c>
      <c r="AF7263">
        <v>338.97284000000002</v>
      </c>
    </row>
    <row r="7264" spans="1:32" x14ac:dyDescent="0.3">
      <c r="A7264">
        <v>2791360</v>
      </c>
      <c r="B7264">
        <v>1</v>
      </c>
      <c r="C7264" t="s">
        <v>82</v>
      </c>
      <c r="D7264" t="s">
        <v>90</v>
      </c>
      <c r="E7264" t="s">
        <v>16192</v>
      </c>
      <c r="F7264" t="s">
        <v>16193</v>
      </c>
      <c r="G7264" t="s">
        <v>31551</v>
      </c>
      <c r="H7264" t="s">
        <v>134</v>
      </c>
      <c r="I7264" t="s">
        <v>79</v>
      </c>
      <c r="J7264" t="s">
        <v>135</v>
      </c>
      <c r="K7264" t="s">
        <v>22</v>
      </c>
      <c r="L7264" t="s">
        <v>136</v>
      </c>
      <c r="M7264" t="s">
        <v>25766</v>
      </c>
      <c r="N7264" t="s">
        <v>25767</v>
      </c>
      <c r="O7264">
        <v>0.43555555555555553</v>
      </c>
      <c r="P7264">
        <v>0</v>
      </c>
      <c r="Q7264">
        <v>144</v>
      </c>
      <c r="R7264">
        <v>0</v>
      </c>
      <c r="S7264">
        <v>1</v>
      </c>
      <c r="T7264">
        <v>46</v>
      </c>
      <c r="U7264">
        <v>22</v>
      </c>
      <c r="V7264">
        <v>17</v>
      </c>
      <c r="W7264">
        <v>4</v>
      </c>
      <c r="X7264">
        <v>0</v>
      </c>
      <c r="Y7264">
        <v>21.085287000000001</v>
      </c>
      <c r="Z7264">
        <v>0</v>
      </c>
      <c r="AA7264">
        <v>1.2994869</v>
      </c>
      <c r="AB7264">
        <v>497.88272000000001</v>
      </c>
      <c r="AC7264">
        <v>21.312913999999999</v>
      </c>
      <c r="AD7264">
        <v>401.04149999999998</v>
      </c>
      <c r="AE7264">
        <v>77.670879999999997</v>
      </c>
      <c r="AF7264">
        <v>1020.2928000000001</v>
      </c>
    </row>
    <row r="7265" spans="1:32" x14ac:dyDescent="0.3">
      <c r="A7265">
        <v>2791337</v>
      </c>
      <c r="B7265">
        <v>1</v>
      </c>
      <c r="C7265" t="s">
        <v>82</v>
      </c>
      <c r="D7265" t="s">
        <v>100</v>
      </c>
      <c r="E7265" t="s">
        <v>25768</v>
      </c>
      <c r="F7265" t="s">
        <v>25769</v>
      </c>
      <c r="G7265" t="s">
        <v>31551</v>
      </c>
      <c r="H7265" t="s">
        <v>145</v>
      </c>
      <c r="I7265" t="s">
        <v>79</v>
      </c>
      <c r="J7265" t="s">
        <v>135</v>
      </c>
      <c r="K7265" t="s">
        <v>22</v>
      </c>
      <c r="L7265" t="s">
        <v>136</v>
      </c>
      <c r="M7265" t="s">
        <v>25770</v>
      </c>
      <c r="N7265" t="s">
        <v>25771</v>
      </c>
      <c r="O7265">
        <v>0.92083333333333328</v>
      </c>
      <c r="P7265">
        <v>0</v>
      </c>
      <c r="Q7265">
        <v>841</v>
      </c>
      <c r="R7265">
        <v>0</v>
      </c>
      <c r="S7265">
        <v>0</v>
      </c>
      <c r="T7265">
        <v>0</v>
      </c>
      <c r="U7265">
        <v>112</v>
      </c>
      <c r="V7265">
        <v>0</v>
      </c>
      <c r="W7265">
        <v>0</v>
      </c>
      <c r="X7265">
        <v>0</v>
      </c>
      <c r="Y7265">
        <v>177.83430000000001</v>
      </c>
      <c r="Z7265">
        <v>0</v>
      </c>
      <c r="AA7265">
        <v>0</v>
      </c>
      <c r="AB7265">
        <v>0</v>
      </c>
      <c r="AC7265">
        <v>206.77359999999999</v>
      </c>
      <c r="AD7265">
        <v>0</v>
      </c>
      <c r="AE7265">
        <v>0</v>
      </c>
      <c r="AF7265">
        <v>384.60789999999997</v>
      </c>
    </row>
    <row r="7266" spans="1:32" x14ac:dyDescent="0.3">
      <c r="A7266">
        <v>2791363</v>
      </c>
      <c r="B7266">
        <v>1</v>
      </c>
      <c r="C7266" t="s">
        <v>82</v>
      </c>
      <c r="D7266" t="s">
        <v>106</v>
      </c>
      <c r="E7266" t="s">
        <v>25772</v>
      </c>
      <c r="F7266" t="s">
        <v>25773</v>
      </c>
      <c r="G7266" t="s">
        <v>31551</v>
      </c>
      <c r="H7266" t="s">
        <v>643</v>
      </c>
      <c r="I7266" t="s">
        <v>79</v>
      </c>
      <c r="J7266" t="s">
        <v>135</v>
      </c>
      <c r="K7266" t="s">
        <v>22</v>
      </c>
      <c r="L7266" t="s">
        <v>186</v>
      </c>
      <c r="M7266" t="s">
        <v>25774</v>
      </c>
      <c r="N7266" t="s">
        <v>25775</v>
      </c>
      <c r="O7266">
        <v>7.6061111111111108</v>
      </c>
      <c r="P7266">
        <v>0</v>
      </c>
      <c r="Q7266">
        <v>1168</v>
      </c>
      <c r="R7266">
        <v>0</v>
      </c>
      <c r="S7266">
        <v>0</v>
      </c>
      <c r="T7266">
        <v>0</v>
      </c>
      <c r="U7266">
        <v>49</v>
      </c>
      <c r="V7266">
        <v>0</v>
      </c>
      <c r="W7266">
        <v>0</v>
      </c>
      <c r="X7266">
        <v>0</v>
      </c>
      <c r="Y7266">
        <v>2022.5172</v>
      </c>
      <c r="Z7266">
        <v>0</v>
      </c>
      <c r="AA7266">
        <v>0</v>
      </c>
      <c r="AB7266">
        <v>0</v>
      </c>
      <c r="AC7266">
        <v>725.74456999999995</v>
      </c>
      <c r="AD7266">
        <v>0</v>
      </c>
      <c r="AE7266">
        <v>0</v>
      </c>
      <c r="AF7266">
        <v>2748.2617</v>
      </c>
    </row>
    <row r="7267" spans="1:32" x14ac:dyDescent="0.3">
      <c r="A7267">
        <v>2791296</v>
      </c>
      <c r="B7267">
        <v>1</v>
      </c>
      <c r="C7267" t="s">
        <v>82</v>
      </c>
      <c r="D7267" t="s">
        <v>86</v>
      </c>
      <c r="E7267" t="s">
        <v>25776</v>
      </c>
      <c r="F7267" t="s">
        <v>25777</v>
      </c>
      <c r="G7267" t="s">
        <v>31548</v>
      </c>
      <c r="H7267" t="s">
        <v>333</v>
      </c>
      <c r="I7267" t="s">
        <v>78</v>
      </c>
      <c r="J7267" t="s">
        <v>135</v>
      </c>
      <c r="K7267" t="s">
        <v>22</v>
      </c>
      <c r="L7267" t="s">
        <v>136</v>
      </c>
      <c r="M7267" t="s">
        <v>25778</v>
      </c>
      <c r="N7267" t="s">
        <v>25779</v>
      </c>
      <c r="O7267">
        <v>2.777222222222222</v>
      </c>
      <c r="P7267">
        <v>0</v>
      </c>
      <c r="Q7267">
        <v>1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0.32407345999999998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0.32407345999999998</v>
      </c>
    </row>
    <row r="7268" spans="1:32" x14ac:dyDescent="0.3">
      <c r="A7268">
        <v>2791128</v>
      </c>
      <c r="B7268">
        <v>1</v>
      </c>
      <c r="C7268" t="s">
        <v>82</v>
      </c>
      <c r="D7268" t="s">
        <v>89</v>
      </c>
      <c r="E7268" t="s">
        <v>25780</v>
      </c>
      <c r="F7268" t="s">
        <v>25781</v>
      </c>
      <c r="G7268" t="s">
        <v>31552</v>
      </c>
      <c r="H7268" t="s">
        <v>665</v>
      </c>
      <c r="I7268" t="s">
        <v>78</v>
      </c>
      <c r="J7268" t="s">
        <v>135</v>
      </c>
      <c r="K7268" t="s">
        <v>22</v>
      </c>
      <c r="L7268" t="s">
        <v>136</v>
      </c>
      <c r="M7268" t="s">
        <v>25782</v>
      </c>
      <c r="N7268" t="s">
        <v>25783</v>
      </c>
      <c r="O7268">
        <v>2.5022222222222221</v>
      </c>
      <c r="P7268">
        <v>0</v>
      </c>
      <c r="Q7268">
        <v>4</v>
      </c>
      <c r="R7268">
        <v>0</v>
      </c>
      <c r="S7268">
        <v>4</v>
      </c>
      <c r="T7268">
        <v>0</v>
      </c>
      <c r="U7268">
        <v>3</v>
      </c>
      <c r="V7268">
        <v>0</v>
      </c>
      <c r="W7268">
        <v>0</v>
      </c>
      <c r="X7268">
        <v>0</v>
      </c>
      <c r="Y7268">
        <v>1.0453687</v>
      </c>
      <c r="Z7268">
        <v>0</v>
      </c>
      <c r="AA7268">
        <v>1.5882107000000001</v>
      </c>
      <c r="AB7268">
        <v>0</v>
      </c>
      <c r="AC7268">
        <v>1.8636105999999999</v>
      </c>
      <c r="AD7268">
        <v>0</v>
      </c>
      <c r="AE7268">
        <v>0</v>
      </c>
      <c r="AF7268">
        <v>4.4971899999999998</v>
      </c>
    </row>
    <row r="7269" spans="1:32" x14ac:dyDescent="0.3">
      <c r="A7269">
        <v>2791118</v>
      </c>
      <c r="B7269">
        <v>1</v>
      </c>
      <c r="C7269" t="s">
        <v>82</v>
      </c>
      <c r="D7269" t="s">
        <v>86</v>
      </c>
      <c r="E7269" t="s">
        <v>11947</v>
      </c>
      <c r="F7269" t="s">
        <v>11948</v>
      </c>
      <c r="G7269" t="s">
        <v>31552</v>
      </c>
      <c r="H7269" t="s">
        <v>643</v>
      </c>
      <c r="I7269" t="s">
        <v>78</v>
      </c>
      <c r="J7269" t="s">
        <v>135</v>
      </c>
      <c r="K7269" t="s">
        <v>22</v>
      </c>
      <c r="L7269" t="s">
        <v>186</v>
      </c>
      <c r="M7269" t="s">
        <v>25784</v>
      </c>
      <c r="N7269" t="s">
        <v>25785</v>
      </c>
      <c r="O7269">
        <v>7.0644444444444447</v>
      </c>
      <c r="P7269">
        <v>0</v>
      </c>
      <c r="Q7269">
        <v>73</v>
      </c>
      <c r="R7269">
        <v>0</v>
      </c>
      <c r="S7269">
        <v>24</v>
      </c>
      <c r="T7269">
        <v>0</v>
      </c>
      <c r="U7269">
        <v>15</v>
      </c>
      <c r="V7269">
        <v>0</v>
      </c>
      <c r="W7269">
        <v>0</v>
      </c>
      <c r="X7269">
        <v>0</v>
      </c>
      <c r="Y7269">
        <v>70.034170000000003</v>
      </c>
      <c r="Z7269">
        <v>0</v>
      </c>
      <c r="AA7269">
        <v>20.629683</v>
      </c>
      <c r="AB7269">
        <v>0</v>
      </c>
      <c r="AC7269">
        <v>52.247757</v>
      </c>
      <c r="AD7269">
        <v>0</v>
      </c>
      <c r="AE7269">
        <v>0</v>
      </c>
      <c r="AF7269">
        <v>142.91159999999999</v>
      </c>
    </row>
    <row r="7270" spans="1:32" x14ac:dyDescent="0.3">
      <c r="A7270">
        <v>2791105</v>
      </c>
      <c r="B7270">
        <v>1</v>
      </c>
      <c r="C7270" t="s">
        <v>82</v>
      </c>
      <c r="D7270" t="s">
        <v>108</v>
      </c>
      <c r="E7270" t="s">
        <v>13461</v>
      </c>
      <c r="F7270" t="s">
        <v>13462</v>
      </c>
      <c r="G7270" t="s">
        <v>31545</v>
      </c>
      <c r="H7270" t="s">
        <v>643</v>
      </c>
      <c r="I7270" t="s">
        <v>79</v>
      </c>
      <c r="J7270" t="s">
        <v>135</v>
      </c>
      <c r="K7270" t="s">
        <v>22</v>
      </c>
      <c r="L7270" t="s">
        <v>186</v>
      </c>
      <c r="M7270" t="s">
        <v>25786</v>
      </c>
      <c r="N7270" t="s">
        <v>25787</v>
      </c>
      <c r="O7270">
        <v>6.7874999999999996</v>
      </c>
      <c r="P7270">
        <v>0</v>
      </c>
      <c r="Q7270">
        <v>570</v>
      </c>
      <c r="R7270">
        <v>6</v>
      </c>
      <c r="S7270">
        <v>7</v>
      </c>
      <c r="T7270">
        <v>1</v>
      </c>
      <c r="U7270">
        <v>49</v>
      </c>
      <c r="V7270">
        <v>0</v>
      </c>
      <c r="W7270">
        <v>0</v>
      </c>
      <c r="X7270">
        <v>0</v>
      </c>
      <c r="Y7270">
        <v>499.39632999999998</v>
      </c>
      <c r="Z7270">
        <v>103.76397</v>
      </c>
      <c r="AA7270">
        <v>15.323562000000001</v>
      </c>
      <c r="AB7270">
        <v>230.21185</v>
      </c>
      <c r="AC7270">
        <v>160.03408999999999</v>
      </c>
      <c r="AD7270">
        <v>0</v>
      </c>
      <c r="AE7270">
        <v>0</v>
      </c>
      <c r="AF7270">
        <v>1008.7298</v>
      </c>
    </row>
    <row r="7271" spans="1:32" x14ac:dyDescent="0.3">
      <c r="A7271">
        <v>2791104</v>
      </c>
      <c r="B7271">
        <v>1</v>
      </c>
      <c r="C7271" t="s">
        <v>83</v>
      </c>
      <c r="D7271" t="s">
        <v>129</v>
      </c>
      <c r="E7271" t="s">
        <v>25788</v>
      </c>
      <c r="F7271" t="s">
        <v>25789</v>
      </c>
      <c r="G7271" t="s">
        <v>31545</v>
      </c>
      <c r="H7271" t="s">
        <v>648</v>
      </c>
      <c r="I7271" t="s">
        <v>79</v>
      </c>
      <c r="J7271" t="s">
        <v>135</v>
      </c>
      <c r="K7271" t="s">
        <v>22</v>
      </c>
      <c r="L7271" t="s">
        <v>186</v>
      </c>
      <c r="M7271" t="s">
        <v>25790</v>
      </c>
      <c r="N7271" t="s">
        <v>25791</v>
      </c>
      <c r="O7271">
        <v>2.8705555555555557</v>
      </c>
      <c r="P7271">
        <v>13</v>
      </c>
      <c r="Q7271">
        <v>1435</v>
      </c>
      <c r="R7271">
        <v>126</v>
      </c>
      <c r="S7271">
        <v>84</v>
      </c>
      <c r="T7271">
        <v>36</v>
      </c>
      <c r="U7271">
        <v>153</v>
      </c>
      <c r="V7271">
        <v>4</v>
      </c>
      <c r="W7271">
        <v>0</v>
      </c>
      <c r="X7271">
        <v>33.778854000000003</v>
      </c>
      <c r="Y7271">
        <v>754.13009999999997</v>
      </c>
      <c r="Z7271">
        <v>112.51716</v>
      </c>
      <c r="AA7271">
        <v>83.905619999999999</v>
      </c>
      <c r="AB7271">
        <v>223.94629</v>
      </c>
      <c r="AC7271">
        <v>172.34067999999999</v>
      </c>
      <c r="AD7271">
        <v>510.25896999999998</v>
      </c>
      <c r="AE7271">
        <v>0</v>
      </c>
      <c r="AF7271">
        <v>1890.8777</v>
      </c>
    </row>
    <row r="7272" spans="1:32" x14ac:dyDescent="0.3">
      <c r="A7272">
        <v>2791125</v>
      </c>
      <c r="B7272">
        <v>1</v>
      </c>
      <c r="C7272" t="s">
        <v>82</v>
      </c>
      <c r="D7272" t="s">
        <v>90</v>
      </c>
      <c r="E7272" t="s">
        <v>25792</v>
      </c>
      <c r="F7272" t="s">
        <v>25793</v>
      </c>
      <c r="G7272" t="s">
        <v>31549</v>
      </c>
      <c r="H7272" t="s">
        <v>134</v>
      </c>
      <c r="I7272" t="s">
        <v>79</v>
      </c>
      <c r="J7272" t="s">
        <v>135</v>
      </c>
      <c r="K7272" t="s">
        <v>22</v>
      </c>
      <c r="L7272" t="s">
        <v>136</v>
      </c>
      <c r="M7272" t="s">
        <v>25794</v>
      </c>
      <c r="N7272" t="s">
        <v>25795</v>
      </c>
      <c r="O7272">
        <v>0.77749999999999997</v>
      </c>
      <c r="P7272">
        <v>0</v>
      </c>
      <c r="Q7272">
        <v>625</v>
      </c>
      <c r="R7272">
        <v>0</v>
      </c>
      <c r="S7272">
        <v>26</v>
      </c>
      <c r="T7272">
        <v>0</v>
      </c>
      <c r="U7272">
        <v>62</v>
      </c>
      <c r="V7272">
        <v>0</v>
      </c>
      <c r="W7272">
        <v>0</v>
      </c>
      <c r="X7272">
        <v>0</v>
      </c>
      <c r="Y7272">
        <v>127.18755</v>
      </c>
      <c r="Z7272">
        <v>0</v>
      </c>
      <c r="AA7272">
        <v>10.61332</v>
      </c>
      <c r="AB7272">
        <v>0</v>
      </c>
      <c r="AC7272">
        <v>22.370547999999999</v>
      </c>
      <c r="AD7272">
        <v>0</v>
      </c>
      <c r="AE7272">
        <v>0</v>
      </c>
      <c r="AF7272">
        <v>160.17142999999999</v>
      </c>
    </row>
    <row r="7273" spans="1:32" x14ac:dyDescent="0.3">
      <c r="A7273">
        <v>2790924</v>
      </c>
      <c r="B7273">
        <v>1</v>
      </c>
      <c r="C7273" t="s">
        <v>82</v>
      </c>
      <c r="D7273" t="s">
        <v>91</v>
      </c>
      <c r="E7273" t="s">
        <v>25796</v>
      </c>
      <c r="F7273" t="s">
        <v>25797</v>
      </c>
      <c r="G7273" t="s">
        <v>31548</v>
      </c>
      <c r="H7273" t="s">
        <v>893</v>
      </c>
      <c r="I7273" t="s">
        <v>78</v>
      </c>
      <c r="J7273" t="s">
        <v>135</v>
      </c>
      <c r="K7273" t="s">
        <v>22</v>
      </c>
      <c r="L7273" t="s">
        <v>136</v>
      </c>
      <c r="M7273" t="s">
        <v>25798</v>
      </c>
      <c r="N7273" t="s">
        <v>25799</v>
      </c>
      <c r="O7273">
        <v>1.8111111111111111</v>
      </c>
      <c r="P7273">
        <v>0</v>
      </c>
      <c r="Q7273">
        <v>1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0.77976400000000001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0.77976400000000001</v>
      </c>
    </row>
    <row r="7274" spans="1:32" x14ac:dyDescent="0.3">
      <c r="A7274">
        <v>2790928</v>
      </c>
      <c r="B7274">
        <v>1</v>
      </c>
      <c r="C7274" t="s">
        <v>82</v>
      </c>
      <c r="D7274" t="s">
        <v>87</v>
      </c>
      <c r="E7274" t="s">
        <v>5278</v>
      </c>
      <c r="F7274" t="s">
        <v>5279</v>
      </c>
      <c r="G7274" t="s">
        <v>31552</v>
      </c>
      <c r="H7274" t="s">
        <v>665</v>
      </c>
      <c r="I7274" t="s">
        <v>78</v>
      </c>
      <c r="J7274" t="s">
        <v>135</v>
      </c>
      <c r="K7274" t="s">
        <v>22</v>
      </c>
      <c r="L7274" t="s">
        <v>136</v>
      </c>
      <c r="M7274" t="s">
        <v>25800</v>
      </c>
      <c r="N7274" t="s">
        <v>25801</v>
      </c>
      <c r="O7274">
        <v>1.0252777777777777</v>
      </c>
      <c r="P7274">
        <v>0</v>
      </c>
      <c r="Q7274">
        <v>319</v>
      </c>
      <c r="R7274">
        <v>0</v>
      </c>
      <c r="S7274">
        <v>0</v>
      </c>
      <c r="T7274">
        <v>0</v>
      </c>
      <c r="U7274">
        <v>13</v>
      </c>
      <c r="V7274">
        <v>0</v>
      </c>
      <c r="W7274">
        <v>0</v>
      </c>
      <c r="X7274">
        <v>0</v>
      </c>
      <c r="Y7274">
        <v>167.44936000000001</v>
      </c>
      <c r="Z7274">
        <v>0</v>
      </c>
      <c r="AA7274">
        <v>0</v>
      </c>
      <c r="AB7274">
        <v>0</v>
      </c>
      <c r="AC7274">
        <v>3.0975657000000001</v>
      </c>
      <c r="AD7274">
        <v>0</v>
      </c>
      <c r="AE7274">
        <v>0</v>
      </c>
      <c r="AF7274">
        <v>170.54692</v>
      </c>
    </row>
    <row r="7275" spans="1:32" x14ac:dyDescent="0.3">
      <c r="A7275">
        <v>2790932</v>
      </c>
      <c r="B7275">
        <v>1</v>
      </c>
      <c r="C7275" t="s">
        <v>82</v>
      </c>
      <c r="D7275" t="s">
        <v>104</v>
      </c>
      <c r="E7275" t="s">
        <v>15247</v>
      </c>
      <c r="F7275" t="s">
        <v>15248</v>
      </c>
      <c r="G7275" t="s">
        <v>31546</v>
      </c>
      <c r="H7275" t="s">
        <v>223</v>
      </c>
      <c r="I7275" t="s">
        <v>78</v>
      </c>
      <c r="J7275" t="s">
        <v>135</v>
      </c>
      <c r="K7275" t="s">
        <v>22</v>
      </c>
      <c r="L7275" t="s">
        <v>136</v>
      </c>
      <c r="M7275" t="s">
        <v>25802</v>
      </c>
      <c r="N7275" t="s">
        <v>25803</v>
      </c>
      <c r="O7275">
        <v>0.93666666666666665</v>
      </c>
      <c r="P7275">
        <v>0</v>
      </c>
      <c r="Q7275">
        <v>119</v>
      </c>
      <c r="R7275">
        <v>0</v>
      </c>
      <c r="S7275">
        <v>0</v>
      </c>
      <c r="T7275">
        <v>0</v>
      </c>
      <c r="U7275">
        <v>7</v>
      </c>
      <c r="V7275">
        <v>0</v>
      </c>
      <c r="W7275">
        <v>0</v>
      </c>
      <c r="X7275">
        <v>0</v>
      </c>
      <c r="Y7275">
        <v>40.765124999999998</v>
      </c>
      <c r="Z7275">
        <v>0</v>
      </c>
      <c r="AA7275">
        <v>0</v>
      </c>
      <c r="AB7275">
        <v>0</v>
      </c>
      <c r="AC7275">
        <v>2.1532499999999999</v>
      </c>
      <c r="AD7275">
        <v>0</v>
      </c>
      <c r="AE7275">
        <v>0</v>
      </c>
      <c r="AF7275">
        <v>42.918377</v>
      </c>
    </row>
    <row r="7276" spans="1:32" x14ac:dyDescent="0.3">
      <c r="A7276">
        <v>2790393</v>
      </c>
      <c r="B7276">
        <v>1</v>
      </c>
      <c r="C7276" t="s">
        <v>82</v>
      </c>
      <c r="D7276" t="s">
        <v>93</v>
      </c>
      <c r="E7276" t="s">
        <v>25804</v>
      </c>
      <c r="F7276" t="s">
        <v>25805</v>
      </c>
      <c r="G7276" t="s">
        <v>31546</v>
      </c>
      <c r="H7276" t="s">
        <v>648</v>
      </c>
      <c r="I7276" t="s">
        <v>78</v>
      </c>
      <c r="J7276" t="s">
        <v>135</v>
      </c>
      <c r="K7276" t="s">
        <v>22</v>
      </c>
      <c r="L7276" t="s">
        <v>186</v>
      </c>
      <c r="M7276" t="s">
        <v>25806</v>
      </c>
      <c r="N7276" t="s">
        <v>25807</v>
      </c>
      <c r="O7276">
        <v>1.5783333333333334</v>
      </c>
      <c r="P7276">
        <v>0</v>
      </c>
      <c r="Q7276">
        <v>132</v>
      </c>
      <c r="R7276">
        <v>0</v>
      </c>
      <c r="S7276">
        <v>1</v>
      </c>
      <c r="T7276">
        <v>0</v>
      </c>
      <c r="U7276">
        <v>7</v>
      </c>
      <c r="V7276">
        <v>0</v>
      </c>
      <c r="W7276">
        <v>0</v>
      </c>
      <c r="X7276">
        <v>0</v>
      </c>
      <c r="Y7276">
        <v>55.656063000000003</v>
      </c>
      <c r="Z7276">
        <v>0</v>
      </c>
      <c r="AA7276">
        <v>9.8183683999999993E-2</v>
      </c>
      <c r="AB7276">
        <v>0</v>
      </c>
      <c r="AC7276">
        <v>3.0448499</v>
      </c>
      <c r="AD7276">
        <v>0</v>
      </c>
      <c r="AE7276">
        <v>0</v>
      </c>
      <c r="AF7276">
        <v>58.799095000000001</v>
      </c>
    </row>
    <row r="7277" spans="1:32" x14ac:dyDescent="0.3">
      <c r="A7277">
        <v>2790264</v>
      </c>
      <c r="B7277">
        <v>1</v>
      </c>
      <c r="C7277" t="s">
        <v>83</v>
      </c>
      <c r="D7277" t="s">
        <v>122</v>
      </c>
      <c r="E7277" t="s">
        <v>14225</v>
      </c>
      <c r="F7277" t="s">
        <v>14226</v>
      </c>
      <c r="G7277" t="s">
        <v>31551</v>
      </c>
      <c r="H7277" t="s">
        <v>672</v>
      </c>
      <c r="I7277" t="s">
        <v>79</v>
      </c>
      <c r="J7277" t="s">
        <v>135</v>
      </c>
      <c r="K7277" t="s">
        <v>22</v>
      </c>
      <c r="L7277" t="s">
        <v>136</v>
      </c>
      <c r="M7277" t="s">
        <v>25808</v>
      </c>
      <c r="N7277" t="s">
        <v>25809</v>
      </c>
      <c r="O7277">
        <v>2.3363888888888891</v>
      </c>
      <c r="P7277">
        <v>0</v>
      </c>
      <c r="Q7277">
        <v>15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1.9517355000000001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1.9517355000000001</v>
      </c>
    </row>
    <row r="7278" spans="1:32" x14ac:dyDescent="0.3">
      <c r="A7278">
        <v>2790149</v>
      </c>
      <c r="B7278">
        <v>2</v>
      </c>
      <c r="C7278" t="s">
        <v>82</v>
      </c>
      <c r="D7278" t="s">
        <v>111</v>
      </c>
      <c r="E7278" t="s">
        <v>10325</v>
      </c>
      <c r="F7278" t="s">
        <v>10326</v>
      </c>
      <c r="G7278" t="s">
        <v>31552</v>
      </c>
      <c r="H7278" t="s">
        <v>1297</v>
      </c>
      <c r="I7278" t="s">
        <v>78</v>
      </c>
      <c r="J7278" t="s">
        <v>135</v>
      </c>
      <c r="K7278" t="s">
        <v>22</v>
      </c>
      <c r="L7278" t="s">
        <v>136</v>
      </c>
      <c r="M7278" t="s">
        <v>25810</v>
      </c>
      <c r="N7278" t="s">
        <v>25811</v>
      </c>
      <c r="O7278">
        <v>0.64694444444444443</v>
      </c>
      <c r="P7278">
        <v>0</v>
      </c>
      <c r="Q7278">
        <v>20</v>
      </c>
      <c r="R7278">
        <v>0</v>
      </c>
      <c r="S7278">
        <v>8</v>
      </c>
      <c r="T7278">
        <v>0</v>
      </c>
      <c r="U7278">
        <v>1</v>
      </c>
      <c r="V7278">
        <v>0</v>
      </c>
      <c r="W7278">
        <v>0</v>
      </c>
      <c r="X7278">
        <v>0</v>
      </c>
      <c r="Y7278">
        <v>1.7486974</v>
      </c>
      <c r="Z7278">
        <v>0</v>
      </c>
      <c r="AA7278">
        <v>0.96838489999999999</v>
      </c>
      <c r="AB7278">
        <v>0</v>
      </c>
      <c r="AC7278">
        <v>2.6746178000000001E-5</v>
      </c>
      <c r="AD7278">
        <v>0</v>
      </c>
      <c r="AE7278">
        <v>0</v>
      </c>
      <c r="AF7278">
        <v>2.7171090000000002</v>
      </c>
    </row>
    <row r="7279" spans="1:32" x14ac:dyDescent="0.3">
      <c r="A7279">
        <v>2790257</v>
      </c>
      <c r="B7279">
        <v>1</v>
      </c>
      <c r="C7279" t="s">
        <v>82</v>
      </c>
      <c r="D7279" t="s">
        <v>104</v>
      </c>
      <c r="E7279" t="s">
        <v>15363</v>
      </c>
      <c r="F7279" t="s">
        <v>15364</v>
      </c>
      <c r="G7279" t="s">
        <v>31546</v>
      </c>
      <c r="H7279" t="s">
        <v>643</v>
      </c>
      <c r="I7279" t="s">
        <v>78</v>
      </c>
      <c r="J7279" t="s">
        <v>135</v>
      </c>
      <c r="K7279" t="s">
        <v>22</v>
      </c>
      <c r="L7279" t="s">
        <v>186</v>
      </c>
      <c r="M7279" t="s">
        <v>25812</v>
      </c>
      <c r="N7279" t="s">
        <v>25813</v>
      </c>
      <c r="O7279">
        <v>6.2194444444444441</v>
      </c>
      <c r="P7279">
        <v>0</v>
      </c>
      <c r="Q7279">
        <v>39</v>
      </c>
      <c r="R7279">
        <v>0</v>
      </c>
      <c r="S7279">
        <v>0</v>
      </c>
      <c r="T7279">
        <v>0</v>
      </c>
      <c r="U7279">
        <v>10</v>
      </c>
      <c r="V7279">
        <v>0</v>
      </c>
      <c r="W7279">
        <v>0</v>
      </c>
      <c r="X7279">
        <v>0</v>
      </c>
      <c r="Y7279">
        <v>87.975239999999999</v>
      </c>
      <c r="Z7279">
        <v>0</v>
      </c>
      <c r="AA7279">
        <v>0</v>
      </c>
      <c r="AB7279">
        <v>0</v>
      </c>
      <c r="AC7279">
        <v>57.578693000000001</v>
      </c>
      <c r="AD7279">
        <v>0</v>
      </c>
      <c r="AE7279">
        <v>0</v>
      </c>
      <c r="AF7279">
        <v>145.55394000000001</v>
      </c>
    </row>
    <row r="7280" spans="1:32" x14ac:dyDescent="0.3">
      <c r="A7280">
        <v>2790263</v>
      </c>
      <c r="B7280">
        <v>1</v>
      </c>
      <c r="C7280" t="s">
        <v>82</v>
      </c>
      <c r="D7280" t="s">
        <v>104</v>
      </c>
      <c r="E7280" t="s">
        <v>25814</v>
      </c>
      <c r="F7280" t="s">
        <v>25815</v>
      </c>
      <c r="G7280" t="s">
        <v>31546</v>
      </c>
      <c r="H7280" t="s">
        <v>643</v>
      </c>
      <c r="I7280" t="s">
        <v>78</v>
      </c>
      <c r="J7280" t="s">
        <v>135</v>
      </c>
      <c r="K7280" t="s">
        <v>22</v>
      </c>
      <c r="L7280" t="s">
        <v>186</v>
      </c>
      <c r="M7280" t="s">
        <v>25816</v>
      </c>
      <c r="N7280" t="s">
        <v>25817</v>
      </c>
      <c r="O7280">
        <v>6.2297222222222226</v>
      </c>
      <c r="P7280">
        <v>0</v>
      </c>
      <c r="Q7280">
        <v>111</v>
      </c>
      <c r="R7280">
        <v>0</v>
      </c>
      <c r="S7280">
        <v>0</v>
      </c>
      <c r="T7280">
        <v>0</v>
      </c>
      <c r="U7280">
        <v>4</v>
      </c>
      <c r="V7280">
        <v>0</v>
      </c>
      <c r="W7280">
        <v>0</v>
      </c>
      <c r="X7280">
        <v>0</v>
      </c>
      <c r="Y7280">
        <v>190.52812</v>
      </c>
      <c r="Z7280">
        <v>0</v>
      </c>
      <c r="AA7280">
        <v>0</v>
      </c>
      <c r="AB7280">
        <v>0</v>
      </c>
      <c r="AC7280">
        <v>20.993321999999999</v>
      </c>
      <c r="AD7280">
        <v>0</v>
      </c>
      <c r="AE7280">
        <v>0</v>
      </c>
      <c r="AF7280">
        <v>211.52144000000001</v>
      </c>
    </row>
    <row r="7281" spans="1:32" x14ac:dyDescent="0.3">
      <c r="A7281">
        <v>2790083</v>
      </c>
      <c r="B7281">
        <v>1</v>
      </c>
      <c r="C7281" t="s">
        <v>82</v>
      </c>
      <c r="D7281" t="s">
        <v>84</v>
      </c>
      <c r="E7281" t="s">
        <v>22174</v>
      </c>
      <c r="F7281" t="s">
        <v>22175</v>
      </c>
      <c r="G7281" t="s">
        <v>31548</v>
      </c>
      <c r="H7281" t="s">
        <v>311</v>
      </c>
      <c r="I7281" t="s">
        <v>78</v>
      </c>
      <c r="J7281" t="s">
        <v>135</v>
      </c>
      <c r="K7281" t="s">
        <v>22</v>
      </c>
      <c r="L7281" t="s">
        <v>136</v>
      </c>
      <c r="M7281" t="s">
        <v>25818</v>
      </c>
      <c r="N7281" t="s">
        <v>25819</v>
      </c>
      <c r="O7281">
        <v>0.52916666666666667</v>
      </c>
      <c r="P7281">
        <v>0</v>
      </c>
      <c r="Q7281">
        <v>21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2.4718806999999998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2.4718806999999998</v>
      </c>
    </row>
    <row r="7282" spans="1:32" x14ac:dyDescent="0.3">
      <c r="A7282">
        <v>2790091</v>
      </c>
      <c r="B7282">
        <v>1</v>
      </c>
      <c r="C7282" t="s">
        <v>82</v>
      </c>
      <c r="D7282" t="s">
        <v>91</v>
      </c>
      <c r="E7282" t="s">
        <v>9785</v>
      </c>
      <c r="F7282" t="s">
        <v>9786</v>
      </c>
      <c r="G7282" t="s">
        <v>31548</v>
      </c>
      <c r="H7282" t="s">
        <v>333</v>
      </c>
      <c r="I7282" t="s">
        <v>78</v>
      </c>
      <c r="J7282" t="s">
        <v>135</v>
      </c>
      <c r="K7282" t="s">
        <v>22</v>
      </c>
      <c r="L7282" t="s">
        <v>136</v>
      </c>
      <c r="M7282" t="s">
        <v>25820</v>
      </c>
      <c r="N7282" t="s">
        <v>25821</v>
      </c>
      <c r="O7282">
        <v>5.5183333333333335</v>
      </c>
      <c r="P7282">
        <v>0</v>
      </c>
      <c r="Q7282">
        <v>4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2.2292366000000001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2.2292366000000001</v>
      </c>
    </row>
    <row r="7283" spans="1:32" x14ac:dyDescent="0.3">
      <c r="A7283">
        <v>2790094</v>
      </c>
      <c r="B7283">
        <v>1</v>
      </c>
      <c r="C7283" t="s">
        <v>83</v>
      </c>
      <c r="D7283" t="s">
        <v>129</v>
      </c>
      <c r="E7283" t="s">
        <v>25822</v>
      </c>
      <c r="F7283" t="s">
        <v>25823</v>
      </c>
      <c r="G7283" t="s">
        <v>31545</v>
      </c>
      <c r="H7283" t="s">
        <v>134</v>
      </c>
      <c r="I7283" t="s">
        <v>79</v>
      </c>
      <c r="J7283" t="s">
        <v>135</v>
      </c>
      <c r="K7283" t="s">
        <v>22</v>
      </c>
      <c r="L7283" t="s">
        <v>136</v>
      </c>
      <c r="M7283" t="s">
        <v>25824</v>
      </c>
      <c r="N7283" t="s">
        <v>25825</v>
      </c>
      <c r="O7283">
        <v>2.6819444444444445</v>
      </c>
      <c r="P7283">
        <v>1</v>
      </c>
      <c r="Q7283">
        <v>127</v>
      </c>
      <c r="R7283">
        <v>3</v>
      </c>
      <c r="S7283">
        <v>47</v>
      </c>
      <c r="T7283">
        <v>2</v>
      </c>
      <c r="U7283">
        <v>16</v>
      </c>
      <c r="V7283">
        <v>0</v>
      </c>
      <c r="W7283">
        <v>0</v>
      </c>
      <c r="X7283">
        <v>9.7202009999999994</v>
      </c>
      <c r="Y7283">
        <v>30.80059</v>
      </c>
      <c r="Z7283">
        <v>1.8922317</v>
      </c>
      <c r="AA7283">
        <v>29.206382999999999</v>
      </c>
      <c r="AB7283">
        <v>4.6616387000000001</v>
      </c>
      <c r="AC7283">
        <v>12.711088</v>
      </c>
      <c r="AD7283">
        <v>0</v>
      </c>
      <c r="AE7283">
        <v>0</v>
      </c>
      <c r="AF7283">
        <v>88.992133999999993</v>
      </c>
    </row>
    <row r="7284" spans="1:32" x14ac:dyDescent="0.3">
      <c r="A7284">
        <v>2790102</v>
      </c>
      <c r="B7284">
        <v>1</v>
      </c>
      <c r="C7284" t="s">
        <v>82</v>
      </c>
      <c r="D7284" t="s">
        <v>105</v>
      </c>
      <c r="E7284" t="s">
        <v>23401</v>
      </c>
      <c r="F7284" t="s">
        <v>23402</v>
      </c>
      <c r="G7284" t="s">
        <v>31552</v>
      </c>
      <c r="H7284" t="s">
        <v>665</v>
      </c>
      <c r="I7284" t="s">
        <v>78</v>
      </c>
      <c r="J7284" t="s">
        <v>135</v>
      </c>
      <c r="K7284" t="s">
        <v>22</v>
      </c>
      <c r="L7284" t="s">
        <v>136</v>
      </c>
      <c r="M7284" t="s">
        <v>25826</v>
      </c>
      <c r="N7284" t="s">
        <v>25827</v>
      </c>
      <c r="O7284">
        <v>0.73083333333333333</v>
      </c>
      <c r="P7284">
        <v>0</v>
      </c>
      <c r="Q7284">
        <v>173</v>
      </c>
      <c r="R7284">
        <v>0</v>
      </c>
      <c r="S7284">
        <v>2</v>
      </c>
      <c r="T7284">
        <v>0</v>
      </c>
      <c r="U7284">
        <v>10</v>
      </c>
      <c r="V7284">
        <v>0</v>
      </c>
      <c r="W7284">
        <v>0</v>
      </c>
      <c r="X7284">
        <v>0</v>
      </c>
      <c r="Y7284">
        <v>21.567468999999999</v>
      </c>
      <c r="Z7284">
        <v>0</v>
      </c>
      <c r="AA7284">
        <v>8.1703484000000007E-2</v>
      </c>
      <c r="AB7284">
        <v>0</v>
      </c>
      <c r="AC7284">
        <v>0.70331390000000005</v>
      </c>
      <c r="AD7284">
        <v>0</v>
      </c>
      <c r="AE7284">
        <v>0</v>
      </c>
      <c r="AF7284">
        <v>22.352485999999999</v>
      </c>
    </row>
    <row r="7285" spans="1:32" x14ac:dyDescent="0.3">
      <c r="A7285">
        <v>2789995</v>
      </c>
      <c r="B7285">
        <v>1</v>
      </c>
      <c r="C7285" t="s">
        <v>82</v>
      </c>
      <c r="D7285" t="s">
        <v>103</v>
      </c>
      <c r="E7285" t="s">
        <v>21214</v>
      </c>
      <c r="F7285" t="s">
        <v>21215</v>
      </c>
      <c r="G7285" t="s">
        <v>31546</v>
      </c>
      <c r="H7285" t="s">
        <v>223</v>
      </c>
      <c r="I7285" t="s">
        <v>78</v>
      </c>
      <c r="J7285" t="s">
        <v>135</v>
      </c>
      <c r="K7285" t="s">
        <v>22</v>
      </c>
      <c r="L7285" t="s">
        <v>136</v>
      </c>
      <c r="M7285" t="s">
        <v>25828</v>
      </c>
      <c r="N7285" t="s">
        <v>25829</v>
      </c>
      <c r="O7285">
        <v>1.2980555555555555</v>
      </c>
      <c r="P7285">
        <v>0</v>
      </c>
      <c r="Q7285">
        <v>15</v>
      </c>
      <c r="R7285">
        <v>0</v>
      </c>
      <c r="S7285">
        <v>1</v>
      </c>
      <c r="T7285">
        <v>0</v>
      </c>
      <c r="U7285">
        <v>1</v>
      </c>
      <c r="V7285">
        <v>0</v>
      </c>
      <c r="W7285">
        <v>0</v>
      </c>
      <c r="X7285">
        <v>0</v>
      </c>
      <c r="Y7285">
        <v>4.1633789999999999</v>
      </c>
      <c r="Z7285">
        <v>0</v>
      </c>
      <c r="AA7285">
        <v>3.6099913999999997E-2</v>
      </c>
      <c r="AB7285">
        <v>0</v>
      </c>
      <c r="AC7285">
        <v>0.2543106</v>
      </c>
      <c r="AD7285">
        <v>0</v>
      </c>
      <c r="AE7285">
        <v>0</v>
      </c>
      <c r="AF7285">
        <v>4.4537896999999997</v>
      </c>
    </row>
    <row r="7286" spans="1:32" x14ac:dyDescent="0.3">
      <c r="A7286">
        <v>2789868</v>
      </c>
      <c r="B7286">
        <v>1</v>
      </c>
      <c r="C7286" t="s">
        <v>82</v>
      </c>
      <c r="D7286" t="s">
        <v>106</v>
      </c>
      <c r="E7286" t="s">
        <v>25830</v>
      </c>
      <c r="F7286" t="s">
        <v>25831</v>
      </c>
      <c r="G7286" t="s">
        <v>31546</v>
      </c>
      <c r="H7286" t="s">
        <v>145</v>
      </c>
      <c r="I7286" t="s">
        <v>78</v>
      </c>
      <c r="J7286" t="s">
        <v>135</v>
      </c>
      <c r="K7286" t="s">
        <v>22</v>
      </c>
      <c r="L7286" t="s">
        <v>136</v>
      </c>
      <c r="M7286" t="s">
        <v>25832</v>
      </c>
      <c r="N7286" t="s">
        <v>25833</v>
      </c>
      <c r="O7286">
        <v>0.6283333333333333</v>
      </c>
      <c r="P7286">
        <v>0</v>
      </c>
      <c r="Q7286">
        <v>7</v>
      </c>
      <c r="R7286">
        <v>0</v>
      </c>
      <c r="S7286">
        <v>23</v>
      </c>
      <c r="T7286">
        <v>0</v>
      </c>
      <c r="U7286">
        <v>6</v>
      </c>
      <c r="V7286">
        <v>0</v>
      </c>
      <c r="W7286">
        <v>0</v>
      </c>
      <c r="X7286">
        <v>0</v>
      </c>
      <c r="Y7286">
        <v>1.109432</v>
      </c>
      <c r="Z7286">
        <v>0</v>
      </c>
      <c r="AA7286">
        <v>0.73837390000000003</v>
      </c>
      <c r="AB7286">
        <v>0</v>
      </c>
      <c r="AC7286">
        <v>0.92193449999999999</v>
      </c>
      <c r="AD7286">
        <v>0</v>
      </c>
      <c r="AE7286">
        <v>0</v>
      </c>
      <c r="AF7286">
        <v>2.7697403</v>
      </c>
    </row>
    <row r="7287" spans="1:32" x14ac:dyDescent="0.3">
      <c r="A7287">
        <v>2789149</v>
      </c>
      <c r="B7287">
        <v>2</v>
      </c>
      <c r="C7287" t="s">
        <v>82</v>
      </c>
      <c r="D7287" t="s">
        <v>92</v>
      </c>
      <c r="E7287" t="s">
        <v>14168</v>
      </c>
      <c r="F7287" t="s">
        <v>14169</v>
      </c>
      <c r="G7287" t="s">
        <v>31552</v>
      </c>
      <c r="H7287" t="s">
        <v>223</v>
      </c>
      <c r="I7287" t="s">
        <v>78</v>
      </c>
      <c r="J7287" t="s">
        <v>135</v>
      </c>
      <c r="K7287" t="s">
        <v>22</v>
      </c>
      <c r="L7287" t="s">
        <v>136</v>
      </c>
      <c r="M7287" t="s">
        <v>11227</v>
      </c>
      <c r="N7287" t="s">
        <v>25834</v>
      </c>
      <c r="O7287">
        <v>0.95333333333333337</v>
      </c>
      <c r="P7287">
        <v>0</v>
      </c>
      <c r="Q7287">
        <v>83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15.920033999999999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15.920033999999999</v>
      </c>
    </row>
    <row r="7288" spans="1:32" x14ac:dyDescent="0.3">
      <c r="A7288">
        <v>2789725</v>
      </c>
      <c r="B7288">
        <v>1</v>
      </c>
      <c r="C7288" t="s">
        <v>83</v>
      </c>
      <c r="D7288" t="s">
        <v>119</v>
      </c>
      <c r="E7288" t="s">
        <v>25835</v>
      </c>
      <c r="F7288" t="s">
        <v>25836</v>
      </c>
      <c r="G7288" t="s">
        <v>31551</v>
      </c>
      <c r="H7288" t="s">
        <v>145</v>
      </c>
      <c r="I7288" t="s">
        <v>79</v>
      </c>
      <c r="J7288" t="s">
        <v>135</v>
      </c>
      <c r="K7288" t="s">
        <v>22</v>
      </c>
      <c r="L7288" t="s">
        <v>136</v>
      </c>
      <c r="M7288" t="s">
        <v>25837</v>
      </c>
      <c r="N7288" t="s">
        <v>25838</v>
      </c>
      <c r="O7288">
        <v>0.28194444444444444</v>
      </c>
      <c r="P7288">
        <v>1</v>
      </c>
      <c r="Q7288">
        <v>72</v>
      </c>
      <c r="R7288">
        <v>0</v>
      </c>
      <c r="S7288">
        <v>4</v>
      </c>
      <c r="T7288">
        <v>0</v>
      </c>
      <c r="U7288">
        <v>5</v>
      </c>
      <c r="V7288">
        <v>0</v>
      </c>
      <c r="W7288">
        <v>0</v>
      </c>
      <c r="X7288">
        <v>1.8731926999999999</v>
      </c>
      <c r="Y7288">
        <v>2.8220236000000001</v>
      </c>
      <c r="Z7288">
        <v>0</v>
      </c>
      <c r="AA7288">
        <v>0.27334364999999999</v>
      </c>
      <c r="AB7288">
        <v>0</v>
      </c>
      <c r="AC7288">
        <v>1.4414522999999999</v>
      </c>
      <c r="AD7288">
        <v>0</v>
      </c>
      <c r="AE7288">
        <v>0</v>
      </c>
      <c r="AF7288">
        <v>6.4100121999999997</v>
      </c>
    </row>
    <row r="7289" spans="1:32" x14ac:dyDescent="0.3">
      <c r="A7289">
        <v>2789591</v>
      </c>
      <c r="B7289">
        <v>1</v>
      </c>
      <c r="C7289" t="s">
        <v>82</v>
      </c>
      <c r="D7289" t="s">
        <v>94</v>
      </c>
      <c r="E7289" t="s">
        <v>25839</v>
      </c>
      <c r="F7289" t="s">
        <v>25840</v>
      </c>
      <c r="G7289" t="s">
        <v>31548</v>
      </c>
      <c r="H7289" t="s">
        <v>893</v>
      </c>
      <c r="I7289" t="s">
        <v>78</v>
      </c>
      <c r="J7289" t="s">
        <v>135</v>
      </c>
      <c r="K7289" t="s">
        <v>22</v>
      </c>
      <c r="L7289" t="s">
        <v>136</v>
      </c>
      <c r="M7289" t="s">
        <v>25841</v>
      </c>
      <c r="N7289" t="s">
        <v>25842</v>
      </c>
      <c r="O7289">
        <v>2.7377777777777776</v>
      </c>
      <c r="P7289">
        <v>0</v>
      </c>
      <c r="Q7289">
        <v>13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9.9409510000000001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9.9409510000000001</v>
      </c>
    </row>
    <row r="7290" spans="1:32" x14ac:dyDescent="0.3">
      <c r="A7290">
        <v>2789579</v>
      </c>
      <c r="B7290">
        <v>1</v>
      </c>
      <c r="C7290" t="s">
        <v>82</v>
      </c>
      <c r="D7290" t="s">
        <v>107</v>
      </c>
      <c r="E7290" t="s">
        <v>25843</v>
      </c>
      <c r="F7290" t="s">
        <v>25844</v>
      </c>
      <c r="G7290" t="s">
        <v>31548</v>
      </c>
      <c r="H7290" t="s">
        <v>893</v>
      </c>
      <c r="I7290" t="s">
        <v>78</v>
      </c>
      <c r="J7290" t="s">
        <v>135</v>
      </c>
      <c r="K7290" t="s">
        <v>22</v>
      </c>
      <c r="L7290" t="s">
        <v>136</v>
      </c>
      <c r="M7290" t="s">
        <v>25845</v>
      </c>
      <c r="N7290" t="s">
        <v>25846</v>
      </c>
      <c r="O7290">
        <v>2.2380555555555555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1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4.4992429999999999</v>
      </c>
      <c r="AD7290">
        <v>0</v>
      </c>
      <c r="AE7290">
        <v>0</v>
      </c>
      <c r="AF7290">
        <v>4.4992429999999999</v>
      </c>
    </row>
    <row r="7291" spans="1:32" x14ac:dyDescent="0.3">
      <c r="A7291">
        <v>2789562</v>
      </c>
      <c r="B7291">
        <v>1</v>
      </c>
      <c r="C7291" t="s">
        <v>82</v>
      </c>
      <c r="D7291" t="s">
        <v>104</v>
      </c>
      <c r="E7291" t="s">
        <v>25847</v>
      </c>
      <c r="F7291" t="s">
        <v>25848</v>
      </c>
      <c r="G7291" t="s">
        <v>31552</v>
      </c>
      <c r="H7291" t="s">
        <v>145</v>
      </c>
      <c r="I7291" t="s">
        <v>78</v>
      </c>
      <c r="J7291" t="s">
        <v>135</v>
      </c>
      <c r="K7291" t="s">
        <v>22</v>
      </c>
      <c r="L7291" t="s">
        <v>136</v>
      </c>
      <c r="M7291" t="s">
        <v>25849</v>
      </c>
      <c r="N7291" t="s">
        <v>25850</v>
      </c>
      <c r="O7291">
        <v>0.42138888888888887</v>
      </c>
      <c r="P7291">
        <v>0</v>
      </c>
      <c r="Q7291">
        <v>326</v>
      </c>
      <c r="R7291">
        <v>0</v>
      </c>
      <c r="S7291">
        <v>0</v>
      </c>
      <c r="T7291">
        <v>0</v>
      </c>
      <c r="U7291">
        <v>179</v>
      </c>
      <c r="V7291">
        <v>0</v>
      </c>
      <c r="W7291">
        <v>0</v>
      </c>
      <c r="X7291">
        <v>0</v>
      </c>
      <c r="Y7291">
        <v>44.453471999999998</v>
      </c>
      <c r="Z7291">
        <v>0</v>
      </c>
      <c r="AA7291">
        <v>0</v>
      </c>
      <c r="AB7291">
        <v>0</v>
      </c>
      <c r="AC7291">
        <v>97.679119999999998</v>
      </c>
      <c r="AD7291">
        <v>0</v>
      </c>
      <c r="AE7291">
        <v>0</v>
      </c>
      <c r="AF7291">
        <v>142.1326</v>
      </c>
    </row>
    <row r="7292" spans="1:32" x14ac:dyDescent="0.3">
      <c r="A7292">
        <v>2781667</v>
      </c>
      <c r="B7292">
        <v>1</v>
      </c>
      <c r="C7292" t="s">
        <v>82</v>
      </c>
      <c r="D7292" t="s">
        <v>104</v>
      </c>
      <c r="E7292" t="s">
        <v>25851</v>
      </c>
      <c r="F7292" t="s">
        <v>25852</v>
      </c>
      <c r="G7292" t="s">
        <v>31548</v>
      </c>
      <c r="H7292" t="s">
        <v>893</v>
      </c>
      <c r="I7292" t="s">
        <v>78</v>
      </c>
      <c r="J7292" t="s">
        <v>135</v>
      </c>
      <c r="K7292" t="s">
        <v>22</v>
      </c>
      <c r="L7292" t="s">
        <v>136</v>
      </c>
      <c r="M7292" t="s">
        <v>25853</v>
      </c>
      <c r="N7292" t="s">
        <v>25854</v>
      </c>
      <c r="O7292">
        <v>4.9469444444444441</v>
      </c>
      <c r="P7292">
        <v>0</v>
      </c>
      <c r="Q7292">
        <v>5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4.7309612999999997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4.7309612999999997</v>
      </c>
    </row>
    <row r="7293" spans="1:32" x14ac:dyDescent="0.3">
      <c r="A7293">
        <v>2781560</v>
      </c>
      <c r="B7293">
        <v>1</v>
      </c>
      <c r="C7293" t="s">
        <v>82</v>
      </c>
      <c r="D7293" t="s">
        <v>104</v>
      </c>
      <c r="E7293" t="s">
        <v>25855</v>
      </c>
      <c r="F7293" t="s">
        <v>25856</v>
      </c>
      <c r="G7293" t="s">
        <v>31548</v>
      </c>
      <c r="H7293" t="s">
        <v>311</v>
      </c>
      <c r="I7293" t="s">
        <v>78</v>
      </c>
      <c r="J7293" t="s">
        <v>135</v>
      </c>
      <c r="K7293" t="s">
        <v>22</v>
      </c>
      <c r="L7293" t="s">
        <v>136</v>
      </c>
      <c r="M7293" t="s">
        <v>25857</v>
      </c>
      <c r="N7293" t="s">
        <v>25858</v>
      </c>
      <c r="O7293">
        <v>0.91027777777777774</v>
      </c>
      <c r="P7293">
        <v>0</v>
      </c>
      <c r="Q7293">
        <v>9</v>
      </c>
      <c r="R7293">
        <v>0</v>
      </c>
      <c r="S7293">
        <v>0</v>
      </c>
      <c r="T7293">
        <v>0</v>
      </c>
      <c r="U7293">
        <v>2</v>
      </c>
      <c r="V7293">
        <v>0</v>
      </c>
      <c r="W7293">
        <v>0</v>
      </c>
      <c r="X7293">
        <v>0</v>
      </c>
      <c r="Y7293">
        <v>6.5984639999999999</v>
      </c>
      <c r="Z7293">
        <v>0</v>
      </c>
      <c r="AA7293">
        <v>0</v>
      </c>
      <c r="AB7293">
        <v>0</v>
      </c>
      <c r="AC7293">
        <v>2.8646077999999999</v>
      </c>
      <c r="AD7293">
        <v>0</v>
      </c>
      <c r="AE7293">
        <v>0</v>
      </c>
      <c r="AF7293">
        <v>9.4630720000000004</v>
      </c>
    </row>
    <row r="7294" spans="1:32" x14ac:dyDescent="0.3">
      <c r="A7294">
        <v>2781598</v>
      </c>
      <c r="B7294">
        <v>1</v>
      </c>
      <c r="C7294" t="s">
        <v>82</v>
      </c>
      <c r="D7294" t="s">
        <v>88</v>
      </c>
      <c r="E7294" t="s">
        <v>25859</v>
      </c>
      <c r="F7294" t="s">
        <v>25860</v>
      </c>
      <c r="G7294" t="s">
        <v>31548</v>
      </c>
      <c r="H7294" t="s">
        <v>333</v>
      </c>
      <c r="I7294" t="s">
        <v>78</v>
      </c>
      <c r="J7294" t="s">
        <v>135</v>
      </c>
      <c r="K7294" t="s">
        <v>22</v>
      </c>
      <c r="L7294" t="s">
        <v>136</v>
      </c>
      <c r="M7294" t="s">
        <v>25861</v>
      </c>
      <c r="N7294" t="s">
        <v>25862</v>
      </c>
      <c r="O7294">
        <v>3.6730555555555555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1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1.5745826000000001E-2</v>
      </c>
      <c r="AD7294">
        <v>0</v>
      </c>
      <c r="AE7294">
        <v>0</v>
      </c>
      <c r="AF7294">
        <v>1.5745826000000001E-2</v>
      </c>
    </row>
    <row r="7295" spans="1:32" x14ac:dyDescent="0.3">
      <c r="A7295">
        <v>2792976</v>
      </c>
      <c r="B7295">
        <v>1</v>
      </c>
      <c r="C7295" t="s">
        <v>82</v>
      </c>
      <c r="D7295" t="s">
        <v>104</v>
      </c>
      <c r="E7295" t="s">
        <v>25863</v>
      </c>
      <c r="F7295" t="s">
        <v>25864</v>
      </c>
      <c r="G7295" t="s">
        <v>31550</v>
      </c>
      <c r="H7295" t="s">
        <v>145</v>
      </c>
      <c r="I7295" t="s">
        <v>78</v>
      </c>
      <c r="J7295" t="s">
        <v>135</v>
      </c>
      <c r="K7295" t="s">
        <v>22</v>
      </c>
      <c r="L7295" t="s">
        <v>136</v>
      </c>
      <c r="M7295" t="s">
        <v>25865</v>
      </c>
      <c r="N7295" t="s">
        <v>25866</v>
      </c>
      <c r="O7295">
        <v>0.68666666666666665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12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14.614955</v>
      </c>
      <c r="AD7295">
        <v>0</v>
      </c>
      <c r="AE7295">
        <v>0</v>
      </c>
      <c r="AF7295">
        <v>14.614955</v>
      </c>
    </row>
    <row r="7296" spans="1:32" x14ac:dyDescent="0.3">
      <c r="A7296">
        <v>2781503</v>
      </c>
      <c r="B7296">
        <v>1</v>
      </c>
      <c r="C7296" t="s">
        <v>82</v>
      </c>
      <c r="D7296" t="s">
        <v>93</v>
      </c>
      <c r="E7296" t="s">
        <v>22692</v>
      </c>
      <c r="F7296" t="s">
        <v>22693</v>
      </c>
      <c r="G7296" t="s">
        <v>31550</v>
      </c>
      <c r="H7296" t="s">
        <v>1432</v>
      </c>
      <c r="I7296" t="s">
        <v>78</v>
      </c>
      <c r="J7296" t="s">
        <v>135</v>
      </c>
      <c r="K7296" t="s">
        <v>22</v>
      </c>
      <c r="L7296" t="s">
        <v>136</v>
      </c>
      <c r="M7296" t="s">
        <v>25867</v>
      </c>
      <c r="N7296" t="s">
        <v>25868</v>
      </c>
      <c r="O7296">
        <v>2.112222222222222</v>
      </c>
      <c r="P7296">
        <v>0</v>
      </c>
      <c r="Q7296">
        <v>34</v>
      </c>
      <c r="R7296">
        <v>0</v>
      </c>
      <c r="S7296">
        <v>0</v>
      </c>
      <c r="T7296">
        <v>0</v>
      </c>
      <c r="U7296">
        <v>9</v>
      </c>
      <c r="V7296">
        <v>0</v>
      </c>
      <c r="W7296">
        <v>0</v>
      </c>
      <c r="X7296">
        <v>0</v>
      </c>
      <c r="Y7296">
        <v>17.383901999999999</v>
      </c>
      <c r="Z7296">
        <v>0</v>
      </c>
      <c r="AA7296">
        <v>0</v>
      </c>
      <c r="AB7296">
        <v>0</v>
      </c>
      <c r="AC7296">
        <v>17.798497999999999</v>
      </c>
      <c r="AD7296">
        <v>0</v>
      </c>
      <c r="AE7296">
        <v>0</v>
      </c>
      <c r="AF7296">
        <v>35.182400000000001</v>
      </c>
    </row>
    <row r="7297" spans="1:32" x14ac:dyDescent="0.3">
      <c r="A7297">
        <v>2793537</v>
      </c>
      <c r="B7297">
        <v>1</v>
      </c>
      <c r="C7297" t="s">
        <v>82</v>
      </c>
      <c r="D7297" t="s">
        <v>98</v>
      </c>
      <c r="E7297" t="s">
        <v>3646</v>
      </c>
      <c r="F7297" t="s">
        <v>3647</v>
      </c>
      <c r="G7297" t="s">
        <v>31546</v>
      </c>
      <c r="H7297" t="s">
        <v>223</v>
      </c>
      <c r="I7297" t="s">
        <v>78</v>
      </c>
      <c r="J7297" t="s">
        <v>135</v>
      </c>
      <c r="K7297" t="s">
        <v>22</v>
      </c>
      <c r="L7297" t="s">
        <v>136</v>
      </c>
      <c r="M7297" t="s">
        <v>25869</v>
      </c>
      <c r="N7297" t="s">
        <v>25870</v>
      </c>
      <c r="O7297">
        <v>3.1558333333333333</v>
      </c>
      <c r="P7297">
        <v>0</v>
      </c>
      <c r="Q7297">
        <v>220</v>
      </c>
      <c r="R7297">
        <v>0</v>
      </c>
      <c r="S7297">
        <v>0</v>
      </c>
      <c r="T7297">
        <v>0</v>
      </c>
      <c r="U7297">
        <v>9</v>
      </c>
      <c r="V7297">
        <v>0</v>
      </c>
      <c r="W7297">
        <v>0</v>
      </c>
      <c r="X7297">
        <v>0</v>
      </c>
      <c r="Y7297">
        <v>311.54854999999998</v>
      </c>
      <c r="Z7297">
        <v>0</v>
      </c>
      <c r="AA7297">
        <v>0</v>
      </c>
      <c r="AB7297">
        <v>0</v>
      </c>
      <c r="AC7297">
        <v>9.1330880000000008</v>
      </c>
      <c r="AD7297">
        <v>0</v>
      </c>
      <c r="AE7297">
        <v>0</v>
      </c>
      <c r="AF7297">
        <v>320.68164000000002</v>
      </c>
    </row>
    <row r="7298" spans="1:32" x14ac:dyDescent="0.3">
      <c r="A7298">
        <v>2792830</v>
      </c>
      <c r="B7298">
        <v>1</v>
      </c>
      <c r="C7298" t="s">
        <v>82</v>
      </c>
      <c r="D7298" t="s">
        <v>106</v>
      </c>
      <c r="E7298" t="s">
        <v>25871</v>
      </c>
      <c r="F7298" t="s">
        <v>25872</v>
      </c>
      <c r="G7298" t="s">
        <v>31545</v>
      </c>
      <c r="H7298" t="s">
        <v>145</v>
      </c>
      <c r="I7298" t="s">
        <v>79</v>
      </c>
      <c r="J7298" t="s">
        <v>135</v>
      </c>
      <c r="K7298" t="s">
        <v>22</v>
      </c>
      <c r="L7298" t="s">
        <v>136</v>
      </c>
      <c r="M7298" t="s">
        <v>25873</v>
      </c>
      <c r="N7298" t="s">
        <v>25874</v>
      </c>
      <c r="O7298">
        <v>2.0141666666666667</v>
      </c>
      <c r="P7298">
        <v>0</v>
      </c>
      <c r="Q7298">
        <v>1360</v>
      </c>
      <c r="R7298">
        <v>0</v>
      </c>
      <c r="S7298">
        <v>18</v>
      </c>
      <c r="T7298">
        <v>8</v>
      </c>
      <c r="U7298">
        <v>34</v>
      </c>
      <c r="V7298">
        <v>6</v>
      </c>
      <c r="W7298">
        <v>0</v>
      </c>
      <c r="X7298">
        <v>0</v>
      </c>
      <c r="Y7298">
        <v>738.43610000000001</v>
      </c>
      <c r="Z7298">
        <v>0</v>
      </c>
      <c r="AA7298">
        <v>6.7082300000000004</v>
      </c>
      <c r="AB7298">
        <v>159.83353</v>
      </c>
      <c r="AC7298">
        <v>67.732249999999993</v>
      </c>
      <c r="AD7298">
        <v>197.54488000000001</v>
      </c>
      <c r="AE7298">
        <v>0</v>
      </c>
      <c r="AF7298">
        <v>1170.2550000000001</v>
      </c>
    </row>
    <row r="7299" spans="1:32" x14ac:dyDescent="0.3">
      <c r="A7299">
        <v>2792825</v>
      </c>
      <c r="B7299">
        <v>1</v>
      </c>
      <c r="C7299" t="s">
        <v>82</v>
      </c>
      <c r="D7299" t="s">
        <v>112</v>
      </c>
      <c r="E7299" t="s">
        <v>25875</v>
      </c>
      <c r="F7299" t="s">
        <v>25876</v>
      </c>
      <c r="G7299" t="s">
        <v>31549</v>
      </c>
      <c r="H7299" t="s">
        <v>648</v>
      </c>
      <c r="I7299" t="s">
        <v>79</v>
      </c>
      <c r="J7299" t="s">
        <v>135</v>
      </c>
      <c r="K7299" t="s">
        <v>22</v>
      </c>
      <c r="L7299" t="s">
        <v>186</v>
      </c>
      <c r="M7299" t="s">
        <v>25877</v>
      </c>
      <c r="N7299" t="s">
        <v>25878</v>
      </c>
      <c r="O7299">
        <v>1.788888888888889</v>
      </c>
      <c r="P7299">
        <v>24</v>
      </c>
      <c r="Q7299">
        <v>2735</v>
      </c>
      <c r="R7299">
        <v>34</v>
      </c>
      <c r="S7299">
        <v>217</v>
      </c>
      <c r="T7299">
        <v>68</v>
      </c>
      <c r="U7299">
        <v>868</v>
      </c>
      <c r="V7299">
        <v>5</v>
      </c>
      <c r="W7299">
        <v>0</v>
      </c>
      <c r="X7299">
        <v>18.296776000000001</v>
      </c>
      <c r="Y7299">
        <v>855.77606000000003</v>
      </c>
      <c r="Z7299">
        <v>247.6756</v>
      </c>
      <c r="AA7299">
        <v>134.37277</v>
      </c>
      <c r="AB7299">
        <v>495.11948000000001</v>
      </c>
      <c r="AC7299">
        <v>466.92174999999997</v>
      </c>
      <c r="AD7299">
        <v>247.09325000000001</v>
      </c>
      <c r="AE7299">
        <v>0</v>
      </c>
      <c r="AF7299">
        <v>2465.2556</v>
      </c>
    </row>
    <row r="7300" spans="1:32" x14ac:dyDescent="0.3">
      <c r="A7300">
        <v>2792626</v>
      </c>
      <c r="B7300">
        <v>2</v>
      </c>
      <c r="C7300" t="s">
        <v>82</v>
      </c>
      <c r="D7300" t="s">
        <v>104</v>
      </c>
      <c r="E7300" t="s">
        <v>6762</v>
      </c>
      <c r="F7300" t="s">
        <v>6763</v>
      </c>
      <c r="G7300" t="s">
        <v>31552</v>
      </c>
      <c r="H7300" t="s">
        <v>1297</v>
      </c>
      <c r="I7300" t="s">
        <v>78</v>
      </c>
      <c r="J7300" t="s">
        <v>135</v>
      </c>
      <c r="K7300" t="s">
        <v>22</v>
      </c>
      <c r="L7300" t="s">
        <v>136</v>
      </c>
      <c r="M7300" t="s">
        <v>25550</v>
      </c>
      <c r="N7300" t="s">
        <v>25879</v>
      </c>
      <c r="O7300">
        <v>1.6933333333333334</v>
      </c>
      <c r="P7300">
        <v>0</v>
      </c>
      <c r="Q7300">
        <v>284</v>
      </c>
      <c r="R7300">
        <v>0</v>
      </c>
      <c r="S7300">
        <v>0</v>
      </c>
      <c r="T7300">
        <v>0</v>
      </c>
      <c r="U7300">
        <v>27</v>
      </c>
      <c r="V7300">
        <v>0</v>
      </c>
      <c r="W7300">
        <v>1</v>
      </c>
      <c r="X7300">
        <v>0</v>
      </c>
      <c r="Y7300">
        <v>58.767009999999999</v>
      </c>
      <c r="Z7300">
        <v>0</v>
      </c>
      <c r="AA7300">
        <v>0</v>
      </c>
      <c r="AB7300">
        <v>0</v>
      </c>
      <c r="AC7300">
        <v>6.6742186999999999</v>
      </c>
      <c r="AD7300">
        <v>0</v>
      </c>
      <c r="AE7300">
        <v>3.2903031999999999</v>
      </c>
      <c r="AF7300">
        <v>68.731530000000006</v>
      </c>
    </row>
    <row r="7301" spans="1:32" x14ac:dyDescent="0.3">
      <c r="A7301">
        <v>2792581</v>
      </c>
      <c r="B7301">
        <v>1</v>
      </c>
      <c r="C7301" t="s">
        <v>82</v>
      </c>
      <c r="D7301" t="s">
        <v>94</v>
      </c>
      <c r="E7301" t="s">
        <v>25880</v>
      </c>
      <c r="F7301" t="s">
        <v>25881</v>
      </c>
      <c r="G7301" t="s">
        <v>31548</v>
      </c>
      <c r="H7301" t="s">
        <v>893</v>
      </c>
      <c r="I7301" t="s">
        <v>78</v>
      </c>
      <c r="J7301" t="s">
        <v>135</v>
      </c>
      <c r="K7301" t="s">
        <v>22</v>
      </c>
      <c r="L7301" t="s">
        <v>136</v>
      </c>
      <c r="M7301" t="s">
        <v>25882</v>
      </c>
      <c r="N7301" t="s">
        <v>25883</v>
      </c>
      <c r="O7301">
        <v>0.80638888888888893</v>
      </c>
      <c r="P7301">
        <v>0</v>
      </c>
      <c r="Q7301">
        <v>1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0.30648142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0.30648142</v>
      </c>
    </row>
    <row r="7302" spans="1:32" x14ac:dyDescent="0.3">
      <c r="A7302">
        <v>2792569</v>
      </c>
      <c r="B7302">
        <v>1</v>
      </c>
      <c r="C7302" t="s">
        <v>82</v>
      </c>
      <c r="D7302" t="s">
        <v>90</v>
      </c>
      <c r="E7302" t="s">
        <v>22544</v>
      </c>
      <c r="F7302" t="s">
        <v>22545</v>
      </c>
      <c r="G7302" t="s">
        <v>31546</v>
      </c>
      <c r="H7302" t="s">
        <v>1297</v>
      </c>
      <c r="I7302" t="s">
        <v>78</v>
      </c>
      <c r="J7302" t="s">
        <v>135</v>
      </c>
      <c r="K7302" t="s">
        <v>22</v>
      </c>
      <c r="L7302" t="s">
        <v>136</v>
      </c>
      <c r="M7302" t="s">
        <v>25884</v>
      </c>
      <c r="N7302" t="s">
        <v>25885</v>
      </c>
      <c r="O7302">
        <v>9.924722222222222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18</v>
      </c>
      <c r="V7302">
        <v>0</v>
      </c>
      <c r="W7302">
        <v>1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376.20530000000002</v>
      </c>
      <c r="AD7302">
        <v>0</v>
      </c>
      <c r="AE7302">
        <v>102.94212</v>
      </c>
      <c r="AF7302">
        <v>479.14742999999999</v>
      </c>
    </row>
    <row r="7303" spans="1:32" x14ac:dyDescent="0.3">
      <c r="A7303">
        <v>2792570</v>
      </c>
      <c r="B7303">
        <v>1</v>
      </c>
      <c r="C7303" t="s">
        <v>82</v>
      </c>
      <c r="D7303" t="s">
        <v>92</v>
      </c>
      <c r="E7303" t="s">
        <v>25886</v>
      </c>
      <c r="F7303" t="s">
        <v>25887</v>
      </c>
      <c r="G7303" t="s">
        <v>31546</v>
      </c>
      <c r="H7303" t="s">
        <v>223</v>
      </c>
      <c r="I7303" t="s">
        <v>78</v>
      </c>
      <c r="J7303" t="s">
        <v>135</v>
      </c>
      <c r="K7303" t="s">
        <v>22</v>
      </c>
      <c r="L7303" t="s">
        <v>136</v>
      </c>
      <c r="M7303" t="s">
        <v>25888</v>
      </c>
      <c r="N7303" t="s">
        <v>25889</v>
      </c>
      <c r="O7303">
        <v>3.6011111111111109</v>
      </c>
      <c r="P7303">
        <v>0</v>
      </c>
      <c r="Q7303">
        <v>107</v>
      </c>
      <c r="R7303">
        <v>0</v>
      </c>
      <c r="S7303">
        <v>0</v>
      </c>
      <c r="T7303">
        <v>0</v>
      </c>
      <c r="U7303">
        <v>34</v>
      </c>
      <c r="V7303">
        <v>0</v>
      </c>
      <c r="W7303">
        <v>0</v>
      </c>
      <c r="X7303">
        <v>0</v>
      </c>
      <c r="Y7303">
        <v>169.74098000000001</v>
      </c>
      <c r="Z7303">
        <v>0</v>
      </c>
      <c r="AA7303">
        <v>0</v>
      </c>
      <c r="AB7303">
        <v>0</v>
      </c>
      <c r="AC7303">
        <v>112.39969000000001</v>
      </c>
      <c r="AD7303">
        <v>0</v>
      </c>
      <c r="AE7303">
        <v>0</v>
      </c>
      <c r="AF7303">
        <v>282.14069999999998</v>
      </c>
    </row>
    <row r="7304" spans="1:32" x14ac:dyDescent="0.3">
      <c r="A7304">
        <v>2792561</v>
      </c>
      <c r="B7304">
        <v>1</v>
      </c>
      <c r="C7304" t="s">
        <v>82</v>
      </c>
      <c r="D7304" t="s">
        <v>87</v>
      </c>
      <c r="E7304" t="s">
        <v>25890</v>
      </c>
      <c r="F7304" t="s">
        <v>25891</v>
      </c>
      <c r="G7304" t="s">
        <v>31546</v>
      </c>
      <c r="H7304" t="s">
        <v>223</v>
      </c>
      <c r="I7304" t="s">
        <v>78</v>
      </c>
      <c r="J7304" t="s">
        <v>135</v>
      </c>
      <c r="K7304" t="s">
        <v>22</v>
      </c>
      <c r="L7304" t="s">
        <v>136</v>
      </c>
      <c r="M7304" t="s">
        <v>25892</v>
      </c>
      <c r="N7304" t="s">
        <v>25893</v>
      </c>
      <c r="O7304">
        <v>3.9291666666666667</v>
      </c>
      <c r="P7304">
        <v>0</v>
      </c>
      <c r="Q7304">
        <v>221</v>
      </c>
      <c r="R7304">
        <v>0</v>
      </c>
      <c r="S7304">
        <v>0</v>
      </c>
      <c r="T7304">
        <v>0</v>
      </c>
      <c r="U7304">
        <v>12</v>
      </c>
      <c r="V7304">
        <v>0</v>
      </c>
      <c r="W7304">
        <v>0</v>
      </c>
      <c r="X7304">
        <v>0</v>
      </c>
      <c r="Y7304">
        <v>348.04410000000001</v>
      </c>
      <c r="Z7304">
        <v>0</v>
      </c>
      <c r="AA7304">
        <v>0</v>
      </c>
      <c r="AB7304">
        <v>0</v>
      </c>
      <c r="AC7304">
        <v>25.671672999999998</v>
      </c>
      <c r="AD7304">
        <v>0</v>
      </c>
      <c r="AE7304">
        <v>0</v>
      </c>
      <c r="AF7304">
        <v>373.7158</v>
      </c>
    </row>
    <row r="7305" spans="1:32" x14ac:dyDescent="0.3">
      <c r="A7305">
        <v>2792557</v>
      </c>
      <c r="B7305">
        <v>1</v>
      </c>
      <c r="C7305" t="s">
        <v>82</v>
      </c>
      <c r="D7305" t="s">
        <v>98</v>
      </c>
      <c r="E7305" t="s">
        <v>25894</v>
      </c>
      <c r="F7305" t="s">
        <v>25895</v>
      </c>
      <c r="G7305" t="s">
        <v>31552</v>
      </c>
      <c r="H7305" t="s">
        <v>665</v>
      </c>
      <c r="I7305" t="s">
        <v>78</v>
      </c>
      <c r="J7305" t="s">
        <v>135</v>
      </c>
      <c r="K7305" t="s">
        <v>22</v>
      </c>
      <c r="L7305" t="s">
        <v>136</v>
      </c>
      <c r="M7305" t="s">
        <v>25896</v>
      </c>
      <c r="N7305" t="s">
        <v>25897</v>
      </c>
      <c r="O7305">
        <v>2.6708333333333334</v>
      </c>
      <c r="P7305">
        <v>0</v>
      </c>
      <c r="Q7305">
        <v>634</v>
      </c>
      <c r="R7305">
        <v>0</v>
      </c>
      <c r="S7305">
        <v>0</v>
      </c>
      <c r="T7305">
        <v>0</v>
      </c>
      <c r="U7305">
        <v>52</v>
      </c>
      <c r="V7305">
        <v>0</v>
      </c>
      <c r="W7305">
        <v>0</v>
      </c>
      <c r="X7305">
        <v>0</v>
      </c>
      <c r="Y7305">
        <v>601.55999999999995</v>
      </c>
      <c r="Z7305">
        <v>0</v>
      </c>
      <c r="AA7305">
        <v>0</v>
      </c>
      <c r="AB7305">
        <v>0</v>
      </c>
      <c r="AC7305">
        <v>135.89928</v>
      </c>
      <c r="AD7305">
        <v>0</v>
      </c>
      <c r="AE7305">
        <v>0</v>
      </c>
      <c r="AF7305">
        <v>737.45929999999998</v>
      </c>
    </row>
    <row r="7306" spans="1:32" x14ac:dyDescent="0.3">
      <c r="A7306">
        <v>2792378</v>
      </c>
      <c r="B7306">
        <v>1</v>
      </c>
      <c r="C7306" t="s">
        <v>83</v>
      </c>
      <c r="D7306" t="s">
        <v>127</v>
      </c>
      <c r="E7306" t="s">
        <v>25898</v>
      </c>
      <c r="F7306" t="s">
        <v>25899</v>
      </c>
      <c r="G7306" t="s">
        <v>31548</v>
      </c>
      <c r="H7306" t="s">
        <v>333</v>
      </c>
      <c r="I7306" t="s">
        <v>78</v>
      </c>
      <c r="J7306" t="s">
        <v>135</v>
      </c>
      <c r="K7306" t="s">
        <v>22</v>
      </c>
      <c r="L7306" t="s">
        <v>136</v>
      </c>
      <c r="M7306" t="s">
        <v>25900</v>
      </c>
      <c r="N7306" t="s">
        <v>25901</v>
      </c>
      <c r="O7306">
        <v>2.3224999999999998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1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30.184840999999999</v>
      </c>
      <c r="AD7306">
        <v>0</v>
      </c>
      <c r="AE7306">
        <v>0</v>
      </c>
      <c r="AF7306">
        <v>30.184840999999999</v>
      </c>
    </row>
    <row r="7307" spans="1:32" x14ac:dyDescent="0.3">
      <c r="A7307">
        <v>2792285</v>
      </c>
      <c r="B7307">
        <v>1</v>
      </c>
      <c r="C7307" t="s">
        <v>83</v>
      </c>
      <c r="D7307" t="s">
        <v>123</v>
      </c>
      <c r="E7307" t="s">
        <v>25902</v>
      </c>
      <c r="F7307" t="s">
        <v>25903</v>
      </c>
      <c r="G7307" t="s">
        <v>31548</v>
      </c>
      <c r="H7307" t="s">
        <v>333</v>
      </c>
      <c r="I7307" t="s">
        <v>78</v>
      </c>
      <c r="J7307" t="s">
        <v>135</v>
      </c>
      <c r="K7307" t="s">
        <v>22</v>
      </c>
      <c r="L7307" t="s">
        <v>136</v>
      </c>
      <c r="M7307" t="s">
        <v>25904</v>
      </c>
      <c r="N7307" t="s">
        <v>25905</v>
      </c>
      <c r="O7307">
        <v>1.0258333333333334</v>
      </c>
      <c r="P7307">
        <v>0</v>
      </c>
      <c r="Q7307">
        <v>8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1.7957382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1.7957382</v>
      </c>
    </row>
    <row r="7308" spans="1:32" x14ac:dyDescent="0.3">
      <c r="A7308">
        <v>2792174</v>
      </c>
      <c r="B7308">
        <v>1</v>
      </c>
      <c r="C7308" t="s">
        <v>83</v>
      </c>
      <c r="D7308" t="s">
        <v>130</v>
      </c>
      <c r="E7308" t="s">
        <v>25906</v>
      </c>
      <c r="F7308" t="s">
        <v>25907</v>
      </c>
      <c r="G7308" t="s">
        <v>31552</v>
      </c>
      <c r="H7308" t="s">
        <v>145</v>
      </c>
      <c r="I7308" t="s">
        <v>78</v>
      </c>
      <c r="J7308" t="s">
        <v>135</v>
      </c>
      <c r="K7308" t="s">
        <v>22</v>
      </c>
      <c r="L7308" t="s">
        <v>136</v>
      </c>
      <c r="M7308" t="s">
        <v>25908</v>
      </c>
      <c r="N7308" t="s">
        <v>25909</v>
      </c>
      <c r="O7308">
        <v>0.54027777777777775</v>
      </c>
      <c r="P7308">
        <v>0</v>
      </c>
      <c r="Q7308">
        <v>135</v>
      </c>
      <c r="R7308">
        <v>0</v>
      </c>
      <c r="S7308">
        <v>0</v>
      </c>
      <c r="T7308">
        <v>0</v>
      </c>
      <c r="U7308">
        <v>10</v>
      </c>
      <c r="V7308">
        <v>0</v>
      </c>
      <c r="W7308">
        <v>0</v>
      </c>
      <c r="X7308">
        <v>0</v>
      </c>
      <c r="Y7308">
        <v>7.8329864000000002</v>
      </c>
      <c r="Z7308">
        <v>0</v>
      </c>
      <c r="AA7308">
        <v>0</v>
      </c>
      <c r="AB7308">
        <v>0</v>
      </c>
      <c r="AC7308">
        <v>1.1783866999999999</v>
      </c>
      <c r="AD7308">
        <v>0</v>
      </c>
      <c r="AE7308">
        <v>0</v>
      </c>
      <c r="AF7308">
        <v>9.0113734999999995</v>
      </c>
    </row>
    <row r="7309" spans="1:32" x14ac:dyDescent="0.3">
      <c r="A7309">
        <v>2792115</v>
      </c>
      <c r="B7309">
        <v>1</v>
      </c>
      <c r="C7309" t="s">
        <v>82</v>
      </c>
      <c r="D7309" t="s">
        <v>88</v>
      </c>
      <c r="E7309" t="s">
        <v>25910</v>
      </c>
      <c r="F7309" t="s">
        <v>25911</v>
      </c>
      <c r="G7309" t="s">
        <v>31549</v>
      </c>
      <c r="H7309" t="s">
        <v>3730</v>
      </c>
      <c r="I7309" t="s">
        <v>79</v>
      </c>
      <c r="J7309" t="s">
        <v>135</v>
      </c>
      <c r="K7309" t="s">
        <v>22</v>
      </c>
      <c r="L7309" t="s">
        <v>186</v>
      </c>
      <c r="M7309" t="s">
        <v>25912</v>
      </c>
      <c r="N7309" t="s">
        <v>25913</v>
      </c>
      <c r="O7309">
        <v>5.5025000000000004</v>
      </c>
      <c r="P7309">
        <v>0</v>
      </c>
      <c r="Q7309">
        <v>184</v>
      </c>
      <c r="R7309">
        <v>0</v>
      </c>
      <c r="S7309">
        <v>0</v>
      </c>
      <c r="T7309">
        <v>0</v>
      </c>
      <c r="U7309">
        <v>18</v>
      </c>
      <c r="V7309">
        <v>0</v>
      </c>
      <c r="W7309">
        <v>0</v>
      </c>
      <c r="X7309">
        <v>0</v>
      </c>
      <c r="Y7309">
        <v>132.81735</v>
      </c>
      <c r="Z7309">
        <v>0</v>
      </c>
      <c r="AA7309">
        <v>0</v>
      </c>
      <c r="AB7309">
        <v>0</v>
      </c>
      <c r="AC7309">
        <v>138.71384</v>
      </c>
      <c r="AD7309">
        <v>0</v>
      </c>
      <c r="AE7309">
        <v>0</v>
      </c>
      <c r="AF7309">
        <v>271.53120000000001</v>
      </c>
    </row>
    <row r="7310" spans="1:32" x14ac:dyDescent="0.3">
      <c r="A7310">
        <v>2792020</v>
      </c>
      <c r="B7310">
        <v>1</v>
      </c>
      <c r="C7310" t="s">
        <v>82</v>
      </c>
      <c r="D7310" t="s">
        <v>108</v>
      </c>
      <c r="E7310" t="s">
        <v>25914</v>
      </c>
      <c r="F7310" t="s">
        <v>25915</v>
      </c>
      <c r="G7310" t="s">
        <v>31546</v>
      </c>
      <c r="H7310" t="s">
        <v>648</v>
      </c>
      <c r="I7310" t="s">
        <v>78</v>
      </c>
      <c r="J7310" t="s">
        <v>135</v>
      </c>
      <c r="K7310" t="s">
        <v>22</v>
      </c>
      <c r="L7310" t="s">
        <v>186</v>
      </c>
      <c r="M7310" t="s">
        <v>25916</v>
      </c>
      <c r="N7310" t="s">
        <v>25917</v>
      </c>
      <c r="O7310">
        <v>1.1924999999999999</v>
      </c>
      <c r="P7310">
        <v>0</v>
      </c>
      <c r="Q7310">
        <v>2</v>
      </c>
      <c r="R7310">
        <v>0</v>
      </c>
      <c r="S7310">
        <v>3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0.33518462999999998</v>
      </c>
      <c r="Z7310">
        <v>0</v>
      </c>
      <c r="AA7310">
        <v>7.0308780000000004</v>
      </c>
      <c r="AB7310">
        <v>0</v>
      </c>
      <c r="AC7310">
        <v>0</v>
      </c>
      <c r="AD7310">
        <v>0</v>
      </c>
      <c r="AE7310">
        <v>0</v>
      </c>
      <c r="AF7310">
        <v>7.3660629999999996</v>
      </c>
    </row>
    <row r="7311" spans="1:32" x14ac:dyDescent="0.3">
      <c r="A7311">
        <v>2791795</v>
      </c>
      <c r="B7311">
        <v>2</v>
      </c>
      <c r="C7311" t="s">
        <v>82</v>
      </c>
      <c r="D7311" t="s">
        <v>86</v>
      </c>
      <c r="E7311" t="s">
        <v>25918</v>
      </c>
      <c r="F7311" t="s">
        <v>25919</v>
      </c>
      <c r="G7311" t="s">
        <v>31549</v>
      </c>
      <c r="H7311" t="s">
        <v>1209</v>
      </c>
      <c r="I7311" t="s">
        <v>79</v>
      </c>
      <c r="J7311" t="s">
        <v>135</v>
      </c>
      <c r="K7311" t="s">
        <v>22</v>
      </c>
      <c r="L7311" t="s">
        <v>136</v>
      </c>
      <c r="M7311" t="s">
        <v>25920</v>
      </c>
      <c r="N7311" t="s">
        <v>25921</v>
      </c>
      <c r="O7311">
        <v>1.5791666666666666</v>
      </c>
      <c r="P7311">
        <v>0</v>
      </c>
      <c r="Q7311">
        <v>22</v>
      </c>
      <c r="R7311">
        <v>12</v>
      </c>
      <c r="S7311">
        <v>130</v>
      </c>
      <c r="T7311">
        <v>3</v>
      </c>
      <c r="U7311">
        <v>31</v>
      </c>
      <c r="V7311">
        <v>2</v>
      </c>
      <c r="W7311">
        <v>0</v>
      </c>
      <c r="X7311">
        <v>0</v>
      </c>
      <c r="Y7311">
        <v>17.75949</v>
      </c>
      <c r="Z7311">
        <v>17.675115999999999</v>
      </c>
      <c r="AA7311">
        <v>171.23320000000001</v>
      </c>
      <c r="AB7311">
        <v>28.055734999999999</v>
      </c>
      <c r="AC7311">
        <v>28.028343</v>
      </c>
      <c r="AD7311">
        <v>95.048670000000001</v>
      </c>
      <c r="AE7311">
        <v>0</v>
      </c>
      <c r="AF7311">
        <v>357.80056999999999</v>
      </c>
    </row>
    <row r="7312" spans="1:32" x14ac:dyDescent="0.3">
      <c r="A7312">
        <v>2791576</v>
      </c>
      <c r="B7312">
        <v>1</v>
      </c>
      <c r="C7312" t="s">
        <v>83</v>
      </c>
      <c r="D7312" t="s">
        <v>123</v>
      </c>
      <c r="E7312" t="s">
        <v>25922</v>
      </c>
      <c r="F7312" t="s">
        <v>25923</v>
      </c>
      <c r="G7312" t="s">
        <v>31550</v>
      </c>
      <c r="H7312" t="s">
        <v>223</v>
      </c>
      <c r="I7312" t="s">
        <v>78</v>
      </c>
      <c r="J7312" t="s">
        <v>135</v>
      </c>
      <c r="K7312" t="s">
        <v>22</v>
      </c>
      <c r="L7312" t="s">
        <v>136</v>
      </c>
      <c r="M7312" t="s">
        <v>25924</v>
      </c>
      <c r="N7312" t="s">
        <v>25925</v>
      </c>
      <c r="O7312">
        <v>1.9436111111111112</v>
      </c>
      <c r="P7312">
        <v>0</v>
      </c>
      <c r="Q7312">
        <v>52</v>
      </c>
      <c r="R7312">
        <v>0</v>
      </c>
      <c r="S7312">
        <v>0</v>
      </c>
      <c r="T7312">
        <v>0</v>
      </c>
      <c r="U7312">
        <v>7</v>
      </c>
      <c r="V7312">
        <v>0</v>
      </c>
      <c r="W7312">
        <v>0</v>
      </c>
      <c r="X7312">
        <v>0</v>
      </c>
      <c r="Y7312">
        <v>23.148693000000002</v>
      </c>
      <c r="Z7312">
        <v>0</v>
      </c>
      <c r="AA7312">
        <v>0</v>
      </c>
      <c r="AB7312">
        <v>0</v>
      </c>
      <c r="AC7312">
        <v>14.453511000000001</v>
      </c>
      <c r="AD7312">
        <v>0</v>
      </c>
      <c r="AE7312">
        <v>0</v>
      </c>
      <c r="AF7312">
        <v>37.602203000000003</v>
      </c>
    </row>
    <row r="7313" spans="1:32" x14ac:dyDescent="0.3">
      <c r="A7313">
        <v>2791580</v>
      </c>
      <c r="B7313">
        <v>1</v>
      </c>
      <c r="C7313" t="s">
        <v>82</v>
      </c>
      <c r="D7313" t="s">
        <v>108</v>
      </c>
      <c r="E7313" t="s">
        <v>25926</v>
      </c>
      <c r="F7313" t="s">
        <v>25927</v>
      </c>
      <c r="G7313" t="s">
        <v>31550</v>
      </c>
      <c r="H7313" t="s">
        <v>380</v>
      </c>
      <c r="I7313" t="s">
        <v>78</v>
      </c>
      <c r="J7313" t="s">
        <v>135</v>
      </c>
      <c r="K7313" t="s">
        <v>22</v>
      </c>
      <c r="L7313" t="s">
        <v>136</v>
      </c>
      <c r="M7313" t="s">
        <v>25928</v>
      </c>
      <c r="N7313" t="s">
        <v>25929</v>
      </c>
      <c r="O7313">
        <v>2.2744444444444443</v>
      </c>
      <c r="P7313">
        <v>0</v>
      </c>
      <c r="Q7313">
        <v>84</v>
      </c>
      <c r="R7313">
        <v>0</v>
      </c>
      <c r="S7313">
        <v>0</v>
      </c>
      <c r="T7313">
        <v>0</v>
      </c>
      <c r="U7313">
        <v>17</v>
      </c>
      <c r="V7313">
        <v>0</v>
      </c>
      <c r="W7313">
        <v>0</v>
      </c>
      <c r="X7313">
        <v>0</v>
      </c>
      <c r="Y7313">
        <v>31.292185</v>
      </c>
      <c r="Z7313">
        <v>0</v>
      </c>
      <c r="AA7313">
        <v>0</v>
      </c>
      <c r="AB7313">
        <v>0</v>
      </c>
      <c r="AC7313">
        <v>35.810119999999998</v>
      </c>
      <c r="AD7313">
        <v>0</v>
      </c>
      <c r="AE7313">
        <v>0</v>
      </c>
      <c r="AF7313">
        <v>67.1023</v>
      </c>
    </row>
    <row r="7314" spans="1:32" x14ac:dyDescent="0.3">
      <c r="A7314">
        <v>2791315</v>
      </c>
      <c r="B7314">
        <v>2</v>
      </c>
      <c r="C7314" t="s">
        <v>82</v>
      </c>
      <c r="D7314" t="s">
        <v>112</v>
      </c>
      <c r="E7314" t="s">
        <v>25930</v>
      </c>
      <c r="F7314" t="s">
        <v>25931</v>
      </c>
      <c r="G7314" t="s">
        <v>31552</v>
      </c>
      <c r="H7314" t="s">
        <v>893</v>
      </c>
      <c r="I7314" t="s">
        <v>78</v>
      </c>
      <c r="J7314" t="s">
        <v>135</v>
      </c>
      <c r="K7314" t="s">
        <v>22</v>
      </c>
      <c r="L7314" t="s">
        <v>136</v>
      </c>
      <c r="M7314" t="s">
        <v>25932</v>
      </c>
      <c r="N7314" t="s">
        <v>25933</v>
      </c>
      <c r="O7314">
        <v>8.9444444444444438E-2</v>
      </c>
      <c r="P7314">
        <v>0</v>
      </c>
      <c r="Q7314">
        <v>229</v>
      </c>
      <c r="R7314">
        <v>0</v>
      </c>
      <c r="S7314">
        <v>0</v>
      </c>
      <c r="T7314">
        <v>0</v>
      </c>
      <c r="U7314">
        <v>20</v>
      </c>
      <c r="V7314">
        <v>0</v>
      </c>
      <c r="W7314">
        <v>1</v>
      </c>
      <c r="X7314">
        <v>0</v>
      </c>
      <c r="Y7314">
        <v>5.0077724000000003</v>
      </c>
      <c r="Z7314">
        <v>0</v>
      </c>
      <c r="AA7314">
        <v>0</v>
      </c>
      <c r="AB7314">
        <v>0</v>
      </c>
      <c r="AC7314">
        <v>1.8989948000000001</v>
      </c>
      <c r="AD7314">
        <v>0</v>
      </c>
      <c r="AE7314">
        <v>9.6350125999999994E-2</v>
      </c>
      <c r="AF7314">
        <v>7.0031169999999996</v>
      </c>
    </row>
    <row r="7315" spans="1:32" x14ac:dyDescent="0.3">
      <c r="A7315">
        <v>2791366</v>
      </c>
      <c r="B7315">
        <v>1</v>
      </c>
      <c r="C7315" t="s">
        <v>82</v>
      </c>
      <c r="D7315" t="s">
        <v>106</v>
      </c>
      <c r="E7315" t="s">
        <v>25934</v>
      </c>
      <c r="F7315" t="s">
        <v>25935</v>
      </c>
      <c r="G7315" t="s">
        <v>31546</v>
      </c>
      <c r="H7315" t="s">
        <v>223</v>
      </c>
      <c r="I7315" t="s">
        <v>78</v>
      </c>
      <c r="J7315" t="s">
        <v>135</v>
      </c>
      <c r="K7315" t="s">
        <v>22</v>
      </c>
      <c r="L7315" t="s">
        <v>136</v>
      </c>
      <c r="M7315" t="s">
        <v>25936</v>
      </c>
      <c r="N7315" t="s">
        <v>25937</v>
      </c>
      <c r="O7315">
        <v>5.0619444444444444</v>
      </c>
      <c r="P7315">
        <v>0</v>
      </c>
      <c r="Q7315">
        <v>69</v>
      </c>
      <c r="R7315">
        <v>0</v>
      </c>
      <c r="S7315">
        <v>1</v>
      </c>
      <c r="T7315">
        <v>0</v>
      </c>
      <c r="U7315">
        <v>4</v>
      </c>
      <c r="V7315">
        <v>0</v>
      </c>
      <c r="W7315">
        <v>0</v>
      </c>
      <c r="X7315">
        <v>0</v>
      </c>
      <c r="Y7315">
        <v>97.722274999999996</v>
      </c>
      <c r="Z7315">
        <v>0</v>
      </c>
      <c r="AA7315">
        <v>6.8869604999999998</v>
      </c>
      <c r="AB7315">
        <v>0</v>
      </c>
      <c r="AC7315">
        <v>16.210851999999999</v>
      </c>
      <c r="AD7315">
        <v>0</v>
      </c>
      <c r="AE7315">
        <v>0</v>
      </c>
      <c r="AF7315">
        <v>120.82008999999999</v>
      </c>
    </row>
    <row r="7316" spans="1:32" x14ac:dyDescent="0.3">
      <c r="A7316">
        <v>2791325</v>
      </c>
      <c r="B7316">
        <v>1</v>
      </c>
      <c r="C7316" t="s">
        <v>82</v>
      </c>
      <c r="D7316" t="s">
        <v>104</v>
      </c>
      <c r="E7316" t="s">
        <v>25938</v>
      </c>
      <c r="F7316" t="s">
        <v>25939</v>
      </c>
      <c r="G7316" t="s">
        <v>31548</v>
      </c>
      <c r="H7316" t="s">
        <v>311</v>
      </c>
      <c r="I7316" t="s">
        <v>78</v>
      </c>
      <c r="J7316" t="s">
        <v>135</v>
      </c>
      <c r="K7316" t="s">
        <v>22</v>
      </c>
      <c r="L7316" t="s">
        <v>136</v>
      </c>
      <c r="M7316" t="s">
        <v>25940</v>
      </c>
      <c r="N7316" t="s">
        <v>25941</v>
      </c>
      <c r="O7316">
        <v>1.0741666666666667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8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1.024834</v>
      </c>
      <c r="AD7316">
        <v>0</v>
      </c>
      <c r="AE7316">
        <v>0</v>
      </c>
      <c r="AF7316">
        <v>1.024834</v>
      </c>
    </row>
    <row r="7317" spans="1:32" x14ac:dyDescent="0.3">
      <c r="A7317">
        <v>2791147</v>
      </c>
      <c r="B7317">
        <v>1</v>
      </c>
      <c r="C7317" t="s">
        <v>83</v>
      </c>
      <c r="D7317" t="s">
        <v>114</v>
      </c>
      <c r="E7317" t="s">
        <v>16575</v>
      </c>
      <c r="F7317" t="s">
        <v>16576</v>
      </c>
      <c r="G7317" t="s">
        <v>31549</v>
      </c>
      <c r="H7317" t="s">
        <v>134</v>
      </c>
      <c r="I7317" t="s">
        <v>79</v>
      </c>
      <c r="J7317" t="s">
        <v>248</v>
      </c>
      <c r="K7317" t="s">
        <v>22</v>
      </c>
      <c r="L7317" t="s">
        <v>136</v>
      </c>
      <c r="M7317" t="s">
        <v>25942</v>
      </c>
      <c r="N7317" t="s">
        <v>25943</v>
      </c>
      <c r="O7317">
        <v>8.8888888888888889E-3</v>
      </c>
      <c r="P7317">
        <v>8</v>
      </c>
      <c r="Q7317">
        <v>2</v>
      </c>
      <c r="R7317">
        <v>101</v>
      </c>
      <c r="S7317">
        <v>17</v>
      </c>
      <c r="T7317">
        <v>2</v>
      </c>
      <c r="U7317">
        <v>0</v>
      </c>
      <c r="V7317">
        <v>0</v>
      </c>
      <c r="W7317">
        <v>0</v>
      </c>
      <c r="X7317">
        <v>7.2010779999999996E-2</v>
      </c>
      <c r="Y7317">
        <v>1.4509652999999999E-3</v>
      </c>
      <c r="Z7317">
        <v>0.32951652999999997</v>
      </c>
      <c r="AA7317">
        <v>3.7935431999999998E-2</v>
      </c>
      <c r="AB7317">
        <v>1.2990624000000001E-3</v>
      </c>
      <c r="AC7317">
        <v>0</v>
      </c>
      <c r="AD7317">
        <v>0</v>
      </c>
      <c r="AE7317">
        <v>0</v>
      </c>
      <c r="AF7317">
        <v>0.44221280000000002</v>
      </c>
    </row>
    <row r="7318" spans="1:32" x14ac:dyDescent="0.3">
      <c r="A7318">
        <v>2791013</v>
      </c>
      <c r="B7318">
        <v>1</v>
      </c>
      <c r="C7318" t="s">
        <v>82</v>
      </c>
      <c r="D7318" t="s">
        <v>101</v>
      </c>
      <c r="E7318" t="s">
        <v>13624</v>
      </c>
      <c r="F7318" t="s">
        <v>13625</v>
      </c>
      <c r="G7318" t="s">
        <v>31549</v>
      </c>
      <c r="H7318" t="s">
        <v>648</v>
      </c>
      <c r="I7318" t="s">
        <v>79</v>
      </c>
      <c r="J7318" t="s">
        <v>135</v>
      </c>
      <c r="K7318" t="s">
        <v>22</v>
      </c>
      <c r="L7318" t="s">
        <v>186</v>
      </c>
      <c r="M7318" t="s">
        <v>25944</v>
      </c>
      <c r="N7318" t="s">
        <v>25945</v>
      </c>
      <c r="O7318">
        <v>8.780555555555555</v>
      </c>
      <c r="P7318">
        <v>2</v>
      </c>
      <c r="Q7318">
        <v>423</v>
      </c>
      <c r="R7318">
        <v>6</v>
      </c>
      <c r="S7318">
        <v>30</v>
      </c>
      <c r="T7318">
        <v>5</v>
      </c>
      <c r="U7318">
        <v>74</v>
      </c>
      <c r="V7318">
        <v>0</v>
      </c>
      <c r="W7318">
        <v>0</v>
      </c>
      <c r="X7318">
        <v>12.177106</v>
      </c>
      <c r="Y7318">
        <v>745.95249999999999</v>
      </c>
      <c r="Z7318">
        <v>120.68903</v>
      </c>
      <c r="AA7318">
        <v>80.859229999999997</v>
      </c>
      <c r="AB7318">
        <v>256.23964999999998</v>
      </c>
      <c r="AC7318">
        <v>226.83464000000001</v>
      </c>
      <c r="AD7318">
        <v>0</v>
      </c>
      <c r="AE7318">
        <v>0</v>
      </c>
      <c r="AF7318">
        <v>1442.7521999999999</v>
      </c>
    </row>
    <row r="7319" spans="1:32" x14ac:dyDescent="0.3">
      <c r="A7319">
        <v>2790431</v>
      </c>
      <c r="B7319">
        <v>1</v>
      </c>
      <c r="C7319" t="s">
        <v>82</v>
      </c>
      <c r="D7319" t="s">
        <v>91</v>
      </c>
      <c r="E7319" t="s">
        <v>25946</v>
      </c>
      <c r="F7319" t="s">
        <v>25947</v>
      </c>
      <c r="G7319" t="s">
        <v>31548</v>
      </c>
      <c r="H7319" t="s">
        <v>333</v>
      </c>
      <c r="I7319" t="s">
        <v>78</v>
      </c>
      <c r="J7319" t="s">
        <v>135</v>
      </c>
      <c r="K7319" t="s">
        <v>22</v>
      </c>
      <c r="L7319" t="s">
        <v>136</v>
      </c>
      <c r="M7319" t="s">
        <v>25948</v>
      </c>
      <c r="N7319" t="s">
        <v>25949</v>
      </c>
      <c r="O7319">
        <v>3.8316666666666666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1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1.0957220999999999</v>
      </c>
      <c r="AD7319">
        <v>0</v>
      </c>
      <c r="AE7319">
        <v>0</v>
      </c>
      <c r="AF7319">
        <v>1.0957220999999999</v>
      </c>
    </row>
    <row r="7320" spans="1:32" x14ac:dyDescent="0.3">
      <c r="A7320">
        <v>2790424</v>
      </c>
      <c r="B7320">
        <v>1</v>
      </c>
      <c r="C7320" t="s">
        <v>82</v>
      </c>
      <c r="D7320" t="s">
        <v>92</v>
      </c>
      <c r="E7320" t="s">
        <v>25950</v>
      </c>
      <c r="F7320" t="s">
        <v>25951</v>
      </c>
      <c r="G7320" t="s">
        <v>31548</v>
      </c>
      <c r="H7320" t="s">
        <v>333</v>
      </c>
      <c r="I7320" t="s">
        <v>78</v>
      </c>
      <c r="J7320" t="s">
        <v>135</v>
      </c>
      <c r="K7320" t="s">
        <v>22</v>
      </c>
      <c r="L7320" t="s">
        <v>136</v>
      </c>
      <c r="M7320" t="s">
        <v>25952</v>
      </c>
      <c r="N7320" t="s">
        <v>25953</v>
      </c>
      <c r="O7320">
        <v>1.9477777777777778</v>
      </c>
      <c r="P7320">
        <v>0</v>
      </c>
      <c r="Q7320">
        <v>1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1.4493042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1.4493042</v>
      </c>
    </row>
    <row r="7321" spans="1:32" x14ac:dyDescent="0.3">
      <c r="A7321">
        <v>2790124</v>
      </c>
      <c r="B7321">
        <v>1</v>
      </c>
      <c r="C7321" t="s">
        <v>82</v>
      </c>
      <c r="D7321" t="s">
        <v>97</v>
      </c>
      <c r="E7321" t="s">
        <v>25954</v>
      </c>
      <c r="F7321" t="s">
        <v>25955</v>
      </c>
      <c r="G7321" t="s">
        <v>31548</v>
      </c>
      <c r="H7321" t="s">
        <v>893</v>
      </c>
      <c r="I7321" t="s">
        <v>78</v>
      </c>
      <c r="J7321" t="s">
        <v>135</v>
      </c>
      <c r="K7321" t="s">
        <v>22</v>
      </c>
      <c r="L7321" t="s">
        <v>136</v>
      </c>
      <c r="M7321" t="s">
        <v>25956</v>
      </c>
      <c r="N7321" t="s">
        <v>25957</v>
      </c>
      <c r="O7321">
        <v>2.1205555555555557</v>
      </c>
      <c r="P7321">
        <v>0</v>
      </c>
      <c r="Q7321">
        <v>9</v>
      </c>
      <c r="R7321">
        <v>0</v>
      </c>
      <c r="S7321">
        <v>0</v>
      </c>
      <c r="T7321">
        <v>0</v>
      </c>
      <c r="U7321">
        <v>1</v>
      </c>
      <c r="V7321">
        <v>0</v>
      </c>
      <c r="W7321">
        <v>0</v>
      </c>
      <c r="X7321">
        <v>0</v>
      </c>
      <c r="Y7321">
        <v>21.529907000000001</v>
      </c>
      <c r="Z7321">
        <v>0</v>
      </c>
      <c r="AA7321">
        <v>0</v>
      </c>
      <c r="AB7321">
        <v>0</v>
      </c>
      <c r="AC7321">
        <v>0.2284274</v>
      </c>
      <c r="AD7321">
        <v>0</v>
      </c>
      <c r="AE7321">
        <v>0</v>
      </c>
      <c r="AF7321">
        <v>21.758334999999999</v>
      </c>
    </row>
    <row r="7322" spans="1:32" x14ac:dyDescent="0.3">
      <c r="A7322">
        <v>2790104</v>
      </c>
      <c r="B7322">
        <v>2</v>
      </c>
      <c r="C7322" t="s">
        <v>82</v>
      </c>
      <c r="D7322" t="s">
        <v>104</v>
      </c>
      <c r="E7322" t="s">
        <v>25958</v>
      </c>
      <c r="F7322" t="s">
        <v>25959</v>
      </c>
      <c r="G7322" t="s">
        <v>31551</v>
      </c>
      <c r="H7322" t="s">
        <v>2930</v>
      </c>
      <c r="I7322" t="s">
        <v>79</v>
      </c>
      <c r="J7322" t="s">
        <v>135</v>
      </c>
      <c r="K7322" t="s">
        <v>22</v>
      </c>
      <c r="L7322" t="s">
        <v>136</v>
      </c>
      <c r="M7322" t="s">
        <v>25960</v>
      </c>
      <c r="N7322" t="s">
        <v>25961</v>
      </c>
      <c r="O7322">
        <v>0.56055555555555558</v>
      </c>
      <c r="P7322">
        <v>0</v>
      </c>
      <c r="Q7322">
        <v>7</v>
      </c>
      <c r="R7322">
        <v>0</v>
      </c>
      <c r="S7322">
        <v>0</v>
      </c>
      <c r="T7322">
        <v>7</v>
      </c>
      <c r="U7322">
        <v>465</v>
      </c>
      <c r="V7322">
        <v>0</v>
      </c>
      <c r="W7322">
        <v>1</v>
      </c>
      <c r="X7322">
        <v>0</v>
      </c>
      <c r="Y7322">
        <v>0.74453986000000005</v>
      </c>
      <c r="Z7322">
        <v>0</v>
      </c>
      <c r="AA7322">
        <v>0</v>
      </c>
      <c r="AB7322">
        <v>103.51474</v>
      </c>
      <c r="AC7322">
        <v>137.80591999999999</v>
      </c>
      <c r="AD7322">
        <v>0</v>
      </c>
      <c r="AE7322">
        <v>3.1149079999999998</v>
      </c>
      <c r="AF7322">
        <v>245.18010000000001</v>
      </c>
    </row>
    <row r="7323" spans="1:32" x14ac:dyDescent="0.3">
      <c r="A7323">
        <v>2790059</v>
      </c>
      <c r="B7323">
        <v>1</v>
      </c>
      <c r="C7323" t="s">
        <v>82</v>
      </c>
      <c r="D7323" t="s">
        <v>111</v>
      </c>
      <c r="E7323" t="s">
        <v>2311</v>
      </c>
      <c r="F7323" t="s">
        <v>2312</v>
      </c>
      <c r="G7323" t="s">
        <v>31545</v>
      </c>
      <c r="H7323" t="s">
        <v>185</v>
      </c>
      <c r="I7323" t="s">
        <v>79</v>
      </c>
      <c r="J7323" t="s">
        <v>135</v>
      </c>
      <c r="K7323" t="s">
        <v>22</v>
      </c>
      <c r="L7323" t="s">
        <v>136</v>
      </c>
      <c r="M7323" t="s">
        <v>25962</v>
      </c>
      <c r="N7323" t="s">
        <v>25963</v>
      </c>
      <c r="O7323">
        <v>1.278888888888889</v>
      </c>
      <c r="P7323">
        <v>1</v>
      </c>
      <c r="Q7323">
        <v>5</v>
      </c>
      <c r="R7323">
        <v>67</v>
      </c>
      <c r="S7323">
        <v>341</v>
      </c>
      <c r="T7323">
        <v>26</v>
      </c>
      <c r="U7323">
        <v>59</v>
      </c>
      <c r="V7323">
        <v>0</v>
      </c>
      <c r="W7323">
        <v>0</v>
      </c>
      <c r="X7323">
        <v>0.66041859999999997</v>
      </c>
      <c r="Y7323">
        <v>3.0890753000000002</v>
      </c>
      <c r="Z7323">
        <v>364.24315999999999</v>
      </c>
      <c r="AA7323">
        <v>281.45015999999998</v>
      </c>
      <c r="AB7323">
        <v>41.868065000000001</v>
      </c>
      <c r="AC7323">
        <v>43.816920000000003</v>
      </c>
      <c r="AD7323">
        <v>0</v>
      </c>
      <c r="AE7323">
        <v>0</v>
      </c>
      <c r="AF7323">
        <v>735.12779999999998</v>
      </c>
    </row>
    <row r="7324" spans="1:32" x14ac:dyDescent="0.3">
      <c r="A7324">
        <v>2789966</v>
      </c>
      <c r="B7324">
        <v>2</v>
      </c>
      <c r="C7324" t="s">
        <v>82</v>
      </c>
      <c r="D7324" t="s">
        <v>92</v>
      </c>
      <c r="E7324" t="s">
        <v>10697</v>
      </c>
      <c r="F7324" t="s">
        <v>10698</v>
      </c>
      <c r="G7324" t="s">
        <v>31545</v>
      </c>
      <c r="H7324" t="s">
        <v>1237</v>
      </c>
      <c r="I7324" t="s">
        <v>79</v>
      </c>
      <c r="J7324" t="s">
        <v>135</v>
      </c>
      <c r="K7324" t="s">
        <v>22</v>
      </c>
      <c r="L7324" t="s">
        <v>136</v>
      </c>
      <c r="M7324" t="s">
        <v>25964</v>
      </c>
      <c r="N7324" t="s">
        <v>25965</v>
      </c>
      <c r="O7324">
        <v>0.9</v>
      </c>
      <c r="P7324">
        <v>5</v>
      </c>
      <c r="Q7324">
        <v>1198</v>
      </c>
      <c r="R7324">
        <v>17</v>
      </c>
      <c r="S7324">
        <v>60</v>
      </c>
      <c r="T7324">
        <v>10</v>
      </c>
      <c r="U7324">
        <v>39</v>
      </c>
      <c r="V7324">
        <v>0</v>
      </c>
      <c r="W7324">
        <v>1</v>
      </c>
      <c r="X7324">
        <v>13.26022</v>
      </c>
      <c r="Y7324">
        <v>124.63904599999999</v>
      </c>
      <c r="Z7324">
        <v>16.753246000000001</v>
      </c>
      <c r="AA7324">
        <v>27.794370000000001</v>
      </c>
      <c r="AB7324">
        <v>16.037558000000001</v>
      </c>
      <c r="AC7324">
        <v>21.721492999999999</v>
      </c>
      <c r="AD7324">
        <v>0</v>
      </c>
      <c r="AE7324">
        <v>0.16968386999999999</v>
      </c>
      <c r="AF7324">
        <v>220.37563</v>
      </c>
    </row>
    <row r="7325" spans="1:32" x14ac:dyDescent="0.3">
      <c r="A7325">
        <v>2789817</v>
      </c>
      <c r="B7325">
        <v>1</v>
      </c>
      <c r="C7325" t="s">
        <v>83</v>
      </c>
      <c r="D7325" t="s">
        <v>129</v>
      </c>
      <c r="E7325" t="s">
        <v>25966</v>
      </c>
      <c r="F7325" t="s">
        <v>25967</v>
      </c>
      <c r="G7325" t="s">
        <v>31552</v>
      </c>
      <c r="H7325" t="s">
        <v>145</v>
      </c>
      <c r="I7325" t="s">
        <v>78</v>
      </c>
      <c r="J7325" t="s">
        <v>135</v>
      </c>
      <c r="K7325" t="s">
        <v>22</v>
      </c>
      <c r="L7325" t="s">
        <v>136</v>
      </c>
      <c r="M7325" t="s">
        <v>25968</v>
      </c>
      <c r="N7325" t="s">
        <v>25969</v>
      </c>
      <c r="O7325">
        <v>0.54916666666666669</v>
      </c>
      <c r="P7325">
        <v>0</v>
      </c>
      <c r="Q7325">
        <v>206</v>
      </c>
      <c r="R7325">
        <v>0</v>
      </c>
      <c r="S7325">
        <v>7</v>
      </c>
      <c r="T7325">
        <v>0</v>
      </c>
      <c r="U7325">
        <v>4</v>
      </c>
      <c r="V7325">
        <v>0</v>
      </c>
      <c r="W7325">
        <v>0</v>
      </c>
      <c r="X7325">
        <v>0</v>
      </c>
      <c r="Y7325">
        <v>18.733992000000001</v>
      </c>
      <c r="Z7325">
        <v>0</v>
      </c>
      <c r="AA7325">
        <v>0.87863873999999997</v>
      </c>
      <c r="AB7325">
        <v>0</v>
      </c>
      <c r="AC7325">
        <v>1.5889148</v>
      </c>
      <c r="AD7325">
        <v>0</v>
      </c>
      <c r="AE7325">
        <v>0</v>
      </c>
      <c r="AF7325">
        <v>21.201546</v>
      </c>
    </row>
    <row r="7326" spans="1:32" x14ac:dyDescent="0.3">
      <c r="A7326">
        <v>2793502</v>
      </c>
      <c r="B7326">
        <v>1</v>
      </c>
      <c r="C7326" t="s">
        <v>82</v>
      </c>
      <c r="D7326" t="s">
        <v>104</v>
      </c>
      <c r="E7326" t="s">
        <v>25970</v>
      </c>
      <c r="F7326" t="s">
        <v>25971</v>
      </c>
      <c r="G7326" t="s">
        <v>31552</v>
      </c>
      <c r="H7326" t="s">
        <v>665</v>
      </c>
      <c r="I7326" t="s">
        <v>78</v>
      </c>
      <c r="J7326" t="s">
        <v>135</v>
      </c>
      <c r="K7326" t="s">
        <v>22</v>
      </c>
      <c r="L7326" t="s">
        <v>136</v>
      </c>
      <c r="M7326" t="s">
        <v>25972</v>
      </c>
      <c r="N7326" t="s">
        <v>25973</v>
      </c>
      <c r="O7326">
        <v>2.841388888888889</v>
      </c>
      <c r="P7326">
        <v>0</v>
      </c>
      <c r="Q7326">
        <v>497</v>
      </c>
      <c r="R7326">
        <v>0</v>
      </c>
      <c r="S7326">
        <v>0</v>
      </c>
      <c r="T7326">
        <v>0</v>
      </c>
      <c r="U7326">
        <v>50</v>
      </c>
      <c r="V7326">
        <v>0</v>
      </c>
      <c r="W7326">
        <v>0</v>
      </c>
      <c r="X7326">
        <v>0</v>
      </c>
      <c r="Y7326">
        <v>570.77689999999996</v>
      </c>
      <c r="Z7326">
        <v>0</v>
      </c>
      <c r="AA7326">
        <v>0</v>
      </c>
      <c r="AB7326">
        <v>0</v>
      </c>
      <c r="AC7326">
        <v>88.87285</v>
      </c>
      <c r="AD7326">
        <v>0</v>
      </c>
      <c r="AE7326">
        <v>0</v>
      </c>
      <c r="AF7326">
        <v>659.64980000000003</v>
      </c>
    </row>
    <row r="7327" spans="1:32" x14ac:dyDescent="0.3">
      <c r="A7327">
        <v>2793221</v>
      </c>
      <c r="B7327">
        <v>1</v>
      </c>
      <c r="C7327" t="s">
        <v>83</v>
      </c>
      <c r="D7327" t="s">
        <v>123</v>
      </c>
      <c r="E7327" t="s">
        <v>25974</v>
      </c>
      <c r="F7327" t="s">
        <v>25975</v>
      </c>
      <c r="G7327" t="s">
        <v>31548</v>
      </c>
      <c r="H7327" t="s">
        <v>333</v>
      </c>
      <c r="I7327" t="s">
        <v>78</v>
      </c>
      <c r="J7327" t="s">
        <v>135</v>
      </c>
      <c r="K7327" t="s">
        <v>22</v>
      </c>
      <c r="L7327" t="s">
        <v>136</v>
      </c>
      <c r="M7327" t="s">
        <v>25976</v>
      </c>
      <c r="N7327" t="s">
        <v>25977</v>
      </c>
      <c r="O7327">
        <v>1.5008333333333332</v>
      </c>
      <c r="P7327">
        <v>0</v>
      </c>
      <c r="Q7327">
        <v>3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0.35148573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0.35148573</v>
      </c>
    </row>
    <row r="7328" spans="1:32" x14ac:dyDescent="0.3">
      <c r="A7328">
        <v>2793217</v>
      </c>
      <c r="B7328">
        <v>1</v>
      </c>
      <c r="C7328" t="s">
        <v>82</v>
      </c>
      <c r="D7328" t="s">
        <v>104</v>
      </c>
      <c r="E7328" t="s">
        <v>25978</v>
      </c>
      <c r="F7328" t="s">
        <v>25979</v>
      </c>
      <c r="G7328" t="s">
        <v>31546</v>
      </c>
      <c r="H7328" t="s">
        <v>2229</v>
      </c>
      <c r="I7328" t="s">
        <v>78</v>
      </c>
      <c r="J7328" t="s">
        <v>135</v>
      </c>
      <c r="K7328" t="s">
        <v>22</v>
      </c>
      <c r="L7328" t="s">
        <v>136</v>
      </c>
      <c r="M7328" t="s">
        <v>25980</v>
      </c>
      <c r="N7328" t="s">
        <v>25981</v>
      </c>
      <c r="O7328">
        <v>2.3752777777777778</v>
      </c>
      <c r="P7328">
        <v>0</v>
      </c>
      <c r="Q7328">
        <v>119</v>
      </c>
      <c r="R7328">
        <v>0</v>
      </c>
      <c r="S7328">
        <v>0</v>
      </c>
      <c r="T7328">
        <v>0</v>
      </c>
      <c r="U7328">
        <v>7</v>
      </c>
      <c r="V7328">
        <v>0</v>
      </c>
      <c r="W7328">
        <v>0</v>
      </c>
      <c r="X7328">
        <v>0</v>
      </c>
      <c r="Y7328">
        <v>79.511099999999999</v>
      </c>
      <c r="Z7328">
        <v>0</v>
      </c>
      <c r="AA7328">
        <v>0</v>
      </c>
      <c r="AB7328">
        <v>0</v>
      </c>
      <c r="AC7328">
        <v>4.9973326</v>
      </c>
      <c r="AD7328">
        <v>0</v>
      </c>
      <c r="AE7328">
        <v>0</v>
      </c>
      <c r="AF7328">
        <v>84.508430000000004</v>
      </c>
    </row>
    <row r="7329" spans="1:32" x14ac:dyDescent="0.3">
      <c r="A7329">
        <v>2792935</v>
      </c>
      <c r="B7329">
        <v>1</v>
      </c>
      <c r="C7329" t="s">
        <v>82</v>
      </c>
      <c r="D7329" t="s">
        <v>99</v>
      </c>
      <c r="E7329" t="s">
        <v>17990</v>
      </c>
      <c r="F7329" t="s">
        <v>17991</v>
      </c>
      <c r="G7329" t="s">
        <v>31546</v>
      </c>
      <c r="H7329" t="s">
        <v>1557</v>
      </c>
      <c r="I7329" t="s">
        <v>78</v>
      </c>
      <c r="J7329" t="s">
        <v>135</v>
      </c>
      <c r="K7329" t="s">
        <v>22</v>
      </c>
      <c r="L7329" t="s">
        <v>136</v>
      </c>
      <c r="M7329" t="s">
        <v>25982</v>
      </c>
      <c r="N7329" t="s">
        <v>25983</v>
      </c>
      <c r="O7329">
        <v>3.266111111111111</v>
      </c>
      <c r="P7329">
        <v>0</v>
      </c>
      <c r="Q7329">
        <v>34</v>
      </c>
      <c r="R7329">
        <v>0</v>
      </c>
      <c r="S7329">
        <v>0</v>
      </c>
      <c r="T7329">
        <v>0</v>
      </c>
      <c r="U7329">
        <v>9</v>
      </c>
      <c r="V7329">
        <v>0</v>
      </c>
      <c r="W7329">
        <v>0</v>
      </c>
      <c r="X7329">
        <v>0</v>
      </c>
      <c r="Y7329">
        <v>30.284690000000001</v>
      </c>
      <c r="Z7329">
        <v>0</v>
      </c>
      <c r="AA7329">
        <v>0</v>
      </c>
      <c r="AB7329">
        <v>0</v>
      </c>
      <c r="AC7329">
        <v>14.945713</v>
      </c>
      <c r="AD7329">
        <v>0</v>
      </c>
      <c r="AE7329">
        <v>0</v>
      </c>
      <c r="AF7329">
        <v>45.230404</v>
      </c>
    </row>
    <row r="7330" spans="1:32" x14ac:dyDescent="0.3">
      <c r="A7330">
        <v>2792850</v>
      </c>
      <c r="B7330">
        <v>1</v>
      </c>
      <c r="C7330" t="s">
        <v>82</v>
      </c>
      <c r="D7330" t="s">
        <v>92</v>
      </c>
      <c r="E7330" t="s">
        <v>25984</v>
      </c>
      <c r="F7330" t="s">
        <v>25985</v>
      </c>
      <c r="G7330" t="s">
        <v>31549</v>
      </c>
      <c r="H7330" t="s">
        <v>185</v>
      </c>
      <c r="I7330" t="s">
        <v>79</v>
      </c>
      <c r="J7330" t="s">
        <v>135</v>
      </c>
      <c r="K7330" t="s">
        <v>22</v>
      </c>
      <c r="L7330" t="s">
        <v>136</v>
      </c>
      <c r="M7330" t="s">
        <v>25986</v>
      </c>
      <c r="N7330" t="s">
        <v>25987</v>
      </c>
      <c r="O7330">
        <v>0.24055555555555555</v>
      </c>
      <c r="P7330">
        <v>0</v>
      </c>
      <c r="Q7330">
        <v>293</v>
      </c>
      <c r="R7330">
        <v>11</v>
      </c>
      <c r="S7330">
        <v>36</v>
      </c>
      <c r="T7330">
        <v>12</v>
      </c>
      <c r="U7330">
        <v>68</v>
      </c>
      <c r="V7330">
        <v>3</v>
      </c>
      <c r="W7330">
        <v>0</v>
      </c>
      <c r="X7330">
        <v>0</v>
      </c>
      <c r="Y7330">
        <v>24.758393999999999</v>
      </c>
      <c r="Z7330">
        <v>14.824446</v>
      </c>
      <c r="AA7330">
        <v>5.4678269999999998</v>
      </c>
      <c r="AB7330">
        <v>10.840508</v>
      </c>
      <c r="AC7330">
        <v>9.7582419999999992</v>
      </c>
      <c r="AD7330">
        <v>37.010013999999998</v>
      </c>
      <c r="AE7330">
        <v>0</v>
      </c>
      <c r="AF7330">
        <v>102.65943</v>
      </c>
    </row>
    <row r="7331" spans="1:32" x14ac:dyDescent="0.3">
      <c r="A7331">
        <v>2792837</v>
      </c>
      <c r="B7331">
        <v>1</v>
      </c>
      <c r="C7331" t="s">
        <v>82</v>
      </c>
      <c r="D7331" t="s">
        <v>108</v>
      </c>
      <c r="E7331" t="s">
        <v>25988</v>
      </c>
      <c r="F7331" t="s">
        <v>25989</v>
      </c>
      <c r="G7331" t="s">
        <v>31551</v>
      </c>
      <c r="H7331" t="s">
        <v>643</v>
      </c>
      <c r="I7331" t="s">
        <v>79</v>
      </c>
      <c r="J7331" t="s">
        <v>135</v>
      </c>
      <c r="K7331" t="s">
        <v>22</v>
      </c>
      <c r="L7331" t="s">
        <v>186</v>
      </c>
      <c r="M7331" t="s">
        <v>25990</v>
      </c>
      <c r="N7331" t="s">
        <v>25991</v>
      </c>
      <c r="O7331">
        <v>1.5</v>
      </c>
      <c r="P7331">
        <v>0</v>
      </c>
      <c r="Q7331">
        <v>247</v>
      </c>
      <c r="R7331">
        <v>0</v>
      </c>
      <c r="S7331">
        <v>1</v>
      </c>
      <c r="T7331">
        <v>0</v>
      </c>
      <c r="U7331">
        <v>13</v>
      </c>
      <c r="V7331">
        <v>0</v>
      </c>
      <c r="W7331">
        <v>0</v>
      </c>
      <c r="X7331">
        <v>0</v>
      </c>
      <c r="Y7331">
        <v>82.844859999999997</v>
      </c>
      <c r="Z7331">
        <v>0</v>
      </c>
      <c r="AA7331">
        <v>9.5858819999999997E-2</v>
      </c>
      <c r="AB7331">
        <v>0</v>
      </c>
      <c r="AC7331">
        <v>13.496359</v>
      </c>
      <c r="AD7331">
        <v>0</v>
      </c>
      <c r="AE7331">
        <v>0</v>
      </c>
      <c r="AF7331">
        <v>96.437070000000006</v>
      </c>
    </row>
    <row r="7332" spans="1:32" x14ac:dyDescent="0.3">
      <c r="A7332">
        <v>2792836</v>
      </c>
      <c r="B7332">
        <v>1</v>
      </c>
      <c r="C7332" t="s">
        <v>82</v>
      </c>
      <c r="D7332" t="s">
        <v>106</v>
      </c>
      <c r="E7332" t="s">
        <v>25992</v>
      </c>
      <c r="F7332" t="s">
        <v>25993</v>
      </c>
      <c r="G7332" t="s">
        <v>31551</v>
      </c>
      <c r="H7332" t="s">
        <v>643</v>
      </c>
      <c r="I7332" t="s">
        <v>79</v>
      </c>
      <c r="J7332" t="s">
        <v>135</v>
      </c>
      <c r="K7332" t="s">
        <v>22</v>
      </c>
      <c r="L7332" t="s">
        <v>186</v>
      </c>
      <c r="M7332" t="s">
        <v>25994</v>
      </c>
      <c r="N7332" t="s">
        <v>25995</v>
      </c>
      <c r="O7332">
        <v>1.1469444444444445</v>
      </c>
      <c r="P7332">
        <v>0</v>
      </c>
      <c r="Q7332">
        <v>1403</v>
      </c>
      <c r="R7332">
        <v>0</v>
      </c>
      <c r="S7332">
        <v>0</v>
      </c>
      <c r="T7332">
        <v>1</v>
      </c>
      <c r="U7332">
        <v>377</v>
      </c>
      <c r="V7332">
        <v>0</v>
      </c>
      <c r="W7332">
        <v>0</v>
      </c>
      <c r="X7332">
        <v>0</v>
      </c>
      <c r="Y7332">
        <v>368.87599999999998</v>
      </c>
      <c r="Z7332">
        <v>0</v>
      </c>
      <c r="AA7332">
        <v>0</v>
      </c>
      <c r="AB7332">
        <v>47.408504000000001</v>
      </c>
      <c r="AC7332">
        <v>162.29167000000001</v>
      </c>
      <c r="AD7332">
        <v>0</v>
      </c>
      <c r="AE7332">
        <v>0</v>
      </c>
      <c r="AF7332">
        <v>578.57619999999997</v>
      </c>
    </row>
    <row r="7333" spans="1:32" x14ac:dyDescent="0.3">
      <c r="A7333">
        <v>2792851</v>
      </c>
      <c r="B7333">
        <v>1</v>
      </c>
      <c r="C7333" t="s">
        <v>83</v>
      </c>
      <c r="D7333" t="s">
        <v>116</v>
      </c>
      <c r="E7333" t="s">
        <v>25996</v>
      </c>
      <c r="F7333" t="s">
        <v>25997</v>
      </c>
      <c r="G7333" t="s">
        <v>31549</v>
      </c>
      <c r="H7333" t="s">
        <v>672</v>
      </c>
      <c r="I7333" t="s">
        <v>79</v>
      </c>
      <c r="J7333" t="s">
        <v>135</v>
      </c>
      <c r="K7333" t="s">
        <v>22</v>
      </c>
      <c r="L7333" t="s">
        <v>136</v>
      </c>
      <c r="M7333" t="s">
        <v>25998</v>
      </c>
      <c r="N7333" t="s">
        <v>25999</v>
      </c>
      <c r="O7333">
        <v>1.5736111111111111</v>
      </c>
      <c r="P7333">
        <v>7</v>
      </c>
      <c r="Q7333">
        <v>1635</v>
      </c>
      <c r="R7333">
        <v>16</v>
      </c>
      <c r="S7333">
        <v>413</v>
      </c>
      <c r="T7333">
        <v>6</v>
      </c>
      <c r="U7333">
        <v>137</v>
      </c>
      <c r="V7333">
        <v>0</v>
      </c>
      <c r="W7333">
        <v>0</v>
      </c>
      <c r="X7333">
        <v>439.46323000000001</v>
      </c>
      <c r="Y7333">
        <v>678.98180000000002</v>
      </c>
      <c r="Z7333">
        <v>11.737838999999999</v>
      </c>
      <c r="AA7333">
        <v>163.20764</v>
      </c>
      <c r="AB7333">
        <v>37.831814000000001</v>
      </c>
      <c r="AC7333">
        <v>74.438730000000007</v>
      </c>
      <c r="AD7333">
        <v>0</v>
      </c>
      <c r="AE7333">
        <v>0</v>
      </c>
      <c r="AF7333">
        <v>1405.6610000000001</v>
      </c>
    </row>
    <row r="7334" spans="1:32" x14ac:dyDescent="0.3">
      <c r="A7334">
        <v>2792635</v>
      </c>
      <c r="B7334">
        <v>1</v>
      </c>
      <c r="C7334" t="s">
        <v>82</v>
      </c>
      <c r="D7334" t="s">
        <v>98</v>
      </c>
      <c r="E7334" t="s">
        <v>23786</v>
      </c>
      <c r="F7334" t="s">
        <v>23787</v>
      </c>
      <c r="G7334" t="s">
        <v>31546</v>
      </c>
      <c r="H7334" t="s">
        <v>223</v>
      </c>
      <c r="I7334" t="s">
        <v>78</v>
      </c>
      <c r="J7334" t="s">
        <v>135</v>
      </c>
      <c r="K7334" t="s">
        <v>22</v>
      </c>
      <c r="L7334" t="s">
        <v>136</v>
      </c>
      <c r="M7334" t="s">
        <v>26000</v>
      </c>
      <c r="N7334" t="s">
        <v>26001</v>
      </c>
      <c r="O7334">
        <v>1.6174999999999999</v>
      </c>
      <c r="P7334">
        <v>0</v>
      </c>
      <c r="Q7334">
        <v>178</v>
      </c>
      <c r="R7334">
        <v>0</v>
      </c>
      <c r="S7334">
        <v>0</v>
      </c>
      <c r="T7334">
        <v>0</v>
      </c>
      <c r="U7334">
        <v>5</v>
      </c>
      <c r="V7334">
        <v>0</v>
      </c>
      <c r="W7334">
        <v>0</v>
      </c>
      <c r="X7334">
        <v>0</v>
      </c>
      <c r="Y7334">
        <v>128.35681</v>
      </c>
      <c r="Z7334">
        <v>0</v>
      </c>
      <c r="AA7334">
        <v>0</v>
      </c>
      <c r="AB7334">
        <v>0</v>
      </c>
      <c r="AC7334">
        <v>1.7469387000000001</v>
      </c>
      <c r="AD7334">
        <v>0</v>
      </c>
      <c r="AE7334">
        <v>0</v>
      </c>
      <c r="AF7334">
        <v>130.10373999999999</v>
      </c>
    </row>
    <row r="7335" spans="1:32" x14ac:dyDescent="0.3">
      <c r="A7335">
        <v>2792318</v>
      </c>
      <c r="B7335">
        <v>1</v>
      </c>
      <c r="C7335" t="s">
        <v>82</v>
      </c>
      <c r="D7335" t="s">
        <v>98</v>
      </c>
      <c r="E7335" t="s">
        <v>26002</v>
      </c>
      <c r="F7335" t="s">
        <v>26003</v>
      </c>
      <c r="G7335" t="s">
        <v>31548</v>
      </c>
      <c r="H7335" t="s">
        <v>893</v>
      </c>
      <c r="I7335" t="s">
        <v>78</v>
      </c>
      <c r="J7335" t="s">
        <v>135</v>
      </c>
      <c r="K7335" t="s">
        <v>22</v>
      </c>
      <c r="L7335" t="s">
        <v>136</v>
      </c>
      <c r="M7335" t="s">
        <v>26004</v>
      </c>
      <c r="N7335" t="s">
        <v>26005</v>
      </c>
      <c r="O7335">
        <v>1.6127777777777779</v>
      </c>
      <c r="P7335">
        <v>0</v>
      </c>
      <c r="Q7335">
        <v>1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0.32119182000000002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0.32119182000000002</v>
      </c>
    </row>
    <row r="7336" spans="1:32" x14ac:dyDescent="0.3">
      <c r="A7336">
        <v>2792180</v>
      </c>
      <c r="B7336">
        <v>1</v>
      </c>
      <c r="C7336" t="s">
        <v>83</v>
      </c>
      <c r="D7336" t="s">
        <v>124</v>
      </c>
      <c r="E7336" t="s">
        <v>26006</v>
      </c>
      <c r="F7336" t="s">
        <v>26007</v>
      </c>
      <c r="G7336" t="s">
        <v>31549</v>
      </c>
      <c r="H7336" t="s">
        <v>134</v>
      </c>
      <c r="I7336" t="s">
        <v>79</v>
      </c>
      <c r="J7336" t="s">
        <v>135</v>
      </c>
      <c r="K7336" t="s">
        <v>22</v>
      </c>
      <c r="L7336" t="s">
        <v>136</v>
      </c>
      <c r="M7336" t="s">
        <v>26008</v>
      </c>
      <c r="N7336" t="s">
        <v>26009</v>
      </c>
      <c r="O7336">
        <v>1.5497222222222222</v>
      </c>
      <c r="P7336">
        <v>1</v>
      </c>
      <c r="Q7336">
        <v>0</v>
      </c>
      <c r="R7336">
        <v>34</v>
      </c>
      <c r="S7336">
        <v>14</v>
      </c>
      <c r="T7336">
        <v>1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54.68235</v>
      </c>
      <c r="AA7336">
        <v>42.389699999999998</v>
      </c>
      <c r="AB7336">
        <v>0.14788746999999999</v>
      </c>
      <c r="AC7336">
        <v>0</v>
      </c>
      <c r="AD7336">
        <v>0</v>
      </c>
      <c r="AE7336">
        <v>0</v>
      </c>
      <c r="AF7336">
        <v>97.219939999999994</v>
      </c>
    </row>
    <row r="7337" spans="1:32" x14ac:dyDescent="0.3">
      <c r="A7337">
        <v>2792075</v>
      </c>
      <c r="B7337">
        <v>1</v>
      </c>
      <c r="C7337" t="s">
        <v>82</v>
      </c>
      <c r="D7337" t="s">
        <v>90</v>
      </c>
      <c r="E7337" t="s">
        <v>26010</v>
      </c>
      <c r="F7337" t="s">
        <v>26011</v>
      </c>
      <c r="G7337" t="s">
        <v>31545</v>
      </c>
      <c r="H7337" t="s">
        <v>185</v>
      </c>
      <c r="I7337" t="s">
        <v>79</v>
      </c>
      <c r="J7337" t="s">
        <v>135</v>
      </c>
      <c r="K7337" t="s">
        <v>22</v>
      </c>
      <c r="L7337" t="s">
        <v>136</v>
      </c>
      <c r="M7337" t="s">
        <v>26012</v>
      </c>
      <c r="N7337" t="s">
        <v>26013</v>
      </c>
      <c r="O7337">
        <v>0.15972222222222221</v>
      </c>
      <c r="P7337">
        <v>0</v>
      </c>
      <c r="Q7337">
        <v>1377</v>
      </c>
      <c r="R7337">
        <v>0</v>
      </c>
      <c r="S7337">
        <v>0</v>
      </c>
      <c r="T7337">
        <v>0</v>
      </c>
      <c r="U7337">
        <v>705</v>
      </c>
      <c r="V7337">
        <v>0</v>
      </c>
      <c r="W7337">
        <v>1</v>
      </c>
      <c r="X7337">
        <v>0</v>
      </c>
      <c r="Y7337">
        <v>46.409010000000002</v>
      </c>
      <c r="Z7337">
        <v>0</v>
      </c>
      <c r="AA7337">
        <v>0</v>
      </c>
      <c r="AB7337">
        <v>0</v>
      </c>
      <c r="AC7337">
        <v>59.831367</v>
      </c>
      <c r="AD7337">
        <v>0</v>
      </c>
      <c r="AE7337">
        <v>0.40408077999999997</v>
      </c>
      <c r="AF7337">
        <v>106.64445499999999</v>
      </c>
    </row>
    <row r="7338" spans="1:32" x14ac:dyDescent="0.3">
      <c r="A7338">
        <v>2792076</v>
      </c>
      <c r="B7338">
        <v>1</v>
      </c>
      <c r="C7338" t="s">
        <v>82</v>
      </c>
      <c r="D7338" t="s">
        <v>90</v>
      </c>
      <c r="E7338" t="s">
        <v>26014</v>
      </c>
      <c r="F7338" t="s">
        <v>26015</v>
      </c>
      <c r="G7338" t="s">
        <v>31545</v>
      </c>
      <c r="H7338" t="s">
        <v>185</v>
      </c>
      <c r="I7338" t="s">
        <v>79</v>
      </c>
      <c r="J7338" t="s">
        <v>135</v>
      </c>
      <c r="K7338" t="s">
        <v>22</v>
      </c>
      <c r="L7338" t="s">
        <v>136</v>
      </c>
      <c r="M7338" t="s">
        <v>26016</v>
      </c>
      <c r="N7338" t="s">
        <v>26017</v>
      </c>
      <c r="O7338">
        <v>0.13416666666666666</v>
      </c>
      <c r="P7338">
        <v>0</v>
      </c>
      <c r="Q7338">
        <v>723</v>
      </c>
      <c r="R7338">
        <v>0</v>
      </c>
      <c r="S7338">
        <v>0</v>
      </c>
      <c r="T7338">
        <v>5</v>
      </c>
      <c r="U7338">
        <v>23</v>
      </c>
      <c r="V7338">
        <v>0</v>
      </c>
      <c r="W7338">
        <v>0</v>
      </c>
      <c r="X7338">
        <v>0</v>
      </c>
      <c r="Y7338">
        <v>29.889455999999999</v>
      </c>
      <c r="Z7338">
        <v>0</v>
      </c>
      <c r="AA7338">
        <v>0</v>
      </c>
      <c r="AB7338">
        <v>45.76688</v>
      </c>
      <c r="AC7338">
        <v>2.3755356999999999</v>
      </c>
      <c r="AD7338">
        <v>0</v>
      </c>
      <c r="AE7338">
        <v>0</v>
      </c>
      <c r="AF7338">
        <v>78.031869999999998</v>
      </c>
    </row>
    <row r="7339" spans="1:32" x14ac:dyDescent="0.3">
      <c r="A7339">
        <v>2792073</v>
      </c>
      <c r="B7339">
        <v>1</v>
      </c>
      <c r="C7339" t="s">
        <v>83</v>
      </c>
      <c r="D7339" t="s">
        <v>130</v>
      </c>
      <c r="E7339" t="s">
        <v>18156</v>
      </c>
      <c r="F7339" t="s">
        <v>18157</v>
      </c>
      <c r="G7339" t="s">
        <v>31549</v>
      </c>
      <c r="H7339" t="s">
        <v>134</v>
      </c>
      <c r="I7339" t="s">
        <v>79</v>
      </c>
      <c r="J7339" t="s">
        <v>135</v>
      </c>
      <c r="K7339" t="s">
        <v>22</v>
      </c>
      <c r="L7339" t="s">
        <v>136</v>
      </c>
      <c r="M7339" t="s">
        <v>26018</v>
      </c>
      <c r="N7339" t="s">
        <v>26019</v>
      </c>
      <c r="O7339">
        <v>1.5408333333333333</v>
      </c>
      <c r="P7339">
        <v>6</v>
      </c>
      <c r="Q7339">
        <v>643</v>
      </c>
      <c r="R7339">
        <v>100</v>
      </c>
      <c r="S7339">
        <v>30</v>
      </c>
      <c r="T7339">
        <v>6</v>
      </c>
      <c r="U7339">
        <v>69</v>
      </c>
      <c r="V7339">
        <v>0</v>
      </c>
      <c r="W7339">
        <v>0</v>
      </c>
      <c r="X7339">
        <v>94.508520000000004</v>
      </c>
      <c r="Y7339">
        <v>163.26033000000001</v>
      </c>
      <c r="Z7339">
        <v>78.551180000000002</v>
      </c>
      <c r="AA7339">
        <v>8.3010439999999992</v>
      </c>
      <c r="AB7339">
        <v>46.828372999999999</v>
      </c>
      <c r="AC7339">
        <v>39.754578000000002</v>
      </c>
      <c r="AD7339">
        <v>0</v>
      </c>
      <c r="AE7339">
        <v>0</v>
      </c>
      <c r="AF7339">
        <v>431.20400000000001</v>
      </c>
    </row>
    <row r="7340" spans="1:32" x14ac:dyDescent="0.3">
      <c r="A7340">
        <v>2792062</v>
      </c>
      <c r="B7340">
        <v>1</v>
      </c>
      <c r="C7340" t="s">
        <v>83</v>
      </c>
      <c r="D7340" t="s">
        <v>123</v>
      </c>
      <c r="E7340" t="s">
        <v>26020</v>
      </c>
      <c r="F7340" t="s">
        <v>26021</v>
      </c>
      <c r="G7340" t="s">
        <v>31551</v>
      </c>
      <c r="H7340" t="s">
        <v>672</v>
      </c>
      <c r="I7340" t="s">
        <v>79</v>
      </c>
      <c r="J7340" t="s">
        <v>135</v>
      </c>
      <c r="K7340" t="s">
        <v>22</v>
      </c>
      <c r="L7340" t="s">
        <v>136</v>
      </c>
      <c r="M7340" t="s">
        <v>26022</v>
      </c>
      <c r="N7340" t="s">
        <v>26023</v>
      </c>
      <c r="O7340">
        <v>1.5591666666666666</v>
      </c>
      <c r="P7340">
        <v>2</v>
      </c>
      <c r="Q7340">
        <v>422</v>
      </c>
      <c r="R7340">
        <v>7</v>
      </c>
      <c r="S7340">
        <v>5</v>
      </c>
      <c r="T7340">
        <v>2</v>
      </c>
      <c r="U7340">
        <v>39</v>
      </c>
      <c r="V7340">
        <v>0</v>
      </c>
      <c r="W7340">
        <v>0</v>
      </c>
      <c r="X7340">
        <v>7.6150184000000003</v>
      </c>
      <c r="Y7340">
        <v>130.29872</v>
      </c>
      <c r="Z7340">
        <v>4.6083480000000003</v>
      </c>
      <c r="AA7340">
        <v>10.729219000000001</v>
      </c>
      <c r="AB7340">
        <v>2.7678878</v>
      </c>
      <c r="AC7340">
        <v>20.135833999999999</v>
      </c>
      <c r="AD7340">
        <v>0</v>
      </c>
      <c r="AE7340">
        <v>0</v>
      </c>
      <c r="AF7340">
        <v>176.15503000000001</v>
      </c>
    </row>
    <row r="7341" spans="1:32" x14ac:dyDescent="0.3">
      <c r="A7341">
        <v>2792069</v>
      </c>
      <c r="B7341">
        <v>1</v>
      </c>
      <c r="C7341" t="s">
        <v>82</v>
      </c>
      <c r="D7341" t="s">
        <v>91</v>
      </c>
      <c r="E7341" t="s">
        <v>26024</v>
      </c>
      <c r="F7341" t="s">
        <v>26025</v>
      </c>
      <c r="G7341" t="s">
        <v>31547</v>
      </c>
      <c r="H7341" t="s">
        <v>648</v>
      </c>
      <c r="I7341" t="s">
        <v>79</v>
      </c>
      <c r="J7341" t="s">
        <v>135</v>
      </c>
      <c r="K7341" t="s">
        <v>22</v>
      </c>
      <c r="L7341" t="s">
        <v>186</v>
      </c>
      <c r="M7341" t="s">
        <v>26026</v>
      </c>
      <c r="N7341" t="s">
        <v>26027</v>
      </c>
      <c r="O7341">
        <v>7.4492522222222224</v>
      </c>
      <c r="P7341">
        <v>0</v>
      </c>
      <c r="Q7341">
        <v>1768</v>
      </c>
      <c r="R7341">
        <v>0</v>
      </c>
      <c r="S7341">
        <v>0</v>
      </c>
      <c r="T7341">
        <v>0</v>
      </c>
      <c r="U7341">
        <v>187</v>
      </c>
      <c r="V7341">
        <v>0</v>
      </c>
      <c r="W7341">
        <v>0</v>
      </c>
      <c r="X7341">
        <v>0</v>
      </c>
      <c r="Y7341">
        <v>3125.0814999999998</v>
      </c>
      <c r="Z7341">
        <v>0</v>
      </c>
      <c r="AA7341">
        <v>0</v>
      </c>
      <c r="AB7341">
        <v>0</v>
      </c>
      <c r="AC7341">
        <v>949.99900000000002</v>
      </c>
      <c r="AD7341">
        <v>0</v>
      </c>
      <c r="AE7341">
        <v>0</v>
      </c>
      <c r="AF7341">
        <v>4075.0805999999998</v>
      </c>
    </row>
    <row r="7342" spans="1:32" x14ac:dyDescent="0.3">
      <c r="A7342">
        <v>2792074</v>
      </c>
      <c r="B7342">
        <v>1</v>
      </c>
      <c r="C7342" t="s">
        <v>82</v>
      </c>
      <c r="D7342" t="s">
        <v>90</v>
      </c>
      <c r="E7342" t="s">
        <v>26028</v>
      </c>
      <c r="F7342" t="s">
        <v>26029</v>
      </c>
      <c r="G7342" t="s">
        <v>31545</v>
      </c>
      <c r="H7342" t="s">
        <v>185</v>
      </c>
      <c r="I7342" t="s">
        <v>79</v>
      </c>
      <c r="J7342" t="s">
        <v>135</v>
      </c>
      <c r="K7342" t="s">
        <v>22</v>
      </c>
      <c r="L7342" t="s">
        <v>136</v>
      </c>
      <c r="M7342" t="s">
        <v>26030</v>
      </c>
      <c r="N7342" t="s">
        <v>26031</v>
      </c>
      <c r="O7342">
        <v>0.18138888888888888</v>
      </c>
      <c r="P7342">
        <v>0</v>
      </c>
      <c r="Q7342">
        <v>7285</v>
      </c>
      <c r="R7342">
        <v>0</v>
      </c>
      <c r="S7342">
        <v>0</v>
      </c>
      <c r="T7342">
        <v>1</v>
      </c>
      <c r="U7342">
        <v>504</v>
      </c>
      <c r="V7342">
        <v>2</v>
      </c>
      <c r="W7342">
        <v>1</v>
      </c>
      <c r="X7342">
        <v>0</v>
      </c>
      <c r="Y7342">
        <v>264.30984000000001</v>
      </c>
      <c r="Z7342">
        <v>0</v>
      </c>
      <c r="AA7342">
        <v>0</v>
      </c>
      <c r="AB7342">
        <v>1.0699223</v>
      </c>
      <c r="AC7342">
        <v>65.463393999999994</v>
      </c>
      <c r="AD7342">
        <v>23.354773000000002</v>
      </c>
      <c r="AE7342">
        <v>1.9366521000000001</v>
      </c>
      <c r="AF7342">
        <v>356.13458000000003</v>
      </c>
    </row>
    <row r="7343" spans="1:32" x14ac:dyDescent="0.3">
      <c r="A7343">
        <v>2791625</v>
      </c>
      <c r="B7343">
        <v>1</v>
      </c>
      <c r="C7343" t="s">
        <v>82</v>
      </c>
      <c r="D7343" t="s">
        <v>104</v>
      </c>
      <c r="E7343" t="s">
        <v>26032</v>
      </c>
      <c r="F7343" t="s">
        <v>26033</v>
      </c>
      <c r="G7343" t="s">
        <v>31548</v>
      </c>
      <c r="H7343" t="s">
        <v>333</v>
      </c>
      <c r="I7343" t="s">
        <v>78</v>
      </c>
      <c r="J7343" t="s">
        <v>135</v>
      </c>
      <c r="K7343" t="s">
        <v>22</v>
      </c>
      <c r="L7343" t="s">
        <v>136</v>
      </c>
      <c r="M7343" t="s">
        <v>26034</v>
      </c>
      <c r="N7343" t="s">
        <v>26035</v>
      </c>
      <c r="O7343">
        <v>2.98</v>
      </c>
      <c r="P7343">
        <v>0</v>
      </c>
      <c r="Q7343">
        <v>3</v>
      </c>
      <c r="R7343">
        <v>0</v>
      </c>
      <c r="S7343">
        <v>0</v>
      </c>
      <c r="T7343">
        <v>0</v>
      </c>
      <c r="U7343">
        <v>1</v>
      </c>
      <c r="V7343">
        <v>0</v>
      </c>
      <c r="W7343">
        <v>0</v>
      </c>
      <c r="X7343">
        <v>0</v>
      </c>
      <c r="Y7343">
        <v>2.9229937000000001</v>
      </c>
      <c r="Z7343">
        <v>0</v>
      </c>
      <c r="AA7343">
        <v>0</v>
      </c>
      <c r="AB7343">
        <v>0</v>
      </c>
      <c r="AC7343">
        <v>0.75289183999999998</v>
      </c>
      <c r="AD7343">
        <v>0</v>
      </c>
      <c r="AE7343">
        <v>0</v>
      </c>
      <c r="AF7343">
        <v>3.6758853999999999</v>
      </c>
    </row>
    <row r="7344" spans="1:32" x14ac:dyDescent="0.3">
      <c r="A7344">
        <v>2791641</v>
      </c>
      <c r="B7344">
        <v>1</v>
      </c>
      <c r="C7344" t="s">
        <v>82</v>
      </c>
      <c r="D7344" t="s">
        <v>94</v>
      </c>
      <c r="E7344" t="s">
        <v>26036</v>
      </c>
      <c r="F7344" t="s">
        <v>26037</v>
      </c>
      <c r="G7344" t="s">
        <v>31552</v>
      </c>
      <c r="H7344" t="s">
        <v>466</v>
      </c>
      <c r="I7344" t="s">
        <v>78</v>
      </c>
      <c r="J7344" t="s">
        <v>135</v>
      </c>
      <c r="K7344" t="s">
        <v>22</v>
      </c>
      <c r="L7344" t="s">
        <v>136</v>
      </c>
      <c r="M7344" t="s">
        <v>26038</v>
      </c>
      <c r="N7344" t="s">
        <v>26039</v>
      </c>
      <c r="O7344">
        <v>3.568888888888889</v>
      </c>
      <c r="P7344">
        <v>0</v>
      </c>
      <c r="Q7344">
        <v>253</v>
      </c>
      <c r="R7344">
        <v>0</v>
      </c>
      <c r="S7344">
        <v>0</v>
      </c>
      <c r="T7344">
        <v>0</v>
      </c>
      <c r="U7344">
        <v>14</v>
      </c>
      <c r="V7344">
        <v>0</v>
      </c>
      <c r="W7344">
        <v>0</v>
      </c>
      <c r="X7344">
        <v>0</v>
      </c>
      <c r="Y7344">
        <v>291.22152999999997</v>
      </c>
      <c r="Z7344">
        <v>0</v>
      </c>
      <c r="AA7344">
        <v>0</v>
      </c>
      <c r="AB7344">
        <v>0</v>
      </c>
      <c r="AC7344">
        <v>153.22382999999999</v>
      </c>
      <c r="AD7344">
        <v>0</v>
      </c>
      <c r="AE7344">
        <v>0</v>
      </c>
      <c r="AF7344">
        <v>444.44533999999999</v>
      </c>
    </row>
    <row r="7345" spans="1:32" x14ac:dyDescent="0.3">
      <c r="A7345">
        <v>2791566</v>
      </c>
      <c r="B7345">
        <v>1</v>
      </c>
      <c r="C7345" t="s">
        <v>83</v>
      </c>
      <c r="D7345" t="s">
        <v>119</v>
      </c>
      <c r="E7345" t="s">
        <v>22921</v>
      </c>
      <c r="F7345" t="s">
        <v>22922</v>
      </c>
      <c r="G7345" t="s">
        <v>31551</v>
      </c>
      <c r="H7345" t="s">
        <v>672</v>
      </c>
      <c r="I7345" t="s">
        <v>79</v>
      </c>
      <c r="J7345" t="s">
        <v>135</v>
      </c>
      <c r="K7345" t="s">
        <v>22</v>
      </c>
      <c r="L7345" t="s">
        <v>136</v>
      </c>
      <c r="M7345" t="s">
        <v>26040</v>
      </c>
      <c r="N7345" t="s">
        <v>26041</v>
      </c>
      <c r="O7345">
        <v>0.95166666666666666</v>
      </c>
      <c r="P7345">
        <v>0</v>
      </c>
      <c r="Q7345">
        <v>22</v>
      </c>
      <c r="R7345">
        <v>2</v>
      </c>
      <c r="S7345">
        <v>1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0.93346059999999997</v>
      </c>
      <c r="Z7345">
        <v>5.3890934000000001</v>
      </c>
      <c r="AA7345">
        <v>1.4984877000000001E-2</v>
      </c>
      <c r="AB7345">
        <v>0</v>
      </c>
      <c r="AC7345">
        <v>0</v>
      </c>
      <c r="AD7345">
        <v>0</v>
      </c>
      <c r="AE7345">
        <v>0</v>
      </c>
      <c r="AF7345">
        <v>6.3375386999999996</v>
      </c>
    </row>
    <row r="7346" spans="1:32" x14ac:dyDescent="0.3">
      <c r="A7346">
        <v>2790844</v>
      </c>
      <c r="B7346">
        <v>1</v>
      </c>
      <c r="C7346" t="s">
        <v>82</v>
      </c>
      <c r="D7346" t="s">
        <v>98</v>
      </c>
      <c r="E7346" t="s">
        <v>26042</v>
      </c>
      <c r="F7346" t="s">
        <v>26043</v>
      </c>
      <c r="G7346" t="s">
        <v>31548</v>
      </c>
      <c r="H7346" t="s">
        <v>893</v>
      </c>
      <c r="I7346" t="s">
        <v>78</v>
      </c>
      <c r="J7346" t="s">
        <v>135</v>
      </c>
      <c r="K7346" t="s">
        <v>22</v>
      </c>
      <c r="L7346" t="s">
        <v>136</v>
      </c>
      <c r="M7346" t="s">
        <v>26044</v>
      </c>
      <c r="N7346" t="s">
        <v>26045</v>
      </c>
      <c r="O7346">
        <v>4.9308333333333332</v>
      </c>
      <c r="P7346">
        <v>0</v>
      </c>
      <c r="Q7346">
        <v>2</v>
      </c>
      <c r="R7346">
        <v>0</v>
      </c>
      <c r="S7346">
        <v>0</v>
      </c>
      <c r="T7346">
        <v>0</v>
      </c>
      <c r="U7346">
        <v>6</v>
      </c>
      <c r="V7346">
        <v>0</v>
      </c>
      <c r="W7346">
        <v>0</v>
      </c>
      <c r="X7346">
        <v>0</v>
      </c>
      <c r="Y7346">
        <v>5.7920499999999997</v>
      </c>
      <c r="Z7346">
        <v>0</v>
      </c>
      <c r="AA7346">
        <v>0</v>
      </c>
      <c r="AB7346">
        <v>0</v>
      </c>
      <c r="AC7346">
        <v>48.776049999999998</v>
      </c>
      <c r="AD7346">
        <v>0</v>
      </c>
      <c r="AE7346">
        <v>0</v>
      </c>
      <c r="AF7346">
        <v>54.568100000000001</v>
      </c>
    </row>
    <row r="7347" spans="1:32" x14ac:dyDescent="0.3">
      <c r="A7347">
        <v>2790836</v>
      </c>
      <c r="B7347">
        <v>1</v>
      </c>
      <c r="C7347" t="s">
        <v>83</v>
      </c>
      <c r="D7347" t="s">
        <v>127</v>
      </c>
      <c r="E7347" t="s">
        <v>26046</v>
      </c>
      <c r="F7347" t="s">
        <v>26047</v>
      </c>
      <c r="G7347" t="s">
        <v>31550</v>
      </c>
      <c r="H7347" t="s">
        <v>1432</v>
      </c>
      <c r="I7347" t="s">
        <v>78</v>
      </c>
      <c r="J7347" t="s">
        <v>135</v>
      </c>
      <c r="K7347" t="s">
        <v>22</v>
      </c>
      <c r="L7347" t="s">
        <v>136</v>
      </c>
      <c r="M7347" t="s">
        <v>26048</v>
      </c>
      <c r="N7347" t="s">
        <v>26049</v>
      </c>
      <c r="O7347">
        <v>2.2383333333333333</v>
      </c>
      <c r="P7347">
        <v>0</v>
      </c>
      <c r="Q7347">
        <v>34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17.743618000000001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17.743618000000001</v>
      </c>
    </row>
    <row r="7348" spans="1:32" x14ac:dyDescent="0.3">
      <c r="A7348">
        <v>2790008</v>
      </c>
      <c r="B7348">
        <v>1</v>
      </c>
      <c r="C7348" t="s">
        <v>83</v>
      </c>
      <c r="D7348" t="s">
        <v>120</v>
      </c>
      <c r="E7348" t="s">
        <v>26050</v>
      </c>
      <c r="F7348" t="s">
        <v>26051</v>
      </c>
      <c r="G7348" t="s">
        <v>31546</v>
      </c>
      <c r="H7348" t="s">
        <v>223</v>
      </c>
      <c r="I7348" t="s">
        <v>78</v>
      </c>
      <c r="J7348" t="s">
        <v>135</v>
      </c>
      <c r="K7348" t="s">
        <v>22</v>
      </c>
      <c r="L7348" t="s">
        <v>136</v>
      </c>
      <c r="M7348" t="s">
        <v>26052</v>
      </c>
      <c r="N7348" t="s">
        <v>26053</v>
      </c>
      <c r="O7348">
        <v>0.64222222222222225</v>
      </c>
      <c r="P7348">
        <v>0</v>
      </c>
      <c r="Q7348">
        <v>11</v>
      </c>
      <c r="R7348">
        <v>0</v>
      </c>
      <c r="S7348">
        <v>6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0.22767757</v>
      </c>
      <c r="Z7348">
        <v>0</v>
      </c>
      <c r="AA7348">
        <v>0.92924994000000005</v>
      </c>
      <c r="AB7348">
        <v>0</v>
      </c>
      <c r="AC7348">
        <v>0</v>
      </c>
      <c r="AD7348">
        <v>0</v>
      </c>
      <c r="AE7348">
        <v>0</v>
      </c>
      <c r="AF7348">
        <v>1.1569275000000001</v>
      </c>
    </row>
    <row r="7349" spans="1:32" x14ac:dyDescent="0.3">
      <c r="A7349">
        <v>2790001</v>
      </c>
      <c r="B7349">
        <v>1</v>
      </c>
      <c r="C7349" t="s">
        <v>82</v>
      </c>
      <c r="D7349" t="s">
        <v>93</v>
      </c>
      <c r="E7349" t="s">
        <v>16994</v>
      </c>
      <c r="F7349" t="s">
        <v>16995</v>
      </c>
      <c r="G7349" t="s">
        <v>31548</v>
      </c>
      <c r="H7349" t="s">
        <v>311</v>
      </c>
      <c r="I7349" t="s">
        <v>78</v>
      </c>
      <c r="J7349" t="s">
        <v>135</v>
      </c>
      <c r="K7349" t="s">
        <v>22</v>
      </c>
      <c r="L7349" t="s">
        <v>136</v>
      </c>
      <c r="M7349" t="s">
        <v>26054</v>
      </c>
      <c r="N7349" t="s">
        <v>26055</v>
      </c>
      <c r="O7349">
        <v>9.6616666666666671</v>
      </c>
      <c r="P7349">
        <v>0</v>
      </c>
      <c r="Q7349">
        <v>2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5.6200080000000003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v>5.6200080000000003</v>
      </c>
    </row>
    <row r="7350" spans="1:32" x14ac:dyDescent="0.3">
      <c r="A7350">
        <v>2789748</v>
      </c>
      <c r="B7350">
        <v>1</v>
      </c>
      <c r="C7350" t="s">
        <v>82</v>
      </c>
      <c r="D7350" t="s">
        <v>99</v>
      </c>
      <c r="E7350" t="s">
        <v>26056</v>
      </c>
      <c r="F7350" t="s">
        <v>26057</v>
      </c>
      <c r="G7350" t="s">
        <v>31546</v>
      </c>
      <c r="H7350" t="s">
        <v>223</v>
      </c>
      <c r="I7350" t="s">
        <v>78</v>
      </c>
      <c r="J7350" t="s">
        <v>135</v>
      </c>
      <c r="K7350" t="s">
        <v>22</v>
      </c>
      <c r="L7350" t="s">
        <v>136</v>
      </c>
      <c r="M7350" t="s">
        <v>26058</v>
      </c>
      <c r="N7350" t="s">
        <v>26059</v>
      </c>
      <c r="O7350">
        <v>5.7972222222222225</v>
      </c>
      <c r="P7350">
        <v>0</v>
      </c>
      <c r="Q7350">
        <v>79</v>
      </c>
      <c r="R7350">
        <v>0</v>
      </c>
      <c r="S7350">
        <v>3</v>
      </c>
      <c r="T7350">
        <v>0</v>
      </c>
      <c r="U7350">
        <v>14</v>
      </c>
      <c r="V7350">
        <v>0</v>
      </c>
      <c r="W7350">
        <v>1</v>
      </c>
      <c r="X7350">
        <v>0</v>
      </c>
      <c r="Y7350">
        <v>82.972329999999999</v>
      </c>
      <c r="Z7350">
        <v>0</v>
      </c>
      <c r="AA7350">
        <v>0.57513460000000005</v>
      </c>
      <c r="AB7350">
        <v>0</v>
      </c>
      <c r="AC7350">
        <v>27.710974</v>
      </c>
      <c r="AD7350">
        <v>0</v>
      </c>
      <c r="AE7350">
        <v>0</v>
      </c>
      <c r="AF7350">
        <v>111.25843999999999</v>
      </c>
    </row>
    <row r="7351" spans="1:32" x14ac:dyDescent="0.3">
      <c r="A7351">
        <v>2789707</v>
      </c>
      <c r="B7351">
        <v>1</v>
      </c>
      <c r="C7351" t="s">
        <v>83</v>
      </c>
      <c r="D7351" t="s">
        <v>125</v>
      </c>
      <c r="E7351" t="s">
        <v>26060</v>
      </c>
      <c r="F7351" t="s">
        <v>26061</v>
      </c>
      <c r="G7351" t="s">
        <v>31546</v>
      </c>
      <c r="H7351" t="s">
        <v>223</v>
      </c>
      <c r="I7351" t="s">
        <v>78</v>
      </c>
      <c r="J7351" t="s">
        <v>135</v>
      </c>
      <c r="K7351" t="s">
        <v>22</v>
      </c>
      <c r="L7351" t="s">
        <v>136</v>
      </c>
      <c r="M7351" t="s">
        <v>26062</v>
      </c>
      <c r="N7351" t="s">
        <v>26063</v>
      </c>
      <c r="O7351">
        <v>0.61944444444444446</v>
      </c>
      <c r="P7351">
        <v>0</v>
      </c>
      <c r="Q7351">
        <v>49</v>
      </c>
      <c r="R7351">
        <v>0</v>
      </c>
      <c r="S7351">
        <v>0</v>
      </c>
      <c r="T7351">
        <v>0</v>
      </c>
      <c r="U7351">
        <v>3</v>
      </c>
      <c r="V7351">
        <v>0</v>
      </c>
      <c r="W7351">
        <v>0</v>
      </c>
      <c r="X7351">
        <v>0</v>
      </c>
      <c r="Y7351">
        <v>12.074159</v>
      </c>
      <c r="Z7351">
        <v>0</v>
      </c>
      <c r="AA7351">
        <v>0</v>
      </c>
      <c r="AB7351">
        <v>0</v>
      </c>
      <c r="AC7351">
        <v>0.36429613999999999</v>
      </c>
      <c r="AD7351">
        <v>0</v>
      </c>
      <c r="AE7351">
        <v>0</v>
      </c>
      <c r="AF7351">
        <v>12.438454999999999</v>
      </c>
    </row>
    <row r="7352" spans="1:32" x14ac:dyDescent="0.3">
      <c r="A7352">
        <v>2789715</v>
      </c>
      <c r="B7352">
        <v>1</v>
      </c>
      <c r="C7352" t="s">
        <v>82</v>
      </c>
      <c r="D7352" t="s">
        <v>93</v>
      </c>
      <c r="E7352" t="s">
        <v>26064</v>
      </c>
      <c r="F7352" t="s">
        <v>26065</v>
      </c>
      <c r="G7352" t="s">
        <v>31548</v>
      </c>
      <c r="H7352" t="s">
        <v>479</v>
      </c>
      <c r="I7352" t="s">
        <v>78</v>
      </c>
      <c r="J7352" t="s">
        <v>135</v>
      </c>
      <c r="K7352" t="s">
        <v>22</v>
      </c>
      <c r="L7352" t="s">
        <v>136</v>
      </c>
      <c r="M7352" t="s">
        <v>26066</v>
      </c>
      <c r="N7352" t="s">
        <v>26067</v>
      </c>
      <c r="O7352">
        <v>7.7897222222222222</v>
      </c>
      <c r="P7352">
        <v>0</v>
      </c>
      <c r="Q7352">
        <v>2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0.87027520000000003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0.87027520000000003</v>
      </c>
    </row>
    <row r="7353" spans="1:32" x14ac:dyDescent="0.3">
      <c r="A7353">
        <v>2789679</v>
      </c>
      <c r="B7353">
        <v>1</v>
      </c>
      <c r="C7353" t="s">
        <v>82</v>
      </c>
      <c r="D7353" t="s">
        <v>101</v>
      </c>
      <c r="E7353" t="s">
        <v>26068</v>
      </c>
      <c r="F7353" t="s">
        <v>26069</v>
      </c>
      <c r="G7353" t="s">
        <v>31548</v>
      </c>
      <c r="H7353" t="s">
        <v>893</v>
      </c>
      <c r="I7353" t="s">
        <v>78</v>
      </c>
      <c r="J7353" t="s">
        <v>135</v>
      </c>
      <c r="K7353" t="s">
        <v>22</v>
      </c>
      <c r="L7353" t="s">
        <v>136</v>
      </c>
      <c r="M7353" t="s">
        <v>26070</v>
      </c>
      <c r="N7353" t="s">
        <v>26071</v>
      </c>
      <c r="O7353">
        <v>6.134722222222222</v>
      </c>
      <c r="P7353">
        <v>0</v>
      </c>
      <c r="Q7353">
        <v>1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15.000076999999999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15.000076999999999</v>
      </c>
    </row>
    <row r="7354" spans="1:32" x14ac:dyDescent="0.3">
      <c r="A7354">
        <v>2789581</v>
      </c>
      <c r="B7354">
        <v>1</v>
      </c>
      <c r="C7354" t="s">
        <v>82</v>
      </c>
      <c r="D7354" t="s">
        <v>95</v>
      </c>
      <c r="E7354" t="s">
        <v>26072</v>
      </c>
      <c r="F7354" t="s">
        <v>26073</v>
      </c>
      <c r="G7354" t="s">
        <v>31552</v>
      </c>
      <c r="H7354" t="s">
        <v>145</v>
      </c>
      <c r="I7354" t="s">
        <v>78</v>
      </c>
      <c r="J7354" t="s">
        <v>135</v>
      </c>
      <c r="K7354" t="s">
        <v>22</v>
      </c>
      <c r="L7354" t="s">
        <v>136</v>
      </c>
      <c r="M7354" t="s">
        <v>26074</v>
      </c>
      <c r="N7354" t="s">
        <v>26075</v>
      </c>
      <c r="O7354">
        <v>0.80861111111111106</v>
      </c>
      <c r="P7354">
        <v>0</v>
      </c>
      <c r="Q7354">
        <v>95</v>
      </c>
      <c r="R7354">
        <v>0</v>
      </c>
      <c r="S7354">
        <v>2</v>
      </c>
      <c r="T7354">
        <v>0</v>
      </c>
      <c r="U7354">
        <v>5</v>
      </c>
      <c r="V7354">
        <v>0</v>
      </c>
      <c r="W7354">
        <v>0</v>
      </c>
      <c r="X7354">
        <v>0</v>
      </c>
      <c r="Y7354">
        <v>25.358046999999999</v>
      </c>
      <c r="Z7354">
        <v>0</v>
      </c>
      <c r="AA7354">
        <v>0</v>
      </c>
      <c r="AB7354">
        <v>0</v>
      </c>
      <c r="AC7354">
        <v>1.7899742000000001</v>
      </c>
      <c r="AD7354">
        <v>0</v>
      </c>
      <c r="AE7354">
        <v>0</v>
      </c>
      <c r="AF7354">
        <v>27.148022000000001</v>
      </c>
    </row>
    <row r="7355" spans="1:32" x14ac:dyDescent="0.3">
      <c r="A7355">
        <v>2793469</v>
      </c>
      <c r="B7355">
        <v>1</v>
      </c>
      <c r="C7355" t="s">
        <v>82</v>
      </c>
      <c r="D7355" t="s">
        <v>94</v>
      </c>
      <c r="E7355" t="s">
        <v>26076</v>
      </c>
      <c r="F7355" t="s">
        <v>26077</v>
      </c>
      <c r="G7355" t="s">
        <v>31546</v>
      </c>
      <c r="H7355" t="s">
        <v>145</v>
      </c>
      <c r="I7355" t="s">
        <v>78</v>
      </c>
      <c r="J7355" t="s">
        <v>135</v>
      </c>
      <c r="K7355" t="s">
        <v>22</v>
      </c>
      <c r="L7355" t="s">
        <v>136</v>
      </c>
      <c r="M7355" t="s">
        <v>26078</v>
      </c>
      <c r="N7355" t="s">
        <v>26079</v>
      </c>
      <c r="O7355">
        <v>0.74888888888888894</v>
      </c>
      <c r="P7355">
        <v>0</v>
      </c>
      <c r="Q7355">
        <v>19</v>
      </c>
      <c r="R7355">
        <v>0</v>
      </c>
      <c r="S7355">
        <v>0</v>
      </c>
      <c r="T7355">
        <v>0</v>
      </c>
      <c r="U7355">
        <v>7</v>
      </c>
      <c r="V7355">
        <v>0</v>
      </c>
      <c r="W7355">
        <v>0</v>
      </c>
      <c r="X7355">
        <v>0</v>
      </c>
      <c r="Y7355">
        <v>1.2136863</v>
      </c>
      <c r="Z7355">
        <v>0</v>
      </c>
      <c r="AA7355">
        <v>0</v>
      </c>
      <c r="AB7355">
        <v>0</v>
      </c>
      <c r="AC7355">
        <v>8.5839525E-2</v>
      </c>
      <c r="AD7355">
        <v>0</v>
      </c>
      <c r="AE7355">
        <v>0</v>
      </c>
      <c r="AF7355">
        <v>1.2995258999999999</v>
      </c>
    </row>
    <row r="7356" spans="1:32" x14ac:dyDescent="0.3">
      <c r="A7356">
        <v>2793479</v>
      </c>
      <c r="B7356">
        <v>1</v>
      </c>
      <c r="C7356" t="s">
        <v>82</v>
      </c>
      <c r="D7356" t="s">
        <v>98</v>
      </c>
      <c r="E7356" t="s">
        <v>26080</v>
      </c>
      <c r="F7356" t="s">
        <v>26081</v>
      </c>
      <c r="G7356" t="s">
        <v>31546</v>
      </c>
      <c r="H7356" t="s">
        <v>223</v>
      </c>
      <c r="I7356" t="s">
        <v>78</v>
      </c>
      <c r="J7356" t="s">
        <v>135</v>
      </c>
      <c r="K7356" t="s">
        <v>22</v>
      </c>
      <c r="L7356" t="s">
        <v>136</v>
      </c>
      <c r="M7356" t="s">
        <v>26082</v>
      </c>
      <c r="N7356" t="s">
        <v>26083</v>
      </c>
      <c r="O7356">
        <v>4.0258333333333329</v>
      </c>
      <c r="P7356">
        <v>0</v>
      </c>
      <c r="Q7356">
        <v>215</v>
      </c>
      <c r="R7356">
        <v>0</v>
      </c>
      <c r="S7356">
        <v>0</v>
      </c>
      <c r="T7356">
        <v>0</v>
      </c>
      <c r="U7356">
        <v>4</v>
      </c>
      <c r="V7356">
        <v>0</v>
      </c>
      <c r="W7356">
        <v>0</v>
      </c>
      <c r="X7356">
        <v>0</v>
      </c>
      <c r="Y7356">
        <v>321.98156999999998</v>
      </c>
      <c r="Z7356">
        <v>0</v>
      </c>
      <c r="AA7356">
        <v>0</v>
      </c>
      <c r="AB7356">
        <v>0</v>
      </c>
      <c r="AC7356">
        <v>3.0068069999999998</v>
      </c>
      <c r="AD7356">
        <v>0</v>
      </c>
      <c r="AE7356">
        <v>0</v>
      </c>
      <c r="AF7356">
        <v>324.98836999999997</v>
      </c>
    </row>
    <row r="7357" spans="1:32" x14ac:dyDescent="0.3">
      <c r="A7357">
        <v>2793465</v>
      </c>
      <c r="B7357">
        <v>1</v>
      </c>
      <c r="C7357" t="s">
        <v>82</v>
      </c>
      <c r="D7357" t="s">
        <v>104</v>
      </c>
      <c r="E7357" t="s">
        <v>26084</v>
      </c>
      <c r="F7357" t="s">
        <v>26085</v>
      </c>
      <c r="G7357" t="s">
        <v>31546</v>
      </c>
      <c r="H7357" t="s">
        <v>223</v>
      </c>
      <c r="I7357" t="s">
        <v>78</v>
      </c>
      <c r="J7357" t="s">
        <v>135</v>
      </c>
      <c r="K7357" t="s">
        <v>22</v>
      </c>
      <c r="L7357" t="s">
        <v>136</v>
      </c>
      <c r="M7357" t="s">
        <v>26086</v>
      </c>
      <c r="N7357" t="s">
        <v>26087</v>
      </c>
      <c r="O7357">
        <v>4.6358333333333333</v>
      </c>
      <c r="P7357">
        <v>0</v>
      </c>
      <c r="Q7357">
        <v>124</v>
      </c>
      <c r="R7357">
        <v>0</v>
      </c>
      <c r="S7357">
        <v>0</v>
      </c>
      <c r="T7357">
        <v>0</v>
      </c>
      <c r="U7357">
        <v>6</v>
      </c>
      <c r="V7357">
        <v>0</v>
      </c>
      <c r="W7357">
        <v>0</v>
      </c>
      <c r="X7357">
        <v>0</v>
      </c>
      <c r="Y7357">
        <v>200.32011</v>
      </c>
      <c r="Z7357">
        <v>0</v>
      </c>
      <c r="AA7357">
        <v>0</v>
      </c>
      <c r="AB7357">
        <v>0</v>
      </c>
      <c r="AC7357">
        <v>8.6986760000000007</v>
      </c>
      <c r="AD7357">
        <v>0</v>
      </c>
      <c r="AE7357">
        <v>0</v>
      </c>
      <c r="AF7357">
        <v>209.0188</v>
      </c>
    </row>
    <row r="7358" spans="1:32" x14ac:dyDescent="0.3">
      <c r="A7358">
        <v>2793470</v>
      </c>
      <c r="B7358">
        <v>1</v>
      </c>
      <c r="C7358" t="s">
        <v>82</v>
      </c>
      <c r="D7358" t="s">
        <v>92</v>
      </c>
      <c r="E7358" t="s">
        <v>26088</v>
      </c>
      <c r="F7358" t="s">
        <v>26089</v>
      </c>
      <c r="G7358" t="s">
        <v>31552</v>
      </c>
      <c r="H7358" t="s">
        <v>665</v>
      </c>
      <c r="I7358" t="s">
        <v>78</v>
      </c>
      <c r="J7358" t="s">
        <v>135</v>
      </c>
      <c r="K7358" t="s">
        <v>22</v>
      </c>
      <c r="L7358" t="s">
        <v>136</v>
      </c>
      <c r="M7358" t="s">
        <v>25507</v>
      </c>
      <c r="N7358" t="s">
        <v>26090</v>
      </c>
      <c r="O7358">
        <v>3.5886111111111112</v>
      </c>
      <c r="P7358">
        <v>0</v>
      </c>
      <c r="Q7358">
        <v>372</v>
      </c>
      <c r="R7358">
        <v>0</v>
      </c>
      <c r="S7358">
        <v>1</v>
      </c>
      <c r="T7358">
        <v>0</v>
      </c>
      <c r="U7358">
        <v>41</v>
      </c>
      <c r="V7358">
        <v>0</v>
      </c>
      <c r="W7358">
        <v>0</v>
      </c>
      <c r="X7358">
        <v>0</v>
      </c>
      <c r="Y7358">
        <v>526.56309999999996</v>
      </c>
      <c r="Z7358">
        <v>0</v>
      </c>
      <c r="AA7358">
        <v>0.59030086000000004</v>
      </c>
      <c r="AB7358">
        <v>0</v>
      </c>
      <c r="AC7358">
        <v>147.15799000000001</v>
      </c>
      <c r="AD7358">
        <v>0</v>
      </c>
      <c r="AE7358">
        <v>0</v>
      </c>
      <c r="AF7358">
        <v>674.31140000000005</v>
      </c>
    </row>
    <row r="7359" spans="1:32" x14ac:dyDescent="0.3">
      <c r="A7359">
        <v>2793464</v>
      </c>
      <c r="B7359">
        <v>1</v>
      </c>
      <c r="C7359" t="s">
        <v>82</v>
      </c>
      <c r="D7359" t="s">
        <v>98</v>
      </c>
      <c r="E7359" t="s">
        <v>1927</v>
      </c>
      <c r="F7359" t="s">
        <v>1928</v>
      </c>
      <c r="G7359" t="s">
        <v>31552</v>
      </c>
      <c r="H7359" t="s">
        <v>665</v>
      </c>
      <c r="I7359" t="s">
        <v>78</v>
      </c>
      <c r="J7359" t="s">
        <v>135</v>
      </c>
      <c r="K7359" t="s">
        <v>22</v>
      </c>
      <c r="L7359" t="s">
        <v>136</v>
      </c>
      <c r="M7359" t="s">
        <v>26091</v>
      </c>
      <c r="N7359" t="s">
        <v>26092</v>
      </c>
      <c r="O7359">
        <v>5.6008333333333331</v>
      </c>
      <c r="P7359">
        <v>0</v>
      </c>
      <c r="Q7359">
        <v>477</v>
      </c>
      <c r="R7359">
        <v>0</v>
      </c>
      <c r="S7359">
        <v>0</v>
      </c>
      <c r="T7359">
        <v>0</v>
      </c>
      <c r="U7359">
        <v>17</v>
      </c>
      <c r="V7359">
        <v>0</v>
      </c>
      <c r="W7359">
        <v>0</v>
      </c>
      <c r="X7359">
        <v>0</v>
      </c>
      <c r="Y7359">
        <v>926.38490000000002</v>
      </c>
      <c r="Z7359">
        <v>0</v>
      </c>
      <c r="AA7359">
        <v>0</v>
      </c>
      <c r="AB7359">
        <v>0</v>
      </c>
      <c r="AC7359">
        <v>13.082492999999999</v>
      </c>
      <c r="AD7359">
        <v>0</v>
      </c>
      <c r="AE7359">
        <v>0</v>
      </c>
      <c r="AF7359">
        <v>939.46735000000001</v>
      </c>
    </row>
    <row r="7360" spans="1:32" x14ac:dyDescent="0.3">
      <c r="A7360">
        <v>2793467</v>
      </c>
      <c r="B7360">
        <v>1</v>
      </c>
      <c r="C7360" t="s">
        <v>82</v>
      </c>
      <c r="D7360" t="s">
        <v>104</v>
      </c>
      <c r="E7360" t="s">
        <v>26093</v>
      </c>
      <c r="F7360" t="s">
        <v>26094</v>
      </c>
      <c r="G7360" t="s">
        <v>31552</v>
      </c>
      <c r="H7360" t="s">
        <v>665</v>
      </c>
      <c r="I7360" t="s">
        <v>78</v>
      </c>
      <c r="J7360" t="s">
        <v>135</v>
      </c>
      <c r="K7360" t="s">
        <v>22</v>
      </c>
      <c r="L7360" t="s">
        <v>136</v>
      </c>
      <c r="M7360" t="s">
        <v>26095</v>
      </c>
      <c r="N7360" t="s">
        <v>26096</v>
      </c>
      <c r="O7360">
        <v>3.6549999999999998</v>
      </c>
      <c r="P7360">
        <v>0</v>
      </c>
      <c r="Q7360">
        <v>922</v>
      </c>
      <c r="R7360">
        <v>0</v>
      </c>
      <c r="S7360">
        <v>0</v>
      </c>
      <c r="T7360">
        <v>0</v>
      </c>
      <c r="U7360">
        <v>87</v>
      </c>
      <c r="V7360">
        <v>0</v>
      </c>
      <c r="W7360">
        <v>0</v>
      </c>
      <c r="X7360">
        <v>0</v>
      </c>
      <c r="Y7360">
        <v>1201.7455</v>
      </c>
      <c r="Z7360">
        <v>0</v>
      </c>
      <c r="AA7360">
        <v>0</v>
      </c>
      <c r="AB7360">
        <v>0</v>
      </c>
      <c r="AC7360">
        <v>197.29052999999999</v>
      </c>
      <c r="AD7360">
        <v>0</v>
      </c>
      <c r="AE7360">
        <v>0</v>
      </c>
      <c r="AF7360">
        <v>1399.0360000000001</v>
      </c>
    </row>
    <row r="7361" spans="1:32" x14ac:dyDescent="0.3">
      <c r="A7361">
        <v>2793104</v>
      </c>
      <c r="B7361">
        <v>1</v>
      </c>
      <c r="C7361" t="s">
        <v>83</v>
      </c>
      <c r="D7361" t="s">
        <v>119</v>
      </c>
      <c r="E7361" t="s">
        <v>26097</v>
      </c>
      <c r="F7361" t="s">
        <v>26098</v>
      </c>
      <c r="G7361" t="s">
        <v>31549</v>
      </c>
      <c r="H7361" t="s">
        <v>134</v>
      </c>
      <c r="I7361" t="s">
        <v>79</v>
      </c>
      <c r="J7361" t="s">
        <v>135</v>
      </c>
      <c r="K7361" t="s">
        <v>22</v>
      </c>
      <c r="L7361" t="s">
        <v>136</v>
      </c>
      <c r="M7361" t="s">
        <v>26099</v>
      </c>
      <c r="N7361" t="s">
        <v>26100</v>
      </c>
      <c r="O7361">
        <v>2.9033333333333333</v>
      </c>
      <c r="P7361">
        <v>2</v>
      </c>
      <c r="Q7361">
        <v>52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20.042079999999999</v>
      </c>
      <c r="Y7361">
        <v>4.8451133000000004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24.887194000000001</v>
      </c>
    </row>
    <row r="7362" spans="1:32" x14ac:dyDescent="0.3">
      <c r="A7362">
        <v>2793075</v>
      </c>
      <c r="B7362">
        <v>1</v>
      </c>
      <c r="C7362" t="s">
        <v>82</v>
      </c>
      <c r="D7362" t="s">
        <v>106</v>
      </c>
      <c r="E7362" t="s">
        <v>26101</v>
      </c>
      <c r="F7362" t="s">
        <v>26102</v>
      </c>
      <c r="G7362" t="s">
        <v>31546</v>
      </c>
      <c r="H7362" t="s">
        <v>223</v>
      </c>
      <c r="I7362" t="s">
        <v>78</v>
      </c>
      <c r="J7362" t="s">
        <v>135</v>
      </c>
      <c r="K7362" t="s">
        <v>22</v>
      </c>
      <c r="L7362" t="s">
        <v>136</v>
      </c>
      <c r="M7362" t="s">
        <v>26103</v>
      </c>
      <c r="N7362" t="s">
        <v>26104</v>
      </c>
      <c r="O7362">
        <v>2.3322222222222222</v>
      </c>
      <c r="P7362">
        <v>0</v>
      </c>
      <c r="Q7362">
        <v>79</v>
      </c>
      <c r="R7362">
        <v>0</v>
      </c>
      <c r="S7362">
        <v>0</v>
      </c>
      <c r="T7362">
        <v>0</v>
      </c>
      <c r="U7362">
        <v>6</v>
      </c>
      <c r="V7362">
        <v>0</v>
      </c>
      <c r="W7362">
        <v>0</v>
      </c>
      <c r="X7362">
        <v>0</v>
      </c>
      <c r="Y7362">
        <v>52.664332999999999</v>
      </c>
      <c r="Z7362">
        <v>0</v>
      </c>
      <c r="AA7362">
        <v>0</v>
      </c>
      <c r="AB7362">
        <v>0</v>
      </c>
      <c r="AC7362">
        <v>11.149418000000001</v>
      </c>
      <c r="AD7362">
        <v>0</v>
      </c>
      <c r="AE7362">
        <v>0</v>
      </c>
      <c r="AF7362">
        <v>63.813746999999999</v>
      </c>
    </row>
    <row r="7363" spans="1:32" x14ac:dyDescent="0.3">
      <c r="A7363">
        <v>2792919</v>
      </c>
      <c r="B7363">
        <v>1</v>
      </c>
      <c r="C7363" t="s">
        <v>82</v>
      </c>
      <c r="D7363" t="s">
        <v>95</v>
      </c>
      <c r="E7363" t="s">
        <v>26105</v>
      </c>
      <c r="F7363" t="s">
        <v>26106</v>
      </c>
      <c r="G7363" t="s">
        <v>31548</v>
      </c>
      <c r="H7363" t="s">
        <v>893</v>
      </c>
      <c r="I7363" t="s">
        <v>78</v>
      </c>
      <c r="J7363" t="s">
        <v>135</v>
      </c>
      <c r="K7363" t="s">
        <v>22</v>
      </c>
      <c r="L7363" t="s">
        <v>136</v>
      </c>
      <c r="M7363" t="s">
        <v>26107</v>
      </c>
      <c r="N7363" t="s">
        <v>26108</v>
      </c>
      <c r="O7363">
        <v>2.1191666666666666</v>
      </c>
      <c r="P7363">
        <v>0</v>
      </c>
      <c r="Q7363">
        <v>4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2.6477214999999998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2.6477214999999998</v>
      </c>
    </row>
    <row r="7364" spans="1:32" x14ac:dyDescent="0.3">
      <c r="A7364">
        <v>2792786</v>
      </c>
      <c r="B7364">
        <v>1</v>
      </c>
      <c r="C7364" t="s">
        <v>82</v>
      </c>
      <c r="D7364" t="s">
        <v>98</v>
      </c>
      <c r="E7364" t="s">
        <v>26109</v>
      </c>
      <c r="F7364" t="s">
        <v>26110</v>
      </c>
      <c r="G7364" t="s">
        <v>31546</v>
      </c>
      <c r="H7364" t="s">
        <v>145</v>
      </c>
      <c r="I7364" t="s">
        <v>78</v>
      </c>
      <c r="J7364" t="s">
        <v>135</v>
      </c>
      <c r="K7364" t="s">
        <v>22</v>
      </c>
      <c r="L7364" t="s">
        <v>136</v>
      </c>
      <c r="M7364" t="s">
        <v>26111</v>
      </c>
      <c r="N7364" t="s">
        <v>26112</v>
      </c>
      <c r="O7364">
        <v>2.9755555555555557</v>
      </c>
      <c r="P7364">
        <v>0</v>
      </c>
      <c r="Q7364">
        <v>118</v>
      </c>
      <c r="R7364">
        <v>0</v>
      </c>
      <c r="S7364">
        <v>0</v>
      </c>
      <c r="T7364">
        <v>0</v>
      </c>
      <c r="U7364">
        <v>4</v>
      </c>
      <c r="V7364">
        <v>0</v>
      </c>
      <c r="W7364">
        <v>0</v>
      </c>
      <c r="X7364">
        <v>0</v>
      </c>
      <c r="Y7364">
        <v>106.41157</v>
      </c>
      <c r="Z7364">
        <v>0</v>
      </c>
      <c r="AA7364">
        <v>0</v>
      </c>
      <c r="AB7364">
        <v>0</v>
      </c>
      <c r="AC7364">
        <v>3.0910614000000001</v>
      </c>
      <c r="AD7364">
        <v>0</v>
      </c>
      <c r="AE7364">
        <v>0</v>
      </c>
      <c r="AF7364">
        <v>109.50263</v>
      </c>
    </row>
    <row r="7365" spans="1:32" x14ac:dyDescent="0.3">
      <c r="A7365">
        <v>2792798</v>
      </c>
      <c r="B7365">
        <v>1</v>
      </c>
      <c r="C7365" t="s">
        <v>83</v>
      </c>
      <c r="D7365" t="s">
        <v>130</v>
      </c>
      <c r="E7365" t="s">
        <v>26113</v>
      </c>
      <c r="F7365" t="s">
        <v>26114</v>
      </c>
      <c r="G7365" t="s">
        <v>31545</v>
      </c>
      <c r="H7365" t="s">
        <v>648</v>
      </c>
      <c r="I7365" t="s">
        <v>79</v>
      </c>
      <c r="J7365" t="s">
        <v>135</v>
      </c>
      <c r="K7365" t="s">
        <v>22</v>
      </c>
      <c r="L7365" t="s">
        <v>186</v>
      </c>
      <c r="M7365" t="s">
        <v>26115</v>
      </c>
      <c r="N7365" t="s">
        <v>26116</v>
      </c>
      <c r="O7365">
        <v>7.4683333333333337</v>
      </c>
      <c r="P7365">
        <v>0</v>
      </c>
      <c r="Q7365">
        <v>0</v>
      </c>
      <c r="R7365">
        <v>0</v>
      </c>
      <c r="S7365">
        <v>0</v>
      </c>
      <c r="T7365">
        <v>8</v>
      </c>
      <c r="U7365">
        <v>64</v>
      </c>
      <c r="V7365">
        <v>12</v>
      </c>
      <c r="W7365">
        <v>44</v>
      </c>
      <c r="X7365">
        <v>0</v>
      </c>
      <c r="Y7365">
        <v>0</v>
      </c>
      <c r="Z7365">
        <v>0</v>
      </c>
      <c r="AA7365">
        <v>0</v>
      </c>
      <c r="AB7365">
        <v>888.87030000000004</v>
      </c>
      <c r="AC7365">
        <v>2358.4888000000001</v>
      </c>
      <c r="AD7365">
        <v>6030.5389999999998</v>
      </c>
      <c r="AE7365">
        <v>5965.5839999999998</v>
      </c>
      <c r="AF7365">
        <v>15243.482</v>
      </c>
    </row>
    <row r="7366" spans="1:32" x14ac:dyDescent="0.3">
      <c r="A7366">
        <v>2792228</v>
      </c>
      <c r="B7366">
        <v>1</v>
      </c>
      <c r="C7366" t="s">
        <v>82</v>
      </c>
      <c r="D7366" t="s">
        <v>103</v>
      </c>
      <c r="E7366" t="s">
        <v>26117</v>
      </c>
      <c r="F7366" t="s">
        <v>26118</v>
      </c>
      <c r="G7366" t="s">
        <v>31548</v>
      </c>
      <c r="H7366" t="s">
        <v>333</v>
      </c>
      <c r="I7366" t="s">
        <v>78</v>
      </c>
      <c r="J7366" t="s">
        <v>135</v>
      </c>
      <c r="K7366" t="s">
        <v>22</v>
      </c>
      <c r="L7366" t="s">
        <v>136</v>
      </c>
      <c r="M7366" t="s">
        <v>26119</v>
      </c>
      <c r="N7366" t="s">
        <v>26120</v>
      </c>
      <c r="O7366">
        <v>3.9277777777777776</v>
      </c>
      <c r="P7366">
        <v>0</v>
      </c>
      <c r="Q7366">
        <v>1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0.87699103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0.87699103</v>
      </c>
    </row>
    <row r="7367" spans="1:32" x14ac:dyDescent="0.3">
      <c r="A7367">
        <v>2792221</v>
      </c>
      <c r="B7367">
        <v>1</v>
      </c>
      <c r="C7367" t="s">
        <v>82</v>
      </c>
      <c r="D7367" t="s">
        <v>110</v>
      </c>
      <c r="E7367" t="s">
        <v>26121</v>
      </c>
      <c r="F7367" t="s">
        <v>26122</v>
      </c>
      <c r="G7367" t="s">
        <v>31548</v>
      </c>
      <c r="H7367" t="s">
        <v>333</v>
      </c>
      <c r="I7367" t="s">
        <v>78</v>
      </c>
      <c r="J7367" t="s">
        <v>135</v>
      </c>
      <c r="K7367" t="s">
        <v>22</v>
      </c>
      <c r="L7367" t="s">
        <v>136</v>
      </c>
      <c r="M7367" t="s">
        <v>26123</v>
      </c>
      <c r="N7367" t="s">
        <v>26124</v>
      </c>
      <c r="O7367">
        <v>3.4158333333333335</v>
      </c>
      <c r="P7367">
        <v>0</v>
      </c>
      <c r="Q7367">
        <v>1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0.16272463000000001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0.16272463000000001</v>
      </c>
    </row>
    <row r="7368" spans="1:32" x14ac:dyDescent="0.3">
      <c r="A7368">
        <v>2792236</v>
      </c>
      <c r="B7368">
        <v>1</v>
      </c>
      <c r="C7368" t="s">
        <v>83</v>
      </c>
      <c r="D7368" t="s">
        <v>124</v>
      </c>
      <c r="E7368" t="s">
        <v>26125</v>
      </c>
      <c r="F7368" t="s">
        <v>26126</v>
      </c>
      <c r="G7368" t="s">
        <v>31546</v>
      </c>
      <c r="H7368" t="s">
        <v>223</v>
      </c>
      <c r="I7368" t="s">
        <v>78</v>
      </c>
      <c r="J7368" t="s">
        <v>135</v>
      </c>
      <c r="K7368" t="s">
        <v>22</v>
      </c>
      <c r="L7368" t="s">
        <v>136</v>
      </c>
      <c r="M7368" t="s">
        <v>26127</v>
      </c>
      <c r="N7368" t="s">
        <v>26128</v>
      </c>
      <c r="O7368">
        <v>6.2958333333333334</v>
      </c>
      <c r="P7368">
        <v>0</v>
      </c>
      <c r="Q7368">
        <v>6</v>
      </c>
      <c r="R7368">
        <v>0</v>
      </c>
      <c r="S7368">
        <v>5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2.9212707999999998</v>
      </c>
      <c r="Z7368">
        <v>0</v>
      </c>
      <c r="AA7368">
        <v>0.75392459999999994</v>
      </c>
      <c r="AB7368">
        <v>0</v>
      </c>
      <c r="AC7368">
        <v>0</v>
      </c>
      <c r="AD7368">
        <v>0</v>
      </c>
      <c r="AE7368">
        <v>0</v>
      </c>
      <c r="AF7368">
        <v>3.6751955000000001</v>
      </c>
    </row>
    <row r="7369" spans="1:32" x14ac:dyDescent="0.3">
      <c r="A7369">
        <v>2792251</v>
      </c>
      <c r="B7369">
        <v>1</v>
      </c>
      <c r="C7369" t="s">
        <v>82</v>
      </c>
      <c r="D7369" t="s">
        <v>111</v>
      </c>
      <c r="E7369" t="s">
        <v>2311</v>
      </c>
      <c r="F7369" t="s">
        <v>2312</v>
      </c>
      <c r="G7369" t="s">
        <v>31545</v>
      </c>
      <c r="H7369" t="s">
        <v>134</v>
      </c>
      <c r="I7369" t="s">
        <v>79</v>
      </c>
      <c r="J7369" t="s">
        <v>135</v>
      </c>
      <c r="K7369" t="s">
        <v>22</v>
      </c>
      <c r="L7369" t="s">
        <v>136</v>
      </c>
      <c r="M7369" t="s">
        <v>26129</v>
      </c>
      <c r="N7369" t="s">
        <v>26130</v>
      </c>
      <c r="O7369">
        <v>6.8333333333333329E-2</v>
      </c>
      <c r="P7369">
        <v>1</v>
      </c>
      <c r="Q7369">
        <v>5</v>
      </c>
      <c r="R7369">
        <v>67</v>
      </c>
      <c r="S7369">
        <v>341</v>
      </c>
      <c r="T7369">
        <v>27</v>
      </c>
      <c r="U7369">
        <v>59</v>
      </c>
      <c r="V7369">
        <v>0</v>
      </c>
      <c r="W7369">
        <v>0</v>
      </c>
      <c r="X7369">
        <v>3.212429E-2</v>
      </c>
      <c r="Y7369">
        <v>0.15025975999999999</v>
      </c>
      <c r="Z7369">
        <v>22.443497000000001</v>
      </c>
      <c r="AA7369">
        <v>17.898116999999999</v>
      </c>
      <c r="AB7369">
        <v>2.6675884999999999</v>
      </c>
      <c r="AC7369">
        <v>3.0133765000000001</v>
      </c>
      <c r="AD7369">
        <v>0</v>
      </c>
      <c r="AE7369">
        <v>0</v>
      </c>
      <c r="AF7369">
        <v>46.204963999999997</v>
      </c>
    </row>
    <row r="7370" spans="1:32" x14ac:dyDescent="0.3">
      <c r="A7370">
        <v>2792247</v>
      </c>
      <c r="B7370">
        <v>1</v>
      </c>
      <c r="C7370" t="s">
        <v>82</v>
      </c>
      <c r="D7370" t="s">
        <v>109</v>
      </c>
      <c r="E7370" t="s">
        <v>23417</v>
      </c>
      <c r="F7370" t="s">
        <v>23418</v>
      </c>
      <c r="G7370" t="s">
        <v>31551</v>
      </c>
      <c r="H7370" t="s">
        <v>134</v>
      </c>
      <c r="I7370" t="s">
        <v>79</v>
      </c>
      <c r="J7370" t="s">
        <v>135</v>
      </c>
      <c r="K7370" t="s">
        <v>22</v>
      </c>
      <c r="L7370" t="s">
        <v>136</v>
      </c>
      <c r="M7370" t="s">
        <v>26131</v>
      </c>
      <c r="N7370" t="s">
        <v>26132</v>
      </c>
      <c r="O7370">
        <v>0.60638888888888887</v>
      </c>
      <c r="P7370">
        <v>2</v>
      </c>
      <c r="Q7370">
        <v>564</v>
      </c>
      <c r="R7370">
        <v>0</v>
      </c>
      <c r="S7370">
        <v>0</v>
      </c>
      <c r="T7370">
        <v>4</v>
      </c>
      <c r="U7370">
        <v>4</v>
      </c>
      <c r="V7370">
        <v>0</v>
      </c>
      <c r="W7370">
        <v>0</v>
      </c>
      <c r="X7370">
        <v>2.0061488000000001</v>
      </c>
      <c r="Y7370">
        <v>50.318108000000002</v>
      </c>
      <c r="Z7370">
        <v>0</v>
      </c>
      <c r="AA7370">
        <v>0</v>
      </c>
      <c r="AB7370">
        <v>11.696135999999999</v>
      </c>
      <c r="AC7370">
        <v>3.8897621999999998</v>
      </c>
      <c r="AD7370">
        <v>0</v>
      </c>
      <c r="AE7370">
        <v>0</v>
      </c>
      <c r="AF7370">
        <v>67.910160000000005</v>
      </c>
    </row>
    <row r="7371" spans="1:32" x14ac:dyDescent="0.3">
      <c r="A7371">
        <v>2792126</v>
      </c>
      <c r="B7371">
        <v>1</v>
      </c>
      <c r="C7371" t="s">
        <v>82</v>
      </c>
      <c r="D7371" t="s">
        <v>89</v>
      </c>
      <c r="E7371" t="s">
        <v>26133</v>
      </c>
      <c r="F7371" t="s">
        <v>26134</v>
      </c>
      <c r="G7371" t="s">
        <v>31548</v>
      </c>
      <c r="H7371" t="s">
        <v>333</v>
      </c>
      <c r="I7371" t="s">
        <v>78</v>
      </c>
      <c r="J7371" t="s">
        <v>135</v>
      </c>
      <c r="K7371" t="s">
        <v>22</v>
      </c>
      <c r="L7371" t="s">
        <v>136</v>
      </c>
      <c r="M7371" t="s">
        <v>26135</v>
      </c>
      <c r="N7371" t="s">
        <v>26136</v>
      </c>
      <c r="O7371">
        <v>1.2450000000000001</v>
      </c>
      <c r="P7371">
        <v>0</v>
      </c>
      <c r="Q7371">
        <v>0</v>
      </c>
      <c r="R7371">
        <v>0</v>
      </c>
      <c r="S7371">
        <v>1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0.39708589999999999</v>
      </c>
      <c r="AB7371">
        <v>0</v>
      </c>
      <c r="AC7371">
        <v>0</v>
      </c>
      <c r="AD7371">
        <v>0</v>
      </c>
      <c r="AE7371">
        <v>0</v>
      </c>
      <c r="AF7371">
        <v>0.39708589999999999</v>
      </c>
    </row>
    <row r="7372" spans="1:32" x14ac:dyDescent="0.3">
      <c r="A7372">
        <v>2792134</v>
      </c>
      <c r="B7372">
        <v>1</v>
      </c>
      <c r="C7372" t="s">
        <v>82</v>
      </c>
      <c r="D7372" t="s">
        <v>93</v>
      </c>
      <c r="E7372" t="s">
        <v>26137</v>
      </c>
      <c r="F7372" t="s">
        <v>26138</v>
      </c>
      <c r="G7372" t="s">
        <v>31548</v>
      </c>
      <c r="H7372" t="s">
        <v>333</v>
      </c>
      <c r="I7372" t="s">
        <v>78</v>
      </c>
      <c r="J7372" t="s">
        <v>135</v>
      </c>
      <c r="K7372" t="s">
        <v>22</v>
      </c>
      <c r="L7372" t="s">
        <v>136</v>
      </c>
      <c r="M7372" t="s">
        <v>26139</v>
      </c>
      <c r="N7372" t="s">
        <v>26140</v>
      </c>
      <c r="O7372">
        <v>2.4575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1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3.1818764000000002</v>
      </c>
      <c r="AD7372">
        <v>0</v>
      </c>
      <c r="AE7372">
        <v>0</v>
      </c>
      <c r="AF7372">
        <v>3.1818764000000002</v>
      </c>
    </row>
    <row r="7373" spans="1:32" x14ac:dyDescent="0.3">
      <c r="A7373">
        <v>2791917</v>
      </c>
      <c r="B7373">
        <v>1</v>
      </c>
      <c r="C7373" t="s">
        <v>82</v>
      </c>
      <c r="D7373" t="s">
        <v>90</v>
      </c>
      <c r="E7373" t="s">
        <v>5941</v>
      </c>
      <c r="F7373" t="s">
        <v>5942</v>
      </c>
      <c r="G7373" t="s">
        <v>31546</v>
      </c>
      <c r="H7373" t="s">
        <v>643</v>
      </c>
      <c r="I7373" t="s">
        <v>78</v>
      </c>
      <c r="J7373" t="s">
        <v>135</v>
      </c>
      <c r="K7373" t="s">
        <v>22</v>
      </c>
      <c r="L7373" t="s">
        <v>186</v>
      </c>
      <c r="M7373" t="s">
        <v>26141</v>
      </c>
      <c r="N7373" t="s">
        <v>26142</v>
      </c>
      <c r="O7373">
        <v>6.9788888888888891</v>
      </c>
      <c r="P7373">
        <v>0</v>
      </c>
      <c r="Q7373">
        <v>70</v>
      </c>
      <c r="R7373">
        <v>0</v>
      </c>
      <c r="S7373">
        <v>0</v>
      </c>
      <c r="T7373">
        <v>0</v>
      </c>
      <c r="U7373">
        <v>6</v>
      </c>
      <c r="V7373">
        <v>0</v>
      </c>
      <c r="W7373">
        <v>0</v>
      </c>
      <c r="X7373">
        <v>0</v>
      </c>
      <c r="Y7373">
        <v>124.58562499999999</v>
      </c>
      <c r="Z7373">
        <v>0</v>
      </c>
      <c r="AA7373">
        <v>0</v>
      </c>
      <c r="AB7373">
        <v>0</v>
      </c>
      <c r="AC7373">
        <v>72.061989999999994</v>
      </c>
      <c r="AD7373">
        <v>0</v>
      </c>
      <c r="AE7373">
        <v>0</v>
      </c>
      <c r="AF7373">
        <v>196.64760999999999</v>
      </c>
    </row>
    <row r="7374" spans="1:32" x14ac:dyDescent="0.3">
      <c r="A7374">
        <v>2791756</v>
      </c>
      <c r="B7374">
        <v>1</v>
      </c>
      <c r="C7374" t="s">
        <v>83</v>
      </c>
      <c r="D7374" t="s">
        <v>126</v>
      </c>
      <c r="E7374" t="s">
        <v>26143</v>
      </c>
      <c r="F7374" t="s">
        <v>26144</v>
      </c>
      <c r="G7374" t="s">
        <v>31546</v>
      </c>
      <c r="H7374" t="s">
        <v>223</v>
      </c>
      <c r="I7374" t="s">
        <v>78</v>
      </c>
      <c r="J7374" t="s">
        <v>135</v>
      </c>
      <c r="K7374" t="s">
        <v>22</v>
      </c>
      <c r="L7374" t="s">
        <v>136</v>
      </c>
      <c r="M7374" t="s">
        <v>26145</v>
      </c>
      <c r="N7374" t="s">
        <v>26146</v>
      </c>
      <c r="O7374">
        <v>1.753611111111111</v>
      </c>
      <c r="P7374">
        <v>0</v>
      </c>
      <c r="Q7374">
        <v>35</v>
      </c>
      <c r="R7374">
        <v>0</v>
      </c>
      <c r="S7374">
        <v>3</v>
      </c>
      <c r="T7374">
        <v>0</v>
      </c>
      <c r="U7374">
        <v>1</v>
      </c>
      <c r="V7374">
        <v>0</v>
      </c>
      <c r="W7374">
        <v>0</v>
      </c>
      <c r="X7374">
        <v>0</v>
      </c>
      <c r="Y7374">
        <v>8.9038889999999995</v>
      </c>
      <c r="Z7374">
        <v>0</v>
      </c>
      <c r="AA7374">
        <v>3.3789769999999997E-2</v>
      </c>
      <c r="AB7374">
        <v>0</v>
      </c>
      <c r="AC7374">
        <v>2.5873723000000002</v>
      </c>
      <c r="AD7374">
        <v>0</v>
      </c>
      <c r="AE7374">
        <v>0</v>
      </c>
      <c r="AF7374">
        <v>11.525050999999999</v>
      </c>
    </row>
    <row r="7375" spans="1:32" x14ac:dyDescent="0.3">
      <c r="A7375">
        <v>2791496</v>
      </c>
      <c r="B7375">
        <v>1</v>
      </c>
      <c r="C7375" t="s">
        <v>83</v>
      </c>
      <c r="D7375" t="s">
        <v>119</v>
      </c>
      <c r="E7375" t="s">
        <v>26147</v>
      </c>
      <c r="F7375" t="s">
        <v>26148</v>
      </c>
      <c r="G7375" t="s">
        <v>31549</v>
      </c>
      <c r="H7375" t="s">
        <v>134</v>
      </c>
      <c r="I7375" t="s">
        <v>79</v>
      </c>
      <c r="J7375" t="s">
        <v>248</v>
      </c>
      <c r="K7375" t="s">
        <v>22</v>
      </c>
      <c r="L7375" t="s">
        <v>136</v>
      </c>
      <c r="M7375" t="s">
        <v>26149</v>
      </c>
      <c r="N7375" t="s">
        <v>26150</v>
      </c>
      <c r="O7375">
        <v>3.3888888888888892E-2</v>
      </c>
      <c r="P7375">
        <v>0</v>
      </c>
      <c r="Q7375">
        <v>332</v>
      </c>
      <c r="R7375">
        <v>10</v>
      </c>
      <c r="S7375">
        <v>159</v>
      </c>
      <c r="T7375">
        <v>0</v>
      </c>
      <c r="U7375">
        <v>13</v>
      </c>
      <c r="V7375">
        <v>1</v>
      </c>
      <c r="W7375">
        <v>0</v>
      </c>
      <c r="X7375">
        <v>0</v>
      </c>
      <c r="Y7375">
        <v>1.2956432</v>
      </c>
      <c r="Z7375">
        <v>0.33657120000000001</v>
      </c>
      <c r="AA7375">
        <v>1.5993705</v>
      </c>
      <c r="AB7375">
        <v>0</v>
      </c>
      <c r="AC7375">
        <v>0.43299595000000002</v>
      </c>
      <c r="AD7375">
        <v>1.8051858999999999</v>
      </c>
      <c r="AE7375">
        <v>0</v>
      </c>
      <c r="AF7375">
        <v>5.4697665999999998</v>
      </c>
    </row>
    <row r="7376" spans="1:32" x14ac:dyDescent="0.3">
      <c r="A7376">
        <v>2791437</v>
      </c>
      <c r="B7376">
        <v>1</v>
      </c>
      <c r="C7376" t="s">
        <v>83</v>
      </c>
      <c r="D7376" t="s">
        <v>123</v>
      </c>
      <c r="E7376" t="s">
        <v>26151</v>
      </c>
      <c r="F7376" t="s">
        <v>26152</v>
      </c>
      <c r="G7376" t="s">
        <v>31546</v>
      </c>
      <c r="H7376" t="s">
        <v>648</v>
      </c>
      <c r="I7376" t="s">
        <v>78</v>
      </c>
      <c r="J7376" t="s">
        <v>135</v>
      </c>
      <c r="K7376" t="s">
        <v>22</v>
      </c>
      <c r="L7376" t="s">
        <v>186</v>
      </c>
      <c r="M7376" t="s">
        <v>26153</v>
      </c>
      <c r="N7376" t="s">
        <v>26154</v>
      </c>
      <c r="O7376">
        <v>0.98472222222222228</v>
      </c>
      <c r="P7376">
        <v>0</v>
      </c>
      <c r="Q7376">
        <v>157</v>
      </c>
      <c r="R7376">
        <v>0</v>
      </c>
      <c r="S7376">
        <v>0</v>
      </c>
      <c r="T7376">
        <v>0</v>
      </c>
      <c r="U7376">
        <v>15</v>
      </c>
      <c r="V7376">
        <v>0</v>
      </c>
      <c r="W7376">
        <v>0</v>
      </c>
      <c r="X7376">
        <v>0</v>
      </c>
      <c r="Y7376">
        <v>51.910440000000001</v>
      </c>
      <c r="Z7376">
        <v>0</v>
      </c>
      <c r="AA7376">
        <v>0</v>
      </c>
      <c r="AB7376">
        <v>0</v>
      </c>
      <c r="AC7376">
        <v>17.73434</v>
      </c>
      <c r="AD7376">
        <v>0</v>
      </c>
      <c r="AE7376">
        <v>0</v>
      </c>
      <c r="AF7376">
        <v>69.644779999999997</v>
      </c>
    </row>
    <row r="7377" spans="1:32" x14ac:dyDescent="0.3">
      <c r="A7377">
        <v>2791269</v>
      </c>
      <c r="B7377">
        <v>1</v>
      </c>
      <c r="C7377" t="s">
        <v>83</v>
      </c>
      <c r="D7377" t="s">
        <v>125</v>
      </c>
      <c r="E7377" t="s">
        <v>26155</v>
      </c>
      <c r="F7377" t="s">
        <v>26156</v>
      </c>
      <c r="G7377" t="s">
        <v>31549</v>
      </c>
      <c r="H7377" t="s">
        <v>134</v>
      </c>
      <c r="I7377" t="s">
        <v>79</v>
      </c>
      <c r="J7377" t="s">
        <v>135</v>
      </c>
      <c r="K7377" t="s">
        <v>22</v>
      </c>
      <c r="L7377" t="s">
        <v>136</v>
      </c>
      <c r="M7377" t="s">
        <v>26157</v>
      </c>
      <c r="N7377" t="s">
        <v>26158</v>
      </c>
      <c r="O7377">
        <v>0.93611111111111112</v>
      </c>
      <c r="P7377">
        <v>2</v>
      </c>
      <c r="Q7377">
        <v>91</v>
      </c>
      <c r="R7377">
        <v>62</v>
      </c>
      <c r="S7377">
        <v>2</v>
      </c>
      <c r="T7377">
        <v>11</v>
      </c>
      <c r="U7377">
        <v>7</v>
      </c>
      <c r="V7377">
        <v>0</v>
      </c>
      <c r="W7377">
        <v>0</v>
      </c>
      <c r="X7377">
        <v>0.43991170000000002</v>
      </c>
      <c r="Y7377">
        <v>22.537147999999998</v>
      </c>
      <c r="Z7377">
        <v>31.972622000000001</v>
      </c>
      <c r="AA7377">
        <v>1.0820847999999999E-2</v>
      </c>
      <c r="AB7377">
        <v>67.239365000000006</v>
      </c>
      <c r="AC7377">
        <v>4.0664797000000004</v>
      </c>
      <c r="AD7377">
        <v>0</v>
      </c>
      <c r="AE7377">
        <v>0</v>
      </c>
      <c r="AF7377">
        <v>126.26634</v>
      </c>
    </row>
    <row r="7378" spans="1:32" x14ac:dyDescent="0.3">
      <c r="A7378">
        <v>2791249</v>
      </c>
      <c r="B7378">
        <v>1</v>
      </c>
      <c r="C7378" t="s">
        <v>82</v>
      </c>
      <c r="D7378" t="s">
        <v>111</v>
      </c>
      <c r="E7378" t="s">
        <v>11556</v>
      </c>
      <c r="F7378" t="s">
        <v>11557</v>
      </c>
      <c r="G7378" t="s">
        <v>31549</v>
      </c>
      <c r="H7378" t="s">
        <v>134</v>
      </c>
      <c r="I7378" t="s">
        <v>79</v>
      </c>
      <c r="J7378" t="s">
        <v>135</v>
      </c>
      <c r="K7378" t="s">
        <v>22</v>
      </c>
      <c r="L7378" t="s">
        <v>136</v>
      </c>
      <c r="M7378" t="s">
        <v>26159</v>
      </c>
      <c r="N7378" t="s">
        <v>26160</v>
      </c>
      <c r="O7378">
        <v>5.7777777777777775E-2</v>
      </c>
      <c r="P7378">
        <v>0</v>
      </c>
      <c r="Q7378">
        <v>238</v>
      </c>
      <c r="R7378">
        <v>14</v>
      </c>
      <c r="S7378">
        <v>50</v>
      </c>
      <c r="T7378">
        <v>3</v>
      </c>
      <c r="U7378">
        <v>40</v>
      </c>
      <c r="V7378">
        <v>0</v>
      </c>
      <c r="W7378">
        <v>0</v>
      </c>
      <c r="X7378">
        <v>0</v>
      </c>
      <c r="Y7378">
        <v>1.9844291999999999</v>
      </c>
      <c r="Z7378">
        <v>0.55936735999999998</v>
      </c>
      <c r="AA7378">
        <v>1.4393548</v>
      </c>
      <c r="AB7378">
        <v>1.5704598000000001</v>
      </c>
      <c r="AC7378">
        <v>1.5492220999999999</v>
      </c>
      <c r="AD7378">
        <v>0</v>
      </c>
      <c r="AE7378">
        <v>0</v>
      </c>
      <c r="AF7378">
        <v>7.1028333000000003</v>
      </c>
    </row>
    <row r="7379" spans="1:32" x14ac:dyDescent="0.3">
      <c r="A7379">
        <v>2791098</v>
      </c>
      <c r="B7379">
        <v>2</v>
      </c>
      <c r="C7379" t="s">
        <v>82</v>
      </c>
      <c r="D7379" t="s">
        <v>88</v>
      </c>
      <c r="E7379" t="s">
        <v>26161</v>
      </c>
      <c r="F7379" t="s">
        <v>26162</v>
      </c>
      <c r="G7379" t="s">
        <v>31546</v>
      </c>
      <c r="H7379" t="s">
        <v>893</v>
      </c>
      <c r="I7379" t="s">
        <v>78</v>
      </c>
      <c r="J7379" t="s">
        <v>135</v>
      </c>
      <c r="K7379" t="s">
        <v>22</v>
      </c>
      <c r="L7379" t="s">
        <v>136</v>
      </c>
      <c r="M7379" t="s">
        <v>26163</v>
      </c>
      <c r="N7379" t="s">
        <v>26164</v>
      </c>
      <c r="O7379">
        <v>0.70833333333333337</v>
      </c>
      <c r="P7379">
        <v>0</v>
      </c>
      <c r="Q7379">
        <v>68</v>
      </c>
      <c r="R7379">
        <v>0</v>
      </c>
      <c r="S7379">
        <v>3</v>
      </c>
      <c r="T7379">
        <v>0</v>
      </c>
      <c r="U7379">
        <v>11</v>
      </c>
      <c r="V7379">
        <v>0</v>
      </c>
      <c r="W7379">
        <v>0</v>
      </c>
      <c r="X7379">
        <v>0</v>
      </c>
      <c r="Y7379">
        <v>6.3151219999999997</v>
      </c>
      <c r="Z7379">
        <v>0</v>
      </c>
      <c r="AA7379">
        <v>0.80381404999999995</v>
      </c>
      <c r="AB7379">
        <v>0</v>
      </c>
      <c r="AC7379">
        <v>1.2631664</v>
      </c>
      <c r="AD7379">
        <v>0</v>
      </c>
      <c r="AE7379">
        <v>0</v>
      </c>
      <c r="AF7379">
        <v>8.3821019999999997</v>
      </c>
    </row>
    <row r="7380" spans="1:32" x14ac:dyDescent="0.3">
      <c r="A7380">
        <v>2791180</v>
      </c>
      <c r="B7380">
        <v>1</v>
      </c>
      <c r="C7380" t="s">
        <v>82</v>
      </c>
      <c r="D7380" t="s">
        <v>104</v>
      </c>
      <c r="E7380" t="s">
        <v>26165</v>
      </c>
      <c r="F7380" t="s">
        <v>26166</v>
      </c>
      <c r="G7380" t="s">
        <v>31545</v>
      </c>
      <c r="H7380" t="s">
        <v>134</v>
      </c>
      <c r="I7380" t="s">
        <v>79</v>
      </c>
      <c r="J7380" t="s">
        <v>135</v>
      </c>
      <c r="K7380" t="s">
        <v>22</v>
      </c>
      <c r="L7380" t="s">
        <v>136</v>
      </c>
      <c r="M7380" t="s">
        <v>26167</v>
      </c>
      <c r="N7380" t="s">
        <v>25774</v>
      </c>
      <c r="O7380">
        <v>0.64444444444444449</v>
      </c>
      <c r="P7380">
        <v>0</v>
      </c>
      <c r="Q7380">
        <v>4474</v>
      </c>
      <c r="R7380">
        <v>0</v>
      </c>
      <c r="S7380">
        <v>0</v>
      </c>
      <c r="T7380">
        <v>4</v>
      </c>
      <c r="U7380">
        <v>602</v>
      </c>
      <c r="V7380">
        <v>0</v>
      </c>
      <c r="W7380">
        <v>0</v>
      </c>
      <c r="X7380">
        <v>0</v>
      </c>
      <c r="Y7380">
        <v>737.56740000000002</v>
      </c>
      <c r="Z7380">
        <v>0</v>
      </c>
      <c r="AA7380">
        <v>0</v>
      </c>
      <c r="AB7380">
        <v>42.589910000000003</v>
      </c>
      <c r="AC7380">
        <v>173.80295000000001</v>
      </c>
      <c r="AD7380">
        <v>0</v>
      </c>
      <c r="AE7380">
        <v>0</v>
      </c>
      <c r="AF7380">
        <v>953.96019999999999</v>
      </c>
    </row>
    <row r="7381" spans="1:32" x14ac:dyDescent="0.3">
      <c r="A7381">
        <v>2790711</v>
      </c>
      <c r="B7381">
        <v>1</v>
      </c>
      <c r="C7381" t="s">
        <v>83</v>
      </c>
      <c r="D7381" t="s">
        <v>117</v>
      </c>
      <c r="E7381" t="s">
        <v>26168</v>
      </c>
      <c r="F7381" t="s">
        <v>26169</v>
      </c>
      <c r="G7381" t="s">
        <v>31551</v>
      </c>
      <c r="H7381" t="s">
        <v>624</v>
      </c>
      <c r="I7381" t="s">
        <v>79</v>
      </c>
      <c r="J7381" t="s">
        <v>135</v>
      </c>
      <c r="K7381" t="s">
        <v>22</v>
      </c>
      <c r="L7381" t="s">
        <v>136</v>
      </c>
      <c r="M7381" t="s">
        <v>26170</v>
      </c>
      <c r="N7381" t="s">
        <v>26171</v>
      </c>
      <c r="O7381">
        <v>1.8827777777777779</v>
      </c>
      <c r="P7381">
        <v>3</v>
      </c>
      <c r="Q7381">
        <v>191</v>
      </c>
      <c r="R7381">
        <v>7</v>
      </c>
      <c r="S7381">
        <v>4</v>
      </c>
      <c r="T7381">
        <v>0</v>
      </c>
      <c r="U7381">
        <v>7</v>
      </c>
      <c r="V7381">
        <v>0</v>
      </c>
      <c r="W7381">
        <v>0</v>
      </c>
      <c r="X7381">
        <v>13.109856000000001</v>
      </c>
      <c r="Y7381">
        <v>27.871476999999999</v>
      </c>
      <c r="Z7381">
        <v>2.9433303</v>
      </c>
      <c r="AA7381">
        <v>10.518292000000001</v>
      </c>
      <c r="AB7381">
        <v>0</v>
      </c>
      <c r="AC7381">
        <v>0.41455734</v>
      </c>
      <c r="AD7381">
        <v>0</v>
      </c>
      <c r="AE7381">
        <v>0</v>
      </c>
      <c r="AF7381">
        <v>54.857512999999997</v>
      </c>
    </row>
    <row r="7382" spans="1:32" x14ac:dyDescent="0.3">
      <c r="A7382">
        <v>2790721</v>
      </c>
      <c r="B7382">
        <v>1</v>
      </c>
      <c r="C7382" t="s">
        <v>82</v>
      </c>
      <c r="D7382" t="s">
        <v>87</v>
      </c>
      <c r="E7382" t="s">
        <v>5278</v>
      </c>
      <c r="F7382" t="s">
        <v>5279</v>
      </c>
      <c r="G7382" t="s">
        <v>31552</v>
      </c>
      <c r="H7382" t="s">
        <v>145</v>
      </c>
      <c r="I7382" t="s">
        <v>78</v>
      </c>
      <c r="J7382" t="s">
        <v>135</v>
      </c>
      <c r="K7382" t="s">
        <v>22</v>
      </c>
      <c r="L7382" t="s">
        <v>136</v>
      </c>
      <c r="M7382" t="s">
        <v>26172</v>
      </c>
      <c r="N7382" t="s">
        <v>26173</v>
      </c>
      <c r="O7382">
        <v>0.90194444444444444</v>
      </c>
      <c r="P7382">
        <v>0</v>
      </c>
      <c r="Q7382">
        <v>319</v>
      </c>
      <c r="R7382">
        <v>0</v>
      </c>
      <c r="S7382">
        <v>0</v>
      </c>
      <c r="T7382">
        <v>0</v>
      </c>
      <c r="U7382">
        <v>13</v>
      </c>
      <c r="V7382">
        <v>0</v>
      </c>
      <c r="W7382">
        <v>0</v>
      </c>
      <c r="X7382">
        <v>0</v>
      </c>
      <c r="Y7382">
        <v>109.99017000000001</v>
      </c>
      <c r="Z7382">
        <v>0</v>
      </c>
      <c r="AA7382">
        <v>0</v>
      </c>
      <c r="AB7382">
        <v>0</v>
      </c>
      <c r="AC7382">
        <v>3.5840724000000002</v>
      </c>
      <c r="AD7382">
        <v>0</v>
      </c>
      <c r="AE7382">
        <v>0</v>
      </c>
      <c r="AF7382">
        <v>113.57424</v>
      </c>
    </row>
    <row r="7383" spans="1:32" x14ac:dyDescent="0.3">
      <c r="A7383">
        <v>2790554</v>
      </c>
      <c r="B7383">
        <v>1</v>
      </c>
      <c r="C7383" t="s">
        <v>82</v>
      </c>
      <c r="D7383" t="s">
        <v>103</v>
      </c>
      <c r="E7383" t="s">
        <v>7207</v>
      </c>
      <c r="F7383" t="s">
        <v>7208</v>
      </c>
      <c r="G7383" t="s">
        <v>31552</v>
      </c>
      <c r="H7383" t="s">
        <v>145</v>
      </c>
      <c r="I7383" t="s">
        <v>78</v>
      </c>
      <c r="J7383" t="s">
        <v>135</v>
      </c>
      <c r="K7383" t="s">
        <v>22</v>
      </c>
      <c r="L7383" t="s">
        <v>136</v>
      </c>
      <c r="M7383" t="s">
        <v>26174</v>
      </c>
      <c r="N7383" t="s">
        <v>26175</v>
      </c>
      <c r="O7383">
        <v>1.7944444444444445</v>
      </c>
      <c r="P7383">
        <v>0</v>
      </c>
      <c r="Q7383">
        <v>54</v>
      </c>
      <c r="R7383">
        <v>0</v>
      </c>
      <c r="S7383">
        <v>29</v>
      </c>
      <c r="T7383">
        <v>0</v>
      </c>
      <c r="U7383">
        <v>6</v>
      </c>
      <c r="V7383">
        <v>0</v>
      </c>
      <c r="W7383">
        <v>0</v>
      </c>
      <c r="X7383">
        <v>0</v>
      </c>
      <c r="Y7383">
        <v>9.9837474999999998</v>
      </c>
      <c r="Z7383">
        <v>0</v>
      </c>
      <c r="AA7383">
        <v>5.7202869999999999</v>
      </c>
      <c r="AB7383">
        <v>0</v>
      </c>
      <c r="AC7383">
        <v>3.9457080000000002</v>
      </c>
      <c r="AD7383">
        <v>0</v>
      </c>
      <c r="AE7383">
        <v>0</v>
      </c>
      <c r="AF7383">
        <v>19.649742</v>
      </c>
    </row>
    <row r="7384" spans="1:32" x14ac:dyDescent="0.3">
      <c r="A7384">
        <v>2790522</v>
      </c>
      <c r="B7384">
        <v>1</v>
      </c>
      <c r="C7384" t="s">
        <v>82</v>
      </c>
      <c r="D7384" t="s">
        <v>91</v>
      </c>
      <c r="E7384" t="s">
        <v>1369</v>
      </c>
      <c r="F7384" t="s">
        <v>985</v>
      </c>
      <c r="G7384" t="s">
        <v>31552</v>
      </c>
      <c r="H7384" t="s">
        <v>665</v>
      </c>
      <c r="I7384" t="s">
        <v>78</v>
      </c>
      <c r="J7384" t="s">
        <v>135</v>
      </c>
      <c r="K7384" t="s">
        <v>22</v>
      </c>
      <c r="L7384" t="s">
        <v>136</v>
      </c>
      <c r="M7384" t="s">
        <v>26176</v>
      </c>
      <c r="N7384" t="s">
        <v>26177</v>
      </c>
      <c r="O7384">
        <v>2.6749999999999998</v>
      </c>
      <c r="P7384">
        <v>0</v>
      </c>
      <c r="Q7384">
        <v>38</v>
      </c>
      <c r="R7384">
        <v>0</v>
      </c>
      <c r="S7384">
        <v>0</v>
      </c>
      <c r="T7384">
        <v>0</v>
      </c>
      <c r="U7384">
        <v>76</v>
      </c>
      <c r="V7384">
        <v>0</v>
      </c>
      <c r="W7384">
        <v>2</v>
      </c>
      <c r="X7384">
        <v>0</v>
      </c>
      <c r="Y7384">
        <v>58.505870000000002</v>
      </c>
      <c r="Z7384">
        <v>0</v>
      </c>
      <c r="AA7384">
        <v>0</v>
      </c>
      <c r="AB7384">
        <v>0</v>
      </c>
      <c r="AC7384">
        <v>607.01116999999999</v>
      </c>
      <c r="AD7384">
        <v>0</v>
      </c>
      <c r="AE7384">
        <v>48.357030000000002</v>
      </c>
      <c r="AF7384">
        <v>713.8741</v>
      </c>
    </row>
    <row r="7385" spans="1:32" x14ac:dyDescent="0.3">
      <c r="A7385">
        <v>2790441</v>
      </c>
      <c r="B7385">
        <v>1</v>
      </c>
      <c r="C7385" t="s">
        <v>82</v>
      </c>
      <c r="D7385" t="s">
        <v>110</v>
      </c>
      <c r="E7385" t="s">
        <v>26178</v>
      </c>
      <c r="F7385" t="s">
        <v>26179</v>
      </c>
      <c r="G7385" t="s">
        <v>31548</v>
      </c>
      <c r="H7385" t="s">
        <v>893</v>
      </c>
      <c r="I7385" t="s">
        <v>78</v>
      </c>
      <c r="J7385" t="s">
        <v>135</v>
      </c>
      <c r="K7385" t="s">
        <v>22</v>
      </c>
      <c r="L7385" t="s">
        <v>136</v>
      </c>
      <c r="M7385" t="s">
        <v>26180</v>
      </c>
      <c r="N7385" t="s">
        <v>26181</v>
      </c>
      <c r="O7385">
        <v>8.3766666666666669</v>
      </c>
      <c r="P7385">
        <v>0</v>
      </c>
      <c r="Q7385">
        <v>1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0.62410650000000001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0.62410650000000001</v>
      </c>
    </row>
    <row r="7386" spans="1:32" x14ac:dyDescent="0.3">
      <c r="A7386">
        <v>2790456</v>
      </c>
      <c r="B7386">
        <v>1</v>
      </c>
      <c r="C7386" t="s">
        <v>82</v>
      </c>
      <c r="D7386" t="s">
        <v>92</v>
      </c>
      <c r="E7386" t="s">
        <v>22863</v>
      </c>
      <c r="F7386" t="s">
        <v>22864</v>
      </c>
      <c r="G7386" t="s">
        <v>31549</v>
      </c>
      <c r="H7386" t="s">
        <v>145</v>
      </c>
      <c r="I7386" t="s">
        <v>79</v>
      </c>
      <c r="J7386" t="s">
        <v>135</v>
      </c>
      <c r="K7386" t="s">
        <v>22</v>
      </c>
      <c r="L7386" t="s">
        <v>136</v>
      </c>
      <c r="M7386" t="s">
        <v>26182</v>
      </c>
      <c r="N7386" t="s">
        <v>26183</v>
      </c>
      <c r="O7386">
        <v>0.30805555555555558</v>
      </c>
      <c r="P7386">
        <v>0</v>
      </c>
      <c r="Q7386">
        <v>292</v>
      </c>
      <c r="R7386">
        <v>11</v>
      </c>
      <c r="S7386">
        <v>33</v>
      </c>
      <c r="T7386">
        <v>12</v>
      </c>
      <c r="U7386">
        <v>56</v>
      </c>
      <c r="V7386">
        <v>3</v>
      </c>
      <c r="W7386">
        <v>0</v>
      </c>
      <c r="X7386">
        <v>0</v>
      </c>
      <c r="Y7386">
        <v>36.008180000000003</v>
      </c>
      <c r="Z7386">
        <v>24.731428000000001</v>
      </c>
      <c r="AA7386">
        <v>7.3933790000000004</v>
      </c>
      <c r="AB7386">
        <v>36.444496000000001</v>
      </c>
      <c r="AC7386">
        <v>18.463229999999999</v>
      </c>
      <c r="AD7386">
        <v>169.52906999999999</v>
      </c>
      <c r="AE7386">
        <v>0</v>
      </c>
      <c r="AF7386">
        <v>292.56979999999999</v>
      </c>
    </row>
    <row r="7387" spans="1:32" x14ac:dyDescent="0.3">
      <c r="A7387">
        <v>2790442</v>
      </c>
      <c r="B7387">
        <v>1</v>
      </c>
      <c r="C7387" t="s">
        <v>83</v>
      </c>
      <c r="D7387" t="s">
        <v>117</v>
      </c>
      <c r="E7387" t="s">
        <v>2130</v>
      </c>
      <c r="F7387" t="s">
        <v>2131</v>
      </c>
      <c r="G7387" t="s">
        <v>31549</v>
      </c>
      <c r="H7387" t="s">
        <v>134</v>
      </c>
      <c r="I7387" t="s">
        <v>79</v>
      </c>
      <c r="J7387" t="s">
        <v>135</v>
      </c>
      <c r="K7387" t="s">
        <v>22</v>
      </c>
      <c r="L7387" t="s">
        <v>136</v>
      </c>
      <c r="M7387" t="s">
        <v>26184</v>
      </c>
      <c r="N7387" t="s">
        <v>26185</v>
      </c>
      <c r="O7387">
        <v>0.32111111111111112</v>
      </c>
      <c r="P7387">
        <v>0</v>
      </c>
      <c r="Q7387">
        <v>366</v>
      </c>
      <c r="R7387">
        <v>0</v>
      </c>
      <c r="S7387">
        <v>0</v>
      </c>
      <c r="T7387">
        <v>0</v>
      </c>
      <c r="U7387">
        <v>34</v>
      </c>
      <c r="V7387">
        <v>0</v>
      </c>
      <c r="W7387">
        <v>0</v>
      </c>
      <c r="X7387">
        <v>0</v>
      </c>
      <c r="Y7387">
        <v>10.951888</v>
      </c>
      <c r="Z7387">
        <v>0</v>
      </c>
      <c r="AA7387">
        <v>0</v>
      </c>
      <c r="AB7387">
        <v>0</v>
      </c>
      <c r="AC7387">
        <v>1.2037431999999999</v>
      </c>
      <c r="AD7387">
        <v>0</v>
      </c>
      <c r="AE7387">
        <v>0</v>
      </c>
      <c r="AF7387">
        <v>12.155632000000001</v>
      </c>
    </row>
    <row r="7388" spans="1:32" x14ac:dyDescent="0.3">
      <c r="A7388">
        <v>2790450</v>
      </c>
      <c r="B7388">
        <v>1</v>
      </c>
      <c r="C7388" t="s">
        <v>82</v>
      </c>
      <c r="D7388" t="s">
        <v>108</v>
      </c>
      <c r="E7388" t="s">
        <v>26186</v>
      </c>
      <c r="F7388" t="s">
        <v>26187</v>
      </c>
      <c r="G7388" t="s">
        <v>31545</v>
      </c>
      <c r="H7388" t="s">
        <v>134</v>
      </c>
      <c r="I7388" t="s">
        <v>79</v>
      </c>
      <c r="J7388" t="s">
        <v>248</v>
      </c>
      <c r="K7388" t="s">
        <v>22</v>
      </c>
      <c r="L7388" t="s">
        <v>136</v>
      </c>
      <c r="M7388" t="s">
        <v>26188</v>
      </c>
      <c r="N7388" t="s">
        <v>26189</v>
      </c>
      <c r="O7388">
        <v>2.0555555555555556E-2</v>
      </c>
      <c r="P7388">
        <v>1</v>
      </c>
      <c r="Q7388">
        <v>813</v>
      </c>
      <c r="R7388">
        <v>13</v>
      </c>
      <c r="S7388">
        <v>15</v>
      </c>
      <c r="T7388">
        <v>2</v>
      </c>
      <c r="U7388">
        <v>135</v>
      </c>
      <c r="V7388">
        <v>1</v>
      </c>
      <c r="W7388">
        <v>0</v>
      </c>
      <c r="X7388">
        <v>1.1789373000000001E-2</v>
      </c>
      <c r="Y7388">
        <v>2.8389327999999998</v>
      </c>
      <c r="Z7388">
        <v>0.51458660000000001</v>
      </c>
      <c r="AA7388">
        <v>6.4614669999999999E-2</v>
      </c>
      <c r="AB7388">
        <v>0.12788359999999999</v>
      </c>
      <c r="AC7388">
        <v>1.1304079</v>
      </c>
      <c r="AD7388">
        <v>0.76108335999999999</v>
      </c>
      <c r="AE7388">
        <v>0</v>
      </c>
      <c r="AF7388">
        <v>5.4492984</v>
      </c>
    </row>
    <row r="7389" spans="1:32" x14ac:dyDescent="0.3">
      <c r="A7389">
        <v>2790446</v>
      </c>
      <c r="B7389">
        <v>1</v>
      </c>
      <c r="C7389" t="s">
        <v>82</v>
      </c>
      <c r="D7389" t="s">
        <v>91</v>
      </c>
      <c r="E7389" t="s">
        <v>26190</v>
      </c>
      <c r="F7389" t="s">
        <v>26191</v>
      </c>
      <c r="G7389" t="s">
        <v>31552</v>
      </c>
      <c r="H7389" t="s">
        <v>1297</v>
      </c>
      <c r="I7389" t="s">
        <v>78</v>
      </c>
      <c r="J7389" t="s">
        <v>135</v>
      </c>
      <c r="K7389" t="s">
        <v>22</v>
      </c>
      <c r="L7389" t="s">
        <v>136</v>
      </c>
      <c r="M7389" t="s">
        <v>26192</v>
      </c>
      <c r="N7389" t="s">
        <v>26193</v>
      </c>
      <c r="O7389">
        <v>1.4886111111111111</v>
      </c>
      <c r="P7389">
        <v>0</v>
      </c>
      <c r="Q7389">
        <v>641</v>
      </c>
      <c r="R7389">
        <v>0</v>
      </c>
      <c r="S7389">
        <v>0</v>
      </c>
      <c r="T7389">
        <v>0</v>
      </c>
      <c r="U7389">
        <v>36</v>
      </c>
      <c r="V7389">
        <v>0</v>
      </c>
      <c r="W7389">
        <v>0</v>
      </c>
      <c r="X7389">
        <v>0</v>
      </c>
      <c r="Y7389">
        <v>270.72669999999999</v>
      </c>
      <c r="Z7389">
        <v>0</v>
      </c>
      <c r="AA7389">
        <v>0</v>
      </c>
      <c r="AB7389">
        <v>0</v>
      </c>
      <c r="AC7389">
        <v>76.924225000000007</v>
      </c>
      <c r="AD7389">
        <v>0</v>
      </c>
      <c r="AE7389">
        <v>0</v>
      </c>
      <c r="AF7389">
        <v>347.65093999999999</v>
      </c>
    </row>
    <row r="7390" spans="1:32" x14ac:dyDescent="0.3">
      <c r="A7390">
        <v>2790320</v>
      </c>
      <c r="B7390">
        <v>1</v>
      </c>
      <c r="C7390" t="s">
        <v>82</v>
      </c>
      <c r="D7390" t="s">
        <v>92</v>
      </c>
      <c r="E7390" t="s">
        <v>26194</v>
      </c>
      <c r="F7390" t="s">
        <v>26195</v>
      </c>
      <c r="G7390" t="s">
        <v>31551</v>
      </c>
      <c r="H7390" t="s">
        <v>624</v>
      </c>
      <c r="I7390" t="s">
        <v>79</v>
      </c>
      <c r="J7390" t="s">
        <v>135</v>
      </c>
      <c r="K7390" t="s">
        <v>22</v>
      </c>
      <c r="L7390" t="s">
        <v>136</v>
      </c>
      <c r="M7390" t="s">
        <v>26196</v>
      </c>
      <c r="N7390" t="s">
        <v>26197</v>
      </c>
      <c r="O7390">
        <v>2.757222222222222</v>
      </c>
      <c r="P7390">
        <v>0</v>
      </c>
      <c r="Q7390">
        <v>0</v>
      </c>
      <c r="R7390">
        <v>1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0.70816389999999996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0.70816389999999996</v>
      </c>
    </row>
    <row r="7391" spans="1:32" x14ac:dyDescent="0.3">
      <c r="A7391">
        <v>2790308</v>
      </c>
      <c r="B7391">
        <v>1</v>
      </c>
      <c r="C7391" t="s">
        <v>83</v>
      </c>
      <c r="D7391" t="s">
        <v>115</v>
      </c>
      <c r="E7391" t="s">
        <v>26198</v>
      </c>
      <c r="F7391" t="s">
        <v>26199</v>
      </c>
      <c r="G7391" t="s">
        <v>31546</v>
      </c>
      <c r="H7391" t="s">
        <v>223</v>
      </c>
      <c r="I7391" t="s">
        <v>78</v>
      </c>
      <c r="J7391" t="s">
        <v>135</v>
      </c>
      <c r="K7391" t="s">
        <v>22</v>
      </c>
      <c r="L7391" t="s">
        <v>136</v>
      </c>
      <c r="M7391" t="s">
        <v>26200</v>
      </c>
      <c r="N7391" t="s">
        <v>26201</v>
      </c>
      <c r="O7391">
        <v>1.8075000000000001</v>
      </c>
      <c r="P7391">
        <v>0</v>
      </c>
      <c r="Q7391">
        <v>11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6.7600756000000004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6.7600756000000004</v>
      </c>
    </row>
    <row r="7392" spans="1:32" x14ac:dyDescent="0.3">
      <c r="A7392">
        <v>2789892</v>
      </c>
      <c r="B7392">
        <v>1</v>
      </c>
      <c r="C7392" t="s">
        <v>82</v>
      </c>
      <c r="D7392" t="s">
        <v>106</v>
      </c>
      <c r="E7392" t="s">
        <v>16021</v>
      </c>
      <c r="F7392" t="s">
        <v>16022</v>
      </c>
      <c r="G7392" t="s">
        <v>31546</v>
      </c>
      <c r="H7392" t="s">
        <v>1432</v>
      </c>
      <c r="I7392" t="s">
        <v>78</v>
      </c>
      <c r="J7392" t="s">
        <v>135</v>
      </c>
      <c r="K7392" t="s">
        <v>22</v>
      </c>
      <c r="L7392" t="s">
        <v>136</v>
      </c>
      <c r="M7392" t="s">
        <v>26202</v>
      </c>
      <c r="N7392" t="s">
        <v>26203</v>
      </c>
      <c r="O7392">
        <v>3.2197222222222224</v>
      </c>
      <c r="P7392">
        <v>0</v>
      </c>
      <c r="Q7392">
        <v>12</v>
      </c>
      <c r="R7392">
        <v>0</v>
      </c>
      <c r="S7392">
        <v>0</v>
      </c>
      <c r="T7392">
        <v>0</v>
      </c>
      <c r="U7392">
        <v>1</v>
      </c>
      <c r="V7392">
        <v>0</v>
      </c>
      <c r="W7392">
        <v>0</v>
      </c>
      <c r="X7392">
        <v>0</v>
      </c>
      <c r="Y7392">
        <v>11.461917</v>
      </c>
      <c r="Z7392">
        <v>0</v>
      </c>
      <c r="AA7392">
        <v>0</v>
      </c>
      <c r="AB7392">
        <v>0</v>
      </c>
      <c r="AC7392">
        <v>5.6325965</v>
      </c>
      <c r="AD7392">
        <v>0</v>
      </c>
      <c r="AE7392">
        <v>0</v>
      </c>
      <c r="AF7392">
        <v>17.094512999999999</v>
      </c>
    </row>
    <row r="7393" spans="1:32" x14ac:dyDescent="0.3">
      <c r="A7393">
        <v>2789876</v>
      </c>
      <c r="B7393">
        <v>1</v>
      </c>
      <c r="C7393" t="s">
        <v>83</v>
      </c>
      <c r="D7393" t="s">
        <v>123</v>
      </c>
      <c r="E7393" t="s">
        <v>26204</v>
      </c>
      <c r="F7393" t="s">
        <v>26205</v>
      </c>
      <c r="G7393" t="s">
        <v>31549</v>
      </c>
      <c r="H7393" t="s">
        <v>134</v>
      </c>
      <c r="I7393" t="s">
        <v>79</v>
      </c>
      <c r="J7393" t="s">
        <v>135</v>
      </c>
      <c r="K7393" t="s">
        <v>22</v>
      </c>
      <c r="L7393" t="s">
        <v>136</v>
      </c>
      <c r="M7393" t="s">
        <v>26206</v>
      </c>
      <c r="N7393" t="s">
        <v>26207</v>
      </c>
      <c r="O7393">
        <v>0.74722222222222223</v>
      </c>
      <c r="P7393">
        <v>0</v>
      </c>
      <c r="Q7393">
        <v>4</v>
      </c>
      <c r="R7393">
        <v>4</v>
      </c>
      <c r="S7393">
        <v>9</v>
      </c>
      <c r="T7393">
        <v>13</v>
      </c>
      <c r="U7393">
        <v>10</v>
      </c>
      <c r="V7393">
        <v>1</v>
      </c>
      <c r="W7393">
        <v>0</v>
      </c>
      <c r="X7393">
        <v>0</v>
      </c>
      <c r="Y7393">
        <v>0.62439257000000004</v>
      </c>
      <c r="Z7393">
        <v>0.29131147000000002</v>
      </c>
      <c r="AA7393">
        <v>1.6296417000000001</v>
      </c>
      <c r="AB7393">
        <v>113.03655000000001</v>
      </c>
      <c r="AC7393">
        <v>19.595772</v>
      </c>
      <c r="AD7393">
        <v>13.671137</v>
      </c>
      <c r="AE7393">
        <v>0</v>
      </c>
      <c r="AF7393">
        <v>148.84881999999999</v>
      </c>
    </row>
    <row r="7394" spans="1:32" x14ac:dyDescent="0.3">
      <c r="A7394">
        <v>2789896</v>
      </c>
      <c r="B7394">
        <v>1</v>
      </c>
      <c r="C7394" t="s">
        <v>83</v>
      </c>
      <c r="D7394" t="s">
        <v>120</v>
      </c>
      <c r="E7394" t="s">
        <v>26208</v>
      </c>
      <c r="F7394" t="s">
        <v>26209</v>
      </c>
      <c r="G7394" t="s">
        <v>31546</v>
      </c>
      <c r="H7394" t="s">
        <v>223</v>
      </c>
      <c r="I7394" t="s">
        <v>78</v>
      </c>
      <c r="J7394" t="s">
        <v>135</v>
      </c>
      <c r="K7394" t="s">
        <v>22</v>
      </c>
      <c r="L7394" t="s">
        <v>136</v>
      </c>
      <c r="M7394" t="s">
        <v>26210</v>
      </c>
      <c r="N7394" t="s">
        <v>26211</v>
      </c>
      <c r="O7394">
        <v>0.75444444444444447</v>
      </c>
      <c r="P7394">
        <v>0</v>
      </c>
      <c r="Q7394">
        <v>59</v>
      </c>
      <c r="R7394">
        <v>0</v>
      </c>
      <c r="S7394">
        <v>5</v>
      </c>
      <c r="T7394">
        <v>0</v>
      </c>
      <c r="U7394">
        <v>2</v>
      </c>
      <c r="V7394">
        <v>0</v>
      </c>
      <c r="W7394">
        <v>0</v>
      </c>
      <c r="X7394">
        <v>0</v>
      </c>
      <c r="Y7394">
        <v>6.3114090000000003</v>
      </c>
      <c r="Z7394">
        <v>0</v>
      </c>
      <c r="AA7394">
        <v>0.16828462</v>
      </c>
      <c r="AB7394">
        <v>0</v>
      </c>
      <c r="AC7394">
        <v>0.21045322999999999</v>
      </c>
      <c r="AD7394">
        <v>0</v>
      </c>
      <c r="AE7394">
        <v>0</v>
      </c>
      <c r="AF7394">
        <v>6.6901469999999996</v>
      </c>
    </row>
    <row r="7395" spans="1:32" x14ac:dyDescent="0.3">
      <c r="A7395">
        <v>2789895</v>
      </c>
      <c r="B7395">
        <v>1</v>
      </c>
      <c r="C7395" t="s">
        <v>82</v>
      </c>
      <c r="D7395" t="s">
        <v>93</v>
      </c>
      <c r="E7395" t="s">
        <v>22650</v>
      </c>
      <c r="F7395" t="s">
        <v>22651</v>
      </c>
      <c r="G7395" t="s">
        <v>31548</v>
      </c>
      <c r="H7395" t="s">
        <v>333</v>
      </c>
      <c r="I7395" t="s">
        <v>78</v>
      </c>
      <c r="J7395" t="s">
        <v>135</v>
      </c>
      <c r="K7395" t="s">
        <v>22</v>
      </c>
      <c r="L7395" t="s">
        <v>136</v>
      </c>
      <c r="M7395" t="s">
        <v>26212</v>
      </c>
      <c r="N7395" t="s">
        <v>26213</v>
      </c>
      <c r="O7395">
        <v>0.84472222222222226</v>
      </c>
      <c r="P7395">
        <v>0</v>
      </c>
      <c r="Q7395">
        <v>31</v>
      </c>
      <c r="R7395">
        <v>0</v>
      </c>
      <c r="S7395">
        <v>0</v>
      </c>
      <c r="T7395">
        <v>0</v>
      </c>
      <c r="U7395">
        <v>1</v>
      </c>
      <c r="V7395">
        <v>0</v>
      </c>
      <c r="W7395">
        <v>0</v>
      </c>
      <c r="X7395">
        <v>0</v>
      </c>
      <c r="Y7395">
        <v>6.2363239999999998</v>
      </c>
      <c r="Z7395">
        <v>0</v>
      </c>
      <c r="AA7395">
        <v>0</v>
      </c>
      <c r="AB7395">
        <v>0</v>
      </c>
      <c r="AC7395">
        <v>0.49406114000000001</v>
      </c>
      <c r="AD7395">
        <v>0</v>
      </c>
      <c r="AE7395">
        <v>0</v>
      </c>
      <c r="AF7395">
        <v>6.7303850000000001</v>
      </c>
    </row>
    <row r="7396" spans="1:32" x14ac:dyDescent="0.3">
      <c r="A7396">
        <v>2789900</v>
      </c>
      <c r="B7396">
        <v>1</v>
      </c>
      <c r="C7396" t="s">
        <v>82</v>
      </c>
      <c r="D7396" t="s">
        <v>84</v>
      </c>
      <c r="E7396" t="s">
        <v>12171</v>
      </c>
      <c r="F7396" t="s">
        <v>12172</v>
      </c>
      <c r="G7396" t="s">
        <v>31546</v>
      </c>
      <c r="H7396" t="s">
        <v>223</v>
      </c>
      <c r="I7396" t="s">
        <v>78</v>
      </c>
      <c r="J7396" t="s">
        <v>135</v>
      </c>
      <c r="K7396" t="s">
        <v>22</v>
      </c>
      <c r="L7396" t="s">
        <v>136</v>
      </c>
      <c r="M7396" t="s">
        <v>26214</v>
      </c>
      <c r="N7396" t="s">
        <v>26215</v>
      </c>
      <c r="O7396">
        <v>1.5044444444444445</v>
      </c>
      <c r="P7396">
        <v>0</v>
      </c>
      <c r="Q7396">
        <v>203</v>
      </c>
      <c r="R7396">
        <v>0</v>
      </c>
      <c r="S7396">
        <v>0</v>
      </c>
      <c r="T7396">
        <v>0</v>
      </c>
      <c r="U7396">
        <v>5</v>
      </c>
      <c r="V7396">
        <v>0</v>
      </c>
      <c r="W7396">
        <v>0</v>
      </c>
      <c r="X7396">
        <v>0</v>
      </c>
      <c r="Y7396">
        <v>60.546962999999998</v>
      </c>
      <c r="Z7396">
        <v>0</v>
      </c>
      <c r="AA7396">
        <v>0</v>
      </c>
      <c r="AB7396">
        <v>0</v>
      </c>
      <c r="AC7396">
        <v>1.7110155</v>
      </c>
      <c r="AD7396">
        <v>0</v>
      </c>
      <c r="AE7396">
        <v>0</v>
      </c>
      <c r="AF7396">
        <v>62.257976999999997</v>
      </c>
    </row>
    <row r="7397" spans="1:32" x14ac:dyDescent="0.3">
      <c r="A7397">
        <v>2793481</v>
      </c>
      <c r="B7397">
        <v>1</v>
      </c>
      <c r="C7397" t="s">
        <v>82</v>
      </c>
      <c r="D7397" t="s">
        <v>95</v>
      </c>
      <c r="E7397" t="s">
        <v>663</v>
      </c>
      <c r="F7397" t="s">
        <v>664</v>
      </c>
      <c r="G7397" t="s">
        <v>31552</v>
      </c>
      <c r="H7397" t="s">
        <v>145</v>
      </c>
      <c r="I7397" t="s">
        <v>78</v>
      </c>
      <c r="J7397" t="s">
        <v>135</v>
      </c>
      <c r="K7397" t="s">
        <v>22</v>
      </c>
      <c r="L7397" t="s">
        <v>136</v>
      </c>
      <c r="M7397" t="s">
        <v>26216</v>
      </c>
      <c r="N7397" t="s">
        <v>26217</v>
      </c>
      <c r="O7397">
        <v>0.26027777777777777</v>
      </c>
      <c r="P7397">
        <v>0</v>
      </c>
      <c r="Q7397">
        <v>315</v>
      </c>
      <c r="R7397">
        <v>0</v>
      </c>
      <c r="S7397">
        <v>0</v>
      </c>
      <c r="T7397">
        <v>0</v>
      </c>
      <c r="U7397">
        <v>4</v>
      </c>
      <c r="V7397">
        <v>0</v>
      </c>
      <c r="W7397">
        <v>0</v>
      </c>
      <c r="X7397">
        <v>0</v>
      </c>
      <c r="Y7397">
        <v>23.142158999999999</v>
      </c>
      <c r="Z7397">
        <v>0</v>
      </c>
      <c r="AA7397">
        <v>0</v>
      </c>
      <c r="AB7397">
        <v>0</v>
      </c>
      <c r="AC7397">
        <v>0.73513079999999997</v>
      </c>
      <c r="AD7397">
        <v>0</v>
      </c>
      <c r="AE7397">
        <v>0</v>
      </c>
      <c r="AF7397">
        <v>23.877289000000001</v>
      </c>
    </row>
    <row r="7398" spans="1:32" x14ac:dyDescent="0.3">
      <c r="A7398">
        <v>2792497</v>
      </c>
      <c r="B7398">
        <v>1</v>
      </c>
      <c r="C7398" t="s">
        <v>82</v>
      </c>
      <c r="D7398" t="s">
        <v>98</v>
      </c>
      <c r="E7398" t="s">
        <v>26218</v>
      </c>
      <c r="F7398" t="s">
        <v>26219</v>
      </c>
      <c r="G7398" t="s">
        <v>31552</v>
      </c>
      <c r="H7398" t="s">
        <v>665</v>
      </c>
      <c r="I7398" t="s">
        <v>78</v>
      </c>
      <c r="J7398" t="s">
        <v>135</v>
      </c>
      <c r="K7398" t="s">
        <v>22</v>
      </c>
      <c r="L7398" t="s">
        <v>136</v>
      </c>
      <c r="M7398" t="s">
        <v>26220</v>
      </c>
      <c r="N7398" t="s">
        <v>26221</v>
      </c>
      <c r="O7398">
        <v>2.5436111111111113</v>
      </c>
      <c r="P7398">
        <v>0</v>
      </c>
      <c r="Q7398">
        <v>443</v>
      </c>
      <c r="R7398">
        <v>0</v>
      </c>
      <c r="S7398">
        <v>0</v>
      </c>
      <c r="T7398">
        <v>0</v>
      </c>
      <c r="U7398">
        <v>26</v>
      </c>
      <c r="V7398">
        <v>0</v>
      </c>
      <c r="W7398">
        <v>0</v>
      </c>
      <c r="X7398">
        <v>0</v>
      </c>
      <c r="Y7398">
        <v>381.12457000000001</v>
      </c>
      <c r="Z7398">
        <v>0</v>
      </c>
      <c r="AA7398">
        <v>0</v>
      </c>
      <c r="AB7398">
        <v>0</v>
      </c>
      <c r="AC7398">
        <v>44.893237999999997</v>
      </c>
      <c r="AD7398">
        <v>0</v>
      </c>
      <c r="AE7398">
        <v>0</v>
      </c>
      <c r="AF7398">
        <v>426.01780000000002</v>
      </c>
    </row>
    <row r="7399" spans="1:32" x14ac:dyDescent="0.3">
      <c r="A7399">
        <v>2793476</v>
      </c>
      <c r="B7399">
        <v>1</v>
      </c>
      <c r="C7399" t="s">
        <v>82</v>
      </c>
      <c r="D7399" t="s">
        <v>98</v>
      </c>
      <c r="E7399" t="s">
        <v>26222</v>
      </c>
      <c r="F7399" t="s">
        <v>26223</v>
      </c>
      <c r="G7399" t="s">
        <v>31546</v>
      </c>
      <c r="H7399" t="s">
        <v>2229</v>
      </c>
      <c r="I7399" t="s">
        <v>78</v>
      </c>
      <c r="J7399" t="s">
        <v>135</v>
      </c>
      <c r="K7399" t="s">
        <v>22</v>
      </c>
      <c r="L7399" t="s">
        <v>136</v>
      </c>
      <c r="M7399" t="s">
        <v>26224</v>
      </c>
      <c r="N7399" t="s">
        <v>26225</v>
      </c>
      <c r="O7399">
        <v>1.2358333333333333</v>
      </c>
      <c r="P7399">
        <v>0</v>
      </c>
      <c r="Q7399">
        <v>76</v>
      </c>
      <c r="R7399">
        <v>0</v>
      </c>
      <c r="S7399">
        <v>0</v>
      </c>
      <c r="T7399">
        <v>0</v>
      </c>
      <c r="U7399">
        <v>1</v>
      </c>
      <c r="V7399">
        <v>0</v>
      </c>
      <c r="W7399">
        <v>0</v>
      </c>
      <c r="X7399">
        <v>0</v>
      </c>
      <c r="Y7399">
        <v>18.143068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18.143068</v>
      </c>
    </row>
    <row r="7400" spans="1:32" x14ac:dyDescent="0.3">
      <c r="A7400">
        <v>2793361</v>
      </c>
      <c r="B7400">
        <v>1</v>
      </c>
      <c r="C7400" t="s">
        <v>82</v>
      </c>
      <c r="D7400" t="s">
        <v>104</v>
      </c>
      <c r="E7400" t="s">
        <v>26226</v>
      </c>
      <c r="F7400" t="s">
        <v>26227</v>
      </c>
      <c r="G7400" t="s">
        <v>31546</v>
      </c>
      <c r="H7400" t="s">
        <v>223</v>
      </c>
      <c r="I7400" t="s">
        <v>78</v>
      </c>
      <c r="J7400" t="s">
        <v>135</v>
      </c>
      <c r="K7400" t="s">
        <v>22</v>
      </c>
      <c r="L7400" t="s">
        <v>136</v>
      </c>
      <c r="M7400" t="s">
        <v>26228</v>
      </c>
      <c r="N7400" t="s">
        <v>26229</v>
      </c>
      <c r="O7400">
        <v>5.7569444444444446</v>
      </c>
      <c r="P7400">
        <v>0</v>
      </c>
      <c r="Q7400">
        <v>39</v>
      </c>
      <c r="R7400">
        <v>0</v>
      </c>
      <c r="S7400">
        <v>0</v>
      </c>
      <c r="T7400">
        <v>0</v>
      </c>
      <c r="U7400">
        <v>3</v>
      </c>
      <c r="V7400">
        <v>0</v>
      </c>
      <c r="W7400">
        <v>0</v>
      </c>
      <c r="X7400">
        <v>0</v>
      </c>
      <c r="Y7400">
        <v>95.537189999999995</v>
      </c>
      <c r="Z7400">
        <v>0</v>
      </c>
      <c r="AA7400">
        <v>0</v>
      </c>
      <c r="AB7400">
        <v>0</v>
      </c>
      <c r="AC7400">
        <v>7.3922986999999996</v>
      </c>
      <c r="AD7400">
        <v>0</v>
      </c>
      <c r="AE7400">
        <v>0</v>
      </c>
      <c r="AF7400">
        <v>102.92949</v>
      </c>
    </row>
    <row r="7401" spans="1:32" x14ac:dyDescent="0.3">
      <c r="A7401">
        <v>2793360</v>
      </c>
      <c r="B7401">
        <v>1</v>
      </c>
      <c r="C7401" t="s">
        <v>82</v>
      </c>
      <c r="D7401" t="s">
        <v>91</v>
      </c>
      <c r="E7401" t="s">
        <v>17256</v>
      </c>
      <c r="F7401" t="s">
        <v>17257</v>
      </c>
      <c r="G7401" t="s">
        <v>31546</v>
      </c>
      <c r="H7401" t="s">
        <v>223</v>
      </c>
      <c r="I7401" t="s">
        <v>78</v>
      </c>
      <c r="J7401" t="s">
        <v>135</v>
      </c>
      <c r="K7401" t="s">
        <v>22</v>
      </c>
      <c r="L7401" t="s">
        <v>136</v>
      </c>
      <c r="M7401" t="s">
        <v>26230</v>
      </c>
      <c r="N7401" t="s">
        <v>26231</v>
      </c>
      <c r="O7401">
        <v>2.3083333333333331</v>
      </c>
      <c r="P7401">
        <v>0</v>
      </c>
      <c r="Q7401">
        <v>68</v>
      </c>
      <c r="R7401">
        <v>0</v>
      </c>
      <c r="S7401">
        <v>0</v>
      </c>
      <c r="T7401">
        <v>0</v>
      </c>
      <c r="U7401">
        <v>2</v>
      </c>
      <c r="V7401">
        <v>0</v>
      </c>
      <c r="W7401">
        <v>0</v>
      </c>
      <c r="X7401">
        <v>0</v>
      </c>
      <c r="Y7401">
        <v>38.321384000000002</v>
      </c>
      <c r="Z7401">
        <v>0</v>
      </c>
      <c r="AA7401">
        <v>0</v>
      </c>
      <c r="AB7401">
        <v>0</v>
      </c>
      <c r="AC7401">
        <v>5.9314109999999998</v>
      </c>
      <c r="AD7401">
        <v>0</v>
      </c>
      <c r="AE7401">
        <v>0</v>
      </c>
      <c r="AF7401">
        <v>44.252795999999996</v>
      </c>
    </row>
    <row r="7402" spans="1:32" x14ac:dyDescent="0.3">
      <c r="A7402">
        <v>2793357</v>
      </c>
      <c r="B7402">
        <v>1</v>
      </c>
      <c r="C7402" t="s">
        <v>82</v>
      </c>
      <c r="D7402" t="s">
        <v>87</v>
      </c>
      <c r="E7402" t="s">
        <v>26232</v>
      </c>
      <c r="F7402" t="s">
        <v>26233</v>
      </c>
      <c r="G7402" t="s">
        <v>31546</v>
      </c>
      <c r="H7402" t="s">
        <v>223</v>
      </c>
      <c r="I7402" t="s">
        <v>78</v>
      </c>
      <c r="J7402" t="s">
        <v>135</v>
      </c>
      <c r="K7402" t="s">
        <v>22</v>
      </c>
      <c r="L7402" t="s">
        <v>136</v>
      </c>
      <c r="M7402" t="s">
        <v>26234</v>
      </c>
      <c r="N7402" t="s">
        <v>26235</v>
      </c>
      <c r="O7402">
        <v>1.1280555555555556</v>
      </c>
      <c r="P7402">
        <v>0</v>
      </c>
      <c r="Q7402">
        <v>138</v>
      </c>
      <c r="R7402">
        <v>0</v>
      </c>
      <c r="S7402">
        <v>0</v>
      </c>
      <c r="T7402">
        <v>0</v>
      </c>
      <c r="U7402">
        <v>2</v>
      </c>
      <c r="V7402">
        <v>0</v>
      </c>
      <c r="W7402">
        <v>0</v>
      </c>
      <c r="X7402">
        <v>0</v>
      </c>
      <c r="Y7402">
        <v>52.827038000000002</v>
      </c>
      <c r="Z7402">
        <v>0</v>
      </c>
      <c r="AA7402">
        <v>0</v>
      </c>
      <c r="AB7402">
        <v>0</v>
      </c>
      <c r="AC7402">
        <v>1.9222859999999999</v>
      </c>
      <c r="AD7402">
        <v>0</v>
      </c>
      <c r="AE7402">
        <v>0</v>
      </c>
      <c r="AF7402">
        <v>54.749324999999999</v>
      </c>
    </row>
    <row r="7403" spans="1:32" x14ac:dyDescent="0.3">
      <c r="A7403">
        <v>2793378</v>
      </c>
      <c r="B7403">
        <v>1</v>
      </c>
      <c r="C7403" t="s">
        <v>82</v>
      </c>
      <c r="D7403" t="s">
        <v>92</v>
      </c>
      <c r="E7403" t="s">
        <v>26236</v>
      </c>
      <c r="F7403" t="s">
        <v>26237</v>
      </c>
      <c r="G7403" t="s">
        <v>31550</v>
      </c>
      <c r="H7403" t="s">
        <v>380</v>
      </c>
      <c r="I7403" t="s">
        <v>78</v>
      </c>
      <c r="J7403" t="s">
        <v>135</v>
      </c>
      <c r="K7403" t="s">
        <v>22</v>
      </c>
      <c r="L7403" t="s">
        <v>136</v>
      </c>
      <c r="M7403" t="s">
        <v>26238</v>
      </c>
      <c r="N7403" t="s">
        <v>26239</v>
      </c>
      <c r="O7403">
        <v>2.2605555555555554</v>
      </c>
      <c r="P7403">
        <v>0</v>
      </c>
      <c r="Q7403">
        <v>164</v>
      </c>
      <c r="R7403">
        <v>0</v>
      </c>
      <c r="S7403">
        <v>0</v>
      </c>
      <c r="T7403">
        <v>0</v>
      </c>
      <c r="U7403">
        <v>38</v>
      </c>
      <c r="V7403">
        <v>0</v>
      </c>
      <c r="W7403">
        <v>0</v>
      </c>
      <c r="X7403">
        <v>0</v>
      </c>
      <c r="Y7403">
        <v>139.66371000000001</v>
      </c>
      <c r="Z7403">
        <v>0</v>
      </c>
      <c r="AA7403">
        <v>0</v>
      </c>
      <c r="AB7403">
        <v>0</v>
      </c>
      <c r="AC7403">
        <v>54.813186999999999</v>
      </c>
      <c r="AD7403">
        <v>0</v>
      </c>
      <c r="AE7403">
        <v>0</v>
      </c>
      <c r="AF7403">
        <v>194.4769</v>
      </c>
    </row>
    <row r="7404" spans="1:32" x14ac:dyDescent="0.3">
      <c r="A7404">
        <v>2793351</v>
      </c>
      <c r="B7404">
        <v>1</v>
      </c>
      <c r="C7404" t="s">
        <v>82</v>
      </c>
      <c r="D7404" t="s">
        <v>87</v>
      </c>
      <c r="E7404" t="s">
        <v>26240</v>
      </c>
      <c r="F7404" t="s">
        <v>26241</v>
      </c>
      <c r="G7404" t="s">
        <v>31546</v>
      </c>
      <c r="H7404" t="s">
        <v>223</v>
      </c>
      <c r="I7404" t="s">
        <v>78</v>
      </c>
      <c r="J7404" t="s">
        <v>135</v>
      </c>
      <c r="K7404" t="s">
        <v>22</v>
      </c>
      <c r="L7404" t="s">
        <v>136</v>
      </c>
      <c r="M7404" t="s">
        <v>26242</v>
      </c>
      <c r="N7404" t="s">
        <v>26243</v>
      </c>
      <c r="O7404">
        <v>3.1002777777777779</v>
      </c>
      <c r="P7404">
        <v>0</v>
      </c>
      <c r="Q7404">
        <v>343</v>
      </c>
      <c r="R7404">
        <v>0</v>
      </c>
      <c r="S7404">
        <v>0</v>
      </c>
      <c r="T7404">
        <v>0</v>
      </c>
      <c r="U7404">
        <v>4</v>
      </c>
      <c r="V7404">
        <v>0</v>
      </c>
      <c r="W7404">
        <v>0</v>
      </c>
      <c r="X7404">
        <v>0</v>
      </c>
      <c r="Y7404">
        <v>402.78030000000001</v>
      </c>
      <c r="Z7404">
        <v>0</v>
      </c>
      <c r="AA7404">
        <v>0</v>
      </c>
      <c r="AB7404">
        <v>0</v>
      </c>
      <c r="AC7404">
        <v>3.8434539999999999</v>
      </c>
      <c r="AD7404">
        <v>0</v>
      </c>
      <c r="AE7404">
        <v>0</v>
      </c>
      <c r="AF7404">
        <v>406.62378000000001</v>
      </c>
    </row>
    <row r="7405" spans="1:32" x14ac:dyDescent="0.3">
      <c r="A7405">
        <v>2793349</v>
      </c>
      <c r="B7405">
        <v>1</v>
      </c>
      <c r="C7405" t="s">
        <v>83</v>
      </c>
      <c r="D7405" t="s">
        <v>127</v>
      </c>
      <c r="E7405" t="s">
        <v>9763</v>
      </c>
      <c r="F7405" t="s">
        <v>9764</v>
      </c>
      <c r="G7405" t="s">
        <v>31552</v>
      </c>
      <c r="H7405" t="s">
        <v>145</v>
      </c>
      <c r="I7405" t="s">
        <v>78</v>
      </c>
      <c r="J7405" t="s">
        <v>135</v>
      </c>
      <c r="K7405" t="s">
        <v>22</v>
      </c>
      <c r="L7405" t="s">
        <v>136</v>
      </c>
      <c r="M7405" t="s">
        <v>26244</v>
      </c>
      <c r="N7405" t="s">
        <v>26245</v>
      </c>
      <c r="O7405">
        <v>0.45111111111111113</v>
      </c>
      <c r="P7405">
        <v>0</v>
      </c>
      <c r="Q7405">
        <v>15</v>
      </c>
      <c r="R7405">
        <v>0</v>
      </c>
      <c r="S7405">
        <v>12</v>
      </c>
      <c r="T7405">
        <v>0</v>
      </c>
      <c r="U7405">
        <v>11</v>
      </c>
      <c r="V7405">
        <v>0</v>
      </c>
      <c r="W7405">
        <v>0</v>
      </c>
      <c r="X7405">
        <v>0</v>
      </c>
      <c r="Y7405">
        <v>0.69570445999999997</v>
      </c>
      <c r="Z7405">
        <v>0</v>
      </c>
      <c r="AA7405">
        <v>0.83444479999999999</v>
      </c>
      <c r="AB7405">
        <v>0</v>
      </c>
      <c r="AC7405">
        <v>6.7944009999999997</v>
      </c>
      <c r="AD7405">
        <v>0</v>
      </c>
      <c r="AE7405">
        <v>0</v>
      </c>
      <c r="AF7405">
        <v>8.3245509999999996</v>
      </c>
    </row>
    <row r="7406" spans="1:32" x14ac:dyDescent="0.3">
      <c r="A7406">
        <v>2792911</v>
      </c>
      <c r="B7406">
        <v>1</v>
      </c>
      <c r="C7406" t="s">
        <v>83</v>
      </c>
      <c r="D7406" t="s">
        <v>123</v>
      </c>
      <c r="E7406" t="s">
        <v>26246</v>
      </c>
      <c r="F7406" t="s">
        <v>26247</v>
      </c>
      <c r="G7406" t="s">
        <v>31550</v>
      </c>
      <c r="H7406" t="s">
        <v>380</v>
      </c>
      <c r="I7406" t="s">
        <v>78</v>
      </c>
      <c r="J7406" t="s">
        <v>135</v>
      </c>
      <c r="K7406" t="s">
        <v>22</v>
      </c>
      <c r="L7406" t="s">
        <v>136</v>
      </c>
      <c r="M7406" t="s">
        <v>26248</v>
      </c>
      <c r="N7406" t="s">
        <v>26249</v>
      </c>
      <c r="O7406">
        <v>1.9441666666666666</v>
      </c>
      <c r="P7406">
        <v>0</v>
      </c>
      <c r="Q7406">
        <v>54</v>
      </c>
      <c r="R7406">
        <v>0</v>
      </c>
      <c r="S7406">
        <v>0</v>
      </c>
      <c r="T7406">
        <v>0</v>
      </c>
      <c r="U7406">
        <v>1</v>
      </c>
      <c r="V7406">
        <v>0</v>
      </c>
      <c r="W7406">
        <v>0</v>
      </c>
      <c r="X7406">
        <v>0</v>
      </c>
      <c r="Y7406">
        <v>21.332712000000001</v>
      </c>
      <c r="Z7406">
        <v>0</v>
      </c>
      <c r="AA7406">
        <v>0</v>
      </c>
      <c r="AB7406">
        <v>0</v>
      </c>
      <c r="AC7406">
        <v>0.20980513000000001</v>
      </c>
      <c r="AD7406">
        <v>0</v>
      </c>
      <c r="AE7406">
        <v>0</v>
      </c>
      <c r="AF7406">
        <v>21.542517</v>
      </c>
    </row>
    <row r="7407" spans="1:32" x14ac:dyDescent="0.3">
      <c r="A7407">
        <v>2791948</v>
      </c>
      <c r="B7407">
        <v>1</v>
      </c>
      <c r="C7407" t="s">
        <v>83</v>
      </c>
      <c r="D7407" t="s">
        <v>121</v>
      </c>
      <c r="E7407" t="s">
        <v>26250</v>
      </c>
      <c r="F7407" t="s">
        <v>26251</v>
      </c>
      <c r="G7407" t="s">
        <v>31551</v>
      </c>
      <c r="H7407" t="s">
        <v>185</v>
      </c>
      <c r="I7407" t="s">
        <v>79</v>
      </c>
      <c r="J7407" t="s">
        <v>135</v>
      </c>
      <c r="K7407" t="s">
        <v>22</v>
      </c>
      <c r="L7407" t="s">
        <v>186</v>
      </c>
      <c r="M7407" t="s">
        <v>26252</v>
      </c>
      <c r="N7407" t="s">
        <v>26253</v>
      </c>
      <c r="O7407">
        <v>0.31027777777777776</v>
      </c>
      <c r="P7407">
        <v>0</v>
      </c>
      <c r="Q7407">
        <v>12</v>
      </c>
      <c r="R7407">
        <v>0</v>
      </c>
      <c r="S7407">
        <v>6</v>
      </c>
      <c r="T7407">
        <v>0</v>
      </c>
      <c r="U7407">
        <v>1</v>
      </c>
      <c r="V7407">
        <v>0</v>
      </c>
      <c r="W7407">
        <v>0</v>
      </c>
      <c r="X7407">
        <v>0</v>
      </c>
      <c r="Y7407">
        <v>0.31291193</v>
      </c>
      <c r="Z7407">
        <v>0</v>
      </c>
      <c r="AA7407">
        <v>1.4523517999999999E-2</v>
      </c>
      <c r="AB7407">
        <v>0</v>
      </c>
      <c r="AC7407">
        <v>0.55387883999999998</v>
      </c>
      <c r="AD7407">
        <v>0</v>
      </c>
      <c r="AE7407">
        <v>0</v>
      </c>
      <c r="AF7407">
        <v>0.88131433999999997</v>
      </c>
    </row>
    <row r="7408" spans="1:32" x14ac:dyDescent="0.3">
      <c r="A7408">
        <v>2791915</v>
      </c>
      <c r="B7408">
        <v>1</v>
      </c>
      <c r="C7408" t="s">
        <v>83</v>
      </c>
      <c r="D7408" t="s">
        <v>120</v>
      </c>
      <c r="E7408" t="s">
        <v>24516</v>
      </c>
      <c r="F7408" t="s">
        <v>24517</v>
      </c>
      <c r="G7408" t="s">
        <v>31549</v>
      </c>
      <c r="H7408" t="s">
        <v>643</v>
      </c>
      <c r="I7408" t="s">
        <v>79</v>
      </c>
      <c r="J7408" t="s">
        <v>135</v>
      </c>
      <c r="K7408" t="s">
        <v>22</v>
      </c>
      <c r="L7408" t="s">
        <v>186</v>
      </c>
      <c r="M7408" t="s">
        <v>26254</v>
      </c>
      <c r="N7408" t="s">
        <v>26255</v>
      </c>
      <c r="O7408">
        <v>6.1647222222222222</v>
      </c>
      <c r="P7408">
        <v>2</v>
      </c>
      <c r="Q7408">
        <v>306</v>
      </c>
      <c r="R7408">
        <v>9</v>
      </c>
      <c r="S7408">
        <v>2</v>
      </c>
      <c r="T7408">
        <v>3</v>
      </c>
      <c r="U7408">
        <v>13</v>
      </c>
      <c r="V7408">
        <v>0</v>
      </c>
      <c r="W7408">
        <v>0</v>
      </c>
      <c r="X7408">
        <v>16.412130000000001</v>
      </c>
      <c r="Y7408">
        <v>186.59836000000001</v>
      </c>
      <c r="Z7408">
        <v>529.27026000000001</v>
      </c>
      <c r="AA7408">
        <v>3.4865949999999999</v>
      </c>
      <c r="AB7408">
        <v>52.650333000000003</v>
      </c>
      <c r="AC7408">
        <v>17.551739999999999</v>
      </c>
      <c r="AD7408">
        <v>0</v>
      </c>
      <c r="AE7408">
        <v>0</v>
      </c>
      <c r="AF7408">
        <v>805.96939999999995</v>
      </c>
    </row>
    <row r="7409" spans="1:32" x14ac:dyDescent="0.3">
      <c r="A7409">
        <v>2791780</v>
      </c>
      <c r="B7409">
        <v>1</v>
      </c>
      <c r="C7409" t="s">
        <v>82</v>
      </c>
      <c r="D7409" t="s">
        <v>92</v>
      </c>
      <c r="E7409" t="s">
        <v>26256</v>
      </c>
      <c r="F7409" t="s">
        <v>26257</v>
      </c>
      <c r="G7409" t="s">
        <v>31550</v>
      </c>
      <c r="H7409" t="s">
        <v>1432</v>
      </c>
      <c r="I7409" t="s">
        <v>78</v>
      </c>
      <c r="J7409" t="s">
        <v>135</v>
      </c>
      <c r="K7409" t="s">
        <v>22</v>
      </c>
      <c r="L7409" t="s">
        <v>136</v>
      </c>
      <c r="M7409" t="s">
        <v>26258</v>
      </c>
      <c r="N7409" t="s">
        <v>26259</v>
      </c>
      <c r="O7409">
        <v>3.5422222222222222</v>
      </c>
      <c r="P7409">
        <v>0</v>
      </c>
      <c r="Q7409">
        <v>37</v>
      </c>
      <c r="R7409">
        <v>0</v>
      </c>
      <c r="S7409">
        <v>0</v>
      </c>
      <c r="T7409">
        <v>0</v>
      </c>
      <c r="U7409">
        <v>12</v>
      </c>
      <c r="V7409">
        <v>0</v>
      </c>
      <c r="W7409">
        <v>0</v>
      </c>
      <c r="X7409">
        <v>0</v>
      </c>
      <c r="Y7409">
        <v>121.01768</v>
      </c>
      <c r="Z7409">
        <v>0</v>
      </c>
      <c r="AA7409">
        <v>0</v>
      </c>
      <c r="AB7409">
        <v>0</v>
      </c>
      <c r="AC7409">
        <v>62.329300000000003</v>
      </c>
      <c r="AD7409">
        <v>0</v>
      </c>
      <c r="AE7409">
        <v>0</v>
      </c>
      <c r="AF7409">
        <v>183.34697</v>
      </c>
    </row>
    <row r="7410" spans="1:32" x14ac:dyDescent="0.3">
      <c r="A7410">
        <v>2791773</v>
      </c>
      <c r="B7410">
        <v>1</v>
      </c>
      <c r="C7410" t="s">
        <v>82</v>
      </c>
      <c r="D7410" t="s">
        <v>97</v>
      </c>
      <c r="E7410" t="s">
        <v>26260</v>
      </c>
      <c r="F7410" t="s">
        <v>26261</v>
      </c>
      <c r="G7410" t="s">
        <v>31546</v>
      </c>
      <c r="H7410" t="s">
        <v>223</v>
      </c>
      <c r="I7410" t="s">
        <v>78</v>
      </c>
      <c r="J7410" t="s">
        <v>135</v>
      </c>
      <c r="K7410" t="s">
        <v>22</v>
      </c>
      <c r="L7410" t="s">
        <v>136</v>
      </c>
      <c r="M7410" t="s">
        <v>26262</v>
      </c>
      <c r="N7410" t="s">
        <v>26263</v>
      </c>
      <c r="O7410">
        <v>1.1119444444444444</v>
      </c>
      <c r="P7410">
        <v>0</v>
      </c>
      <c r="Q7410">
        <v>153</v>
      </c>
      <c r="R7410">
        <v>0</v>
      </c>
      <c r="S7410">
        <v>0</v>
      </c>
      <c r="T7410">
        <v>0</v>
      </c>
      <c r="U7410">
        <v>13</v>
      </c>
      <c r="V7410">
        <v>0</v>
      </c>
      <c r="W7410">
        <v>1</v>
      </c>
      <c r="X7410">
        <v>0</v>
      </c>
      <c r="Y7410">
        <v>69.534689999999998</v>
      </c>
      <c r="Z7410">
        <v>0</v>
      </c>
      <c r="AA7410">
        <v>0</v>
      </c>
      <c r="AB7410">
        <v>0</v>
      </c>
      <c r="AC7410">
        <v>10.117630999999999</v>
      </c>
      <c r="AD7410">
        <v>0</v>
      </c>
      <c r="AE7410">
        <v>3.0149781999999998</v>
      </c>
      <c r="AF7410">
        <v>82.667299999999997</v>
      </c>
    </row>
    <row r="7411" spans="1:32" x14ac:dyDescent="0.3">
      <c r="A7411">
        <v>2791743</v>
      </c>
      <c r="B7411">
        <v>2</v>
      </c>
      <c r="C7411" t="s">
        <v>82</v>
      </c>
      <c r="D7411" t="s">
        <v>98</v>
      </c>
      <c r="E7411" t="s">
        <v>26264</v>
      </c>
      <c r="F7411" t="s">
        <v>26265</v>
      </c>
      <c r="G7411" t="s">
        <v>31552</v>
      </c>
      <c r="H7411" t="s">
        <v>223</v>
      </c>
      <c r="I7411" t="s">
        <v>78</v>
      </c>
      <c r="J7411" t="s">
        <v>135</v>
      </c>
      <c r="K7411" t="s">
        <v>22</v>
      </c>
      <c r="L7411" t="s">
        <v>136</v>
      </c>
      <c r="M7411" t="s">
        <v>26266</v>
      </c>
      <c r="N7411" t="s">
        <v>26267</v>
      </c>
      <c r="O7411">
        <v>0.6036111111111111</v>
      </c>
      <c r="P7411">
        <v>0</v>
      </c>
      <c r="Q7411">
        <v>588</v>
      </c>
      <c r="R7411">
        <v>0</v>
      </c>
      <c r="S7411">
        <v>0</v>
      </c>
      <c r="T7411">
        <v>0</v>
      </c>
      <c r="U7411">
        <v>40</v>
      </c>
      <c r="V7411">
        <v>0</v>
      </c>
      <c r="W7411">
        <v>0</v>
      </c>
      <c r="X7411">
        <v>0</v>
      </c>
      <c r="Y7411">
        <v>141.67169000000001</v>
      </c>
      <c r="Z7411">
        <v>0</v>
      </c>
      <c r="AA7411">
        <v>0</v>
      </c>
      <c r="AB7411">
        <v>0</v>
      </c>
      <c r="AC7411">
        <v>10.993522</v>
      </c>
      <c r="AD7411">
        <v>0</v>
      </c>
      <c r="AE7411">
        <v>0</v>
      </c>
      <c r="AF7411">
        <v>152.6652</v>
      </c>
    </row>
    <row r="7412" spans="1:32" x14ac:dyDescent="0.3">
      <c r="A7412">
        <v>2791517</v>
      </c>
      <c r="B7412">
        <v>1</v>
      </c>
      <c r="C7412" t="s">
        <v>82</v>
      </c>
      <c r="D7412" t="s">
        <v>84</v>
      </c>
      <c r="E7412" t="s">
        <v>26268</v>
      </c>
      <c r="F7412" t="s">
        <v>26269</v>
      </c>
      <c r="G7412" t="s">
        <v>31546</v>
      </c>
      <c r="H7412" t="s">
        <v>145</v>
      </c>
      <c r="I7412" t="s">
        <v>78</v>
      </c>
      <c r="J7412" t="s">
        <v>135</v>
      </c>
      <c r="K7412" t="s">
        <v>22</v>
      </c>
      <c r="L7412" t="s">
        <v>136</v>
      </c>
      <c r="M7412" t="s">
        <v>26270</v>
      </c>
      <c r="N7412" t="s">
        <v>26271</v>
      </c>
      <c r="O7412">
        <v>2.085</v>
      </c>
      <c r="P7412">
        <v>0</v>
      </c>
      <c r="Q7412">
        <v>95</v>
      </c>
      <c r="R7412">
        <v>0</v>
      </c>
      <c r="S7412">
        <v>0</v>
      </c>
      <c r="T7412">
        <v>0</v>
      </c>
      <c r="U7412">
        <v>12</v>
      </c>
      <c r="V7412">
        <v>0</v>
      </c>
      <c r="W7412">
        <v>0</v>
      </c>
      <c r="X7412">
        <v>0</v>
      </c>
      <c r="Y7412">
        <v>41.687373999999998</v>
      </c>
      <c r="Z7412">
        <v>0</v>
      </c>
      <c r="AA7412">
        <v>0</v>
      </c>
      <c r="AB7412">
        <v>0</v>
      </c>
      <c r="AC7412">
        <v>7.6044865000000001</v>
      </c>
      <c r="AD7412">
        <v>0</v>
      </c>
      <c r="AE7412">
        <v>0</v>
      </c>
      <c r="AF7412">
        <v>49.291862000000002</v>
      </c>
    </row>
    <row r="7413" spans="1:32" x14ac:dyDescent="0.3">
      <c r="A7413">
        <v>2791182</v>
      </c>
      <c r="B7413">
        <v>1</v>
      </c>
      <c r="C7413" t="s">
        <v>82</v>
      </c>
      <c r="D7413" t="s">
        <v>94</v>
      </c>
      <c r="E7413" t="s">
        <v>26272</v>
      </c>
      <c r="F7413" t="s">
        <v>26273</v>
      </c>
      <c r="G7413" t="s">
        <v>31546</v>
      </c>
      <c r="H7413" t="s">
        <v>643</v>
      </c>
      <c r="I7413" t="s">
        <v>78</v>
      </c>
      <c r="J7413" t="s">
        <v>135</v>
      </c>
      <c r="K7413" t="s">
        <v>22</v>
      </c>
      <c r="L7413" t="s">
        <v>186</v>
      </c>
      <c r="M7413" t="s">
        <v>26274</v>
      </c>
      <c r="N7413" t="s">
        <v>26275</v>
      </c>
      <c r="O7413">
        <v>4.6933333333333334</v>
      </c>
      <c r="P7413">
        <v>0</v>
      </c>
      <c r="Q7413">
        <v>19</v>
      </c>
      <c r="R7413">
        <v>0</v>
      </c>
      <c r="S7413">
        <v>0</v>
      </c>
      <c r="T7413">
        <v>0</v>
      </c>
      <c r="U7413">
        <v>2</v>
      </c>
      <c r="V7413">
        <v>0</v>
      </c>
      <c r="W7413">
        <v>0</v>
      </c>
      <c r="X7413">
        <v>0</v>
      </c>
      <c r="Y7413">
        <v>16.880419</v>
      </c>
      <c r="Z7413">
        <v>0</v>
      </c>
      <c r="AA7413">
        <v>0</v>
      </c>
      <c r="AB7413">
        <v>0</v>
      </c>
      <c r="AC7413">
        <v>4.1588310000000002</v>
      </c>
      <c r="AD7413">
        <v>0</v>
      </c>
      <c r="AE7413">
        <v>0</v>
      </c>
      <c r="AF7413">
        <v>21.039251</v>
      </c>
    </row>
    <row r="7414" spans="1:32" x14ac:dyDescent="0.3">
      <c r="A7414">
        <v>2791181</v>
      </c>
      <c r="B7414">
        <v>1</v>
      </c>
      <c r="C7414" t="s">
        <v>83</v>
      </c>
      <c r="D7414" t="s">
        <v>128</v>
      </c>
      <c r="E7414" t="s">
        <v>1584</v>
      </c>
      <c r="F7414" t="s">
        <v>1585</v>
      </c>
      <c r="G7414" t="s">
        <v>31549</v>
      </c>
      <c r="H7414" t="s">
        <v>134</v>
      </c>
      <c r="I7414" t="s">
        <v>79</v>
      </c>
      <c r="J7414" t="s">
        <v>135</v>
      </c>
      <c r="K7414" t="s">
        <v>22</v>
      </c>
      <c r="L7414" t="s">
        <v>136</v>
      </c>
      <c r="M7414" t="s">
        <v>26276</v>
      </c>
      <c r="N7414" t="s">
        <v>26160</v>
      </c>
      <c r="O7414">
        <v>0.80777777777777782</v>
      </c>
      <c r="P7414">
        <v>6</v>
      </c>
      <c r="Q7414">
        <v>12</v>
      </c>
      <c r="R7414">
        <v>191</v>
      </c>
      <c r="S7414">
        <v>121</v>
      </c>
      <c r="T7414">
        <v>15</v>
      </c>
      <c r="U7414">
        <v>8</v>
      </c>
      <c r="V7414">
        <v>0</v>
      </c>
      <c r="W7414">
        <v>0</v>
      </c>
      <c r="X7414">
        <v>1.8783380999999999</v>
      </c>
      <c r="Y7414">
        <v>0.27188402</v>
      </c>
      <c r="Z7414">
        <v>57.640659999999997</v>
      </c>
      <c r="AA7414">
        <v>27.749533</v>
      </c>
      <c r="AB7414">
        <v>40.743792999999997</v>
      </c>
      <c r="AC7414">
        <v>0.95527669999999998</v>
      </c>
      <c r="AD7414">
        <v>0</v>
      </c>
      <c r="AE7414">
        <v>0</v>
      </c>
      <c r="AF7414">
        <v>129.23948999999999</v>
      </c>
    </row>
    <row r="7415" spans="1:32" x14ac:dyDescent="0.3">
      <c r="A7415">
        <v>2791087</v>
      </c>
      <c r="B7415">
        <v>1</v>
      </c>
      <c r="C7415" t="s">
        <v>82</v>
      </c>
      <c r="D7415" t="s">
        <v>104</v>
      </c>
      <c r="E7415" t="s">
        <v>26277</v>
      </c>
      <c r="F7415" t="s">
        <v>26278</v>
      </c>
      <c r="G7415" t="s">
        <v>31546</v>
      </c>
      <c r="H7415" t="s">
        <v>643</v>
      </c>
      <c r="I7415" t="s">
        <v>78</v>
      </c>
      <c r="J7415" t="s">
        <v>135</v>
      </c>
      <c r="K7415" t="s">
        <v>22</v>
      </c>
      <c r="L7415" t="s">
        <v>186</v>
      </c>
      <c r="M7415" t="s">
        <v>26279</v>
      </c>
      <c r="N7415" t="s">
        <v>26280</v>
      </c>
      <c r="O7415">
        <v>6.4344444444444449</v>
      </c>
      <c r="P7415">
        <v>0</v>
      </c>
      <c r="Q7415">
        <v>248</v>
      </c>
      <c r="R7415">
        <v>0</v>
      </c>
      <c r="S7415">
        <v>0</v>
      </c>
      <c r="T7415">
        <v>0</v>
      </c>
      <c r="U7415">
        <v>10</v>
      </c>
      <c r="V7415">
        <v>0</v>
      </c>
      <c r="W7415">
        <v>0</v>
      </c>
      <c r="X7415">
        <v>0</v>
      </c>
      <c r="Y7415">
        <v>486.28287</v>
      </c>
      <c r="Z7415">
        <v>0</v>
      </c>
      <c r="AA7415">
        <v>0</v>
      </c>
      <c r="AB7415">
        <v>0</v>
      </c>
      <c r="AC7415">
        <v>31.560860000000002</v>
      </c>
      <c r="AD7415">
        <v>0</v>
      </c>
      <c r="AE7415">
        <v>0</v>
      </c>
      <c r="AF7415">
        <v>517.84375</v>
      </c>
    </row>
    <row r="7416" spans="1:32" x14ac:dyDescent="0.3">
      <c r="A7416">
        <v>2791091</v>
      </c>
      <c r="B7416">
        <v>1</v>
      </c>
      <c r="C7416" t="s">
        <v>82</v>
      </c>
      <c r="D7416" t="s">
        <v>101</v>
      </c>
      <c r="E7416" t="s">
        <v>26281</v>
      </c>
      <c r="F7416" t="s">
        <v>26282</v>
      </c>
      <c r="G7416" t="s">
        <v>31549</v>
      </c>
      <c r="H7416" t="s">
        <v>134</v>
      </c>
      <c r="I7416" t="s">
        <v>79</v>
      </c>
      <c r="J7416" t="s">
        <v>135</v>
      </c>
      <c r="K7416" t="s">
        <v>22</v>
      </c>
      <c r="L7416" t="s">
        <v>136</v>
      </c>
      <c r="M7416" t="s">
        <v>26283</v>
      </c>
      <c r="N7416" t="s">
        <v>26284</v>
      </c>
      <c r="O7416">
        <v>1.1166666666666667</v>
      </c>
      <c r="P7416">
        <v>7</v>
      </c>
      <c r="Q7416">
        <v>88</v>
      </c>
      <c r="R7416">
        <v>50</v>
      </c>
      <c r="S7416">
        <v>204</v>
      </c>
      <c r="T7416">
        <v>12</v>
      </c>
      <c r="U7416">
        <v>45</v>
      </c>
      <c r="V7416">
        <v>2</v>
      </c>
      <c r="W7416">
        <v>0</v>
      </c>
      <c r="X7416">
        <v>2.2098681999999998</v>
      </c>
      <c r="Y7416">
        <v>13.615371</v>
      </c>
      <c r="Z7416">
        <v>8.7676130000000008</v>
      </c>
      <c r="AA7416">
        <v>61.890118000000001</v>
      </c>
      <c r="AB7416">
        <v>45.011566000000002</v>
      </c>
      <c r="AC7416">
        <v>14.273272499999999</v>
      </c>
      <c r="AD7416">
        <v>7.5224614000000001</v>
      </c>
      <c r="AE7416">
        <v>0</v>
      </c>
      <c r="AF7416">
        <v>153.29026999999999</v>
      </c>
    </row>
    <row r="7417" spans="1:32" x14ac:dyDescent="0.3">
      <c r="A7417">
        <v>2790602</v>
      </c>
      <c r="B7417">
        <v>1</v>
      </c>
      <c r="C7417" t="s">
        <v>82</v>
      </c>
      <c r="D7417" t="s">
        <v>104</v>
      </c>
      <c r="E7417" t="s">
        <v>26285</v>
      </c>
      <c r="F7417" t="s">
        <v>26286</v>
      </c>
      <c r="G7417" t="s">
        <v>31548</v>
      </c>
      <c r="H7417" t="s">
        <v>333</v>
      </c>
      <c r="I7417" t="s">
        <v>78</v>
      </c>
      <c r="J7417" t="s">
        <v>135</v>
      </c>
      <c r="K7417" t="s">
        <v>22</v>
      </c>
      <c r="L7417" t="s">
        <v>136</v>
      </c>
      <c r="M7417" t="s">
        <v>26287</v>
      </c>
      <c r="N7417" t="s">
        <v>26288</v>
      </c>
      <c r="O7417">
        <v>2.0197222222222222</v>
      </c>
      <c r="P7417">
        <v>0</v>
      </c>
      <c r="Q7417">
        <v>3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2.4863954000000001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2.4863954000000001</v>
      </c>
    </row>
    <row r="7418" spans="1:32" x14ac:dyDescent="0.3">
      <c r="A7418">
        <v>2790542</v>
      </c>
      <c r="B7418">
        <v>1</v>
      </c>
      <c r="C7418" t="s">
        <v>83</v>
      </c>
      <c r="D7418" t="s">
        <v>130</v>
      </c>
      <c r="E7418" t="s">
        <v>26289</v>
      </c>
      <c r="F7418" t="s">
        <v>26290</v>
      </c>
      <c r="G7418" t="s">
        <v>31548</v>
      </c>
      <c r="H7418" t="s">
        <v>311</v>
      </c>
      <c r="I7418" t="s">
        <v>78</v>
      </c>
      <c r="J7418" t="s">
        <v>135</v>
      </c>
      <c r="K7418" t="s">
        <v>22</v>
      </c>
      <c r="L7418" t="s">
        <v>136</v>
      </c>
      <c r="M7418" t="s">
        <v>26291</v>
      </c>
      <c r="N7418" t="s">
        <v>26292</v>
      </c>
      <c r="O7418">
        <v>1.8769444444444445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22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33.256680000000003</v>
      </c>
      <c r="AD7418">
        <v>0</v>
      </c>
      <c r="AE7418">
        <v>0</v>
      </c>
      <c r="AF7418">
        <v>33.256680000000003</v>
      </c>
    </row>
    <row r="7419" spans="1:32" x14ac:dyDescent="0.3">
      <c r="A7419">
        <v>2790243</v>
      </c>
      <c r="B7419">
        <v>1</v>
      </c>
      <c r="C7419" t="s">
        <v>83</v>
      </c>
      <c r="D7419" t="s">
        <v>130</v>
      </c>
      <c r="E7419" t="s">
        <v>26293</v>
      </c>
      <c r="F7419" t="s">
        <v>26294</v>
      </c>
      <c r="G7419" t="s">
        <v>31548</v>
      </c>
      <c r="H7419" t="s">
        <v>893</v>
      </c>
      <c r="I7419" t="s">
        <v>78</v>
      </c>
      <c r="J7419" t="s">
        <v>135</v>
      </c>
      <c r="K7419" t="s">
        <v>22</v>
      </c>
      <c r="L7419" t="s">
        <v>136</v>
      </c>
      <c r="M7419" t="s">
        <v>26295</v>
      </c>
      <c r="N7419" t="s">
        <v>26296</v>
      </c>
      <c r="O7419">
        <v>1.6669444444444443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1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0.32576860000000002</v>
      </c>
      <c r="AD7419">
        <v>0</v>
      </c>
      <c r="AE7419">
        <v>0</v>
      </c>
      <c r="AF7419">
        <v>0.32576860000000002</v>
      </c>
    </row>
    <row r="7420" spans="1:32" x14ac:dyDescent="0.3">
      <c r="A7420">
        <v>2790205</v>
      </c>
      <c r="B7420">
        <v>1</v>
      </c>
      <c r="C7420" t="s">
        <v>82</v>
      </c>
      <c r="D7420" t="s">
        <v>108</v>
      </c>
      <c r="E7420" t="s">
        <v>21309</v>
      </c>
      <c r="F7420" t="s">
        <v>21310</v>
      </c>
      <c r="G7420" t="s">
        <v>31552</v>
      </c>
      <c r="H7420" t="s">
        <v>643</v>
      </c>
      <c r="I7420" t="s">
        <v>78</v>
      </c>
      <c r="J7420" t="s">
        <v>135</v>
      </c>
      <c r="K7420" t="s">
        <v>22</v>
      </c>
      <c r="L7420" t="s">
        <v>186</v>
      </c>
      <c r="M7420" t="s">
        <v>26297</v>
      </c>
      <c r="N7420" t="s">
        <v>26298</v>
      </c>
      <c r="O7420">
        <v>5.2111111111111112</v>
      </c>
      <c r="P7420">
        <v>0</v>
      </c>
      <c r="Q7420">
        <v>136</v>
      </c>
      <c r="R7420">
        <v>0</v>
      </c>
      <c r="S7420">
        <v>3</v>
      </c>
      <c r="T7420">
        <v>0</v>
      </c>
      <c r="U7420">
        <v>26</v>
      </c>
      <c r="V7420">
        <v>0</v>
      </c>
      <c r="W7420">
        <v>0</v>
      </c>
      <c r="X7420">
        <v>0</v>
      </c>
      <c r="Y7420">
        <v>73.542434999999998</v>
      </c>
      <c r="Z7420">
        <v>0</v>
      </c>
      <c r="AA7420">
        <v>2.9822669999999998</v>
      </c>
      <c r="AB7420">
        <v>0</v>
      </c>
      <c r="AC7420">
        <v>18.501657000000002</v>
      </c>
      <c r="AD7420">
        <v>0</v>
      </c>
      <c r="AE7420">
        <v>0</v>
      </c>
      <c r="AF7420">
        <v>95.026359999999997</v>
      </c>
    </row>
    <row r="7421" spans="1:32" x14ac:dyDescent="0.3">
      <c r="A7421">
        <v>2790203</v>
      </c>
      <c r="B7421">
        <v>1</v>
      </c>
      <c r="C7421" t="s">
        <v>82</v>
      </c>
      <c r="D7421" t="s">
        <v>98</v>
      </c>
      <c r="E7421" t="s">
        <v>26299</v>
      </c>
      <c r="F7421" t="s">
        <v>26300</v>
      </c>
      <c r="G7421" t="s">
        <v>31548</v>
      </c>
      <c r="H7421" t="s">
        <v>333</v>
      </c>
      <c r="I7421" t="s">
        <v>78</v>
      </c>
      <c r="J7421" t="s">
        <v>135</v>
      </c>
      <c r="K7421" t="s">
        <v>22</v>
      </c>
      <c r="L7421" t="s">
        <v>136</v>
      </c>
      <c r="M7421" t="s">
        <v>26301</v>
      </c>
      <c r="N7421" t="s">
        <v>26302</v>
      </c>
      <c r="O7421">
        <v>2.3380555555555556</v>
      </c>
      <c r="P7421">
        <v>0</v>
      </c>
      <c r="Q7421">
        <v>1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0.53962330000000003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0.53962330000000003</v>
      </c>
    </row>
    <row r="7422" spans="1:32" x14ac:dyDescent="0.3">
      <c r="A7422">
        <v>2790167</v>
      </c>
      <c r="B7422">
        <v>1</v>
      </c>
      <c r="C7422" t="s">
        <v>83</v>
      </c>
      <c r="D7422" t="s">
        <v>127</v>
      </c>
      <c r="E7422" t="s">
        <v>26303</v>
      </c>
      <c r="F7422" t="s">
        <v>26304</v>
      </c>
      <c r="G7422" t="s">
        <v>31552</v>
      </c>
      <c r="H7422" t="s">
        <v>145</v>
      </c>
      <c r="I7422" t="s">
        <v>78</v>
      </c>
      <c r="J7422" t="s">
        <v>135</v>
      </c>
      <c r="K7422" t="s">
        <v>22</v>
      </c>
      <c r="L7422" t="s">
        <v>136</v>
      </c>
      <c r="M7422" t="s">
        <v>26305</v>
      </c>
      <c r="N7422" t="s">
        <v>26306</v>
      </c>
      <c r="O7422">
        <v>0.2638888888888889</v>
      </c>
      <c r="P7422">
        <v>0</v>
      </c>
      <c r="Q7422">
        <v>254</v>
      </c>
      <c r="R7422">
        <v>0</v>
      </c>
      <c r="S7422">
        <v>1</v>
      </c>
      <c r="T7422">
        <v>0</v>
      </c>
      <c r="U7422">
        <v>26</v>
      </c>
      <c r="V7422">
        <v>0</v>
      </c>
      <c r="W7422">
        <v>0</v>
      </c>
      <c r="X7422">
        <v>0</v>
      </c>
      <c r="Y7422">
        <v>9.7696389999999997</v>
      </c>
      <c r="Z7422">
        <v>0</v>
      </c>
      <c r="AA7422">
        <v>1.4924906E-2</v>
      </c>
      <c r="AB7422">
        <v>0</v>
      </c>
      <c r="AC7422">
        <v>1.9746410999999999</v>
      </c>
      <c r="AD7422">
        <v>0</v>
      </c>
      <c r="AE7422">
        <v>0</v>
      </c>
      <c r="AF7422">
        <v>11.759205</v>
      </c>
    </row>
    <row r="7423" spans="1:32" x14ac:dyDescent="0.3">
      <c r="A7423">
        <v>2790172</v>
      </c>
      <c r="B7423">
        <v>1</v>
      </c>
      <c r="C7423" t="s">
        <v>82</v>
      </c>
      <c r="D7423" t="s">
        <v>87</v>
      </c>
      <c r="E7423" t="s">
        <v>26307</v>
      </c>
      <c r="F7423" t="s">
        <v>26308</v>
      </c>
      <c r="G7423" t="s">
        <v>31552</v>
      </c>
      <c r="H7423" t="s">
        <v>648</v>
      </c>
      <c r="I7423" t="s">
        <v>78</v>
      </c>
      <c r="J7423" t="s">
        <v>135</v>
      </c>
      <c r="K7423" t="s">
        <v>22</v>
      </c>
      <c r="L7423" t="s">
        <v>186</v>
      </c>
      <c r="M7423" t="s">
        <v>26309</v>
      </c>
      <c r="N7423" t="s">
        <v>26310</v>
      </c>
      <c r="O7423">
        <v>3.4283333333333332</v>
      </c>
      <c r="P7423">
        <v>0</v>
      </c>
      <c r="Q7423">
        <v>130</v>
      </c>
      <c r="R7423">
        <v>0</v>
      </c>
      <c r="S7423">
        <v>0</v>
      </c>
      <c r="T7423">
        <v>0</v>
      </c>
      <c r="U7423">
        <v>2</v>
      </c>
      <c r="V7423">
        <v>0</v>
      </c>
      <c r="W7423">
        <v>0</v>
      </c>
      <c r="X7423">
        <v>0</v>
      </c>
      <c r="Y7423">
        <v>141.66638</v>
      </c>
      <c r="Z7423">
        <v>0</v>
      </c>
      <c r="AA7423">
        <v>0</v>
      </c>
      <c r="AB7423">
        <v>0</v>
      </c>
      <c r="AC7423">
        <v>0.11511649</v>
      </c>
      <c r="AD7423">
        <v>0</v>
      </c>
      <c r="AE7423">
        <v>0</v>
      </c>
      <c r="AF7423">
        <v>141.78149999999999</v>
      </c>
    </row>
    <row r="7424" spans="1:32" x14ac:dyDescent="0.3">
      <c r="A7424">
        <v>2790164</v>
      </c>
      <c r="B7424">
        <v>1</v>
      </c>
      <c r="C7424" t="s">
        <v>83</v>
      </c>
      <c r="D7424" t="s">
        <v>116</v>
      </c>
      <c r="E7424" t="s">
        <v>26311</v>
      </c>
      <c r="F7424" t="s">
        <v>26312</v>
      </c>
      <c r="G7424" t="s">
        <v>31552</v>
      </c>
      <c r="H7424" t="s">
        <v>648</v>
      </c>
      <c r="I7424" t="s">
        <v>78</v>
      </c>
      <c r="J7424" t="s">
        <v>135</v>
      </c>
      <c r="K7424" t="s">
        <v>22</v>
      </c>
      <c r="L7424" t="s">
        <v>186</v>
      </c>
      <c r="M7424" t="s">
        <v>26313</v>
      </c>
      <c r="N7424" t="s">
        <v>26314</v>
      </c>
      <c r="O7424">
        <v>2.7791666666666668</v>
      </c>
      <c r="P7424">
        <v>0</v>
      </c>
      <c r="Q7424">
        <v>435</v>
      </c>
      <c r="R7424">
        <v>0</v>
      </c>
      <c r="S7424">
        <v>1</v>
      </c>
      <c r="T7424">
        <v>0</v>
      </c>
      <c r="U7424">
        <v>13</v>
      </c>
      <c r="V7424">
        <v>0</v>
      </c>
      <c r="W7424">
        <v>0</v>
      </c>
      <c r="X7424">
        <v>0</v>
      </c>
      <c r="Y7424">
        <v>292.5136</v>
      </c>
      <c r="Z7424">
        <v>0</v>
      </c>
      <c r="AA7424">
        <v>0</v>
      </c>
      <c r="AB7424">
        <v>0</v>
      </c>
      <c r="AC7424">
        <v>15.251084000000001</v>
      </c>
      <c r="AD7424">
        <v>0</v>
      </c>
      <c r="AE7424">
        <v>0</v>
      </c>
      <c r="AF7424">
        <v>307.76468</v>
      </c>
    </row>
    <row r="7425" spans="1:32" x14ac:dyDescent="0.3">
      <c r="A7425">
        <v>2790163</v>
      </c>
      <c r="B7425">
        <v>1</v>
      </c>
      <c r="C7425" t="s">
        <v>82</v>
      </c>
      <c r="D7425" t="s">
        <v>90</v>
      </c>
      <c r="E7425" t="s">
        <v>26315</v>
      </c>
      <c r="F7425" t="s">
        <v>26316</v>
      </c>
      <c r="G7425" t="s">
        <v>31552</v>
      </c>
      <c r="H7425" t="s">
        <v>643</v>
      </c>
      <c r="I7425" t="s">
        <v>78</v>
      </c>
      <c r="J7425" t="s">
        <v>135</v>
      </c>
      <c r="K7425" t="s">
        <v>22</v>
      </c>
      <c r="L7425" t="s">
        <v>186</v>
      </c>
      <c r="M7425" t="s">
        <v>26317</v>
      </c>
      <c r="N7425" t="s">
        <v>26318</v>
      </c>
      <c r="O7425">
        <v>3.7458333333333331</v>
      </c>
      <c r="P7425">
        <v>0</v>
      </c>
      <c r="Q7425">
        <v>451</v>
      </c>
      <c r="R7425">
        <v>0</v>
      </c>
      <c r="S7425">
        <v>0</v>
      </c>
      <c r="T7425">
        <v>0</v>
      </c>
      <c r="U7425">
        <v>52</v>
      </c>
      <c r="V7425">
        <v>0</v>
      </c>
      <c r="W7425">
        <v>0</v>
      </c>
      <c r="X7425">
        <v>0</v>
      </c>
      <c r="Y7425">
        <v>454.55130000000003</v>
      </c>
      <c r="Z7425">
        <v>0</v>
      </c>
      <c r="AA7425">
        <v>0</v>
      </c>
      <c r="AB7425">
        <v>0</v>
      </c>
      <c r="AC7425">
        <v>183.97748000000001</v>
      </c>
      <c r="AD7425">
        <v>0</v>
      </c>
      <c r="AE7425">
        <v>0</v>
      </c>
      <c r="AF7425">
        <v>638.52874999999995</v>
      </c>
    </row>
    <row r="7426" spans="1:32" x14ac:dyDescent="0.3">
      <c r="A7426">
        <v>2790166</v>
      </c>
      <c r="B7426">
        <v>1</v>
      </c>
      <c r="C7426" t="s">
        <v>82</v>
      </c>
      <c r="D7426" t="s">
        <v>105</v>
      </c>
      <c r="E7426" t="s">
        <v>13203</v>
      </c>
      <c r="F7426" t="s">
        <v>13204</v>
      </c>
      <c r="G7426" t="s">
        <v>31552</v>
      </c>
      <c r="H7426" t="s">
        <v>643</v>
      </c>
      <c r="I7426" t="s">
        <v>78</v>
      </c>
      <c r="J7426" t="s">
        <v>135</v>
      </c>
      <c r="K7426" t="s">
        <v>22</v>
      </c>
      <c r="L7426" t="s">
        <v>186</v>
      </c>
      <c r="M7426" t="s">
        <v>26319</v>
      </c>
      <c r="N7426" t="s">
        <v>26320</v>
      </c>
      <c r="O7426">
        <v>6.5724999999999998</v>
      </c>
      <c r="P7426">
        <v>0</v>
      </c>
      <c r="Q7426">
        <v>195</v>
      </c>
      <c r="R7426">
        <v>0</v>
      </c>
      <c r="S7426">
        <v>3</v>
      </c>
      <c r="T7426">
        <v>0</v>
      </c>
      <c r="U7426">
        <v>30</v>
      </c>
      <c r="V7426">
        <v>0</v>
      </c>
      <c r="W7426">
        <v>0</v>
      </c>
      <c r="X7426">
        <v>0</v>
      </c>
      <c r="Y7426">
        <v>516.45325000000003</v>
      </c>
      <c r="Z7426">
        <v>0</v>
      </c>
      <c r="AA7426">
        <v>0.81871824999999998</v>
      </c>
      <c r="AB7426">
        <v>0</v>
      </c>
      <c r="AC7426">
        <v>165.30905000000001</v>
      </c>
      <c r="AD7426">
        <v>0</v>
      </c>
      <c r="AE7426">
        <v>0</v>
      </c>
      <c r="AF7426">
        <v>682.58105</v>
      </c>
    </row>
    <row r="7427" spans="1:32" x14ac:dyDescent="0.3">
      <c r="A7427">
        <v>2790175</v>
      </c>
      <c r="B7427">
        <v>1</v>
      </c>
      <c r="C7427" t="s">
        <v>83</v>
      </c>
      <c r="D7427" t="s">
        <v>123</v>
      </c>
      <c r="E7427" t="s">
        <v>26321</v>
      </c>
      <c r="F7427" t="s">
        <v>26322</v>
      </c>
      <c r="G7427" t="s">
        <v>31549</v>
      </c>
      <c r="H7427" t="s">
        <v>648</v>
      </c>
      <c r="I7427" t="s">
        <v>79</v>
      </c>
      <c r="J7427" t="s">
        <v>135</v>
      </c>
      <c r="K7427" t="s">
        <v>22</v>
      </c>
      <c r="L7427" t="s">
        <v>186</v>
      </c>
      <c r="M7427" t="s">
        <v>26323</v>
      </c>
      <c r="N7427" t="s">
        <v>26324</v>
      </c>
      <c r="O7427">
        <v>6.019166666666667</v>
      </c>
      <c r="P7427">
        <v>22</v>
      </c>
      <c r="Q7427">
        <v>667</v>
      </c>
      <c r="R7427">
        <v>262</v>
      </c>
      <c r="S7427">
        <v>352</v>
      </c>
      <c r="T7427">
        <v>28</v>
      </c>
      <c r="U7427">
        <v>68</v>
      </c>
      <c r="V7427">
        <v>1</v>
      </c>
      <c r="W7427">
        <v>0</v>
      </c>
      <c r="X7427">
        <v>94.664990000000003</v>
      </c>
      <c r="Y7427">
        <v>630.23249999999996</v>
      </c>
      <c r="Z7427">
        <v>1314.8357000000001</v>
      </c>
      <c r="AA7427">
        <v>1219.1890000000001</v>
      </c>
      <c r="AB7427">
        <v>604.61720000000003</v>
      </c>
      <c r="AC7427">
        <v>85.260689999999997</v>
      </c>
      <c r="AD7427">
        <v>968.17920000000004</v>
      </c>
      <c r="AE7427">
        <v>0</v>
      </c>
      <c r="AF7427">
        <v>4916.9790000000003</v>
      </c>
    </row>
    <row r="7428" spans="1:32" x14ac:dyDescent="0.3">
      <c r="A7428">
        <v>2789869</v>
      </c>
      <c r="B7428">
        <v>1</v>
      </c>
      <c r="C7428" t="s">
        <v>83</v>
      </c>
      <c r="D7428" t="s">
        <v>130</v>
      </c>
      <c r="E7428" t="s">
        <v>26325</v>
      </c>
      <c r="F7428" t="s">
        <v>26326</v>
      </c>
      <c r="G7428" t="s">
        <v>31548</v>
      </c>
      <c r="H7428" t="s">
        <v>311</v>
      </c>
      <c r="I7428" t="s">
        <v>78</v>
      </c>
      <c r="J7428" t="s">
        <v>135</v>
      </c>
      <c r="K7428" t="s">
        <v>22</v>
      </c>
      <c r="L7428" t="s">
        <v>136</v>
      </c>
      <c r="M7428" t="s">
        <v>26327</v>
      </c>
      <c r="N7428" t="s">
        <v>26328</v>
      </c>
      <c r="O7428">
        <v>2.6336111111111111</v>
      </c>
      <c r="P7428">
        <v>0</v>
      </c>
      <c r="Q7428">
        <v>1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0.33102872999999999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0.33102872999999999</v>
      </c>
    </row>
    <row r="7429" spans="1:32" x14ac:dyDescent="0.3">
      <c r="A7429">
        <v>2789882</v>
      </c>
      <c r="B7429">
        <v>1</v>
      </c>
      <c r="C7429" t="s">
        <v>82</v>
      </c>
      <c r="D7429" t="s">
        <v>102</v>
      </c>
      <c r="E7429" t="s">
        <v>26329</v>
      </c>
      <c r="F7429" t="s">
        <v>26330</v>
      </c>
      <c r="G7429" t="s">
        <v>31548</v>
      </c>
      <c r="H7429" t="s">
        <v>893</v>
      </c>
      <c r="I7429" t="s">
        <v>78</v>
      </c>
      <c r="J7429" t="s">
        <v>135</v>
      </c>
      <c r="K7429" t="s">
        <v>22</v>
      </c>
      <c r="L7429" t="s">
        <v>136</v>
      </c>
      <c r="M7429" t="s">
        <v>26331</v>
      </c>
      <c r="N7429" t="s">
        <v>26332</v>
      </c>
      <c r="O7429">
        <v>3.4533333333333331</v>
      </c>
      <c r="P7429">
        <v>0</v>
      </c>
      <c r="Q7429">
        <v>1</v>
      </c>
      <c r="R7429">
        <v>0</v>
      </c>
      <c r="S7429">
        <v>4</v>
      </c>
      <c r="T7429">
        <v>0</v>
      </c>
      <c r="U7429">
        <v>2</v>
      </c>
      <c r="V7429">
        <v>0</v>
      </c>
      <c r="W7429">
        <v>0</v>
      </c>
      <c r="X7429">
        <v>0</v>
      </c>
      <c r="Y7429">
        <v>0.5999622</v>
      </c>
      <c r="Z7429">
        <v>0</v>
      </c>
      <c r="AA7429">
        <v>20.358988</v>
      </c>
      <c r="AB7429">
        <v>0</v>
      </c>
      <c r="AC7429">
        <v>1.3279634000000001E-3</v>
      </c>
      <c r="AD7429">
        <v>0</v>
      </c>
      <c r="AE7429">
        <v>0</v>
      </c>
      <c r="AF7429">
        <v>20.960277999999999</v>
      </c>
    </row>
    <row r="7430" spans="1:32" x14ac:dyDescent="0.3">
      <c r="A7430">
        <v>2789888</v>
      </c>
      <c r="B7430">
        <v>1</v>
      </c>
      <c r="C7430" t="s">
        <v>82</v>
      </c>
      <c r="D7430" t="s">
        <v>90</v>
      </c>
      <c r="E7430" t="s">
        <v>26333</v>
      </c>
      <c r="F7430" t="s">
        <v>26334</v>
      </c>
      <c r="G7430" t="s">
        <v>31548</v>
      </c>
      <c r="H7430" t="s">
        <v>333</v>
      </c>
      <c r="I7430" t="s">
        <v>78</v>
      </c>
      <c r="J7430" t="s">
        <v>135</v>
      </c>
      <c r="K7430" t="s">
        <v>22</v>
      </c>
      <c r="L7430" t="s">
        <v>136</v>
      </c>
      <c r="M7430" t="s">
        <v>26335</v>
      </c>
      <c r="N7430" t="s">
        <v>26336</v>
      </c>
      <c r="O7430">
        <v>0.6430555555555556</v>
      </c>
      <c r="P7430">
        <v>0</v>
      </c>
      <c r="Q7430">
        <v>1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0.38287490000000002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0.38287490000000002</v>
      </c>
    </row>
    <row r="7431" spans="1:32" x14ac:dyDescent="0.3">
      <c r="A7431">
        <v>2789872</v>
      </c>
      <c r="B7431">
        <v>1</v>
      </c>
      <c r="C7431" t="s">
        <v>82</v>
      </c>
      <c r="D7431" t="s">
        <v>93</v>
      </c>
      <c r="E7431" t="s">
        <v>26337</v>
      </c>
      <c r="F7431" t="s">
        <v>26338</v>
      </c>
      <c r="G7431" t="s">
        <v>31546</v>
      </c>
      <c r="H7431" t="s">
        <v>223</v>
      </c>
      <c r="I7431" t="s">
        <v>78</v>
      </c>
      <c r="J7431" t="s">
        <v>135</v>
      </c>
      <c r="K7431" t="s">
        <v>22</v>
      </c>
      <c r="L7431" t="s">
        <v>136</v>
      </c>
      <c r="M7431" t="s">
        <v>26339</v>
      </c>
      <c r="N7431" t="s">
        <v>26340</v>
      </c>
      <c r="O7431">
        <v>1.941111111111111</v>
      </c>
      <c r="P7431">
        <v>0</v>
      </c>
      <c r="Q7431">
        <v>27</v>
      </c>
      <c r="R7431">
        <v>0</v>
      </c>
      <c r="S7431">
        <v>0</v>
      </c>
      <c r="T7431">
        <v>0</v>
      </c>
      <c r="U7431">
        <v>5</v>
      </c>
      <c r="V7431">
        <v>0</v>
      </c>
      <c r="W7431">
        <v>0</v>
      </c>
      <c r="X7431">
        <v>0</v>
      </c>
      <c r="Y7431">
        <v>9.0037739999999999</v>
      </c>
      <c r="Z7431">
        <v>0</v>
      </c>
      <c r="AA7431">
        <v>0</v>
      </c>
      <c r="AB7431">
        <v>0</v>
      </c>
      <c r="AC7431">
        <v>4.9040739999999996</v>
      </c>
      <c r="AD7431">
        <v>0</v>
      </c>
      <c r="AE7431">
        <v>0</v>
      </c>
      <c r="AF7431">
        <v>13.907847</v>
      </c>
    </row>
    <row r="7432" spans="1:32" x14ac:dyDescent="0.3">
      <c r="A7432">
        <v>2789790</v>
      </c>
      <c r="B7432">
        <v>1</v>
      </c>
      <c r="C7432" t="s">
        <v>82</v>
      </c>
      <c r="D7432" t="s">
        <v>85</v>
      </c>
      <c r="E7432" t="s">
        <v>26341</v>
      </c>
      <c r="F7432" t="s">
        <v>26342</v>
      </c>
      <c r="G7432" t="s">
        <v>31546</v>
      </c>
      <c r="H7432" t="s">
        <v>223</v>
      </c>
      <c r="I7432" t="s">
        <v>78</v>
      </c>
      <c r="J7432" t="s">
        <v>135</v>
      </c>
      <c r="K7432" t="s">
        <v>22</v>
      </c>
      <c r="L7432" t="s">
        <v>136</v>
      </c>
      <c r="M7432" t="s">
        <v>26343</v>
      </c>
      <c r="N7432" t="s">
        <v>26344</v>
      </c>
      <c r="O7432">
        <v>0.62583333333333335</v>
      </c>
      <c r="P7432">
        <v>0</v>
      </c>
      <c r="Q7432">
        <v>381</v>
      </c>
      <c r="R7432">
        <v>0</v>
      </c>
      <c r="S7432">
        <v>0</v>
      </c>
      <c r="T7432">
        <v>0</v>
      </c>
      <c r="U7432">
        <v>46</v>
      </c>
      <c r="V7432">
        <v>0</v>
      </c>
      <c r="W7432">
        <v>0</v>
      </c>
      <c r="X7432">
        <v>0</v>
      </c>
      <c r="Y7432">
        <v>53.273020000000002</v>
      </c>
      <c r="Z7432">
        <v>0</v>
      </c>
      <c r="AA7432">
        <v>0</v>
      </c>
      <c r="AB7432">
        <v>0</v>
      </c>
      <c r="AC7432">
        <v>24.230259</v>
      </c>
      <c r="AD7432">
        <v>0</v>
      </c>
      <c r="AE7432">
        <v>0</v>
      </c>
      <c r="AF7432">
        <v>77.503280000000004</v>
      </c>
    </row>
    <row r="7433" spans="1:32" x14ac:dyDescent="0.3">
      <c r="A7433">
        <v>2793539</v>
      </c>
      <c r="B7433">
        <v>1</v>
      </c>
      <c r="C7433" t="s">
        <v>82</v>
      </c>
      <c r="D7433" t="s">
        <v>90</v>
      </c>
      <c r="E7433" t="s">
        <v>1240</v>
      </c>
      <c r="F7433" t="s">
        <v>1241</v>
      </c>
      <c r="G7433" t="s">
        <v>31552</v>
      </c>
      <c r="H7433" t="s">
        <v>665</v>
      </c>
      <c r="I7433" t="s">
        <v>78</v>
      </c>
      <c r="J7433" t="s">
        <v>135</v>
      </c>
      <c r="K7433" t="s">
        <v>22</v>
      </c>
      <c r="L7433" t="s">
        <v>136</v>
      </c>
      <c r="M7433" t="s">
        <v>26345</v>
      </c>
      <c r="N7433" t="s">
        <v>26346</v>
      </c>
      <c r="O7433">
        <v>1.6077777777777778</v>
      </c>
      <c r="P7433">
        <v>0</v>
      </c>
      <c r="Q7433">
        <v>374</v>
      </c>
      <c r="R7433">
        <v>0</v>
      </c>
      <c r="S7433">
        <v>0</v>
      </c>
      <c r="T7433">
        <v>0</v>
      </c>
      <c r="U7433">
        <v>20</v>
      </c>
      <c r="V7433">
        <v>0</v>
      </c>
      <c r="W7433">
        <v>0</v>
      </c>
      <c r="X7433">
        <v>0</v>
      </c>
      <c r="Y7433">
        <v>231.06279000000001</v>
      </c>
      <c r="Z7433">
        <v>0</v>
      </c>
      <c r="AA7433">
        <v>0</v>
      </c>
      <c r="AB7433">
        <v>0</v>
      </c>
      <c r="AC7433">
        <v>9.2254729999999991</v>
      </c>
      <c r="AD7433">
        <v>0</v>
      </c>
      <c r="AE7433">
        <v>0</v>
      </c>
      <c r="AF7433">
        <v>240.28827000000001</v>
      </c>
    </row>
    <row r="7434" spans="1:32" x14ac:dyDescent="0.3">
      <c r="A7434">
        <v>2793312</v>
      </c>
      <c r="B7434">
        <v>1</v>
      </c>
      <c r="C7434" t="s">
        <v>83</v>
      </c>
      <c r="D7434" t="s">
        <v>127</v>
      </c>
      <c r="E7434" t="s">
        <v>26347</v>
      </c>
      <c r="F7434" t="s">
        <v>26348</v>
      </c>
      <c r="G7434" t="s">
        <v>31546</v>
      </c>
      <c r="H7434" t="s">
        <v>223</v>
      </c>
      <c r="I7434" t="s">
        <v>78</v>
      </c>
      <c r="J7434" t="s">
        <v>135</v>
      </c>
      <c r="K7434" t="s">
        <v>22</v>
      </c>
      <c r="L7434" t="s">
        <v>136</v>
      </c>
      <c r="M7434" t="s">
        <v>26349</v>
      </c>
      <c r="N7434" t="s">
        <v>26350</v>
      </c>
      <c r="O7434">
        <v>3.2961111111111112</v>
      </c>
      <c r="P7434">
        <v>0</v>
      </c>
      <c r="Q7434">
        <v>102</v>
      </c>
      <c r="R7434">
        <v>0</v>
      </c>
      <c r="S7434">
        <v>6</v>
      </c>
      <c r="T7434">
        <v>0</v>
      </c>
      <c r="U7434">
        <v>30</v>
      </c>
      <c r="V7434">
        <v>0</v>
      </c>
      <c r="W7434">
        <v>0</v>
      </c>
      <c r="X7434">
        <v>0</v>
      </c>
      <c r="Y7434">
        <v>75.395934999999994</v>
      </c>
      <c r="Z7434">
        <v>0</v>
      </c>
      <c r="AA7434">
        <v>5.8675547000000003</v>
      </c>
      <c r="AB7434">
        <v>0</v>
      </c>
      <c r="AC7434">
        <v>66.805115000000001</v>
      </c>
      <c r="AD7434">
        <v>0</v>
      </c>
      <c r="AE7434">
        <v>0</v>
      </c>
      <c r="AF7434">
        <v>148.0686</v>
      </c>
    </row>
    <row r="7435" spans="1:32" x14ac:dyDescent="0.3">
      <c r="A7435">
        <v>2793321</v>
      </c>
      <c r="B7435">
        <v>1</v>
      </c>
      <c r="C7435" t="s">
        <v>82</v>
      </c>
      <c r="D7435" t="s">
        <v>104</v>
      </c>
      <c r="E7435" t="s">
        <v>26351</v>
      </c>
      <c r="F7435" t="s">
        <v>26352</v>
      </c>
      <c r="G7435" t="s">
        <v>31546</v>
      </c>
      <c r="H7435" t="s">
        <v>1297</v>
      </c>
      <c r="I7435" t="s">
        <v>78</v>
      </c>
      <c r="J7435" t="s">
        <v>135</v>
      </c>
      <c r="K7435" t="s">
        <v>22</v>
      </c>
      <c r="L7435" t="s">
        <v>136</v>
      </c>
      <c r="M7435" t="s">
        <v>26353</v>
      </c>
      <c r="N7435" t="s">
        <v>26354</v>
      </c>
      <c r="O7435">
        <v>1.43</v>
      </c>
      <c r="P7435">
        <v>0</v>
      </c>
      <c r="Q7435">
        <v>130</v>
      </c>
      <c r="R7435">
        <v>0</v>
      </c>
      <c r="S7435">
        <v>0</v>
      </c>
      <c r="T7435">
        <v>0</v>
      </c>
      <c r="U7435">
        <v>3</v>
      </c>
      <c r="V7435">
        <v>0</v>
      </c>
      <c r="W7435">
        <v>0</v>
      </c>
      <c r="X7435">
        <v>0</v>
      </c>
      <c r="Y7435">
        <v>58.638343999999996</v>
      </c>
      <c r="Z7435">
        <v>0</v>
      </c>
      <c r="AA7435">
        <v>0</v>
      </c>
      <c r="AB7435">
        <v>0</v>
      </c>
      <c r="AC7435">
        <v>0.53415089999999998</v>
      </c>
      <c r="AD7435">
        <v>0</v>
      </c>
      <c r="AE7435">
        <v>0</v>
      </c>
      <c r="AF7435">
        <v>59.172493000000003</v>
      </c>
    </row>
    <row r="7436" spans="1:32" x14ac:dyDescent="0.3">
      <c r="A7436">
        <v>2793307</v>
      </c>
      <c r="B7436">
        <v>1</v>
      </c>
      <c r="C7436" t="s">
        <v>82</v>
      </c>
      <c r="D7436" t="s">
        <v>87</v>
      </c>
      <c r="E7436" t="s">
        <v>26355</v>
      </c>
      <c r="F7436" t="s">
        <v>26356</v>
      </c>
      <c r="G7436" t="s">
        <v>31546</v>
      </c>
      <c r="H7436" t="s">
        <v>1297</v>
      </c>
      <c r="I7436" t="s">
        <v>78</v>
      </c>
      <c r="J7436" t="s">
        <v>135</v>
      </c>
      <c r="K7436" t="s">
        <v>22</v>
      </c>
      <c r="L7436" t="s">
        <v>136</v>
      </c>
      <c r="M7436" t="s">
        <v>26357</v>
      </c>
      <c r="N7436" t="s">
        <v>26358</v>
      </c>
      <c r="O7436">
        <v>4.0925000000000002</v>
      </c>
      <c r="P7436">
        <v>0</v>
      </c>
      <c r="Q7436">
        <v>162</v>
      </c>
      <c r="R7436">
        <v>0</v>
      </c>
      <c r="S7436">
        <v>0</v>
      </c>
      <c r="T7436">
        <v>0</v>
      </c>
      <c r="U7436">
        <v>6</v>
      </c>
      <c r="V7436">
        <v>0</v>
      </c>
      <c r="W7436">
        <v>0</v>
      </c>
      <c r="X7436">
        <v>0</v>
      </c>
      <c r="Y7436">
        <v>227.80216999999999</v>
      </c>
      <c r="Z7436">
        <v>0</v>
      </c>
      <c r="AA7436">
        <v>0</v>
      </c>
      <c r="AB7436">
        <v>0</v>
      </c>
      <c r="AC7436">
        <v>5.1224084000000003</v>
      </c>
      <c r="AD7436">
        <v>0</v>
      </c>
      <c r="AE7436">
        <v>0</v>
      </c>
      <c r="AF7436">
        <v>232.92457999999999</v>
      </c>
    </row>
    <row r="7437" spans="1:32" x14ac:dyDescent="0.3">
      <c r="A7437">
        <v>2793314</v>
      </c>
      <c r="B7437">
        <v>1</v>
      </c>
      <c r="C7437" t="s">
        <v>83</v>
      </c>
      <c r="D7437" t="s">
        <v>124</v>
      </c>
      <c r="E7437" t="s">
        <v>18774</v>
      </c>
      <c r="F7437" t="s">
        <v>18775</v>
      </c>
      <c r="G7437" t="s">
        <v>31552</v>
      </c>
      <c r="H7437" t="s">
        <v>665</v>
      </c>
      <c r="I7437" t="s">
        <v>78</v>
      </c>
      <c r="J7437" t="s">
        <v>135</v>
      </c>
      <c r="K7437" t="s">
        <v>22</v>
      </c>
      <c r="L7437" t="s">
        <v>136</v>
      </c>
      <c r="M7437" t="s">
        <v>26359</v>
      </c>
      <c r="N7437" t="s">
        <v>26360</v>
      </c>
      <c r="O7437">
        <v>2.3411119444444446</v>
      </c>
      <c r="P7437">
        <v>0</v>
      </c>
      <c r="Q7437">
        <v>580</v>
      </c>
      <c r="R7437">
        <v>0</v>
      </c>
      <c r="S7437">
        <v>3</v>
      </c>
      <c r="T7437">
        <v>0</v>
      </c>
      <c r="U7437">
        <v>25</v>
      </c>
      <c r="V7437">
        <v>0</v>
      </c>
      <c r="W7437">
        <v>0</v>
      </c>
      <c r="X7437">
        <v>0</v>
      </c>
      <c r="Y7437">
        <v>375.84467000000001</v>
      </c>
      <c r="Z7437">
        <v>0</v>
      </c>
      <c r="AA7437">
        <v>0.63709079999999996</v>
      </c>
      <c r="AB7437">
        <v>0</v>
      </c>
      <c r="AC7437">
        <v>34.584470000000003</v>
      </c>
      <c r="AD7437">
        <v>0</v>
      </c>
      <c r="AE7437">
        <v>0</v>
      </c>
      <c r="AF7437">
        <v>411.06621999999999</v>
      </c>
    </row>
    <row r="7438" spans="1:32" x14ac:dyDescent="0.3">
      <c r="A7438">
        <v>2793259</v>
      </c>
      <c r="B7438">
        <v>1</v>
      </c>
      <c r="C7438" t="s">
        <v>82</v>
      </c>
      <c r="D7438" t="s">
        <v>112</v>
      </c>
      <c r="E7438" t="s">
        <v>26361</v>
      </c>
      <c r="F7438" t="s">
        <v>26362</v>
      </c>
      <c r="G7438" t="s">
        <v>31546</v>
      </c>
      <c r="H7438" t="s">
        <v>223</v>
      </c>
      <c r="I7438" t="s">
        <v>78</v>
      </c>
      <c r="J7438" t="s">
        <v>135</v>
      </c>
      <c r="K7438" t="s">
        <v>22</v>
      </c>
      <c r="L7438" t="s">
        <v>136</v>
      </c>
      <c r="M7438" t="s">
        <v>26363</v>
      </c>
      <c r="N7438" t="s">
        <v>26364</v>
      </c>
      <c r="O7438">
        <v>0.62361111111111112</v>
      </c>
      <c r="P7438">
        <v>0</v>
      </c>
      <c r="Q7438">
        <v>19</v>
      </c>
      <c r="R7438">
        <v>0</v>
      </c>
      <c r="S7438">
        <v>2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4.3405199999999997</v>
      </c>
      <c r="Z7438">
        <v>0</v>
      </c>
      <c r="AA7438">
        <v>0.15343475000000001</v>
      </c>
      <c r="AB7438">
        <v>0</v>
      </c>
      <c r="AC7438">
        <v>0</v>
      </c>
      <c r="AD7438">
        <v>0</v>
      </c>
      <c r="AE7438">
        <v>0</v>
      </c>
      <c r="AF7438">
        <v>4.4939546999999997</v>
      </c>
    </row>
    <row r="7439" spans="1:32" x14ac:dyDescent="0.3">
      <c r="A7439">
        <v>2793237</v>
      </c>
      <c r="B7439">
        <v>1</v>
      </c>
      <c r="C7439" t="s">
        <v>83</v>
      </c>
      <c r="D7439" t="s">
        <v>129</v>
      </c>
      <c r="E7439" t="s">
        <v>26365</v>
      </c>
      <c r="F7439" t="s">
        <v>26366</v>
      </c>
      <c r="G7439" t="s">
        <v>31546</v>
      </c>
      <c r="H7439" t="s">
        <v>223</v>
      </c>
      <c r="I7439" t="s">
        <v>78</v>
      </c>
      <c r="J7439" t="s">
        <v>135</v>
      </c>
      <c r="K7439" t="s">
        <v>22</v>
      </c>
      <c r="L7439" t="s">
        <v>136</v>
      </c>
      <c r="M7439" t="s">
        <v>26367</v>
      </c>
      <c r="N7439" t="s">
        <v>26368</v>
      </c>
      <c r="O7439">
        <v>1.091388888888889</v>
      </c>
      <c r="P7439">
        <v>0</v>
      </c>
      <c r="Q7439">
        <v>160</v>
      </c>
      <c r="R7439">
        <v>0</v>
      </c>
      <c r="S7439">
        <v>0</v>
      </c>
      <c r="T7439">
        <v>0</v>
      </c>
      <c r="U7439">
        <v>6</v>
      </c>
      <c r="V7439">
        <v>0</v>
      </c>
      <c r="W7439">
        <v>0</v>
      </c>
      <c r="X7439">
        <v>0</v>
      </c>
      <c r="Y7439">
        <v>42.070858000000001</v>
      </c>
      <c r="Z7439">
        <v>0</v>
      </c>
      <c r="AA7439">
        <v>0</v>
      </c>
      <c r="AB7439">
        <v>0</v>
      </c>
      <c r="AC7439">
        <v>4.1906295</v>
      </c>
      <c r="AD7439">
        <v>0</v>
      </c>
      <c r="AE7439">
        <v>0</v>
      </c>
      <c r="AF7439">
        <v>46.261490000000002</v>
      </c>
    </row>
    <row r="7440" spans="1:32" x14ac:dyDescent="0.3">
      <c r="A7440">
        <v>2793236</v>
      </c>
      <c r="B7440">
        <v>1</v>
      </c>
      <c r="C7440" t="s">
        <v>82</v>
      </c>
      <c r="D7440" t="s">
        <v>88</v>
      </c>
      <c r="E7440" t="s">
        <v>1081</v>
      </c>
      <c r="F7440" t="s">
        <v>1082</v>
      </c>
      <c r="G7440" t="s">
        <v>31552</v>
      </c>
      <c r="H7440" t="s">
        <v>665</v>
      </c>
      <c r="I7440" t="s">
        <v>78</v>
      </c>
      <c r="J7440" t="s">
        <v>135</v>
      </c>
      <c r="K7440" t="s">
        <v>22</v>
      </c>
      <c r="L7440" t="s">
        <v>136</v>
      </c>
      <c r="M7440" t="s">
        <v>26369</v>
      </c>
      <c r="N7440" t="s">
        <v>26370</v>
      </c>
      <c r="O7440">
        <v>0.86138888888888887</v>
      </c>
      <c r="P7440">
        <v>0</v>
      </c>
      <c r="Q7440">
        <v>209</v>
      </c>
      <c r="R7440">
        <v>0</v>
      </c>
      <c r="S7440">
        <v>0</v>
      </c>
      <c r="T7440">
        <v>0</v>
      </c>
      <c r="U7440">
        <v>10</v>
      </c>
      <c r="V7440">
        <v>0</v>
      </c>
      <c r="W7440">
        <v>0</v>
      </c>
      <c r="X7440">
        <v>0</v>
      </c>
      <c r="Y7440">
        <v>47.893659999999997</v>
      </c>
      <c r="Z7440">
        <v>0</v>
      </c>
      <c r="AA7440">
        <v>0</v>
      </c>
      <c r="AB7440">
        <v>0</v>
      </c>
      <c r="AC7440">
        <v>2.7471649999999999</v>
      </c>
      <c r="AD7440">
        <v>0</v>
      </c>
      <c r="AE7440">
        <v>0</v>
      </c>
      <c r="AF7440">
        <v>50.640827000000002</v>
      </c>
    </row>
    <row r="7441" spans="1:32" x14ac:dyDescent="0.3">
      <c r="A7441">
        <v>2792828</v>
      </c>
      <c r="B7441">
        <v>1</v>
      </c>
      <c r="C7441" t="s">
        <v>82</v>
      </c>
      <c r="D7441" t="s">
        <v>102</v>
      </c>
      <c r="E7441" t="s">
        <v>26371</v>
      </c>
      <c r="F7441" t="s">
        <v>26372</v>
      </c>
      <c r="G7441" t="s">
        <v>31552</v>
      </c>
      <c r="H7441" t="s">
        <v>1853</v>
      </c>
      <c r="I7441" t="s">
        <v>78</v>
      </c>
      <c r="J7441" t="s">
        <v>135</v>
      </c>
      <c r="K7441" t="s">
        <v>22</v>
      </c>
      <c r="L7441" t="s">
        <v>136</v>
      </c>
      <c r="M7441" t="s">
        <v>26373</v>
      </c>
      <c r="N7441" t="s">
        <v>26374</v>
      </c>
      <c r="O7441">
        <v>2.8733333333333335</v>
      </c>
      <c r="P7441">
        <v>0</v>
      </c>
      <c r="Q7441">
        <v>0</v>
      </c>
      <c r="R7441">
        <v>0</v>
      </c>
      <c r="S7441">
        <v>22</v>
      </c>
      <c r="T7441">
        <v>0</v>
      </c>
      <c r="U7441">
        <v>1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21.218205999999999</v>
      </c>
      <c r="AB7441">
        <v>0</v>
      </c>
      <c r="AC7441">
        <v>2.5252309999999998</v>
      </c>
      <c r="AD7441">
        <v>0</v>
      </c>
      <c r="AE7441">
        <v>0</v>
      </c>
      <c r="AF7441">
        <v>23.743437</v>
      </c>
    </row>
    <row r="7442" spans="1:32" x14ac:dyDescent="0.3">
      <c r="A7442">
        <v>2792689</v>
      </c>
      <c r="B7442">
        <v>1</v>
      </c>
      <c r="C7442" t="s">
        <v>82</v>
      </c>
      <c r="D7442" t="s">
        <v>88</v>
      </c>
      <c r="E7442" t="s">
        <v>4875</v>
      </c>
      <c r="F7442" t="s">
        <v>4876</v>
      </c>
      <c r="G7442" t="s">
        <v>31552</v>
      </c>
      <c r="H7442" t="s">
        <v>665</v>
      </c>
      <c r="I7442" t="s">
        <v>78</v>
      </c>
      <c r="J7442" t="s">
        <v>135</v>
      </c>
      <c r="K7442" t="s">
        <v>22</v>
      </c>
      <c r="L7442" t="s">
        <v>136</v>
      </c>
      <c r="M7442" t="s">
        <v>26375</v>
      </c>
      <c r="N7442" t="s">
        <v>26376</v>
      </c>
      <c r="O7442">
        <v>1.3891666666666667</v>
      </c>
      <c r="P7442">
        <v>0</v>
      </c>
      <c r="Q7442">
        <v>188</v>
      </c>
      <c r="R7442">
        <v>0</v>
      </c>
      <c r="S7442">
        <v>0</v>
      </c>
      <c r="T7442">
        <v>0</v>
      </c>
      <c r="U7442">
        <v>5</v>
      </c>
      <c r="V7442">
        <v>0</v>
      </c>
      <c r="W7442">
        <v>0</v>
      </c>
      <c r="X7442">
        <v>0</v>
      </c>
      <c r="Y7442">
        <v>66.810100000000006</v>
      </c>
      <c r="Z7442">
        <v>0</v>
      </c>
      <c r="AA7442">
        <v>0</v>
      </c>
      <c r="AB7442">
        <v>0</v>
      </c>
      <c r="AC7442">
        <v>2.0491557</v>
      </c>
      <c r="AD7442">
        <v>0</v>
      </c>
      <c r="AE7442">
        <v>0</v>
      </c>
      <c r="AF7442">
        <v>68.859250000000003</v>
      </c>
    </row>
    <row r="7443" spans="1:32" x14ac:dyDescent="0.3">
      <c r="A7443">
        <v>2792505</v>
      </c>
      <c r="B7443">
        <v>1</v>
      </c>
      <c r="C7443" t="s">
        <v>82</v>
      </c>
      <c r="D7443" t="s">
        <v>104</v>
      </c>
      <c r="E7443" t="s">
        <v>25547</v>
      </c>
      <c r="F7443" t="s">
        <v>25548</v>
      </c>
      <c r="G7443" t="s">
        <v>31546</v>
      </c>
      <c r="H7443" t="s">
        <v>1297</v>
      </c>
      <c r="I7443" t="s">
        <v>78</v>
      </c>
      <c r="J7443" t="s">
        <v>135</v>
      </c>
      <c r="K7443" t="s">
        <v>22</v>
      </c>
      <c r="L7443" t="s">
        <v>136</v>
      </c>
      <c r="M7443" t="s">
        <v>26377</v>
      </c>
      <c r="N7443" t="s">
        <v>26378</v>
      </c>
      <c r="O7443">
        <v>2.8483333333333332</v>
      </c>
      <c r="P7443">
        <v>0</v>
      </c>
      <c r="Q7443">
        <v>43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15.079623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15.079623</v>
      </c>
    </row>
    <row r="7444" spans="1:32" x14ac:dyDescent="0.3">
      <c r="A7444">
        <v>2792496</v>
      </c>
      <c r="B7444">
        <v>1</v>
      </c>
      <c r="C7444" t="s">
        <v>82</v>
      </c>
      <c r="D7444" t="s">
        <v>94</v>
      </c>
      <c r="E7444" t="s">
        <v>26379</v>
      </c>
      <c r="F7444" t="s">
        <v>26380</v>
      </c>
      <c r="G7444" t="s">
        <v>31548</v>
      </c>
      <c r="H7444" t="s">
        <v>893</v>
      </c>
      <c r="I7444" t="s">
        <v>78</v>
      </c>
      <c r="J7444" t="s">
        <v>135</v>
      </c>
      <c r="K7444" t="s">
        <v>22</v>
      </c>
      <c r="L7444" t="s">
        <v>136</v>
      </c>
      <c r="M7444" t="s">
        <v>26381</v>
      </c>
      <c r="N7444" t="s">
        <v>26382</v>
      </c>
      <c r="O7444">
        <v>2.7277777777777779</v>
      </c>
      <c r="P7444">
        <v>0</v>
      </c>
      <c r="Q7444">
        <v>7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1.6417944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1.6417944</v>
      </c>
    </row>
    <row r="7445" spans="1:32" x14ac:dyDescent="0.3">
      <c r="A7445">
        <v>2792488</v>
      </c>
      <c r="B7445">
        <v>1</v>
      </c>
      <c r="C7445" t="s">
        <v>82</v>
      </c>
      <c r="D7445" t="s">
        <v>92</v>
      </c>
      <c r="E7445" t="s">
        <v>26383</v>
      </c>
      <c r="F7445" t="s">
        <v>26384</v>
      </c>
      <c r="G7445" t="s">
        <v>31546</v>
      </c>
      <c r="H7445" t="s">
        <v>223</v>
      </c>
      <c r="I7445" t="s">
        <v>78</v>
      </c>
      <c r="J7445" t="s">
        <v>135</v>
      </c>
      <c r="K7445" t="s">
        <v>22</v>
      </c>
      <c r="L7445" t="s">
        <v>136</v>
      </c>
      <c r="M7445" t="s">
        <v>26385</v>
      </c>
      <c r="N7445" t="s">
        <v>26386</v>
      </c>
      <c r="O7445">
        <v>3.0388888888888888</v>
      </c>
      <c r="P7445">
        <v>0</v>
      </c>
      <c r="Q7445">
        <v>372</v>
      </c>
      <c r="R7445">
        <v>0</v>
      </c>
      <c r="S7445">
        <v>1</v>
      </c>
      <c r="T7445">
        <v>0</v>
      </c>
      <c r="U7445">
        <v>41</v>
      </c>
      <c r="V7445">
        <v>0</v>
      </c>
      <c r="W7445">
        <v>0</v>
      </c>
      <c r="X7445">
        <v>0</v>
      </c>
      <c r="Y7445">
        <v>447.22680000000003</v>
      </c>
      <c r="Z7445">
        <v>0</v>
      </c>
      <c r="AA7445">
        <v>0.4825564</v>
      </c>
      <c r="AB7445">
        <v>0</v>
      </c>
      <c r="AC7445">
        <v>135.636</v>
      </c>
      <c r="AD7445">
        <v>0</v>
      </c>
      <c r="AE7445">
        <v>0</v>
      </c>
      <c r="AF7445">
        <v>583.34533999999996</v>
      </c>
    </row>
    <row r="7446" spans="1:32" x14ac:dyDescent="0.3">
      <c r="A7446">
        <v>2792284</v>
      </c>
      <c r="B7446">
        <v>1</v>
      </c>
      <c r="C7446" t="s">
        <v>83</v>
      </c>
      <c r="D7446" t="s">
        <v>115</v>
      </c>
      <c r="E7446" t="s">
        <v>26387</v>
      </c>
      <c r="F7446" t="s">
        <v>26388</v>
      </c>
      <c r="G7446" t="s">
        <v>31548</v>
      </c>
      <c r="H7446" t="s">
        <v>333</v>
      </c>
      <c r="I7446" t="s">
        <v>78</v>
      </c>
      <c r="J7446" t="s">
        <v>135</v>
      </c>
      <c r="K7446" t="s">
        <v>22</v>
      </c>
      <c r="L7446" t="s">
        <v>136</v>
      </c>
      <c r="M7446" t="s">
        <v>26389</v>
      </c>
      <c r="N7446" t="s">
        <v>26390</v>
      </c>
      <c r="O7446">
        <v>0.7319444444444444</v>
      </c>
      <c r="P7446">
        <v>0</v>
      </c>
      <c r="Q7446">
        <v>1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0.21971895999999999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0.21971895999999999</v>
      </c>
    </row>
    <row r="7447" spans="1:32" x14ac:dyDescent="0.3">
      <c r="A7447">
        <v>2792118</v>
      </c>
      <c r="B7447">
        <v>1</v>
      </c>
      <c r="C7447" t="s">
        <v>82</v>
      </c>
      <c r="D7447" t="s">
        <v>98</v>
      </c>
      <c r="E7447" t="s">
        <v>26391</v>
      </c>
      <c r="F7447" t="s">
        <v>26392</v>
      </c>
      <c r="G7447" t="s">
        <v>31546</v>
      </c>
      <c r="H7447" t="s">
        <v>145</v>
      </c>
      <c r="I7447" t="s">
        <v>78</v>
      </c>
      <c r="J7447" t="s">
        <v>135</v>
      </c>
      <c r="K7447" t="s">
        <v>22</v>
      </c>
      <c r="L7447" t="s">
        <v>136</v>
      </c>
      <c r="M7447" t="s">
        <v>26393</v>
      </c>
      <c r="N7447" t="s">
        <v>26394</v>
      </c>
      <c r="O7447">
        <v>2.8816666666666668</v>
      </c>
      <c r="P7447">
        <v>0</v>
      </c>
      <c r="Q7447">
        <v>106</v>
      </c>
      <c r="R7447">
        <v>0</v>
      </c>
      <c r="S7447">
        <v>0</v>
      </c>
      <c r="T7447">
        <v>0</v>
      </c>
      <c r="U7447">
        <v>2</v>
      </c>
      <c r="V7447">
        <v>0</v>
      </c>
      <c r="W7447">
        <v>0</v>
      </c>
      <c r="X7447">
        <v>0</v>
      </c>
      <c r="Y7447">
        <v>96.972669999999994</v>
      </c>
      <c r="Z7447">
        <v>0</v>
      </c>
      <c r="AA7447">
        <v>0</v>
      </c>
      <c r="AB7447">
        <v>0</v>
      </c>
      <c r="AC7447">
        <v>0.86202276</v>
      </c>
      <c r="AD7447">
        <v>0</v>
      </c>
      <c r="AE7447">
        <v>0</v>
      </c>
      <c r="AF7447">
        <v>97.834693999999999</v>
      </c>
    </row>
    <row r="7448" spans="1:32" x14ac:dyDescent="0.3">
      <c r="A7448">
        <v>2792002</v>
      </c>
      <c r="B7448">
        <v>1</v>
      </c>
      <c r="C7448" t="s">
        <v>83</v>
      </c>
      <c r="D7448" t="s">
        <v>129</v>
      </c>
      <c r="E7448" t="s">
        <v>26395</v>
      </c>
      <c r="F7448" t="s">
        <v>26396</v>
      </c>
      <c r="G7448" t="s">
        <v>31548</v>
      </c>
      <c r="H7448" t="s">
        <v>333</v>
      </c>
      <c r="I7448" t="s">
        <v>78</v>
      </c>
      <c r="J7448" t="s">
        <v>135</v>
      </c>
      <c r="K7448" t="s">
        <v>22</v>
      </c>
      <c r="L7448" t="s">
        <v>136</v>
      </c>
      <c r="M7448" t="s">
        <v>26397</v>
      </c>
      <c r="N7448" t="s">
        <v>26398</v>
      </c>
      <c r="O7448">
        <v>2.2761111111111112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1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1.3016504</v>
      </c>
      <c r="AD7448">
        <v>0</v>
      </c>
      <c r="AE7448">
        <v>0</v>
      </c>
      <c r="AF7448">
        <v>1.3016504</v>
      </c>
    </row>
    <row r="7449" spans="1:32" x14ac:dyDescent="0.3">
      <c r="A7449">
        <v>2791807</v>
      </c>
      <c r="B7449">
        <v>1</v>
      </c>
      <c r="C7449" t="s">
        <v>83</v>
      </c>
      <c r="D7449" t="s">
        <v>125</v>
      </c>
      <c r="E7449" t="s">
        <v>26155</v>
      </c>
      <c r="F7449" t="s">
        <v>26156</v>
      </c>
      <c r="G7449" t="s">
        <v>31549</v>
      </c>
      <c r="H7449" t="s">
        <v>134</v>
      </c>
      <c r="I7449" t="s">
        <v>79</v>
      </c>
      <c r="J7449" t="s">
        <v>135</v>
      </c>
      <c r="K7449" t="s">
        <v>22</v>
      </c>
      <c r="L7449" t="s">
        <v>136</v>
      </c>
      <c r="M7449" t="s">
        <v>26399</v>
      </c>
      <c r="N7449" t="s">
        <v>26400</v>
      </c>
      <c r="O7449">
        <v>1.3255555555555556</v>
      </c>
      <c r="P7449">
        <v>2</v>
      </c>
      <c r="Q7449">
        <v>95</v>
      </c>
      <c r="R7449">
        <v>84</v>
      </c>
      <c r="S7449">
        <v>3</v>
      </c>
      <c r="T7449">
        <v>11</v>
      </c>
      <c r="U7449">
        <v>7</v>
      </c>
      <c r="V7449">
        <v>0</v>
      </c>
      <c r="W7449">
        <v>0</v>
      </c>
      <c r="X7449">
        <v>0.79621494000000004</v>
      </c>
      <c r="Y7449">
        <v>42.466988000000001</v>
      </c>
      <c r="Z7449">
        <v>54.884740000000001</v>
      </c>
      <c r="AA7449">
        <v>0.65199035000000005</v>
      </c>
      <c r="AB7449">
        <v>89.077119999999994</v>
      </c>
      <c r="AC7449">
        <v>5.8202850000000002</v>
      </c>
      <c r="AD7449">
        <v>0</v>
      </c>
      <c r="AE7449">
        <v>0</v>
      </c>
      <c r="AF7449">
        <v>193.69734</v>
      </c>
    </row>
    <row r="7450" spans="1:32" x14ac:dyDescent="0.3">
      <c r="A7450">
        <v>2791583</v>
      </c>
      <c r="B7450">
        <v>1</v>
      </c>
      <c r="C7450" t="s">
        <v>83</v>
      </c>
      <c r="D7450" t="s">
        <v>116</v>
      </c>
      <c r="E7450" t="s">
        <v>26401</v>
      </c>
      <c r="F7450" t="s">
        <v>26402</v>
      </c>
      <c r="G7450" t="s">
        <v>31550</v>
      </c>
      <c r="H7450" t="s">
        <v>223</v>
      </c>
      <c r="I7450" t="s">
        <v>78</v>
      </c>
      <c r="J7450" t="s">
        <v>135</v>
      </c>
      <c r="K7450" t="s">
        <v>22</v>
      </c>
      <c r="L7450" t="s">
        <v>136</v>
      </c>
      <c r="M7450" t="s">
        <v>26403</v>
      </c>
      <c r="N7450" t="s">
        <v>26404</v>
      </c>
      <c r="O7450">
        <v>0.93611111111111112</v>
      </c>
      <c r="P7450">
        <v>0</v>
      </c>
      <c r="Q7450">
        <v>14</v>
      </c>
      <c r="R7450">
        <v>0</v>
      </c>
      <c r="S7450">
        <v>0</v>
      </c>
      <c r="T7450">
        <v>0</v>
      </c>
      <c r="U7450">
        <v>9</v>
      </c>
      <c r="V7450">
        <v>0</v>
      </c>
      <c r="W7450">
        <v>0</v>
      </c>
      <c r="X7450">
        <v>0</v>
      </c>
      <c r="Y7450">
        <v>2.7661950000000002</v>
      </c>
      <c r="Z7450">
        <v>0</v>
      </c>
      <c r="AA7450">
        <v>0</v>
      </c>
      <c r="AB7450">
        <v>0</v>
      </c>
      <c r="AC7450">
        <v>9.1696829999999991</v>
      </c>
      <c r="AD7450">
        <v>0</v>
      </c>
      <c r="AE7450">
        <v>0</v>
      </c>
      <c r="AF7450">
        <v>11.935879</v>
      </c>
    </row>
    <row r="7451" spans="1:32" x14ac:dyDescent="0.3">
      <c r="A7451">
        <v>2791513</v>
      </c>
      <c r="B7451">
        <v>2</v>
      </c>
      <c r="C7451" t="s">
        <v>83</v>
      </c>
      <c r="D7451" t="s">
        <v>123</v>
      </c>
      <c r="E7451" t="s">
        <v>26405</v>
      </c>
      <c r="F7451" t="s">
        <v>26406</v>
      </c>
      <c r="G7451" t="s">
        <v>31552</v>
      </c>
      <c r="H7451" t="s">
        <v>1432</v>
      </c>
      <c r="I7451" t="s">
        <v>78</v>
      </c>
      <c r="J7451" t="s">
        <v>135</v>
      </c>
      <c r="K7451" t="s">
        <v>22</v>
      </c>
      <c r="L7451" t="s">
        <v>136</v>
      </c>
      <c r="M7451" t="s">
        <v>26407</v>
      </c>
      <c r="N7451" t="s">
        <v>26408</v>
      </c>
      <c r="O7451">
        <v>0.57972222222222225</v>
      </c>
      <c r="P7451">
        <v>0</v>
      </c>
      <c r="Q7451">
        <v>226</v>
      </c>
      <c r="R7451">
        <v>0</v>
      </c>
      <c r="S7451">
        <v>21</v>
      </c>
      <c r="T7451">
        <v>0</v>
      </c>
      <c r="U7451">
        <v>19</v>
      </c>
      <c r="V7451">
        <v>0</v>
      </c>
      <c r="W7451">
        <v>0</v>
      </c>
      <c r="X7451">
        <v>0</v>
      </c>
      <c r="Y7451">
        <v>32.86186</v>
      </c>
      <c r="Z7451">
        <v>0</v>
      </c>
      <c r="AA7451">
        <v>5.8353223999999999</v>
      </c>
      <c r="AB7451">
        <v>0</v>
      </c>
      <c r="AC7451">
        <v>7.9586940000000004</v>
      </c>
      <c r="AD7451">
        <v>0</v>
      </c>
      <c r="AE7451">
        <v>0</v>
      </c>
      <c r="AF7451">
        <v>46.655872000000002</v>
      </c>
    </row>
    <row r="7452" spans="1:32" x14ac:dyDescent="0.3">
      <c r="A7452">
        <v>2791368</v>
      </c>
      <c r="B7452">
        <v>1</v>
      </c>
      <c r="C7452" t="s">
        <v>82</v>
      </c>
      <c r="D7452" t="s">
        <v>104</v>
      </c>
      <c r="E7452" t="s">
        <v>16800</v>
      </c>
      <c r="F7452" t="s">
        <v>16801</v>
      </c>
      <c r="G7452" t="s">
        <v>31550</v>
      </c>
      <c r="H7452" t="s">
        <v>223</v>
      </c>
      <c r="I7452" t="s">
        <v>78</v>
      </c>
      <c r="J7452" t="s">
        <v>135</v>
      </c>
      <c r="K7452" t="s">
        <v>22</v>
      </c>
      <c r="L7452" t="s">
        <v>136</v>
      </c>
      <c r="M7452" t="s">
        <v>26409</v>
      </c>
      <c r="N7452" t="s">
        <v>26410</v>
      </c>
      <c r="O7452">
        <v>5.4922222222222219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8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66.494156000000004</v>
      </c>
      <c r="AD7452">
        <v>0</v>
      </c>
      <c r="AE7452">
        <v>0</v>
      </c>
      <c r="AF7452">
        <v>66.494156000000004</v>
      </c>
    </row>
    <row r="7453" spans="1:32" x14ac:dyDescent="0.3">
      <c r="A7453">
        <v>2791309</v>
      </c>
      <c r="B7453">
        <v>1</v>
      </c>
      <c r="C7453" t="s">
        <v>82</v>
      </c>
      <c r="D7453" t="s">
        <v>87</v>
      </c>
      <c r="E7453" t="s">
        <v>26411</v>
      </c>
      <c r="F7453" t="s">
        <v>26412</v>
      </c>
      <c r="G7453" t="s">
        <v>31548</v>
      </c>
      <c r="H7453" t="s">
        <v>333</v>
      </c>
      <c r="I7453" t="s">
        <v>78</v>
      </c>
      <c r="J7453" t="s">
        <v>135</v>
      </c>
      <c r="K7453" t="s">
        <v>22</v>
      </c>
      <c r="L7453" t="s">
        <v>136</v>
      </c>
      <c r="M7453" t="s">
        <v>26413</v>
      </c>
      <c r="N7453" t="s">
        <v>26414</v>
      </c>
      <c r="O7453">
        <v>2.1061111111111113</v>
      </c>
      <c r="P7453">
        <v>0</v>
      </c>
      <c r="Q7453">
        <v>3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1.7525902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1.7525902</v>
      </c>
    </row>
    <row r="7454" spans="1:32" x14ac:dyDescent="0.3">
      <c r="A7454">
        <v>2791157</v>
      </c>
      <c r="B7454">
        <v>1</v>
      </c>
      <c r="C7454" t="s">
        <v>82</v>
      </c>
      <c r="D7454" t="s">
        <v>101</v>
      </c>
      <c r="E7454" t="s">
        <v>26415</v>
      </c>
      <c r="F7454" t="s">
        <v>26416</v>
      </c>
      <c r="G7454" t="s">
        <v>31546</v>
      </c>
      <c r="H7454" t="s">
        <v>223</v>
      </c>
      <c r="I7454" t="s">
        <v>78</v>
      </c>
      <c r="J7454" t="s">
        <v>135</v>
      </c>
      <c r="K7454" t="s">
        <v>22</v>
      </c>
      <c r="L7454" t="s">
        <v>136</v>
      </c>
      <c r="M7454" t="s">
        <v>26417</v>
      </c>
      <c r="N7454" t="s">
        <v>26418</v>
      </c>
      <c r="O7454">
        <v>1.2208333333333334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1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0.26520386000000001</v>
      </c>
      <c r="AD7454">
        <v>0</v>
      </c>
      <c r="AE7454">
        <v>0</v>
      </c>
      <c r="AF7454">
        <v>0.26520386000000001</v>
      </c>
    </row>
    <row r="7455" spans="1:32" x14ac:dyDescent="0.3">
      <c r="A7455">
        <v>2791158</v>
      </c>
      <c r="B7455">
        <v>1</v>
      </c>
      <c r="C7455" t="s">
        <v>82</v>
      </c>
      <c r="D7455" t="s">
        <v>84</v>
      </c>
      <c r="E7455" t="s">
        <v>26419</v>
      </c>
      <c r="F7455" t="s">
        <v>26420</v>
      </c>
      <c r="G7455" t="s">
        <v>31546</v>
      </c>
      <c r="H7455" t="s">
        <v>145</v>
      </c>
      <c r="I7455" t="s">
        <v>78</v>
      </c>
      <c r="J7455" t="s">
        <v>135</v>
      </c>
      <c r="K7455" t="s">
        <v>22</v>
      </c>
      <c r="L7455" t="s">
        <v>136</v>
      </c>
      <c r="M7455" t="s">
        <v>26421</v>
      </c>
      <c r="N7455" t="s">
        <v>26422</v>
      </c>
      <c r="O7455">
        <v>0.8338888888888889</v>
      </c>
      <c r="P7455">
        <v>0</v>
      </c>
      <c r="Q7455">
        <v>47</v>
      </c>
      <c r="R7455">
        <v>0</v>
      </c>
      <c r="S7455">
        <v>0</v>
      </c>
      <c r="T7455">
        <v>0</v>
      </c>
      <c r="U7455">
        <v>9</v>
      </c>
      <c r="V7455">
        <v>0</v>
      </c>
      <c r="W7455">
        <v>0</v>
      </c>
      <c r="X7455">
        <v>0</v>
      </c>
      <c r="Y7455">
        <v>7.0720986999999997</v>
      </c>
      <c r="Z7455">
        <v>0</v>
      </c>
      <c r="AA7455">
        <v>0</v>
      </c>
      <c r="AB7455">
        <v>0</v>
      </c>
      <c r="AC7455">
        <v>2.0459773999999999</v>
      </c>
      <c r="AD7455">
        <v>0</v>
      </c>
      <c r="AE7455">
        <v>0</v>
      </c>
      <c r="AF7455">
        <v>9.1180760000000003</v>
      </c>
    </row>
    <row r="7456" spans="1:32" x14ac:dyDescent="0.3">
      <c r="A7456">
        <v>2790998</v>
      </c>
      <c r="B7456">
        <v>1</v>
      </c>
      <c r="C7456" t="s">
        <v>82</v>
      </c>
      <c r="D7456" t="s">
        <v>90</v>
      </c>
      <c r="E7456" t="s">
        <v>26423</v>
      </c>
      <c r="F7456" t="s">
        <v>26424</v>
      </c>
      <c r="G7456" t="s">
        <v>31552</v>
      </c>
      <c r="H7456" t="s">
        <v>145</v>
      </c>
      <c r="I7456" t="s">
        <v>78</v>
      </c>
      <c r="J7456" t="s">
        <v>135</v>
      </c>
      <c r="K7456" t="s">
        <v>22</v>
      </c>
      <c r="L7456" t="s">
        <v>136</v>
      </c>
      <c r="M7456" t="s">
        <v>26425</v>
      </c>
      <c r="N7456" t="s">
        <v>26426</v>
      </c>
      <c r="O7456">
        <v>6.0475000000000003</v>
      </c>
      <c r="P7456">
        <v>0</v>
      </c>
      <c r="Q7456">
        <v>720</v>
      </c>
      <c r="R7456">
        <v>0</v>
      </c>
      <c r="S7456">
        <v>0</v>
      </c>
      <c r="T7456">
        <v>0</v>
      </c>
      <c r="U7456">
        <v>86</v>
      </c>
      <c r="V7456">
        <v>0</v>
      </c>
      <c r="W7456">
        <v>1</v>
      </c>
      <c r="X7456">
        <v>0</v>
      </c>
      <c r="Y7456">
        <v>987.88260000000002</v>
      </c>
      <c r="Z7456">
        <v>0</v>
      </c>
      <c r="AA7456">
        <v>0</v>
      </c>
      <c r="AB7456">
        <v>0</v>
      </c>
      <c r="AC7456">
        <v>499.19063999999997</v>
      </c>
      <c r="AD7456">
        <v>0</v>
      </c>
      <c r="AE7456">
        <v>77.304900000000004</v>
      </c>
      <c r="AF7456">
        <v>1564.3782000000001</v>
      </c>
    </row>
    <row r="7457" spans="1:32" x14ac:dyDescent="0.3">
      <c r="A7457">
        <v>2790747</v>
      </c>
      <c r="B7457">
        <v>1</v>
      </c>
      <c r="C7457" t="s">
        <v>82</v>
      </c>
      <c r="D7457" t="s">
        <v>88</v>
      </c>
      <c r="E7457" t="s">
        <v>26427</v>
      </c>
      <c r="F7457" t="s">
        <v>26428</v>
      </c>
      <c r="G7457" t="s">
        <v>31546</v>
      </c>
      <c r="H7457" t="s">
        <v>223</v>
      </c>
      <c r="I7457" t="s">
        <v>78</v>
      </c>
      <c r="J7457" t="s">
        <v>135</v>
      </c>
      <c r="K7457" t="s">
        <v>22</v>
      </c>
      <c r="L7457" t="s">
        <v>136</v>
      </c>
      <c r="M7457" t="s">
        <v>26429</v>
      </c>
      <c r="N7457" t="s">
        <v>26430</v>
      </c>
      <c r="O7457">
        <v>0.78694444444444445</v>
      </c>
      <c r="P7457">
        <v>0</v>
      </c>
      <c r="Q7457">
        <v>44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8.6575839999999999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8.6575839999999999</v>
      </c>
    </row>
    <row r="7458" spans="1:32" x14ac:dyDescent="0.3">
      <c r="A7458">
        <v>2790735</v>
      </c>
      <c r="B7458">
        <v>1</v>
      </c>
      <c r="C7458" t="s">
        <v>82</v>
      </c>
      <c r="D7458" t="s">
        <v>108</v>
      </c>
      <c r="E7458" t="s">
        <v>26431</v>
      </c>
      <c r="F7458" t="s">
        <v>26432</v>
      </c>
      <c r="G7458" t="s">
        <v>31546</v>
      </c>
      <c r="H7458" t="s">
        <v>223</v>
      </c>
      <c r="I7458" t="s">
        <v>78</v>
      </c>
      <c r="J7458" t="s">
        <v>135</v>
      </c>
      <c r="K7458" t="s">
        <v>22</v>
      </c>
      <c r="L7458" t="s">
        <v>136</v>
      </c>
      <c r="M7458" t="s">
        <v>26433</v>
      </c>
      <c r="N7458" t="s">
        <v>26434</v>
      </c>
      <c r="O7458">
        <v>0.40500000000000003</v>
      </c>
      <c r="P7458">
        <v>0</v>
      </c>
      <c r="Q7458">
        <v>0</v>
      </c>
      <c r="R7458">
        <v>0</v>
      </c>
      <c r="S7458">
        <v>3</v>
      </c>
      <c r="T7458">
        <v>0</v>
      </c>
      <c r="U7458">
        <v>4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0.35100715999999998</v>
      </c>
      <c r="AB7458">
        <v>0</v>
      </c>
      <c r="AC7458">
        <v>2.825716E-2</v>
      </c>
      <c r="AD7458">
        <v>0</v>
      </c>
      <c r="AE7458">
        <v>0</v>
      </c>
      <c r="AF7458">
        <v>0.37926431999999999</v>
      </c>
    </row>
    <row r="7459" spans="1:32" x14ac:dyDescent="0.3">
      <c r="A7459">
        <v>2790656</v>
      </c>
      <c r="B7459">
        <v>1</v>
      </c>
      <c r="C7459" t="s">
        <v>82</v>
      </c>
      <c r="D7459" t="s">
        <v>90</v>
      </c>
      <c r="E7459" t="s">
        <v>26423</v>
      </c>
      <c r="F7459" t="s">
        <v>26424</v>
      </c>
      <c r="G7459" t="s">
        <v>31552</v>
      </c>
      <c r="H7459" t="s">
        <v>145</v>
      </c>
      <c r="I7459" t="s">
        <v>78</v>
      </c>
      <c r="J7459" t="s">
        <v>135</v>
      </c>
      <c r="K7459" t="s">
        <v>22</v>
      </c>
      <c r="L7459" t="s">
        <v>136</v>
      </c>
      <c r="M7459" t="s">
        <v>26435</v>
      </c>
      <c r="N7459" t="s">
        <v>26436</v>
      </c>
      <c r="O7459">
        <v>0.81694444444444447</v>
      </c>
      <c r="P7459">
        <v>0</v>
      </c>
      <c r="Q7459">
        <v>720</v>
      </c>
      <c r="R7459">
        <v>0</v>
      </c>
      <c r="S7459">
        <v>0</v>
      </c>
      <c r="T7459">
        <v>0</v>
      </c>
      <c r="U7459">
        <v>86</v>
      </c>
      <c r="V7459">
        <v>0</v>
      </c>
      <c r="W7459">
        <v>1</v>
      </c>
      <c r="X7459">
        <v>0</v>
      </c>
      <c r="Y7459">
        <v>146.77689000000001</v>
      </c>
      <c r="Z7459">
        <v>0</v>
      </c>
      <c r="AA7459">
        <v>0</v>
      </c>
      <c r="AB7459">
        <v>0</v>
      </c>
      <c r="AC7459">
        <v>110.405045</v>
      </c>
      <c r="AD7459">
        <v>0</v>
      </c>
      <c r="AE7459">
        <v>18.777522999999999</v>
      </c>
      <c r="AF7459">
        <v>275.95943999999997</v>
      </c>
    </row>
    <row r="7460" spans="1:32" x14ac:dyDescent="0.3">
      <c r="A7460">
        <v>2790593</v>
      </c>
      <c r="B7460">
        <v>2</v>
      </c>
      <c r="C7460" t="s">
        <v>82</v>
      </c>
      <c r="D7460" t="s">
        <v>102</v>
      </c>
      <c r="E7460" t="s">
        <v>20275</v>
      </c>
      <c r="F7460" t="s">
        <v>20276</v>
      </c>
      <c r="G7460" t="s">
        <v>31545</v>
      </c>
      <c r="H7460" t="s">
        <v>624</v>
      </c>
      <c r="I7460" t="s">
        <v>79</v>
      </c>
      <c r="J7460" t="s">
        <v>135</v>
      </c>
      <c r="K7460" t="s">
        <v>22</v>
      </c>
      <c r="L7460" t="s">
        <v>136</v>
      </c>
      <c r="M7460" t="s">
        <v>26437</v>
      </c>
      <c r="N7460" t="s">
        <v>26438</v>
      </c>
      <c r="O7460">
        <v>1.1047222222222222</v>
      </c>
      <c r="P7460">
        <v>1</v>
      </c>
      <c r="Q7460">
        <v>1059</v>
      </c>
      <c r="R7460">
        <v>2</v>
      </c>
      <c r="S7460">
        <v>18</v>
      </c>
      <c r="T7460">
        <v>9</v>
      </c>
      <c r="U7460">
        <v>79</v>
      </c>
      <c r="V7460">
        <v>0</v>
      </c>
      <c r="W7460">
        <v>0</v>
      </c>
      <c r="X7460">
        <v>0.5760537</v>
      </c>
      <c r="Y7460">
        <v>152.52965</v>
      </c>
      <c r="Z7460">
        <v>0.55316050000000005</v>
      </c>
      <c r="AA7460">
        <v>3.0325327</v>
      </c>
      <c r="AB7460">
        <v>199.19256999999999</v>
      </c>
      <c r="AC7460">
        <v>62.291373999999998</v>
      </c>
      <c r="AD7460">
        <v>0</v>
      </c>
      <c r="AE7460">
        <v>0</v>
      </c>
      <c r="AF7460">
        <v>418.17532</v>
      </c>
    </row>
    <row r="7461" spans="1:32" x14ac:dyDescent="0.3">
      <c r="A7461">
        <v>2790292</v>
      </c>
      <c r="B7461">
        <v>1</v>
      </c>
      <c r="C7461" t="s">
        <v>83</v>
      </c>
      <c r="D7461" t="s">
        <v>115</v>
      </c>
      <c r="E7461" t="s">
        <v>26439</v>
      </c>
      <c r="F7461" t="s">
        <v>26440</v>
      </c>
      <c r="G7461" t="s">
        <v>31548</v>
      </c>
      <c r="H7461" t="s">
        <v>333</v>
      </c>
      <c r="I7461" t="s">
        <v>78</v>
      </c>
      <c r="J7461" t="s">
        <v>135</v>
      </c>
      <c r="K7461" t="s">
        <v>22</v>
      </c>
      <c r="L7461" t="s">
        <v>136</v>
      </c>
      <c r="M7461" t="s">
        <v>26441</v>
      </c>
      <c r="N7461" t="s">
        <v>26442</v>
      </c>
      <c r="O7461">
        <v>1.2605555555555557</v>
      </c>
      <c r="P7461">
        <v>0</v>
      </c>
      <c r="Q7461">
        <v>1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0.18721052999999999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0.18721052999999999</v>
      </c>
    </row>
    <row r="7462" spans="1:32" x14ac:dyDescent="0.3">
      <c r="A7462">
        <v>2790298</v>
      </c>
      <c r="B7462">
        <v>1</v>
      </c>
      <c r="C7462" t="s">
        <v>82</v>
      </c>
      <c r="D7462" t="s">
        <v>90</v>
      </c>
      <c r="E7462" t="s">
        <v>14823</v>
      </c>
      <c r="F7462" t="s">
        <v>14824</v>
      </c>
      <c r="G7462" t="s">
        <v>31546</v>
      </c>
      <c r="H7462" t="s">
        <v>1432</v>
      </c>
      <c r="I7462" t="s">
        <v>78</v>
      </c>
      <c r="J7462" t="s">
        <v>135</v>
      </c>
      <c r="K7462" t="s">
        <v>22</v>
      </c>
      <c r="L7462" t="s">
        <v>136</v>
      </c>
      <c r="M7462" t="s">
        <v>26443</v>
      </c>
      <c r="N7462" t="s">
        <v>26444</v>
      </c>
      <c r="O7462">
        <v>5.1991666666666667</v>
      </c>
      <c r="P7462">
        <v>0</v>
      </c>
      <c r="Q7462">
        <v>39</v>
      </c>
      <c r="R7462">
        <v>0</v>
      </c>
      <c r="S7462">
        <v>0</v>
      </c>
      <c r="T7462">
        <v>0</v>
      </c>
      <c r="U7462">
        <v>19</v>
      </c>
      <c r="V7462">
        <v>0</v>
      </c>
      <c r="W7462">
        <v>2</v>
      </c>
      <c r="X7462">
        <v>0</v>
      </c>
      <c r="Y7462">
        <v>59.537303999999999</v>
      </c>
      <c r="Z7462">
        <v>0</v>
      </c>
      <c r="AA7462">
        <v>0</v>
      </c>
      <c r="AB7462">
        <v>0</v>
      </c>
      <c r="AC7462">
        <v>354.10079999999999</v>
      </c>
      <c r="AD7462">
        <v>0</v>
      </c>
      <c r="AE7462">
        <v>259.85723999999999</v>
      </c>
      <c r="AF7462">
        <v>673.49536000000001</v>
      </c>
    </row>
    <row r="7463" spans="1:32" x14ac:dyDescent="0.3">
      <c r="A7463">
        <v>2790158</v>
      </c>
      <c r="B7463">
        <v>1</v>
      </c>
      <c r="C7463" t="s">
        <v>83</v>
      </c>
      <c r="D7463" t="s">
        <v>126</v>
      </c>
      <c r="E7463" t="s">
        <v>26445</v>
      </c>
      <c r="F7463" t="s">
        <v>26446</v>
      </c>
      <c r="G7463" t="s">
        <v>31548</v>
      </c>
      <c r="H7463" t="s">
        <v>893</v>
      </c>
      <c r="I7463" t="s">
        <v>78</v>
      </c>
      <c r="J7463" t="s">
        <v>135</v>
      </c>
      <c r="K7463" t="s">
        <v>22</v>
      </c>
      <c r="L7463" t="s">
        <v>136</v>
      </c>
      <c r="M7463" t="s">
        <v>26447</v>
      </c>
      <c r="N7463" t="s">
        <v>26448</v>
      </c>
      <c r="O7463">
        <v>3.233888888888889</v>
      </c>
      <c r="P7463">
        <v>0</v>
      </c>
      <c r="Q7463">
        <v>2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2.2092917000000001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2.2092917000000001</v>
      </c>
    </row>
    <row r="7464" spans="1:32" x14ac:dyDescent="0.3">
      <c r="A7464">
        <v>2790156</v>
      </c>
      <c r="B7464">
        <v>1</v>
      </c>
      <c r="C7464" t="s">
        <v>82</v>
      </c>
      <c r="D7464" t="s">
        <v>104</v>
      </c>
      <c r="E7464" t="s">
        <v>26449</v>
      </c>
      <c r="F7464" t="s">
        <v>26450</v>
      </c>
      <c r="G7464" t="s">
        <v>31550</v>
      </c>
      <c r="H7464" t="s">
        <v>380</v>
      </c>
      <c r="I7464" t="s">
        <v>78</v>
      </c>
      <c r="J7464" t="s">
        <v>135</v>
      </c>
      <c r="K7464" t="s">
        <v>22</v>
      </c>
      <c r="L7464" t="s">
        <v>136</v>
      </c>
      <c r="M7464" t="s">
        <v>26451</v>
      </c>
      <c r="N7464" t="s">
        <v>26452</v>
      </c>
      <c r="O7464">
        <v>0.96499999999999997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126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16.495729999999998</v>
      </c>
      <c r="AD7464">
        <v>0</v>
      </c>
      <c r="AE7464">
        <v>0</v>
      </c>
      <c r="AF7464">
        <v>16.495729999999998</v>
      </c>
    </row>
    <row r="7465" spans="1:32" x14ac:dyDescent="0.3">
      <c r="A7465">
        <v>2789921</v>
      </c>
      <c r="B7465">
        <v>1</v>
      </c>
      <c r="C7465" t="s">
        <v>83</v>
      </c>
      <c r="D7465" t="s">
        <v>122</v>
      </c>
      <c r="E7465" t="s">
        <v>26453</v>
      </c>
      <c r="F7465" t="s">
        <v>26454</v>
      </c>
      <c r="G7465" t="s">
        <v>31546</v>
      </c>
      <c r="H7465" t="s">
        <v>223</v>
      </c>
      <c r="I7465" t="s">
        <v>78</v>
      </c>
      <c r="J7465" t="s">
        <v>135</v>
      </c>
      <c r="K7465" t="s">
        <v>22</v>
      </c>
      <c r="L7465" t="s">
        <v>136</v>
      </c>
      <c r="M7465" t="s">
        <v>26455</v>
      </c>
      <c r="N7465" t="s">
        <v>26456</v>
      </c>
      <c r="O7465">
        <v>3.23</v>
      </c>
      <c r="P7465">
        <v>0</v>
      </c>
      <c r="Q7465">
        <v>18</v>
      </c>
      <c r="R7465">
        <v>0</v>
      </c>
      <c r="S7465">
        <v>1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6.5431030000000003</v>
      </c>
      <c r="Z7465">
        <v>0</v>
      </c>
      <c r="AA7465">
        <v>0.1150704</v>
      </c>
      <c r="AB7465">
        <v>0</v>
      </c>
      <c r="AC7465">
        <v>0</v>
      </c>
      <c r="AD7465">
        <v>0</v>
      </c>
      <c r="AE7465">
        <v>0</v>
      </c>
      <c r="AF7465">
        <v>6.6581735999999996</v>
      </c>
    </row>
    <row r="7466" spans="1:32" x14ac:dyDescent="0.3">
      <c r="A7466">
        <v>2789925</v>
      </c>
      <c r="B7466">
        <v>1</v>
      </c>
      <c r="C7466" t="s">
        <v>82</v>
      </c>
      <c r="D7466" t="s">
        <v>87</v>
      </c>
      <c r="E7466" t="s">
        <v>26457</v>
      </c>
      <c r="F7466" t="s">
        <v>26458</v>
      </c>
      <c r="G7466" t="s">
        <v>31546</v>
      </c>
      <c r="H7466" t="s">
        <v>665</v>
      </c>
      <c r="I7466" t="s">
        <v>78</v>
      </c>
      <c r="J7466" t="s">
        <v>135</v>
      </c>
      <c r="K7466" t="s">
        <v>22</v>
      </c>
      <c r="L7466" t="s">
        <v>136</v>
      </c>
      <c r="M7466" t="s">
        <v>26459</v>
      </c>
      <c r="N7466" t="s">
        <v>26460</v>
      </c>
      <c r="O7466">
        <v>0.58555555555555561</v>
      </c>
      <c r="P7466">
        <v>0</v>
      </c>
      <c r="Q7466">
        <v>319</v>
      </c>
      <c r="R7466">
        <v>0</v>
      </c>
      <c r="S7466">
        <v>0</v>
      </c>
      <c r="T7466">
        <v>0</v>
      </c>
      <c r="U7466">
        <v>13</v>
      </c>
      <c r="V7466">
        <v>0</v>
      </c>
      <c r="W7466">
        <v>0</v>
      </c>
      <c r="X7466">
        <v>0</v>
      </c>
      <c r="Y7466">
        <v>68.262150000000005</v>
      </c>
      <c r="Z7466">
        <v>0</v>
      </c>
      <c r="AA7466">
        <v>0</v>
      </c>
      <c r="AB7466">
        <v>0</v>
      </c>
      <c r="AC7466">
        <v>2.2752295</v>
      </c>
      <c r="AD7466">
        <v>0</v>
      </c>
      <c r="AE7466">
        <v>0</v>
      </c>
      <c r="AF7466">
        <v>70.537384000000003</v>
      </c>
    </row>
    <row r="7467" spans="1:32" x14ac:dyDescent="0.3">
      <c r="A7467">
        <v>2789934</v>
      </c>
      <c r="B7467">
        <v>1</v>
      </c>
      <c r="C7467" t="s">
        <v>82</v>
      </c>
      <c r="D7467" t="s">
        <v>113</v>
      </c>
      <c r="E7467" t="s">
        <v>26461</v>
      </c>
      <c r="F7467" t="s">
        <v>26462</v>
      </c>
      <c r="G7467" t="s">
        <v>31551</v>
      </c>
      <c r="H7467" t="s">
        <v>672</v>
      </c>
      <c r="I7467" t="s">
        <v>79</v>
      </c>
      <c r="J7467" t="s">
        <v>135</v>
      </c>
      <c r="K7467" t="s">
        <v>22</v>
      </c>
      <c r="L7467" t="s">
        <v>136</v>
      </c>
      <c r="M7467" t="s">
        <v>26463</v>
      </c>
      <c r="N7467" t="s">
        <v>26464</v>
      </c>
      <c r="O7467">
        <v>4.8891666666666671</v>
      </c>
      <c r="P7467">
        <v>0</v>
      </c>
      <c r="Q7467">
        <v>25</v>
      </c>
      <c r="R7467">
        <v>0</v>
      </c>
      <c r="S7467">
        <v>26</v>
      </c>
      <c r="T7467">
        <v>0</v>
      </c>
      <c r="U7467">
        <v>8</v>
      </c>
      <c r="V7467">
        <v>0</v>
      </c>
      <c r="W7467">
        <v>0</v>
      </c>
      <c r="X7467">
        <v>0</v>
      </c>
      <c r="Y7467">
        <v>113.26306</v>
      </c>
      <c r="Z7467">
        <v>0</v>
      </c>
      <c r="AA7467">
        <v>63.797866999999997</v>
      </c>
      <c r="AB7467">
        <v>0</v>
      </c>
      <c r="AC7467">
        <v>15.744078999999999</v>
      </c>
      <c r="AD7467">
        <v>0</v>
      </c>
      <c r="AE7467">
        <v>0</v>
      </c>
      <c r="AF7467">
        <v>192.80501000000001</v>
      </c>
    </row>
    <row r="7468" spans="1:32" x14ac:dyDescent="0.3">
      <c r="A7468">
        <v>2789633</v>
      </c>
      <c r="B7468">
        <v>2</v>
      </c>
      <c r="C7468" t="s">
        <v>82</v>
      </c>
      <c r="D7468" t="s">
        <v>94</v>
      </c>
      <c r="E7468" t="s">
        <v>26465</v>
      </c>
      <c r="F7468" t="s">
        <v>26466</v>
      </c>
      <c r="G7468" t="s">
        <v>31552</v>
      </c>
      <c r="H7468" t="s">
        <v>893</v>
      </c>
      <c r="I7468" t="s">
        <v>78</v>
      </c>
      <c r="J7468" t="s">
        <v>135</v>
      </c>
      <c r="K7468" t="s">
        <v>22</v>
      </c>
      <c r="L7468" t="s">
        <v>136</v>
      </c>
      <c r="M7468" t="s">
        <v>26467</v>
      </c>
      <c r="N7468" t="s">
        <v>26468</v>
      </c>
      <c r="O7468">
        <v>0.85</v>
      </c>
      <c r="P7468">
        <v>0</v>
      </c>
      <c r="Q7468">
        <v>136</v>
      </c>
      <c r="R7468">
        <v>0</v>
      </c>
      <c r="S7468">
        <v>1</v>
      </c>
      <c r="T7468">
        <v>0</v>
      </c>
      <c r="U7468">
        <v>6</v>
      </c>
      <c r="V7468">
        <v>0</v>
      </c>
      <c r="W7468">
        <v>0</v>
      </c>
      <c r="X7468">
        <v>0</v>
      </c>
      <c r="Y7468">
        <v>14.418062000000001</v>
      </c>
      <c r="Z7468">
        <v>0</v>
      </c>
      <c r="AA7468">
        <v>0</v>
      </c>
      <c r="AB7468">
        <v>0</v>
      </c>
      <c r="AC7468">
        <v>1.7308272</v>
      </c>
      <c r="AD7468">
        <v>0</v>
      </c>
      <c r="AE7468">
        <v>0</v>
      </c>
      <c r="AF7468">
        <v>16.148890000000002</v>
      </c>
    </row>
    <row r="7469" spans="1:32" x14ac:dyDescent="0.3">
      <c r="A7469">
        <v>2793494</v>
      </c>
      <c r="B7469">
        <v>1</v>
      </c>
      <c r="C7469" t="s">
        <v>83</v>
      </c>
      <c r="D7469" t="s">
        <v>116</v>
      </c>
      <c r="E7469" t="s">
        <v>26469</v>
      </c>
      <c r="F7469" t="s">
        <v>26470</v>
      </c>
      <c r="G7469" t="s">
        <v>31550</v>
      </c>
      <c r="H7469" t="s">
        <v>223</v>
      </c>
      <c r="I7469" t="s">
        <v>78</v>
      </c>
      <c r="J7469" t="s">
        <v>135</v>
      </c>
      <c r="K7469" t="s">
        <v>22</v>
      </c>
      <c r="L7469" t="s">
        <v>136</v>
      </c>
      <c r="M7469" t="s">
        <v>26471</v>
      </c>
      <c r="N7469" t="s">
        <v>26472</v>
      </c>
      <c r="O7469">
        <v>0.56111111111111112</v>
      </c>
      <c r="P7469">
        <v>0</v>
      </c>
      <c r="Q7469">
        <v>35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6.2811370000000002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6.2811370000000002</v>
      </c>
    </row>
    <row r="7470" spans="1:32" x14ac:dyDescent="0.3">
      <c r="A7470">
        <v>2793201</v>
      </c>
      <c r="B7470">
        <v>1</v>
      </c>
      <c r="C7470" t="s">
        <v>82</v>
      </c>
      <c r="D7470" t="s">
        <v>106</v>
      </c>
      <c r="E7470" t="s">
        <v>8213</v>
      </c>
      <c r="F7470" t="s">
        <v>8214</v>
      </c>
      <c r="G7470" t="s">
        <v>31546</v>
      </c>
      <c r="H7470" t="s">
        <v>223</v>
      </c>
      <c r="I7470" t="s">
        <v>78</v>
      </c>
      <c r="J7470" t="s">
        <v>135</v>
      </c>
      <c r="K7470" t="s">
        <v>22</v>
      </c>
      <c r="L7470" t="s">
        <v>136</v>
      </c>
      <c r="M7470" t="s">
        <v>26473</v>
      </c>
      <c r="N7470" t="s">
        <v>26474</v>
      </c>
      <c r="O7470">
        <v>0.81333333333333335</v>
      </c>
      <c r="P7470">
        <v>0</v>
      </c>
      <c r="Q7470">
        <v>216</v>
      </c>
      <c r="R7470">
        <v>0</v>
      </c>
      <c r="S7470">
        <v>0</v>
      </c>
      <c r="T7470">
        <v>0</v>
      </c>
      <c r="U7470">
        <v>11</v>
      </c>
      <c r="V7470">
        <v>0</v>
      </c>
      <c r="W7470">
        <v>0</v>
      </c>
      <c r="X7470">
        <v>0</v>
      </c>
      <c r="Y7470">
        <v>53.845646000000002</v>
      </c>
      <c r="Z7470">
        <v>0</v>
      </c>
      <c r="AA7470">
        <v>0</v>
      </c>
      <c r="AB7470">
        <v>0</v>
      </c>
      <c r="AC7470">
        <v>7.3591465999999999</v>
      </c>
      <c r="AD7470">
        <v>0</v>
      </c>
      <c r="AE7470">
        <v>0</v>
      </c>
      <c r="AF7470">
        <v>61.204791999999998</v>
      </c>
    </row>
    <row r="7471" spans="1:32" x14ac:dyDescent="0.3">
      <c r="A7471">
        <v>2793068</v>
      </c>
      <c r="B7471">
        <v>1</v>
      </c>
      <c r="C7471" t="s">
        <v>82</v>
      </c>
      <c r="D7471" t="s">
        <v>109</v>
      </c>
      <c r="E7471" t="s">
        <v>26475</v>
      </c>
      <c r="F7471" t="s">
        <v>26476</v>
      </c>
      <c r="G7471" t="s">
        <v>31550</v>
      </c>
      <c r="H7471" t="s">
        <v>380</v>
      </c>
      <c r="I7471" t="s">
        <v>78</v>
      </c>
      <c r="J7471" t="s">
        <v>135</v>
      </c>
      <c r="K7471" t="s">
        <v>22</v>
      </c>
      <c r="L7471" t="s">
        <v>136</v>
      </c>
      <c r="M7471" t="s">
        <v>26477</v>
      </c>
      <c r="N7471" t="s">
        <v>26478</v>
      </c>
      <c r="O7471">
        <v>2.0366666666666666</v>
      </c>
      <c r="P7471">
        <v>0</v>
      </c>
      <c r="Q7471">
        <v>10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3.1353776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3.1353776</v>
      </c>
    </row>
    <row r="7472" spans="1:32" x14ac:dyDescent="0.3">
      <c r="A7472">
        <v>2793036</v>
      </c>
      <c r="B7472">
        <v>2</v>
      </c>
      <c r="C7472" t="s">
        <v>82</v>
      </c>
      <c r="D7472" t="s">
        <v>88</v>
      </c>
      <c r="E7472" t="s">
        <v>4875</v>
      </c>
      <c r="F7472" t="s">
        <v>4876</v>
      </c>
      <c r="G7472" t="s">
        <v>31552</v>
      </c>
      <c r="H7472" t="s">
        <v>223</v>
      </c>
      <c r="I7472" t="s">
        <v>78</v>
      </c>
      <c r="J7472" t="s">
        <v>135</v>
      </c>
      <c r="K7472" t="s">
        <v>22</v>
      </c>
      <c r="L7472" t="s">
        <v>136</v>
      </c>
      <c r="M7472" t="s">
        <v>26479</v>
      </c>
      <c r="N7472" t="s">
        <v>26480</v>
      </c>
      <c r="O7472">
        <v>0.28472222222222221</v>
      </c>
      <c r="P7472">
        <v>0</v>
      </c>
      <c r="Q7472">
        <v>188</v>
      </c>
      <c r="R7472">
        <v>0</v>
      </c>
      <c r="S7472">
        <v>0</v>
      </c>
      <c r="T7472">
        <v>0</v>
      </c>
      <c r="U7472">
        <v>5</v>
      </c>
      <c r="V7472">
        <v>0</v>
      </c>
      <c r="W7472">
        <v>0</v>
      </c>
      <c r="X7472">
        <v>0</v>
      </c>
      <c r="Y7472">
        <v>14.3727</v>
      </c>
      <c r="Z7472">
        <v>0</v>
      </c>
      <c r="AA7472">
        <v>0</v>
      </c>
      <c r="AB7472">
        <v>0</v>
      </c>
      <c r="AC7472">
        <v>0.58700543999999999</v>
      </c>
      <c r="AD7472">
        <v>0</v>
      </c>
      <c r="AE7472">
        <v>0</v>
      </c>
      <c r="AF7472">
        <v>14.959705</v>
      </c>
    </row>
    <row r="7473" spans="1:32" x14ac:dyDescent="0.3">
      <c r="A7473">
        <v>2793029</v>
      </c>
      <c r="B7473">
        <v>1</v>
      </c>
      <c r="C7473" t="s">
        <v>82</v>
      </c>
      <c r="D7473" t="s">
        <v>95</v>
      </c>
      <c r="E7473" t="s">
        <v>26481</v>
      </c>
      <c r="F7473" t="s">
        <v>26482</v>
      </c>
      <c r="G7473" t="s">
        <v>31552</v>
      </c>
      <c r="H7473" t="s">
        <v>145</v>
      </c>
      <c r="I7473" t="s">
        <v>78</v>
      </c>
      <c r="J7473" t="s">
        <v>135</v>
      </c>
      <c r="K7473" t="s">
        <v>22</v>
      </c>
      <c r="L7473" t="s">
        <v>136</v>
      </c>
      <c r="M7473" t="s">
        <v>26483</v>
      </c>
      <c r="N7473" t="s">
        <v>26484</v>
      </c>
      <c r="O7473">
        <v>0.44222222222222224</v>
      </c>
      <c r="P7473">
        <v>0</v>
      </c>
      <c r="Q7473">
        <v>109</v>
      </c>
      <c r="R7473">
        <v>0</v>
      </c>
      <c r="S7473">
        <v>3</v>
      </c>
      <c r="T7473">
        <v>0</v>
      </c>
      <c r="U7473">
        <v>6</v>
      </c>
      <c r="V7473">
        <v>0</v>
      </c>
      <c r="W7473">
        <v>0</v>
      </c>
      <c r="X7473">
        <v>0</v>
      </c>
      <c r="Y7473">
        <v>9.7708539999999999</v>
      </c>
      <c r="Z7473">
        <v>0</v>
      </c>
      <c r="AA7473">
        <v>0.36605989999999999</v>
      </c>
      <c r="AB7473">
        <v>0</v>
      </c>
      <c r="AC7473">
        <v>0.88332224000000004</v>
      </c>
      <c r="AD7473">
        <v>0</v>
      </c>
      <c r="AE7473">
        <v>0</v>
      </c>
      <c r="AF7473">
        <v>11.020236000000001</v>
      </c>
    </row>
    <row r="7474" spans="1:32" x14ac:dyDescent="0.3">
      <c r="A7474">
        <v>2793025</v>
      </c>
      <c r="B7474">
        <v>1</v>
      </c>
      <c r="C7474" t="s">
        <v>82</v>
      </c>
      <c r="D7474" t="s">
        <v>92</v>
      </c>
      <c r="E7474" t="s">
        <v>26485</v>
      </c>
      <c r="F7474" t="s">
        <v>26486</v>
      </c>
      <c r="G7474" t="s">
        <v>31549</v>
      </c>
      <c r="H7474" t="s">
        <v>145</v>
      </c>
      <c r="I7474" t="s">
        <v>79</v>
      </c>
      <c r="J7474" t="s">
        <v>135</v>
      </c>
      <c r="K7474" t="s">
        <v>22</v>
      </c>
      <c r="L7474" t="s">
        <v>136</v>
      </c>
      <c r="M7474" t="s">
        <v>26487</v>
      </c>
      <c r="N7474" t="s">
        <v>26488</v>
      </c>
      <c r="O7474">
        <v>0.96027777777777779</v>
      </c>
      <c r="P7474">
        <v>0</v>
      </c>
      <c r="Q7474">
        <v>293</v>
      </c>
      <c r="R7474">
        <v>11</v>
      </c>
      <c r="S7474">
        <v>36</v>
      </c>
      <c r="T7474">
        <v>12</v>
      </c>
      <c r="U7474">
        <v>68</v>
      </c>
      <c r="V7474">
        <v>3</v>
      </c>
      <c r="W7474">
        <v>0</v>
      </c>
      <c r="X7474">
        <v>0</v>
      </c>
      <c r="Y7474">
        <v>124.30137000000001</v>
      </c>
      <c r="Z7474">
        <v>74.628135999999998</v>
      </c>
      <c r="AA7474">
        <v>27.38419</v>
      </c>
      <c r="AB7474">
        <v>49.626244</v>
      </c>
      <c r="AC7474">
        <v>56.157288000000001</v>
      </c>
      <c r="AD7474">
        <v>176.40897000000001</v>
      </c>
      <c r="AE7474">
        <v>0</v>
      </c>
      <c r="AF7474">
        <v>508.50619999999998</v>
      </c>
    </row>
    <row r="7475" spans="1:32" x14ac:dyDescent="0.3">
      <c r="A7475">
        <v>2792970</v>
      </c>
      <c r="B7475">
        <v>1</v>
      </c>
      <c r="C7475" t="s">
        <v>83</v>
      </c>
      <c r="D7475" t="s">
        <v>115</v>
      </c>
      <c r="E7475" t="s">
        <v>13572</v>
      </c>
      <c r="F7475" t="s">
        <v>13573</v>
      </c>
      <c r="G7475" t="s">
        <v>31546</v>
      </c>
      <c r="H7475" t="s">
        <v>223</v>
      </c>
      <c r="I7475" t="s">
        <v>78</v>
      </c>
      <c r="J7475" t="s">
        <v>135</v>
      </c>
      <c r="K7475" t="s">
        <v>22</v>
      </c>
      <c r="L7475" t="s">
        <v>136</v>
      </c>
      <c r="M7475" t="s">
        <v>26489</v>
      </c>
      <c r="N7475" t="s">
        <v>26490</v>
      </c>
      <c r="O7475">
        <v>0.88222222222222224</v>
      </c>
      <c r="P7475">
        <v>0</v>
      </c>
      <c r="Q7475">
        <v>337</v>
      </c>
      <c r="R7475">
        <v>0</v>
      </c>
      <c r="S7475">
        <v>0</v>
      </c>
      <c r="T7475">
        <v>0</v>
      </c>
      <c r="U7475">
        <v>6</v>
      </c>
      <c r="V7475">
        <v>0</v>
      </c>
      <c r="W7475">
        <v>0</v>
      </c>
      <c r="X7475">
        <v>0</v>
      </c>
      <c r="Y7475">
        <v>56.256751999999999</v>
      </c>
      <c r="Z7475">
        <v>0</v>
      </c>
      <c r="AA7475">
        <v>0</v>
      </c>
      <c r="AB7475">
        <v>0</v>
      </c>
      <c r="AC7475">
        <v>1.6464076999999999</v>
      </c>
      <c r="AD7475">
        <v>0</v>
      </c>
      <c r="AE7475">
        <v>0</v>
      </c>
      <c r="AF7475">
        <v>57.90316</v>
      </c>
    </row>
    <row r="7476" spans="1:32" x14ac:dyDescent="0.3">
      <c r="A7476">
        <v>2792810</v>
      </c>
      <c r="B7476">
        <v>1</v>
      </c>
      <c r="C7476" t="s">
        <v>83</v>
      </c>
      <c r="D7476" t="s">
        <v>128</v>
      </c>
      <c r="E7476" t="s">
        <v>26491</v>
      </c>
      <c r="F7476" t="s">
        <v>26492</v>
      </c>
      <c r="G7476" t="s">
        <v>31547</v>
      </c>
      <c r="H7476" t="s">
        <v>648</v>
      </c>
      <c r="I7476" t="s">
        <v>79</v>
      </c>
      <c r="J7476" t="s">
        <v>135</v>
      </c>
      <c r="K7476" t="s">
        <v>22</v>
      </c>
      <c r="L7476" t="s">
        <v>186</v>
      </c>
      <c r="M7476" t="s">
        <v>26493</v>
      </c>
      <c r="N7476" t="s">
        <v>26494</v>
      </c>
      <c r="O7476">
        <v>7.3177777777777777</v>
      </c>
      <c r="P7476">
        <v>2</v>
      </c>
      <c r="Q7476">
        <v>128</v>
      </c>
      <c r="R7476">
        <v>0</v>
      </c>
      <c r="S7476">
        <v>0</v>
      </c>
      <c r="T7476">
        <v>112</v>
      </c>
      <c r="U7476">
        <v>5</v>
      </c>
      <c r="V7476">
        <v>8</v>
      </c>
      <c r="W7476">
        <v>1</v>
      </c>
      <c r="X7476">
        <v>3.683052</v>
      </c>
      <c r="Y7476">
        <v>290.85289999999998</v>
      </c>
      <c r="Z7476">
        <v>0</v>
      </c>
      <c r="AA7476">
        <v>0</v>
      </c>
      <c r="AB7476">
        <v>1533.1233</v>
      </c>
      <c r="AC7476">
        <v>32.849227999999997</v>
      </c>
      <c r="AD7476">
        <v>1440.0856000000001</v>
      </c>
      <c r="AE7476">
        <v>94.831389999999999</v>
      </c>
      <c r="AF7476">
        <v>3395.4252999999999</v>
      </c>
    </row>
    <row r="7477" spans="1:32" x14ac:dyDescent="0.3">
      <c r="A7477">
        <v>2792806</v>
      </c>
      <c r="B7477">
        <v>1</v>
      </c>
      <c r="C7477" t="s">
        <v>82</v>
      </c>
      <c r="D7477" t="s">
        <v>90</v>
      </c>
      <c r="E7477" t="s">
        <v>26495</v>
      </c>
      <c r="F7477" t="s">
        <v>26496</v>
      </c>
      <c r="G7477" t="s">
        <v>31552</v>
      </c>
      <c r="H7477" t="s">
        <v>665</v>
      </c>
      <c r="I7477" t="s">
        <v>78</v>
      </c>
      <c r="J7477" t="s">
        <v>135</v>
      </c>
      <c r="K7477" t="s">
        <v>22</v>
      </c>
      <c r="L7477" t="s">
        <v>136</v>
      </c>
      <c r="M7477" t="s">
        <v>26497</v>
      </c>
      <c r="N7477" t="s">
        <v>26498</v>
      </c>
      <c r="O7477">
        <v>0.88861111111111113</v>
      </c>
      <c r="P7477">
        <v>0</v>
      </c>
      <c r="Q7477">
        <v>74</v>
      </c>
      <c r="R7477">
        <v>0</v>
      </c>
      <c r="S7477">
        <v>4</v>
      </c>
      <c r="T7477">
        <v>0</v>
      </c>
      <c r="U7477">
        <v>9</v>
      </c>
      <c r="V7477">
        <v>0</v>
      </c>
      <c r="W7477">
        <v>0</v>
      </c>
      <c r="X7477">
        <v>0</v>
      </c>
      <c r="Y7477">
        <v>35.762431999999997</v>
      </c>
      <c r="Z7477">
        <v>0</v>
      </c>
      <c r="AA7477">
        <v>4.4609906000000002E-4</v>
      </c>
      <c r="AB7477">
        <v>0</v>
      </c>
      <c r="AC7477">
        <v>8.3948990000000006</v>
      </c>
      <c r="AD7477">
        <v>0</v>
      </c>
      <c r="AE7477">
        <v>0</v>
      </c>
      <c r="AF7477">
        <v>44.157775999999998</v>
      </c>
    </row>
    <row r="7478" spans="1:32" x14ac:dyDescent="0.3">
      <c r="A7478">
        <v>2792619</v>
      </c>
      <c r="B7478">
        <v>1</v>
      </c>
      <c r="C7478" t="s">
        <v>82</v>
      </c>
      <c r="D7478" t="s">
        <v>113</v>
      </c>
      <c r="E7478" t="s">
        <v>25459</v>
      </c>
      <c r="F7478" t="s">
        <v>25460</v>
      </c>
      <c r="G7478" t="s">
        <v>31546</v>
      </c>
      <c r="H7478" t="s">
        <v>145</v>
      </c>
      <c r="I7478" t="s">
        <v>78</v>
      </c>
      <c r="J7478" t="s">
        <v>135</v>
      </c>
      <c r="K7478" t="s">
        <v>22</v>
      </c>
      <c r="L7478" t="s">
        <v>136</v>
      </c>
      <c r="M7478" t="s">
        <v>26499</v>
      </c>
      <c r="N7478" t="s">
        <v>26500</v>
      </c>
      <c r="O7478">
        <v>0.24277777777777779</v>
      </c>
      <c r="P7478">
        <v>0</v>
      </c>
      <c r="Q7478">
        <v>14</v>
      </c>
      <c r="R7478">
        <v>0</v>
      </c>
      <c r="S7478">
        <v>0</v>
      </c>
      <c r="T7478">
        <v>0</v>
      </c>
      <c r="U7478">
        <v>1</v>
      </c>
      <c r="V7478">
        <v>0</v>
      </c>
      <c r="W7478">
        <v>0</v>
      </c>
      <c r="X7478">
        <v>0</v>
      </c>
      <c r="Y7478">
        <v>2.2587356999999999</v>
      </c>
      <c r="Z7478">
        <v>0</v>
      </c>
      <c r="AA7478">
        <v>0</v>
      </c>
      <c r="AB7478">
        <v>0</v>
      </c>
      <c r="AC7478">
        <v>1.5318860999999999</v>
      </c>
      <c r="AD7478">
        <v>0</v>
      </c>
      <c r="AE7478">
        <v>0</v>
      </c>
      <c r="AF7478">
        <v>3.7906217999999998</v>
      </c>
    </row>
    <row r="7479" spans="1:32" x14ac:dyDescent="0.3">
      <c r="A7479">
        <v>2792540</v>
      </c>
      <c r="B7479">
        <v>1</v>
      </c>
      <c r="C7479" t="s">
        <v>82</v>
      </c>
      <c r="D7479" t="s">
        <v>94</v>
      </c>
      <c r="E7479" t="s">
        <v>26501</v>
      </c>
      <c r="F7479" t="s">
        <v>26502</v>
      </c>
      <c r="G7479" t="s">
        <v>31548</v>
      </c>
      <c r="H7479" t="s">
        <v>311</v>
      </c>
      <c r="I7479" t="s">
        <v>78</v>
      </c>
      <c r="J7479" t="s">
        <v>135</v>
      </c>
      <c r="K7479" t="s">
        <v>22</v>
      </c>
      <c r="L7479" t="s">
        <v>136</v>
      </c>
      <c r="M7479" t="s">
        <v>26503</v>
      </c>
      <c r="N7479" t="s">
        <v>26504</v>
      </c>
      <c r="O7479">
        <v>0.61944444444444446</v>
      </c>
      <c r="P7479">
        <v>0</v>
      </c>
      <c r="Q7479">
        <v>25</v>
      </c>
      <c r="R7479">
        <v>0</v>
      </c>
      <c r="S7479">
        <v>0</v>
      </c>
      <c r="T7479">
        <v>0</v>
      </c>
      <c r="U7479">
        <v>1</v>
      </c>
      <c r="V7479">
        <v>0</v>
      </c>
      <c r="W7479">
        <v>0</v>
      </c>
      <c r="X7479">
        <v>0</v>
      </c>
      <c r="Y7479">
        <v>4.5542160000000003</v>
      </c>
      <c r="Z7479">
        <v>0</v>
      </c>
      <c r="AA7479">
        <v>0</v>
      </c>
      <c r="AB7479">
        <v>0</v>
      </c>
      <c r="AC7479">
        <v>0.86824009999999996</v>
      </c>
      <c r="AD7479">
        <v>0</v>
      </c>
      <c r="AE7479">
        <v>0</v>
      </c>
      <c r="AF7479">
        <v>5.4224563000000003</v>
      </c>
    </row>
    <row r="7480" spans="1:32" x14ac:dyDescent="0.3">
      <c r="A7480">
        <v>2792533</v>
      </c>
      <c r="B7480">
        <v>1</v>
      </c>
      <c r="C7480" t="s">
        <v>82</v>
      </c>
      <c r="D7480" t="s">
        <v>104</v>
      </c>
      <c r="E7480" t="s">
        <v>26505</v>
      </c>
      <c r="F7480" t="s">
        <v>26506</v>
      </c>
      <c r="G7480" t="s">
        <v>31548</v>
      </c>
      <c r="H7480" t="s">
        <v>333</v>
      </c>
      <c r="I7480" t="s">
        <v>78</v>
      </c>
      <c r="J7480" t="s">
        <v>135</v>
      </c>
      <c r="K7480" t="s">
        <v>22</v>
      </c>
      <c r="L7480" t="s">
        <v>136</v>
      </c>
      <c r="M7480" t="s">
        <v>26507</v>
      </c>
      <c r="N7480" t="s">
        <v>26508</v>
      </c>
      <c r="O7480">
        <v>7.7188888888888885</v>
      </c>
      <c r="P7480">
        <v>0</v>
      </c>
      <c r="Q7480">
        <v>1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1.2369931000000001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1.2369931000000001</v>
      </c>
    </row>
    <row r="7481" spans="1:32" x14ac:dyDescent="0.3">
      <c r="A7481">
        <v>2792313</v>
      </c>
      <c r="B7481">
        <v>1</v>
      </c>
      <c r="C7481" t="s">
        <v>82</v>
      </c>
      <c r="D7481" t="s">
        <v>103</v>
      </c>
      <c r="E7481" t="s">
        <v>26509</v>
      </c>
      <c r="F7481" t="s">
        <v>26510</v>
      </c>
      <c r="G7481" t="s">
        <v>31546</v>
      </c>
      <c r="H7481" t="s">
        <v>223</v>
      </c>
      <c r="I7481" t="s">
        <v>78</v>
      </c>
      <c r="J7481" t="s">
        <v>135</v>
      </c>
      <c r="K7481" t="s">
        <v>22</v>
      </c>
      <c r="L7481" t="s">
        <v>136</v>
      </c>
      <c r="M7481" t="s">
        <v>26511</v>
      </c>
      <c r="N7481" t="s">
        <v>26512</v>
      </c>
      <c r="O7481">
        <v>0.45250000000000001</v>
      </c>
      <c r="P7481">
        <v>0</v>
      </c>
      <c r="Q7481">
        <v>12</v>
      </c>
      <c r="R7481">
        <v>0</v>
      </c>
      <c r="S7481">
        <v>3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1.4027038000000001</v>
      </c>
      <c r="Z7481">
        <v>0</v>
      </c>
      <c r="AA7481">
        <v>0.11081663999999999</v>
      </c>
      <c r="AB7481">
        <v>0</v>
      </c>
      <c r="AC7481">
        <v>0</v>
      </c>
      <c r="AD7481">
        <v>0</v>
      </c>
      <c r="AE7481">
        <v>0</v>
      </c>
      <c r="AF7481">
        <v>1.5135204</v>
      </c>
    </row>
    <row r="7482" spans="1:32" x14ac:dyDescent="0.3">
      <c r="A7482">
        <v>2792189</v>
      </c>
      <c r="B7482">
        <v>1</v>
      </c>
      <c r="C7482" t="s">
        <v>82</v>
      </c>
      <c r="D7482" t="s">
        <v>104</v>
      </c>
      <c r="E7482" t="s">
        <v>26513</v>
      </c>
      <c r="F7482" t="s">
        <v>26514</v>
      </c>
      <c r="G7482" t="s">
        <v>31546</v>
      </c>
      <c r="H7482" t="s">
        <v>409</v>
      </c>
      <c r="I7482" t="s">
        <v>78</v>
      </c>
      <c r="J7482" t="s">
        <v>135</v>
      </c>
      <c r="K7482" t="s">
        <v>3</v>
      </c>
      <c r="L7482" t="s">
        <v>136</v>
      </c>
      <c r="M7482" t="s">
        <v>26515</v>
      </c>
      <c r="N7482" t="s">
        <v>26516</v>
      </c>
      <c r="O7482">
        <v>1.5708333333333333</v>
      </c>
      <c r="P7482">
        <v>0</v>
      </c>
      <c r="Q7482">
        <v>101</v>
      </c>
      <c r="R7482">
        <v>0</v>
      </c>
      <c r="S7482">
        <v>0</v>
      </c>
      <c r="T7482">
        <v>0</v>
      </c>
      <c r="U7482">
        <v>39</v>
      </c>
      <c r="V7482">
        <v>0</v>
      </c>
      <c r="W7482">
        <v>0</v>
      </c>
      <c r="X7482">
        <v>0</v>
      </c>
      <c r="Y7482">
        <v>60.402355</v>
      </c>
      <c r="Z7482">
        <v>0</v>
      </c>
      <c r="AA7482">
        <v>0</v>
      </c>
      <c r="AB7482">
        <v>0</v>
      </c>
      <c r="AC7482">
        <v>46.581809999999997</v>
      </c>
      <c r="AD7482">
        <v>0</v>
      </c>
      <c r="AE7482">
        <v>0</v>
      </c>
      <c r="AF7482">
        <v>106.98417000000001</v>
      </c>
    </row>
    <row r="7483" spans="1:32" x14ac:dyDescent="0.3">
      <c r="A7483">
        <v>2791689</v>
      </c>
      <c r="B7483">
        <v>1</v>
      </c>
      <c r="C7483" t="s">
        <v>82</v>
      </c>
      <c r="D7483" t="s">
        <v>104</v>
      </c>
      <c r="E7483" t="s">
        <v>5130</v>
      </c>
      <c r="F7483" t="s">
        <v>5131</v>
      </c>
      <c r="G7483" t="s">
        <v>31546</v>
      </c>
      <c r="H7483" t="s">
        <v>223</v>
      </c>
      <c r="I7483" t="s">
        <v>78</v>
      </c>
      <c r="J7483" t="s">
        <v>135</v>
      </c>
      <c r="K7483" t="s">
        <v>22</v>
      </c>
      <c r="L7483" t="s">
        <v>136</v>
      </c>
      <c r="M7483" t="s">
        <v>26517</v>
      </c>
      <c r="N7483" t="s">
        <v>26518</v>
      </c>
      <c r="O7483">
        <v>2.8602777777777777</v>
      </c>
      <c r="P7483">
        <v>0</v>
      </c>
      <c r="Q7483">
        <v>257</v>
      </c>
      <c r="R7483">
        <v>0</v>
      </c>
      <c r="S7483">
        <v>0</v>
      </c>
      <c r="T7483">
        <v>0</v>
      </c>
      <c r="U7483">
        <v>6</v>
      </c>
      <c r="V7483">
        <v>0</v>
      </c>
      <c r="W7483">
        <v>0</v>
      </c>
      <c r="X7483">
        <v>0</v>
      </c>
      <c r="Y7483">
        <v>218.95808</v>
      </c>
      <c r="Z7483">
        <v>0</v>
      </c>
      <c r="AA7483">
        <v>0</v>
      </c>
      <c r="AB7483">
        <v>0</v>
      </c>
      <c r="AC7483">
        <v>2.1410325000000001</v>
      </c>
      <c r="AD7483">
        <v>0</v>
      </c>
      <c r="AE7483">
        <v>0</v>
      </c>
      <c r="AF7483">
        <v>221.09909999999999</v>
      </c>
    </row>
    <row r="7484" spans="1:32" x14ac:dyDescent="0.3">
      <c r="A7484">
        <v>2791540</v>
      </c>
      <c r="B7484">
        <v>1</v>
      </c>
      <c r="C7484" t="s">
        <v>82</v>
      </c>
      <c r="D7484" t="s">
        <v>97</v>
      </c>
      <c r="E7484" t="s">
        <v>26519</v>
      </c>
      <c r="F7484" t="s">
        <v>26520</v>
      </c>
      <c r="G7484" t="s">
        <v>31546</v>
      </c>
      <c r="H7484" t="s">
        <v>1432</v>
      </c>
      <c r="I7484" t="s">
        <v>78</v>
      </c>
      <c r="J7484" t="s">
        <v>135</v>
      </c>
      <c r="K7484" t="s">
        <v>22</v>
      </c>
      <c r="L7484" t="s">
        <v>136</v>
      </c>
      <c r="M7484" t="s">
        <v>26521</v>
      </c>
      <c r="N7484" t="s">
        <v>26522</v>
      </c>
      <c r="O7484">
        <v>1.6850000000000001</v>
      </c>
      <c r="P7484">
        <v>0</v>
      </c>
      <c r="Q7484">
        <v>5</v>
      </c>
      <c r="R7484">
        <v>0</v>
      </c>
      <c r="S7484">
        <v>3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8.3418390000000002</v>
      </c>
      <c r="Z7484">
        <v>0</v>
      </c>
      <c r="AA7484">
        <v>1.6588502000000001</v>
      </c>
      <c r="AB7484">
        <v>0</v>
      </c>
      <c r="AC7484">
        <v>0</v>
      </c>
      <c r="AD7484">
        <v>0</v>
      </c>
      <c r="AE7484">
        <v>0</v>
      </c>
      <c r="AF7484">
        <v>10.0006895</v>
      </c>
    </row>
    <row r="7485" spans="1:32" x14ac:dyDescent="0.3">
      <c r="A7485">
        <v>2791352</v>
      </c>
      <c r="B7485">
        <v>1</v>
      </c>
      <c r="C7485" t="s">
        <v>82</v>
      </c>
      <c r="D7485" t="s">
        <v>98</v>
      </c>
      <c r="E7485" t="s">
        <v>26523</v>
      </c>
      <c r="F7485" t="s">
        <v>26524</v>
      </c>
      <c r="G7485" t="s">
        <v>31548</v>
      </c>
      <c r="H7485" t="s">
        <v>893</v>
      </c>
      <c r="I7485" t="s">
        <v>78</v>
      </c>
      <c r="J7485" t="s">
        <v>135</v>
      </c>
      <c r="K7485" t="s">
        <v>22</v>
      </c>
      <c r="L7485" t="s">
        <v>136</v>
      </c>
      <c r="M7485" t="s">
        <v>26525</v>
      </c>
      <c r="N7485" t="s">
        <v>26526</v>
      </c>
      <c r="O7485">
        <v>6.7880555555555553</v>
      </c>
      <c r="P7485">
        <v>0</v>
      </c>
      <c r="Q7485">
        <v>1</v>
      </c>
      <c r="R7485">
        <v>0</v>
      </c>
      <c r="S7485">
        <v>0</v>
      </c>
      <c r="T7485">
        <v>0</v>
      </c>
      <c r="U7485">
        <v>4</v>
      </c>
      <c r="V7485">
        <v>0</v>
      </c>
      <c r="W7485">
        <v>0</v>
      </c>
      <c r="X7485">
        <v>0</v>
      </c>
      <c r="Y7485">
        <v>0.32140123999999998</v>
      </c>
      <c r="Z7485">
        <v>0</v>
      </c>
      <c r="AA7485">
        <v>0</v>
      </c>
      <c r="AB7485">
        <v>0</v>
      </c>
      <c r="AC7485">
        <v>5.5852259999999996</v>
      </c>
      <c r="AD7485">
        <v>0</v>
      </c>
      <c r="AE7485">
        <v>0</v>
      </c>
      <c r="AF7485">
        <v>5.9066270000000003</v>
      </c>
    </row>
    <row r="7486" spans="1:32" x14ac:dyDescent="0.3">
      <c r="A7486">
        <v>2791101</v>
      </c>
      <c r="B7486">
        <v>1</v>
      </c>
      <c r="C7486" t="s">
        <v>82</v>
      </c>
      <c r="D7486" t="s">
        <v>86</v>
      </c>
      <c r="E7486" t="s">
        <v>26527</v>
      </c>
      <c r="F7486" t="s">
        <v>26528</v>
      </c>
      <c r="G7486" t="s">
        <v>31546</v>
      </c>
      <c r="H7486" t="s">
        <v>223</v>
      </c>
      <c r="I7486" t="s">
        <v>78</v>
      </c>
      <c r="J7486" t="s">
        <v>135</v>
      </c>
      <c r="K7486" t="s">
        <v>22</v>
      </c>
      <c r="L7486" t="s">
        <v>136</v>
      </c>
      <c r="M7486" t="s">
        <v>26529</v>
      </c>
      <c r="N7486" t="s">
        <v>26530</v>
      </c>
      <c r="O7486">
        <v>1.9347222222222222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3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16.135984000000001</v>
      </c>
      <c r="AD7486">
        <v>0</v>
      </c>
      <c r="AE7486">
        <v>0</v>
      </c>
      <c r="AF7486">
        <v>16.135984000000001</v>
      </c>
    </row>
    <row r="7487" spans="1:32" x14ac:dyDescent="0.3">
      <c r="A7487">
        <v>2790933</v>
      </c>
      <c r="B7487">
        <v>1</v>
      </c>
      <c r="C7487" t="s">
        <v>82</v>
      </c>
      <c r="D7487" t="s">
        <v>105</v>
      </c>
      <c r="E7487" t="s">
        <v>26531</v>
      </c>
      <c r="F7487" t="s">
        <v>26532</v>
      </c>
      <c r="G7487" t="s">
        <v>31548</v>
      </c>
      <c r="H7487" t="s">
        <v>311</v>
      </c>
      <c r="I7487" t="s">
        <v>78</v>
      </c>
      <c r="J7487" t="s">
        <v>135</v>
      </c>
      <c r="K7487" t="s">
        <v>22</v>
      </c>
      <c r="L7487" t="s">
        <v>136</v>
      </c>
      <c r="M7487" t="s">
        <v>26533</v>
      </c>
      <c r="N7487" t="s">
        <v>26534</v>
      </c>
      <c r="O7487">
        <v>1.4833333333333334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1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29.047415000000001</v>
      </c>
      <c r="AF7487">
        <v>29.047415000000001</v>
      </c>
    </row>
    <row r="7488" spans="1:32" x14ac:dyDescent="0.3">
      <c r="A7488">
        <v>2790841</v>
      </c>
      <c r="B7488">
        <v>1</v>
      </c>
      <c r="C7488" t="s">
        <v>83</v>
      </c>
      <c r="D7488" t="s">
        <v>121</v>
      </c>
      <c r="E7488" t="s">
        <v>26535</v>
      </c>
      <c r="F7488" t="s">
        <v>26536</v>
      </c>
      <c r="G7488" t="s">
        <v>31552</v>
      </c>
      <c r="H7488" t="s">
        <v>223</v>
      </c>
      <c r="I7488" t="s">
        <v>78</v>
      </c>
      <c r="J7488" t="s">
        <v>135</v>
      </c>
      <c r="K7488" t="s">
        <v>22</v>
      </c>
      <c r="L7488" t="s">
        <v>136</v>
      </c>
      <c r="M7488" t="s">
        <v>26537</v>
      </c>
      <c r="N7488" t="s">
        <v>26538</v>
      </c>
      <c r="O7488">
        <v>1.0449999999999999</v>
      </c>
      <c r="P7488">
        <v>0</v>
      </c>
      <c r="Q7488">
        <v>17</v>
      </c>
      <c r="R7488">
        <v>0</v>
      </c>
      <c r="S7488">
        <v>2</v>
      </c>
      <c r="T7488">
        <v>0</v>
      </c>
      <c r="U7488">
        <v>1</v>
      </c>
      <c r="V7488">
        <v>0</v>
      </c>
      <c r="W7488">
        <v>0</v>
      </c>
      <c r="X7488">
        <v>0</v>
      </c>
      <c r="Y7488">
        <v>1.458378</v>
      </c>
      <c r="Z7488">
        <v>0</v>
      </c>
      <c r="AA7488">
        <v>0.73508479999999998</v>
      </c>
      <c r="AB7488">
        <v>0</v>
      </c>
      <c r="AC7488">
        <v>2.3476472000000001E-3</v>
      </c>
      <c r="AD7488">
        <v>0</v>
      </c>
      <c r="AE7488">
        <v>0</v>
      </c>
      <c r="AF7488">
        <v>2.1958103000000002</v>
      </c>
    </row>
    <row r="7489" spans="1:32" x14ac:dyDescent="0.3">
      <c r="A7489">
        <v>2790824</v>
      </c>
      <c r="B7489">
        <v>1</v>
      </c>
      <c r="C7489" t="s">
        <v>82</v>
      </c>
      <c r="D7489" t="s">
        <v>104</v>
      </c>
      <c r="E7489" t="s">
        <v>26539</v>
      </c>
      <c r="F7489" t="s">
        <v>26540</v>
      </c>
      <c r="G7489" t="s">
        <v>31546</v>
      </c>
      <c r="H7489" t="s">
        <v>223</v>
      </c>
      <c r="I7489" t="s">
        <v>78</v>
      </c>
      <c r="J7489" t="s">
        <v>135</v>
      </c>
      <c r="K7489" t="s">
        <v>22</v>
      </c>
      <c r="L7489" t="s">
        <v>136</v>
      </c>
      <c r="M7489" t="s">
        <v>26541</v>
      </c>
      <c r="N7489" t="s">
        <v>26542</v>
      </c>
      <c r="O7489">
        <v>0.66388888888888886</v>
      </c>
      <c r="P7489">
        <v>0</v>
      </c>
      <c r="Q7489">
        <v>97</v>
      </c>
      <c r="R7489">
        <v>0</v>
      </c>
      <c r="S7489">
        <v>0</v>
      </c>
      <c r="T7489">
        <v>0</v>
      </c>
      <c r="U7489">
        <v>14</v>
      </c>
      <c r="V7489">
        <v>0</v>
      </c>
      <c r="W7489">
        <v>0</v>
      </c>
      <c r="X7489">
        <v>0</v>
      </c>
      <c r="Y7489">
        <v>17.773389999999999</v>
      </c>
      <c r="Z7489">
        <v>0</v>
      </c>
      <c r="AA7489">
        <v>0</v>
      </c>
      <c r="AB7489">
        <v>0</v>
      </c>
      <c r="AC7489">
        <v>8.5438449999999992</v>
      </c>
      <c r="AD7489">
        <v>0</v>
      </c>
      <c r="AE7489">
        <v>0</v>
      </c>
      <c r="AF7489">
        <v>26.317236000000001</v>
      </c>
    </row>
    <row r="7490" spans="1:32" x14ac:dyDescent="0.3">
      <c r="A7490">
        <v>2790615</v>
      </c>
      <c r="B7490">
        <v>1</v>
      </c>
      <c r="C7490" t="s">
        <v>82</v>
      </c>
      <c r="D7490" t="s">
        <v>84</v>
      </c>
      <c r="E7490" t="s">
        <v>26543</v>
      </c>
      <c r="F7490" t="s">
        <v>26544</v>
      </c>
      <c r="G7490" t="s">
        <v>31546</v>
      </c>
      <c r="H7490" t="s">
        <v>1432</v>
      </c>
      <c r="I7490" t="s">
        <v>78</v>
      </c>
      <c r="J7490" t="s">
        <v>135</v>
      </c>
      <c r="K7490" t="s">
        <v>22</v>
      </c>
      <c r="L7490" t="s">
        <v>136</v>
      </c>
      <c r="M7490" t="s">
        <v>26545</v>
      </c>
      <c r="N7490" t="s">
        <v>26546</v>
      </c>
      <c r="O7490">
        <v>3.1316666666666668</v>
      </c>
      <c r="P7490">
        <v>0</v>
      </c>
      <c r="Q7490">
        <v>114</v>
      </c>
      <c r="R7490">
        <v>0</v>
      </c>
      <c r="S7490">
        <v>0</v>
      </c>
      <c r="T7490">
        <v>0</v>
      </c>
      <c r="U7490">
        <v>12</v>
      </c>
      <c r="V7490">
        <v>0</v>
      </c>
      <c r="W7490">
        <v>0</v>
      </c>
      <c r="X7490">
        <v>0</v>
      </c>
      <c r="Y7490">
        <v>85.786910000000006</v>
      </c>
      <c r="Z7490">
        <v>0</v>
      </c>
      <c r="AA7490">
        <v>0</v>
      </c>
      <c r="AB7490">
        <v>0</v>
      </c>
      <c r="AC7490">
        <v>26.954930999999998</v>
      </c>
      <c r="AD7490">
        <v>0</v>
      </c>
      <c r="AE7490">
        <v>0</v>
      </c>
      <c r="AF7490">
        <v>112.741844</v>
      </c>
    </row>
    <row r="7491" spans="1:32" x14ac:dyDescent="0.3">
      <c r="A7491">
        <v>2790611</v>
      </c>
      <c r="B7491">
        <v>1</v>
      </c>
      <c r="C7491" t="s">
        <v>82</v>
      </c>
      <c r="D7491" t="s">
        <v>94</v>
      </c>
      <c r="E7491" t="s">
        <v>26547</v>
      </c>
      <c r="F7491" t="s">
        <v>26548</v>
      </c>
      <c r="G7491" t="s">
        <v>31552</v>
      </c>
      <c r="H7491" t="s">
        <v>665</v>
      </c>
      <c r="I7491" t="s">
        <v>78</v>
      </c>
      <c r="J7491" t="s">
        <v>135</v>
      </c>
      <c r="K7491" t="s">
        <v>22</v>
      </c>
      <c r="L7491" t="s">
        <v>136</v>
      </c>
      <c r="M7491" t="s">
        <v>26549</v>
      </c>
      <c r="N7491" t="s">
        <v>26550</v>
      </c>
      <c r="O7491">
        <v>2.9147222222222222</v>
      </c>
      <c r="P7491">
        <v>0</v>
      </c>
      <c r="Q7491">
        <v>0</v>
      </c>
      <c r="R7491">
        <v>0</v>
      </c>
      <c r="S7491">
        <v>11</v>
      </c>
      <c r="T7491">
        <v>0</v>
      </c>
      <c r="U7491">
        <v>2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0.37216716999999999</v>
      </c>
      <c r="AB7491">
        <v>0</v>
      </c>
      <c r="AC7491">
        <v>5.6259145999999998</v>
      </c>
      <c r="AD7491">
        <v>0</v>
      </c>
      <c r="AE7491">
        <v>0</v>
      </c>
      <c r="AF7491">
        <v>5.9980817000000002</v>
      </c>
    </row>
    <row r="7492" spans="1:32" x14ac:dyDescent="0.3">
      <c r="A7492">
        <v>2790630</v>
      </c>
      <c r="B7492">
        <v>1</v>
      </c>
      <c r="C7492" t="s">
        <v>82</v>
      </c>
      <c r="D7492" t="s">
        <v>104</v>
      </c>
      <c r="E7492" t="s">
        <v>26551</v>
      </c>
      <c r="F7492" t="s">
        <v>26552</v>
      </c>
      <c r="G7492" t="s">
        <v>31551</v>
      </c>
      <c r="H7492" t="s">
        <v>185</v>
      </c>
      <c r="I7492" t="s">
        <v>79</v>
      </c>
      <c r="J7492" t="s">
        <v>135</v>
      </c>
      <c r="K7492" t="s">
        <v>22</v>
      </c>
      <c r="L7492" t="s">
        <v>136</v>
      </c>
      <c r="M7492" t="s">
        <v>26553</v>
      </c>
      <c r="N7492" t="s">
        <v>26554</v>
      </c>
      <c r="O7492">
        <v>6.5555555555555561E-2</v>
      </c>
      <c r="P7492">
        <v>0</v>
      </c>
      <c r="Q7492">
        <v>421</v>
      </c>
      <c r="R7492">
        <v>0</v>
      </c>
      <c r="S7492">
        <v>0</v>
      </c>
      <c r="T7492">
        <v>1</v>
      </c>
      <c r="U7492">
        <v>879</v>
      </c>
      <c r="V7492">
        <v>0</v>
      </c>
      <c r="W7492">
        <v>0</v>
      </c>
      <c r="X7492">
        <v>0</v>
      </c>
      <c r="Y7492">
        <v>8.3961524999999995</v>
      </c>
      <c r="Z7492">
        <v>0</v>
      </c>
      <c r="AA7492">
        <v>0</v>
      </c>
      <c r="AB7492">
        <v>5.9582680000000003</v>
      </c>
      <c r="AC7492">
        <v>80.984080000000006</v>
      </c>
      <c r="AD7492">
        <v>0</v>
      </c>
      <c r="AE7492">
        <v>0</v>
      </c>
      <c r="AF7492">
        <v>95.338489999999993</v>
      </c>
    </row>
    <row r="7493" spans="1:32" x14ac:dyDescent="0.3">
      <c r="A7493">
        <v>2790629</v>
      </c>
      <c r="B7493">
        <v>1</v>
      </c>
      <c r="C7493" t="s">
        <v>83</v>
      </c>
      <c r="D7493" t="s">
        <v>119</v>
      </c>
      <c r="E7493" t="s">
        <v>26555</v>
      </c>
      <c r="F7493" t="s">
        <v>26556</v>
      </c>
      <c r="G7493" t="s">
        <v>31549</v>
      </c>
      <c r="H7493" t="s">
        <v>134</v>
      </c>
      <c r="I7493" t="s">
        <v>79</v>
      </c>
      <c r="J7493" t="s">
        <v>135</v>
      </c>
      <c r="K7493" t="s">
        <v>22</v>
      </c>
      <c r="L7493" t="s">
        <v>136</v>
      </c>
      <c r="M7493" t="s">
        <v>26557</v>
      </c>
      <c r="N7493" t="s">
        <v>26558</v>
      </c>
      <c r="O7493">
        <v>0.76777777777777778</v>
      </c>
      <c r="P7493">
        <v>1</v>
      </c>
      <c r="Q7493">
        <v>473</v>
      </c>
      <c r="R7493">
        <v>0</v>
      </c>
      <c r="S7493">
        <v>11</v>
      </c>
      <c r="T7493">
        <v>2</v>
      </c>
      <c r="U7493">
        <v>42</v>
      </c>
      <c r="V7493">
        <v>0</v>
      </c>
      <c r="W7493">
        <v>0</v>
      </c>
      <c r="X7493">
        <v>17.858719000000001</v>
      </c>
      <c r="Y7493">
        <v>31.054842000000001</v>
      </c>
      <c r="Z7493">
        <v>0</v>
      </c>
      <c r="AA7493">
        <v>0.52455750000000001</v>
      </c>
      <c r="AB7493">
        <v>1.7673471000000001</v>
      </c>
      <c r="AC7493">
        <v>16.631115000000001</v>
      </c>
      <c r="AD7493">
        <v>0</v>
      </c>
      <c r="AE7493">
        <v>0</v>
      </c>
      <c r="AF7493">
        <v>67.836579999999998</v>
      </c>
    </row>
    <row r="7494" spans="1:32" x14ac:dyDescent="0.3">
      <c r="A7494">
        <v>2790614</v>
      </c>
      <c r="B7494">
        <v>1</v>
      </c>
      <c r="C7494" t="s">
        <v>82</v>
      </c>
      <c r="D7494" t="s">
        <v>99</v>
      </c>
      <c r="E7494" t="s">
        <v>8918</v>
      </c>
      <c r="F7494" t="s">
        <v>8919</v>
      </c>
      <c r="G7494" t="s">
        <v>31545</v>
      </c>
      <c r="H7494" t="s">
        <v>134</v>
      </c>
      <c r="I7494" t="s">
        <v>79</v>
      </c>
      <c r="J7494" t="s">
        <v>135</v>
      </c>
      <c r="K7494" t="s">
        <v>22</v>
      </c>
      <c r="L7494" t="s">
        <v>136</v>
      </c>
      <c r="M7494" t="s">
        <v>26559</v>
      </c>
      <c r="N7494" t="s">
        <v>26560</v>
      </c>
      <c r="O7494">
        <v>0.13083333333333333</v>
      </c>
      <c r="P7494">
        <v>4</v>
      </c>
      <c r="Q7494">
        <v>951</v>
      </c>
      <c r="R7494">
        <v>14</v>
      </c>
      <c r="S7494">
        <v>131</v>
      </c>
      <c r="T7494">
        <v>20</v>
      </c>
      <c r="U7494">
        <v>77</v>
      </c>
      <c r="V7494">
        <v>0</v>
      </c>
      <c r="W7494">
        <v>4</v>
      </c>
      <c r="X7494">
        <v>1.3883809</v>
      </c>
      <c r="Y7494">
        <v>17.148579999999999</v>
      </c>
      <c r="Z7494">
        <v>1.310406</v>
      </c>
      <c r="AA7494">
        <v>6.0910114999999996</v>
      </c>
      <c r="AB7494">
        <v>15.329981999999999</v>
      </c>
      <c r="AC7494">
        <v>3.5711045000000001</v>
      </c>
      <c r="AD7494">
        <v>0</v>
      </c>
      <c r="AE7494">
        <v>1.3457866999999999</v>
      </c>
      <c r="AF7494">
        <v>46.185250000000003</v>
      </c>
    </row>
    <row r="7495" spans="1:32" x14ac:dyDescent="0.3">
      <c r="A7495">
        <v>2789999</v>
      </c>
      <c r="B7495">
        <v>1</v>
      </c>
      <c r="C7495" t="s">
        <v>82</v>
      </c>
      <c r="D7495" t="s">
        <v>106</v>
      </c>
      <c r="E7495" t="s">
        <v>18005</v>
      </c>
      <c r="F7495" t="s">
        <v>18006</v>
      </c>
      <c r="G7495" t="s">
        <v>31546</v>
      </c>
      <c r="H7495" t="s">
        <v>223</v>
      </c>
      <c r="I7495" t="s">
        <v>78</v>
      </c>
      <c r="J7495" t="s">
        <v>135</v>
      </c>
      <c r="K7495" t="s">
        <v>22</v>
      </c>
      <c r="L7495" t="s">
        <v>136</v>
      </c>
      <c r="M7495" t="s">
        <v>26561</v>
      </c>
      <c r="N7495" t="s">
        <v>26562</v>
      </c>
      <c r="O7495">
        <v>1.2916666666666667</v>
      </c>
      <c r="P7495">
        <v>0</v>
      </c>
      <c r="Q7495">
        <v>67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38.972186999999998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38.972186999999998</v>
      </c>
    </row>
    <row r="7496" spans="1:32" x14ac:dyDescent="0.3">
      <c r="A7496">
        <v>2789862</v>
      </c>
      <c r="B7496">
        <v>1</v>
      </c>
      <c r="C7496" t="s">
        <v>83</v>
      </c>
      <c r="D7496" t="s">
        <v>124</v>
      </c>
      <c r="E7496" t="s">
        <v>18774</v>
      </c>
      <c r="F7496" t="s">
        <v>18775</v>
      </c>
      <c r="G7496" t="s">
        <v>31552</v>
      </c>
      <c r="H7496" t="s">
        <v>665</v>
      </c>
      <c r="I7496" t="s">
        <v>78</v>
      </c>
      <c r="J7496" t="s">
        <v>135</v>
      </c>
      <c r="K7496" t="s">
        <v>22</v>
      </c>
      <c r="L7496" t="s">
        <v>136</v>
      </c>
      <c r="M7496" t="s">
        <v>26563</v>
      </c>
      <c r="N7496" t="s">
        <v>26564</v>
      </c>
      <c r="O7496">
        <v>1.0291666666666666</v>
      </c>
      <c r="P7496">
        <v>0</v>
      </c>
      <c r="Q7496">
        <v>552</v>
      </c>
      <c r="R7496">
        <v>0</v>
      </c>
      <c r="S7496">
        <v>3</v>
      </c>
      <c r="T7496">
        <v>0</v>
      </c>
      <c r="U7496">
        <v>24</v>
      </c>
      <c r="V7496">
        <v>0</v>
      </c>
      <c r="W7496">
        <v>0</v>
      </c>
      <c r="X7496">
        <v>0</v>
      </c>
      <c r="Y7496">
        <v>152.577</v>
      </c>
      <c r="Z7496">
        <v>0</v>
      </c>
      <c r="AA7496">
        <v>0.29770743999999999</v>
      </c>
      <c r="AB7496">
        <v>0</v>
      </c>
      <c r="AC7496">
        <v>20.03172</v>
      </c>
      <c r="AD7496">
        <v>0</v>
      </c>
      <c r="AE7496">
        <v>0</v>
      </c>
      <c r="AF7496">
        <v>172.90643</v>
      </c>
    </row>
    <row r="7497" spans="1:32" x14ac:dyDescent="0.3">
      <c r="A7497">
        <v>2789687</v>
      </c>
      <c r="B7497">
        <v>1</v>
      </c>
      <c r="C7497" t="s">
        <v>82</v>
      </c>
      <c r="D7497" t="s">
        <v>92</v>
      </c>
      <c r="E7497" t="s">
        <v>26565</v>
      </c>
      <c r="F7497" t="s">
        <v>26566</v>
      </c>
      <c r="G7497" t="s">
        <v>31546</v>
      </c>
      <c r="H7497" t="s">
        <v>223</v>
      </c>
      <c r="I7497" t="s">
        <v>78</v>
      </c>
      <c r="J7497" t="s">
        <v>135</v>
      </c>
      <c r="K7497" t="s">
        <v>22</v>
      </c>
      <c r="L7497" t="s">
        <v>136</v>
      </c>
      <c r="M7497" t="s">
        <v>26567</v>
      </c>
      <c r="N7497" t="s">
        <v>26568</v>
      </c>
      <c r="O7497">
        <v>6.7750000000000004</v>
      </c>
      <c r="P7497">
        <v>0</v>
      </c>
      <c r="Q7497">
        <v>36</v>
      </c>
      <c r="R7497">
        <v>0</v>
      </c>
      <c r="S7497">
        <v>0</v>
      </c>
      <c r="T7497">
        <v>0</v>
      </c>
      <c r="U7497">
        <v>7</v>
      </c>
      <c r="V7497">
        <v>0</v>
      </c>
      <c r="W7497">
        <v>0</v>
      </c>
      <c r="X7497">
        <v>0</v>
      </c>
      <c r="Y7497">
        <v>148.07805999999999</v>
      </c>
      <c r="Z7497">
        <v>0</v>
      </c>
      <c r="AA7497">
        <v>0</v>
      </c>
      <c r="AB7497">
        <v>0</v>
      </c>
      <c r="AC7497">
        <v>12.148052</v>
      </c>
      <c r="AD7497">
        <v>0</v>
      </c>
      <c r="AE7497">
        <v>0</v>
      </c>
      <c r="AF7497">
        <v>160.22612000000001</v>
      </c>
    </row>
    <row r="7498" spans="1:32" x14ac:dyDescent="0.3">
      <c r="A7498">
        <v>2789643</v>
      </c>
      <c r="B7498">
        <v>1</v>
      </c>
      <c r="C7498" t="s">
        <v>82</v>
      </c>
      <c r="D7498" t="s">
        <v>104</v>
      </c>
      <c r="E7498" t="s">
        <v>26569</v>
      </c>
      <c r="F7498" t="s">
        <v>26570</v>
      </c>
      <c r="G7498" t="s">
        <v>31548</v>
      </c>
      <c r="H7498" t="s">
        <v>893</v>
      </c>
      <c r="I7498" t="s">
        <v>78</v>
      </c>
      <c r="J7498" t="s">
        <v>135</v>
      </c>
      <c r="K7498" t="s">
        <v>22</v>
      </c>
      <c r="L7498" t="s">
        <v>136</v>
      </c>
      <c r="M7498" t="s">
        <v>26571</v>
      </c>
      <c r="N7498" t="s">
        <v>26572</v>
      </c>
      <c r="O7498">
        <v>2.5008333333333335</v>
      </c>
      <c r="P7498">
        <v>0</v>
      </c>
      <c r="Q7498">
        <v>10</v>
      </c>
      <c r="R7498">
        <v>0</v>
      </c>
      <c r="S7498">
        <v>0</v>
      </c>
      <c r="T7498">
        <v>0</v>
      </c>
      <c r="U7498">
        <v>10</v>
      </c>
      <c r="V7498">
        <v>0</v>
      </c>
      <c r="W7498">
        <v>0</v>
      </c>
      <c r="X7498">
        <v>0</v>
      </c>
      <c r="Y7498">
        <v>6.1686319999999997</v>
      </c>
      <c r="Z7498">
        <v>0</v>
      </c>
      <c r="AA7498">
        <v>0</v>
      </c>
      <c r="AB7498">
        <v>0</v>
      </c>
      <c r="AC7498">
        <v>37.773372999999999</v>
      </c>
      <c r="AD7498">
        <v>0</v>
      </c>
      <c r="AE7498">
        <v>0</v>
      </c>
      <c r="AF7498">
        <v>43.942005000000002</v>
      </c>
    </row>
    <row r="7499" spans="1:32" x14ac:dyDescent="0.3">
      <c r="A7499">
        <v>2789629</v>
      </c>
      <c r="B7499">
        <v>1</v>
      </c>
      <c r="C7499" t="s">
        <v>82</v>
      </c>
      <c r="D7499" t="s">
        <v>84</v>
      </c>
      <c r="E7499" t="s">
        <v>26573</v>
      </c>
      <c r="F7499" t="s">
        <v>26574</v>
      </c>
      <c r="G7499" t="s">
        <v>31546</v>
      </c>
      <c r="H7499" t="s">
        <v>1297</v>
      </c>
      <c r="I7499" t="s">
        <v>78</v>
      </c>
      <c r="J7499" t="s">
        <v>135</v>
      </c>
      <c r="K7499" t="s">
        <v>22</v>
      </c>
      <c r="L7499" t="s">
        <v>136</v>
      </c>
      <c r="M7499" t="s">
        <v>26575</v>
      </c>
      <c r="N7499" t="s">
        <v>26576</v>
      </c>
      <c r="O7499">
        <v>3.7797222222222224</v>
      </c>
      <c r="P7499">
        <v>0</v>
      </c>
      <c r="Q7499">
        <v>36</v>
      </c>
      <c r="R7499">
        <v>0</v>
      </c>
      <c r="S7499">
        <v>2</v>
      </c>
      <c r="T7499">
        <v>0</v>
      </c>
      <c r="U7499">
        <v>3</v>
      </c>
      <c r="V7499">
        <v>0</v>
      </c>
      <c r="W7499">
        <v>0</v>
      </c>
      <c r="X7499">
        <v>0</v>
      </c>
      <c r="Y7499">
        <v>29.938492</v>
      </c>
      <c r="Z7499">
        <v>0</v>
      </c>
      <c r="AA7499">
        <v>3.0374536999999999</v>
      </c>
      <c r="AB7499">
        <v>0</v>
      </c>
      <c r="AC7499">
        <v>30.186447000000001</v>
      </c>
      <c r="AD7499">
        <v>0</v>
      </c>
      <c r="AE7499">
        <v>0</v>
      </c>
      <c r="AF7499">
        <v>63.162390000000002</v>
      </c>
    </row>
    <row r="7500" spans="1:32" x14ac:dyDescent="0.3">
      <c r="A7500">
        <v>2789644</v>
      </c>
      <c r="B7500">
        <v>1</v>
      </c>
      <c r="C7500" t="s">
        <v>82</v>
      </c>
      <c r="D7500" t="s">
        <v>84</v>
      </c>
      <c r="E7500" t="s">
        <v>26577</v>
      </c>
      <c r="F7500" t="s">
        <v>26578</v>
      </c>
      <c r="G7500" t="s">
        <v>31546</v>
      </c>
      <c r="H7500" t="s">
        <v>2212</v>
      </c>
      <c r="I7500" t="s">
        <v>78</v>
      </c>
      <c r="J7500" t="s">
        <v>135</v>
      </c>
      <c r="K7500" t="s">
        <v>22</v>
      </c>
      <c r="L7500" t="s">
        <v>136</v>
      </c>
      <c r="M7500" t="s">
        <v>26579</v>
      </c>
      <c r="N7500" t="s">
        <v>26580</v>
      </c>
      <c r="O7500">
        <v>4.6519444444444442</v>
      </c>
      <c r="P7500">
        <v>0</v>
      </c>
      <c r="Q7500">
        <v>117</v>
      </c>
      <c r="R7500">
        <v>0</v>
      </c>
      <c r="S7500">
        <v>0</v>
      </c>
      <c r="T7500">
        <v>0</v>
      </c>
      <c r="U7500">
        <v>2</v>
      </c>
      <c r="V7500">
        <v>0</v>
      </c>
      <c r="W7500">
        <v>0</v>
      </c>
      <c r="X7500">
        <v>0</v>
      </c>
      <c r="Y7500">
        <v>154.51931999999999</v>
      </c>
      <c r="Z7500">
        <v>0</v>
      </c>
      <c r="AA7500">
        <v>0</v>
      </c>
      <c r="AB7500">
        <v>0</v>
      </c>
      <c r="AC7500">
        <v>5.3660002999999998E-3</v>
      </c>
      <c r="AD7500">
        <v>0</v>
      </c>
      <c r="AE7500">
        <v>0</v>
      </c>
      <c r="AF7500">
        <v>154.52468999999999</v>
      </c>
    </row>
    <row r="7501" spans="1:32" x14ac:dyDescent="0.3">
      <c r="A7501">
        <v>2785514</v>
      </c>
      <c r="B7501">
        <v>1</v>
      </c>
      <c r="C7501" t="s">
        <v>82</v>
      </c>
      <c r="D7501" t="s">
        <v>102</v>
      </c>
      <c r="E7501" t="s">
        <v>23373</v>
      </c>
      <c r="F7501" t="s">
        <v>23374</v>
      </c>
      <c r="G7501" t="s">
        <v>31545</v>
      </c>
      <c r="H7501" t="s">
        <v>134</v>
      </c>
      <c r="I7501" t="s">
        <v>79</v>
      </c>
      <c r="J7501" t="s">
        <v>135</v>
      </c>
      <c r="K7501" t="s">
        <v>22</v>
      </c>
      <c r="L7501" t="s">
        <v>136</v>
      </c>
      <c r="M7501" t="s">
        <v>26581</v>
      </c>
      <c r="N7501" t="s">
        <v>26582</v>
      </c>
      <c r="O7501">
        <v>7.0277777777777772E-2</v>
      </c>
      <c r="P7501">
        <v>2</v>
      </c>
      <c r="Q7501">
        <v>11025</v>
      </c>
      <c r="R7501">
        <v>50</v>
      </c>
      <c r="S7501">
        <v>846</v>
      </c>
      <c r="T7501">
        <v>52</v>
      </c>
      <c r="U7501">
        <v>1721</v>
      </c>
      <c r="V7501">
        <v>12</v>
      </c>
      <c r="W7501">
        <v>4</v>
      </c>
      <c r="X7501">
        <v>4.8735519999999997E-2</v>
      </c>
      <c r="Y7501">
        <v>164.8075</v>
      </c>
      <c r="Z7501">
        <v>6.4112390000000001</v>
      </c>
      <c r="AA7501">
        <v>18.603581999999999</v>
      </c>
      <c r="AB7501">
        <v>50.620403000000003</v>
      </c>
      <c r="AC7501">
        <v>75.948009999999996</v>
      </c>
      <c r="AD7501">
        <v>43.994101999999998</v>
      </c>
      <c r="AE7501">
        <v>3.8978763000000001</v>
      </c>
      <c r="AF7501">
        <v>364.33145000000002</v>
      </c>
    </row>
    <row r="7502" spans="1:32" x14ac:dyDescent="0.3">
      <c r="A7502">
        <v>2793445</v>
      </c>
      <c r="B7502">
        <v>1</v>
      </c>
      <c r="C7502" t="s">
        <v>82</v>
      </c>
      <c r="D7502" t="s">
        <v>105</v>
      </c>
      <c r="E7502" t="s">
        <v>26583</v>
      </c>
      <c r="F7502" t="s">
        <v>26584</v>
      </c>
      <c r="G7502" t="s">
        <v>31548</v>
      </c>
      <c r="H7502" t="s">
        <v>333</v>
      </c>
      <c r="I7502" t="s">
        <v>78</v>
      </c>
      <c r="J7502" t="s">
        <v>135</v>
      </c>
      <c r="K7502" t="s">
        <v>22</v>
      </c>
      <c r="L7502" t="s">
        <v>136</v>
      </c>
      <c r="M7502" t="s">
        <v>26585</v>
      </c>
      <c r="N7502" t="s">
        <v>26586</v>
      </c>
      <c r="O7502">
        <v>1.6797222222222221</v>
      </c>
      <c r="P7502">
        <v>0</v>
      </c>
      <c r="Q7502">
        <v>1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0.63204514999999994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0.63204514999999994</v>
      </c>
    </row>
    <row r="7503" spans="1:32" x14ac:dyDescent="0.3">
      <c r="A7503">
        <v>2793451</v>
      </c>
      <c r="B7503">
        <v>1</v>
      </c>
      <c r="C7503" t="s">
        <v>83</v>
      </c>
      <c r="D7503" t="s">
        <v>124</v>
      </c>
      <c r="E7503" t="s">
        <v>21224</v>
      </c>
      <c r="F7503" t="s">
        <v>21225</v>
      </c>
      <c r="G7503" t="s">
        <v>31546</v>
      </c>
      <c r="H7503" t="s">
        <v>223</v>
      </c>
      <c r="I7503" t="s">
        <v>78</v>
      </c>
      <c r="J7503" t="s">
        <v>135</v>
      </c>
      <c r="K7503" t="s">
        <v>22</v>
      </c>
      <c r="L7503" t="s">
        <v>136</v>
      </c>
      <c r="M7503" t="s">
        <v>26587</v>
      </c>
      <c r="N7503" t="s">
        <v>25485</v>
      </c>
      <c r="O7503">
        <v>1.1741666666666666</v>
      </c>
      <c r="P7503">
        <v>0</v>
      </c>
      <c r="Q7503">
        <v>87</v>
      </c>
      <c r="R7503">
        <v>0</v>
      </c>
      <c r="S7503">
        <v>1</v>
      </c>
      <c r="T7503">
        <v>0</v>
      </c>
      <c r="U7503">
        <v>4</v>
      </c>
      <c r="V7503">
        <v>0</v>
      </c>
      <c r="W7503">
        <v>0</v>
      </c>
      <c r="X7503">
        <v>0</v>
      </c>
      <c r="Y7503">
        <v>33.774574000000001</v>
      </c>
      <c r="Z7503">
        <v>0</v>
      </c>
      <c r="AA7503">
        <v>0.108323485</v>
      </c>
      <c r="AB7503">
        <v>0</v>
      </c>
      <c r="AC7503">
        <v>3.0055272999999998</v>
      </c>
      <c r="AD7503">
        <v>0</v>
      </c>
      <c r="AE7503">
        <v>0</v>
      </c>
      <c r="AF7503">
        <v>36.888424000000001</v>
      </c>
    </row>
    <row r="7504" spans="1:32" x14ac:dyDescent="0.3">
      <c r="A7504">
        <v>2793455</v>
      </c>
      <c r="B7504">
        <v>1</v>
      </c>
      <c r="C7504" t="s">
        <v>82</v>
      </c>
      <c r="D7504" t="s">
        <v>88</v>
      </c>
      <c r="E7504" t="s">
        <v>26588</v>
      </c>
      <c r="F7504" t="s">
        <v>523</v>
      </c>
      <c r="G7504" t="s">
        <v>31546</v>
      </c>
      <c r="H7504" t="s">
        <v>223</v>
      </c>
      <c r="I7504" t="s">
        <v>78</v>
      </c>
      <c r="J7504" t="s">
        <v>135</v>
      </c>
      <c r="K7504" t="s">
        <v>22</v>
      </c>
      <c r="L7504" t="s">
        <v>136</v>
      </c>
      <c r="M7504" t="s">
        <v>26589</v>
      </c>
      <c r="N7504" t="s">
        <v>26590</v>
      </c>
      <c r="O7504">
        <v>2.4833333333333334</v>
      </c>
      <c r="P7504">
        <v>0</v>
      </c>
      <c r="Q7504">
        <v>62</v>
      </c>
      <c r="R7504">
        <v>0</v>
      </c>
      <c r="S7504">
        <v>0</v>
      </c>
      <c r="T7504">
        <v>0</v>
      </c>
      <c r="U7504">
        <v>4</v>
      </c>
      <c r="V7504">
        <v>0</v>
      </c>
      <c r="W7504">
        <v>0</v>
      </c>
      <c r="X7504">
        <v>0</v>
      </c>
      <c r="Y7504">
        <v>41.368256000000002</v>
      </c>
      <c r="Z7504">
        <v>0</v>
      </c>
      <c r="AA7504">
        <v>0</v>
      </c>
      <c r="AB7504">
        <v>0</v>
      </c>
      <c r="AC7504">
        <v>5.0238313999999997</v>
      </c>
      <c r="AD7504">
        <v>0</v>
      </c>
      <c r="AE7504">
        <v>0</v>
      </c>
      <c r="AF7504">
        <v>46.392090000000003</v>
      </c>
    </row>
    <row r="7505" spans="1:32" x14ac:dyDescent="0.3">
      <c r="A7505">
        <v>2793432</v>
      </c>
      <c r="B7505">
        <v>1</v>
      </c>
      <c r="C7505" t="s">
        <v>82</v>
      </c>
      <c r="D7505" t="s">
        <v>90</v>
      </c>
      <c r="E7505" t="s">
        <v>1240</v>
      </c>
      <c r="F7505" t="s">
        <v>1241</v>
      </c>
      <c r="G7505" t="s">
        <v>31552</v>
      </c>
      <c r="H7505" t="s">
        <v>665</v>
      </c>
      <c r="I7505" t="s">
        <v>78</v>
      </c>
      <c r="J7505" t="s">
        <v>135</v>
      </c>
      <c r="K7505" t="s">
        <v>22</v>
      </c>
      <c r="L7505" t="s">
        <v>136</v>
      </c>
      <c r="M7505" t="s">
        <v>26591</v>
      </c>
      <c r="N7505" t="s">
        <v>26592</v>
      </c>
      <c r="O7505">
        <v>0.90611111111111109</v>
      </c>
      <c r="P7505">
        <v>0</v>
      </c>
      <c r="Q7505">
        <v>374</v>
      </c>
      <c r="R7505">
        <v>0</v>
      </c>
      <c r="S7505">
        <v>0</v>
      </c>
      <c r="T7505">
        <v>0</v>
      </c>
      <c r="U7505">
        <v>20</v>
      </c>
      <c r="V7505">
        <v>0</v>
      </c>
      <c r="W7505">
        <v>0</v>
      </c>
      <c r="X7505">
        <v>0</v>
      </c>
      <c r="Y7505">
        <v>99.969920000000002</v>
      </c>
      <c r="Z7505">
        <v>0</v>
      </c>
      <c r="AA7505">
        <v>0</v>
      </c>
      <c r="AB7505">
        <v>0</v>
      </c>
      <c r="AC7505">
        <v>5.0686336000000001</v>
      </c>
      <c r="AD7505">
        <v>0</v>
      </c>
      <c r="AE7505">
        <v>0</v>
      </c>
      <c r="AF7505">
        <v>105.03855</v>
      </c>
    </row>
    <row r="7506" spans="1:32" x14ac:dyDescent="0.3">
      <c r="A7506">
        <v>2793427</v>
      </c>
      <c r="B7506">
        <v>1</v>
      </c>
      <c r="C7506" t="s">
        <v>82</v>
      </c>
      <c r="D7506" t="s">
        <v>104</v>
      </c>
      <c r="E7506" t="s">
        <v>18413</v>
      </c>
      <c r="F7506" t="s">
        <v>18414</v>
      </c>
      <c r="G7506" t="s">
        <v>31552</v>
      </c>
      <c r="H7506" t="s">
        <v>665</v>
      </c>
      <c r="I7506" t="s">
        <v>78</v>
      </c>
      <c r="J7506" t="s">
        <v>135</v>
      </c>
      <c r="K7506" t="s">
        <v>22</v>
      </c>
      <c r="L7506" t="s">
        <v>136</v>
      </c>
      <c r="M7506" t="s">
        <v>26593</v>
      </c>
      <c r="N7506" t="s">
        <v>26594</v>
      </c>
      <c r="O7506">
        <v>1.9427777777777777</v>
      </c>
      <c r="P7506">
        <v>0</v>
      </c>
      <c r="Q7506">
        <v>410</v>
      </c>
      <c r="R7506">
        <v>0</v>
      </c>
      <c r="S7506">
        <v>0</v>
      </c>
      <c r="T7506">
        <v>0</v>
      </c>
      <c r="U7506">
        <v>7</v>
      </c>
      <c r="V7506">
        <v>0</v>
      </c>
      <c r="W7506">
        <v>0</v>
      </c>
      <c r="X7506">
        <v>0</v>
      </c>
      <c r="Y7506">
        <v>278.72674999999998</v>
      </c>
      <c r="Z7506">
        <v>0</v>
      </c>
      <c r="AA7506">
        <v>0</v>
      </c>
      <c r="AB7506">
        <v>0</v>
      </c>
      <c r="AC7506">
        <v>1.2419853000000001</v>
      </c>
      <c r="AD7506">
        <v>0</v>
      </c>
      <c r="AE7506">
        <v>0</v>
      </c>
      <c r="AF7506">
        <v>279.96875</v>
      </c>
    </row>
    <row r="7507" spans="1:32" x14ac:dyDescent="0.3">
      <c r="A7507">
        <v>2793425</v>
      </c>
      <c r="B7507">
        <v>1</v>
      </c>
      <c r="C7507" t="s">
        <v>82</v>
      </c>
      <c r="D7507" t="s">
        <v>87</v>
      </c>
      <c r="E7507" t="s">
        <v>26595</v>
      </c>
      <c r="F7507" t="s">
        <v>26596</v>
      </c>
      <c r="G7507" t="s">
        <v>31552</v>
      </c>
      <c r="H7507" t="s">
        <v>665</v>
      </c>
      <c r="I7507" t="s">
        <v>78</v>
      </c>
      <c r="J7507" t="s">
        <v>135</v>
      </c>
      <c r="K7507" t="s">
        <v>22</v>
      </c>
      <c r="L7507" t="s">
        <v>136</v>
      </c>
      <c r="M7507" t="s">
        <v>26597</v>
      </c>
      <c r="N7507" t="s">
        <v>26598</v>
      </c>
      <c r="O7507">
        <v>4.6780555555555559</v>
      </c>
      <c r="P7507">
        <v>0</v>
      </c>
      <c r="Q7507">
        <v>376</v>
      </c>
      <c r="R7507">
        <v>0</v>
      </c>
      <c r="S7507">
        <v>0</v>
      </c>
      <c r="T7507">
        <v>0</v>
      </c>
      <c r="U7507">
        <v>25</v>
      </c>
      <c r="V7507">
        <v>0</v>
      </c>
      <c r="W7507">
        <v>0</v>
      </c>
      <c r="X7507">
        <v>0</v>
      </c>
      <c r="Y7507">
        <v>707.3193</v>
      </c>
      <c r="Z7507">
        <v>0</v>
      </c>
      <c r="AA7507">
        <v>0</v>
      </c>
      <c r="AB7507">
        <v>0</v>
      </c>
      <c r="AC7507">
        <v>101.09430999999999</v>
      </c>
      <c r="AD7507">
        <v>0</v>
      </c>
      <c r="AE7507">
        <v>0</v>
      </c>
      <c r="AF7507">
        <v>808.41359999999997</v>
      </c>
    </row>
    <row r="7508" spans="1:32" x14ac:dyDescent="0.3">
      <c r="A7508">
        <v>2793357</v>
      </c>
      <c r="B7508">
        <v>2</v>
      </c>
      <c r="C7508" t="s">
        <v>82</v>
      </c>
      <c r="D7508" t="s">
        <v>87</v>
      </c>
      <c r="E7508" t="s">
        <v>1244</v>
      </c>
      <c r="F7508" t="s">
        <v>1245</v>
      </c>
      <c r="G7508" t="s">
        <v>31552</v>
      </c>
      <c r="H7508" t="s">
        <v>223</v>
      </c>
      <c r="I7508" t="s">
        <v>78</v>
      </c>
      <c r="J7508" t="s">
        <v>135</v>
      </c>
      <c r="K7508" t="s">
        <v>22</v>
      </c>
      <c r="L7508" t="s">
        <v>136</v>
      </c>
      <c r="M7508" t="s">
        <v>26235</v>
      </c>
      <c r="N7508" t="s">
        <v>26599</v>
      </c>
      <c r="O7508">
        <v>0.10611111111111111</v>
      </c>
      <c r="P7508">
        <v>0</v>
      </c>
      <c r="Q7508">
        <v>946</v>
      </c>
      <c r="R7508">
        <v>0</v>
      </c>
      <c r="S7508">
        <v>0</v>
      </c>
      <c r="T7508">
        <v>0</v>
      </c>
      <c r="U7508">
        <v>47</v>
      </c>
      <c r="V7508">
        <v>0</v>
      </c>
      <c r="W7508">
        <v>0</v>
      </c>
      <c r="X7508">
        <v>0</v>
      </c>
      <c r="Y7508">
        <v>31.602211</v>
      </c>
      <c r="Z7508">
        <v>0</v>
      </c>
      <c r="AA7508">
        <v>0</v>
      </c>
      <c r="AB7508">
        <v>0</v>
      </c>
      <c r="AC7508">
        <v>3.3042877000000002</v>
      </c>
      <c r="AD7508">
        <v>0</v>
      </c>
      <c r="AE7508">
        <v>0</v>
      </c>
      <c r="AF7508">
        <v>34.906497999999999</v>
      </c>
    </row>
    <row r="7509" spans="1:32" x14ac:dyDescent="0.3">
      <c r="A7509">
        <v>2793238</v>
      </c>
      <c r="B7509">
        <v>1</v>
      </c>
      <c r="C7509" t="s">
        <v>83</v>
      </c>
      <c r="D7509" t="s">
        <v>130</v>
      </c>
      <c r="E7509" t="s">
        <v>5230</v>
      </c>
      <c r="F7509" t="s">
        <v>5231</v>
      </c>
      <c r="G7509" t="s">
        <v>31545</v>
      </c>
      <c r="H7509" t="s">
        <v>185</v>
      </c>
      <c r="I7509" t="s">
        <v>79</v>
      </c>
      <c r="J7509" t="s">
        <v>135</v>
      </c>
      <c r="K7509" t="s">
        <v>22</v>
      </c>
      <c r="L7509" t="s">
        <v>186</v>
      </c>
      <c r="M7509" t="s">
        <v>26600</v>
      </c>
      <c r="N7509" t="s">
        <v>26601</v>
      </c>
      <c r="O7509">
        <v>9.7222222222222224E-2</v>
      </c>
      <c r="P7509">
        <v>4</v>
      </c>
      <c r="Q7509">
        <v>12553</v>
      </c>
      <c r="R7509">
        <v>14</v>
      </c>
      <c r="S7509">
        <v>162</v>
      </c>
      <c r="T7509">
        <v>24</v>
      </c>
      <c r="U7509">
        <v>1123</v>
      </c>
      <c r="V7509">
        <v>10</v>
      </c>
      <c r="W7509">
        <v>1</v>
      </c>
      <c r="X7509">
        <v>0.12488598400000001</v>
      </c>
      <c r="Y7509">
        <v>262.15215999999998</v>
      </c>
      <c r="Z7509">
        <v>0.85684645000000004</v>
      </c>
      <c r="AA7509">
        <v>4.4723490000000004</v>
      </c>
      <c r="AB7509">
        <v>19.405429999999999</v>
      </c>
      <c r="AC7509">
        <v>93.005134999999996</v>
      </c>
      <c r="AD7509">
        <v>53.941788000000003</v>
      </c>
      <c r="AE7509">
        <v>0.44277559999999999</v>
      </c>
      <c r="AF7509">
        <v>434.40136999999999</v>
      </c>
    </row>
    <row r="7510" spans="1:32" x14ac:dyDescent="0.3">
      <c r="A7510">
        <v>2792653</v>
      </c>
      <c r="B7510">
        <v>1</v>
      </c>
      <c r="C7510" t="s">
        <v>83</v>
      </c>
      <c r="D7510" t="s">
        <v>123</v>
      </c>
      <c r="E7510" t="s">
        <v>26602</v>
      </c>
      <c r="F7510" t="s">
        <v>26603</v>
      </c>
      <c r="G7510" t="s">
        <v>31548</v>
      </c>
      <c r="H7510" t="s">
        <v>333</v>
      </c>
      <c r="I7510" t="s">
        <v>78</v>
      </c>
      <c r="J7510" t="s">
        <v>135</v>
      </c>
      <c r="K7510" t="s">
        <v>22</v>
      </c>
      <c r="L7510" t="s">
        <v>136</v>
      </c>
      <c r="M7510" t="s">
        <v>26604</v>
      </c>
      <c r="N7510" t="s">
        <v>26605</v>
      </c>
      <c r="O7510">
        <v>1.2566666666666666</v>
      </c>
      <c r="P7510">
        <v>0</v>
      </c>
      <c r="Q7510">
        <v>1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0.21355973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0.21355973</v>
      </c>
    </row>
    <row r="7511" spans="1:32" x14ac:dyDescent="0.3">
      <c r="A7511">
        <v>2792665</v>
      </c>
      <c r="B7511">
        <v>1</v>
      </c>
      <c r="C7511" t="s">
        <v>82</v>
      </c>
      <c r="D7511" t="s">
        <v>88</v>
      </c>
      <c r="E7511" t="s">
        <v>4875</v>
      </c>
      <c r="F7511" t="s">
        <v>4876</v>
      </c>
      <c r="G7511" t="s">
        <v>31552</v>
      </c>
      <c r="H7511" t="s">
        <v>665</v>
      </c>
      <c r="I7511" t="s">
        <v>78</v>
      </c>
      <c r="J7511" t="s">
        <v>135</v>
      </c>
      <c r="K7511" t="s">
        <v>22</v>
      </c>
      <c r="L7511" t="s">
        <v>136</v>
      </c>
      <c r="M7511" t="s">
        <v>26606</v>
      </c>
      <c r="N7511" t="s">
        <v>26607</v>
      </c>
      <c r="O7511">
        <v>2.887777777777778</v>
      </c>
      <c r="P7511">
        <v>0</v>
      </c>
      <c r="Q7511">
        <v>188</v>
      </c>
      <c r="R7511">
        <v>0</v>
      </c>
      <c r="S7511">
        <v>0</v>
      </c>
      <c r="T7511">
        <v>0</v>
      </c>
      <c r="U7511">
        <v>5</v>
      </c>
      <c r="V7511">
        <v>0</v>
      </c>
      <c r="W7511">
        <v>0</v>
      </c>
      <c r="X7511">
        <v>0</v>
      </c>
      <c r="Y7511">
        <v>163.02529999999999</v>
      </c>
      <c r="Z7511">
        <v>0</v>
      </c>
      <c r="AA7511">
        <v>0</v>
      </c>
      <c r="AB7511">
        <v>0</v>
      </c>
      <c r="AC7511">
        <v>5.7543483000000002</v>
      </c>
      <c r="AD7511">
        <v>0</v>
      </c>
      <c r="AE7511">
        <v>0</v>
      </c>
      <c r="AF7511">
        <v>168.77965</v>
      </c>
    </row>
    <row r="7512" spans="1:32" x14ac:dyDescent="0.3">
      <c r="A7512">
        <v>2792668</v>
      </c>
      <c r="B7512">
        <v>1</v>
      </c>
      <c r="C7512" t="s">
        <v>82</v>
      </c>
      <c r="D7512" t="s">
        <v>111</v>
      </c>
      <c r="E7512" t="s">
        <v>17766</v>
      </c>
      <c r="F7512" t="s">
        <v>17767</v>
      </c>
      <c r="G7512" t="s">
        <v>31549</v>
      </c>
      <c r="H7512" t="s">
        <v>134</v>
      </c>
      <c r="I7512" t="s">
        <v>79</v>
      </c>
      <c r="J7512" t="s">
        <v>135</v>
      </c>
      <c r="K7512" t="s">
        <v>22</v>
      </c>
      <c r="L7512" t="s">
        <v>136</v>
      </c>
      <c r="M7512" t="s">
        <v>26608</v>
      </c>
      <c r="N7512" t="s">
        <v>26609</v>
      </c>
      <c r="O7512">
        <v>0.62416666666666665</v>
      </c>
      <c r="P7512">
        <v>2</v>
      </c>
      <c r="Q7512">
        <v>751</v>
      </c>
      <c r="R7512">
        <v>87</v>
      </c>
      <c r="S7512">
        <v>139</v>
      </c>
      <c r="T7512">
        <v>10</v>
      </c>
      <c r="U7512">
        <v>115</v>
      </c>
      <c r="V7512">
        <v>0</v>
      </c>
      <c r="W7512">
        <v>0</v>
      </c>
      <c r="X7512">
        <v>0.24857119999999999</v>
      </c>
      <c r="Y7512">
        <v>108.68545</v>
      </c>
      <c r="Z7512">
        <v>51.789149999999999</v>
      </c>
      <c r="AA7512">
        <v>47.31908</v>
      </c>
      <c r="AB7512">
        <v>25.936924000000001</v>
      </c>
      <c r="AC7512">
        <v>34.450629999999997</v>
      </c>
      <c r="AD7512">
        <v>0</v>
      </c>
      <c r="AE7512">
        <v>0</v>
      </c>
      <c r="AF7512">
        <v>268.4298</v>
      </c>
    </row>
    <row r="7513" spans="1:32" x14ac:dyDescent="0.3">
      <c r="A7513">
        <v>2792659</v>
      </c>
      <c r="B7513">
        <v>1</v>
      </c>
      <c r="C7513" t="s">
        <v>82</v>
      </c>
      <c r="D7513" t="s">
        <v>84</v>
      </c>
      <c r="E7513" t="s">
        <v>26610</v>
      </c>
      <c r="F7513" t="s">
        <v>26611</v>
      </c>
      <c r="G7513" t="s">
        <v>31545</v>
      </c>
      <c r="H7513" t="s">
        <v>134</v>
      </c>
      <c r="I7513" t="s">
        <v>79</v>
      </c>
      <c r="J7513" t="s">
        <v>135</v>
      </c>
      <c r="K7513" t="s">
        <v>22</v>
      </c>
      <c r="L7513" t="s">
        <v>136</v>
      </c>
      <c r="M7513" t="s">
        <v>26612</v>
      </c>
      <c r="N7513" t="s">
        <v>26613</v>
      </c>
      <c r="O7513">
        <v>0.59166666666666667</v>
      </c>
      <c r="P7513">
        <v>4</v>
      </c>
      <c r="Q7513">
        <v>1495</v>
      </c>
      <c r="R7513">
        <v>12</v>
      </c>
      <c r="S7513">
        <v>9</v>
      </c>
      <c r="T7513">
        <v>21</v>
      </c>
      <c r="U7513">
        <v>89</v>
      </c>
      <c r="V7513">
        <v>1</v>
      </c>
      <c r="W7513">
        <v>0</v>
      </c>
      <c r="X7513">
        <v>0.74911517000000005</v>
      </c>
      <c r="Y7513">
        <v>181.98313999999999</v>
      </c>
      <c r="Z7513">
        <v>15.519387</v>
      </c>
      <c r="AA7513">
        <v>1.5183648000000001</v>
      </c>
      <c r="AB7513">
        <v>96.843829999999997</v>
      </c>
      <c r="AC7513">
        <v>48.075546000000003</v>
      </c>
      <c r="AD7513">
        <v>1.5076607</v>
      </c>
      <c r="AE7513">
        <v>0</v>
      </c>
      <c r="AF7513">
        <v>346.19702000000001</v>
      </c>
    </row>
    <row r="7514" spans="1:32" x14ac:dyDescent="0.3">
      <c r="A7514">
        <v>2792492</v>
      </c>
      <c r="B7514">
        <v>1</v>
      </c>
      <c r="C7514" t="s">
        <v>82</v>
      </c>
      <c r="D7514" t="s">
        <v>84</v>
      </c>
      <c r="E7514" t="s">
        <v>26614</v>
      </c>
      <c r="F7514" t="s">
        <v>26615</v>
      </c>
      <c r="G7514" t="s">
        <v>31546</v>
      </c>
      <c r="H7514" t="s">
        <v>223</v>
      </c>
      <c r="I7514" t="s">
        <v>78</v>
      </c>
      <c r="J7514" t="s">
        <v>135</v>
      </c>
      <c r="K7514" t="s">
        <v>22</v>
      </c>
      <c r="L7514" t="s">
        <v>136</v>
      </c>
      <c r="M7514" t="s">
        <v>26616</v>
      </c>
      <c r="N7514" t="s">
        <v>26617</v>
      </c>
      <c r="O7514">
        <v>1.1858333333333333</v>
      </c>
      <c r="P7514">
        <v>0</v>
      </c>
      <c r="Q7514">
        <v>80</v>
      </c>
      <c r="R7514">
        <v>0</v>
      </c>
      <c r="S7514">
        <v>0</v>
      </c>
      <c r="T7514">
        <v>0</v>
      </c>
      <c r="U7514">
        <v>3</v>
      </c>
      <c r="V7514">
        <v>0</v>
      </c>
      <c r="W7514">
        <v>0</v>
      </c>
      <c r="X7514">
        <v>0</v>
      </c>
      <c r="Y7514">
        <v>22.006965999999998</v>
      </c>
      <c r="Z7514">
        <v>0</v>
      </c>
      <c r="AA7514">
        <v>0</v>
      </c>
      <c r="AB7514">
        <v>0</v>
      </c>
      <c r="AC7514">
        <v>1.6267910000000001</v>
      </c>
      <c r="AD7514">
        <v>0</v>
      </c>
      <c r="AE7514">
        <v>0</v>
      </c>
      <c r="AF7514">
        <v>23.633756999999999</v>
      </c>
    </row>
    <row r="7515" spans="1:32" x14ac:dyDescent="0.3">
      <c r="A7515">
        <v>2792486</v>
      </c>
      <c r="B7515">
        <v>1</v>
      </c>
      <c r="C7515" t="s">
        <v>82</v>
      </c>
      <c r="D7515" t="s">
        <v>87</v>
      </c>
      <c r="E7515" t="s">
        <v>4119</v>
      </c>
      <c r="F7515" t="s">
        <v>4120</v>
      </c>
      <c r="G7515" t="s">
        <v>31546</v>
      </c>
      <c r="H7515" t="s">
        <v>223</v>
      </c>
      <c r="I7515" t="s">
        <v>78</v>
      </c>
      <c r="J7515" t="s">
        <v>135</v>
      </c>
      <c r="K7515" t="s">
        <v>22</v>
      </c>
      <c r="L7515" t="s">
        <v>136</v>
      </c>
      <c r="M7515" t="s">
        <v>26618</v>
      </c>
      <c r="N7515" t="s">
        <v>26619</v>
      </c>
      <c r="O7515">
        <v>0.81527777777777777</v>
      </c>
      <c r="P7515">
        <v>0</v>
      </c>
      <c r="Q7515">
        <v>224</v>
      </c>
      <c r="R7515">
        <v>0</v>
      </c>
      <c r="S7515">
        <v>0</v>
      </c>
      <c r="T7515">
        <v>0</v>
      </c>
      <c r="U7515">
        <v>25</v>
      </c>
      <c r="V7515">
        <v>0</v>
      </c>
      <c r="W7515">
        <v>0</v>
      </c>
      <c r="X7515">
        <v>0</v>
      </c>
      <c r="Y7515">
        <v>59.755177000000003</v>
      </c>
      <c r="Z7515">
        <v>0</v>
      </c>
      <c r="AA7515">
        <v>0</v>
      </c>
      <c r="AB7515">
        <v>0</v>
      </c>
      <c r="AC7515">
        <v>19.410869999999999</v>
      </c>
      <c r="AD7515">
        <v>0</v>
      </c>
      <c r="AE7515">
        <v>0</v>
      </c>
      <c r="AF7515">
        <v>79.166045999999994</v>
      </c>
    </row>
    <row r="7516" spans="1:32" x14ac:dyDescent="0.3">
      <c r="A7516">
        <v>2792502</v>
      </c>
      <c r="B7516">
        <v>1</v>
      </c>
      <c r="C7516" t="s">
        <v>82</v>
      </c>
      <c r="D7516" t="s">
        <v>93</v>
      </c>
      <c r="E7516" t="s">
        <v>26620</v>
      </c>
      <c r="F7516" t="s">
        <v>26621</v>
      </c>
      <c r="G7516" t="s">
        <v>31550</v>
      </c>
      <c r="H7516" t="s">
        <v>223</v>
      </c>
      <c r="I7516" t="s">
        <v>78</v>
      </c>
      <c r="J7516" t="s">
        <v>135</v>
      </c>
      <c r="K7516" t="s">
        <v>22</v>
      </c>
      <c r="L7516" t="s">
        <v>136</v>
      </c>
      <c r="M7516" t="s">
        <v>26622</v>
      </c>
      <c r="N7516" t="s">
        <v>26623</v>
      </c>
      <c r="O7516">
        <v>1.7475000000000001</v>
      </c>
      <c r="P7516">
        <v>0</v>
      </c>
      <c r="Q7516">
        <v>145</v>
      </c>
      <c r="R7516">
        <v>0</v>
      </c>
      <c r="S7516">
        <v>0</v>
      </c>
      <c r="T7516">
        <v>0</v>
      </c>
      <c r="U7516">
        <v>21</v>
      </c>
      <c r="V7516">
        <v>0</v>
      </c>
      <c r="W7516">
        <v>0</v>
      </c>
      <c r="X7516">
        <v>0</v>
      </c>
      <c r="Y7516">
        <v>99.473749999999995</v>
      </c>
      <c r="Z7516">
        <v>0</v>
      </c>
      <c r="AA7516">
        <v>0</v>
      </c>
      <c r="AB7516">
        <v>0</v>
      </c>
      <c r="AC7516">
        <v>19.769020000000001</v>
      </c>
      <c r="AD7516">
        <v>0</v>
      </c>
      <c r="AE7516">
        <v>0</v>
      </c>
      <c r="AF7516">
        <v>119.24276999999999</v>
      </c>
    </row>
    <row r="7517" spans="1:32" x14ac:dyDescent="0.3">
      <c r="A7517">
        <v>2792489</v>
      </c>
      <c r="B7517">
        <v>1</v>
      </c>
      <c r="C7517" t="s">
        <v>82</v>
      </c>
      <c r="D7517" t="s">
        <v>113</v>
      </c>
      <c r="E7517" t="s">
        <v>26624</v>
      </c>
      <c r="F7517" t="s">
        <v>26625</v>
      </c>
      <c r="G7517" t="s">
        <v>31550</v>
      </c>
      <c r="H7517" t="s">
        <v>223</v>
      </c>
      <c r="I7517" t="s">
        <v>78</v>
      </c>
      <c r="J7517" t="s">
        <v>135</v>
      </c>
      <c r="K7517" t="s">
        <v>22</v>
      </c>
      <c r="L7517" t="s">
        <v>136</v>
      </c>
      <c r="M7517" t="s">
        <v>26626</v>
      </c>
      <c r="N7517" t="s">
        <v>26627</v>
      </c>
      <c r="O7517">
        <v>0.86722222222222223</v>
      </c>
      <c r="P7517">
        <v>0</v>
      </c>
      <c r="Q7517">
        <v>95</v>
      </c>
      <c r="R7517">
        <v>0</v>
      </c>
      <c r="S7517">
        <v>0</v>
      </c>
      <c r="T7517">
        <v>0</v>
      </c>
      <c r="U7517">
        <v>2</v>
      </c>
      <c r="V7517">
        <v>0</v>
      </c>
      <c r="W7517">
        <v>0</v>
      </c>
      <c r="X7517">
        <v>0</v>
      </c>
      <c r="Y7517">
        <v>35.815834000000002</v>
      </c>
      <c r="Z7517">
        <v>0</v>
      </c>
      <c r="AA7517">
        <v>0</v>
      </c>
      <c r="AB7517">
        <v>0</v>
      </c>
      <c r="AC7517">
        <v>2.3146749999999998</v>
      </c>
      <c r="AD7517">
        <v>0</v>
      </c>
      <c r="AE7517">
        <v>0</v>
      </c>
      <c r="AF7517">
        <v>38.130510000000001</v>
      </c>
    </row>
    <row r="7518" spans="1:32" x14ac:dyDescent="0.3">
      <c r="A7518">
        <v>2792197</v>
      </c>
      <c r="B7518">
        <v>1</v>
      </c>
      <c r="C7518" t="s">
        <v>82</v>
      </c>
      <c r="D7518" t="s">
        <v>93</v>
      </c>
      <c r="E7518" t="s">
        <v>2376</v>
      </c>
      <c r="F7518" t="s">
        <v>2377</v>
      </c>
      <c r="G7518" t="s">
        <v>31548</v>
      </c>
      <c r="H7518" t="s">
        <v>893</v>
      </c>
      <c r="I7518" t="s">
        <v>78</v>
      </c>
      <c r="J7518" t="s">
        <v>135</v>
      </c>
      <c r="K7518" t="s">
        <v>22</v>
      </c>
      <c r="L7518" t="s">
        <v>136</v>
      </c>
      <c r="M7518" t="s">
        <v>26628</v>
      </c>
      <c r="N7518" t="s">
        <v>26629</v>
      </c>
      <c r="O7518">
        <v>3.0691666666666668</v>
      </c>
      <c r="P7518">
        <v>0</v>
      </c>
      <c r="Q7518">
        <v>37</v>
      </c>
      <c r="R7518">
        <v>0</v>
      </c>
      <c r="S7518">
        <v>0</v>
      </c>
      <c r="T7518">
        <v>0</v>
      </c>
      <c r="U7518">
        <v>1</v>
      </c>
      <c r="V7518">
        <v>0</v>
      </c>
      <c r="W7518">
        <v>0</v>
      </c>
      <c r="X7518">
        <v>0</v>
      </c>
      <c r="Y7518">
        <v>25.735727000000001</v>
      </c>
      <c r="Z7518">
        <v>0</v>
      </c>
      <c r="AA7518">
        <v>0</v>
      </c>
      <c r="AB7518">
        <v>0</v>
      </c>
      <c r="AC7518">
        <v>0.65042394000000003</v>
      </c>
      <c r="AD7518">
        <v>0</v>
      </c>
      <c r="AE7518">
        <v>0</v>
      </c>
      <c r="AF7518">
        <v>26.386150000000001</v>
      </c>
    </row>
    <row r="7519" spans="1:32" x14ac:dyDescent="0.3">
      <c r="A7519">
        <v>2792172</v>
      </c>
      <c r="B7519">
        <v>1</v>
      </c>
      <c r="C7519" t="s">
        <v>83</v>
      </c>
      <c r="D7519" t="s">
        <v>116</v>
      </c>
      <c r="E7519" t="s">
        <v>26630</v>
      </c>
      <c r="F7519" t="s">
        <v>26631</v>
      </c>
      <c r="G7519" t="s">
        <v>31546</v>
      </c>
      <c r="H7519" t="s">
        <v>223</v>
      </c>
      <c r="I7519" t="s">
        <v>78</v>
      </c>
      <c r="J7519" t="s">
        <v>135</v>
      </c>
      <c r="K7519" t="s">
        <v>22</v>
      </c>
      <c r="L7519" t="s">
        <v>136</v>
      </c>
      <c r="M7519" t="s">
        <v>26632</v>
      </c>
      <c r="N7519" t="s">
        <v>26633</v>
      </c>
      <c r="O7519">
        <v>2.2905555555555557</v>
      </c>
      <c r="P7519">
        <v>0</v>
      </c>
      <c r="Q7519">
        <v>49</v>
      </c>
      <c r="R7519">
        <v>0</v>
      </c>
      <c r="S7519">
        <v>0</v>
      </c>
      <c r="T7519">
        <v>0</v>
      </c>
      <c r="U7519">
        <v>13</v>
      </c>
      <c r="V7519">
        <v>0</v>
      </c>
      <c r="W7519">
        <v>0</v>
      </c>
      <c r="X7519">
        <v>0</v>
      </c>
      <c r="Y7519">
        <v>24.471692999999998</v>
      </c>
      <c r="Z7519">
        <v>0</v>
      </c>
      <c r="AA7519">
        <v>0</v>
      </c>
      <c r="AB7519">
        <v>0</v>
      </c>
      <c r="AC7519">
        <v>16.766289</v>
      </c>
      <c r="AD7519">
        <v>0</v>
      </c>
      <c r="AE7519">
        <v>0</v>
      </c>
      <c r="AF7519">
        <v>41.23798</v>
      </c>
    </row>
    <row r="7520" spans="1:32" x14ac:dyDescent="0.3">
      <c r="A7520">
        <v>2791870</v>
      </c>
      <c r="B7520">
        <v>1</v>
      </c>
      <c r="C7520" t="s">
        <v>83</v>
      </c>
      <c r="D7520" t="s">
        <v>128</v>
      </c>
      <c r="E7520" t="s">
        <v>26634</v>
      </c>
      <c r="F7520" t="s">
        <v>26635</v>
      </c>
      <c r="G7520" t="s">
        <v>31550</v>
      </c>
      <c r="H7520" t="s">
        <v>1432</v>
      </c>
      <c r="I7520" t="s">
        <v>78</v>
      </c>
      <c r="J7520" t="s">
        <v>135</v>
      </c>
      <c r="K7520" t="s">
        <v>22</v>
      </c>
      <c r="L7520" t="s">
        <v>136</v>
      </c>
      <c r="M7520" t="s">
        <v>26636</v>
      </c>
      <c r="N7520" t="s">
        <v>26637</v>
      </c>
      <c r="O7520">
        <v>5.7802777777777781</v>
      </c>
      <c r="P7520">
        <v>0</v>
      </c>
      <c r="Q7520">
        <v>1</v>
      </c>
      <c r="R7520">
        <v>0</v>
      </c>
      <c r="S7520">
        <v>0</v>
      </c>
      <c r="T7520">
        <v>0</v>
      </c>
      <c r="U7520">
        <v>59</v>
      </c>
      <c r="V7520">
        <v>0</v>
      </c>
      <c r="W7520">
        <v>0</v>
      </c>
      <c r="X7520">
        <v>0</v>
      </c>
      <c r="Y7520">
        <v>0.17376068</v>
      </c>
      <c r="Z7520">
        <v>0</v>
      </c>
      <c r="AA7520">
        <v>0</v>
      </c>
      <c r="AB7520">
        <v>0</v>
      </c>
      <c r="AC7520">
        <v>142.20596</v>
      </c>
      <c r="AD7520">
        <v>0</v>
      </c>
      <c r="AE7520">
        <v>0</v>
      </c>
      <c r="AF7520">
        <v>142.37973</v>
      </c>
    </row>
    <row r="7521" spans="1:32" x14ac:dyDescent="0.3">
      <c r="A7521">
        <v>2791889</v>
      </c>
      <c r="B7521">
        <v>1</v>
      </c>
      <c r="C7521" t="s">
        <v>82</v>
      </c>
      <c r="D7521" t="s">
        <v>109</v>
      </c>
      <c r="E7521" t="s">
        <v>26638</v>
      </c>
      <c r="F7521" t="s">
        <v>26639</v>
      </c>
      <c r="G7521" t="s">
        <v>31548</v>
      </c>
      <c r="H7521" t="s">
        <v>333</v>
      </c>
      <c r="I7521" t="s">
        <v>78</v>
      </c>
      <c r="J7521" t="s">
        <v>135</v>
      </c>
      <c r="K7521" t="s">
        <v>22</v>
      </c>
      <c r="L7521" t="s">
        <v>136</v>
      </c>
      <c r="M7521" t="s">
        <v>26640</v>
      </c>
      <c r="N7521" t="s">
        <v>26641</v>
      </c>
      <c r="O7521">
        <v>2.3183333333333334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1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1.7011814999999999</v>
      </c>
      <c r="AD7521">
        <v>0</v>
      </c>
      <c r="AE7521">
        <v>0</v>
      </c>
      <c r="AF7521">
        <v>1.7011814999999999</v>
      </c>
    </row>
    <row r="7522" spans="1:32" x14ac:dyDescent="0.3">
      <c r="A7522">
        <v>2791888</v>
      </c>
      <c r="B7522">
        <v>1</v>
      </c>
      <c r="C7522" t="s">
        <v>82</v>
      </c>
      <c r="D7522" t="s">
        <v>100</v>
      </c>
      <c r="E7522" t="s">
        <v>19328</v>
      </c>
      <c r="F7522" t="s">
        <v>19329</v>
      </c>
      <c r="G7522" t="s">
        <v>31552</v>
      </c>
      <c r="H7522" t="s">
        <v>665</v>
      </c>
      <c r="I7522" t="s">
        <v>78</v>
      </c>
      <c r="J7522" t="s">
        <v>135</v>
      </c>
      <c r="K7522" t="s">
        <v>22</v>
      </c>
      <c r="L7522" t="s">
        <v>136</v>
      </c>
      <c r="M7522" t="s">
        <v>26642</v>
      </c>
      <c r="N7522" t="s">
        <v>26643</v>
      </c>
      <c r="O7522">
        <v>1.7997222222222222</v>
      </c>
      <c r="P7522">
        <v>0</v>
      </c>
      <c r="Q7522">
        <v>600</v>
      </c>
      <c r="R7522">
        <v>0</v>
      </c>
      <c r="S7522">
        <v>0</v>
      </c>
      <c r="T7522">
        <v>0</v>
      </c>
      <c r="U7522">
        <v>23</v>
      </c>
      <c r="V7522">
        <v>0</v>
      </c>
      <c r="W7522">
        <v>0</v>
      </c>
      <c r="X7522">
        <v>0</v>
      </c>
      <c r="Y7522">
        <v>192.92793</v>
      </c>
      <c r="Z7522">
        <v>0</v>
      </c>
      <c r="AA7522">
        <v>0</v>
      </c>
      <c r="AB7522">
        <v>0</v>
      </c>
      <c r="AC7522">
        <v>16.829315000000001</v>
      </c>
      <c r="AD7522">
        <v>0</v>
      </c>
      <c r="AE7522">
        <v>0</v>
      </c>
      <c r="AF7522">
        <v>209.75725</v>
      </c>
    </row>
    <row r="7523" spans="1:32" x14ac:dyDescent="0.3">
      <c r="A7523">
        <v>2791885</v>
      </c>
      <c r="B7523">
        <v>1</v>
      </c>
      <c r="C7523" t="s">
        <v>83</v>
      </c>
      <c r="D7523" t="s">
        <v>123</v>
      </c>
      <c r="E7523" t="s">
        <v>16227</v>
      </c>
      <c r="F7523" t="s">
        <v>16228</v>
      </c>
      <c r="G7523" t="s">
        <v>31551</v>
      </c>
      <c r="H7523" t="s">
        <v>134</v>
      </c>
      <c r="I7523" t="s">
        <v>79</v>
      </c>
      <c r="J7523" t="s">
        <v>135</v>
      </c>
      <c r="K7523" t="s">
        <v>22</v>
      </c>
      <c r="L7523" t="s">
        <v>136</v>
      </c>
      <c r="M7523" t="s">
        <v>26644</v>
      </c>
      <c r="N7523" t="s">
        <v>26645</v>
      </c>
      <c r="O7523">
        <v>0.7</v>
      </c>
      <c r="P7523">
        <v>1</v>
      </c>
      <c r="Q7523">
        <v>613</v>
      </c>
      <c r="R7523">
        <v>14</v>
      </c>
      <c r="S7523">
        <v>29</v>
      </c>
      <c r="T7523">
        <v>9</v>
      </c>
      <c r="U7523">
        <v>80</v>
      </c>
      <c r="V7523">
        <v>4</v>
      </c>
      <c r="W7523">
        <v>0</v>
      </c>
      <c r="X7523">
        <v>0.75732719999999998</v>
      </c>
      <c r="Y7523">
        <v>76.427189999999996</v>
      </c>
      <c r="Z7523">
        <v>3.1266441</v>
      </c>
      <c r="AA7523">
        <v>7.5816410000000003</v>
      </c>
      <c r="AB7523">
        <v>108.15512</v>
      </c>
      <c r="AC7523">
        <v>18.424054999999999</v>
      </c>
      <c r="AD7523">
        <v>289.70702999999997</v>
      </c>
      <c r="AE7523">
        <v>0</v>
      </c>
      <c r="AF7523">
        <v>504.17901999999998</v>
      </c>
    </row>
    <row r="7524" spans="1:32" x14ac:dyDescent="0.3">
      <c r="A7524">
        <v>2791887</v>
      </c>
      <c r="B7524">
        <v>1</v>
      </c>
      <c r="C7524" t="s">
        <v>82</v>
      </c>
      <c r="D7524" t="s">
        <v>91</v>
      </c>
      <c r="E7524" t="s">
        <v>26646</v>
      </c>
      <c r="F7524" t="s">
        <v>26647</v>
      </c>
      <c r="G7524" t="s">
        <v>31552</v>
      </c>
      <c r="H7524" t="s">
        <v>643</v>
      </c>
      <c r="I7524" t="s">
        <v>78</v>
      </c>
      <c r="J7524" t="s">
        <v>135</v>
      </c>
      <c r="K7524" t="s">
        <v>22</v>
      </c>
      <c r="L7524" t="s">
        <v>186</v>
      </c>
      <c r="M7524" t="s">
        <v>26648</v>
      </c>
      <c r="N7524" t="s">
        <v>26649</v>
      </c>
      <c r="O7524">
        <v>5.453611111111111</v>
      </c>
      <c r="P7524">
        <v>0</v>
      </c>
      <c r="Q7524">
        <v>965</v>
      </c>
      <c r="R7524">
        <v>0</v>
      </c>
      <c r="S7524">
        <v>0</v>
      </c>
      <c r="T7524">
        <v>0</v>
      </c>
      <c r="U7524">
        <v>66</v>
      </c>
      <c r="V7524">
        <v>0</v>
      </c>
      <c r="W7524">
        <v>0</v>
      </c>
      <c r="X7524">
        <v>0</v>
      </c>
      <c r="Y7524">
        <v>1121.0753</v>
      </c>
      <c r="Z7524">
        <v>0</v>
      </c>
      <c r="AA7524">
        <v>0</v>
      </c>
      <c r="AB7524">
        <v>0</v>
      </c>
      <c r="AC7524">
        <v>156.10831999999999</v>
      </c>
      <c r="AD7524">
        <v>0</v>
      </c>
      <c r="AE7524">
        <v>0</v>
      </c>
      <c r="AF7524">
        <v>1277.1837</v>
      </c>
    </row>
    <row r="7525" spans="1:32" x14ac:dyDescent="0.3">
      <c r="A7525">
        <v>2791646</v>
      </c>
      <c r="B7525">
        <v>1</v>
      </c>
      <c r="C7525" t="s">
        <v>83</v>
      </c>
      <c r="D7525" t="s">
        <v>119</v>
      </c>
      <c r="E7525" t="s">
        <v>12685</v>
      </c>
      <c r="F7525" t="s">
        <v>12686</v>
      </c>
      <c r="G7525" t="s">
        <v>31549</v>
      </c>
      <c r="H7525" t="s">
        <v>134</v>
      </c>
      <c r="I7525" t="s">
        <v>79</v>
      </c>
      <c r="J7525" t="s">
        <v>135</v>
      </c>
      <c r="K7525" t="s">
        <v>22</v>
      </c>
      <c r="L7525" t="s">
        <v>136</v>
      </c>
      <c r="M7525" t="s">
        <v>26650</v>
      </c>
      <c r="N7525" t="s">
        <v>26651</v>
      </c>
      <c r="O7525">
        <v>0.17416666666666666</v>
      </c>
      <c r="P7525">
        <v>0</v>
      </c>
      <c r="Q7525">
        <v>0</v>
      </c>
      <c r="R7525">
        <v>0</v>
      </c>
      <c r="S7525">
        <v>0</v>
      </c>
      <c r="T7525">
        <v>2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0.35964786999999998</v>
      </c>
      <c r="AC7525">
        <v>0</v>
      </c>
      <c r="AD7525">
        <v>0</v>
      </c>
      <c r="AE7525">
        <v>0</v>
      </c>
      <c r="AF7525">
        <v>0.35964786999999998</v>
      </c>
    </row>
    <row r="7526" spans="1:32" x14ac:dyDescent="0.3">
      <c r="A7526">
        <v>2791586</v>
      </c>
      <c r="B7526">
        <v>1</v>
      </c>
      <c r="C7526" t="s">
        <v>83</v>
      </c>
      <c r="D7526" t="s">
        <v>124</v>
      </c>
      <c r="E7526" t="s">
        <v>26652</v>
      </c>
      <c r="F7526" t="s">
        <v>26653</v>
      </c>
      <c r="G7526" t="s">
        <v>31552</v>
      </c>
      <c r="H7526" t="s">
        <v>665</v>
      </c>
      <c r="I7526" t="s">
        <v>78</v>
      </c>
      <c r="J7526" t="s">
        <v>135</v>
      </c>
      <c r="K7526" t="s">
        <v>22</v>
      </c>
      <c r="L7526" t="s">
        <v>136</v>
      </c>
      <c r="M7526" t="s">
        <v>26654</v>
      </c>
      <c r="N7526" t="s">
        <v>26655</v>
      </c>
      <c r="O7526">
        <v>1.4424999999999999</v>
      </c>
      <c r="P7526">
        <v>0</v>
      </c>
      <c r="Q7526">
        <v>23</v>
      </c>
      <c r="R7526">
        <v>0</v>
      </c>
      <c r="S7526">
        <v>26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3.1638527000000001</v>
      </c>
      <c r="Z7526">
        <v>0</v>
      </c>
      <c r="AA7526">
        <v>3.1838255000000002</v>
      </c>
      <c r="AB7526">
        <v>0</v>
      </c>
      <c r="AC7526">
        <v>0</v>
      </c>
      <c r="AD7526">
        <v>0</v>
      </c>
      <c r="AE7526">
        <v>0</v>
      </c>
      <c r="AF7526">
        <v>6.3476780000000002</v>
      </c>
    </row>
    <row r="7527" spans="1:32" x14ac:dyDescent="0.3">
      <c r="A7527">
        <v>2791434</v>
      </c>
      <c r="B7527">
        <v>2</v>
      </c>
      <c r="C7527" t="s">
        <v>83</v>
      </c>
      <c r="D7527" t="s">
        <v>130</v>
      </c>
      <c r="E7527" t="s">
        <v>11271</v>
      </c>
      <c r="F7527" t="s">
        <v>11272</v>
      </c>
      <c r="G7527" t="s">
        <v>31552</v>
      </c>
      <c r="H7527" t="s">
        <v>2212</v>
      </c>
      <c r="I7527" t="s">
        <v>78</v>
      </c>
      <c r="J7527" t="s">
        <v>135</v>
      </c>
      <c r="K7527" t="s">
        <v>22</v>
      </c>
      <c r="L7527" t="s">
        <v>136</v>
      </c>
      <c r="M7527" t="s">
        <v>26656</v>
      </c>
      <c r="N7527" t="s">
        <v>26657</v>
      </c>
      <c r="O7527">
        <v>0.81833333333333336</v>
      </c>
      <c r="P7527">
        <v>0</v>
      </c>
      <c r="Q7527">
        <v>47</v>
      </c>
      <c r="R7527">
        <v>0</v>
      </c>
      <c r="S7527">
        <v>1</v>
      </c>
      <c r="T7527">
        <v>0</v>
      </c>
      <c r="U7527">
        <v>4</v>
      </c>
      <c r="V7527">
        <v>0</v>
      </c>
      <c r="W7527">
        <v>0</v>
      </c>
      <c r="X7527">
        <v>0</v>
      </c>
      <c r="Y7527">
        <v>10.91034</v>
      </c>
      <c r="Z7527">
        <v>0</v>
      </c>
      <c r="AA7527">
        <v>9.3078226E-2</v>
      </c>
      <c r="AB7527">
        <v>0</v>
      </c>
      <c r="AC7527">
        <v>0.113867044</v>
      </c>
      <c r="AD7527">
        <v>0</v>
      </c>
      <c r="AE7527">
        <v>0</v>
      </c>
      <c r="AF7527">
        <v>11.117286</v>
      </c>
    </row>
    <row r="7528" spans="1:32" x14ac:dyDescent="0.3">
      <c r="A7528">
        <v>2791573</v>
      </c>
      <c r="B7528">
        <v>1</v>
      </c>
      <c r="C7528" t="s">
        <v>83</v>
      </c>
      <c r="D7528" t="s">
        <v>119</v>
      </c>
      <c r="E7528" t="s">
        <v>21386</v>
      </c>
      <c r="F7528" t="s">
        <v>21387</v>
      </c>
      <c r="G7528" t="s">
        <v>31549</v>
      </c>
      <c r="H7528" t="s">
        <v>134</v>
      </c>
      <c r="I7528" t="s">
        <v>79</v>
      </c>
      <c r="J7528" t="s">
        <v>135</v>
      </c>
      <c r="K7528" t="s">
        <v>22</v>
      </c>
      <c r="L7528" t="s">
        <v>136</v>
      </c>
      <c r="M7528" t="s">
        <v>26658</v>
      </c>
      <c r="N7528" t="s">
        <v>26659</v>
      </c>
      <c r="O7528">
        <v>1.3338888888888889</v>
      </c>
      <c r="P7528">
        <v>1</v>
      </c>
      <c r="Q7528">
        <v>171</v>
      </c>
      <c r="R7528">
        <v>0</v>
      </c>
      <c r="S7528">
        <v>6</v>
      </c>
      <c r="T7528">
        <v>2</v>
      </c>
      <c r="U7528">
        <v>10</v>
      </c>
      <c r="V7528">
        <v>0</v>
      </c>
      <c r="W7528">
        <v>0</v>
      </c>
      <c r="X7528">
        <v>30.098576999999999</v>
      </c>
      <c r="Y7528">
        <v>18.59947</v>
      </c>
      <c r="Z7528">
        <v>0</v>
      </c>
      <c r="AA7528">
        <v>0.79286193999999999</v>
      </c>
      <c r="AB7528">
        <v>2.7289325999999998</v>
      </c>
      <c r="AC7528">
        <v>8.0106830000000002</v>
      </c>
      <c r="AD7528">
        <v>0</v>
      </c>
      <c r="AE7528">
        <v>0</v>
      </c>
      <c r="AF7528">
        <v>60.230525999999998</v>
      </c>
    </row>
    <row r="7529" spans="1:32" x14ac:dyDescent="0.3">
      <c r="A7529">
        <v>2791320</v>
      </c>
      <c r="B7529">
        <v>1</v>
      </c>
      <c r="C7529" t="s">
        <v>82</v>
      </c>
      <c r="D7529" t="s">
        <v>106</v>
      </c>
      <c r="E7529" t="s">
        <v>26660</v>
      </c>
      <c r="F7529" t="s">
        <v>26661</v>
      </c>
      <c r="G7529" t="s">
        <v>31551</v>
      </c>
      <c r="H7529" t="s">
        <v>643</v>
      </c>
      <c r="I7529" t="s">
        <v>79</v>
      </c>
      <c r="J7529" t="s">
        <v>135</v>
      </c>
      <c r="K7529" t="s">
        <v>22</v>
      </c>
      <c r="L7529" t="s">
        <v>186</v>
      </c>
      <c r="M7529" t="s">
        <v>26662</v>
      </c>
      <c r="N7529" t="s">
        <v>26663</v>
      </c>
      <c r="O7529">
        <v>6.0516666666666667</v>
      </c>
      <c r="P7529">
        <v>0</v>
      </c>
      <c r="Q7529">
        <v>461</v>
      </c>
      <c r="R7529">
        <v>0</v>
      </c>
      <c r="S7529">
        <v>0</v>
      </c>
      <c r="T7529">
        <v>0</v>
      </c>
      <c r="U7529">
        <v>25</v>
      </c>
      <c r="V7529">
        <v>0</v>
      </c>
      <c r="W7529">
        <v>0</v>
      </c>
      <c r="X7529">
        <v>0</v>
      </c>
      <c r="Y7529">
        <v>683.17129999999997</v>
      </c>
      <c r="Z7529">
        <v>0</v>
      </c>
      <c r="AA7529">
        <v>0</v>
      </c>
      <c r="AB7529">
        <v>0</v>
      </c>
      <c r="AC7529">
        <v>129.87755000000001</v>
      </c>
      <c r="AD7529">
        <v>0</v>
      </c>
      <c r="AE7529">
        <v>0</v>
      </c>
      <c r="AF7529">
        <v>813.0489</v>
      </c>
    </row>
    <row r="7530" spans="1:32" x14ac:dyDescent="0.3">
      <c r="A7530">
        <v>2791313</v>
      </c>
      <c r="B7530">
        <v>1</v>
      </c>
      <c r="C7530" t="s">
        <v>82</v>
      </c>
      <c r="D7530" t="s">
        <v>112</v>
      </c>
      <c r="E7530" t="s">
        <v>22450</v>
      </c>
      <c r="F7530" t="s">
        <v>22451</v>
      </c>
      <c r="G7530" t="s">
        <v>31547</v>
      </c>
      <c r="H7530" t="s">
        <v>134</v>
      </c>
      <c r="I7530" t="s">
        <v>79</v>
      </c>
      <c r="J7530" t="s">
        <v>135</v>
      </c>
      <c r="K7530" t="s">
        <v>22</v>
      </c>
      <c r="L7530" t="s">
        <v>136</v>
      </c>
      <c r="M7530" t="s">
        <v>26664</v>
      </c>
      <c r="N7530" t="s">
        <v>26665</v>
      </c>
      <c r="O7530">
        <v>1.9894444444444443</v>
      </c>
      <c r="P7530">
        <v>5</v>
      </c>
      <c r="Q7530">
        <v>2205</v>
      </c>
      <c r="R7530">
        <v>106</v>
      </c>
      <c r="S7530">
        <v>321</v>
      </c>
      <c r="T7530">
        <v>46</v>
      </c>
      <c r="U7530">
        <v>222</v>
      </c>
      <c r="V7530">
        <v>9</v>
      </c>
      <c r="W7530">
        <v>2</v>
      </c>
      <c r="X7530">
        <v>6.3032246000000001</v>
      </c>
      <c r="Y7530">
        <v>1194.7727</v>
      </c>
      <c r="Z7530">
        <v>1566.3098</v>
      </c>
      <c r="AA7530">
        <v>688.22784000000001</v>
      </c>
      <c r="AB7530">
        <v>1587.9313</v>
      </c>
      <c r="AC7530">
        <v>387.33267000000001</v>
      </c>
      <c r="AD7530">
        <v>3824.4904999999999</v>
      </c>
      <c r="AE7530">
        <v>343.80669999999998</v>
      </c>
      <c r="AF7530">
        <v>9599.1749999999993</v>
      </c>
    </row>
    <row r="7531" spans="1:32" x14ac:dyDescent="0.3">
      <c r="A7531">
        <v>2791312</v>
      </c>
      <c r="B7531">
        <v>1</v>
      </c>
      <c r="C7531" t="s">
        <v>82</v>
      </c>
      <c r="D7531" t="s">
        <v>112</v>
      </c>
      <c r="E7531" t="s">
        <v>17841</v>
      </c>
      <c r="F7531" t="s">
        <v>17842</v>
      </c>
      <c r="G7531" t="s">
        <v>31547</v>
      </c>
      <c r="H7531" t="s">
        <v>134</v>
      </c>
      <c r="I7531" t="s">
        <v>79</v>
      </c>
      <c r="J7531" t="s">
        <v>135</v>
      </c>
      <c r="K7531" t="s">
        <v>22</v>
      </c>
      <c r="L7531" t="s">
        <v>136</v>
      </c>
      <c r="M7531" t="s">
        <v>26664</v>
      </c>
      <c r="N7531" t="s">
        <v>26666</v>
      </c>
      <c r="O7531">
        <v>2.533611111111111</v>
      </c>
      <c r="P7531">
        <v>1</v>
      </c>
      <c r="Q7531">
        <v>1705</v>
      </c>
      <c r="R7531">
        <v>38</v>
      </c>
      <c r="S7531">
        <v>183</v>
      </c>
      <c r="T7531">
        <v>19</v>
      </c>
      <c r="U7531">
        <v>223</v>
      </c>
      <c r="V7531">
        <v>1</v>
      </c>
      <c r="W7531">
        <v>1</v>
      </c>
      <c r="X7531">
        <v>0.15774663</v>
      </c>
      <c r="Y7531">
        <v>1271.7850000000001</v>
      </c>
      <c r="Z7531">
        <v>32.249527</v>
      </c>
      <c r="AA7531">
        <v>212.55896000000001</v>
      </c>
      <c r="AB7531">
        <v>105.50385</v>
      </c>
      <c r="AC7531">
        <v>658.38043000000005</v>
      </c>
      <c r="AD7531">
        <v>272.28341999999998</v>
      </c>
      <c r="AE7531">
        <v>14.379521</v>
      </c>
      <c r="AF7531">
        <v>2567.2986000000001</v>
      </c>
    </row>
    <row r="7532" spans="1:32" x14ac:dyDescent="0.3">
      <c r="A7532">
        <v>2791058</v>
      </c>
      <c r="B7532">
        <v>1</v>
      </c>
      <c r="C7532" t="s">
        <v>82</v>
      </c>
      <c r="D7532" t="s">
        <v>84</v>
      </c>
      <c r="E7532" t="s">
        <v>26667</v>
      </c>
      <c r="F7532" t="s">
        <v>26668</v>
      </c>
      <c r="G7532" t="s">
        <v>31551</v>
      </c>
      <c r="H7532" t="s">
        <v>648</v>
      </c>
      <c r="I7532" t="s">
        <v>79</v>
      </c>
      <c r="J7532" t="s">
        <v>135</v>
      </c>
      <c r="K7532" t="s">
        <v>22</v>
      </c>
      <c r="L7532" t="s">
        <v>186</v>
      </c>
      <c r="M7532" t="s">
        <v>26669</v>
      </c>
      <c r="N7532" t="s">
        <v>26670</v>
      </c>
      <c r="O7532">
        <v>7.6147222222222224</v>
      </c>
      <c r="P7532">
        <v>2</v>
      </c>
      <c r="Q7532">
        <v>0</v>
      </c>
      <c r="R7532">
        <v>10</v>
      </c>
      <c r="S7532">
        <v>0</v>
      </c>
      <c r="T7532">
        <v>11</v>
      </c>
      <c r="U7532">
        <v>0</v>
      </c>
      <c r="V7532">
        <v>0</v>
      </c>
      <c r="W7532">
        <v>0</v>
      </c>
      <c r="X7532">
        <v>35.660933999999997</v>
      </c>
      <c r="Y7532">
        <v>0</v>
      </c>
      <c r="Z7532">
        <v>25.360931000000001</v>
      </c>
      <c r="AA7532">
        <v>0</v>
      </c>
      <c r="AB7532">
        <v>689.03380000000004</v>
      </c>
      <c r="AC7532">
        <v>0</v>
      </c>
      <c r="AD7532">
        <v>0</v>
      </c>
      <c r="AE7532">
        <v>0</v>
      </c>
      <c r="AF7532">
        <v>750.05565999999999</v>
      </c>
    </row>
    <row r="7533" spans="1:32" x14ac:dyDescent="0.3">
      <c r="A7533">
        <v>2791053</v>
      </c>
      <c r="B7533">
        <v>1</v>
      </c>
      <c r="C7533" t="s">
        <v>82</v>
      </c>
      <c r="D7533" t="s">
        <v>106</v>
      </c>
      <c r="E7533" t="s">
        <v>26671</v>
      </c>
      <c r="F7533" t="s">
        <v>26672</v>
      </c>
      <c r="G7533" t="s">
        <v>31545</v>
      </c>
      <c r="H7533" t="s">
        <v>3730</v>
      </c>
      <c r="I7533" t="s">
        <v>79</v>
      </c>
      <c r="J7533" t="s">
        <v>135</v>
      </c>
      <c r="K7533" t="s">
        <v>22</v>
      </c>
      <c r="L7533" t="s">
        <v>186</v>
      </c>
      <c r="M7533" t="s">
        <v>26673</v>
      </c>
      <c r="N7533" t="s">
        <v>26674</v>
      </c>
      <c r="O7533">
        <v>1.1627777777777777</v>
      </c>
      <c r="P7533">
        <v>0</v>
      </c>
      <c r="Q7533">
        <v>180</v>
      </c>
      <c r="R7533">
        <v>0</v>
      </c>
      <c r="S7533">
        <v>0</v>
      </c>
      <c r="T7533">
        <v>20</v>
      </c>
      <c r="U7533">
        <v>38</v>
      </c>
      <c r="V7533">
        <v>13</v>
      </c>
      <c r="W7533">
        <v>2</v>
      </c>
      <c r="X7533">
        <v>0</v>
      </c>
      <c r="Y7533">
        <v>40.265160000000002</v>
      </c>
      <c r="Z7533">
        <v>0</v>
      </c>
      <c r="AA7533">
        <v>0</v>
      </c>
      <c r="AB7533">
        <v>177.48616000000001</v>
      </c>
      <c r="AC7533">
        <v>49.667865999999997</v>
      </c>
      <c r="AD7533">
        <v>712.85440000000006</v>
      </c>
      <c r="AE7533">
        <v>8.8846849999999993</v>
      </c>
      <c r="AF7533">
        <v>989.15826000000004</v>
      </c>
    </row>
    <row r="7534" spans="1:32" x14ac:dyDescent="0.3">
      <c r="A7534">
        <v>2791042</v>
      </c>
      <c r="B7534">
        <v>1</v>
      </c>
      <c r="C7534" t="s">
        <v>82</v>
      </c>
      <c r="D7534" t="s">
        <v>106</v>
      </c>
      <c r="E7534" t="s">
        <v>26675</v>
      </c>
      <c r="F7534" t="s">
        <v>26676</v>
      </c>
      <c r="G7534" t="s">
        <v>31545</v>
      </c>
      <c r="H7534" t="s">
        <v>648</v>
      </c>
      <c r="I7534" t="s">
        <v>79</v>
      </c>
      <c r="J7534" t="s">
        <v>135</v>
      </c>
      <c r="K7534" t="s">
        <v>22</v>
      </c>
      <c r="L7534" t="s">
        <v>186</v>
      </c>
      <c r="M7534" t="s">
        <v>26677</v>
      </c>
      <c r="N7534" t="s">
        <v>26678</v>
      </c>
      <c r="O7534">
        <v>3.1719444444444442</v>
      </c>
      <c r="P7534">
        <v>1</v>
      </c>
      <c r="Q7534">
        <v>395</v>
      </c>
      <c r="R7534">
        <v>1</v>
      </c>
      <c r="S7534">
        <v>2</v>
      </c>
      <c r="T7534">
        <v>6</v>
      </c>
      <c r="U7534">
        <v>48</v>
      </c>
      <c r="V7534">
        <v>0</v>
      </c>
      <c r="W7534">
        <v>0</v>
      </c>
      <c r="X7534">
        <v>6.1871643000000001</v>
      </c>
      <c r="Y7534">
        <v>363.79083000000003</v>
      </c>
      <c r="Z7534">
        <v>8.1288260000000001</v>
      </c>
      <c r="AA7534">
        <v>6.6112989999999997E-4</v>
      </c>
      <c r="AB7534">
        <v>69.791989999999998</v>
      </c>
      <c r="AC7534">
        <v>92.438225000000003</v>
      </c>
      <c r="AD7534">
        <v>0</v>
      </c>
      <c r="AE7534">
        <v>0</v>
      </c>
      <c r="AF7534">
        <v>540.33770000000004</v>
      </c>
    </row>
    <row r="7535" spans="1:32" x14ac:dyDescent="0.3">
      <c r="A7535">
        <v>2791009</v>
      </c>
      <c r="B7535">
        <v>1</v>
      </c>
      <c r="C7535" t="s">
        <v>83</v>
      </c>
      <c r="D7535" t="s">
        <v>117</v>
      </c>
      <c r="E7535" t="s">
        <v>26679</v>
      </c>
      <c r="F7535" t="s">
        <v>26680</v>
      </c>
      <c r="G7535" t="s">
        <v>31549</v>
      </c>
      <c r="H7535" t="s">
        <v>648</v>
      </c>
      <c r="I7535" t="s">
        <v>79</v>
      </c>
      <c r="J7535" t="s">
        <v>135</v>
      </c>
      <c r="K7535" t="s">
        <v>22</v>
      </c>
      <c r="L7535" t="s">
        <v>186</v>
      </c>
      <c r="M7535" t="s">
        <v>26681</v>
      </c>
      <c r="N7535" t="s">
        <v>26682</v>
      </c>
      <c r="O7535">
        <v>1.918611111111111</v>
      </c>
      <c r="P7535">
        <v>2</v>
      </c>
      <c r="Q7535">
        <v>543</v>
      </c>
      <c r="R7535">
        <v>2</v>
      </c>
      <c r="S7535">
        <v>1</v>
      </c>
      <c r="T7535">
        <v>4</v>
      </c>
      <c r="U7535">
        <v>40</v>
      </c>
      <c r="V7535">
        <v>0</v>
      </c>
      <c r="W7535">
        <v>0</v>
      </c>
      <c r="X7535">
        <v>1.5991109999999999</v>
      </c>
      <c r="Y7535">
        <v>71.774090000000001</v>
      </c>
      <c r="Z7535">
        <v>20.713911</v>
      </c>
      <c r="AA7535">
        <v>0.28068185000000001</v>
      </c>
      <c r="AB7535">
        <v>9.9439270000000004</v>
      </c>
      <c r="AC7535">
        <v>14.577832000000001</v>
      </c>
      <c r="AD7535">
        <v>0</v>
      </c>
      <c r="AE7535">
        <v>0</v>
      </c>
      <c r="AF7535">
        <v>118.88956</v>
      </c>
    </row>
    <row r="7536" spans="1:32" x14ac:dyDescent="0.3">
      <c r="A7536">
        <v>2790997</v>
      </c>
      <c r="B7536">
        <v>1</v>
      </c>
      <c r="C7536" t="s">
        <v>83</v>
      </c>
      <c r="D7536" t="s">
        <v>116</v>
      </c>
      <c r="E7536" t="s">
        <v>26683</v>
      </c>
      <c r="F7536" t="s">
        <v>26684</v>
      </c>
      <c r="G7536" t="s">
        <v>31545</v>
      </c>
      <c r="H7536" t="s">
        <v>648</v>
      </c>
      <c r="I7536" t="s">
        <v>79</v>
      </c>
      <c r="J7536" t="s">
        <v>135</v>
      </c>
      <c r="K7536" t="s">
        <v>22</v>
      </c>
      <c r="L7536" t="s">
        <v>186</v>
      </c>
      <c r="M7536" t="s">
        <v>26685</v>
      </c>
      <c r="N7536" t="s">
        <v>26686</v>
      </c>
      <c r="O7536">
        <v>3.3327777777777778</v>
      </c>
      <c r="P7536">
        <v>6</v>
      </c>
      <c r="Q7536">
        <v>879</v>
      </c>
      <c r="R7536">
        <v>45</v>
      </c>
      <c r="S7536">
        <v>348</v>
      </c>
      <c r="T7536">
        <v>5</v>
      </c>
      <c r="U7536">
        <v>108</v>
      </c>
      <c r="V7536">
        <v>4</v>
      </c>
      <c r="W7536">
        <v>0</v>
      </c>
      <c r="X7536">
        <v>71.881873999999996</v>
      </c>
      <c r="Y7536">
        <v>403.1182</v>
      </c>
      <c r="Z7536">
        <v>52.540455000000001</v>
      </c>
      <c r="AA7536">
        <v>211.56413000000001</v>
      </c>
      <c r="AB7536">
        <v>22.846088000000002</v>
      </c>
      <c r="AC7536">
        <v>94.77758</v>
      </c>
      <c r="AD7536">
        <v>1494.9113</v>
      </c>
      <c r="AE7536">
        <v>0</v>
      </c>
      <c r="AF7536">
        <v>2351.6396</v>
      </c>
    </row>
    <row r="7537" spans="1:32" x14ac:dyDescent="0.3">
      <c r="A7537">
        <v>2790692</v>
      </c>
      <c r="B7537">
        <v>1</v>
      </c>
      <c r="C7537" t="s">
        <v>82</v>
      </c>
      <c r="D7537" t="s">
        <v>95</v>
      </c>
      <c r="E7537" t="s">
        <v>26687</v>
      </c>
      <c r="F7537" t="s">
        <v>26688</v>
      </c>
      <c r="G7537" t="s">
        <v>31551</v>
      </c>
      <c r="H7537" t="s">
        <v>672</v>
      </c>
      <c r="I7537" t="s">
        <v>79</v>
      </c>
      <c r="J7537" t="s">
        <v>135</v>
      </c>
      <c r="K7537" t="s">
        <v>22</v>
      </c>
      <c r="L7537" t="s">
        <v>136</v>
      </c>
      <c r="M7537" t="s">
        <v>26689</v>
      </c>
      <c r="N7537" t="s">
        <v>26690</v>
      </c>
      <c r="O7537">
        <v>6.3</v>
      </c>
      <c r="P7537">
        <v>0</v>
      </c>
      <c r="Q7537">
        <v>0</v>
      </c>
      <c r="R7537">
        <v>4</v>
      </c>
      <c r="S7537">
        <v>0</v>
      </c>
      <c r="T7537">
        <v>4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471.00812000000002</v>
      </c>
      <c r="AA7537">
        <v>0</v>
      </c>
      <c r="AB7537">
        <v>666.92345999999998</v>
      </c>
      <c r="AC7537">
        <v>0</v>
      </c>
      <c r="AD7537">
        <v>0</v>
      </c>
      <c r="AE7537">
        <v>0</v>
      </c>
      <c r="AF7537">
        <v>1137.9315999999999</v>
      </c>
    </row>
    <row r="7538" spans="1:32" x14ac:dyDescent="0.3">
      <c r="A7538">
        <v>2790355</v>
      </c>
      <c r="B7538">
        <v>1</v>
      </c>
      <c r="C7538" t="s">
        <v>82</v>
      </c>
      <c r="D7538" t="s">
        <v>109</v>
      </c>
      <c r="E7538" t="s">
        <v>26691</v>
      </c>
      <c r="F7538" t="s">
        <v>26692</v>
      </c>
      <c r="G7538" t="s">
        <v>31548</v>
      </c>
      <c r="H7538" t="s">
        <v>893</v>
      </c>
      <c r="I7538" t="s">
        <v>78</v>
      </c>
      <c r="J7538" t="s">
        <v>135</v>
      </c>
      <c r="K7538" t="s">
        <v>22</v>
      </c>
      <c r="L7538" t="s">
        <v>136</v>
      </c>
      <c r="M7538" t="s">
        <v>26693</v>
      </c>
      <c r="N7538" t="s">
        <v>26694</v>
      </c>
      <c r="O7538">
        <v>1.0983333333333334</v>
      </c>
      <c r="P7538">
        <v>0</v>
      </c>
      <c r="Q7538">
        <v>2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8.0501949999999996E-3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8.0501949999999996E-3</v>
      </c>
    </row>
    <row r="7539" spans="1:32" x14ac:dyDescent="0.3">
      <c r="A7539">
        <v>2790326</v>
      </c>
      <c r="B7539">
        <v>1</v>
      </c>
      <c r="C7539" t="s">
        <v>82</v>
      </c>
      <c r="D7539" t="s">
        <v>111</v>
      </c>
      <c r="E7539" t="s">
        <v>10325</v>
      </c>
      <c r="F7539" t="s">
        <v>10326</v>
      </c>
      <c r="G7539" t="s">
        <v>31552</v>
      </c>
      <c r="H7539" t="s">
        <v>145</v>
      </c>
      <c r="I7539" t="s">
        <v>78</v>
      </c>
      <c r="J7539" t="s">
        <v>135</v>
      </c>
      <c r="K7539" t="s">
        <v>22</v>
      </c>
      <c r="L7539" t="s">
        <v>136</v>
      </c>
      <c r="M7539" t="s">
        <v>26695</v>
      </c>
      <c r="N7539" t="s">
        <v>26696</v>
      </c>
      <c r="O7539">
        <v>0.82388888888888889</v>
      </c>
      <c r="P7539">
        <v>0</v>
      </c>
      <c r="Q7539">
        <v>20</v>
      </c>
      <c r="R7539">
        <v>0</v>
      </c>
      <c r="S7539">
        <v>8</v>
      </c>
      <c r="T7539">
        <v>0</v>
      </c>
      <c r="U7539">
        <v>1</v>
      </c>
      <c r="V7539">
        <v>0</v>
      </c>
      <c r="W7539">
        <v>0</v>
      </c>
      <c r="X7539">
        <v>0</v>
      </c>
      <c r="Y7539">
        <v>2.3885822000000001</v>
      </c>
      <c r="Z7539">
        <v>0</v>
      </c>
      <c r="AA7539">
        <v>1.3262799000000001</v>
      </c>
      <c r="AB7539">
        <v>0</v>
      </c>
      <c r="AC7539">
        <v>3.6175082999999999E-5</v>
      </c>
      <c r="AD7539">
        <v>0</v>
      </c>
      <c r="AE7539">
        <v>0</v>
      </c>
      <c r="AF7539">
        <v>3.7148983000000002</v>
      </c>
    </row>
    <row r="7540" spans="1:32" x14ac:dyDescent="0.3">
      <c r="A7540">
        <v>2790055</v>
      </c>
      <c r="B7540">
        <v>1</v>
      </c>
      <c r="C7540" t="s">
        <v>82</v>
      </c>
      <c r="D7540" t="s">
        <v>111</v>
      </c>
      <c r="E7540" t="s">
        <v>5624</v>
      </c>
      <c r="F7540" t="s">
        <v>5625</v>
      </c>
      <c r="G7540" t="s">
        <v>31545</v>
      </c>
      <c r="H7540" t="s">
        <v>185</v>
      </c>
      <c r="I7540" t="s">
        <v>79</v>
      </c>
      <c r="J7540" t="s">
        <v>135</v>
      </c>
      <c r="K7540" t="s">
        <v>22</v>
      </c>
      <c r="L7540" t="s">
        <v>136</v>
      </c>
      <c r="M7540" t="s">
        <v>26697</v>
      </c>
      <c r="N7540" t="s">
        <v>26698</v>
      </c>
      <c r="O7540">
        <v>1.4236111111111112</v>
      </c>
      <c r="P7540">
        <v>1</v>
      </c>
      <c r="Q7540">
        <v>2</v>
      </c>
      <c r="R7540">
        <v>12</v>
      </c>
      <c r="S7540">
        <v>151</v>
      </c>
      <c r="T7540">
        <v>4</v>
      </c>
      <c r="U7540">
        <v>37</v>
      </c>
      <c r="V7540">
        <v>0</v>
      </c>
      <c r="W7540">
        <v>0</v>
      </c>
      <c r="X7540">
        <v>10.294275000000001</v>
      </c>
      <c r="Y7540">
        <v>0.24534383000000001</v>
      </c>
      <c r="Z7540">
        <v>5.2249517000000001</v>
      </c>
      <c r="AA7540">
        <v>133.13919000000001</v>
      </c>
      <c r="AB7540">
        <v>80.935829999999996</v>
      </c>
      <c r="AC7540">
        <v>57.841095000000003</v>
      </c>
      <c r="AD7540">
        <v>0</v>
      </c>
      <c r="AE7540">
        <v>0</v>
      </c>
      <c r="AF7540">
        <v>287.6807</v>
      </c>
    </row>
    <row r="7541" spans="1:32" x14ac:dyDescent="0.3">
      <c r="A7541">
        <v>2790072</v>
      </c>
      <c r="B7541">
        <v>1</v>
      </c>
      <c r="C7541" t="s">
        <v>82</v>
      </c>
      <c r="D7541" t="s">
        <v>107</v>
      </c>
      <c r="E7541" t="s">
        <v>26699</v>
      </c>
      <c r="F7541" t="s">
        <v>26700</v>
      </c>
      <c r="G7541" t="s">
        <v>31547</v>
      </c>
      <c r="H7541" t="s">
        <v>185</v>
      </c>
      <c r="I7541" t="s">
        <v>80</v>
      </c>
      <c r="J7541" t="s">
        <v>135</v>
      </c>
      <c r="K7541" t="s">
        <v>22</v>
      </c>
      <c r="L7541" t="s">
        <v>186</v>
      </c>
      <c r="M7541" t="s">
        <v>26701</v>
      </c>
      <c r="N7541" t="s">
        <v>26702</v>
      </c>
      <c r="O7541">
        <v>5.3888888888888889E-2</v>
      </c>
      <c r="P7541">
        <v>0</v>
      </c>
      <c r="Q7541">
        <v>2374</v>
      </c>
      <c r="R7541">
        <v>0</v>
      </c>
      <c r="S7541">
        <v>0</v>
      </c>
      <c r="T7541">
        <v>1</v>
      </c>
      <c r="U7541">
        <v>85</v>
      </c>
      <c r="V7541">
        <v>0</v>
      </c>
      <c r="W7541">
        <v>0</v>
      </c>
      <c r="X7541">
        <v>0</v>
      </c>
      <c r="Y7541">
        <v>48.304091999999997</v>
      </c>
      <c r="Z7541">
        <v>0</v>
      </c>
      <c r="AA7541">
        <v>0</v>
      </c>
      <c r="AB7541">
        <v>3.8526677000000002E-2</v>
      </c>
      <c r="AC7541">
        <v>5.7113839999999998</v>
      </c>
      <c r="AD7541">
        <v>0</v>
      </c>
      <c r="AE7541">
        <v>0</v>
      </c>
      <c r="AF7541">
        <v>54.054004999999997</v>
      </c>
    </row>
    <row r="7542" spans="1:32" x14ac:dyDescent="0.3">
      <c r="A7542">
        <v>2789933</v>
      </c>
      <c r="B7542">
        <v>1</v>
      </c>
      <c r="C7542" t="s">
        <v>82</v>
      </c>
      <c r="D7542" t="s">
        <v>104</v>
      </c>
      <c r="E7542" t="s">
        <v>1228</v>
      </c>
      <c r="F7542" t="s">
        <v>270</v>
      </c>
      <c r="G7542" t="s">
        <v>31552</v>
      </c>
      <c r="H7542" t="s">
        <v>665</v>
      </c>
      <c r="I7542" t="s">
        <v>78</v>
      </c>
      <c r="J7542" t="s">
        <v>135</v>
      </c>
      <c r="K7542" t="s">
        <v>22</v>
      </c>
      <c r="L7542" t="s">
        <v>136</v>
      </c>
      <c r="M7542" t="s">
        <v>26703</v>
      </c>
      <c r="N7542" t="s">
        <v>26704</v>
      </c>
      <c r="O7542">
        <v>0.55361111111111116</v>
      </c>
      <c r="P7542">
        <v>0</v>
      </c>
      <c r="Q7542">
        <v>331</v>
      </c>
      <c r="R7542">
        <v>0</v>
      </c>
      <c r="S7542">
        <v>0</v>
      </c>
      <c r="T7542">
        <v>0</v>
      </c>
      <c r="U7542">
        <v>18</v>
      </c>
      <c r="V7542">
        <v>0</v>
      </c>
      <c r="W7542">
        <v>0</v>
      </c>
      <c r="X7542">
        <v>0</v>
      </c>
      <c r="Y7542">
        <v>47.6584</v>
      </c>
      <c r="Z7542">
        <v>0</v>
      </c>
      <c r="AA7542">
        <v>0</v>
      </c>
      <c r="AB7542">
        <v>0</v>
      </c>
      <c r="AC7542">
        <v>2.9182139999999999</v>
      </c>
      <c r="AD7542">
        <v>0</v>
      </c>
      <c r="AE7542">
        <v>0</v>
      </c>
      <c r="AF7542">
        <v>50.576613999999999</v>
      </c>
    </row>
    <row r="7543" spans="1:32" x14ac:dyDescent="0.3">
      <c r="A7543">
        <v>2789918</v>
      </c>
      <c r="B7543">
        <v>1</v>
      </c>
      <c r="C7543" t="s">
        <v>82</v>
      </c>
      <c r="D7543" t="s">
        <v>98</v>
      </c>
      <c r="E7543" t="s">
        <v>6385</v>
      </c>
      <c r="F7543" t="s">
        <v>6386</v>
      </c>
      <c r="G7543" t="s">
        <v>31546</v>
      </c>
      <c r="H7543" t="s">
        <v>223</v>
      </c>
      <c r="I7543" t="s">
        <v>78</v>
      </c>
      <c r="J7543" t="s">
        <v>135</v>
      </c>
      <c r="K7543" t="s">
        <v>22</v>
      </c>
      <c r="L7543" t="s">
        <v>136</v>
      </c>
      <c r="M7543" t="s">
        <v>26705</v>
      </c>
      <c r="N7543" t="s">
        <v>26706</v>
      </c>
      <c r="O7543">
        <v>1.4519444444444445</v>
      </c>
      <c r="P7543">
        <v>0</v>
      </c>
      <c r="Q7543">
        <v>48</v>
      </c>
      <c r="R7543">
        <v>0</v>
      </c>
      <c r="S7543">
        <v>0</v>
      </c>
      <c r="T7543">
        <v>0</v>
      </c>
      <c r="U7543">
        <v>2</v>
      </c>
      <c r="V7543">
        <v>0</v>
      </c>
      <c r="W7543">
        <v>0</v>
      </c>
      <c r="X7543">
        <v>0</v>
      </c>
      <c r="Y7543">
        <v>21.518356000000001</v>
      </c>
      <c r="Z7543">
        <v>0</v>
      </c>
      <c r="AA7543">
        <v>0</v>
      </c>
      <c r="AB7543">
        <v>0</v>
      </c>
      <c r="AC7543">
        <v>6.6878530000000005E-2</v>
      </c>
      <c r="AD7543">
        <v>0</v>
      </c>
      <c r="AE7543">
        <v>0</v>
      </c>
      <c r="AF7543">
        <v>21.585235999999998</v>
      </c>
    </row>
    <row r="7544" spans="1:32" x14ac:dyDescent="0.3">
      <c r="A7544">
        <v>2789935</v>
      </c>
      <c r="B7544">
        <v>1</v>
      </c>
      <c r="C7544" t="s">
        <v>83</v>
      </c>
      <c r="D7544" t="s">
        <v>124</v>
      </c>
      <c r="E7544" t="s">
        <v>18774</v>
      </c>
      <c r="F7544" t="s">
        <v>18775</v>
      </c>
      <c r="G7544" t="s">
        <v>31552</v>
      </c>
      <c r="H7544" t="s">
        <v>665</v>
      </c>
      <c r="I7544" t="s">
        <v>78</v>
      </c>
      <c r="J7544" t="s">
        <v>135</v>
      </c>
      <c r="K7544" t="s">
        <v>22</v>
      </c>
      <c r="L7544" t="s">
        <v>136</v>
      </c>
      <c r="M7544" t="s">
        <v>26707</v>
      </c>
      <c r="N7544" t="s">
        <v>26708</v>
      </c>
      <c r="O7544">
        <v>0.34638888888888891</v>
      </c>
      <c r="P7544">
        <v>0</v>
      </c>
      <c r="Q7544">
        <v>552</v>
      </c>
      <c r="R7544">
        <v>0</v>
      </c>
      <c r="S7544">
        <v>3</v>
      </c>
      <c r="T7544">
        <v>0</v>
      </c>
      <c r="U7544">
        <v>24</v>
      </c>
      <c r="V7544">
        <v>0</v>
      </c>
      <c r="W7544">
        <v>0</v>
      </c>
      <c r="X7544">
        <v>0</v>
      </c>
      <c r="Y7544">
        <v>51.061793999999999</v>
      </c>
      <c r="Z7544">
        <v>0</v>
      </c>
      <c r="AA7544">
        <v>9.8394560000000006E-2</v>
      </c>
      <c r="AB7544">
        <v>0</v>
      </c>
      <c r="AC7544">
        <v>6.5563010000000004</v>
      </c>
      <c r="AD7544">
        <v>0</v>
      </c>
      <c r="AE7544">
        <v>0</v>
      </c>
      <c r="AF7544">
        <v>57.716487999999998</v>
      </c>
    </row>
    <row r="7545" spans="1:32" x14ac:dyDescent="0.3">
      <c r="A7545">
        <v>2789927</v>
      </c>
      <c r="B7545">
        <v>1</v>
      </c>
      <c r="C7545" t="s">
        <v>82</v>
      </c>
      <c r="D7545" t="s">
        <v>104</v>
      </c>
      <c r="E7545" t="s">
        <v>26709</v>
      </c>
      <c r="F7545" t="s">
        <v>26710</v>
      </c>
      <c r="G7545" t="s">
        <v>31551</v>
      </c>
      <c r="H7545" t="s">
        <v>134</v>
      </c>
      <c r="I7545" t="s">
        <v>79</v>
      </c>
      <c r="J7545" t="s">
        <v>135</v>
      </c>
      <c r="K7545" t="s">
        <v>22</v>
      </c>
      <c r="L7545" t="s">
        <v>136</v>
      </c>
      <c r="M7545" t="s">
        <v>26711</v>
      </c>
      <c r="N7545" t="s">
        <v>26712</v>
      </c>
      <c r="O7545">
        <v>2.5105563888888889</v>
      </c>
      <c r="P7545">
        <v>0</v>
      </c>
      <c r="Q7545">
        <v>766</v>
      </c>
      <c r="R7545">
        <v>0</v>
      </c>
      <c r="S7545">
        <v>0</v>
      </c>
      <c r="T7545">
        <v>0</v>
      </c>
      <c r="U7545">
        <v>91</v>
      </c>
      <c r="V7545">
        <v>0</v>
      </c>
      <c r="W7545">
        <v>0</v>
      </c>
      <c r="X7545">
        <v>0</v>
      </c>
      <c r="Y7545">
        <v>645.96140000000003</v>
      </c>
      <c r="Z7545">
        <v>0</v>
      </c>
      <c r="AA7545">
        <v>0</v>
      </c>
      <c r="AB7545">
        <v>0</v>
      </c>
      <c r="AC7545">
        <v>226.77026000000001</v>
      </c>
      <c r="AD7545">
        <v>0</v>
      </c>
      <c r="AE7545">
        <v>0</v>
      </c>
      <c r="AF7545">
        <v>872.73170000000005</v>
      </c>
    </row>
    <row r="7546" spans="1:32" x14ac:dyDescent="0.3">
      <c r="A7546">
        <v>2789815</v>
      </c>
      <c r="B7546">
        <v>1</v>
      </c>
      <c r="C7546" t="s">
        <v>83</v>
      </c>
      <c r="D7546" t="s">
        <v>115</v>
      </c>
      <c r="E7546" t="s">
        <v>13572</v>
      </c>
      <c r="F7546" t="s">
        <v>13573</v>
      </c>
      <c r="G7546" t="s">
        <v>31546</v>
      </c>
      <c r="H7546" t="s">
        <v>145</v>
      </c>
      <c r="I7546" t="s">
        <v>78</v>
      </c>
      <c r="J7546" t="s">
        <v>135</v>
      </c>
      <c r="K7546" t="s">
        <v>22</v>
      </c>
      <c r="L7546" t="s">
        <v>136</v>
      </c>
      <c r="M7546" t="s">
        <v>26713</v>
      </c>
      <c r="N7546" t="s">
        <v>26714</v>
      </c>
      <c r="O7546">
        <v>0.28027777777777779</v>
      </c>
      <c r="P7546">
        <v>0</v>
      </c>
      <c r="Q7546">
        <v>372</v>
      </c>
      <c r="R7546">
        <v>0</v>
      </c>
      <c r="S7546">
        <v>0</v>
      </c>
      <c r="T7546">
        <v>0</v>
      </c>
      <c r="U7546">
        <v>8</v>
      </c>
      <c r="V7546">
        <v>0</v>
      </c>
      <c r="W7546">
        <v>0</v>
      </c>
      <c r="X7546">
        <v>0</v>
      </c>
      <c r="Y7546">
        <v>18.150905999999999</v>
      </c>
      <c r="Z7546">
        <v>0</v>
      </c>
      <c r="AA7546">
        <v>0</v>
      </c>
      <c r="AB7546">
        <v>0</v>
      </c>
      <c r="AC7546">
        <v>0.98041069999999997</v>
      </c>
      <c r="AD7546">
        <v>0</v>
      </c>
      <c r="AE7546">
        <v>0</v>
      </c>
      <c r="AF7546">
        <v>19.131316999999999</v>
      </c>
    </row>
    <row r="7547" spans="1:32" x14ac:dyDescent="0.3">
      <c r="A7547">
        <v>2789598</v>
      </c>
      <c r="B7547">
        <v>1</v>
      </c>
      <c r="C7547" t="s">
        <v>83</v>
      </c>
      <c r="D7547" t="s">
        <v>123</v>
      </c>
      <c r="E7547" t="s">
        <v>26715</v>
      </c>
      <c r="F7547" t="s">
        <v>26716</v>
      </c>
      <c r="G7547" t="s">
        <v>31551</v>
      </c>
      <c r="H7547" t="s">
        <v>3857</v>
      </c>
      <c r="I7547" t="s">
        <v>79</v>
      </c>
      <c r="J7547" t="s">
        <v>135</v>
      </c>
      <c r="K7547" t="s">
        <v>22</v>
      </c>
      <c r="L7547" t="s">
        <v>136</v>
      </c>
      <c r="M7547" t="s">
        <v>26717</v>
      </c>
      <c r="N7547" t="s">
        <v>26718</v>
      </c>
      <c r="O7547">
        <v>0.64</v>
      </c>
      <c r="P7547">
        <v>5</v>
      </c>
      <c r="Q7547">
        <v>0</v>
      </c>
      <c r="R7547">
        <v>0</v>
      </c>
      <c r="S7547">
        <v>0</v>
      </c>
      <c r="T7547">
        <v>6</v>
      </c>
      <c r="U7547">
        <v>0</v>
      </c>
      <c r="V7547">
        <v>0</v>
      </c>
      <c r="W7547">
        <v>0</v>
      </c>
      <c r="X7547">
        <v>115.87972000000001</v>
      </c>
      <c r="Y7547">
        <v>0</v>
      </c>
      <c r="Z7547">
        <v>0</v>
      </c>
      <c r="AA7547">
        <v>0</v>
      </c>
      <c r="AB7547">
        <v>21.415844</v>
      </c>
      <c r="AC7547">
        <v>0</v>
      </c>
      <c r="AD7547">
        <v>0</v>
      </c>
      <c r="AE7547">
        <v>0</v>
      </c>
      <c r="AF7547">
        <v>137.29555999999999</v>
      </c>
    </row>
    <row r="7548" spans="1:32" x14ac:dyDescent="0.3">
      <c r="A7548">
        <v>2789594</v>
      </c>
      <c r="B7548">
        <v>1</v>
      </c>
      <c r="C7548" t="s">
        <v>83</v>
      </c>
      <c r="D7548" t="s">
        <v>123</v>
      </c>
      <c r="E7548" t="s">
        <v>3927</v>
      </c>
      <c r="F7548" t="s">
        <v>3928</v>
      </c>
      <c r="G7548" t="s">
        <v>31549</v>
      </c>
      <c r="H7548" t="s">
        <v>134</v>
      </c>
      <c r="I7548" t="s">
        <v>79</v>
      </c>
      <c r="J7548" t="s">
        <v>248</v>
      </c>
      <c r="K7548" t="s">
        <v>22</v>
      </c>
      <c r="L7548" t="s">
        <v>136</v>
      </c>
      <c r="M7548" t="s">
        <v>26719</v>
      </c>
      <c r="N7548" t="s">
        <v>26720</v>
      </c>
      <c r="O7548">
        <v>8.3333333333333332E-3</v>
      </c>
      <c r="P7548">
        <v>6</v>
      </c>
      <c r="Q7548">
        <v>410</v>
      </c>
      <c r="R7548">
        <v>50</v>
      </c>
      <c r="S7548">
        <v>41</v>
      </c>
      <c r="T7548">
        <v>7</v>
      </c>
      <c r="U7548">
        <v>33</v>
      </c>
      <c r="V7548">
        <v>0</v>
      </c>
      <c r="W7548">
        <v>0</v>
      </c>
      <c r="X7548">
        <v>0.14840386999999999</v>
      </c>
      <c r="Y7548">
        <v>0.44803998</v>
      </c>
      <c r="Z7548">
        <v>1.2399095</v>
      </c>
      <c r="AA7548">
        <v>0.28005459999999999</v>
      </c>
      <c r="AB7548">
        <v>0.28052463999999999</v>
      </c>
      <c r="AC7548">
        <v>5.5824127000000001E-2</v>
      </c>
      <c r="AD7548">
        <v>0</v>
      </c>
      <c r="AE7548">
        <v>0</v>
      </c>
      <c r="AF7548">
        <v>2.4527565999999998</v>
      </c>
    </row>
    <row r="7549" spans="1:32" x14ac:dyDescent="0.3">
      <c r="A7549">
        <v>2789626</v>
      </c>
      <c r="B7549">
        <v>1</v>
      </c>
      <c r="C7549" t="s">
        <v>83</v>
      </c>
      <c r="D7549" t="s">
        <v>129</v>
      </c>
      <c r="E7549" t="s">
        <v>6054</v>
      </c>
      <c r="F7549" t="s">
        <v>6055</v>
      </c>
      <c r="G7549" t="s">
        <v>31546</v>
      </c>
      <c r="H7549" t="s">
        <v>223</v>
      </c>
      <c r="I7549" t="s">
        <v>78</v>
      </c>
      <c r="J7549" t="s">
        <v>135</v>
      </c>
      <c r="K7549" t="s">
        <v>22</v>
      </c>
      <c r="L7549" t="s">
        <v>136</v>
      </c>
      <c r="M7549" t="s">
        <v>26721</v>
      </c>
      <c r="N7549" t="s">
        <v>26722</v>
      </c>
      <c r="O7549">
        <v>2.4775</v>
      </c>
      <c r="P7549">
        <v>0</v>
      </c>
      <c r="Q7549">
        <v>609</v>
      </c>
      <c r="R7549">
        <v>0</v>
      </c>
      <c r="S7549">
        <v>0</v>
      </c>
      <c r="T7549">
        <v>0</v>
      </c>
      <c r="U7549">
        <v>25</v>
      </c>
      <c r="V7549">
        <v>0</v>
      </c>
      <c r="W7549">
        <v>0</v>
      </c>
      <c r="X7549">
        <v>0</v>
      </c>
      <c r="Y7549">
        <v>288.57648</v>
      </c>
      <c r="Z7549">
        <v>0</v>
      </c>
      <c r="AA7549">
        <v>0</v>
      </c>
      <c r="AB7549">
        <v>0</v>
      </c>
      <c r="AC7549">
        <v>20.937569</v>
      </c>
      <c r="AD7549">
        <v>0</v>
      </c>
      <c r="AE7549">
        <v>0</v>
      </c>
      <c r="AF7549">
        <v>309.51404000000002</v>
      </c>
    </row>
    <row r="7550" spans="1:32" x14ac:dyDescent="0.3">
      <c r="A7550">
        <v>2793447</v>
      </c>
      <c r="B7550">
        <v>1</v>
      </c>
      <c r="C7550" t="s">
        <v>82</v>
      </c>
      <c r="D7550" t="s">
        <v>95</v>
      </c>
      <c r="E7550" t="s">
        <v>26723</v>
      </c>
      <c r="F7550" t="s">
        <v>26724</v>
      </c>
      <c r="G7550" t="s">
        <v>31546</v>
      </c>
      <c r="H7550" t="s">
        <v>223</v>
      </c>
      <c r="I7550" t="s">
        <v>78</v>
      </c>
      <c r="J7550" t="s">
        <v>135</v>
      </c>
      <c r="K7550" t="s">
        <v>22</v>
      </c>
      <c r="L7550" t="s">
        <v>136</v>
      </c>
      <c r="M7550" t="s">
        <v>26725</v>
      </c>
      <c r="N7550" t="s">
        <v>26726</v>
      </c>
      <c r="O7550">
        <v>0.34</v>
      </c>
      <c r="P7550">
        <v>0</v>
      </c>
      <c r="Q7550">
        <v>0</v>
      </c>
      <c r="R7550">
        <v>0</v>
      </c>
      <c r="S7550">
        <v>2</v>
      </c>
      <c r="T7550">
        <v>0</v>
      </c>
      <c r="U7550">
        <v>1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0.11613213</v>
      </c>
      <c r="AB7550">
        <v>0</v>
      </c>
      <c r="AC7550">
        <v>0.24656581999999999</v>
      </c>
      <c r="AD7550">
        <v>0</v>
      </c>
      <c r="AE7550">
        <v>0</v>
      </c>
      <c r="AF7550">
        <v>0.36269795999999999</v>
      </c>
    </row>
    <row r="7551" spans="1:32" x14ac:dyDescent="0.3">
      <c r="A7551">
        <v>2793439</v>
      </c>
      <c r="B7551">
        <v>1</v>
      </c>
      <c r="C7551" t="s">
        <v>83</v>
      </c>
      <c r="D7551" t="s">
        <v>124</v>
      </c>
      <c r="E7551" t="s">
        <v>26727</v>
      </c>
      <c r="F7551" t="s">
        <v>26728</v>
      </c>
      <c r="G7551" t="s">
        <v>31546</v>
      </c>
      <c r="H7551" t="s">
        <v>223</v>
      </c>
      <c r="I7551" t="s">
        <v>78</v>
      </c>
      <c r="J7551" t="s">
        <v>135</v>
      </c>
      <c r="K7551" t="s">
        <v>22</v>
      </c>
      <c r="L7551" t="s">
        <v>136</v>
      </c>
      <c r="M7551" t="s">
        <v>26729</v>
      </c>
      <c r="N7551" t="s">
        <v>26730</v>
      </c>
      <c r="O7551">
        <v>0.46388888888888891</v>
      </c>
      <c r="P7551">
        <v>0</v>
      </c>
      <c r="Q7551">
        <v>114</v>
      </c>
      <c r="R7551">
        <v>0</v>
      </c>
      <c r="S7551">
        <v>2</v>
      </c>
      <c r="T7551">
        <v>0</v>
      </c>
      <c r="U7551">
        <v>3</v>
      </c>
      <c r="V7551">
        <v>0</v>
      </c>
      <c r="W7551">
        <v>0</v>
      </c>
      <c r="X7551">
        <v>0</v>
      </c>
      <c r="Y7551">
        <v>16.663969999999999</v>
      </c>
      <c r="Z7551">
        <v>0</v>
      </c>
      <c r="AA7551">
        <v>0.12074351</v>
      </c>
      <c r="AB7551">
        <v>0</v>
      </c>
      <c r="AC7551">
        <v>1.2518494</v>
      </c>
      <c r="AD7551">
        <v>0</v>
      </c>
      <c r="AE7551">
        <v>0</v>
      </c>
      <c r="AF7551">
        <v>18.036563999999998</v>
      </c>
    </row>
    <row r="7552" spans="1:32" x14ac:dyDescent="0.3">
      <c r="A7552">
        <v>2793433</v>
      </c>
      <c r="B7552">
        <v>1</v>
      </c>
      <c r="C7552" t="s">
        <v>82</v>
      </c>
      <c r="D7552" t="s">
        <v>95</v>
      </c>
      <c r="E7552" t="s">
        <v>663</v>
      </c>
      <c r="F7552" t="s">
        <v>664</v>
      </c>
      <c r="G7552" t="s">
        <v>31552</v>
      </c>
      <c r="H7552" t="s">
        <v>145</v>
      </c>
      <c r="I7552" t="s">
        <v>78</v>
      </c>
      <c r="J7552" t="s">
        <v>135</v>
      </c>
      <c r="K7552" t="s">
        <v>22</v>
      </c>
      <c r="L7552" t="s">
        <v>136</v>
      </c>
      <c r="M7552" t="s">
        <v>26731</v>
      </c>
      <c r="N7552" t="s">
        <v>26732</v>
      </c>
      <c r="O7552">
        <v>0.2475</v>
      </c>
      <c r="P7552">
        <v>0</v>
      </c>
      <c r="Q7552">
        <v>315</v>
      </c>
      <c r="R7552">
        <v>0</v>
      </c>
      <c r="S7552">
        <v>0</v>
      </c>
      <c r="T7552">
        <v>0</v>
      </c>
      <c r="U7552">
        <v>4</v>
      </c>
      <c r="V7552">
        <v>0</v>
      </c>
      <c r="W7552">
        <v>0</v>
      </c>
      <c r="X7552">
        <v>0</v>
      </c>
      <c r="Y7552">
        <v>22.006043999999999</v>
      </c>
      <c r="Z7552">
        <v>0</v>
      </c>
      <c r="AA7552">
        <v>0</v>
      </c>
      <c r="AB7552">
        <v>0</v>
      </c>
      <c r="AC7552">
        <v>0.69904109999999997</v>
      </c>
      <c r="AD7552">
        <v>0</v>
      </c>
      <c r="AE7552">
        <v>0</v>
      </c>
      <c r="AF7552">
        <v>22.705086000000001</v>
      </c>
    </row>
    <row r="7553" spans="1:32" x14ac:dyDescent="0.3">
      <c r="A7553">
        <v>2793300</v>
      </c>
      <c r="B7553">
        <v>1</v>
      </c>
      <c r="C7553" t="s">
        <v>82</v>
      </c>
      <c r="D7553" t="s">
        <v>98</v>
      </c>
      <c r="E7553" t="s">
        <v>26733</v>
      </c>
      <c r="F7553" t="s">
        <v>26734</v>
      </c>
      <c r="G7553" t="s">
        <v>31546</v>
      </c>
      <c r="H7553" t="s">
        <v>223</v>
      </c>
      <c r="I7553" t="s">
        <v>78</v>
      </c>
      <c r="J7553" t="s">
        <v>135</v>
      </c>
      <c r="K7553" t="s">
        <v>22</v>
      </c>
      <c r="L7553" t="s">
        <v>136</v>
      </c>
      <c r="M7553" t="s">
        <v>26735</v>
      </c>
      <c r="N7553" t="s">
        <v>26736</v>
      </c>
      <c r="O7553">
        <v>1.0866666666666667</v>
      </c>
      <c r="P7553">
        <v>0</v>
      </c>
      <c r="Q7553">
        <v>62</v>
      </c>
      <c r="R7553">
        <v>0</v>
      </c>
      <c r="S7553">
        <v>0</v>
      </c>
      <c r="T7553">
        <v>0</v>
      </c>
      <c r="U7553">
        <v>15</v>
      </c>
      <c r="V7553">
        <v>0</v>
      </c>
      <c r="W7553">
        <v>0</v>
      </c>
      <c r="X7553">
        <v>0</v>
      </c>
      <c r="Y7553">
        <v>26.532267000000001</v>
      </c>
      <c r="Z7553">
        <v>0</v>
      </c>
      <c r="AA7553">
        <v>0</v>
      </c>
      <c r="AB7553">
        <v>0</v>
      </c>
      <c r="AC7553">
        <v>3.6393425000000001</v>
      </c>
      <c r="AD7553">
        <v>0</v>
      </c>
      <c r="AE7553">
        <v>0</v>
      </c>
      <c r="AF7553">
        <v>30.171610000000001</v>
      </c>
    </row>
    <row r="7554" spans="1:32" x14ac:dyDescent="0.3">
      <c r="A7554">
        <v>2792544</v>
      </c>
      <c r="B7554">
        <v>1</v>
      </c>
      <c r="C7554" t="s">
        <v>82</v>
      </c>
      <c r="D7554" t="s">
        <v>87</v>
      </c>
      <c r="E7554" t="s">
        <v>25364</v>
      </c>
      <c r="F7554" t="s">
        <v>25365</v>
      </c>
      <c r="G7554" t="s">
        <v>31552</v>
      </c>
      <c r="H7554" t="s">
        <v>1297</v>
      </c>
      <c r="I7554" t="s">
        <v>78</v>
      </c>
      <c r="J7554" t="s">
        <v>135</v>
      </c>
      <c r="K7554" t="s">
        <v>22</v>
      </c>
      <c r="L7554" t="s">
        <v>136</v>
      </c>
      <c r="M7554" t="s">
        <v>26737</v>
      </c>
      <c r="N7554" t="s">
        <v>26738</v>
      </c>
      <c r="O7554">
        <v>3.9377777777777778</v>
      </c>
      <c r="P7554">
        <v>0</v>
      </c>
      <c r="Q7554">
        <v>882</v>
      </c>
      <c r="R7554">
        <v>0</v>
      </c>
      <c r="S7554">
        <v>0</v>
      </c>
      <c r="T7554">
        <v>0</v>
      </c>
      <c r="U7554">
        <v>33</v>
      </c>
      <c r="V7554">
        <v>0</v>
      </c>
      <c r="W7554">
        <v>0</v>
      </c>
      <c r="X7554">
        <v>0</v>
      </c>
      <c r="Y7554">
        <v>1294.7347</v>
      </c>
      <c r="Z7554">
        <v>0</v>
      </c>
      <c r="AA7554">
        <v>0</v>
      </c>
      <c r="AB7554">
        <v>0</v>
      </c>
      <c r="AC7554">
        <v>54.554850000000002</v>
      </c>
      <c r="AD7554">
        <v>0</v>
      </c>
      <c r="AE7554">
        <v>0</v>
      </c>
      <c r="AF7554">
        <v>1349.2897</v>
      </c>
    </row>
    <row r="7555" spans="1:32" x14ac:dyDescent="0.3">
      <c r="A7555">
        <v>2793324</v>
      </c>
      <c r="B7555">
        <v>1</v>
      </c>
      <c r="C7555" t="s">
        <v>82</v>
      </c>
      <c r="D7555" t="s">
        <v>95</v>
      </c>
      <c r="E7555" t="s">
        <v>26739</v>
      </c>
      <c r="F7555" t="s">
        <v>26740</v>
      </c>
      <c r="G7555" t="s">
        <v>31546</v>
      </c>
      <c r="H7555" t="s">
        <v>223</v>
      </c>
      <c r="I7555" t="s">
        <v>78</v>
      </c>
      <c r="J7555" t="s">
        <v>135</v>
      </c>
      <c r="K7555" t="s">
        <v>22</v>
      </c>
      <c r="L7555" t="s">
        <v>136</v>
      </c>
      <c r="M7555" t="s">
        <v>26741</v>
      </c>
      <c r="N7555" t="s">
        <v>26742</v>
      </c>
      <c r="O7555">
        <v>1.1497222222222223</v>
      </c>
      <c r="P7555">
        <v>0</v>
      </c>
      <c r="Q7555">
        <v>150</v>
      </c>
      <c r="R7555">
        <v>0</v>
      </c>
      <c r="S7555">
        <v>0</v>
      </c>
      <c r="T7555">
        <v>0</v>
      </c>
      <c r="U7555">
        <v>22</v>
      </c>
      <c r="V7555">
        <v>0</v>
      </c>
      <c r="W7555">
        <v>0</v>
      </c>
      <c r="X7555">
        <v>0</v>
      </c>
      <c r="Y7555">
        <v>50.961796</v>
      </c>
      <c r="Z7555">
        <v>0</v>
      </c>
      <c r="AA7555">
        <v>0</v>
      </c>
      <c r="AB7555">
        <v>0</v>
      </c>
      <c r="AC7555">
        <v>19.017482999999999</v>
      </c>
      <c r="AD7555">
        <v>0</v>
      </c>
      <c r="AE7555">
        <v>0</v>
      </c>
      <c r="AF7555">
        <v>69.979280000000003</v>
      </c>
    </row>
    <row r="7556" spans="1:32" x14ac:dyDescent="0.3">
      <c r="A7556">
        <v>2793322</v>
      </c>
      <c r="B7556">
        <v>1</v>
      </c>
      <c r="C7556" t="s">
        <v>82</v>
      </c>
      <c r="D7556" t="s">
        <v>104</v>
      </c>
      <c r="E7556" t="s">
        <v>26743</v>
      </c>
      <c r="F7556" t="s">
        <v>26744</v>
      </c>
      <c r="G7556" t="s">
        <v>31546</v>
      </c>
      <c r="H7556" t="s">
        <v>223</v>
      </c>
      <c r="I7556" t="s">
        <v>78</v>
      </c>
      <c r="J7556" t="s">
        <v>135</v>
      </c>
      <c r="K7556" t="s">
        <v>22</v>
      </c>
      <c r="L7556" t="s">
        <v>136</v>
      </c>
      <c r="M7556" t="s">
        <v>26745</v>
      </c>
      <c r="N7556" t="s">
        <v>26746</v>
      </c>
      <c r="O7556">
        <v>3.0452777777777778</v>
      </c>
      <c r="P7556">
        <v>0</v>
      </c>
      <c r="Q7556">
        <v>370</v>
      </c>
      <c r="R7556">
        <v>0</v>
      </c>
      <c r="S7556">
        <v>0</v>
      </c>
      <c r="T7556">
        <v>0</v>
      </c>
      <c r="U7556">
        <v>38</v>
      </c>
      <c r="V7556">
        <v>0</v>
      </c>
      <c r="W7556">
        <v>0</v>
      </c>
      <c r="X7556">
        <v>0</v>
      </c>
      <c r="Y7556">
        <v>313.245</v>
      </c>
      <c r="Z7556">
        <v>0</v>
      </c>
      <c r="AA7556">
        <v>0</v>
      </c>
      <c r="AB7556">
        <v>0</v>
      </c>
      <c r="AC7556">
        <v>26.702694000000001</v>
      </c>
      <c r="AD7556">
        <v>0</v>
      </c>
      <c r="AE7556">
        <v>0</v>
      </c>
      <c r="AF7556">
        <v>339.94765999999998</v>
      </c>
    </row>
    <row r="7557" spans="1:32" x14ac:dyDescent="0.3">
      <c r="A7557">
        <v>2793299</v>
      </c>
      <c r="B7557">
        <v>1</v>
      </c>
      <c r="C7557" t="s">
        <v>82</v>
      </c>
      <c r="D7557" t="s">
        <v>87</v>
      </c>
      <c r="E7557" t="s">
        <v>25890</v>
      </c>
      <c r="F7557" t="s">
        <v>25891</v>
      </c>
      <c r="G7557" t="s">
        <v>31546</v>
      </c>
      <c r="H7557" t="s">
        <v>223</v>
      </c>
      <c r="I7557" t="s">
        <v>78</v>
      </c>
      <c r="J7557" t="s">
        <v>135</v>
      </c>
      <c r="K7557" t="s">
        <v>22</v>
      </c>
      <c r="L7557" t="s">
        <v>136</v>
      </c>
      <c r="M7557" t="s">
        <v>26747</v>
      </c>
      <c r="N7557" t="s">
        <v>26748</v>
      </c>
      <c r="O7557">
        <v>5.203611111111111</v>
      </c>
      <c r="P7557">
        <v>0</v>
      </c>
      <c r="Q7557">
        <v>221</v>
      </c>
      <c r="R7557">
        <v>0</v>
      </c>
      <c r="S7557">
        <v>0</v>
      </c>
      <c r="T7557">
        <v>0</v>
      </c>
      <c r="U7557">
        <v>12</v>
      </c>
      <c r="V7557">
        <v>0</v>
      </c>
      <c r="W7557">
        <v>0</v>
      </c>
      <c r="X7557">
        <v>0</v>
      </c>
      <c r="Y7557">
        <v>406.05502000000001</v>
      </c>
      <c r="Z7557">
        <v>0</v>
      </c>
      <c r="AA7557">
        <v>0</v>
      </c>
      <c r="AB7557">
        <v>0</v>
      </c>
      <c r="AC7557">
        <v>31.859853999999999</v>
      </c>
      <c r="AD7557">
        <v>0</v>
      </c>
      <c r="AE7557">
        <v>0</v>
      </c>
      <c r="AF7557">
        <v>437.91489999999999</v>
      </c>
    </row>
    <row r="7558" spans="1:32" x14ac:dyDescent="0.3">
      <c r="A7558">
        <v>2792859</v>
      </c>
      <c r="B7558">
        <v>1</v>
      </c>
      <c r="C7558" t="s">
        <v>82</v>
      </c>
      <c r="D7558" t="s">
        <v>84</v>
      </c>
      <c r="E7558" t="s">
        <v>26749</v>
      </c>
      <c r="F7558" t="s">
        <v>26750</v>
      </c>
      <c r="G7558" t="s">
        <v>31548</v>
      </c>
      <c r="H7558" t="s">
        <v>893</v>
      </c>
      <c r="I7558" t="s">
        <v>78</v>
      </c>
      <c r="J7558" t="s">
        <v>135</v>
      </c>
      <c r="K7558" t="s">
        <v>22</v>
      </c>
      <c r="L7558" t="s">
        <v>136</v>
      </c>
      <c r="M7558" t="s">
        <v>26751</v>
      </c>
      <c r="N7558" t="s">
        <v>26752</v>
      </c>
      <c r="O7558">
        <v>2.9005555555555556</v>
      </c>
      <c r="P7558">
        <v>0</v>
      </c>
      <c r="Q7558">
        <v>1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1.0175353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1.0175353</v>
      </c>
    </row>
    <row r="7559" spans="1:32" x14ac:dyDescent="0.3">
      <c r="A7559">
        <v>2792858</v>
      </c>
      <c r="B7559">
        <v>1</v>
      </c>
      <c r="C7559" t="s">
        <v>82</v>
      </c>
      <c r="D7559" t="s">
        <v>87</v>
      </c>
      <c r="E7559" t="s">
        <v>2667</v>
      </c>
      <c r="F7559" t="s">
        <v>324</v>
      </c>
      <c r="G7559" t="s">
        <v>31546</v>
      </c>
      <c r="H7559" t="s">
        <v>163</v>
      </c>
      <c r="I7559" t="s">
        <v>78</v>
      </c>
      <c r="J7559" t="s">
        <v>135</v>
      </c>
      <c r="K7559" t="s">
        <v>22</v>
      </c>
      <c r="L7559" t="s">
        <v>136</v>
      </c>
      <c r="M7559" t="s">
        <v>26753</v>
      </c>
      <c r="N7559" t="s">
        <v>26754</v>
      </c>
      <c r="O7559">
        <v>1.9019444444444444</v>
      </c>
      <c r="P7559">
        <v>0</v>
      </c>
      <c r="Q7559">
        <v>104</v>
      </c>
      <c r="R7559">
        <v>0</v>
      </c>
      <c r="S7559">
        <v>0</v>
      </c>
      <c r="T7559">
        <v>0</v>
      </c>
      <c r="U7559">
        <v>2</v>
      </c>
      <c r="V7559">
        <v>0</v>
      </c>
      <c r="W7559">
        <v>0</v>
      </c>
      <c r="X7559">
        <v>0</v>
      </c>
      <c r="Y7559">
        <v>78.432580000000002</v>
      </c>
      <c r="Z7559">
        <v>0</v>
      </c>
      <c r="AA7559">
        <v>0</v>
      </c>
      <c r="AB7559">
        <v>0</v>
      </c>
      <c r="AC7559">
        <v>0.25035983000000001</v>
      </c>
      <c r="AD7559">
        <v>0</v>
      </c>
      <c r="AE7559">
        <v>0</v>
      </c>
      <c r="AF7559">
        <v>78.682945000000004</v>
      </c>
    </row>
    <row r="7560" spans="1:32" x14ac:dyDescent="0.3">
      <c r="A7560">
        <v>2792861</v>
      </c>
      <c r="B7560">
        <v>1</v>
      </c>
      <c r="C7560" t="s">
        <v>82</v>
      </c>
      <c r="D7560" t="s">
        <v>94</v>
      </c>
      <c r="E7560" t="s">
        <v>26755</v>
      </c>
      <c r="F7560" t="s">
        <v>26756</v>
      </c>
      <c r="G7560" t="s">
        <v>31550</v>
      </c>
      <c r="H7560" t="s">
        <v>380</v>
      </c>
      <c r="I7560" t="s">
        <v>78</v>
      </c>
      <c r="J7560" t="s">
        <v>135</v>
      </c>
      <c r="K7560" t="s">
        <v>22</v>
      </c>
      <c r="L7560" t="s">
        <v>136</v>
      </c>
      <c r="M7560" t="s">
        <v>26757</v>
      </c>
      <c r="N7560" t="s">
        <v>26758</v>
      </c>
      <c r="O7560">
        <v>3.9752777777777779</v>
      </c>
      <c r="P7560">
        <v>0</v>
      </c>
      <c r="Q7560">
        <v>138</v>
      </c>
      <c r="R7560">
        <v>0</v>
      </c>
      <c r="S7560">
        <v>0</v>
      </c>
      <c r="T7560">
        <v>0</v>
      </c>
      <c r="U7560">
        <v>5</v>
      </c>
      <c r="V7560">
        <v>0</v>
      </c>
      <c r="W7560">
        <v>0</v>
      </c>
      <c r="X7560">
        <v>0</v>
      </c>
      <c r="Y7560">
        <v>200.70004</v>
      </c>
      <c r="Z7560">
        <v>0</v>
      </c>
      <c r="AA7560">
        <v>0</v>
      </c>
      <c r="AB7560">
        <v>0</v>
      </c>
      <c r="AC7560">
        <v>13.387542</v>
      </c>
      <c r="AD7560">
        <v>0</v>
      </c>
      <c r="AE7560">
        <v>0</v>
      </c>
      <c r="AF7560">
        <v>214.08759000000001</v>
      </c>
    </row>
    <row r="7561" spans="1:32" x14ac:dyDescent="0.3">
      <c r="A7561">
        <v>2792867</v>
      </c>
      <c r="B7561">
        <v>1</v>
      </c>
      <c r="C7561" t="s">
        <v>82</v>
      </c>
      <c r="D7561" t="s">
        <v>87</v>
      </c>
      <c r="E7561" t="s">
        <v>26759</v>
      </c>
      <c r="F7561" t="s">
        <v>26760</v>
      </c>
      <c r="G7561" t="s">
        <v>31546</v>
      </c>
      <c r="H7561" t="s">
        <v>223</v>
      </c>
      <c r="I7561" t="s">
        <v>78</v>
      </c>
      <c r="J7561" t="s">
        <v>135</v>
      </c>
      <c r="K7561" t="s">
        <v>22</v>
      </c>
      <c r="L7561" t="s">
        <v>136</v>
      </c>
      <c r="M7561" t="s">
        <v>26761</v>
      </c>
      <c r="N7561" t="s">
        <v>26762</v>
      </c>
      <c r="O7561">
        <v>2.1333333333333333</v>
      </c>
      <c r="P7561">
        <v>0</v>
      </c>
      <c r="Q7561">
        <v>171</v>
      </c>
      <c r="R7561">
        <v>0</v>
      </c>
      <c r="S7561">
        <v>0</v>
      </c>
      <c r="T7561">
        <v>0</v>
      </c>
      <c r="U7561">
        <v>18</v>
      </c>
      <c r="V7561">
        <v>0</v>
      </c>
      <c r="W7561">
        <v>0</v>
      </c>
      <c r="X7561">
        <v>0</v>
      </c>
      <c r="Y7561">
        <v>127.90636000000001</v>
      </c>
      <c r="Z7561">
        <v>0</v>
      </c>
      <c r="AA7561">
        <v>0</v>
      </c>
      <c r="AB7561">
        <v>0</v>
      </c>
      <c r="AC7561">
        <v>4.1563376999999999</v>
      </c>
      <c r="AD7561">
        <v>0</v>
      </c>
      <c r="AE7561">
        <v>0</v>
      </c>
      <c r="AF7561">
        <v>132.06270000000001</v>
      </c>
    </row>
    <row r="7562" spans="1:32" x14ac:dyDescent="0.3">
      <c r="A7562">
        <v>2792874</v>
      </c>
      <c r="B7562">
        <v>1</v>
      </c>
      <c r="C7562" t="s">
        <v>82</v>
      </c>
      <c r="D7562" t="s">
        <v>92</v>
      </c>
      <c r="E7562" t="s">
        <v>26763</v>
      </c>
      <c r="F7562" t="s">
        <v>26764</v>
      </c>
      <c r="G7562" t="s">
        <v>31545</v>
      </c>
      <c r="H7562" t="s">
        <v>145</v>
      </c>
      <c r="I7562" t="s">
        <v>79</v>
      </c>
      <c r="J7562" t="s">
        <v>135</v>
      </c>
      <c r="K7562" t="s">
        <v>22</v>
      </c>
      <c r="L7562" t="s">
        <v>136</v>
      </c>
      <c r="M7562" t="s">
        <v>26765</v>
      </c>
      <c r="N7562" t="s">
        <v>26766</v>
      </c>
      <c r="O7562">
        <v>8.9580555555555552</v>
      </c>
      <c r="P7562">
        <v>7</v>
      </c>
      <c r="Q7562">
        <v>1159</v>
      </c>
      <c r="R7562">
        <v>8</v>
      </c>
      <c r="S7562">
        <v>54</v>
      </c>
      <c r="T7562">
        <v>11</v>
      </c>
      <c r="U7562">
        <v>35</v>
      </c>
      <c r="V7562">
        <v>0</v>
      </c>
      <c r="W7562">
        <v>1</v>
      </c>
      <c r="X7562">
        <v>178.95155</v>
      </c>
      <c r="Y7562">
        <v>994.19010000000003</v>
      </c>
      <c r="Z7562">
        <v>137.92256</v>
      </c>
      <c r="AA7562">
        <v>308.75454999999999</v>
      </c>
      <c r="AB7562">
        <v>157.67859000000001</v>
      </c>
      <c r="AC7562">
        <v>192.14284000000001</v>
      </c>
      <c r="AD7562">
        <v>0</v>
      </c>
      <c r="AE7562">
        <v>0.96043140000000005</v>
      </c>
      <c r="AF7562">
        <v>1970.6006</v>
      </c>
    </row>
    <row r="7563" spans="1:32" x14ac:dyDescent="0.3">
      <c r="A7563">
        <v>2792823</v>
      </c>
      <c r="B7563">
        <v>1</v>
      </c>
      <c r="C7563" t="s">
        <v>83</v>
      </c>
      <c r="D7563" t="s">
        <v>130</v>
      </c>
      <c r="E7563" t="s">
        <v>26767</v>
      </c>
      <c r="F7563" t="s">
        <v>26768</v>
      </c>
      <c r="G7563" t="s">
        <v>31545</v>
      </c>
      <c r="H7563" t="s">
        <v>648</v>
      </c>
      <c r="I7563" t="s">
        <v>79</v>
      </c>
      <c r="J7563" t="s">
        <v>135</v>
      </c>
      <c r="K7563" t="s">
        <v>22</v>
      </c>
      <c r="L7563" t="s">
        <v>186</v>
      </c>
      <c r="M7563" t="s">
        <v>26769</v>
      </c>
      <c r="N7563" t="s">
        <v>26770</v>
      </c>
      <c r="O7563">
        <v>1.3</v>
      </c>
      <c r="P7563">
        <v>0</v>
      </c>
      <c r="Q7563">
        <v>0</v>
      </c>
      <c r="R7563">
        <v>0</v>
      </c>
      <c r="S7563">
        <v>0</v>
      </c>
      <c r="T7563">
        <v>5</v>
      </c>
      <c r="U7563">
        <v>0</v>
      </c>
      <c r="V7563">
        <v>5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89.599800000000002</v>
      </c>
      <c r="AC7563">
        <v>0</v>
      </c>
      <c r="AD7563">
        <v>226.26320000000001</v>
      </c>
      <c r="AE7563">
        <v>0</v>
      </c>
      <c r="AF7563">
        <v>315.863</v>
      </c>
    </row>
    <row r="7564" spans="1:32" x14ac:dyDescent="0.3">
      <c r="A7564">
        <v>2792822</v>
      </c>
      <c r="B7564">
        <v>1</v>
      </c>
      <c r="C7564" t="s">
        <v>83</v>
      </c>
      <c r="D7564" t="s">
        <v>123</v>
      </c>
      <c r="E7564" t="s">
        <v>26771</v>
      </c>
      <c r="F7564" t="s">
        <v>26772</v>
      </c>
      <c r="G7564" t="s">
        <v>31546</v>
      </c>
      <c r="H7564" t="s">
        <v>223</v>
      </c>
      <c r="I7564" t="s">
        <v>78</v>
      </c>
      <c r="J7564" t="s">
        <v>135</v>
      </c>
      <c r="K7564" t="s">
        <v>22</v>
      </c>
      <c r="L7564" t="s">
        <v>136</v>
      </c>
      <c r="M7564" t="s">
        <v>26773</v>
      </c>
      <c r="N7564" t="s">
        <v>26774</v>
      </c>
      <c r="O7564">
        <v>2.8155555555555556</v>
      </c>
      <c r="P7564">
        <v>0</v>
      </c>
      <c r="Q7564">
        <v>6</v>
      </c>
      <c r="R7564">
        <v>0</v>
      </c>
      <c r="S7564">
        <v>5</v>
      </c>
      <c r="T7564">
        <v>0</v>
      </c>
      <c r="U7564">
        <v>1</v>
      </c>
      <c r="V7564">
        <v>0</v>
      </c>
      <c r="W7564">
        <v>0</v>
      </c>
      <c r="X7564">
        <v>0</v>
      </c>
      <c r="Y7564">
        <v>3.3144827000000001</v>
      </c>
      <c r="Z7564">
        <v>0</v>
      </c>
      <c r="AA7564">
        <v>0.87368029999999997</v>
      </c>
      <c r="AB7564">
        <v>0</v>
      </c>
      <c r="AC7564">
        <v>0.69732254999999999</v>
      </c>
      <c r="AD7564">
        <v>0</v>
      </c>
      <c r="AE7564">
        <v>0</v>
      </c>
      <c r="AF7564">
        <v>4.8854856</v>
      </c>
    </row>
    <row r="7565" spans="1:32" x14ac:dyDescent="0.3">
      <c r="A7565">
        <v>2792824</v>
      </c>
      <c r="B7565">
        <v>1</v>
      </c>
      <c r="C7565" t="s">
        <v>82</v>
      </c>
      <c r="D7565" t="s">
        <v>113</v>
      </c>
      <c r="E7565" t="s">
        <v>26775</v>
      </c>
      <c r="F7565" t="s">
        <v>26776</v>
      </c>
      <c r="G7565" t="s">
        <v>31545</v>
      </c>
      <c r="H7565" t="s">
        <v>134</v>
      </c>
      <c r="I7565" t="s">
        <v>79</v>
      </c>
      <c r="J7565" t="s">
        <v>135</v>
      </c>
      <c r="K7565" t="s">
        <v>22</v>
      </c>
      <c r="L7565" t="s">
        <v>136</v>
      </c>
      <c r="M7565" t="s">
        <v>26777</v>
      </c>
      <c r="N7565" t="s">
        <v>26778</v>
      </c>
      <c r="O7565">
        <v>2.0397222222222222</v>
      </c>
      <c r="P7565">
        <v>0</v>
      </c>
      <c r="Q7565">
        <v>80</v>
      </c>
      <c r="R7565">
        <v>0</v>
      </c>
      <c r="S7565">
        <v>0</v>
      </c>
      <c r="T7565">
        <v>0</v>
      </c>
      <c r="U7565">
        <v>40</v>
      </c>
      <c r="V7565">
        <v>0</v>
      </c>
      <c r="W7565">
        <v>0</v>
      </c>
      <c r="X7565">
        <v>0</v>
      </c>
      <c r="Y7565">
        <v>42.162177999999997</v>
      </c>
      <c r="Z7565">
        <v>0</v>
      </c>
      <c r="AA7565">
        <v>0</v>
      </c>
      <c r="AB7565">
        <v>0</v>
      </c>
      <c r="AC7565">
        <v>17.778307000000002</v>
      </c>
      <c r="AD7565">
        <v>0</v>
      </c>
      <c r="AE7565">
        <v>0</v>
      </c>
      <c r="AF7565">
        <v>59.940483</v>
      </c>
    </row>
    <row r="7566" spans="1:32" x14ac:dyDescent="0.3">
      <c r="A7566">
        <v>2792835</v>
      </c>
      <c r="B7566">
        <v>1</v>
      </c>
      <c r="C7566" t="s">
        <v>83</v>
      </c>
      <c r="D7566" t="s">
        <v>129</v>
      </c>
      <c r="E7566" t="s">
        <v>26779</v>
      </c>
      <c r="F7566" t="s">
        <v>26780</v>
      </c>
      <c r="G7566" t="s">
        <v>31551</v>
      </c>
      <c r="H7566" t="s">
        <v>648</v>
      </c>
      <c r="I7566" t="s">
        <v>79</v>
      </c>
      <c r="J7566" t="s">
        <v>135</v>
      </c>
      <c r="K7566" t="s">
        <v>22</v>
      </c>
      <c r="L7566" t="s">
        <v>186</v>
      </c>
      <c r="M7566" t="s">
        <v>26781</v>
      </c>
      <c r="N7566" t="s">
        <v>26782</v>
      </c>
      <c r="O7566">
        <v>1.1000000000000001</v>
      </c>
      <c r="P7566">
        <v>0</v>
      </c>
      <c r="Q7566">
        <v>3</v>
      </c>
      <c r="R7566">
        <v>0</v>
      </c>
      <c r="S7566">
        <v>0</v>
      </c>
      <c r="T7566">
        <v>0</v>
      </c>
      <c r="U7566">
        <v>350</v>
      </c>
      <c r="V7566">
        <v>1</v>
      </c>
      <c r="W7566">
        <v>6</v>
      </c>
      <c r="X7566">
        <v>0</v>
      </c>
      <c r="Y7566">
        <v>1.7400196999999999</v>
      </c>
      <c r="Z7566">
        <v>0</v>
      </c>
      <c r="AA7566">
        <v>0</v>
      </c>
      <c r="AB7566">
        <v>0</v>
      </c>
      <c r="AC7566">
        <v>134.15906000000001</v>
      </c>
      <c r="AD7566">
        <v>8.0629989999999996</v>
      </c>
      <c r="AE7566">
        <v>75.497690000000006</v>
      </c>
      <c r="AF7566">
        <v>219.45975999999999</v>
      </c>
    </row>
    <row r="7567" spans="1:32" x14ac:dyDescent="0.3">
      <c r="A7567">
        <v>2792394</v>
      </c>
      <c r="B7567">
        <v>1</v>
      </c>
      <c r="C7567" t="s">
        <v>82</v>
      </c>
      <c r="D7567" t="s">
        <v>104</v>
      </c>
      <c r="E7567" t="s">
        <v>3749</v>
      </c>
      <c r="F7567" t="s">
        <v>3750</v>
      </c>
      <c r="G7567" t="s">
        <v>31552</v>
      </c>
      <c r="H7567" t="s">
        <v>223</v>
      </c>
      <c r="I7567" t="s">
        <v>78</v>
      </c>
      <c r="J7567" t="s">
        <v>135</v>
      </c>
      <c r="K7567" t="s">
        <v>22</v>
      </c>
      <c r="L7567" t="s">
        <v>136</v>
      </c>
      <c r="M7567" t="s">
        <v>26783</v>
      </c>
      <c r="N7567" t="s">
        <v>26784</v>
      </c>
      <c r="O7567">
        <v>0.82277777777777783</v>
      </c>
      <c r="P7567">
        <v>0</v>
      </c>
      <c r="Q7567">
        <v>183</v>
      </c>
      <c r="R7567">
        <v>0</v>
      </c>
      <c r="S7567">
        <v>0</v>
      </c>
      <c r="T7567">
        <v>0</v>
      </c>
      <c r="U7567">
        <v>13</v>
      </c>
      <c r="V7567">
        <v>0</v>
      </c>
      <c r="W7567">
        <v>0</v>
      </c>
      <c r="X7567">
        <v>0</v>
      </c>
      <c r="Y7567">
        <v>28.003910000000001</v>
      </c>
      <c r="Z7567">
        <v>0</v>
      </c>
      <c r="AA7567">
        <v>0</v>
      </c>
      <c r="AB7567">
        <v>0</v>
      </c>
      <c r="AC7567">
        <v>2.5013626000000002</v>
      </c>
      <c r="AD7567">
        <v>0</v>
      </c>
      <c r="AE7567">
        <v>0</v>
      </c>
      <c r="AF7567">
        <v>30.505272000000001</v>
      </c>
    </row>
    <row r="7568" spans="1:32" x14ac:dyDescent="0.3">
      <c r="A7568">
        <v>2792283</v>
      </c>
      <c r="B7568">
        <v>1</v>
      </c>
      <c r="C7568" t="s">
        <v>82</v>
      </c>
      <c r="D7568" t="s">
        <v>112</v>
      </c>
      <c r="E7568" t="s">
        <v>26785</v>
      </c>
      <c r="F7568" t="s">
        <v>26786</v>
      </c>
      <c r="G7568" t="s">
        <v>31546</v>
      </c>
      <c r="H7568" t="s">
        <v>1297</v>
      </c>
      <c r="I7568" t="s">
        <v>78</v>
      </c>
      <c r="J7568" t="s">
        <v>135</v>
      </c>
      <c r="K7568" t="s">
        <v>22</v>
      </c>
      <c r="L7568" t="s">
        <v>136</v>
      </c>
      <c r="M7568" t="s">
        <v>26787</v>
      </c>
      <c r="N7568" t="s">
        <v>26788</v>
      </c>
      <c r="O7568">
        <v>1.5772222222222223</v>
      </c>
      <c r="P7568">
        <v>0</v>
      </c>
      <c r="Q7568">
        <v>42</v>
      </c>
      <c r="R7568">
        <v>0</v>
      </c>
      <c r="S7568">
        <v>0</v>
      </c>
      <c r="T7568">
        <v>0</v>
      </c>
      <c r="U7568">
        <v>8</v>
      </c>
      <c r="V7568">
        <v>0</v>
      </c>
      <c r="W7568">
        <v>0</v>
      </c>
      <c r="X7568">
        <v>0</v>
      </c>
      <c r="Y7568">
        <v>27.157734000000001</v>
      </c>
      <c r="Z7568">
        <v>0</v>
      </c>
      <c r="AA7568">
        <v>0</v>
      </c>
      <c r="AB7568">
        <v>0</v>
      </c>
      <c r="AC7568">
        <v>17.608364000000002</v>
      </c>
      <c r="AD7568">
        <v>0</v>
      </c>
      <c r="AE7568">
        <v>0</v>
      </c>
      <c r="AF7568">
        <v>44.766098</v>
      </c>
    </row>
    <row r="7569" spans="1:32" x14ac:dyDescent="0.3">
      <c r="A7569">
        <v>2792286</v>
      </c>
      <c r="B7569">
        <v>1</v>
      </c>
      <c r="C7569" t="s">
        <v>82</v>
      </c>
      <c r="D7569" t="s">
        <v>97</v>
      </c>
      <c r="E7569" t="s">
        <v>26789</v>
      </c>
      <c r="F7569" t="s">
        <v>26790</v>
      </c>
      <c r="G7569" t="s">
        <v>31548</v>
      </c>
      <c r="H7569" t="s">
        <v>311</v>
      </c>
      <c r="I7569" t="s">
        <v>78</v>
      </c>
      <c r="J7569" t="s">
        <v>135</v>
      </c>
      <c r="K7569" t="s">
        <v>22</v>
      </c>
      <c r="L7569" t="s">
        <v>136</v>
      </c>
      <c r="M7569" t="s">
        <v>26791</v>
      </c>
      <c r="N7569" t="s">
        <v>26792</v>
      </c>
      <c r="O7569">
        <v>4.5902777777777777</v>
      </c>
      <c r="P7569">
        <v>0</v>
      </c>
      <c r="Q7569">
        <v>7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12.567358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12.567358</v>
      </c>
    </row>
    <row r="7570" spans="1:32" x14ac:dyDescent="0.3">
      <c r="A7570">
        <v>2792201</v>
      </c>
      <c r="B7570">
        <v>1</v>
      </c>
      <c r="C7570" t="s">
        <v>82</v>
      </c>
      <c r="D7570" t="s">
        <v>107</v>
      </c>
      <c r="E7570" t="s">
        <v>18487</v>
      </c>
      <c r="F7570" t="s">
        <v>18488</v>
      </c>
      <c r="G7570" t="s">
        <v>31546</v>
      </c>
      <c r="H7570" t="s">
        <v>1432</v>
      </c>
      <c r="I7570" t="s">
        <v>78</v>
      </c>
      <c r="J7570" t="s">
        <v>135</v>
      </c>
      <c r="K7570" t="s">
        <v>22</v>
      </c>
      <c r="L7570" t="s">
        <v>136</v>
      </c>
      <c r="M7570" t="s">
        <v>26793</v>
      </c>
      <c r="N7570" t="s">
        <v>26794</v>
      </c>
      <c r="O7570">
        <v>5.3227777777777776</v>
      </c>
      <c r="P7570">
        <v>0</v>
      </c>
      <c r="Q7570">
        <v>44</v>
      </c>
      <c r="R7570">
        <v>0</v>
      </c>
      <c r="S7570">
        <v>0</v>
      </c>
      <c r="T7570">
        <v>0</v>
      </c>
      <c r="U7570">
        <v>11</v>
      </c>
      <c r="V7570">
        <v>0</v>
      </c>
      <c r="W7570">
        <v>0</v>
      </c>
      <c r="X7570">
        <v>0</v>
      </c>
      <c r="Y7570">
        <v>195.33510000000001</v>
      </c>
      <c r="Z7570">
        <v>0</v>
      </c>
      <c r="AA7570">
        <v>0</v>
      </c>
      <c r="AB7570">
        <v>0</v>
      </c>
      <c r="AC7570">
        <v>143.68597</v>
      </c>
      <c r="AD7570">
        <v>0</v>
      </c>
      <c r="AE7570">
        <v>0</v>
      </c>
      <c r="AF7570">
        <v>339.02109999999999</v>
      </c>
    </row>
    <row r="7571" spans="1:32" x14ac:dyDescent="0.3">
      <c r="A7571">
        <v>2792171</v>
      </c>
      <c r="B7571">
        <v>1</v>
      </c>
      <c r="C7571" t="s">
        <v>82</v>
      </c>
      <c r="D7571" t="s">
        <v>84</v>
      </c>
      <c r="E7571" t="s">
        <v>26795</v>
      </c>
      <c r="F7571" t="s">
        <v>26796</v>
      </c>
      <c r="G7571" t="s">
        <v>31547</v>
      </c>
      <c r="H7571" t="s">
        <v>134</v>
      </c>
      <c r="I7571" t="s">
        <v>79</v>
      </c>
      <c r="J7571" t="s">
        <v>135</v>
      </c>
      <c r="K7571" t="s">
        <v>22</v>
      </c>
      <c r="L7571" t="s">
        <v>136</v>
      </c>
      <c r="M7571" t="s">
        <v>26797</v>
      </c>
      <c r="N7571" t="s">
        <v>26798</v>
      </c>
      <c r="O7571">
        <v>9.0555555555555556E-2</v>
      </c>
      <c r="P7571">
        <v>0</v>
      </c>
      <c r="Q7571">
        <v>0</v>
      </c>
      <c r="R7571">
        <v>0</v>
      </c>
      <c r="S7571">
        <v>0</v>
      </c>
      <c r="T7571">
        <v>5</v>
      </c>
      <c r="U7571">
        <v>0</v>
      </c>
      <c r="V7571">
        <v>4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3.2557127000000001</v>
      </c>
      <c r="AC7571">
        <v>0</v>
      </c>
      <c r="AD7571">
        <v>411.89746000000002</v>
      </c>
      <c r="AE7571">
        <v>0</v>
      </c>
      <c r="AF7571">
        <v>415.15316999999999</v>
      </c>
    </row>
    <row r="7572" spans="1:32" x14ac:dyDescent="0.3">
      <c r="A7572">
        <v>2792100</v>
      </c>
      <c r="B7572">
        <v>1</v>
      </c>
      <c r="C7572" t="s">
        <v>83</v>
      </c>
      <c r="D7572" t="s">
        <v>129</v>
      </c>
      <c r="E7572" t="s">
        <v>26799</v>
      </c>
      <c r="F7572" t="s">
        <v>26800</v>
      </c>
      <c r="G7572" t="s">
        <v>31550</v>
      </c>
      <c r="H7572" t="s">
        <v>223</v>
      </c>
      <c r="I7572" t="s">
        <v>78</v>
      </c>
      <c r="J7572" t="s">
        <v>135</v>
      </c>
      <c r="K7572" t="s">
        <v>22</v>
      </c>
      <c r="L7572" t="s">
        <v>136</v>
      </c>
      <c r="M7572" t="s">
        <v>26801</v>
      </c>
      <c r="N7572" t="s">
        <v>26802</v>
      </c>
      <c r="O7572">
        <v>1.4141666666666666</v>
      </c>
      <c r="P7572">
        <v>0</v>
      </c>
      <c r="Q7572">
        <v>10</v>
      </c>
      <c r="R7572">
        <v>0</v>
      </c>
      <c r="S7572">
        <v>0</v>
      </c>
      <c r="T7572">
        <v>0</v>
      </c>
      <c r="U7572">
        <v>3</v>
      </c>
      <c r="V7572">
        <v>0</v>
      </c>
      <c r="W7572">
        <v>0</v>
      </c>
      <c r="X7572">
        <v>0</v>
      </c>
      <c r="Y7572">
        <v>2.6317859000000001</v>
      </c>
      <c r="Z7572">
        <v>0</v>
      </c>
      <c r="AA7572">
        <v>0</v>
      </c>
      <c r="AB7572">
        <v>0</v>
      </c>
      <c r="AC7572">
        <v>11.158166</v>
      </c>
      <c r="AD7572">
        <v>0</v>
      </c>
      <c r="AE7572">
        <v>0</v>
      </c>
      <c r="AF7572">
        <v>13.789952</v>
      </c>
    </row>
    <row r="7573" spans="1:32" x14ac:dyDescent="0.3">
      <c r="A7573">
        <v>2792023</v>
      </c>
      <c r="B7573">
        <v>1</v>
      </c>
      <c r="C7573" t="s">
        <v>82</v>
      </c>
      <c r="D7573" t="s">
        <v>90</v>
      </c>
      <c r="E7573" t="s">
        <v>26803</v>
      </c>
      <c r="F7573" t="s">
        <v>26804</v>
      </c>
      <c r="G7573" t="s">
        <v>31547</v>
      </c>
      <c r="H7573" t="s">
        <v>134</v>
      </c>
      <c r="I7573" t="s">
        <v>79</v>
      </c>
      <c r="J7573" t="s">
        <v>135</v>
      </c>
      <c r="K7573" t="s">
        <v>22</v>
      </c>
      <c r="L7573" t="s">
        <v>136</v>
      </c>
      <c r="M7573" t="s">
        <v>26805</v>
      </c>
      <c r="N7573" t="s">
        <v>26806</v>
      </c>
      <c r="O7573">
        <v>1.5833333333333333</v>
      </c>
      <c r="P7573">
        <v>0</v>
      </c>
      <c r="Q7573">
        <v>5076</v>
      </c>
      <c r="R7573">
        <v>0</v>
      </c>
      <c r="S7573">
        <v>0</v>
      </c>
      <c r="T7573">
        <v>4</v>
      </c>
      <c r="U7573">
        <v>330</v>
      </c>
      <c r="V7573">
        <v>0</v>
      </c>
      <c r="W7573">
        <v>0</v>
      </c>
      <c r="X7573">
        <v>0</v>
      </c>
      <c r="Y7573">
        <v>2224.377</v>
      </c>
      <c r="Z7573">
        <v>0</v>
      </c>
      <c r="AA7573">
        <v>0</v>
      </c>
      <c r="AB7573">
        <v>129.58482000000001</v>
      </c>
      <c r="AC7573">
        <v>271.12704000000002</v>
      </c>
      <c r="AD7573">
        <v>0</v>
      </c>
      <c r="AE7573">
        <v>0</v>
      </c>
      <c r="AF7573">
        <v>2625.0889000000002</v>
      </c>
    </row>
    <row r="7574" spans="1:32" x14ac:dyDescent="0.3">
      <c r="A7574">
        <v>2792009</v>
      </c>
      <c r="B7574">
        <v>1</v>
      </c>
      <c r="C7574" t="s">
        <v>82</v>
      </c>
      <c r="D7574" t="s">
        <v>90</v>
      </c>
      <c r="E7574" t="s">
        <v>14221</v>
      </c>
      <c r="F7574" t="s">
        <v>14222</v>
      </c>
      <c r="G7574" t="s">
        <v>31547</v>
      </c>
      <c r="H7574" t="s">
        <v>134</v>
      </c>
      <c r="I7574" t="s">
        <v>79</v>
      </c>
      <c r="J7574" t="s">
        <v>135</v>
      </c>
      <c r="K7574" t="s">
        <v>22</v>
      </c>
      <c r="L7574" t="s">
        <v>136</v>
      </c>
      <c r="M7574" t="s">
        <v>26807</v>
      </c>
      <c r="N7574" t="s">
        <v>26808</v>
      </c>
      <c r="O7574">
        <v>1.2050000000000001</v>
      </c>
      <c r="P7574">
        <v>0</v>
      </c>
      <c r="Q7574">
        <v>9693</v>
      </c>
      <c r="R7574">
        <v>0</v>
      </c>
      <c r="S7574">
        <v>1</v>
      </c>
      <c r="T7574">
        <v>18</v>
      </c>
      <c r="U7574">
        <v>897</v>
      </c>
      <c r="V7574">
        <v>1</v>
      </c>
      <c r="W7574">
        <v>2</v>
      </c>
      <c r="X7574">
        <v>0</v>
      </c>
      <c r="Y7574">
        <v>2289.1057000000001</v>
      </c>
      <c r="Z7574">
        <v>0</v>
      </c>
      <c r="AA7574">
        <v>0</v>
      </c>
      <c r="AB7574">
        <v>1131.6018999999999</v>
      </c>
      <c r="AC7574">
        <v>666.29736000000003</v>
      </c>
      <c r="AD7574">
        <v>19.341125000000002</v>
      </c>
      <c r="AE7574">
        <v>5.6270756999999998</v>
      </c>
      <c r="AF7574">
        <v>4111.973</v>
      </c>
    </row>
    <row r="7575" spans="1:32" x14ac:dyDescent="0.3">
      <c r="A7575">
        <v>2791814</v>
      </c>
      <c r="B7575">
        <v>1</v>
      </c>
      <c r="C7575" t="s">
        <v>83</v>
      </c>
      <c r="D7575" t="s">
        <v>122</v>
      </c>
      <c r="E7575" t="s">
        <v>13297</v>
      </c>
      <c r="F7575" t="s">
        <v>13298</v>
      </c>
      <c r="G7575" t="s">
        <v>31547</v>
      </c>
      <c r="H7575" t="s">
        <v>185</v>
      </c>
      <c r="I7575" t="s">
        <v>80</v>
      </c>
      <c r="J7575" t="s">
        <v>135</v>
      </c>
      <c r="K7575" t="s">
        <v>22</v>
      </c>
      <c r="L7575" t="s">
        <v>136</v>
      </c>
      <c r="M7575" t="s">
        <v>26809</v>
      </c>
      <c r="N7575" t="s">
        <v>26810</v>
      </c>
      <c r="O7575">
        <v>6.6666666666666666E-2</v>
      </c>
      <c r="P7575">
        <v>36</v>
      </c>
      <c r="Q7575">
        <v>9257</v>
      </c>
      <c r="R7575">
        <v>18</v>
      </c>
      <c r="S7575">
        <v>700</v>
      </c>
      <c r="T7575">
        <v>31</v>
      </c>
      <c r="U7575">
        <v>1061</v>
      </c>
      <c r="V7575">
        <v>1</v>
      </c>
      <c r="W7575">
        <v>3</v>
      </c>
      <c r="X7575">
        <v>13.546264000000001</v>
      </c>
      <c r="Y7575">
        <v>104.34645999999999</v>
      </c>
      <c r="Z7575">
        <v>2.9197669999999998</v>
      </c>
      <c r="AA7575">
        <v>5.5362134000000003</v>
      </c>
      <c r="AB7575">
        <v>14.246798999999999</v>
      </c>
      <c r="AC7575">
        <v>29.945276</v>
      </c>
      <c r="AD7575">
        <v>4.809113</v>
      </c>
      <c r="AE7575">
        <v>7.6445119999999998</v>
      </c>
      <c r="AF7575">
        <v>182.99440000000001</v>
      </c>
    </row>
    <row r="7576" spans="1:32" x14ac:dyDescent="0.3">
      <c r="A7576">
        <v>2791622</v>
      </c>
      <c r="B7576">
        <v>1</v>
      </c>
      <c r="C7576" t="s">
        <v>82</v>
      </c>
      <c r="D7576" t="s">
        <v>91</v>
      </c>
      <c r="E7576" t="s">
        <v>26811</v>
      </c>
      <c r="F7576" t="s">
        <v>26812</v>
      </c>
      <c r="G7576" t="s">
        <v>31546</v>
      </c>
      <c r="H7576" t="s">
        <v>223</v>
      </c>
      <c r="I7576" t="s">
        <v>78</v>
      </c>
      <c r="J7576" t="s">
        <v>135</v>
      </c>
      <c r="K7576" t="s">
        <v>22</v>
      </c>
      <c r="L7576" t="s">
        <v>136</v>
      </c>
      <c r="M7576" t="s">
        <v>26813</v>
      </c>
      <c r="N7576" t="s">
        <v>26814</v>
      </c>
      <c r="O7576">
        <v>1.5558333333333334</v>
      </c>
      <c r="P7576">
        <v>0</v>
      </c>
      <c r="Q7576">
        <v>40</v>
      </c>
      <c r="R7576">
        <v>0</v>
      </c>
      <c r="S7576">
        <v>0</v>
      </c>
      <c r="T7576">
        <v>0</v>
      </c>
      <c r="U7576">
        <v>3</v>
      </c>
      <c r="V7576">
        <v>0</v>
      </c>
      <c r="W7576">
        <v>0</v>
      </c>
      <c r="X7576">
        <v>0</v>
      </c>
      <c r="Y7576">
        <v>18.85622</v>
      </c>
      <c r="Z7576">
        <v>0</v>
      </c>
      <c r="AA7576">
        <v>0</v>
      </c>
      <c r="AB7576">
        <v>0</v>
      </c>
      <c r="AC7576">
        <v>2.9314127000000001</v>
      </c>
      <c r="AD7576">
        <v>0</v>
      </c>
      <c r="AE7576">
        <v>0</v>
      </c>
      <c r="AF7576">
        <v>21.787634000000001</v>
      </c>
    </row>
    <row r="7577" spans="1:32" x14ac:dyDescent="0.3">
      <c r="A7577">
        <v>2791603</v>
      </c>
      <c r="B7577">
        <v>1</v>
      </c>
      <c r="C7577" t="s">
        <v>83</v>
      </c>
      <c r="D7577" t="s">
        <v>118</v>
      </c>
      <c r="E7577" t="s">
        <v>26815</v>
      </c>
      <c r="F7577" t="s">
        <v>26816</v>
      </c>
      <c r="G7577" t="s">
        <v>31551</v>
      </c>
      <c r="H7577" t="s">
        <v>134</v>
      </c>
      <c r="I7577" t="s">
        <v>79</v>
      </c>
      <c r="J7577" t="s">
        <v>135</v>
      </c>
      <c r="K7577" t="s">
        <v>22</v>
      </c>
      <c r="L7577" t="s">
        <v>136</v>
      </c>
      <c r="M7577" t="s">
        <v>26817</v>
      </c>
      <c r="N7577" t="s">
        <v>26818</v>
      </c>
      <c r="O7577">
        <v>2.0247222222222221</v>
      </c>
      <c r="P7577">
        <v>0</v>
      </c>
      <c r="Q7577">
        <v>4</v>
      </c>
      <c r="R7577">
        <v>2</v>
      </c>
      <c r="S7577">
        <v>21</v>
      </c>
      <c r="T7577">
        <v>2</v>
      </c>
      <c r="U7577">
        <v>82</v>
      </c>
      <c r="V7577">
        <v>2</v>
      </c>
      <c r="W7577">
        <v>0</v>
      </c>
      <c r="X7577">
        <v>0</v>
      </c>
      <c r="Y7577">
        <v>1.4460347</v>
      </c>
      <c r="Z7577">
        <v>3.5435717000000002</v>
      </c>
      <c r="AA7577">
        <v>15.996656</v>
      </c>
      <c r="AB7577">
        <v>7.1004614999999998</v>
      </c>
      <c r="AC7577">
        <v>151.23705000000001</v>
      </c>
      <c r="AD7577">
        <v>2019.4609</v>
      </c>
      <c r="AE7577">
        <v>0</v>
      </c>
      <c r="AF7577">
        <v>2198.7847000000002</v>
      </c>
    </row>
    <row r="7578" spans="1:32" x14ac:dyDescent="0.3">
      <c r="A7578">
        <v>2791612</v>
      </c>
      <c r="B7578">
        <v>1</v>
      </c>
      <c r="C7578" t="s">
        <v>83</v>
      </c>
      <c r="D7578" t="s">
        <v>123</v>
      </c>
      <c r="E7578" t="s">
        <v>26819</v>
      </c>
      <c r="F7578" t="s">
        <v>26820</v>
      </c>
      <c r="G7578" t="s">
        <v>31548</v>
      </c>
      <c r="H7578" t="s">
        <v>333</v>
      </c>
      <c r="I7578" t="s">
        <v>78</v>
      </c>
      <c r="J7578" t="s">
        <v>135</v>
      </c>
      <c r="K7578" t="s">
        <v>22</v>
      </c>
      <c r="L7578" t="s">
        <v>136</v>
      </c>
      <c r="M7578" t="s">
        <v>26821</v>
      </c>
      <c r="N7578" t="s">
        <v>26822</v>
      </c>
      <c r="O7578">
        <v>0.8930555555555556</v>
      </c>
      <c r="P7578">
        <v>0</v>
      </c>
      <c r="Q7578">
        <v>3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0.17025559000000001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0.17025559000000001</v>
      </c>
    </row>
    <row r="7579" spans="1:32" x14ac:dyDescent="0.3">
      <c r="A7579">
        <v>2791605</v>
      </c>
      <c r="B7579">
        <v>1</v>
      </c>
      <c r="C7579" t="s">
        <v>82</v>
      </c>
      <c r="D7579" t="s">
        <v>104</v>
      </c>
      <c r="E7579" t="s">
        <v>1228</v>
      </c>
      <c r="F7579" t="s">
        <v>270</v>
      </c>
      <c r="G7579" t="s">
        <v>31552</v>
      </c>
      <c r="H7579" t="s">
        <v>665</v>
      </c>
      <c r="I7579" t="s">
        <v>78</v>
      </c>
      <c r="J7579" t="s">
        <v>135</v>
      </c>
      <c r="K7579" t="s">
        <v>22</v>
      </c>
      <c r="L7579" t="s">
        <v>136</v>
      </c>
      <c r="M7579" t="s">
        <v>26823</v>
      </c>
      <c r="N7579" t="s">
        <v>26824</v>
      </c>
      <c r="O7579">
        <v>1.1030555555555555</v>
      </c>
      <c r="P7579">
        <v>0</v>
      </c>
      <c r="Q7579">
        <v>331</v>
      </c>
      <c r="R7579">
        <v>0</v>
      </c>
      <c r="S7579">
        <v>0</v>
      </c>
      <c r="T7579">
        <v>0</v>
      </c>
      <c r="U7579">
        <v>18</v>
      </c>
      <c r="V7579">
        <v>0</v>
      </c>
      <c r="W7579">
        <v>0</v>
      </c>
      <c r="X7579">
        <v>0</v>
      </c>
      <c r="Y7579">
        <v>100.402626</v>
      </c>
      <c r="Z7579">
        <v>0</v>
      </c>
      <c r="AA7579">
        <v>0</v>
      </c>
      <c r="AB7579">
        <v>0</v>
      </c>
      <c r="AC7579">
        <v>5.8935924000000002</v>
      </c>
      <c r="AD7579">
        <v>0</v>
      </c>
      <c r="AE7579">
        <v>0</v>
      </c>
      <c r="AF7579">
        <v>106.29622000000001</v>
      </c>
    </row>
    <row r="7580" spans="1:32" x14ac:dyDescent="0.3">
      <c r="A7580">
        <v>2791486</v>
      </c>
      <c r="B7580">
        <v>1</v>
      </c>
      <c r="C7580" t="s">
        <v>82</v>
      </c>
      <c r="D7580" t="s">
        <v>103</v>
      </c>
      <c r="E7580" t="s">
        <v>26825</v>
      </c>
      <c r="F7580" t="s">
        <v>26826</v>
      </c>
      <c r="G7580" t="s">
        <v>31546</v>
      </c>
      <c r="H7580" t="s">
        <v>223</v>
      </c>
      <c r="I7580" t="s">
        <v>78</v>
      </c>
      <c r="J7580" t="s">
        <v>135</v>
      </c>
      <c r="K7580" t="s">
        <v>22</v>
      </c>
      <c r="L7580" t="s">
        <v>136</v>
      </c>
      <c r="M7580" t="s">
        <v>26827</v>
      </c>
      <c r="N7580" t="s">
        <v>26828</v>
      </c>
      <c r="O7580">
        <v>3.0280555555555555</v>
      </c>
      <c r="P7580">
        <v>0</v>
      </c>
      <c r="Q7580">
        <v>22</v>
      </c>
      <c r="R7580">
        <v>0</v>
      </c>
      <c r="S7580">
        <v>4</v>
      </c>
      <c r="T7580">
        <v>0</v>
      </c>
      <c r="U7580">
        <v>5</v>
      </c>
      <c r="V7580">
        <v>0</v>
      </c>
      <c r="W7580">
        <v>0</v>
      </c>
      <c r="X7580">
        <v>0</v>
      </c>
      <c r="Y7580">
        <v>11.171167000000001</v>
      </c>
      <c r="Z7580">
        <v>0</v>
      </c>
      <c r="AA7580">
        <v>0.15923123</v>
      </c>
      <c r="AB7580">
        <v>0</v>
      </c>
      <c r="AC7580">
        <v>0.72082906999999996</v>
      </c>
      <c r="AD7580">
        <v>0</v>
      </c>
      <c r="AE7580">
        <v>0</v>
      </c>
      <c r="AF7580">
        <v>12.051228</v>
      </c>
    </row>
    <row r="7581" spans="1:32" x14ac:dyDescent="0.3">
      <c r="A7581">
        <v>2791478</v>
      </c>
      <c r="B7581">
        <v>1</v>
      </c>
      <c r="C7581" t="s">
        <v>82</v>
      </c>
      <c r="D7581" t="s">
        <v>84</v>
      </c>
      <c r="E7581" t="s">
        <v>26829</v>
      </c>
      <c r="F7581" t="s">
        <v>26830</v>
      </c>
      <c r="G7581" t="s">
        <v>31551</v>
      </c>
      <c r="H7581" t="s">
        <v>672</v>
      </c>
      <c r="I7581" t="s">
        <v>79</v>
      </c>
      <c r="J7581" t="s">
        <v>135</v>
      </c>
      <c r="K7581" t="s">
        <v>22</v>
      </c>
      <c r="L7581" t="s">
        <v>136</v>
      </c>
      <c r="M7581" t="s">
        <v>26831</v>
      </c>
      <c r="N7581" t="s">
        <v>26832</v>
      </c>
      <c r="O7581">
        <v>0.89777777777777779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1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331.82486</v>
      </c>
      <c r="AE7581">
        <v>0</v>
      </c>
      <c r="AF7581">
        <v>331.82486</v>
      </c>
    </row>
    <row r="7582" spans="1:32" x14ac:dyDescent="0.3">
      <c r="A7582">
        <v>2791379</v>
      </c>
      <c r="B7582">
        <v>1</v>
      </c>
      <c r="C7582" t="s">
        <v>82</v>
      </c>
      <c r="D7582" t="s">
        <v>95</v>
      </c>
      <c r="E7582" t="s">
        <v>26833</v>
      </c>
      <c r="F7582" t="s">
        <v>26834</v>
      </c>
      <c r="G7582" t="s">
        <v>31546</v>
      </c>
      <c r="H7582" t="s">
        <v>145</v>
      </c>
      <c r="I7582" t="s">
        <v>78</v>
      </c>
      <c r="J7582" t="s">
        <v>135</v>
      </c>
      <c r="K7582" t="s">
        <v>22</v>
      </c>
      <c r="L7582" t="s">
        <v>136</v>
      </c>
      <c r="M7582" t="s">
        <v>26835</v>
      </c>
      <c r="N7582" t="s">
        <v>26836</v>
      </c>
      <c r="O7582">
        <v>0.7911111111111111</v>
      </c>
      <c r="P7582">
        <v>0</v>
      </c>
      <c r="Q7582">
        <v>1</v>
      </c>
      <c r="R7582">
        <v>0</v>
      </c>
      <c r="S7582">
        <v>0</v>
      </c>
      <c r="T7582">
        <v>0</v>
      </c>
      <c r="U7582">
        <v>1</v>
      </c>
      <c r="V7582">
        <v>0</v>
      </c>
      <c r="W7582">
        <v>0</v>
      </c>
      <c r="X7582">
        <v>0</v>
      </c>
      <c r="Y7582">
        <v>0.111365594</v>
      </c>
      <c r="Z7582">
        <v>0</v>
      </c>
      <c r="AA7582">
        <v>0</v>
      </c>
      <c r="AB7582">
        <v>0</v>
      </c>
      <c r="AC7582">
        <v>1.8429935</v>
      </c>
      <c r="AD7582">
        <v>0</v>
      </c>
      <c r="AE7582">
        <v>0</v>
      </c>
      <c r="AF7582">
        <v>1.954359</v>
      </c>
    </row>
    <row r="7583" spans="1:32" x14ac:dyDescent="0.3">
      <c r="A7583">
        <v>2791203</v>
      </c>
      <c r="B7583">
        <v>1</v>
      </c>
      <c r="C7583" t="s">
        <v>82</v>
      </c>
      <c r="D7583" t="s">
        <v>98</v>
      </c>
      <c r="E7583" t="s">
        <v>26837</v>
      </c>
      <c r="F7583" t="s">
        <v>26838</v>
      </c>
      <c r="G7583" t="s">
        <v>31548</v>
      </c>
      <c r="H7583" t="s">
        <v>479</v>
      </c>
      <c r="I7583" t="s">
        <v>78</v>
      </c>
      <c r="J7583" t="s">
        <v>135</v>
      </c>
      <c r="K7583" t="s">
        <v>22</v>
      </c>
      <c r="L7583" t="s">
        <v>136</v>
      </c>
      <c r="M7583" t="s">
        <v>26839</v>
      </c>
      <c r="N7583" t="s">
        <v>26840</v>
      </c>
      <c r="O7583">
        <v>2.7425000000000002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2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26.470303000000001</v>
      </c>
      <c r="AD7583">
        <v>0</v>
      </c>
      <c r="AE7583">
        <v>0</v>
      </c>
      <c r="AF7583">
        <v>26.470303000000001</v>
      </c>
    </row>
    <row r="7584" spans="1:32" x14ac:dyDescent="0.3">
      <c r="A7584">
        <v>2791235</v>
      </c>
      <c r="B7584">
        <v>1</v>
      </c>
      <c r="C7584" t="s">
        <v>82</v>
      </c>
      <c r="D7584" t="s">
        <v>104</v>
      </c>
      <c r="E7584" t="s">
        <v>25541</v>
      </c>
      <c r="F7584" t="s">
        <v>25542</v>
      </c>
      <c r="G7584" t="s">
        <v>31552</v>
      </c>
      <c r="H7584" t="s">
        <v>1297</v>
      </c>
      <c r="I7584" t="s">
        <v>78</v>
      </c>
      <c r="J7584" t="s">
        <v>135</v>
      </c>
      <c r="K7584" t="s">
        <v>22</v>
      </c>
      <c r="L7584" t="s">
        <v>136</v>
      </c>
      <c r="M7584" t="s">
        <v>26841</v>
      </c>
      <c r="N7584" t="s">
        <v>26842</v>
      </c>
      <c r="O7584">
        <v>3.5122222222222224</v>
      </c>
      <c r="P7584">
        <v>0</v>
      </c>
      <c r="Q7584">
        <v>356</v>
      </c>
      <c r="R7584">
        <v>0</v>
      </c>
      <c r="S7584">
        <v>0</v>
      </c>
      <c r="T7584">
        <v>0</v>
      </c>
      <c r="U7584">
        <v>42</v>
      </c>
      <c r="V7584">
        <v>0</v>
      </c>
      <c r="W7584">
        <v>1</v>
      </c>
      <c r="X7584">
        <v>0</v>
      </c>
      <c r="Y7584">
        <v>327.05703999999997</v>
      </c>
      <c r="Z7584">
        <v>0</v>
      </c>
      <c r="AA7584">
        <v>0</v>
      </c>
      <c r="AB7584">
        <v>0</v>
      </c>
      <c r="AC7584">
        <v>61.457180000000001</v>
      </c>
      <c r="AD7584">
        <v>0</v>
      </c>
      <c r="AE7584">
        <v>20.271975000000001</v>
      </c>
      <c r="AF7584">
        <v>408.78620000000001</v>
      </c>
    </row>
    <row r="7585" spans="1:32" x14ac:dyDescent="0.3">
      <c r="A7585">
        <v>2791035</v>
      </c>
      <c r="B7585">
        <v>1</v>
      </c>
      <c r="C7585" t="s">
        <v>83</v>
      </c>
      <c r="D7585" t="s">
        <v>115</v>
      </c>
      <c r="E7585" t="s">
        <v>11303</v>
      </c>
      <c r="F7585" t="s">
        <v>11304</v>
      </c>
      <c r="G7585" t="s">
        <v>31552</v>
      </c>
      <c r="H7585" t="s">
        <v>643</v>
      </c>
      <c r="I7585" t="s">
        <v>78</v>
      </c>
      <c r="J7585" t="s">
        <v>135</v>
      </c>
      <c r="K7585" t="s">
        <v>22</v>
      </c>
      <c r="L7585" t="s">
        <v>186</v>
      </c>
      <c r="M7585" t="s">
        <v>26843</v>
      </c>
      <c r="N7585" t="s">
        <v>26844</v>
      </c>
      <c r="O7585">
        <v>7.5827777777777774</v>
      </c>
      <c r="P7585">
        <v>0</v>
      </c>
      <c r="Q7585">
        <v>25</v>
      </c>
      <c r="R7585">
        <v>0</v>
      </c>
      <c r="S7585">
        <v>13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19.815811</v>
      </c>
      <c r="Z7585">
        <v>0</v>
      </c>
      <c r="AA7585">
        <v>14.288190999999999</v>
      </c>
      <c r="AB7585">
        <v>0</v>
      </c>
      <c r="AC7585">
        <v>0</v>
      </c>
      <c r="AD7585">
        <v>0</v>
      </c>
      <c r="AE7585">
        <v>0</v>
      </c>
      <c r="AF7585">
        <v>34.104004000000003</v>
      </c>
    </row>
    <row r="7586" spans="1:32" x14ac:dyDescent="0.3">
      <c r="A7586">
        <v>2791011</v>
      </c>
      <c r="B7586">
        <v>1</v>
      </c>
      <c r="C7586" t="s">
        <v>83</v>
      </c>
      <c r="D7586" t="s">
        <v>127</v>
      </c>
      <c r="E7586" t="s">
        <v>26845</v>
      </c>
      <c r="F7586" t="s">
        <v>26846</v>
      </c>
      <c r="G7586" t="s">
        <v>31549</v>
      </c>
      <c r="H7586" t="s">
        <v>643</v>
      </c>
      <c r="I7586" t="s">
        <v>79</v>
      </c>
      <c r="J7586" t="s">
        <v>135</v>
      </c>
      <c r="K7586" t="s">
        <v>22</v>
      </c>
      <c r="L7586" t="s">
        <v>186</v>
      </c>
      <c r="M7586" t="s">
        <v>26847</v>
      </c>
      <c r="N7586" t="s">
        <v>26848</v>
      </c>
      <c r="O7586">
        <v>7.3755555555555556</v>
      </c>
      <c r="P7586">
        <v>1</v>
      </c>
      <c r="Q7586">
        <v>86</v>
      </c>
      <c r="R7586">
        <v>0</v>
      </c>
      <c r="S7586">
        <v>0</v>
      </c>
      <c r="T7586">
        <v>3</v>
      </c>
      <c r="U7586">
        <v>7</v>
      </c>
      <c r="V7586">
        <v>1</v>
      </c>
      <c r="W7586">
        <v>0</v>
      </c>
      <c r="X7586">
        <v>5.2840756999999998</v>
      </c>
      <c r="Y7586">
        <v>78.808580000000006</v>
      </c>
      <c r="Z7586">
        <v>0</v>
      </c>
      <c r="AA7586">
        <v>0</v>
      </c>
      <c r="AB7586">
        <v>276.62952000000001</v>
      </c>
      <c r="AC7586">
        <v>4.4211660000000004</v>
      </c>
      <c r="AD7586">
        <v>1326.6380999999999</v>
      </c>
      <c r="AE7586">
        <v>0</v>
      </c>
      <c r="AF7586">
        <v>1691.7814000000001</v>
      </c>
    </row>
    <row r="7587" spans="1:32" x14ac:dyDescent="0.3">
      <c r="A7587">
        <v>2790624</v>
      </c>
      <c r="B7587">
        <v>2</v>
      </c>
      <c r="C7587" t="s">
        <v>82</v>
      </c>
      <c r="D7587" t="s">
        <v>93</v>
      </c>
      <c r="E7587" t="s">
        <v>26849</v>
      </c>
      <c r="F7587" t="s">
        <v>26850</v>
      </c>
      <c r="G7587" t="s">
        <v>31551</v>
      </c>
      <c r="H7587" t="s">
        <v>134</v>
      </c>
      <c r="I7587" t="s">
        <v>79</v>
      </c>
      <c r="J7587" t="s">
        <v>135</v>
      </c>
      <c r="K7587" t="s">
        <v>22</v>
      </c>
      <c r="L7587" t="s">
        <v>136</v>
      </c>
      <c r="M7587" t="s">
        <v>26851</v>
      </c>
      <c r="N7587" t="s">
        <v>26852</v>
      </c>
      <c r="O7587">
        <v>0.22694444444444445</v>
      </c>
      <c r="P7587">
        <v>0</v>
      </c>
      <c r="Q7587">
        <v>4776</v>
      </c>
      <c r="R7587">
        <v>0</v>
      </c>
      <c r="S7587">
        <v>0</v>
      </c>
      <c r="T7587">
        <v>0</v>
      </c>
      <c r="U7587">
        <v>281</v>
      </c>
      <c r="V7587">
        <v>0</v>
      </c>
      <c r="W7587">
        <v>0</v>
      </c>
      <c r="X7587">
        <v>0</v>
      </c>
      <c r="Y7587">
        <v>240.72127</v>
      </c>
      <c r="Z7587">
        <v>0</v>
      </c>
      <c r="AA7587">
        <v>0</v>
      </c>
      <c r="AB7587">
        <v>0</v>
      </c>
      <c r="AC7587">
        <v>96.130780000000001</v>
      </c>
      <c r="AD7587">
        <v>0</v>
      </c>
      <c r="AE7587">
        <v>0</v>
      </c>
      <c r="AF7587">
        <v>336.85205000000002</v>
      </c>
    </row>
    <row r="7588" spans="1:32" x14ac:dyDescent="0.3">
      <c r="A7588">
        <v>2790641</v>
      </c>
      <c r="B7588">
        <v>1</v>
      </c>
      <c r="C7588" t="s">
        <v>83</v>
      </c>
      <c r="D7588" t="s">
        <v>121</v>
      </c>
      <c r="E7588" t="s">
        <v>26853</v>
      </c>
      <c r="F7588" t="s">
        <v>26854</v>
      </c>
      <c r="G7588" t="s">
        <v>31549</v>
      </c>
      <c r="H7588" t="s">
        <v>134</v>
      </c>
      <c r="I7588" t="s">
        <v>79</v>
      </c>
      <c r="J7588" t="s">
        <v>248</v>
      </c>
      <c r="K7588" t="s">
        <v>22</v>
      </c>
      <c r="L7588" t="s">
        <v>136</v>
      </c>
      <c r="M7588" t="s">
        <v>26855</v>
      </c>
      <c r="N7588" t="s">
        <v>26856</v>
      </c>
      <c r="O7588">
        <v>5.5555555555555558E-3</v>
      </c>
      <c r="P7588">
        <v>30</v>
      </c>
      <c r="Q7588">
        <v>7415</v>
      </c>
      <c r="R7588">
        <v>189</v>
      </c>
      <c r="S7588">
        <v>1259</v>
      </c>
      <c r="T7588">
        <v>33</v>
      </c>
      <c r="U7588">
        <v>949</v>
      </c>
      <c r="V7588">
        <v>2</v>
      </c>
      <c r="W7588">
        <v>1</v>
      </c>
      <c r="X7588">
        <v>0.48625123999999997</v>
      </c>
      <c r="Y7588">
        <v>5.6125210000000001</v>
      </c>
      <c r="Z7588">
        <v>2.2039778000000001</v>
      </c>
      <c r="AA7588">
        <v>1.4565793</v>
      </c>
      <c r="AB7588">
        <v>1.2130718</v>
      </c>
      <c r="AC7588">
        <v>3.8532760000000001</v>
      </c>
      <c r="AD7588">
        <v>1.2105193999999999</v>
      </c>
      <c r="AE7588">
        <v>5.2586350000000002E-3</v>
      </c>
      <c r="AF7588">
        <v>16.041456</v>
      </c>
    </row>
    <row r="7589" spans="1:32" x14ac:dyDescent="0.3">
      <c r="A7589">
        <v>2790220</v>
      </c>
      <c r="B7589">
        <v>1</v>
      </c>
      <c r="C7589" t="s">
        <v>82</v>
      </c>
      <c r="D7589" t="s">
        <v>84</v>
      </c>
      <c r="E7589" t="s">
        <v>7923</v>
      </c>
      <c r="F7589" t="s">
        <v>7924</v>
      </c>
      <c r="G7589" t="s">
        <v>31549</v>
      </c>
      <c r="H7589" t="s">
        <v>134</v>
      </c>
      <c r="I7589" t="s">
        <v>79</v>
      </c>
      <c r="J7589" t="s">
        <v>135</v>
      </c>
      <c r="K7589" t="s">
        <v>22</v>
      </c>
      <c r="L7589" t="s">
        <v>136</v>
      </c>
      <c r="M7589" t="s">
        <v>26857</v>
      </c>
      <c r="N7589" t="s">
        <v>26858</v>
      </c>
      <c r="O7589">
        <v>1.8888888888888888</v>
      </c>
      <c r="P7589">
        <v>4</v>
      </c>
      <c r="Q7589">
        <v>188</v>
      </c>
      <c r="R7589">
        <v>12</v>
      </c>
      <c r="S7589">
        <v>0</v>
      </c>
      <c r="T7589">
        <v>21</v>
      </c>
      <c r="U7589">
        <v>13</v>
      </c>
      <c r="V7589">
        <v>1</v>
      </c>
      <c r="W7589">
        <v>0</v>
      </c>
      <c r="X7589">
        <v>1.6180186000000001</v>
      </c>
      <c r="Y7589">
        <v>34.580115999999997</v>
      </c>
      <c r="Z7589">
        <v>47.405662999999997</v>
      </c>
      <c r="AA7589">
        <v>0</v>
      </c>
      <c r="AB7589">
        <v>271.16385000000002</v>
      </c>
      <c r="AC7589">
        <v>6.0261044999999998</v>
      </c>
      <c r="AD7589">
        <v>5.1692790000000004</v>
      </c>
      <c r="AE7589">
        <v>0</v>
      </c>
      <c r="AF7589">
        <v>365.96303999999998</v>
      </c>
    </row>
    <row r="7590" spans="1:32" x14ac:dyDescent="0.3">
      <c r="A7590">
        <v>2790216</v>
      </c>
      <c r="B7590">
        <v>1</v>
      </c>
      <c r="C7590" t="s">
        <v>83</v>
      </c>
      <c r="D7590" t="s">
        <v>128</v>
      </c>
      <c r="E7590" t="s">
        <v>26859</v>
      </c>
      <c r="F7590" t="s">
        <v>26860</v>
      </c>
      <c r="G7590" t="s">
        <v>31552</v>
      </c>
      <c r="H7590" t="s">
        <v>665</v>
      </c>
      <c r="I7590" t="s">
        <v>78</v>
      </c>
      <c r="J7590" t="s">
        <v>135</v>
      </c>
      <c r="K7590" t="s">
        <v>22</v>
      </c>
      <c r="L7590" t="s">
        <v>136</v>
      </c>
      <c r="M7590" t="s">
        <v>26861</v>
      </c>
      <c r="N7590" t="s">
        <v>26862</v>
      </c>
      <c r="O7590">
        <v>6.2511111111111113</v>
      </c>
      <c r="P7590">
        <v>0</v>
      </c>
      <c r="Q7590">
        <v>45</v>
      </c>
      <c r="R7590">
        <v>0</v>
      </c>
      <c r="S7590">
        <v>0</v>
      </c>
      <c r="T7590">
        <v>0</v>
      </c>
      <c r="U7590">
        <v>1</v>
      </c>
      <c r="V7590">
        <v>0</v>
      </c>
      <c r="W7590">
        <v>0</v>
      </c>
      <c r="X7590">
        <v>0</v>
      </c>
      <c r="Y7590">
        <v>24.036522000000001</v>
      </c>
      <c r="Z7590">
        <v>0</v>
      </c>
      <c r="AA7590">
        <v>0</v>
      </c>
      <c r="AB7590">
        <v>0</v>
      </c>
      <c r="AC7590">
        <v>3.4154113E-2</v>
      </c>
      <c r="AD7590">
        <v>0</v>
      </c>
      <c r="AE7590">
        <v>0</v>
      </c>
      <c r="AF7590">
        <v>24.070675000000001</v>
      </c>
    </row>
    <row r="7591" spans="1:32" x14ac:dyDescent="0.3">
      <c r="A7591">
        <v>2790217</v>
      </c>
      <c r="B7591">
        <v>1</v>
      </c>
      <c r="C7591" t="s">
        <v>82</v>
      </c>
      <c r="D7591" t="s">
        <v>84</v>
      </c>
      <c r="E7591" t="s">
        <v>26863</v>
      </c>
      <c r="F7591" t="s">
        <v>26864</v>
      </c>
      <c r="G7591" t="s">
        <v>31551</v>
      </c>
      <c r="H7591" t="s">
        <v>672</v>
      </c>
      <c r="I7591" t="s">
        <v>79</v>
      </c>
      <c r="J7591" t="s">
        <v>135</v>
      </c>
      <c r="K7591" t="s">
        <v>22</v>
      </c>
      <c r="L7591" t="s">
        <v>136</v>
      </c>
      <c r="M7591" t="s">
        <v>26865</v>
      </c>
      <c r="N7591" t="s">
        <v>26866</v>
      </c>
      <c r="O7591">
        <v>3.278888888888889</v>
      </c>
      <c r="P7591">
        <v>0</v>
      </c>
      <c r="Q7591">
        <v>236</v>
      </c>
      <c r="R7591">
        <v>0</v>
      </c>
      <c r="S7591">
        <v>1</v>
      </c>
      <c r="T7591">
        <v>0</v>
      </c>
      <c r="U7591">
        <v>15</v>
      </c>
      <c r="V7591">
        <v>0</v>
      </c>
      <c r="W7591">
        <v>0</v>
      </c>
      <c r="X7591">
        <v>0</v>
      </c>
      <c r="Y7591">
        <v>192.24187000000001</v>
      </c>
      <c r="Z7591">
        <v>0</v>
      </c>
      <c r="AA7591">
        <v>6.4743323000000004</v>
      </c>
      <c r="AB7591">
        <v>0</v>
      </c>
      <c r="AC7591">
        <v>25.900496</v>
      </c>
      <c r="AD7591">
        <v>0</v>
      </c>
      <c r="AE7591">
        <v>0</v>
      </c>
      <c r="AF7591">
        <v>224.61670000000001</v>
      </c>
    </row>
    <row r="7592" spans="1:32" x14ac:dyDescent="0.3">
      <c r="A7592">
        <v>2790210</v>
      </c>
      <c r="B7592">
        <v>1</v>
      </c>
      <c r="C7592" t="s">
        <v>82</v>
      </c>
      <c r="D7592" t="s">
        <v>112</v>
      </c>
      <c r="E7592" t="s">
        <v>26867</v>
      </c>
      <c r="F7592" t="s">
        <v>26868</v>
      </c>
      <c r="G7592" t="s">
        <v>31549</v>
      </c>
      <c r="H7592" t="s">
        <v>185</v>
      </c>
      <c r="I7592" t="s">
        <v>79</v>
      </c>
      <c r="J7592" t="s">
        <v>135</v>
      </c>
      <c r="K7592" t="s">
        <v>22</v>
      </c>
      <c r="L7592" t="s">
        <v>186</v>
      </c>
      <c r="M7592" t="s">
        <v>26869</v>
      </c>
      <c r="N7592" t="s">
        <v>26870</v>
      </c>
      <c r="O7592">
        <v>0.12777777777777777</v>
      </c>
      <c r="P7592">
        <v>24</v>
      </c>
      <c r="Q7592">
        <v>2664</v>
      </c>
      <c r="R7592">
        <v>34</v>
      </c>
      <c r="S7592">
        <v>210</v>
      </c>
      <c r="T7592">
        <v>65</v>
      </c>
      <c r="U7592">
        <v>785</v>
      </c>
      <c r="V7592">
        <v>5</v>
      </c>
      <c r="W7592">
        <v>0</v>
      </c>
      <c r="X7592">
        <v>1.1483767</v>
      </c>
      <c r="Y7592">
        <v>51.909939999999999</v>
      </c>
      <c r="Z7592">
        <v>15.91306</v>
      </c>
      <c r="AA7592">
        <v>7.8984537000000001</v>
      </c>
      <c r="AB7592">
        <v>36.295597000000001</v>
      </c>
      <c r="AC7592">
        <v>24.616378999999998</v>
      </c>
      <c r="AD7592">
        <v>24.563044000000001</v>
      </c>
      <c r="AE7592">
        <v>0</v>
      </c>
      <c r="AF7592">
        <v>162.34485000000001</v>
      </c>
    </row>
    <row r="7593" spans="1:32" x14ac:dyDescent="0.3">
      <c r="A7593">
        <v>2789819</v>
      </c>
      <c r="B7593">
        <v>1</v>
      </c>
      <c r="C7593" t="s">
        <v>83</v>
      </c>
      <c r="D7593" t="s">
        <v>123</v>
      </c>
      <c r="E7593" t="s">
        <v>3915</v>
      </c>
      <c r="F7593" t="s">
        <v>3916</v>
      </c>
      <c r="G7593" t="s">
        <v>31546</v>
      </c>
      <c r="H7593" t="s">
        <v>223</v>
      </c>
      <c r="I7593" t="s">
        <v>78</v>
      </c>
      <c r="J7593" t="s">
        <v>135</v>
      </c>
      <c r="K7593" t="s">
        <v>22</v>
      </c>
      <c r="L7593" t="s">
        <v>136</v>
      </c>
      <c r="M7593" t="s">
        <v>26871</v>
      </c>
      <c r="N7593" t="s">
        <v>26872</v>
      </c>
      <c r="O7593">
        <v>1.905</v>
      </c>
      <c r="P7593">
        <v>0</v>
      </c>
      <c r="Q7593">
        <v>151</v>
      </c>
      <c r="R7593">
        <v>0</v>
      </c>
      <c r="S7593">
        <v>1</v>
      </c>
      <c r="T7593">
        <v>0</v>
      </c>
      <c r="U7593">
        <v>5</v>
      </c>
      <c r="V7593">
        <v>0</v>
      </c>
      <c r="W7593">
        <v>0</v>
      </c>
      <c r="X7593">
        <v>0</v>
      </c>
      <c r="Y7593">
        <v>53.215130000000002</v>
      </c>
      <c r="Z7593">
        <v>0</v>
      </c>
      <c r="AA7593">
        <v>2.1698782000000002E-3</v>
      </c>
      <c r="AB7593">
        <v>0</v>
      </c>
      <c r="AC7593">
        <v>0.47260970000000002</v>
      </c>
      <c r="AD7593">
        <v>0</v>
      </c>
      <c r="AE7593">
        <v>0</v>
      </c>
      <c r="AF7593">
        <v>53.689909999999998</v>
      </c>
    </row>
    <row r="7594" spans="1:32" x14ac:dyDescent="0.3">
      <c r="A7594">
        <v>2789790</v>
      </c>
      <c r="B7594">
        <v>2</v>
      </c>
      <c r="C7594" t="s">
        <v>82</v>
      </c>
      <c r="D7594" t="s">
        <v>85</v>
      </c>
      <c r="E7594" t="s">
        <v>26873</v>
      </c>
      <c r="F7594" t="s">
        <v>26874</v>
      </c>
      <c r="G7594" t="s">
        <v>31552</v>
      </c>
      <c r="H7594" t="s">
        <v>223</v>
      </c>
      <c r="I7594" t="s">
        <v>78</v>
      </c>
      <c r="J7594" t="s">
        <v>135</v>
      </c>
      <c r="K7594" t="s">
        <v>22</v>
      </c>
      <c r="L7594" t="s">
        <v>136</v>
      </c>
      <c r="M7594" t="s">
        <v>26344</v>
      </c>
      <c r="N7594" t="s">
        <v>26875</v>
      </c>
      <c r="O7594">
        <v>0.78111111111111109</v>
      </c>
      <c r="P7594">
        <v>0</v>
      </c>
      <c r="Q7594">
        <v>992</v>
      </c>
      <c r="R7594">
        <v>0</v>
      </c>
      <c r="S7594">
        <v>0</v>
      </c>
      <c r="T7594">
        <v>0</v>
      </c>
      <c r="U7594">
        <v>84</v>
      </c>
      <c r="V7594">
        <v>0</v>
      </c>
      <c r="W7594">
        <v>0</v>
      </c>
      <c r="X7594">
        <v>0</v>
      </c>
      <c r="Y7594">
        <v>173.29578000000001</v>
      </c>
      <c r="Z7594">
        <v>0</v>
      </c>
      <c r="AA7594">
        <v>0</v>
      </c>
      <c r="AB7594">
        <v>0</v>
      </c>
      <c r="AC7594">
        <v>41.734375</v>
      </c>
      <c r="AD7594">
        <v>0</v>
      </c>
      <c r="AE7594">
        <v>0</v>
      </c>
      <c r="AF7594">
        <v>215.03014999999999</v>
      </c>
    </row>
    <row r="7595" spans="1:32" x14ac:dyDescent="0.3">
      <c r="A7595">
        <v>2789813</v>
      </c>
      <c r="B7595">
        <v>1</v>
      </c>
      <c r="C7595" t="s">
        <v>82</v>
      </c>
      <c r="D7595" t="s">
        <v>105</v>
      </c>
      <c r="E7595" t="s">
        <v>21349</v>
      </c>
      <c r="F7595" t="s">
        <v>21350</v>
      </c>
      <c r="G7595" t="s">
        <v>31551</v>
      </c>
      <c r="H7595" t="s">
        <v>672</v>
      </c>
      <c r="I7595" t="s">
        <v>79</v>
      </c>
      <c r="J7595" t="s">
        <v>135</v>
      </c>
      <c r="K7595" t="s">
        <v>22</v>
      </c>
      <c r="L7595" t="s">
        <v>136</v>
      </c>
      <c r="M7595" t="s">
        <v>26876</v>
      </c>
      <c r="N7595" t="s">
        <v>26877</v>
      </c>
      <c r="O7595">
        <v>1.326111111111111</v>
      </c>
      <c r="P7595">
        <v>0</v>
      </c>
      <c r="Q7595">
        <v>353</v>
      </c>
      <c r="R7595">
        <v>0</v>
      </c>
      <c r="S7595">
        <v>27</v>
      </c>
      <c r="T7595">
        <v>5</v>
      </c>
      <c r="U7595">
        <v>20</v>
      </c>
      <c r="V7595">
        <v>0</v>
      </c>
      <c r="W7595">
        <v>0</v>
      </c>
      <c r="X7595">
        <v>0</v>
      </c>
      <c r="Y7595">
        <v>143.45065</v>
      </c>
      <c r="Z7595">
        <v>0</v>
      </c>
      <c r="AA7595">
        <v>6.9753428</v>
      </c>
      <c r="AB7595">
        <v>83.215879999999999</v>
      </c>
      <c r="AC7595">
        <v>16.501059000000001</v>
      </c>
      <c r="AD7595">
        <v>0</v>
      </c>
      <c r="AE7595">
        <v>0</v>
      </c>
      <c r="AF7595">
        <v>250.14294000000001</v>
      </c>
    </row>
    <row r="7596" spans="1:32" x14ac:dyDescent="0.3">
      <c r="A7596">
        <v>2789839</v>
      </c>
      <c r="B7596">
        <v>1</v>
      </c>
      <c r="C7596" t="s">
        <v>82</v>
      </c>
      <c r="D7596" t="s">
        <v>101</v>
      </c>
      <c r="E7596" t="s">
        <v>26878</v>
      </c>
      <c r="F7596" t="s">
        <v>26879</v>
      </c>
      <c r="G7596" t="s">
        <v>31545</v>
      </c>
      <c r="H7596" t="s">
        <v>145</v>
      </c>
      <c r="I7596" t="s">
        <v>79</v>
      </c>
      <c r="J7596" t="s">
        <v>135</v>
      </c>
      <c r="K7596" t="s">
        <v>22</v>
      </c>
      <c r="L7596" t="s">
        <v>136</v>
      </c>
      <c r="M7596" t="s">
        <v>26880</v>
      </c>
      <c r="N7596" t="s">
        <v>26881</v>
      </c>
      <c r="O7596">
        <v>0.5919444444444445</v>
      </c>
      <c r="P7596">
        <v>106</v>
      </c>
      <c r="Q7596">
        <v>6863</v>
      </c>
      <c r="R7596">
        <v>102</v>
      </c>
      <c r="S7596">
        <v>184</v>
      </c>
      <c r="T7596">
        <v>36</v>
      </c>
      <c r="U7596">
        <v>937</v>
      </c>
      <c r="V7596">
        <v>7</v>
      </c>
      <c r="W7596">
        <v>1</v>
      </c>
      <c r="X7596">
        <v>14.625565</v>
      </c>
      <c r="Y7596">
        <v>954.45360000000005</v>
      </c>
      <c r="Z7596">
        <v>43.407170000000001</v>
      </c>
      <c r="AA7596">
        <v>23.216173000000001</v>
      </c>
      <c r="AB7596">
        <v>51.895553999999997</v>
      </c>
      <c r="AC7596">
        <v>390.7801</v>
      </c>
      <c r="AD7596">
        <v>697.38840000000005</v>
      </c>
      <c r="AE7596">
        <v>0</v>
      </c>
      <c r="AF7596">
        <v>2175.7665999999999</v>
      </c>
    </row>
    <row r="7597" spans="1:32" x14ac:dyDescent="0.3">
      <c r="A7597">
        <v>2793384</v>
      </c>
      <c r="B7597">
        <v>1</v>
      </c>
      <c r="C7597" t="s">
        <v>82</v>
      </c>
      <c r="D7597" t="s">
        <v>88</v>
      </c>
      <c r="E7597" t="s">
        <v>26882</v>
      </c>
      <c r="F7597" t="s">
        <v>26883</v>
      </c>
      <c r="G7597" t="s">
        <v>31546</v>
      </c>
      <c r="H7597" t="s">
        <v>223</v>
      </c>
      <c r="I7597" t="s">
        <v>78</v>
      </c>
      <c r="J7597" t="s">
        <v>135</v>
      </c>
      <c r="K7597" t="s">
        <v>22</v>
      </c>
      <c r="L7597" t="s">
        <v>136</v>
      </c>
      <c r="M7597" t="s">
        <v>26884</v>
      </c>
      <c r="N7597" t="s">
        <v>26885</v>
      </c>
      <c r="O7597">
        <v>0.97027777777777779</v>
      </c>
      <c r="P7597">
        <v>0</v>
      </c>
      <c r="Q7597">
        <v>69</v>
      </c>
      <c r="R7597">
        <v>0</v>
      </c>
      <c r="S7597">
        <v>0</v>
      </c>
      <c r="T7597">
        <v>0</v>
      </c>
      <c r="U7597">
        <v>1</v>
      </c>
      <c r="V7597">
        <v>0</v>
      </c>
      <c r="W7597">
        <v>0</v>
      </c>
      <c r="X7597">
        <v>0</v>
      </c>
      <c r="Y7597">
        <v>10.828358</v>
      </c>
      <c r="Z7597">
        <v>0</v>
      </c>
      <c r="AA7597">
        <v>0</v>
      </c>
      <c r="AB7597">
        <v>0</v>
      </c>
      <c r="AC7597">
        <v>0.19905323</v>
      </c>
      <c r="AD7597">
        <v>0</v>
      </c>
      <c r="AE7597">
        <v>0</v>
      </c>
      <c r="AF7597">
        <v>11.0274105</v>
      </c>
    </row>
    <row r="7598" spans="1:32" x14ac:dyDescent="0.3">
      <c r="A7598">
        <v>2793393</v>
      </c>
      <c r="B7598">
        <v>1</v>
      </c>
      <c r="C7598" t="s">
        <v>82</v>
      </c>
      <c r="D7598" t="s">
        <v>104</v>
      </c>
      <c r="E7598" t="s">
        <v>26886</v>
      </c>
      <c r="F7598" t="s">
        <v>26887</v>
      </c>
      <c r="G7598" t="s">
        <v>31546</v>
      </c>
      <c r="H7598" t="s">
        <v>223</v>
      </c>
      <c r="I7598" t="s">
        <v>78</v>
      </c>
      <c r="J7598" t="s">
        <v>135</v>
      </c>
      <c r="K7598" t="s">
        <v>22</v>
      </c>
      <c r="L7598" t="s">
        <v>136</v>
      </c>
      <c r="M7598" t="s">
        <v>26888</v>
      </c>
      <c r="N7598" t="s">
        <v>26889</v>
      </c>
      <c r="O7598">
        <v>4.5169444444444444</v>
      </c>
      <c r="P7598">
        <v>0</v>
      </c>
      <c r="Q7598">
        <v>130</v>
      </c>
      <c r="R7598">
        <v>0</v>
      </c>
      <c r="S7598">
        <v>0</v>
      </c>
      <c r="T7598">
        <v>0</v>
      </c>
      <c r="U7598">
        <v>4</v>
      </c>
      <c r="V7598">
        <v>0</v>
      </c>
      <c r="W7598">
        <v>0</v>
      </c>
      <c r="X7598">
        <v>0</v>
      </c>
      <c r="Y7598">
        <v>184.62994</v>
      </c>
      <c r="Z7598">
        <v>0</v>
      </c>
      <c r="AA7598">
        <v>0</v>
      </c>
      <c r="AB7598">
        <v>0</v>
      </c>
      <c r="AC7598">
        <v>23.829664000000001</v>
      </c>
      <c r="AD7598">
        <v>0</v>
      </c>
      <c r="AE7598">
        <v>0</v>
      </c>
      <c r="AF7598">
        <v>208.45961</v>
      </c>
    </row>
    <row r="7599" spans="1:32" x14ac:dyDescent="0.3">
      <c r="A7599">
        <v>2793381</v>
      </c>
      <c r="B7599">
        <v>1</v>
      </c>
      <c r="C7599" t="s">
        <v>82</v>
      </c>
      <c r="D7599" t="s">
        <v>88</v>
      </c>
      <c r="E7599" t="s">
        <v>1081</v>
      </c>
      <c r="F7599" t="s">
        <v>1082</v>
      </c>
      <c r="G7599" t="s">
        <v>31552</v>
      </c>
      <c r="H7599" t="s">
        <v>665</v>
      </c>
      <c r="I7599" t="s">
        <v>78</v>
      </c>
      <c r="J7599" t="s">
        <v>135</v>
      </c>
      <c r="K7599" t="s">
        <v>22</v>
      </c>
      <c r="L7599" t="s">
        <v>136</v>
      </c>
      <c r="M7599" t="s">
        <v>26890</v>
      </c>
      <c r="N7599" t="s">
        <v>26891</v>
      </c>
      <c r="O7599">
        <v>0.76500000000000001</v>
      </c>
      <c r="P7599">
        <v>0</v>
      </c>
      <c r="Q7599">
        <v>209</v>
      </c>
      <c r="R7599">
        <v>0</v>
      </c>
      <c r="S7599">
        <v>0</v>
      </c>
      <c r="T7599">
        <v>0</v>
      </c>
      <c r="U7599">
        <v>10</v>
      </c>
      <c r="V7599">
        <v>0</v>
      </c>
      <c r="W7599">
        <v>0</v>
      </c>
      <c r="X7599">
        <v>0</v>
      </c>
      <c r="Y7599">
        <v>40.968094000000001</v>
      </c>
      <c r="Z7599">
        <v>0</v>
      </c>
      <c r="AA7599">
        <v>0</v>
      </c>
      <c r="AB7599">
        <v>0</v>
      </c>
      <c r="AC7599">
        <v>2.3744147</v>
      </c>
      <c r="AD7599">
        <v>0</v>
      </c>
      <c r="AE7599">
        <v>0</v>
      </c>
      <c r="AF7599">
        <v>43.342509999999997</v>
      </c>
    </row>
    <row r="7600" spans="1:32" x14ac:dyDescent="0.3">
      <c r="A7600">
        <v>2793379</v>
      </c>
      <c r="B7600">
        <v>1</v>
      </c>
      <c r="C7600" t="s">
        <v>82</v>
      </c>
      <c r="D7600" t="s">
        <v>104</v>
      </c>
      <c r="E7600" t="s">
        <v>26892</v>
      </c>
      <c r="F7600" t="s">
        <v>26893</v>
      </c>
      <c r="G7600" t="s">
        <v>31552</v>
      </c>
      <c r="H7600" t="s">
        <v>1297</v>
      </c>
      <c r="I7600" t="s">
        <v>78</v>
      </c>
      <c r="J7600" t="s">
        <v>135</v>
      </c>
      <c r="K7600" t="s">
        <v>22</v>
      </c>
      <c r="L7600" t="s">
        <v>136</v>
      </c>
      <c r="M7600" t="s">
        <v>26894</v>
      </c>
      <c r="N7600" t="s">
        <v>26895</v>
      </c>
      <c r="O7600">
        <v>2.1566666666666667</v>
      </c>
      <c r="P7600">
        <v>0</v>
      </c>
      <c r="Q7600">
        <v>453</v>
      </c>
      <c r="R7600">
        <v>0</v>
      </c>
      <c r="S7600">
        <v>0</v>
      </c>
      <c r="T7600">
        <v>0</v>
      </c>
      <c r="U7600">
        <v>14</v>
      </c>
      <c r="V7600">
        <v>0</v>
      </c>
      <c r="W7600">
        <v>0</v>
      </c>
      <c r="X7600">
        <v>0</v>
      </c>
      <c r="Y7600">
        <v>311.75650000000002</v>
      </c>
      <c r="Z7600">
        <v>0</v>
      </c>
      <c r="AA7600">
        <v>0</v>
      </c>
      <c r="AB7600">
        <v>0</v>
      </c>
      <c r="AC7600">
        <v>8.8476820000000007</v>
      </c>
      <c r="AD7600">
        <v>0</v>
      </c>
      <c r="AE7600">
        <v>0</v>
      </c>
      <c r="AF7600">
        <v>320.60419999999999</v>
      </c>
    </row>
    <row r="7601" spans="1:32" x14ac:dyDescent="0.3">
      <c r="A7601">
        <v>2792989</v>
      </c>
      <c r="B7601">
        <v>1</v>
      </c>
      <c r="C7601" t="s">
        <v>82</v>
      </c>
      <c r="D7601" t="s">
        <v>90</v>
      </c>
      <c r="E7601" t="s">
        <v>26896</v>
      </c>
      <c r="F7601" t="s">
        <v>26897</v>
      </c>
      <c r="G7601" t="s">
        <v>31546</v>
      </c>
      <c r="H7601" t="s">
        <v>1297</v>
      </c>
      <c r="I7601" t="s">
        <v>78</v>
      </c>
      <c r="J7601" t="s">
        <v>135</v>
      </c>
      <c r="K7601" t="s">
        <v>22</v>
      </c>
      <c r="L7601" t="s">
        <v>136</v>
      </c>
      <c r="M7601" t="s">
        <v>26898</v>
      </c>
      <c r="N7601" t="s">
        <v>26899</v>
      </c>
      <c r="O7601">
        <v>4.0805555555555557</v>
      </c>
      <c r="P7601">
        <v>0</v>
      </c>
      <c r="Q7601">
        <v>178</v>
      </c>
      <c r="R7601">
        <v>0</v>
      </c>
      <c r="S7601">
        <v>0</v>
      </c>
      <c r="T7601">
        <v>0</v>
      </c>
      <c r="U7601">
        <v>16</v>
      </c>
      <c r="V7601">
        <v>0</v>
      </c>
      <c r="W7601">
        <v>0</v>
      </c>
      <c r="X7601">
        <v>0</v>
      </c>
      <c r="Y7601">
        <v>271.03003000000001</v>
      </c>
      <c r="Z7601">
        <v>0</v>
      </c>
      <c r="AA7601">
        <v>0</v>
      </c>
      <c r="AB7601">
        <v>0</v>
      </c>
      <c r="AC7601">
        <v>42.65081</v>
      </c>
      <c r="AD7601">
        <v>0</v>
      </c>
      <c r="AE7601">
        <v>0</v>
      </c>
      <c r="AF7601">
        <v>313.68081999999998</v>
      </c>
    </row>
    <row r="7602" spans="1:32" x14ac:dyDescent="0.3">
      <c r="A7602">
        <v>2792838</v>
      </c>
      <c r="B7602">
        <v>1</v>
      </c>
      <c r="C7602" t="s">
        <v>82</v>
      </c>
      <c r="D7602" t="s">
        <v>106</v>
      </c>
      <c r="E7602" t="s">
        <v>26900</v>
      </c>
      <c r="F7602" t="s">
        <v>26901</v>
      </c>
      <c r="G7602" t="s">
        <v>31545</v>
      </c>
      <c r="H7602" t="s">
        <v>643</v>
      </c>
      <c r="I7602" t="s">
        <v>79</v>
      </c>
      <c r="J7602" t="s">
        <v>135</v>
      </c>
      <c r="K7602" t="s">
        <v>22</v>
      </c>
      <c r="L7602" t="s">
        <v>186</v>
      </c>
      <c r="M7602" t="s">
        <v>26902</v>
      </c>
      <c r="N7602" t="s">
        <v>26903</v>
      </c>
      <c r="O7602">
        <v>3.6491666666666664</v>
      </c>
      <c r="P7602">
        <v>0</v>
      </c>
      <c r="Q7602">
        <v>0</v>
      </c>
      <c r="R7602">
        <v>0</v>
      </c>
      <c r="S7602">
        <v>0</v>
      </c>
      <c r="T7602">
        <v>2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585.44460000000004</v>
      </c>
      <c r="AC7602">
        <v>0</v>
      </c>
      <c r="AD7602">
        <v>0</v>
      </c>
      <c r="AE7602">
        <v>0</v>
      </c>
      <c r="AF7602">
        <v>585.44460000000004</v>
      </c>
    </row>
    <row r="7603" spans="1:32" x14ac:dyDescent="0.3">
      <c r="A7603">
        <v>2792805</v>
      </c>
      <c r="B7603">
        <v>1</v>
      </c>
      <c r="C7603" t="s">
        <v>82</v>
      </c>
      <c r="D7603" t="s">
        <v>86</v>
      </c>
      <c r="E7603" t="s">
        <v>7357</v>
      </c>
      <c r="F7603" t="s">
        <v>7358</v>
      </c>
      <c r="G7603" t="s">
        <v>31552</v>
      </c>
      <c r="H7603" t="s">
        <v>643</v>
      </c>
      <c r="I7603" t="s">
        <v>78</v>
      </c>
      <c r="J7603" t="s">
        <v>135</v>
      </c>
      <c r="K7603" t="s">
        <v>22</v>
      </c>
      <c r="L7603" t="s">
        <v>186</v>
      </c>
      <c r="M7603" t="s">
        <v>26904</v>
      </c>
      <c r="N7603" t="s">
        <v>26905</v>
      </c>
      <c r="O7603">
        <v>7.6180555555555554</v>
      </c>
      <c r="P7603">
        <v>0</v>
      </c>
      <c r="Q7603">
        <v>65</v>
      </c>
      <c r="R7603">
        <v>0</v>
      </c>
      <c r="S7603">
        <v>21</v>
      </c>
      <c r="T7603">
        <v>0</v>
      </c>
      <c r="U7603">
        <v>14</v>
      </c>
      <c r="V7603">
        <v>0</v>
      </c>
      <c r="W7603">
        <v>0</v>
      </c>
      <c r="X7603">
        <v>0</v>
      </c>
      <c r="Y7603">
        <v>83.673169999999999</v>
      </c>
      <c r="Z7603">
        <v>0</v>
      </c>
      <c r="AA7603">
        <v>11.286155000000001</v>
      </c>
      <c r="AB7603">
        <v>0</v>
      </c>
      <c r="AC7603">
        <v>23.449358</v>
      </c>
      <c r="AD7603">
        <v>0</v>
      </c>
      <c r="AE7603">
        <v>0</v>
      </c>
      <c r="AF7603">
        <v>118.40868</v>
      </c>
    </row>
    <row r="7604" spans="1:32" x14ac:dyDescent="0.3">
      <c r="A7604">
        <v>2792639</v>
      </c>
      <c r="B7604">
        <v>1</v>
      </c>
      <c r="C7604" t="s">
        <v>82</v>
      </c>
      <c r="D7604" t="s">
        <v>104</v>
      </c>
      <c r="E7604" t="s">
        <v>6047</v>
      </c>
      <c r="F7604" t="s">
        <v>282</v>
      </c>
      <c r="G7604" t="s">
        <v>31546</v>
      </c>
      <c r="H7604" t="s">
        <v>223</v>
      </c>
      <c r="I7604" t="s">
        <v>78</v>
      </c>
      <c r="J7604" t="s">
        <v>135</v>
      </c>
      <c r="K7604" t="s">
        <v>22</v>
      </c>
      <c r="L7604" t="s">
        <v>136</v>
      </c>
      <c r="M7604" t="s">
        <v>26906</v>
      </c>
      <c r="N7604" t="s">
        <v>26907</v>
      </c>
      <c r="O7604">
        <v>4.8561111111111108</v>
      </c>
      <c r="P7604">
        <v>0</v>
      </c>
      <c r="Q7604">
        <v>202</v>
      </c>
      <c r="R7604">
        <v>0</v>
      </c>
      <c r="S7604">
        <v>0</v>
      </c>
      <c r="T7604">
        <v>0</v>
      </c>
      <c r="U7604">
        <v>24</v>
      </c>
      <c r="V7604">
        <v>0</v>
      </c>
      <c r="W7604">
        <v>0</v>
      </c>
      <c r="X7604">
        <v>0</v>
      </c>
      <c r="Y7604">
        <v>390.01772999999997</v>
      </c>
      <c r="Z7604">
        <v>0</v>
      </c>
      <c r="AA7604">
        <v>0</v>
      </c>
      <c r="AB7604">
        <v>0</v>
      </c>
      <c r="AC7604">
        <v>48.486958000000001</v>
      </c>
      <c r="AD7604">
        <v>0</v>
      </c>
      <c r="AE7604">
        <v>0</v>
      </c>
      <c r="AF7604">
        <v>438.50466999999998</v>
      </c>
    </row>
    <row r="7605" spans="1:32" x14ac:dyDescent="0.3">
      <c r="A7605">
        <v>2792404</v>
      </c>
      <c r="B7605">
        <v>1</v>
      </c>
      <c r="C7605" t="s">
        <v>83</v>
      </c>
      <c r="D7605" t="s">
        <v>129</v>
      </c>
      <c r="E7605" t="s">
        <v>26908</v>
      </c>
      <c r="F7605" t="s">
        <v>26909</v>
      </c>
      <c r="G7605" t="s">
        <v>31552</v>
      </c>
      <c r="H7605" t="s">
        <v>665</v>
      </c>
      <c r="I7605" t="s">
        <v>78</v>
      </c>
      <c r="J7605" t="s">
        <v>135</v>
      </c>
      <c r="K7605" t="s">
        <v>22</v>
      </c>
      <c r="L7605" t="s">
        <v>136</v>
      </c>
      <c r="M7605" t="s">
        <v>26910</v>
      </c>
      <c r="N7605" t="s">
        <v>26911</v>
      </c>
      <c r="O7605">
        <v>1.4216666666666666</v>
      </c>
      <c r="P7605">
        <v>0</v>
      </c>
      <c r="Q7605">
        <v>85</v>
      </c>
      <c r="R7605">
        <v>0</v>
      </c>
      <c r="S7605">
        <v>4</v>
      </c>
      <c r="T7605">
        <v>0</v>
      </c>
      <c r="U7605">
        <v>17</v>
      </c>
      <c r="V7605">
        <v>0</v>
      </c>
      <c r="W7605">
        <v>0</v>
      </c>
      <c r="X7605">
        <v>0</v>
      </c>
      <c r="Y7605">
        <v>7.7444069999999998</v>
      </c>
      <c r="Z7605">
        <v>0</v>
      </c>
      <c r="AA7605">
        <v>3.1603097999999998</v>
      </c>
      <c r="AB7605">
        <v>0</v>
      </c>
      <c r="AC7605">
        <v>10.451662000000001</v>
      </c>
      <c r="AD7605">
        <v>0</v>
      </c>
      <c r="AE7605">
        <v>0</v>
      </c>
      <c r="AF7605">
        <v>21.356379</v>
      </c>
    </row>
    <row r="7606" spans="1:32" x14ac:dyDescent="0.3">
      <c r="A7606">
        <v>2792437</v>
      </c>
      <c r="B7606">
        <v>1</v>
      </c>
      <c r="C7606" t="s">
        <v>82</v>
      </c>
      <c r="D7606" t="s">
        <v>113</v>
      </c>
      <c r="E7606" t="s">
        <v>26912</v>
      </c>
      <c r="F7606" t="s">
        <v>26913</v>
      </c>
      <c r="G7606" t="s">
        <v>31550</v>
      </c>
      <c r="H7606" t="s">
        <v>223</v>
      </c>
      <c r="I7606" t="s">
        <v>78</v>
      </c>
      <c r="J7606" t="s">
        <v>135</v>
      </c>
      <c r="K7606" t="s">
        <v>22</v>
      </c>
      <c r="L7606" t="s">
        <v>136</v>
      </c>
      <c r="M7606" t="s">
        <v>26914</v>
      </c>
      <c r="N7606" t="s">
        <v>26915</v>
      </c>
      <c r="O7606">
        <v>0.78361111111111115</v>
      </c>
      <c r="P7606">
        <v>0</v>
      </c>
      <c r="Q7606">
        <v>99</v>
      </c>
      <c r="R7606">
        <v>0</v>
      </c>
      <c r="S7606">
        <v>0</v>
      </c>
      <c r="T7606">
        <v>0</v>
      </c>
      <c r="U7606">
        <v>4</v>
      </c>
      <c r="V7606">
        <v>0</v>
      </c>
      <c r="W7606">
        <v>0</v>
      </c>
      <c r="X7606">
        <v>0</v>
      </c>
      <c r="Y7606">
        <v>34.309418000000001</v>
      </c>
      <c r="Z7606">
        <v>0</v>
      </c>
      <c r="AA7606">
        <v>0</v>
      </c>
      <c r="AB7606">
        <v>0</v>
      </c>
      <c r="AC7606">
        <v>3.6097437999999999</v>
      </c>
      <c r="AD7606">
        <v>0</v>
      </c>
      <c r="AE7606">
        <v>0</v>
      </c>
      <c r="AF7606">
        <v>37.919159999999998</v>
      </c>
    </row>
    <row r="7607" spans="1:32" x14ac:dyDescent="0.3">
      <c r="A7607">
        <v>2792411</v>
      </c>
      <c r="B7607">
        <v>1</v>
      </c>
      <c r="C7607" t="s">
        <v>82</v>
      </c>
      <c r="D7607" t="s">
        <v>104</v>
      </c>
      <c r="E7607" t="s">
        <v>1228</v>
      </c>
      <c r="F7607" t="s">
        <v>270</v>
      </c>
      <c r="G7607" t="s">
        <v>31552</v>
      </c>
      <c r="H7607" t="s">
        <v>665</v>
      </c>
      <c r="I7607" t="s">
        <v>78</v>
      </c>
      <c r="J7607" t="s">
        <v>135</v>
      </c>
      <c r="K7607" t="s">
        <v>22</v>
      </c>
      <c r="L7607" t="s">
        <v>136</v>
      </c>
      <c r="M7607" t="s">
        <v>26916</v>
      </c>
      <c r="N7607" t="s">
        <v>26917</v>
      </c>
      <c r="O7607">
        <v>0.60388888888888892</v>
      </c>
      <c r="P7607">
        <v>0</v>
      </c>
      <c r="Q7607">
        <v>331</v>
      </c>
      <c r="R7607">
        <v>0</v>
      </c>
      <c r="S7607">
        <v>0</v>
      </c>
      <c r="T7607">
        <v>0</v>
      </c>
      <c r="U7607">
        <v>18</v>
      </c>
      <c r="V7607">
        <v>0</v>
      </c>
      <c r="W7607">
        <v>0</v>
      </c>
      <c r="X7607">
        <v>0</v>
      </c>
      <c r="Y7607">
        <v>56.164879999999997</v>
      </c>
      <c r="Z7607">
        <v>0</v>
      </c>
      <c r="AA7607">
        <v>0</v>
      </c>
      <c r="AB7607">
        <v>0</v>
      </c>
      <c r="AC7607">
        <v>2.6467733</v>
      </c>
      <c r="AD7607">
        <v>0</v>
      </c>
      <c r="AE7607">
        <v>0</v>
      </c>
      <c r="AF7607">
        <v>58.811653</v>
      </c>
    </row>
    <row r="7608" spans="1:32" x14ac:dyDescent="0.3">
      <c r="A7608">
        <v>2792177</v>
      </c>
      <c r="B7608">
        <v>1</v>
      </c>
      <c r="C7608" t="s">
        <v>82</v>
      </c>
      <c r="D7608" t="s">
        <v>90</v>
      </c>
      <c r="E7608" t="s">
        <v>26918</v>
      </c>
      <c r="F7608" t="s">
        <v>26919</v>
      </c>
      <c r="G7608" t="s">
        <v>31551</v>
      </c>
      <c r="H7608" t="s">
        <v>134</v>
      </c>
      <c r="I7608" t="s">
        <v>79</v>
      </c>
      <c r="J7608" t="s">
        <v>135</v>
      </c>
      <c r="K7608" t="s">
        <v>22</v>
      </c>
      <c r="L7608" t="s">
        <v>136</v>
      </c>
      <c r="M7608" t="s">
        <v>26920</v>
      </c>
      <c r="N7608" t="s">
        <v>26921</v>
      </c>
      <c r="O7608">
        <v>0.72805555555555557</v>
      </c>
      <c r="P7608">
        <v>0</v>
      </c>
      <c r="Q7608">
        <v>55</v>
      </c>
      <c r="R7608">
        <v>0</v>
      </c>
      <c r="S7608">
        <v>0</v>
      </c>
      <c r="T7608">
        <v>0</v>
      </c>
      <c r="U7608">
        <v>2</v>
      </c>
      <c r="V7608">
        <v>0</v>
      </c>
      <c r="W7608">
        <v>0</v>
      </c>
      <c r="X7608">
        <v>0</v>
      </c>
      <c r="Y7608">
        <v>9.9083649999999999</v>
      </c>
      <c r="Z7608">
        <v>0</v>
      </c>
      <c r="AA7608">
        <v>0</v>
      </c>
      <c r="AB7608">
        <v>0</v>
      </c>
      <c r="AC7608">
        <v>25.263421999999998</v>
      </c>
      <c r="AD7608">
        <v>0</v>
      </c>
      <c r="AE7608">
        <v>0</v>
      </c>
      <c r="AF7608">
        <v>35.171787000000002</v>
      </c>
    </row>
    <row r="7609" spans="1:32" x14ac:dyDescent="0.3">
      <c r="A7609">
        <v>2791892</v>
      </c>
      <c r="B7609">
        <v>1</v>
      </c>
      <c r="C7609" t="s">
        <v>83</v>
      </c>
      <c r="D7609" t="s">
        <v>115</v>
      </c>
      <c r="E7609" t="s">
        <v>11303</v>
      </c>
      <c r="F7609" t="s">
        <v>11304</v>
      </c>
      <c r="G7609" t="s">
        <v>31552</v>
      </c>
      <c r="H7609" t="s">
        <v>648</v>
      </c>
      <c r="I7609" t="s">
        <v>78</v>
      </c>
      <c r="J7609" t="s">
        <v>135</v>
      </c>
      <c r="K7609" t="s">
        <v>22</v>
      </c>
      <c r="L7609" t="s">
        <v>186</v>
      </c>
      <c r="M7609" t="s">
        <v>26922</v>
      </c>
      <c r="N7609" t="s">
        <v>26923</v>
      </c>
      <c r="O7609">
        <v>5.639444444444444</v>
      </c>
      <c r="P7609">
        <v>0</v>
      </c>
      <c r="Q7609">
        <v>26</v>
      </c>
      <c r="R7609">
        <v>0</v>
      </c>
      <c r="S7609">
        <v>13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15.583302</v>
      </c>
      <c r="Z7609">
        <v>0</v>
      </c>
      <c r="AA7609">
        <v>10.518280000000001</v>
      </c>
      <c r="AB7609">
        <v>0</v>
      </c>
      <c r="AC7609">
        <v>0</v>
      </c>
      <c r="AD7609">
        <v>0</v>
      </c>
      <c r="AE7609">
        <v>0</v>
      </c>
      <c r="AF7609">
        <v>26.101582000000001</v>
      </c>
    </row>
    <row r="7610" spans="1:32" x14ac:dyDescent="0.3">
      <c r="A7610">
        <v>2791890</v>
      </c>
      <c r="B7610">
        <v>1</v>
      </c>
      <c r="C7610" t="s">
        <v>82</v>
      </c>
      <c r="D7610" t="s">
        <v>105</v>
      </c>
      <c r="E7610" t="s">
        <v>26924</v>
      </c>
      <c r="F7610" t="s">
        <v>26925</v>
      </c>
      <c r="G7610" t="s">
        <v>31551</v>
      </c>
      <c r="H7610" t="s">
        <v>643</v>
      </c>
      <c r="I7610" t="s">
        <v>79</v>
      </c>
      <c r="J7610" t="s">
        <v>135</v>
      </c>
      <c r="K7610" t="s">
        <v>22</v>
      </c>
      <c r="L7610" t="s">
        <v>186</v>
      </c>
      <c r="M7610" t="s">
        <v>26926</v>
      </c>
      <c r="N7610" t="s">
        <v>26927</v>
      </c>
      <c r="O7610">
        <v>1.5674999999999999</v>
      </c>
      <c r="P7610">
        <v>0</v>
      </c>
      <c r="Q7610">
        <v>196</v>
      </c>
      <c r="R7610">
        <v>0</v>
      </c>
      <c r="S7610">
        <v>3</v>
      </c>
      <c r="T7610">
        <v>0</v>
      </c>
      <c r="U7610">
        <v>30</v>
      </c>
      <c r="V7610">
        <v>0</v>
      </c>
      <c r="W7610">
        <v>0</v>
      </c>
      <c r="X7610">
        <v>0</v>
      </c>
      <c r="Y7610">
        <v>109.29587600000001</v>
      </c>
      <c r="Z7610">
        <v>0</v>
      </c>
      <c r="AA7610">
        <v>0.17075454000000001</v>
      </c>
      <c r="AB7610">
        <v>0</v>
      </c>
      <c r="AC7610">
        <v>28.351420999999998</v>
      </c>
      <c r="AD7610">
        <v>0</v>
      </c>
      <c r="AE7610">
        <v>0</v>
      </c>
      <c r="AF7610">
        <v>137.81805</v>
      </c>
    </row>
    <row r="7611" spans="1:32" x14ac:dyDescent="0.3">
      <c r="A7611">
        <v>2791891</v>
      </c>
      <c r="B7611">
        <v>1</v>
      </c>
      <c r="C7611" t="s">
        <v>82</v>
      </c>
      <c r="D7611" t="s">
        <v>90</v>
      </c>
      <c r="E7611" t="s">
        <v>26423</v>
      </c>
      <c r="F7611" t="s">
        <v>26424</v>
      </c>
      <c r="G7611" t="s">
        <v>31552</v>
      </c>
      <c r="H7611" t="s">
        <v>145</v>
      </c>
      <c r="I7611" t="s">
        <v>78</v>
      </c>
      <c r="J7611" t="s">
        <v>135</v>
      </c>
      <c r="K7611" t="s">
        <v>22</v>
      </c>
      <c r="L7611" t="s">
        <v>136</v>
      </c>
      <c r="M7611" t="s">
        <v>26928</v>
      </c>
      <c r="N7611" t="s">
        <v>26929</v>
      </c>
      <c r="O7611">
        <v>0.43138888888888888</v>
      </c>
      <c r="P7611">
        <v>0</v>
      </c>
      <c r="Q7611">
        <v>649</v>
      </c>
      <c r="R7611">
        <v>0</v>
      </c>
      <c r="S7611">
        <v>0</v>
      </c>
      <c r="T7611">
        <v>0</v>
      </c>
      <c r="U7611">
        <v>80</v>
      </c>
      <c r="V7611">
        <v>0</v>
      </c>
      <c r="W7611">
        <v>1</v>
      </c>
      <c r="X7611">
        <v>0</v>
      </c>
      <c r="Y7611">
        <v>57.619101999999998</v>
      </c>
      <c r="Z7611">
        <v>0</v>
      </c>
      <c r="AA7611">
        <v>0</v>
      </c>
      <c r="AB7611">
        <v>0</v>
      </c>
      <c r="AC7611">
        <v>21.112797</v>
      </c>
      <c r="AD7611">
        <v>0</v>
      </c>
      <c r="AE7611">
        <v>3.1420593000000001</v>
      </c>
      <c r="AF7611">
        <v>81.873959999999997</v>
      </c>
    </row>
    <row r="7612" spans="1:32" x14ac:dyDescent="0.3">
      <c r="A7612">
        <v>2791896</v>
      </c>
      <c r="B7612">
        <v>1</v>
      </c>
      <c r="C7612" t="s">
        <v>83</v>
      </c>
      <c r="D7612" t="s">
        <v>114</v>
      </c>
      <c r="E7612" t="s">
        <v>11606</v>
      </c>
      <c r="F7612" t="s">
        <v>11607</v>
      </c>
      <c r="G7612" t="s">
        <v>31545</v>
      </c>
      <c r="H7612" t="s">
        <v>134</v>
      </c>
      <c r="I7612" t="s">
        <v>79</v>
      </c>
      <c r="J7612" t="s">
        <v>135</v>
      </c>
      <c r="K7612" t="s">
        <v>22</v>
      </c>
      <c r="L7612" t="s">
        <v>136</v>
      </c>
      <c r="M7612" t="s">
        <v>26930</v>
      </c>
      <c r="N7612" t="s">
        <v>26931</v>
      </c>
      <c r="O7612">
        <v>0.87777777777777777</v>
      </c>
      <c r="P7612">
        <v>2</v>
      </c>
      <c r="Q7612">
        <v>184</v>
      </c>
      <c r="R7612">
        <v>38</v>
      </c>
      <c r="S7612">
        <v>130</v>
      </c>
      <c r="T7612">
        <v>14</v>
      </c>
      <c r="U7612">
        <v>21</v>
      </c>
      <c r="V7612">
        <v>1</v>
      </c>
      <c r="W7612">
        <v>0</v>
      </c>
      <c r="X7612">
        <v>0.27515780000000001</v>
      </c>
      <c r="Y7612">
        <v>19.016470000000002</v>
      </c>
      <c r="Z7612">
        <v>7.1833042999999996</v>
      </c>
      <c r="AA7612">
        <v>40.596091999999999</v>
      </c>
      <c r="AB7612">
        <v>28.493559000000001</v>
      </c>
      <c r="AC7612">
        <v>2.1320595999999998</v>
      </c>
      <c r="AD7612">
        <v>4.2045417</v>
      </c>
      <c r="AE7612">
        <v>0</v>
      </c>
      <c r="AF7612">
        <v>101.901184</v>
      </c>
    </row>
    <row r="7613" spans="1:32" x14ac:dyDescent="0.3">
      <c r="A7613">
        <v>2791908</v>
      </c>
      <c r="B7613">
        <v>1</v>
      </c>
      <c r="C7613" t="s">
        <v>82</v>
      </c>
      <c r="D7613" t="s">
        <v>84</v>
      </c>
      <c r="E7613" t="s">
        <v>12256</v>
      </c>
      <c r="F7613" t="s">
        <v>12257</v>
      </c>
      <c r="G7613" t="s">
        <v>31551</v>
      </c>
      <c r="H7613" t="s">
        <v>643</v>
      </c>
      <c r="I7613" t="s">
        <v>79</v>
      </c>
      <c r="J7613" t="s">
        <v>135</v>
      </c>
      <c r="K7613" t="s">
        <v>22</v>
      </c>
      <c r="L7613" t="s">
        <v>186</v>
      </c>
      <c r="M7613" t="s">
        <v>26932</v>
      </c>
      <c r="N7613" t="s">
        <v>26933</v>
      </c>
      <c r="O7613">
        <v>6.589722222222222</v>
      </c>
      <c r="P7613">
        <v>4</v>
      </c>
      <c r="Q7613">
        <v>281</v>
      </c>
      <c r="R7613">
        <v>20</v>
      </c>
      <c r="S7613">
        <v>2</v>
      </c>
      <c r="T7613">
        <v>20</v>
      </c>
      <c r="U7613">
        <v>24</v>
      </c>
      <c r="V7613">
        <v>0</v>
      </c>
      <c r="W7613">
        <v>0</v>
      </c>
      <c r="X7613">
        <v>39.135094000000002</v>
      </c>
      <c r="Y7613">
        <v>416.93518</v>
      </c>
      <c r="Z7613">
        <v>168.26035999999999</v>
      </c>
      <c r="AA7613">
        <v>4.8134937000000004</v>
      </c>
      <c r="AB7613">
        <v>966.95060000000001</v>
      </c>
      <c r="AC7613">
        <v>148.88319999999999</v>
      </c>
      <c r="AD7613">
        <v>0</v>
      </c>
      <c r="AE7613">
        <v>0</v>
      </c>
      <c r="AF7613">
        <v>1744.9779000000001</v>
      </c>
    </row>
    <row r="7614" spans="1:32" x14ac:dyDescent="0.3">
      <c r="A7614">
        <v>2791640</v>
      </c>
      <c r="B7614">
        <v>1</v>
      </c>
      <c r="C7614" t="s">
        <v>82</v>
      </c>
      <c r="D7614" t="s">
        <v>106</v>
      </c>
      <c r="E7614" t="s">
        <v>26934</v>
      </c>
      <c r="F7614" t="s">
        <v>26935</v>
      </c>
      <c r="G7614" t="s">
        <v>31546</v>
      </c>
      <c r="H7614" t="s">
        <v>223</v>
      </c>
      <c r="I7614" t="s">
        <v>78</v>
      </c>
      <c r="J7614" t="s">
        <v>135</v>
      </c>
      <c r="K7614" t="s">
        <v>22</v>
      </c>
      <c r="L7614" t="s">
        <v>136</v>
      </c>
      <c r="M7614" t="s">
        <v>26936</v>
      </c>
      <c r="N7614" t="s">
        <v>26937</v>
      </c>
      <c r="O7614">
        <v>2.9019444444444447</v>
      </c>
      <c r="P7614">
        <v>0</v>
      </c>
      <c r="Q7614">
        <v>29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26.363707999999999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26.363707999999999</v>
      </c>
    </row>
    <row r="7615" spans="1:32" x14ac:dyDescent="0.3">
      <c r="A7615">
        <v>2791637</v>
      </c>
      <c r="B7615">
        <v>1</v>
      </c>
      <c r="C7615" t="s">
        <v>82</v>
      </c>
      <c r="D7615" t="s">
        <v>112</v>
      </c>
      <c r="E7615" t="s">
        <v>26938</v>
      </c>
      <c r="F7615" t="s">
        <v>26939</v>
      </c>
      <c r="G7615" t="s">
        <v>31548</v>
      </c>
      <c r="H7615" t="s">
        <v>311</v>
      </c>
      <c r="I7615" t="s">
        <v>78</v>
      </c>
      <c r="J7615" t="s">
        <v>135</v>
      </c>
      <c r="K7615" t="s">
        <v>22</v>
      </c>
      <c r="L7615" t="s">
        <v>136</v>
      </c>
      <c r="M7615" t="s">
        <v>26940</v>
      </c>
      <c r="N7615" t="s">
        <v>26941</v>
      </c>
      <c r="O7615">
        <v>1.1211111111111112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1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2.0465658000000002</v>
      </c>
      <c r="AD7615">
        <v>0</v>
      </c>
      <c r="AE7615">
        <v>0</v>
      </c>
      <c r="AF7615">
        <v>2.0465658000000002</v>
      </c>
    </row>
    <row r="7616" spans="1:32" x14ac:dyDescent="0.3">
      <c r="A7616">
        <v>2791570</v>
      </c>
      <c r="B7616">
        <v>1</v>
      </c>
      <c r="C7616" t="s">
        <v>83</v>
      </c>
      <c r="D7616" t="s">
        <v>122</v>
      </c>
      <c r="E7616" t="s">
        <v>26942</v>
      </c>
      <c r="F7616" t="s">
        <v>26943</v>
      </c>
      <c r="G7616" t="s">
        <v>31550</v>
      </c>
      <c r="H7616" t="s">
        <v>223</v>
      </c>
      <c r="I7616" t="s">
        <v>78</v>
      </c>
      <c r="J7616" t="s">
        <v>135</v>
      </c>
      <c r="K7616" t="s">
        <v>22</v>
      </c>
      <c r="L7616" t="s">
        <v>136</v>
      </c>
      <c r="M7616" t="s">
        <v>26944</v>
      </c>
      <c r="N7616" t="s">
        <v>26945</v>
      </c>
      <c r="O7616">
        <v>1.0783333333333334</v>
      </c>
      <c r="P7616">
        <v>0</v>
      </c>
      <c r="Q7616">
        <v>44</v>
      </c>
      <c r="R7616">
        <v>0</v>
      </c>
      <c r="S7616">
        <v>0</v>
      </c>
      <c r="T7616">
        <v>0</v>
      </c>
      <c r="U7616">
        <v>4</v>
      </c>
      <c r="V7616">
        <v>0</v>
      </c>
      <c r="W7616">
        <v>0</v>
      </c>
      <c r="X7616">
        <v>0</v>
      </c>
      <c r="Y7616">
        <v>5.6870890000000003</v>
      </c>
      <c r="Z7616">
        <v>0</v>
      </c>
      <c r="AA7616">
        <v>0</v>
      </c>
      <c r="AB7616">
        <v>0</v>
      </c>
      <c r="AC7616">
        <v>1.9344246</v>
      </c>
      <c r="AD7616">
        <v>0</v>
      </c>
      <c r="AE7616">
        <v>0</v>
      </c>
      <c r="AF7616">
        <v>7.6215140000000003</v>
      </c>
    </row>
    <row r="7617" spans="1:32" x14ac:dyDescent="0.3">
      <c r="A7617">
        <v>2791569</v>
      </c>
      <c r="B7617">
        <v>1</v>
      </c>
      <c r="C7617" t="s">
        <v>82</v>
      </c>
      <c r="D7617" t="s">
        <v>108</v>
      </c>
      <c r="E7617" t="s">
        <v>22566</v>
      </c>
      <c r="F7617" t="s">
        <v>22567</v>
      </c>
      <c r="G7617" t="s">
        <v>31547</v>
      </c>
      <c r="H7617" t="s">
        <v>134</v>
      </c>
      <c r="I7617" t="s">
        <v>79</v>
      </c>
      <c r="J7617" t="s">
        <v>135</v>
      </c>
      <c r="K7617" t="s">
        <v>22</v>
      </c>
      <c r="L7617" t="s">
        <v>136</v>
      </c>
      <c r="M7617" t="s">
        <v>26946</v>
      </c>
      <c r="N7617" t="s">
        <v>26947</v>
      </c>
      <c r="O7617">
        <v>0.2088888888888889</v>
      </c>
      <c r="P7617">
        <v>4</v>
      </c>
      <c r="Q7617">
        <v>3643</v>
      </c>
      <c r="R7617">
        <v>121</v>
      </c>
      <c r="S7617">
        <v>1002</v>
      </c>
      <c r="T7617">
        <v>50</v>
      </c>
      <c r="U7617">
        <v>752</v>
      </c>
      <c r="V7617">
        <v>2</v>
      </c>
      <c r="W7617">
        <v>0</v>
      </c>
      <c r="X7617">
        <v>0.37195953999999998</v>
      </c>
      <c r="Y7617">
        <v>118.222694</v>
      </c>
      <c r="Z7617">
        <v>67.294556</v>
      </c>
      <c r="AA7617">
        <v>138.28459000000001</v>
      </c>
      <c r="AB7617">
        <v>75.842129999999997</v>
      </c>
      <c r="AC7617">
        <v>117.48299</v>
      </c>
      <c r="AD7617">
        <v>19.511482000000001</v>
      </c>
      <c r="AE7617">
        <v>0</v>
      </c>
      <c r="AF7617">
        <v>537.01044000000002</v>
      </c>
    </row>
    <row r="7618" spans="1:32" x14ac:dyDescent="0.3">
      <c r="A7618">
        <v>2791345</v>
      </c>
      <c r="B7618">
        <v>1</v>
      </c>
      <c r="C7618" t="s">
        <v>82</v>
      </c>
      <c r="D7618" t="s">
        <v>91</v>
      </c>
      <c r="E7618" t="s">
        <v>26948</v>
      </c>
      <c r="F7618" t="s">
        <v>26949</v>
      </c>
      <c r="G7618" t="s">
        <v>31546</v>
      </c>
      <c r="H7618" t="s">
        <v>223</v>
      </c>
      <c r="I7618" t="s">
        <v>78</v>
      </c>
      <c r="J7618" t="s">
        <v>135</v>
      </c>
      <c r="K7618" t="s">
        <v>22</v>
      </c>
      <c r="L7618" t="s">
        <v>136</v>
      </c>
      <c r="M7618" t="s">
        <v>26950</v>
      </c>
      <c r="N7618" t="s">
        <v>26951</v>
      </c>
      <c r="O7618">
        <v>2.9394444444444443</v>
      </c>
      <c r="P7618">
        <v>0</v>
      </c>
      <c r="Q7618">
        <v>38</v>
      </c>
      <c r="R7618">
        <v>0</v>
      </c>
      <c r="S7618">
        <v>0</v>
      </c>
      <c r="T7618">
        <v>0</v>
      </c>
      <c r="U7618">
        <v>9</v>
      </c>
      <c r="V7618">
        <v>0</v>
      </c>
      <c r="W7618">
        <v>0</v>
      </c>
      <c r="X7618">
        <v>0</v>
      </c>
      <c r="Y7618">
        <v>30.808133999999999</v>
      </c>
      <c r="Z7618">
        <v>0</v>
      </c>
      <c r="AA7618">
        <v>0</v>
      </c>
      <c r="AB7618">
        <v>0</v>
      </c>
      <c r="AC7618">
        <v>11.696116999999999</v>
      </c>
      <c r="AD7618">
        <v>0</v>
      </c>
      <c r="AE7618">
        <v>0</v>
      </c>
      <c r="AF7618">
        <v>42.504252999999999</v>
      </c>
    </row>
    <row r="7619" spans="1:32" x14ac:dyDescent="0.3">
      <c r="A7619">
        <v>2790905</v>
      </c>
      <c r="B7619">
        <v>1</v>
      </c>
      <c r="C7619" t="s">
        <v>82</v>
      </c>
      <c r="D7619" t="s">
        <v>84</v>
      </c>
      <c r="E7619" t="s">
        <v>26952</v>
      </c>
      <c r="F7619" t="s">
        <v>26953</v>
      </c>
      <c r="G7619" t="s">
        <v>31551</v>
      </c>
      <c r="H7619" t="s">
        <v>672</v>
      </c>
      <c r="I7619" t="s">
        <v>79</v>
      </c>
      <c r="J7619" t="s">
        <v>135</v>
      </c>
      <c r="K7619" t="s">
        <v>22</v>
      </c>
      <c r="L7619" t="s">
        <v>136</v>
      </c>
      <c r="M7619" t="s">
        <v>26954</v>
      </c>
      <c r="N7619" t="s">
        <v>26955</v>
      </c>
      <c r="O7619">
        <v>0.69499999999999995</v>
      </c>
      <c r="P7619">
        <v>0</v>
      </c>
      <c r="Q7619">
        <v>0</v>
      </c>
      <c r="R7619">
        <v>0</v>
      </c>
      <c r="S7619">
        <v>0</v>
      </c>
      <c r="T7619">
        <v>1</v>
      </c>
      <c r="U7619">
        <v>0</v>
      </c>
      <c r="V7619">
        <v>1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0.50891980000000003</v>
      </c>
      <c r="AC7619">
        <v>0</v>
      </c>
      <c r="AD7619">
        <v>72.984725999999995</v>
      </c>
      <c r="AE7619">
        <v>0</v>
      </c>
      <c r="AF7619">
        <v>73.493645000000001</v>
      </c>
    </row>
    <row r="7620" spans="1:32" x14ac:dyDescent="0.3">
      <c r="A7620">
        <v>2790913</v>
      </c>
      <c r="B7620">
        <v>1</v>
      </c>
      <c r="C7620" t="s">
        <v>82</v>
      </c>
      <c r="D7620" t="s">
        <v>102</v>
      </c>
      <c r="E7620" t="s">
        <v>26956</v>
      </c>
      <c r="F7620" t="s">
        <v>26957</v>
      </c>
      <c r="G7620" t="s">
        <v>31546</v>
      </c>
      <c r="H7620" t="s">
        <v>223</v>
      </c>
      <c r="I7620" t="s">
        <v>78</v>
      </c>
      <c r="J7620" t="s">
        <v>135</v>
      </c>
      <c r="K7620" t="s">
        <v>22</v>
      </c>
      <c r="L7620" t="s">
        <v>136</v>
      </c>
      <c r="M7620" t="s">
        <v>26958</v>
      </c>
      <c r="N7620" t="s">
        <v>26959</v>
      </c>
      <c r="O7620">
        <v>1.4497222222222221</v>
      </c>
      <c r="P7620">
        <v>0</v>
      </c>
      <c r="Q7620">
        <v>90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31.618539999999999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31.618539999999999</v>
      </c>
    </row>
    <row r="7621" spans="1:32" x14ac:dyDescent="0.3">
      <c r="A7621">
        <v>2790108</v>
      </c>
      <c r="B7621">
        <v>1</v>
      </c>
      <c r="C7621" t="s">
        <v>82</v>
      </c>
      <c r="D7621" t="s">
        <v>104</v>
      </c>
      <c r="E7621" t="s">
        <v>26960</v>
      </c>
      <c r="F7621" t="s">
        <v>26961</v>
      </c>
      <c r="G7621" t="s">
        <v>31548</v>
      </c>
      <c r="H7621" t="s">
        <v>893</v>
      </c>
      <c r="I7621" t="s">
        <v>78</v>
      </c>
      <c r="J7621" t="s">
        <v>135</v>
      </c>
      <c r="K7621" t="s">
        <v>22</v>
      </c>
      <c r="L7621" t="s">
        <v>136</v>
      </c>
      <c r="M7621" t="s">
        <v>26962</v>
      </c>
      <c r="N7621" t="s">
        <v>26963</v>
      </c>
      <c r="O7621">
        <v>1.9158333333333333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1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6.7916889999999999</v>
      </c>
      <c r="AD7621">
        <v>0</v>
      </c>
      <c r="AE7621">
        <v>0</v>
      </c>
      <c r="AF7621">
        <v>6.7916889999999999</v>
      </c>
    </row>
    <row r="7622" spans="1:32" x14ac:dyDescent="0.3">
      <c r="A7622">
        <v>2790100</v>
      </c>
      <c r="B7622">
        <v>1</v>
      </c>
      <c r="C7622" t="s">
        <v>83</v>
      </c>
      <c r="D7622" t="s">
        <v>116</v>
      </c>
      <c r="E7622" t="s">
        <v>26964</v>
      </c>
      <c r="F7622" t="s">
        <v>26965</v>
      </c>
      <c r="G7622" t="s">
        <v>31546</v>
      </c>
      <c r="H7622" t="s">
        <v>223</v>
      </c>
      <c r="I7622" t="s">
        <v>78</v>
      </c>
      <c r="J7622" t="s">
        <v>135</v>
      </c>
      <c r="K7622" t="s">
        <v>22</v>
      </c>
      <c r="L7622" t="s">
        <v>136</v>
      </c>
      <c r="M7622" t="s">
        <v>26966</v>
      </c>
      <c r="N7622" t="s">
        <v>26967</v>
      </c>
      <c r="O7622">
        <v>1.2808333333333333</v>
      </c>
      <c r="P7622">
        <v>0</v>
      </c>
      <c r="Q7622">
        <v>14</v>
      </c>
      <c r="R7622">
        <v>0</v>
      </c>
      <c r="S7622">
        <v>4</v>
      </c>
      <c r="T7622">
        <v>0</v>
      </c>
      <c r="U7622">
        <v>2</v>
      </c>
      <c r="V7622">
        <v>0</v>
      </c>
      <c r="W7622">
        <v>0</v>
      </c>
      <c r="X7622">
        <v>0</v>
      </c>
      <c r="Y7622">
        <v>1.9620614999999999</v>
      </c>
      <c r="Z7622">
        <v>0</v>
      </c>
      <c r="AA7622">
        <v>0.31498831999999999</v>
      </c>
      <c r="AB7622">
        <v>0</v>
      </c>
      <c r="AC7622">
        <v>0.35440179999999999</v>
      </c>
      <c r="AD7622">
        <v>0</v>
      </c>
      <c r="AE7622">
        <v>0</v>
      </c>
      <c r="AF7622">
        <v>2.6314516000000001</v>
      </c>
    </row>
    <row r="7623" spans="1:32" x14ac:dyDescent="0.3">
      <c r="A7623">
        <v>2790014</v>
      </c>
      <c r="B7623">
        <v>1</v>
      </c>
      <c r="C7623" t="s">
        <v>82</v>
      </c>
      <c r="D7623" t="s">
        <v>112</v>
      </c>
      <c r="E7623" t="s">
        <v>15335</v>
      </c>
      <c r="F7623" t="s">
        <v>15336</v>
      </c>
      <c r="G7623" t="s">
        <v>31548</v>
      </c>
      <c r="H7623" t="s">
        <v>893</v>
      </c>
      <c r="I7623" t="s">
        <v>78</v>
      </c>
      <c r="J7623" t="s">
        <v>135</v>
      </c>
      <c r="K7623" t="s">
        <v>22</v>
      </c>
      <c r="L7623" t="s">
        <v>136</v>
      </c>
      <c r="M7623" t="s">
        <v>26968</v>
      </c>
      <c r="N7623" t="s">
        <v>26969</v>
      </c>
      <c r="O7623">
        <v>7.964722222222222</v>
      </c>
      <c r="P7623">
        <v>0</v>
      </c>
      <c r="Q7623">
        <v>1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2.4856253000000001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2.4856253000000001</v>
      </c>
    </row>
    <row r="7624" spans="1:32" x14ac:dyDescent="0.3">
      <c r="A7624">
        <v>2790000</v>
      </c>
      <c r="B7624">
        <v>1</v>
      </c>
      <c r="C7624" t="s">
        <v>82</v>
      </c>
      <c r="D7624" t="s">
        <v>88</v>
      </c>
      <c r="E7624" t="s">
        <v>26970</v>
      </c>
      <c r="F7624" t="s">
        <v>26971</v>
      </c>
      <c r="G7624" t="s">
        <v>31546</v>
      </c>
      <c r="H7624" t="s">
        <v>223</v>
      </c>
      <c r="I7624" t="s">
        <v>78</v>
      </c>
      <c r="J7624" t="s">
        <v>135</v>
      </c>
      <c r="K7624" t="s">
        <v>22</v>
      </c>
      <c r="L7624" t="s">
        <v>136</v>
      </c>
      <c r="M7624" t="s">
        <v>26972</v>
      </c>
      <c r="N7624" t="s">
        <v>26973</v>
      </c>
      <c r="O7624">
        <v>0.97833333333333339</v>
      </c>
      <c r="P7624">
        <v>0</v>
      </c>
      <c r="Q7624">
        <v>35</v>
      </c>
      <c r="R7624">
        <v>0</v>
      </c>
      <c r="S7624">
        <v>0</v>
      </c>
      <c r="T7624">
        <v>0</v>
      </c>
      <c r="U7624">
        <v>1</v>
      </c>
      <c r="V7624">
        <v>0</v>
      </c>
      <c r="W7624">
        <v>0</v>
      </c>
      <c r="X7624">
        <v>0</v>
      </c>
      <c r="Y7624">
        <v>11.307922</v>
      </c>
      <c r="Z7624">
        <v>0</v>
      </c>
      <c r="AA7624">
        <v>0</v>
      </c>
      <c r="AB7624">
        <v>0</v>
      </c>
      <c r="AC7624">
        <v>9.7190990000000004E-6</v>
      </c>
      <c r="AD7624">
        <v>0</v>
      </c>
      <c r="AE7624">
        <v>0</v>
      </c>
      <c r="AF7624">
        <v>11.307933</v>
      </c>
    </row>
    <row r="7625" spans="1:32" x14ac:dyDescent="0.3">
      <c r="A7625">
        <v>2789997</v>
      </c>
      <c r="B7625">
        <v>2</v>
      </c>
      <c r="C7625" t="s">
        <v>82</v>
      </c>
      <c r="D7625" t="s">
        <v>113</v>
      </c>
      <c r="E7625" t="s">
        <v>26974</v>
      </c>
      <c r="F7625" t="s">
        <v>26975</v>
      </c>
      <c r="G7625" t="s">
        <v>31552</v>
      </c>
      <c r="H7625" t="s">
        <v>359</v>
      </c>
      <c r="I7625" t="s">
        <v>78</v>
      </c>
      <c r="J7625" t="s">
        <v>135</v>
      </c>
      <c r="K7625" t="s">
        <v>22</v>
      </c>
      <c r="L7625" t="s">
        <v>136</v>
      </c>
      <c r="M7625" t="s">
        <v>26976</v>
      </c>
      <c r="N7625" t="s">
        <v>26977</v>
      </c>
      <c r="O7625">
        <v>0.81833333333333336</v>
      </c>
      <c r="P7625">
        <v>0</v>
      </c>
      <c r="Q7625">
        <v>22</v>
      </c>
      <c r="R7625">
        <v>0</v>
      </c>
      <c r="S7625">
        <v>4</v>
      </c>
      <c r="T7625">
        <v>0</v>
      </c>
      <c r="U7625">
        <v>6</v>
      </c>
      <c r="V7625">
        <v>0</v>
      </c>
      <c r="W7625">
        <v>0</v>
      </c>
      <c r="X7625">
        <v>0</v>
      </c>
      <c r="Y7625">
        <v>32.168489999999998</v>
      </c>
      <c r="Z7625">
        <v>0</v>
      </c>
      <c r="AA7625">
        <v>1.0610526</v>
      </c>
      <c r="AB7625">
        <v>0</v>
      </c>
      <c r="AC7625">
        <v>14.224822</v>
      </c>
      <c r="AD7625">
        <v>0</v>
      </c>
      <c r="AE7625">
        <v>0</v>
      </c>
      <c r="AF7625">
        <v>47.454365000000003</v>
      </c>
    </row>
    <row r="7626" spans="1:32" x14ac:dyDescent="0.3">
      <c r="A7626">
        <v>2789844</v>
      </c>
      <c r="B7626">
        <v>1</v>
      </c>
      <c r="C7626" t="s">
        <v>82</v>
      </c>
      <c r="D7626" t="s">
        <v>104</v>
      </c>
      <c r="E7626" t="s">
        <v>26978</v>
      </c>
      <c r="F7626" t="s">
        <v>26979</v>
      </c>
      <c r="G7626" t="s">
        <v>31546</v>
      </c>
      <c r="H7626" t="s">
        <v>223</v>
      </c>
      <c r="I7626" t="s">
        <v>78</v>
      </c>
      <c r="J7626" t="s">
        <v>135</v>
      </c>
      <c r="K7626" t="s">
        <v>22</v>
      </c>
      <c r="L7626" t="s">
        <v>136</v>
      </c>
      <c r="M7626" t="s">
        <v>26980</v>
      </c>
      <c r="N7626" t="s">
        <v>26981</v>
      </c>
      <c r="O7626">
        <v>1.7680555555555555</v>
      </c>
      <c r="P7626">
        <v>0</v>
      </c>
      <c r="Q7626">
        <v>23</v>
      </c>
      <c r="R7626">
        <v>0</v>
      </c>
      <c r="S7626">
        <v>0</v>
      </c>
      <c r="T7626">
        <v>0</v>
      </c>
      <c r="U7626">
        <v>1</v>
      </c>
      <c r="V7626">
        <v>0</v>
      </c>
      <c r="W7626">
        <v>0</v>
      </c>
      <c r="X7626">
        <v>0</v>
      </c>
      <c r="Y7626">
        <v>16.470955</v>
      </c>
      <c r="Z7626">
        <v>0</v>
      </c>
      <c r="AA7626">
        <v>0</v>
      </c>
      <c r="AB7626">
        <v>0</v>
      </c>
      <c r="AC7626">
        <v>1.4967113000000001</v>
      </c>
      <c r="AD7626">
        <v>0</v>
      </c>
      <c r="AE7626">
        <v>0</v>
      </c>
      <c r="AF7626">
        <v>17.967666999999999</v>
      </c>
    </row>
    <row r="7627" spans="1:32" x14ac:dyDescent="0.3">
      <c r="A7627">
        <v>2789762</v>
      </c>
      <c r="B7627">
        <v>1</v>
      </c>
      <c r="C7627" t="s">
        <v>83</v>
      </c>
      <c r="D7627" t="s">
        <v>129</v>
      </c>
      <c r="E7627" t="s">
        <v>26982</v>
      </c>
      <c r="F7627" t="s">
        <v>26983</v>
      </c>
      <c r="G7627" t="s">
        <v>31546</v>
      </c>
      <c r="H7627" t="s">
        <v>223</v>
      </c>
      <c r="I7627" t="s">
        <v>78</v>
      </c>
      <c r="J7627" t="s">
        <v>135</v>
      </c>
      <c r="K7627" t="s">
        <v>22</v>
      </c>
      <c r="L7627" t="s">
        <v>136</v>
      </c>
      <c r="M7627" t="s">
        <v>26984</v>
      </c>
      <c r="N7627" t="s">
        <v>26985</v>
      </c>
      <c r="O7627">
        <v>1.0874999999999999</v>
      </c>
      <c r="P7627">
        <v>0</v>
      </c>
      <c r="Q7627">
        <v>1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0.11000986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0.11000986</v>
      </c>
    </row>
    <row r="7628" spans="1:32" x14ac:dyDescent="0.3">
      <c r="A7628">
        <v>2789705</v>
      </c>
      <c r="B7628">
        <v>1</v>
      </c>
      <c r="C7628" t="s">
        <v>82</v>
      </c>
      <c r="D7628" t="s">
        <v>104</v>
      </c>
      <c r="E7628" t="s">
        <v>26986</v>
      </c>
      <c r="F7628" t="s">
        <v>26987</v>
      </c>
      <c r="G7628" t="s">
        <v>31550</v>
      </c>
      <c r="H7628" t="s">
        <v>223</v>
      </c>
      <c r="I7628" t="s">
        <v>78</v>
      </c>
      <c r="J7628" t="s">
        <v>135</v>
      </c>
      <c r="K7628" t="s">
        <v>22</v>
      </c>
      <c r="L7628" t="s">
        <v>136</v>
      </c>
      <c r="M7628" t="s">
        <v>26988</v>
      </c>
      <c r="N7628" t="s">
        <v>26989</v>
      </c>
      <c r="O7628">
        <v>1.3197222222222222</v>
      </c>
      <c r="P7628">
        <v>0</v>
      </c>
      <c r="Q7628">
        <v>8</v>
      </c>
      <c r="R7628">
        <v>0</v>
      </c>
      <c r="S7628">
        <v>0</v>
      </c>
      <c r="T7628">
        <v>0</v>
      </c>
      <c r="U7628">
        <v>33</v>
      </c>
      <c r="V7628">
        <v>0</v>
      </c>
      <c r="W7628">
        <v>0</v>
      </c>
      <c r="X7628">
        <v>0</v>
      </c>
      <c r="Y7628">
        <v>3.5595517000000001</v>
      </c>
      <c r="Z7628">
        <v>0</v>
      </c>
      <c r="AA7628">
        <v>0</v>
      </c>
      <c r="AB7628">
        <v>0</v>
      </c>
      <c r="AC7628">
        <v>82.023970000000006</v>
      </c>
      <c r="AD7628">
        <v>0</v>
      </c>
      <c r="AE7628">
        <v>0</v>
      </c>
      <c r="AF7628">
        <v>85.583529999999996</v>
      </c>
    </row>
    <row r="7629" spans="1:32" x14ac:dyDescent="0.3">
      <c r="A7629">
        <v>2789670</v>
      </c>
      <c r="B7629">
        <v>1</v>
      </c>
      <c r="C7629" t="s">
        <v>83</v>
      </c>
      <c r="D7629" t="s">
        <v>115</v>
      </c>
      <c r="E7629" t="s">
        <v>2591</v>
      </c>
      <c r="F7629" t="s">
        <v>2592</v>
      </c>
      <c r="G7629" t="s">
        <v>31545</v>
      </c>
      <c r="H7629" t="s">
        <v>134</v>
      </c>
      <c r="I7629" t="s">
        <v>79</v>
      </c>
      <c r="J7629" t="s">
        <v>135</v>
      </c>
      <c r="K7629" t="s">
        <v>22</v>
      </c>
      <c r="L7629" t="s">
        <v>136</v>
      </c>
      <c r="M7629" t="s">
        <v>26990</v>
      </c>
      <c r="N7629" t="s">
        <v>26991</v>
      </c>
      <c r="O7629">
        <v>7.0277777777777772E-2</v>
      </c>
      <c r="P7629">
        <v>3</v>
      </c>
      <c r="Q7629">
        <v>0</v>
      </c>
      <c r="R7629">
        <v>29</v>
      </c>
      <c r="S7629">
        <v>11</v>
      </c>
      <c r="T7629">
        <v>6</v>
      </c>
      <c r="U7629">
        <v>1</v>
      </c>
      <c r="V7629">
        <v>2</v>
      </c>
      <c r="W7629">
        <v>0</v>
      </c>
      <c r="X7629">
        <v>0.31114918000000003</v>
      </c>
      <c r="Y7629">
        <v>0</v>
      </c>
      <c r="Z7629">
        <v>2.2518395999999998</v>
      </c>
      <c r="AA7629">
        <v>0.16878679999999999</v>
      </c>
      <c r="AB7629">
        <v>2.3426901999999998</v>
      </c>
      <c r="AC7629">
        <v>0</v>
      </c>
      <c r="AD7629">
        <v>15.50254</v>
      </c>
      <c r="AE7629">
        <v>0</v>
      </c>
      <c r="AF7629">
        <v>20.577005</v>
      </c>
    </row>
    <row r="7630" spans="1:32" x14ac:dyDescent="0.3">
      <c r="A7630">
        <v>2789673</v>
      </c>
      <c r="B7630">
        <v>1</v>
      </c>
      <c r="C7630" t="s">
        <v>82</v>
      </c>
      <c r="D7630" t="s">
        <v>88</v>
      </c>
      <c r="E7630" t="s">
        <v>26992</v>
      </c>
      <c r="F7630" t="s">
        <v>26993</v>
      </c>
      <c r="G7630" t="s">
        <v>31545</v>
      </c>
      <c r="H7630" t="s">
        <v>134</v>
      </c>
      <c r="I7630" t="s">
        <v>79</v>
      </c>
      <c r="J7630" t="s">
        <v>135</v>
      </c>
      <c r="K7630" t="s">
        <v>22</v>
      </c>
      <c r="L7630" t="s">
        <v>136</v>
      </c>
      <c r="M7630" t="s">
        <v>26994</v>
      </c>
      <c r="N7630" t="s">
        <v>26995</v>
      </c>
      <c r="O7630">
        <v>2.4113888888888888</v>
      </c>
      <c r="P7630">
        <v>0</v>
      </c>
      <c r="Q7630">
        <v>785</v>
      </c>
      <c r="R7630">
        <v>0</v>
      </c>
      <c r="S7630">
        <v>1</v>
      </c>
      <c r="T7630">
        <v>0</v>
      </c>
      <c r="U7630">
        <v>34</v>
      </c>
      <c r="V7630">
        <v>0</v>
      </c>
      <c r="W7630">
        <v>0</v>
      </c>
      <c r="X7630">
        <v>0</v>
      </c>
      <c r="Y7630">
        <v>382.81957999999997</v>
      </c>
      <c r="Z7630">
        <v>0</v>
      </c>
      <c r="AA7630">
        <v>7.8621623000000001E-4</v>
      </c>
      <c r="AB7630">
        <v>0</v>
      </c>
      <c r="AC7630">
        <v>69.503219999999999</v>
      </c>
      <c r="AD7630">
        <v>0</v>
      </c>
      <c r="AE7630">
        <v>0</v>
      </c>
      <c r="AF7630">
        <v>452.32357999999999</v>
      </c>
    </row>
    <row r="7631" spans="1:32" x14ac:dyDescent="0.3">
      <c r="A7631">
        <v>2793418</v>
      </c>
      <c r="B7631">
        <v>1</v>
      </c>
      <c r="C7631" t="s">
        <v>82</v>
      </c>
      <c r="D7631" t="s">
        <v>87</v>
      </c>
      <c r="E7631" t="s">
        <v>26996</v>
      </c>
      <c r="F7631" t="s">
        <v>26997</v>
      </c>
      <c r="G7631" t="s">
        <v>31546</v>
      </c>
      <c r="H7631" t="s">
        <v>223</v>
      </c>
      <c r="I7631" t="s">
        <v>78</v>
      </c>
      <c r="J7631" t="s">
        <v>135</v>
      </c>
      <c r="K7631" t="s">
        <v>22</v>
      </c>
      <c r="L7631" t="s">
        <v>136</v>
      </c>
      <c r="M7631" t="s">
        <v>26998</v>
      </c>
      <c r="N7631" t="s">
        <v>26999</v>
      </c>
      <c r="O7631">
        <v>4.9491666666666667</v>
      </c>
      <c r="P7631">
        <v>0</v>
      </c>
      <c r="Q7631">
        <v>170</v>
      </c>
      <c r="R7631">
        <v>0</v>
      </c>
      <c r="S7631">
        <v>0</v>
      </c>
      <c r="T7631">
        <v>0</v>
      </c>
      <c r="U7631">
        <v>60</v>
      </c>
      <c r="V7631">
        <v>0</v>
      </c>
      <c r="W7631">
        <v>0</v>
      </c>
      <c r="X7631">
        <v>0</v>
      </c>
      <c r="Y7631">
        <v>302.58346999999998</v>
      </c>
      <c r="Z7631">
        <v>0</v>
      </c>
      <c r="AA7631">
        <v>0</v>
      </c>
      <c r="AB7631">
        <v>0</v>
      </c>
      <c r="AC7631">
        <v>169.17670000000001</v>
      </c>
      <c r="AD7631">
        <v>0</v>
      </c>
      <c r="AE7631">
        <v>0</v>
      </c>
      <c r="AF7631">
        <v>471.76015999999998</v>
      </c>
    </row>
    <row r="7632" spans="1:32" x14ac:dyDescent="0.3">
      <c r="A7632">
        <v>2793233</v>
      </c>
      <c r="B7632">
        <v>1</v>
      </c>
      <c r="C7632" t="s">
        <v>82</v>
      </c>
      <c r="D7632" t="s">
        <v>90</v>
      </c>
      <c r="E7632" t="s">
        <v>27000</v>
      </c>
      <c r="F7632" t="s">
        <v>27001</v>
      </c>
      <c r="G7632" t="s">
        <v>31548</v>
      </c>
      <c r="H7632" t="s">
        <v>333</v>
      </c>
      <c r="I7632" t="s">
        <v>78</v>
      </c>
      <c r="J7632" t="s">
        <v>135</v>
      </c>
      <c r="K7632" t="s">
        <v>22</v>
      </c>
      <c r="L7632" t="s">
        <v>136</v>
      </c>
      <c r="M7632" t="s">
        <v>27002</v>
      </c>
      <c r="N7632" t="s">
        <v>27003</v>
      </c>
      <c r="O7632">
        <v>2.1519444444444447</v>
      </c>
      <c r="P7632">
        <v>0</v>
      </c>
      <c r="Q7632">
        <v>1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3.6672022000000002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3.6672022000000002</v>
      </c>
    </row>
    <row r="7633" spans="1:32" x14ac:dyDescent="0.3">
      <c r="A7633">
        <v>2793232</v>
      </c>
      <c r="B7633">
        <v>1</v>
      </c>
      <c r="C7633" t="s">
        <v>82</v>
      </c>
      <c r="D7633" t="s">
        <v>95</v>
      </c>
      <c r="E7633" t="s">
        <v>27004</v>
      </c>
      <c r="F7633" t="s">
        <v>27005</v>
      </c>
      <c r="G7633" t="s">
        <v>31546</v>
      </c>
      <c r="H7633" t="s">
        <v>223</v>
      </c>
      <c r="I7633" t="s">
        <v>78</v>
      </c>
      <c r="J7633" t="s">
        <v>135</v>
      </c>
      <c r="K7633" t="s">
        <v>22</v>
      </c>
      <c r="L7633" t="s">
        <v>136</v>
      </c>
      <c r="M7633" t="s">
        <v>27006</v>
      </c>
      <c r="N7633" t="s">
        <v>27007</v>
      </c>
      <c r="O7633">
        <v>0.87749999999999995</v>
      </c>
      <c r="P7633">
        <v>0</v>
      </c>
      <c r="Q7633">
        <v>115</v>
      </c>
      <c r="R7633">
        <v>0</v>
      </c>
      <c r="S7633">
        <v>0</v>
      </c>
      <c r="T7633">
        <v>0</v>
      </c>
      <c r="U7633">
        <v>4</v>
      </c>
      <c r="V7633">
        <v>0</v>
      </c>
      <c r="W7633">
        <v>0</v>
      </c>
      <c r="X7633">
        <v>0</v>
      </c>
      <c r="Y7633">
        <v>29.067556</v>
      </c>
      <c r="Z7633">
        <v>0</v>
      </c>
      <c r="AA7633">
        <v>0</v>
      </c>
      <c r="AB7633">
        <v>0</v>
      </c>
      <c r="AC7633">
        <v>2.6654505999999998</v>
      </c>
      <c r="AD7633">
        <v>0</v>
      </c>
      <c r="AE7633">
        <v>0</v>
      </c>
      <c r="AF7633">
        <v>31.733006</v>
      </c>
    </row>
    <row r="7634" spans="1:32" x14ac:dyDescent="0.3">
      <c r="A7634">
        <v>2793041</v>
      </c>
      <c r="B7634">
        <v>1</v>
      </c>
      <c r="C7634" t="s">
        <v>82</v>
      </c>
      <c r="D7634" t="s">
        <v>95</v>
      </c>
      <c r="E7634" t="s">
        <v>27008</v>
      </c>
      <c r="F7634" t="s">
        <v>27009</v>
      </c>
      <c r="G7634" t="s">
        <v>31548</v>
      </c>
      <c r="H7634" t="s">
        <v>893</v>
      </c>
      <c r="I7634" t="s">
        <v>78</v>
      </c>
      <c r="J7634" t="s">
        <v>135</v>
      </c>
      <c r="K7634" t="s">
        <v>22</v>
      </c>
      <c r="L7634" t="s">
        <v>136</v>
      </c>
      <c r="M7634" t="s">
        <v>27010</v>
      </c>
      <c r="N7634" t="s">
        <v>27011</v>
      </c>
      <c r="O7634">
        <v>1.5219444444444445</v>
      </c>
      <c r="P7634">
        <v>0</v>
      </c>
      <c r="Q7634">
        <v>8</v>
      </c>
      <c r="R7634">
        <v>0</v>
      </c>
      <c r="S7634">
        <v>0</v>
      </c>
      <c r="T7634">
        <v>0</v>
      </c>
      <c r="U7634">
        <v>2</v>
      </c>
      <c r="V7634">
        <v>0</v>
      </c>
      <c r="W7634">
        <v>0</v>
      </c>
      <c r="X7634">
        <v>0</v>
      </c>
      <c r="Y7634">
        <v>7.42035</v>
      </c>
      <c r="Z7634">
        <v>0</v>
      </c>
      <c r="AA7634">
        <v>0</v>
      </c>
      <c r="AB7634">
        <v>0</v>
      </c>
      <c r="AC7634">
        <v>1.6805801</v>
      </c>
      <c r="AD7634">
        <v>0</v>
      </c>
      <c r="AE7634">
        <v>0</v>
      </c>
      <c r="AF7634">
        <v>9.10093</v>
      </c>
    </row>
    <row r="7635" spans="1:32" x14ac:dyDescent="0.3">
      <c r="A7635">
        <v>2793033</v>
      </c>
      <c r="B7635">
        <v>1</v>
      </c>
      <c r="C7635" t="s">
        <v>83</v>
      </c>
      <c r="D7635" t="s">
        <v>127</v>
      </c>
      <c r="E7635" t="s">
        <v>27012</v>
      </c>
      <c r="F7635" t="s">
        <v>27013</v>
      </c>
      <c r="G7635" t="s">
        <v>31546</v>
      </c>
      <c r="H7635" t="s">
        <v>223</v>
      </c>
      <c r="I7635" t="s">
        <v>78</v>
      </c>
      <c r="J7635" t="s">
        <v>135</v>
      </c>
      <c r="K7635" t="s">
        <v>22</v>
      </c>
      <c r="L7635" t="s">
        <v>136</v>
      </c>
      <c r="M7635" t="s">
        <v>27014</v>
      </c>
      <c r="N7635" t="s">
        <v>27015</v>
      </c>
      <c r="O7635">
        <v>0.50361111111111112</v>
      </c>
      <c r="P7635">
        <v>0</v>
      </c>
      <c r="Q7635">
        <v>32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3.5912782999999999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3.5912782999999999</v>
      </c>
    </row>
    <row r="7636" spans="1:32" x14ac:dyDescent="0.3">
      <c r="A7636">
        <v>2793054</v>
      </c>
      <c r="B7636">
        <v>1</v>
      </c>
      <c r="C7636" t="s">
        <v>82</v>
      </c>
      <c r="D7636" t="s">
        <v>100</v>
      </c>
      <c r="E7636" t="s">
        <v>21591</v>
      </c>
      <c r="F7636" t="s">
        <v>21592</v>
      </c>
      <c r="G7636" t="s">
        <v>31546</v>
      </c>
      <c r="H7636" t="s">
        <v>223</v>
      </c>
      <c r="I7636" t="s">
        <v>78</v>
      </c>
      <c r="J7636" t="s">
        <v>135</v>
      </c>
      <c r="K7636" t="s">
        <v>22</v>
      </c>
      <c r="L7636" t="s">
        <v>136</v>
      </c>
      <c r="M7636" t="s">
        <v>27016</v>
      </c>
      <c r="N7636" t="s">
        <v>27017</v>
      </c>
      <c r="O7636">
        <v>1.5852777777777778</v>
      </c>
      <c r="P7636">
        <v>0</v>
      </c>
      <c r="Q7636">
        <v>254</v>
      </c>
      <c r="R7636">
        <v>0</v>
      </c>
      <c r="S7636">
        <v>0</v>
      </c>
      <c r="T7636">
        <v>0</v>
      </c>
      <c r="U7636">
        <v>13</v>
      </c>
      <c r="V7636">
        <v>0</v>
      </c>
      <c r="W7636">
        <v>0</v>
      </c>
      <c r="X7636">
        <v>0</v>
      </c>
      <c r="Y7636">
        <v>110.60379</v>
      </c>
      <c r="Z7636">
        <v>0</v>
      </c>
      <c r="AA7636">
        <v>0</v>
      </c>
      <c r="AB7636">
        <v>0</v>
      </c>
      <c r="AC7636">
        <v>49.553024000000001</v>
      </c>
      <c r="AD7636">
        <v>0</v>
      </c>
      <c r="AE7636">
        <v>0</v>
      </c>
      <c r="AF7636">
        <v>160.15681000000001</v>
      </c>
    </row>
    <row r="7637" spans="1:32" x14ac:dyDescent="0.3">
      <c r="A7637">
        <v>2793036</v>
      </c>
      <c r="B7637">
        <v>1</v>
      </c>
      <c r="C7637" t="s">
        <v>82</v>
      </c>
      <c r="D7637" t="s">
        <v>88</v>
      </c>
      <c r="E7637" t="s">
        <v>27018</v>
      </c>
      <c r="F7637" t="s">
        <v>27019</v>
      </c>
      <c r="G7637" t="s">
        <v>31546</v>
      </c>
      <c r="H7637" t="s">
        <v>223</v>
      </c>
      <c r="I7637" t="s">
        <v>78</v>
      </c>
      <c r="J7637" t="s">
        <v>135</v>
      </c>
      <c r="K7637" t="s">
        <v>22</v>
      </c>
      <c r="L7637" t="s">
        <v>136</v>
      </c>
      <c r="M7637" t="s">
        <v>27020</v>
      </c>
      <c r="N7637" t="s">
        <v>26479</v>
      </c>
      <c r="O7637">
        <v>0.89194444444444443</v>
      </c>
      <c r="P7637">
        <v>0</v>
      </c>
      <c r="Q7637">
        <v>61</v>
      </c>
      <c r="R7637">
        <v>0</v>
      </c>
      <c r="S7637">
        <v>0</v>
      </c>
      <c r="T7637">
        <v>0</v>
      </c>
      <c r="U7637">
        <v>4</v>
      </c>
      <c r="V7637">
        <v>0</v>
      </c>
      <c r="W7637">
        <v>0</v>
      </c>
      <c r="X7637">
        <v>0</v>
      </c>
      <c r="Y7637">
        <v>15.69608</v>
      </c>
      <c r="Z7637">
        <v>0</v>
      </c>
      <c r="AA7637">
        <v>0</v>
      </c>
      <c r="AB7637">
        <v>0</v>
      </c>
      <c r="AC7637">
        <v>1.7006186999999999</v>
      </c>
      <c r="AD7637">
        <v>0</v>
      </c>
      <c r="AE7637">
        <v>0</v>
      </c>
      <c r="AF7637">
        <v>17.396698000000001</v>
      </c>
    </row>
    <row r="7638" spans="1:32" x14ac:dyDescent="0.3">
      <c r="A7638">
        <v>2793044</v>
      </c>
      <c r="B7638">
        <v>1</v>
      </c>
      <c r="C7638" t="s">
        <v>82</v>
      </c>
      <c r="D7638" t="s">
        <v>84</v>
      </c>
      <c r="E7638" t="s">
        <v>7389</v>
      </c>
      <c r="F7638" t="s">
        <v>7390</v>
      </c>
      <c r="G7638" t="s">
        <v>31547</v>
      </c>
      <c r="H7638" t="s">
        <v>134</v>
      </c>
      <c r="I7638" t="s">
        <v>79</v>
      </c>
      <c r="J7638" t="s">
        <v>135</v>
      </c>
      <c r="K7638" t="s">
        <v>22</v>
      </c>
      <c r="L7638" t="s">
        <v>136</v>
      </c>
      <c r="M7638" t="s">
        <v>27021</v>
      </c>
      <c r="N7638" t="s">
        <v>27022</v>
      </c>
      <c r="O7638">
        <v>0.30333333333333334</v>
      </c>
      <c r="P7638">
        <v>5</v>
      </c>
      <c r="Q7638">
        <v>110</v>
      </c>
      <c r="R7638">
        <v>7</v>
      </c>
      <c r="S7638">
        <v>64</v>
      </c>
      <c r="T7638">
        <v>25</v>
      </c>
      <c r="U7638">
        <v>41</v>
      </c>
      <c r="V7638">
        <v>2</v>
      </c>
      <c r="W7638">
        <v>0</v>
      </c>
      <c r="X7638">
        <v>0.68133259999999995</v>
      </c>
      <c r="Y7638">
        <v>8.3884899999999991</v>
      </c>
      <c r="Z7638">
        <v>14.444801</v>
      </c>
      <c r="AA7638">
        <v>5.3811989999999996</v>
      </c>
      <c r="AB7638">
        <v>58.727448000000003</v>
      </c>
      <c r="AC7638">
        <v>15.832163</v>
      </c>
      <c r="AD7638">
        <v>4.8508635</v>
      </c>
      <c r="AE7638">
        <v>0</v>
      </c>
      <c r="AF7638">
        <v>108.30629999999999</v>
      </c>
    </row>
    <row r="7639" spans="1:32" x14ac:dyDescent="0.3">
      <c r="A7639">
        <v>2793049</v>
      </c>
      <c r="B7639">
        <v>1</v>
      </c>
      <c r="C7639" t="s">
        <v>83</v>
      </c>
      <c r="D7639" t="s">
        <v>115</v>
      </c>
      <c r="E7639" t="s">
        <v>27023</v>
      </c>
      <c r="F7639" t="s">
        <v>27024</v>
      </c>
      <c r="G7639" t="s">
        <v>31546</v>
      </c>
      <c r="H7639" t="s">
        <v>223</v>
      </c>
      <c r="I7639" t="s">
        <v>78</v>
      </c>
      <c r="J7639" t="s">
        <v>135</v>
      </c>
      <c r="K7639" t="s">
        <v>22</v>
      </c>
      <c r="L7639" t="s">
        <v>136</v>
      </c>
      <c r="M7639" t="s">
        <v>27025</v>
      </c>
      <c r="N7639" t="s">
        <v>27026</v>
      </c>
      <c r="O7639">
        <v>0.62916666666666665</v>
      </c>
      <c r="P7639">
        <v>0</v>
      </c>
      <c r="Q7639">
        <v>113</v>
      </c>
      <c r="R7639">
        <v>0</v>
      </c>
      <c r="S7639">
        <v>0</v>
      </c>
      <c r="T7639">
        <v>0</v>
      </c>
      <c r="U7639">
        <v>36</v>
      </c>
      <c r="V7639">
        <v>0</v>
      </c>
      <c r="W7639">
        <v>1</v>
      </c>
      <c r="X7639">
        <v>0</v>
      </c>
      <c r="Y7639">
        <v>16.336672</v>
      </c>
      <c r="Z7639">
        <v>0</v>
      </c>
      <c r="AA7639">
        <v>0</v>
      </c>
      <c r="AB7639">
        <v>0</v>
      </c>
      <c r="AC7639">
        <v>4.5067880000000002</v>
      </c>
      <c r="AD7639">
        <v>0</v>
      </c>
      <c r="AE7639">
        <v>0.53524875999999999</v>
      </c>
      <c r="AF7639">
        <v>21.378708</v>
      </c>
    </row>
    <row r="7640" spans="1:32" x14ac:dyDescent="0.3">
      <c r="A7640">
        <v>2792853</v>
      </c>
      <c r="B7640">
        <v>1</v>
      </c>
      <c r="C7640" t="s">
        <v>82</v>
      </c>
      <c r="D7640" t="s">
        <v>86</v>
      </c>
      <c r="E7640" t="s">
        <v>27027</v>
      </c>
      <c r="F7640" t="s">
        <v>27028</v>
      </c>
      <c r="G7640" t="s">
        <v>31546</v>
      </c>
      <c r="H7640" t="s">
        <v>409</v>
      </c>
      <c r="I7640" t="s">
        <v>78</v>
      </c>
      <c r="J7640" t="s">
        <v>135</v>
      </c>
      <c r="K7640" t="s">
        <v>3</v>
      </c>
      <c r="L7640" t="s">
        <v>136</v>
      </c>
      <c r="M7640" t="s">
        <v>27029</v>
      </c>
      <c r="N7640" t="s">
        <v>27030</v>
      </c>
      <c r="O7640">
        <v>2.1583333333333332</v>
      </c>
      <c r="P7640">
        <v>0</v>
      </c>
      <c r="Q7640">
        <v>0</v>
      </c>
      <c r="R7640">
        <v>0</v>
      </c>
      <c r="S7640">
        <v>2</v>
      </c>
      <c r="T7640">
        <v>0</v>
      </c>
      <c r="U7640">
        <v>4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7.4507059999999996E-3</v>
      </c>
      <c r="AB7640">
        <v>0</v>
      </c>
      <c r="AC7640">
        <v>2.1072967</v>
      </c>
      <c r="AD7640">
        <v>0</v>
      </c>
      <c r="AE7640">
        <v>0</v>
      </c>
      <c r="AF7640">
        <v>2.1147472999999999</v>
      </c>
    </row>
    <row r="7641" spans="1:32" x14ac:dyDescent="0.3">
      <c r="A7641">
        <v>2792739</v>
      </c>
      <c r="B7641">
        <v>2</v>
      </c>
      <c r="C7641" t="s">
        <v>82</v>
      </c>
      <c r="D7641" t="s">
        <v>92</v>
      </c>
      <c r="E7641" t="s">
        <v>27031</v>
      </c>
      <c r="F7641" t="s">
        <v>27032</v>
      </c>
      <c r="G7641" t="s">
        <v>31552</v>
      </c>
      <c r="H7641" t="s">
        <v>223</v>
      </c>
      <c r="I7641" t="s">
        <v>78</v>
      </c>
      <c r="J7641" t="s">
        <v>135</v>
      </c>
      <c r="K7641" t="s">
        <v>22</v>
      </c>
      <c r="L7641" t="s">
        <v>136</v>
      </c>
      <c r="M7641" t="s">
        <v>27033</v>
      </c>
      <c r="N7641" t="s">
        <v>27034</v>
      </c>
      <c r="O7641">
        <v>0.31416666666666665</v>
      </c>
      <c r="P7641">
        <v>0</v>
      </c>
      <c r="Q7641">
        <v>66</v>
      </c>
      <c r="R7641">
        <v>0</v>
      </c>
      <c r="S7641">
        <v>0</v>
      </c>
      <c r="T7641">
        <v>0</v>
      </c>
      <c r="U7641">
        <v>1</v>
      </c>
      <c r="V7641">
        <v>0</v>
      </c>
      <c r="W7641">
        <v>0</v>
      </c>
      <c r="X7641">
        <v>0</v>
      </c>
      <c r="Y7641">
        <v>3.398644</v>
      </c>
      <c r="Z7641">
        <v>0</v>
      </c>
      <c r="AA7641">
        <v>0</v>
      </c>
      <c r="AB7641">
        <v>0</v>
      </c>
      <c r="AC7641">
        <v>8.7002069999999997E-3</v>
      </c>
      <c r="AD7641">
        <v>0</v>
      </c>
      <c r="AE7641">
        <v>0</v>
      </c>
      <c r="AF7641">
        <v>3.4073440000000002</v>
      </c>
    </row>
    <row r="7642" spans="1:32" x14ac:dyDescent="0.3">
      <c r="A7642">
        <v>2792747</v>
      </c>
      <c r="B7642">
        <v>1</v>
      </c>
      <c r="C7642" t="s">
        <v>82</v>
      </c>
      <c r="D7642" t="s">
        <v>88</v>
      </c>
      <c r="E7642" t="s">
        <v>27035</v>
      </c>
      <c r="F7642" t="s">
        <v>27036</v>
      </c>
      <c r="G7642" t="s">
        <v>31546</v>
      </c>
      <c r="H7642" t="s">
        <v>1297</v>
      </c>
      <c r="I7642" t="s">
        <v>78</v>
      </c>
      <c r="J7642" t="s">
        <v>135</v>
      </c>
      <c r="K7642" t="s">
        <v>22</v>
      </c>
      <c r="L7642" t="s">
        <v>136</v>
      </c>
      <c r="M7642" t="s">
        <v>27037</v>
      </c>
      <c r="N7642" t="s">
        <v>27038</v>
      </c>
      <c r="O7642">
        <v>1.4341666666666666</v>
      </c>
      <c r="P7642">
        <v>0</v>
      </c>
      <c r="Q7642">
        <v>23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2.8477483000000001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2.8477483000000001</v>
      </c>
    </row>
    <row r="7643" spans="1:32" x14ac:dyDescent="0.3">
      <c r="A7643">
        <v>2792507</v>
      </c>
      <c r="B7643">
        <v>1</v>
      </c>
      <c r="C7643" t="s">
        <v>83</v>
      </c>
      <c r="D7643" t="s">
        <v>128</v>
      </c>
      <c r="E7643" t="s">
        <v>27039</v>
      </c>
      <c r="F7643" t="s">
        <v>27040</v>
      </c>
      <c r="G7643" t="s">
        <v>31551</v>
      </c>
      <c r="H7643" t="s">
        <v>624</v>
      </c>
      <c r="I7643" t="s">
        <v>79</v>
      </c>
      <c r="J7643" t="s">
        <v>135</v>
      </c>
      <c r="K7643" t="s">
        <v>22</v>
      </c>
      <c r="L7643" t="s">
        <v>136</v>
      </c>
      <c r="M7643" t="s">
        <v>27041</v>
      </c>
      <c r="N7643" t="s">
        <v>27042</v>
      </c>
      <c r="O7643">
        <v>2.2608333333333333</v>
      </c>
      <c r="P7643">
        <v>0</v>
      </c>
      <c r="Q7643">
        <v>13</v>
      </c>
      <c r="R7643">
        <v>0</v>
      </c>
      <c r="S7643">
        <v>19</v>
      </c>
      <c r="T7643">
        <v>0</v>
      </c>
      <c r="U7643">
        <v>1</v>
      </c>
      <c r="V7643">
        <v>0</v>
      </c>
      <c r="W7643">
        <v>0</v>
      </c>
      <c r="X7643">
        <v>0</v>
      </c>
      <c r="Y7643">
        <v>2.2933821999999999</v>
      </c>
      <c r="Z7643">
        <v>0</v>
      </c>
      <c r="AA7643">
        <v>7.9721865999999997</v>
      </c>
      <c r="AB7643">
        <v>0</v>
      </c>
      <c r="AC7643">
        <v>0</v>
      </c>
      <c r="AD7643">
        <v>0</v>
      </c>
      <c r="AE7643">
        <v>0</v>
      </c>
      <c r="AF7643">
        <v>10.265568999999999</v>
      </c>
    </row>
    <row r="7644" spans="1:32" x14ac:dyDescent="0.3">
      <c r="A7644">
        <v>2792508</v>
      </c>
      <c r="B7644">
        <v>1</v>
      </c>
      <c r="C7644" t="s">
        <v>82</v>
      </c>
      <c r="D7644" t="s">
        <v>98</v>
      </c>
      <c r="E7644" t="s">
        <v>27043</v>
      </c>
      <c r="F7644" t="s">
        <v>27044</v>
      </c>
      <c r="G7644" t="s">
        <v>31546</v>
      </c>
      <c r="H7644" t="s">
        <v>223</v>
      </c>
      <c r="I7644" t="s">
        <v>78</v>
      </c>
      <c r="J7644" t="s">
        <v>135</v>
      </c>
      <c r="K7644" t="s">
        <v>22</v>
      </c>
      <c r="L7644" t="s">
        <v>136</v>
      </c>
      <c r="M7644" t="s">
        <v>27045</v>
      </c>
      <c r="N7644" t="s">
        <v>27046</v>
      </c>
      <c r="O7644">
        <v>0.80388888888888888</v>
      </c>
      <c r="P7644">
        <v>0</v>
      </c>
      <c r="Q7644">
        <v>140</v>
      </c>
      <c r="R7644">
        <v>0</v>
      </c>
      <c r="S7644">
        <v>0</v>
      </c>
      <c r="T7644">
        <v>0</v>
      </c>
      <c r="U7644">
        <v>3</v>
      </c>
      <c r="V7644">
        <v>0</v>
      </c>
      <c r="W7644">
        <v>0</v>
      </c>
      <c r="X7644">
        <v>0</v>
      </c>
      <c r="Y7644">
        <v>39.496403000000001</v>
      </c>
      <c r="Z7644">
        <v>0</v>
      </c>
      <c r="AA7644">
        <v>0</v>
      </c>
      <c r="AB7644">
        <v>0</v>
      </c>
      <c r="AC7644">
        <v>3.8757976E-2</v>
      </c>
      <c r="AD7644">
        <v>0</v>
      </c>
      <c r="AE7644">
        <v>0</v>
      </c>
      <c r="AF7644">
        <v>39.535159999999998</v>
      </c>
    </row>
    <row r="7645" spans="1:32" x14ac:dyDescent="0.3">
      <c r="A7645">
        <v>2792514</v>
      </c>
      <c r="B7645">
        <v>1</v>
      </c>
      <c r="C7645" t="s">
        <v>82</v>
      </c>
      <c r="D7645" t="s">
        <v>104</v>
      </c>
      <c r="E7645" t="s">
        <v>9523</v>
      </c>
      <c r="F7645" t="s">
        <v>9524</v>
      </c>
      <c r="G7645" t="s">
        <v>31546</v>
      </c>
      <c r="H7645" t="s">
        <v>223</v>
      </c>
      <c r="I7645" t="s">
        <v>78</v>
      </c>
      <c r="J7645" t="s">
        <v>135</v>
      </c>
      <c r="K7645" t="s">
        <v>22</v>
      </c>
      <c r="L7645" t="s">
        <v>136</v>
      </c>
      <c r="M7645" t="s">
        <v>27047</v>
      </c>
      <c r="N7645" t="s">
        <v>27048</v>
      </c>
      <c r="O7645">
        <v>3.7897222222222222</v>
      </c>
      <c r="P7645">
        <v>0</v>
      </c>
      <c r="Q7645">
        <v>116</v>
      </c>
      <c r="R7645">
        <v>0</v>
      </c>
      <c r="S7645">
        <v>0</v>
      </c>
      <c r="T7645">
        <v>0</v>
      </c>
      <c r="U7645">
        <v>6</v>
      </c>
      <c r="V7645">
        <v>0</v>
      </c>
      <c r="W7645">
        <v>0</v>
      </c>
      <c r="X7645">
        <v>0</v>
      </c>
      <c r="Y7645">
        <v>152.14410000000001</v>
      </c>
      <c r="Z7645">
        <v>0</v>
      </c>
      <c r="AA7645">
        <v>0</v>
      </c>
      <c r="AB7645">
        <v>0</v>
      </c>
      <c r="AC7645">
        <v>5.0664625000000001</v>
      </c>
      <c r="AD7645">
        <v>0</v>
      </c>
      <c r="AE7645">
        <v>0</v>
      </c>
      <c r="AF7645">
        <v>157.21055999999999</v>
      </c>
    </row>
    <row r="7646" spans="1:32" x14ac:dyDescent="0.3">
      <c r="A7646">
        <v>2792516</v>
      </c>
      <c r="B7646">
        <v>1</v>
      </c>
      <c r="C7646" t="s">
        <v>82</v>
      </c>
      <c r="D7646" t="s">
        <v>96</v>
      </c>
      <c r="E7646" t="s">
        <v>4761</v>
      </c>
      <c r="F7646" t="s">
        <v>4762</v>
      </c>
      <c r="G7646" t="s">
        <v>31546</v>
      </c>
      <c r="H7646" t="s">
        <v>223</v>
      </c>
      <c r="I7646" t="s">
        <v>78</v>
      </c>
      <c r="J7646" t="s">
        <v>135</v>
      </c>
      <c r="K7646" t="s">
        <v>22</v>
      </c>
      <c r="L7646" t="s">
        <v>136</v>
      </c>
      <c r="M7646" t="s">
        <v>27049</v>
      </c>
      <c r="N7646" t="s">
        <v>27050</v>
      </c>
      <c r="O7646">
        <v>1.6122222222222222</v>
      </c>
      <c r="P7646">
        <v>0</v>
      </c>
      <c r="Q7646">
        <v>249</v>
      </c>
      <c r="R7646">
        <v>0</v>
      </c>
      <c r="S7646">
        <v>0</v>
      </c>
      <c r="T7646">
        <v>0</v>
      </c>
      <c r="U7646">
        <v>4</v>
      </c>
      <c r="V7646">
        <v>0</v>
      </c>
      <c r="W7646">
        <v>0</v>
      </c>
      <c r="X7646">
        <v>0</v>
      </c>
      <c r="Y7646">
        <v>118.91162</v>
      </c>
      <c r="Z7646">
        <v>0</v>
      </c>
      <c r="AA7646">
        <v>0</v>
      </c>
      <c r="AB7646">
        <v>0</v>
      </c>
      <c r="AC7646">
        <v>1.9711851</v>
      </c>
      <c r="AD7646">
        <v>0</v>
      </c>
      <c r="AE7646">
        <v>0</v>
      </c>
      <c r="AF7646">
        <v>120.882805</v>
      </c>
    </row>
    <row r="7647" spans="1:32" x14ac:dyDescent="0.3">
      <c r="A7647">
        <v>2792319</v>
      </c>
      <c r="B7647">
        <v>1</v>
      </c>
      <c r="C7647" t="s">
        <v>83</v>
      </c>
      <c r="D7647" t="s">
        <v>128</v>
      </c>
      <c r="E7647" t="s">
        <v>27051</v>
      </c>
      <c r="F7647" t="s">
        <v>27052</v>
      </c>
      <c r="G7647" t="s">
        <v>31548</v>
      </c>
      <c r="H7647" t="s">
        <v>409</v>
      </c>
      <c r="I7647" t="s">
        <v>78</v>
      </c>
      <c r="J7647" t="s">
        <v>135</v>
      </c>
      <c r="K7647" t="s">
        <v>3</v>
      </c>
      <c r="L7647" t="s">
        <v>136</v>
      </c>
      <c r="M7647" t="s">
        <v>27053</v>
      </c>
      <c r="N7647" t="s">
        <v>27054</v>
      </c>
      <c r="O7647">
        <v>2.2897222222222222</v>
      </c>
      <c r="P7647">
        <v>0</v>
      </c>
      <c r="Q7647">
        <v>13</v>
      </c>
      <c r="R7647">
        <v>0</v>
      </c>
      <c r="S7647">
        <v>0</v>
      </c>
      <c r="T7647">
        <v>0</v>
      </c>
      <c r="U7647">
        <v>2</v>
      </c>
      <c r="V7647">
        <v>0</v>
      </c>
      <c r="W7647">
        <v>0</v>
      </c>
      <c r="X7647">
        <v>0</v>
      </c>
      <c r="Y7647">
        <v>6.0614505000000003</v>
      </c>
      <c r="Z7647">
        <v>0</v>
      </c>
      <c r="AA7647">
        <v>0</v>
      </c>
      <c r="AB7647">
        <v>0</v>
      </c>
      <c r="AC7647">
        <v>6.4706526000000002</v>
      </c>
      <c r="AD7647">
        <v>0</v>
      </c>
      <c r="AE7647">
        <v>0</v>
      </c>
      <c r="AF7647">
        <v>12.532104</v>
      </c>
    </row>
    <row r="7648" spans="1:32" x14ac:dyDescent="0.3">
      <c r="A7648">
        <v>2791675</v>
      </c>
      <c r="B7648">
        <v>1</v>
      </c>
      <c r="C7648" t="s">
        <v>83</v>
      </c>
      <c r="D7648" t="s">
        <v>124</v>
      </c>
      <c r="E7648" t="s">
        <v>13923</v>
      </c>
      <c r="F7648" t="s">
        <v>13924</v>
      </c>
      <c r="G7648" t="s">
        <v>31552</v>
      </c>
      <c r="H7648" t="s">
        <v>665</v>
      </c>
      <c r="I7648" t="s">
        <v>78</v>
      </c>
      <c r="J7648" t="s">
        <v>135</v>
      </c>
      <c r="K7648" t="s">
        <v>22</v>
      </c>
      <c r="L7648" t="s">
        <v>136</v>
      </c>
      <c r="M7648" t="s">
        <v>27055</v>
      </c>
      <c r="N7648" t="s">
        <v>27056</v>
      </c>
      <c r="O7648">
        <v>2.6238888888888887</v>
      </c>
      <c r="P7648">
        <v>0</v>
      </c>
      <c r="Q7648">
        <v>13</v>
      </c>
      <c r="R7648">
        <v>0</v>
      </c>
      <c r="S7648">
        <v>10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2.4113598000000001</v>
      </c>
      <c r="Z7648">
        <v>0</v>
      </c>
      <c r="AA7648">
        <v>0.5506337</v>
      </c>
      <c r="AB7648">
        <v>0</v>
      </c>
      <c r="AC7648">
        <v>0</v>
      </c>
      <c r="AD7648">
        <v>0</v>
      </c>
      <c r="AE7648">
        <v>0</v>
      </c>
      <c r="AF7648">
        <v>2.9619936999999998</v>
      </c>
    </row>
    <row r="7649" spans="1:32" x14ac:dyDescent="0.3">
      <c r="A7649">
        <v>2791533</v>
      </c>
      <c r="B7649">
        <v>1</v>
      </c>
      <c r="C7649" t="s">
        <v>82</v>
      </c>
      <c r="D7649" t="s">
        <v>107</v>
      </c>
      <c r="E7649" t="s">
        <v>12780</v>
      </c>
      <c r="F7649" t="s">
        <v>12781</v>
      </c>
      <c r="G7649" t="s">
        <v>31548</v>
      </c>
      <c r="H7649" t="s">
        <v>893</v>
      </c>
      <c r="I7649" t="s">
        <v>78</v>
      </c>
      <c r="J7649" t="s">
        <v>135</v>
      </c>
      <c r="K7649" t="s">
        <v>22</v>
      </c>
      <c r="L7649" t="s">
        <v>136</v>
      </c>
      <c r="M7649" t="s">
        <v>27057</v>
      </c>
      <c r="N7649" t="s">
        <v>27058</v>
      </c>
      <c r="O7649">
        <v>5.402222222222222</v>
      </c>
      <c r="P7649">
        <v>0</v>
      </c>
      <c r="Q7649">
        <v>1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2.5001775999999998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2.5001775999999998</v>
      </c>
    </row>
    <row r="7650" spans="1:32" x14ac:dyDescent="0.3">
      <c r="A7650">
        <v>2791340</v>
      </c>
      <c r="B7650">
        <v>1</v>
      </c>
      <c r="C7650" t="s">
        <v>82</v>
      </c>
      <c r="D7650" t="s">
        <v>88</v>
      </c>
      <c r="E7650" t="s">
        <v>27059</v>
      </c>
      <c r="F7650" t="s">
        <v>27060</v>
      </c>
      <c r="G7650" t="s">
        <v>31546</v>
      </c>
      <c r="H7650" t="s">
        <v>223</v>
      </c>
      <c r="I7650" t="s">
        <v>78</v>
      </c>
      <c r="J7650" t="s">
        <v>135</v>
      </c>
      <c r="K7650" t="s">
        <v>22</v>
      </c>
      <c r="L7650" t="s">
        <v>136</v>
      </c>
      <c r="M7650" t="s">
        <v>27061</v>
      </c>
      <c r="N7650" t="s">
        <v>27062</v>
      </c>
      <c r="O7650">
        <v>1.4580555555555557</v>
      </c>
      <c r="P7650">
        <v>0</v>
      </c>
      <c r="Q7650">
        <v>78</v>
      </c>
      <c r="R7650">
        <v>0</v>
      </c>
      <c r="S7650">
        <v>0</v>
      </c>
      <c r="T7650">
        <v>0</v>
      </c>
      <c r="U7650">
        <v>33</v>
      </c>
      <c r="V7650">
        <v>0</v>
      </c>
      <c r="W7650">
        <v>0</v>
      </c>
      <c r="X7650">
        <v>0</v>
      </c>
      <c r="Y7650">
        <v>29.655027</v>
      </c>
      <c r="Z7650">
        <v>0</v>
      </c>
      <c r="AA7650">
        <v>0</v>
      </c>
      <c r="AB7650">
        <v>0</v>
      </c>
      <c r="AC7650">
        <v>58.194380000000002</v>
      </c>
      <c r="AD7650">
        <v>0</v>
      </c>
      <c r="AE7650">
        <v>0</v>
      </c>
      <c r="AF7650">
        <v>87.849410000000006</v>
      </c>
    </row>
    <row r="7651" spans="1:32" x14ac:dyDescent="0.3">
      <c r="A7651">
        <v>2791306</v>
      </c>
      <c r="B7651">
        <v>1</v>
      </c>
      <c r="C7651" t="s">
        <v>83</v>
      </c>
      <c r="D7651" t="s">
        <v>129</v>
      </c>
      <c r="E7651" t="s">
        <v>27063</v>
      </c>
      <c r="F7651" t="s">
        <v>27064</v>
      </c>
      <c r="G7651" t="s">
        <v>31548</v>
      </c>
      <c r="H7651" t="s">
        <v>311</v>
      </c>
      <c r="I7651" t="s">
        <v>78</v>
      </c>
      <c r="J7651" t="s">
        <v>135</v>
      </c>
      <c r="K7651" t="s">
        <v>22</v>
      </c>
      <c r="L7651" t="s">
        <v>136</v>
      </c>
      <c r="M7651" t="s">
        <v>27065</v>
      </c>
      <c r="N7651" t="s">
        <v>27066</v>
      </c>
      <c r="O7651">
        <v>1.1108333333333333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2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6.3293166000000003</v>
      </c>
      <c r="AD7651">
        <v>0</v>
      </c>
      <c r="AE7651">
        <v>0</v>
      </c>
      <c r="AF7651">
        <v>6.3293166000000003</v>
      </c>
    </row>
    <row r="7652" spans="1:32" x14ac:dyDescent="0.3">
      <c r="A7652">
        <v>2791121</v>
      </c>
      <c r="B7652">
        <v>1</v>
      </c>
      <c r="C7652" t="s">
        <v>82</v>
      </c>
      <c r="D7652" t="s">
        <v>101</v>
      </c>
      <c r="E7652" t="s">
        <v>27067</v>
      </c>
      <c r="F7652" t="s">
        <v>27068</v>
      </c>
      <c r="G7652" t="s">
        <v>31547</v>
      </c>
      <c r="H7652" t="s">
        <v>134</v>
      </c>
      <c r="I7652" t="s">
        <v>79</v>
      </c>
      <c r="J7652" t="s">
        <v>135</v>
      </c>
      <c r="K7652" t="s">
        <v>22</v>
      </c>
      <c r="L7652" t="s">
        <v>136</v>
      </c>
      <c r="M7652" t="s">
        <v>27069</v>
      </c>
      <c r="N7652" t="s">
        <v>27070</v>
      </c>
      <c r="O7652">
        <v>0.15583333333333332</v>
      </c>
      <c r="P7652">
        <v>0</v>
      </c>
      <c r="Q7652">
        <v>19</v>
      </c>
      <c r="R7652">
        <v>3</v>
      </c>
      <c r="S7652">
        <v>15</v>
      </c>
      <c r="T7652">
        <v>13</v>
      </c>
      <c r="U7652">
        <v>22</v>
      </c>
      <c r="V7652">
        <v>12</v>
      </c>
      <c r="W7652">
        <v>0</v>
      </c>
      <c r="X7652">
        <v>0</v>
      </c>
      <c r="Y7652">
        <v>0.44843549999999999</v>
      </c>
      <c r="Z7652">
        <v>1.5875117999999999</v>
      </c>
      <c r="AA7652">
        <v>0.5750111</v>
      </c>
      <c r="AB7652">
        <v>62.725859999999997</v>
      </c>
      <c r="AC7652">
        <v>3.7437866</v>
      </c>
      <c r="AD7652">
        <v>534.44775000000004</v>
      </c>
      <c r="AE7652">
        <v>0</v>
      </c>
      <c r="AF7652">
        <v>603.52840000000003</v>
      </c>
    </row>
    <row r="7653" spans="1:32" x14ac:dyDescent="0.3">
      <c r="A7653">
        <v>2791103</v>
      </c>
      <c r="B7653">
        <v>1</v>
      </c>
      <c r="C7653" t="s">
        <v>82</v>
      </c>
      <c r="D7653" t="s">
        <v>100</v>
      </c>
      <c r="E7653" t="s">
        <v>27071</v>
      </c>
      <c r="F7653" t="s">
        <v>27072</v>
      </c>
      <c r="G7653" t="s">
        <v>31551</v>
      </c>
      <c r="H7653" t="s">
        <v>134</v>
      </c>
      <c r="I7653" t="s">
        <v>79</v>
      </c>
      <c r="J7653" t="s">
        <v>248</v>
      </c>
      <c r="K7653" t="s">
        <v>22</v>
      </c>
      <c r="L7653" t="s">
        <v>136</v>
      </c>
      <c r="M7653" t="s">
        <v>27073</v>
      </c>
      <c r="N7653" t="s">
        <v>27074</v>
      </c>
      <c r="O7653">
        <v>4.7222222222222221E-2</v>
      </c>
      <c r="P7653">
        <v>0</v>
      </c>
      <c r="Q7653">
        <v>159</v>
      </c>
      <c r="R7653">
        <v>0</v>
      </c>
      <c r="S7653">
        <v>0</v>
      </c>
      <c r="T7653">
        <v>0</v>
      </c>
      <c r="U7653">
        <v>485</v>
      </c>
      <c r="V7653">
        <v>0</v>
      </c>
      <c r="W7653">
        <v>0</v>
      </c>
      <c r="X7653">
        <v>0</v>
      </c>
      <c r="Y7653">
        <v>1.3907632999999999</v>
      </c>
      <c r="Z7653">
        <v>0</v>
      </c>
      <c r="AA7653">
        <v>0</v>
      </c>
      <c r="AB7653">
        <v>0</v>
      </c>
      <c r="AC7653">
        <v>10.868342999999999</v>
      </c>
      <c r="AD7653">
        <v>0</v>
      </c>
      <c r="AE7653">
        <v>0</v>
      </c>
      <c r="AF7653">
        <v>12.259107</v>
      </c>
    </row>
    <row r="7654" spans="1:32" x14ac:dyDescent="0.3">
      <c r="A7654">
        <v>2791017</v>
      </c>
      <c r="B7654">
        <v>1</v>
      </c>
      <c r="C7654" t="s">
        <v>82</v>
      </c>
      <c r="D7654" t="s">
        <v>95</v>
      </c>
      <c r="E7654" t="s">
        <v>27075</v>
      </c>
      <c r="F7654" t="s">
        <v>27076</v>
      </c>
      <c r="G7654" t="s">
        <v>31546</v>
      </c>
      <c r="H7654" t="s">
        <v>145</v>
      </c>
      <c r="I7654" t="s">
        <v>78</v>
      </c>
      <c r="J7654" t="s">
        <v>135</v>
      </c>
      <c r="K7654" t="s">
        <v>22</v>
      </c>
      <c r="L7654" t="s">
        <v>136</v>
      </c>
      <c r="M7654" t="s">
        <v>27077</v>
      </c>
      <c r="N7654" t="s">
        <v>27078</v>
      </c>
      <c r="O7654">
        <v>1.0966666666666667</v>
      </c>
      <c r="P7654">
        <v>0</v>
      </c>
      <c r="Q7654">
        <v>148</v>
      </c>
      <c r="R7654">
        <v>0</v>
      </c>
      <c r="S7654">
        <v>1</v>
      </c>
      <c r="T7654">
        <v>0</v>
      </c>
      <c r="U7654">
        <v>3</v>
      </c>
      <c r="V7654">
        <v>0</v>
      </c>
      <c r="W7654">
        <v>0</v>
      </c>
      <c r="X7654">
        <v>0</v>
      </c>
      <c r="Y7654">
        <v>47.501857999999999</v>
      </c>
      <c r="Z7654">
        <v>0</v>
      </c>
      <c r="AA7654">
        <v>2.1500067999999999</v>
      </c>
      <c r="AB7654">
        <v>0</v>
      </c>
      <c r="AC7654">
        <v>0.25550810000000002</v>
      </c>
      <c r="AD7654">
        <v>0</v>
      </c>
      <c r="AE7654">
        <v>0</v>
      </c>
      <c r="AF7654">
        <v>49.90737</v>
      </c>
    </row>
    <row r="7655" spans="1:32" x14ac:dyDescent="0.3">
      <c r="A7655">
        <v>2791015</v>
      </c>
      <c r="B7655">
        <v>1</v>
      </c>
      <c r="C7655" t="s">
        <v>82</v>
      </c>
      <c r="D7655" t="s">
        <v>102</v>
      </c>
      <c r="E7655" t="s">
        <v>6341</v>
      </c>
      <c r="F7655" t="s">
        <v>6342</v>
      </c>
      <c r="G7655" t="s">
        <v>31551</v>
      </c>
      <c r="H7655" t="s">
        <v>643</v>
      </c>
      <c r="I7655" t="s">
        <v>79</v>
      </c>
      <c r="J7655" t="s">
        <v>135</v>
      </c>
      <c r="K7655" t="s">
        <v>22</v>
      </c>
      <c r="L7655" t="s">
        <v>186</v>
      </c>
      <c r="M7655" t="s">
        <v>27079</v>
      </c>
      <c r="N7655" t="s">
        <v>27080</v>
      </c>
      <c r="O7655">
        <v>6.1361111111111111</v>
      </c>
      <c r="P7655">
        <v>0</v>
      </c>
      <c r="Q7655">
        <v>38</v>
      </c>
      <c r="R7655">
        <v>0</v>
      </c>
      <c r="S7655">
        <v>128</v>
      </c>
      <c r="T7655">
        <v>0</v>
      </c>
      <c r="U7655">
        <v>50</v>
      </c>
      <c r="V7655">
        <v>0</v>
      </c>
      <c r="W7655">
        <v>0</v>
      </c>
      <c r="X7655">
        <v>0</v>
      </c>
      <c r="Y7655">
        <v>23.253826</v>
      </c>
      <c r="Z7655">
        <v>0</v>
      </c>
      <c r="AA7655">
        <v>184.9539</v>
      </c>
      <c r="AB7655">
        <v>0</v>
      </c>
      <c r="AC7655">
        <v>207.21995999999999</v>
      </c>
      <c r="AD7655">
        <v>0</v>
      </c>
      <c r="AE7655">
        <v>0</v>
      </c>
      <c r="AF7655">
        <v>415.42766999999998</v>
      </c>
    </row>
    <row r="7656" spans="1:32" x14ac:dyDescent="0.3">
      <c r="A7656">
        <v>2791034</v>
      </c>
      <c r="B7656">
        <v>1</v>
      </c>
      <c r="C7656" t="s">
        <v>82</v>
      </c>
      <c r="D7656" t="s">
        <v>109</v>
      </c>
      <c r="E7656" t="s">
        <v>27081</v>
      </c>
      <c r="F7656" t="s">
        <v>27082</v>
      </c>
      <c r="G7656" t="s">
        <v>31549</v>
      </c>
      <c r="H7656" t="s">
        <v>648</v>
      </c>
      <c r="I7656" t="s">
        <v>79</v>
      </c>
      <c r="J7656" t="s">
        <v>135</v>
      </c>
      <c r="K7656" t="s">
        <v>22</v>
      </c>
      <c r="L7656" t="s">
        <v>186</v>
      </c>
      <c r="M7656" t="s">
        <v>27083</v>
      </c>
      <c r="N7656" t="s">
        <v>27084</v>
      </c>
      <c r="O7656">
        <v>2.4388888888888891</v>
      </c>
      <c r="P7656">
        <v>0</v>
      </c>
      <c r="Q7656">
        <v>91</v>
      </c>
      <c r="R7656">
        <v>0</v>
      </c>
      <c r="S7656">
        <v>1</v>
      </c>
      <c r="T7656">
        <v>0</v>
      </c>
      <c r="U7656">
        <v>15</v>
      </c>
      <c r="V7656">
        <v>0</v>
      </c>
      <c r="W7656">
        <v>0</v>
      </c>
      <c r="X7656">
        <v>0</v>
      </c>
      <c r="Y7656">
        <v>43.262523999999999</v>
      </c>
      <c r="Z7656">
        <v>0</v>
      </c>
      <c r="AA7656">
        <v>0.20989210999999999</v>
      </c>
      <c r="AB7656">
        <v>0</v>
      </c>
      <c r="AC7656">
        <v>13.511279</v>
      </c>
      <c r="AD7656">
        <v>0</v>
      </c>
      <c r="AE7656">
        <v>0</v>
      </c>
      <c r="AF7656">
        <v>56.983696000000002</v>
      </c>
    </row>
    <row r="7657" spans="1:32" x14ac:dyDescent="0.3">
      <c r="A7657">
        <v>2791027</v>
      </c>
      <c r="B7657">
        <v>1</v>
      </c>
      <c r="C7657" t="s">
        <v>83</v>
      </c>
      <c r="D7657" t="s">
        <v>123</v>
      </c>
      <c r="E7657" t="s">
        <v>27085</v>
      </c>
      <c r="F7657" t="s">
        <v>27086</v>
      </c>
      <c r="G7657" t="s">
        <v>31552</v>
      </c>
      <c r="H7657" t="s">
        <v>648</v>
      </c>
      <c r="I7657" t="s">
        <v>78</v>
      </c>
      <c r="J7657" t="s">
        <v>135</v>
      </c>
      <c r="K7657" t="s">
        <v>22</v>
      </c>
      <c r="L7657" t="s">
        <v>186</v>
      </c>
      <c r="M7657" t="s">
        <v>27087</v>
      </c>
      <c r="N7657" t="s">
        <v>27088</v>
      </c>
      <c r="O7657">
        <v>2.2955555555555556</v>
      </c>
      <c r="P7657">
        <v>0</v>
      </c>
      <c r="Q7657">
        <v>354</v>
      </c>
      <c r="R7657">
        <v>0</v>
      </c>
      <c r="S7657">
        <v>0</v>
      </c>
      <c r="T7657">
        <v>0</v>
      </c>
      <c r="U7657">
        <v>12</v>
      </c>
      <c r="V7657">
        <v>0</v>
      </c>
      <c r="W7657">
        <v>0</v>
      </c>
      <c r="X7657">
        <v>0</v>
      </c>
      <c r="Y7657">
        <v>140.13981999999999</v>
      </c>
      <c r="Z7657">
        <v>0</v>
      </c>
      <c r="AA7657">
        <v>0</v>
      </c>
      <c r="AB7657">
        <v>0</v>
      </c>
      <c r="AC7657">
        <v>53.377693000000001</v>
      </c>
      <c r="AD7657">
        <v>0</v>
      </c>
      <c r="AE7657">
        <v>0</v>
      </c>
      <c r="AF7657">
        <v>193.51751999999999</v>
      </c>
    </row>
    <row r="7658" spans="1:32" x14ac:dyDescent="0.3">
      <c r="A7658">
        <v>2791019</v>
      </c>
      <c r="B7658">
        <v>1</v>
      </c>
      <c r="C7658" t="s">
        <v>82</v>
      </c>
      <c r="D7658" t="s">
        <v>103</v>
      </c>
      <c r="E7658" t="s">
        <v>1356</v>
      </c>
      <c r="F7658" t="s">
        <v>1357</v>
      </c>
      <c r="G7658" t="s">
        <v>31549</v>
      </c>
      <c r="H7658" t="s">
        <v>643</v>
      </c>
      <c r="I7658" t="s">
        <v>79</v>
      </c>
      <c r="J7658" t="s">
        <v>135</v>
      </c>
      <c r="K7658" t="s">
        <v>22</v>
      </c>
      <c r="L7658" t="s">
        <v>186</v>
      </c>
      <c r="M7658" t="s">
        <v>27089</v>
      </c>
      <c r="N7658" t="s">
        <v>27090</v>
      </c>
      <c r="O7658">
        <v>7.94</v>
      </c>
      <c r="P7658">
        <v>0</v>
      </c>
      <c r="Q7658">
        <v>569</v>
      </c>
      <c r="R7658">
        <v>0</v>
      </c>
      <c r="S7658">
        <v>90</v>
      </c>
      <c r="T7658">
        <v>1</v>
      </c>
      <c r="U7658">
        <v>84</v>
      </c>
      <c r="V7658">
        <v>0</v>
      </c>
      <c r="W7658">
        <v>0</v>
      </c>
      <c r="X7658">
        <v>0</v>
      </c>
      <c r="Y7658">
        <v>524.54864999999995</v>
      </c>
      <c r="Z7658">
        <v>0</v>
      </c>
      <c r="AA7658">
        <v>80.403229999999994</v>
      </c>
      <c r="AB7658">
        <v>1.7915045000000001</v>
      </c>
      <c r="AC7658">
        <v>330.46499999999997</v>
      </c>
      <c r="AD7658">
        <v>0</v>
      </c>
      <c r="AE7658">
        <v>0</v>
      </c>
      <c r="AF7658">
        <v>937.20839999999998</v>
      </c>
    </row>
    <row r="7659" spans="1:32" x14ac:dyDescent="0.3">
      <c r="A7659">
        <v>2791032</v>
      </c>
      <c r="B7659">
        <v>1</v>
      </c>
      <c r="C7659" t="s">
        <v>82</v>
      </c>
      <c r="D7659" t="s">
        <v>91</v>
      </c>
      <c r="E7659" t="s">
        <v>3060</v>
      </c>
      <c r="F7659" t="s">
        <v>1185</v>
      </c>
      <c r="G7659" t="s">
        <v>31552</v>
      </c>
      <c r="H7659" t="s">
        <v>643</v>
      </c>
      <c r="I7659" t="s">
        <v>78</v>
      </c>
      <c r="J7659" t="s">
        <v>135</v>
      </c>
      <c r="K7659" t="s">
        <v>22</v>
      </c>
      <c r="L7659" t="s">
        <v>186</v>
      </c>
      <c r="M7659" t="s">
        <v>27091</v>
      </c>
      <c r="N7659" t="s">
        <v>27092</v>
      </c>
      <c r="O7659">
        <v>7.0116666666666667</v>
      </c>
      <c r="P7659">
        <v>0</v>
      </c>
      <c r="Q7659">
        <v>1045</v>
      </c>
      <c r="R7659">
        <v>0</v>
      </c>
      <c r="S7659">
        <v>0</v>
      </c>
      <c r="T7659">
        <v>0</v>
      </c>
      <c r="U7659">
        <v>74</v>
      </c>
      <c r="V7659">
        <v>0</v>
      </c>
      <c r="W7659">
        <v>0</v>
      </c>
      <c r="X7659">
        <v>0</v>
      </c>
      <c r="Y7659">
        <v>1582.0120999999999</v>
      </c>
      <c r="Z7659">
        <v>0</v>
      </c>
      <c r="AA7659">
        <v>0</v>
      </c>
      <c r="AB7659">
        <v>0</v>
      </c>
      <c r="AC7659">
        <v>507.06778000000003</v>
      </c>
      <c r="AD7659">
        <v>0</v>
      </c>
      <c r="AE7659">
        <v>0</v>
      </c>
      <c r="AF7659">
        <v>2089.0798</v>
      </c>
    </row>
    <row r="7660" spans="1:32" x14ac:dyDescent="0.3">
      <c r="A7660">
        <v>2791026</v>
      </c>
      <c r="B7660">
        <v>1</v>
      </c>
      <c r="C7660" t="s">
        <v>82</v>
      </c>
      <c r="D7660" t="s">
        <v>108</v>
      </c>
      <c r="E7660" t="s">
        <v>24640</v>
      </c>
      <c r="F7660" t="s">
        <v>24641</v>
      </c>
      <c r="G7660" t="s">
        <v>31545</v>
      </c>
      <c r="H7660" t="s">
        <v>643</v>
      </c>
      <c r="I7660" t="s">
        <v>79</v>
      </c>
      <c r="J7660" t="s">
        <v>135</v>
      </c>
      <c r="K7660" t="s">
        <v>22</v>
      </c>
      <c r="L7660" t="s">
        <v>186</v>
      </c>
      <c r="M7660" t="s">
        <v>27093</v>
      </c>
      <c r="N7660" t="s">
        <v>27094</v>
      </c>
      <c r="O7660">
        <v>7.8069444444444445</v>
      </c>
      <c r="P7660">
        <v>0</v>
      </c>
      <c r="Q7660">
        <v>3143</v>
      </c>
      <c r="R7660">
        <v>0</v>
      </c>
      <c r="S7660">
        <v>0</v>
      </c>
      <c r="T7660">
        <v>0</v>
      </c>
      <c r="U7660">
        <v>217</v>
      </c>
      <c r="V7660">
        <v>0</v>
      </c>
      <c r="W7660">
        <v>0</v>
      </c>
      <c r="X7660">
        <v>0</v>
      </c>
      <c r="Y7660">
        <v>5110.7094999999999</v>
      </c>
      <c r="Z7660">
        <v>0</v>
      </c>
      <c r="AA7660">
        <v>0</v>
      </c>
      <c r="AB7660">
        <v>0</v>
      </c>
      <c r="AC7660">
        <v>1159.3833</v>
      </c>
      <c r="AD7660">
        <v>0</v>
      </c>
      <c r="AE7660">
        <v>0</v>
      </c>
      <c r="AF7660">
        <v>6270.0929999999998</v>
      </c>
    </row>
    <row r="7661" spans="1:32" x14ac:dyDescent="0.3">
      <c r="A7661">
        <v>2790937</v>
      </c>
      <c r="B7661">
        <v>1</v>
      </c>
      <c r="C7661" t="s">
        <v>82</v>
      </c>
      <c r="D7661" t="s">
        <v>95</v>
      </c>
      <c r="E7661" t="s">
        <v>27095</v>
      </c>
      <c r="F7661" t="s">
        <v>27096</v>
      </c>
      <c r="G7661" t="s">
        <v>31551</v>
      </c>
      <c r="H7661" t="s">
        <v>12559</v>
      </c>
      <c r="I7661" t="s">
        <v>79</v>
      </c>
      <c r="J7661" t="s">
        <v>135</v>
      </c>
      <c r="K7661" t="s">
        <v>22</v>
      </c>
      <c r="L7661" t="s">
        <v>136</v>
      </c>
      <c r="M7661" t="s">
        <v>27097</v>
      </c>
      <c r="N7661" t="s">
        <v>27098</v>
      </c>
      <c r="O7661">
        <v>1.356111111111111</v>
      </c>
      <c r="P7661">
        <v>0</v>
      </c>
      <c r="Q7661">
        <v>71</v>
      </c>
      <c r="R7661">
        <v>0</v>
      </c>
      <c r="S7661">
        <v>7</v>
      </c>
      <c r="T7661">
        <v>0</v>
      </c>
      <c r="U7661">
        <v>9</v>
      </c>
      <c r="V7661">
        <v>0</v>
      </c>
      <c r="W7661">
        <v>0</v>
      </c>
      <c r="X7661">
        <v>0</v>
      </c>
      <c r="Y7661">
        <v>32.211123999999998</v>
      </c>
      <c r="Z7661">
        <v>0</v>
      </c>
      <c r="AA7661">
        <v>2.0057623000000002</v>
      </c>
      <c r="AB7661">
        <v>0</v>
      </c>
      <c r="AC7661">
        <v>14.816160999999999</v>
      </c>
      <c r="AD7661">
        <v>0</v>
      </c>
      <c r="AE7661">
        <v>0</v>
      </c>
      <c r="AF7661">
        <v>49.033050000000003</v>
      </c>
    </row>
    <row r="7662" spans="1:32" x14ac:dyDescent="0.3">
      <c r="A7662">
        <v>2790945</v>
      </c>
      <c r="B7662">
        <v>1</v>
      </c>
      <c r="C7662" t="s">
        <v>82</v>
      </c>
      <c r="D7662" t="s">
        <v>100</v>
      </c>
      <c r="E7662" t="s">
        <v>27099</v>
      </c>
      <c r="F7662" t="s">
        <v>27100</v>
      </c>
      <c r="G7662" t="s">
        <v>31551</v>
      </c>
      <c r="H7662" t="s">
        <v>185</v>
      </c>
      <c r="I7662" t="s">
        <v>79</v>
      </c>
      <c r="J7662" t="s">
        <v>135</v>
      </c>
      <c r="K7662" t="s">
        <v>22</v>
      </c>
      <c r="L7662" t="s">
        <v>136</v>
      </c>
      <c r="M7662" t="s">
        <v>27101</v>
      </c>
      <c r="N7662" t="s">
        <v>27102</v>
      </c>
      <c r="O7662">
        <v>5.3333333333333337E-2</v>
      </c>
      <c r="P7662">
        <v>0</v>
      </c>
      <c r="Q7662">
        <v>522</v>
      </c>
      <c r="R7662">
        <v>0</v>
      </c>
      <c r="S7662">
        <v>0</v>
      </c>
      <c r="T7662">
        <v>0</v>
      </c>
      <c r="U7662">
        <v>84</v>
      </c>
      <c r="V7662">
        <v>0</v>
      </c>
      <c r="W7662">
        <v>0</v>
      </c>
      <c r="X7662">
        <v>0</v>
      </c>
      <c r="Y7662">
        <v>7.8201200000000002</v>
      </c>
      <c r="Z7662">
        <v>0</v>
      </c>
      <c r="AA7662">
        <v>0</v>
      </c>
      <c r="AB7662">
        <v>0</v>
      </c>
      <c r="AC7662">
        <v>4.358142</v>
      </c>
      <c r="AD7662">
        <v>0</v>
      </c>
      <c r="AE7662">
        <v>0</v>
      </c>
      <c r="AF7662">
        <v>12.178262</v>
      </c>
    </row>
    <row r="7663" spans="1:32" x14ac:dyDescent="0.3">
      <c r="A7663">
        <v>2790923</v>
      </c>
      <c r="B7663">
        <v>1</v>
      </c>
      <c r="C7663" t="s">
        <v>82</v>
      </c>
      <c r="D7663" t="s">
        <v>104</v>
      </c>
      <c r="E7663" t="s">
        <v>6047</v>
      </c>
      <c r="F7663" t="s">
        <v>282</v>
      </c>
      <c r="G7663" t="s">
        <v>31546</v>
      </c>
      <c r="H7663" t="s">
        <v>223</v>
      </c>
      <c r="I7663" t="s">
        <v>78</v>
      </c>
      <c r="J7663" t="s">
        <v>135</v>
      </c>
      <c r="K7663" t="s">
        <v>22</v>
      </c>
      <c r="L7663" t="s">
        <v>136</v>
      </c>
      <c r="M7663" t="s">
        <v>27103</v>
      </c>
      <c r="N7663" t="s">
        <v>27104</v>
      </c>
      <c r="O7663">
        <v>1.0827777777777778</v>
      </c>
      <c r="P7663">
        <v>0</v>
      </c>
      <c r="Q7663">
        <v>202</v>
      </c>
      <c r="R7663">
        <v>0</v>
      </c>
      <c r="S7663">
        <v>0</v>
      </c>
      <c r="T7663">
        <v>0</v>
      </c>
      <c r="U7663">
        <v>25</v>
      </c>
      <c r="V7663">
        <v>0</v>
      </c>
      <c r="W7663">
        <v>0</v>
      </c>
      <c r="X7663">
        <v>0</v>
      </c>
      <c r="Y7663">
        <v>83.116200000000006</v>
      </c>
      <c r="Z7663">
        <v>0</v>
      </c>
      <c r="AA7663">
        <v>0</v>
      </c>
      <c r="AB7663">
        <v>0</v>
      </c>
      <c r="AC7663">
        <v>15.387460000000001</v>
      </c>
      <c r="AD7663">
        <v>0</v>
      </c>
      <c r="AE7663">
        <v>0</v>
      </c>
      <c r="AF7663">
        <v>98.503659999999996</v>
      </c>
    </row>
    <row r="7664" spans="1:32" x14ac:dyDescent="0.3">
      <c r="A7664">
        <v>2790831</v>
      </c>
      <c r="B7664">
        <v>1</v>
      </c>
      <c r="C7664" t="s">
        <v>83</v>
      </c>
      <c r="D7664" t="s">
        <v>122</v>
      </c>
      <c r="E7664" t="s">
        <v>27105</v>
      </c>
      <c r="F7664" t="s">
        <v>27106</v>
      </c>
      <c r="G7664" t="s">
        <v>31546</v>
      </c>
      <c r="H7664" t="s">
        <v>223</v>
      </c>
      <c r="I7664" t="s">
        <v>78</v>
      </c>
      <c r="J7664" t="s">
        <v>135</v>
      </c>
      <c r="K7664" t="s">
        <v>22</v>
      </c>
      <c r="L7664" t="s">
        <v>136</v>
      </c>
      <c r="M7664" t="s">
        <v>27107</v>
      </c>
      <c r="N7664" t="s">
        <v>27108</v>
      </c>
      <c r="O7664">
        <v>0.56555555555555559</v>
      </c>
      <c r="P7664">
        <v>0</v>
      </c>
      <c r="Q7664">
        <v>31</v>
      </c>
      <c r="R7664">
        <v>0</v>
      </c>
      <c r="S7664">
        <v>1</v>
      </c>
      <c r="T7664">
        <v>0</v>
      </c>
      <c r="U7664">
        <v>3</v>
      </c>
      <c r="V7664">
        <v>0</v>
      </c>
      <c r="W7664">
        <v>0</v>
      </c>
      <c r="X7664">
        <v>0</v>
      </c>
      <c r="Y7664">
        <v>1.8944665999999999</v>
      </c>
      <c r="Z7664">
        <v>0</v>
      </c>
      <c r="AA7664">
        <v>0.32070172000000002</v>
      </c>
      <c r="AB7664">
        <v>0</v>
      </c>
      <c r="AC7664">
        <v>6.7431450000000004E-2</v>
      </c>
      <c r="AD7664">
        <v>0</v>
      </c>
      <c r="AE7664">
        <v>0</v>
      </c>
      <c r="AF7664">
        <v>2.2826</v>
      </c>
    </row>
    <row r="7665" spans="1:32" x14ac:dyDescent="0.3">
      <c r="A7665">
        <v>2790840</v>
      </c>
      <c r="B7665">
        <v>1</v>
      </c>
      <c r="C7665" t="s">
        <v>82</v>
      </c>
      <c r="D7665" t="s">
        <v>104</v>
      </c>
      <c r="E7665" t="s">
        <v>27109</v>
      </c>
      <c r="F7665" t="s">
        <v>27110</v>
      </c>
      <c r="G7665" t="s">
        <v>31546</v>
      </c>
      <c r="H7665" t="s">
        <v>223</v>
      </c>
      <c r="I7665" t="s">
        <v>78</v>
      </c>
      <c r="J7665" t="s">
        <v>135</v>
      </c>
      <c r="K7665" t="s">
        <v>22</v>
      </c>
      <c r="L7665" t="s">
        <v>136</v>
      </c>
      <c r="M7665" t="s">
        <v>27111</v>
      </c>
      <c r="N7665" t="s">
        <v>27112</v>
      </c>
      <c r="O7665">
        <v>0.92055555555555557</v>
      </c>
      <c r="P7665">
        <v>0</v>
      </c>
      <c r="Q7665">
        <v>225</v>
      </c>
      <c r="R7665">
        <v>0</v>
      </c>
      <c r="S7665">
        <v>0</v>
      </c>
      <c r="T7665">
        <v>0</v>
      </c>
      <c r="U7665">
        <v>48</v>
      </c>
      <c r="V7665">
        <v>0</v>
      </c>
      <c r="W7665">
        <v>0</v>
      </c>
      <c r="X7665">
        <v>0</v>
      </c>
      <c r="Y7665">
        <v>54.199190000000002</v>
      </c>
      <c r="Z7665">
        <v>0</v>
      </c>
      <c r="AA7665">
        <v>0</v>
      </c>
      <c r="AB7665">
        <v>0</v>
      </c>
      <c r="AC7665">
        <v>29.849070000000001</v>
      </c>
      <c r="AD7665">
        <v>0</v>
      </c>
      <c r="AE7665">
        <v>0</v>
      </c>
      <c r="AF7665">
        <v>84.048255999999995</v>
      </c>
    </row>
    <row r="7666" spans="1:32" x14ac:dyDescent="0.3">
      <c r="A7666">
        <v>2790822</v>
      </c>
      <c r="B7666">
        <v>1</v>
      </c>
      <c r="C7666" t="s">
        <v>82</v>
      </c>
      <c r="D7666" t="s">
        <v>103</v>
      </c>
      <c r="E7666" t="s">
        <v>1062</v>
      </c>
      <c r="F7666" t="s">
        <v>1063</v>
      </c>
      <c r="G7666" t="s">
        <v>31549</v>
      </c>
      <c r="H7666" t="s">
        <v>134</v>
      </c>
      <c r="I7666" t="s">
        <v>79</v>
      </c>
      <c r="J7666" t="s">
        <v>135</v>
      </c>
      <c r="K7666" t="s">
        <v>22</v>
      </c>
      <c r="L7666" t="s">
        <v>136</v>
      </c>
      <c r="M7666" t="s">
        <v>27113</v>
      </c>
      <c r="N7666" t="s">
        <v>27114</v>
      </c>
      <c r="O7666">
        <v>0.41083333333333333</v>
      </c>
      <c r="P7666">
        <v>0</v>
      </c>
      <c r="Q7666">
        <v>337</v>
      </c>
      <c r="R7666">
        <v>0</v>
      </c>
      <c r="S7666">
        <v>152</v>
      </c>
      <c r="T7666">
        <v>3</v>
      </c>
      <c r="U7666">
        <v>77</v>
      </c>
      <c r="V7666">
        <v>0</v>
      </c>
      <c r="W7666">
        <v>0</v>
      </c>
      <c r="X7666">
        <v>0</v>
      </c>
      <c r="Y7666">
        <v>12.714235</v>
      </c>
      <c r="Z7666">
        <v>0</v>
      </c>
      <c r="AA7666">
        <v>10.421659</v>
      </c>
      <c r="AB7666">
        <v>3.5779920000000001</v>
      </c>
      <c r="AC7666">
        <v>5.5211209999999999</v>
      </c>
      <c r="AD7666">
        <v>0</v>
      </c>
      <c r="AE7666">
        <v>0</v>
      </c>
      <c r="AF7666">
        <v>32.235010000000003</v>
      </c>
    </row>
    <row r="7667" spans="1:32" x14ac:dyDescent="0.3">
      <c r="A7667">
        <v>2790833</v>
      </c>
      <c r="B7667">
        <v>1</v>
      </c>
      <c r="C7667" t="s">
        <v>82</v>
      </c>
      <c r="D7667" t="s">
        <v>98</v>
      </c>
      <c r="E7667" t="s">
        <v>26218</v>
      </c>
      <c r="F7667" t="s">
        <v>26219</v>
      </c>
      <c r="G7667" t="s">
        <v>31552</v>
      </c>
      <c r="H7667" t="s">
        <v>665</v>
      </c>
      <c r="I7667" t="s">
        <v>78</v>
      </c>
      <c r="J7667" t="s">
        <v>135</v>
      </c>
      <c r="K7667" t="s">
        <v>22</v>
      </c>
      <c r="L7667" t="s">
        <v>136</v>
      </c>
      <c r="M7667" t="s">
        <v>27115</v>
      </c>
      <c r="N7667" t="s">
        <v>27116</v>
      </c>
      <c r="O7667">
        <v>2.6586119444444445</v>
      </c>
      <c r="P7667">
        <v>0</v>
      </c>
      <c r="Q7667">
        <v>441</v>
      </c>
      <c r="R7667">
        <v>0</v>
      </c>
      <c r="S7667">
        <v>0</v>
      </c>
      <c r="T7667">
        <v>0</v>
      </c>
      <c r="U7667">
        <v>25</v>
      </c>
      <c r="V7667">
        <v>0</v>
      </c>
      <c r="W7667">
        <v>0</v>
      </c>
      <c r="X7667">
        <v>0</v>
      </c>
      <c r="Y7667">
        <v>355.27292</v>
      </c>
      <c r="Z7667">
        <v>0</v>
      </c>
      <c r="AA7667">
        <v>0</v>
      </c>
      <c r="AB7667">
        <v>0</v>
      </c>
      <c r="AC7667">
        <v>51.531784000000002</v>
      </c>
      <c r="AD7667">
        <v>0</v>
      </c>
      <c r="AE7667">
        <v>0</v>
      </c>
      <c r="AF7667">
        <v>406.80470000000003</v>
      </c>
    </row>
    <row r="7668" spans="1:32" x14ac:dyDescent="0.3">
      <c r="A7668">
        <v>2790624</v>
      </c>
      <c r="B7668">
        <v>1</v>
      </c>
      <c r="C7668" t="s">
        <v>82</v>
      </c>
      <c r="D7668" t="s">
        <v>93</v>
      </c>
      <c r="E7668" t="s">
        <v>27117</v>
      </c>
      <c r="F7668" t="s">
        <v>27118</v>
      </c>
      <c r="G7668" t="s">
        <v>31545</v>
      </c>
      <c r="H7668" t="s">
        <v>134</v>
      </c>
      <c r="I7668" t="s">
        <v>79</v>
      </c>
      <c r="J7668" t="s">
        <v>135</v>
      </c>
      <c r="K7668" t="s">
        <v>22</v>
      </c>
      <c r="L7668" t="s">
        <v>136</v>
      </c>
      <c r="M7668" t="s">
        <v>27119</v>
      </c>
      <c r="N7668" t="s">
        <v>26851</v>
      </c>
      <c r="O7668">
        <v>0.63638888888888889</v>
      </c>
      <c r="P7668">
        <v>0</v>
      </c>
      <c r="Q7668">
        <v>11016</v>
      </c>
      <c r="R7668">
        <v>0</v>
      </c>
      <c r="S7668">
        <v>0</v>
      </c>
      <c r="T7668">
        <v>1</v>
      </c>
      <c r="U7668">
        <v>567</v>
      </c>
      <c r="V7668">
        <v>0</v>
      </c>
      <c r="W7668">
        <v>0</v>
      </c>
      <c r="X7668">
        <v>0</v>
      </c>
      <c r="Y7668">
        <v>1603.5772999999999</v>
      </c>
      <c r="Z7668">
        <v>0</v>
      </c>
      <c r="AA7668">
        <v>0</v>
      </c>
      <c r="AB7668">
        <v>34.906875999999997</v>
      </c>
      <c r="AC7668">
        <v>431.77233999999999</v>
      </c>
      <c r="AD7668">
        <v>0</v>
      </c>
      <c r="AE7668">
        <v>0</v>
      </c>
      <c r="AF7668">
        <v>2070.2566000000002</v>
      </c>
    </row>
    <row r="7669" spans="1:32" x14ac:dyDescent="0.3">
      <c r="A7669">
        <v>2790395</v>
      </c>
      <c r="B7669">
        <v>1</v>
      </c>
      <c r="C7669" t="s">
        <v>82</v>
      </c>
      <c r="D7669" t="s">
        <v>98</v>
      </c>
      <c r="E7669" t="s">
        <v>27120</v>
      </c>
      <c r="F7669" t="s">
        <v>27121</v>
      </c>
      <c r="G7669" t="s">
        <v>31548</v>
      </c>
      <c r="H7669" t="s">
        <v>333</v>
      </c>
      <c r="I7669" t="s">
        <v>78</v>
      </c>
      <c r="J7669" t="s">
        <v>135</v>
      </c>
      <c r="K7669" t="s">
        <v>22</v>
      </c>
      <c r="L7669" t="s">
        <v>136</v>
      </c>
      <c r="M7669" t="s">
        <v>27122</v>
      </c>
      <c r="N7669" t="s">
        <v>27123</v>
      </c>
      <c r="O7669">
        <v>3.9541666666666666</v>
      </c>
      <c r="P7669">
        <v>0</v>
      </c>
      <c r="Q7669">
        <v>3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2.6112103000000002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2.6112103000000002</v>
      </c>
    </row>
    <row r="7670" spans="1:32" x14ac:dyDescent="0.3">
      <c r="A7670">
        <v>2790376</v>
      </c>
      <c r="B7670">
        <v>1</v>
      </c>
      <c r="C7670" t="s">
        <v>83</v>
      </c>
      <c r="D7670" t="s">
        <v>125</v>
      </c>
      <c r="E7670" t="s">
        <v>27124</v>
      </c>
      <c r="F7670" t="s">
        <v>27125</v>
      </c>
      <c r="G7670" t="s">
        <v>31552</v>
      </c>
      <c r="H7670" t="s">
        <v>665</v>
      </c>
      <c r="I7670" t="s">
        <v>78</v>
      </c>
      <c r="J7670" t="s">
        <v>135</v>
      </c>
      <c r="K7670" t="s">
        <v>22</v>
      </c>
      <c r="L7670" t="s">
        <v>136</v>
      </c>
      <c r="M7670" t="s">
        <v>27126</v>
      </c>
      <c r="N7670" t="s">
        <v>27127</v>
      </c>
      <c r="O7670">
        <v>1.1294444444444445</v>
      </c>
      <c r="P7670">
        <v>0</v>
      </c>
      <c r="Q7670">
        <v>10</v>
      </c>
      <c r="R7670">
        <v>0</v>
      </c>
      <c r="S7670">
        <v>7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2.0584614000000001</v>
      </c>
      <c r="Z7670">
        <v>0</v>
      </c>
      <c r="AA7670">
        <v>1.206642</v>
      </c>
      <c r="AB7670">
        <v>0</v>
      </c>
      <c r="AC7670">
        <v>0</v>
      </c>
      <c r="AD7670">
        <v>0</v>
      </c>
      <c r="AE7670">
        <v>0</v>
      </c>
      <c r="AF7670">
        <v>3.2651032999999998</v>
      </c>
    </row>
    <row r="7671" spans="1:32" x14ac:dyDescent="0.3">
      <c r="A7671">
        <v>2790359</v>
      </c>
      <c r="B7671">
        <v>1</v>
      </c>
      <c r="C7671" t="s">
        <v>82</v>
      </c>
      <c r="D7671" t="s">
        <v>87</v>
      </c>
      <c r="E7671" t="s">
        <v>27128</v>
      </c>
      <c r="F7671" t="s">
        <v>27129</v>
      </c>
      <c r="G7671" t="s">
        <v>31548</v>
      </c>
      <c r="H7671" t="s">
        <v>333</v>
      </c>
      <c r="I7671" t="s">
        <v>78</v>
      </c>
      <c r="J7671" t="s">
        <v>135</v>
      </c>
      <c r="K7671" t="s">
        <v>22</v>
      </c>
      <c r="L7671" t="s">
        <v>136</v>
      </c>
      <c r="M7671" t="s">
        <v>27130</v>
      </c>
      <c r="N7671" t="s">
        <v>27131</v>
      </c>
      <c r="O7671">
        <v>5.2791666666666668</v>
      </c>
      <c r="P7671">
        <v>0</v>
      </c>
      <c r="Q7671">
        <v>9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21.837717000000001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21.837717000000001</v>
      </c>
    </row>
    <row r="7672" spans="1:32" x14ac:dyDescent="0.3">
      <c r="A7672">
        <v>2790373</v>
      </c>
      <c r="B7672">
        <v>1</v>
      </c>
      <c r="C7672" t="s">
        <v>82</v>
      </c>
      <c r="D7672" t="s">
        <v>88</v>
      </c>
      <c r="E7672" t="s">
        <v>27132</v>
      </c>
      <c r="F7672" t="s">
        <v>27133</v>
      </c>
      <c r="G7672" t="s">
        <v>31552</v>
      </c>
      <c r="H7672" t="s">
        <v>145</v>
      </c>
      <c r="I7672" t="s">
        <v>78</v>
      </c>
      <c r="J7672" t="s">
        <v>135</v>
      </c>
      <c r="K7672" t="s">
        <v>22</v>
      </c>
      <c r="L7672" t="s">
        <v>136</v>
      </c>
      <c r="M7672" t="s">
        <v>27134</v>
      </c>
      <c r="N7672" t="s">
        <v>27135</v>
      </c>
      <c r="O7672">
        <v>1.8494444444444444</v>
      </c>
      <c r="P7672">
        <v>0</v>
      </c>
      <c r="Q7672">
        <v>66</v>
      </c>
      <c r="R7672">
        <v>0</v>
      </c>
      <c r="S7672">
        <v>5</v>
      </c>
      <c r="T7672">
        <v>0</v>
      </c>
      <c r="U7672">
        <v>9</v>
      </c>
      <c r="V7672">
        <v>0</v>
      </c>
      <c r="W7672">
        <v>0</v>
      </c>
      <c r="X7672">
        <v>0</v>
      </c>
      <c r="Y7672">
        <v>15.173966999999999</v>
      </c>
      <c r="Z7672">
        <v>0</v>
      </c>
      <c r="AA7672">
        <v>3.7628702999999999E-2</v>
      </c>
      <c r="AB7672">
        <v>0</v>
      </c>
      <c r="AC7672">
        <v>2.5298386000000002</v>
      </c>
      <c r="AD7672">
        <v>0</v>
      </c>
      <c r="AE7672">
        <v>0</v>
      </c>
      <c r="AF7672">
        <v>17.741434000000002</v>
      </c>
    </row>
    <row r="7673" spans="1:32" x14ac:dyDescent="0.3">
      <c r="A7673">
        <v>2790387</v>
      </c>
      <c r="B7673">
        <v>1</v>
      </c>
      <c r="C7673" t="s">
        <v>82</v>
      </c>
      <c r="D7673" t="s">
        <v>112</v>
      </c>
      <c r="E7673" t="s">
        <v>27136</v>
      </c>
      <c r="F7673" t="s">
        <v>27137</v>
      </c>
      <c r="G7673" t="s">
        <v>31552</v>
      </c>
      <c r="H7673" t="s">
        <v>665</v>
      </c>
      <c r="I7673" t="s">
        <v>78</v>
      </c>
      <c r="J7673" t="s">
        <v>135</v>
      </c>
      <c r="K7673" t="s">
        <v>22</v>
      </c>
      <c r="L7673" t="s">
        <v>136</v>
      </c>
      <c r="M7673" t="s">
        <v>27138</v>
      </c>
      <c r="N7673" t="s">
        <v>27139</v>
      </c>
      <c r="O7673">
        <v>2.3447222222222224</v>
      </c>
      <c r="P7673">
        <v>0</v>
      </c>
      <c r="Q7673">
        <v>11</v>
      </c>
      <c r="R7673">
        <v>0</v>
      </c>
      <c r="S7673">
        <v>9</v>
      </c>
      <c r="T7673">
        <v>0</v>
      </c>
      <c r="U7673">
        <v>3</v>
      </c>
      <c r="V7673">
        <v>0</v>
      </c>
      <c r="W7673">
        <v>0</v>
      </c>
      <c r="X7673">
        <v>0</v>
      </c>
      <c r="Y7673">
        <v>9.8957320000000006</v>
      </c>
      <c r="Z7673">
        <v>0</v>
      </c>
      <c r="AA7673">
        <v>43.173639999999999</v>
      </c>
      <c r="AB7673">
        <v>0</v>
      </c>
      <c r="AC7673">
        <v>7.5088366999999998</v>
      </c>
      <c r="AD7673">
        <v>0</v>
      </c>
      <c r="AE7673">
        <v>0</v>
      </c>
      <c r="AF7673">
        <v>60.578212999999998</v>
      </c>
    </row>
    <row r="7674" spans="1:32" x14ac:dyDescent="0.3">
      <c r="A7674">
        <v>2790273</v>
      </c>
      <c r="B7674">
        <v>1</v>
      </c>
      <c r="C7674" t="s">
        <v>82</v>
      </c>
      <c r="D7674" t="s">
        <v>108</v>
      </c>
      <c r="E7674" t="s">
        <v>27140</v>
      </c>
      <c r="F7674" t="s">
        <v>27141</v>
      </c>
      <c r="G7674" t="s">
        <v>31552</v>
      </c>
      <c r="H7674" t="s">
        <v>643</v>
      </c>
      <c r="I7674" t="s">
        <v>78</v>
      </c>
      <c r="J7674" t="s">
        <v>135</v>
      </c>
      <c r="K7674" t="s">
        <v>22</v>
      </c>
      <c r="L7674" t="s">
        <v>186</v>
      </c>
      <c r="M7674" t="s">
        <v>27142</v>
      </c>
      <c r="N7674" t="s">
        <v>27143</v>
      </c>
      <c r="O7674">
        <v>6.3872222222222224</v>
      </c>
      <c r="P7674">
        <v>0</v>
      </c>
      <c r="Q7674">
        <v>5</v>
      </c>
      <c r="R7674">
        <v>0</v>
      </c>
      <c r="S7674">
        <v>25</v>
      </c>
      <c r="T7674">
        <v>0</v>
      </c>
      <c r="U7674">
        <v>16</v>
      </c>
      <c r="V7674">
        <v>0</v>
      </c>
      <c r="W7674">
        <v>0</v>
      </c>
      <c r="X7674">
        <v>0</v>
      </c>
      <c r="Y7674">
        <v>6.1479889999999999</v>
      </c>
      <c r="Z7674">
        <v>0</v>
      </c>
      <c r="AA7674">
        <v>135.03530000000001</v>
      </c>
      <c r="AB7674">
        <v>0</v>
      </c>
      <c r="AC7674">
        <v>51.496400000000001</v>
      </c>
      <c r="AD7674">
        <v>0</v>
      </c>
      <c r="AE7674">
        <v>0</v>
      </c>
      <c r="AF7674">
        <v>192.67966999999999</v>
      </c>
    </row>
    <row r="7675" spans="1:32" x14ac:dyDescent="0.3">
      <c r="A7675">
        <v>2790267</v>
      </c>
      <c r="B7675">
        <v>1</v>
      </c>
      <c r="C7675" t="s">
        <v>82</v>
      </c>
      <c r="D7675" t="s">
        <v>105</v>
      </c>
      <c r="E7675" t="s">
        <v>27144</v>
      </c>
      <c r="F7675" t="s">
        <v>27145</v>
      </c>
      <c r="G7675" t="s">
        <v>31546</v>
      </c>
      <c r="H7675" t="s">
        <v>145</v>
      </c>
      <c r="I7675" t="s">
        <v>78</v>
      </c>
      <c r="J7675" t="s">
        <v>135</v>
      </c>
      <c r="K7675" t="s">
        <v>22</v>
      </c>
      <c r="L7675" t="s">
        <v>136</v>
      </c>
      <c r="M7675" t="s">
        <v>27146</v>
      </c>
      <c r="N7675" t="s">
        <v>27147</v>
      </c>
      <c r="O7675">
        <v>3.0122222222222224</v>
      </c>
      <c r="P7675">
        <v>0</v>
      </c>
      <c r="Q7675">
        <v>227</v>
      </c>
      <c r="R7675">
        <v>0</v>
      </c>
      <c r="S7675">
        <v>0</v>
      </c>
      <c r="T7675">
        <v>0</v>
      </c>
      <c r="U7675">
        <v>7</v>
      </c>
      <c r="V7675">
        <v>0</v>
      </c>
      <c r="W7675">
        <v>0</v>
      </c>
      <c r="X7675">
        <v>0</v>
      </c>
      <c r="Y7675">
        <v>68.263009999999994</v>
      </c>
      <c r="Z7675">
        <v>0</v>
      </c>
      <c r="AA7675">
        <v>0</v>
      </c>
      <c r="AB7675">
        <v>0</v>
      </c>
      <c r="AC7675">
        <v>3.9637099999999998</v>
      </c>
      <c r="AD7675">
        <v>0</v>
      </c>
      <c r="AE7675">
        <v>0</v>
      </c>
      <c r="AF7675">
        <v>72.226714999999999</v>
      </c>
    </row>
    <row r="7676" spans="1:32" x14ac:dyDescent="0.3">
      <c r="A7676">
        <v>2790248</v>
      </c>
      <c r="B7676">
        <v>1</v>
      </c>
      <c r="C7676" t="s">
        <v>82</v>
      </c>
      <c r="D7676" t="s">
        <v>91</v>
      </c>
      <c r="E7676" t="s">
        <v>27148</v>
      </c>
      <c r="F7676" t="s">
        <v>27149</v>
      </c>
      <c r="G7676" t="s">
        <v>31552</v>
      </c>
      <c r="H7676" t="s">
        <v>977</v>
      </c>
      <c r="I7676" t="s">
        <v>78</v>
      </c>
      <c r="J7676" t="s">
        <v>135</v>
      </c>
      <c r="K7676" t="s">
        <v>22</v>
      </c>
      <c r="L7676" t="s">
        <v>136</v>
      </c>
      <c r="M7676" t="s">
        <v>27150</v>
      </c>
      <c r="N7676" t="s">
        <v>27151</v>
      </c>
      <c r="O7676">
        <v>0.96277777777777773</v>
      </c>
      <c r="P7676">
        <v>0</v>
      </c>
      <c r="Q7676">
        <v>187</v>
      </c>
      <c r="R7676">
        <v>0</v>
      </c>
      <c r="S7676">
        <v>0</v>
      </c>
      <c r="T7676">
        <v>0</v>
      </c>
      <c r="U7676">
        <v>27</v>
      </c>
      <c r="V7676">
        <v>0</v>
      </c>
      <c r="W7676">
        <v>0</v>
      </c>
      <c r="X7676">
        <v>0</v>
      </c>
      <c r="Y7676">
        <v>40.56644</v>
      </c>
      <c r="Z7676">
        <v>0</v>
      </c>
      <c r="AA7676">
        <v>0</v>
      </c>
      <c r="AB7676">
        <v>0</v>
      </c>
      <c r="AC7676">
        <v>8.1355989999999991</v>
      </c>
      <c r="AD7676">
        <v>0</v>
      </c>
      <c r="AE7676">
        <v>0</v>
      </c>
      <c r="AF7676">
        <v>48.702038000000002</v>
      </c>
    </row>
    <row r="7677" spans="1:32" x14ac:dyDescent="0.3">
      <c r="A7677">
        <v>2790261</v>
      </c>
      <c r="B7677">
        <v>1</v>
      </c>
      <c r="C7677" t="s">
        <v>82</v>
      </c>
      <c r="D7677" t="s">
        <v>93</v>
      </c>
      <c r="E7677" t="s">
        <v>27152</v>
      </c>
      <c r="F7677" t="s">
        <v>27153</v>
      </c>
      <c r="G7677" t="s">
        <v>31552</v>
      </c>
      <c r="H7677" t="s">
        <v>145</v>
      </c>
      <c r="I7677" t="s">
        <v>78</v>
      </c>
      <c r="J7677" t="s">
        <v>135</v>
      </c>
      <c r="K7677" t="s">
        <v>22</v>
      </c>
      <c r="L7677" t="s">
        <v>136</v>
      </c>
      <c r="M7677" t="s">
        <v>27154</v>
      </c>
      <c r="N7677" t="s">
        <v>27155</v>
      </c>
      <c r="O7677">
        <v>0.79333333333333333</v>
      </c>
      <c r="P7677">
        <v>0</v>
      </c>
      <c r="Q7677">
        <v>656</v>
      </c>
      <c r="R7677">
        <v>0</v>
      </c>
      <c r="S7677">
        <v>0</v>
      </c>
      <c r="T7677">
        <v>0</v>
      </c>
      <c r="U7677">
        <v>40</v>
      </c>
      <c r="V7677">
        <v>0</v>
      </c>
      <c r="W7677">
        <v>0</v>
      </c>
      <c r="X7677">
        <v>0</v>
      </c>
      <c r="Y7677">
        <v>102.34721</v>
      </c>
      <c r="Z7677">
        <v>0</v>
      </c>
      <c r="AA7677">
        <v>0</v>
      </c>
      <c r="AB7677">
        <v>0</v>
      </c>
      <c r="AC7677">
        <v>7.1852280000000004</v>
      </c>
      <c r="AD7677">
        <v>0</v>
      </c>
      <c r="AE7677">
        <v>0</v>
      </c>
      <c r="AF7677">
        <v>109.53243999999999</v>
      </c>
    </row>
    <row r="7678" spans="1:32" x14ac:dyDescent="0.3">
      <c r="A7678">
        <v>2790269</v>
      </c>
      <c r="B7678">
        <v>1</v>
      </c>
      <c r="C7678" t="s">
        <v>82</v>
      </c>
      <c r="D7678" t="s">
        <v>99</v>
      </c>
      <c r="E7678" t="s">
        <v>8918</v>
      </c>
      <c r="F7678" t="s">
        <v>8919</v>
      </c>
      <c r="G7678" t="s">
        <v>31545</v>
      </c>
      <c r="H7678" t="s">
        <v>145</v>
      </c>
      <c r="I7678" t="s">
        <v>79</v>
      </c>
      <c r="J7678" t="s">
        <v>135</v>
      </c>
      <c r="K7678" t="s">
        <v>22</v>
      </c>
      <c r="L7678" t="s">
        <v>136</v>
      </c>
      <c r="M7678" t="s">
        <v>27156</v>
      </c>
      <c r="N7678" t="s">
        <v>27157</v>
      </c>
      <c r="O7678">
        <v>1.0722222222222222</v>
      </c>
      <c r="P7678">
        <v>4</v>
      </c>
      <c r="Q7678">
        <v>951</v>
      </c>
      <c r="R7678">
        <v>14</v>
      </c>
      <c r="S7678">
        <v>131</v>
      </c>
      <c r="T7678">
        <v>20</v>
      </c>
      <c r="U7678">
        <v>77</v>
      </c>
      <c r="V7678">
        <v>0</v>
      </c>
      <c r="W7678">
        <v>4</v>
      </c>
      <c r="X7678">
        <v>9.5747820000000008</v>
      </c>
      <c r="Y7678">
        <v>115.84522</v>
      </c>
      <c r="Z7678">
        <v>9.279515</v>
      </c>
      <c r="AA7678">
        <v>45.897939999999998</v>
      </c>
      <c r="AB7678">
        <v>68.855879999999999</v>
      </c>
      <c r="AC7678">
        <v>13.02936</v>
      </c>
      <c r="AD7678">
        <v>0</v>
      </c>
      <c r="AE7678">
        <v>3.7007903999999998</v>
      </c>
      <c r="AF7678">
        <v>266.18349999999998</v>
      </c>
    </row>
    <row r="7679" spans="1:32" x14ac:dyDescent="0.3">
      <c r="A7679">
        <v>2790244</v>
      </c>
      <c r="B7679">
        <v>1</v>
      </c>
      <c r="C7679" t="s">
        <v>82</v>
      </c>
      <c r="D7679" t="s">
        <v>104</v>
      </c>
      <c r="E7679" t="s">
        <v>27158</v>
      </c>
      <c r="F7679" t="s">
        <v>27159</v>
      </c>
      <c r="G7679" t="s">
        <v>31545</v>
      </c>
      <c r="H7679" t="s">
        <v>648</v>
      </c>
      <c r="I7679" t="s">
        <v>79</v>
      </c>
      <c r="J7679" t="s">
        <v>135</v>
      </c>
      <c r="K7679" t="s">
        <v>22</v>
      </c>
      <c r="L7679" t="s">
        <v>186</v>
      </c>
      <c r="M7679" t="s">
        <v>27160</v>
      </c>
      <c r="N7679" t="s">
        <v>27161</v>
      </c>
      <c r="O7679">
        <v>6.1480555555555556</v>
      </c>
      <c r="P7679">
        <v>0</v>
      </c>
      <c r="Q7679">
        <v>2582</v>
      </c>
      <c r="R7679">
        <v>0</v>
      </c>
      <c r="S7679">
        <v>0</v>
      </c>
      <c r="T7679">
        <v>0</v>
      </c>
      <c r="U7679">
        <v>143</v>
      </c>
      <c r="V7679">
        <v>0</v>
      </c>
      <c r="W7679">
        <v>2</v>
      </c>
      <c r="X7679">
        <v>0</v>
      </c>
      <c r="Y7679">
        <v>3485.8503000000001</v>
      </c>
      <c r="Z7679">
        <v>0</v>
      </c>
      <c r="AA7679">
        <v>0</v>
      </c>
      <c r="AB7679">
        <v>0</v>
      </c>
      <c r="AC7679">
        <v>611.43669999999997</v>
      </c>
      <c r="AD7679">
        <v>0</v>
      </c>
      <c r="AE7679">
        <v>153.51850999999999</v>
      </c>
      <c r="AF7679">
        <v>4250.8056999999999</v>
      </c>
    </row>
    <row r="7680" spans="1:32" x14ac:dyDescent="0.3">
      <c r="A7680">
        <v>2789997</v>
      </c>
      <c r="B7680">
        <v>1</v>
      </c>
      <c r="C7680" t="s">
        <v>82</v>
      </c>
      <c r="D7680" t="s">
        <v>113</v>
      </c>
      <c r="E7680" t="s">
        <v>27162</v>
      </c>
      <c r="F7680" t="s">
        <v>27163</v>
      </c>
      <c r="G7680" t="s">
        <v>31550</v>
      </c>
      <c r="H7680" t="s">
        <v>359</v>
      </c>
      <c r="I7680" t="s">
        <v>78</v>
      </c>
      <c r="J7680" t="s">
        <v>135</v>
      </c>
      <c r="K7680" t="s">
        <v>22</v>
      </c>
      <c r="L7680" t="s">
        <v>136</v>
      </c>
      <c r="M7680" t="s">
        <v>27164</v>
      </c>
      <c r="N7680" t="s">
        <v>26976</v>
      </c>
      <c r="O7680">
        <v>0.51055555555555554</v>
      </c>
      <c r="P7680">
        <v>0</v>
      </c>
      <c r="Q7680">
        <v>12</v>
      </c>
      <c r="R7680">
        <v>0</v>
      </c>
      <c r="S7680">
        <v>0</v>
      </c>
      <c r="T7680">
        <v>0</v>
      </c>
      <c r="U7680">
        <v>1</v>
      </c>
      <c r="V7680">
        <v>0</v>
      </c>
      <c r="W7680">
        <v>0</v>
      </c>
      <c r="X7680">
        <v>0</v>
      </c>
      <c r="Y7680">
        <v>10.816395</v>
      </c>
      <c r="Z7680">
        <v>0</v>
      </c>
      <c r="AA7680">
        <v>0</v>
      </c>
      <c r="AB7680">
        <v>0</v>
      </c>
      <c r="AC7680">
        <v>5.7214555999999996</v>
      </c>
      <c r="AD7680">
        <v>0</v>
      </c>
      <c r="AE7680">
        <v>0</v>
      </c>
      <c r="AF7680">
        <v>16.537851</v>
      </c>
    </row>
    <row r="7681" spans="1:32" x14ac:dyDescent="0.3">
      <c r="A7681">
        <v>2789863</v>
      </c>
      <c r="B7681">
        <v>1</v>
      </c>
      <c r="C7681" t="s">
        <v>82</v>
      </c>
      <c r="D7681" t="s">
        <v>95</v>
      </c>
      <c r="E7681" t="s">
        <v>27165</v>
      </c>
      <c r="F7681" t="s">
        <v>27166</v>
      </c>
      <c r="G7681" t="s">
        <v>31548</v>
      </c>
      <c r="H7681" t="s">
        <v>893</v>
      </c>
      <c r="I7681" t="s">
        <v>78</v>
      </c>
      <c r="J7681" t="s">
        <v>135</v>
      </c>
      <c r="K7681" t="s">
        <v>22</v>
      </c>
      <c r="L7681" t="s">
        <v>136</v>
      </c>
      <c r="M7681" t="s">
        <v>27167</v>
      </c>
      <c r="N7681" t="s">
        <v>27168</v>
      </c>
      <c r="O7681">
        <v>3.2091666666666665</v>
      </c>
      <c r="P7681">
        <v>0</v>
      </c>
      <c r="Q7681">
        <v>5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3.6735102999999998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3.6735102999999998</v>
      </c>
    </row>
    <row r="7682" spans="1:32" x14ac:dyDescent="0.3">
      <c r="A7682">
        <v>2789845</v>
      </c>
      <c r="B7682">
        <v>1</v>
      </c>
      <c r="C7682" t="s">
        <v>82</v>
      </c>
      <c r="D7682" t="s">
        <v>112</v>
      </c>
      <c r="E7682" t="s">
        <v>27169</v>
      </c>
      <c r="F7682" t="s">
        <v>27170</v>
      </c>
      <c r="G7682" t="s">
        <v>31549</v>
      </c>
      <c r="H7682" t="s">
        <v>134</v>
      </c>
      <c r="I7682" t="s">
        <v>79</v>
      </c>
      <c r="J7682" t="s">
        <v>135</v>
      </c>
      <c r="K7682" t="s">
        <v>22</v>
      </c>
      <c r="L7682" t="s">
        <v>136</v>
      </c>
      <c r="M7682" t="s">
        <v>27171</v>
      </c>
      <c r="N7682" t="s">
        <v>27172</v>
      </c>
      <c r="O7682">
        <v>1.7472222222222222</v>
      </c>
      <c r="P7682">
        <v>0</v>
      </c>
      <c r="Q7682">
        <v>0</v>
      </c>
      <c r="R7682">
        <v>0</v>
      </c>
      <c r="S7682">
        <v>0</v>
      </c>
      <c r="T7682">
        <v>1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8.9368649999999992</v>
      </c>
      <c r="AC7682">
        <v>0</v>
      </c>
      <c r="AD7682">
        <v>0</v>
      </c>
      <c r="AE7682">
        <v>0</v>
      </c>
      <c r="AF7682">
        <v>8.9368649999999992</v>
      </c>
    </row>
    <row r="7683" spans="1:32" x14ac:dyDescent="0.3">
      <c r="A7683">
        <v>2789588</v>
      </c>
      <c r="B7683">
        <v>1</v>
      </c>
      <c r="C7683" t="s">
        <v>82</v>
      </c>
      <c r="D7683" t="s">
        <v>113</v>
      </c>
      <c r="E7683" t="s">
        <v>27173</v>
      </c>
      <c r="F7683" t="s">
        <v>27174</v>
      </c>
      <c r="G7683" t="s">
        <v>31550</v>
      </c>
      <c r="H7683" t="s">
        <v>145</v>
      </c>
      <c r="I7683" t="s">
        <v>78</v>
      </c>
      <c r="J7683" t="s">
        <v>135</v>
      </c>
      <c r="K7683" t="s">
        <v>22</v>
      </c>
      <c r="L7683" t="s">
        <v>136</v>
      </c>
      <c r="M7683" t="s">
        <v>27175</v>
      </c>
      <c r="N7683" t="s">
        <v>27176</v>
      </c>
      <c r="O7683">
        <v>3.3513888888888888</v>
      </c>
      <c r="P7683">
        <v>0</v>
      </c>
      <c r="Q7683">
        <v>17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14.232006999999999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14.232006999999999</v>
      </c>
    </row>
    <row r="7684" spans="1:32" x14ac:dyDescent="0.3">
      <c r="A7684">
        <v>2793385</v>
      </c>
      <c r="B7684">
        <v>1</v>
      </c>
      <c r="C7684" t="s">
        <v>82</v>
      </c>
      <c r="D7684" t="s">
        <v>95</v>
      </c>
      <c r="E7684" t="s">
        <v>27177</v>
      </c>
      <c r="F7684" t="s">
        <v>27178</v>
      </c>
      <c r="G7684" t="s">
        <v>31552</v>
      </c>
      <c r="H7684" t="s">
        <v>665</v>
      </c>
      <c r="I7684" t="s">
        <v>78</v>
      </c>
      <c r="J7684" t="s">
        <v>135</v>
      </c>
      <c r="K7684" t="s">
        <v>22</v>
      </c>
      <c r="L7684" t="s">
        <v>136</v>
      </c>
      <c r="M7684" t="s">
        <v>27179</v>
      </c>
      <c r="N7684" t="s">
        <v>27180</v>
      </c>
      <c r="O7684">
        <v>0.64527777777777773</v>
      </c>
      <c r="P7684">
        <v>0</v>
      </c>
      <c r="Q7684">
        <v>248</v>
      </c>
      <c r="R7684">
        <v>0</v>
      </c>
      <c r="S7684">
        <v>9</v>
      </c>
      <c r="T7684">
        <v>0</v>
      </c>
      <c r="U7684">
        <v>26</v>
      </c>
      <c r="V7684">
        <v>0</v>
      </c>
      <c r="W7684">
        <v>0</v>
      </c>
      <c r="X7684">
        <v>0</v>
      </c>
      <c r="Y7684">
        <v>61.95729</v>
      </c>
      <c r="Z7684">
        <v>0</v>
      </c>
      <c r="AA7684">
        <v>0.73126100000000005</v>
      </c>
      <c r="AB7684">
        <v>0</v>
      </c>
      <c r="AC7684">
        <v>7.1201562999999997</v>
      </c>
      <c r="AD7684">
        <v>0</v>
      </c>
      <c r="AE7684">
        <v>0</v>
      </c>
      <c r="AF7684">
        <v>69.808710000000005</v>
      </c>
    </row>
    <row r="7685" spans="1:32" x14ac:dyDescent="0.3">
      <c r="A7685">
        <v>2793408</v>
      </c>
      <c r="B7685">
        <v>1</v>
      </c>
      <c r="C7685" t="s">
        <v>82</v>
      </c>
      <c r="D7685" t="s">
        <v>113</v>
      </c>
      <c r="E7685" t="s">
        <v>7783</v>
      </c>
      <c r="F7685" t="s">
        <v>1119</v>
      </c>
      <c r="G7685" t="s">
        <v>31552</v>
      </c>
      <c r="H7685" t="s">
        <v>665</v>
      </c>
      <c r="I7685" t="s">
        <v>78</v>
      </c>
      <c r="J7685" t="s">
        <v>135</v>
      </c>
      <c r="K7685" t="s">
        <v>22</v>
      </c>
      <c r="L7685" t="s">
        <v>136</v>
      </c>
      <c r="M7685" t="s">
        <v>27181</v>
      </c>
      <c r="N7685" t="s">
        <v>27182</v>
      </c>
      <c r="O7685">
        <v>0.4786111111111111</v>
      </c>
      <c r="P7685">
        <v>0</v>
      </c>
      <c r="Q7685">
        <v>223</v>
      </c>
      <c r="R7685">
        <v>0</v>
      </c>
      <c r="S7685">
        <v>6</v>
      </c>
      <c r="T7685">
        <v>0</v>
      </c>
      <c r="U7685">
        <v>36</v>
      </c>
      <c r="V7685">
        <v>0</v>
      </c>
      <c r="W7685">
        <v>0</v>
      </c>
      <c r="X7685">
        <v>0</v>
      </c>
      <c r="Y7685">
        <v>49.469245999999998</v>
      </c>
      <c r="Z7685">
        <v>0</v>
      </c>
      <c r="AA7685">
        <v>0.66947126000000001</v>
      </c>
      <c r="AB7685">
        <v>0</v>
      </c>
      <c r="AC7685">
        <v>6.2332890000000001</v>
      </c>
      <c r="AD7685">
        <v>0</v>
      </c>
      <c r="AE7685">
        <v>0</v>
      </c>
      <c r="AF7685">
        <v>56.372005000000001</v>
      </c>
    </row>
    <row r="7686" spans="1:32" x14ac:dyDescent="0.3">
      <c r="A7686">
        <v>2793260</v>
      </c>
      <c r="B7686">
        <v>2</v>
      </c>
      <c r="C7686" t="s">
        <v>82</v>
      </c>
      <c r="D7686" t="s">
        <v>87</v>
      </c>
      <c r="E7686" t="s">
        <v>17599</v>
      </c>
      <c r="F7686" t="s">
        <v>17600</v>
      </c>
      <c r="G7686" t="s">
        <v>31552</v>
      </c>
      <c r="H7686" t="s">
        <v>223</v>
      </c>
      <c r="I7686" t="s">
        <v>78</v>
      </c>
      <c r="J7686" t="s">
        <v>135</v>
      </c>
      <c r="K7686" t="s">
        <v>22</v>
      </c>
      <c r="L7686" t="s">
        <v>136</v>
      </c>
      <c r="M7686" t="s">
        <v>27183</v>
      </c>
      <c r="N7686" t="s">
        <v>27184</v>
      </c>
      <c r="O7686">
        <v>0.12416666666666666</v>
      </c>
      <c r="P7686">
        <v>0</v>
      </c>
      <c r="Q7686">
        <v>432</v>
      </c>
      <c r="R7686">
        <v>0</v>
      </c>
      <c r="S7686">
        <v>0</v>
      </c>
      <c r="T7686">
        <v>0</v>
      </c>
      <c r="U7686">
        <v>36</v>
      </c>
      <c r="V7686">
        <v>0</v>
      </c>
      <c r="W7686">
        <v>0</v>
      </c>
      <c r="X7686">
        <v>0</v>
      </c>
      <c r="Y7686">
        <v>19.702010999999999</v>
      </c>
      <c r="Z7686">
        <v>0</v>
      </c>
      <c r="AA7686">
        <v>0</v>
      </c>
      <c r="AB7686">
        <v>0</v>
      </c>
      <c r="AC7686">
        <v>1.4589318</v>
      </c>
      <c r="AD7686">
        <v>0</v>
      </c>
      <c r="AE7686">
        <v>0</v>
      </c>
      <c r="AF7686">
        <v>21.160944000000001</v>
      </c>
    </row>
    <row r="7687" spans="1:32" x14ac:dyDescent="0.3">
      <c r="A7687">
        <v>2793397</v>
      </c>
      <c r="B7687">
        <v>1</v>
      </c>
      <c r="C7687" t="s">
        <v>82</v>
      </c>
      <c r="D7687" t="s">
        <v>104</v>
      </c>
      <c r="E7687" t="s">
        <v>27185</v>
      </c>
      <c r="F7687" t="s">
        <v>27186</v>
      </c>
      <c r="G7687" t="s">
        <v>31552</v>
      </c>
      <c r="H7687" t="s">
        <v>1432</v>
      </c>
      <c r="I7687" t="s">
        <v>78</v>
      </c>
      <c r="J7687" t="s">
        <v>135</v>
      </c>
      <c r="K7687" t="s">
        <v>22</v>
      </c>
      <c r="L7687" t="s">
        <v>136</v>
      </c>
      <c r="M7687" t="s">
        <v>27187</v>
      </c>
      <c r="N7687" t="s">
        <v>27188</v>
      </c>
      <c r="O7687">
        <v>6.1994444444444445</v>
      </c>
      <c r="P7687">
        <v>0</v>
      </c>
      <c r="Q7687">
        <v>378</v>
      </c>
      <c r="R7687">
        <v>0</v>
      </c>
      <c r="S7687">
        <v>0</v>
      </c>
      <c r="T7687">
        <v>0</v>
      </c>
      <c r="U7687">
        <v>33</v>
      </c>
      <c r="V7687">
        <v>0</v>
      </c>
      <c r="W7687">
        <v>0</v>
      </c>
      <c r="X7687">
        <v>0</v>
      </c>
      <c r="Y7687">
        <v>858.86400000000003</v>
      </c>
      <c r="Z7687">
        <v>0</v>
      </c>
      <c r="AA7687">
        <v>0</v>
      </c>
      <c r="AB7687">
        <v>0</v>
      </c>
      <c r="AC7687">
        <v>141.83967999999999</v>
      </c>
      <c r="AD7687">
        <v>0</v>
      </c>
      <c r="AE7687">
        <v>0</v>
      </c>
      <c r="AF7687">
        <v>1000.7037</v>
      </c>
    </row>
    <row r="7688" spans="1:32" x14ac:dyDescent="0.3">
      <c r="A7688">
        <v>2793342</v>
      </c>
      <c r="B7688">
        <v>1</v>
      </c>
      <c r="C7688" t="s">
        <v>82</v>
      </c>
      <c r="D7688" t="s">
        <v>84</v>
      </c>
      <c r="E7688" t="s">
        <v>27189</v>
      </c>
      <c r="F7688" t="s">
        <v>27190</v>
      </c>
      <c r="G7688" t="s">
        <v>31547</v>
      </c>
      <c r="H7688" t="s">
        <v>145</v>
      </c>
      <c r="I7688" t="s">
        <v>79</v>
      </c>
      <c r="J7688" t="s">
        <v>135</v>
      </c>
      <c r="K7688" t="s">
        <v>22</v>
      </c>
      <c r="L7688" t="s">
        <v>136</v>
      </c>
      <c r="M7688" t="s">
        <v>27191</v>
      </c>
      <c r="N7688" t="s">
        <v>27192</v>
      </c>
      <c r="O7688">
        <v>2.9655555555555555</v>
      </c>
      <c r="P7688">
        <v>0</v>
      </c>
      <c r="Q7688">
        <v>0</v>
      </c>
      <c r="R7688">
        <v>0</v>
      </c>
      <c r="S7688">
        <v>0</v>
      </c>
      <c r="T7688">
        <v>13</v>
      </c>
      <c r="U7688">
        <v>1</v>
      </c>
      <c r="V7688">
        <v>1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266.00880000000001</v>
      </c>
      <c r="AC7688">
        <v>39.105488000000001</v>
      </c>
      <c r="AD7688">
        <v>1194.3145999999999</v>
      </c>
      <c r="AE7688">
        <v>0</v>
      </c>
      <c r="AF7688">
        <v>1499.4290000000001</v>
      </c>
    </row>
    <row r="7689" spans="1:32" x14ac:dyDescent="0.3">
      <c r="A7689">
        <v>2790904</v>
      </c>
      <c r="B7689">
        <v>1</v>
      </c>
      <c r="C7689" t="s">
        <v>82</v>
      </c>
      <c r="D7689" t="s">
        <v>87</v>
      </c>
      <c r="E7689" t="s">
        <v>26457</v>
      </c>
      <c r="F7689" t="s">
        <v>26458</v>
      </c>
      <c r="G7689" t="s">
        <v>31546</v>
      </c>
      <c r="H7689" t="s">
        <v>665</v>
      </c>
      <c r="I7689" t="s">
        <v>78</v>
      </c>
      <c r="J7689" t="s">
        <v>135</v>
      </c>
      <c r="K7689" t="s">
        <v>22</v>
      </c>
      <c r="L7689" t="s">
        <v>136</v>
      </c>
      <c r="M7689" t="s">
        <v>27193</v>
      </c>
      <c r="N7689" t="s">
        <v>27194</v>
      </c>
      <c r="O7689">
        <v>0.71055555555555561</v>
      </c>
      <c r="P7689">
        <v>0</v>
      </c>
      <c r="Q7689">
        <v>319</v>
      </c>
      <c r="R7689">
        <v>0</v>
      </c>
      <c r="S7689">
        <v>0</v>
      </c>
      <c r="T7689">
        <v>0</v>
      </c>
      <c r="U7689">
        <v>13</v>
      </c>
      <c r="V7689">
        <v>0</v>
      </c>
      <c r="W7689">
        <v>0</v>
      </c>
      <c r="X7689">
        <v>0</v>
      </c>
      <c r="Y7689">
        <v>88.093350000000001</v>
      </c>
      <c r="Z7689">
        <v>0</v>
      </c>
      <c r="AA7689">
        <v>0</v>
      </c>
      <c r="AB7689">
        <v>0</v>
      </c>
      <c r="AC7689">
        <v>2.3682004999999999</v>
      </c>
      <c r="AD7689">
        <v>0</v>
      </c>
      <c r="AE7689">
        <v>0</v>
      </c>
      <c r="AF7689">
        <v>90.461550000000003</v>
      </c>
    </row>
    <row r="7690" spans="1:32" x14ac:dyDescent="0.3">
      <c r="A7690">
        <v>2793340</v>
      </c>
      <c r="B7690">
        <v>1</v>
      </c>
      <c r="C7690" t="s">
        <v>82</v>
      </c>
      <c r="D7690" t="s">
        <v>92</v>
      </c>
      <c r="E7690" t="s">
        <v>6006</v>
      </c>
      <c r="F7690" t="s">
        <v>6007</v>
      </c>
      <c r="G7690" t="s">
        <v>31546</v>
      </c>
      <c r="H7690" t="s">
        <v>223</v>
      </c>
      <c r="I7690" t="s">
        <v>78</v>
      </c>
      <c r="J7690" t="s">
        <v>135</v>
      </c>
      <c r="K7690" t="s">
        <v>22</v>
      </c>
      <c r="L7690" t="s">
        <v>136</v>
      </c>
      <c r="M7690" t="s">
        <v>27195</v>
      </c>
      <c r="N7690" t="s">
        <v>27196</v>
      </c>
      <c r="O7690">
        <v>2.5258333333333334</v>
      </c>
      <c r="P7690">
        <v>0</v>
      </c>
      <c r="Q7690">
        <v>84</v>
      </c>
      <c r="R7690">
        <v>0</v>
      </c>
      <c r="S7690">
        <v>0</v>
      </c>
      <c r="T7690">
        <v>0</v>
      </c>
      <c r="U7690">
        <v>1</v>
      </c>
      <c r="V7690">
        <v>0</v>
      </c>
      <c r="W7690">
        <v>0</v>
      </c>
      <c r="X7690">
        <v>0</v>
      </c>
      <c r="Y7690">
        <v>96.865455999999995</v>
      </c>
      <c r="Z7690">
        <v>0</v>
      </c>
      <c r="AA7690">
        <v>0</v>
      </c>
      <c r="AB7690">
        <v>0</v>
      </c>
      <c r="AC7690">
        <v>3.2383194</v>
      </c>
      <c r="AD7690">
        <v>0</v>
      </c>
      <c r="AE7690">
        <v>0</v>
      </c>
      <c r="AF7690">
        <v>100.103775</v>
      </c>
    </row>
    <row r="7691" spans="1:32" x14ac:dyDescent="0.3">
      <c r="A7691">
        <v>2793243</v>
      </c>
      <c r="B7691">
        <v>2</v>
      </c>
      <c r="C7691" t="s">
        <v>82</v>
      </c>
      <c r="D7691" t="s">
        <v>113</v>
      </c>
      <c r="E7691" t="s">
        <v>27197</v>
      </c>
      <c r="F7691" t="s">
        <v>27198</v>
      </c>
      <c r="G7691" t="s">
        <v>31552</v>
      </c>
      <c r="H7691" t="s">
        <v>223</v>
      </c>
      <c r="I7691" t="s">
        <v>78</v>
      </c>
      <c r="J7691" t="s">
        <v>135</v>
      </c>
      <c r="K7691" t="s">
        <v>22</v>
      </c>
      <c r="L7691" t="s">
        <v>136</v>
      </c>
      <c r="M7691" t="s">
        <v>27199</v>
      </c>
      <c r="N7691" t="s">
        <v>27200</v>
      </c>
      <c r="O7691">
        <v>0.75444444444444447</v>
      </c>
      <c r="P7691">
        <v>0</v>
      </c>
      <c r="Q7691">
        <v>112</v>
      </c>
      <c r="R7691">
        <v>0</v>
      </c>
      <c r="S7691">
        <v>13</v>
      </c>
      <c r="T7691">
        <v>0</v>
      </c>
      <c r="U7691">
        <v>13</v>
      </c>
      <c r="V7691">
        <v>0</v>
      </c>
      <c r="W7691">
        <v>0</v>
      </c>
      <c r="X7691">
        <v>0</v>
      </c>
      <c r="Y7691">
        <v>21.697192999999999</v>
      </c>
      <c r="Z7691">
        <v>0</v>
      </c>
      <c r="AA7691">
        <v>1.3715360000000001</v>
      </c>
      <c r="AB7691">
        <v>0</v>
      </c>
      <c r="AC7691">
        <v>2.8791709999999999</v>
      </c>
      <c r="AD7691">
        <v>0</v>
      </c>
      <c r="AE7691">
        <v>0</v>
      </c>
      <c r="AF7691">
        <v>25.947899</v>
      </c>
    </row>
    <row r="7692" spans="1:32" x14ac:dyDescent="0.3">
      <c r="A7692">
        <v>2793333</v>
      </c>
      <c r="B7692">
        <v>1</v>
      </c>
      <c r="C7692" t="s">
        <v>82</v>
      </c>
      <c r="D7692" t="s">
        <v>104</v>
      </c>
      <c r="E7692" t="s">
        <v>25970</v>
      </c>
      <c r="F7692" t="s">
        <v>25971</v>
      </c>
      <c r="G7692" t="s">
        <v>31552</v>
      </c>
      <c r="H7692" t="s">
        <v>665</v>
      </c>
      <c r="I7692" t="s">
        <v>78</v>
      </c>
      <c r="J7692" t="s">
        <v>135</v>
      </c>
      <c r="K7692" t="s">
        <v>22</v>
      </c>
      <c r="L7692" t="s">
        <v>136</v>
      </c>
      <c r="M7692" t="s">
        <v>27201</v>
      </c>
      <c r="N7692" t="s">
        <v>27202</v>
      </c>
      <c r="O7692">
        <v>1.5877777777777777</v>
      </c>
      <c r="P7692">
        <v>0</v>
      </c>
      <c r="Q7692">
        <v>497</v>
      </c>
      <c r="R7692">
        <v>0</v>
      </c>
      <c r="S7692">
        <v>0</v>
      </c>
      <c r="T7692">
        <v>0</v>
      </c>
      <c r="U7692">
        <v>50</v>
      </c>
      <c r="V7692">
        <v>0</v>
      </c>
      <c r="W7692">
        <v>0</v>
      </c>
      <c r="X7692">
        <v>0</v>
      </c>
      <c r="Y7692">
        <v>277.14294000000001</v>
      </c>
      <c r="Z7692">
        <v>0</v>
      </c>
      <c r="AA7692">
        <v>0</v>
      </c>
      <c r="AB7692">
        <v>0</v>
      </c>
      <c r="AC7692">
        <v>49.909762999999998</v>
      </c>
      <c r="AD7692">
        <v>0</v>
      </c>
      <c r="AE7692">
        <v>0</v>
      </c>
      <c r="AF7692">
        <v>327.05270000000002</v>
      </c>
    </row>
    <row r="7693" spans="1:32" x14ac:dyDescent="0.3">
      <c r="A7693">
        <v>2792927</v>
      </c>
      <c r="B7693">
        <v>1</v>
      </c>
      <c r="C7693" t="s">
        <v>82</v>
      </c>
      <c r="D7693" t="s">
        <v>104</v>
      </c>
      <c r="E7693" t="s">
        <v>27203</v>
      </c>
      <c r="F7693" t="s">
        <v>27204</v>
      </c>
      <c r="G7693" t="s">
        <v>31546</v>
      </c>
      <c r="H7693" t="s">
        <v>223</v>
      </c>
      <c r="I7693" t="s">
        <v>78</v>
      </c>
      <c r="J7693" t="s">
        <v>135</v>
      </c>
      <c r="K7693" t="s">
        <v>22</v>
      </c>
      <c r="L7693" t="s">
        <v>136</v>
      </c>
      <c r="M7693" t="s">
        <v>27205</v>
      </c>
      <c r="N7693" t="s">
        <v>27206</v>
      </c>
      <c r="O7693">
        <v>1.1105555555555555</v>
      </c>
      <c r="P7693">
        <v>0</v>
      </c>
      <c r="Q7693">
        <v>163</v>
      </c>
      <c r="R7693">
        <v>0</v>
      </c>
      <c r="S7693">
        <v>0</v>
      </c>
      <c r="T7693">
        <v>0</v>
      </c>
      <c r="U7693">
        <v>4</v>
      </c>
      <c r="V7693">
        <v>0</v>
      </c>
      <c r="W7693">
        <v>0</v>
      </c>
      <c r="X7693">
        <v>0</v>
      </c>
      <c r="Y7693">
        <v>61.909733000000003</v>
      </c>
      <c r="Z7693">
        <v>0</v>
      </c>
      <c r="AA7693">
        <v>0</v>
      </c>
      <c r="AB7693">
        <v>0</v>
      </c>
      <c r="AC7693">
        <v>1.1900393</v>
      </c>
      <c r="AD7693">
        <v>0</v>
      </c>
      <c r="AE7693">
        <v>0</v>
      </c>
      <c r="AF7693">
        <v>63.099772999999999</v>
      </c>
    </row>
    <row r="7694" spans="1:32" x14ac:dyDescent="0.3">
      <c r="A7694">
        <v>2792461</v>
      </c>
      <c r="B7694">
        <v>1</v>
      </c>
      <c r="C7694" t="s">
        <v>82</v>
      </c>
      <c r="D7694" t="s">
        <v>106</v>
      </c>
      <c r="E7694" t="s">
        <v>27207</v>
      </c>
      <c r="F7694" t="s">
        <v>27208</v>
      </c>
      <c r="G7694" t="s">
        <v>31546</v>
      </c>
      <c r="H7694" t="s">
        <v>223</v>
      </c>
      <c r="I7694" t="s">
        <v>78</v>
      </c>
      <c r="J7694" t="s">
        <v>135</v>
      </c>
      <c r="K7694" t="s">
        <v>22</v>
      </c>
      <c r="L7694" t="s">
        <v>136</v>
      </c>
      <c r="M7694" t="s">
        <v>27209</v>
      </c>
      <c r="N7694" t="s">
        <v>27210</v>
      </c>
      <c r="O7694">
        <v>2.0474999999999999</v>
      </c>
      <c r="P7694">
        <v>0</v>
      </c>
      <c r="Q7694">
        <v>183</v>
      </c>
      <c r="R7694">
        <v>0</v>
      </c>
      <c r="S7694">
        <v>0</v>
      </c>
      <c r="T7694">
        <v>0</v>
      </c>
      <c r="U7694">
        <v>2</v>
      </c>
      <c r="V7694">
        <v>0</v>
      </c>
      <c r="W7694">
        <v>0</v>
      </c>
      <c r="X7694">
        <v>0</v>
      </c>
      <c r="Y7694">
        <v>136.41193999999999</v>
      </c>
      <c r="Z7694">
        <v>0</v>
      </c>
      <c r="AA7694">
        <v>0</v>
      </c>
      <c r="AB7694">
        <v>0</v>
      </c>
      <c r="AC7694">
        <v>0.81546830000000003</v>
      </c>
      <c r="AD7694">
        <v>0</v>
      </c>
      <c r="AE7694">
        <v>0</v>
      </c>
      <c r="AF7694">
        <v>137.22739999999999</v>
      </c>
    </row>
    <row r="7695" spans="1:32" x14ac:dyDescent="0.3">
      <c r="A7695">
        <v>2792470</v>
      </c>
      <c r="B7695">
        <v>1</v>
      </c>
      <c r="C7695" t="s">
        <v>82</v>
      </c>
      <c r="D7695" t="s">
        <v>102</v>
      </c>
      <c r="E7695" t="s">
        <v>23357</v>
      </c>
      <c r="F7695" t="s">
        <v>23358</v>
      </c>
      <c r="G7695" t="s">
        <v>31551</v>
      </c>
      <c r="H7695" t="s">
        <v>1358</v>
      </c>
      <c r="I7695" t="s">
        <v>79</v>
      </c>
      <c r="J7695" t="s">
        <v>135</v>
      </c>
      <c r="K7695" t="s">
        <v>22</v>
      </c>
      <c r="L7695" t="s">
        <v>136</v>
      </c>
      <c r="M7695" t="s">
        <v>27211</v>
      </c>
      <c r="N7695" t="s">
        <v>27212</v>
      </c>
      <c r="O7695">
        <v>2.7152777777777777</v>
      </c>
      <c r="P7695">
        <v>0</v>
      </c>
      <c r="Q7695">
        <v>176</v>
      </c>
      <c r="R7695">
        <v>0</v>
      </c>
      <c r="S7695">
        <v>0</v>
      </c>
      <c r="T7695">
        <v>0</v>
      </c>
      <c r="U7695">
        <v>15</v>
      </c>
      <c r="V7695">
        <v>0</v>
      </c>
      <c r="W7695">
        <v>0</v>
      </c>
      <c r="X7695">
        <v>0</v>
      </c>
      <c r="Y7695">
        <v>76.197913999999997</v>
      </c>
      <c r="Z7695">
        <v>0</v>
      </c>
      <c r="AA7695">
        <v>0</v>
      </c>
      <c r="AB7695">
        <v>0</v>
      </c>
      <c r="AC7695">
        <v>27.230416999999999</v>
      </c>
      <c r="AD7695">
        <v>0</v>
      </c>
      <c r="AE7695">
        <v>0</v>
      </c>
      <c r="AF7695">
        <v>103.42834000000001</v>
      </c>
    </row>
    <row r="7696" spans="1:32" x14ac:dyDescent="0.3">
      <c r="A7696">
        <v>2792303</v>
      </c>
      <c r="B7696">
        <v>1</v>
      </c>
      <c r="C7696" t="s">
        <v>82</v>
      </c>
      <c r="D7696" t="s">
        <v>98</v>
      </c>
      <c r="E7696" t="s">
        <v>25693</v>
      </c>
      <c r="F7696" t="s">
        <v>25694</v>
      </c>
      <c r="G7696" t="s">
        <v>31550</v>
      </c>
      <c r="H7696" t="s">
        <v>223</v>
      </c>
      <c r="I7696" t="s">
        <v>78</v>
      </c>
      <c r="J7696" t="s">
        <v>135</v>
      </c>
      <c r="K7696" t="s">
        <v>22</v>
      </c>
      <c r="L7696" t="s">
        <v>136</v>
      </c>
      <c r="M7696" t="s">
        <v>27213</v>
      </c>
      <c r="N7696" t="s">
        <v>27214</v>
      </c>
      <c r="O7696">
        <v>0.75277777777777777</v>
      </c>
      <c r="P7696">
        <v>0</v>
      </c>
      <c r="Q7696">
        <v>41</v>
      </c>
      <c r="R7696">
        <v>0</v>
      </c>
      <c r="S7696">
        <v>0</v>
      </c>
      <c r="T7696">
        <v>0</v>
      </c>
      <c r="U7696">
        <v>20</v>
      </c>
      <c r="V7696">
        <v>0</v>
      </c>
      <c r="W7696">
        <v>0</v>
      </c>
      <c r="X7696">
        <v>0</v>
      </c>
      <c r="Y7696">
        <v>11.105228</v>
      </c>
      <c r="Z7696">
        <v>0</v>
      </c>
      <c r="AA7696">
        <v>0</v>
      </c>
      <c r="AB7696">
        <v>0</v>
      </c>
      <c r="AC7696">
        <v>32.910232999999998</v>
      </c>
      <c r="AD7696">
        <v>0</v>
      </c>
      <c r="AE7696">
        <v>0</v>
      </c>
      <c r="AF7696">
        <v>44.015459999999997</v>
      </c>
    </row>
    <row r="7697" spans="1:32" x14ac:dyDescent="0.3">
      <c r="A7697">
        <v>2792181</v>
      </c>
      <c r="B7697">
        <v>1</v>
      </c>
      <c r="C7697" t="s">
        <v>82</v>
      </c>
      <c r="D7697" t="s">
        <v>112</v>
      </c>
      <c r="E7697" t="s">
        <v>27215</v>
      </c>
      <c r="F7697" t="s">
        <v>27216</v>
      </c>
      <c r="G7697" t="s">
        <v>31548</v>
      </c>
      <c r="H7697" t="s">
        <v>333</v>
      </c>
      <c r="I7697" t="s">
        <v>78</v>
      </c>
      <c r="J7697" t="s">
        <v>135</v>
      </c>
      <c r="K7697" t="s">
        <v>22</v>
      </c>
      <c r="L7697" t="s">
        <v>136</v>
      </c>
      <c r="M7697" t="s">
        <v>27217</v>
      </c>
      <c r="N7697" t="s">
        <v>27218</v>
      </c>
      <c r="O7697">
        <v>1.7452777777777777</v>
      </c>
      <c r="P7697">
        <v>0</v>
      </c>
      <c r="Q7697">
        <v>3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0.94672009999999995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0.94672009999999995</v>
      </c>
    </row>
    <row r="7698" spans="1:32" x14ac:dyDescent="0.3">
      <c r="A7698">
        <v>2792064</v>
      </c>
      <c r="B7698">
        <v>1</v>
      </c>
      <c r="C7698" t="s">
        <v>82</v>
      </c>
      <c r="D7698" t="s">
        <v>88</v>
      </c>
      <c r="E7698" t="s">
        <v>27219</v>
      </c>
      <c r="F7698" t="s">
        <v>27220</v>
      </c>
      <c r="G7698" t="s">
        <v>31548</v>
      </c>
      <c r="H7698" t="s">
        <v>893</v>
      </c>
      <c r="I7698" t="s">
        <v>78</v>
      </c>
      <c r="J7698" t="s">
        <v>135</v>
      </c>
      <c r="K7698" t="s">
        <v>22</v>
      </c>
      <c r="L7698" t="s">
        <v>136</v>
      </c>
      <c r="M7698" t="s">
        <v>27221</v>
      </c>
      <c r="N7698" t="s">
        <v>27222</v>
      </c>
      <c r="O7698">
        <v>1.4788888888888889</v>
      </c>
      <c r="P7698">
        <v>0</v>
      </c>
      <c r="Q7698">
        <v>3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0.98898839999999999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0.98898839999999999</v>
      </c>
    </row>
    <row r="7699" spans="1:32" x14ac:dyDescent="0.3">
      <c r="A7699">
        <v>2791564</v>
      </c>
      <c r="B7699">
        <v>1</v>
      </c>
      <c r="C7699" t="s">
        <v>83</v>
      </c>
      <c r="D7699" t="s">
        <v>122</v>
      </c>
      <c r="E7699" t="s">
        <v>27223</v>
      </c>
      <c r="F7699" t="s">
        <v>27224</v>
      </c>
      <c r="G7699" t="s">
        <v>31546</v>
      </c>
      <c r="H7699" t="s">
        <v>145</v>
      </c>
      <c r="I7699" t="s">
        <v>78</v>
      </c>
      <c r="J7699" t="s">
        <v>135</v>
      </c>
      <c r="K7699" t="s">
        <v>22</v>
      </c>
      <c r="L7699" t="s">
        <v>136</v>
      </c>
      <c r="M7699" t="s">
        <v>27225</v>
      </c>
      <c r="N7699" t="s">
        <v>27226</v>
      </c>
      <c r="O7699">
        <v>0.64916666666666667</v>
      </c>
      <c r="P7699">
        <v>0</v>
      </c>
      <c r="Q7699">
        <v>40</v>
      </c>
      <c r="R7699">
        <v>0</v>
      </c>
      <c r="S7699">
        <v>1</v>
      </c>
      <c r="T7699">
        <v>0</v>
      </c>
      <c r="U7699">
        <v>1</v>
      </c>
      <c r="V7699">
        <v>0</v>
      </c>
      <c r="W7699">
        <v>0</v>
      </c>
      <c r="X7699">
        <v>0</v>
      </c>
      <c r="Y7699">
        <v>1.3955302999999999</v>
      </c>
      <c r="Z7699">
        <v>0</v>
      </c>
      <c r="AA7699">
        <v>6.5397140000000006E-2</v>
      </c>
      <c r="AB7699">
        <v>0</v>
      </c>
      <c r="AC7699">
        <v>1.2134688</v>
      </c>
      <c r="AD7699">
        <v>0</v>
      </c>
      <c r="AE7699">
        <v>0</v>
      </c>
      <c r="AF7699">
        <v>2.6743963000000002</v>
      </c>
    </row>
    <row r="7700" spans="1:32" x14ac:dyDescent="0.3">
      <c r="A7700">
        <v>2791138</v>
      </c>
      <c r="B7700">
        <v>2</v>
      </c>
      <c r="C7700" t="s">
        <v>82</v>
      </c>
      <c r="D7700" t="s">
        <v>88</v>
      </c>
      <c r="E7700" t="s">
        <v>27227</v>
      </c>
      <c r="F7700" t="s">
        <v>27228</v>
      </c>
      <c r="G7700" t="s">
        <v>31546</v>
      </c>
      <c r="H7700" t="s">
        <v>893</v>
      </c>
      <c r="I7700" t="s">
        <v>78</v>
      </c>
      <c r="J7700" t="s">
        <v>135</v>
      </c>
      <c r="K7700" t="s">
        <v>22</v>
      </c>
      <c r="L7700" t="s">
        <v>136</v>
      </c>
      <c r="M7700" t="s">
        <v>25572</v>
      </c>
      <c r="N7700" t="s">
        <v>27229</v>
      </c>
      <c r="O7700">
        <v>0.25333333333333335</v>
      </c>
      <c r="P7700">
        <v>0</v>
      </c>
      <c r="Q7700">
        <v>89</v>
      </c>
      <c r="R7700">
        <v>0</v>
      </c>
      <c r="S7700">
        <v>0</v>
      </c>
      <c r="T7700">
        <v>0</v>
      </c>
      <c r="U7700">
        <v>2</v>
      </c>
      <c r="V7700">
        <v>0</v>
      </c>
      <c r="W7700">
        <v>0</v>
      </c>
      <c r="X7700">
        <v>0</v>
      </c>
      <c r="Y7700">
        <v>4.5879097</v>
      </c>
      <c r="Z7700">
        <v>0</v>
      </c>
      <c r="AA7700">
        <v>0</v>
      </c>
      <c r="AB7700">
        <v>0</v>
      </c>
      <c r="AC7700">
        <v>7.5474570000000005E-2</v>
      </c>
      <c r="AD7700">
        <v>0</v>
      </c>
      <c r="AE7700">
        <v>0</v>
      </c>
      <c r="AF7700">
        <v>4.6633839999999998</v>
      </c>
    </row>
    <row r="7701" spans="1:32" x14ac:dyDescent="0.3">
      <c r="A7701">
        <v>2791287</v>
      </c>
      <c r="B7701">
        <v>1</v>
      </c>
      <c r="C7701" t="s">
        <v>82</v>
      </c>
      <c r="D7701" t="s">
        <v>90</v>
      </c>
      <c r="E7701" t="s">
        <v>27230</v>
      </c>
      <c r="F7701" t="s">
        <v>27231</v>
      </c>
      <c r="G7701" t="s">
        <v>31551</v>
      </c>
      <c r="H7701" t="s">
        <v>1237</v>
      </c>
      <c r="I7701" t="s">
        <v>79</v>
      </c>
      <c r="J7701" t="s">
        <v>135</v>
      </c>
      <c r="K7701" t="s">
        <v>22</v>
      </c>
      <c r="L7701" t="s">
        <v>136</v>
      </c>
      <c r="M7701" t="s">
        <v>27232</v>
      </c>
      <c r="N7701" t="s">
        <v>27233</v>
      </c>
      <c r="O7701">
        <v>6.6863888888888887</v>
      </c>
      <c r="P7701">
        <v>0</v>
      </c>
      <c r="Q7701">
        <v>974</v>
      </c>
      <c r="R7701">
        <v>0</v>
      </c>
      <c r="S7701">
        <v>0</v>
      </c>
      <c r="T7701">
        <v>0</v>
      </c>
      <c r="U7701">
        <v>42</v>
      </c>
      <c r="V7701">
        <v>0</v>
      </c>
      <c r="W7701">
        <v>0</v>
      </c>
      <c r="X7701">
        <v>0</v>
      </c>
      <c r="Y7701">
        <v>1283.0242000000001</v>
      </c>
      <c r="Z7701">
        <v>0</v>
      </c>
      <c r="AA7701">
        <v>0</v>
      </c>
      <c r="AB7701">
        <v>0</v>
      </c>
      <c r="AC7701">
        <v>343.33510000000001</v>
      </c>
      <c r="AD7701">
        <v>0</v>
      </c>
      <c r="AE7701">
        <v>0</v>
      </c>
      <c r="AF7701">
        <v>1626.3593000000001</v>
      </c>
    </row>
    <row r="7702" spans="1:32" x14ac:dyDescent="0.3">
      <c r="A7702">
        <v>2791289</v>
      </c>
      <c r="B7702">
        <v>1</v>
      </c>
      <c r="C7702" t="s">
        <v>82</v>
      </c>
      <c r="D7702" t="s">
        <v>91</v>
      </c>
      <c r="E7702" t="s">
        <v>27234</v>
      </c>
      <c r="F7702" t="s">
        <v>27235</v>
      </c>
      <c r="G7702" t="s">
        <v>31552</v>
      </c>
      <c r="H7702" t="s">
        <v>359</v>
      </c>
      <c r="I7702" t="s">
        <v>78</v>
      </c>
      <c r="J7702" t="s">
        <v>135</v>
      </c>
      <c r="K7702" t="s">
        <v>22</v>
      </c>
      <c r="L7702" t="s">
        <v>136</v>
      </c>
      <c r="M7702" t="s">
        <v>27236</v>
      </c>
      <c r="N7702" t="s">
        <v>27237</v>
      </c>
      <c r="O7702">
        <v>0.46916666666666668</v>
      </c>
      <c r="P7702">
        <v>0</v>
      </c>
      <c r="Q7702">
        <v>659</v>
      </c>
      <c r="R7702">
        <v>0</v>
      </c>
      <c r="S7702">
        <v>0</v>
      </c>
      <c r="T7702">
        <v>0</v>
      </c>
      <c r="U7702">
        <v>13</v>
      </c>
      <c r="V7702">
        <v>0</v>
      </c>
      <c r="W7702">
        <v>0</v>
      </c>
      <c r="X7702">
        <v>0</v>
      </c>
      <c r="Y7702">
        <v>66.689409999999995</v>
      </c>
      <c r="Z7702">
        <v>0</v>
      </c>
      <c r="AA7702">
        <v>0</v>
      </c>
      <c r="AB7702">
        <v>0</v>
      </c>
      <c r="AC7702">
        <v>2.3326422999999998</v>
      </c>
      <c r="AD7702">
        <v>0</v>
      </c>
      <c r="AE7702">
        <v>0</v>
      </c>
      <c r="AF7702">
        <v>69.022049999999993</v>
      </c>
    </row>
    <row r="7703" spans="1:32" x14ac:dyDescent="0.3">
      <c r="A7703">
        <v>2790922</v>
      </c>
      <c r="B7703">
        <v>1</v>
      </c>
      <c r="C7703" t="s">
        <v>82</v>
      </c>
      <c r="D7703" t="s">
        <v>104</v>
      </c>
      <c r="E7703" t="s">
        <v>5572</v>
      </c>
      <c r="F7703" t="s">
        <v>5573</v>
      </c>
      <c r="G7703" t="s">
        <v>31546</v>
      </c>
      <c r="H7703" t="s">
        <v>223</v>
      </c>
      <c r="I7703" t="s">
        <v>78</v>
      </c>
      <c r="J7703" t="s">
        <v>135</v>
      </c>
      <c r="K7703" t="s">
        <v>22</v>
      </c>
      <c r="L7703" t="s">
        <v>136</v>
      </c>
      <c r="M7703" t="s">
        <v>27238</v>
      </c>
      <c r="N7703" t="s">
        <v>27239</v>
      </c>
      <c r="O7703">
        <v>1.7177777777777778</v>
      </c>
      <c r="P7703">
        <v>0</v>
      </c>
      <c r="Q7703">
        <v>46</v>
      </c>
      <c r="R7703">
        <v>0</v>
      </c>
      <c r="S7703">
        <v>0</v>
      </c>
      <c r="T7703">
        <v>0</v>
      </c>
      <c r="U7703">
        <v>9</v>
      </c>
      <c r="V7703">
        <v>0</v>
      </c>
      <c r="W7703">
        <v>0</v>
      </c>
      <c r="X7703">
        <v>0</v>
      </c>
      <c r="Y7703">
        <v>11.3918085</v>
      </c>
      <c r="Z7703">
        <v>0</v>
      </c>
      <c r="AA7703">
        <v>0</v>
      </c>
      <c r="AB7703">
        <v>0</v>
      </c>
      <c r="AC7703">
        <v>2.0997677000000001</v>
      </c>
      <c r="AD7703">
        <v>0</v>
      </c>
      <c r="AE7703">
        <v>0</v>
      </c>
      <c r="AF7703">
        <v>13.491576</v>
      </c>
    </row>
    <row r="7704" spans="1:32" x14ac:dyDescent="0.3">
      <c r="A7704">
        <v>2790895</v>
      </c>
      <c r="B7704">
        <v>1</v>
      </c>
      <c r="C7704" t="s">
        <v>82</v>
      </c>
      <c r="D7704" t="s">
        <v>98</v>
      </c>
      <c r="E7704" t="s">
        <v>27240</v>
      </c>
      <c r="F7704" t="s">
        <v>27241</v>
      </c>
      <c r="G7704" t="s">
        <v>31546</v>
      </c>
      <c r="H7704" t="s">
        <v>223</v>
      </c>
      <c r="I7704" t="s">
        <v>78</v>
      </c>
      <c r="J7704" t="s">
        <v>135</v>
      </c>
      <c r="K7704" t="s">
        <v>22</v>
      </c>
      <c r="L7704" t="s">
        <v>136</v>
      </c>
      <c r="M7704" t="s">
        <v>27242</v>
      </c>
      <c r="N7704" t="s">
        <v>27243</v>
      </c>
      <c r="O7704">
        <v>2.6072222222222221</v>
      </c>
      <c r="P7704">
        <v>0</v>
      </c>
      <c r="Q7704">
        <v>70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59.591324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59.591324</v>
      </c>
    </row>
    <row r="7705" spans="1:32" x14ac:dyDescent="0.3">
      <c r="A7705">
        <v>2790692</v>
      </c>
      <c r="B7705">
        <v>2</v>
      </c>
      <c r="C7705" t="s">
        <v>82</v>
      </c>
      <c r="D7705" t="s">
        <v>95</v>
      </c>
      <c r="E7705" t="s">
        <v>27244</v>
      </c>
      <c r="F7705" t="s">
        <v>27245</v>
      </c>
      <c r="G7705" t="s">
        <v>31549</v>
      </c>
      <c r="H7705" t="s">
        <v>672</v>
      </c>
      <c r="I7705" t="s">
        <v>79</v>
      </c>
      <c r="J7705" t="s">
        <v>135</v>
      </c>
      <c r="K7705" t="s">
        <v>22</v>
      </c>
      <c r="L7705" t="s">
        <v>136</v>
      </c>
      <c r="M7705" t="s">
        <v>26690</v>
      </c>
      <c r="N7705" t="s">
        <v>27246</v>
      </c>
      <c r="O7705">
        <v>1.3</v>
      </c>
      <c r="P7705">
        <v>9</v>
      </c>
      <c r="Q7705">
        <v>16</v>
      </c>
      <c r="R7705">
        <v>8</v>
      </c>
      <c r="S7705">
        <v>3</v>
      </c>
      <c r="T7705">
        <v>6</v>
      </c>
      <c r="U7705">
        <v>1</v>
      </c>
      <c r="V7705">
        <v>0</v>
      </c>
      <c r="W7705">
        <v>0</v>
      </c>
      <c r="X7705">
        <v>4.4592013000000001</v>
      </c>
      <c r="Y7705">
        <v>4.6014236999999998</v>
      </c>
      <c r="Z7705">
        <v>106.859695</v>
      </c>
      <c r="AA7705">
        <v>0.19015750000000001</v>
      </c>
      <c r="AB7705">
        <v>632.83349999999996</v>
      </c>
      <c r="AC7705">
        <v>0.30895044999999999</v>
      </c>
      <c r="AD7705">
        <v>0</v>
      </c>
      <c r="AE7705">
        <v>0</v>
      </c>
      <c r="AF7705">
        <v>749.25289999999995</v>
      </c>
    </row>
    <row r="7706" spans="1:32" x14ac:dyDescent="0.3">
      <c r="A7706">
        <v>2790562</v>
      </c>
      <c r="B7706">
        <v>2</v>
      </c>
      <c r="C7706" t="s">
        <v>82</v>
      </c>
      <c r="D7706" t="s">
        <v>103</v>
      </c>
      <c r="E7706" t="s">
        <v>27247</v>
      </c>
      <c r="F7706" t="s">
        <v>27248</v>
      </c>
      <c r="G7706" t="s">
        <v>31552</v>
      </c>
      <c r="H7706" t="s">
        <v>223</v>
      </c>
      <c r="I7706" t="s">
        <v>78</v>
      </c>
      <c r="J7706" t="s">
        <v>135</v>
      </c>
      <c r="K7706" t="s">
        <v>22</v>
      </c>
      <c r="L7706" t="s">
        <v>136</v>
      </c>
      <c r="M7706" t="s">
        <v>27249</v>
      </c>
      <c r="N7706" t="s">
        <v>27250</v>
      </c>
      <c r="O7706">
        <v>0.14861111111111111</v>
      </c>
      <c r="P7706">
        <v>0</v>
      </c>
      <c r="Q7706">
        <v>15</v>
      </c>
      <c r="R7706">
        <v>0</v>
      </c>
      <c r="S7706">
        <v>6</v>
      </c>
      <c r="T7706">
        <v>0</v>
      </c>
      <c r="U7706">
        <v>3</v>
      </c>
      <c r="V7706">
        <v>0</v>
      </c>
      <c r="W7706">
        <v>0</v>
      </c>
      <c r="X7706">
        <v>0</v>
      </c>
      <c r="Y7706">
        <v>0.31863466000000001</v>
      </c>
      <c r="Z7706">
        <v>0</v>
      </c>
      <c r="AA7706">
        <v>0.1790119</v>
      </c>
      <c r="AB7706">
        <v>0</v>
      </c>
      <c r="AC7706">
        <v>3.134721E-2</v>
      </c>
      <c r="AD7706">
        <v>0</v>
      </c>
      <c r="AE7706">
        <v>0</v>
      </c>
      <c r="AF7706">
        <v>0.52899379999999996</v>
      </c>
    </row>
    <row r="7707" spans="1:32" x14ac:dyDescent="0.3">
      <c r="A7707">
        <v>2790814</v>
      </c>
      <c r="B7707">
        <v>1</v>
      </c>
      <c r="C7707" t="s">
        <v>83</v>
      </c>
      <c r="D7707" t="s">
        <v>123</v>
      </c>
      <c r="E7707" t="s">
        <v>27251</v>
      </c>
      <c r="F7707" t="s">
        <v>27252</v>
      </c>
      <c r="G7707" t="s">
        <v>31546</v>
      </c>
      <c r="H7707" t="s">
        <v>223</v>
      </c>
      <c r="I7707" t="s">
        <v>78</v>
      </c>
      <c r="J7707" t="s">
        <v>135</v>
      </c>
      <c r="K7707" t="s">
        <v>22</v>
      </c>
      <c r="L7707" t="s">
        <v>136</v>
      </c>
      <c r="M7707" t="s">
        <v>27253</v>
      </c>
      <c r="N7707" t="s">
        <v>27254</v>
      </c>
      <c r="O7707">
        <v>0.42666666666666669</v>
      </c>
      <c r="P7707">
        <v>0</v>
      </c>
      <c r="Q7707">
        <v>421</v>
      </c>
      <c r="R7707">
        <v>0</v>
      </c>
      <c r="S7707">
        <v>30</v>
      </c>
      <c r="T7707">
        <v>0</v>
      </c>
      <c r="U7707">
        <v>31</v>
      </c>
      <c r="V7707">
        <v>0</v>
      </c>
      <c r="W7707">
        <v>0</v>
      </c>
      <c r="X7707">
        <v>0</v>
      </c>
      <c r="Y7707">
        <v>44.542053000000003</v>
      </c>
      <c r="Z7707">
        <v>0</v>
      </c>
      <c r="AA7707">
        <v>1.9008765000000001</v>
      </c>
      <c r="AB7707">
        <v>0</v>
      </c>
      <c r="AC7707">
        <v>5.6325940000000001</v>
      </c>
      <c r="AD7707">
        <v>0</v>
      </c>
      <c r="AE7707">
        <v>0</v>
      </c>
      <c r="AF7707">
        <v>52.075522999999997</v>
      </c>
    </row>
    <row r="7708" spans="1:32" x14ac:dyDescent="0.3">
      <c r="A7708">
        <v>2790744</v>
      </c>
      <c r="B7708">
        <v>2</v>
      </c>
      <c r="C7708" t="s">
        <v>82</v>
      </c>
      <c r="D7708" t="s">
        <v>95</v>
      </c>
      <c r="E7708" t="s">
        <v>27255</v>
      </c>
      <c r="F7708" t="s">
        <v>27256</v>
      </c>
      <c r="G7708" t="s">
        <v>31549</v>
      </c>
      <c r="H7708" t="s">
        <v>12559</v>
      </c>
      <c r="I7708" t="s">
        <v>79</v>
      </c>
      <c r="J7708" t="s">
        <v>135</v>
      </c>
      <c r="K7708" t="s">
        <v>22</v>
      </c>
      <c r="L7708" t="s">
        <v>136</v>
      </c>
      <c r="M7708" t="s">
        <v>27257</v>
      </c>
      <c r="N7708" t="s">
        <v>27258</v>
      </c>
      <c r="O7708">
        <v>0.76777777777777778</v>
      </c>
      <c r="P7708">
        <v>3</v>
      </c>
      <c r="Q7708">
        <v>944</v>
      </c>
      <c r="R7708">
        <v>6</v>
      </c>
      <c r="S7708">
        <v>34</v>
      </c>
      <c r="T7708">
        <v>7</v>
      </c>
      <c r="U7708">
        <v>74</v>
      </c>
      <c r="V7708">
        <v>2</v>
      </c>
      <c r="W7708">
        <v>0</v>
      </c>
      <c r="X7708">
        <v>0.68000877000000004</v>
      </c>
      <c r="Y7708">
        <v>197.34057999999999</v>
      </c>
      <c r="Z7708">
        <v>29.234532999999999</v>
      </c>
      <c r="AA7708">
        <v>4.9144683000000002</v>
      </c>
      <c r="AB7708">
        <v>8.2400710000000004</v>
      </c>
      <c r="AC7708">
        <v>50.448154000000002</v>
      </c>
      <c r="AD7708">
        <v>115.264206</v>
      </c>
      <c r="AE7708">
        <v>0</v>
      </c>
      <c r="AF7708">
        <v>406.12200000000001</v>
      </c>
    </row>
    <row r="7709" spans="1:32" x14ac:dyDescent="0.3">
      <c r="A7709">
        <v>2790791</v>
      </c>
      <c r="B7709">
        <v>1</v>
      </c>
      <c r="C7709" t="s">
        <v>83</v>
      </c>
      <c r="D7709" t="s">
        <v>115</v>
      </c>
      <c r="E7709" t="s">
        <v>27259</v>
      </c>
      <c r="F7709" t="s">
        <v>27260</v>
      </c>
      <c r="G7709" t="s">
        <v>31551</v>
      </c>
      <c r="H7709" t="s">
        <v>1237</v>
      </c>
      <c r="I7709" t="s">
        <v>79</v>
      </c>
      <c r="J7709" t="s">
        <v>135</v>
      </c>
      <c r="K7709" t="s">
        <v>22</v>
      </c>
      <c r="L7709" t="s">
        <v>136</v>
      </c>
      <c r="M7709" t="s">
        <v>27261</v>
      </c>
      <c r="N7709" t="s">
        <v>27262</v>
      </c>
      <c r="O7709">
        <v>0.71361111111111108</v>
      </c>
      <c r="P7709">
        <v>0</v>
      </c>
      <c r="Q7709">
        <v>2027</v>
      </c>
      <c r="R7709">
        <v>0</v>
      </c>
      <c r="S7709">
        <v>18</v>
      </c>
      <c r="T7709">
        <v>0</v>
      </c>
      <c r="U7709">
        <v>71</v>
      </c>
      <c r="V7709">
        <v>0</v>
      </c>
      <c r="W7709">
        <v>0</v>
      </c>
      <c r="X7709">
        <v>0</v>
      </c>
      <c r="Y7709">
        <v>216.11968999999999</v>
      </c>
      <c r="Z7709">
        <v>0</v>
      </c>
      <c r="AA7709">
        <v>0.66283389999999998</v>
      </c>
      <c r="AB7709">
        <v>0</v>
      </c>
      <c r="AC7709">
        <v>55.357483000000002</v>
      </c>
      <c r="AD7709">
        <v>0</v>
      </c>
      <c r="AE7709">
        <v>0</v>
      </c>
      <c r="AF7709">
        <v>272.13997999999998</v>
      </c>
    </row>
    <row r="7710" spans="1:32" x14ac:dyDescent="0.3">
      <c r="A7710">
        <v>2790787</v>
      </c>
      <c r="B7710">
        <v>1</v>
      </c>
      <c r="C7710" t="s">
        <v>83</v>
      </c>
      <c r="D7710" t="s">
        <v>119</v>
      </c>
      <c r="E7710" t="s">
        <v>10844</v>
      </c>
      <c r="F7710" t="s">
        <v>10845</v>
      </c>
      <c r="G7710" t="s">
        <v>31545</v>
      </c>
      <c r="H7710" t="s">
        <v>134</v>
      </c>
      <c r="I7710" t="s">
        <v>79</v>
      </c>
      <c r="J7710" t="s">
        <v>135</v>
      </c>
      <c r="K7710" t="s">
        <v>22</v>
      </c>
      <c r="L7710" t="s">
        <v>136</v>
      </c>
      <c r="M7710" t="s">
        <v>27263</v>
      </c>
      <c r="N7710" t="s">
        <v>27264</v>
      </c>
      <c r="O7710">
        <v>9.194444444444444E-2</v>
      </c>
      <c r="P7710">
        <v>11</v>
      </c>
      <c r="Q7710">
        <v>3398</v>
      </c>
      <c r="R7710">
        <v>10</v>
      </c>
      <c r="S7710">
        <v>243</v>
      </c>
      <c r="T7710">
        <v>6</v>
      </c>
      <c r="U7710">
        <v>226</v>
      </c>
      <c r="V7710">
        <v>0</v>
      </c>
      <c r="W7710">
        <v>0</v>
      </c>
      <c r="X7710">
        <v>3.5183662999999998</v>
      </c>
      <c r="Y7710">
        <v>20.79674</v>
      </c>
      <c r="Z7710">
        <v>0.70491207</v>
      </c>
      <c r="AA7710">
        <v>2.600752</v>
      </c>
      <c r="AB7710">
        <v>1.1444831</v>
      </c>
      <c r="AC7710">
        <v>5.8075169999999998</v>
      </c>
      <c r="AD7710">
        <v>0</v>
      </c>
      <c r="AE7710">
        <v>0</v>
      </c>
      <c r="AF7710">
        <v>34.572769999999998</v>
      </c>
    </row>
    <row r="7711" spans="1:32" x14ac:dyDescent="0.3">
      <c r="A7711">
        <v>2790397</v>
      </c>
      <c r="B7711">
        <v>1</v>
      </c>
      <c r="C7711" t="s">
        <v>83</v>
      </c>
      <c r="D7711" t="s">
        <v>117</v>
      </c>
      <c r="E7711" t="s">
        <v>5272</v>
      </c>
      <c r="F7711" t="s">
        <v>5273</v>
      </c>
      <c r="G7711" t="s">
        <v>31551</v>
      </c>
      <c r="H7711" t="s">
        <v>134</v>
      </c>
      <c r="I7711" t="s">
        <v>79</v>
      </c>
      <c r="J7711" t="s">
        <v>248</v>
      </c>
      <c r="K7711" t="s">
        <v>22</v>
      </c>
      <c r="L7711" t="s">
        <v>136</v>
      </c>
      <c r="M7711" t="s">
        <v>27265</v>
      </c>
      <c r="N7711" t="s">
        <v>27266</v>
      </c>
      <c r="O7711">
        <v>1.1111111111111112E-2</v>
      </c>
      <c r="P7711">
        <v>0</v>
      </c>
      <c r="Q7711">
        <v>291</v>
      </c>
      <c r="R7711">
        <v>0</v>
      </c>
      <c r="S7711">
        <v>0</v>
      </c>
      <c r="T7711">
        <v>9</v>
      </c>
      <c r="U7711">
        <v>19</v>
      </c>
      <c r="V7711">
        <v>0</v>
      </c>
      <c r="W7711">
        <v>0</v>
      </c>
      <c r="X7711">
        <v>0</v>
      </c>
      <c r="Y7711">
        <v>0.20868892999999999</v>
      </c>
      <c r="Z7711">
        <v>0</v>
      </c>
      <c r="AA7711">
        <v>0</v>
      </c>
      <c r="AB7711">
        <v>0.42467606000000002</v>
      </c>
      <c r="AC7711">
        <v>1.5854760999999998E-2</v>
      </c>
      <c r="AD7711">
        <v>0</v>
      </c>
      <c r="AE7711">
        <v>0</v>
      </c>
      <c r="AF7711">
        <v>0.64921974999999998</v>
      </c>
    </row>
    <row r="7712" spans="1:32" x14ac:dyDescent="0.3">
      <c r="A7712">
        <v>2790375</v>
      </c>
      <c r="B7712">
        <v>1</v>
      </c>
      <c r="C7712" t="s">
        <v>83</v>
      </c>
      <c r="D7712" t="s">
        <v>128</v>
      </c>
      <c r="E7712" t="s">
        <v>27267</v>
      </c>
      <c r="F7712" t="s">
        <v>27268</v>
      </c>
      <c r="G7712" t="s">
        <v>31551</v>
      </c>
      <c r="H7712" t="s">
        <v>672</v>
      </c>
      <c r="I7712" t="s">
        <v>79</v>
      </c>
      <c r="J7712" t="s">
        <v>135</v>
      </c>
      <c r="K7712" t="s">
        <v>22</v>
      </c>
      <c r="L7712" t="s">
        <v>136</v>
      </c>
      <c r="M7712" t="s">
        <v>27269</v>
      </c>
      <c r="N7712" t="s">
        <v>27270</v>
      </c>
      <c r="O7712">
        <v>2.9611111111111112</v>
      </c>
      <c r="P7712">
        <v>0</v>
      </c>
      <c r="Q7712">
        <v>173</v>
      </c>
      <c r="R7712">
        <v>0</v>
      </c>
      <c r="S7712">
        <v>0</v>
      </c>
      <c r="T7712">
        <v>0</v>
      </c>
      <c r="U7712">
        <v>18</v>
      </c>
      <c r="V7712">
        <v>0</v>
      </c>
      <c r="W7712">
        <v>0</v>
      </c>
      <c r="X7712">
        <v>0</v>
      </c>
      <c r="Y7712">
        <v>79.393050000000002</v>
      </c>
      <c r="Z7712">
        <v>0</v>
      </c>
      <c r="AA7712">
        <v>0</v>
      </c>
      <c r="AB7712">
        <v>0</v>
      </c>
      <c r="AC7712">
        <v>26.631623999999999</v>
      </c>
      <c r="AD7712">
        <v>0</v>
      </c>
      <c r="AE7712">
        <v>0</v>
      </c>
      <c r="AF7712">
        <v>106.02467</v>
      </c>
    </row>
    <row r="7713" spans="1:32" x14ac:dyDescent="0.3">
      <c r="A7713">
        <v>2790371</v>
      </c>
      <c r="B7713">
        <v>1</v>
      </c>
      <c r="C7713" t="s">
        <v>83</v>
      </c>
      <c r="D7713" t="s">
        <v>116</v>
      </c>
      <c r="E7713" t="s">
        <v>10329</v>
      </c>
      <c r="F7713" t="s">
        <v>10330</v>
      </c>
      <c r="G7713" t="s">
        <v>31549</v>
      </c>
      <c r="H7713" t="s">
        <v>134</v>
      </c>
      <c r="I7713" t="s">
        <v>79</v>
      </c>
      <c r="J7713" t="s">
        <v>135</v>
      </c>
      <c r="K7713" t="s">
        <v>22</v>
      </c>
      <c r="L7713" t="s">
        <v>136</v>
      </c>
      <c r="M7713" t="s">
        <v>27271</v>
      </c>
      <c r="N7713" t="s">
        <v>27272</v>
      </c>
      <c r="O7713">
        <v>1.5869444444444445</v>
      </c>
      <c r="P7713">
        <v>3</v>
      </c>
      <c r="Q7713">
        <v>690</v>
      </c>
      <c r="R7713">
        <v>51</v>
      </c>
      <c r="S7713">
        <v>263</v>
      </c>
      <c r="T7713">
        <v>7</v>
      </c>
      <c r="U7713">
        <v>41</v>
      </c>
      <c r="V7713">
        <v>0</v>
      </c>
      <c r="W7713">
        <v>0</v>
      </c>
      <c r="X7713">
        <v>21.108753</v>
      </c>
      <c r="Y7713">
        <v>185.56273999999999</v>
      </c>
      <c r="Z7713">
        <v>41.106727999999997</v>
      </c>
      <c r="AA7713">
        <v>138.66249999999999</v>
      </c>
      <c r="AB7713">
        <v>47.757956999999998</v>
      </c>
      <c r="AC7713">
        <v>15.155753000000001</v>
      </c>
      <c r="AD7713">
        <v>0</v>
      </c>
      <c r="AE7713">
        <v>0</v>
      </c>
      <c r="AF7713">
        <v>449.35442999999998</v>
      </c>
    </row>
    <row r="7714" spans="1:32" x14ac:dyDescent="0.3">
      <c r="A7714">
        <v>2789921</v>
      </c>
      <c r="B7714">
        <v>2</v>
      </c>
      <c r="C7714" t="s">
        <v>83</v>
      </c>
      <c r="D7714" t="s">
        <v>122</v>
      </c>
      <c r="E7714" t="s">
        <v>27273</v>
      </c>
      <c r="F7714" t="s">
        <v>27274</v>
      </c>
      <c r="G7714" t="s">
        <v>31552</v>
      </c>
      <c r="H7714" t="s">
        <v>223</v>
      </c>
      <c r="I7714" t="s">
        <v>78</v>
      </c>
      <c r="J7714" t="s">
        <v>135</v>
      </c>
      <c r="K7714" t="s">
        <v>22</v>
      </c>
      <c r="L7714" t="s">
        <v>136</v>
      </c>
      <c r="M7714" t="s">
        <v>26456</v>
      </c>
      <c r="N7714" t="s">
        <v>27275</v>
      </c>
      <c r="O7714">
        <v>0.10611111111111111</v>
      </c>
      <c r="P7714">
        <v>0</v>
      </c>
      <c r="Q7714">
        <v>95</v>
      </c>
      <c r="R7714">
        <v>0</v>
      </c>
      <c r="S7714">
        <v>11</v>
      </c>
      <c r="T7714">
        <v>0</v>
      </c>
      <c r="U7714">
        <v>2</v>
      </c>
      <c r="V7714">
        <v>0</v>
      </c>
      <c r="W7714">
        <v>0</v>
      </c>
      <c r="X7714">
        <v>0</v>
      </c>
      <c r="Y7714">
        <v>1.3867033</v>
      </c>
      <c r="Z7714">
        <v>0</v>
      </c>
      <c r="AA7714">
        <v>5.0777546999999999E-2</v>
      </c>
      <c r="AB7714">
        <v>0</v>
      </c>
      <c r="AC7714">
        <v>2.6574943E-2</v>
      </c>
      <c r="AD7714">
        <v>0</v>
      </c>
      <c r="AE7714">
        <v>0</v>
      </c>
      <c r="AF7714">
        <v>1.4640557999999999</v>
      </c>
    </row>
    <row r="7715" spans="1:32" x14ac:dyDescent="0.3">
      <c r="A7715">
        <v>2790011</v>
      </c>
      <c r="B7715">
        <v>1</v>
      </c>
      <c r="C7715" t="s">
        <v>83</v>
      </c>
      <c r="D7715" t="s">
        <v>127</v>
      </c>
      <c r="E7715" t="s">
        <v>27276</v>
      </c>
      <c r="F7715" t="s">
        <v>27277</v>
      </c>
      <c r="G7715" t="s">
        <v>31551</v>
      </c>
      <c r="H7715" t="s">
        <v>134</v>
      </c>
      <c r="I7715" t="s">
        <v>79</v>
      </c>
      <c r="J7715" t="s">
        <v>135</v>
      </c>
      <c r="K7715" t="s">
        <v>22</v>
      </c>
      <c r="L7715" t="s">
        <v>136</v>
      </c>
      <c r="M7715" t="s">
        <v>27278</v>
      </c>
      <c r="N7715" t="s">
        <v>27279</v>
      </c>
      <c r="O7715">
        <v>1.8388888888888888</v>
      </c>
      <c r="P7715">
        <v>1</v>
      </c>
      <c r="Q7715">
        <v>712</v>
      </c>
      <c r="R7715">
        <v>1</v>
      </c>
      <c r="S7715">
        <v>14</v>
      </c>
      <c r="T7715">
        <v>3</v>
      </c>
      <c r="U7715">
        <v>43</v>
      </c>
      <c r="V7715">
        <v>0</v>
      </c>
      <c r="W7715">
        <v>0</v>
      </c>
      <c r="X7715">
        <v>12.497047</v>
      </c>
      <c r="Y7715">
        <v>164.67712</v>
      </c>
      <c r="Z7715">
        <v>0.46210489999999999</v>
      </c>
      <c r="AA7715">
        <v>1.8999596000000001</v>
      </c>
      <c r="AB7715">
        <v>178.74021999999999</v>
      </c>
      <c r="AC7715">
        <v>24.112722000000002</v>
      </c>
      <c r="AD7715">
        <v>0</v>
      </c>
      <c r="AE7715">
        <v>0</v>
      </c>
      <c r="AF7715">
        <v>382.38920000000002</v>
      </c>
    </row>
    <row r="7716" spans="1:32" x14ac:dyDescent="0.3">
      <c r="A7716">
        <v>2789856</v>
      </c>
      <c r="B7716">
        <v>1</v>
      </c>
      <c r="C7716" t="s">
        <v>83</v>
      </c>
      <c r="D7716" t="s">
        <v>128</v>
      </c>
      <c r="E7716" t="s">
        <v>11720</v>
      </c>
      <c r="F7716" t="s">
        <v>11721</v>
      </c>
      <c r="G7716" t="s">
        <v>31549</v>
      </c>
      <c r="H7716" t="s">
        <v>134</v>
      </c>
      <c r="I7716" t="s">
        <v>79</v>
      </c>
      <c r="J7716" t="s">
        <v>135</v>
      </c>
      <c r="K7716" t="s">
        <v>22</v>
      </c>
      <c r="L7716" t="s">
        <v>136</v>
      </c>
      <c r="M7716" t="s">
        <v>27280</v>
      </c>
      <c r="N7716" t="s">
        <v>27281</v>
      </c>
      <c r="O7716">
        <v>1.2975000000000001</v>
      </c>
      <c r="P7716">
        <v>5</v>
      </c>
      <c r="Q7716">
        <v>4</v>
      </c>
      <c r="R7716">
        <v>89</v>
      </c>
      <c r="S7716">
        <v>88</v>
      </c>
      <c r="T7716">
        <v>7</v>
      </c>
      <c r="U7716">
        <v>0</v>
      </c>
      <c r="V7716">
        <v>0</v>
      </c>
      <c r="W7716">
        <v>0</v>
      </c>
      <c r="X7716">
        <v>0.54046433999999999</v>
      </c>
      <c r="Y7716">
        <v>0.41638404000000001</v>
      </c>
      <c r="Z7716">
        <v>26.965800000000002</v>
      </c>
      <c r="AA7716">
        <v>39.811928000000002</v>
      </c>
      <c r="AB7716">
        <v>0.89281809999999995</v>
      </c>
      <c r="AC7716">
        <v>0</v>
      </c>
      <c r="AD7716">
        <v>0</v>
      </c>
      <c r="AE7716">
        <v>0</v>
      </c>
      <c r="AF7716">
        <v>68.627396000000005</v>
      </c>
    </row>
    <row r="7717" spans="1:32" x14ac:dyDescent="0.3">
      <c r="A7717">
        <v>2789665</v>
      </c>
      <c r="B7717">
        <v>1</v>
      </c>
      <c r="C7717" t="s">
        <v>83</v>
      </c>
      <c r="D7717" t="s">
        <v>116</v>
      </c>
      <c r="E7717" t="s">
        <v>4190</v>
      </c>
      <c r="F7717" t="s">
        <v>4191</v>
      </c>
      <c r="G7717" t="s">
        <v>31551</v>
      </c>
      <c r="H7717" t="s">
        <v>672</v>
      </c>
      <c r="I7717" t="s">
        <v>79</v>
      </c>
      <c r="J7717" t="s">
        <v>135</v>
      </c>
      <c r="K7717" t="s">
        <v>22</v>
      </c>
      <c r="L7717" t="s">
        <v>136</v>
      </c>
      <c r="M7717" t="s">
        <v>27282</v>
      </c>
      <c r="N7717" t="s">
        <v>27283</v>
      </c>
      <c r="O7717">
        <v>2.3922222222222222</v>
      </c>
      <c r="P7717">
        <v>1</v>
      </c>
      <c r="Q7717">
        <v>29</v>
      </c>
      <c r="R7717">
        <v>1</v>
      </c>
      <c r="S7717">
        <v>0</v>
      </c>
      <c r="T7717">
        <v>2</v>
      </c>
      <c r="U7717">
        <v>1</v>
      </c>
      <c r="V7717">
        <v>2</v>
      </c>
      <c r="W7717">
        <v>0</v>
      </c>
      <c r="X7717">
        <v>14.739383999999999</v>
      </c>
      <c r="Y7717">
        <v>7.6752786999999998</v>
      </c>
      <c r="Z7717">
        <v>0.63766610000000001</v>
      </c>
      <c r="AA7717">
        <v>0</v>
      </c>
      <c r="AB7717">
        <v>11.387233999999999</v>
      </c>
      <c r="AC7717">
        <v>0</v>
      </c>
      <c r="AD7717">
        <v>96.34402</v>
      </c>
      <c r="AE7717">
        <v>0</v>
      </c>
      <c r="AF7717">
        <v>130.78358</v>
      </c>
    </row>
    <row r="7718" spans="1:32" x14ac:dyDescent="0.3">
      <c r="A7718">
        <v>2793346</v>
      </c>
      <c r="B7718">
        <v>1</v>
      </c>
      <c r="C7718" t="s">
        <v>83</v>
      </c>
      <c r="D7718" t="s">
        <v>129</v>
      </c>
      <c r="E7718" t="s">
        <v>27284</v>
      </c>
      <c r="F7718" t="s">
        <v>27285</v>
      </c>
      <c r="G7718" t="s">
        <v>31546</v>
      </c>
      <c r="H7718" t="s">
        <v>223</v>
      </c>
      <c r="I7718" t="s">
        <v>78</v>
      </c>
      <c r="J7718" t="s">
        <v>135</v>
      </c>
      <c r="K7718" t="s">
        <v>22</v>
      </c>
      <c r="L7718" t="s">
        <v>136</v>
      </c>
      <c r="M7718" t="s">
        <v>27286</v>
      </c>
      <c r="N7718" t="s">
        <v>27287</v>
      </c>
      <c r="O7718">
        <v>1.4477777777777778</v>
      </c>
      <c r="P7718">
        <v>0</v>
      </c>
      <c r="Q7718">
        <v>59</v>
      </c>
      <c r="R7718">
        <v>0</v>
      </c>
      <c r="S7718">
        <v>3</v>
      </c>
      <c r="T7718">
        <v>0</v>
      </c>
      <c r="U7718">
        <v>4</v>
      </c>
      <c r="V7718">
        <v>0</v>
      </c>
      <c r="W7718">
        <v>0</v>
      </c>
      <c r="X7718">
        <v>0</v>
      </c>
      <c r="Y7718">
        <v>18.180596999999999</v>
      </c>
      <c r="Z7718">
        <v>0</v>
      </c>
      <c r="AA7718">
        <v>0.4243152</v>
      </c>
      <c r="AB7718">
        <v>0</v>
      </c>
      <c r="AC7718">
        <v>3.1551106</v>
      </c>
      <c r="AD7718">
        <v>0</v>
      </c>
      <c r="AE7718">
        <v>0</v>
      </c>
      <c r="AF7718">
        <v>21.760023</v>
      </c>
    </row>
    <row r="7719" spans="1:32" x14ac:dyDescent="0.3">
      <c r="A7719">
        <v>2793366</v>
      </c>
      <c r="B7719">
        <v>1</v>
      </c>
      <c r="C7719" t="s">
        <v>82</v>
      </c>
      <c r="D7719" t="s">
        <v>94</v>
      </c>
      <c r="E7719" t="s">
        <v>27288</v>
      </c>
      <c r="F7719" t="s">
        <v>27289</v>
      </c>
      <c r="G7719" t="s">
        <v>31551</v>
      </c>
      <c r="H7719" t="s">
        <v>145</v>
      </c>
      <c r="I7719" t="s">
        <v>79</v>
      </c>
      <c r="J7719" t="s">
        <v>135</v>
      </c>
      <c r="K7719" t="s">
        <v>22</v>
      </c>
      <c r="L7719" t="s">
        <v>136</v>
      </c>
      <c r="M7719" t="s">
        <v>27290</v>
      </c>
      <c r="N7719" t="s">
        <v>27291</v>
      </c>
      <c r="O7719">
        <v>3.3602777777777777</v>
      </c>
      <c r="P7719">
        <v>0</v>
      </c>
      <c r="Q7719">
        <v>1</v>
      </c>
      <c r="R7719">
        <v>0</v>
      </c>
      <c r="S7719">
        <v>3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1.2091748</v>
      </c>
      <c r="Z7719">
        <v>0</v>
      </c>
      <c r="AA7719">
        <v>2.4662432999999999</v>
      </c>
      <c r="AB7719">
        <v>0</v>
      </c>
      <c r="AC7719">
        <v>0</v>
      </c>
      <c r="AD7719">
        <v>0</v>
      </c>
      <c r="AE7719">
        <v>0</v>
      </c>
      <c r="AF7719">
        <v>3.6754180000000001</v>
      </c>
    </row>
    <row r="7720" spans="1:32" x14ac:dyDescent="0.3">
      <c r="A7720">
        <v>2793358</v>
      </c>
      <c r="B7720">
        <v>1</v>
      </c>
      <c r="C7720" t="s">
        <v>82</v>
      </c>
      <c r="D7720" t="s">
        <v>90</v>
      </c>
      <c r="E7720" t="s">
        <v>27292</v>
      </c>
      <c r="F7720" t="s">
        <v>27293</v>
      </c>
      <c r="G7720" t="s">
        <v>31546</v>
      </c>
      <c r="H7720" t="s">
        <v>1557</v>
      </c>
      <c r="I7720" t="s">
        <v>78</v>
      </c>
      <c r="J7720" t="s">
        <v>135</v>
      </c>
      <c r="K7720" t="s">
        <v>22</v>
      </c>
      <c r="L7720" t="s">
        <v>136</v>
      </c>
      <c r="M7720" t="s">
        <v>27294</v>
      </c>
      <c r="N7720" t="s">
        <v>27295</v>
      </c>
      <c r="O7720">
        <v>1.5566666666666666</v>
      </c>
      <c r="P7720">
        <v>0</v>
      </c>
      <c r="Q7720">
        <v>224</v>
      </c>
      <c r="R7720">
        <v>0</v>
      </c>
      <c r="S7720">
        <v>0</v>
      </c>
      <c r="T7720">
        <v>0</v>
      </c>
      <c r="U7720">
        <v>2</v>
      </c>
      <c r="V7720">
        <v>0</v>
      </c>
      <c r="W7720">
        <v>0</v>
      </c>
      <c r="X7720">
        <v>0</v>
      </c>
      <c r="Y7720">
        <v>106.71133399999999</v>
      </c>
      <c r="Z7720">
        <v>0</v>
      </c>
      <c r="AA7720">
        <v>0</v>
      </c>
      <c r="AB7720">
        <v>0</v>
      </c>
      <c r="AC7720">
        <v>0.71882014999999999</v>
      </c>
      <c r="AD7720">
        <v>0</v>
      </c>
      <c r="AE7720">
        <v>0</v>
      </c>
      <c r="AF7720">
        <v>107.43015</v>
      </c>
    </row>
    <row r="7721" spans="1:32" x14ac:dyDescent="0.3">
      <c r="A7721">
        <v>2793372</v>
      </c>
      <c r="B7721">
        <v>1</v>
      </c>
      <c r="C7721" t="s">
        <v>83</v>
      </c>
      <c r="D7721" t="s">
        <v>115</v>
      </c>
      <c r="E7721" t="s">
        <v>13572</v>
      </c>
      <c r="F7721" t="s">
        <v>13573</v>
      </c>
      <c r="G7721" t="s">
        <v>31546</v>
      </c>
      <c r="H7721" t="s">
        <v>223</v>
      </c>
      <c r="I7721" t="s">
        <v>78</v>
      </c>
      <c r="J7721" t="s">
        <v>135</v>
      </c>
      <c r="K7721" t="s">
        <v>22</v>
      </c>
      <c r="L7721" t="s">
        <v>136</v>
      </c>
      <c r="M7721" t="s">
        <v>27296</v>
      </c>
      <c r="N7721" t="s">
        <v>27297</v>
      </c>
      <c r="O7721">
        <v>0.98833333333333329</v>
      </c>
      <c r="P7721">
        <v>0</v>
      </c>
      <c r="Q7721">
        <v>337</v>
      </c>
      <c r="R7721">
        <v>0</v>
      </c>
      <c r="S7721">
        <v>0</v>
      </c>
      <c r="T7721">
        <v>0</v>
      </c>
      <c r="U7721">
        <v>6</v>
      </c>
      <c r="V7721">
        <v>0</v>
      </c>
      <c r="W7721">
        <v>0</v>
      </c>
      <c r="X7721">
        <v>0</v>
      </c>
      <c r="Y7721">
        <v>59.709403999999999</v>
      </c>
      <c r="Z7721">
        <v>0</v>
      </c>
      <c r="AA7721">
        <v>0</v>
      </c>
      <c r="AB7721">
        <v>0</v>
      </c>
      <c r="AC7721">
        <v>2.2189915</v>
      </c>
      <c r="AD7721">
        <v>0</v>
      </c>
      <c r="AE7721">
        <v>0</v>
      </c>
      <c r="AF7721">
        <v>61.928393999999997</v>
      </c>
    </row>
    <row r="7722" spans="1:32" x14ac:dyDescent="0.3">
      <c r="A7722">
        <v>2793198</v>
      </c>
      <c r="B7722">
        <v>1</v>
      </c>
      <c r="C7722" t="s">
        <v>83</v>
      </c>
      <c r="D7722" t="s">
        <v>116</v>
      </c>
      <c r="E7722" t="s">
        <v>27298</v>
      </c>
      <c r="F7722" t="s">
        <v>27299</v>
      </c>
      <c r="G7722" t="s">
        <v>31548</v>
      </c>
      <c r="H7722" t="s">
        <v>333</v>
      </c>
      <c r="I7722" t="s">
        <v>78</v>
      </c>
      <c r="J7722" t="s">
        <v>135</v>
      </c>
      <c r="K7722" t="s">
        <v>22</v>
      </c>
      <c r="L7722" t="s">
        <v>136</v>
      </c>
      <c r="M7722" t="s">
        <v>27300</v>
      </c>
      <c r="N7722" t="s">
        <v>27301</v>
      </c>
      <c r="O7722">
        <v>0.68972222222222224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1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0.16697244</v>
      </c>
      <c r="AD7722">
        <v>0</v>
      </c>
      <c r="AE7722">
        <v>0</v>
      </c>
      <c r="AF7722">
        <v>0.16697244</v>
      </c>
    </row>
    <row r="7723" spans="1:32" x14ac:dyDescent="0.3">
      <c r="A7723">
        <v>2793186</v>
      </c>
      <c r="B7723">
        <v>1</v>
      </c>
      <c r="C7723" t="s">
        <v>83</v>
      </c>
      <c r="D7723" t="s">
        <v>129</v>
      </c>
      <c r="E7723" t="s">
        <v>21049</v>
      </c>
      <c r="F7723" t="s">
        <v>21050</v>
      </c>
      <c r="G7723" t="s">
        <v>31545</v>
      </c>
      <c r="H7723" t="s">
        <v>134</v>
      </c>
      <c r="I7723" t="s">
        <v>79</v>
      </c>
      <c r="J7723" t="s">
        <v>135</v>
      </c>
      <c r="K7723" t="s">
        <v>22</v>
      </c>
      <c r="L7723" t="s">
        <v>136</v>
      </c>
      <c r="M7723" t="s">
        <v>27302</v>
      </c>
      <c r="N7723" t="s">
        <v>27303</v>
      </c>
      <c r="O7723">
        <v>1.3655555555555556</v>
      </c>
      <c r="P7723">
        <v>5</v>
      </c>
      <c r="Q7723">
        <v>10</v>
      </c>
      <c r="R7723">
        <v>84</v>
      </c>
      <c r="S7723">
        <v>92</v>
      </c>
      <c r="T7723">
        <v>11</v>
      </c>
      <c r="U7723">
        <v>11</v>
      </c>
      <c r="V7723">
        <v>0</v>
      </c>
      <c r="W7723">
        <v>0</v>
      </c>
      <c r="X7723">
        <v>0.96523464000000003</v>
      </c>
      <c r="Y7723">
        <v>1.130196</v>
      </c>
      <c r="Z7723">
        <v>37.716059999999999</v>
      </c>
      <c r="AA7723">
        <v>45.672066000000001</v>
      </c>
      <c r="AB7723">
        <v>40.015785000000001</v>
      </c>
      <c r="AC7723">
        <v>29.712638999999999</v>
      </c>
      <c r="AD7723">
        <v>0</v>
      </c>
      <c r="AE7723">
        <v>0</v>
      </c>
      <c r="AF7723">
        <v>155.21198000000001</v>
      </c>
    </row>
    <row r="7724" spans="1:32" x14ac:dyDescent="0.3">
      <c r="A7724">
        <v>2793173</v>
      </c>
      <c r="B7724">
        <v>1</v>
      </c>
      <c r="C7724" t="s">
        <v>82</v>
      </c>
      <c r="D7724" t="s">
        <v>84</v>
      </c>
      <c r="E7724" t="s">
        <v>21380</v>
      </c>
      <c r="F7724" t="s">
        <v>21381</v>
      </c>
      <c r="G7724" t="s">
        <v>31545</v>
      </c>
      <c r="H7724" t="s">
        <v>3857</v>
      </c>
      <c r="I7724" t="s">
        <v>79</v>
      </c>
      <c r="J7724" t="s">
        <v>135</v>
      </c>
      <c r="K7724" t="s">
        <v>22</v>
      </c>
      <c r="L7724" t="s">
        <v>136</v>
      </c>
      <c r="M7724" t="s">
        <v>27304</v>
      </c>
      <c r="N7724" t="s">
        <v>27305</v>
      </c>
      <c r="O7724">
        <v>5.110555555555556</v>
      </c>
      <c r="P7724">
        <v>0</v>
      </c>
      <c r="Q7724">
        <v>102</v>
      </c>
      <c r="R7724">
        <v>1</v>
      </c>
      <c r="S7724">
        <v>0</v>
      </c>
      <c r="T7724">
        <v>9</v>
      </c>
      <c r="U7724">
        <v>9</v>
      </c>
      <c r="V7724">
        <v>2</v>
      </c>
      <c r="W7724">
        <v>0</v>
      </c>
      <c r="X7724">
        <v>0</v>
      </c>
      <c r="Y7724">
        <v>158.14214000000001</v>
      </c>
      <c r="Z7724">
        <v>2.4943930000000001</v>
      </c>
      <c r="AA7724">
        <v>0</v>
      </c>
      <c r="AB7724">
        <v>544.44370000000004</v>
      </c>
      <c r="AC7724">
        <v>30.717704999999999</v>
      </c>
      <c r="AD7724">
        <v>456.82117</v>
      </c>
      <c r="AE7724">
        <v>0</v>
      </c>
      <c r="AF7724">
        <v>1192.6190999999999</v>
      </c>
    </row>
    <row r="7725" spans="1:32" x14ac:dyDescent="0.3">
      <c r="A7725">
        <v>2793068</v>
      </c>
      <c r="B7725">
        <v>2</v>
      </c>
      <c r="C7725" t="s">
        <v>82</v>
      </c>
      <c r="D7725" t="s">
        <v>109</v>
      </c>
      <c r="E7725" t="s">
        <v>27306</v>
      </c>
      <c r="F7725" t="s">
        <v>27307</v>
      </c>
      <c r="G7725" t="s">
        <v>31552</v>
      </c>
      <c r="H7725" t="s">
        <v>380</v>
      </c>
      <c r="I7725" t="s">
        <v>78</v>
      </c>
      <c r="J7725" t="s">
        <v>135</v>
      </c>
      <c r="K7725" t="s">
        <v>22</v>
      </c>
      <c r="L7725" t="s">
        <v>136</v>
      </c>
      <c r="M7725" t="s">
        <v>26478</v>
      </c>
      <c r="N7725" t="s">
        <v>27308</v>
      </c>
      <c r="O7725">
        <v>0.54722222222222228</v>
      </c>
      <c r="P7725">
        <v>0</v>
      </c>
      <c r="Q7725">
        <v>143</v>
      </c>
      <c r="R7725">
        <v>0</v>
      </c>
      <c r="S7725">
        <v>0</v>
      </c>
      <c r="T7725">
        <v>0</v>
      </c>
      <c r="U7725">
        <v>3</v>
      </c>
      <c r="V7725">
        <v>0</v>
      </c>
      <c r="W7725">
        <v>0</v>
      </c>
      <c r="X7725">
        <v>0</v>
      </c>
      <c r="Y7725">
        <v>8.3141829999999999</v>
      </c>
      <c r="Z7725">
        <v>0</v>
      </c>
      <c r="AA7725">
        <v>0</v>
      </c>
      <c r="AB7725">
        <v>0</v>
      </c>
      <c r="AC7725">
        <v>0.74780610000000003</v>
      </c>
      <c r="AD7725">
        <v>0</v>
      </c>
      <c r="AE7725">
        <v>0</v>
      </c>
      <c r="AF7725">
        <v>9.0619890000000005</v>
      </c>
    </row>
    <row r="7726" spans="1:32" x14ac:dyDescent="0.3">
      <c r="A7726">
        <v>2793179</v>
      </c>
      <c r="B7726">
        <v>1</v>
      </c>
      <c r="C7726" t="s">
        <v>82</v>
      </c>
      <c r="D7726" t="s">
        <v>111</v>
      </c>
      <c r="E7726" t="s">
        <v>2311</v>
      </c>
      <c r="F7726" t="s">
        <v>2312</v>
      </c>
      <c r="G7726" t="s">
        <v>31545</v>
      </c>
      <c r="H7726" t="s">
        <v>134</v>
      </c>
      <c r="I7726" t="s">
        <v>79</v>
      </c>
      <c r="J7726" t="s">
        <v>135</v>
      </c>
      <c r="K7726" t="s">
        <v>22</v>
      </c>
      <c r="L7726" t="s">
        <v>136</v>
      </c>
      <c r="M7726" t="s">
        <v>27309</v>
      </c>
      <c r="N7726" t="s">
        <v>27310</v>
      </c>
      <c r="O7726">
        <v>6.9722222222222227E-2</v>
      </c>
      <c r="P7726">
        <v>1</v>
      </c>
      <c r="Q7726">
        <v>5</v>
      </c>
      <c r="R7726">
        <v>67</v>
      </c>
      <c r="S7726">
        <v>341</v>
      </c>
      <c r="T7726">
        <v>27</v>
      </c>
      <c r="U7726">
        <v>59</v>
      </c>
      <c r="V7726">
        <v>0</v>
      </c>
      <c r="W7726">
        <v>0</v>
      </c>
      <c r="X7726">
        <v>2.9870254999999998E-2</v>
      </c>
      <c r="Y7726">
        <v>0.13971663000000001</v>
      </c>
      <c r="Z7726">
        <v>17.700690999999999</v>
      </c>
      <c r="AA7726">
        <v>17.327946000000001</v>
      </c>
      <c r="AB7726">
        <v>2.0344443000000001</v>
      </c>
      <c r="AC7726">
        <v>2.5631811999999998</v>
      </c>
      <c r="AD7726">
        <v>0</v>
      </c>
      <c r="AE7726">
        <v>0</v>
      </c>
      <c r="AF7726">
        <v>39.795850000000002</v>
      </c>
    </row>
    <row r="7727" spans="1:32" x14ac:dyDescent="0.3">
      <c r="A7727">
        <v>2793106</v>
      </c>
      <c r="B7727">
        <v>1</v>
      </c>
      <c r="C7727" t="s">
        <v>82</v>
      </c>
      <c r="D7727" t="s">
        <v>112</v>
      </c>
      <c r="E7727" t="s">
        <v>27311</v>
      </c>
      <c r="F7727" t="s">
        <v>27312</v>
      </c>
      <c r="G7727" t="s">
        <v>31546</v>
      </c>
      <c r="H7727" t="s">
        <v>223</v>
      </c>
      <c r="I7727" t="s">
        <v>78</v>
      </c>
      <c r="J7727" t="s">
        <v>135</v>
      </c>
      <c r="K7727" t="s">
        <v>22</v>
      </c>
      <c r="L7727" t="s">
        <v>136</v>
      </c>
      <c r="M7727" t="s">
        <v>27313</v>
      </c>
      <c r="N7727" t="s">
        <v>27314</v>
      </c>
      <c r="O7727">
        <v>0.79722222222222228</v>
      </c>
      <c r="P7727">
        <v>0</v>
      </c>
      <c r="Q7727">
        <v>97</v>
      </c>
      <c r="R7727">
        <v>0</v>
      </c>
      <c r="S7727">
        <v>2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29.675518</v>
      </c>
      <c r="Z7727">
        <v>0</v>
      </c>
      <c r="AA7727">
        <v>0.19538259999999999</v>
      </c>
      <c r="AB7727">
        <v>0</v>
      </c>
      <c r="AC7727">
        <v>0</v>
      </c>
      <c r="AD7727">
        <v>0</v>
      </c>
      <c r="AE7727">
        <v>0</v>
      </c>
      <c r="AF7727">
        <v>29.870901</v>
      </c>
    </row>
    <row r="7728" spans="1:32" x14ac:dyDescent="0.3">
      <c r="A7728">
        <v>2793090</v>
      </c>
      <c r="B7728">
        <v>1</v>
      </c>
      <c r="C7728" t="s">
        <v>82</v>
      </c>
      <c r="D7728" t="s">
        <v>84</v>
      </c>
      <c r="E7728" t="s">
        <v>2179</v>
      </c>
      <c r="F7728" t="s">
        <v>604</v>
      </c>
      <c r="G7728" t="s">
        <v>31552</v>
      </c>
      <c r="H7728" t="s">
        <v>665</v>
      </c>
      <c r="I7728" t="s">
        <v>78</v>
      </c>
      <c r="J7728" t="s">
        <v>135</v>
      </c>
      <c r="K7728" t="s">
        <v>22</v>
      </c>
      <c r="L7728" t="s">
        <v>136</v>
      </c>
      <c r="M7728" t="s">
        <v>27315</v>
      </c>
      <c r="N7728" t="s">
        <v>27316</v>
      </c>
      <c r="O7728">
        <v>1.3619444444444444</v>
      </c>
      <c r="P7728">
        <v>0</v>
      </c>
      <c r="Q7728">
        <v>120</v>
      </c>
      <c r="R7728">
        <v>0</v>
      </c>
      <c r="S7728">
        <v>3</v>
      </c>
      <c r="T7728">
        <v>0</v>
      </c>
      <c r="U7728">
        <v>7</v>
      </c>
      <c r="V7728">
        <v>0</v>
      </c>
      <c r="W7728">
        <v>0</v>
      </c>
      <c r="X7728">
        <v>0</v>
      </c>
      <c r="Y7728">
        <v>24.018929</v>
      </c>
      <c r="Z7728">
        <v>0</v>
      </c>
      <c r="AA7728">
        <v>9.0570210000000002E-3</v>
      </c>
      <c r="AB7728">
        <v>0</v>
      </c>
      <c r="AC7728">
        <v>1.3109237</v>
      </c>
      <c r="AD7728">
        <v>0</v>
      </c>
      <c r="AE7728">
        <v>0</v>
      </c>
      <c r="AF7728">
        <v>25.338909999999998</v>
      </c>
    </row>
    <row r="7729" spans="1:32" x14ac:dyDescent="0.3">
      <c r="A7729">
        <v>2792924</v>
      </c>
      <c r="B7729">
        <v>1</v>
      </c>
      <c r="C7729" t="s">
        <v>82</v>
      </c>
      <c r="D7729" t="s">
        <v>109</v>
      </c>
      <c r="E7729" t="s">
        <v>27317</v>
      </c>
      <c r="F7729" t="s">
        <v>27318</v>
      </c>
      <c r="G7729" t="s">
        <v>31548</v>
      </c>
      <c r="H7729" t="s">
        <v>333</v>
      </c>
      <c r="I7729" t="s">
        <v>78</v>
      </c>
      <c r="J7729" t="s">
        <v>135</v>
      </c>
      <c r="K7729" t="s">
        <v>22</v>
      </c>
      <c r="L7729" t="s">
        <v>136</v>
      </c>
      <c r="M7729" t="s">
        <v>27319</v>
      </c>
      <c r="N7729" t="s">
        <v>27320</v>
      </c>
      <c r="O7729">
        <v>3.0747222222222224</v>
      </c>
      <c r="P7729">
        <v>0</v>
      </c>
      <c r="Q7729">
        <v>1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0.21864547000000001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0.21864547000000001</v>
      </c>
    </row>
    <row r="7730" spans="1:32" x14ac:dyDescent="0.3">
      <c r="A7730">
        <v>2792276</v>
      </c>
      <c r="B7730">
        <v>1</v>
      </c>
      <c r="C7730" t="s">
        <v>82</v>
      </c>
      <c r="D7730" t="s">
        <v>108</v>
      </c>
      <c r="E7730" t="s">
        <v>27321</v>
      </c>
      <c r="F7730" t="s">
        <v>27322</v>
      </c>
      <c r="G7730" t="s">
        <v>31552</v>
      </c>
      <c r="H7730" t="s">
        <v>145</v>
      </c>
      <c r="I7730" t="s">
        <v>78</v>
      </c>
      <c r="J7730" t="s">
        <v>135</v>
      </c>
      <c r="K7730" t="s">
        <v>22</v>
      </c>
      <c r="L7730" t="s">
        <v>136</v>
      </c>
      <c r="M7730" t="s">
        <v>27323</v>
      </c>
      <c r="N7730" t="s">
        <v>27324</v>
      </c>
      <c r="O7730">
        <v>0.21249999999999999</v>
      </c>
      <c r="P7730">
        <v>0</v>
      </c>
      <c r="Q7730">
        <v>425</v>
      </c>
      <c r="R7730">
        <v>0</v>
      </c>
      <c r="S7730">
        <v>0</v>
      </c>
      <c r="T7730">
        <v>0</v>
      </c>
      <c r="U7730">
        <v>67</v>
      </c>
      <c r="V7730">
        <v>0</v>
      </c>
      <c r="W7730">
        <v>0</v>
      </c>
      <c r="X7730">
        <v>0</v>
      </c>
      <c r="Y7730">
        <v>19.348905999999999</v>
      </c>
      <c r="Z7730">
        <v>0</v>
      </c>
      <c r="AA7730">
        <v>0</v>
      </c>
      <c r="AB7730">
        <v>0</v>
      </c>
      <c r="AC7730">
        <v>12.892856999999999</v>
      </c>
      <c r="AD7730">
        <v>0</v>
      </c>
      <c r="AE7730">
        <v>0</v>
      </c>
      <c r="AF7730">
        <v>32.241764000000003</v>
      </c>
    </row>
    <row r="7731" spans="1:32" x14ac:dyDescent="0.3">
      <c r="A7731">
        <v>2792268</v>
      </c>
      <c r="B7731">
        <v>1</v>
      </c>
      <c r="C7731" t="s">
        <v>83</v>
      </c>
      <c r="D7731" t="s">
        <v>125</v>
      </c>
      <c r="E7731" t="s">
        <v>26155</v>
      </c>
      <c r="F7731" t="s">
        <v>26156</v>
      </c>
      <c r="G7731" t="s">
        <v>31549</v>
      </c>
      <c r="H7731" t="s">
        <v>145</v>
      </c>
      <c r="I7731" t="s">
        <v>79</v>
      </c>
      <c r="J7731" t="s">
        <v>135</v>
      </c>
      <c r="K7731" t="s">
        <v>22</v>
      </c>
      <c r="L7731" t="s">
        <v>136</v>
      </c>
      <c r="M7731" t="s">
        <v>27325</v>
      </c>
      <c r="N7731" t="s">
        <v>27326</v>
      </c>
      <c r="O7731">
        <v>1.7591666666666668</v>
      </c>
      <c r="P7731">
        <v>2</v>
      </c>
      <c r="Q7731">
        <v>95</v>
      </c>
      <c r="R7731">
        <v>84</v>
      </c>
      <c r="S7731">
        <v>3</v>
      </c>
      <c r="T7731">
        <v>11</v>
      </c>
      <c r="U7731">
        <v>7</v>
      </c>
      <c r="V7731">
        <v>0</v>
      </c>
      <c r="W7731">
        <v>0</v>
      </c>
      <c r="X7731">
        <v>0.94791159999999997</v>
      </c>
      <c r="Y7731">
        <v>50.844119999999997</v>
      </c>
      <c r="Z7731">
        <v>82.927260000000004</v>
      </c>
      <c r="AA7731">
        <v>1.1099479000000001</v>
      </c>
      <c r="AB7731">
        <v>144.45255</v>
      </c>
      <c r="AC7731">
        <v>10.871556</v>
      </c>
      <c r="AD7731">
        <v>0</v>
      </c>
      <c r="AE7731">
        <v>0</v>
      </c>
      <c r="AF7731">
        <v>291.15334999999999</v>
      </c>
    </row>
    <row r="7732" spans="1:32" x14ac:dyDescent="0.3">
      <c r="A7732">
        <v>2792255</v>
      </c>
      <c r="B7732">
        <v>1</v>
      </c>
      <c r="C7732" t="s">
        <v>82</v>
      </c>
      <c r="D7732" t="s">
        <v>111</v>
      </c>
      <c r="E7732" t="s">
        <v>5624</v>
      </c>
      <c r="F7732" t="s">
        <v>5625</v>
      </c>
      <c r="G7732" t="s">
        <v>31545</v>
      </c>
      <c r="H7732" t="s">
        <v>134</v>
      </c>
      <c r="I7732" t="s">
        <v>79</v>
      </c>
      <c r="J7732" t="s">
        <v>135</v>
      </c>
      <c r="K7732" t="s">
        <v>22</v>
      </c>
      <c r="L7732" t="s">
        <v>136</v>
      </c>
      <c r="M7732" t="s">
        <v>27327</v>
      </c>
      <c r="N7732" t="s">
        <v>27328</v>
      </c>
      <c r="O7732">
        <v>0.47305555555555556</v>
      </c>
      <c r="P7732">
        <v>1</v>
      </c>
      <c r="Q7732">
        <v>2</v>
      </c>
      <c r="R7732">
        <v>12</v>
      </c>
      <c r="S7732">
        <v>151</v>
      </c>
      <c r="T7732">
        <v>6</v>
      </c>
      <c r="U7732">
        <v>37</v>
      </c>
      <c r="V7732">
        <v>0</v>
      </c>
      <c r="W7732">
        <v>0</v>
      </c>
      <c r="X7732">
        <v>3.1120920000000001</v>
      </c>
      <c r="Y7732">
        <v>7.4170604000000001E-2</v>
      </c>
      <c r="Z7732">
        <v>2.0000558000000002</v>
      </c>
      <c r="AA7732">
        <v>52.657153999999998</v>
      </c>
      <c r="AB7732">
        <v>32.223117999999999</v>
      </c>
      <c r="AC7732">
        <v>23.876286</v>
      </c>
      <c r="AD7732">
        <v>0</v>
      </c>
      <c r="AE7732">
        <v>0</v>
      </c>
      <c r="AF7732">
        <v>113.94287</v>
      </c>
    </row>
    <row r="7733" spans="1:32" x14ac:dyDescent="0.3">
      <c r="A7733">
        <v>2792041</v>
      </c>
      <c r="B7733">
        <v>1</v>
      </c>
      <c r="C7733" t="s">
        <v>82</v>
      </c>
      <c r="D7733" t="s">
        <v>107</v>
      </c>
      <c r="E7733" t="s">
        <v>27329</v>
      </c>
      <c r="F7733" t="s">
        <v>27330</v>
      </c>
      <c r="G7733" t="s">
        <v>31548</v>
      </c>
      <c r="H7733" t="s">
        <v>333</v>
      </c>
      <c r="I7733" t="s">
        <v>78</v>
      </c>
      <c r="J7733" t="s">
        <v>135</v>
      </c>
      <c r="K7733" t="s">
        <v>22</v>
      </c>
      <c r="L7733" t="s">
        <v>136</v>
      </c>
      <c r="M7733" t="s">
        <v>27331</v>
      </c>
      <c r="N7733" t="s">
        <v>27332</v>
      </c>
      <c r="O7733">
        <v>3.2450000000000001</v>
      </c>
      <c r="P7733">
        <v>0</v>
      </c>
      <c r="Q7733">
        <v>1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0.28118330000000002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0.28118330000000002</v>
      </c>
    </row>
    <row r="7734" spans="1:32" x14ac:dyDescent="0.3">
      <c r="A7734">
        <v>2791956</v>
      </c>
      <c r="B7734">
        <v>1</v>
      </c>
      <c r="C7734" t="s">
        <v>82</v>
      </c>
      <c r="D7734" t="s">
        <v>100</v>
      </c>
      <c r="E7734" t="s">
        <v>27333</v>
      </c>
      <c r="F7734" t="s">
        <v>27334</v>
      </c>
      <c r="G7734" t="s">
        <v>31548</v>
      </c>
      <c r="H7734" t="s">
        <v>311</v>
      </c>
      <c r="I7734" t="s">
        <v>78</v>
      </c>
      <c r="J7734" t="s">
        <v>135</v>
      </c>
      <c r="K7734" t="s">
        <v>22</v>
      </c>
      <c r="L7734" t="s">
        <v>136</v>
      </c>
      <c r="M7734" t="s">
        <v>27335</v>
      </c>
      <c r="N7734" t="s">
        <v>27336</v>
      </c>
      <c r="O7734">
        <v>1.1288888888888888</v>
      </c>
      <c r="P7734">
        <v>0</v>
      </c>
      <c r="Q7734">
        <v>13</v>
      </c>
      <c r="R7734">
        <v>0</v>
      </c>
      <c r="S7734">
        <v>0</v>
      </c>
      <c r="T7734">
        <v>0</v>
      </c>
      <c r="U7734">
        <v>2</v>
      </c>
      <c r="V7734">
        <v>0</v>
      </c>
      <c r="W7734">
        <v>0</v>
      </c>
      <c r="X7734">
        <v>0</v>
      </c>
      <c r="Y7734">
        <v>4.4507675000000004</v>
      </c>
      <c r="Z7734">
        <v>0</v>
      </c>
      <c r="AA7734">
        <v>0</v>
      </c>
      <c r="AB7734">
        <v>0</v>
      </c>
      <c r="AC7734">
        <v>3.1561786999999999</v>
      </c>
      <c r="AD7734">
        <v>0</v>
      </c>
      <c r="AE7734">
        <v>0</v>
      </c>
      <c r="AF7734">
        <v>7.6069459999999998</v>
      </c>
    </row>
    <row r="7735" spans="1:32" x14ac:dyDescent="0.3">
      <c r="A7735">
        <v>2791913</v>
      </c>
      <c r="B7735">
        <v>1</v>
      </c>
      <c r="C7735" t="s">
        <v>82</v>
      </c>
      <c r="D7735" t="s">
        <v>91</v>
      </c>
      <c r="E7735" t="s">
        <v>27337</v>
      </c>
      <c r="F7735" t="s">
        <v>27338</v>
      </c>
      <c r="G7735" t="s">
        <v>31552</v>
      </c>
      <c r="H7735" t="s">
        <v>648</v>
      </c>
      <c r="I7735" t="s">
        <v>78</v>
      </c>
      <c r="J7735" t="s">
        <v>135</v>
      </c>
      <c r="K7735" t="s">
        <v>22</v>
      </c>
      <c r="L7735" t="s">
        <v>186</v>
      </c>
      <c r="M7735" t="s">
        <v>27339</v>
      </c>
      <c r="N7735" t="s">
        <v>27340</v>
      </c>
      <c r="O7735">
        <v>4.9122222222222218</v>
      </c>
      <c r="P7735">
        <v>0</v>
      </c>
      <c r="Q7735">
        <v>99</v>
      </c>
      <c r="R7735">
        <v>0</v>
      </c>
      <c r="S7735">
        <v>44</v>
      </c>
      <c r="T7735">
        <v>0</v>
      </c>
      <c r="U7735">
        <v>11</v>
      </c>
      <c r="V7735">
        <v>0</v>
      </c>
      <c r="W7735">
        <v>0</v>
      </c>
      <c r="X7735">
        <v>0</v>
      </c>
      <c r="Y7735">
        <v>110.50700000000001</v>
      </c>
      <c r="Z7735">
        <v>0</v>
      </c>
      <c r="AA7735">
        <v>43.003498</v>
      </c>
      <c r="AB7735">
        <v>0</v>
      </c>
      <c r="AC7735">
        <v>19.226877000000002</v>
      </c>
      <c r="AD7735">
        <v>0</v>
      </c>
      <c r="AE7735">
        <v>0</v>
      </c>
      <c r="AF7735">
        <v>172.73738</v>
      </c>
    </row>
    <row r="7736" spans="1:32" x14ac:dyDescent="0.3">
      <c r="A7736">
        <v>2791920</v>
      </c>
      <c r="B7736">
        <v>1</v>
      </c>
      <c r="C7736" t="s">
        <v>82</v>
      </c>
      <c r="D7736" t="s">
        <v>88</v>
      </c>
      <c r="E7736" t="s">
        <v>27341</v>
      </c>
      <c r="F7736" t="s">
        <v>27342</v>
      </c>
      <c r="G7736" t="s">
        <v>31552</v>
      </c>
      <c r="H7736" t="s">
        <v>145</v>
      </c>
      <c r="I7736" t="s">
        <v>78</v>
      </c>
      <c r="J7736" t="s">
        <v>135</v>
      </c>
      <c r="K7736" t="s">
        <v>22</v>
      </c>
      <c r="L7736" t="s">
        <v>136</v>
      </c>
      <c r="M7736" t="s">
        <v>27343</v>
      </c>
      <c r="N7736" t="s">
        <v>27344</v>
      </c>
      <c r="O7736">
        <v>0.78</v>
      </c>
      <c r="P7736">
        <v>0</v>
      </c>
      <c r="Q7736">
        <v>717</v>
      </c>
      <c r="R7736">
        <v>0</v>
      </c>
      <c r="S7736">
        <v>0</v>
      </c>
      <c r="T7736">
        <v>0</v>
      </c>
      <c r="U7736">
        <v>71</v>
      </c>
      <c r="V7736">
        <v>0</v>
      </c>
      <c r="W7736">
        <v>0</v>
      </c>
      <c r="X7736">
        <v>0</v>
      </c>
      <c r="Y7736">
        <v>95.854889999999997</v>
      </c>
      <c r="Z7736">
        <v>0</v>
      </c>
      <c r="AA7736">
        <v>0</v>
      </c>
      <c r="AB7736">
        <v>0</v>
      </c>
      <c r="AC7736">
        <v>21.379225000000002</v>
      </c>
      <c r="AD7736">
        <v>0</v>
      </c>
      <c r="AE7736">
        <v>0</v>
      </c>
      <c r="AF7736">
        <v>117.234116</v>
      </c>
    </row>
    <row r="7737" spans="1:32" x14ac:dyDescent="0.3">
      <c r="A7737">
        <v>2791930</v>
      </c>
      <c r="B7737">
        <v>1</v>
      </c>
      <c r="C7737" t="s">
        <v>82</v>
      </c>
      <c r="D7737" t="s">
        <v>108</v>
      </c>
      <c r="E7737" t="s">
        <v>13461</v>
      </c>
      <c r="F7737" t="s">
        <v>13462</v>
      </c>
      <c r="G7737" t="s">
        <v>31545</v>
      </c>
      <c r="H7737" t="s">
        <v>643</v>
      </c>
      <c r="I7737" t="s">
        <v>79</v>
      </c>
      <c r="J7737" t="s">
        <v>135</v>
      </c>
      <c r="K7737" t="s">
        <v>22</v>
      </c>
      <c r="L7737" t="s">
        <v>186</v>
      </c>
      <c r="M7737" t="s">
        <v>27345</v>
      </c>
      <c r="N7737" t="s">
        <v>27346</v>
      </c>
      <c r="O7737">
        <v>7.2088888888888887</v>
      </c>
      <c r="P7737">
        <v>0</v>
      </c>
      <c r="Q7737">
        <v>570</v>
      </c>
      <c r="R7737">
        <v>6</v>
      </c>
      <c r="S7737">
        <v>7</v>
      </c>
      <c r="T7737">
        <v>1</v>
      </c>
      <c r="U7737">
        <v>50</v>
      </c>
      <c r="V7737">
        <v>0</v>
      </c>
      <c r="W7737">
        <v>0</v>
      </c>
      <c r="X7737">
        <v>0</v>
      </c>
      <c r="Y7737">
        <v>544.36959999999999</v>
      </c>
      <c r="Z7737">
        <v>109.39814</v>
      </c>
      <c r="AA7737">
        <v>16.542632999999999</v>
      </c>
      <c r="AB7737">
        <v>193.92346000000001</v>
      </c>
      <c r="AC7737">
        <v>148.64170999999999</v>
      </c>
      <c r="AD7737">
        <v>0</v>
      </c>
      <c r="AE7737">
        <v>0</v>
      </c>
      <c r="AF7737">
        <v>1012.87555</v>
      </c>
    </row>
    <row r="7738" spans="1:32" x14ac:dyDescent="0.3">
      <c r="A7738">
        <v>2791912</v>
      </c>
      <c r="B7738">
        <v>1</v>
      </c>
      <c r="C7738" t="s">
        <v>82</v>
      </c>
      <c r="D7738" t="s">
        <v>108</v>
      </c>
      <c r="E7738" t="s">
        <v>4981</v>
      </c>
      <c r="F7738" t="s">
        <v>4982</v>
      </c>
      <c r="G7738" t="s">
        <v>31545</v>
      </c>
      <c r="H7738" t="s">
        <v>643</v>
      </c>
      <c r="I7738" t="s">
        <v>79</v>
      </c>
      <c r="J7738" t="s">
        <v>135</v>
      </c>
      <c r="K7738" t="s">
        <v>22</v>
      </c>
      <c r="L7738" t="s">
        <v>186</v>
      </c>
      <c r="M7738" t="s">
        <v>27347</v>
      </c>
      <c r="N7738" t="s">
        <v>27348</v>
      </c>
      <c r="O7738">
        <v>5.6047222222222226</v>
      </c>
      <c r="P7738">
        <v>0</v>
      </c>
      <c r="Q7738">
        <v>1927</v>
      </c>
      <c r="R7738">
        <v>25</v>
      </c>
      <c r="S7738">
        <v>79</v>
      </c>
      <c r="T7738">
        <v>9</v>
      </c>
      <c r="U7738">
        <v>232</v>
      </c>
      <c r="V7738">
        <v>2</v>
      </c>
      <c r="W7738">
        <v>1</v>
      </c>
      <c r="X7738">
        <v>0</v>
      </c>
      <c r="Y7738">
        <v>2146.7804999999998</v>
      </c>
      <c r="Z7738">
        <v>149.9101</v>
      </c>
      <c r="AA7738">
        <v>205.08606</v>
      </c>
      <c r="AB7738">
        <v>300.03064000000001</v>
      </c>
      <c r="AC7738">
        <v>429.79122999999998</v>
      </c>
      <c r="AD7738">
        <v>878.28710000000001</v>
      </c>
      <c r="AE7738">
        <v>0</v>
      </c>
      <c r="AF7738">
        <v>4109.8856999999998</v>
      </c>
    </row>
    <row r="7739" spans="1:32" x14ac:dyDescent="0.3">
      <c r="A7739">
        <v>2791918</v>
      </c>
      <c r="B7739">
        <v>1</v>
      </c>
      <c r="C7739" t="s">
        <v>82</v>
      </c>
      <c r="D7739" t="s">
        <v>106</v>
      </c>
      <c r="E7739" t="s">
        <v>27349</v>
      </c>
      <c r="F7739" t="s">
        <v>27350</v>
      </c>
      <c r="G7739" t="s">
        <v>31545</v>
      </c>
      <c r="H7739" t="s">
        <v>145</v>
      </c>
      <c r="I7739" t="s">
        <v>79</v>
      </c>
      <c r="J7739" t="s">
        <v>135</v>
      </c>
      <c r="K7739" t="s">
        <v>22</v>
      </c>
      <c r="L7739" t="s">
        <v>136</v>
      </c>
      <c r="M7739" t="s">
        <v>27351</v>
      </c>
      <c r="N7739" t="s">
        <v>27352</v>
      </c>
      <c r="O7739">
        <v>1.2930555555555556</v>
      </c>
      <c r="P7739">
        <v>0</v>
      </c>
      <c r="Q7739">
        <v>1857</v>
      </c>
      <c r="R7739">
        <v>0</v>
      </c>
      <c r="S7739">
        <v>12</v>
      </c>
      <c r="T7739">
        <v>13</v>
      </c>
      <c r="U7739">
        <v>210</v>
      </c>
      <c r="V7739">
        <v>9</v>
      </c>
      <c r="W7739">
        <v>5</v>
      </c>
      <c r="X7739">
        <v>0</v>
      </c>
      <c r="Y7739">
        <v>475.45746000000003</v>
      </c>
      <c r="Z7739">
        <v>0</v>
      </c>
      <c r="AA7739">
        <v>2.1558603999999999</v>
      </c>
      <c r="AB7739">
        <v>90.798460000000006</v>
      </c>
      <c r="AC7739">
        <v>264.35883000000001</v>
      </c>
      <c r="AD7739">
        <v>1339.1404</v>
      </c>
      <c r="AE7739">
        <v>103.04268</v>
      </c>
      <c r="AF7739">
        <v>2274.9535999999998</v>
      </c>
    </row>
    <row r="7740" spans="1:32" x14ac:dyDescent="0.3">
      <c r="A7740">
        <v>2791768</v>
      </c>
      <c r="B7740">
        <v>1</v>
      </c>
      <c r="C7740" t="s">
        <v>82</v>
      </c>
      <c r="D7740" t="s">
        <v>92</v>
      </c>
      <c r="E7740" t="s">
        <v>27353</v>
      </c>
      <c r="F7740" t="s">
        <v>27354</v>
      </c>
      <c r="G7740" t="s">
        <v>31548</v>
      </c>
      <c r="H7740" t="s">
        <v>311</v>
      </c>
      <c r="I7740" t="s">
        <v>78</v>
      </c>
      <c r="J7740" t="s">
        <v>135</v>
      </c>
      <c r="K7740" t="s">
        <v>22</v>
      </c>
      <c r="L7740" t="s">
        <v>136</v>
      </c>
      <c r="M7740" t="s">
        <v>27355</v>
      </c>
      <c r="N7740" t="s">
        <v>27356</v>
      </c>
      <c r="O7740">
        <v>7.8691666666666666</v>
      </c>
      <c r="P7740">
        <v>0</v>
      </c>
      <c r="Q7740">
        <v>1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4.9132137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4.9132137</v>
      </c>
    </row>
    <row r="7741" spans="1:32" x14ac:dyDescent="0.3">
      <c r="A7741">
        <v>2791787</v>
      </c>
      <c r="B7741">
        <v>1</v>
      </c>
      <c r="C7741" t="s">
        <v>82</v>
      </c>
      <c r="D7741" t="s">
        <v>104</v>
      </c>
      <c r="E7741" t="s">
        <v>5572</v>
      </c>
      <c r="F7741" t="s">
        <v>5573</v>
      </c>
      <c r="G7741" t="s">
        <v>31546</v>
      </c>
      <c r="H7741" t="s">
        <v>223</v>
      </c>
      <c r="I7741" t="s">
        <v>78</v>
      </c>
      <c r="J7741" t="s">
        <v>135</v>
      </c>
      <c r="K7741" t="s">
        <v>22</v>
      </c>
      <c r="L7741" t="s">
        <v>136</v>
      </c>
      <c r="M7741" t="s">
        <v>27357</v>
      </c>
      <c r="N7741" t="s">
        <v>27358</v>
      </c>
      <c r="O7741">
        <v>2.8941666666666666</v>
      </c>
      <c r="P7741">
        <v>0</v>
      </c>
      <c r="Q7741">
        <v>46</v>
      </c>
      <c r="R7741">
        <v>0</v>
      </c>
      <c r="S7741">
        <v>0</v>
      </c>
      <c r="T7741">
        <v>0</v>
      </c>
      <c r="U7741">
        <v>9</v>
      </c>
      <c r="V7741">
        <v>0</v>
      </c>
      <c r="W7741">
        <v>0</v>
      </c>
      <c r="X7741">
        <v>0</v>
      </c>
      <c r="Y7741">
        <v>19.902795999999999</v>
      </c>
      <c r="Z7741">
        <v>0</v>
      </c>
      <c r="AA7741">
        <v>0</v>
      </c>
      <c r="AB7741">
        <v>0</v>
      </c>
      <c r="AC7741">
        <v>3.0084520000000001</v>
      </c>
      <c r="AD7741">
        <v>0</v>
      </c>
      <c r="AE7741">
        <v>0</v>
      </c>
      <c r="AF7741">
        <v>22.911246999999999</v>
      </c>
    </row>
    <row r="7742" spans="1:32" x14ac:dyDescent="0.3">
      <c r="A7742">
        <v>2791513</v>
      </c>
      <c r="B7742">
        <v>1</v>
      </c>
      <c r="C7742" t="s">
        <v>83</v>
      </c>
      <c r="D7742" t="s">
        <v>123</v>
      </c>
      <c r="E7742" t="s">
        <v>27359</v>
      </c>
      <c r="F7742" t="s">
        <v>27360</v>
      </c>
      <c r="G7742" t="s">
        <v>31546</v>
      </c>
      <c r="H7742" t="s">
        <v>1432</v>
      </c>
      <c r="I7742" t="s">
        <v>78</v>
      </c>
      <c r="J7742" t="s">
        <v>135</v>
      </c>
      <c r="K7742" t="s">
        <v>22</v>
      </c>
      <c r="L7742" t="s">
        <v>136</v>
      </c>
      <c r="M7742" t="s">
        <v>27361</v>
      </c>
      <c r="N7742" t="s">
        <v>26407</v>
      </c>
      <c r="O7742">
        <v>1.3725000000000001</v>
      </c>
      <c r="P7742">
        <v>0</v>
      </c>
      <c r="Q7742">
        <v>13</v>
      </c>
      <c r="R7742">
        <v>0</v>
      </c>
      <c r="S7742">
        <v>8</v>
      </c>
      <c r="T7742">
        <v>0</v>
      </c>
      <c r="U7742">
        <v>3</v>
      </c>
      <c r="V7742">
        <v>0</v>
      </c>
      <c r="W7742">
        <v>0</v>
      </c>
      <c r="X7742">
        <v>0</v>
      </c>
      <c r="Y7742">
        <v>6.4165539999999996</v>
      </c>
      <c r="Z7742">
        <v>0</v>
      </c>
      <c r="AA7742">
        <v>2.1266020000000001</v>
      </c>
      <c r="AB7742">
        <v>0</v>
      </c>
      <c r="AC7742">
        <v>0.36780207999999998</v>
      </c>
      <c r="AD7742">
        <v>0</v>
      </c>
      <c r="AE7742">
        <v>0</v>
      </c>
      <c r="AF7742">
        <v>8.9109580000000008</v>
      </c>
    </row>
    <row r="7743" spans="1:32" x14ac:dyDescent="0.3">
      <c r="A7743">
        <v>2791413</v>
      </c>
      <c r="B7743">
        <v>1</v>
      </c>
      <c r="C7743" t="s">
        <v>82</v>
      </c>
      <c r="D7743" t="s">
        <v>91</v>
      </c>
      <c r="E7743" t="s">
        <v>3316</v>
      </c>
      <c r="F7743" t="s">
        <v>3317</v>
      </c>
      <c r="G7743" t="s">
        <v>31552</v>
      </c>
      <c r="H7743" t="s">
        <v>145</v>
      </c>
      <c r="I7743" t="s">
        <v>78</v>
      </c>
      <c r="J7743" t="s">
        <v>135</v>
      </c>
      <c r="K7743" t="s">
        <v>22</v>
      </c>
      <c r="L7743" t="s">
        <v>136</v>
      </c>
      <c r="M7743" t="s">
        <v>27362</v>
      </c>
      <c r="N7743" t="s">
        <v>27363</v>
      </c>
      <c r="O7743">
        <v>1.1930555555555555</v>
      </c>
      <c r="P7743">
        <v>0</v>
      </c>
      <c r="Q7743">
        <v>783</v>
      </c>
      <c r="R7743">
        <v>0</v>
      </c>
      <c r="S7743">
        <v>0</v>
      </c>
      <c r="T7743">
        <v>0</v>
      </c>
      <c r="U7743">
        <v>104</v>
      </c>
      <c r="V7743">
        <v>0</v>
      </c>
      <c r="W7743">
        <v>0</v>
      </c>
      <c r="X7743">
        <v>0</v>
      </c>
      <c r="Y7743">
        <v>210.27520000000001</v>
      </c>
      <c r="Z7743">
        <v>0</v>
      </c>
      <c r="AA7743">
        <v>0</v>
      </c>
      <c r="AB7743">
        <v>0</v>
      </c>
      <c r="AC7743">
        <v>162.34343000000001</v>
      </c>
      <c r="AD7743">
        <v>0</v>
      </c>
      <c r="AE7743">
        <v>0</v>
      </c>
      <c r="AF7743">
        <v>372.61862000000002</v>
      </c>
    </row>
    <row r="7744" spans="1:32" x14ac:dyDescent="0.3">
      <c r="A7744">
        <v>2791200</v>
      </c>
      <c r="B7744">
        <v>1</v>
      </c>
      <c r="C7744" t="s">
        <v>82</v>
      </c>
      <c r="D7744" t="s">
        <v>111</v>
      </c>
      <c r="E7744" t="s">
        <v>11263</v>
      </c>
      <c r="F7744" t="s">
        <v>11264</v>
      </c>
      <c r="G7744" t="s">
        <v>31549</v>
      </c>
      <c r="H7744" t="s">
        <v>134</v>
      </c>
      <c r="I7744" t="s">
        <v>79</v>
      </c>
      <c r="J7744" t="s">
        <v>135</v>
      </c>
      <c r="K7744" t="s">
        <v>22</v>
      </c>
      <c r="L7744" t="s">
        <v>136</v>
      </c>
      <c r="M7744" t="s">
        <v>27364</v>
      </c>
      <c r="N7744" t="s">
        <v>25762</v>
      </c>
      <c r="O7744">
        <v>2.1544444444444446</v>
      </c>
      <c r="P7744">
        <v>0</v>
      </c>
      <c r="Q7744">
        <v>0</v>
      </c>
      <c r="R7744">
        <v>9</v>
      </c>
      <c r="S7744">
        <v>71</v>
      </c>
      <c r="T7744">
        <v>4</v>
      </c>
      <c r="U7744">
        <v>8</v>
      </c>
      <c r="V7744">
        <v>0</v>
      </c>
      <c r="W7744">
        <v>0</v>
      </c>
      <c r="X7744">
        <v>0</v>
      </c>
      <c r="Y7744">
        <v>0</v>
      </c>
      <c r="Z7744">
        <v>16.403414000000001</v>
      </c>
      <c r="AA7744">
        <v>164.32615999999999</v>
      </c>
      <c r="AB7744">
        <v>16.98489</v>
      </c>
      <c r="AC7744">
        <v>7.8240160000000003</v>
      </c>
      <c r="AD7744">
        <v>0</v>
      </c>
      <c r="AE7744">
        <v>0</v>
      </c>
      <c r="AF7744">
        <v>205.53847999999999</v>
      </c>
    </row>
    <row r="7745" spans="1:32" x14ac:dyDescent="0.3">
      <c r="A7745">
        <v>2791177</v>
      </c>
      <c r="B7745">
        <v>1</v>
      </c>
      <c r="C7745" t="s">
        <v>83</v>
      </c>
      <c r="D7745" t="s">
        <v>119</v>
      </c>
      <c r="E7745" t="s">
        <v>21462</v>
      </c>
      <c r="F7745" t="s">
        <v>21463</v>
      </c>
      <c r="G7745" t="s">
        <v>31549</v>
      </c>
      <c r="H7745" t="s">
        <v>134</v>
      </c>
      <c r="I7745" t="s">
        <v>79</v>
      </c>
      <c r="J7745" t="s">
        <v>248</v>
      </c>
      <c r="K7745" t="s">
        <v>22</v>
      </c>
      <c r="L7745" t="s">
        <v>136</v>
      </c>
      <c r="M7745" t="s">
        <v>27365</v>
      </c>
      <c r="N7745" t="s">
        <v>27366</v>
      </c>
      <c r="O7745">
        <v>1.1111111111111112E-2</v>
      </c>
      <c r="P7745">
        <v>3</v>
      </c>
      <c r="Q7745">
        <v>483</v>
      </c>
      <c r="R7745">
        <v>1</v>
      </c>
      <c r="S7745">
        <v>49</v>
      </c>
      <c r="T7745">
        <v>5</v>
      </c>
      <c r="U7745">
        <v>40</v>
      </c>
      <c r="V7745">
        <v>0</v>
      </c>
      <c r="W7745">
        <v>0</v>
      </c>
      <c r="X7745">
        <v>0.1284235</v>
      </c>
      <c r="Y7745">
        <v>0.42507624999999999</v>
      </c>
      <c r="Z7745">
        <v>4.6252402999999997E-3</v>
      </c>
      <c r="AA7745">
        <v>6.9378419999999996E-2</v>
      </c>
      <c r="AB7745">
        <v>0.117412135</v>
      </c>
      <c r="AC7745">
        <v>0.1663471</v>
      </c>
      <c r="AD7745">
        <v>0</v>
      </c>
      <c r="AE7745">
        <v>0</v>
      </c>
      <c r="AF7745">
        <v>0.91126262999999996</v>
      </c>
    </row>
    <row r="7746" spans="1:32" x14ac:dyDescent="0.3">
      <c r="A7746">
        <v>2791097</v>
      </c>
      <c r="B7746">
        <v>1</v>
      </c>
      <c r="C7746" t="s">
        <v>82</v>
      </c>
      <c r="D7746" t="s">
        <v>85</v>
      </c>
      <c r="E7746" t="s">
        <v>27367</v>
      </c>
      <c r="F7746" t="s">
        <v>27368</v>
      </c>
      <c r="G7746" t="s">
        <v>31551</v>
      </c>
      <c r="H7746" t="s">
        <v>648</v>
      </c>
      <c r="I7746" t="s">
        <v>79</v>
      </c>
      <c r="J7746" t="s">
        <v>135</v>
      </c>
      <c r="K7746" t="s">
        <v>22</v>
      </c>
      <c r="L7746" t="s">
        <v>186</v>
      </c>
      <c r="M7746" t="s">
        <v>27369</v>
      </c>
      <c r="N7746" t="s">
        <v>27370</v>
      </c>
      <c r="O7746">
        <v>7.5797222222222222</v>
      </c>
      <c r="P7746">
        <v>0</v>
      </c>
      <c r="Q7746">
        <v>919</v>
      </c>
      <c r="R7746">
        <v>0</v>
      </c>
      <c r="S7746">
        <v>0</v>
      </c>
      <c r="T7746">
        <v>0</v>
      </c>
      <c r="U7746">
        <v>57</v>
      </c>
      <c r="V7746">
        <v>0</v>
      </c>
      <c r="W7746">
        <v>0</v>
      </c>
      <c r="X7746">
        <v>0</v>
      </c>
      <c r="Y7746">
        <v>1640.7319</v>
      </c>
      <c r="Z7746">
        <v>0</v>
      </c>
      <c r="AA7746">
        <v>0</v>
      </c>
      <c r="AB7746">
        <v>0</v>
      </c>
      <c r="AC7746">
        <v>1005.95605</v>
      </c>
      <c r="AD7746">
        <v>0</v>
      </c>
      <c r="AE7746">
        <v>0</v>
      </c>
      <c r="AF7746">
        <v>2646.6880000000001</v>
      </c>
    </row>
    <row r="7747" spans="1:32" x14ac:dyDescent="0.3">
      <c r="A7747">
        <v>2790767</v>
      </c>
      <c r="B7747">
        <v>1</v>
      </c>
      <c r="C7747" t="s">
        <v>83</v>
      </c>
      <c r="D7747" t="s">
        <v>130</v>
      </c>
      <c r="E7747" t="s">
        <v>27371</v>
      </c>
      <c r="F7747" t="s">
        <v>27372</v>
      </c>
      <c r="G7747" t="s">
        <v>31550</v>
      </c>
      <c r="H7747" t="s">
        <v>145</v>
      </c>
      <c r="I7747" t="s">
        <v>78</v>
      </c>
      <c r="J7747" t="s">
        <v>135</v>
      </c>
      <c r="K7747" t="s">
        <v>22</v>
      </c>
      <c r="L7747" t="s">
        <v>136</v>
      </c>
      <c r="M7747" t="s">
        <v>27373</v>
      </c>
      <c r="N7747" t="s">
        <v>27374</v>
      </c>
      <c r="O7747">
        <v>0.9044444444444445</v>
      </c>
      <c r="P7747">
        <v>0</v>
      </c>
      <c r="Q7747">
        <v>50</v>
      </c>
      <c r="R7747">
        <v>0</v>
      </c>
      <c r="S7747">
        <v>0</v>
      </c>
      <c r="T7747">
        <v>0</v>
      </c>
      <c r="U7747">
        <v>3</v>
      </c>
      <c r="V7747">
        <v>0</v>
      </c>
      <c r="W7747">
        <v>0</v>
      </c>
      <c r="X7747">
        <v>0</v>
      </c>
      <c r="Y7747">
        <v>7.7569509999999999</v>
      </c>
      <c r="Z7747">
        <v>0</v>
      </c>
      <c r="AA7747">
        <v>0</v>
      </c>
      <c r="AB7747">
        <v>0</v>
      </c>
      <c r="AC7747">
        <v>3.025665</v>
      </c>
      <c r="AD7747">
        <v>0</v>
      </c>
      <c r="AE7747">
        <v>0</v>
      </c>
      <c r="AF7747">
        <v>10.782616000000001</v>
      </c>
    </row>
    <row r="7748" spans="1:32" x14ac:dyDescent="0.3">
      <c r="A7748">
        <v>2790720</v>
      </c>
      <c r="B7748">
        <v>1</v>
      </c>
      <c r="C7748" t="s">
        <v>83</v>
      </c>
      <c r="D7748" t="s">
        <v>115</v>
      </c>
      <c r="E7748" t="s">
        <v>27375</v>
      </c>
      <c r="F7748" t="s">
        <v>27376</v>
      </c>
      <c r="G7748" t="s">
        <v>31552</v>
      </c>
      <c r="H7748" t="s">
        <v>145</v>
      </c>
      <c r="I7748" t="s">
        <v>78</v>
      </c>
      <c r="J7748" t="s">
        <v>135</v>
      </c>
      <c r="K7748" t="s">
        <v>22</v>
      </c>
      <c r="L7748" t="s">
        <v>136</v>
      </c>
      <c r="M7748" t="s">
        <v>27377</v>
      </c>
      <c r="N7748" t="s">
        <v>27378</v>
      </c>
      <c r="O7748">
        <v>0.60055555555555551</v>
      </c>
      <c r="P7748">
        <v>0</v>
      </c>
      <c r="Q7748">
        <v>113</v>
      </c>
      <c r="R7748">
        <v>0</v>
      </c>
      <c r="S7748">
        <v>17</v>
      </c>
      <c r="T7748">
        <v>0</v>
      </c>
      <c r="U7748">
        <v>11</v>
      </c>
      <c r="V7748">
        <v>0</v>
      </c>
      <c r="W7748">
        <v>0</v>
      </c>
      <c r="X7748">
        <v>0</v>
      </c>
      <c r="Y7748">
        <v>12.307263000000001</v>
      </c>
      <c r="Z7748">
        <v>0</v>
      </c>
      <c r="AA7748">
        <v>1.0647580999999999</v>
      </c>
      <c r="AB7748">
        <v>0</v>
      </c>
      <c r="AC7748">
        <v>1.6182308000000001</v>
      </c>
      <c r="AD7748">
        <v>0</v>
      </c>
      <c r="AE7748">
        <v>0</v>
      </c>
      <c r="AF7748">
        <v>14.9902525</v>
      </c>
    </row>
    <row r="7749" spans="1:32" x14ac:dyDescent="0.3">
      <c r="A7749">
        <v>2790722</v>
      </c>
      <c r="B7749">
        <v>1</v>
      </c>
      <c r="C7749" t="s">
        <v>82</v>
      </c>
      <c r="D7749" t="s">
        <v>111</v>
      </c>
      <c r="E7749" t="s">
        <v>18746</v>
      </c>
      <c r="F7749" t="s">
        <v>18747</v>
      </c>
      <c r="G7749" t="s">
        <v>31545</v>
      </c>
      <c r="H7749" t="s">
        <v>134</v>
      </c>
      <c r="I7749" t="s">
        <v>79</v>
      </c>
      <c r="J7749" t="s">
        <v>135</v>
      </c>
      <c r="K7749" t="s">
        <v>22</v>
      </c>
      <c r="L7749" t="s">
        <v>136</v>
      </c>
      <c r="M7749" t="s">
        <v>27379</v>
      </c>
      <c r="N7749" t="s">
        <v>27380</v>
      </c>
      <c r="O7749">
        <v>0.13944444444444445</v>
      </c>
      <c r="P7749">
        <v>0</v>
      </c>
      <c r="Q7749">
        <v>4</v>
      </c>
      <c r="R7749">
        <v>33</v>
      </c>
      <c r="S7749">
        <v>265</v>
      </c>
      <c r="T7749">
        <v>9</v>
      </c>
      <c r="U7749">
        <v>64</v>
      </c>
      <c r="V7749">
        <v>0</v>
      </c>
      <c r="W7749">
        <v>0</v>
      </c>
      <c r="X7749">
        <v>0</v>
      </c>
      <c r="Y7749">
        <v>0.103072636</v>
      </c>
      <c r="Z7749">
        <v>3.7511136999999999</v>
      </c>
      <c r="AA7749">
        <v>25.056388999999999</v>
      </c>
      <c r="AB7749">
        <v>6.067653</v>
      </c>
      <c r="AC7749">
        <v>6.3408879999999996</v>
      </c>
      <c r="AD7749">
        <v>0</v>
      </c>
      <c r="AE7749">
        <v>0</v>
      </c>
      <c r="AF7749">
        <v>41.319114999999996</v>
      </c>
    </row>
    <row r="7750" spans="1:32" x14ac:dyDescent="0.3">
      <c r="A7750">
        <v>2790710</v>
      </c>
      <c r="B7750">
        <v>1</v>
      </c>
      <c r="C7750" t="s">
        <v>82</v>
      </c>
      <c r="D7750" t="s">
        <v>107</v>
      </c>
      <c r="E7750" t="s">
        <v>27381</v>
      </c>
      <c r="F7750" t="s">
        <v>27382</v>
      </c>
      <c r="G7750" t="s">
        <v>31551</v>
      </c>
      <c r="H7750" t="s">
        <v>185</v>
      </c>
      <c r="I7750" t="s">
        <v>79</v>
      </c>
      <c r="J7750" t="s">
        <v>248</v>
      </c>
      <c r="K7750" t="s">
        <v>22</v>
      </c>
      <c r="L7750" t="s">
        <v>136</v>
      </c>
      <c r="M7750" t="s">
        <v>27383</v>
      </c>
      <c r="N7750" t="s">
        <v>27384</v>
      </c>
      <c r="O7750">
        <v>1.3888888888888888E-2</v>
      </c>
      <c r="P7750">
        <v>0</v>
      </c>
      <c r="Q7750">
        <v>440</v>
      </c>
      <c r="R7750">
        <v>0</v>
      </c>
      <c r="S7750">
        <v>95</v>
      </c>
      <c r="T7750">
        <v>1</v>
      </c>
      <c r="U7750">
        <v>127</v>
      </c>
      <c r="V7750">
        <v>0</v>
      </c>
      <c r="W7750">
        <v>2</v>
      </c>
      <c r="X7750">
        <v>0</v>
      </c>
      <c r="Y7750">
        <v>4.9888680000000001</v>
      </c>
      <c r="Z7750">
        <v>0</v>
      </c>
      <c r="AA7750">
        <v>0.49573129999999999</v>
      </c>
      <c r="AB7750">
        <v>0.26130646000000002</v>
      </c>
      <c r="AC7750">
        <v>10.530080999999999</v>
      </c>
      <c r="AD7750">
        <v>0</v>
      </c>
      <c r="AE7750">
        <v>2.7140941999999999</v>
      </c>
      <c r="AF7750">
        <v>18.990082000000001</v>
      </c>
    </row>
    <row r="7751" spans="1:32" x14ac:dyDescent="0.3">
      <c r="A7751">
        <v>2790705</v>
      </c>
      <c r="B7751">
        <v>1</v>
      </c>
      <c r="C7751" t="s">
        <v>82</v>
      </c>
      <c r="D7751" t="s">
        <v>112</v>
      </c>
      <c r="E7751" t="s">
        <v>27385</v>
      </c>
      <c r="F7751" t="s">
        <v>27386</v>
      </c>
      <c r="G7751" t="s">
        <v>31549</v>
      </c>
      <c r="H7751" t="s">
        <v>185</v>
      </c>
      <c r="I7751" t="s">
        <v>79</v>
      </c>
      <c r="J7751" t="s">
        <v>135</v>
      </c>
      <c r="K7751" t="s">
        <v>22</v>
      </c>
      <c r="L7751" t="s">
        <v>186</v>
      </c>
      <c r="M7751" t="s">
        <v>27387</v>
      </c>
      <c r="N7751" t="s">
        <v>27388</v>
      </c>
      <c r="O7751">
        <v>0.37111111111111111</v>
      </c>
      <c r="P7751">
        <v>24</v>
      </c>
      <c r="Q7751">
        <v>2664</v>
      </c>
      <c r="R7751">
        <v>34</v>
      </c>
      <c r="S7751">
        <v>210</v>
      </c>
      <c r="T7751">
        <v>65</v>
      </c>
      <c r="U7751">
        <v>785</v>
      </c>
      <c r="V7751">
        <v>5</v>
      </c>
      <c r="W7751">
        <v>0</v>
      </c>
      <c r="X7751">
        <v>4.0296269999999996</v>
      </c>
      <c r="Y7751">
        <v>182.64032</v>
      </c>
      <c r="Z7751">
        <v>53.132440000000003</v>
      </c>
      <c r="AA7751">
        <v>31.133693999999998</v>
      </c>
      <c r="AB7751">
        <v>184.20565999999999</v>
      </c>
      <c r="AC7751">
        <v>161.06554</v>
      </c>
      <c r="AD7751">
        <v>201.42738</v>
      </c>
      <c r="AE7751">
        <v>0</v>
      </c>
      <c r="AF7751">
        <v>817.63463999999999</v>
      </c>
    </row>
    <row r="7752" spans="1:32" x14ac:dyDescent="0.3">
      <c r="A7752">
        <v>2790624</v>
      </c>
      <c r="B7752">
        <v>3</v>
      </c>
      <c r="C7752" t="s">
        <v>82</v>
      </c>
      <c r="D7752" t="s">
        <v>93</v>
      </c>
      <c r="E7752" t="s">
        <v>27389</v>
      </c>
      <c r="F7752" t="s">
        <v>27390</v>
      </c>
      <c r="G7752" t="s">
        <v>31551</v>
      </c>
      <c r="H7752" t="s">
        <v>134</v>
      </c>
      <c r="I7752" t="s">
        <v>79</v>
      </c>
      <c r="J7752" t="s">
        <v>135</v>
      </c>
      <c r="K7752" t="s">
        <v>22</v>
      </c>
      <c r="L7752" t="s">
        <v>136</v>
      </c>
      <c r="M7752" t="s">
        <v>26852</v>
      </c>
      <c r="N7752" t="s">
        <v>27391</v>
      </c>
      <c r="O7752">
        <v>0.90722222222222226</v>
      </c>
      <c r="P7752">
        <v>0</v>
      </c>
      <c r="Q7752">
        <v>1515</v>
      </c>
      <c r="R7752">
        <v>0</v>
      </c>
      <c r="S7752">
        <v>0</v>
      </c>
      <c r="T7752">
        <v>1</v>
      </c>
      <c r="U7752">
        <v>185</v>
      </c>
      <c r="V7752">
        <v>0</v>
      </c>
      <c r="W7752">
        <v>0</v>
      </c>
      <c r="X7752">
        <v>0</v>
      </c>
      <c r="Y7752">
        <v>427.80948000000001</v>
      </c>
      <c r="Z7752">
        <v>0</v>
      </c>
      <c r="AA7752">
        <v>0</v>
      </c>
      <c r="AB7752">
        <v>27.890753</v>
      </c>
      <c r="AC7752">
        <v>636.53729999999996</v>
      </c>
      <c r="AD7752">
        <v>0</v>
      </c>
      <c r="AE7752">
        <v>0</v>
      </c>
      <c r="AF7752">
        <v>1092.2375</v>
      </c>
    </row>
    <row r="7753" spans="1:32" x14ac:dyDescent="0.3">
      <c r="A7753">
        <v>2790567</v>
      </c>
      <c r="B7753">
        <v>1</v>
      </c>
      <c r="C7753" t="s">
        <v>82</v>
      </c>
      <c r="D7753" t="s">
        <v>87</v>
      </c>
      <c r="E7753" t="s">
        <v>27392</v>
      </c>
      <c r="F7753" t="s">
        <v>27393</v>
      </c>
      <c r="G7753" t="s">
        <v>31546</v>
      </c>
      <c r="H7753" t="s">
        <v>648</v>
      </c>
      <c r="I7753" t="s">
        <v>78</v>
      </c>
      <c r="J7753" t="s">
        <v>135</v>
      </c>
      <c r="K7753" t="s">
        <v>22</v>
      </c>
      <c r="L7753" t="s">
        <v>186</v>
      </c>
      <c r="M7753" t="s">
        <v>27394</v>
      </c>
      <c r="N7753" t="s">
        <v>27395</v>
      </c>
      <c r="O7753">
        <v>0.59527777777777779</v>
      </c>
      <c r="P7753">
        <v>0</v>
      </c>
      <c r="Q7753">
        <v>83</v>
      </c>
      <c r="R7753">
        <v>0</v>
      </c>
      <c r="S7753">
        <v>0</v>
      </c>
      <c r="T7753">
        <v>0</v>
      </c>
      <c r="U7753">
        <v>7</v>
      </c>
      <c r="V7753">
        <v>0</v>
      </c>
      <c r="W7753">
        <v>0</v>
      </c>
      <c r="X7753">
        <v>0</v>
      </c>
      <c r="Y7753">
        <v>13.326684999999999</v>
      </c>
      <c r="Z7753">
        <v>0</v>
      </c>
      <c r="AA7753">
        <v>0</v>
      </c>
      <c r="AB7753">
        <v>0</v>
      </c>
      <c r="AC7753">
        <v>4.4519039999999999</v>
      </c>
      <c r="AD7753">
        <v>0</v>
      </c>
      <c r="AE7753">
        <v>0</v>
      </c>
      <c r="AF7753">
        <v>17.778590000000001</v>
      </c>
    </row>
    <row r="7754" spans="1:32" x14ac:dyDescent="0.3">
      <c r="A7754">
        <v>2790593</v>
      </c>
      <c r="B7754">
        <v>1</v>
      </c>
      <c r="C7754" t="s">
        <v>82</v>
      </c>
      <c r="D7754" t="s">
        <v>102</v>
      </c>
      <c r="E7754" t="s">
        <v>27396</v>
      </c>
      <c r="F7754" t="s">
        <v>27397</v>
      </c>
      <c r="G7754" t="s">
        <v>31551</v>
      </c>
      <c r="H7754" t="s">
        <v>624</v>
      </c>
      <c r="I7754" t="s">
        <v>79</v>
      </c>
      <c r="J7754" t="s">
        <v>135</v>
      </c>
      <c r="K7754" t="s">
        <v>22</v>
      </c>
      <c r="L7754" t="s">
        <v>136</v>
      </c>
      <c r="M7754" t="s">
        <v>27398</v>
      </c>
      <c r="N7754" t="s">
        <v>26437</v>
      </c>
      <c r="O7754">
        <v>1.2502777777777778</v>
      </c>
      <c r="P7754">
        <v>0</v>
      </c>
      <c r="Q7754">
        <v>330</v>
      </c>
      <c r="R7754">
        <v>0</v>
      </c>
      <c r="S7754">
        <v>2</v>
      </c>
      <c r="T7754">
        <v>1</v>
      </c>
      <c r="U7754">
        <v>29</v>
      </c>
      <c r="V7754">
        <v>0</v>
      </c>
      <c r="W7754">
        <v>0</v>
      </c>
      <c r="X7754">
        <v>0</v>
      </c>
      <c r="Y7754">
        <v>51.661842</v>
      </c>
      <c r="Z7754">
        <v>0</v>
      </c>
      <c r="AA7754">
        <v>1.8684689000000001E-2</v>
      </c>
      <c r="AB7754">
        <v>5.3113080000000004</v>
      </c>
      <c r="AC7754">
        <v>46.524276999999998</v>
      </c>
      <c r="AD7754">
        <v>0</v>
      </c>
      <c r="AE7754">
        <v>0</v>
      </c>
      <c r="AF7754">
        <v>103.51611</v>
      </c>
    </row>
    <row r="7755" spans="1:32" x14ac:dyDescent="0.3">
      <c r="A7755">
        <v>2790562</v>
      </c>
      <c r="B7755">
        <v>1</v>
      </c>
      <c r="C7755" t="s">
        <v>82</v>
      </c>
      <c r="D7755" t="s">
        <v>103</v>
      </c>
      <c r="E7755" t="s">
        <v>19752</v>
      </c>
      <c r="F7755" t="s">
        <v>19753</v>
      </c>
      <c r="G7755" t="s">
        <v>31546</v>
      </c>
      <c r="H7755" t="s">
        <v>223</v>
      </c>
      <c r="I7755" t="s">
        <v>78</v>
      </c>
      <c r="J7755" t="s">
        <v>135</v>
      </c>
      <c r="K7755" t="s">
        <v>22</v>
      </c>
      <c r="L7755" t="s">
        <v>136</v>
      </c>
      <c r="M7755" t="s">
        <v>27399</v>
      </c>
      <c r="N7755" t="s">
        <v>27249</v>
      </c>
      <c r="O7755">
        <v>4.229166666666667</v>
      </c>
      <c r="P7755">
        <v>0</v>
      </c>
      <c r="Q7755">
        <v>10</v>
      </c>
      <c r="R7755">
        <v>0</v>
      </c>
      <c r="S7755">
        <v>4</v>
      </c>
      <c r="T7755">
        <v>0</v>
      </c>
      <c r="U7755">
        <v>3</v>
      </c>
      <c r="V7755">
        <v>0</v>
      </c>
      <c r="W7755">
        <v>0</v>
      </c>
      <c r="X7755">
        <v>0</v>
      </c>
      <c r="Y7755">
        <v>7.0122869999999997</v>
      </c>
      <c r="Z7755">
        <v>0</v>
      </c>
      <c r="AA7755">
        <v>4.9911193999999997</v>
      </c>
      <c r="AB7755">
        <v>0</v>
      </c>
      <c r="AC7755">
        <v>0.94355310000000003</v>
      </c>
      <c r="AD7755">
        <v>0</v>
      </c>
      <c r="AE7755">
        <v>0</v>
      </c>
      <c r="AF7755">
        <v>12.9469595</v>
      </c>
    </row>
    <row r="7756" spans="1:32" x14ac:dyDescent="0.3">
      <c r="A7756">
        <v>2790536</v>
      </c>
      <c r="B7756">
        <v>1</v>
      </c>
      <c r="C7756" t="s">
        <v>82</v>
      </c>
      <c r="D7756" t="s">
        <v>104</v>
      </c>
      <c r="E7756" t="s">
        <v>27400</v>
      </c>
      <c r="F7756" t="s">
        <v>27401</v>
      </c>
      <c r="G7756" t="s">
        <v>31551</v>
      </c>
      <c r="H7756" t="s">
        <v>185</v>
      </c>
      <c r="I7756" t="s">
        <v>79</v>
      </c>
      <c r="J7756" t="s">
        <v>248</v>
      </c>
      <c r="K7756" t="s">
        <v>22</v>
      </c>
      <c r="L7756" t="s">
        <v>136</v>
      </c>
      <c r="M7756" t="s">
        <v>27402</v>
      </c>
      <c r="N7756" t="s">
        <v>27403</v>
      </c>
      <c r="O7756">
        <v>1.1111111111111112E-2</v>
      </c>
      <c r="P7756">
        <v>0</v>
      </c>
      <c r="Q7756">
        <v>5</v>
      </c>
      <c r="R7756">
        <v>0</v>
      </c>
      <c r="S7756">
        <v>0</v>
      </c>
      <c r="T7756">
        <v>7</v>
      </c>
      <c r="U7756">
        <v>354</v>
      </c>
      <c r="V7756">
        <v>0</v>
      </c>
      <c r="W7756">
        <v>0</v>
      </c>
      <c r="X7756">
        <v>0</v>
      </c>
      <c r="Y7756">
        <v>1.4212331E-2</v>
      </c>
      <c r="Z7756">
        <v>0</v>
      </c>
      <c r="AA7756">
        <v>0</v>
      </c>
      <c r="AB7756">
        <v>3.9222834</v>
      </c>
      <c r="AC7756">
        <v>4.7161746000000004</v>
      </c>
      <c r="AD7756">
        <v>0</v>
      </c>
      <c r="AE7756">
        <v>0</v>
      </c>
      <c r="AF7756">
        <v>8.6526700000000005</v>
      </c>
    </row>
    <row r="7757" spans="1:32" x14ac:dyDescent="0.3">
      <c r="A7757">
        <v>2790304</v>
      </c>
      <c r="B7757">
        <v>1</v>
      </c>
      <c r="C7757" t="s">
        <v>82</v>
      </c>
      <c r="D7757" t="s">
        <v>100</v>
      </c>
      <c r="E7757" t="s">
        <v>27404</v>
      </c>
      <c r="F7757" t="s">
        <v>27405</v>
      </c>
      <c r="G7757" t="s">
        <v>31548</v>
      </c>
      <c r="H7757" t="s">
        <v>893</v>
      </c>
      <c r="I7757" t="s">
        <v>78</v>
      </c>
      <c r="J7757" t="s">
        <v>135</v>
      </c>
      <c r="K7757" t="s">
        <v>22</v>
      </c>
      <c r="L7757" t="s">
        <v>136</v>
      </c>
      <c r="M7757" t="s">
        <v>27406</v>
      </c>
      <c r="N7757" t="s">
        <v>27407</v>
      </c>
      <c r="O7757">
        <v>1.0547222222222221</v>
      </c>
      <c r="P7757">
        <v>0</v>
      </c>
      <c r="Q7757">
        <v>11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2.1748694999999998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2.1748694999999998</v>
      </c>
    </row>
    <row r="7758" spans="1:32" x14ac:dyDescent="0.3">
      <c r="A7758">
        <v>2790310</v>
      </c>
      <c r="B7758">
        <v>1</v>
      </c>
      <c r="C7758" t="s">
        <v>82</v>
      </c>
      <c r="D7758" t="s">
        <v>95</v>
      </c>
      <c r="E7758" t="s">
        <v>27408</v>
      </c>
      <c r="F7758" t="s">
        <v>27409</v>
      </c>
      <c r="G7758" t="s">
        <v>31546</v>
      </c>
      <c r="H7758" t="s">
        <v>145</v>
      </c>
      <c r="I7758" t="s">
        <v>78</v>
      </c>
      <c r="J7758" t="s">
        <v>135</v>
      </c>
      <c r="K7758" t="s">
        <v>22</v>
      </c>
      <c r="L7758" t="s">
        <v>136</v>
      </c>
      <c r="M7758" t="s">
        <v>27410</v>
      </c>
      <c r="N7758" t="s">
        <v>27411</v>
      </c>
      <c r="O7758">
        <v>0.9555555555555556</v>
      </c>
      <c r="P7758">
        <v>0</v>
      </c>
      <c r="Q7758">
        <v>12</v>
      </c>
      <c r="R7758">
        <v>0</v>
      </c>
      <c r="S7758">
        <v>0</v>
      </c>
      <c r="T7758">
        <v>0</v>
      </c>
      <c r="U7758">
        <v>2</v>
      </c>
      <c r="V7758">
        <v>0</v>
      </c>
      <c r="W7758">
        <v>0</v>
      </c>
      <c r="X7758">
        <v>0</v>
      </c>
      <c r="Y7758">
        <v>3.4706163000000001</v>
      </c>
      <c r="Z7758">
        <v>0</v>
      </c>
      <c r="AA7758">
        <v>0</v>
      </c>
      <c r="AB7758">
        <v>0</v>
      </c>
      <c r="AC7758">
        <v>0.51675636000000003</v>
      </c>
      <c r="AD7758">
        <v>0</v>
      </c>
      <c r="AE7758">
        <v>0</v>
      </c>
      <c r="AF7758">
        <v>3.9873729</v>
      </c>
    </row>
    <row r="7759" spans="1:32" x14ac:dyDescent="0.3">
      <c r="A7759">
        <v>2790189</v>
      </c>
      <c r="B7759">
        <v>1</v>
      </c>
      <c r="C7759" t="s">
        <v>82</v>
      </c>
      <c r="D7759" t="s">
        <v>84</v>
      </c>
      <c r="E7759" t="s">
        <v>26667</v>
      </c>
      <c r="F7759" t="s">
        <v>26668</v>
      </c>
      <c r="G7759" t="s">
        <v>31551</v>
      </c>
      <c r="H7759" t="s">
        <v>648</v>
      </c>
      <c r="I7759" t="s">
        <v>79</v>
      </c>
      <c r="J7759" t="s">
        <v>135</v>
      </c>
      <c r="K7759" t="s">
        <v>22</v>
      </c>
      <c r="L7759" t="s">
        <v>186</v>
      </c>
      <c r="M7759" t="s">
        <v>27412</v>
      </c>
      <c r="N7759" t="s">
        <v>27413</v>
      </c>
      <c r="O7759">
        <v>7.8638888888888889</v>
      </c>
      <c r="P7759">
        <v>2</v>
      </c>
      <c r="Q7759">
        <v>0</v>
      </c>
      <c r="R7759">
        <v>10</v>
      </c>
      <c r="S7759">
        <v>0</v>
      </c>
      <c r="T7759">
        <v>11</v>
      </c>
      <c r="U7759">
        <v>0</v>
      </c>
      <c r="V7759">
        <v>0</v>
      </c>
      <c r="W7759">
        <v>0</v>
      </c>
      <c r="X7759">
        <v>37.069603000000001</v>
      </c>
      <c r="Y7759">
        <v>0</v>
      </c>
      <c r="Z7759">
        <v>26.298399</v>
      </c>
      <c r="AA7759">
        <v>0</v>
      </c>
      <c r="AB7759">
        <v>710.03189999999995</v>
      </c>
      <c r="AC7759">
        <v>0</v>
      </c>
      <c r="AD7759">
        <v>0</v>
      </c>
      <c r="AE7759">
        <v>0</v>
      </c>
      <c r="AF7759">
        <v>773.3999</v>
      </c>
    </row>
    <row r="7760" spans="1:32" x14ac:dyDescent="0.3">
      <c r="A7760">
        <v>2790194</v>
      </c>
      <c r="B7760">
        <v>1</v>
      </c>
      <c r="C7760" t="s">
        <v>82</v>
      </c>
      <c r="D7760" t="s">
        <v>109</v>
      </c>
      <c r="E7760" t="s">
        <v>27414</v>
      </c>
      <c r="F7760" t="s">
        <v>27415</v>
      </c>
      <c r="G7760" t="s">
        <v>31548</v>
      </c>
      <c r="H7760" t="s">
        <v>893</v>
      </c>
      <c r="I7760" t="s">
        <v>78</v>
      </c>
      <c r="J7760" t="s">
        <v>135</v>
      </c>
      <c r="K7760" t="s">
        <v>22</v>
      </c>
      <c r="L7760" t="s">
        <v>136</v>
      </c>
      <c r="M7760" t="s">
        <v>27416</v>
      </c>
      <c r="N7760" t="s">
        <v>27417</v>
      </c>
      <c r="O7760">
        <v>0.99388888888888893</v>
      </c>
      <c r="P7760">
        <v>0</v>
      </c>
      <c r="Q7760">
        <v>1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0.37228906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0.37228906</v>
      </c>
    </row>
    <row r="7761" spans="1:32" x14ac:dyDescent="0.3">
      <c r="A7761">
        <v>2793303</v>
      </c>
      <c r="B7761">
        <v>1</v>
      </c>
      <c r="C7761" t="s">
        <v>82</v>
      </c>
      <c r="D7761" t="s">
        <v>96</v>
      </c>
      <c r="E7761" t="s">
        <v>27418</v>
      </c>
      <c r="F7761" t="s">
        <v>27419</v>
      </c>
      <c r="G7761" t="s">
        <v>31546</v>
      </c>
      <c r="H7761" t="s">
        <v>223</v>
      </c>
      <c r="I7761" t="s">
        <v>78</v>
      </c>
      <c r="J7761" t="s">
        <v>135</v>
      </c>
      <c r="K7761" t="s">
        <v>22</v>
      </c>
      <c r="L7761" t="s">
        <v>136</v>
      </c>
      <c r="M7761" t="s">
        <v>27420</v>
      </c>
      <c r="N7761" t="s">
        <v>27421</v>
      </c>
      <c r="O7761">
        <v>0.98499999999999999</v>
      </c>
      <c r="P7761">
        <v>0</v>
      </c>
      <c r="Q7761">
        <v>66</v>
      </c>
      <c r="R7761">
        <v>0</v>
      </c>
      <c r="S7761">
        <v>0</v>
      </c>
      <c r="T7761">
        <v>0</v>
      </c>
      <c r="U7761">
        <v>8</v>
      </c>
      <c r="V7761">
        <v>0</v>
      </c>
      <c r="W7761">
        <v>0</v>
      </c>
      <c r="X7761">
        <v>0</v>
      </c>
      <c r="Y7761">
        <v>20.370466</v>
      </c>
      <c r="Z7761">
        <v>0</v>
      </c>
      <c r="AA7761">
        <v>0</v>
      </c>
      <c r="AB7761">
        <v>0</v>
      </c>
      <c r="AC7761">
        <v>4.6756989999999998</v>
      </c>
      <c r="AD7761">
        <v>0</v>
      </c>
      <c r="AE7761">
        <v>0</v>
      </c>
      <c r="AF7761">
        <v>25.046164999999998</v>
      </c>
    </row>
    <row r="7762" spans="1:32" x14ac:dyDescent="0.3">
      <c r="A7762">
        <v>2793315</v>
      </c>
      <c r="B7762">
        <v>1</v>
      </c>
      <c r="C7762" t="s">
        <v>82</v>
      </c>
      <c r="D7762" t="s">
        <v>106</v>
      </c>
      <c r="E7762" t="s">
        <v>8213</v>
      </c>
      <c r="F7762" t="s">
        <v>8214</v>
      </c>
      <c r="G7762" t="s">
        <v>31546</v>
      </c>
      <c r="H7762" t="s">
        <v>223</v>
      </c>
      <c r="I7762" t="s">
        <v>78</v>
      </c>
      <c r="J7762" t="s">
        <v>135</v>
      </c>
      <c r="K7762" t="s">
        <v>22</v>
      </c>
      <c r="L7762" t="s">
        <v>136</v>
      </c>
      <c r="M7762" t="s">
        <v>27422</v>
      </c>
      <c r="N7762" t="s">
        <v>27423</v>
      </c>
      <c r="O7762">
        <v>0.82833333333333337</v>
      </c>
      <c r="P7762">
        <v>0</v>
      </c>
      <c r="Q7762">
        <v>216</v>
      </c>
      <c r="R7762">
        <v>0</v>
      </c>
      <c r="S7762">
        <v>0</v>
      </c>
      <c r="T7762">
        <v>0</v>
      </c>
      <c r="U7762">
        <v>11</v>
      </c>
      <c r="V7762">
        <v>0</v>
      </c>
      <c r="W7762">
        <v>0</v>
      </c>
      <c r="X7762">
        <v>0</v>
      </c>
      <c r="Y7762">
        <v>52.60192</v>
      </c>
      <c r="Z7762">
        <v>0</v>
      </c>
      <c r="AA7762">
        <v>0</v>
      </c>
      <c r="AB7762">
        <v>0</v>
      </c>
      <c r="AC7762">
        <v>7.322184</v>
      </c>
      <c r="AD7762">
        <v>0</v>
      </c>
      <c r="AE7762">
        <v>0</v>
      </c>
      <c r="AF7762">
        <v>59.924106999999999</v>
      </c>
    </row>
    <row r="7763" spans="1:32" x14ac:dyDescent="0.3">
      <c r="A7763">
        <v>2792884</v>
      </c>
      <c r="B7763">
        <v>1</v>
      </c>
      <c r="C7763" t="s">
        <v>82</v>
      </c>
      <c r="D7763" t="s">
        <v>88</v>
      </c>
      <c r="E7763" t="s">
        <v>27424</v>
      </c>
      <c r="F7763" t="s">
        <v>27425</v>
      </c>
      <c r="G7763" t="s">
        <v>31546</v>
      </c>
      <c r="H7763" t="s">
        <v>145</v>
      </c>
      <c r="I7763" t="s">
        <v>78</v>
      </c>
      <c r="J7763" t="s">
        <v>135</v>
      </c>
      <c r="K7763" t="s">
        <v>22</v>
      </c>
      <c r="L7763" t="s">
        <v>136</v>
      </c>
      <c r="M7763" t="s">
        <v>27426</v>
      </c>
      <c r="N7763" t="s">
        <v>27427</v>
      </c>
      <c r="O7763">
        <v>3.4630555555555556</v>
      </c>
      <c r="P7763">
        <v>0</v>
      </c>
      <c r="Q7763">
        <v>14</v>
      </c>
      <c r="R7763">
        <v>0</v>
      </c>
      <c r="S7763">
        <v>1</v>
      </c>
      <c r="T7763">
        <v>0</v>
      </c>
      <c r="U7763">
        <v>10</v>
      </c>
      <c r="V7763">
        <v>0</v>
      </c>
      <c r="W7763">
        <v>2</v>
      </c>
      <c r="X7763">
        <v>0</v>
      </c>
      <c r="Y7763">
        <v>13.502675</v>
      </c>
      <c r="Z7763">
        <v>0</v>
      </c>
      <c r="AA7763">
        <v>1.1646988</v>
      </c>
      <c r="AB7763">
        <v>0</v>
      </c>
      <c r="AC7763">
        <v>35.834915000000002</v>
      </c>
      <c r="AD7763">
        <v>0</v>
      </c>
      <c r="AE7763">
        <v>285.63756999999998</v>
      </c>
      <c r="AF7763">
        <v>336.13986</v>
      </c>
    </row>
    <row r="7764" spans="1:32" x14ac:dyDescent="0.3">
      <c r="A7764">
        <v>2792866</v>
      </c>
      <c r="B7764">
        <v>1</v>
      </c>
      <c r="C7764" t="s">
        <v>82</v>
      </c>
      <c r="D7764" t="s">
        <v>90</v>
      </c>
      <c r="E7764" t="s">
        <v>26495</v>
      </c>
      <c r="F7764" t="s">
        <v>26496</v>
      </c>
      <c r="G7764" t="s">
        <v>31552</v>
      </c>
      <c r="H7764" t="s">
        <v>145</v>
      </c>
      <c r="I7764" t="s">
        <v>78</v>
      </c>
      <c r="J7764" t="s">
        <v>135</v>
      </c>
      <c r="K7764" t="s">
        <v>22</v>
      </c>
      <c r="L7764" t="s">
        <v>136</v>
      </c>
      <c r="M7764" t="s">
        <v>27428</v>
      </c>
      <c r="N7764" t="s">
        <v>27429</v>
      </c>
      <c r="O7764">
        <v>4.6452777777777774</v>
      </c>
      <c r="P7764">
        <v>0</v>
      </c>
      <c r="Q7764">
        <v>74</v>
      </c>
      <c r="R7764">
        <v>0</v>
      </c>
      <c r="S7764">
        <v>4</v>
      </c>
      <c r="T7764">
        <v>0</v>
      </c>
      <c r="U7764">
        <v>9</v>
      </c>
      <c r="V7764">
        <v>0</v>
      </c>
      <c r="W7764">
        <v>0</v>
      </c>
      <c r="X7764">
        <v>0</v>
      </c>
      <c r="Y7764">
        <v>214.92535000000001</v>
      </c>
      <c r="Z7764">
        <v>0</v>
      </c>
      <c r="AA7764">
        <v>2.7931564999999999E-3</v>
      </c>
      <c r="AB7764">
        <v>0</v>
      </c>
      <c r="AC7764">
        <v>51.602733999999998</v>
      </c>
      <c r="AD7764">
        <v>0</v>
      </c>
      <c r="AE7764">
        <v>0</v>
      </c>
      <c r="AF7764">
        <v>266.53088000000002</v>
      </c>
    </row>
    <row r="7765" spans="1:32" x14ac:dyDescent="0.3">
      <c r="A7765">
        <v>2792832</v>
      </c>
      <c r="B7765">
        <v>1</v>
      </c>
      <c r="C7765" t="s">
        <v>83</v>
      </c>
      <c r="D7765" t="s">
        <v>130</v>
      </c>
      <c r="E7765" t="s">
        <v>10158</v>
      </c>
      <c r="F7765" t="s">
        <v>10159</v>
      </c>
      <c r="G7765" t="s">
        <v>31548</v>
      </c>
      <c r="H7765" t="s">
        <v>333</v>
      </c>
      <c r="I7765" t="s">
        <v>78</v>
      </c>
      <c r="J7765" t="s">
        <v>135</v>
      </c>
      <c r="K7765" t="s">
        <v>22</v>
      </c>
      <c r="L7765" t="s">
        <v>136</v>
      </c>
      <c r="M7765" t="s">
        <v>27430</v>
      </c>
      <c r="N7765" t="s">
        <v>27431</v>
      </c>
      <c r="O7765">
        <v>0.88500000000000001</v>
      </c>
      <c r="P7765">
        <v>0</v>
      </c>
      <c r="Q7765">
        <v>9</v>
      </c>
      <c r="R7765">
        <v>0</v>
      </c>
      <c r="S7765">
        <v>0</v>
      </c>
      <c r="T7765">
        <v>0</v>
      </c>
      <c r="U7765">
        <v>2</v>
      </c>
      <c r="V7765">
        <v>0</v>
      </c>
      <c r="W7765">
        <v>0</v>
      </c>
      <c r="X7765">
        <v>0</v>
      </c>
      <c r="Y7765">
        <v>1.0603765000000001</v>
      </c>
      <c r="Z7765">
        <v>0</v>
      </c>
      <c r="AA7765">
        <v>0</v>
      </c>
      <c r="AB7765">
        <v>0</v>
      </c>
      <c r="AC7765">
        <v>0.84988589999999997</v>
      </c>
      <c r="AD7765">
        <v>0</v>
      </c>
      <c r="AE7765">
        <v>0</v>
      </c>
      <c r="AF7765">
        <v>1.9102623000000001</v>
      </c>
    </row>
    <row r="7766" spans="1:32" x14ac:dyDescent="0.3">
      <c r="A7766">
        <v>2792680</v>
      </c>
      <c r="B7766">
        <v>1</v>
      </c>
      <c r="C7766" t="s">
        <v>82</v>
      </c>
      <c r="D7766" t="s">
        <v>90</v>
      </c>
      <c r="E7766" t="s">
        <v>22544</v>
      </c>
      <c r="F7766" t="s">
        <v>22545</v>
      </c>
      <c r="G7766" t="s">
        <v>31546</v>
      </c>
      <c r="H7766" t="s">
        <v>1297</v>
      </c>
      <c r="I7766" t="s">
        <v>78</v>
      </c>
      <c r="J7766" t="s">
        <v>135</v>
      </c>
      <c r="K7766" t="s">
        <v>22</v>
      </c>
      <c r="L7766" t="s">
        <v>136</v>
      </c>
      <c r="M7766" t="s">
        <v>27432</v>
      </c>
      <c r="N7766" t="s">
        <v>27433</v>
      </c>
      <c r="O7766">
        <v>8.1708333333333325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18</v>
      </c>
      <c r="V7766">
        <v>0</v>
      </c>
      <c r="W7766">
        <v>1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186.64212000000001</v>
      </c>
      <c r="AD7766">
        <v>0</v>
      </c>
      <c r="AE7766">
        <v>39.376694000000001</v>
      </c>
      <c r="AF7766">
        <v>226.01881</v>
      </c>
    </row>
    <row r="7767" spans="1:32" x14ac:dyDescent="0.3">
      <c r="A7767">
        <v>2792382</v>
      </c>
      <c r="B7767">
        <v>1</v>
      </c>
      <c r="C7767" t="s">
        <v>82</v>
      </c>
      <c r="D7767" t="s">
        <v>90</v>
      </c>
      <c r="E7767" t="s">
        <v>27434</v>
      </c>
      <c r="F7767" t="s">
        <v>27435</v>
      </c>
      <c r="G7767" t="s">
        <v>31546</v>
      </c>
      <c r="H7767" t="s">
        <v>223</v>
      </c>
      <c r="I7767" t="s">
        <v>78</v>
      </c>
      <c r="J7767" t="s">
        <v>135</v>
      </c>
      <c r="K7767" t="s">
        <v>22</v>
      </c>
      <c r="L7767" t="s">
        <v>136</v>
      </c>
      <c r="M7767" t="s">
        <v>27436</v>
      </c>
      <c r="N7767" t="s">
        <v>27437</v>
      </c>
      <c r="O7767">
        <v>2.7630555555555554</v>
      </c>
      <c r="P7767">
        <v>0</v>
      </c>
      <c r="Q7767">
        <v>53</v>
      </c>
      <c r="R7767">
        <v>0</v>
      </c>
      <c r="S7767">
        <v>0</v>
      </c>
      <c r="T7767">
        <v>0</v>
      </c>
      <c r="U7767">
        <v>5</v>
      </c>
      <c r="V7767">
        <v>0</v>
      </c>
      <c r="W7767">
        <v>0</v>
      </c>
      <c r="X7767">
        <v>0</v>
      </c>
      <c r="Y7767">
        <v>52.161076000000001</v>
      </c>
      <c r="Z7767">
        <v>0</v>
      </c>
      <c r="AA7767">
        <v>0</v>
      </c>
      <c r="AB7767">
        <v>0</v>
      </c>
      <c r="AC7767">
        <v>7.1958529999999996</v>
      </c>
      <c r="AD7767">
        <v>0</v>
      </c>
      <c r="AE7767">
        <v>0</v>
      </c>
      <c r="AF7767">
        <v>59.356929999999998</v>
      </c>
    </row>
    <row r="7768" spans="1:32" x14ac:dyDescent="0.3">
      <c r="A7768">
        <v>2792210</v>
      </c>
      <c r="B7768">
        <v>1</v>
      </c>
      <c r="C7768" t="s">
        <v>82</v>
      </c>
      <c r="D7768" t="s">
        <v>92</v>
      </c>
      <c r="E7768" t="s">
        <v>27438</v>
      </c>
      <c r="F7768" t="s">
        <v>27439</v>
      </c>
      <c r="G7768" t="s">
        <v>31551</v>
      </c>
      <c r="H7768" t="s">
        <v>624</v>
      </c>
      <c r="I7768" t="s">
        <v>79</v>
      </c>
      <c r="J7768" t="s">
        <v>135</v>
      </c>
      <c r="K7768" t="s">
        <v>22</v>
      </c>
      <c r="L7768" t="s">
        <v>136</v>
      </c>
      <c r="M7768" t="s">
        <v>27440</v>
      </c>
      <c r="N7768" t="s">
        <v>27441</v>
      </c>
      <c r="O7768">
        <v>5.2186111111111115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1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1606.3749</v>
      </c>
      <c r="AE7768">
        <v>0</v>
      </c>
      <c r="AF7768">
        <v>1606.3749</v>
      </c>
    </row>
    <row r="7769" spans="1:32" x14ac:dyDescent="0.3">
      <c r="A7769">
        <v>2792193</v>
      </c>
      <c r="B7769">
        <v>1</v>
      </c>
      <c r="C7769" t="s">
        <v>82</v>
      </c>
      <c r="D7769" t="s">
        <v>113</v>
      </c>
      <c r="E7769" t="s">
        <v>27442</v>
      </c>
      <c r="F7769" t="s">
        <v>27443</v>
      </c>
      <c r="G7769" t="s">
        <v>31552</v>
      </c>
      <c r="H7769" t="s">
        <v>665</v>
      </c>
      <c r="I7769" t="s">
        <v>78</v>
      </c>
      <c r="J7769" t="s">
        <v>135</v>
      </c>
      <c r="K7769" t="s">
        <v>22</v>
      </c>
      <c r="L7769" t="s">
        <v>136</v>
      </c>
      <c r="M7769" t="s">
        <v>27444</v>
      </c>
      <c r="N7769" t="s">
        <v>27445</v>
      </c>
      <c r="O7769">
        <v>0.42777777777777776</v>
      </c>
      <c r="P7769">
        <v>0</v>
      </c>
      <c r="Q7769">
        <v>250</v>
      </c>
      <c r="R7769">
        <v>0</v>
      </c>
      <c r="S7769">
        <v>8</v>
      </c>
      <c r="T7769">
        <v>0</v>
      </c>
      <c r="U7769">
        <v>49</v>
      </c>
      <c r="V7769">
        <v>0</v>
      </c>
      <c r="W7769">
        <v>0</v>
      </c>
      <c r="X7769">
        <v>0</v>
      </c>
      <c r="Y7769">
        <v>43.990665</v>
      </c>
      <c r="Z7769">
        <v>0</v>
      </c>
      <c r="AA7769">
        <v>1.4559823000000001</v>
      </c>
      <c r="AB7769">
        <v>0</v>
      </c>
      <c r="AC7769">
        <v>15.504299</v>
      </c>
      <c r="AD7769">
        <v>0</v>
      </c>
      <c r="AE7769">
        <v>0</v>
      </c>
      <c r="AF7769">
        <v>60.950946999999999</v>
      </c>
    </row>
    <row r="7770" spans="1:32" x14ac:dyDescent="0.3">
      <c r="A7770">
        <v>2792203</v>
      </c>
      <c r="B7770">
        <v>1</v>
      </c>
      <c r="C7770" t="s">
        <v>82</v>
      </c>
      <c r="D7770" t="s">
        <v>90</v>
      </c>
      <c r="E7770" t="s">
        <v>27446</v>
      </c>
      <c r="F7770" t="s">
        <v>27447</v>
      </c>
      <c r="G7770" t="s">
        <v>31551</v>
      </c>
      <c r="H7770" t="s">
        <v>3857</v>
      </c>
      <c r="I7770" t="s">
        <v>79</v>
      </c>
      <c r="J7770" t="s">
        <v>135</v>
      </c>
      <c r="K7770" t="s">
        <v>22</v>
      </c>
      <c r="L7770" t="s">
        <v>136</v>
      </c>
      <c r="M7770" t="s">
        <v>27448</v>
      </c>
      <c r="N7770" t="s">
        <v>27449</v>
      </c>
      <c r="O7770">
        <v>3.0963888888888889</v>
      </c>
      <c r="P7770">
        <v>0</v>
      </c>
      <c r="Q7770">
        <v>679</v>
      </c>
      <c r="R7770">
        <v>0</v>
      </c>
      <c r="S7770">
        <v>0</v>
      </c>
      <c r="T7770">
        <v>0</v>
      </c>
      <c r="U7770">
        <v>6</v>
      </c>
      <c r="V7770">
        <v>0</v>
      </c>
      <c r="W7770">
        <v>0</v>
      </c>
      <c r="X7770">
        <v>0</v>
      </c>
      <c r="Y7770">
        <v>441.86025999999998</v>
      </c>
      <c r="Z7770">
        <v>0</v>
      </c>
      <c r="AA7770">
        <v>0</v>
      </c>
      <c r="AB7770">
        <v>0</v>
      </c>
      <c r="AC7770">
        <v>14.940834000000001</v>
      </c>
      <c r="AD7770">
        <v>0</v>
      </c>
      <c r="AE7770">
        <v>0</v>
      </c>
      <c r="AF7770">
        <v>456.80110000000002</v>
      </c>
    </row>
    <row r="7771" spans="1:32" x14ac:dyDescent="0.3">
      <c r="A7771">
        <v>2792160</v>
      </c>
      <c r="B7771">
        <v>1</v>
      </c>
      <c r="C7771" t="s">
        <v>82</v>
      </c>
      <c r="D7771" t="s">
        <v>97</v>
      </c>
      <c r="E7771" t="s">
        <v>27450</v>
      </c>
      <c r="F7771" t="s">
        <v>27451</v>
      </c>
      <c r="G7771" t="s">
        <v>31546</v>
      </c>
      <c r="H7771" t="s">
        <v>223</v>
      </c>
      <c r="I7771" t="s">
        <v>78</v>
      </c>
      <c r="J7771" t="s">
        <v>135</v>
      </c>
      <c r="K7771" t="s">
        <v>22</v>
      </c>
      <c r="L7771" t="s">
        <v>136</v>
      </c>
      <c r="M7771" t="s">
        <v>27452</v>
      </c>
      <c r="N7771" t="s">
        <v>27453</v>
      </c>
      <c r="O7771">
        <v>5.8016666666666667</v>
      </c>
      <c r="P7771">
        <v>0</v>
      </c>
      <c r="Q7771">
        <v>0</v>
      </c>
      <c r="R7771">
        <v>0</v>
      </c>
      <c r="S7771">
        <v>4</v>
      </c>
      <c r="T7771">
        <v>0</v>
      </c>
      <c r="U7771">
        <v>1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11.473659</v>
      </c>
      <c r="AB7771">
        <v>0</v>
      </c>
      <c r="AC7771">
        <v>1.5930606</v>
      </c>
      <c r="AD7771">
        <v>0</v>
      </c>
      <c r="AE7771">
        <v>0</v>
      </c>
      <c r="AF7771">
        <v>13.066719000000001</v>
      </c>
    </row>
    <row r="7772" spans="1:32" x14ac:dyDescent="0.3">
      <c r="A7772">
        <v>2792001</v>
      </c>
      <c r="B7772">
        <v>1</v>
      </c>
      <c r="C7772" t="s">
        <v>83</v>
      </c>
      <c r="D7772" t="s">
        <v>116</v>
      </c>
      <c r="E7772" t="s">
        <v>27454</v>
      </c>
      <c r="F7772" t="s">
        <v>27455</v>
      </c>
      <c r="G7772" t="s">
        <v>31550</v>
      </c>
      <c r="H7772" t="s">
        <v>1297</v>
      </c>
      <c r="I7772" t="s">
        <v>78</v>
      </c>
      <c r="J7772" t="s">
        <v>135</v>
      </c>
      <c r="K7772" t="s">
        <v>22</v>
      </c>
      <c r="L7772" t="s">
        <v>136</v>
      </c>
      <c r="M7772" t="s">
        <v>27456</v>
      </c>
      <c r="N7772" t="s">
        <v>27457</v>
      </c>
      <c r="O7772">
        <v>2.8136111111111113</v>
      </c>
      <c r="P7772">
        <v>0</v>
      </c>
      <c r="Q7772">
        <v>5</v>
      </c>
      <c r="R7772">
        <v>0</v>
      </c>
      <c r="S7772">
        <v>0</v>
      </c>
      <c r="T7772">
        <v>0</v>
      </c>
      <c r="U7772">
        <v>3</v>
      </c>
      <c r="V7772">
        <v>0</v>
      </c>
      <c r="W7772">
        <v>0</v>
      </c>
      <c r="X7772">
        <v>0</v>
      </c>
      <c r="Y7772">
        <v>7.8226519999999997</v>
      </c>
      <c r="Z7772">
        <v>0</v>
      </c>
      <c r="AA7772">
        <v>0</v>
      </c>
      <c r="AB7772">
        <v>0</v>
      </c>
      <c r="AC7772">
        <v>8.5679420000000004</v>
      </c>
      <c r="AD7772">
        <v>0</v>
      </c>
      <c r="AE7772">
        <v>0</v>
      </c>
      <c r="AF7772">
        <v>16.390594</v>
      </c>
    </row>
    <row r="7773" spans="1:32" x14ac:dyDescent="0.3">
      <c r="A7773">
        <v>2792005</v>
      </c>
      <c r="B7773">
        <v>1</v>
      </c>
      <c r="C7773" t="s">
        <v>82</v>
      </c>
      <c r="D7773" t="s">
        <v>104</v>
      </c>
      <c r="E7773" t="s">
        <v>26093</v>
      </c>
      <c r="F7773" t="s">
        <v>26094</v>
      </c>
      <c r="G7773" t="s">
        <v>31552</v>
      </c>
      <c r="H7773" t="s">
        <v>643</v>
      </c>
      <c r="I7773" t="s">
        <v>78</v>
      </c>
      <c r="J7773" t="s">
        <v>135</v>
      </c>
      <c r="K7773" t="s">
        <v>22</v>
      </c>
      <c r="L7773" t="s">
        <v>186</v>
      </c>
      <c r="M7773" t="s">
        <v>27458</v>
      </c>
      <c r="N7773" t="s">
        <v>27459</v>
      </c>
      <c r="O7773">
        <v>3.0825</v>
      </c>
      <c r="P7773">
        <v>0</v>
      </c>
      <c r="Q7773">
        <v>922</v>
      </c>
      <c r="R7773">
        <v>0</v>
      </c>
      <c r="S7773">
        <v>0</v>
      </c>
      <c r="T7773">
        <v>0</v>
      </c>
      <c r="U7773">
        <v>87</v>
      </c>
      <c r="V7773">
        <v>0</v>
      </c>
      <c r="W7773">
        <v>0</v>
      </c>
      <c r="X7773">
        <v>0</v>
      </c>
      <c r="Y7773">
        <v>815.48800000000006</v>
      </c>
      <c r="Z7773">
        <v>0</v>
      </c>
      <c r="AA7773">
        <v>0</v>
      </c>
      <c r="AB7773">
        <v>0</v>
      </c>
      <c r="AC7773">
        <v>129.38632000000001</v>
      </c>
      <c r="AD7773">
        <v>0</v>
      </c>
      <c r="AE7773">
        <v>0</v>
      </c>
      <c r="AF7773">
        <v>944.87429999999995</v>
      </c>
    </row>
    <row r="7774" spans="1:32" x14ac:dyDescent="0.3">
      <c r="A7774">
        <v>2791880</v>
      </c>
      <c r="B7774">
        <v>1</v>
      </c>
      <c r="C7774" t="s">
        <v>82</v>
      </c>
      <c r="D7774" t="s">
        <v>98</v>
      </c>
      <c r="E7774" t="s">
        <v>27460</v>
      </c>
      <c r="F7774" t="s">
        <v>27461</v>
      </c>
      <c r="G7774" t="s">
        <v>31548</v>
      </c>
      <c r="H7774" t="s">
        <v>311</v>
      </c>
      <c r="I7774" t="s">
        <v>78</v>
      </c>
      <c r="J7774" t="s">
        <v>135</v>
      </c>
      <c r="K7774" t="s">
        <v>22</v>
      </c>
      <c r="L7774" t="s">
        <v>136</v>
      </c>
      <c r="M7774" t="s">
        <v>27462</v>
      </c>
      <c r="N7774" t="s">
        <v>27463</v>
      </c>
      <c r="O7774">
        <v>1.6855555555555555</v>
      </c>
      <c r="P7774">
        <v>0</v>
      </c>
      <c r="Q7774">
        <v>7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1.733968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1.733968</v>
      </c>
    </row>
    <row r="7775" spans="1:32" x14ac:dyDescent="0.3">
      <c r="A7775">
        <v>2791878</v>
      </c>
      <c r="B7775">
        <v>1</v>
      </c>
      <c r="C7775" t="s">
        <v>82</v>
      </c>
      <c r="D7775" t="s">
        <v>104</v>
      </c>
      <c r="E7775" t="s">
        <v>25333</v>
      </c>
      <c r="F7775" t="s">
        <v>25334</v>
      </c>
      <c r="G7775" t="s">
        <v>31548</v>
      </c>
      <c r="H7775" t="s">
        <v>311</v>
      </c>
      <c r="I7775" t="s">
        <v>78</v>
      </c>
      <c r="J7775" t="s">
        <v>135</v>
      </c>
      <c r="K7775" t="s">
        <v>22</v>
      </c>
      <c r="L7775" t="s">
        <v>136</v>
      </c>
      <c r="M7775" t="s">
        <v>27464</v>
      </c>
      <c r="N7775" t="s">
        <v>27465</v>
      </c>
      <c r="O7775">
        <v>0.58111111111111113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1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13.38547</v>
      </c>
      <c r="AD7775">
        <v>0</v>
      </c>
      <c r="AE7775">
        <v>0</v>
      </c>
      <c r="AF7775">
        <v>13.38547</v>
      </c>
    </row>
    <row r="7776" spans="1:32" x14ac:dyDescent="0.3">
      <c r="A7776">
        <v>2791821</v>
      </c>
      <c r="B7776">
        <v>1</v>
      </c>
      <c r="C7776" t="s">
        <v>82</v>
      </c>
      <c r="D7776" t="s">
        <v>90</v>
      </c>
      <c r="E7776" t="s">
        <v>15139</v>
      </c>
      <c r="F7776" t="s">
        <v>15140</v>
      </c>
      <c r="G7776" t="s">
        <v>31547</v>
      </c>
      <c r="H7776" t="s">
        <v>185</v>
      </c>
      <c r="I7776" t="s">
        <v>80</v>
      </c>
      <c r="J7776" t="s">
        <v>135</v>
      </c>
      <c r="K7776" t="s">
        <v>22</v>
      </c>
      <c r="L7776" t="s">
        <v>186</v>
      </c>
      <c r="M7776" t="s">
        <v>27466</v>
      </c>
      <c r="N7776" t="s">
        <v>27467</v>
      </c>
      <c r="O7776">
        <v>0.18194444444444444</v>
      </c>
      <c r="P7776">
        <v>0</v>
      </c>
      <c r="Q7776">
        <v>0</v>
      </c>
      <c r="R7776">
        <v>0</v>
      </c>
      <c r="S7776">
        <v>0</v>
      </c>
      <c r="T7776">
        <v>2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34.658450000000002</v>
      </c>
      <c r="AC7776">
        <v>0</v>
      </c>
      <c r="AD7776">
        <v>0</v>
      </c>
      <c r="AE7776">
        <v>0</v>
      </c>
      <c r="AF7776">
        <v>34.658450000000002</v>
      </c>
    </row>
    <row r="7777" spans="1:32" x14ac:dyDescent="0.3">
      <c r="A7777">
        <v>2791822</v>
      </c>
      <c r="B7777">
        <v>1</v>
      </c>
      <c r="C7777" t="s">
        <v>82</v>
      </c>
      <c r="D7777" t="s">
        <v>90</v>
      </c>
      <c r="E7777" t="s">
        <v>17534</v>
      </c>
      <c r="F7777" t="s">
        <v>17535</v>
      </c>
      <c r="G7777" t="s">
        <v>31547</v>
      </c>
      <c r="H7777" t="s">
        <v>185</v>
      </c>
      <c r="I7777" t="s">
        <v>80</v>
      </c>
      <c r="J7777" t="s">
        <v>135</v>
      </c>
      <c r="K7777" t="s">
        <v>22</v>
      </c>
      <c r="L7777" t="s">
        <v>186</v>
      </c>
      <c r="M7777" t="s">
        <v>27468</v>
      </c>
      <c r="N7777" t="s">
        <v>27469</v>
      </c>
      <c r="O7777">
        <v>0.155</v>
      </c>
      <c r="P7777">
        <v>0</v>
      </c>
      <c r="Q7777">
        <v>1028</v>
      </c>
      <c r="R7777">
        <v>0</v>
      </c>
      <c r="S7777">
        <v>0</v>
      </c>
      <c r="T7777">
        <v>0</v>
      </c>
      <c r="U7777">
        <v>13</v>
      </c>
      <c r="V7777">
        <v>0</v>
      </c>
      <c r="W7777">
        <v>0</v>
      </c>
      <c r="X7777">
        <v>0</v>
      </c>
      <c r="Y7777">
        <v>49.292988000000001</v>
      </c>
      <c r="Z7777">
        <v>0</v>
      </c>
      <c r="AA7777">
        <v>0</v>
      </c>
      <c r="AB7777">
        <v>0</v>
      </c>
      <c r="AC7777">
        <v>3.9616764</v>
      </c>
      <c r="AD7777">
        <v>0</v>
      </c>
      <c r="AE7777">
        <v>0</v>
      </c>
      <c r="AF7777">
        <v>53.254660000000001</v>
      </c>
    </row>
    <row r="7778" spans="1:32" x14ac:dyDescent="0.3">
      <c r="A7778">
        <v>2791584</v>
      </c>
      <c r="B7778">
        <v>1</v>
      </c>
      <c r="C7778" t="s">
        <v>82</v>
      </c>
      <c r="D7778" t="s">
        <v>106</v>
      </c>
      <c r="E7778" t="s">
        <v>6321</v>
      </c>
      <c r="F7778" t="s">
        <v>6322</v>
      </c>
      <c r="G7778" t="s">
        <v>31546</v>
      </c>
      <c r="H7778" t="s">
        <v>223</v>
      </c>
      <c r="I7778" t="s">
        <v>78</v>
      </c>
      <c r="J7778" t="s">
        <v>135</v>
      </c>
      <c r="K7778" t="s">
        <v>22</v>
      </c>
      <c r="L7778" t="s">
        <v>136</v>
      </c>
      <c r="M7778" t="s">
        <v>27470</v>
      </c>
      <c r="N7778" t="s">
        <v>27471</v>
      </c>
      <c r="O7778">
        <v>1.4919444444444445</v>
      </c>
      <c r="P7778">
        <v>0</v>
      </c>
      <c r="Q7778">
        <v>150</v>
      </c>
      <c r="R7778">
        <v>0</v>
      </c>
      <c r="S7778">
        <v>0</v>
      </c>
      <c r="T7778">
        <v>0</v>
      </c>
      <c r="U7778">
        <v>2</v>
      </c>
      <c r="V7778">
        <v>0</v>
      </c>
      <c r="W7778">
        <v>0</v>
      </c>
      <c r="X7778">
        <v>0</v>
      </c>
      <c r="Y7778">
        <v>44.834274000000001</v>
      </c>
      <c r="Z7778">
        <v>0</v>
      </c>
      <c r="AA7778">
        <v>0</v>
      </c>
      <c r="AB7778">
        <v>0</v>
      </c>
      <c r="AC7778">
        <v>2.8504322000000002</v>
      </c>
      <c r="AD7778">
        <v>0</v>
      </c>
      <c r="AE7778">
        <v>0</v>
      </c>
      <c r="AF7778">
        <v>47.684708000000001</v>
      </c>
    </row>
    <row r="7779" spans="1:32" x14ac:dyDescent="0.3">
      <c r="A7779">
        <v>2790282</v>
      </c>
      <c r="B7779">
        <v>1</v>
      </c>
      <c r="C7779" t="s">
        <v>82</v>
      </c>
      <c r="D7779" t="s">
        <v>98</v>
      </c>
      <c r="E7779" t="s">
        <v>27472</v>
      </c>
      <c r="F7779" t="s">
        <v>27473</v>
      </c>
      <c r="G7779" t="s">
        <v>31546</v>
      </c>
      <c r="H7779" t="s">
        <v>1297</v>
      </c>
      <c r="I7779" t="s">
        <v>78</v>
      </c>
      <c r="J7779" t="s">
        <v>135</v>
      </c>
      <c r="K7779" t="s">
        <v>22</v>
      </c>
      <c r="L7779" t="s">
        <v>136</v>
      </c>
      <c r="M7779" t="s">
        <v>27474</v>
      </c>
      <c r="N7779" t="s">
        <v>27475</v>
      </c>
      <c r="O7779">
        <v>0.51888888888888884</v>
      </c>
      <c r="P7779">
        <v>0</v>
      </c>
      <c r="Q7779">
        <v>5</v>
      </c>
      <c r="R7779">
        <v>0</v>
      </c>
      <c r="S7779">
        <v>0</v>
      </c>
      <c r="T7779">
        <v>0</v>
      </c>
      <c r="U7779">
        <v>4</v>
      </c>
      <c r="V7779">
        <v>0</v>
      </c>
      <c r="W7779">
        <v>0</v>
      </c>
      <c r="X7779">
        <v>0</v>
      </c>
      <c r="Y7779">
        <v>1.0025564</v>
      </c>
      <c r="Z7779">
        <v>0</v>
      </c>
      <c r="AA7779">
        <v>0</v>
      </c>
      <c r="AB7779">
        <v>0</v>
      </c>
      <c r="AC7779">
        <v>0.80183285000000004</v>
      </c>
      <c r="AD7779">
        <v>0</v>
      </c>
      <c r="AE7779">
        <v>0</v>
      </c>
      <c r="AF7779">
        <v>1.8043894</v>
      </c>
    </row>
    <row r="7780" spans="1:32" x14ac:dyDescent="0.3">
      <c r="A7780">
        <v>2791394</v>
      </c>
      <c r="B7780">
        <v>1</v>
      </c>
      <c r="C7780" t="s">
        <v>82</v>
      </c>
      <c r="D7780" t="s">
        <v>92</v>
      </c>
      <c r="E7780" t="s">
        <v>19219</v>
      </c>
      <c r="F7780" t="s">
        <v>19220</v>
      </c>
      <c r="G7780" t="s">
        <v>31551</v>
      </c>
      <c r="H7780" t="s">
        <v>648</v>
      </c>
      <c r="I7780" t="s">
        <v>79</v>
      </c>
      <c r="J7780" t="s">
        <v>135</v>
      </c>
      <c r="K7780" t="s">
        <v>22</v>
      </c>
      <c r="L7780" t="s">
        <v>186</v>
      </c>
      <c r="M7780" t="s">
        <v>27476</v>
      </c>
      <c r="N7780" t="s">
        <v>27477</v>
      </c>
      <c r="O7780">
        <v>1.1397222222222223</v>
      </c>
      <c r="P7780">
        <v>0</v>
      </c>
      <c r="Q7780">
        <v>198</v>
      </c>
      <c r="R7780">
        <v>0</v>
      </c>
      <c r="S7780">
        <v>0</v>
      </c>
      <c r="T7780">
        <v>2</v>
      </c>
      <c r="U7780">
        <v>10</v>
      </c>
      <c r="V7780">
        <v>0</v>
      </c>
      <c r="W7780">
        <v>0</v>
      </c>
      <c r="X7780">
        <v>0</v>
      </c>
      <c r="Y7780">
        <v>32.400750000000002</v>
      </c>
      <c r="Z7780">
        <v>0</v>
      </c>
      <c r="AA7780">
        <v>0</v>
      </c>
      <c r="AB7780">
        <v>45.037394999999997</v>
      </c>
      <c r="AC7780">
        <v>9.7006449999999997</v>
      </c>
      <c r="AD7780">
        <v>0</v>
      </c>
      <c r="AE7780">
        <v>0</v>
      </c>
      <c r="AF7780">
        <v>87.13879</v>
      </c>
    </row>
    <row r="7781" spans="1:32" x14ac:dyDescent="0.3">
      <c r="A7781">
        <v>2790670</v>
      </c>
      <c r="B7781">
        <v>1</v>
      </c>
      <c r="C7781" t="s">
        <v>82</v>
      </c>
      <c r="D7781" t="s">
        <v>111</v>
      </c>
      <c r="E7781" t="s">
        <v>27478</v>
      </c>
      <c r="F7781" t="s">
        <v>27479</v>
      </c>
      <c r="G7781" t="s">
        <v>31548</v>
      </c>
      <c r="H7781" t="s">
        <v>333</v>
      </c>
      <c r="I7781" t="s">
        <v>78</v>
      </c>
      <c r="J7781" t="s">
        <v>135</v>
      </c>
      <c r="K7781" t="s">
        <v>22</v>
      </c>
      <c r="L7781" t="s">
        <v>136</v>
      </c>
      <c r="M7781" t="s">
        <v>27480</v>
      </c>
      <c r="N7781" t="s">
        <v>27481</v>
      </c>
      <c r="O7781">
        <v>0.83555555555555561</v>
      </c>
      <c r="P7781">
        <v>0</v>
      </c>
      <c r="Q7781">
        <v>1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0.27306469999999999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0.27306469999999999</v>
      </c>
    </row>
    <row r="7782" spans="1:32" x14ac:dyDescent="0.3">
      <c r="A7782">
        <v>2790409</v>
      </c>
      <c r="B7782">
        <v>1</v>
      </c>
      <c r="C7782" t="s">
        <v>82</v>
      </c>
      <c r="D7782" t="s">
        <v>84</v>
      </c>
      <c r="E7782" t="s">
        <v>27482</v>
      </c>
      <c r="F7782" t="s">
        <v>27483</v>
      </c>
      <c r="G7782" t="s">
        <v>31548</v>
      </c>
      <c r="H7782" t="s">
        <v>333</v>
      </c>
      <c r="I7782" t="s">
        <v>78</v>
      </c>
      <c r="J7782" t="s">
        <v>135</v>
      </c>
      <c r="K7782" t="s">
        <v>22</v>
      </c>
      <c r="L7782" t="s">
        <v>136</v>
      </c>
      <c r="M7782" t="s">
        <v>27484</v>
      </c>
      <c r="N7782" t="s">
        <v>27485</v>
      </c>
      <c r="O7782">
        <v>3.2561111111111112</v>
      </c>
      <c r="P7782">
        <v>0</v>
      </c>
      <c r="Q7782">
        <v>1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2.8309407000000002E-2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2.8309407000000002E-2</v>
      </c>
    </row>
    <row r="7783" spans="1:32" x14ac:dyDescent="0.3">
      <c r="A7783">
        <v>2790329</v>
      </c>
      <c r="B7783">
        <v>1</v>
      </c>
      <c r="C7783" t="s">
        <v>83</v>
      </c>
      <c r="D7783" t="s">
        <v>114</v>
      </c>
      <c r="E7783" t="s">
        <v>27486</v>
      </c>
      <c r="F7783" t="s">
        <v>27487</v>
      </c>
      <c r="G7783" t="s">
        <v>31546</v>
      </c>
      <c r="H7783" t="s">
        <v>223</v>
      </c>
      <c r="I7783" t="s">
        <v>78</v>
      </c>
      <c r="J7783" t="s">
        <v>135</v>
      </c>
      <c r="K7783" t="s">
        <v>22</v>
      </c>
      <c r="L7783" t="s">
        <v>136</v>
      </c>
      <c r="M7783" t="s">
        <v>27488</v>
      </c>
      <c r="N7783" t="s">
        <v>27489</v>
      </c>
      <c r="O7783">
        <v>1.4052777777777778</v>
      </c>
      <c r="P7783">
        <v>0</v>
      </c>
      <c r="Q7783">
        <v>4</v>
      </c>
      <c r="R7783">
        <v>0</v>
      </c>
      <c r="S7783">
        <v>6</v>
      </c>
      <c r="T7783">
        <v>0</v>
      </c>
      <c r="U7783">
        <v>1</v>
      </c>
      <c r="V7783">
        <v>0</v>
      </c>
      <c r="W7783">
        <v>0</v>
      </c>
      <c r="X7783">
        <v>0</v>
      </c>
      <c r="Y7783">
        <v>7.6756396000000002</v>
      </c>
      <c r="Z7783">
        <v>0</v>
      </c>
      <c r="AA7783">
        <v>4.3263299999999996</v>
      </c>
      <c r="AB7783">
        <v>0</v>
      </c>
      <c r="AC7783">
        <v>0</v>
      </c>
      <c r="AD7783">
        <v>0</v>
      </c>
      <c r="AE7783">
        <v>0</v>
      </c>
      <c r="AF7783">
        <v>12.001969000000001</v>
      </c>
    </row>
    <row r="7784" spans="1:32" x14ac:dyDescent="0.3">
      <c r="A7784">
        <v>2790358</v>
      </c>
      <c r="B7784">
        <v>1</v>
      </c>
      <c r="C7784" t="s">
        <v>82</v>
      </c>
      <c r="D7784" t="s">
        <v>95</v>
      </c>
      <c r="E7784" t="s">
        <v>7104</v>
      </c>
      <c r="F7784" t="s">
        <v>7105</v>
      </c>
      <c r="G7784" t="s">
        <v>31546</v>
      </c>
      <c r="H7784" t="s">
        <v>223</v>
      </c>
      <c r="I7784" t="s">
        <v>78</v>
      </c>
      <c r="J7784" t="s">
        <v>135</v>
      </c>
      <c r="K7784" t="s">
        <v>22</v>
      </c>
      <c r="L7784" t="s">
        <v>136</v>
      </c>
      <c r="M7784" t="s">
        <v>27490</v>
      </c>
      <c r="N7784" t="s">
        <v>27491</v>
      </c>
      <c r="O7784">
        <v>2.4244444444444446</v>
      </c>
      <c r="P7784">
        <v>0</v>
      </c>
      <c r="Q7784">
        <v>133</v>
      </c>
      <c r="R7784">
        <v>0</v>
      </c>
      <c r="S7784">
        <v>0</v>
      </c>
      <c r="T7784">
        <v>0</v>
      </c>
      <c r="U7784">
        <v>3</v>
      </c>
      <c r="V7784">
        <v>0</v>
      </c>
      <c r="W7784">
        <v>0</v>
      </c>
      <c r="X7784">
        <v>0</v>
      </c>
      <c r="Y7784">
        <v>79.549570000000003</v>
      </c>
      <c r="Z7784">
        <v>0</v>
      </c>
      <c r="AA7784">
        <v>0</v>
      </c>
      <c r="AB7784">
        <v>0</v>
      </c>
      <c r="AC7784">
        <v>23.594975999999999</v>
      </c>
      <c r="AD7784">
        <v>0</v>
      </c>
      <c r="AE7784">
        <v>0</v>
      </c>
      <c r="AF7784">
        <v>103.14455</v>
      </c>
    </row>
    <row r="7785" spans="1:32" x14ac:dyDescent="0.3">
      <c r="A7785">
        <v>2790341</v>
      </c>
      <c r="B7785">
        <v>1</v>
      </c>
      <c r="C7785" t="s">
        <v>82</v>
      </c>
      <c r="D7785" t="s">
        <v>87</v>
      </c>
      <c r="E7785" t="s">
        <v>27492</v>
      </c>
      <c r="F7785" t="s">
        <v>27493</v>
      </c>
      <c r="G7785" t="s">
        <v>31548</v>
      </c>
      <c r="H7785" t="s">
        <v>333</v>
      </c>
      <c r="I7785" t="s">
        <v>78</v>
      </c>
      <c r="J7785" t="s">
        <v>135</v>
      </c>
      <c r="K7785" t="s">
        <v>22</v>
      </c>
      <c r="L7785" t="s">
        <v>136</v>
      </c>
      <c r="M7785" t="s">
        <v>27494</v>
      </c>
      <c r="N7785" t="s">
        <v>27495</v>
      </c>
      <c r="O7785">
        <v>3.3713888888888888</v>
      </c>
      <c r="P7785">
        <v>0</v>
      </c>
      <c r="Q7785">
        <v>2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1.8663160000000001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  <c r="AF7785">
        <v>1.8663160000000001</v>
      </c>
    </row>
    <row r="7786" spans="1:32" x14ac:dyDescent="0.3">
      <c r="A7786">
        <v>2790213</v>
      </c>
      <c r="B7786">
        <v>1</v>
      </c>
      <c r="C7786" t="s">
        <v>83</v>
      </c>
      <c r="D7786" t="s">
        <v>115</v>
      </c>
      <c r="E7786" t="s">
        <v>27496</v>
      </c>
      <c r="F7786" t="s">
        <v>27497</v>
      </c>
      <c r="G7786" t="s">
        <v>31548</v>
      </c>
      <c r="H7786" t="s">
        <v>333</v>
      </c>
      <c r="I7786" t="s">
        <v>78</v>
      </c>
      <c r="J7786" t="s">
        <v>135</v>
      </c>
      <c r="K7786" t="s">
        <v>22</v>
      </c>
      <c r="L7786" t="s">
        <v>136</v>
      </c>
      <c r="M7786" t="s">
        <v>27498</v>
      </c>
      <c r="N7786" t="s">
        <v>27499</v>
      </c>
      <c r="O7786">
        <v>1.6530555555555555</v>
      </c>
      <c r="P7786">
        <v>0</v>
      </c>
      <c r="Q7786">
        <v>1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0.42032312999999999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0</v>
      </c>
      <c r="AF7786">
        <v>0.42032312999999999</v>
      </c>
    </row>
    <row r="7787" spans="1:32" x14ac:dyDescent="0.3">
      <c r="A7787">
        <v>2790031</v>
      </c>
      <c r="B7787">
        <v>3</v>
      </c>
      <c r="C7787" t="s">
        <v>82</v>
      </c>
      <c r="D7787" t="s">
        <v>97</v>
      </c>
      <c r="E7787" t="s">
        <v>27500</v>
      </c>
      <c r="F7787" t="s">
        <v>27501</v>
      </c>
      <c r="G7787" t="s">
        <v>31548</v>
      </c>
      <c r="H7787" t="s">
        <v>893</v>
      </c>
      <c r="I7787" t="s">
        <v>78</v>
      </c>
      <c r="J7787" t="s">
        <v>135</v>
      </c>
      <c r="K7787" t="s">
        <v>22</v>
      </c>
      <c r="L7787" t="s">
        <v>136</v>
      </c>
      <c r="M7787" t="s">
        <v>27502</v>
      </c>
      <c r="N7787" t="s">
        <v>27503</v>
      </c>
      <c r="O7787">
        <v>3.78</v>
      </c>
      <c r="P7787">
        <v>0</v>
      </c>
      <c r="Q7787">
        <v>1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9.9619289999999996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9.9619289999999996</v>
      </c>
    </row>
    <row r="7788" spans="1:32" x14ac:dyDescent="0.3">
      <c r="A7788">
        <v>2789929</v>
      </c>
      <c r="B7788">
        <v>1</v>
      </c>
      <c r="C7788" t="s">
        <v>82</v>
      </c>
      <c r="D7788" t="s">
        <v>97</v>
      </c>
      <c r="E7788" t="s">
        <v>25954</v>
      </c>
      <c r="F7788" t="s">
        <v>25955</v>
      </c>
      <c r="G7788" t="s">
        <v>31548</v>
      </c>
      <c r="H7788" t="s">
        <v>893</v>
      </c>
      <c r="I7788" t="s">
        <v>78</v>
      </c>
      <c r="J7788" t="s">
        <v>135</v>
      </c>
      <c r="K7788" t="s">
        <v>22</v>
      </c>
      <c r="L7788" t="s">
        <v>136</v>
      </c>
      <c r="M7788" t="s">
        <v>27504</v>
      </c>
      <c r="N7788" t="s">
        <v>27505</v>
      </c>
      <c r="O7788">
        <v>2.7250000000000001</v>
      </c>
      <c r="P7788">
        <v>0</v>
      </c>
      <c r="Q7788">
        <v>9</v>
      </c>
      <c r="R7788">
        <v>0</v>
      </c>
      <c r="S7788">
        <v>0</v>
      </c>
      <c r="T7788">
        <v>0</v>
      </c>
      <c r="U7788">
        <v>1</v>
      </c>
      <c r="V7788">
        <v>0</v>
      </c>
      <c r="W7788">
        <v>0</v>
      </c>
      <c r="X7788">
        <v>0</v>
      </c>
      <c r="Y7788">
        <v>33.944156999999997</v>
      </c>
      <c r="Z7788">
        <v>0</v>
      </c>
      <c r="AA7788">
        <v>0</v>
      </c>
      <c r="AB7788">
        <v>0</v>
      </c>
      <c r="AC7788">
        <v>0.60181450000000003</v>
      </c>
      <c r="AD7788">
        <v>0</v>
      </c>
      <c r="AE7788">
        <v>0</v>
      </c>
      <c r="AF7788">
        <v>34.545969999999997</v>
      </c>
    </row>
    <row r="7789" spans="1:32" x14ac:dyDescent="0.3">
      <c r="A7789">
        <v>2789932</v>
      </c>
      <c r="B7789">
        <v>1</v>
      </c>
      <c r="C7789" t="s">
        <v>82</v>
      </c>
      <c r="D7789" t="s">
        <v>84</v>
      </c>
      <c r="E7789" t="s">
        <v>27506</v>
      </c>
      <c r="F7789" t="s">
        <v>27507</v>
      </c>
      <c r="G7789" t="s">
        <v>31546</v>
      </c>
      <c r="H7789" t="s">
        <v>223</v>
      </c>
      <c r="I7789" t="s">
        <v>78</v>
      </c>
      <c r="J7789" t="s">
        <v>135</v>
      </c>
      <c r="K7789" t="s">
        <v>22</v>
      </c>
      <c r="L7789" t="s">
        <v>136</v>
      </c>
      <c r="M7789" t="s">
        <v>27508</v>
      </c>
      <c r="N7789" t="s">
        <v>27509</v>
      </c>
      <c r="O7789">
        <v>4.0169444444444444</v>
      </c>
      <c r="P7789">
        <v>0</v>
      </c>
      <c r="Q7789">
        <v>2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2.7587893000000001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2.7587893000000001</v>
      </c>
    </row>
    <row r="7790" spans="1:32" x14ac:dyDescent="0.3">
      <c r="A7790">
        <v>2789812</v>
      </c>
      <c r="B7790">
        <v>1</v>
      </c>
      <c r="C7790" t="s">
        <v>82</v>
      </c>
      <c r="D7790" t="s">
        <v>91</v>
      </c>
      <c r="E7790" t="s">
        <v>27510</v>
      </c>
      <c r="F7790" t="s">
        <v>27511</v>
      </c>
      <c r="G7790" t="s">
        <v>31548</v>
      </c>
      <c r="H7790" t="s">
        <v>333</v>
      </c>
      <c r="I7790" t="s">
        <v>78</v>
      </c>
      <c r="J7790" t="s">
        <v>135</v>
      </c>
      <c r="K7790" t="s">
        <v>22</v>
      </c>
      <c r="L7790" t="s">
        <v>136</v>
      </c>
      <c r="M7790" t="s">
        <v>27512</v>
      </c>
      <c r="N7790" t="s">
        <v>27513</v>
      </c>
      <c r="O7790">
        <v>1.881388888888889</v>
      </c>
      <c r="P7790">
        <v>0</v>
      </c>
      <c r="Q7790">
        <v>3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2.1018650000000001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2.1018650000000001</v>
      </c>
    </row>
    <row r="7791" spans="1:32" x14ac:dyDescent="0.3">
      <c r="A7791">
        <v>2793285</v>
      </c>
      <c r="B7791">
        <v>1</v>
      </c>
      <c r="C7791" t="s">
        <v>82</v>
      </c>
      <c r="D7791" t="s">
        <v>105</v>
      </c>
      <c r="E7791" t="s">
        <v>27514</v>
      </c>
      <c r="F7791" t="s">
        <v>27515</v>
      </c>
      <c r="G7791" t="s">
        <v>31546</v>
      </c>
      <c r="H7791" t="s">
        <v>223</v>
      </c>
      <c r="I7791" t="s">
        <v>78</v>
      </c>
      <c r="J7791" t="s">
        <v>135</v>
      </c>
      <c r="K7791" t="s">
        <v>22</v>
      </c>
      <c r="L7791" t="s">
        <v>136</v>
      </c>
      <c r="M7791" t="s">
        <v>27516</v>
      </c>
      <c r="N7791" t="s">
        <v>27517</v>
      </c>
      <c r="O7791">
        <v>0.95833333333333337</v>
      </c>
      <c r="P7791">
        <v>0</v>
      </c>
      <c r="Q7791">
        <v>18</v>
      </c>
      <c r="R7791">
        <v>0</v>
      </c>
      <c r="S7791">
        <v>18</v>
      </c>
      <c r="T7791">
        <v>0</v>
      </c>
      <c r="U7791">
        <v>5</v>
      </c>
      <c r="V7791">
        <v>0</v>
      </c>
      <c r="W7791">
        <v>0</v>
      </c>
      <c r="X7791">
        <v>0</v>
      </c>
      <c r="Y7791">
        <v>4.2930092999999996</v>
      </c>
      <c r="Z7791">
        <v>0</v>
      </c>
      <c r="AA7791">
        <v>6.6784243999999999</v>
      </c>
      <c r="AB7791">
        <v>0</v>
      </c>
      <c r="AC7791">
        <v>6.5992209999999996E-2</v>
      </c>
      <c r="AD7791">
        <v>0</v>
      </c>
      <c r="AE7791">
        <v>0</v>
      </c>
      <c r="AF7791">
        <v>11.037426</v>
      </c>
    </row>
    <row r="7792" spans="1:32" x14ac:dyDescent="0.3">
      <c r="A7792">
        <v>2793261</v>
      </c>
      <c r="B7792">
        <v>1</v>
      </c>
      <c r="C7792" t="s">
        <v>82</v>
      </c>
      <c r="D7792" t="s">
        <v>100</v>
      </c>
      <c r="E7792" t="s">
        <v>27518</v>
      </c>
      <c r="F7792" t="s">
        <v>27519</v>
      </c>
      <c r="G7792" t="s">
        <v>31546</v>
      </c>
      <c r="H7792" t="s">
        <v>223</v>
      </c>
      <c r="I7792" t="s">
        <v>78</v>
      </c>
      <c r="J7792" t="s">
        <v>135</v>
      </c>
      <c r="K7792" t="s">
        <v>22</v>
      </c>
      <c r="L7792" t="s">
        <v>136</v>
      </c>
      <c r="M7792" t="s">
        <v>27520</v>
      </c>
      <c r="N7792" t="s">
        <v>27521</v>
      </c>
      <c r="O7792">
        <v>2.7813888888888889</v>
      </c>
      <c r="P7792">
        <v>0</v>
      </c>
      <c r="Q7792">
        <v>40</v>
      </c>
      <c r="R7792">
        <v>0</v>
      </c>
      <c r="S7792">
        <v>0</v>
      </c>
      <c r="T7792">
        <v>0</v>
      </c>
      <c r="U7792">
        <v>3</v>
      </c>
      <c r="V7792">
        <v>0</v>
      </c>
      <c r="W7792">
        <v>0</v>
      </c>
      <c r="X7792">
        <v>0</v>
      </c>
      <c r="Y7792">
        <v>31.730222999999999</v>
      </c>
      <c r="Z7792">
        <v>0</v>
      </c>
      <c r="AA7792">
        <v>0</v>
      </c>
      <c r="AB7792">
        <v>0</v>
      </c>
      <c r="AC7792">
        <v>22.432950999999999</v>
      </c>
      <c r="AD7792">
        <v>0</v>
      </c>
      <c r="AE7792">
        <v>0</v>
      </c>
      <c r="AF7792">
        <v>54.163173999999998</v>
      </c>
    </row>
    <row r="7793" spans="1:32" x14ac:dyDescent="0.3">
      <c r="A7793">
        <v>2793295</v>
      </c>
      <c r="B7793">
        <v>1</v>
      </c>
      <c r="C7793" t="s">
        <v>82</v>
      </c>
      <c r="D7793" t="s">
        <v>113</v>
      </c>
      <c r="E7793" t="s">
        <v>27522</v>
      </c>
      <c r="F7793" t="s">
        <v>27523</v>
      </c>
      <c r="G7793" t="s">
        <v>31546</v>
      </c>
      <c r="H7793" t="s">
        <v>223</v>
      </c>
      <c r="I7793" t="s">
        <v>78</v>
      </c>
      <c r="J7793" t="s">
        <v>135</v>
      </c>
      <c r="K7793" t="s">
        <v>22</v>
      </c>
      <c r="L7793" t="s">
        <v>136</v>
      </c>
      <c r="M7793" t="s">
        <v>27524</v>
      </c>
      <c r="N7793" t="s">
        <v>27525</v>
      </c>
      <c r="O7793">
        <v>2.3408333333333333</v>
      </c>
      <c r="P7793">
        <v>0</v>
      </c>
      <c r="Q7793">
        <v>146</v>
      </c>
      <c r="R7793">
        <v>0</v>
      </c>
      <c r="S7793">
        <v>0</v>
      </c>
      <c r="T7793">
        <v>0</v>
      </c>
      <c r="U7793">
        <v>12</v>
      </c>
      <c r="V7793">
        <v>0</v>
      </c>
      <c r="W7793">
        <v>0</v>
      </c>
      <c r="X7793">
        <v>0</v>
      </c>
      <c r="Y7793">
        <v>136.37156999999999</v>
      </c>
      <c r="Z7793">
        <v>0</v>
      </c>
      <c r="AA7793">
        <v>0</v>
      </c>
      <c r="AB7793">
        <v>0</v>
      </c>
      <c r="AC7793">
        <v>14.466601000000001</v>
      </c>
      <c r="AD7793">
        <v>0</v>
      </c>
      <c r="AE7793">
        <v>0</v>
      </c>
      <c r="AF7793">
        <v>150.83816999999999</v>
      </c>
    </row>
    <row r="7794" spans="1:32" x14ac:dyDescent="0.3">
      <c r="A7794">
        <v>2793283</v>
      </c>
      <c r="B7794">
        <v>1</v>
      </c>
      <c r="C7794" t="s">
        <v>82</v>
      </c>
      <c r="D7794" t="s">
        <v>103</v>
      </c>
      <c r="E7794" t="s">
        <v>27526</v>
      </c>
      <c r="F7794" t="s">
        <v>27527</v>
      </c>
      <c r="G7794" t="s">
        <v>31546</v>
      </c>
      <c r="H7794" t="s">
        <v>223</v>
      </c>
      <c r="I7794" t="s">
        <v>78</v>
      </c>
      <c r="J7794" t="s">
        <v>135</v>
      </c>
      <c r="K7794" t="s">
        <v>22</v>
      </c>
      <c r="L7794" t="s">
        <v>136</v>
      </c>
      <c r="M7794" t="s">
        <v>27528</v>
      </c>
      <c r="N7794" t="s">
        <v>27529</v>
      </c>
      <c r="O7794">
        <v>0.8716666666666667</v>
      </c>
      <c r="P7794">
        <v>0</v>
      </c>
      <c r="Q7794">
        <v>33</v>
      </c>
      <c r="R7794">
        <v>0</v>
      </c>
      <c r="S7794">
        <v>0</v>
      </c>
      <c r="T7794">
        <v>0</v>
      </c>
      <c r="U7794">
        <v>8</v>
      </c>
      <c r="V7794">
        <v>0</v>
      </c>
      <c r="W7794">
        <v>0</v>
      </c>
      <c r="X7794">
        <v>0</v>
      </c>
      <c r="Y7794">
        <v>3.6568019999999999</v>
      </c>
      <c r="Z7794">
        <v>0</v>
      </c>
      <c r="AA7794">
        <v>0</v>
      </c>
      <c r="AB7794">
        <v>0</v>
      </c>
      <c r="AC7794">
        <v>8.7219090000000001</v>
      </c>
      <c r="AD7794">
        <v>0</v>
      </c>
      <c r="AE7794">
        <v>0</v>
      </c>
      <c r="AF7794">
        <v>12.378710999999999</v>
      </c>
    </row>
    <row r="7795" spans="1:32" x14ac:dyDescent="0.3">
      <c r="A7795">
        <v>2793263</v>
      </c>
      <c r="B7795">
        <v>1</v>
      </c>
      <c r="C7795" t="s">
        <v>82</v>
      </c>
      <c r="D7795" t="s">
        <v>106</v>
      </c>
      <c r="E7795" t="s">
        <v>27530</v>
      </c>
      <c r="F7795" t="s">
        <v>27531</v>
      </c>
      <c r="G7795" t="s">
        <v>31546</v>
      </c>
      <c r="H7795" t="s">
        <v>223</v>
      </c>
      <c r="I7795" t="s">
        <v>78</v>
      </c>
      <c r="J7795" t="s">
        <v>135</v>
      </c>
      <c r="K7795" t="s">
        <v>22</v>
      </c>
      <c r="L7795" t="s">
        <v>136</v>
      </c>
      <c r="M7795" t="s">
        <v>27532</v>
      </c>
      <c r="N7795" t="s">
        <v>23327</v>
      </c>
      <c r="O7795">
        <v>2.6302777777777777</v>
      </c>
      <c r="P7795">
        <v>0</v>
      </c>
      <c r="Q7795">
        <v>183</v>
      </c>
      <c r="R7795">
        <v>0</v>
      </c>
      <c r="S7795">
        <v>0</v>
      </c>
      <c r="T7795">
        <v>0</v>
      </c>
      <c r="U7795">
        <v>2</v>
      </c>
      <c r="V7795">
        <v>0</v>
      </c>
      <c r="W7795">
        <v>0</v>
      </c>
      <c r="X7795">
        <v>0</v>
      </c>
      <c r="Y7795">
        <v>175.33542</v>
      </c>
      <c r="Z7795">
        <v>0</v>
      </c>
      <c r="AA7795">
        <v>0</v>
      </c>
      <c r="AB7795">
        <v>0</v>
      </c>
      <c r="AC7795">
        <v>0.94044154999999996</v>
      </c>
      <c r="AD7795">
        <v>0</v>
      </c>
      <c r="AE7795">
        <v>0</v>
      </c>
      <c r="AF7795">
        <v>176.27585999999999</v>
      </c>
    </row>
    <row r="7796" spans="1:32" x14ac:dyDescent="0.3">
      <c r="A7796">
        <v>2793290</v>
      </c>
      <c r="B7796">
        <v>1</v>
      </c>
      <c r="C7796" t="s">
        <v>82</v>
      </c>
      <c r="D7796" t="s">
        <v>92</v>
      </c>
      <c r="E7796" t="s">
        <v>27533</v>
      </c>
      <c r="F7796" t="s">
        <v>27534</v>
      </c>
      <c r="G7796" t="s">
        <v>31552</v>
      </c>
      <c r="H7796" t="s">
        <v>665</v>
      </c>
      <c r="I7796" t="s">
        <v>78</v>
      </c>
      <c r="J7796" t="s">
        <v>135</v>
      </c>
      <c r="K7796" t="s">
        <v>22</v>
      </c>
      <c r="L7796" t="s">
        <v>136</v>
      </c>
      <c r="M7796" t="s">
        <v>27535</v>
      </c>
      <c r="N7796" t="s">
        <v>27536</v>
      </c>
      <c r="O7796">
        <v>2.2566666666666668</v>
      </c>
      <c r="P7796">
        <v>0</v>
      </c>
      <c r="Q7796">
        <v>283</v>
      </c>
      <c r="R7796">
        <v>0</v>
      </c>
      <c r="S7796">
        <v>0</v>
      </c>
      <c r="T7796">
        <v>0</v>
      </c>
      <c r="U7796">
        <v>16</v>
      </c>
      <c r="V7796">
        <v>0</v>
      </c>
      <c r="W7796">
        <v>0</v>
      </c>
      <c r="X7796">
        <v>0</v>
      </c>
      <c r="Y7796">
        <v>233.83242999999999</v>
      </c>
      <c r="Z7796">
        <v>0</v>
      </c>
      <c r="AA7796">
        <v>0</v>
      </c>
      <c r="AB7796">
        <v>0</v>
      </c>
      <c r="AC7796">
        <v>28.620207000000001</v>
      </c>
      <c r="AD7796">
        <v>0</v>
      </c>
      <c r="AE7796">
        <v>0</v>
      </c>
      <c r="AF7796">
        <v>262.45263999999997</v>
      </c>
    </row>
    <row r="7797" spans="1:32" x14ac:dyDescent="0.3">
      <c r="A7797">
        <v>2793260</v>
      </c>
      <c r="B7797">
        <v>1</v>
      </c>
      <c r="C7797" t="s">
        <v>82</v>
      </c>
      <c r="D7797" t="s">
        <v>87</v>
      </c>
      <c r="E7797" t="s">
        <v>1871</v>
      </c>
      <c r="F7797" t="s">
        <v>1872</v>
      </c>
      <c r="G7797" t="s">
        <v>31546</v>
      </c>
      <c r="H7797" t="s">
        <v>223</v>
      </c>
      <c r="I7797" t="s">
        <v>78</v>
      </c>
      <c r="J7797" t="s">
        <v>135</v>
      </c>
      <c r="K7797" t="s">
        <v>22</v>
      </c>
      <c r="L7797" t="s">
        <v>136</v>
      </c>
      <c r="M7797" t="s">
        <v>27537</v>
      </c>
      <c r="N7797" t="s">
        <v>27183</v>
      </c>
      <c r="O7797">
        <v>1.0572222222222223</v>
      </c>
      <c r="P7797">
        <v>0</v>
      </c>
      <c r="Q7797">
        <v>248</v>
      </c>
      <c r="R7797">
        <v>0</v>
      </c>
      <c r="S7797">
        <v>0</v>
      </c>
      <c r="T7797">
        <v>0</v>
      </c>
      <c r="U7797">
        <v>16</v>
      </c>
      <c r="V7797">
        <v>0</v>
      </c>
      <c r="W7797">
        <v>0</v>
      </c>
      <c r="X7797">
        <v>0</v>
      </c>
      <c r="Y7797">
        <v>95.743539999999996</v>
      </c>
      <c r="Z7797">
        <v>0</v>
      </c>
      <c r="AA7797">
        <v>0</v>
      </c>
      <c r="AB7797">
        <v>0</v>
      </c>
      <c r="AC7797">
        <v>6.8562209999999997</v>
      </c>
      <c r="AD7797">
        <v>0</v>
      </c>
      <c r="AE7797">
        <v>0</v>
      </c>
      <c r="AF7797">
        <v>102.59976</v>
      </c>
    </row>
    <row r="7798" spans="1:32" x14ac:dyDescent="0.3">
      <c r="A7798">
        <v>2793089</v>
      </c>
      <c r="B7798">
        <v>1</v>
      </c>
      <c r="C7798" t="s">
        <v>83</v>
      </c>
      <c r="D7798" t="s">
        <v>115</v>
      </c>
      <c r="E7798" t="s">
        <v>27538</v>
      </c>
      <c r="F7798" t="s">
        <v>27539</v>
      </c>
      <c r="G7798" t="s">
        <v>31550</v>
      </c>
      <c r="H7798" t="s">
        <v>223</v>
      </c>
      <c r="I7798" t="s">
        <v>78</v>
      </c>
      <c r="J7798" t="s">
        <v>135</v>
      </c>
      <c r="K7798" t="s">
        <v>22</v>
      </c>
      <c r="L7798" t="s">
        <v>136</v>
      </c>
      <c r="M7798" t="s">
        <v>27540</v>
      </c>
      <c r="N7798" t="s">
        <v>27541</v>
      </c>
      <c r="O7798">
        <v>1.8452777777777778</v>
      </c>
      <c r="P7798">
        <v>0</v>
      </c>
      <c r="Q7798">
        <v>69</v>
      </c>
      <c r="R7798">
        <v>0</v>
      </c>
      <c r="S7798">
        <v>0</v>
      </c>
      <c r="T7798">
        <v>0</v>
      </c>
      <c r="U7798">
        <v>1</v>
      </c>
      <c r="V7798">
        <v>0</v>
      </c>
      <c r="W7798">
        <v>0</v>
      </c>
      <c r="X7798">
        <v>0</v>
      </c>
      <c r="Y7798">
        <v>25.576799999999999</v>
      </c>
      <c r="Z7798">
        <v>0</v>
      </c>
      <c r="AA7798">
        <v>0</v>
      </c>
      <c r="AB7798">
        <v>0</v>
      </c>
      <c r="AC7798">
        <v>1.3405898000000001</v>
      </c>
      <c r="AD7798">
        <v>0</v>
      </c>
      <c r="AE7798">
        <v>0</v>
      </c>
      <c r="AF7798">
        <v>26.917389</v>
      </c>
    </row>
    <row r="7799" spans="1:32" x14ac:dyDescent="0.3">
      <c r="A7799">
        <v>2793105</v>
      </c>
      <c r="B7799">
        <v>1</v>
      </c>
      <c r="C7799" t="s">
        <v>82</v>
      </c>
      <c r="D7799" t="s">
        <v>88</v>
      </c>
      <c r="E7799" t="s">
        <v>27542</v>
      </c>
      <c r="F7799" t="s">
        <v>27543</v>
      </c>
      <c r="G7799" t="s">
        <v>31546</v>
      </c>
      <c r="H7799" t="s">
        <v>223</v>
      </c>
      <c r="I7799" t="s">
        <v>78</v>
      </c>
      <c r="J7799" t="s">
        <v>135</v>
      </c>
      <c r="K7799" t="s">
        <v>22</v>
      </c>
      <c r="L7799" t="s">
        <v>136</v>
      </c>
      <c r="M7799" t="s">
        <v>27544</v>
      </c>
      <c r="N7799" t="s">
        <v>27545</v>
      </c>
      <c r="O7799">
        <v>3.7425000000000002</v>
      </c>
      <c r="P7799">
        <v>0</v>
      </c>
      <c r="Q7799">
        <v>8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2.2354896000000002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2.2354896000000002</v>
      </c>
    </row>
    <row r="7800" spans="1:32" x14ac:dyDescent="0.3">
      <c r="A7800">
        <v>2793107</v>
      </c>
      <c r="B7800">
        <v>1</v>
      </c>
      <c r="C7800" t="s">
        <v>83</v>
      </c>
      <c r="D7800" t="s">
        <v>127</v>
      </c>
      <c r="E7800" t="s">
        <v>27546</v>
      </c>
      <c r="F7800" t="s">
        <v>27547</v>
      </c>
      <c r="G7800" t="s">
        <v>31548</v>
      </c>
      <c r="H7800" t="s">
        <v>893</v>
      </c>
      <c r="I7800" t="s">
        <v>78</v>
      </c>
      <c r="J7800" t="s">
        <v>135</v>
      </c>
      <c r="K7800" t="s">
        <v>22</v>
      </c>
      <c r="L7800" t="s">
        <v>136</v>
      </c>
      <c r="M7800" t="s">
        <v>27548</v>
      </c>
      <c r="N7800" t="s">
        <v>27549</v>
      </c>
      <c r="O7800">
        <v>3.0930555555555554</v>
      </c>
      <c r="P7800">
        <v>0</v>
      </c>
      <c r="Q7800">
        <v>2</v>
      </c>
      <c r="R7800">
        <v>0</v>
      </c>
      <c r="S7800">
        <v>0</v>
      </c>
      <c r="T7800">
        <v>0</v>
      </c>
      <c r="U7800">
        <v>1</v>
      </c>
      <c r="V7800">
        <v>0</v>
      </c>
      <c r="W7800">
        <v>0</v>
      </c>
      <c r="X7800">
        <v>0</v>
      </c>
      <c r="Y7800">
        <v>1.6709677999999999</v>
      </c>
      <c r="Z7800">
        <v>0</v>
      </c>
      <c r="AA7800">
        <v>0</v>
      </c>
      <c r="AB7800">
        <v>0</v>
      </c>
      <c r="AC7800">
        <v>4.7216974000000002E-2</v>
      </c>
      <c r="AD7800">
        <v>0</v>
      </c>
      <c r="AE7800">
        <v>0</v>
      </c>
      <c r="AF7800">
        <v>1.7181848</v>
      </c>
    </row>
    <row r="7801" spans="1:32" x14ac:dyDescent="0.3">
      <c r="A7801">
        <v>2793041</v>
      </c>
      <c r="B7801">
        <v>2</v>
      </c>
      <c r="C7801" t="s">
        <v>82</v>
      </c>
      <c r="D7801" t="s">
        <v>95</v>
      </c>
      <c r="E7801" t="s">
        <v>27550</v>
      </c>
      <c r="F7801" t="s">
        <v>27551</v>
      </c>
      <c r="G7801" t="s">
        <v>31546</v>
      </c>
      <c r="H7801" t="s">
        <v>893</v>
      </c>
      <c r="I7801" t="s">
        <v>78</v>
      </c>
      <c r="J7801" t="s">
        <v>135</v>
      </c>
      <c r="K7801" t="s">
        <v>22</v>
      </c>
      <c r="L7801" t="s">
        <v>136</v>
      </c>
      <c r="M7801" t="s">
        <v>27011</v>
      </c>
      <c r="N7801" t="s">
        <v>26116</v>
      </c>
      <c r="O7801">
        <v>1.3652777777777778</v>
      </c>
      <c r="P7801">
        <v>0</v>
      </c>
      <c r="Q7801">
        <v>43</v>
      </c>
      <c r="R7801">
        <v>0</v>
      </c>
      <c r="S7801">
        <v>0</v>
      </c>
      <c r="T7801">
        <v>0</v>
      </c>
      <c r="U7801">
        <v>1</v>
      </c>
      <c r="V7801">
        <v>0</v>
      </c>
      <c r="W7801">
        <v>0</v>
      </c>
      <c r="X7801">
        <v>0</v>
      </c>
      <c r="Y7801">
        <v>16.889430999999998</v>
      </c>
      <c r="Z7801">
        <v>0</v>
      </c>
      <c r="AA7801">
        <v>0</v>
      </c>
      <c r="AB7801">
        <v>0</v>
      </c>
      <c r="AC7801">
        <v>0.1117612</v>
      </c>
      <c r="AD7801">
        <v>0</v>
      </c>
      <c r="AE7801">
        <v>0</v>
      </c>
      <c r="AF7801">
        <v>17.001192</v>
      </c>
    </row>
    <row r="7802" spans="1:32" x14ac:dyDescent="0.3">
      <c r="A7802">
        <v>2793087</v>
      </c>
      <c r="B7802">
        <v>1</v>
      </c>
      <c r="C7802" t="s">
        <v>82</v>
      </c>
      <c r="D7802" t="s">
        <v>104</v>
      </c>
      <c r="E7802" t="s">
        <v>1520</v>
      </c>
      <c r="F7802" t="s">
        <v>1521</v>
      </c>
      <c r="G7802" t="s">
        <v>31546</v>
      </c>
      <c r="H7802" t="s">
        <v>223</v>
      </c>
      <c r="I7802" t="s">
        <v>78</v>
      </c>
      <c r="J7802" t="s">
        <v>135</v>
      </c>
      <c r="K7802" t="s">
        <v>22</v>
      </c>
      <c r="L7802" t="s">
        <v>136</v>
      </c>
      <c r="M7802" t="s">
        <v>27552</v>
      </c>
      <c r="N7802" t="s">
        <v>27553</v>
      </c>
      <c r="O7802">
        <v>2.7694444444444444</v>
      </c>
      <c r="P7802">
        <v>0</v>
      </c>
      <c r="Q7802">
        <v>222</v>
      </c>
      <c r="R7802">
        <v>0</v>
      </c>
      <c r="S7802">
        <v>0</v>
      </c>
      <c r="T7802">
        <v>0</v>
      </c>
      <c r="U7802">
        <v>7</v>
      </c>
      <c r="V7802">
        <v>0</v>
      </c>
      <c r="W7802">
        <v>0</v>
      </c>
      <c r="X7802">
        <v>0</v>
      </c>
      <c r="Y7802">
        <v>247.06827999999999</v>
      </c>
      <c r="Z7802">
        <v>0</v>
      </c>
      <c r="AA7802">
        <v>0</v>
      </c>
      <c r="AB7802">
        <v>0</v>
      </c>
      <c r="AC7802">
        <v>1.3762919</v>
      </c>
      <c r="AD7802">
        <v>0</v>
      </c>
      <c r="AE7802">
        <v>0</v>
      </c>
      <c r="AF7802">
        <v>248.44458</v>
      </c>
    </row>
    <row r="7803" spans="1:32" x14ac:dyDescent="0.3">
      <c r="A7803">
        <v>2793109</v>
      </c>
      <c r="B7803">
        <v>1</v>
      </c>
      <c r="C7803" t="s">
        <v>82</v>
      </c>
      <c r="D7803" t="s">
        <v>105</v>
      </c>
      <c r="E7803" t="s">
        <v>27554</v>
      </c>
      <c r="F7803" t="s">
        <v>27555</v>
      </c>
      <c r="G7803" t="s">
        <v>31545</v>
      </c>
      <c r="H7803" t="s">
        <v>134</v>
      </c>
      <c r="I7803" t="s">
        <v>79</v>
      </c>
      <c r="J7803" t="s">
        <v>135</v>
      </c>
      <c r="K7803" t="s">
        <v>22</v>
      </c>
      <c r="L7803" t="s">
        <v>136</v>
      </c>
      <c r="M7803" t="s">
        <v>27556</v>
      </c>
      <c r="N7803" t="s">
        <v>27557</v>
      </c>
      <c r="O7803">
        <v>1.7433333333333334</v>
      </c>
      <c r="P7803">
        <v>0</v>
      </c>
      <c r="Q7803">
        <v>1285</v>
      </c>
      <c r="R7803">
        <v>0</v>
      </c>
      <c r="S7803">
        <v>48</v>
      </c>
      <c r="T7803">
        <v>5</v>
      </c>
      <c r="U7803">
        <v>42</v>
      </c>
      <c r="V7803">
        <v>0</v>
      </c>
      <c r="W7803">
        <v>0</v>
      </c>
      <c r="X7803">
        <v>0</v>
      </c>
      <c r="Y7803">
        <v>313.7423</v>
      </c>
      <c r="Z7803">
        <v>0</v>
      </c>
      <c r="AA7803">
        <v>17.512394</v>
      </c>
      <c r="AB7803">
        <v>49.20393</v>
      </c>
      <c r="AC7803">
        <v>52.492019999999997</v>
      </c>
      <c r="AD7803">
        <v>0</v>
      </c>
      <c r="AE7803">
        <v>0</v>
      </c>
      <c r="AF7803">
        <v>432.95065</v>
      </c>
    </row>
    <row r="7804" spans="1:32" x14ac:dyDescent="0.3">
      <c r="A7804">
        <v>2792887</v>
      </c>
      <c r="B7804">
        <v>1</v>
      </c>
      <c r="C7804" t="s">
        <v>82</v>
      </c>
      <c r="D7804" t="s">
        <v>88</v>
      </c>
      <c r="E7804" t="s">
        <v>27018</v>
      </c>
      <c r="F7804" t="s">
        <v>27019</v>
      </c>
      <c r="G7804" t="s">
        <v>31546</v>
      </c>
      <c r="H7804" t="s">
        <v>223</v>
      </c>
      <c r="I7804" t="s">
        <v>78</v>
      </c>
      <c r="J7804" t="s">
        <v>135</v>
      </c>
      <c r="K7804" t="s">
        <v>22</v>
      </c>
      <c r="L7804" t="s">
        <v>136</v>
      </c>
      <c r="M7804" t="s">
        <v>27558</v>
      </c>
      <c r="N7804" t="s">
        <v>27559</v>
      </c>
      <c r="O7804">
        <v>1.905</v>
      </c>
      <c r="P7804">
        <v>0</v>
      </c>
      <c r="Q7804">
        <v>61</v>
      </c>
      <c r="R7804">
        <v>0</v>
      </c>
      <c r="S7804">
        <v>0</v>
      </c>
      <c r="T7804">
        <v>0</v>
      </c>
      <c r="U7804">
        <v>4</v>
      </c>
      <c r="V7804">
        <v>0</v>
      </c>
      <c r="W7804">
        <v>0</v>
      </c>
      <c r="X7804">
        <v>0</v>
      </c>
      <c r="Y7804">
        <v>28.389116000000001</v>
      </c>
      <c r="Z7804">
        <v>0</v>
      </c>
      <c r="AA7804">
        <v>0</v>
      </c>
      <c r="AB7804">
        <v>0</v>
      </c>
      <c r="AC7804">
        <v>2.7671108000000002</v>
      </c>
      <c r="AD7804">
        <v>0</v>
      </c>
      <c r="AE7804">
        <v>0</v>
      </c>
      <c r="AF7804">
        <v>31.156227000000001</v>
      </c>
    </row>
    <row r="7805" spans="1:32" x14ac:dyDescent="0.3">
      <c r="A7805">
        <v>2792897</v>
      </c>
      <c r="B7805">
        <v>1</v>
      </c>
      <c r="C7805" t="s">
        <v>83</v>
      </c>
      <c r="D7805" t="s">
        <v>130</v>
      </c>
      <c r="E7805" t="s">
        <v>27560</v>
      </c>
      <c r="F7805" t="s">
        <v>27561</v>
      </c>
      <c r="G7805" t="s">
        <v>31545</v>
      </c>
      <c r="H7805" t="s">
        <v>134</v>
      </c>
      <c r="I7805" t="s">
        <v>79</v>
      </c>
      <c r="J7805" t="s">
        <v>135</v>
      </c>
      <c r="K7805" t="s">
        <v>22</v>
      </c>
      <c r="L7805" t="s">
        <v>136</v>
      </c>
      <c r="M7805" t="s">
        <v>27562</v>
      </c>
      <c r="N7805" t="s">
        <v>27563</v>
      </c>
      <c r="O7805">
        <v>0.35916666666666669</v>
      </c>
      <c r="P7805">
        <v>0</v>
      </c>
      <c r="Q7805">
        <v>531</v>
      </c>
      <c r="R7805">
        <v>0</v>
      </c>
      <c r="S7805">
        <v>1</v>
      </c>
      <c r="T7805">
        <v>0</v>
      </c>
      <c r="U7805">
        <v>48</v>
      </c>
      <c r="V7805">
        <v>0</v>
      </c>
      <c r="W7805">
        <v>1</v>
      </c>
      <c r="X7805">
        <v>0</v>
      </c>
      <c r="Y7805">
        <v>39.880130000000001</v>
      </c>
      <c r="Z7805">
        <v>0</v>
      </c>
      <c r="AA7805">
        <v>0.85815969999999997</v>
      </c>
      <c r="AB7805">
        <v>0</v>
      </c>
      <c r="AC7805">
        <v>8.7423350000000006</v>
      </c>
      <c r="AD7805">
        <v>0</v>
      </c>
      <c r="AE7805">
        <v>0.16862315</v>
      </c>
      <c r="AF7805">
        <v>49.649245999999998</v>
      </c>
    </row>
    <row r="7806" spans="1:32" x14ac:dyDescent="0.3">
      <c r="A7806">
        <v>2792926</v>
      </c>
      <c r="B7806">
        <v>1</v>
      </c>
      <c r="C7806" t="s">
        <v>83</v>
      </c>
      <c r="D7806" t="s">
        <v>115</v>
      </c>
      <c r="E7806" t="s">
        <v>22186</v>
      </c>
      <c r="F7806" t="s">
        <v>22187</v>
      </c>
      <c r="G7806" t="s">
        <v>31549</v>
      </c>
      <c r="H7806" t="s">
        <v>134</v>
      </c>
      <c r="I7806" t="s">
        <v>79</v>
      </c>
      <c r="J7806" t="s">
        <v>135</v>
      </c>
      <c r="K7806" t="s">
        <v>22</v>
      </c>
      <c r="L7806" t="s">
        <v>136</v>
      </c>
      <c r="M7806" t="s">
        <v>27564</v>
      </c>
      <c r="N7806" t="s">
        <v>27565</v>
      </c>
      <c r="O7806">
        <v>0.14444444444444443</v>
      </c>
      <c r="P7806">
        <v>5</v>
      </c>
      <c r="Q7806">
        <v>1126</v>
      </c>
      <c r="R7806">
        <v>16</v>
      </c>
      <c r="S7806">
        <v>145</v>
      </c>
      <c r="T7806">
        <v>5</v>
      </c>
      <c r="U7806">
        <v>72</v>
      </c>
      <c r="V7806">
        <v>0</v>
      </c>
      <c r="W7806">
        <v>0</v>
      </c>
      <c r="X7806">
        <v>2.0742820000000002</v>
      </c>
      <c r="Y7806">
        <v>15.378159500000001</v>
      </c>
      <c r="Z7806">
        <v>0.40300012000000002</v>
      </c>
      <c r="AA7806">
        <v>2.5797197999999999</v>
      </c>
      <c r="AB7806">
        <v>1.2726681</v>
      </c>
      <c r="AC7806">
        <v>2.0712250000000001</v>
      </c>
      <c r="AD7806">
        <v>0</v>
      </c>
      <c r="AE7806">
        <v>0</v>
      </c>
      <c r="AF7806">
        <v>23.779055</v>
      </c>
    </row>
    <row r="7807" spans="1:32" x14ac:dyDescent="0.3">
      <c r="A7807">
        <v>2792905</v>
      </c>
      <c r="B7807">
        <v>1</v>
      </c>
      <c r="C7807" t="s">
        <v>82</v>
      </c>
      <c r="D7807" t="s">
        <v>104</v>
      </c>
      <c r="E7807" t="s">
        <v>6785</v>
      </c>
      <c r="F7807" t="s">
        <v>6786</v>
      </c>
      <c r="G7807" t="s">
        <v>31546</v>
      </c>
      <c r="H7807" t="s">
        <v>223</v>
      </c>
      <c r="I7807" t="s">
        <v>78</v>
      </c>
      <c r="J7807" t="s">
        <v>135</v>
      </c>
      <c r="K7807" t="s">
        <v>22</v>
      </c>
      <c r="L7807" t="s">
        <v>136</v>
      </c>
      <c r="M7807" t="s">
        <v>27566</v>
      </c>
      <c r="N7807" t="s">
        <v>27567</v>
      </c>
      <c r="O7807">
        <v>2.5588888888888888</v>
      </c>
      <c r="P7807">
        <v>0</v>
      </c>
      <c r="Q7807">
        <v>181</v>
      </c>
      <c r="R7807">
        <v>0</v>
      </c>
      <c r="S7807">
        <v>0</v>
      </c>
      <c r="T7807">
        <v>0</v>
      </c>
      <c r="U7807">
        <v>8</v>
      </c>
      <c r="V7807">
        <v>0</v>
      </c>
      <c r="W7807">
        <v>0</v>
      </c>
      <c r="X7807">
        <v>0</v>
      </c>
      <c r="Y7807">
        <v>169.61448999999999</v>
      </c>
      <c r="Z7807">
        <v>0</v>
      </c>
      <c r="AA7807">
        <v>0</v>
      </c>
      <c r="AB7807">
        <v>0</v>
      </c>
      <c r="AC7807">
        <v>3.9908893000000001</v>
      </c>
      <c r="AD7807">
        <v>0</v>
      </c>
      <c r="AE7807">
        <v>0</v>
      </c>
      <c r="AF7807">
        <v>173.60538</v>
      </c>
    </row>
    <row r="7808" spans="1:32" x14ac:dyDescent="0.3">
      <c r="A7808">
        <v>2792903</v>
      </c>
      <c r="B7808">
        <v>1</v>
      </c>
      <c r="C7808" t="s">
        <v>82</v>
      </c>
      <c r="D7808" t="s">
        <v>106</v>
      </c>
      <c r="E7808" t="s">
        <v>27568</v>
      </c>
      <c r="F7808" t="s">
        <v>27569</v>
      </c>
      <c r="G7808" t="s">
        <v>31545</v>
      </c>
      <c r="H7808" t="s">
        <v>134</v>
      </c>
      <c r="I7808" t="s">
        <v>79</v>
      </c>
      <c r="J7808" t="s">
        <v>248</v>
      </c>
      <c r="K7808" t="s">
        <v>22</v>
      </c>
      <c r="L7808" t="s">
        <v>136</v>
      </c>
      <c r="M7808" t="s">
        <v>26902</v>
      </c>
      <c r="N7808" t="s">
        <v>27570</v>
      </c>
      <c r="O7808">
        <v>3.6666666666666667E-2</v>
      </c>
      <c r="P7808">
        <v>63</v>
      </c>
      <c r="Q7808">
        <v>2746</v>
      </c>
      <c r="R7808">
        <v>57</v>
      </c>
      <c r="S7808">
        <v>692</v>
      </c>
      <c r="T7808">
        <v>101</v>
      </c>
      <c r="U7808">
        <v>330</v>
      </c>
      <c r="V7808">
        <v>6</v>
      </c>
      <c r="W7808">
        <v>1</v>
      </c>
      <c r="X7808">
        <v>0.68386245000000001</v>
      </c>
      <c r="Y7808">
        <v>23.726818000000002</v>
      </c>
      <c r="Z7808">
        <v>2.1856770000000001</v>
      </c>
      <c r="AA7808">
        <v>2.4316137000000002</v>
      </c>
      <c r="AB7808">
        <v>45.321162999999999</v>
      </c>
      <c r="AC7808">
        <v>7.5623746000000001</v>
      </c>
      <c r="AD7808">
        <v>8.5207204999999995</v>
      </c>
      <c r="AE7808">
        <v>1.6653602999999999E-2</v>
      </c>
      <c r="AF7808">
        <v>90.448880000000003</v>
      </c>
    </row>
    <row r="7809" spans="1:32" x14ac:dyDescent="0.3">
      <c r="A7809">
        <v>2792917</v>
      </c>
      <c r="B7809">
        <v>1</v>
      </c>
      <c r="C7809" t="s">
        <v>82</v>
      </c>
      <c r="D7809" t="s">
        <v>108</v>
      </c>
      <c r="E7809" t="s">
        <v>27571</v>
      </c>
      <c r="F7809" t="s">
        <v>27572</v>
      </c>
      <c r="G7809" t="s">
        <v>31545</v>
      </c>
      <c r="H7809" t="s">
        <v>643</v>
      </c>
      <c r="I7809" t="s">
        <v>79</v>
      </c>
      <c r="J7809" t="s">
        <v>135</v>
      </c>
      <c r="K7809" t="s">
        <v>22</v>
      </c>
      <c r="L7809" t="s">
        <v>186</v>
      </c>
      <c r="M7809" t="s">
        <v>27573</v>
      </c>
      <c r="N7809" t="s">
        <v>27574</v>
      </c>
      <c r="O7809">
        <v>1.038888888888889</v>
      </c>
      <c r="P7809">
        <v>0</v>
      </c>
      <c r="Q7809">
        <v>5705</v>
      </c>
      <c r="R7809">
        <v>0</v>
      </c>
      <c r="S7809">
        <v>32</v>
      </c>
      <c r="T7809">
        <v>8</v>
      </c>
      <c r="U7809">
        <v>441</v>
      </c>
      <c r="V7809">
        <v>4</v>
      </c>
      <c r="W7809">
        <v>0</v>
      </c>
      <c r="X7809">
        <v>0</v>
      </c>
      <c r="Y7809">
        <v>1319.1757</v>
      </c>
      <c r="Z7809">
        <v>0</v>
      </c>
      <c r="AA7809">
        <v>36.656376000000002</v>
      </c>
      <c r="AB7809">
        <v>294.66257000000002</v>
      </c>
      <c r="AC7809">
        <v>370.03390000000002</v>
      </c>
      <c r="AD7809">
        <v>120.640854</v>
      </c>
      <c r="AE7809">
        <v>0</v>
      </c>
      <c r="AF7809">
        <v>2141.1694000000002</v>
      </c>
    </row>
    <row r="7810" spans="1:32" x14ac:dyDescent="0.3">
      <c r="A7810">
        <v>2792777</v>
      </c>
      <c r="B7810">
        <v>1</v>
      </c>
      <c r="C7810" t="s">
        <v>82</v>
      </c>
      <c r="D7810" t="s">
        <v>88</v>
      </c>
      <c r="E7810" t="s">
        <v>6958</v>
      </c>
      <c r="F7810" t="s">
        <v>6959</v>
      </c>
      <c r="G7810" t="s">
        <v>31545</v>
      </c>
      <c r="H7810" t="s">
        <v>134</v>
      </c>
      <c r="I7810" t="s">
        <v>79</v>
      </c>
      <c r="J7810" t="s">
        <v>135</v>
      </c>
      <c r="K7810" t="s">
        <v>22</v>
      </c>
      <c r="L7810" t="s">
        <v>136</v>
      </c>
      <c r="M7810" t="s">
        <v>27575</v>
      </c>
      <c r="N7810" t="s">
        <v>27576</v>
      </c>
      <c r="O7810">
        <v>0.21333333333333335</v>
      </c>
      <c r="P7810">
        <v>0</v>
      </c>
      <c r="Q7810">
        <v>0</v>
      </c>
      <c r="R7810">
        <v>6</v>
      </c>
      <c r="S7810">
        <v>0</v>
      </c>
      <c r="T7810">
        <v>6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0.13819711000000001</v>
      </c>
      <c r="AA7810">
        <v>0</v>
      </c>
      <c r="AB7810">
        <v>13.546327</v>
      </c>
      <c r="AC7810">
        <v>0</v>
      </c>
      <c r="AD7810">
        <v>0</v>
      </c>
      <c r="AE7810">
        <v>0</v>
      </c>
      <c r="AF7810">
        <v>13.684525000000001</v>
      </c>
    </row>
    <row r="7811" spans="1:32" x14ac:dyDescent="0.3">
      <c r="A7811">
        <v>2792776</v>
      </c>
      <c r="B7811">
        <v>1</v>
      </c>
      <c r="C7811" t="s">
        <v>83</v>
      </c>
      <c r="D7811" t="s">
        <v>127</v>
      </c>
      <c r="E7811" t="s">
        <v>27577</v>
      </c>
      <c r="F7811" t="s">
        <v>27578</v>
      </c>
      <c r="G7811" t="s">
        <v>31550</v>
      </c>
      <c r="H7811" t="s">
        <v>648</v>
      </c>
      <c r="I7811" t="s">
        <v>78</v>
      </c>
      <c r="J7811" t="s">
        <v>135</v>
      </c>
      <c r="K7811" t="s">
        <v>22</v>
      </c>
      <c r="L7811" t="s">
        <v>186</v>
      </c>
      <c r="M7811" t="s">
        <v>27579</v>
      </c>
      <c r="N7811" t="s">
        <v>27580</v>
      </c>
      <c r="O7811">
        <v>4.5747222222222224</v>
      </c>
      <c r="P7811">
        <v>0</v>
      </c>
      <c r="Q7811">
        <v>247</v>
      </c>
      <c r="R7811">
        <v>0</v>
      </c>
      <c r="S7811">
        <v>0</v>
      </c>
      <c r="T7811">
        <v>0</v>
      </c>
      <c r="U7811">
        <v>23</v>
      </c>
      <c r="V7811">
        <v>0</v>
      </c>
      <c r="W7811">
        <v>0</v>
      </c>
      <c r="X7811">
        <v>0</v>
      </c>
      <c r="Y7811">
        <v>213.74501000000001</v>
      </c>
      <c r="Z7811">
        <v>0</v>
      </c>
      <c r="AA7811">
        <v>0</v>
      </c>
      <c r="AB7811">
        <v>0</v>
      </c>
      <c r="AC7811">
        <v>44.264279999999999</v>
      </c>
      <c r="AD7811">
        <v>0</v>
      </c>
      <c r="AE7811">
        <v>0</v>
      </c>
      <c r="AF7811">
        <v>258.00927999999999</v>
      </c>
    </row>
    <row r="7812" spans="1:32" x14ac:dyDescent="0.3">
      <c r="A7812">
        <v>2792355</v>
      </c>
      <c r="B7812">
        <v>1</v>
      </c>
      <c r="C7812" t="s">
        <v>82</v>
      </c>
      <c r="D7812" t="s">
        <v>90</v>
      </c>
      <c r="E7812" t="s">
        <v>27581</v>
      </c>
      <c r="F7812" t="s">
        <v>27582</v>
      </c>
      <c r="G7812" t="s">
        <v>31548</v>
      </c>
      <c r="H7812" t="s">
        <v>333</v>
      </c>
      <c r="I7812" t="s">
        <v>78</v>
      </c>
      <c r="J7812" t="s">
        <v>135</v>
      </c>
      <c r="K7812" t="s">
        <v>22</v>
      </c>
      <c r="L7812" t="s">
        <v>136</v>
      </c>
      <c r="M7812" t="s">
        <v>27583</v>
      </c>
      <c r="N7812" t="s">
        <v>27584</v>
      </c>
      <c r="O7812">
        <v>1.5047222222222223</v>
      </c>
      <c r="P7812">
        <v>0</v>
      </c>
      <c r="Q7812">
        <v>1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0.37966406000000003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0.37966406000000003</v>
      </c>
    </row>
    <row r="7813" spans="1:32" x14ac:dyDescent="0.3">
      <c r="A7813">
        <v>2792358</v>
      </c>
      <c r="B7813">
        <v>1</v>
      </c>
      <c r="C7813" t="s">
        <v>82</v>
      </c>
      <c r="D7813" t="s">
        <v>84</v>
      </c>
      <c r="E7813" t="s">
        <v>27585</v>
      </c>
      <c r="F7813" t="s">
        <v>27586</v>
      </c>
      <c r="G7813" t="s">
        <v>31551</v>
      </c>
      <c r="H7813" t="s">
        <v>672</v>
      </c>
      <c r="I7813" t="s">
        <v>79</v>
      </c>
      <c r="J7813" t="s">
        <v>135</v>
      </c>
      <c r="K7813" t="s">
        <v>22</v>
      </c>
      <c r="L7813" t="s">
        <v>136</v>
      </c>
      <c r="M7813" t="s">
        <v>27587</v>
      </c>
      <c r="N7813" t="s">
        <v>27588</v>
      </c>
      <c r="O7813">
        <v>2.703611111111111</v>
      </c>
      <c r="P7813">
        <v>0</v>
      </c>
      <c r="Q7813">
        <v>0</v>
      </c>
      <c r="R7813">
        <v>0</v>
      </c>
      <c r="S7813">
        <v>0</v>
      </c>
      <c r="T7813">
        <v>1</v>
      </c>
      <c r="U7813">
        <v>0</v>
      </c>
      <c r="V7813">
        <v>1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581.7509</v>
      </c>
      <c r="AC7813">
        <v>0</v>
      </c>
      <c r="AD7813">
        <v>552.37476000000004</v>
      </c>
      <c r="AE7813">
        <v>0</v>
      </c>
      <c r="AF7813">
        <v>1134.1257000000001</v>
      </c>
    </row>
    <row r="7814" spans="1:32" x14ac:dyDescent="0.3">
      <c r="A7814">
        <v>2792357</v>
      </c>
      <c r="B7814">
        <v>1</v>
      </c>
      <c r="C7814" t="s">
        <v>82</v>
      </c>
      <c r="D7814" t="s">
        <v>113</v>
      </c>
      <c r="E7814" t="s">
        <v>27589</v>
      </c>
      <c r="F7814" t="s">
        <v>27590</v>
      </c>
      <c r="G7814" t="s">
        <v>31552</v>
      </c>
      <c r="H7814" t="s">
        <v>145</v>
      </c>
      <c r="I7814" t="s">
        <v>78</v>
      </c>
      <c r="J7814" t="s">
        <v>135</v>
      </c>
      <c r="K7814" t="s">
        <v>22</v>
      </c>
      <c r="L7814" t="s">
        <v>136</v>
      </c>
      <c r="M7814" t="s">
        <v>27591</v>
      </c>
      <c r="N7814" t="s">
        <v>27592</v>
      </c>
      <c r="O7814">
        <v>0.38416666666666666</v>
      </c>
      <c r="P7814">
        <v>0</v>
      </c>
      <c r="Q7814">
        <v>344</v>
      </c>
      <c r="R7814">
        <v>0</v>
      </c>
      <c r="S7814">
        <v>1</v>
      </c>
      <c r="T7814">
        <v>0</v>
      </c>
      <c r="U7814">
        <v>60</v>
      </c>
      <c r="V7814">
        <v>0</v>
      </c>
      <c r="W7814">
        <v>0</v>
      </c>
      <c r="X7814">
        <v>0</v>
      </c>
      <c r="Y7814">
        <v>77.764529999999993</v>
      </c>
      <c r="Z7814">
        <v>0</v>
      </c>
      <c r="AA7814">
        <v>5.6153912999999996E-3</v>
      </c>
      <c r="AB7814">
        <v>0</v>
      </c>
      <c r="AC7814">
        <v>39.604686999999998</v>
      </c>
      <c r="AD7814">
        <v>0</v>
      </c>
      <c r="AE7814">
        <v>0</v>
      </c>
      <c r="AF7814">
        <v>117.37483</v>
      </c>
    </row>
    <row r="7815" spans="1:32" x14ac:dyDescent="0.3">
      <c r="A7815">
        <v>2792353</v>
      </c>
      <c r="B7815">
        <v>1</v>
      </c>
      <c r="C7815" t="s">
        <v>83</v>
      </c>
      <c r="D7815" t="s">
        <v>125</v>
      </c>
      <c r="E7815" t="s">
        <v>27593</v>
      </c>
      <c r="F7815" t="s">
        <v>27594</v>
      </c>
      <c r="G7815" t="s">
        <v>31549</v>
      </c>
      <c r="H7815" t="s">
        <v>134</v>
      </c>
      <c r="I7815" t="s">
        <v>79</v>
      </c>
      <c r="J7815" t="s">
        <v>135</v>
      </c>
      <c r="K7815" t="s">
        <v>22</v>
      </c>
      <c r="L7815" t="s">
        <v>136</v>
      </c>
      <c r="M7815" t="s">
        <v>27595</v>
      </c>
      <c r="N7815" t="s">
        <v>27596</v>
      </c>
      <c r="O7815">
        <v>0.755</v>
      </c>
      <c r="P7815">
        <v>0</v>
      </c>
      <c r="Q7815">
        <v>609</v>
      </c>
      <c r="R7815">
        <v>2</v>
      </c>
      <c r="S7815">
        <v>34</v>
      </c>
      <c r="T7815">
        <v>2</v>
      </c>
      <c r="U7815">
        <v>38</v>
      </c>
      <c r="V7815">
        <v>1</v>
      </c>
      <c r="W7815">
        <v>1</v>
      </c>
      <c r="X7815">
        <v>0</v>
      </c>
      <c r="Y7815">
        <v>70.439909999999998</v>
      </c>
      <c r="Z7815">
        <v>2.7440560000000001</v>
      </c>
      <c r="AA7815">
        <v>2.6865899999999998</v>
      </c>
      <c r="AB7815">
        <v>6.0915694</v>
      </c>
      <c r="AC7815">
        <v>10.700398</v>
      </c>
      <c r="AD7815">
        <v>11.051238</v>
      </c>
      <c r="AE7815">
        <v>68.752179999999996</v>
      </c>
      <c r="AF7815">
        <v>172.46596</v>
      </c>
    </row>
    <row r="7816" spans="1:32" x14ac:dyDescent="0.3">
      <c r="A7816">
        <v>2792253</v>
      </c>
      <c r="B7816">
        <v>1</v>
      </c>
      <c r="C7816" t="s">
        <v>83</v>
      </c>
      <c r="D7816" t="s">
        <v>124</v>
      </c>
      <c r="E7816" t="s">
        <v>27597</v>
      </c>
      <c r="F7816" t="s">
        <v>27598</v>
      </c>
      <c r="G7816" t="s">
        <v>31551</v>
      </c>
      <c r="H7816" t="s">
        <v>672</v>
      </c>
      <c r="I7816" t="s">
        <v>79</v>
      </c>
      <c r="J7816" t="s">
        <v>135</v>
      </c>
      <c r="K7816" t="s">
        <v>22</v>
      </c>
      <c r="L7816" t="s">
        <v>136</v>
      </c>
      <c r="M7816" t="s">
        <v>27599</v>
      </c>
      <c r="N7816" t="s">
        <v>27600</v>
      </c>
      <c r="O7816">
        <v>2.4427777777777777</v>
      </c>
      <c r="P7816">
        <v>0</v>
      </c>
      <c r="Q7816">
        <v>40</v>
      </c>
      <c r="R7816">
        <v>3</v>
      </c>
      <c r="S7816">
        <v>31</v>
      </c>
      <c r="T7816">
        <v>0</v>
      </c>
      <c r="U7816">
        <v>3</v>
      </c>
      <c r="V7816">
        <v>0</v>
      </c>
      <c r="W7816">
        <v>0</v>
      </c>
      <c r="X7816">
        <v>0</v>
      </c>
      <c r="Y7816">
        <v>3.9347796000000002</v>
      </c>
      <c r="Z7816">
        <v>7.4249505999999998</v>
      </c>
      <c r="AA7816">
        <v>82.422529999999995</v>
      </c>
      <c r="AB7816">
        <v>0</v>
      </c>
      <c r="AC7816">
        <v>2.1439353000000001E-2</v>
      </c>
      <c r="AD7816">
        <v>0</v>
      </c>
      <c r="AE7816">
        <v>0</v>
      </c>
      <c r="AF7816">
        <v>93.803696000000002</v>
      </c>
    </row>
    <row r="7817" spans="1:32" x14ac:dyDescent="0.3">
      <c r="A7817">
        <v>2792259</v>
      </c>
      <c r="B7817">
        <v>1</v>
      </c>
      <c r="C7817" t="s">
        <v>82</v>
      </c>
      <c r="D7817" t="s">
        <v>103</v>
      </c>
      <c r="E7817" t="s">
        <v>3056</v>
      </c>
      <c r="F7817" t="s">
        <v>3057</v>
      </c>
      <c r="G7817" t="s">
        <v>31546</v>
      </c>
      <c r="H7817" t="s">
        <v>223</v>
      </c>
      <c r="I7817" t="s">
        <v>78</v>
      </c>
      <c r="J7817" t="s">
        <v>135</v>
      </c>
      <c r="K7817" t="s">
        <v>22</v>
      </c>
      <c r="L7817" t="s">
        <v>136</v>
      </c>
      <c r="M7817" t="s">
        <v>27601</v>
      </c>
      <c r="N7817" t="s">
        <v>27602</v>
      </c>
      <c r="O7817">
        <v>2.0350000000000001</v>
      </c>
      <c r="P7817">
        <v>0</v>
      </c>
      <c r="Q7817">
        <v>18</v>
      </c>
      <c r="R7817">
        <v>0</v>
      </c>
      <c r="S7817">
        <v>16</v>
      </c>
      <c r="T7817">
        <v>0</v>
      </c>
      <c r="U7817">
        <v>4</v>
      </c>
      <c r="V7817">
        <v>0</v>
      </c>
      <c r="W7817">
        <v>0</v>
      </c>
      <c r="X7817">
        <v>0</v>
      </c>
      <c r="Y7817">
        <v>3.7877388000000001</v>
      </c>
      <c r="Z7817">
        <v>0</v>
      </c>
      <c r="AA7817">
        <v>4.719068</v>
      </c>
      <c r="AB7817">
        <v>0</v>
      </c>
      <c r="AC7817">
        <v>0.2290316</v>
      </c>
      <c r="AD7817">
        <v>0</v>
      </c>
      <c r="AE7817">
        <v>0</v>
      </c>
      <c r="AF7817">
        <v>8.7358379999999993</v>
      </c>
    </row>
    <row r="7818" spans="1:32" x14ac:dyDescent="0.3">
      <c r="A7818">
        <v>2792249</v>
      </c>
      <c r="B7818">
        <v>1</v>
      </c>
      <c r="C7818" t="s">
        <v>83</v>
      </c>
      <c r="D7818" t="s">
        <v>123</v>
      </c>
      <c r="E7818" t="s">
        <v>27603</v>
      </c>
      <c r="F7818" t="s">
        <v>27604</v>
      </c>
      <c r="G7818" t="s">
        <v>31551</v>
      </c>
      <c r="H7818" t="s">
        <v>672</v>
      </c>
      <c r="I7818" t="s">
        <v>79</v>
      </c>
      <c r="J7818" t="s">
        <v>135</v>
      </c>
      <c r="K7818" t="s">
        <v>22</v>
      </c>
      <c r="L7818" t="s">
        <v>136</v>
      </c>
      <c r="M7818" t="s">
        <v>27605</v>
      </c>
      <c r="N7818" t="s">
        <v>27606</v>
      </c>
      <c r="O7818">
        <v>1.6741666666666666</v>
      </c>
      <c r="P7818">
        <v>2</v>
      </c>
      <c r="Q7818">
        <v>0</v>
      </c>
      <c r="R7818">
        <v>7</v>
      </c>
      <c r="S7818">
        <v>0</v>
      </c>
      <c r="T7818">
        <v>2</v>
      </c>
      <c r="U7818">
        <v>0</v>
      </c>
      <c r="V7818">
        <v>0</v>
      </c>
      <c r="W7818">
        <v>0</v>
      </c>
      <c r="X7818">
        <v>10.194889999999999</v>
      </c>
      <c r="Y7818">
        <v>0</v>
      </c>
      <c r="Z7818">
        <v>5.9453129999999996</v>
      </c>
      <c r="AA7818">
        <v>0</v>
      </c>
      <c r="AB7818">
        <v>4.2312716999999997</v>
      </c>
      <c r="AC7818">
        <v>0</v>
      </c>
      <c r="AD7818">
        <v>0</v>
      </c>
      <c r="AE7818">
        <v>0</v>
      </c>
      <c r="AF7818">
        <v>20.371475</v>
      </c>
    </row>
    <row r="7819" spans="1:32" x14ac:dyDescent="0.3">
      <c r="A7819">
        <v>2792226</v>
      </c>
      <c r="B7819">
        <v>1</v>
      </c>
      <c r="C7819" t="s">
        <v>83</v>
      </c>
      <c r="D7819" t="s">
        <v>129</v>
      </c>
      <c r="E7819" t="s">
        <v>27607</v>
      </c>
      <c r="F7819" t="s">
        <v>27608</v>
      </c>
      <c r="G7819" t="s">
        <v>31552</v>
      </c>
      <c r="H7819" t="s">
        <v>665</v>
      </c>
      <c r="I7819" t="s">
        <v>78</v>
      </c>
      <c r="J7819" t="s">
        <v>135</v>
      </c>
      <c r="K7819" t="s">
        <v>22</v>
      </c>
      <c r="L7819" t="s">
        <v>136</v>
      </c>
      <c r="M7819" t="s">
        <v>27609</v>
      </c>
      <c r="N7819" t="s">
        <v>27610</v>
      </c>
      <c r="O7819">
        <v>3.1933333333333334</v>
      </c>
      <c r="P7819">
        <v>0</v>
      </c>
      <c r="Q7819">
        <v>3</v>
      </c>
      <c r="R7819">
        <v>0</v>
      </c>
      <c r="S7819">
        <v>29</v>
      </c>
      <c r="T7819">
        <v>0</v>
      </c>
      <c r="U7819">
        <v>6</v>
      </c>
      <c r="V7819">
        <v>0</v>
      </c>
      <c r="W7819">
        <v>0</v>
      </c>
      <c r="X7819">
        <v>0</v>
      </c>
      <c r="Y7819">
        <v>5.1289160000000003</v>
      </c>
      <c r="Z7819">
        <v>0</v>
      </c>
      <c r="AA7819">
        <v>27.641693</v>
      </c>
      <c r="AB7819">
        <v>0</v>
      </c>
      <c r="AC7819">
        <v>2.6497752999999999</v>
      </c>
      <c r="AD7819">
        <v>0</v>
      </c>
      <c r="AE7819">
        <v>0</v>
      </c>
      <c r="AF7819">
        <v>35.420383000000001</v>
      </c>
    </row>
    <row r="7820" spans="1:32" x14ac:dyDescent="0.3">
      <c r="A7820">
        <v>2792241</v>
      </c>
      <c r="B7820">
        <v>1</v>
      </c>
      <c r="C7820" t="s">
        <v>82</v>
      </c>
      <c r="D7820" t="s">
        <v>109</v>
      </c>
      <c r="E7820" t="s">
        <v>27611</v>
      </c>
      <c r="F7820" t="s">
        <v>27612</v>
      </c>
      <c r="G7820" t="s">
        <v>31548</v>
      </c>
      <c r="H7820" t="s">
        <v>333</v>
      </c>
      <c r="I7820" t="s">
        <v>78</v>
      </c>
      <c r="J7820" t="s">
        <v>135</v>
      </c>
      <c r="K7820" t="s">
        <v>22</v>
      </c>
      <c r="L7820" t="s">
        <v>136</v>
      </c>
      <c r="M7820" t="s">
        <v>27613</v>
      </c>
      <c r="N7820" t="s">
        <v>27614</v>
      </c>
      <c r="O7820">
        <v>1.9613888888888888</v>
      </c>
      <c r="P7820">
        <v>0</v>
      </c>
      <c r="Q7820">
        <v>1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0.79291356000000002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0.79291356000000002</v>
      </c>
    </row>
    <row r="7821" spans="1:32" x14ac:dyDescent="0.3">
      <c r="A7821">
        <v>2792220</v>
      </c>
      <c r="B7821">
        <v>1</v>
      </c>
      <c r="C7821" t="s">
        <v>82</v>
      </c>
      <c r="D7821" t="s">
        <v>106</v>
      </c>
      <c r="E7821" t="s">
        <v>27615</v>
      </c>
      <c r="F7821" t="s">
        <v>27616</v>
      </c>
      <c r="G7821" t="s">
        <v>31546</v>
      </c>
      <c r="H7821" t="s">
        <v>145</v>
      </c>
      <c r="I7821" t="s">
        <v>78</v>
      </c>
      <c r="J7821" t="s">
        <v>135</v>
      </c>
      <c r="K7821" t="s">
        <v>22</v>
      </c>
      <c r="L7821" t="s">
        <v>136</v>
      </c>
      <c r="M7821" t="s">
        <v>27617</v>
      </c>
      <c r="N7821" t="s">
        <v>27618</v>
      </c>
      <c r="O7821">
        <v>4.8780555555555551</v>
      </c>
      <c r="P7821">
        <v>0</v>
      </c>
      <c r="Q7821">
        <v>2</v>
      </c>
      <c r="R7821">
        <v>0</v>
      </c>
      <c r="S7821">
        <v>15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1.4606496</v>
      </c>
      <c r="Z7821">
        <v>0</v>
      </c>
      <c r="AA7821">
        <v>6.1074896000000001</v>
      </c>
      <c r="AB7821">
        <v>0</v>
      </c>
      <c r="AC7821">
        <v>0</v>
      </c>
      <c r="AD7821">
        <v>0</v>
      </c>
      <c r="AE7821">
        <v>0</v>
      </c>
      <c r="AF7821">
        <v>7.5681390000000004</v>
      </c>
    </row>
    <row r="7822" spans="1:32" x14ac:dyDescent="0.3">
      <c r="A7822">
        <v>2792218</v>
      </c>
      <c r="B7822">
        <v>1</v>
      </c>
      <c r="C7822" t="s">
        <v>82</v>
      </c>
      <c r="D7822" t="s">
        <v>90</v>
      </c>
      <c r="E7822" t="s">
        <v>27619</v>
      </c>
      <c r="F7822" t="s">
        <v>27620</v>
      </c>
      <c r="G7822" t="s">
        <v>31548</v>
      </c>
      <c r="H7822" t="s">
        <v>333</v>
      </c>
      <c r="I7822" t="s">
        <v>78</v>
      </c>
      <c r="J7822" t="s">
        <v>135</v>
      </c>
      <c r="K7822" t="s">
        <v>22</v>
      </c>
      <c r="L7822" t="s">
        <v>136</v>
      </c>
      <c r="M7822" t="s">
        <v>27621</v>
      </c>
      <c r="N7822" t="s">
        <v>27622</v>
      </c>
      <c r="O7822">
        <v>0.8091666666666667</v>
      </c>
      <c r="P7822">
        <v>0</v>
      </c>
      <c r="Q7822">
        <v>5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0.97728324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0.97728324</v>
      </c>
    </row>
    <row r="7823" spans="1:32" x14ac:dyDescent="0.3">
      <c r="A7823">
        <v>2792127</v>
      </c>
      <c r="B7823">
        <v>1</v>
      </c>
      <c r="C7823" t="s">
        <v>82</v>
      </c>
      <c r="D7823" t="s">
        <v>93</v>
      </c>
      <c r="E7823" t="s">
        <v>27623</v>
      </c>
      <c r="F7823" t="s">
        <v>27624</v>
      </c>
      <c r="G7823" t="s">
        <v>31548</v>
      </c>
      <c r="H7823" t="s">
        <v>311</v>
      </c>
      <c r="I7823" t="s">
        <v>78</v>
      </c>
      <c r="J7823" t="s">
        <v>135</v>
      </c>
      <c r="K7823" t="s">
        <v>22</v>
      </c>
      <c r="L7823" t="s">
        <v>136</v>
      </c>
      <c r="M7823" t="s">
        <v>27625</v>
      </c>
      <c r="N7823" t="s">
        <v>27626</v>
      </c>
      <c r="O7823">
        <v>1.4580555555555557</v>
      </c>
      <c r="P7823">
        <v>0</v>
      </c>
      <c r="Q7823">
        <v>39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13.146779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13.146779</v>
      </c>
    </row>
    <row r="7824" spans="1:32" x14ac:dyDescent="0.3">
      <c r="A7824">
        <v>2792131</v>
      </c>
      <c r="B7824">
        <v>1</v>
      </c>
      <c r="C7824" t="s">
        <v>82</v>
      </c>
      <c r="D7824" t="s">
        <v>87</v>
      </c>
      <c r="E7824" t="s">
        <v>27627</v>
      </c>
      <c r="F7824" t="s">
        <v>27628</v>
      </c>
      <c r="G7824" t="s">
        <v>31546</v>
      </c>
      <c r="H7824" t="s">
        <v>3730</v>
      </c>
      <c r="I7824" t="s">
        <v>78</v>
      </c>
      <c r="J7824" t="s">
        <v>135</v>
      </c>
      <c r="K7824" t="s">
        <v>22</v>
      </c>
      <c r="L7824" t="s">
        <v>186</v>
      </c>
      <c r="M7824" t="s">
        <v>27629</v>
      </c>
      <c r="N7824" t="s">
        <v>26649</v>
      </c>
      <c r="O7824">
        <v>1.9922222222222221</v>
      </c>
      <c r="P7824">
        <v>0</v>
      </c>
      <c r="Q7824">
        <v>73</v>
      </c>
      <c r="R7824">
        <v>0</v>
      </c>
      <c r="S7824">
        <v>0</v>
      </c>
      <c r="T7824">
        <v>0</v>
      </c>
      <c r="U7824">
        <v>5</v>
      </c>
      <c r="V7824">
        <v>0</v>
      </c>
      <c r="W7824">
        <v>0</v>
      </c>
      <c r="X7824">
        <v>0</v>
      </c>
      <c r="Y7824">
        <v>50.961039999999997</v>
      </c>
      <c r="Z7824">
        <v>0</v>
      </c>
      <c r="AA7824">
        <v>0</v>
      </c>
      <c r="AB7824">
        <v>0</v>
      </c>
      <c r="AC7824">
        <v>4.0343070000000001</v>
      </c>
      <c r="AD7824">
        <v>0</v>
      </c>
      <c r="AE7824">
        <v>0</v>
      </c>
      <c r="AF7824">
        <v>54.995350000000002</v>
      </c>
    </row>
    <row r="7825" spans="1:32" x14ac:dyDescent="0.3">
      <c r="A7825">
        <v>2792130</v>
      </c>
      <c r="B7825">
        <v>1</v>
      </c>
      <c r="C7825" t="s">
        <v>82</v>
      </c>
      <c r="D7825" t="s">
        <v>94</v>
      </c>
      <c r="E7825" t="s">
        <v>27630</v>
      </c>
      <c r="F7825" t="s">
        <v>27631</v>
      </c>
      <c r="G7825" t="s">
        <v>31546</v>
      </c>
      <c r="H7825" t="s">
        <v>223</v>
      </c>
      <c r="I7825" t="s">
        <v>78</v>
      </c>
      <c r="J7825" t="s">
        <v>135</v>
      </c>
      <c r="K7825" t="s">
        <v>22</v>
      </c>
      <c r="L7825" t="s">
        <v>136</v>
      </c>
      <c r="M7825" t="s">
        <v>27632</v>
      </c>
      <c r="N7825" t="s">
        <v>27633</v>
      </c>
      <c r="O7825">
        <v>7.4397222222222226</v>
      </c>
      <c r="P7825">
        <v>0</v>
      </c>
      <c r="Q7825">
        <v>102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124.58407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124.58407</v>
      </c>
    </row>
    <row r="7826" spans="1:32" x14ac:dyDescent="0.3">
      <c r="A7826">
        <v>2792151</v>
      </c>
      <c r="B7826">
        <v>1</v>
      </c>
      <c r="C7826" t="s">
        <v>82</v>
      </c>
      <c r="D7826" t="s">
        <v>111</v>
      </c>
      <c r="E7826" t="s">
        <v>10117</v>
      </c>
      <c r="F7826" t="s">
        <v>1115</v>
      </c>
      <c r="G7826" t="s">
        <v>31545</v>
      </c>
      <c r="H7826" t="s">
        <v>134</v>
      </c>
      <c r="I7826" t="s">
        <v>79</v>
      </c>
      <c r="J7826" t="s">
        <v>135</v>
      </c>
      <c r="K7826" t="s">
        <v>22</v>
      </c>
      <c r="L7826" t="s">
        <v>136</v>
      </c>
      <c r="M7826" t="s">
        <v>27634</v>
      </c>
      <c r="N7826" t="s">
        <v>27635</v>
      </c>
      <c r="O7826">
        <v>0.35472222222222222</v>
      </c>
      <c r="P7826">
        <v>0</v>
      </c>
      <c r="Q7826">
        <v>8</v>
      </c>
      <c r="R7826">
        <v>32</v>
      </c>
      <c r="S7826">
        <v>74</v>
      </c>
      <c r="T7826">
        <v>9</v>
      </c>
      <c r="U7826">
        <v>18</v>
      </c>
      <c r="V7826">
        <v>2</v>
      </c>
      <c r="W7826">
        <v>0</v>
      </c>
      <c r="X7826">
        <v>0</v>
      </c>
      <c r="Y7826">
        <v>0.54961603999999997</v>
      </c>
      <c r="Z7826">
        <v>8.7621880000000001</v>
      </c>
      <c r="AA7826">
        <v>15.648008000000001</v>
      </c>
      <c r="AB7826">
        <v>17.162828000000001</v>
      </c>
      <c r="AC7826">
        <v>8.359394</v>
      </c>
      <c r="AD7826">
        <v>7.9373649999999998</v>
      </c>
      <c r="AE7826">
        <v>0</v>
      </c>
      <c r="AF7826">
        <v>58.419403000000003</v>
      </c>
    </row>
    <row r="7827" spans="1:32" x14ac:dyDescent="0.3">
      <c r="A7827">
        <v>2792121</v>
      </c>
      <c r="B7827">
        <v>1</v>
      </c>
      <c r="C7827" t="s">
        <v>82</v>
      </c>
      <c r="D7827" t="s">
        <v>98</v>
      </c>
      <c r="E7827" t="s">
        <v>27636</v>
      </c>
      <c r="F7827" t="s">
        <v>27637</v>
      </c>
      <c r="G7827" t="s">
        <v>31552</v>
      </c>
      <c r="H7827" t="s">
        <v>145</v>
      </c>
      <c r="I7827" t="s">
        <v>78</v>
      </c>
      <c r="J7827" t="s">
        <v>135</v>
      </c>
      <c r="K7827" t="s">
        <v>22</v>
      </c>
      <c r="L7827" t="s">
        <v>136</v>
      </c>
      <c r="M7827" t="s">
        <v>27638</v>
      </c>
      <c r="N7827" t="s">
        <v>27639</v>
      </c>
      <c r="O7827">
        <v>2.8552777777777778</v>
      </c>
      <c r="P7827">
        <v>0</v>
      </c>
      <c r="Q7827">
        <v>570</v>
      </c>
      <c r="R7827">
        <v>0</v>
      </c>
      <c r="S7827">
        <v>0</v>
      </c>
      <c r="T7827">
        <v>0</v>
      </c>
      <c r="U7827">
        <v>79</v>
      </c>
      <c r="V7827">
        <v>0</v>
      </c>
      <c r="W7827">
        <v>1</v>
      </c>
      <c r="X7827">
        <v>0</v>
      </c>
      <c r="Y7827">
        <v>592.19683999999995</v>
      </c>
      <c r="Z7827">
        <v>0</v>
      </c>
      <c r="AA7827">
        <v>0</v>
      </c>
      <c r="AB7827">
        <v>0</v>
      </c>
      <c r="AC7827">
        <v>105.68652</v>
      </c>
      <c r="AD7827">
        <v>0</v>
      </c>
      <c r="AE7827">
        <v>2.3789940000000001</v>
      </c>
      <c r="AF7827">
        <v>700.26229999999998</v>
      </c>
    </row>
    <row r="7828" spans="1:32" x14ac:dyDescent="0.3">
      <c r="A7828">
        <v>2792046</v>
      </c>
      <c r="B7828">
        <v>1</v>
      </c>
      <c r="C7828" t="s">
        <v>82</v>
      </c>
      <c r="D7828" t="s">
        <v>95</v>
      </c>
      <c r="E7828" t="s">
        <v>27640</v>
      </c>
      <c r="F7828" t="s">
        <v>27641</v>
      </c>
      <c r="G7828" t="s">
        <v>31550</v>
      </c>
      <c r="H7828" t="s">
        <v>1432</v>
      </c>
      <c r="I7828" t="s">
        <v>78</v>
      </c>
      <c r="J7828" t="s">
        <v>135</v>
      </c>
      <c r="K7828" t="s">
        <v>22</v>
      </c>
      <c r="L7828" t="s">
        <v>136</v>
      </c>
      <c r="M7828" t="s">
        <v>27642</v>
      </c>
      <c r="N7828" t="s">
        <v>27643</v>
      </c>
      <c r="O7828">
        <v>4.4986111111111109</v>
      </c>
      <c r="P7828">
        <v>0</v>
      </c>
      <c r="Q7828">
        <v>29</v>
      </c>
      <c r="R7828">
        <v>0</v>
      </c>
      <c r="S7828">
        <v>0</v>
      </c>
      <c r="T7828">
        <v>0</v>
      </c>
      <c r="U7828">
        <v>2</v>
      </c>
      <c r="V7828">
        <v>0</v>
      </c>
      <c r="W7828">
        <v>0</v>
      </c>
      <c r="X7828">
        <v>0</v>
      </c>
      <c r="Y7828">
        <v>18.269659999999998</v>
      </c>
      <c r="Z7828">
        <v>0</v>
      </c>
      <c r="AA7828">
        <v>0</v>
      </c>
      <c r="AB7828">
        <v>0</v>
      </c>
      <c r="AC7828">
        <v>1.2790513999999999</v>
      </c>
      <c r="AD7828">
        <v>0</v>
      </c>
      <c r="AE7828">
        <v>0</v>
      </c>
      <c r="AF7828">
        <v>19.548714</v>
      </c>
    </row>
    <row r="7829" spans="1:32" x14ac:dyDescent="0.3">
      <c r="A7829">
        <v>2792045</v>
      </c>
      <c r="B7829">
        <v>1</v>
      </c>
      <c r="C7829" t="s">
        <v>83</v>
      </c>
      <c r="D7829" t="s">
        <v>123</v>
      </c>
      <c r="E7829" t="s">
        <v>27644</v>
      </c>
      <c r="F7829" t="s">
        <v>27645</v>
      </c>
      <c r="G7829" t="s">
        <v>31551</v>
      </c>
      <c r="H7829" t="s">
        <v>672</v>
      </c>
      <c r="I7829" t="s">
        <v>79</v>
      </c>
      <c r="J7829" t="s">
        <v>135</v>
      </c>
      <c r="K7829" t="s">
        <v>22</v>
      </c>
      <c r="L7829" t="s">
        <v>136</v>
      </c>
      <c r="M7829" t="s">
        <v>27646</v>
      </c>
      <c r="N7829" t="s">
        <v>27647</v>
      </c>
      <c r="O7829">
        <v>0.57111111111111112</v>
      </c>
      <c r="P7829">
        <v>0</v>
      </c>
      <c r="Q7829">
        <v>0</v>
      </c>
      <c r="R7829">
        <v>3</v>
      </c>
      <c r="S7829">
        <v>4</v>
      </c>
      <c r="T7829">
        <v>0</v>
      </c>
      <c r="U7829">
        <v>0</v>
      </c>
      <c r="V7829">
        <v>1</v>
      </c>
      <c r="W7829">
        <v>0</v>
      </c>
      <c r="X7829">
        <v>0</v>
      </c>
      <c r="Y7829">
        <v>0</v>
      </c>
      <c r="Z7829">
        <v>1.0772519</v>
      </c>
      <c r="AA7829">
        <v>1.5563053</v>
      </c>
      <c r="AB7829">
        <v>0</v>
      </c>
      <c r="AC7829">
        <v>0</v>
      </c>
      <c r="AD7829">
        <v>7.4155550000000003</v>
      </c>
      <c r="AE7829">
        <v>0</v>
      </c>
      <c r="AF7829">
        <v>10.049111999999999</v>
      </c>
    </row>
    <row r="7830" spans="1:32" x14ac:dyDescent="0.3">
      <c r="A7830">
        <v>2792048</v>
      </c>
      <c r="B7830">
        <v>1</v>
      </c>
      <c r="C7830" t="s">
        <v>82</v>
      </c>
      <c r="D7830" t="s">
        <v>98</v>
      </c>
      <c r="E7830" t="s">
        <v>27648</v>
      </c>
      <c r="F7830" t="s">
        <v>27649</v>
      </c>
      <c r="G7830" t="s">
        <v>31546</v>
      </c>
      <c r="H7830" t="s">
        <v>145</v>
      </c>
      <c r="I7830" t="s">
        <v>78</v>
      </c>
      <c r="J7830" t="s">
        <v>135</v>
      </c>
      <c r="K7830" t="s">
        <v>22</v>
      </c>
      <c r="L7830" t="s">
        <v>136</v>
      </c>
      <c r="M7830" t="s">
        <v>27650</v>
      </c>
      <c r="N7830" t="s">
        <v>27651</v>
      </c>
      <c r="O7830">
        <v>0.36</v>
      </c>
      <c r="P7830">
        <v>0</v>
      </c>
      <c r="Q7830">
        <v>123</v>
      </c>
      <c r="R7830">
        <v>0</v>
      </c>
      <c r="S7830">
        <v>0</v>
      </c>
      <c r="T7830">
        <v>0</v>
      </c>
      <c r="U7830">
        <v>7</v>
      </c>
      <c r="V7830">
        <v>0</v>
      </c>
      <c r="W7830">
        <v>0</v>
      </c>
      <c r="X7830">
        <v>0</v>
      </c>
      <c r="Y7830">
        <v>11.506652000000001</v>
      </c>
      <c r="Z7830">
        <v>0</v>
      </c>
      <c r="AA7830">
        <v>0</v>
      </c>
      <c r="AB7830">
        <v>0</v>
      </c>
      <c r="AC7830">
        <v>0.44626860000000002</v>
      </c>
      <c r="AD7830">
        <v>0</v>
      </c>
      <c r="AE7830">
        <v>0</v>
      </c>
      <c r="AF7830">
        <v>11.952921</v>
      </c>
    </row>
    <row r="7831" spans="1:32" x14ac:dyDescent="0.3">
      <c r="A7831">
        <v>2792027</v>
      </c>
      <c r="B7831">
        <v>1</v>
      </c>
      <c r="C7831" t="s">
        <v>82</v>
      </c>
      <c r="D7831" t="s">
        <v>94</v>
      </c>
      <c r="E7831" t="s">
        <v>27652</v>
      </c>
      <c r="F7831" t="s">
        <v>27653</v>
      </c>
      <c r="G7831" t="s">
        <v>31551</v>
      </c>
      <c r="H7831" t="s">
        <v>643</v>
      </c>
      <c r="I7831" t="s">
        <v>79</v>
      </c>
      <c r="J7831" t="s">
        <v>135</v>
      </c>
      <c r="K7831" t="s">
        <v>22</v>
      </c>
      <c r="L7831" t="s">
        <v>186</v>
      </c>
      <c r="M7831" t="s">
        <v>27654</v>
      </c>
      <c r="N7831" t="s">
        <v>27655</v>
      </c>
      <c r="O7831">
        <v>6.9930555555555554</v>
      </c>
      <c r="P7831">
        <v>0</v>
      </c>
      <c r="Q7831">
        <v>75</v>
      </c>
      <c r="R7831">
        <v>0</v>
      </c>
      <c r="S7831">
        <v>3</v>
      </c>
      <c r="T7831">
        <v>0</v>
      </c>
      <c r="U7831">
        <v>19</v>
      </c>
      <c r="V7831">
        <v>0</v>
      </c>
      <c r="W7831">
        <v>0</v>
      </c>
      <c r="X7831">
        <v>0</v>
      </c>
      <c r="Y7831">
        <v>125.19910400000001</v>
      </c>
      <c r="Z7831">
        <v>0</v>
      </c>
      <c r="AA7831">
        <v>0.38032070000000001</v>
      </c>
      <c r="AB7831">
        <v>0</v>
      </c>
      <c r="AC7831">
        <v>90.351489999999998</v>
      </c>
      <c r="AD7831">
        <v>0</v>
      </c>
      <c r="AE7831">
        <v>0</v>
      </c>
      <c r="AF7831">
        <v>215.93091000000001</v>
      </c>
    </row>
    <row r="7832" spans="1:32" x14ac:dyDescent="0.3">
      <c r="A7832">
        <v>2792044</v>
      </c>
      <c r="B7832">
        <v>1</v>
      </c>
      <c r="C7832" t="s">
        <v>83</v>
      </c>
      <c r="D7832" t="s">
        <v>125</v>
      </c>
      <c r="E7832" t="s">
        <v>27656</v>
      </c>
      <c r="F7832" t="s">
        <v>27657</v>
      </c>
      <c r="G7832" t="s">
        <v>31549</v>
      </c>
      <c r="H7832" t="s">
        <v>134</v>
      </c>
      <c r="I7832" t="s">
        <v>79</v>
      </c>
      <c r="J7832" t="s">
        <v>135</v>
      </c>
      <c r="K7832" t="s">
        <v>22</v>
      </c>
      <c r="L7832" t="s">
        <v>136</v>
      </c>
      <c r="M7832" t="s">
        <v>27658</v>
      </c>
      <c r="N7832" t="s">
        <v>27659</v>
      </c>
      <c r="O7832">
        <v>0.23055555555555557</v>
      </c>
      <c r="P7832">
        <v>0</v>
      </c>
      <c r="Q7832">
        <v>609</v>
      </c>
      <c r="R7832">
        <v>2</v>
      </c>
      <c r="S7832">
        <v>34</v>
      </c>
      <c r="T7832">
        <v>2</v>
      </c>
      <c r="U7832">
        <v>38</v>
      </c>
      <c r="V7832">
        <v>1</v>
      </c>
      <c r="W7832">
        <v>1</v>
      </c>
      <c r="X7832">
        <v>0</v>
      </c>
      <c r="Y7832">
        <v>17.756882000000001</v>
      </c>
      <c r="Z7832">
        <v>0.83660990000000002</v>
      </c>
      <c r="AA7832">
        <v>0.76641280000000001</v>
      </c>
      <c r="AB7832">
        <v>1.3701943000000001</v>
      </c>
      <c r="AC7832">
        <v>1.8343758999999999</v>
      </c>
      <c r="AD7832">
        <v>1.6948057000000001</v>
      </c>
      <c r="AE7832">
        <v>10.543759</v>
      </c>
      <c r="AF7832">
        <v>34.803040000000003</v>
      </c>
    </row>
    <row r="7833" spans="1:32" x14ac:dyDescent="0.3">
      <c r="A7833">
        <v>2792057</v>
      </c>
      <c r="B7833">
        <v>1</v>
      </c>
      <c r="C7833" t="s">
        <v>83</v>
      </c>
      <c r="D7833" t="s">
        <v>125</v>
      </c>
      <c r="E7833" t="s">
        <v>27656</v>
      </c>
      <c r="F7833" t="s">
        <v>27657</v>
      </c>
      <c r="G7833" t="s">
        <v>31549</v>
      </c>
      <c r="H7833" t="s">
        <v>134</v>
      </c>
      <c r="I7833" t="s">
        <v>79</v>
      </c>
      <c r="J7833" t="s">
        <v>135</v>
      </c>
      <c r="K7833" t="s">
        <v>22</v>
      </c>
      <c r="L7833" t="s">
        <v>136</v>
      </c>
      <c r="M7833" t="s">
        <v>27660</v>
      </c>
      <c r="N7833" t="s">
        <v>27661</v>
      </c>
      <c r="O7833">
        <v>0.13333333333333333</v>
      </c>
      <c r="P7833">
        <v>0</v>
      </c>
      <c r="Q7833">
        <v>609</v>
      </c>
      <c r="R7833">
        <v>2</v>
      </c>
      <c r="S7833">
        <v>34</v>
      </c>
      <c r="T7833">
        <v>2</v>
      </c>
      <c r="U7833">
        <v>38</v>
      </c>
      <c r="V7833">
        <v>1</v>
      </c>
      <c r="W7833">
        <v>1</v>
      </c>
      <c r="X7833">
        <v>0</v>
      </c>
      <c r="Y7833">
        <v>10.394239000000001</v>
      </c>
      <c r="Z7833">
        <v>0.49866073999999999</v>
      </c>
      <c r="AA7833">
        <v>0.45520946000000001</v>
      </c>
      <c r="AB7833">
        <v>0.79987850000000005</v>
      </c>
      <c r="AC7833">
        <v>1.0778713</v>
      </c>
      <c r="AD7833">
        <v>0.97620569999999995</v>
      </c>
      <c r="AE7833">
        <v>6.0731906999999996</v>
      </c>
      <c r="AF7833">
        <v>20.275255000000001</v>
      </c>
    </row>
    <row r="7834" spans="1:32" x14ac:dyDescent="0.3">
      <c r="A7834">
        <v>2792029</v>
      </c>
      <c r="B7834">
        <v>1</v>
      </c>
      <c r="C7834" t="s">
        <v>82</v>
      </c>
      <c r="D7834" t="s">
        <v>90</v>
      </c>
      <c r="E7834" t="s">
        <v>17534</v>
      </c>
      <c r="F7834" t="s">
        <v>17535</v>
      </c>
      <c r="G7834" t="s">
        <v>31547</v>
      </c>
      <c r="H7834" t="s">
        <v>134</v>
      </c>
      <c r="I7834" t="s">
        <v>79</v>
      </c>
      <c r="J7834" t="s">
        <v>135</v>
      </c>
      <c r="K7834" t="s">
        <v>22</v>
      </c>
      <c r="L7834" t="s">
        <v>136</v>
      </c>
      <c r="M7834" t="s">
        <v>27662</v>
      </c>
      <c r="N7834" t="s">
        <v>27663</v>
      </c>
      <c r="O7834">
        <v>0.82305555555555554</v>
      </c>
      <c r="P7834">
        <v>0</v>
      </c>
      <c r="Q7834">
        <v>1028</v>
      </c>
      <c r="R7834">
        <v>0</v>
      </c>
      <c r="S7834">
        <v>0</v>
      </c>
      <c r="T7834">
        <v>0</v>
      </c>
      <c r="U7834">
        <v>13</v>
      </c>
      <c r="V7834">
        <v>0</v>
      </c>
      <c r="W7834">
        <v>0</v>
      </c>
      <c r="X7834">
        <v>0</v>
      </c>
      <c r="Y7834">
        <v>186.95801</v>
      </c>
      <c r="Z7834">
        <v>0</v>
      </c>
      <c r="AA7834">
        <v>0</v>
      </c>
      <c r="AB7834">
        <v>0</v>
      </c>
      <c r="AC7834">
        <v>17.728867000000001</v>
      </c>
      <c r="AD7834">
        <v>0</v>
      </c>
      <c r="AE7834">
        <v>0</v>
      </c>
      <c r="AF7834">
        <v>204.68687</v>
      </c>
    </row>
    <row r="7835" spans="1:32" x14ac:dyDescent="0.3">
      <c r="A7835">
        <v>2791998</v>
      </c>
      <c r="B7835">
        <v>1</v>
      </c>
      <c r="C7835" t="s">
        <v>82</v>
      </c>
      <c r="D7835" t="s">
        <v>84</v>
      </c>
      <c r="E7835" t="s">
        <v>27664</v>
      </c>
      <c r="F7835" t="s">
        <v>27665</v>
      </c>
      <c r="G7835" t="s">
        <v>31545</v>
      </c>
      <c r="H7835" t="s">
        <v>145</v>
      </c>
      <c r="I7835" t="s">
        <v>79</v>
      </c>
      <c r="J7835" t="s">
        <v>135</v>
      </c>
      <c r="K7835" t="s">
        <v>22</v>
      </c>
      <c r="L7835" t="s">
        <v>136</v>
      </c>
      <c r="M7835" t="s">
        <v>27666</v>
      </c>
      <c r="N7835" t="s">
        <v>27667</v>
      </c>
      <c r="O7835">
        <v>5.0552777777777775</v>
      </c>
      <c r="P7835">
        <v>0</v>
      </c>
      <c r="Q7835">
        <v>0</v>
      </c>
      <c r="R7835">
        <v>0</v>
      </c>
      <c r="S7835">
        <v>0</v>
      </c>
      <c r="T7835">
        <v>2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122.303825</v>
      </c>
      <c r="AC7835">
        <v>0</v>
      </c>
      <c r="AD7835">
        <v>0</v>
      </c>
      <c r="AE7835">
        <v>0</v>
      </c>
      <c r="AF7835">
        <v>122.303825</v>
      </c>
    </row>
    <row r="7836" spans="1:32" x14ac:dyDescent="0.3">
      <c r="A7836">
        <v>2791967</v>
      </c>
      <c r="B7836">
        <v>1</v>
      </c>
      <c r="C7836" t="s">
        <v>82</v>
      </c>
      <c r="D7836" t="s">
        <v>90</v>
      </c>
      <c r="E7836" t="s">
        <v>16054</v>
      </c>
      <c r="F7836" t="s">
        <v>16055</v>
      </c>
      <c r="G7836" t="s">
        <v>31550</v>
      </c>
      <c r="H7836" t="s">
        <v>1432</v>
      </c>
      <c r="I7836" t="s">
        <v>78</v>
      </c>
      <c r="J7836" t="s">
        <v>135</v>
      </c>
      <c r="K7836" t="s">
        <v>22</v>
      </c>
      <c r="L7836" t="s">
        <v>136</v>
      </c>
      <c r="M7836" t="s">
        <v>27668</v>
      </c>
      <c r="N7836" t="s">
        <v>27669</v>
      </c>
      <c r="O7836">
        <v>2.1924999999999999</v>
      </c>
      <c r="P7836">
        <v>0</v>
      </c>
      <c r="Q7836">
        <v>197</v>
      </c>
      <c r="R7836">
        <v>0</v>
      </c>
      <c r="S7836">
        <v>0</v>
      </c>
      <c r="T7836">
        <v>0</v>
      </c>
      <c r="U7836">
        <v>16</v>
      </c>
      <c r="V7836">
        <v>0</v>
      </c>
      <c r="W7836">
        <v>0</v>
      </c>
      <c r="X7836">
        <v>0</v>
      </c>
      <c r="Y7836">
        <v>86.141970000000001</v>
      </c>
      <c r="Z7836">
        <v>0</v>
      </c>
      <c r="AA7836">
        <v>0</v>
      </c>
      <c r="AB7836">
        <v>0</v>
      </c>
      <c r="AC7836">
        <v>13.25389</v>
      </c>
      <c r="AD7836">
        <v>0</v>
      </c>
      <c r="AE7836">
        <v>0</v>
      </c>
      <c r="AF7836">
        <v>99.395849999999996</v>
      </c>
    </row>
    <row r="7837" spans="1:32" x14ac:dyDescent="0.3">
      <c r="A7837">
        <v>2791959</v>
      </c>
      <c r="B7837">
        <v>1</v>
      </c>
      <c r="C7837" t="s">
        <v>82</v>
      </c>
      <c r="D7837" t="s">
        <v>86</v>
      </c>
      <c r="E7837" t="s">
        <v>7450</v>
      </c>
      <c r="F7837" t="s">
        <v>7451</v>
      </c>
      <c r="G7837" t="s">
        <v>31552</v>
      </c>
      <c r="H7837" t="s">
        <v>643</v>
      </c>
      <c r="I7837" t="s">
        <v>78</v>
      </c>
      <c r="J7837" t="s">
        <v>135</v>
      </c>
      <c r="K7837" t="s">
        <v>22</v>
      </c>
      <c r="L7837" t="s">
        <v>186</v>
      </c>
      <c r="M7837" t="s">
        <v>27670</v>
      </c>
      <c r="N7837" t="s">
        <v>27671</v>
      </c>
      <c r="O7837">
        <v>8.137777777777778</v>
      </c>
      <c r="P7837">
        <v>0</v>
      </c>
      <c r="Q7837">
        <v>91</v>
      </c>
      <c r="R7837">
        <v>0</v>
      </c>
      <c r="S7837">
        <v>8</v>
      </c>
      <c r="T7837">
        <v>0</v>
      </c>
      <c r="U7837">
        <v>15</v>
      </c>
      <c r="V7837">
        <v>0</v>
      </c>
      <c r="W7837">
        <v>0</v>
      </c>
      <c r="X7837">
        <v>0</v>
      </c>
      <c r="Y7837">
        <v>109.57362000000001</v>
      </c>
      <c r="Z7837">
        <v>0</v>
      </c>
      <c r="AA7837">
        <v>9.1535229999999999</v>
      </c>
      <c r="AB7837">
        <v>0</v>
      </c>
      <c r="AC7837">
        <v>114.26743999999999</v>
      </c>
      <c r="AD7837">
        <v>0</v>
      </c>
      <c r="AE7837">
        <v>0</v>
      </c>
      <c r="AF7837">
        <v>232.99458000000001</v>
      </c>
    </row>
    <row r="7838" spans="1:32" x14ac:dyDescent="0.3">
      <c r="A7838">
        <v>2791947</v>
      </c>
      <c r="B7838">
        <v>1</v>
      </c>
      <c r="C7838" t="s">
        <v>82</v>
      </c>
      <c r="D7838" t="s">
        <v>112</v>
      </c>
      <c r="E7838" t="s">
        <v>27672</v>
      </c>
      <c r="F7838" t="s">
        <v>27673</v>
      </c>
      <c r="G7838" t="s">
        <v>31547</v>
      </c>
      <c r="H7838" t="s">
        <v>3730</v>
      </c>
      <c r="I7838" t="s">
        <v>79</v>
      </c>
      <c r="J7838" t="s">
        <v>135</v>
      </c>
      <c r="K7838" t="s">
        <v>22</v>
      </c>
      <c r="L7838" t="s">
        <v>186</v>
      </c>
      <c r="M7838" t="s">
        <v>27674</v>
      </c>
      <c r="N7838" t="s">
        <v>27675</v>
      </c>
      <c r="O7838">
        <v>1.8238888888888889</v>
      </c>
      <c r="P7838">
        <v>2</v>
      </c>
      <c r="Q7838">
        <v>0</v>
      </c>
      <c r="R7838">
        <v>21</v>
      </c>
      <c r="S7838">
        <v>0</v>
      </c>
      <c r="T7838">
        <v>8</v>
      </c>
      <c r="U7838">
        <v>0</v>
      </c>
      <c r="V7838">
        <v>0</v>
      </c>
      <c r="W7838">
        <v>0</v>
      </c>
      <c r="X7838">
        <v>9.786448</v>
      </c>
      <c r="Y7838">
        <v>0</v>
      </c>
      <c r="Z7838">
        <v>57.592239999999997</v>
      </c>
      <c r="AA7838">
        <v>0</v>
      </c>
      <c r="AB7838">
        <v>7.5552729999999997</v>
      </c>
      <c r="AC7838">
        <v>0</v>
      </c>
      <c r="AD7838">
        <v>0</v>
      </c>
      <c r="AE7838">
        <v>0</v>
      </c>
      <c r="AF7838">
        <v>74.933959999999999</v>
      </c>
    </row>
    <row r="7839" spans="1:32" x14ac:dyDescent="0.3">
      <c r="A7839">
        <v>2791924</v>
      </c>
      <c r="B7839">
        <v>1</v>
      </c>
      <c r="C7839" t="s">
        <v>82</v>
      </c>
      <c r="D7839" t="s">
        <v>104</v>
      </c>
      <c r="E7839" t="s">
        <v>27676</v>
      </c>
      <c r="F7839" t="s">
        <v>27677</v>
      </c>
      <c r="G7839" t="s">
        <v>31548</v>
      </c>
      <c r="H7839" t="s">
        <v>311</v>
      </c>
      <c r="I7839" t="s">
        <v>78</v>
      </c>
      <c r="J7839" t="s">
        <v>135</v>
      </c>
      <c r="K7839" t="s">
        <v>22</v>
      </c>
      <c r="L7839" t="s">
        <v>136</v>
      </c>
      <c r="M7839" t="s">
        <v>27678</v>
      </c>
      <c r="N7839" t="s">
        <v>27679</v>
      </c>
      <c r="O7839">
        <v>0.64083333333333337</v>
      </c>
      <c r="P7839">
        <v>0</v>
      </c>
      <c r="Q7839">
        <v>24</v>
      </c>
      <c r="R7839">
        <v>0</v>
      </c>
      <c r="S7839">
        <v>0</v>
      </c>
      <c r="T7839">
        <v>0</v>
      </c>
      <c r="U7839">
        <v>3</v>
      </c>
      <c r="V7839">
        <v>0</v>
      </c>
      <c r="W7839">
        <v>0</v>
      </c>
      <c r="X7839">
        <v>0</v>
      </c>
      <c r="Y7839">
        <v>4.0841412999999998</v>
      </c>
      <c r="Z7839">
        <v>0</v>
      </c>
      <c r="AA7839">
        <v>0</v>
      </c>
      <c r="AB7839">
        <v>0</v>
      </c>
      <c r="AC7839">
        <v>1.0138031000000001</v>
      </c>
      <c r="AD7839">
        <v>0</v>
      </c>
      <c r="AE7839">
        <v>0</v>
      </c>
      <c r="AF7839">
        <v>5.0979443</v>
      </c>
    </row>
    <row r="7840" spans="1:32" x14ac:dyDescent="0.3">
      <c r="A7840">
        <v>2791865</v>
      </c>
      <c r="B7840">
        <v>1</v>
      </c>
      <c r="C7840" t="s">
        <v>82</v>
      </c>
      <c r="D7840" t="s">
        <v>87</v>
      </c>
      <c r="E7840" t="s">
        <v>27680</v>
      </c>
      <c r="F7840" t="s">
        <v>27681</v>
      </c>
      <c r="G7840" t="s">
        <v>31548</v>
      </c>
      <c r="H7840" t="s">
        <v>893</v>
      </c>
      <c r="I7840" t="s">
        <v>78</v>
      </c>
      <c r="J7840" t="s">
        <v>135</v>
      </c>
      <c r="K7840" t="s">
        <v>22</v>
      </c>
      <c r="L7840" t="s">
        <v>136</v>
      </c>
      <c r="M7840" t="s">
        <v>27682</v>
      </c>
      <c r="N7840" t="s">
        <v>27683</v>
      </c>
      <c r="O7840">
        <v>7.9847222222222225</v>
      </c>
      <c r="P7840">
        <v>0</v>
      </c>
      <c r="Q7840">
        <v>4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6.0750574999999998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6.0750574999999998</v>
      </c>
    </row>
    <row r="7841" spans="1:32" x14ac:dyDescent="0.3">
      <c r="A7841">
        <v>2791845</v>
      </c>
      <c r="B7841">
        <v>1</v>
      </c>
      <c r="C7841" t="s">
        <v>82</v>
      </c>
      <c r="D7841" t="s">
        <v>103</v>
      </c>
      <c r="E7841" t="s">
        <v>21214</v>
      </c>
      <c r="F7841" t="s">
        <v>21215</v>
      </c>
      <c r="G7841" t="s">
        <v>31546</v>
      </c>
      <c r="H7841" t="s">
        <v>223</v>
      </c>
      <c r="I7841" t="s">
        <v>78</v>
      </c>
      <c r="J7841" t="s">
        <v>135</v>
      </c>
      <c r="K7841" t="s">
        <v>22</v>
      </c>
      <c r="L7841" t="s">
        <v>136</v>
      </c>
      <c r="M7841" t="s">
        <v>27684</v>
      </c>
      <c r="N7841" t="s">
        <v>27685</v>
      </c>
      <c r="O7841">
        <v>0.90222222222222226</v>
      </c>
      <c r="P7841">
        <v>0</v>
      </c>
      <c r="Q7841">
        <v>15</v>
      </c>
      <c r="R7841">
        <v>0</v>
      </c>
      <c r="S7841">
        <v>1</v>
      </c>
      <c r="T7841">
        <v>0</v>
      </c>
      <c r="U7841">
        <v>1</v>
      </c>
      <c r="V7841">
        <v>0</v>
      </c>
      <c r="W7841">
        <v>0</v>
      </c>
      <c r="X7841">
        <v>0</v>
      </c>
      <c r="Y7841">
        <v>2.2435668</v>
      </c>
      <c r="Z7841">
        <v>0</v>
      </c>
      <c r="AA7841">
        <v>1.8437986999999999E-2</v>
      </c>
      <c r="AB7841">
        <v>0</v>
      </c>
      <c r="AC7841">
        <v>9.3301120000000001E-2</v>
      </c>
      <c r="AD7841">
        <v>0</v>
      </c>
      <c r="AE7841">
        <v>0</v>
      </c>
      <c r="AF7841">
        <v>2.3553060000000001</v>
      </c>
    </row>
    <row r="7842" spans="1:32" x14ac:dyDescent="0.3">
      <c r="A7842">
        <v>2791825</v>
      </c>
      <c r="B7842">
        <v>1</v>
      </c>
      <c r="C7842" t="s">
        <v>82</v>
      </c>
      <c r="D7842" t="s">
        <v>90</v>
      </c>
      <c r="E7842" t="s">
        <v>17530</v>
      </c>
      <c r="F7842" t="s">
        <v>17531</v>
      </c>
      <c r="G7842" t="s">
        <v>31547</v>
      </c>
      <c r="H7842" t="s">
        <v>185</v>
      </c>
      <c r="I7842" t="s">
        <v>80</v>
      </c>
      <c r="J7842" t="s">
        <v>135</v>
      </c>
      <c r="K7842" t="s">
        <v>22</v>
      </c>
      <c r="L7842" t="s">
        <v>186</v>
      </c>
      <c r="M7842" t="s">
        <v>27686</v>
      </c>
      <c r="N7842" t="s">
        <v>27687</v>
      </c>
      <c r="O7842">
        <v>0.12611111111111112</v>
      </c>
      <c r="P7842">
        <v>0</v>
      </c>
      <c r="Q7842">
        <v>0</v>
      </c>
      <c r="R7842">
        <v>0</v>
      </c>
      <c r="S7842">
        <v>0</v>
      </c>
      <c r="T7842">
        <v>3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3.4216060000000001</v>
      </c>
      <c r="AC7842">
        <v>0</v>
      </c>
      <c r="AD7842">
        <v>0</v>
      </c>
      <c r="AE7842">
        <v>0</v>
      </c>
      <c r="AF7842">
        <v>3.4216060000000001</v>
      </c>
    </row>
    <row r="7843" spans="1:32" x14ac:dyDescent="0.3">
      <c r="A7843">
        <v>2791856</v>
      </c>
      <c r="B7843">
        <v>1</v>
      </c>
      <c r="C7843" t="s">
        <v>82</v>
      </c>
      <c r="D7843" t="s">
        <v>92</v>
      </c>
      <c r="E7843" t="s">
        <v>27688</v>
      </c>
      <c r="F7843" t="s">
        <v>27689</v>
      </c>
      <c r="G7843" t="s">
        <v>31551</v>
      </c>
      <c r="H7843" t="s">
        <v>672</v>
      </c>
      <c r="I7843" t="s">
        <v>79</v>
      </c>
      <c r="J7843" t="s">
        <v>135</v>
      </c>
      <c r="K7843" t="s">
        <v>22</v>
      </c>
      <c r="L7843" t="s">
        <v>136</v>
      </c>
      <c r="M7843" t="s">
        <v>27690</v>
      </c>
      <c r="N7843" t="s">
        <v>27691</v>
      </c>
      <c r="O7843">
        <v>1.3305555555555555</v>
      </c>
      <c r="P7843">
        <v>0</v>
      </c>
      <c r="Q7843">
        <v>331</v>
      </c>
      <c r="R7843">
        <v>0</v>
      </c>
      <c r="S7843">
        <v>0</v>
      </c>
      <c r="T7843">
        <v>0</v>
      </c>
      <c r="U7843">
        <v>22</v>
      </c>
      <c r="V7843">
        <v>0</v>
      </c>
      <c r="W7843">
        <v>0</v>
      </c>
      <c r="X7843">
        <v>0</v>
      </c>
      <c r="Y7843">
        <v>145.3486</v>
      </c>
      <c r="Z7843">
        <v>0</v>
      </c>
      <c r="AA7843">
        <v>0</v>
      </c>
      <c r="AB7843">
        <v>0</v>
      </c>
      <c r="AC7843">
        <v>13.971774999999999</v>
      </c>
      <c r="AD7843">
        <v>0</v>
      </c>
      <c r="AE7843">
        <v>0</v>
      </c>
      <c r="AF7843">
        <v>159.32037</v>
      </c>
    </row>
    <row r="7844" spans="1:32" x14ac:dyDescent="0.3">
      <c r="A7844">
        <v>2791756</v>
      </c>
      <c r="B7844">
        <v>2</v>
      </c>
      <c r="C7844" t="s">
        <v>83</v>
      </c>
      <c r="D7844" t="s">
        <v>126</v>
      </c>
      <c r="E7844" t="s">
        <v>1392</v>
      </c>
      <c r="F7844" t="s">
        <v>1393</v>
      </c>
      <c r="G7844" t="s">
        <v>31552</v>
      </c>
      <c r="H7844" t="s">
        <v>223</v>
      </c>
      <c r="I7844" t="s">
        <v>78</v>
      </c>
      <c r="J7844" t="s">
        <v>135</v>
      </c>
      <c r="K7844" t="s">
        <v>22</v>
      </c>
      <c r="L7844" t="s">
        <v>136</v>
      </c>
      <c r="M7844" t="s">
        <v>26146</v>
      </c>
      <c r="N7844" t="s">
        <v>27692</v>
      </c>
      <c r="O7844">
        <v>0.45333333333333331</v>
      </c>
      <c r="P7844">
        <v>0</v>
      </c>
      <c r="Q7844">
        <v>156</v>
      </c>
      <c r="R7844">
        <v>0</v>
      </c>
      <c r="S7844">
        <v>5</v>
      </c>
      <c r="T7844">
        <v>0</v>
      </c>
      <c r="U7844">
        <v>4</v>
      </c>
      <c r="V7844">
        <v>0</v>
      </c>
      <c r="W7844">
        <v>0</v>
      </c>
      <c r="X7844">
        <v>0</v>
      </c>
      <c r="Y7844">
        <v>10.046461000000001</v>
      </c>
      <c r="Z7844">
        <v>0</v>
      </c>
      <c r="AA7844">
        <v>6.2956300000000007E-2</v>
      </c>
      <c r="AB7844">
        <v>0</v>
      </c>
      <c r="AC7844">
        <v>1.0682533999999999</v>
      </c>
      <c r="AD7844">
        <v>0</v>
      </c>
      <c r="AE7844">
        <v>0</v>
      </c>
      <c r="AF7844">
        <v>11.177671</v>
      </c>
    </row>
    <row r="7845" spans="1:32" x14ac:dyDescent="0.3">
      <c r="A7845">
        <v>2791795</v>
      </c>
      <c r="B7845">
        <v>1</v>
      </c>
      <c r="C7845" t="s">
        <v>82</v>
      </c>
      <c r="D7845" t="s">
        <v>111</v>
      </c>
      <c r="E7845" t="s">
        <v>27693</v>
      </c>
      <c r="F7845" t="s">
        <v>27694</v>
      </c>
      <c r="G7845" t="s">
        <v>31551</v>
      </c>
      <c r="H7845" t="s">
        <v>1209</v>
      </c>
      <c r="I7845" t="s">
        <v>79</v>
      </c>
      <c r="J7845" t="s">
        <v>135</v>
      </c>
      <c r="K7845" t="s">
        <v>22</v>
      </c>
      <c r="L7845" t="s">
        <v>136</v>
      </c>
      <c r="M7845" t="s">
        <v>27695</v>
      </c>
      <c r="N7845" t="s">
        <v>25920</v>
      </c>
      <c r="O7845">
        <v>1.1813888888888888</v>
      </c>
      <c r="P7845">
        <v>0</v>
      </c>
      <c r="Q7845">
        <v>21</v>
      </c>
      <c r="R7845">
        <v>0</v>
      </c>
      <c r="S7845">
        <v>3</v>
      </c>
      <c r="T7845">
        <v>0</v>
      </c>
      <c r="U7845">
        <v>5</v>
      </c>
      <c r="V7845">
        <v>0</v>
      </c>
      <c r="W7845">
        <v>0</v>
      </c>
      <c r="X7845">
        <v>0</v>
      </c>
      <c r="Y7845">
        <v>13.972761999999999</v>
      </c>
      <c r="Z7845">
        <v>0</v>
      </c>
      <c r="AA7845">
        <v>1.4820317999999999</v>
      </c>
      <c r="AB7845">
        <v>0</v>
      </c>
      <c r="AC7845">
        <v>2.3769968000000001</v>
      </c>
      <c r="AD7845">
        <v>0</v>
      </c>
      <c r="AE7845">
        <v>0</v>
      </c>
      <c r="AF7845">
        <v>17.831790000000002</v>
      </c>
    </row>
    <row r="7846" spans="1:32" x14ac:dyDescent="0.3">
      <c r="A7846">
        <v>2791779</v>
      </c>
      <c r="B7846">
        <v>1</v>
      </c>
      <c r="C7846" t="s">
        <v>82</v>
      </c>
      <c r="D7846" t="s">
        <v>104</v>
      </c>
      <c r="E7846" t="s">
        <v>15247</v>
      </c>
      <c r="F7846" t="s">
        <v>15248</v>
      </c>
      <c r="G7846" t="s">
        <v>31546</v>
      </c>
      <c r="H7846" t="s">
        <v>223</v>
      </c>
      <c r="I7846" t="s">
        <v>78</v>
      </c>
      <c r="J7846" t="s">
        <v>135</v>
      </c>
      <c r="K7846" t="s">
        <v>22</v>
      </c>
      <c r="L7846" t="s">
        <v>136</v>
      </c>
      <c r="M7846" t="s">
        <v>27696</v>
      </c>
      <c r="N7846" t="s">
        <v>27697</v>
      </c>
      <c r="O7846">
        <v>1.1244444444444444</v>
      </c>
      <c r="P7846">
        <v>0</v>
      </c>
      <c r="Q7846">
        <v>119</v>
      </c>
      <c r="R7846">
        <v>0</v>
      </c>
      <c r="S7846">
        <v>0</v>
      </c>
      <c r="T7846">
        <v>0</v>
      </c>
      <c r="U7846">
        <v>7</v>
      </c>
      <c r="V7846">
        <v>0</v>
      </c>
      <c r="W7846">
        <v>0</v>
      </c>
      <c r="X7846">
        <v>0</v>
      </c>
      <c r="Y7846">
        <v>50.090958000000001</v>
      </c>
      <c r="Z7846">
        <v>0</v>
      </c>
      <c r="AA7846">
        <v>0</v>
      </c>
      <c r="AB7846">
        <v>0</v>
      </c>
      <c r="AC7846">
        <v>2.5320003</v>
      </c>
      <c r="AD7846">
        <v>0</v>
      </c>
      <c r="AE7846">
        <v>0</v>
      </c>
      <c r="AF7846">
        <v>52.622959999999999</v>
      </c>
    </row>
    <row r="7847" spans="1:32" x14ac:dyDescent="0.3">
      <c r="A7847">
        <v>2791792</v>
      </c>
      <c r="B7847">
        <v>1</v>
      </c>
      <c r="C7847" t="s">
        <v>82</v>
      </c>
      <c r="D7847" t="s">
        <v>88</v>
      </c>
      <c r="E7847" t="s">
        <v>4875</v>
      </c>
      <c r="F7847" t="s">
        <v>4876</v>
      </c>
      <c r="G7847" t="s">
        <v>31552</v>
      </c>
      <c r="H7847" t="s">
        <v>665</v>
      </c>
      <c r="I7847" t="s">
        <v>78</v>
      </c>
      <c r="J7847" t="s">
        <v>135</v>
      </c>
      <c r="K7847" t="s">
        <v>22</v>
      </c>
      <c r="L7847" t="s">
        <v>136</v>
      </c>
      <c r="M7847" t="s">
        <v>27698</v>
      </c>
      <c r="N7847" t="s">
        <v>27699</v>
      </c>
      <c r="O7847">
        <v>0.98499999999999999</v>
      </c>
      <c r="P7847">
        <v>0</v>
      </c>
      <c r="Q7847">
        <v>188</v>
      </c>
      <c r="R7847">
        <v>0</v>
      </c>
      <c r="S7847">
        <v>0</v>
      </c>
      <c r="T7847">
        <v>0</v>
      </c>
      <c r="U7847">
        <v>5</v>
      </c>
      <c r="V7847">
        <v>0</v>
      </c>
      <c r="W7847">
        <v>0</v>
      </c>
      <c r="X7847">
        <v>0</v>
      </c>
      <c r="Y7847">
        <v>55.697940000000003</v>
      </c>
      <c r="Z7847">
        <v>0</v>
      </c>
      <c r="AA7847">
        <v>0</v>
      </c>
      <c r="AB7847">
        <v>0</v>
      </c>
      <c r="AC7847">
        <v>2.0706457999999999</v>
      </c>
      <c r="AD7847">
        <v>0</v>
      </c>
      <c r="AE7847">
        <v>0</v>
      </c>
      <c r="AF7847">
        <v>57.768590000000003</v>
      </c>
    </row>
    <row r="7848" spans="1:32" x14ac:dyDescent="0.3">
      <c r="A7848">
        <v>2791754</v>
      </c>
      <c r="B7848">
        <v>1</v>
      </c>
      <c r="C7848" t="s">
        <v>82</v>
      </c>
      <c r="D7848" t="s">
        <v>106</v>
      </c>
      <c r="E7848" t="s">
        <v>27700</v>
      </c>
      <c r="F7848" t="s">
        <v>27701</v>
      </c>
      <c r="G7848" t="s">
        <v>31546</v>
      </c>
      <c r="H7848" t="s">
        <v>223</v>
      </c>
      <c r="I7848" t="s">
        <v>78</v>
      </c>
      <c r="J7848" t="s">
        <v>135</v>
      </c>
      <c r="K7848" t="s">
        <v>22</v>
      </c>
      <c r="L7848" t="s">
        <v>136</v>
      </c>
      <c r="M7848" t="s">
        <v>27702</v>
      </c>
      <c r="N7848" t="s">
        <v>27703</v>
      </c>
      <c r="O7848">
        <v>2.0980555555555553</v>
      </c>
      <c r="P7848">
        <v>0</v>
      </c>
      <c r="Q7848">
        <v>94</v>
      </c>
      <c r="R7848">
        <v>0</v>
      </c>
      <c r="S7848">
        <v>0</v>
      </c>
      <c r="T7848">
        <v>0</v>
      </c>
      <c r="U7848">
        <v>2</v>
      </c>
      <c r="V7848">
        <v>0</v>
      </c>
      <c r="W7848">
        <v>0</v>
      </c>
      <c r="X7848">
        <v>0</v>
      </c>
      <c r="Y7848">
        <v>77.989174000000006</v>
      </c>
      <c r="Z7848">
        <v>0</v>
      </c>
      <c r="AA7848">
        <v>0</v>
      </c>
      <c r="AB7848">
        <v>0</v>
      </c>
      <c r="AC7848">
        <v>3.7393014</v>
      </c>
      <c r="AD7848">
        <v>0</v>
      </c>
      <c r="AE7848">
        <v>0</v>
      </c>
      <c r="AF7848">
        <v>81.728470000000002</v>
      </c>
    </row>
    <row r="7849" spans="1:32" x14ac:dyDescent="0.3">
      <c r="A7849">
        <v>2791764</v>
      </c>
      <c r="B7849">
        <v>1</v>
      </c>
      <c r="C7849" t="s">
        <v>82</v>
      </c>
      <c r="D7849" t="s">
        <v>87</v>
      </c>
      <c r="E7849" t="s">
        <v>27704</v>
      </c>
      <c r="F7849" t="s">
        <v>27705</v>
      </c>
      <c r="G7849" t="s">
        <v>31548</v>
      </c>
      <c r="H7849" t="s">
        <v>333</v>
      </c>
      <c r="I7849" t="s">
        <v>78</v>
      </c>
      <c r="J7849" t="s">
        <v>135</v>
      </c>
      <c r="K7849" t="s">
        <v>22</v>
      </c>
      <c r="L7849" t="s">
        <v>136</v>
      </c>
      <c r="M7849" t="s">
        <v>27706</v>
      </c>
      <c r="N7849" t="s">
        <v>27707</v>
      </c>
      <c r="O7849">
        <v>1.3925000000000001</v>
      </c>
      <c r="P7849">
        <v>0</v>
      </c>
      <c r="Q7849">
        <v>5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4.4962206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4.4962206</v>
      </c>
    </row>
    <row r="7850" spans="1:32" x14ac:dyDescent="0.3">
      <c r="A7850">
        <v>2791752</v>
      </c>
      <c r="B7850">
        <v>1</v>
      </c>
      <c r="C7850" t="s">
        <v>82</v>
      </c>
      <c r="D7850" t="s">
        <v>94</v>
      </c>
      <c r="E7850" t="s">
        <v>27708</v>
      </c>
      <c r="F7850" t="s">
        <v>27709</v>
      </c>
      <c r="G7850" t="s">
        <v>31546</v>
      </c>
      <c r="H7850" t="s">
        <v>145</v>
      </c>
      <c r="I7850" t="s">
        <v>78</v>
      </c>
      <c r="J7850" t="s">
        <v>135</v>
      </c>
      <c r="K7850" t="s">
        <v>22</v>
      </c>
      <c r="L7850" t="s">
        <v>136</v>
      </c>
      <c r="M7850" t="s">
        <v>27710</v>
      </c>
      <c r="N7850" t="s">
        <v>27711</v>
      </c>
      <c r="O7850">
        <v>0.3263888888888889</v>
      </c>
      <c r="P7850">
        <v>0</v>
      </c>
      <c r="Q7850">
        <v>164</v>
      </c>
      <c r="R7850">
        <v>0</v>
      </c>
      <c r="S7850">
        <v>0</v>
      </c>
      <c r="T7850">
        <v>0</v>
      </c>
      <c r="U7850">
        <v>3</v>
      </c>
      <c r="V7850">
        <v>0</v>
      </c>
      <c r="W7850">
        <v>0</v>
      </c>
      <c r="X7850">
        <v>0</v>
      </c>
      <c r="Y7850">
        <v>16.445124</v>
      </c>
      <c r="Z7850">
        <v>0</v>
      </c>
      <c r="AA7850">
        <v>0</v>
      </c>
      <c r="AB7850">
        <v>0</v>
      </c>
      <c r="AC7850">
        <v>1.1172184000000001</v>
      </c>
      <c r="AD7850">
        <v>0</v>
      </c>
      <c r="AE7850">
        <v>0</v>
      </c>
      <c r="AF7850">
        <v>17.562342000000001</v>
      </c>
    </row>
    <row r="7851" spans="1:32" x14ac:dyDescent="0.3">
      <c r="A7851">
        <v>2791737</v>
      </c>
      <c r="B7851">
        <v>2</v>
      </c>
      <c r="C7851" t="s">
        <v>82</v>
      </c>
      <c r="D7851" t="s">
        <v>100</v>
      </c>
      <c r="E7851" t="s">
        <v>25768</v>
      </c>
      <c r="F7851" t="s">
        <v>25769</v>
      </c>
      <c r="G7851" t="s">
        <v>31551</v>
      </c>
      <c r="H7851" t="s">
        <v>134</v>
      </c>
      <c r="I7851" t="s">
        <v>79</v>
      </c>
      <c r="J7851" t="s">
        <v>135</v>
      </c>
      <c r="K7851" t="s">
        <v>22</v>
      </c>
      <c r="L7851" t="s">
        <v>136</v>
      </c>
      <c r="M7851" t="s">
        <v>27712</v>
      </c>
      <c r="N7851" t="s">
        <v>27713</v>
      </c>
      <c r="O7851">
        <v>0.27888888888888891</v>
      </c>
      <c r="P7851">
        <v>0</v>
      </c>
      <c r="Q7851">
        <v>841</v>
      </c>
      <c r="R7851">
        <v>0</v>
      </c>
      <c r="S7851">
        <v>0</v>
      </c>
      <c r="T7851">
        <v>0</v>
      </c>
      <c r="U7851">
        <v>113</v>
      </c>
      <c r="V7851">
        <v>0</v>
      </c>
      <c r="W7851">
        <v>0</v>
      </c>
      <c r="X7851">
        <v>0</v>
      </c>
      <c r="Y7851">
        <v>55.939610000000002</v>
      </c>
      <c r="Z7851">
        <v>0</v>
      </c>
      <c r="AA7851">
        <v>0</v>
      </c>
      <c r="AB7851">
        <v>0</v>
      </c>
      <c r="AC7851">
        <v>65.466804999999994</v>
      </c>
      <c r="AD7851">
        <v>0</v>
      </c>
      <c r="AE7851">
        <v>0</v>
      </c>
      <c r="AF7851">
        <v>121.40640999999999</v>
      </c>
    </row>
    <row r="7852" spans="1:32" x14ac:dyDescent="0.3">
      <c r="A7852">
        <v>2791747</v>
      </c>
      <c r="B7852">
        <v>1</v>
      </c>
      <c r="C7852" t="s">
        <v>82</v>
      </c>
      <c r="D7852" t="s">
        <v>91</v>
      </c>
      <c r="E7852" t="s">
        <v>27714</v>
      </c>
      <c r="F7852" t="s">
        <v>27715</v>
      </c>
      <c r="G7852" t="s">
        <v>31545</v>
      </c>
      <c r="H7852" t="s">
        <v>134</v>
      </c>
      <c r="I7852" t="s">
        <v>79</v>
      </c>
      <c r="J7852" t="s">
        <v>135</v>
      </c>
      <c r="K7852" t="s">
        <v>22</v>
      </c>
      <c r="L7852" t="s">
        <v>136</v>
      </c>
      <c r="M7852" t="s">
        <v>27716</v>
      </c>
      <c r="N7852" t="s">
        <v>27717</v>
      </c>
      <c r="O7852">
        <v>0.42305555555555557</v>
      </c>
      <c r="P7852">
        <v>1</v>
      </c>
      <c r="Q7852">
        <v>2062</v>
      </c>
      <c r="R7852">
        <v>0</v>
      </c>
      <c r="S7852">
        <v>0</v>
      </c>
      <c r="T7852">
        <v>1</v>
      </c>
      <c r="U7852">
        <v>122</v>
      </c>
      <c r="V7852">
        <v>0</v>
      </c>
      <c r="W7852">
        <v>0</v>
      </c>
      <c r="X7852">
        <v>5.6740136000000003</v>
      </c>
      <c r="Y7852">
        <v>184.44757000000001</v>
      </c>
      <c r="Z7852">
        <v>0</v>
      </c>
      <c r="AA7852">
        <v>0</v>
      </c>
      <c r="AB7852">
        <v>26.956793000000001</v>
      </c>
      <c r="AC7852">
        <v>45.937911999999997</v>
      </c>
      <c r="AD7852">
        <v>0</v>
      </c>
      <c r="AE7852">
        <v>0</v>
      </c>
      <c r="AF7852">
        <v>263.0163</v>
      </c>
    </row>
    <row r="7853" spans="1:32" x14ac:dyDescent="0.3">
      <c r="A7853">
        <v>2791718</v>
      </c>
      <c r="B7853">
        <v>1</v>
      </c>
      <c r="C7853" t="s">
        <v>82</v>
      </c>
      <c r="D7853" t="s">
        <v>84</v>
      </c>
      <c r="E7853" t="s">
        <v>22174</v>
      </c>
      <c r="F7853" t="s">
        <v>22175</v>
      </c>
      <c r="G7853" t="s">
        <v>31548</v>
      </c>
      <c r="H7853" t="s">
        <v>311</v>
      </c>
      <c r="I7853" t="s">
        <v>78</v>
      </c>
      <c r="J7853" t="s">
        <v>135</v>
      </c>
      <c r="K7853" t="s">
        <v>22</v>
      </c>
      <c r="L7853" t="s">
        <v>136</v>
      </c>
      <c r="M7853" t="s">
        <v>27718</v>
      </c>
      <c r="N7853" t="s">
        <v>27719</v>
      </c>
      <c r="O7853">
        <v>1.3352777777777778</v>
      </c>
      <c r="P7853">
        <v>0</v>
      </c>
      <c r="Q7853">
        <v>21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5.7319529999999999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5.7319529999999999</v>
      </c>
    </row>
    <row r="7854" spans="1:32" x14ac:dyDescent="0.3">
      <c r="A7854">
        <v>2791729</v>
      </c>
      <c r="B7854">
        <v>1</v>
      </c>
      <c r="C7854" t="s">
        <v>83</v>
      </c>
      <c r="D7854" t="s">
        <v>115</v>
      </c>
      <c r="E7854" t="s">
        <v>27720</v>
      </c>
      <c r="F7854" t="s">
        <v>27721</v>
      </c>
      <c r="G7854" t="s">
        <v>31546</v>
      </c>
      <c r="H7854" t="s">
        <v>145</v>
      </c>
      <c r="I7854" t="s">
        <v>78</v>
      </c>
      <c r="J7854" t="s">
        <v>135</v>
      </c>
      <c r="K7854" t="s">
        <v>22</v>
      </c>
      <c r="L7854" t="s">
        <v>136</v>
      </c>
      <c r="M7854" t="s">
        <v>27722</v>
      </c>
      <c r="N7854" t="s">
        <v>27723</v>
      </c>
      <c r="O7854">
        <v>0.31138888888888888</v>
      </c>
      <c r="P7854">
        <v>0</v>
      </c>
      <c r="Q7854">
        <v>174</v>
      </c>
      <c r="R7854">
        <v>0</v>
      </c>
      <c r="S7854">
        <v>1</v>
      </c>
      <c r="T7854">
        <v>0</v>
      </c>
      <c r="U7854">
        <v>12</v>
      </c>
      <c r="V7854">
        <v>0</v>
      </c>
      <c r="W7854">
        <v>0</v>
      </c>
      <c r="X7854">
        <v>0</v>
      </c>
      <c r="Y7854">
        <v>10.165374999999999</v>
      </c>
      <c r="Z7854">
        <v>0</v>
      </c>
      <c r="AA7854">
        <v>0</v>
      </c>
      <c r="AB7854">
        <v>0</v>
      </c>
      <c r="AC7854">
        <v>2.6515635999999998</v>
      </c>
      <c r="AD7854">
        <v>0</v>
      </c>
      <c r="AE7854">
        <v>0</v>
      </c>
      <c r="AF7854">
        <v>12.816938</v>
      </c>
    </row>
    <row r="7855" spans="1:32" x14ac:dyDescent="0.3">
      <c r="A7855">
        <v>2791511</v>
      </c>
      <c r="B7855">
        <v>1</v>
      </c>
      <c r="C7855" t="s">
        <v>82</v>
      </c>
      <c r="D7855" t="s">
        <v>106</v>
      </c>
      <c r="E7855" t="s">
        <v>27724</v>
      </c>
      <c r="F7855" t="s">
        <v>27725</v>
      </c>
      <c r="G7855" t="s">
        <v>31550</v>
      </c>
      <c r="H7855" t="s">
        <v>409</v>
      </c>
      <c r="I7855" t="s">
        <v>78</v>
      </c>
      <c r="J7855" t="s">
        <v>135</v>
      </c>
      <c r="K7855" t="s">
        <v>3</v>
      </c>
      <c r="L7855" t="s">
        <v>136</v>
      </c>
      <c r="M7855" t="s">
        <v>27726</v>
      </c>
      <c r="N7855" t="s">
        <v>27727</v>
      </c>
      <c r="O7855">
        <v>3.2513888888888891</v>
      </c>
      <c r="P7855">
        <v>0</v>
      </c>
      <c r="Q7855">
        <v>16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12.051595000000001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12.051595000000001</v>
      </c>
    </row>
    <row r="7856" spans="1:32" x14ac:dyDescent="0.3">
      <c r="A7856">
        <v>2791502</v>
      </c>
      <c r="B7856">
        <v>1</v>
      </c>
      <c r="C7856" t="s">
        <v>83</v>
      </c>
      <c r="D7856" t="s">
        <v>127</v>
      </c>
      <c r="E7856" t="s">
        <v>27728</v>
      </c>
      <c r="F7856" t="s">
        <v>27729</v>
      </c>
      <c r="G7856" t="s">
        <v>31552</v>
      </c>
      <c r="H7856" t="s">
        <v>665</v>
      </c>
      <c r="I7856" t="s">
        <v>78</v>
      </c>
      <c r="J7856" t="s">
        <v>135</v>
      </c>
      <c r="K7856" t="s">
        <v>22</v>
      </c>
      <c r="L7856" t="s">
        <v>136</v>
      </c>
      <c r="M7856" t="s">
        <v>27730</v>
      </c>
      <c r="N7856" t="s">
        <v>27731</v>
      </c>
      <c r="O7856">
        <v>1.5294444444444444</v>
      </c>
      <c r="P7856">
        <v>0</v>
      </c>
      <c r="Q7856">
        <v>69</v>
      </c>
      <c r="R7856">
        <v>0</v>
      </c>
      <c r="S7856">
        <v>11</v>
      </c>
      <c r="T7856">
        <v>0</v>
      </c>
      <c r="U7856">
        <v>7</v>
      </c>
      <c r="V7856">
        <v>0</v>
      </c>
      <c r="W7856">
        <v>0</v>
      </c>
      <c r="X7856">
        <v>0</v>
      </c>
      <c r="Y7856">
        <v>12.570038</v>
      </c>
      <c r="Z7856">
        <v>0</v>
      </c>
      <c r="AA7856">
        <v>6.5024876999999996</v>
      </c>
      <c r="AB7856">
        <v>0</v>
      </c>
      <c r="AC7856">
        <v>7.0022935999999998</v>
      </c>
      <c r="AD7856">
        <v>0</v>
      </c>
      <c r="AE7856">
        <v>0</v>
      </c>
      <c r="AF7856">
        <v>26.074819999999999</v>
      </c>
    </row>
    <row r="7857" spans="1:32" x14ac:dyDescent="0.3">
      <c r="A7857">
        <v>2791521</v>
      </c>
      <c r="B7857">
        <v>1</v>
      </c>
      <c r="C7857" t="s">
        <v>82</v>
      </c>
      <c r="D7857" t="s">
        <v>90</v>
      </c>
      <c r="E7857" t="s">
        <v>13719</v>
      </c>
      <c r="F7857" t="s">
        <v>13720</v>
      </c>
      <c r="G7857" t="s">
        <v>31551</v>
      </c>
      <c r="H7857" t="s">
        <v>134</v>
      </c>
      <c r="I7857" t="s">
        <v>79</v>
      </c>
      <c r="J7857" t="s">
        <v>135</v>
      </c>
      <c r="K7857" t="s">
        <v>22</v>
      </c>
      <c r="L7857" t="s">
        <v>136</v>
      </c>
      <c r="M7857" t="s">
        <v>27732</v>
      </c>
      <c r="N7857" t="s">
        <v>27733</v>
      </c>
      <c r="O7857">
        <v>1.7675000000000001</v>
      </c>
      <c r="P7857">
        <v>0</v>
      </c>
      <c r="Q7857">
        <v>144</v>
      </c>
      <c r="R7857">
        <v>0</v>
      </c>
      <c r="S7857">
        <v>1</v>
      </c>
      <c r="T7857">
        <v>29</v>
      </c>
      <c r="U7857">
        <v>22</v>
      </c>
      <c r="V7857">
        <v>12</v>
      </c>
      <c r="W7857">
        <v>4</v>
      </c>
      <c r="X7857">
        <v>0</v>
      </c>
      <c r="Y7857">
        <v>84.610389999999995</v>
      </c>
      <c r="Z7857">
        <v>0</v>
      </c>
      <c r="AA7857">
        <v>5.2454657999999998</v>
      </c>
      <c r="AB7857">
        <v>1817.3494000000001</v>
      </c>
      <c r="AC7857">
        <v>100.85371000000001</v>
      </c>
      <c r="AD7857">
        <v>1167.6221</v>
      </c>
      <c r="AE7857">
        <v>343.86950000000002</v>
      </c>
      <c r="AF7857">
        <v>3519.5504999999998</v>
      </c>
    </row>
    <row r="7858" spans="1:32" x14ac:dyDescent="0.3">
      <c r="A7858">
        <v>2791411</v>
      </c>
      <c r="B7858">
        <v>1</v>
      </c>
      <c r="C7858" t="s">
        <v>83</v>
      </c>
      <c r="D7858" t="s">
        <v>130</v>
      </c>
      <c r="E7858" t="s">
        <v>27734</v>
      </c>
      <c r="F7858" t="s">
        <v>27735</v>
      </c>
      <c r="G7858" t="s">
        <v>31548</v>
      </c>
      <c r="H7858" t="s">
        <v>893</v>
      </c>
      <c r="I7858" t="s">
        <v>78</v>
      </c>
      <c r="J7858" t="s">
        <v>135</v>
      </c>
      <c r="K7858" t="s">
        <v>22</v>
      </c>
      <c r="L7858" t="s">
        <v>136</v>
      </c>
      <c r="M7858" t="s">
        <v>27736</v>
      </c>
      <c r="N7858" t="s">
        <v>27737</v>
      </c>
      <c r="O7858">
        <v>2.286111111111111</v>
      </c>
      <c r="P7858">
        <v>0</v>
      </c>
      <c r="Q7858">
        <v>8</v>
      </c>
      <c r="R7858">
        <v>0</v>
      </c>
      <c r="S7858">
        <v>0</v>
      </c>
      <c r="T7858">
        <v>0</v>
      </c>
      <c r="U7858">
        <v>1</v>
      </c>
      <c r="V7858">
        <v>0</v>
      </c>
      <c r="W7858">
        <v>0</v>
      </c>
      <c r="X7858">
        <v>0</v>
      </c>
      <c r="Y7858">
        <v>3.2318912000000002</v>
      </c>
      <c r="Z7858">
        <v>0</v>
      </c>
      <c r="AA7858">
        <v>0</v>
      </c>
      <c r="AB7858">
        <v>0</v>
      </c>
      <c r="AC7858">
        <v>4.2296449999999997</v>
      </c>
      <c r="AD7858">
        <v>0</v>
      </c>
      <c r="AE7858">
        <v>0</v>
      </c>
      <c r="AF7858">
        <v>7.4615359999999997</v>
      </c>
    </row>
    <row r="7859" spans="1:32" x14ac:dyDescent="0.3">
      <c r="A7859">
        <v>2791405</v>
      </c>
      <c r="B7859">
        <v>1</v>
      </c>
      <c r="C7859" t="s">
        <v>82</v>
      </c>
      <c r="D7859" t="s">
        <v>84</v>
      </c>
      <c r="E7859" t="s">
        <v>10511</v>
      </c>
      <c r="F7859" t="s">
        <v>10512</v>
      </c>
      <c r="G7859" t="s">
        <v>31546</v>
      </c>
      <c r="H7859" t="s">
        <v>145</v>
      </c>
      <c r="I7859" t="s">
        <v>78</v>
      </c>
      <c r="J7859" t="s">
        <v>135</v>
      </c>
      <c r="K7859" t="s">
        <v>22</v>
      </c>
      <c r="L7859" t="s">
        <v>136</v>
      </c>
      <c r="M7859" t="s">
        <v>27738</v>
      </c>
      <c r="N7859" t="s">
        <v>27739</v>
      </c>
      <c r="O7859">
        <v>0.76888888888888884</v>
      </c>
      <c r="P7859">
        <v>0</v>
      </c>
      <c r="Q7859">
        <v>15</v>
      </c>
      <c r="R7859">
        <v>0</v>
      </c>
      <c r="S7859">
        <v>0</v>
      </c>
      <c r="T7859">
        <v>0</v>
      </c>
      <c r="U7859">
        <v>1</v>
      </c>
      <c r="V7859">
        <v>0</v>
      </c>
      <c r="W7859">
        <v>0</v>
      </c>
      <c r="X7859">
        <v>0</v>
      </c>
      <c r="Y7859">
        <v>2.3638792</v>
      </c>
      <c r="Z7859">
        <v>0</v>
      </c>
      <c r="AA7859">
        <v>0</v>
      </c>
      <c r="AB7859">
        <v>0</v>
      </c>
      <c r="AC7859">
        <v>0.60668087000000004</v>
      </c>
      <c r="AD7859">
        <v>0</v>
      </c>
      <c r="AE7859">
        <v>0</v>
      </c>
      <c r="AF7859">
        <v>2.9705599999999999</v>
      </c>
    </row>
    <row r="7860" spans="1:32" x14ac:dyDescent="0.3">
      <c r="A7860">
        <v>2791408</v>
      </c>
      <c r="B7860">
        <v>1</v>
      </c>
      <c r="C7860" t="s">
        <v>82</v>
      </c>
      <c r="D7860" t="s">
        <v>97</v>
      </c>
      <c r="E7860" t="s">
        <v>27740</v>
      </c>
      <c r="F7860" t="s">
        <v>27741</v>
      </c>
      <c r="G7860" t="s">
        <v>31551</v>
      </c>
      <c r="H7860" t="s">
        <v>185</v>
      </c>
      <c r="I7860" t="s">
        <v>79</v>
      </c>
      <c r="J7860" t="s">
        <v>135</v>
      </c>
      <c r="K7860" t="s">
        <v>22</v>
      </c>
      <c r="L7860" t="s">
        <v>136</v>
      </c>
      <c r="M7860" t="s">
        <v>27742</v>
      </c>
      <c r="N7860" t="s">
        <v>27743</v>
      </c>
      <c r="O7860">
        <v>1.3719444444444444</v>
      </c>
      <c r="P7860">
        <v>1</v>
      </c>
      <c r="Q7860">
        <v>386</v>
      </c>
      <c r="R7860">
        <v>1</v>
      </c>
      <c r="S7860">
        <v>6</v>
      </c>
      <c r="T7860">
        <v>6</v>
      </c>
      <c r="U7860">
        <v>36</v>
      </c>
      <c r="V7860">
        <v>3</v>
      </c>
      <c r="W7860">
        <v>1</v>
      </c>
      <c r="X7860">
        <v>58.527766999999997</v>
      </c>
      <c r="Y7860">
        <v>244.17394999999999</v>
      </c>
      <c r="Z7860">
        <v>1.4396636</v>
      </c>
      <c r="AA7860">
        <v>0.14868638000000001</v>
      </c>
      <c r="AB7860">
        <v>125.45236</v>
      </c>
      <c r="AC7860">
        <v>76.380134999999996</v>
      </c>
      <c r="AD7860">
        <v>485.77852999999999</v>
      </c>
      <c r="AE7860">
        <v>8.1184429999999992</v>
      </c>
      <c r="AF7860">
        <v>1000.01953</v>
      </c>
    </row>
    <row r="7861" spans="1:32" x14ac:dyDescent="0.3">
      <c r="A7861">
        <v>2791420</v>
      </c>
      <c r="B7861">
        <v>1</v>
      </c>
      <c r="C7861" t="s">
        <v>82</v>
      </c>
      <c r="D7861" t="s">
        <v>92</v>
      </c>
      <c r="E7861" t="s">
        <v>21188</v>
      </c>
      <c r="F7861" t="s">
        <v>21189</v>
      </c>
      <c r="G7861" t="s">
        <v>31545</v>
      </c>
      <c r="H7861" t="s">
        <v>134</v>
      </c>
      <c r="I7861" t="s">
        <v>79</v>
      </c>
      <c r="J7861" t="s">
        <v>248</v>
      </c>
      <c r="K7861" t="s">
        <v>22</v>
      </c>
      <c r="L7861" t="s">
        <v>136</v>
      </c>
      <c r="M7861" t="s">
        <v>27744</v>
      </c>
      <c r="N7861" t="s">
        <v>27745</v>
      </c>
      <c r="O7861">
        <v>5.0000000000000001E-3</v>
      </c>
      <c r="P7861">
        <v>3</v>
      </c>
      <c r="Q7861">
        <v>6820</v>
      </c>
      <c r="R7861">
        <v>2</v>
      </c>
      <c r="S7861">
        <v>21</v>
      </c>
      <c r="T7861">
        <v>28</v>
      </c>
      <c r="U7861">
        <v>1192</v>
      </c>
      <c r="V7861">
        <v>1</v>
      </c>
      <c r="W7861">
        <v>1</v>
      </c>
      <c r="X7861">
        <v>4.9136456000000002E-2</v>
      </c>
      <c r="Y7861">
        <v>11.496437999999999</v>
      </c>
      <c r="Z7861">
        <v>2.3970094000000001E-2</v>
      </c>
      <c r="AA7861">
        <v>2.1609439000000001E-2</v>
      </c>
      <c r="AB7861">
        <v>2.634557</v>
      </c>
      <c r="AC7861">
        <v>10.76553</v>
      </c>
      <c r="AD7861">
        <v>0.81420780000000004</v>
      </c>
      <c r="AE7861">
        <v>3.7670143000000001E-5</v>
      </c>
      <c r="AF7861">
        <v>25.805486999999999</v>
      </c>
    </row>
    <row r="7862" spans="1:32" x14ac:dyDescent="0.3">
      <c r="A7862">
        <v>2791259</v>
      </c>
      <c r="B7862">
        <v>1</v>
      </c>
      <c r="C7862" t="s">
        <v>82</v>
      </c>
      <c r="D7862" t="s">
        <v>108</v>
      </c>
      <c r="E7862" t="s">
        <v>24739</v>
      </c>
      <c r="F7862" t="s">
        <v>24740</v>
      </c>
      <c r="G7862" t="s">
        <v>31545</v>
      </c>
      <c r="H7862" t="s">
        <v>134</v>
      </c>
      <c r="I7862" t="s">
        <v>79</v>
      </c>
      <c r="J7862" t="s">
        <v>135</v>
      </c>
      <c r="K7862" t="s">
        <v>22</v>
      </c>
      <c r="L7862" t="s">
        <v>136</v>
      </c>
      <c r="M7862" t="s">
        <v>27746</v>
      </c>
      <c r="N7862" t="s">
        <v>27747</v>
      </c>
      <c r="O7862">
        <v>1.0433333333333332</v>
      </c>
      <c r="P7862">
        <v>0</v>
      </c>
      <c r="Q7862">
        <v>0</v>
      </c>
      <c r="R7862">
        <v>0</v>
      </c>
      <c r="S7862">
        <v>1</v>
      </c>
      <c r="T7862">
        <v>0</v>
      </c>
      <c r="U7862">
        <v>3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1.6293453</v>
      </c>
      <c r="AD7862">
        <v>0</v>
      </c>
      <c r="AE7862">
        <v>0</v>
      </c>
      <c r="AF7862">
        <v>1.6293453</v>
      </c>
    </row>
    <row r="7863" spans="1:32" x14ac:dyDescent="0.3">
      <c r="A7863">
        <v>2791265</v>
      </c>
      <c r="B7863">
        <v>1</v>
      </c>
      <c r="C7863" t="s">
        <v>82</v>
      </c>
      <c r="D7863" t="s">
        <v>99</v>
      </c>
      <c r="E7863" t="s">
        <v>27748</v>
      </c>
      <c r="F7863" t="s">
        <v>27749</v>
      </c>
      <c r="G7863" t="s">
        <v>31548</v>
      </c>
      <c r="H7863" t="s">
        <v>311</v>
      </c>
      <c r="I7863" t="s">
        <v>78</v>
      </c>
      <c r="J7863" t="s">
        <v>135</v>
      </c>
      <c r="K7863" t="s">
        <v>22</v>
      </c>
      <c r="L7863" t="s">
        <v>136</v>
      </c>
      <c r="M7863" t="s">
        <v>27750</v>
      </c>
      <c r="N7863" t="s">
        <v>27751</v>
      </c>
      <c r="O7863">
        <v>1.6702777777777778</v>
      </c>
      <c r="P7863">
        <v>0</v>
      </c>
      <c r="Q7863">
        <v>1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0.44435079999999999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0.44435079999999999</v>
      </c>
    </row>
    <row r="7864" spans="1:32" x14ac:dyDescent="0.3">
      <c r="A7864">
        <v>2791245</v>
      </c>
      <c r="B7864">
        <v>1</v>
      </c>
      <c r="C7864" t="s">
        <v>82</v>
      </c>
      <c r="D7864" t="s">
        <v>87</v>
      </c>
      <c r="E7864" t="s">
        <v>27752</v>
      </c>
      <c r="F7864" t="s">
        <v>27753</v>
      </c>
      <c r="G7864" t="s">
        <v>31546</v>
      </c>
      <c r="H7864" t="s">
        <v>145</v>
      </c>
      <c r="I7864" t="s">
        <v>78</v>
      </c>
      <c r="J7864" t="s">
        <v>135</v>
      </c>
      <c r="K7864" t="s">
        <v>22</v>
      </c>
      <c r="L7864" t="s">
        <v>136</v>
      </c>
      <c r="M7864" t="s">
        <v>27754</v>
      </c>
      <c r="N7864" t="s">
        <v>27755</v>
      </c>
      <c r="O7864">
        <v>1.591388888888889</v>
      </c>
      <c r="P7864">
        <v>0</v>
      </c>
      <c r="Q7864">
        <v>116</v>
      </c>
      <c r="R7864">
        <v>0</v>
      </c>
      <c r="S7864">
        <v>0</v>
      </c>
      <c r="T7864">
        <v>0</v>
      </c>
      <c r="U7864">
        <v>6</v>
      </c>
      <c r="V7864">
        <v>0</v>
      </c>
      <c r="W7864">
        <v>0</v>
      </c>
      <c r="X7864">
        <v>0</v>
      </c>
      <c r="Y7864">
        <v>67.985984999999999</v>
      </c>
      <c r="Z7864">
        <v>0</v>
      </c>
      <c r="AA7864">
        <v>0</v>
      </c>
      <c r="AB7864">
        <v>0</v>
      </c>
      <c r="AC7864">
        <v>2.7297832999999998</v>
      </c>
      <c r="AD7864">
        <v>0</v>
      </c>
      <c r="AE7864">
        <v>0</v>
      </c>
      <c r="AF7864">
        <v>70.715770000000006</v>
      </c>
    </row>
    <row r="7865" spans="1:32" x14ac:dyDescent="0.3">
      <c r="A7865">
        <v>2791254</v>
      </c>
      <c r="B7865">
        <v>1</v>
      </c>
      <c r="C7865" t="s">
        <v>82</v>
      </c>
      <c r="D7865" t="s">
        <v>98</v>
      </c>
      <c r="E7865" t="s">
        <v>27756</v>
      </c>
      <c r="F7865" t="s">
        <v>27757</v>
      </c>
      <c r="G7865" t="s">
        <v>31552</v>
      </c>
      <c r="H7865" t="s">
        <v>145</v>
      </c>
      <c r="I7865" t="s">
        <v>78</v>
      </c>
      <c r="J7865" t="s">
        <v>135</v>
      </c>
      <c r="K7865" t="s">
        <v>22</v>
      </c>
      <c r="L7865" t="s">
        <v>136</v>
      </c>
      <c r="M7865" t="s">
        <v>27758</v>
      </c>
      <c r="N7865" t="s">
        <v>27759</v>
      </c>
      <c r="O7865">
        <v>2.4227777777777777</v>
      </c>
      <c r="P7865">
        <v>0</v>
      </c>
      <c r="Q7865">
        <v>527</v>
      </c>
      <c r="R7865">
        <v>0</v>
      </c>
      <c r="S7865">
        <v>0</v>
      </c>
      <c r="T7865">
        <v>0</v>
      </c>
      <c r="U7865">
        <v>51</v>
      </c>
      <c r="V7865">
        <v>0</v>
      </c>
      <c r="W7865">
        <v>0</v>
      </c>
      <c r="X7865">
        <v>0</v>
      </c>
      <c r="Y7865">
        <v>316.50274999999999</v>
      </c>
      <c r="Z7865">
        <v>0</v>
      </c>
      <c r="AA7865">
        <v>0</v>
      </c>
      <c r="AB7865">
        <v>0</v>
      </c>
      <c r="AC7865">
        <v>55.197020000000002</v>
      </c>
      <c r="AD7865">
        <v>0</v>
      </c>
      <c r="AE7865">
        <v>0</v>
      </c>
      <c r="AF7865">
        <v>371.69979999999998</v>
      </c>
    </row>
    <row r="7866" spans="1:32" x14ac:dyDescent="0.3">
      <c r="A7866">
        <v>2791185</v>
      </c>
      <c r="B7866">
        <v>1</v>
      </c>
      <c r="C7866" t="s">
        <v>82</v>
      </c>
      <c r="D7866" t="s">
        <v>101</v>
      </c>
      <c r="E7866" t="s">
        <v>27760</v>
      </c>
      <c r="F7866" t="s">
        <v>27761</v>
      </c>
      <c r="G7866" t="s">
        <v>31546</v>
      </c>
      <c r="H7866" t="s">
        <v>223</v>
      </c>
      <c r="I7866" t="s">
        <v>78</v>
      </c>
      <c r="J7866" t="s">
        <v>135</v>
      </c>
      <c r="K7866" t="s">
        <v>22</v>
      </c>
      <c r="L7866" t="s">
        <v>136</v>
      </c>
      <c r="M7866" t="s">
        <v>27762</v>
      </c>
      <c r="N7866" t="s">
        <v>27763</v>
      </c>
      <c r="O7866">
        <v>2.875</v>
      </c>
      <c r="P7866">
        <v>0</v>
      </c>
      <c r="Q7866">
        <v>0</v>
      </c>
      <c r="R7866">
        <v>0</v>
      </c>
      <c r="S7866">
        <v>3</v>
      </c>
      <c r="T7866">
        <v>0</v>
      </c>
      <c r="U7866">
        <v>3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0.38891890000000001</v>
      </c>
      <c r="AB7866">
        <v>0</v>
      </c>
      <c r="AC7866">
        <v>0.66707282999999995</v>
      </c>
      <c r="AD7866">
        <v>0</v>
      </c>
      <c r="AE7866">
        <v>0</v>
      </c>
      <c r="AF7866">
        <v>1.0559917999999999</v>
      </c>
    </row>
    <row r="7867" spans="1:32" x14ac:dyDescent="0.3">
      <c r="A7867">
        <v>2791191</v>
      </c>
      <c r="B7867">
        <v>1</v>
      </c>
      <c r="C7867" t="s">
        <v>82</v>
      </c>
      <c r="D7867" t="s">
        <v>91</v>
      </c>
      <c r="E7867" t="s">
        <v>3578</v>
      </c>
      <c r="F7867" t="s">
        <v>3579</v>
      </c>
      <c r="G7867" t="s">
        <v>31552</v>
      </c>
      <c r="H7867" t="s">
        <v>665</v>
      </c>
      <c r="I7867" t="s">
        <v>78</v>
      </c>
      <c r="J7867" t="s">
        <v>135</v>
      </c>
      <c r="K7867" t="s">
        <v>22</v>
      </c>
      <c r="L7867" t="s">
        <v>136</v>
      </c>
      <c r="M7867" t="s">
        <v>27764</v>
      </c>
      <c r="N7867" t="s">
        <v>27765</v>
      </c>
      <c r="O7867">
        <v>3.3330555555555557</v>
      </c>
      <c r="P7867">
        <v>0</v>
      </c>
      <c r="Q7867">
        <v>13</v>
      </c>
      <c r="R7867">
        <v>0</v>
      </c>
      <c r="S7867">
        <v>0</v>
      </c>
      <c r="T7867">
        <v>0</v>
      </c>
      <c r="U7867">
        <v>53</v>
      </c>
      <c r="V7867">
        <v>0</v>
      </c>
      <c r="W7867">
        <v>3</v>
      </c>
      <c r="X7867">
        <v>0</v>
      </c>
      <c r="Y7867">
        <v>35.377986999999997</v>
      </c>
      <c r="Z7867">
        <v>0</v>
      </c>
      <c r="AA7867">
        <v>0</v>
      </c>
      <c r="AB7867">
        <v>0</v>
      </c>
      <c r="AC7867">
        <v>212.56093000000001</v>
      </c>
      <c r="AD7867">
        <v>0</v>
      </c>
      <c r="AE7867">
        <v>377.90082000000001</v>
      </c>
      <c r="AF7867">
        <v>625.83969999999999</v>
      </c>
    </row>
    <row r="7868" spans="1:32" x14ac:dyDescent="0.3">
      <c r="A7868">
        <v>2791098</v>
      </c>
      <c r="B7868">
        <v>1</v>
      </c>
      <c r="C7868" t="s">
        <v>82</v>
      </c>
      <c r="D7868" t="s">
        <v>88</v>
      </c>
      <c r="E7868" t="s">
        <v>27766</v>
      </c>
      <c r="F7868" t="s">
        <v>27767</v>
      </c>
      <c r="G7868" t="s">
        <v>31548</v>
      </c>
      <c r="H7868" t="s">
        <v>893</v>
      </c>
      <c r="I7868" t="s">
        <v>78</v>
      </c>
      <c r="J7868" t="s">
        <v>135</v>
      </c>
      <c r="K7868" t="s">
        <v>22</v>
      </c>
      <c r="L7868" t="s">
        <v>136</v>
      </c>
      <c r="M7868" t="s">
        <v>27768</v>
      </c>
      <c r="N7868" t="s">
        <v>26163</v>
      </c>
      <c r="O7868">
        <v>1.1266666666666667</v>
      </c>
      <c r="P7868">
        <v>0</v>
      </c>
      <c r="Q7868">
        <v>2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0.12593403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0.12593403</v>
      </c>
    </row>
    <row r="7869" spans="1:32" x14ac:dyDescent="0.3">
      <c r="A7869">
        <v>2791076</v>
      </c>
      <c r="B7869">
        <v>1</v>
      </c>
      <c r="C7869" t="s">
        <v>82</v>
      </c>
      <c r="D7869" t="s">
        <v>88</v>
      </c>
      <c r="E7869" t="s">
        <v>27769</v>
      </c>
      <c r="F7869" t="s">
        <v>27770</v>
      </c>
      <c r="G7869" t="s">
        <v>31546</v>
      </c>
      <c r="H7869" t="s">
        <v>145</v>
      </c>
      <c r="I7869" t="s">
        <v>78</v>
      </c>
      <c r="J7869" t="s">
        <v>135</v>
      </c>
      <c r="K7869" t="s">
        <v>22</v>
      </c>
      <c r="L7869" t="s">
        <v>136</v>
      </c>
      <c r="M7869" t="s">
        <v>27771</v>
      </c>
      <c r="N7869" t="s">
        <v>27772</v>
      </c>
      <c r="O7869">
        <v>0.51222222222222225</v>
      </c>
      <c r="P7869">
        <v>0</v>
      </c>
      <c r="Q7869">
        <v>79</v>
      </c>
      <c r="R7869">
        <v>0</v>
      </c>
      <c r="S7869">
        <v>0</v>
      </c>
      <c r="T7869">
        <v>0</v>
      </c>
      <c r="U7869">
        <v>9</v>
      </c>
      <c r="V7869">
        <v>0</v>
      </c>
      <c r="W7869">
        <v>0</v>
      </c>
      <c r="X7869">
        <v>0</v>
      </c>
      <c r="Y7869">
        <v>10.391062</v>
      </c>
      <c r="Z7869">
        <v>0</v>
      </c>
      <c r="AA7869">
        <v>0</v>
      </c>
      <c r="AB7869">
        <v>0</v>
      </c>
      <c r="AC7869">
        <v>0.62829990000000002</v>
      </c>
      <c r="AD7869">
        <v>0</v>
      </c>
      <c r="AE7869">
        <v>0</v>
      </c>
      <c r="AF7869">
        <v>11.0193615</v>
      </c>
    </row>
    <row r="7870" spans="1:32" x14ac:dyDescent="0.3">
      <c r="A7870">
        <v>2791070</v>
      </c>
      <c r="B7870">
        <v>1</v>
      </c>
      <c r="C7870" t="s">
        <v>82</v>
      </c>
      <c r="D7870" t="s">
        <v>90</v>
      </c>
      <c r="E7870" t="s">
        <v>27773</v>
      </c>
      <c r="F7870" t="s">
        <v>27774</v>
      </c>
      <c r="G7870" t="s">
        <v>31552</v>
      </c>
      <c r="H7870" t="s">
        <v>145</v>
      </c>
      <c r="I7870" t="s">
        <v>78</v>
      </c>
      <c r="J7870" t="s">
        <v>135</v>
      </c>
      <c r="K7870" t="s">
        <v>22</v>
      </c>
      <c r="L7870" t="s">
        <v>136</v>
      </c>
      <c r="M7870" t="s">
        <v>27775</v>
      </c>
      <c r="N7870" t="s">
        <v>27776</v>
      </c>
      <c r="O7870">
        <v>0.82750000000000001</v>
      </c>
      <c r="P7870">
        <v>0</v>
      </c>
      <c r="Q7870">
        <v>507</v>
      </c>
      <c r="R7870">
        <v>0</v>
      </c>
      <c r="S7870">
        <v>0</v>
      </c>
      <c r="T7870">
        <v>0</v>
      </c>
      <c r="U7870">
        <v>27</v>
      </c>
      <c r="V7870">
        <v>0</v>
      </c>
      <c r="W7870">
        <v>0</v>
      </c>
      <c r="X7870">
        <v>0</v>
      </c>
      <c r="Y7870">
        <v>73.208879999999994</v>
      </c>
      <c r="Z7870">
        <v>0</v>
      </c>
      <c r="AA7870">
        <v>0</v>
      </c>
      <c r="AB7870">
        <v>0</v>
      </c>
      <c r="AC7870">
        <v>8.2308710000000005</v>
      </c>
      <c r="AD7870">
        <v>0</v>
      </c>
      <c r="AE7870">
        <v>0</v>
      </c>
      <c r="AF7870">
        <v>81.439750000000004</v>
      </c>
    </row>
    <row r="7871" spans="1:32" x14ac:dyDescent="0.3">
      <c r="A7871">
        <v>2791068</v>
      </c>
      <c r="B7871">
        <v>1</v>
      </c>
      <c r="C7871" t="s">
        <v>82</v>
      </c>
      <c r="D7871" t="s">
        <v>112</v>
      </c>
      <c r="E7871" t="s">
        <v>27777</v>
      </c>
      <c r="F7871" t="s">
        <v>27778</v>
      </c>
      <c r="G7871" t="s">
        <v>31552</v>
      </c>
      <c r="H7871" t="s">
        <v>2951</v>
      </c>
      <c r="I7871" t="s">
        <v>78</v>
      </c>
      <c r="J7871" t="s">
        <v>135</v>
      </c>
      <c r="K7871" t="s">
        <v>22</v>
      </c>
      <c r="L7871" t="s">
        <v>136</v>
      </c>
      <c r="M7871" t="s">
        <v>27779</v>
      </c>
      <c r="N7871" t="s">
        <v>27780</v>
      </c>
      <c r="O7871">
        <v>0.72166666666666668</v>
      </c>
      <c r="P7871">
        <v>0</v>
      </c>
      <c r="Q7871">
        <v>92</v>
      </c>
      <c r="R7871">
        <v>0</v>
      </c>
      <c r="S7871">
        <v>24</v>
      </c>
      <c r="T7871">
        <v>0</v>
      </c>
      <c r="U7871">
        <v>12</v>
      </c>
      <c r="V7871">
        <v>0</v>
      </c>
      <c r="W7871">
        <v>0</v>
      </c>
      <c r="X7871">
        <v>0</v>
      </c>
      <c r="Y7871">
        <v>14.601817</v>
      </c>
      <c r="Z7871">
        <v>0</v>
      </c>
      <c r="AA7871">
        <v>6.7711079999999999</v>
      </c>
      <c r="AB7871">
        <v>0</v>
      </c>
      <c r="AC7871">
        <v>0.46804622000000001</v>
      </c>
      <c r="AD7871">
        <v>0</v>
      </c>
      <c r="AE7871">
        <v>0</v>
      </c>
      <c r="AF7871">
        <v>21.840971</v>
      </c>
    </row>
    <row r="7872" spans="1:32" x14ac:dyDescent="0.3">
      <c r="A7872">
        <v>2791084</v>
      </c>
      <c r="B7872">
        <v>1</v>
      </c>
      <c r="C7872" t="s">
        <v>83</v>
      </c>
      <c r="D7872" t="s">
        <v>127</v>
      </c>
      <c r="E7872" t="s">
        <v>18720</v>
      </c>
      <c r="F7872" t="s">
        <v>18721</v>
      </c>
      <c r="G7872" t="s">
        <v>31549</v>
      </c>
      <c r="H7872" t="s">
        <v>134</v>
      </c>
      <c r="I7872" t="s">
        <v>79</v>
      </c>
      <c r="J7872" t="s">
        <v>135</v>
      </c>
      <c r="K7872" t="s">
        <v>22</v>
      </c>
      <c r="L7872" t="s">
        <v>136</v>
      </c>
      <c r="M7872" t="s">
        <v>27781</v>
      </c>
      <c r="N7872" t="s">
        <v>27782</v>
      </c>
      <c r="O7872">
        <v>1.2752777777777777</v>
      </c>
      <c r="P7872">
        <v>6</v>
      </c>
      <c r="Q7872">
        <v>2716</v>
      </c>
      <c r="R7872">
        <v>64</v>
      </c>
      <c r="S7872">
        <v>124</v>
      </c>
      <c r="T7872">
        <v>18</v>
      </c>
      <c r="U7872">
        <v>266</v>
      </c>
      <c r="V7872">
        <v>2</v>
      </c>
      <c r="W7872">
        <v>1</v>
      </c>
      <c r="X7872">
        <v>18.067592999999999</v>
      </c>
      <c r="Y7872">
        <v>511.78415000000001</v>
      </c>
      <c r="Z7872">
        <v>66.749989999999997</v>
      </c>
      <c r="AA7872">
        <v>23.356190000000002</v>
      </c>
      <c r="AB7872">
        <v>118.3998</v>
      </c>
      <c r="AC7872">
        <v>117.571335</v>
      </c>
      <c r="AD7872">
        <v>24.441776000000001</v>
      </c>
      <c r="AE7872">
        <v>9.2132249999999996</v>
      </c>
      <c r="AF7872">
        <v>889.58405000000005</v>
      </c>
    </row>
    <row r="7873" spans="1:32" x14ac:dyDescent="0.3">
      <c r="A7873">
        <v>2791085</v>
      </c>
      <c r="B7873">
        <v>1</v>
      </c>
      <c r="C7873" t="s">
        <v>82</v>
      </c>
      <c r="D7873" t="s">
        <v>103</v>
      </c>
      <c r="E7873" t="s">
        <v>2156</v>
      </c>
      <c r="F7873" t="s">
        <v>2157</v>
      </c>
      <c r="G7873" t="s">
        <v>31545</v>
      </c>
      <c r="H7873" t="s">
        <v>185</v>
      </c>
      <c r="I7873" t="s">
        <v>79</v>
      </c>
      <c r="J7873" t="s">
        <v>248</v>
      </c>
      <c r="K7873" t="s">
        <v>22</v>
      </c>
      <c r="L7873" t="s">
        <v>136</v>
      </c>
      <c r="M7873" t="s">
        <v>27783</v>
      </c>
      <c r="N7873" t="s">
        <v>27784</v>
      </c>
      <c r="O7873">
        <v>4.2500000000000003E-2</v>
      </c>
      <c r="P7873">
        <v>0</v>
      </c>
      <c r="Q7873">
        <v>1847</v>
      </c>
      <c r="R7873">
        <v>5</v>
      </c>
      <c r="S7873">
        <v>310</v>
      </c>
      <c r="T7873">
        <v>7</v>
      </c>
      <c r="U7873">
        <v>336</v>
      </c>
      <c r="V7873">
        <v>1</v>
      </c>
      <c r="W7873">
        <v>0</v>
      </c>
      <c r="X7873">
        <v>0</v>
      </c>
      <c r="Y7873">
        <v>10.563506</v>
      </c>
      <c r="Z7873">
        <v>0.79069202999999999</v>
      </c>
      <c r="AA7873">
        <v>2.3397412000000002</v>
      </c>
      <c r="AB7873">
        <v>0.79235553999999997</v>
      </c>
      <c r="AC7873">
        <v>4.7031384000000003</v>
      </c>
      <c r="AD7873">
        <v>0.57374559999999997</v>
      </c>
      <c r="AE7873">
        <v>0</v>
      </c>
      <c r="AF7873">
        <v>19.763179999999998</v>
      </c>
    </row>
    <row r="7874" spans="1:32" x14ac:dyDescent="0.3">
      <c r="A7874">
        <v>2791089</v>
      </c>
      <c r="B7874">
        <v>1</v>
      </c>
      <c r="C7874" t="s">
        <v>82</v>
      </c>
      <c r="D7874" t="s">
        <v>113</v>
      </c>
      <c r="E7874" t="s">
        <v>16046</v>
      </c>
      <c r="F7874" t="s">
        <v>16047</v>
      </c>
      <c r="G7874" t="s">
        <v>31545</v>
      </c>
      <c r="H7874" t="s">
        <v>643</v>
      </c>
      <c r="I7874" t="s">
        <v>79</v>
      </c>
      <c r="J7874" t="s">
        <v>135</v>
      </c>
      <c r="K7874" t="s">
        <v>22</v>
      </c>
      <c r="L7874" t="s">
        <v>186</v>
      </c>
      <c r="M7874" t="s">
        <v>27785</v>
      </c>
      <c r="N7874" t="s">
        <v>27786</v>
      </c>
      <c r="O7874">
        <v>3.3116666666666665</v>
      </c>
      <c r="P7874">
        <v>1</v>
      </c>
      <c r="Q7874">
        <v>3373</v>
      </c>
      <c r="R7874">
        <v>0</v>
      </c>
      <c r="S7874">
        <v>42</v>
      </c>
      <c r="T7874">
        <v>0</v>
      </c>
      <c r="U7874">
        <v>326</v>
      </c>
      <c r="V7874">
        <v>1</v>
      </c>
      <c r="W7874">
        <v>0</v>
      </c>
      <c r="X7874">
        <v>22.381733000000001</v>
      </c>
      <c r="Y7874">
        <v>3042.3552</v>
      </c>
      <c r="Z7874">
        <v>0</v>
      </c>
      <c r="AA7874">
        <v>74.098399999999998</v>
      </c>
      <c r="AB7874">
        <v>0</v>
      </c>
      <c r="AC7874">
        <v>738.10126000000002</v>
      </c>
      <c r="AD7874">
        <v>23.615555000000001</v>
      </c>
      <c r="AE7874">
        <v>0</v>
      </c>
      <c r="AF7874">
        <v>3900.5522000000001</v>
      </c>
    </row>
    <row r="7875" spans="1:32" x14ac:dyDescent="0.3">
      <c r="A7875">
        <v>2790968</v>
      </c>
      <c r="B7875">
        <v>1</v>
      </c>
      <c r="C7875" t="s">
        <v>82</v>
      </c>
      <c r="D7875" t="s">
        <v>98</v>
      </c>
      <c r="E7875" t="s">
        <v>26042</v>
      </c>
      <c r="F7875" t="s">
        <v>26043</v>
      </c>
      <c r="G7875" t="s">
        <v>31548</v>
      </c>
      <c r="H7875" t="s">
        <v>311</v>
      </c>
      <c r="I7875" t="s">
        <v>78</v>
      </c>
      <c r="J7875" t="s">
        <v>135</v>
      </c>
      <c r="K7875" t="s">
        <v>22</v>
      </c>
      <c r="L7875" t="s">
        <v>136</v>
      </c>
      <c r="M7875" t="s">
        <v>27787</v>
      </c>
      <c r="N7875" t="s">
        <v>27788</v>
      </c>
      <c r="O7875">
        <v>3.8213888888888889</v>
      </c>
      <c r="P7875">
        <v>0</v>
      </c>
      <c r="Q7875">
        <v>2</v>
      </c>
      <c r="R7875">
        <v>0</v>
      </c>
      <c r="S7875">
        <v>0</v>
      </c>
      <c r="T7875">
        <v>0</v>
      </c>
      <c r="U7875">
        <v>6</v>
      </c>
      <c r="V7875">
        <v>0</v>
      </c>
      <c r="W7875">
        <v>0</v>
      </c>
      <c r="X7875">
        <v>0</v>
      </c>
      <c r="Y7875">
        <v>3.4090053999999999</v>
      </c>
      <c r="Z7875">
        <v>0</v>
      </c>
      <c r="AA7875">
        <v>0</v>
      </c>
      <c r="AB7875">
        <v>0</v>
      </c>
      <c r="AC7875">
        <v>23.684895000000001</v>
      </c>
      <c r="AD7875">
        <v>0</v>
      </c>
      <c r="AE7875">
        <v>0</v>
      </c>
      <c r="AF7875">
        <v>27.093899</v>
      </c>
    </row>
    <row r="7876" spans="1:32" x14ac:dyDescent="0.3">
      <c r="A7876">
        <v>2790976</v>
      </c>
      <c r="B7876">
        <v>1</v>
      </c>
      <c r="C7876" t="s">
        <v>82</v>
      </c>
      <c r="D7876" t="s">
        <v>113</v>
      </c>
      <c r="E7876" t="s">
        <v>27789</v>
      </c>
      <c r="F7876" t="s">
        <v>27790</v>
      </c>
      <c r="G7876" t="s">
        <v>31548</v>
      </c>
      <c r="H7876" t="s">
        <v>893</v>
      </c>
      <c r="I7876" t="s">
        <v>78</v>
      </c>
      <c r="J7876" t="s">
        <v>135</v>
      </c>
      <c r="K7876" t="s">
        <v>22</v>
      </c>
      <c r="L7876" t="s">
        <v>136</v>
      </c>
      <c r="M7876" t="s">
        <v>27791</v>
      </c>
      <c r="N7876" t="s">
        <v>27792</v>
      </c>
      <c r="O7876">
        <v>1.7019444444444445</v>
      </c>
      <c r="P7876">
        <v>0</v>
      </c>
      <c r="Q7876">
        <v>6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1.208013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1.208013</v>
      </c>
    </row>
    <row r="7877" spans="1:32" x14ac:dyDescent="0.3">
      <c r="A7877">
        <v>2790975</v>
      </c>
      <c r="B7877">
        <v>1</v>
      </c>
      <c r="C7877" t="s">
        <v>82</v>
      </c>
      <c r="D7877" t="s">
        <v>104</v>
      </c>
      <c r="E7877" t="s">
        <v>25333</v>
      </c>
      <c r="F7877" t="s">
        <v>25334</v>
      </c>
      <c r="G7877" t="s">
        <v>31548</v>
      </c>
      <c r="H7877" t="s">
        <v>311</v>
      </c>
      <c r="I7877" t="s">
        <v>78</v>
      </c>
      <c r="J7877" t="s">
        <v>135</v>
      </c>
      <c r="K7877" t="s">
        <v>22</v>
      </c>
      <c r="L7877" t="s">
        <v>136</v>
      </c>
      <c r="M7877" t="s">
        <v>27793</v>
      </c>
      <c r="N7877" t="s">
        <v>27794</v>
      </c>
      <c r="O7877">
        <v>1.9152777777777779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1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44.217224000000002</v>
      </c>
      <c r="AD7877">
        <v>0</v>
      </c>
      <c r="AE7877">
        <v>0</v>
      </c>
      <c r="AF7877">
        <v>44.217224000000002</v>
      </c>
    </row>
    <row r="7878" spans="1:32" x14ac:dyDescent="0.3">
      <c r="A7878">
        <v>2790982</v>
      </c>
      <c r="B7878">
        <v>1</v>
      </c>
      <c r="C7878" t="s">
        <v>82</v>
      </c>
      <c r="D7878" t="s">
        <v>101</v>
      </c>
      <c r="E7878" t="s">
        <v>27795</v>
      </c>
      <c r="F7878" t="s">
        <v>27796</v>
      </c>
      <c r="G7878" t="s">
        <v>31545</v>
      </c>
      <c r="H7878" t="s">
        <v>134</v>
      </c>
      <c r="I7878" t="s">
        <v>79</v>
      </c>
      <c r="J7878" t="s">
        <v>135</v>
      </c>
      <c r="K7878" t="s">
        <v>22</v>
      </c>
      <c r="L7878" t="s">
        <v>136</v>
      </c>
      <c r="M7878" t="s">
        <v>27797</v>
      </c>
      <c r="N7878" t="s">
        <v>27798</v>
      </c>
      <c r="O7878">
        <v>0.52500000000000002</v>
      </c>
      <c r="P7878">
        <v>0</v>
      </c>
      <c r="Q7878">
        <v>24</v>
      </c>
      <c r="R7878">
        <v>5</v>
      </c>
      <c r="S7878">
        <v>23</v>
      </c>
      <c r="T7878">
        <v>20</v>
      </c>
      <c r="U7878">
        <v>69</v>
      </c>
      <c r="V7878">
        <v>17</v>
      </c>
      <c r="W7878">
        <v>1</v>
      </c>
      <c r="X7878">
        <v>0</v>
      </c>
      <c r="Y7878">
        <v>1.2628435</v>
      </c>
      <c r="Z7878">
        <v>1.1219599</v>
      </c>
      <c r="AA7878">
        <v>1.8045232</v>
      </c>
      <c r="AB7878">
        <v>58.581325999999997</v>
      </c>
      <c r="AC7878">
        <v>8.8973809999999993</v>
      </c>
      <c r="AD7878">
        <v>784.69140000000004</v>
      </c>
      <c r="AE7878">
        <v>3.1603317</v>
      </c>
      <c r="AF7878">
        <v>859.51980000000003</v>
      </c>
    </row>
    <row r="7879" spans="1:32" x14ac:dyDescent="0.3">
      <c r="A7879">
        <v>2790971</v>
      </c>
      <c r="B7879">
        <v>1</v>
      </c>
      <c r="C7879" t="s">
        <v>83</v>
      </c>
      <c r="D7879" t="s">
        <v>117</v>
      </c>
      <c r="E7879" t="s">
        <v>27799</v>
      </c>
      <c r="F7879" t="s">
        <v>27800</v>
      </c>
      <c r="G7879" t="s">
        <v>31551</v>
      </c>
      <c r="H7879" t="s">
        <v>3857</v>
      </c>
      <c r="I7879" t="s">
        <v>79</v>
      </c>
      <c r="J7879" t="s">
        <v>135</v>
      </c>
      <c r="K7879" t="s">
        <v>22</v>
      </c>
      <c r="L7879" t="s">
        <v>136</v>
      </c>
      <c r="M7879" t="s">
        <v>27801</v>
      </c>
      <c r="N7879" t="s">
        <v>27802</v>
      </c>
      <c r="O7879">
        <v>1.3477777777777777</v>
      </c>
      <c r="P7879">
        <v>0</v>
      </c>
      <c r="Q7879">
        <v>492</v>
      </c>
      <c r="R7879">
        <v>0</v>
      </c>
      <c r="S7879">
        <v>0</v>
      </c>
      <c r="T7879">
        <v>0</v>
      </c>
      <c r="U7879">
        <v>66</v>
      </c>
      <c r="V7879">
        <v>0</v>
      </c>
      <c r="W7879">
        <v>0</v>
      </c>
      <c r="X7879">
        <v>0</v>
      </c>
      <c r="Y7879">
        <v>87.059616000000005</v>
      </c>
      <c r="Z7879">
        <v>0</v>
      </c>
      <c r="AA7879">
        <v>0</v>
      </c>
      <c r="AB7879">
        <v>0</v>
      </c>
      <c r="AC7879">
        <v>32.660988000000003</v>
      </c>
      <c r="AD7879">
        <v>0</v>
      </c>
      <c r="AE7879">
        <v>0</v>
      </c>
      <c r="AF7879">
        <v>119.72060399999999</v>
      </c>
    </row>
    <row r="7880" spans="1:32" x14ac:dyDescent="0.3">
      <c r="A7880">
        <v>2790950</v>
      </c>
      <c r="B7880">
        <v>1</v>
      </c>
      <c r="C7880" t="s">
        <v>82</v>
      </c>
      <c r="D7880" t="s">
        <v>92</v>
      </c>
      <c r="E7880" t="s">
        <v>27803</v>
      </c>
      <c r="F7880" t="s">
        <v>27804</v>
      </c>
      <c r="G7880" t="s">
        <v>31545</v>
      </c>
      <c r="H7880" t="s">
        <v>134</v>
      </c>
      <c r="I7880" t="s">
        <v>79</v>
      </c>
      <c r="J7880" t="s">
        <v>135</v>
      </c>
      <c r="K7880" t="s">
        <v>22</v>
      </c>
      <c r="L7880" t="s">
        <v>136</v>
      </c>
      <c r="M7880" t="s">
        <v>27805</v>
      </c>
      <c r="N7880" t="s">
        <v>27806</v>
      </c>
      <c r="O7880">
        <v>0.67555555555555558</v>
      </c>
      <c r="P7880">
        <v>3</v>
      </c>
      <c r="Q7880">
        <v>6820</v>
      </c>
      <c r="R7880">
        <v>2</v>
      </c>
      <c r="S7880">
        <v>21</v>
      </c>
      <c r="T7880">
        <v>28</v>
      </c>
      <c r="U7880">
        <v>1192</v>
      </c>
      <c r="V7880">
        <v>1</v>
      </c>
      <c r="W7880">
        <v>1</v>
      </c>
      <c r="X7880">
        <v>6.8507667000000003</v>
      </c>
      <c r="Y7880">
        <v>1602.8530000000001</v>
      </c>
      <c r="Z7880">
        <v>2.4850005999999998</v>
      </c>
      <c r="AA7880">
        <v>2.3734035000000002</v>
      </c>
      <c r="AB7880">
        <v>201.99666999999999</v>
      </c>
      <c r="AC7880">
        <v>736.79409999999996</v>
      </c>
      <c r="AD7880">
        <v>40.728245000000001</v>
      </c>
      <c r="AE7880">
        <v>1.4341505999999999E-3</v>
      </c>
      <c r="AF7880">
        <v>2594.0828000000001</v>
      </c>
    </row>
    <row r="7881" spans="1:32" x14ac:dyDescent="0.3">
      <c r="A7881">
        <v>2790858</v>
      </c>
      <c r="B7881">
        <v>1</v>
      </c>
      <c r="C7881" t="s">
        <v>82</v>
      </c>
      <c r="D7881" t="s">
        <v>84</v>
      </c>
      <c r="E7881" t="s">
        <v>27585</v>
      </c>
      <c r="F7881" t="s">
        <v>27586</v>
      </c>
      <c r="G7881" t="s">
        <v>31551</v>
      </c>
      <c r="H7881" t="s">
        <v>672</v>
      </c>
      <c r="I7881" t="s">
        <v>79</v>
      </c>
      <c r="J7881" t="s">
        <v>135</v>
      </c>
      <c r="K7881" t="s">
        <v>22</v>
      </c>
      <c r="L7881" t="s">
        <v>136</v>
      </c>
      <c r="M7881" t="s">
        <v>27807</v>
      </c>
      <c r="N7881" t="s">
        <v>27808</v>
      </c>
      <c r="O7881">
        <v>1.0055555555555555</v>
      </c>
      <c r="P7881">
        <v>0</v>
      </c>
      <c r="Q7881">
        <v>0</v>
      </c>
      <c r="R7881">
        <v>0</v>
      </c>
      <c r="S7881">
        <v>0</v>
      </c>
      <c r="T7881">
        <v>1</v>
      </c>
      <c r="U7881">
        <v>0</v>
      </c>
      <c r="V7881">
        <v>1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263.21008</v>
      </c>
      <c r="AC7881">
        <v>0</v>
      </c>
      <c r="AD7881">
        <v>339.74047999999999</v>
      </c>
      <c r="AE7881">
        <v>0</v>
      </c>
      <c r="AF7881">
        <v>602.95056</v>
      </c>
    </row>
    <row r="7882" spans="1:32" x14ac:dyDescent="0.3">
      <c r="A7882">
        <v>2790846</v>
      </c>
      <c r="B7882">
        <v>1</v>
      </c>
      <c r="C7882" t="s">
        <v>82</v>
      </c>
      <c r="D7882" t="s">
        <v>87</v>
      </c>
      <c r="E7882" t="s">
        <v>27809</v>
      </c>
      <c r="F7882" t="s">
        <v>27810</v>
      </c>
      <c r="G7882" t="s">
        <v>31546</v>
      </c>
      <c r="H7882" t="s">
        <v>223</v>
      </c>
      <c r="I7882" t="s">
        <v>78</v>
      </c>
      <c r="J7882" t="s">
        <v>135</v>
      </c>
      <c r="K7882" t="s">
        <v>22</v>
      </c>
      <c r="L7882" t="s">
        <v>136</v>
      </c>
      <c r="M7882" t="s">
        <v>27811</v>
      </c>
      <c r="N7882" t="s">
        <v>27812</v>
      </c>
      <c r="O7882">
        <v>1.7430555555555556</v>
      </c>
      <c r="P7882">
        <v>0</v>
      </c>
      <c r="Q7882">
        <v>221</v>
      </c>
      <c r="R7882">
        <v>0</v>
      </c>
      <c r="S7882">
        <v>0</v>
      </c>
      <c r="T7882">
        <v>0</v>
      </c>
      <c r="U7882">
        <v>12</v>
      </c>
      <c r="V7882">
        <v>0</v>
      </c>
      <c r="W7882">
        <v>0</v>
      </c>
      <c r="X7882">
        <v>0</v>
      </c>
      <c r="Y7882">
        <v>116.54349999999999</v>
      </c>
      <c r="Z7882">
        <v>0</v>
      </c>
      <c r="AA7882">
        <v>0</v>
      </c>
      <c r="AB7882">
        <v>0</v>
      </c>
      <c r="AC7882">
        <v>13.776933</v>
      </c>
      <c r="AD7882">
        <v>0</v>
      </c>
      <c r="AE7882">
        <v>0</v>
      </c>
      <c r="AF7882">
        <v>130.32042999999999</v>
      </c>
    </row>
    <row r="7883" spans="1:32" x14ac:dyDescent="0.3">
      <c r="A7883">
        <v>2790759</v>
      </c>
      <c r="B7883">
        <v>1</v>
      </c>
      <c r="C7883" t="s">
        <v>82</v>
      </c>
      <c r="D7883" t="s">
        <v>104</v>
      </c>
      <c r="E7883" t="s">
        <v>1042</v>
      </c>
      <c r="F7883" t="s">
        <v>1043</v>
      </c>
      <c r="G7883" t="s">
        <v>31546</v>
      </c>
      <c r="H7883" t="s">
        <v>223</v>
      </c>
      <c r="I7883" t="s">
        <v>78</v>
      </c>
      <c r="J7883" t="s">
        <v>135</v>
      </c>
      <c r="K7883" t="s">
        <v>22</v>
      </c>
      <c r="L7883" t="s">
        <v>136</v>
      </c>
      <c r="M7883" t="s">
        <v>27813</v>
      </c>
      <c r="N7883" t="s">
        <v>27814</v>
      </c>
      <c r="O7883">
        <v>0.46916666666666668</v>
      </c>
      <c r="P7883">
        <v>0</v>
      </c>
      <c r="Q7883">
        <v>19</v>
      </c>
      <c r="R7883">
        <v>0</v>
      </c>
      <c r="S7883">
        <v>0</v>
      </c>
      <c r="T7883">
        <v>0</v>
      </c>
      <c r="U7883">
        <v>21</v>
      </c>
      <c r="V7883">
        <v>0</v>
      </c>
      <c r="W7883">
        <v>0</v>
      </c>
      <c r="X7883">
        <v>0</v>
      </c>
      <c r="Y7883">
        <v>1.7571509000000001</v>
      </c>
      <c r="Z7883">
        <v>0</v>
      </c>
      <c r="AA7883">
        <v>0</v>
      </c>
      <c r="AB7883">
        <v>0</v>
      </c>
      <c r="AC7883">
        <v>19.289239999999999</v>
      </c>
      <c r="AD7883">
        <v>0</v>
      </c>
      <c r="AE7883">
        <v>0</v>
      </c>
      <c r="AF7883">
        <v>21.046389999999999</v>
      </c>
    </row>
    <row r="7884" spans="1:32" x14ac:dyDescent="0.3">
      <c r="A7884">
        <v>2790763</v>
      </c>
      <c r="B7884">
        <v>1</v>
      </c>
      <c r="C7884" t="s">
        <v>82</v>
      </c>
      <c r="D7884" t="s">
        <v>104</v>
      </c>
      <c r="E7884" t="s">
        <v>27815</v>
      </c>
      <c r="F7884" t="s">
        <v>27816</v>
      </c>
      <c r="G7884" t="s">
        <v>31548</v>
      </c>
      <c r="H7884" t="s">
        <v>311</v>
      </c>
      <c r="I7884" t="s">
        <v>78</v>
      </c>
      <c r="J7884" t="s">
        <v>135</v>
      </c>
      <c r="K7884" t="s">
        <v>22</v>
      </c>
      <c r="L7884" t="s">
        <v>136</v>
      </c>
      <c r="M7884" t="s">
        <v>27817</v>
      </c>
      <c r="N7884" t="s">
        <v>27818</v>
      </c>
      <c r="O7884">
        <v>1.9058333333333333</v>
      </c>
      <c r="P7884">
        <v>0</v>
      </c>
      <c r="Q7884">
        <v>2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4.0403599999999997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4.0403599999999997</v>
      </c>
    </row>
    <row r="7885" spans="1:32" x14ac:dyDescent="0.3">
      <c r="A7885">
        <v>2793276</v>
      </c>
      <c r="B7885">
        <v>1</v>
      </c>
      <c r="C7885" t="s">
        <v>83</v>
      </c>
      <c r="D7885" t="s">
        <v>128</v>
      </c>
      <c r="E7885" t="s">
        <v>27819</v>
      </c>
      <c r="F7885" t="s">
        <v>27820</v>
      </c>
      <c r="G7885" t="s">
        <v>31548</v>
      </c>
      <c r="H7885" t="s">
        <v>311</v>
      </c>
      <c r="I7885" t="s">
        <v>78</v>
      </c>
      <c r="J7885" t="s">
        <v>135</v>
      </c>
      <c r="K7885" t="s">
        <v>22</v>
      </c>
      <c r="L7885" t="s">
        <v>136</v>
      </c>
      <c r="M7885" t="s">
        <v>27821</v>
      </c>
      <c r="N7885" t="s">
        <v>27822</v>
      </c>
      <c r="O7885">
        <v>1.4266666666666667</v>
      </c>
      <c r="P7885">
        <v>0</v>
      </c>
      <c r="Q7885">
        <v>6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1.8945791999999999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1.8945791999999999</v>
      </c>
    </row>
    <row r="7886" spans="1:32" x14ac:dyDescent="0.3">
      <c r="A7886">
        <v>2793284</v>
      </c>
      <c r="B7886">
        <v>1</v>
      </c>
      <c r="C7886" t="s">
        <v>82</v>
      </c>
      <c r="D7886" t="s">
        <v>88</v>
      </c>
      <c r="E7886" t="s">
        <v>27823</v>
      </c>
      <c r="F7886" t="s">
        <v>27824</v>
      </c>
      <c r="G7886" t="s">
        <v>31552</v>
      </c>
      <c r="H7886" t="s">
        <v>665</v>
      </c>
      <c r="I7886" t="s">
        <v>78</v>
      </c>
      <c r="J7886" t="s">
        <v>135</v>
      </c>
      <c r="K7886" t="s">
        <v>22</v>
      </c>
      <c r="L7886" t="s">
        <v>136</v>
      </c>
      <c r="M7886" t="s">
        <v>27825</v>
      </c>
      <c r="N7886" t="s">
        <v>27826</v>
      </c>
      <c r="O7886">
        <v>0.49638888888888888</v>
      </c>
      <c r="P7886">
        <v>0</v>
      </c>
      <c r="Q7886">
        <v>98</v>
      </c>
      <c r="R7886">
        <v>0</v>
      </c>
      <c r="S7886">
        <v>0</v>
      </c>
      <c r="T7886">
        <v>0</v>
      </c>
      <c r="U7886">
        <v>26</v>
      </c>
      <c r="V7886">
        <v>0</v>
      </c>
      <c r="W7886">
        <v>0</v>
      </c>
      <c r="X7886">
        <v>0</v>
      </c>
      <c r="Y7886">
        <v>10.16305</v>
      </c>
      <c r="Z7886">
        <v>0</v>
      </c>
      <c r="AA7886">
        <v>0</v>
      </c>
      <c r="AB7886">
        <v>0</v>
      </c>
      <c r="AC7886">
        <v>17.147497000000001</v>
      </c>
      <c r="AD7886">
        <v>0</v>
      </c>
      <c r="AE7886">
        <v>0</v>
      </c>
      <c r="AF7886">
        <v>27.310547</v>
      </c>
    </row>
    <row r="7887" spans="1:32" x14ac:dyDescent="0.3">
      <c r="A7887">
        <v>2793266</v>
      </c>
      <c r="B7887">
        <v>1</v>
      </c>
      <c r="C7887" t="s">
        <v>82</v>
      </c>
      <c r="D7887" t="s">
        <v>104</v>
      </c>
      <c r="E7887" t="s">
        <v>25541</v>
      </c>
      <c r="F7887" t="s">
        <v>25542</v>
      </c>
      <c r="G7887" t="s">
        <v>31552</v>
      </c>
      <c r="H7887" t="s">
        <v>665</v>
      </c>
      <c r="I7887" t="s">
        <v>78</v>
      </c>
      <c r="J7887" t="s">
        <v>135</v>
      </c>
      <c r="K7887" t="s">
        <v>22</v>
      </c>
      <c r="L7887" t="s">
        <v>136</v>
      </c>
      <c r="M7887" t="s">
        <v>27827</v>
      </c>
      <c r="N7887" t="s">
        <v>27828</v>
      </c>
      <c r="O7887">
        <v>4.8697222222222223</v>
      </c>
      <c r="P7887">
        <v>0</v>
      </c>
      <c r="Q7887">
        <v>356</v>
      </c>
      <c r="R7887">
        <v>0</v>
      </c>
      <c r="S7887">
        <v>0</v>
      </c>
      <c r="T7887">
        <v>0</v>
      </c>
      <c r="U7887">
        <v>42</v>
      </c>
      <c r="V7887">
        <v>0</v>
      </c>
      <c r="W7887">
        <v>1</v>
      </c>
      <c r="X7887">
        <v>0</v>
      </c>
      <c r="Y7887">
        <v>463.54892000000001</v>
      </c>
      <c r="Z7887">
        <v>0</v>
      </c>
      <c r="AA7887">
        <v>0</v>
      </c>
      <c r="AB7887">
        <v>0</v>
      </c>
      <c r="AC7887">
        <v>73.638649999999998</v>
      </c>
      <c r="AD7887">
        <v>0</v>
      </c>
      <c r="AE7887">
        <v>7.551336</v>
      </c>
      <c r="AF7887">
        <v>544.73889999999994</v>
      </c>
    </row>
    <row r="7888" spans="1:32" x14ac:dyDescent="0.3">
      <c r="A7888">
        <v>2793191</v>
      </c>
      <c r="B7888">
        <v>1</v>
      </c>
      <c r="C7888" t="s">
        <v>82</v>
      </c>
      <c r="D7888" t="s">
        <v>90</v>
      </c>
      <c r="E7888" t="s">
        <v>27829</v>
      </c>
      <c r="F7888" t="s">
        <v>27830</v>
      </c>
      <c r="G7888" t="s">
        <v>31548</v>
      </c>
      <c r="H7888" t="s">
        <v>333</v>
      </c>
      <c r="I7888" t="s">
        <v>78</v>
      </c>
      <c r="J7888" t="s">
        <v>135</v>
      </c>
      <c r="K7888" t="s">
        <v>22</v>
      </c>
      <c r="L7888" t="s">
        <v>136</v>
      </c>
      <c r="M7888" t="s">
        <v>27831</v>
      </c>
      <c r="N7888" t="s">
        <v>27832</v>
      </c>
      <c r="O7888">
        <v>0.73861111111111111</v>
      </c>
      <c r="P7888">
        <v>0</v>
      </c>
      <c r="Q7888">
        <v>3</v>
      </c>
      <c r="R7888">
        <v>0</v>
      </c>
      <c r="S7888">
        <v>0</v>
      </c>
      <c r="T7888">
        <v>0</v>
      </c>
      <c r="U7888">
        <v>2</v>
      </c>
      <c r="V7888">
        <v>0</v>
      </c>
      <c r="W7888">
        <v>0</v>
      </c>
      <c r="X7888">
        <v>0</v>
      </c>
      <c r="Y7888">
        <v>0.55120754000000005</v>
      </c>
      <c r="Z7888">
        <v>0</v>
      </c>
      <c r="AA7888">
        <v>0</v>
      </c>
      <c r="AB7888">
        <v>0</v>
      </c>
      <c r="AC7888">
        <v>0.45463216000000001</v>
      </c>
      <c r="AD7888">
        <v>0</v>
      </c>
      <c r="AE7888">
        <v>0</v>
      </c>
      <c r="AF7888">
        <v>1.0058396999999999</v>
      </c>
    </row>
    <row r="7889" spans="1:32" x14ac:dyDescent="0.3">
      <c r="A7889">
        <v>2793158</v>
      </c>
      <c r="B7889">
        <v>1</v>
      </c>
      <c r="C7889" t="s">
        <v>83</v>
      </c>
      <c r="D7889" t="s">
        <v>115</v>
      </c>
      <c r="E7889" t="s">
        <v>27833</v>
      </c>
      <c r="F7889" t="s">
        <v>27834</v>
      </c>
      <c r="G7889" t="s">
        <v>31551</v>
      </c>
      <c r="H7889" t="s">
        <v>624</v>
      </c>
      <c r="I7889" t="s">
        <v>79</v>
      </c>
      <c r="J7889" t="s">
        <v>135</v>
      </c>
      <c r="K7889" t="s">
        <v>22</v>
      </c>
      <c r="L7889" t="s">
        <v>136</v>
      </c>
      <c r="M7889" t="s">
        <v>27835</v>
      </c>
      <c r="N7889" t="s">
        <v>27836</v>
      </c>
      <c r="O7889">
        <v>1.0616666666666668</v>
      </c>
      <c r="P7889">
        <v>1</v>
      </c>
      <c r="Q7889">
        <v>143</v>
      </c>
      <c r="R7889">
        <v>5</v>
      </c>
      <c r="S7889">
        <v>54</v>
      </c>
      <c r="T7889">
        <v>3</v>
      </c>
      <c r="U7889">
        <v>12</v>
      </c>
      <c r="V7889">
        <v>0</v>
      </c>
      <c r="W7889">
        <v>0</v>
      </c>
      <c r="X7889">
        <v>2.1383730999999999</v>
      </c>
      <c r="Y7889">
        <v>23.770378000000001</v>
      </c>
      <c r="Z7889">
        <v>2.4940445000000002</v>
      </c>
      <c r="AA7889">
        <v>15.505852000000001</v>
      </c>
      <c r="AB7889">
        <v>7.7968529999999996</v>
      </c>
      <c r="AC7889">
        <v>2.9656264999999999</v>
      </c>
      <c r="AD7889">
        <v>0</v>
      </c>
      <c r="AE7889">
        <v>0</v>
      </c>
      <c r="AF7889">
        <v>54.671126999999998</v>
      </c>
    </row>
    <row r="7890" spans="1:32" x14ac:dyDescent="0.3">
      <c r="A7890">
        <v>2792375</v>
      </c>
      <c r="B7890">
        <v>1</v>
      </c>
      <c r="C7890" t="s">
        <v>82</v>
      </c>
      <c r="D7890" t="s">
        <v>92</v>
      </c>
      <c r="E7890" t="s">
        <v>27837</v>
      </c>
      <c r="F7890" t="s">
        <v>27838</v>
      </c>
      <c r="G7890" t="s">
        <v>31550</v>
      </c>
      <c r="H7890" t="s">
        <v>409</v>
      </c>
      <c r="I7890" t="s">
        <v>78</v>
      </c>
      <c r="J7890" t="s">
        <v>135</v>
      </c>
      <c r="K7890" t="s">
        <v>3</v>
      </c>
      <c r="L7890" t="s">
        <v>136</v>
      </c>
      <c r="M7890" t="s">
        <v>27839</v>
      </c>
      <c r="N7890" t="s">
        <v>27840</v>
      </c>
      <c r="O7890">
        <v>6.1594444444444445</v>
      </c>
      <c r="P7890">
        <v>0</v>
      </c>
      <c r="Q7890">
        <v>16</v>
      </c>
      <c r="R7890">
        <v>0</v>
      </c>
      <c r="S7890">
        <v>0</v>
      </c>
      <c r="T7890">
        <v>0</v>
      </c>
      <c r="U7890">
        <v>6</v>
      </c>
      <c r="V7890">
        <v>0</v>
      </c>
      <c r="W7890">
        <v>0</v>
      </c>
      <c r="X7890">
        <v>0</v>
      </c>
      <c r="Y7890">
        <v>53.063786</v>
      </c>
      <c r="Z7890">
        <v>0</v>
      </c>
      <c r="AA7890">
        <v>0</v>
      </c>
      <c r="AB7890">
        <v>0</v>
      </c>
      <c r="AC7890">
        <v>185.43326999999999</v>
      </c>
      <c r="AD7890">
        <v>0</v>
      </c>
      <c r="AE7890">
        <v>0</v>
      </c>
      <c r="AF7890">
        <v>238.49706</v>
      </c>
    </row>
    <row r="7891" spans="1:32" x14ac:dyDescent="0.3">
      <c r="A7891">
        <v>2801934</v>
      </c>
      <c r="B7891">
        <v>1</v>
      </c>
      <c r="C7891" t="s">
        <v>82</v>
      </c>
      <c r="D7891" t="s">
        <v>95</v>
      </c>
      <c r="E7891" t="s">
        <v>27841</v>
      </c>
      <c r="F7891" t="s">
        <v>27842</v>
      </c>
      <c r="G7891" t="s">
        <v>31551</v>
      </c>
      <c r="H7891" t="s">
        <v>672</v>
      </c>
      <c r="I7891" t="s">
        <v>79</v>
      </c>
      <c r="J7891" t="s">
        <v>135</v>
      </c>
      <c r="K7891" t="s">
        <v>22</v>
      </c>
      <c r="L7891" t="s">
        <v>136</v>
      </c>
      <c r="M7891" t="s">
        <v>27843</v>
      </c>
      <c r="N7891" t="s">
        <v>27844</v>
      </c>
      <c r="O7891">
        <v>5.400555555555556</v>
      </c>
      <c r="P7891">
        <v>0</v>
      </c>
      <c r="Q7891">
        <v>2</v>
      </c>
      <c r="R7891">
        <v>0</v>
      </c>
      <c r="S7891">
        <v>0</v>
      </c>
      <c r="T7891">
        <v>0</v>
      </c>
      <c r="U7891">
        <v>1</v>
      </c>
      <c r="V7891">
        <v>0</v>
      </c>
      <c r="W7891">
        <v>0</v>
      </c>
      <c r="X7891">
        <v>0</v>
      </c>
      <c r="Y7891">
        <v>1.3682315</v>
      </c>
      <c r="Z7891">
        <v>0</v>
      </c>
      <c r="AA7891">
        <v>0</v>
      </c>
      <c r="AB7891">
        <v>0</v>
      </c>
      <c r="AC7891">
        <v>10.543183000000001</v>
      </c>
      <c r="AD7891">
        <v>0</v>
      </c>
      <c r="AE7891">
        <v>0</v>
      </c>
      <c r="AF7891">
        <v>11.911415</v>
      </c>
    </row>
    <row r="7892" spans="1:32" x14ac:dyDescent="0.3">
      <c r="A7892">
        <v>2792144</v>
      </c>
      <c r="B7892">
        <v>1</v>
      </c>
      <c r="C7892" t="s">
        <v>82</v>
      </c>
      <c r="D7892" t="s">
        <v>92</v>
      </c>
      <c r="E7892" t="s">
        <v>27845</v>
      </c>
      <c r="F7892" t="s">
        <v>27846</v>
      </c>
      <c r="G7892" t="s">
        <v>31548</v>
      </c>
      <c r="H7892" t="s">
        <v>893</v>
      </c>
      <c r="I7892" t="s">
        <v>78</v>
      </c>
      <c r="J7892" t="s">
        <v>135</v>
      </c>
      <c r="K7892" t="s">
        <v>22</v>
      </c>
      <c r="L7892" t="s">
        <v>136</v>
      </c>
      <c r="M7892" t="s">
        <v>27847</v>
      </c>
      <c r="N7892" t="s">
        <v>27848</v>
      </c>
      <c r="O7892">
        <v>4.953611111111111</v>
      </c>
      <c r="P7892">
        <v>0</v>
      </c>
      <c r="Q7892">
        <v>1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0.40765432000000001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0.40765432000000001</v>
      </c>
    </row>
    <row r="7893" spans="1:32" x14ac:dyDescent="0.3">
      <c r="A7893">
        <v>2792135</v>
      </c>
      <c r="B7893">
        <v>1</v>
      </c>
      <c r="C7893" t="s">
        <v>82</v>
      </c>
      <c r="D7893" t="s">
        <v>87</v>
      </c>
      <c r="E7893" t="s">
        <v>27849</v>
      </c>
      <c r="F7893" t="s">
        <v>27850</v>
      </c>
      <c r="G7893" t="s">
        <v>31546</v>
      </c>
      <c r="H7893" t="s">
        <v>3730</v>
      </c>
      <c r="I7893" t="s">
        <v>78</v>
      </c>
      <c r="J7893" t="s">
        <v>135</v>
      </c>
      <c r="K7893" t="s">
        <v>22</v>
      </c>
      <c r="L7893" t="s">
        <v>186</v>
      </c>
      <c r="M7893" t="s">
        <v>27851</v>
      </c>
      <c r="N7893" t="s">
        <v>27852</v>
      </c>
      <c r="O7893">
        <v>2.0472222222222221</v>
      </c>
      <c r="P7893">
        <v>0</v>
      </c>
      <c r="Q7893">
        <v>75</v>
      </c>
      <c r="R7893">
        <v>0</v>
      </c>
      <c r="S7893">
        <v>0</v>
      </c>
      <c r="T7893">
        <v>0</v>
      </c>
      <c r="U7893">
        <v>1</v>
      </c>
      <c r="V7893">
        <v>0</v>
      </c>
      <c r="W7893">
        <v>0</v>
      </c>
      <c r="X7893">
        <v>0</v>
      </c>
      <c r="Y7893">
        <v>56.724583000000003</v>
      </c>
      <c r="Z7893">
        <v>0</v>
      </c>
      <c r="AA7893">
        <v>0</v>
      </c>
      <c r="AB7893">
        <v>0</v>
      </c>
      <c r="AC7893">
        <v>0.70113002999999996</v>
      </c>
      <c r="AD7893">
        <v>0</v>
      </c>
      <c r="AE7893">
        <v>0</v>
      </c>
      <c r="AF7893">
        <v>57.425713000000002</v>
      </c>
    </row>
    <row r="7894" spans="1:32" x14ac:dyDescent="0.3">
      <c r="A7894">
        <v>2792150</v>
      </c>
      <c r="B7894">
        <v>1</v>
      </c>
      <c r="C7894" t="s">
        <v>82</v>
      </c>
      <c r="D7894" t="s">
        <v>92</v>
      </c>
      <c r="E7894" t="s">
        <v>1996</v>
      </c>
      <c r="F7894" t="s">
        <v>1997</v>
      </c>
      <c r="G7894" t="s">
        <v>31545</v>
      </c>
      <c r="H7894" t="s">
        <v>134</v>
      </c>
      <c r="I7894" t="s">
        <v>79</v>
      </c>
      <c r="J7894" t="s">
        <v>135</v>
      </c>
      <c r="K7894" t="s">
        <v>22</v>
      </c>
      <c r="L7894" t="s">
        <v>136</v>
      </c>
      <c r="M7894" t="s">
        <v>27853</v>
      </c>
      <c r="N7894" t="s">
        <v>27854</v>
      </c>
      <c r="O7894">
        <v>0.89027777777777772</v>
      </c>
      <c r="P7894">
        <v>0</v>
      </c>
      <c r="Q7894">
        <v>1475</v>
      </c>
      <c r="R7894">
        <v>0</v>
      </c>
      <c r="S7894">
        <v>2</v>
      </c>
      <c r="T7894">
        <v>4</v>
      </c>
      <c r="U7894">
        <v>211</v>
      </c>
      <c r="V7894">
        <v>1</v>
      </c>
      <c r="W7894">
        <v>0</v>
      </c>
      <c r="X7894">
        <v>0</v>
      </c>
      <c r="Y7894">
        <v>418.43497000000002</v>
      </c>
      <c r="Z7894">
        <v>0</v>
      </c>
      <c r="AA7894">
        <v>1.2843179999999999E-2</v>
      </c>
      <c r="AB7894">
        <v>139.16338999999999</v>
      </c>
      <c r="AC7894">
        <v>174.44116</v>
      </c>
      <c r="AD7894">
        <v>71.806190000000001</v>
      </c>
      <c r="AE7894">
        <v>0</v>
      </c>
      <c r="AF7894">
        <v>803.85860000000002</v>
      </c>
    </row>
    <row r="7895" spans="1:32" x14ac:dyDescent="0.3">
      <c r="A7895">
        <v>2791975</v>
      </c>
      <c r="B7895">
        <v>1</v>
      </c>
      <c r="C7895" t="s">
        <v>82</v>
      </c>
      <c r="D7895" t="s">
        <v>98</v>
      </c>
      <c r="E7895" t="s">
        <v>4039</v>
      </c>
      <c r="F7895" t="s">
        <v>4040</v>
      </c>
      <c r="G7895" t="s">
        <v>31552</v>
      </c>
      <c r="H7895" t="s">
        <v>145</v>
      </c>
      <c r="I7895" t="s">
        <v>78</v>
      </c>
      <c r="J7895" t="s">
        <v>135</v>
      </c>
      <c r="K7895" t="s">
        <v>22</v>
      </c>
      <c r="L7895" t="s">
        <v>136</v>
      </c>
      <c r="M7895" t="s">
        <v>27855</v>
      </c>
      <c r="N7895" t="s">
        <v>27856</v>
      </c>
      <c r="O7895">
        <v>0.28611111111111109</v>
      </c>
      <c r="P7895">
        <v>0</v>
      </c>
      <c r="Q7895">
        <v>684</v>
      </c>
      <c r="R7895">
        <v>0</v>
      </c>
      <c r="S7895">
        <v>0</v>
      </c>
      <c r="T7895">
        <v>0</v>
      </c>
      <c r="U7895">
        <v>71</v>
      </c>
      <c r="V7895">
        <v>0</v>
      </c>
      <c r="W7895">
        <v>0</v>
      </c>
      <c r="X7895">
        <v>0</v>
      </c>
      <c r="Y7895">
        <v>35.425379999999997</v>
      </c>
      <c r="Z7895">
        <v>0</v>
      </c>
      <c r="AA7895">
        <v>0</v>
      </c>
      <c r="AB7895">
        <v>0</v>
      </c>
      <c r="AC7895">
        <v>4.1144952999999997</v>
      </c>
      <c r="AD7895">
        <v>0</v>
      </c>
      <c r="AE7895">
        <v>0</v>
      </c>
      <c r="AF7895">
        <v>39.539875000000002</v>
      </c>
    </row>
    <row r="7896" spans="1:32" x14ac:dyDescent="0.3">
      <c r="A7896">
        <v>2791973</v>
      </c>
      <c r="B7896">
        <v>1</v>
      </c>
      <c r="C7896" t="s">
        <v>82</v>
      </c>
      <c r="D7896" t="s">
        <v>97</v>
      </c>
      <c r="E7896" t="s">
        <v>27857</v>
      </c>
      <c r="F7896" t="s">
        <v>27858</v>
      </c>
      <c r="G7896" t="s">
        <v>31551</v>
      </c>
      <c r="H7896" t="s">
        <v>648</v>
      </c>
      <c r="I7896" t="s">
        <v>79</v>
      </c>
      <c r="J7896" t="s">
        <v>135</v>
      </c>
      <c r="K7896" t="s">
        <v>22</v>
      </c>
      <c r="L7896" t="s">
        <v>186</v>
      </c>
      <c r="M7896" t="s">
        <v>27859</v>
      </c>
      <c r="N7896" t="s">
        <v>27860</v>
      </c>
      <c r="O7896">
        <v>8.931111111111111</v>
      </c>
      <c r="P7896">
        <v>0</v>
      </c>
      <c r="Q7896">
        <v>134</v>
      </c>
      <c r="R7896">
        <v>0</v>
      </c>
      <c r="S7896">
        <v>0</v>
      </c>
      <c r="T7896">
        <v>0</v>
      </c>
      <c r="U7896">
        <v>21</v>
      </c>
      <c r="V7896">
        <v>0</v>
      </c>
      <c r="W7896">
        <v>0</v>
      </c>
      <c r="X7896">
        <v>0</v>
      </c>
      <c r="Y7896">
        <v>484.11020000000002</v>
      </c>
      <c r="Z7896">
        <v>0</v>
      </c>
      <c r="AA7896">
        <v>0</v>
      </c>
      <c r="AB7896">
        <v>0</v>
      </c>
      <c r="AC7896">
        <v>1220.481</v>
      </c>
      <c r="AD7896">
        <v>0</v>
      </c>
      <c r="AE7896">
        <v>0</v>
      </c>
      <c r="AF7896">
        <v>1704.5912000000001</v>
      </c>
    </row>
    <row r="7897" spans="1:32" x14ac:dyDescent="0.3">
      <c r="A7897">
        <v>2791960</v>
      </c>
      <c r="B7897">
        <v>1</v>
      </c>
      <c r="C7897" t="s">
        <v>82</v>
      </c>
      <c r="D7897" t="s">
        <v>90</v>
      </c>
      <c r="E7897" t="s">
        <v>27861</v>
      </c>
      <c r="F7897" t="s">
        <v>27862</v>
      </c>
      <c r="G7897" t="s">
        <v>31545</v>
      </c>
      <c r="H7897" t="s">
        <v>134</v>
      </c>
      <c r="I7897" t="s">
        <v>79</v>
      </c>
      <c r="J7897" t="s">
        <v>135</v>
      </c>
      <c r="K7897" t="s">
        <v>22</v>
      </c>
      <c r="L7897" t="s">
        <v>136</v>
      </c>
      <c r="M7897" t="s">
        <v>27863</v>
      </c>
      <c r="N7897" t="s">
        <v>27864</v>
      </c>
      <c r="O7897">
        <v>0.23944444444444443</v>
      </c>
      <c r="P7897">
        <v>0</v>
      </c>
      <c r="Q7897">
        <v>3943</v>
      </c>
      <c r="R7897">
        <v>0</v>
      </c>
      <c r="S7897">
        <v>0</v>
      </c>
      <c r="T7897">
        <v>0</v>
      </c>
      <c r="U7897">
        <v>762</v>
      </c>
      <c r="V7897">
        <v>0</v>
      </c>
      <c r="W7897">
        <v>0</v>
      </c>
      <c r="X7897">
        <v>0</v>
      </c>
      <c r="Y7897">
        <v>189.13118</v>
      </c>
      <c r="Z7897">
        <v>0</v>
      </c>
      <c r="AA7897">
        <v>0</v>
      </c>
      <c r="AB7897">
        <v>0</v>
      </c>
      <c r="AC7897">
        <v>117.243965</v>
      </c>
      <c r="AD7897">
        <v>0</v>
      </c>
      <c r="AE7897">
        <v>0</v>
      </c>
      <c r="AF7897">
        <v>306.37515000000002</v>
      </c>
    </row>
    <row r="7898" spans="1:32" x14ac:dyDescent="0.3">
      <c r="A7898">
        <v>2791969</v>
      </c>
      <c r="B7898">
        <v>1</v>
      </c>
      <c r="C7898" t="s">
        <v>82</v>
      </c>
      <c r="D7898" t="s">
        <v>113</v>
      </c>
      <c r="E7898" t="s">
        <v>27865</v>
      </c>
      <c r="F7898" t="s">
        <v>27866</v>
      </c>
      <c r="G7898" t="s">
        <v>31547</v>
      </c>
      <c r="H7898" t="s">
        <v>643</v>
      </c>
      <c r="I7898" t="s">
        <v>79</v>
      </c>
      <c r="J7898" t="s">
        <v>135</v>
      </c>
      <c r="K7898" t="s">
        <v>22</v>
      </c>
      <c r="L7898" t="s">
        <v>186</v>
      </c>
      <c r="M7898" t="s">
        <v>27867</v>
      </c>
      <c r="N7898" t="s">
        <v>27868</v>
      </c>
      <c r="O7898">
        <v>5.6352777777777776</v>
      </c>
      <c r="P7898">
        <v>5</v>
      </c>
      <c r="Q7898">
        <v>3322</v>
      </c>
      <c r="R7898">
        <v>5</v>
      </c>
      <c r="S7898">
        <v>289</v>
      </c>
      <c r="T7898">
        <v>20</v>
      </c>
      <c r="U7898">
        <v>426</v>
      </c>
      <c r="V7898">
        <v>1</v>
      </c>
      <c r="W7898">
        <v>1</v>
      </c>
      <c r="X7898">
        <v>140.55734000000001</v>
      </c>
      <c r="Y7898">
        <v>6918.4404000000004</v>
      </c>
      <c r="Z7898">
        <v>14.706120500000001</v>
      </c>
      <c r="AA7898">
        <v>566.10540000000003</v>
      </c>
      <c r="AB7898">
        <v>2090.9834000000001</v>
      </c>
      <c r="AC7898">
        <v>2193.1066999999998</v>
      </c>
      <c r="AD7898">
        <v>900.62279999999998</v>
      </c>
      <c r="AE7898">
        <v>2.7163580000000001</v>
      </c>
      <c r="AF7898">
        <v>12827.237999999999</v>
      </c>
    </row>
    <row r="7899" spans="1:32" x14ac:dyDescent="0.3">
      <c r="A7899">
        <v>2791962</v>
      </c>
      <c r="B7899">
        <v>1</v>
      </c>
      <c r="C7899" t="s">
        <v>82</v>
      </c>
      <c r="D7899" t="s">
        <v>113</v>
      </c>
      <c r="E7899" t="s">
        <v>27869</v>
      </c>
      <c r="F7899" t="s">
        <v>27870</v>
      </c>
      <c r="G7899" t="s">
        <v>31547</v>
      </c>
      <c r="H7899" t="s">
        <v>643</v>
      </c>
      <c r="I7899" t="s">
        <v>79</v>
      </c>
      <c r="J7899" t="s">
        <v>135</v>
      </c>
      <c r="K7899" t="s">
        <v>22</v>
      </c>
      <c r="L7899" t="s">
        <v>186</v>
      </c>
      <c r="M7899" t="s">
        <v>27871</v>
      </c>
      <c r="N7899" t="s">
        <v>27872</v>
      </c>
      <c r="O7899">
        <v>5.7038888888888888</v>
      </c>
      <c r="P7899">
        <v>0</v>
      </c>
      <c r="Q7899">
        <v>2848</v>
      </c>
      <c r="R7899">
        <v>0</v>
      </c>
      <c r="S7899">
        <v>9</v>
      </c>
      <c r="T7899">
        <v>1</v>
      </c>
      <c r="U7899">
        <v>560</v>
      </c>
      <c r="V7899">
        <v>0</v>
      </c>
      <c r="W7899">
        <v>0</v>
      </c>
      <c r="X7899">
        <v>0</v>
      </c>
      <c r="Y7899">
        <v>7994.7039999999997</v>
      </c>
      <c r="Z7899">
        <v>0</v>
      </c>
      <c r="AA7899">
        <v>36.023986999999998</v>
      </c>
      <c r="AB7899">
        <v>1693.4405999999999</v>
      </c>
      <c r="AC7899">
        <v>3937.7212</v>
      </c>
      <c r="AD7899">
        <v>0</v>
      </c>
      <c r="AE7899">
        <v>0</v>
      </c>
      <c r="AF7899">
        <v>13661.89</v>
      </c>
    </row>
    <row r="7900" spans="1:32" x14ac:dyDescent="0.3">
      <c r="A7900">
        <v>2791926</v>
      </c>
      <c r="B7900">
        <v>1</v>
      </c>
      <c r="C7900" t="s">
        <v>82</v>
      </c>
      <c r="D7900" t="s">
        <v>110</v>
      </c>
      <c r="E7900" t="s">
        <v>27873</v>
      </c>
      <c r="F7900" t="s">
        <v>27874</v>
      </c>
      <c r="G7900" t="s">
        <v>31546</v>
      </c>
      <c r="H7900" t="s">
        <v>648</v>
      </c>
      <c r="I7900" t="s">
        <v>78</v>
      </c>
      <c r="J7900" t="s">
        <v>135</v>
      </c>
      <c r="K7900" t="s">
        <v>22</v>
      </c>
      <c r="L7900" t="s">
        <v>186</v>
      </c>
      <c r="M7900" t="s">
        <v>27875</v>
      </c>
      <c r="N7900" t="s">
        <v>27876</v>
      </c>
      <c r="O7900">
        <v>6.0872222222222225</v>
      </c>
      <c r="P7900">
        <v>0</v>
      </c>
      <c r="Q7900">
        <v>105</v>
      </c>
      <c r="R7900">
        <v>0</v>
      </c>
      <c r="S7900">
        <v>0</v>
      </c>
      <c r="T7900">
        <v>0</v>
      </c>
      <c r="U7900">
        <v>2</v>
      </c>
      <c r="V7900">
        <v>0</v>
      </c>
      <c r="W7900">
        <v>0</v>
      </c>
      <c r="X7900">
        <v>0</v>
      </c>
      <c r="Y7900">
        <v>135.47882000000001</v>
      </c>
      <c r="Z7900">
        <v>0</v>
      </c>
      <c r="AA7900">
        <v>0</v>
      </c>
      <c r="AB7900">
        <v>0</v>
      </c>
      <c r="AC7900">
        <v>14.059552</v>
      </c>
      <c r="AD7900">
        <v>0</v>
      </c>
      <c r="AE7900">
        <v>0</v>
      </c>
      <c r="AF7900">
        <v>149.53837999999999</v>
      </c>
    </row>
    <row r="7901" spans="1:32" x14ac:dyDescent="0.3">
      <c r="A7901">
        <v>2791919</v>
      </c>
      <c r="B7901">
        <v>1</v>
      </c>
      <c r="C7901" t="s">
        <v>83</v>
      </c>
      <c r="D7901" t="s">
        <v>127</v>
      </c>
      <c r="E7901" t="s">
        <v>27877</v>
      </c>
      <c r="F7901" t="s">
        <v>27878</v>
      </c>
      <c r="G7901" t="s">
        <v>31551</v>
      </c>
      <c r="H7901" t="s">
        <v>643</v>
      </c>
      <c r="I7901" t="s">
        <v>79</v>
      </c>
      <c r="J7901" t="s">
        <v>135</v>
      </c>
      <c r="K7901" t="s">
        <v>22</v>
      </c>
      <c r="L7901" t="s">
        <v>186</v>
      </c>
      <c r="M7901" t="s">
        <v>27879</v>
      </c>
      <c r="N7901" t="s">
        <v>27880</v>
      </c>
      <c r="O7901">
        <v>7.6655555555555557</v>
      </c>
      <c r="P7901">
        <v>1</v>
      </c>
      <c r="Q7901">
        <v>1065</v>
      </c>
      <c r="R7901">
        <v>6</v>
      </c>
      <c r="S7901">
        <v>29</v>
      </c>
      <c r="T7901">
        <v>0</v>
      </c>
      <c r="U7901">
        <v>143</v>
      </c>
      <c r="V7901">
        <v>1</v>
      </c>
      <c r="W7901">
        <v>0</v>
      </c>
      <c r="X7901">
        <v>1.8679029</v>
      </c>
      <c r="Y7901">
        <v>1421.6806999999999</v>
      </c>
      <c r="Z7901">
        <v>11.837892</v>
      </c>
      <c r="AA7901">
        <v>95.612819999999999</v>
      </c>
      <c r="AB7901">
        <v>0</v>
      </c>
      <c r="AC7901">
        <v>582.31615999999997</v>
      </c>
      <c r="AD7901">
        <v>24.016155000000001</v>
      </c>
      <c r="AE7901">
        <v>0</v>
      </c>
      <c r="AF7901">
        <v>2137.3314999999998</v>
      </c>
    </row>
    <row r="7902" spans="1:32" x14ac:dyDescent="0.3">
      <c r="A7902">
        <v>2791755</v>
      </c>
      <c r="B7902">
        <v>1</v>
      </c>
      <c r="C7902" t="s">
        <v>82</v>
      </c>
      <c r="D7902" t="s">
        <v>104</v>
      </c>
      <c r="E7902" t="s">
        <v>25333</v>
      </c>
      <c r="F7902" t="s">
        <v>25334</v>
      </c>
      <c r="G7902" t="s">
        <v>31548</v>
      </c>
      <c r="H7902" t="s">
        <v>311</v>
      </c>
      <c r="I7902" t="s">
        <v>78</v>
      </c>
      <c r="J7902" t="s">
        <v>135</v>
      </c>
      <c r="K7902" t="s">
        <v>22</v>
      </c>
      <c r="L7902" t="s">
        <v>136</v>
      </c>
      <c r="M7902" t="s">
        <v>27881</v>
      </c>
      <c r="N7902" t="s">
        <v>27882</v>
      </c>
      <c r="O7902">
        <v>1.24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1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51.616079999999997</v>
      </c>
      <c r="AD7902">
        <v>0</v>
      </c>
      <c r="AE7902">
        <v>0</v>
      </c>
      <c r="AF7902">
        <v>51.616079999999997</v>
      </c>
    </row>
    <row r="7903" spans="1:32" x14ac:dyDescent="0.3">
      <c r="A7903">
        <v>2791757</v>
      </c>
      <c r="B7903">
        <v>1</v>
      </c>
      <c r="C7903" t="s">
        <v>82</v>
      </c>
      <c r="D7903" t="s">
        <v>87</v>
      </c>
      <c r="E7903" t="s">
        <v>27883</v>
      </c>
      <c r="F7903" t="s">
        <v>27884</v>
      </c>
      <c r="G7903" t="s">
        <v>31548</v>
      </c>
      <c r="H7903" t="s">
        <v>311</v>
      </c>
      <c r="I7903" t="s">
        <v>78</v>
      </c>
      <c r="J7903" t="s">
        <v>135</v>
      </c>
      <c r="K7903" t="s">
        <v>22</v>
      </c>
      <c r="L7903" t="s">
        <v>136</v>
      </c>
      <c r="M7903" t="s">
        <v>27885</v>
      </c>
      <c r="N7903" t="s">
        <v>27886</v>
      </c>
      <c r="O7903">
        <v>2.3394444444444447</v>
      </c>
      <c r="P7903">
        <v>0</v>
      </c>
      <c r="Q7903">
        <v>5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7.9276323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7.9276323</v>
      </c>
    </row>
    <row r="7904" spans="1:32" x14ac:dyDescent="0.3">
      <c r="A7904">
        <v>2791743</v>
      </c>
      <c r="B7904">
        <v>1</v>
      </c>
      <c r="C7904" t="s">
        <v>82</v>
      </c>
      <c r="D7904" t="s">
        <v>98</v>
      </c>
      <c r="E7904" t="s">
        <v>26080</v>
      </c>
      <c r="F7904" t="s">
        <v>26081</v>
      </c>
      <c r="G7904" t="s">
        <v>31546</v>
      </c>
      <c r="H7904" t="s">
        <v>223</v>
      </c>
      <c r="I7904" t="s">
        <v>78</v>
      </c>
      <c r="J7904" t="s">
        <v>135</v>
      </c>
      <c r="K7904" t="s">
        <v>22</v>
      </c>
      <c r="L7904" t="s">
        <v>136</v>
      </c>
      <c r="M7904" t="s">
        <v>27887</v>
      </c>
      <c r="N7904" t="s">
        <v>26266</v>
      </c>
      <c r="O7904">
        <v>1.1525000000000001</v>
      </c>
      <c r="P7904">
        <v>0</v>
      </c>
      <c r="Q7904">
        <v>215</v>
      </c>
      <c r="R7904">
        <v>0</v>
      </c>
      <c r="S7904">
        <v>0</v>
      </c>
      <c r="T7904">
        <v>0</v>
      </c>
      <c r="U7904">
        <v>4</v>
      </c>
      <c r="V7904">
        <v>0</v>
      </c>
      <c r="W7904">
        <v>0</v>
      </c>
      <c r="X7904">
        <v>0</v>
      </c>
      <c r="Y7904">
        <v>88.000770000000003</v>
      </c>
      <c r="Z7904">
        <v>0</v>
      </c>
      <c r="AA7904">
        <v>0</v>
      </c>
      <c r="AB7904">
        <v>0</v>
      </c>
      <c r="AC7904">
        <v>1.0490605</v>
      </c>
      <c r="AD7904">
        <v>0</v>
      </c>
      <c r="AE7904">
        <v>0</v>
      </c>
      <c r="AF7904">
        <v>89.049835000000002</v>
      </c>
    </row>
    <row r="7905" spans="1:32" x14ac:dyDescent="0.3">
      <c r="A7905">
        <v>2791530</v>
      </c>
      <c r="B7905">
        <v>1</v>
      </c>
      <c r="C7905" t="s">
        <v>82</v>
      </c>
      <c r="D7905" t="s">
        <v>103</v>
      </c>
      <c r="E7905" t="s">
        <v>27888</v>
      </c>
      <c r="F7905" t="s">
        <v>27889</v>
      </c>
      <c r="G7905" t="s">
        <v>31548</v>
      </c>
      <c r="H7905" t="s">
        <v>333</v>
      </c>
      <c r="I7905" t="s">
        <v>78</v>
      </c>
      <c r="J7905" t="s">
        <v>135</v>
      </c>
      <c r="K7905" t="s">
        <v>22</v>
      </c>
      <c r="L7905" t="s">
        <v>136</v>
      </c>
      <c r="M7905" t="s">
        <v>27890</v>
      </c>
      <c r="N7905" t="s">
        <v>27891</v>
      </c>
      <c r="O7905">
        <v>1.7102777777777778</v>
      </c>
      <c r="P7905">
        <v>0</v>
      </c>
      <c r="Q7905">
        <v>1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0.28926393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0.28926393</v>
      </c>
    </row>
    <row r="7906" spans="1:32" x14ac:dyDescent="0.3">
      <c r="A7906">
        <v>2791434</v>
      </c>
      <c r="B7906">
        <v>1</v>
      </c>
      <c r="C7906" t="s">
        <v>83</v>
      </c>
      <c r="D7906" t="s">
        <v>130</v>
      </c>
      <c r="E7906" t="s">
        <v>27892</v>
      </c>
      <c r="F7906" t="s">
        <v>27893</v>
      </c>
      <c r="G7906" t="s">
        <v>31546</v>
      </c>
      <c r="H7906" t="s">
        <v>2212</v>
      </c>
      <c r="I7906" t="s">
        <v>78</v>
      </c>
      <c r="J7906" t="s">
        <v>135</v>
      </c>
      <c r="K7906" t="s">
        <v>22</v>
      </c>
      <c r="L7906" t="s">
        <v>136</v>
      </c>
      <c r="M7906" t="s">
        <v>27894</v>
      </c>
      <c r="N7906" t="s">
        <v>26656</v>
      </c>
      <c r="O7906">
        <v>2.8013888888888889</v>
      </c>
      <c r="P7906">
        <v>0</v>
      </c>
      <c r="Q7906">
        <v>13</v>
      </c>
      <c r="R7906">
        <v>0</v>
      </c>
      <c r="S7906">
        <v>1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9.8105189999999993</v>
      </c>
      <c r="Z7906">
        <v>0</v>
      </c>
      <c r="AA7906">
        <v>0.3265923</v>
      </c>
      <c r="AB7906">
        <v>0</v>
      </c>
      <c r="AC7906">
        <v>0</v>
      </c>
      <c r="AD7906">
        <v>0</v>
      </c>
      <c r="AE7906">
        <v>0</v>
      </c>
      <c r="AF7906">
        <v>10.137111000000001</v>
      </c>
    </row>
    <row r="7907" spans="1:32" x14ac:dyDescent="0.3">
      <c r="A7907">
        <v>2791427</v>
      </c>
      <c r="B7907">
        <v>1</v>
      </c>
      <c r="C7907" t="s">
        <v>82</v>
      </c>
      <c r="D7907" t="s">
        <v>84</v>
      </c>
      <c r="E7907" t="s">
        <v>27895</v>
      </c>
      <c r="F7907" t="s">
        <v>27896</v>
      </c>
      <c r="G7907" t="s">
        <v>31546</v>
      </c>
      <c r="H7907" t="s">
        <v>163</v>
      </c>
      <c r="I7907" t="s">
        <v>78</v>
      </c>
      <c r="J7907" t="s">
        <v>135</v>
      </c>
      <c r="K7907" t="s">
        <v>22</v>
      </c>
      <c r="L7907" t="s">
        <v>136</v>
      </c>
      <c r="M7907" t="s">
        <v>27897</v>
      </c>
      <c r="N7907" t="s">
        <v>27898</v>
      </c>
      <c r="O7907">
        <v>0.96638888888888885</v>
      </c>
      <c r="P7907">
        <v>0</v>
      </c>
      <c r="Q7907">
        <v>137</v>
      </c>
      <c r="R7907">
        <v>0</v>
      </c>
      <c r="S7907">
        <v>0</v>
      </c>
      <c r="T7907">
        <v>0</v>
      </c>
      <c r="U7907">
        <v>4</v>
      </c>
      <c r="V7907">
        <v>0</v>
      </c>
      <c r="W7907">
        <v>0</v>
      </c>
      <c r="X7907">
        <v>0</v>
      </c>
      <c r="Y7907">
        <v>29.078917000000001</v>
      </c>
      <c r="Z7907">
        <v>0</v>
      </c>
      <c r="AA7907">
        <v>0</v>
      </c>
      <c r="AB7907">
        <v>0</v>
      </c>
      <c r="AC7907">
        <v>4.4041475999999999</v>
      </c>
      <c r="AD7907">
        <v>0</v>
      </c>
      <c r="AE7907">
        <v>0</v>
      </c>
      <c r="AF7907">
        <v>33.483066999999998</v>
      </c>
    </row>
    <row r="7908" spans="1:32" x14ac:dyDescent="0.3">
      <c r="A7908">
        <v>2791197</v>
      </c>
      <c r="B7908">
        <v>1</v>
      </c>
      <c r="C7908" t="s">
        <v>82</v>
      </c>
      <c r="D7908" t="s">
        <v>87</v>
      </c>
      <c r="E7908" t="s">
        <v>27899</v>
      </c>
      <c r="F7908" t="s">
        <v>27900</v>
      </c>
      <c r="G7908" t="s">
        <v>31548</v>
      </c>
      <c r="H7908" t="s">
        <v>333</v>
      </c>
      <c r="I7908" t="s">
        <v>78</v>
      </c>
      <c r="J7908" t="s">
        <v>135</v>
      </c>
      <c r="K7908" t="s">
        <v>22</v>
      </c>
      <c r="L7908" t="s">
        <v>136</v>
      </c>
      <c r="M7908" t="s">
        <v>27901</v>
      </c>
      <c r="N7908" t="s">
        <v>27902</v>
      </c>
      <c r="O7908">
        <v>1.268888888888889</v>
      </c>
      <c r="P7908">
        <v>0</v>
      </c>
      <c r="Q7908">
        <v>2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1.9595217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1.9595217</v>
      </c>
    </row>
    <row r="7909" spans="1:32" x14ac:dyDescent="0.3">
      <c r="A7909">
        <v>2790859</v>
      </c>
      <c r="B7909">
        <v>1</v>
      </c>
      <c r="C7909" t="s">
        <v>82</v>
      </c>
      <c r="D7909" t="s">
        <v>92</v>
      </c>
      <c r="E7909" t="s">
        <v>27903</v>
      </c>
      <c r="F7909" t="s">
        <v>27904</v>
      </c>
      <c r="G7909" t="s">
        <v>31548</v>
      </c>
      <c r="H7909" t="s">
        <v>893</v>
      </c>
      <c r="I7909" t="s">
        <v>78</v>
      </c>
      <c r="J7909" t="s">
        <v>135</v>
      </c>
      <c r="K7909" t="s">
        <v>22</v>
      </c>
      <c r="L7909" t="s">
        <v>136</v>
      </c>
      <c r="M7909" t="s">
        <v>27905</v>
      </c>
      <c r="N7909" t="s">
        <v>27906</v>
      </c>
      <c r="O7909">
        <v>3.1491666666666664</v>
      </c>
      <c r="P7909">
        <v>0</v>
      </c>
      <c r="Q7909">
        <v>1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1.2505824999999999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1.2505824999999999</v>
      </c>
    </row>
    <row r="7910" spans="1:32" x14ac:dyDescent="0.3">
      <c r="A7910">
        <v>2790850</v>
      </c>
      <c r="B7910">
        <v>1</v>
      </c>
      <c r="C7910" t="s">
        <v>82</v>
      </c>
      <c r="D7910" t="s">
        <v>91</v>
      </c>
      <c r="E7910" t="s">
        <v>27907</v>
      </c>
      <c r="F7910" t="s">
        <v>27908</v>
      </c>
      <c r="G7910" t="s">
        <v>31546</v>
      </c>
      <c r="H7910" t="s">
        <v>223</v>
      </c>
      <c r="I7910" t="s">
        <v>78</v>
      </c>
      <c r="J7910" t="s">
        <v>135</v>
      </c>
      <c r="K7910" t="s">
        <v>22</v>
      </c>
      <c r="L7910" t="s">
        <v>136</v>
      </c>
      <c r="M7910" t="s">
        <v>27909</v>
      </c>
      <c r="N7910" t="s">
        <v>27910</v>
      </c>
      <c r="O7910">
        <v>0.91055555555555556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1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1.5649542000000001</v>
      </c>
      <c r="AD7910">
        <v>0</v>
      </c>
      <c r="AE7910">
        <v>0</v>
      </c>
      <c r="AF7910">
        <v>1.5649542000000001</v>
      </c>
    </row>
    <row r="7911" spans="1:32" x14ac:dyDescent="0.3">
      <c r="A7911">
        <v>2790853</v>
      </c>
      <c r="B7911">
        <v>1</v>
      </c>
      <c r="C7911" t="s">
        <v>82</v>
      </c>
      <c r="D7911" t="s">
        <v>92</v>
      </c>
      <c r="E7911" t="s">
        <v>7129</v>
      </c>
      <c r="F7911" t="s">
        <v>7130</v>
      </c>
      <c r="G7911" t="s">
        <v>31546</v>
      </c>
      <c r="H7911" t="s">
        <v>223</v>
      </c>
      <c r="I7911" t="s">
        <v>78</v>
      </c>
      <c r="J7911" t="s">
        <v>135</v>
      </c>
      <c r="K7911" t="s">
        <v>22</v>
      </c>
      <c r="L7911" t="s">
        <v>136</v>
      </c>
      <c r="M7911" t="s">
        <v>27911</v>
      </c>
      <c r="N7911" t="s">
        <v>27912</v>
      </c>
      <c r="O7911">
        <v>2.3630555555555555</v>
      </c>
      <c r="P7911">
        <v>0</v>
      </c>
      <c r="Q7911">
        <v>107</v>
      </c>
      <c r="R7911">
        <v>0</v>
      </c>
      <c r="S7911">
        <v>0</v>
      </c>
      <c r="T7911">
        <v>0</v>
      </c>
      <c r="U7911">
        <v>23</v>
      </c>
      <c r="V7911">
        <v>0</v>
      </c>
      <c r="W7911">
        <v>0</v>
      </c>
      <c r="X7911">
        <v>0</v>
      </c>
      <c r="Y7911">
        <v>91.237830000000002</v>
      </c>
      <c r="Z7911">
        <v>0</v>
      </c>
      <c r="AA7911">
        <v>0</v>
      </c>
      <c r="AB7911">
        <v>0</v>
      </c>
      <c r="AC7911">
        <v>65.060744999999997</v>
      </c>
      <c r="AD7911">
        <v>0</v>
      </c>
      <c r="AE7911">
        <v>0</v>
      </c>
      <c r="AF7911">
        <v>156.29857000000001</v>
      </c>
    </row>
    <row r="7912" spans="1:32" x14ac:dyDescent="0.3">
      <c r="A7912">
        <v>2790864</v>
      </c>
      <c r="B7912">
        <v>1</v>
      </c>
      <c r="C7912" t="s">
        <v>82</v>
      </c>
      <c r="D7912" t="s">
        <v>93</v>
      </c>
      <c r="E7912" t="s">
        <v>27913</v>
      </c>
      <c r="F7912" t="s">
        <v>27914</v>
      </c>
      <c r="G7912" t="s">
        <v>31551</v>
      </c>
      <c r="H7912" t="s">
        <v>134</v>
      </c>
      <c r="I7912" t="s">
        <v>79</v>
      </c>
      <c r="J7912" t="s">
        <v>135</v>
      </c>
      <c r="K7912" t="s">
        <v>22</v>
      </c>
      <c r="L7912" t="s">
        <v>136</v>
      </c>
      <c r="M7912" t="s">
        <v>27915</v>
      </c>
      <c r="N7912" t="s">
        <v>27916</v>
      </c>
      <c r="O7912">
        <v>1.1044444444444443</v>
      </c>
      <c r="P7912">
        <v>0</v>
      </c>
      <c r="Q7912">
        <v>2136</v>
      </c>
      <c r="R7912">
        <v>0</v>
      </c>
      <c r="S7912">
        <v>0</v>
      </c>
      <c r="T7912">
        <v>1</v>
      </c>
      <c r="U7912">
        <v>487</v>
      </c>
      <c r="V7912">
        <v>0</v>
      </c>
      <c r="W7912">
        <v>0</v>
      </c>
      <c r="X7912">
        <v>0</v>
      </c>
      <c r="Y7912">
        <v>589.64179999999999</v>
      </c>
      <c r="Z7912">
        <v>0</v>
      </c>
      <c r="AA7912">
        <v>0</v>
      </c>
      <c r="AB7912">
        <v>59.948239999999998</v>
      </c>
      <c r="AC7912">
        <v>915.83190000000002</v>
      </c>
      <c r="AD7912">
        <v>0</v>
      </c>
      <c r="AE7912">
        <v>0</v>
      </c>
      <c r="AF7912">
        <v>1565.4219000000001</v>
      </c>
    </row>
    <row r="7913" spans="1:32" x14ac:dyDescent="0.3">
      <c r="A7913">
        <v>2790857</v>
      </c>
      <c r="B7913">
        <v>1</v>
      </c>
      <c r="C7913" t="s">
        <v>82</v>
      </c>
      <c r="D7913" t="s">
        <v>104</v>
      </c>
      <c r="E7913" t="s">
        <v>27917</v>
      </c>
      <c r="F7913" t="s">
        <v>27918</v>
      </c>
      <c r="G7913" t="s">
        <v>31551</v>
      </c>
      <c r="H7913" t="s">
        <v>185</v>
      </c>
      <c r="I7913" t="s">
        <v>79</v>
      </c>
      <c r="J7913" t="s">
        <v>248</v>
      </c>
      <c r="K7913" t="s">
        <v>22</v>
      </c>
      <c r="L7913" t="s">
        <v>136</v>
      </c>
      <c r="M7913" t="s">
        <v>27919</v>
      </c>
      <c r="N7913" t="s">
        <v>27920</v>
      </c>
      <c r="O7913">
        <v>5.8333333333333336E-3</v>
      </c>
      <c r="P7913">
        <v>0</v>
      </c>
      <c r="Q7913">
        <v>3431</v>
      </c>
      <c r="R7913">
        <v>0</v>
      </c>
      <c r="S7913">
        <v>0</v>
      </c>
      <c r="T7913">
        <v>4</v>
      </c>
      <c r="U7913">
        <v>206</v>
      </c>
      <c r="V7913">
        <v>0</v>
      </c>
      <c r="W7913">
        <v>0</v>
      </c>
      <c r="X7913">
        <v>0</v>
      </c>
      <c r="Y7913">
        <v>5.8860764999999997</v>
      </c>
      <c r="Z7913">
        <v>0</v>
      </c>
      <c r="AA7913">
        <v>0</v>
      </c>
      <c r="AB7913">
        <v>1.2202259</v>
      </c>
      <c r="AC7913">
        <v>1.2036297</v>
      </c>
      <c r="AD7913">
        <v>0</v>
      </c>
      <c r="AE7913">
        <v>0</v>
      </c>
      <c r="AF7913">
        <v>8.3099329999999991</v>
      </c>
    </row>
    <row r="7914" spans="1:32" x14ac:dyDescent="0.3">
      <c r="A7914">
        <v>2790707</v>
      </c>
      <c r="B7914">
        <v>1</v>
      </c>
      <c r="C7914" t="s">
        <v>83</v>
      </c>
      <c r="D7914" t="s">
        <v>130</v>
      </c>
      <c r="E7914" t="s">
        <v>27921</v>
      </c>
      <c r="F7914" t="s">
        <v>27922</v>
      </c>
      <c r="G7914" t="s">
        <v>31546</v>
      </c>
      <c r="H7914" t="s">
        <v>223</v>
      </c>
      <c r="I7914" t="s">
        <v>78</v>
      </c>
      <c r="J7914" t="s">
        <v>135</v>
      </c>
      <c r="K7914" t="s">
        <v>22</v>
      </c>
      <c r="L7914" t="s">
        <v>136</v>
      </c>
      <c r="M7914" t="s">
        <v>27923</v>
      </c>
      <c r="N7914" t="s">
        <v>27924</v>
      </c>
      <c r="O7914">
        <v>0.99833333333333329</v>
      </c>
      <c r="P7914">
        <v>0</v>
      </c>
      <c r="Q7914">
        <v>170</v>
      </c>
      <c r="R7914">
        <v>0</v>
      </c>
      <c r="S7914">
        <v>0</v>
      </c>
      <c r="T7914">
        <v>0</v>
      </c>
      <c r="U7914">
        <v>9</v>
      </c>
      <c r="V7914">
        <v>0</v>
      </c>
      <c r="W7914">
        <v>0</v>
      </c>
      <c r="X7914">
        <v>0</v>
      </c>
      <c r="Y7914">
        <v>32.295394999999999</v>
      </c>
      <c r="Z7914">
        <v>0</v>
      </c>
      <c r="AA7914">
        <v>0</v>
      </c>
      <c r="AB7914">
        <v>0</v>
      </c>
      <c r="AC7914">
        <v>6.9597619999999996</v>
      </c>
      <c r="AD7914">
        <v>0</v>
      </c>
      <c r="AE7914">
        <v>0</v>
      </c>
      <c r="AF7914">
        <v>39.255156999999997</v>
      </c>
    </row>
    <row r="7915" spans="1:32" x14ac:dyDescent="0.3">
      <c r="A7915">
        <v>2790564</v>
      </c>
      <c r="B7915">
        <v>1</v>
      </c>
      <c r="C7915" t="s">
        <v>82</v>
      </c>
      <c r="D7915" t="s">
        <v>112</v>
      </c>
      <c r="E7915" t="s">
        <v>27925</v>
      </c>
      <c r="F7915" t="s">
        <v>27926</v>
      </c>
      <c r="G7915" t="s">
        <v>31545</v>
      </c>
      <c r="H7915" t="s">
        <v>134</v>
      </c>
      <c r="I7915" t="s">
        <v>79</v>
      </c>
      <c r="J7915" t="s">
        <v>135</v>
      </c>
      <c r="K7915" t="s">
        <v>22</v>
      </c>
      <c r="L7915" t="s">
        <v>136</v>
      </c>
      <c r="M7915" t="s">
        <v>26324</v>
      </c>
      <c r="N7915" t="s">
        <v>27927</v>
      </c>
      <c r="O7915">
        <v>0.26666666666666666</v>
      </c>
      <c r="P7915">
        <v>0</v>
      </c>
      <c r="Q7915">
        <v>13</v>
      </c>
      <c r="R7915">
        <v>15</v>
      </c>
      <c r="S7915">
        <v>79</v>
      </c>
      <c r="T7915">
        <v>6</v>
      </c>
      <c r="U7915">
        <v>15</v>
      </c>
      <c r="V7915">
        <v>1</v>
      </c>
      <c r="W7915">
        <v>0</v>
      </c>
      <c r="X7915">
        <v>0</v>
      </c>
      <c r="Y7915">
        <v>1.3602376</v>
      </c>
      <c r="Z7915">
        <v>28.493272999999999</v>
      </c>
      <c r="AA7915">
        <v>29.294630000000002</v>
      </c>
      <c r="AB7915">
        <v>16.705202</v>
      </c>
      <c r="AC7915">
        <v>5.8548612999999996</v>
      </c>
      <c r="AD7915">
        <v>54.05153</v>
      </c>
      <c r="AE7915">
        <v>0</v>
      </c>
      <c r="AF7915">
        <v>135.75973999999999</v>
      </c>
    </row>
    <row r="7916" spans="1:32" x14ac:dyDescent="0.3">
      <c r="A7916">
        <v>2790561</v>
      </c>
      <c r="B7916">
        <v>1</v>
      </c>
      <c r="C7916" t="s">
        <v>82</v>
      </c>
      <c r="D7916" t="s">
        <v>86</v>
      </c>
      <c r="E7916" t="s">
        <v>27928</v>
      </c>
      <c r="F7916" t="s">
        <v>27929</v>
      </c>
      <c r="G7916" t="s">
        <v>31550</v>
      </c>
      <c r="H7916" t="s">
        <v>380</v>
      </c>
      <c r="I7916" t="s">
        <v>78</v>
      </c>
      <c r="J7916" t="s">
        <v>135</v>
      </c>
      <c r="K7916" t="s">
        <v>22</v>
      </c>
      <c r="L7916" t="s">
        <v>136</v>
      </c>
      <c r="M7916" t="s">
        <v>27930</v>
      </c>
      <c r="N7916" t="s">
        <v>27931</v>
      </c>
      <c r="O7916">
        <v>2.1850000000000001</v>
      </c>
      <c r="P7916">
        <v>0</v>
      </c>
      <c r="Q7916">
        <v>10</v>
      </c>
      <c r="R7916">
        <v>0</v>
      </c>
      <c r="S7916">
        <v>3</v>
      </c>
      <c r="T7916">
        <v>0</v>
      </c>
      <c r="U7916">
        <v>10</v>
      </c>
      <c r="V7916">
        <v>0</v>
      </c>
      <c r="W7916">
        <v>0</v>
      </c>
      <c r="X7916">
        <v>0</v>
      </c>
      <c r="Y7916">
        <v>2.784999</v>
      </c>
      <c r="Z7916">
        <v>0</v>
      </c>
      <c r="AA7916">
        <v>9.0022519999999995E-2</v>
      </c>
      <c r="AB7916">
        <v>0</v>
      </c>
      <c r="AC7916">
        <v>51.222880000000004</v>
      </c>
      <c r="AD7916">
        <v>0</v>
      </c>
      <c r="AE7916">
        <v>0</v>
      </c>
      <c r="AF7916">
        <v>54.097904</v>
      </c>
    </row>
    <row r="7917" spans="1:32" x14ac:dyDescent="0.3">
      <c r="A7917">
        <v>2790306</v>
      </c>
      <c r="B7917">
        <v>1</v>
      </c>
      <c r="C7917" t="s">
        <v>82</v>
      </c>
      <c r="D7917" t="s">
        <v>90</v>
      </c>
      <c r="E7917" t="s">
        <v>27932</v>
      </c>
      <c r="F7917" t="s">
        <v>27933</v>
      </c>
      <c r="G7917" t="s">
        <v>31548</v>
      </c>
      <c r="H7917" t="s">
        <v>311</v>
      </c>
      <c r="I7917" t="s">
        <v>78</v>
      </c>
      <c r="J7917" t="s">
        <v>135</v>
      </c>
      <c r="K7917" t="s">
        <v>22</v>
      </c>
      <c r="L7917" t="s">
        <v>136</v>
      </c>
      <c r="M7917" t="s">
        <v>27934</v>
      </c>
      <c r="N7917" t="s">
        <v>27935</v>
      </c>
      <c r="O7917">
        <v>1.4577777777777778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4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3.5838580000000002</v>
      </c>
      <c r="AD7917">
        <v>0</v>
      </c>
      <c r="AE7917">
        <v>0</v>
      </c>
      <c r="AF7917">
        <v>3.5838580000000002</v>
      </c>
    </row>
    <row r="7918" spans="1:32" x14ac:dyDescent="0.3">
      <c r="A7918">
        <v>2790234</v>
      </c>
      <c r="B7918">
        <v>1</v>
      </c>
      <c r="C7918" t="s">
        <v>82</v>
      </c>
      <c r="D7918" t="s">
        <v>94</v>
      </c>
      <c r="E7918" t="s">
        <v>27936</v>
      </c>
      <c r="F7918" t="s">
        <v>27937</v>
      </c>
      <c r="G7918" t="s">
        <v>31546</v>
      </c>
      <c r="H7918" t="s">
        <v>2229</v>
      </c>
      <c r="I7918" t="s">
        <v>78</v>
      </c>
      <c r="J7918" t="s">
        <v>135</v>
      </c>
      <c r="K7918" t="s">
        <v>22</v>
      </c>
      <c r="L7918" t="s">
        <v>136</v>
      </c>
      <c r="M7918" t="s">
        <v>27938</v>
      </c>
      <c r="N7918" t="s">
        <v>27939</v>
      </c>
      <c r="O7918">
        <v>3.0088888888888889</v>
      </c>
      <c r="P7918">
        <v>0</v>
      </c>
      <c r="Q7918">
        <v>71</v>
      </c>
      <c r="R7918">
        <v>0</v>
      </c>
      <c r="S7918">
        <v>0</v>
      </c>
      <c r="T7918">
        <v>0</v>
      </c>
      <c r="U7918">
        <v>13</v>
      </c>
      <c r="V7918">
        <v>0</v>
      </c>
      <c r="W7918">
        <v>0</v>
      </c>
      <c r="X7918">
        <v>0</v>
      </c>
      <c r="Y7918">
        <v>40.756740000000001</v>
      </c>
      <c r="Z7918">
        <v>0</v>
      </c>
      <c r="AA7918">
        <v>0</v>
      </c>
      <c r="AB7918">
        <v>0</v>
      </c>
      <c r="AC7918">
        <v>10.433152</v>
      </c>
      <c r="AD7918">
        <v>0</v>
      </c>
      <c r="AE7918">
        <v>0</v>
      </c>
      <c r="AF7918">
        <v>51.189889999999998</v>
      </c>
    </row>
    <row r="7919" spans="1:32" x14ac:dyDescent="0.3">
      <c r="A7919">
        <v>2790238</v>
      </c>
      <c r="B7919">
        <v>1</v>
      </c>
      <c r="C7919" t="s">
        <v>82</v>
      </c>
      <c r="D7919" t="s">
        <v>106</v>
      </c>
      <c r="E7919" t="s">
        <v>27940</v>
      </c>
      <c r="F7919" t="s">
        <v>27941</v>
      </c>
      <c r="G7919" t="s">
        <v>31548</v>
      </c>
      <c r="H7919" t="s">
        <v>893</v>
      </c>
      <c r="I7919" t="s">
        <v>78</v>
      </c>
      <c r="J7919" t="s">
        <v>135</v>
      </c>
      <c r="K7919" t="s">
        <v>22</v>
      </c>
      <c r="L7919" t="s">
        <v>136</v>
      </c>
      <c r="M7919" t="s">
        <v>27942</v>
      </c>
      <c r="N7919" t="s">
        <v>27943</v>
      </c>
      <c r="O7919">
        <v>0.69611111111111112</v>
      </c>
      <c r="P7919">
        <v>0</v>
      </c>
      <c r="Q7919">
        <v>2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0.15878242000000001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0.15878242000000001</v>
      </c>
    </row>
    <row r="7920" spans="1:32" x14ac:dyDescent="0.3">
      <c r="A7920">
        <v>2790235</v>
      </c>
      <c r="B7920">
        <v>1</v>
      </c>
      <c r="C7920" t="s">
        <v>82</v>
      </c>
      <c r="D7920" t="s">
        <v>97</v>
      </c>
      <c r="E7920" t="s">
        <v>27944</v>
      </c>
      <c r="F7920" t="s">
        <v>27945</v>
      </c>
      <c r="G7920" t="s">
        <v>31548</v>
      </c>
      <c r="H7920" t="s">
        <v>333</v>
      </c>
      <c r="I7920" t="s">
        <v>78</v>
      </c>
      <c r="J7920" t="s">
        <v>135</v>
      </c>
      <c r="K7920" t="s">
        <v>22</v>
      </c>
      <c r="L7920" t="s">
        <v>136</v>
      </c>
      <c r="M7920" t="s">
        <v>27946</v>
      </c>
      <c r="N7920" t="s">
        <v>27947</v>
      </c>
      <c r="O7920">
        <v>6.552777777777778</v>
      </c>
      <c r="P7920">
        <v>0</v>
      </c>
      <c r="Q7920">
        <v>1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1.9381189000000001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1.9381189000000001</v>
      </c>
    </row>
    <row r="7921" spans="1:32" x14ac:dyDescent="0.3">
      <c r="A7921">
        <v>2790236</v>
      </c>
      <c r="B7921">
        <v>1</v>
      </c>
      <c r="C7921" t="s">
        <v>82</v>
      </c>
      <c r="D7921" t="s">
        <v>92</v>
      </c>
      <c r="E7921" t="s">
        <v>27948</v>
      </c>
      <c r="F7921" t="s">
        <v>27949</v>
      </c>
      <c r="G7921" t="s">
        <v>31548</v>
      </c>
      <c r="H7921" t="s">
        <v>333</v>
      </c>
      <c r="I7921" t="s">
        <v>78</v>
      </c>
      <c r="J7921" t="s">
        <v>135</v>
      </c>
      <c r="K7921" t="s">
        <v>22</v>
      </c>
      <c r="L7921" t="s">
        <v>136</v>
      </c>
      <c r="M7921" t="s">
        <v>27950</v>
      </c>
      <c r="N7921" t="s">
        <v>27951</v>
      </c>
      <c r="O7921">
        <v>1.4413888888888888</v>
      </c>
      <c r="P7921">
        <v>0</v>
      </c>
      <c r="Q7921">
        <v>3</v>
      </c>
      <c r="R7921">
        <v>0</v>
      </c>
      <c r="S7921">
        <v>0</v>
      </c>
      <c r="T7921">
        <v>0</v>
      </c>
      <c r="U7921">
        <v>12</v>
      </c>
      <c r="V7921">
        <v>0</v>
      </c>
      <c r="W7921">
        <v>0</v>
      </c>
      <c r="X7921">
        <v>0</v>
      </c>
      <c r="Y7921">
        <v>1.7660819000000001</v>
      </c>
      <c r="Z7921">
        <v>0</v>
      </c>
      <c r="AA7921">
        <v>0</v>
      </c>
      <c r="AB7921">
        <v>0</v>
      </c>
      <c r="AC7921">
        <v>2.8049612000000002</v>
      </c>
      <c r="AD7921">
        <v>0</v>
      </c>
      <c r="AE7921">
        <v>0</v>
      </c>
      <c r="AF7921">
        <v>4.5710430000000004</v>
      </c>
    </row>
    <row r="7922" spans="1:32" x14ac:dyDescent="0.3">
      <c r="A7922">
        <v>2790228</v>
      </c>
      <c r="B7922">
        <v>1</v>
      </c>
      <c r="C7922" t="s">
        <v>83</v>
      </c>
      <c r="D7922" t="s">
        <v>116</v>
      </c>
      <c r="E7922" t="s">
        <v>27952</v>
      </c>
      <c r="F7922" t="s">
        <v>27953</v>
      </c>
      <c r="G7922" t="s">
        <v>31546</v>
      </c>
      <c r="H7922" t="s">
        <v>223</v>
      </c>
      <c r="I7922" t="s">
        <v>78</v>
      </c>
      <c r="J7922" t="s">
        <v>135</v>
      </c>
      <c r="K7922" t="s">
        <v>22</v>
      </c>
      <c r="L7922" t="s">
        <v>136</v>
      </c>
      <c r="M7922" t="s">
        <v>27954</v>
      </c>
      <c r="N7922" t="s">
        <v>27955</v>
      </c>
      <c r="O7922">
        <v>1.8191666666666666</v>
      </c>
      <c r="P7922">
        <v>0</v>
      </c>
      <c r="Q7922">
        <v>5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1.4582694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1.4582694</v>
      </c>
    </row>
    <row r="7923" spans="1:32" x14ac:dyDescent="0.3">
      <c r="A7923">
        <v>2790227</v>
      </c>
      <c r="B7923">
        <v>1</v>
      </c>
      <c r="C7923" t="s">
        <v>82</v>
      </c>
      <c r="D7923" t="s">
        <v>86</v>
      </c>
      <c r="E7923" t="s">
        <v>27956</v>
      </c>
      <c r="F7923" t="s">
        <v>27957</v>
      </c>
      <c r="G7923" t="s">
        <v>31549</v>
      </c>
      <c r="H7923" t="s">
        <v>134</v>
      </c>
      <c r="I7923" t="s">
        <v>79</v>
      </c>
      <c r="J7923" t="s">
        <v>135</v>
      </c>
      <c r="K7923" t="s">
        <v>22</v>
      </c>
      <c r="L7923" t="s">
        <v>136</v>
      </c>
      <c r="M7923" t="s">
        <v>27958</v>
      </c>
      <c r="N7923" t="s">
        <v>27959</v>
      </c>
      <c r="O7923">
        <v>0.35555555555555557</v>
      </c>
      <c r="P7923">
        <v>0</v>
      </c>
      <c r="Q7923">
        <v>201</v>
      </c>
      <c r="R7923">
        <v>0</v>
      </c>
      <c r="S7923">
        <v>75</v>
      </c>
      <c r="T7923">
        <v>2</v>
      </c>
      <c r="U7923">
        <v>46</v>
      </c>
      <c r="V7923">
        <v>0</v>
      </c>
      <c r="W7923">
        <v>0</v>
      </c>
      <c r="X7923">
        <v>0</v>
      </c>
      <c r="Y7923">
        <v>19.517112999999998</v>
      </c>
      <c r="Z7923">
        <v>0</v>
      </c>
      <c r="AA7923">
        <v>14.058802</v>
      </c>
      <c r="AB7923">
        <v>5.9452724000000003</v>
      </c>
      <c r="AC7923">
        <v>6.5826739999999999</v>
      </c>
      <c r="AD7923">
        <v>0</v>
      </c>
      <c r="AE7923">
        <v>0</v>
      </c>
      <c r="AF7923">
        <v>46.103859999999997</v>
      </c>
    </row>
    <row r="7924" spans="1:32" x14ac:dyDescent="0.3">
      <c r="A7924">
        <v>2790231</v>
      </c>
      <c r="B7924">
        <v>1</v>
      </c>
      <c r="C7924" t="s">
        <v>82</v>
      </c>
      <c r="D7924" t="s">
        <v>90</v>
      </c>
      <c r="E7924" t="s">
        <v>26423</v>
      </c>
      <c r="F7924" t="s">
        <v>26424</v>
      </c>
      <c r="G7924" t="s">
        <v>31552</v>
      </c>
      <c r="H7924" t="s">
        <v>145</v>
      </c>
      <c r="I7924" t="s">
        <v>78</v>
      </c>
      <c r="J7924" t="s">
        <v>135</v>
      </c>
      <c r="K7924" t="s">
        <v>22</v>
      </c>
      <c r="L7924" t="s">
        <v>136</v>
      </c>
      <c r="M7924" t="s">
        <v>27960</v>
      </c>
      <c r="N7924" t="s">
        <v>27961</v>
      </c>
      <c r="O7924">
        <v>0.43972222222222224</v>
      </c>
      <c r="P7924">
        <v>0</v>
      </c>
      <c r="Q7924">
        <v>494</v>
      </c>
      <c r="R7924">
        <v>0</v>
      </c>
      <c r="S7924">
        <v>0</v>
      </c>
      <c r="T7924">
        <v>0</v>
      </c>
      <c r="U7924">
        <v>59</v>
      </c>
      <c r="V7924">
        <v>0</v>
      </c>
      <c r="W7924">
        <v>1</v>
      </c>
      <c r="X7924">
        <v>0</v>
      </c>
      <c r="Y7924">
        <v>43.718629999999997</v>
      </c>
      <c r="Z7924">
        <v>0</v>
      </c>
      <c r="AA7924">
        <v>0</v>
      </c>
      <c r="AB7924">
        <v>0</v>
      </c>
      <c r="AC7924">
        <v>22.405488999999999</v>
      </c>
      <c r="AD7924">
        <v>0</v>
      </c>
      <c r="AE7924">
        <v>3.3671663000000001</v>
      </c>
      <c r="AF7924">
        <v>69.491290000000006</v>
      </c>
    </row>
    <row r="7925" spans="1:32" x14ac:dyDescent="0.3">
      <c r="A7925">
        <v>2790240</v>
      </c>
      <c r="B7925">
        <v>1</v>
      </c>
      <c r="C7925" t="s">
        <v>82</v>
      </c>
      <c r="D7925" t="s">
        <v>91</v>
      </c>
      <c r="E7925" t="s">
        <v>27962</v>
      </c>
      <c r="F7925" t="s">
        <v>27963</v>
      </c>
      <c r="G7925" t="s">
        <v>31552</v>
      </c>
      <c r="H7925" t="s">
        <v>643</v>
      </c>
      <c r="I7925" t="s">
        <v>78</v>
      </c>
      <c r="J7925" t="s">
        <v>135</v>
      </c>
      <c r="K7925" t="s">
        <v>22</v>
      </c>
      <c r="L7925" t="s">
        <v>186</v>
      </c>
      <c r="M7925" t="s">
        <v>27964</v>
      </c>
      <c r="N7925" t="s">
        <v>27965</v>
      </c>
      <c r="O7925">
        <v>4.9683333333333337</v>
      </c>
      <c r="P7925">
        <v>0</v>
      </c>
      <c r="Q7925">
        <v>466</v>
      </c>
      <c r="R7925">
        <v>0</v>
      </c>
      <c r="S7925">
        <v>0</v>
      </c>
      <c r="T7925">
        <v>0</v>
      </c>
      <c r="U7925">
        <v>43</v>
      </c>
      <c r="V7925">
        <v>0</v>
      </c>
      <c r="W7925">
        <v>0</v>
      </c>
      <c r="X7925">
        <v>0</v>
      </c>
      <c r="Y7925">
        <v>546.73310000000004</v>
      </c>
      <c r="Z7925">
        <v>0</v>
      </c>
      <c r="AA7925">
        <v>0</v>
      </c>
      <c r="AB7925">
        <v>0</v>
      </c>
      <c r="AC7925">
        <v>104.13142000000001</v>
      </c>
      <c r="AD7925">
        <v>0</v>
      </c>
      <c r="AE7925">
        <v>0</v>
      </c>
      <c r="AF7925">
        <v>650.86455999999998</v>
      </c>
    </row>
    <row r="7926" spans="1:32" x14ac:dyDescent="0.3">
      <c r="A7926">
        <v>2790199</v>
      </c>
      <c r="B7926">
        <v>1</v>
      </c>
      <c r="C7926" t="s">
        <v>82</v>
      </c>
      <c r="D7926" t="s">
        <v>95</v>
      </c>
      <c r="E7926" t="s">
        <v>27966</v>
      </c>
      <c r="F7926" t="s">
        <v>27967</v>
      </c>
      <c r="G7926" t="s">
        <v>31552</v>
      </c>
      <c r="H7926" t="s">
        <v>145</v>
      </c>
      <c r="I7926" t="s">
        <v>78</v>
      </c>
      <c r="J7926" t="s">
        <v>135</v>
      </c>
      <c r="K7926" t="s">
        <v>22</v>
      </c>
      <c r="L7926" t="s">
        <v>136</v>
      </c>
      <c r="M7926" t="s">
        <v>27968</v>
      </c>
      <c r="N7926" t="s">
        <v>27969</v>
      </c>
      <c r="O7926">
        <v>0.81388888888888888</v>
      </c>
      <c r="P7926">
        <v>0</v>
      </c>
      <c r="Q7926">
        <v>22</v>
      </c>
      <c r="R7926">
        <v>0</v>
      </c>
      <c r="S7926">
        <v>2</v>
      </c>
      <c r="T7926">
        <v>0</v>
      </c>
      <c r="U7926">
        <v>4</v>
      </c>
      <c r="V7926">
        <v>0</v>
      </c>
      <c r="W7926">
        <v>0</v>
      </c>
      <c r="X7926">
        <v>0</v>
      </c>
      <c r="Y7926">
        <v>5.3883213999999997</v>
      </c>
      <c r="Z7926">
        <v>0</v>
      </c>
      <c r="AA7926">
        <v>2.1884259E-2</v>
      </c>
      <c r="AB7926">
        <v>0</v>
      </c>
      <c r="AC7926">
        <v>1.8617821000000001</v>
      </c>
      <c r="AD7926">
        <v>0</v>
      </c>
      <c r="AE7926">
        <v>0</v>
      </c>
      <c r="AF7926">
        <v>7.2719880000000003</v>
      </c>
    </row>
    <row r="7927" spans="1:32" x14ac:dyDescent="0.3">
      <c r="A7927">
        <v>2793243</v>
      </c>
      <c r="B7927">
        <v>1</v>
      </c>
      <c r="C7927" t="s">
        <v>82</v>
      </c>
      <c r="D7927" t="s">
        <v>113</v>
      </c>
      <c r="E7927" t="s">
        <v>27970</v>
      </c>
      <c r="F7927" t="s">
        <v>27971</v>
      </c>
      <c r="G7927" t="s">
        <v>31546</v>
      </c>
      <c r="H7927" t="s">
        <v>223</v>
      </c>
      <c r="I7927" t="s">
        <v>78</v>
      </c>
      <c r="J7927" t="s">
        <v>135</v>
      </c>
      <c r="K7927" t="s">
        <v>22</v>
      </c>
      <c r="L7927" t="s">
        <v>136</v>
      </c>
      <c r="M7927" t="s">
        <v>27972</v>
      </c>
      <c r="N7927" t="s">
        <v>27199</v>
      </c>
      <c r="O7927">
        <v>1.0680555555555555</v>
      </c>
      <c r="P7927">
        <v>0</v>
      </c>
      <c r="Q7927">
        <v>38</v>
      </c>
      <c r="R7927">
        <v>0</v>
      </c>
      <c r="S7927">
        <v>13</v>
      </c>
      <c r="T7927">
        <v>0</v>
      </c>
      <c r="U7927">
        <v>9</v>
      </c>
      <c r="V7927">
        <v>0</v>
      </c>
      <c r="W7927">
        <v>0</v>
      </c>
      <c r="X7927">
        <v>0</v>
      </c>
      <c r="Y7927">
        <v>13.099124</v>
      </c>
      <c r="Z7927">
        <v>0</v>
      </c>
      <c r="AA7927">
        <v>1.9259099</v>
      </c>
      <c r="AB7927">
        <v>0</v>
      </c>
      <c r="AC7927">
        <v>3.5485386999999999</v>
      </c>
      <c r="AD7927">
        <v>0</v>
      </c>
      <c r="AE7927">
        <v>0</v>
      </c>
      <c r="AF7927">
        <v>18.573571999999999</v>
      </c>
    </row>
    <row r="7928" spans="1:32" x14ac:dyDescent="0.3">
      <c r="A7928">
        <v>2793124</v>
      </c>
      <c r="B7928">
        <v>2</v>
      </c>
      <c r="C7928" t="s">
        <v>82</v>
      </c>
      <c r="D7928" t="s">
        <v>106</v>
      </c>
      <c r="E7928" t="s">
        <v>23325</v>
      </c>
      <c r="F7928" t="s">
        <v>23326</v>
      </c>
      <c r="G7928" t="s">
        <v>31552</v>
      </c>
      <c r="H7928" t="s">
        <v>223</v>
      </c>
      <c r="I7928" t="s">
        <v>78</v>
      </c>
      <c r="J7928" t="s">
        <v>248</v>
      </c>
      <c r="K7928" t="s">
        <v>22</v>
      </c>
      <c r="L7928" t="s">
        <v>136</v>
      </c>
      <c r="M7928" t="s">
        <v>27973</v>
      </c>
      <c r="N7928" t="s">
        <v>27974</v>
      </c>
      <c r="O7928">
        <v>3.7222222222222219E-2</v>
      </c>
      <c r="P7928">
        <v>0</v>
      </c>
      <c r="Q7928">
        <v>229</v>
      </c>
      <c r="R7928">
        <v>0</v>
      </c>
      <c r="S7928">
        <v>0</v>
      </c>
      <c r="T7928">
        <v>0</v>
      </c>
      <c r="U7928">
        <v>8</v>
      </c>
      <c r="V7928">
        <v>0</v>
      </c>
      <c r="W7928">
        <v>0</v>
      </c>
      <c r="X7928">
        <v>0</v>
      </c>
      <c r="Y7928">
        <v>3.1115322000000001</v>
      </c>
      <c r="Z7928">
        <v>0</v>
      </c>
      <c r="AA7928">
        <v>0</v>
      </c>
      <c r="AB7928">
        <v>0</v>
      </c>
      <c r="AC7928">
        <v>0.23081478</v>
      </c>
      <c r="AD7928">
        <v>0</v>
      </c>
      <c r="AE7928">
        <v>0</v>
      </c>
      <c r="AF7928">
        <v>3.3423470000000002</v>
      </c>
    </row>
    <row r="7929" spans="1:32" x14ac:dyDescent="0.3">
      <c r="A7929">
        <v>2793258</v>
      </c>
      <c r="B7929">
        <v>1</v>
      </c>
      <c r="C7929" t="s">
        <v>82</v>
      </c>
      <c r="D7929" t="s">
        <v>104</v>
      </c>
      <c r="E7929" t="s">
        <v>27975</v>
      </c>
      <c r="F7929" t="s">
        <v>27976</v>
      </c>
      <c r="G7929" t="s">
        <v>31552</v>
      </c>
      <c r="H7929" t="s">
        <v>665</v>
      </c>
      <c r="I7929" t="s">
        <v>78</v>
      </c>
      <c r="J7929" t="s">
        <v>135</v>
      </c>
      <c r="K7929" t="s">
        <v>22</v>
      </c>
      <c r="L7929" t="s">
        <v>136</v>
      </c>
      <c r="M7929" t="s">
        <v>27977</v>
      </c>
      <c r="N7929" t="s">
        <v>27978</v>
      </c>
      <c r="O7929">
        <v>2.326111111111111</v>
      </c>
      <c r="P7929">
        <v>0</v>
      </c>
      <c r="Q7929">
        <v>881</v>
      </c>
      <c r="R7929">
        <v>0</v>
      </c>
      <c r="S7929">
        <v>0</v>
      </c>
      <c r="T7929">
        <v>0</v>
      </c>
      <c r="U7929">
        <v>44</v>
      </c>
      <c r="V7929">
        <v>0</v>
      </c>
      <c r="W7929">
        <v>0</v>
      </c>
      <c r="X7929">
        <v>0</v>
      </c>
      <c r="Y7929">
        <v>595.56039999999996</v>
      </c>
      <c r="Z7929">
        <v>0</v>
      </c>
      <c r="AA7929">
        <v>0</v>
      </c>
      <c r="AB7929">
        <v>0</v>
      </c>
      <c r="AC7929">
        <v>36.295229999999997</v>
      </c>
      <c r="AD7929">
        <v>0</v>
      </c>
      <c r="AE7929">
        <v>0</v>
      </c>
      <c r="AF7929">
        <v>631.85564999999997</v>
      </c>
    </row>
    <row r="7930" spans="1:32" x14ac:dyDescent="0.3">
      <c r="A7930">
        <v>2792733</v>
      </c>
      <c r="B7930">
        <v>1</v>
      </c>
      <c r="C7930" t="s">
        <v>83</v>
      </c>
      <c r="D7930" t="s">
        <v>114</v>
      </c>
      <c r="E7930" t="s">
        <v>27979</v>
      </c>
      <c r="F7930" t="s">
        <v>27980</v>
      </c>
      <c r="G7930" t="s">
        <v>31546</v>
      </c>
      <c r="H7930" t="s">
        <v>223</v>
      </c>
      <c r="I7930" t="s">
        <v>78</v>
      </c>
      <c r="J7930" t="s">
        <v>135</v>
      </c>
      <c r="K7930" t="s">
        <v>22</v>
      </c>
      <c r="L7930" t="s">
        <v>136</v>
      </c>
      <c r="M7930" t="s">
        <v>27981</v>
      </c>
      <c r="N7930" t="s">
        <v>27982</v>
      </c>
      <c r="O7930">
        <v>2.8288888888888888</v>
      </c>
      <c r="P7930">
        <v>0</v>
      </c>
      <c r="Q7930">
        <v>67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17.961601000000002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17.961601000000002</v>
      </c>
    </row>
    <row r="7931" spans="1:32" x14ac:dyDescent="0.3">
      <c r="A7931">
        <v>2792738</v>
      </c>
      <c r="B7931">
        <v>1</v>
      </c>
      <c r="C7931" t="s">
        <v>83</v>
      </c>
      <c r="D7931" t="s">
        <v>115</v>
      </c>
      <c r="E7931" t="s">
        <v>27720</v>
      </c>
      <c r="F7931" t="s">
        <v>27721</v>
      </c>
      <c r="G7931" t="s">
        <v>31546</v>
      </c>
      <c r="H7931" t="s">
        <v>223</v>
      </c>
      <c r="I7931" t="s">
        <v>78</v>
      </c>
      <c r="J7931" t="s">
        <v>135</v>
      </c>
      <c r="K7931" t="s">
        <v>22</v>
      </c>
      <c r="L7931" t="s">
        <v>136</v>
      </c>
      <c r="M7931" t="s">
        <v>27983</v>
      </c>
      <c r="N7931" t="s">
        <v>27984</v>
      </c>
      <c r="O7931">
        <v>1.6072222222222223</v>
      </c>
      <c r="P7931">
        <v>0</v>
      </c>
      <c r="Q7931">
        <v>174</v>
      </c>
      <c r="R7931">
        <v>0</v>
      </c>
      <c r="S7931">
        <v>1</v>
      </c>
      <c r="T7931">
        <v>0</v>
      </c>
      <c r="U7931">
        <v>12</v>
      </c>
      <c r="V7931">
        <v>0</v>
      </c>
      <c r="W7931">
        <v>0</v>
      </c>
      <c r="X7931">
        <v>0</v>
      </c>
      <c r="Y7931">
        <v>47.197612999999997</v>
      </c>
      <c r="Z7931">
        <v>0</v>
      </c>
      <c r="AA7931">
        <v>0</v>
      </c>
      <c r="AB7931">
        <v>0</v>
      </c>
      <c r="AC7931">
        <v>6.6010485000000001</v>
      </c>
      <c r="AD7931">
        <v>0</v>
      </c>
      <c r="AE7931">
        <v>0</v>
      </c>
      <c r="AF7931">
        <v>53.798659999999998</v>
      </c>
    </row>
    <row r="7932" spans="1:32" x14ac:dyDescent="0.3">
      <c r="A7932">
        <v>2792695</v>
      </c>
      <c r="B7932">
        <v>1</v>
      </c>
      <c r="C7932" t="s">
        <v>83</v>
      </c>
      <c r="D7932" t="s">
        <v>116</v>
      </c>
      <c r="E7932" t="s">
        <v>27985</v>
      </c>
      <c r="F7932" t="s">
        <v>27986</v>
      </c>
      <c r="G7932" t="s">
        <v>31548</v>
      </c>
      <c r="H7932" t="s">
        <v>333</v>
      </c>
      <c r="I7932" t="s">
        <v>78</v>
      </c>
      <c r="J7932" t="s">
        <v>135</v>
      </c>
      <c r="K7932" t="s">
        <v>22</v>
      </c>
      <c r="L7932" t="s">
        <v>136</v>
      </c>
      <c r="M7932" t="s">
        <v>27987</v>
      </c>
      <c r="N7932" t="s">
        <v>27988</v>
      </c>
      <c r="O7932">
        <v>2.1141666666666667</v>
      </c>
      <c r="P7932">
        <v>0</v>
      </c>
      <c r="Q7932">
        <v>2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6.9684629999999997E-2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6.9684629999999997E-2</v>
      </c>
    </row>
    <row r="7933" spans="1:32" x14ac:dyDescent="0.3">
      <c r="A7933">
        <v>2792588</v>
      </c>
      <c r="B7933">
        <v>1</v>
      </c>
      <c r="C7933" t="s">
        <v>82</v>
      </c>
      <c r="D7933" t="s">
        <v>98</v>
      </c>
      <c r="E7933" t="s">
        <v>27989</v>
      </c>
      <c r="F7933" t="s">
        <v>27990</v>
      </c>
      <c r="G7933" t="s">
        <v>31546</v>
      </c>
      <c r="H7933" t="s">
        <v>223</v>
      </c>
      <c r="I7933" t="s">
        <v>78</v>
      </c>
      <c r="J7933" t="s">
        <v>135</v>
      </c>
      <c r="K7933" t="s">
        <v>22</v>
      </c>
      <c r="L7933" t="s">
        <v>136</v>
      </c>
      <c r="M7933" t="s">
        <v>27991</v>
      </c>
      <c r="N7933" t="s">
        <v>25553</v>
      </c>
      <c r="O7933">
        <v>1.6280555555555556</v>
      </c>
      <c r="P7933">
        <v>0</v>
      </c>
      <c r="Q7933">
        <v>68</v>
      </c>
      <c r="R7933">
        <v>0</v>
      </c>
      <c r="S7933">
        <v>0</v>
      </c>
      <c r="T7933">
        <v>0</v>
      </c>
      <c r="U7933">
        <v>1</v>
      </c>
      <c r="V7933">
        <v>0</v>
      </c>
      <c r="W7933">
        <v>0</v>
      </c>
      <c r="X7933">
        <v>0</v>
      </c>
      <c r="Y7933">
        <v>48.401626999999998</v>
      </c>
      <c r="Z7933">
        <v>0</v>
      </c>
      <c r="AA7933">
        <v>0</v>
      </c>
      <c r="AB7933">
        <v>0</v>
      </c>
      <c r="AC7933">
        <v>0.18143951999999999</v>
      </c>
      <c r="AD7933">
        <v>0</v>
      </c>
      <c r="AE7933">
        <v>0</v>
      </c>
      <c r="AF7933">
        <v>48.583064999999998</v>
      </c>
    </row>
    <row r="7934" spans="1:32" x14ac:dyDescent="0.3">
      <c r="A7934">
        <v>2792616</v>
      </c>
      <c r="B7934">
        <v>1</v>
      </c>
      <c r="C7934" t="s">
        <v>83</v>
      </c>
      <c r="D7934" t="s">
        <v>125</v>
      </c>
      <c r="E7934" t="s">
        <v>27992</v>
      </c>
      <c r="F7934" t="s">
        <v>27993</v>
      </c>
      <c r="G7934" t="s">
        <v>31548</v>
      </c>
      <c r="H7934" t="s">
        <v>311</v>
      </c>
      <c r="I7934" t="s">
        <v>78</v>
      </c>
      <c r="J7934" t="s">
        <v>135</v>
      </c>
      <c r="K7934" t="s">
        <v>22</v>
      </c>
      <c r="L7934" t="s">
        <v>136</v>
      </c>
      <c r="M7934" t="s">
        <v>27994</v>
      </c>
      <c r="N7934" t="s">
        <v>27995</v>
      </c>
      <c r="O7934">
        <v>2.1702777777777778</v>
      </c>
      <c r="P7934">
        <v>0</v>
      </c>
      <c r="Q7934">
        <v>1</v>
      </c>
      <c r="R7934">
        <v>0</v>
      </c>
      <c r="S7934">
        <v>0</v>
      </c>
      <c r="T7934">
        <v>0</v>
      </c>
      <c r="U7934">
        <v>2</v>
      </c>
      <c r="V7934">
        <v>0</v>
      </c>
      <c r="W7934">
        <v>0</v>
      </c>
      <c r="X7934">
        <v>0</v>
      </c>
      <c r="Y7934">
        <v>0.68687169999999997</v>
      </c>
      <c r="Z7934">
        <v>0</v>
      </c>
      <c r="AA7934">
        <v>0</v>
      </c>
      <c r="AB7934">
        <v>0</v>
      </c>
      <c r="AC7934">
        <v>3.4090414</v>
      </c>
      <c r="AD7934">
        <v>0</v>
      </c>
      <c r="AE7934">
        <v>0</v>
      </c>
      <c r="AF7934">
        <v>4.0959130000000004</v>
      </c>
    </row>
    <row r="7935" spans="1:32" x14ac:dyDescent="0.3">
      <c r="A7935">
        <v>2792601</v>
      </c>
      <c r="B7935">
        <v>1</v>
      </c>
      <c r="C7935" t="s">
        <v>82</v>
      </c>
      <c r="D7935" t="s">
        <v>95</v>
      </c>
      <c r="E7935" t="s">
        <v>27996</v>
      </c>
      <c r="F7935" t="s">
        <v>27997</v>
      </c>
      <c r="G7935" t="s">
        <v>31546</v>
      </c>
      <c r="H7935" t="s">
        <v>223</v>
      </c>
      <c r="I7935" t="s">
        <v>78</v>
      </c>
      <c r="J7935" t="s">
        <v>135</v>
      </c>
      <c r="K7935" t="s">
        <v>22</v>
      </c>
      <c r="L7935" t="s">
        <v>136</v>
      </c>
      <c r="M7935" t="s">
        <v>27998</v>
      </c>
      <c r="N7935" t="s">
        <v>27999</v>
      </c>
      <c r="O7935">
        <v>0.51361111111111113</v>
      </c>
      <c r="P7935">
        <v>0</v>
      </c>
      <c r="Q7935">
        <v>16</v>
      </c>
      <c r="R7935">
        <v>0</v>
      </c>
      <c r="S7935">
        <v>0</v>
      </c>
      <c r="T7935">
        <v>0</v>
      </c>
      <c r="U7935">
        <v>3</v>
      </c>
      <c r="V7935">
        <v>0</v>
      </c>
      <c r="W7935">
        <v>0</v>
      </c>
      <c r="X7935">
        <v>0</v>
      </c>
      <c r="Y7935">
        <v>3.3514949999999999</v>
      </c>
      <c r="Z7935">
        <v>0</v>
      </c>
      <c r="AA7935">
        <v>0</v>
      </c>
      <c r="AB7935">
        <v>0</v>
      </c>
      <c r="AC7935">
        <v>0.76205780000000001</v>
      </c>
      <c r="AD7935">
        <v>0</v>
      </c>
      <c r="AE7935">
        <v>0</v>
      </c>
      <c r="AF7935">
        <v>4.1135529999999996</v>
      </c>
    </row>
    <row r="7936" spans="1:32" x14ac:dyDescent="0.3">
      <c r="A7936">
        <v>2792395</v>
      </c>
      <c r="B7936">
        <v>1</v>
      </c>
      <c r="C7936" t="s">
        <v>83</v>
      </c>
      <c r="D7936" t="s">
        <v>119</v>
      </c>
      <c r="E7936" t="s">
        <v>28000</v>
      </c>
      <c r="F7936" t="s">
        <v>28001</v>
      </c>
      <c r="G7936" t="s">
        <v>31546</v>
      </c>
      <c r="H7936" t="s">
        <v>409</v>
      </c>
      <c r="I7936" t="s">
        <v>78</v>
      </c>
      <c r="J7936" t="s">
        <v>135</v>
      </c>
      <c r="K7936" t="s">
        <v>3</v>
      </c>
      <c r="L7936" t="s">
        <v>136</v>
      </c>
      <c r="M7936" t="s">
        <v>28002</v>
      </c>
      <c r="N7936" t="s">
        <v>28003</v>
      </c>
      <c r="O7936">
        <v>2.0708333333333333</v>
      </c>
      <c r="P7936">
        <v>0</v>
      </c>
      <c r="Q7936">
        <v>10</v>
      </c>
      <c r="R7936">
        <v>0</v>
      </c>
      <c r="S7936">
        <v>1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0.67561435999999997</v>
      </c>
      <c r="Z7936">
        <v>0</v>
      </c>
      <c r="AA7936">
        <v>0.17618618999999999</v>
      </c>
      <c r="AB7936">
        <v>0</v>
      </c>
      <c r="AC7936">
        <v>0</v>
      </c>
      <c r="AD7936">
        <v>0</v>
      </c>
      <c r="AE7936">
        <v>0</v>
      </c>
      <c r="AF7936">
        <v>0.85180056000000004</v>
      </c>
    </row>
    <row r="7937" spans="1:32" x14ac:dyDescent="0.3">
      <c r="A7937">
        <v>2792379</v>
      </c>
      <c r="B7937">
        <v>1</v>
      </c>
      <c r="C7937" t="s">
        <v>82</v>
      </c>
      <c r="D7937" t="s">
        <v>100</v>
      </c>
      <c r="E7937" t="s">
        <v>28004</v>
      </c>
      <c r="F7937" t="s">
        <v>28005</v>
      </c>
      <c r="G7937" t="s">
        <v>31548</v>
      </c>
      <c r="H7937" t="s">
        <v>893</v>
      </c>
      <c r="I7937" t="s">
        <v>78</v>
      </c>
      <c r="J7937" t="s">
        <v>135</v>
      </c>
      <c r="K7937" t="s">
        <v>22</v>
      </c>
      <c r="L7937" t="s">
        <v>136</v>
      </c>
      <c r="M7937" t="s">
        <v>28006</v>
      </c>
      <c r="N7937" t="s">
        <v>28007</v>
      </c>
      <c r="O7937">
        <v>0.65666666666666662</v>
      </c>
      <c r="P7937">
        <v>0</v>
      </c>
      <c r="Q7937">
        <v>1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0.42455461999999999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0.42455461999999999</v>
      </c>
    </row>
    <row r="7938" spans="1:32" x14ac:dyDescent="0.3">
      <c r="A7938">
        <v>2792195</v>
      </c>
      <c r="B7938">
        <v>1</v>
      </c>
      <c r="C7938" t="s">
        <v>82</v>
      </c>
      <c r="D7938" t="s">
        <v>112</v>
      </c>
      <c r="E7938" t="s">
        <v>28008</v>
      </c>
      <c r="F7938" t="s">
        <v>28009</v>
      </c>
      <c r="G7938" t="s">
        <v>31548</v>
      </c>
      <c r="H7938" t="s">
        <v>333</v>
      </c>
      <c r="I7938" t="s">
        <v>78</v>
      </c>
      <c r="J7938" t="s">
        <v>135</v>
      </c>
      <c r="K7938" t="s">
        <v>22</v>
      </c>
      <c r="L7938" t="s">
        <v>136</v>
      </c>
      <c r="M7938" t="s">
        <v>28010</v>
      </c>
      <c r="N7938" t="s">
        <v>28011</v>
      </c>
      <c r="O7938">
        <v>3.6475</v>
      </c>
      <c r="P7938">
        <v>0</v>
      </c>
      <c r="Q7938">
        <v>0</v>
      </c>
      <c r="R7938">
        <v>0</v>
      </c>
      <c r="S7938">
        <v>1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7.2933366000000003E-3</v>
      </c>
      <c r="AB7938">
        <v>0</v>
      </c>
      <c r="AC7938">
        <v>0</v>
      </c>
      <c r="AD7938">
        <v>0</v>
      </c>
      <c r="AE7938">
        <v>0</v>
      </c>
      <c r="AF7938">
        <v>7.2933366000000003E-3</v>
      </c>
    </row>
    <row r="7939" spans="1:32" x14ac:dyDescent="0.3">
      <c r="A7939">
        <v>2792084</v>
      </c>
      <c r="B7939">
        <v>1</v>
      </c>
      <c r="C7939" t="s">
        <v>82</v>
      </c>
      <c r="D7939" t="s">
        <v>90</v>
      </c>
      <c r="E7939" t="s">
        <v>28012</v>
      </c>
      <c r="F7939" t="s">
        <v>28013</v>
      </c>
      <c r="G7939" t="s">
        <v>31548</v>
      </c>
      <c r="H7939" t="s">
        <v>311</v>
      </c>
      <c r="I7939" t="s">
        <v>78</v>
      </c>
      <c r="J7939" t="s">
        <v>135</v>
      </c>
      <c r="K7939" t="s">
        <v>22</v>
      </c>
      <c r="L7939" t="s">
        <v>136</v>
      </c>
      <c r="M7939" t="s">
        <v>28014</v>
      </c>
      <c r="N7939" t="s">
        <v>28015</v>
      </c>
      <c r="O7939">
        <v>1.3436111111111111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29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26.423272999999998</v>
      </c>
      <c r="AD7939">
        <v>0</v>
      </c>
      <c r="AE7939">
        <v>0</v>
      </c>
      <c r="AF7939">
        <v>26.423272999999998</v>
      </c>
    </row>
    <row r="7940" spans="1:32" x14ac:dyDescent="0.3">
      <c r="A7940">
        <v>2791799</v>
      </c>
      <c r="B7940">
        <v>1</v>
      </c>
      <c r="C7940" t="s">
        <v>82</v>
      </c>
      <c r="D7940" t="s">
        <v>84</v>
      </c>
      <c r="E7940" t="s">
        <v>28016</v>
      </c>
      <c r="F7940" t="s">
        <v>28017</v>
      </c>
      <c r="G7940" t="s">
        <v>31546</v>
      </c>
      <c r="H7940" t="s">
        <v>145</v>
      </c>
      <c r="I7940" t="s">
        <v>78</v>
      </c>
      <c r="J7940" t="s">
        <v>135</v>
      </c>
      <c r="K7940" t="s">
        <v>22</v>
      </c>
      <c r="L7940" t="s">
        <v>136</v>
      </c>
      <c r="M7940" t="s">
        <v>28018</v>
      </c>
      <c r="N7940" t="s">
        <v>28019</v>
      </c>
      <c r="O7940">
        <v>0.58444444444444443</v>
      </c>
      <c r="P7940">
        <v>0</v>
      </c>
      <c r="Q7940">
        <v>60</v>
      </c>
      <c r="R7940">
        <v>0</v>
      </c>
      <c r="S7940">
        <v>0</v>
      </c>
      <c r="T7940">
        <v>0</v>
      </c>
      <c r="U7940">
        <v>1</v>
      </c>
      <c r="V7940">
        <v>0</v>
      </c>
      <c r="W7940">
        <v>0</v>
      </c>
      <c r="X7940">
        <v>0</v>
      </c>
      <c r="Y7940">
        <v>5.7211666000000001</v>
      </c>
      <c r="Z7940">
        <v>0</v>
      </c>
      <c r="AA7940">
        <v>0</v>
      </c>
      <c r="AB7940">
        <v>0</v>
      </c>
      <c r="AC7940">
        <v>0.89240633999999996</v>
      </c>
      <c r="AD7940">
        <v>0</v>
      </c>
      <c r="AE7940">
        <v>0</v>
      </c>
      <c r="AF7940">
        <v>6.6135726000000004</v>
      </c>
    </row>
    <row r="7941" spans="1:32" x14ac:dyDescent="0.3">
      <c r="A7941">
        <v>2791618</v>
      </c>
      <c r="B7941">
        <v>1</v>
      </c>
      <c r="C7941" t="s">
        <v>83</v>
      </c>
      <c r="D7941" t="s">
        <v>116</v>
      </c>
      <c r="E7941" t="s">
        <v>28020</v>
      </c>
      <c r="F7941" t="s">
        <v>28021</v>
      </c>
      <c r="G7941" t="s">
        <v>31548</v>
      </c>
      <c r="H7941" t="s">
        <v>333</v>
      </c>
      <c r="I7941" t="s">
        <v>78</v>
      </c>
      <c r="J7941" t="s">
        <v>135</v>
      </c>
      <c r="K7941" t="s">
        <v>22</v>
      </c>
      <c r="L7941" t="s">
        <v>136</v>
      </c>
      <c r="M7941" t="s">
        <v>28022</v>
      </c>
      <c r="N7941" t="s">
        <v>28023</v>
      </c>
      <c r="O7941">
        <v>0.95361111111111108</v>
      </c>
      <c r="P7941">
        <v>0</v>
      </c>
      <c r="Q7941">
        <v>1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7.4905254000000004E-2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7.4905254000000004E-2</v>
      </c>
    </row>
    <row r="7942" spans="1:32" x14ac:dyDescent="0.3">
      <c r="A7942">
        <v>2791587</v>
      </c>
      <c r="B7942">
        <v>1</v>
      </c>
      <c r="C7942" t="s">
        <v>83</v>
      </c>
      <c r="D7942" t="s">
        <v>127</v>
      </c>
      <c r="E7942" t="s">
        <v>28024</v>
      </c>
      <c r="F7942" t="s">
        <v>28025</v>
      </c>
      <c r="G7942" t="s">
        <v>31550</v>
      </c>
      <c r="H7942" t="s">
        <v>223</v>
      </c>
      <c r="I7942" t="s">
        <v>78</v>
      </c>
      <c r="J7942" t="s">
        <v>135</v>
      </c>
      <c r="K7942" t="s">
        <v>22</v>
      </c>
      <c r="L7942" t="s">
        <v>136</v>
      </c>
      <c r="M7942" t="s">
        <v>28026</v>
      </c>
      <c r="N7942" t="s">
        <v>28027</v>
      </c>
      <c r="O7942">
        <v>1.0086111111111111</v>
      </c>
      <c r="P7942">
        <v>0</v>
      </c>
      <c r="Q7942">
        <v>68</v>
      </c>
      <c r="R7942">
        <v>0</v>
      </c>
      <c r="S7942">
        <v>0</v>
      </c>
      <c r="T7942">
        <v>0</v>
      </c>
      <c r="U7942">
        <v>15</v>
      </c>
      <c r="V7942">
        <v>0</v>
      </c>
      <c r="W7942">
        <v>0</v>
      </c>
      <c r="X7942">
        <v>0</v>
      </c>
      <c r="Y7942">
        <v>16.498619999999999</v>
      </c>
      <c r="Z7942">
        <v>0</v>
      </c>
      <c r="AA7942">
        <v>0</v>
      </c>
      <c r="AB7942">
        <v>0</v>
      </c>
      <c r="AC7942">
        <v>24.33642</v>
      </c>
      <c r="AD7942">
        <v>0</v>
      </c>
      <c r="AE7942">
        <v>0</v>
      </c>
      <c r="AF7942">
        <v>40.835037</v>
      </c>
    </row>
    <row r="7943" spans="1:32" x14ac:dyDescent="0.3">
      <c r="A7943">
        <v>2791492</v>
      </c>
      <c r="B7943">
        <v>1</v>
      </c>
      <c r="C7943" t="s">
        <v>82</v>
      </c>
      <c r="D7943" t="s">
        <v>104</v>
      </c>
      <c r="E7943" t="s">
        <v>28028</v>
      </c>
      <c r="F7943" t="s">
        <v>28029</v>
      </c>
      <c r="G7943" t="s">
        <v>31548</v>
      </c>
      <c r="H7943" t="s">
        <v>311</v>
      </c>
      <c r="I7943" t="s">
        <v>78</v>
      </c>
      <c r="J7943" t="s">
        <v>135</v>
      </c>
      <c r="K7943" t="s">
        <v>22</v>
      </c>
      <c r="L7943" t="s">
        <v>136</v>
      </c>
      <c r="M7943" t="s">
        <v>28030</v>
      </c>
      <c r="N7943" t="s">
        <v>28031</v>
      </c>
      <c r="O7943">
        <v>4.0372222222222218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1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217.50871000000001</v>
      </c>
      <c r="AD7943">
        <v>0</v>
      </c>
      <c r="AE7943">
        <v>0</v>
      </c>
      <c r="AF7943">
        <v>217.50871000000001</v>
      </c>
    </row>
    <row r="7944" spans="1:32" x14ac:dyDescent="0.3">
      <c r="A7944">
        <v>2791440</v>
      </c>
      <c r="B7944">
        <v>1</v>
      </c>
      <c r="C7944" t="s">
        <v>82</v>
      </c>
      <c r="D7944" t="s">
        <v>106</v>
      </c>
      <c r="E7944" t="s">
        <v>28032</v>
      </c>
      <c r="F7944" t="s">
        <v>28033</v>
      </c>
      <c r="G7944" t="s">
        <v>31546</v>
      </c>
      <c r="H7944" t="s">
        <v>223</v>
      </c>
      <c r="I7944" t="s">
        <v>78</v>
      </c>
      <c r="J7944" t="s">
        <v>135</v>
      </c>
      <c r="K7944" t="s">
        <v>22</v>
      </c>
      <c r="L7944" t="s">
        <v>136</v>
      </c>
      <c r="M7944" t="s">
        <v>28034</v>
      </c>
      <c r="N7944" t="s">
        <v>28035</v>
      </c>
      <c r="O7944">
        <v>2.9319444444444445</v>
      </c>
      <c r="P7944">
        <v>0</v>
      </c>
      <c r="Q7944">
        <v>1</v>
      </c>
      <c r="R7944">
        <v>0</v>
      </c>
      <c r="S7944">
        <v>18</v>
      </c>
      <c r="T7944">
        <v>0</v>
      </c>
      <c r="U7944">
        <v>2</v>
      </c>
      <c r="V7944">
        <v>0</v>
      </c>
      <c r="W7944">
        <v>0</v>
      </c>
      <c r="X7944">
        <v>0</v>
      </c>
      <c r="Y7944">
        <v>0.33988030000000002</v>
      </c>
      <c r="Z7944">
        <v>0</v>
      </c>
      <c r="AA7944">
        <v>1.0418297000000001</v>
      </c>
      <c r="AB7944">
        <v>0</v>
      </c>
      <c r="AC7944">
        <v>5.6952905999999999</v>
      </c>
      <c r="AD7944">
        <v>0</v>
      </c>
      <c r="AE7944">
        <v>0</v>
      </c>
      <c r="AF7944">
        <v>7.077</v>
      </c>
    </row>
    <row r="7945" spans="1:32" x14ac:dyDescent="0.3">
      <c r="A7945">
        <v>2791466</v>
      </c>
      <c r="B7945">
        <v>1</v>
      </c>
      <c r="C7945" t="s">
        <v>82</v>
      </c>
      <c r="D7945" t="s">
        <v>91</v>
      </c>
      <c r="E7945" t="s">
        <v>3578</v>
      </c>
      <c r="F7945" t="s">
        <v>3579</v>
      </c>
      <c r="G7945" t="s">
        <v>31552</v>
      </c>
      <c r="H7945" t="s">
        <v>665</v>
      </c>
      <c r="I7945" t="s">
        <v>78</v>
      </c>
      <c r="J7945" t="s">
        <v>135</v>
      </c>
      <c r="K7945" t="s">
        <v>22</v>
      </c>
      <c r="L7945" t="s">
        <v>136</v>
      </c>
      <c r="M7945" t="s">
        <v>28036</v>
      </c>
      <c r="N7945" t="s">
        <v>28037</v>
      </c>
      <c r="O7945">
        <v>1.3072222222222223</v>
      </c>
      <c r="P7945">
        <v>0</v>
      </c>
      <c r="Q7945">
        <v>13</v>
      </c>
      <c r="R7945">
        <v>0</v>
      </c>
      <c r="S7945">
        <v>0</v>
      </c>
      <c r="T7945">
        <v>0</v>
      </c>
      <c r="U7945">
        <v>53</v>
      </c>
      <c r="V7945">
        <v>0</v>
      </c>
      <c r="W7945">
        <v>3</v>
      </c>
      <c r="X7945">
        <v>0</v>
      </c>
      <c r="Y7945">
        <v>15.409981999999999</v>
      </c>
      <c r="Z7945">
        <v>0</v>
      </c>
      <c r="AA7945">
        <v>0</v>
      </c>
      <c r="AB7945">
        <v>0</v>
      </c>
      <c r="AC7945">
        <v>139.4511</v>
      </c>
      <c r="AD7945">
        <v>0</v>
      </c>
      <c r="AE7945">
        <v>280.584</v>
      </c>
      <c r="AF7945">
        <v>435.44506999999999</v>
      </c>
    </row>
    <row r="7946" spans="1:32" x14ac:dyDescent="0.3">
      <c r="A7946">
        <v>2791382</v>
      </c>
      <c r="B7946">
        <v>1</v>
      </c>
      <c r="C7946" t="s">
        <v>82</v>
      </c>
      <c r="D7946" t="s">
        <v>93</v>
      </c>
      <c r="E7946" t="s">
        <v>20961</v>
      </c>
      <c r="F7946" t="s">
        <v>20962</v>
      </c>
      <c r="G7946" t="s">
        <v>31546</v>
      </c>
      <c r="H7946" t="s">
        <v>145</v>
      </c>
      <c r="I7946" t="s">
        <v>78</v>
      </c>
      <c r="J7946" t="s">
        <v>135</v>
      </c>
      <c r="K7946" t="s">
        <v>22</v>
      </c>
      <c r="L7946" t="s">
        <v>136</v>
      </c>
      <c r="M7946" t="s">
        <v>28038</v>
      </c>
      <c r="N7946" t="s">
        <v>28039</v>
      </c>
      <c r="O7946">
        <v>0.73916666666666664</v>
      </c>
      <c r="P7946">
        <v>0</v>
      </c>
      <c r="Q7946">
        <v>67</v>
      </c>
      <c r="R7946">
        <v>0</v>
      </c>
      <c r="S7946">
        <v>0</v>
      </c>
      <c r="T7946">
        <v>0</v>
      </c>
      <c r="U7946">
        <v>4</v>
      </c>
      <c r="V7946">
        <v>0</v>
      </c>
      <c r="W7946">
        <v>0</v>
      </c>
      <c r="X7946">
        <v>0</v>
      </c>
      <c r="Y7946">
        <v>13.81293</v>
      </c>
      <c r="Z7946">
        <v>0</v>
      </c>
      <c r="AA7946">
        <v>0</v>
      </c>
      <c r="AB7946">
        <v>0</v>
      </c>
      <c r="AC7946">
        <v>0.28613144000000001</v>
      </c>
      <c r="AD7946">
        <v>0</v>
      </c>
      <c r="AE7946">
        <v>0</v>
      </c>
      <c r="AF7946">
        <v>14.099061000000001</v>
      </c>
    </row>
    <row r="7947" spans="1:32" x14ac:dyDescent="0.3">
      <c r="A7947">
        <v>2791214</v>
      </c>
      <c r="B7947">
        <v>1</v>
      </c>
      <c r="C7947" t="s">
        <v>82</v>
      </c>
      <c r="D7947" t="s">
        <v>106</v>
      </c>
      <c r="E7947" t="s">
        <v>28040</v>
      </c>
      <c r="F7947" t="s">
        <v>28041</v>
      </c>
      <c r="G7947" t="s">
        <v>31551</v>
      </c>
      <c r="H7947" t="s">
        <v>643</v>
      </c>
      <c r="I7947" t="s">
        <v>79</v>
      </c>
      <c r="J7947" t="s">
        <v>135</v>
      </c>
      <c r="K7947" t="s">
        <v>22</v>
      </c>
      <c r="L7947" t="s">
        <v>186</v>
      </c>
      <c r="M7947" t="s">
        <v>26847</v>
      </c>
      <c r="N7947" t="s">
        <v>28042</v>
      </c>
      <c r="O7947">
        <v>5.5022222222222226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1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166.18555000000001</v>
      </c>
      <c r="AE7947">
        <v>0</v>
      </c>
      <c r="AF7947">
        <v>166.18555000000001</v>
      </c>
    </row>
    <row r="7948" spans="1:32" x14ac:dyDescent="0.3">
      <c r="A7948">
        <v>2791226</v>
      </c>
      <c r="B7948">
        <v>1</v>
      </c>
      <c r="C7948" t="s">
        <v>82</v>
      </c>
      <c r="D7948" t="s">
        <v>90</v>
      </c>
      <c r="E7948" t="s">
        <v>14823</v>
      </c>
      <c r="F7948" t="s">
        <v>14824</v>
      </c>
      <c r="G7948" t="s">
        <v>31546</v>
      </c>
      <c r="H7948" t="s">
        <v>145</v>
      </c>
      <c r="I7948" t="s">
        <v>78</v>
      </c>
      <c r="J7948" t="s">
        <v>135</v>
      </c>
      <c r="K7948" t="s">
        <v>22</v>
      </c>
      <c r="L7948" t="s">
        <v>136</v>
      </c>
      <c r="M7948" t="s">
        <v>28043</v>
      </c>
      <c r="N7948" t="s">
        <v>28044</v>
      </c>
      <c r="O7948">
        <v>5.881388888888889</v>
      </c>
      <c r="P7948">
        <v>0</v>
      </c>
      <c r="Q7948">
        <v>39</v>
      </c>
      <c r="R7948">
        <v>0</v>
      </c>
      <c r="S7948">
        <v>0</v>
      </c>
      <c r="T7948">
        <v>0</v>
      </c>
      <c r="U7948">
        <v>19</v>
      </c>
      <c r="V7948">
        <v>0</v>
      </c>
      <c r="W7948">
        <v>2</v>
      </c>
      <c r="X7948">
        <v>0</v>
      </c>
      <c r="Y7948">
        <v>67.566220000000001</v>
      </c>
      <c r="Z7948">
        <v>0</v>
      </c>
      <c r="AA7948">
        <v>0</v>
      </c>
      <c r="AB7948">
        <v>0</v>
      </c>
      <c r="AC7948">
        <v>442.89954</v>
      </c>
      <c r="AD7948">
        <v>0</v>
      </c>
      <c r="AE7948">
        <v>335.2199</v>
      </c>
      <c r="AF7948">
        <v>845.68566999999996</v>
      </c>
    </row>
    <row r="7949" spans="1:32" x14ac:dyDescent="0.3">
      <c r="A7949">
        <v>2791143</v>
      </c>
      <c r="B7949">
        <v>1</v>
      </c>
      <c r="C7949" t="s">
        <v>83</v>
      </c>
      <c r="D7949" t="s">
        <v>119</v>
      </c>
      <c r="E7949" t="s">
        <v>28045</v>
      </c>
      <c r="F7949" t="s">
        <v>28046</v>
      </c>
      <c r="G7949" t="s">
        <v>31546</v>
      </c>
      <c r="H7949" t="s">
        <v>145</v>
      </c>
      <c r="I7949" t="s">
        <v>78</v>
      </c>
      <c r="J7949" t="s">
        <v>135</v>
      </c>
      <c r="K7949" t="s">
        <v>22</v>
      </c>
      <c r="L7949" t="s">
        <v>136</v>
      </c>
      <c r="M7949" t="s">
        <v>28047</v>
      </c>
      <c r="N7949" t="s">
        <v>28048</v>
      </c>
      <c r="O7949">
        <v>0.31944444444444442</v>
      </c>
      <c r="P7949">
        <v>0</v>
      </c>
      <c r="Q7949">
        <v>10</v>
      </c>
      <c r="R7949">
        <v>0</v>
      </c>
      <c r="S7949">
        <v>1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0.14694036999999999</v>
      </c>
      <c r="Z7949">
        <v>0</v>
      </c>
      <c r="AA7949">
        <v>9.5991949999999996E-3</v>
      </c>
      <c r="AB7949">
        <v>0</v>
      </c>
      <c r="AC7949">
        <v>0</v>
      </c>
      <c r="AD7949">
        <v>0</v>
      </c>
      <c r="AE7949">
        <v>0</v>
      </c>
      <c r="AF7949">
        <v>0.15653955999999999</v>
      </c>
    </row>
    <row r="7950" spans="1:32" x14ac:dyDescent="0.3">
      <c r="A7950">
        <v>2791176</v>
      </c>
      <c r="B7950">
        <v>1</v>
      </c>
      <c r="C7950" t="s">
        <v>82</v>
      </c>
      <c r="D7950" t="s">
        <v>88</v>
      </c>
      <c r="E7950" t="s">
        <v>27769</v>
      </c>
      <c r="F7950" t="s">
        <v>27770</v>
      </c>
      <c r="G7950" t="s">
        <v>31546</v>
      </c>
      <c r="H7950" t="s">
        <v>145</v>
      </c>
      <c r="I7950" t="s">
        <v>78</v>
      </c>
      <c r="J7950" t="s">
        <v>135</v>
      </c>
      <c r="K7950" t="s">
        <v>22</v>
      </c>
      <c r="L7950" t="s">
        <v>136</v>
      </c>
      <c r="M7950" t="s">
        <v>28049</v>
      </c>
      <c r="N7950" t="s">
        <v>28050</v>
      </c>
      <c r="O7950">
        <v>0.63249999999999995</v>
      </c>
      <c r="P7950">
        <v>0</v>
      </c>
      <c r="Q7950">
        <v>79</v>
      </c>
      <c r="R7950">
        <v>0</v>
      </c>
      <c r="S7950">
        <v>0</v>
      </c>
      <c r="T7950">
        <v>0</v>
      </c>
      <c r="U7950">
        <v>9</v>
      </c>
      <c r="V7950">
        <v>0</v>
      </c>
      <c r="W7950">
        <v>0</v>
      </c>
      <c r="X7950">
        <v>0</v>
      </c>
      <c r="Y7950">
        <v>13.490985</v>
      </c>
      <c r="Z7950">
        <v>0</v>
      </c>
      <c r="AA7950">
        <v>0</v>
      </c>
      <c r="AB7950">
        <v>0</v>
      </c>
      <c r="AC7950">
        <v>0.83596230000000005</v>
      </c>
      <c r="AD7950">
        <v>0</v>
      </c>
      <c r="AE7950">
        <v>0</v>
      </c>
      <c r="AF7950">
        <v>14.326947000000001</v>
      </c>
    </row>
    <row r="7951" spans="1:32" x14ac:dyDescent="0.3">
      <c r="A7951">
        <v>2791145</v>
      </c>
      <c r="B7951">
        <v>1</v>
      </c>
      <c r="C7951" t="s">
        <v>83</v>
      </c>
      <c r="D7951" t="s">
        <v>116</v>
      </c>
      <c r="E7951" t="s">
        <v>1969</v>
      </c>
      <c r="F7951" t="s">
        <v>1970</v>
      </c>
      <c r="G7951" t="s">
        <v>31549</v>
      </c>
      <c r="H7951" t="s">
        <v>648</v>
      </c>
      <c r="I7951" t="s">
        <v>79</v>
      </c>
      <c r="J7951" t="s">
        <v>135</v>
      </c>
      <c r="K7951" t="s">
        <v>22</v>
      </c>
      <c r="L7951" t="s">
        <v>186</v>
      </c>
      <c r="M7951" t="s">
        <v>28051</v>
      </c>
      <c r="N7951" t="s">
        <v>28052</v>
      </c>
      <c r="O7951">
        <v>1.9088888888888889</v>
      </c>
      <c r="P7951">
        <v>4</v>
      </c>
      <c r="Q7951">
        <v>1243</v>
      </c>
      <c r="R7951">
        <v>19</v>
      </c>
      <c r="S7951">
        <v>145</v>
      </c>
      <c r="T7951">
        <v>2</v>
      </c>
      <c r="U7951">
        <v>33</v>
      </c>
      <c r="V7951">
        <v>0</v>
      </c>
      <c r="W7951">
        <v>0</v>
      </c>
      <c r="X7951">
        <v>68.612290000000002</v>
      </c>
      <c r="Y7951">
        <v>258.17126000000002</v>
      </c>
      <c r="Z7951">
        <v>17.301566999999999</v>
      </c>
      <c r="AA7951">
        <v>49.571682000000003</v>
      </c>
      <c r="AB7951">
        <v>6.7453440000000002</v>
      </c>
      <c r="AC7951">
        <v>37.475056000000002</v>
      </c>
      <c r="AD7951">
        <v>0</v>
      </c>
      <c r="AE7951">
        <v>0</v>
      </c>
      <c r="AF7951">
        <v>437.87720000000002</v>
      </c>
    </row>
    <row r="7952" spans="1:32" x14ac:dyDescent="0.3">
      <c r="A7952">
        <v>2791156</v>
      </c>
      <c r="B7952">
        <v>1</v>
      </c>
      <c r="C7952" t="s">
        <v>82</v>
      </c>
      <c r="D7952" t="s">
        <v>90</v>
      </c>
      <c r="E7952" t="s">
        <v>28053</v>
      </c>
      <c r="F7952" t="s">
        <v>28054</v>
      </c>
      <c r="G7952" t="s">
        <v>31551</v>
      </c>
      <c r="H7952" t="s">
        <v>134</v>
      </c>
      <c r="I7952" t="s">
        <v>79</v>
      </c>
      <c r="J7952" t="s">
        <v>135</v>
      </c>
      <c r="K7952" t="s">
        <v>22</v>
      </c>
      <c r="L7952" t="s">
        <v>136</v>
      </c>
      <c r="M7952" t="s">
        <v>28055</v>
      </c>
      <c r="N7952" t="s">
        <v>28056</v>
      </c>
      <c r="O7952">
        <v>0.6283333333333333</v>
      </c>
      <c r="P7952">
        <v>0</v>
      </c>
      <c r="Q7952">
        <v>1136</v>
      </c>
      <c r="R7952">
        <v>0</v>
      </c>
      <c r="S7952">
        <v>0</v>
      </c>
      <c r="T7952">
        <v>2</v>
      </c>
      <c r="U7952">
        <v>496</v>
      </c>
      <c r="V7952">
        <v>1</v>
      </c>
      <c r="W7952">
        <v>20</v>
      </c>
      <c r="X7952">
        <v>0</v>
      </c>
      <c r="Y7952">
        <v>195.60648</v>
      </c>
      <c r="Z7952">
        <v>0</v>
      </c>
      <c r="AA7952">
        <v>0</v>
      </c>
      <c r="AB7952">
        <v>4.1652893999999998</v>
      </c>
      <c r="AC7952">
        <v>245.06551999999999</v>
      </c>
      <c r="AD7952">
        <v>11.152416000000001</v>
      </c>
      <c r="AE7952">
        <v>258.61792000000003</v>
      </c>
      <c r="AF7952">
        <v>714.60760000000005</v>
      </c>
    </row>
    <row r="7953" spans="1:32" x14ac:dyDescent="0.3">
      <c r="A7953">
        <v>2791051</v>
      </c>
      <c r="B7953">
        <v>1</v>
      </c>
      <c r="C7953" t="s">
        <v>83</v>
      </c>
      <c r="D7953" t="s">
        <v>128</v>
      </c>
      <c r="E7953" t="s">
        <v>12636</v>
      </c>
      <c r="F7953" t="s">
        <v>12637</v>
      </c>
      <c r="G7953" t="s">
        <v>31548</v>
      </c>
      <c r="H7953" t="s">
        <v>893</v>
      </c>
      <c r="I7953" t="s">
        <v>78</v>
      </c>
      <c r="J7953" t="s">
        <v>135</v>
      </c>
      <c r="K7953" t="s">
        <v>22</v>
      </c>
      <c r="L7953" t="s">
        <v>136</v>
      </c>
      <c r="M7953" t="s">
        <v>28057</v>
      </c>
      <c r="N7953" t="s">
        <v>28058</v>
      </c>
      <c r="O7953">
        <v>1.1675</v>
      </c>
      <c r="P7953">
        <v>0</v>
      </c>
      <c r="Q7953">
        <v>6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1.2205926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1.2205926</v>
      </c>
    </row>
    <row r="7954" spans="1:32" x14ac:dyDescent="0.3">
      <c r="A7954">
        <v>2791064</v>
      </c>
      <c r="B7954">
        <v>1</v>
      </c>
      <c r="C7954" t="s">
        <v>82</v>
      </c>
      <c r="D7954" t="s">
        <v>90</v>
      </c>
      <c r="E7954" t="s">
        <v>28059</v>
      </c>
      <c r="F7954" t="s">
        <v>28060</v>
      </c>
      <c r="G7954" t="s">
        <v>31551</v>
      </c>
      <c r="H7954" t="s">
        <v>134</v>
      </c>
      <c r="I7954" t="s">
        <v>79</v>
      </c>
      <c r="J7954" t="s">
        <v>135</v>
      </c>
      <c r="K7954" t="s">
        <v>22</v>
      </c>
      <c r="L7954" t="s">
        <v>136</v>
      </c>
      <c r="M7954" t="s">
        <v>28061</v>
      </c>
      <c r="N7954" t="s">
        <v>28062</v>
      </c>
      <c r="O7954">
        <v>0.5330555555555555</v>
      </c>
      <c r="P7954">
        <v>0</v>
      </c>
      <c r="Q7954">
        <v>217</v>
      </c>
      <c r="R7954">
        <v>0</v>
      </c>
      <c r="S7954">
        <v>0</v>
      </c>
      <c r="T7954">
        <v>0</v>
      </c>
      <c r="U7954">
        <v>221</v>
      </c>
      <c r="V7954">
        <v>0</v>
      </c>
      <c r="W7954">
        <v>15</v>
      </c>
      <c r="X7954">
        <v>0</v>
      </c>
      <c r="Y7954">
        <v>31.400824</v>
      </c>
      <c r="Z7954">
        <v>0</v>
      </c>
      <c r="AA7954">
        <v>0</v>
      </c>
      <c r="AB7954">
        <v>0</v>
      </c>
      <c r="AC7954">
        <v>110.15425</v>
      </c>
      <c r="AD7954">
        <v>0</v>
      </c>
      <c r="AE7954">
        <v>132.70567</v>
      </c>
      <c r="AF7954">
        <v>274.26074</v>
      </c>
    </row>
    <row r="7955" spans="1:32" x14ac:dyDescent="0.3">
      <c r="A7955">
        <v>2791046</v>
      </c>
      <c r="B7955">
        <v>1</v>
      </c>
      <c r="C7955" t="s">
        <v>82</v>
      </c>
      <c r="D7955" t="s">
        <v>105</v>
      </c>
      <c r="E7955" t="s">
        <v>13203</v>
      </c>
      <c r="F7955" t="s">
        <v>13204</v>
      </c>
      <c r="G7955" t="s">
        <v>31552</v>
      </c>
      <c r="H7955" t="s">
        <v>643</v>
      </c>
      <c r="I7955" t="s">
        <v>78</v>
      </c>
      <c r="J7955" t="s">
        <v>135</v>
      </c>
      <c r="K7955" t="s">
        <v>22</v>
      </c>
      <c r="L7955" t="s">
        <v>186</v>
      </c>
      <c r="M7955" t="s">
        <v>28063</v>
      </c>
      <c r="N7955" t="s">
        <v>28064</v>
      </c>
      <c r="O7955">
        <v>8.0222222222222221</v>
      </c>
      <c r="P7955">
        <v>0</v>
      </c>
      <c r="Q7955">
        <v>195</v>
      </c>
      <c r="R7955">
        <v>0</v>
      </c>
      <c r="S7955">
        <v>3</v>
      </c>
      <c r="T7955">
        <v>0</v>
      </c>
      <c r="U7955">
        <v>30</v>
      </c>
      <c r="V7955">
        <v>0</v>
      </c>
      <c r="W7955">
        <v>0</v>
      </c>
      <c r="X7955">
        <v>0</v>
      </c>
      <c r="Y7955">
        <v>635.40049999999997</v>
      </c>
      <c r="Z7955">
        <v>0</v>
      </c>
      <c r="AA7955">
        <v>0.99618070000000003</v>
      </c>
      <c r="AB7955">
        <v>0</v>
      </c>
      <c r="AC7955">
        <v>216.94862000000001</v>
      </c>
      <c r="AD7955">
        <v>0</v>
      </c>
      <c r="AE7955">
        <v>0</v>
      </c>
      <c r="AF7955">
        <v>853.34533999999996</v>
      </c>
    </row>
    <row r="7956" spans="1:32" x14ac:dyDescent="0.3">
      <c r="A7956">
        <v>2791065</v>
      </c>
      <c r="B7956">
        <v>1</v>
      </c>
      <c r="C7956" t="s">
        <v>82</v>
      </c>
      <c r="D7956" t="s">
        <v>91</v>
      </c>
      <c r="E7956" t="s">
        <v>28065</v>
      </c>
      <c r="F7956" t="s">
        <v>28066</v>
      </c>
      <c r="G7956" t="s">
        <v>31552</v>
      </c>
      <c r="H7956" t="s">
        <v>648</v>
      </c>
      <c r="I7956" t="s">
        <v>78</v>
      </c>
      <c r="J7956" t="s">
        <v>135</v>
      </c>
      <c r="K7956" t="s">
        <v>22</v>
      </c>
      <c r="L7956" t="s">
        <v>186</v>
      </c>
      <c r="M7956" t="s">
        <v>28067</v>
      </c>
      <c r="N7956" t="s">
        <v>28068</v>
      </c>
      <c r="O7956">
        <v>0.51749999999999996</v>
      </c>
      <c r="P7956">
        <v>0</v>
      </c>
      <c r="Q7956">
        <v>402</v>
      </c>
      <c r="R7956">
        <v>0</v>
      </c>
      <c r="S7956">
        <v>0</v>
      </c>
      <c r="T7956">
        <v>0</v>
      </c>
      <c r="U7956">
        <v>161</v>
      </c>
      <c r="V7956">
        <v>0</v>
      </c>
      <c r="W7956">
        <v>0</v>
      </c>
      <c r="X7956">
        <v>0</v>
      </c>
      <c r="Y7956">
        <v>38.948619999999998</v>
      </c>
      <c r="Z7956">
        <v>0</v>
      </c>
      <c r="AA7956">
        <v>0</v>
      </c>
      <c r="AB7956">
        <v>0</v>
      </c>
      <c r="AC7956">
        <v>72.026939999999996</v>
      </c>
      <c r="AD7956">
        <v>0</v>
      </c>
      <c r="AE7956">
        <v>0</v>
      </c>
      <c r="AF7956">
        <v>110.97556</v>
      </c>
    </row>
    <row r="7957" spans="1:32" x14ac:dyDescent="0.3">
      <c r="A7957">
        <v>2791006</v>
      </c>
      <c r="B7957">
        <v>1</v>
      </c>
      <c r="C7957" t="s">
        <v>83</v>
      </c>
      <c r="D7957" t="s">
        <v>123</v>
      </c>
      <c r="E7957" t="s">
        <v>28069</v>
      </c>
      <c r="F7957" t="s">
        <v>28070</v>
      </c>
      <c r="G7957" t="s">
        <v>31552</v>
      </c>
      <c r="H7957" t="s">
        <v>643</v>
      </c>
      <c r="I7957" t="s">
        <v>78</v>
      </c>
      <c r="J7957" t="s">
        <v>135</v>
      </c>
      <c r="K7957" t="s">
        <v>22</v>
      </c>
      <c r="L7957" t="s">
        <v>186</v>
      </c>
      <c r="M7957" t="s">
        <v>28071</v>
      </c>
      <c r="N7957" t="s">
        <v>28072</v>
      </c>
      <c r="O7957">
        <v>4.5022222222222226</v>
      </c>
      <c r="P7957">
        <v>0</v>
      </c>
      <c r="Q7957">
        <v>163</v>
      </c>
      <c r="R7957">
        <v>0</v>
      </c>
      <c r="S7957">
        <v>7</v>
      </c>
      <c r="T7957">
        <v>0</v>
      </c>
      <c r="U7957">
        <v>20</v>
      </c>
      <c r="V7957">
        <v>0</v>
      </c>
      <c r="W7957">
        <v>0</v>
      </c>
      <c r="X7957">
        <v>0</v>
      </c>
      <c r="Y7957">
        <v>125.94937</v>
      </c>
      <c r="Z7957">
        <v>0</v>
      </c>
      <c r="AA7957">
        <v>0.87113863000000002</v>
      </c>
      <c r="AB7957">
        <v>0</v>
      </c>
      <c r="AC7957">
        <v>9.8294525000000004</v>
      </c>
      <c r="AD7957">
        <v>0</v>
      </c>
      <c r="AE7957">
        <v>0</v>
      </c>
      <c r="AF7957">
        <v>136.64995999999999</v>
      </c>
    </row>
    <row r="7958" spans="1:32" x14ac:dyDescent="0.3">
      <c r="A7958">
        <v>2790726</v>
      </c>
      <c r="B7958">
        <v>1</v>
      </c>
      <c r="C7958" t="s">
        <v>83</v>
      </c>
      <c r="D7958" t="s">
        <v>114</v>
      </c>
      <c r="E7958" t="s">
        <v>28073</v>
      </c>
      <c r="F7958" t="s">
        <v>28074</v>
      </c>
      <c r="G7958" t="s">
        <v>31548</v>
      </c>
      <c r="H7958" t="s">
        <v>333</v>
      </c>
      <c r="I7958" t="s">
        <v>78</v>
      </c>
      <c r="J7958" t="s">
        <v>135</v>
      </c>
      <c r="K7958" t="s">
        <v>22</v>
      </c>
      <c r="L7958" t="s">
        <v>136</v>
      </c>
      <c r="M7958" t="s">
        <v>28075</v>
      </c>
      <c r="N7958" t="s">
        <v>28076</v>
      </c>
      <c r="O7958">
        <v>1.826111111111111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1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11.080743</v>
      </c>
      <c r="AD7958">
        <v>0</v>
      </c>
      <c r="AE7958">
        <v>0</v>
      </c>
      <c r="AF7958">
        <v>11.080743</v>
      </c>
    </row>
    <row r="7959" spans="1:32" x14ac:dyDescent="0.3">
      <c r="A7959">
        <v>2790736</v>
      </c>
      <c r="B7959">
        <v>1</v>
      </c>
      <c r="C7959" t="s">
        <v>82</v>
      </c>
      <c r="D7959" t="s">
        <v>93</v>
      </c>
      <c r="E7959" t="s">
        <v>16994</v>
      </c>
      <c r="F7959" t="s">
        <v>16995</v>
      </c>
      <c r="G7959" t="s">
        <v>31548</v>
      </c>
      <c r="H7959" t="s">
        <v>311</v>
      </c>
      <c r="I7959" t="s">
        <v>78</v>
      </c>
      <c r="J7959" t="s">
        <v>135</v>
      </c>
      <c r="K7959" t="s">
        <v>22</v>
      </c>
      <c r="L7959" t="s">
        <v>136</v>
      </c>
      <c r="M7959" t="s">
        <v>28077</v>
      </c>
      <c r="N7959" t="s">
        <v>28078</v>
      </c>
      <c r="O7959">
        <v>2.7308333333333334</v>
      </c>
      <c r="P7959">
        <v>0</v>
      </c>
      <c r="Q7959">
        <v>2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1.4301771000000001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1.4301771000000001</v>
      </c>
    </row>
    <row r="7960" spans="1:32" x14ac:dyDescent="0.3">
      <c r="A7960">
        <v>2790744</v>
      </c>
      <c r="B7960">
        <v>1</v>
      </c>
      <c r="C7960" t="s">
        <v>82</v>
      </c>
      <c r="D7960" t="s">
        <v>95</v>
      </c>
      <c r="E7960" t="s">
        <v>28079</v>
      </c>
      <c r="F7960" t="s">
        <v>28080</v>
      </c>
      <c r="G7960" t="s">
        <v>31551</v>
      </c>
      <c r="H7960" t="s">
        <v>12559</v>
      </c>
      <c r="I7960" t="s">
        <v>79</v>
      </c>
      <c r="J7960" t="s">
        <v>135</v>
      </c>
      <c r="K7960" t="s">
        <v>22</v>
      </c>
      <c r="L7960" t="s">
        <v>136</v>
      </c>
      <c r="M7960" t="s">
        <v>28081</v>
      </c>
      <c r="N7960" t="s">
        <v>27257</v>
      </c>
      <c r="O7960">
        <v>1.4869444444444444</v>
      </c>
      <c r="P7960">
        <v>0</v>
      </c>
      <c r="Q7960">
        <v>317</v>
      </c>
      <c r="R7960">
        <v>0</v>
      </c>
      <c r="S7960">
        <v>0</v>
      </c>
      <c r="T7960">
        <v>0</v>
      </c>
      <c r="U7960">
        <v>39</v>
      </c>
      <c r="V7960">
        <v>0</v>
      </c>
      <c r="W7960">
        <v>0</v>
      </c>
      <c r="X7960">
        <v>0</v>
      </c>
      <c r="Y7960">
        <v>138.22296</v>
      </c>
      <c r="Z7960">
        <v>0</v>
      </c>
      <c r="AA7960">
        <v>0</v>
      </c>
      <c r="AB7960">
        <v>0</v>
      </c>
      <c r="AC7960">
        <v>57.847259999999999</v>
      </c>
      <c r="AD7960">
        <v>0</v>
      </c>
      <c r="AE7960">
        <v>0</v>
      </c>
      <c r="AF7960">
        <v>196.07022000000001</v>
      </c>
    </row>
    <row r="7961" spans="1:32" x14ac:dyDescent="0.3">
      <c r="A7961">
        <v>2790624</v>
      </c>
      <c r="B7961">
        <v>4</v>
      </c>
      <c r="C7961" t="s">
        <v>82</v>
      </c>
      <c r="D7961" t="s">
        <v>93</v>
      </c>
      <c r="E7961" t="s">
        <v>28082</v>
      </c>
      <c r="F7961" t="s">
        <v>28083</v>
      </c>
      <c r="G7961" t="s">
        <v>31551</v>
      </c>
      <c r="H7961" t="s">
        <v>134</v>
      </c>
      <c r="I7961" t="s">
        <v>79</v>
      </c>
      <c r="J7961" t="s">
        <v>135</v>
      </c>
      <c r="K7961" t="s">
        <v>22</v>
      </c>
      <c r="L7961" t="s">
        <v>136</v>
      </c>
      <c r="M7961" t="s">
        <v>27391</v>
      </c>
      <c r="N7961" t="s">
        <v>28084</v>
      </c>
      <c r="O7961">
        <v>0.51944444444444449</v>
      </c>
      <c r="P7961">
        <v>0</v>
      </c>
      <c r="Q7961">
        <v>731</v>
      </c>
      <c r="R7961">
        <v>0</v>
      </c>
      <c r="S7961">
        <v>1</v>
      </c>
      <c r="T7961">
        <v>0</v>
      </c>
      <c r="U7961">
        <v>179</v>
      </c>
      <c r="V7961">
        <v>0</v>
      </c>
      <c r="W7961">
        <v>0</v>
      </c>
      <c r="X7961">
        <v>0</v>
      </c>
      <c r="Y7961">
        <v>98.498980000000003</v>
      </c>
      <c r="Z7961">
        <v>0</v>
      </c>
      <c r="AA7961">
        <v>0</v>
      </c>
      <c r="AB7961">
        <v>0</v>
      </c>
      <c r="AC7961">
        <v>284.65424000000002</v>
      </c>
      <c r="AD7961">
        <v>0</v>
      </c>
      <c r="AE7961">
        <v>0</v>
      </c>
      <c r="AF7961">
        <v>383.15320000000003</v>
      </c>
    </row>
    <row r="7962" spans="1:32" x14ac:dyDescent="0.3">
      <c r="A7962">
        <v>2790299</v>
      </c>
      <c r="B7962">
        <v>1</v>
      </c>
      <c r="C7962" t="s">
        <v>82</v>
      </c>
      <c r="D7962" t="s">
        <v>105</v>
      </c>
      <c r="E7962" t="s">
        <v>28085</v>
      </c>
      <c r="F7962" t="s">
        <v>28086</v>
      </c>
      <c r="G7962" t="s">
        <v>31546</v>
      </c>
      <c r="H7962" t="s">
        <v>223</v>
      </c>
      <c r="I7962" t="s">
        <v>78</v>
      </c>
      <c r="J7962" t="s">
        <v>135</v>
      </c>
      <c r="K7962" t="s">
        <v>22</v>
      </c>
      <c r="L7962" t="s">
        <v>136</v>
      </c>
      <c r="M7962" t="s">
        <v>28087</v>
      </c>
      <c r="N7962" t="s">
        <v>28088</v>
      </c>
      <c r="O7962">
        <v>4.3258333333333336</v>
      </c>
      <c r="P7962">
        <v>0</v>
      </c>
      <c r="Q7962">
        <v>22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23.690027000000001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23.690027000000001</v>
      </c>
    </row>
    <row r="7963" spans="1:32" x14ac:dyDescent="0.3">
      <c r="A7963">
        <v>2793253</v>
      </c>
      <c r="B7963">
        <v>1</v>
      </c>
      <c r="C7963" t="s">
        <v>82</v>
      </c>
      <c r="D7963" t="s">
        <v>104</v>
      </c>
      <c r="E7963" t="s">
        <v>28089</v>
      </c>
      <c r="F7963" t="s">
        <v>28090</v>
      </c>
      <c r="G7963" t="s">
        <v>31546</v>
      </c>
      <c r="H7963" t="s">
        <v>223</v>
      </c>
      <c r="I7963" t="s">
        <v>78</v>
      </c>
      <c r="J7963" t="s">
        <v>135</v>
      </c>
      <c r="K7963" t="s">
        <v>22</v>
      </c>
      <c r="L7963" t="s">
        <v>136</v>
      </c>
      <c r="M7963" t="s">
        <v>28091</v>
      </c>
      <c r="N7963" t="s">
        <v>28092</v>
      </c>
      <c r="O7963">
        <v>0.51111111111111107</v>
      </c>
      <c r="P7963">
        <v>0</v>
      </c>
      <c r="Q7963">
        <v>85</v>
      </c>
      <c r="R7963">
        <v>0</v>
      </c>
      <c r="S7963">
        <v>0</v>
      </c>
      <c r="T7963">
        <v>0</v>
      </c>
      <c r="U7963">
        <v>1</v>
      </c>
      <c r="V7963">
        <v>0</v>
      </c>
      <c r="W7963">
        <v>0</v>
      </c>
      <c r="X7963">
        <v>0</v>
      </c>
      <c r="Y7963">
        <v>13.446617</v>
      </c>
      <c r="Z7963">
        <v>0</v>
      </c>
      <c r="AA7963">
        <v>0</v>
      </c>
      <c r="AB7963">
        <v>0</v>
      </c>
      <c r="AC7963">
        <v>0.21375515</v>
      </c>
      <c r="AD7963">
        <v>0</v>
      </c>
      <c r="AE7963">
        <v>0</v>
      </c>
      <c r="AF7963">
        <v>13.660372000000001</v>
      </c>
    </row>
    <row r="7964" spans="1:32" x14ac:dyDescent="0.3">
      <c r="A7964">
        <v>2793254</v>
      </c>
      <c r="B7964">
        <v>1</v>
      </c>
      <c r="C7964" t="s">
        <v>83</v>
      </c>
      <c r="D7964" t="s">
        <v>128</v>
      </c>
      <c r="E7964" t="s">
        <v>28093</v>
      </c>
      <c r="F7964" t="s">
        <v>28094</v>
      </c>
      <c r="G7964" t="s">
        <v>31547</v>
      </c>
      <c r="H7964" t="s">
        <v>185</v>
      </c>
      <c r="I7964" t="s">
        <v>79</v>
      </c>
      <c r="J7964" t="s">
        <v>248</v>
      </c>
      <c r="K7964" t="s">
        <v>22</v>
      </c>
      <c r="L7964" t="s">
        <v>136</v>
      </c>
      <c r="M7964" t="s">
        <v>28095</v>
      </c>
      <c r="N7964" t="s">
        <v>28096</v>
      </c>
      <c r="O7964">
        <v>1.1111111111111112E-2</v>
      </c>
      <c r="P7964">
        <v>2</v>
      </c>
      <c r="Q7964">
        <v>128</v>
      </c>
      <c r="R7964">
        <v>0</v>
      </c>
      <c r="S7964">
        <v>0</v>
      </c>
      <c r="T7964">
        <v>112</v>
      </c>
      <c r="U7964">
        <v>5</v>
      </c>
      <c r="V7964">
        <v>8</v>
      </c>
      <c r="W7964">
        <v>1</v>
      </c>
      <c r="X7964">
        <v>5.4433349999999997E-3</v>
      </c>
      <c r="Y7964">
        <v>0.42986356999999997</v>
      </c>
      <c r="Z7964">
        <v>0</v>
      </c>
      <c r="AA7964">
        <v>0</v>
      </c>
      <c r="AB7964">
        <v>2.3910841999999999</v>
      </c>
      <c r="AC7964">
        <v>6.1060783E-2</v>
      </c>
      <c r="AD7964">
        <v>2.1627041999999999</v>
      </c>
      <c r="AE7964">
        <v>0.14241672999999999</v>
      </c>
      <c r="AF7964">
        <v>5.1925730000000003</v>
      </c>
    </row>
    <row r="7965" spans="1:32" x14ac:dyDescent="0.3">
      <c r="A7965">
        <v>2793251</v>
      </c>
      <c r="B7965">
        <v>1</v>
      </c>
      <c r="C7965" t="s">
        <v>83</v>
      </c>
      <c r="D7965" t="s">
        <v>128</v>
      </c>
      <c r="E7965" t="s">
        <v>28097</v>
      </c>
      <c r="F7965" t="s">
        <v>28098</v>
      </c>
      <c r="G7965" t="s">
        <v>31547</v>
      </c>
      <c r="H7965" t="s">
        <v>648</v>
      </c>
      <c r="I7965" t="s">
        <v>79</v>
      </c>
      <c r="J7965" t="s">
        <v>135</v>
      </c>
      <c r="K7965" t="s">
        <v>22</v>
      </c>
      <c r="L7965" t="s">
        <v>186</v>
      </c>
      <c r="M7965" t="s">
        <v>28099</v>
      </c>
      <c r="N7965" t="s">
        <v>28100</v>
      </c>
      <c r="O7965">
        <v>1.05</v>
      </c>
      <c r="P7965">
        <v>0</v>
      </c>
      <c r="Q7965">
        <v>743</v>
      </c>
      <c r="R7965">
        <v>0</v>
      </c>
      <c r="S7965">
        <v>0</v>
      </c>
      <c r="T7965">
        <v>35</v>
      </c>
      <c r="U7965">
        <v>84</v>
      </c>
      <c r="V7965">
        <v>47</v>
      </c>
      <c r="W7965">
        <v>44</v>
      </c>
      <c r="X7965">
        <v>0</v>
      </c>
      <c r="Y7965">
        <v>234.80160000000001</v>
      </c>
      <c r="Z7965">
        <v>0</v>
      </c>
      <c r="AA7965">
        <v>0</v>
      </c>
      <c r="AB7965">
        <v>481.31232</v>
      </c>
      <c r="AC7965">
        <v>477.49277000000001</v>
      </c>
      <c r="AD7965">
        <v>2414.3573999999999</v>
      </c>
      <c r="AE7965">
        <v>825.15539999999999</v>
      </c>
      <c r="AF7965">
        <v>4433.1196</v>
      </c>
    </row>
    <row r="7966" spans="1:32" x14ac:dyDescent="0.3">
      <c r="A7966">
        <v>2792869</v>
      </c>
      <c r="B7966">
        <v>1</v>
      </c>
      <c r="C7966" t="s">
        <v>82</v>
      </c>
      <c r="D7966" t="s">
        <v>104</v>
      </c>
      <c r="E7966" t="s">
        <v>7796</v>
      </c>
      <c r="F7966" t="s">
        <v>7797</v>
      </c>
      <c r="G7966" t="s">
        <v>31552</v>
      </c>
      <c r="H7966" t="s">
        <v>145</v>
      </c>
      <c r="I7966" t="s">
        <v>78</v>
      </c>
      <c r="J7966" t="s">
        <v>135</v>
      </c>
      <c r="K7966" t="s">
        <v>22</v>
      </c>
      <c r="L7966" t="s">
        <v>136</v>
      </c>
      <c r="M7966" t="s">
        <v>28101</v>
      </c>
      <c r="N7966" t="s">
        <v>28102</v>
      </c>
      <c r="O7966">
        <v>1.2188888888888889</v>
      </c>
      <c r="P7966">
        <v>0</v>
      </c>
      <c r="Q7966">
        <v>4</v>
      </c>
      <c r="R7966">
        <v>0</v>
      </c>
      <c r="S7966">
        <v>0</v>
      </c>
      <c r="T7966">
        <v>0</v>
      </c>
      <c r="U7966">
        <v>268</v>
      </c>
      <c r="V7966">
        <v>0</v>
      </c>
      <c r="W7966">
        <v>0</v>
      </c>
      <c r="X7966">
        <v>0</v>
      </c>
      <c r="Y7966">
        <v>0.69639503999999997</v>
      </c>
      <c r="Z7966">
        <v>0</v>
      </c>
      <c r="AA7966">
        <v>0</v>
      </c>
      <c r="AB7966">
        <v>0</v>
      </c>
      <c r="AC7966">
        <v>270.25389999999999</v>
      </c>
      <c r="AD7966">
        <v>0</v>
      </c>
      <c r="AE7966">
        <v>0</v>
      </c>
      <c r="AF7966">
        <v>270.95030000000003</v>
      </c>
    </row>
    <row r="7967" spans="1:32" x14ac:dyDescent="0.3">
      <c r="A7967">
        <v>2792736</v>
      </c>
      <c r="B7967">
        <v>1</v>
      </c>
      <c r="C7967" t="s">
        <v>83</v>
      </c>
      <c r="D7967" t="s">
        <v>130</v>
      </c>
      <c r="E7967" t="s">
        <v>18417</v>
      </c>
      <c r="F7967" t="s">
        <v>18418</v>
      </c>
      <c r="G7967" t="s">
        <v>31548</v>
      </c>
      <c r="H7967" t="s">
        <v>333</v>
      </c>
      <c r="I7967" t="s">
        <v>78</v>
      </c>
      <c r="J7967" t="s">
        <v>135</v>
      </c>
      <c r="K7967" t="s">
        <v>22</v>
      </c>
      <c r="L7967" t="s">
        <v>136</v>
      </c>
      <c r="M7967" t="s">
        <v>28103</v>
      </c>
      <c r="N7967" t="s">
        <v>28104</v>
      </c>
      <c r="O7967">
        <v>0.77388888888888885</v>
      </c>
      <c r="P7967">
        <v>0</v>
      </c>
      <c r="Q7967">
        <v>6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0.86049664000000003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0.86049664000000003</v>
      </c>
    </row>
    <row r="7968" spans="1:32" x14ac:dyDescent="0.3">
      <c r="A7968">
        <v>2792745</v>
      </c>
      <c r="B7968">
        <v>1</v>
      </c>
      <c r="C7968" t="s">
        <v>83</v>
      </c>
      <c r="D7968" t="s">
        <v>123</v>
      </c>
      <c r="E7968" t="s">
        <v>28105</v>
      </c>
      <c r="F7968" t="s">
        <v>28106</v>
      </c>
      <c r="G7968" t="s">
        <v>31551</v>
      </c>
      <c r="H7968" t="s">
        <v>9459</v>
      </c>
      <c r="I7968" t="s">
        <v>79</v>
      </c>
      <c r="J7968" t="s">
        <v>135</v>
      </c>
      <c r="K7968" t="s">
        <v>22</v>
      </c>
      <c r="L7968" t="s">
        <v>136</v>
      </c>
      <c r="M7968" t="s">
        <v>28107</v>
      </c>
      <c r="N7968" t="s">
        <v>28108</v>
      </c>
      <c r="O7968">
        <v>2.3369444444444443</v>
      </c>
      <c r="P7968">
        <v>0</v>
      </c>
      <c r="Q7968">
        <v>0</v>
      </c>
      <c r="R7968">
        <v>0</v>
      </c>
      <c r="S7968">
        <v>10</v>
      </c>
      <c r="T7968">
        <v>0</v>
      </c>
      <c r="U7968">
        <v>1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2.8380800000000002</v>
      </c>
      <c r="AB7968">
        <v>0</v>
      </c>
      <c r="AC7968">
        <v>1.2256209000000001E-3</v>
      </c>
      <c r="AD7968">
        <v>0</v>
      </c>
      <c r="AE7968">
        <v>0</v>
      </c>
      <c r="AF7968">
        <v>2.8393055999999999</v>
      </c>
    </row>
    <row r="7969" spans="1:32" x14ac:dyDescent="0.3">
      <c r="A7969">
        <v>2792725</v>
      </c>
      <c r="B7969">
        <v>1</v>
      </c>
      <c r="C7969" t="s">
        <v>82</v>
      </c>
      <c r="D7969" t="s">
        <v>104</v>
      </c>
      <c r="E7969" t="s">
        <v>28109</v>
      </c>
      <c r="F7969" t="s">
        <v>28110</v>
      </c>
      <c r="G7969" t="s">
        <v>31551</v>
      </c>
      <c r="H7969" t="s">
        <v>3857</v>
      </c>
      <c r="I7969" t="s">
        <v>79</v>
      </c>
      <c r="J7969" t="s">
        <v>135</v>
      </c>
      <c r="K7969" t="s">
        <v>22</v>
      </c>
      <c r="L7969" t="s">
        <v>136</v>
      </c>
      <c r="M7969" t="s">
        <v>28111</v>
      </c>
      <c r="N7969" t="s">
        <v>28112</v>
      </c>
      <c r="O7969">
        <v>2.0608333333333335</v>
      </c>
      <c r="P7969">
        <v>0</v>
      </c>
      <c r="Q7969">
        <v>330</v>
      </c>
      <c r="R7969">
        <v>0</v>
      </c>
      <c r="S7969">
        <v>0</v>
      </c>
      <c r="T7969">
        <v>0</v>
      </c>
      <c r="U7969">
        <v>18</v>
      </c>
      <c r="V7969">
        <v>0</v>
      </c>
      <c r="W7969">
        <v>0</v>
      </c>
      <c r="X7969">
        <v>0</v>
      </c>
      <c r="Y7969">
        <v>200.36135999999999</v>
      </c>
      <c r="Z7969">
        <v>0</v>
      </c>
      <c r="AA7969">
        <v>0</v>
      </c>
      <c r="AB7969">
        <v>0</v>
      </c>
      <c r="AC7969">
        <v>24.689973999999999</v>
      </c>
      <c r="AD7969">
        <v>0</v>
      </c>
      <c r="AE7969">
        <v>0</v>
      </c>
      <c r="AF7969">
        <v>225.05135000000001</v>
      </c>
    </row>
    <row r="7970" spans="1:32" x14ac:dyDescent="0.3">
      <c r="A7970">
        <v>2792710</v>
      </c>
      <c r="B7970">
        <v>1</v>
      </c>
      <c r="C7970" t="s">
        <v>82</v>
      </c>
      <c r="D7970" t="s">
        <v>102</v>
      </c>
      <c r="E7970" t="s">
        <v>28113</v>
      </c>
      <c r="F7970" t="s">
        <v>28114</v>
      </c>
      <c r="G7970" t="s">
        <v>31551</v>
      </c>
      <c r="H7970" t="s">
        <v>672</v>
      </c>
      <c r="I7970" t="s">
        <v>79</v>
      </c>
      <c r="J7970" t="s">
        <v>135</v>
      </c>
      <c r="K7970" t="s">
        <v>22</v>
      </c>
      <c r="L7970" t="s">
        <v>136</v>
      </c>
      <c r="M7970" t="s">
        <v>28115</v>
      </c>
      <c r="N7970" t="s">
        <v>28116</v>
      </c>
      <c r="O7970">
        <v>4.7194444444444441</v>
      </c>
      <c r="P7970">
        <v>0</v>
      </c>
      <c r="Q7970">
        <v>117</v>
      </c>
      <c r="R7970">
        <v>2</v>
      </c>
      <c r="S7970">
        <v>86</v>
      </c>
      <c r="T7970">
        <v>1</v>
      </c>
      <c r="U7970">
        <v>43</v>
      </c>
      <c r="V7970">
        <v>0</v>
      </c>
      <c r="W7970">
        <v>0</v>
      </c>
      <c r="X7970">
        <v>0</v>
      </c>
      <c r="Y7970">
        <v>61.927394999999997</v>
      </c>
      <c r="Z7970">
        <v>25.932787000000001</v>
      </c>
      <c r="AA7970">
        <v>71.751850000000005</v>
      </c>
      <c r="AB7970">
        <v>3.2373614000000002</v>
      </c>
      <c r="AC7970">
        <v>92.105900000000005</v>
      </c>
      <c r="AD7970">
        <v>0</v>
      </c>
      <c r="AE7970">
        <v>0</v>
      </c>
      <c r="AF7970">
        <v>254.95528999999999</v>
      </c>
    </row>
    <row r="7971" spans="1:32" x14ac:dyDescent="0.3">
      <c r="A7971">
        <v>2792592</v>
      </c>
      <c r="B7971">
        <v>1</v>
      </c>
      <c r="C7971" t="s">
        <v>82</v>
      </c>
      <c r="D7971" t="s">
        <v>113</v>
      </c>
      <c r="E7971" t="s">
        <v>28117</v>
      </c>
      <c r="F7971" t="s">
        <v>28118</v>
      </c>
      <c r="G7971" t="s">
        <v>31548</v>
      </c>
      <c r="H7971" t="s">
        <v>311</v>
      </c>
      <c r="I7971" t="s">
        <v>78</v>
      </c>
      <c r="J7971" t="s">
        <v>135</v>
      </c>
      <c r="K7971" t="s">
        <v>22</v>
      </c>
      <c r="L7971" t="s">
        <v>136</v>
      </c>
      <c r="M7971" t="s">
        <v>28119</v>
      </c>
      <c r="N7971" t="s">
        <v>28120</v>
      </c>
      <c r="O7971">
        <v>0.68472222222222223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1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0.92952319999999999</v>
      </c>
      <c r="AD7971">
        <v>0</v>
      </c>
      <c r="AE7971">
        <v>0</v>
      </c>
      <c r="AF7971">
        <v>0.92952319999999999</v>
      </c>
    </row>
    <row r="7972" spans="1:32" x14ac:dyDescent="0.3">
      <c r="A7972">
        <v>2792584</v>
      </c>
      <c r="B7972">
        <v>1</v>
      </c>
      <c r="C7972" t="s">
        <v>82</v>
      </c>
      <c r="D7972" t="s">
        <v>97</v>
      </c>
      <c r="E7972" t="s">
        <v>26789</v>
      </c>
      <c r="F7972" t="s">
        <v>26790</v>
      </c>
      <c r="G7972" t="s">
        <v>31548</v>
      </c>
      <c r="H7972" t="s">
        <v>311</v>
      </c>
      <c r="I7972" t="s">
        <v>78</v>
      </c>
      <c r="J7972" t="s">
        <v>135</v>
      </c>
      <c r="K7972" t="s">
        <v>22</v>
      </c>
      <c r="L7972" t="s">
        <v>136</v>
      </c>
      <c r="M7972" t="s">
        <v>28121</v>
      </c>
      <c r="N7972" t="s">
        <v>28122</v>
      </c>
      <c r="O7972">
        <v>2.6958333333333333</v>
      </c>
      <c r="P7972">
        <v>0</v>
      </c>
      <c r="Q7972">
        <v>7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8.4696090000000002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8.4696090000000002</v>
      </c>
    </row>
    <row r="7973" spans="1:32" x14ac:dyDescent="0.3">
      <c r="A7973">
        <v>2792608</v>
      </c>
      <c r="B7973">
        <v>1</v>
      </c>
      <c r="C7973" t="s">
        <v>82</v>
      </c>
      <c r="D7973" t="s">
        <v>104</v>
      </c>
      <c r="E7973" t="s">
        <v>27109</v>
      </c>
      <c r="F7973" t="s">
        <v>27110</v>
      </c>
      <c r="G7973" t="s">
        <v>31546</v>
      </c>
      <c r="H7973" t="s">
        <v>223</v>
      </c>
      <c r="I7973" t="s">
        <v>78</v>
      </c>
      <c r="J7973" t="s">
        <v>135</v>
      </c>
      <c r="K7973" t="s">
        <v>22</v>
      </c>
      <c r="L7973" t="s">
        <v>136</v>
      </c>
      <c r="M7973" t="s">
        <v>28123</v>
      </c>
      <c r="N7973" t="s">
        <v>28124</v>
      </c>
      <c r="O7973">
        <v>4.7725</v>
      </c>
      <c r="P7973">
        <v>0</v>
      </c>
      <c r="Q7973">
        <v>225</v>
      </c>
      <c r="R7973">
        <v>0</v>
      </c>
      <c r="S7973">
        <v>0</v>
      </c>
      <c r="T7973">
        <v>0</v>
      </c>
      <c r="U7973">
        <v>48</v>
      </c>
      <c r="V7973">
        <v>0</v>
      </c>
      <c r="W7973">
        <v>0</v>
      </c>
      <c r="X7973">
        <v>0</v>
      </c>
      <c r="Y7973">
        <v>339.38659999999999</v>
      </c>
      <c r="Z7973">
        <v>0</v>
      </c>
      <c r="AA7973">
        <v>0</v>
      </c>
      <c r="AB7973">
        <v>0</v>
      </c>
      <c r="AC7973">
        <v>124.09372</v>
      </c>
      <c r="AD7973">
        <v>0</v>
      </c>
      <c r="AE7973">
        <v>0</v>
      </c>
      <c r="AF7973">
        <v>463.48032000000001</v>
      </c>
    </row>
    <row r="7974" spans="1:32" x14ac:dyDescent="0.3">
      <c r="A7974">
        <v>2792573</v>
      </c>
      <c r="B7974">
        <v>2</v>
      </c>
      <c r="C7974" t="s">
        <v>83</v>
      </c>
      <c r="D7974" t="s">
        <v>123</v>
      </c>
      <c r="E7974" t="s">
        <v>21430</v>
      </c>
      <c r="F7974" t="s">
        <v>21431</v>
      </c>
      <c r="G7974" t="s">
        <v>31549</v>
      </c>
      <c r="H7974" t="s">
        <v>624</v>
      </c>
      <c r="I7974" t="s">
        <v>79</v>
      </c>
      <c r="J7974" t="s">
        <v>135</v>
      </c>
      <c r="K7974" t="s">
        <v>22</v>
      </c>
      <c r="L7974" t="s">
        <v>136</v>
      </c>
      <c r="M7974" t="s">
        <v>28125</v>
      </c>
      <c r="N7974" t="s">
        <v>28126</v>
      </c>
      <c r="O7974">
        <v>0.89777777777777779</v>
      </c>
      <c r="P7974">
        <v>4</v>
      </c>
      <c r="Q7974">
        <v>798</v>
      </c>
      <c r="R7974">
        <v>7</v>
      </c>
      <c r="S7974">
        <v>26</v>
      </c>
      <c r="T7974">
        <v>0</v>
      </c>
      <c r="U7974">
        <v>30</v>
      </c>
      <c r="V7974">
        <v>0</v>
      </c>
      <c r="W7974">
        <v>0</v>
      </c>
      <c r="X7974">
        <v>14.041459</v>
      </c>
      <c r="Y7974">
        <v>107.58642</v>
      </c>
      <c r="Z7974">
        <v>1.3822970000000001</v>
      </c>
      <c r="AA7974">
        <v>8.9553060000000002</v>
      </c>
      <c r="AB7974">
        <v>0</v>
      </c>
      <c r="AC7974">
        <v>18.029378999999999</v>
      </c>
      <c r="AD7974">
        <v>0</v>
      </c>
      <c r="AE7974">
        <v>0</v>
      </c>
      <c r="AF7974">
        <v>149.99485999999999</v>
      </c>
    </row>
    <row r="7975" spans="1:32" x14ac:dyDescent="0.3">
      <c r="A7975">
        <v>2792377</v>
      </c>
      <c r="B7975">
        <v>1</v>
      </c>
      <c r="C7975" t="s">
        <v>82</v>
      </c>
      <c r="D7975" t="s">
        <v>98</v>
      </c>
      <c r="E7975" t="s">
        <v>19961</v>
      </c>
      <c r="F7975" t="s">
        <v>19962</v>
      </c>
      <c r="G7975" t="s">
        <v>31546</v>
      </c>
      <c r="H7975" t="s">
        <v>223</v>
      </c>
      <c r="I7975" t="s">
        <v>78</v>
      </c>
      <c r="J7975" t="s">
        <v>135</v>
      </c>
      <c r="K7975" t="s">
        <v>22</v>
      </c>
      <c r="L7975" t="s">
        <v>136</v>
      </c>
      <c r="M7975" t="s">
        <v>28127</v>
      </c>
      <c r="N7975" t="s">
        <v>28128</v>
      </c>
      <c r="O7975">
        <v>0.76888888888888884</v>
      </c>
      <c r="P7975">
        <v>0</v>
      </c>
      <c r="Q7975">
        <v>87</v>
      </c>
      <c r="R7975">
        <v>0</v>
      </c>
      <c r="S7975">
        <v>0</v>
      </c>
      <c r="T7975">
        <v>0</v>
      </c>
      <c r="U7975">
        <v>14</v>
      </c>
      <c r="V7975">
        <v>0</v>
      </c>
      <c r="W7975">
        <v>0</v>
      </c>
      <c r="X7975">
        <v>0</v>
      </c>
      <c r="Y7975">
        <v>26.840409999999999</v>
      </c>
      <c r="Z7975">
        <v>0</v>
      </c>
      <c r="AA7975">
        <v>0</v>
      </c>
      <c r="AB7975">
        <v>0</v>
      </c>
      <c r="AC7975">
        <v>8.7674610000000008</v>
      </c>
      <c r="AD7975">
        <v>0</v>
      </c>
      <c r="AE7975">
        <v>0</v>
      </c>
      <c r="AF7975">
        <v>35.607869999999998</v>
      </c>
    </row>
    <row r="7976" spans="1:32" x14ac:dyDescent="0.3">
      <c r="A7976">
        <v>2792339</v>
      </c>
      <c r="B7976">
        <v>1</v>
      </c>
      <c r="C7976" t="s">
        <v>82</v>
      </c>
      <c r="D7976" t="s">
        <v>106</v>
      </c>
      <c r="E7976" t="s">
        <v>28129</v>
      </c>
      <c r="F7976" t="s">
        <v>28130</v>
      </c>
      <c r="G7976" t="s">
        <v>31550</v>
      </c>
      <c r="H7976" t="s">
        <v>380</v>
      </c>
      <c r="I7976" t="s">
        <v>78</v>
      </c>
      <c r="J7976" t="s">
        <v>135</v>
      </c>
      <c r="K7976" t="s">
        <v>22</v>
      </c>
      <c r="L7976" t="s">
        <v>136</v>
      </c>
      <c r="M7976" t="s">
        <v>28131</v>
      </c>
      <c r="N7976" t="s">
        <v>28132</v>
      </c>
      <c r="O7976">
        <v>2.9466666666666668</v>
      </c>
      <c r="P7976">
        <v>0</v>
      </c>
      <c r="Q7976">
        <v>151</v>
      </c>
      <c r="R7976">
        <v>0</v>
      </c>
      <c r="S7976">
        <v>0</v>
      </c>
      <c r="T7976">
        <v>0</v>
      </c>
      <c r="U7976">
        <v>9</v>
      </c>
      <c r="V7976">
        <v>0</v>
      </c>
      <c r="W7976">
        <v>0</v>
      </c>
      <c r="X7976">
        <v>0</v>
      </c>
      <c r="Y7976">
        <v>132.7302</v>
      </c>
      <c r="Z7976">
        <v>0</v>
      </c>
      <c r="AA7976">
        <v>0</v>
      </c>
      <c r="AB7976">
        <v>0</v>
      </c>
      <c r="AC7976">
        <v>8.4648669999999999</v>
      </c>
      <c r="AD7976">
        <v>0</v>
      </c>
      <c r="AE7976">
        <v>0</v>
      </c>
      <c r="AF7976">
        <v>141.19506999999999</v>
      </c>
    </row>
    <row r="7977" spans="1:32" x14ac:dyDescent="0.3">
      <c r="A7977">
        <v>2792326</v>
      </c>
      <c r="B7977">
        <v>1</v>
      </c>
      <c r="C7977" t="s">
        <v>82</v>
      </c>
      <c r="D7977" t="s">
        <v>106</v>
      </c>
      <c r="E7977" t="s">
        <v>11374</v>
      </c>
      <c r="F7977" t="s">
        <v>11375</v>
      </c>
      <c r="G7977" t="s">
        <v>31548</v>
      </c>
      <c r="H7977" t="s">
        <v>893</v>
      </c>
      <c r="I7977" t="s">
        <v>78</v>
      </c>
      <c r="J7977" t="s">
        <v>135</v>
      </c>
      <c r="K7977" t="s">
        <v>22</v>
      </c>
      <c r="L7977" t="s">
        <v>136</v>
      </c>
      <c r="M7977" t="s">
        <v>28133</v>
      </c>
      <c r="N7977" t="s">
        <v>28134</v>
      </c>
      <c r="O7977">
        <v>4.3055555555555554</v>
      </c>
      <c r="P7977">
        <v>0</v>
      </c>
      <c r="Q7977">
        <v>21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19.74513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19.74513</v>
      </c>
    </row>
    <row r="7978" spans="1:32" x14ac:dyDescent="0.3">
      <c r="A7978">
        <v>2792350</v>
      </c>
      <c r="B7978">
        <v>1</v>
      </c>
      <c r="C7978" t="s">
        <v>82</v>
      </c>
      <c r="D7978" t="s">
        <v>109</v>
      </c>
      <c r="E7978" t="s">
        <v>28135</v>
      </c>
      <c r="F7978" t="s">
        <v>28136</v>
      </c>
      <c r="G7978" t="s">
        <v>31546</v>
      </c>
      <c r="H7978" t="s">
        <v>1557</v>
      </c>
      <c r="I7978" t="s">
        <v>78</v>
      </c>
      <c r="J7978" t="s">
        <v>135</v>
      </c>
      <c r="K7978" t="s">
        <v>22</v>
      </c>
      <c r="L7978" t="s">
        <v>136</v>
      </c>
      <c r="M7978" t="s">
        <v>28137</v>
      </c>
      <c r="N7978" t="s">
        <v>28138</v>
      </c>
      <c r="O7978">
        <v>0.61972222222222217</v>
      </c>
      <c r="P7978">
        <v>0</v>
      </c>
      <c r="Q7978">
        <v>130</v>
      </c>
      <c r="R7978">
        <v>0</v>
      </c>
      <c r="S7978">
        <v>0</v>
      </c>
      <c r="T7978">
        <v>0</v>
      </c>
      <c r="U7978">
        <v>5</v>
      </c>
      <c r="V7978">
        <v>0</v>
      </c>
      <c r="W7978">
        <v>0</v>
      </c>
      <c r="X7978">
        <v>0</v>
      </c>
      <c r="Y7978">
        <v>7.4127374000000001</v>
      </c>
      <c r="Z7978">
        <v>0</v>
      </c>
      <c r="AA7978">
        <v>0</v>
      </c>
      <c r="AB7978">
        <v>0</v>
      </c>
      <c r="AC7978">
        <v>7.5728907999999997</v>
      </c>
      <c r="AD7978">
        <v>0</v>
      </c>
      <c r="AE7978">
        <v>0</v>
      </c>
      <c r="AF7978">
        <v>14.985628</v>
      </c>
    </row>
    <row r="7979" spans="1:32" x14ac:dyDescent="0.3">
      <c r="A7979">
        <v>2792351</v>
      </c>
      <c r="B7979">
        <v>1</v>
      </c>
      <c r="C7979" t="s">
        <v>82</v>
      </c>
      <c r="D7979" t="s">
        <v>109</v>
      </c>
      <c r="E7979" t="s">
        <v>16367</v>
      </c>
      <c r="F7979" t="s">
        <v>16368</v>
      </c>
      <c r="G7979" t="s">
        <v>31546</v>
      </c>
      <c r="H7979" t="s">
        <v>1557</v>
      </c>
      <c r="I7979" t="s">
        <v>78</v>
      </c>
      <c r="J7979" t="s">
        <v>135</v>
      </c>
      <c r="K7979" t="s">
        <v>22</v>
      </c>
      <c r="L7979" t="s">
        <v>136</v>
      </c>
      <c r="M7979" t="s">
        <v>28139</v>
      </c>
      <c r="N7979" t="s">
        <v>28140</v>
      </c>
      <c r="O7979">
        <v>0.43138888888888888</v>
      </c>
      <c r="P7979">
        <v>0</v>
      </c>
      <c r="Q7979">
        <v>232</v>
      </c>
      <c r="R7979">
        <v>0</v>
      </c>
      <c r="S7979">
        <v>0</v>
      </c>
      <c r="T7979">
        <v>0</v>
      </c>
      <c r="U7979">
        <v>7</v>
      </c>
      <c r="V7979">
        <v>0</v>
      </c>
      <c r="W7979">
        <v>0</v>
      </c>
      <c r="X7979">
        <v>0</v>
      </c>
      <c r="Y7979">
        <v>12.000463</v>
      </c>
      <c r="Z7979">
        <v>0</v>
      </c>
      <c r="AA7979">
        <v>0</v>
      </c>
      <c r="AB7979">
        <v>0</v>
      </c>
      <c r="AC7979">
        <v>0.94139534000000002</v>
      </c>
      <c r="AD7979">
        <v>0</v>
      </c>
      <c r="AE7979">
        <v>0</v>
      </c>
      <c r="AF7979">
        <v>12.941858</v>
      </c>
    </row>
    <row r="7980" spans="1:32" x14ac:dyDescent="0.3">
      <c r="A7980">
        <v>2792212</v>
      </c>
      <c r="B7980">
        <v>1</v>
      </c>
      <c r="C7980" t="s">
        <v>82</v>
      </c>
      <c r="D7980" t="s">
        <v>103</v>
      </c>
      <c r="E7980" t="s">
        <v>26509</v>
      </c>
      <c r="F7980" t="s">
        <v>26510</v>
      </c>
      <c r="G7980" t="s">
        <v>31546</v>
      </c>
      <c r="H7980" t="s">
        <v>223</v>
      </c>
      <c r="I7980" t="s">
        <v>78</v>
      </c>
      <c r="J7980" t="s">
        <v>135</v>
      </c>
      <c r="K7980" t="s">
        <v>22</v>
      </c>
      <c r="L7980" t="s">
        <v>136</v>
      </c>
      <c r="M7980" t="s">
        <v>28141</v>
      </c>
      <c r="N7980" t="s">
        <v>28142</v>
      </c>
      <c r="O7980">
        <v>1.6152777777777778</v>
      </c>
      <c r="P7980">
        <v>0</v>
      </c>
      <c r="Q7980">
        <v>12</v>
      </c>
      <c r="R7980">
        <v>0</v>
      </c>
      <c r="S7980">
        <v>3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5.1942729999999999</v>
      </c>
      <c r="Z7980">
        <v>0</v>
      </c>
      <c r="AA7980">
        <v>0.39021093000000001</v>
      </c>
      <c r="AB7980">
        <v>0</v>
      </c>
      <c r="AC7980">
        <v>0</v>
      </c>
      <c r="AD7980">
        <v>0</v>
      </c>
      <c r="AE7980">
        <v>0</v>
      </c>
      <c r="AF7980">
        <v>5.5844836000000004</v>
      </c>
    </row>
    <row r="7981" spans="1:32" x14ac:dyDescent="0.3">
      <c r="A7981">
        <v>2792107</v>
      </c>
      <c r="B7981">
        <v>1</v>
      </c>
      <c r="C7981" t="s">
        <v>82</v>
      </c>
      <c r="D7981" t="s">
        <v>91</v>
      </c>
      <c r="E7981" t="s">
        <v>28143</v>
      </c>
      <c r="F7981" t="s">
        <v>28144</v>
      </c>
      <c r="G7981" t="s">
        <v>31549</v>
      </c>
      <c r="H7981" t="s">
        <v>134</v>
      </c>
      <c r="I7981" t="s">
        <v>79</v>
      </c>
      <c r="J7981" t="s">
        <v>135</v>
      </c>
      <c r="K7981" t="s">
        <v>22</v>
      </c>
      <c r="L7981" t="s">
        <v>136</v>
      </c>
      <c r="M7981" t="s">
        <v>28145</v>
      </c>
      <c r="N7981" t="s">
        <v>28146</v>
      </c>
      <c r="O7981">
        <v>1.22</v>
      </c>
      <c r="P7981">
        <v>0</v>
      </c>
      <c r="Q7981">
        <v>1630</v>
      </c>
      <c r="R7981">
        <v>0</v>
      </c>
      <c r="S7981">
        <v>0</v>
      </c>
      <c r="T7981">
        <v>0</v>
      </c>
      <c r="U7981">
        <v>25</v>
      </c>
      <c r="V7981">
        <v>0</v>
      </c>
      <c r="W7981">
        <v>0</v>
      </c>
      <c r="X7981">
        <v>0</v>
      </c>
      <c r="Y7981">
        <v>444.68212999999997</v>
      </c>
      <c r="Z7981">
        <v>0</v>
      </c>
      <c r="AA7981">
        <v>0</v>
      </c>
      <c r="AB7981">
        <v>0</v>
      </c>
      <c r="AC7981">
        <v>58.287914000000001</v>
      </c>
      <c r="AD7981">
        <v>0</v>
      </c>
      <c r="AE7981">
        <v>0</v>
      </c>
      <c r="AF7981">
        <v>502.97003000000001</v>
      </c>
    </row>
    <row r="7982" spans="1:32" x14ac:dyDescent="0.3">
      <c r="A7982">
        <v>2792089</v>
      </c>
      <c r="B7982">
        <v>1</v>
      </c>
      <c r="C7982" t="s">
        <v>82</v>
      </c>
      <c r="D7982" t="s">
        <v>90</v>
      </c>
      <c r="E7982" t="s">
        <v>28147</v>
      </c>
      <c r="F7982" t="s">
        <v>28148</v>
      </c>
      <c r="G7982" t="s">
        <v>31551</v>
      </c>
      <c r="H7982" t="s">
        <v>134</v>
      </c>
      <c r="I7982" t="s">
        <v>79</v>
      </c>
      <c r="J7982" t="s">
        <v>135</v>
      </c>
      <c r="K7982" t="s">
        <v>22</v>
      </c>
      <c r="L7982" t="s">
        <v>136</v>
      </c>
      <c r="M7982" t="s">
        <v>28149</v>
      </c>
      <c r="N7982" t="s">
        <v>28150</v>
      </c>
      <c r="O7982">
        <v>1.4402777777777778</v>
      </c>
      <c r="P7982">
        <v>0</v>
      </c>
      <c r="Q7982">
        <v>781</v>
      </c>
      <c r="R7982">
        <v>0</v>
      </c>
      <c r="S7982">
        <v>0</v>
      </c>
      <c r="T7982">
        <v>0</v>
      </c>
      <c r="U7982">
        <v>12</v>
      </c>
      <c r="V7982">
        <v>0</v>
      </c>
      <c r="W7982">
        <v>0</v>
      </c>
      <c r="X7982">
        <v>0</v>
      </c>
      <c r="Y7982">
        <v>255.26773</v>
      </c>
      <c r="Z7982">
        <v>0</v>
      </c>
      <c r="AA7982">
        <v>0</v>
      </c>
      <c r="AB7982">
        <v>0</v>
      </c>
      <c r="AC7982">
        <v>34.605347000000002</v>
      </c>
      <c r="AD7982">
        <v>0</v>
      </c>
      <c r="AE7982">
        <v>0</v>
      </c>
      <c r="AF7982">
        <v>289.87308000000002</v>
      </c>
    </row>
    <row r="7983" spans="1:32" x14ac:dyDescent="0.3">
      <c r="A7983">
        <v>2792083</v>
      </c>
      <c r="B7983">
        <v>1</v>
      </c>
      <c r="C7983" t="s">
        <v>82</v>
      </c>
      <c r="D7983" t="s">
        <v>90</v>
      </c>
      <c r="E7983" t="s">
        <v>17022</v>
      </c>
      <c r="F7983" t="s">
        <v>17023</v>
      </c>
      <c r="G7983" t="s">
        <v>31545</v>
      </c>
      <c r="H7983" t="s">
        <v>185</v>
      </c>
      <c r="I7983" t="s">
        <v>79</v>
      </c>
      <c r="J7983" t="s">
        <v>135</v>
      </c>
      <c r="K7983" t="s">
        <v>22</v>
      </c>
      <c r="L7983" t="s">
        <v>136</v>
      </c>
      <c r="M7983" t="s">
        <v>28151</v>
      </c>
      <c r="N7983" t="s">
        <v>28152</v>
      </c>
      <c r="O7983">
        <v>6.3055555555555559E-2</v>
      </c>
      <c r="P7983">
        <v>0</v>
      </c>
      <c r="Q7983">
        <v>1717</v>
      </c>
      <c r="R7983">
        <v>0</v>
      </c>
      <c r="S7983">
        <v>0</v>
      </c>
      <c r="T7983">
        <v>0</v>
      </c>
      <c r="U7983">
        <v>354</v>
      </c>
      <c r="V7983">
        <v>0</v>
      </c>
      <c r="W7983">
        <v>1</v>
      </c>
      <c r="X7983">
        <v>0</v>
      </c>
      <c r="Y7983">
        <v>21.557397999999999</v>
      </c>
      <c r="Z7983">
        <v>0</v>
      </c>
      <c r="AA7983">
        <v>0</v>
      </c>
      <c r="AB7983">
        <v>0</v>
      </c>
      <c r="AC7983">
        <v>13.298066</v>
      </c>
      <c r="AD7983">
        <v>0</v>
      </c>
      <c r="AE7983">
        <v>1.9492257</v>
      </c>
      <c r="AF7983">
        <v>36.804690000000001</v>
      </c>
    </row>
    <row r="7984" spans="1:32" x14ac:dyDescent="0.3">
      <c r="A7984">
        <v>2791656</v>
      </c>
      <c r="B7984">
        <v>1</v>
      </c>
      <c r="C7984" t="s">
        <v>83</v>
      </c>
      <c r="D7984" t="s">
        <v>127</v>
      </c>
      <c r="E7984" t="s">
        <v>28153</v>
      </c>
      <c r="F7984" t="s">
        <v>28154</v>
      </c>
      <c r="G7984" t="s">
        <v>31548</v>
      </c>
      <c r="H7984" t="s">
        <v>333</v>
      </c>
      <c r="I7984" t="s">
        <v>78</v>
      </c>
      <c r="J7984" t="s">
        <v>135</v>
      </c>
      <c r="K7984" t="s">
        <v>22</v>
      </c>
      <c r="L7984" t="s">
        <v>136</v>
      </c>
      <c r="M7984" t="s">
        <v>28155</v>
      </c>
      <c r="N7984" t="s">
        <v>28156</v>
      </c>
      <c r="O7984">
        <v>1.6425000000000001</v>
      </c>
      <c r="P7984">
        <v>0</v>
      </c>
      <c r="Q7984">
        <v>2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0.39741954000000002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</v>
      </c>
      <c r="AF7984">
        <v>0.39741954000000002</v>
      </c>
    </row>
    <row r="7985" spans="1:32" x14ac:dyDescent="0.3">
      <c r="A7985">
        <v>2791645</v>
      </c>
      <c r="B7985">
        <v>1</v>
      </c>
      <c r="C7985" t="s">
        <v>82</v>
      </c>
      <c r="D7985" t="s">
        <v>104</v>
      </c>
      <c r="E7985" t="s">
        <v>27109</v>
      </c>
      <c r="F7985" t="s">
        <v>27110</v>
      </c>
      <c r="G7985" t="s">
        <v>31546</v>
      </c>
      <c r="H7985" t="s">
        <v>223</v>
      </c>
      <c r="I7985" t="s">
        <v>78</v>
      </c>
      <c r="J7985" t="s">
        <v>135</v>
      </c>
      <c r="K7985" t="s">
        <v>22</v>
      </c>
      <c r="L7985" t="s">
        <v>136</v>
      </c>
      <c r="M7985" t="s">
        <v>28157</v>
      </c>
      <c r="N7985" t="s">
        <v>28158</v>
      </c>
      <c r="O7985">
        <v>1.7202777777777778</v>
      </c>
      <c r="P7985">
        <v>0</v>
      </c>
      <c r="Q7985">
        <v>225</v>
      </c>
      <c r="R7985">
        <v>0</v>
      </c>
      <c r="S7985">
        <v>0</v>
      </c>
      <c r="T7985">
        <v>0</v>
      </c>
      <c r="U7985">
        <v>48</v>
      </c>
      <c r="V7985">
        <v>0</v>
      </c>
      <c r="W7985">
        <v>0</v>
      </c>
      <c r="X7985">
        <v>0</v>
      </c>
      <c r="Y7985">
        <v>111.51009999999999</v>
      </c>
      <c r="Z7985">
        <v>0</v>
      </c>
      <c r="AA7985">
        <v>0</v>
      </c>
      <c r="AB7985">
        <v>0</v>
      </c>
      <c r="AC7985">
        <v>58.402755999999997</v>
      </c>
      <c r="AD7985">
        <v>0</v>
      </c>
      <c r="AE7985">
        <v>0</v>
      </c>
      <c r="AF7985">
        <v>169.91285999999999</v>
      </c>
    </row>
    <row r="7986" spans="1:32" x14ac:dyDescent="0.3">
      <c r="A7986">
        <v>2791652</v>
      </c>
      <c r="B7986">
        <v>1</v>
      </c>
      <c r="C7986" t="s">
        <v>82</v>
      </c>
      <c r="D7986" t="s">
        <v>104</v>
      </c>
      <c r="E7986" t="s">
        <v>698</v>
      </c>
      <c r="F7986" t="s">
        <v>699</v>
      </c>
      <c r="G7986" t="s">
        <v>31546</v>
      </c>
      <c r="H7986" t="s">
        <v>223</v>
      </c>
      <c r="I7986" t="s">
        <v>78</v>
      </c>
      <c r="J7986" t="s">
        <v>135</v>
      </c>
      <c r="K7986" t="s">
        <v>22</v>
      </c>
      <c r="L7986" t="s">
        <v>136</v>
      </c>
      <c r="M7986" t="s">
        <v>28159</v>
      </c>
      <c r="N7986" t="s">
        <v>28160</v>
      </c>
      <c r="O7986">
        <v>0.49805555555555553</v>
      </c>
      <c r="P7986">
        <v>0</v>
      </c>
      <c r="Q7986">
        <v>170</v>
      </c>
      <c r="R7986">
        <v>0</v>
      </c>
      <c r="S7986">
        <v>0</v>
      </c>
      <c r="T7986">
        <v>0</v>
      </c>
      <c r="U7986">
        <v>7</v>
      </c>
      <c r="V7986">
        <v>0</v>
      </c>
      <c r="W7986">
        <v>0</v>
      </c>
      <c r="X7986">
        <v>0</v>
      </c>
      <c r="Y7986">
        <v>19.804777000000001</v>
      </c>
      <c r="Z7986">
        <v>0</v>
      </c>
      <c r="AA7986">
        <v>0</v>
      </c>
      <c r="AB7986">
        <v>0</v>
      </c>
      <c r="AC7986">
        <v>4.1031190000000004</v>
      </c>
      <c r="AD7986">
        <v>0</v>
      </c>
      <c r="AE7986">
        <v>0</v>
      </c>
      <c r="AF7986">
        <v>23.907896000000001</v>
      </c>
    </row>
    <row r="7987" spans="1:32" x14ac:dyDescent="0.3">
      <c r="A7987">
        <v>2791657</v>
      </c>
      <c r="B7987">
        <v>1</v>
      </c>
      <c r="C7987" t="s">
        <v>82</v>
      </c>
      <c r="D7987" t="s">
        <v>98</v>
      </c>
      <c r="E7987" t="s">
        <v>28161</v>
      </c>
      <c r="F7987" t="s">
        <v>28162</v>
      </c>
      <c r="G7987" t="s">
        <v>31546</v>
      </c>
      <c r="H7987" t="s">
        <v>223</v>
      </c>
      <c r="I7987" t="s">
        <v>78</v>
      </c>
      <c r="J7987" t="s">
        <v>135</v>
      </c>
      <c r="K7987" t="s">
        <v>22</v>
      </c>
      <c r="L7987" t="s">
        <v>136</v>
      </c>
      <c r="M7987" t="s">
        <v>28163</v>
      </c>
      <c r="N7987" t="s">
        <v>28164</v>
      </c>
      <c r="O7987">
        <v>1.1291666666666667</v>
      </c>
      <c r="P7987">
        <v>0</v>
      </c>
      <c r="Q7987">
        <v>140</v>
      </c>
      <c r="R7987">
        <v>0</v>
      </c>
      <c r="S7987">
        <v>0</v>
      </c>
      <c r="T7987">
        <v>0</v>
      </c>
      <c r="U7987">
        <v>3</v>
      </c>
      <c r="V7987">
        <v>0</v>
      </c>
      <c r="W7987">
        <v>0</v>
      </c>
      <c r="X7987">
        <v>0</v>
      </c>
      <c r="Y7987">
        <v>55.257719999999999</v>
      </c>
      <c r="Z7987">
        <v>0</v>
      </c>
      <c r="AA7987">
        <v>0</v>
      </c>
      <c r="AB7987">
        <v>0</v>
      </c>
      <c r="AC7987">
        <v>6.8558250000000001E-2</v>
      </c>
      <c r="AD7987">
        <v>0</v>
      </c>
      <c r="AE7987">
        <v>0</v>
      </c>
      <c r="AF7987">
        <v>55.326279999999997</v>
      </c>
    </row>
    <row r="7988" spans="1:32" x14ac:dyDescent="0.3">
      <c r="A7988">
        <v>2791660</v>
      </c>
      <c r="B7988">
        <v>1</v>
      </c>
      <c r="C7988" t="s">
        <v>83</v>
      </c>
      <c r="D7988" t="s">
        <v>127</v>
      </c>
      <c r="E7988" t="s">
        <v>28165</v>
      </c>
      <c r="F7988" t="s">
        <v>28166</v>
      </c>
      <c r="G7988" t="s">
        <v>31551</v>
      </c>
      <c r="H7988" t="s">
        <v>134</v>
      </c>
      <c r="I7988" t="s">
        <v>79</v>
      </c>
      <c r="J7988" t="s">
        <v>135</v>
      </c>
      <c r="K7988" t="s">
        <v>22</v>
      </c>
      <c r="L7988" t="s">
        <v>136</v>
      </c>
      <c r="M7988" t="s">
        <v>28167</v>
      </c>
      <c r="N7988" t="s">
        <v>28168</v>
      </c>
      <c r="O7988">
        <v>0.43861111111111112</v>
      </c>
      <c r="P7988">
        <v>1</v>
      </c>
      <c r="Q7988">
        <v>452</v>
      </c>
      <c r="R7988">
        <v>0</v>
      </c>
      <c r="S7988">
        <v>0</v>
      </c>
      <c r="T7988">
        <v>0</v>
      </c>
      <c r="U7988">
        <v>9</v>
      </c>
      <c r="V7988">
        <v>0</v>
      </c>
      <c r="W7988">
        <v>0</v>
      </c>
      <c r="X7988">
        <v>14.453269000000001</v>
      </c>
      <c r="Y7988">
        <v>40.790554</v>
      </c>
      <c r="Z7988">
        <v>0</v>
      </c>
      <c r="AA7988">
        <v>0</v>
      </c>
      <c r="AB7988">
        <v>0</v>
      </c>
      <c r="AC7988">
        <v>3.5255158</v>
      </c>
      <c r="AD7988">
        <v>0</v>
      </c>
      <c r="AE7988">
        <v>0</v>
      </c>
      <c r="AF7988">
        <v>58.76934</v>
      </c>
    </row>
    <row r="7989" spans="1:32" x14ac:dyDescent="0.3">
      <c r="A7989">
        <v>2791456</v>
      </c>
      <c r="B7989">
        <v>1</v>
      </c>
      <c r="C7989" t="s">
        <v>83</v>
      </c>
      <c r="D7989" t="s">
        <v>116</v>
      </c>
      <c r="E7989" t="s">
        <v>28169</v>
      </c>
      <c r="F7989" t="s">
        <v>28170</v>
      </c>
      <c r="G7989" t="s">
        <v>31548</v>
      </c>
      <c r="H7989" t="s">
        <v>333</v>
      </c>
      <c r="I7989" t="s">
        <v>78</v>
      </c>
      <c r="J7989" t="s">
        <v>135</v>
      </c>
      <c r="K7989" t="s">
        <v>22</v>
      </c>
      <c r="L7989" t="s">
        <v>136</v>
      </c>
      <c r="M7989" t="s">
        <v>28171</v>
      </c>
      <c r="N7989" t="s">
        <v>28172</v>
      </c>
      <c r="O7989">
        <v>0.55833333333333335</v>
      </c>
      <c r="P7989">
        <v>0</v>
      </c>
      <c r="Q7989">
        <v>1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0.50663364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0.50663364</v>
      </c>
    </row>
    <row r="7990" spans="1:32" x14ac:dyDescent="0.3">
      <c r="A7990">
        <v>2791201</v>
      </c>
      <c r="B7990">
        <v>1</v>
      </c>
      <c r="C7990" t="s">
        <v>82</v>
      </c>
      <c r="D7990" t="s">
        <v>92</v>
      </c>
      <c r="E7990" t="s">
        <v>28173</v>
      </c>
      <c r="F7990" t="s">
        <v>28174</v>
      </c>
      <c r="G7990" t="s">
        <v>31551</v>
      </c>
      <c r="H7990" t="s">
        <v>643</v>
      </c>
      <c r="I7990" t="s">
        <v>79</v>
      </c>
      <c r="J7990" t="s">
        <v>135</v>
      </c>
      <c r="K7990" t="s">
        <v>22</v>
      </c>
      <c r="L7990" t="s">
        <v>186</v>
      </c>
      <c r="M7990" t="s">
        <v>28175</v>
      </c>
      <c r="N7990" t="s">
        <v>28176</v>
      </c>
      <c r="O7990">
        <v>7.5236111111111112</v>
      </c>
      <c r="P7990">
        <v>0</v>
      </c>
      <c r="Q7990">
        <v>1491</v>
      </c>
      <c r="R7990">
        <v>2</v>
      </c>
      <c r="S7990">
        <v>63</v>
      </c>
      <c r="T7990">
        <v>3</v>
      </c>
      <c r="U7990">
        <v>282</v>
      </c>
      <c r="V7990">
        <v>0</v>
      </c>
      <c r="W7990">
        <v>0</v>
      </c>
      <c r="X7990">
        <v>0</v>
      </c>
      <c r="Y7990">
        <v>5304.1665000000003</v>
      </c>
      <c r="Z7990">
        <v>203.24097</v>
      </c>
      <c r="AA7990">
        <v>418.82996000000003</v>
      </c>
      <c r="AB7990">
        <v>457.25983000000002</v>
      </c>
      <c r="AC7990">
        <v>4075.5396000000001</v>
      </c>
      <c r="AD7990">
        <v>0</v>
      </c>
      <c r="AE7990">
        <v>0</v>
      </c>
      <c r="AF7990">
        <v>10459.037</v>
      </c>
    </row>
    <row r="7991" spans="1:32" x14ac:dyDescent="0.3">
      <c r="A7991">
        <v>2791243</v>
      </c>
      <c r="B7991">
        <v>1</v>
      </c>
      <c r="C7991" t="s">
        <v>82</v>
      </c>
      <c r="D7991" t="s">
        <v>106</v>
      </c>
      <c r="E7991" t="s">
        <v>28177</v>
      </c>
      <c r="F7991" t="s">
        <v>28178</v>
      </c>
      <c r="G7991" t="s">
        <v>31545</v>
      </c>
      <c r="H7991" t="s">
        <v>134</v>
      </c>
      <c r="I7991" t="s">
        <v>79</v>
      </c>
      <c r="J7991" t="s">
        <v>135</v>
      </c>
      <c r="K7991" t="s">
        <v>22</v>
      </c>
      <c r="L7991" t="s">
        <v>136</v>
      </c>
      <c r="M7991" t="s">
        <v>25774</v>
      </c>
      <c r="N7991" t="s">
        <v>28179</v>
      </c>
      <c r="O7991">
        <v>0.67888888888888888</v>
      </c>
      <c r="P7991">
        <v>0</v>
      </c>
      <c r="Q7991">
        <v>2929</v>
      </c>
      <c r="R7991">
        <v>0</v>
      </c>
      <c r="S7991">
        <v>0</v>
      </c>
      <c r="T7991">
        <v>0</v>
      </c>
      <c r="U7991">
        <v>218</v>
      </c>
      <c r="V7991">
        <v>0</v>
      </c>
      <c r="W7991">
        <v>1</v>
      </c>
      <c r="X7991">
        <v>0</v>
      </c>
      <c r="Y7991">
        <v>428.42290000000003</v>
      </c>
      <c r="Z7991">
        <v>0</v>
      </c>
      <c r="AA7991">
        <v>0</v>
      </c>
      <c r="AB7991">
        <v>0</v>
      </c>
      <c r="AC7991">
        <v>120.42214</v>
      </c>
      <c r="AD7991">
        <v>0</v>
      </c>
      <c r="AE7991">
        <v>2.0375214000000001</v>
      </c>
      <c r="AF7991">
        <v>550.88256999999999</v>
      </c>
    </row>
    <row r="7992" spans="1:32" x14ac:dyDescent="0.3">
      <c r="A7992">
        <v>2790995</v>
      </c>
      <c r="B7992">
        <v>1</v>
      </c>
      <c r="C7992" t="s">
        <v>82</v>
      </c>
      <c r="D7992" t="s">
        <v>90</v>
      </c>
      <c r="E7992" t="s">
        <v>28180</v>
      </c>
      <c r="F7992" t="s">
        <v>28181</v>
      </c>
      <c r="G7992" t="s">
        <v>31547</v>
      </c>
      <c r="H7992" t="s">
        <v>134</v>
      </c>
      <c r="I7992" t="s">
        <v>79</v>
      </c>
      <c r="J7992" t="s">
        <v>135</v>
      </c>
      <c r="K7992" t="s">
        <v>22</v>
      </c>
      <c r="L7992" t="s">
        <v>136</v>
      </c>
      <c r="M7992" t="s">
        <v>28182</v>
      </c>
      <c r="N7992" t="s">
        <v>28183</v>
      </c>
      <c r="O7992">
        <v>0.49583333333333335</v>
      </c>
      <c r="P7992">
        <v>0</v>
      </c>
      <c r="Q7992">
        <v>2459</v>
      </c>
      <c r="R7992">
        <v>0</v>
      </c>
      <c r="S7992">
        <v>0</v>
      </c>
      <c r="T7992">
        <v>2</v>
      </c>
      <c r="U7992">
        <v>657</v>
      </c>
      <c r="V7992">
        <v>0</v>
      </c>
      <c r="W7992">
        <v>21</v>
      </c>
      <c r="X7992">
        <v>0</v>
      </c>
      <c r="Y7992">
        <v>313.8802</v>
      </c>
      <c r="Z7992">
        <v>0</v>
      </c>
      <c r="AA7992">
        <v>0</v>
      </c>
      <c r="AB7992">
        <v>54.447341999999999</v>
      </c>
      <c r="AC7992">
        <v>254.43796</v>
      </c>
      <c r="AD7992">
        <v>0</v>
      </c>
      <c r="AE7992">
        <v>217.11143000000001</v>
      </c>
      <c r="AF7992">
        <v>839.87689999999998</v>
      </c>
    </row>
    <row r="7993" spans="1:32" x14ac:dyDescent="0.3">
      <c r="A7993">
        <v>2791014</v>
      </c>
      <c r="B7993">
        <v>1</v>
      </c>
      <c r="C7993" t="s">
        <v>83</v>
      </c>
      <c r="D7993" t="s">
        <v>122</v>
      </c>
      <c r="E7993" t="s">
        <v>10172</v>
      </c>
      <c r="F7993" t="s">
        <v>10173</v>
      </c>
      <c r="G7993" t="s">
        <v>31547</v>
      </c>
      <c r="H7993" t="s">
        <v>185</v>
      </c>
      <c r="I7993" t="s">
        <v>80</v>
      </c>
      <c r="J7993" t="s">
        <v>135</v>
      </c>
      <c r="K7993" t="s">
        <v>22</v>
      </c>
      <c r="L7993" t="s">
        <v>136</v>
      </c>
      <c r="M7993" t="s">
        <v>28184</v>
      </c>
      <c r="N7993" t="s">
        <v>28185</v>
      </c>
      <c r="O7993">
        <v>8.7777777777777774E-2</v>
      </c>
      <c r="P7993">
        <v>36</v>
      </c>
      <c r="Q7993">
        <v>9217</v>
      </c>
      <c r="R7993">
        <v>18</v>
      </c>
      <c r="S7993">
        <v>698</v>
      </c>
      <c r="T7993">
        <v>25</v>
      </c>
      <c r="U7993">
        <v>1047</v>
      </c>
      <c r="V7993">
        <v>1</v>
      </c>
      <c r="W7993">
        <v>2</v>
      </c>
      <c r="X7993">
        <v>11.737347</v>
      </c>
      <c r="Y7993">
        <v>88.976969999999994</v>
      </c>
      <c r="Z7993">
        <v>3.4475536</v>
      </c>
      <c r="AA7993">
        <v>5.6623564000000002</v>
      </c>
      <c r="AB7993">
        <v>13.733682999999999</v>
      </c>
      <c r="AC7993">
        <v>26.939450999999998</v>
      </c>
      <c r="AD7993">
        <v>4.9649380000000001</v>
      </c>
      <c r="AE7993">
        <v>5.5232716000000002</v>
      </c>
      <c r="AF7993">
        <v>160.98557</v>
      </c>
    </row>
    <row r="7994" spans="1:32" x14ac:dyDescent="0.3">
      <c r="A7994">
        <v>2791002</v>
      </c>
      <c r="B7994">
        <v>1</v>
      </c>
      <c r="C7994" t="s">
        <v>83</v>
      </c>
      <c r="D7994" t="s">
        <v>127</v>
      </c>
      <c r="E7994" t="s">
        <v>28186</v>
      </c>
      <c r="F7994" t="s">
        <v>28187</v>
      </c>
      <c r="G7994" t="s">
        <v>31545</v>
      </c>
      <c r="H7994" t="s">
        <v>134</v>
      </c>
      <c r="I7994" t="s">
        <v>79</v>
      </c>
      <c r="J7994" t="s">
        <v>135</v>
      </c>
      <c r="K7994" t="s">
        <v>22</v>
      </c>
      <c r="L7994" t="s">
        <v>136</v>
      </c>
      <c r="M7994" t="s">
        <v>28188</v>
      </c>
      <c r="N7994" t="s">
        <v>28189</v>
      </c>
      <c r="O7994">
        <v>0.43055555555555558</v>
      </c>
      <c r="P7994">
        <v>2</v>
      </c>
      <c r="Q7994">
        <v>6036</v>
      </c>
      <c r="R7994">
        <v>0</v>
      </c>
      <c r="S7994">
        <v>13</v>
      </c>
      <c r="T7994">
        <v>19</v>
      </c>
      <c r="U7994">
        <v>1107</v>
      </c>
      <c r="V7994">
        <v>8</v>
      </c>
      <c r="W7994">
        <v>0</v>
      </c>
      <c r="X7994">
        <v>71.889114000000006</v>
      </c>
      <c r="Y7994">
        <v>471.50927999999999</v>
      </c>
      <c r="Z7994">
        <v>0</v>
      </c>
      <c r="AA7994">
        <v>0.29407295999999999</v>
      </c>
      <c r="AB7994">
        <v>140.93867</v>
      </c>
      <c r="AC7994">
        <v>163.08189999999999</v>
      </c>
      <c r="AD7994">
        <v>290.59559999999999</v>
      </c>
      <c r="AE7994">
        <v>0</v>
      </c>
      <c r="AF7994">
        <v>1138.3086000000001</v>
      </c>
    </row>
    <row r="7995" spans="1:32" x14ac:dyDescent="0.3">
      <c r="A7995">
        <v>2790750</v>
      </c>
      <c r="B7995">
        <v>1</v>
      </c>
      <c r="C7995" t="s">
        <v>82</v>
      </c>
      <c r="D7995" t="s">
        <v>94</v>
      </c>
      <c r="E7995" t="s">
        <v>6253</v>
      </c>
      <c r="F7995" t="s">
        <v>6254</v>
      </c>
      <c r="G7995" t="s">
        <v>31545</v>
      </c>
      <c r="H7995" t="s">
        <v>145</v>
      </c>
      <c r="I7995" t="s">
        <v>79</v>
      </c>
      <c r="J7995" t="s">
        <v>135</v>
      </c>
      <c r="K7995" t="s">
        <v>22</v>
      </c>
      <c r="L7995" t="s">
        <v>136</v>
      </c>
      <c r="M7995" t="s">
        <v>28190</v>
      </c>
      <c r="N7995" t="s">
        <v>28191</v>
      </c>
      <c r="O7995">
        <v>9.6388888888888885E-2</v>
      </c>
      <c r="P7995">
        <v>2</v>
      </c>
      <c r="Q7995">
        <v>1</v>
      </c>
      <c r="R7995">
        <v>18</v>
      </c>
      <c r="S7995">
        <v>58</v>
      </c>
      <c r="T7995">
        <v>6</v>
      </c>
      <c r="U7995">
        <v>8</v>
      </c>
      <c r="V7995">
        <v>1</v>
      </c>
      <c r="W7995">
        <v>0</v>
      </c>
      <c r="X7995">
        <v>4.403613E-2</v>
      </c>
      <c r="Y7995">
        <v>7.7255079999999994E-6</v>
      </c>
      <c r="Z7995">
        <v>9.5787309999999994</v>
      </c>
      <c r="AA7995">
        <v>1.1631838000000001</v>
      </c>
      <c r="AB7995">
        <v>12.732073</v>
      </c>
      <c r="AC7995">
        <v>0.89861959999999996</v>
      </c>
      <c r="AD7995">
        <v>16.434963</v>
      </c>
      <c r="AE7995">
        <v>0</v>
      </c>
      <c r="AF7995">
        <v>40.851616</v>
      </c>
    </row>
    <row r="7996" spans="1:32" x14ac:dyDescent="0.3">
      <c r="A7996">
        <v>2790730</v>
      </c>
      <c r="B7996">
        <v>1</v>
      </c>
      <c r="C7996" t="s">
        <v>82</v>
      </c>
      <c r="D7996" t="s">
        <v>106</v>
      </c>
      <c r="E7996" t="s">
        <v>28192</v>
      </c>
      <c r="F7996" t="s">
        <v>28193</v>
      </c>
      <c r="G7996" t="s">
        <v>31548</v>
      </c>
      <c r="H7996" t="s">
        <v>893</v>
      </c>
      <c r="I7996" t="s">
        <v>78</v>
      </c>
      <c r="J7996" t="s">
        <v>135</v>
      </c>
      <c r="K7996" t="s">
        <v>22</v>
      </c>
      <c r="L7996" t="s">
        <v>136</v>
      </c>
      <c r="M7996" t="s">
        <v>28194</v>
      </c>
      <c r="N7996" t="s">
        <v>28195</v>
      </c>
      <c r="O7996">
        <v>2.8316666666666666</v>
      </c>
      <c r="P7996">
        <v>0</v>
      </c>
      <c r="Q7996">
        <v>9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10.324304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10.324304</v>
      </c>
    </row>
    <row r="7997" spans="1:32" x14ac:dyDescent="0.3">
      <c r="A7997">
        <v>2790738</v>
      </c>
      <c r="B7997">
        <v>1</v>
      </c>
      <c r="C7997" t="s">
        <v>82</v>
      </c>
      <c r="D7997" t="s">
        <v>104</v>
      </c>
      <c r="E7997" t="s">
        <v>3428</v>
      </c>
      <c r="F7997" t="s">
        <v>3429</v>
      </c>
      <c r="G7997" t="s">
        <v>31546</v>
      </c>
      <c r="H7997" t="s">
        <v>223</v>
      </c>
      <c r="I7997" t="s">
        <v>78</v>
      </c>
      <c r="J7997" t="s">
        <v>135</v>
      </c>
      <c r="K7997" t="s">
        <v>22</v>
      </c>
      <c r="L7997" t="s">
        <v>136</v>
      </c>
      <c r="M7997" t="s">
        <v>28196</v>
      </c>
      <c r="N7997" t="s">
        <v>28197</v>
      </c>
      <c r="O7997">
        <v>1.6527777777777777</v>
      </c>
      <c r="P7997">
        <v>0</v>
      </c>
      <c r="Q7997">
        <v>27</v>
      </c>
      <c r="R7997">
        <v>0</v>
      </c>
      <c r="S7997">
        <v>0</v>
      </c>
      <c r="T7997">
        <v>0</v>
      </c>
      <c r="U7997">
        <v>1</v>
      </c>
      <c r="V7997">
        <v>0</v>
      </c>
      <c r="W7997">
        <v>0</v>
      </c>
      <c r="X7997">
        <v>0</v>
      </c>
      <c r="Y7997">
        <v>10.2790985</v>
      </c>
      <c r="Z7997">
        <v>0</v>
      </c>
      <c r="AA7997">
        <v>0</v>
      </c>
      <c r="AB7997">
        <v>0</v>
      </c>
      <c r="AC7997">
        <v>1.3877505999999999</v>
      </c>
      <c r="AD7997">
        <v>0</v>
      </c>
      <c r="AE7997">
        <v>0</v>
      </c>
      <c r="AF7997">
        <v>11.666848999999999</v>
      </c>
    </row>
    <row r="7998" spans="1:32" x14ac:dyDescent="0.3">
      <c r="A7998">
        <v>2790740</v>
      </c>
      <c r="B7998">
        <v>1</v>
      </c>
      <c r="C7998" t="s">
        <v>83</v>
      </c>
      <c r="D7998" t="s">
        <v>130</v>
      </c>
      <c r="E7998" t="s">
        <v>28198</v>
      </c>
      <c r="F7998" t="s">
        <v>28199</v>
      </c>
      <c r="G7998" t="s">
        <v>31546</v>
      </c>
      <c r="H7998" t="s">
        <v>223</v>
      </c>
      <c r="I7998" t="s">
        <v>78</v>
      </c>
      <c r="J7998" t="s">
        <v>135</v>
      </c>
      <c r="K7998" t="s">
        <v>22</v>
      </c>
      <c r="L7998" t="s">
        <v>136</v>
      </c>
      <c r="M7998" t="s">
        <v>28200</v>
      </c>
      <c r="N7998" t="s">
        <v>28201</v>
      </c>
      <c r="O7998">
        <v>1.6463888888888889</v>
      </c>
      <c r="P7998">
        <v>0</v>
      </c>
      <c r="Q7998">
        <v>36</v>
      </c>
      <c r="R7998">
        <v>0</v>
      </c>
      <c r="S7998">
        <v>0</v>
      </c>
      <c r="T7998">
        <v>0</v>
      </c>
      <c r="U7998">
        <v>1</v>
      </c>
      <c r="V7998">
        <v>0</v>
      </c>
      <c r="W7998">
        <v>0</v>
      </c>
      <c r="X7998">
        <v>0</v>
      </c>
      <c r="Y7998">
        <v>5.0262859999999998</v>
      </c>
      <c r="Z7998">
        <v>0</v>
      </c>
      <c r="AA7998">
        <v>0</v>
      </c>
      <c r="AB7998">
        <v>0</v>
      </c>
      <c r="AC7998">
        <v>0.59813123999999995</v>
      </c>
      <c r="AD7998">
        <v>0</v>
      </c>
      <c r="AE7998">
        <v>0</v>
      </c>
      <c r="AF7998">
        <v>5.6244173000000002</v>
      </c>
    </row>
    <row r="7999" spans="1:32" x14ac:dyDescent="0.3">
      <c r="A7999">
        <v>2790295</v>
      </c>
      <c r="B7999">
        <v>1</v>
      </c>
      <c r="C7999" t="s">
        <v>82</v>
      </c>
      <c r="D7999" t="s">
        <v>108</v>
      </c>
      <c r="E7999" t="s">
        <v>28202</v>
      </c>
      <c r="F7999" t="s">
        <v>28203</v>
      </c>
      <c r="G7999" t="s">
        <v>31550</v>
      </c>
      <c r="H7999" t="s">
        <v>1432</v>
      </c>
      <c r="I7999" t="s">
        <v>78</v>
      </c>
      <c r="J7999" t="s">
        <v>135</v>
      </c>
      <c r="K7999" t="s">
        <v>22</v>
      </c>
      <c r="L7999" t="s">
        <v>136</v>
      </c>
      <c r="M7999" t="s">
        <v>28204</v>
      </c>
      <c r="N7999" t="s">
        <v>28205</v>
      </c>
      <c r="O7999">
        <v>7.5811111111111114</v>
      </c>
      <c r="P7999">
        <v>0</v>
      </c>
      <c r="Q7999">
        <v>97</v>
      </c>
      <c r="R7999">
        <v>0</v>
      </c>
      <c r="S7999">
        <v>0</v>
      </c>
      <c r="T7999">
        <v>0</v>
      </c>
      <c r="U7999">
        <v>21</v>
      </c>
      <c r="V7999">
        <v>0</v>
      </c>
      <c r="W7999">
        <v>0</v>
      </c>
      <c r="X7999">
        <v>0</v>
      </c>
      <c r="Y7999">
        <v>142.42734999999999</v>
      </c>
      <c r="Z7999">
        <v>0</v>
      </c>
      <c r="AA7999">
        <v>0</v>
      </c>
      <c r="AB7999">
        <v>0</v>
      </c>
      <c r="AC7999">
        <v>133.59457</v>
      </c>
      <c r="AD7999">
        <v>0</v>
      </c>
      <c r="AE7999">
        <v>0</v>
      </c>
      <c r="AF7999">
        <v>276.02190000000002</v>
      </c>
    </row>
    <row r="8000" spans="1:32" x14ac:dyDescent="0.3">
      <c r="A8000">
        <v>2790286</v>
      </c>
      <c r="B8000">
        <v>1</v>
      </c>
      <c r="C8000" t="s">
        <v>82</v>
      </c>
      <c r="D8000" t="s">
        <v>92</v>
      </c>
      <c r="E8000" t="s">
        <v>28206</v>
      </c>
      <c r="F8000" t="s">
        <v>28207</v>
      </c>
      <c r="G8000" t="s">
        <v>31551</v>
      </c>
      <c r="H8000" t="s">
        <v>643</v>
      </c>
      <c r="I8000" t="s">
        <v>79</v>
      </c>
      <c r="J8000" t="s">
        <v>135</v>
      </c>
      <c r="K8000" t="s">
        <v>22</v>
      </c>
      <c r="L8000" t="s">
        <v>186</v>
      </c>
      <c r="M8000" t="s">
        <v>28208</v>
      </c>
      <c r="N8000" t="s">
        <v>28209</v>
      </c>
      <c r="O8000">
        <v>4.4972222222222218</v>
      </c>
      <c r="P8000">
        <v>0</v>
      </c>
      <c r="Q8000">
        <v>1071</v>
      </c>
      <c r="R8000">
        <v>2</v>
      </c>
      <c r="S8000">
        <v>60</v>
      </c>
      <c r="T8000">
        <v>2</v>
      </c>
      <c r="U8000">
        <v>241</v>
      </c>
      <c r="V8000">
        <v>0</v>
      </c>
      <c r="W8000">
        <v>0</v>
      </c>
      <c r="X8000">
        <v>0</v>
      </c>
      <c r="Y8000">
        <v>2446.9506999999999</v>
      </c>
      <c r="Z8000">
        <v>123.92515</v>
      </c>
      <c r="AA8000">
        <v>238.52771000000001</v>
      </c>
      <c r="AB8000">
        <v>235.86869999999999</v>
      </c>
      <c r="AC8000">
        <v>1857.5393999999999</v>
      </c>
      <c r="AD8000">
        <v>0</v>
      </c>
      <c r="AE8000">
        <v>0</v>
      </c>
      <c r="AF8000">
        <v>4902.8114999999998</v>
      </c>
    </row>
    <row r="8001" spans="1:32" x14ac:dyDescent="0.3">
      <c r="A8001">
        <v>2790222</v>
      </c>
      <c r="B8001">
        <v>1</v>
      </c>
      <c r="C8001" t="s">
        <v>83</v>
      </c>
      <c r="D8001" t="s">
        <v>114</v>
      </c>
      <c r="E8001" t="s">
        <v>28210</v>
      </c>
      <c r="F8001" t="s">
        <v>28211</v>
      </c>
      <c r="G8001" t="s">
        <v>31546</v>
      </c>
      <c r="H8001" t="s">
        <v>223</v>
      </c>
      <c r="I8001" t="s">
        <v>78</v>
      </c>
      <c r="J8001" t="s">
        <v>135</v>
      </c>
      <c r="K8001" t="s">
        <v>22</v>
      </c>
      <c r="L8001" t="s">
        <v>136</v>
      </c>
      <c r="M8001" t="s">
        <v>28212</v>
      </c>
      <c r="N8001" t="s">
        <v>28213</v>
      </c>
      <c r="O8001">
        <v>1.2705555555555557</v>
      </c>
      <c r="P8001">
        <v>0</v>
      </c>
      <c r="Q8001">
        <v>20</v>
      </c>
      <c r="R8001">
        <v>0</v>
      </c>
      <c r="S8001">
        <v>12</v>
      </c>
      <c r="T8001">
        <v>0</v>
      </c>
      <c r="U8001">
        <v>2</v>
      </c>
      <c r="V8001">
        <v>0</v>
      </c>
      <c r="W8001">
        <v>0</v>
      </c>
      <c r="X8001">
        <v>0</v>
      </c>
      <c r="Y8001">
        <v>2.8633757000000002</v>
      </c>
      <c r="Z8001">
        <v>0</v>
      </c>
      <c r="AA8001">
        <v>0.71060044</v>
      </c>
      <c r="AB8001">
        <v>0</v>
      </c>
      <c r="AC8001">
        <v>0.27923313</v>
      </c>
      <c r="AD8001">
        <v>0</v>
      </c>
      <c r="AE8001">
        <v>0</v>
      </c>
      <c r="AF8001">
        <v>3.8532090000000001</v>
      </c>
    </row>
    <row r="8002" spans="1:32" x14ac:dyDescent="0.3">
      <c r="A8002">
        <v>2789830</v>
      </c>
      <c r="B8002">
        <v>1</v>
      </c>
      <c r="C8002" t="s">
        <v>83</v>
      </c>
      <c r="D8002" t="s">
        <v>129</v>
      </c>
      <c r="E8002" t="s">
        <v>28214</v>
      </c>
      <c r="F8002" t="s">
        <v>28215</v>
      </c>
      <c r="G8002" t="s">
        <v>31548</v>
      </c>
      <c r="H8002" t="s">
        <v>333</v>
      </c>
      <c r="I8002" t="s">
        <v>78</v>
      </c>
      <c r="J8002" t="s">
        <v>135</v>
      </c>
      <c r="K8002" t="s">
        <v>22</v>
      </c>
      <c r="L8002" t="s">
        <v>136</v>
      </c>
      <c r="M8002" t="s">
        <v>28216</v>
      </c>
      <c r="N8002" t="s">
        <v>28217</v>
      </c>
      <c r="O8002">
        <v>2.0188888888888887</v>
      </c>
      <c r="P8002">
        <v>0</v>
      </c>
      <c r="Q8002">
        <v>1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0.22201534000000001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0.22201534000000001</v>
      </c>
    </row>
    <row r="8003" spans="1:32" x14ac:dyDescent="0.3">
      <c r="A8003">
        <v>2793234</v>
      </c>
      <c r="B8003">
        <v>1</v>
      </c>
      <c r="C8003" t="s">
        <v>83</v>
      </c>
      <c r="D8003" t="s">
        <v>123</v>
      </c>
      <c r="E8003" t="s">
        <v>20038</v>
      </c>
      <c r="F8003" t="s">
        <v>20039</v>
      </c>
      <c r="G8003" t="s">
        <v>31546</v>
      </c>
      <c r="H8003" t="s">
        <v>223</v>
      </c>
      <c r="I8003" t="s">
        <v>78</v>
      </c>
      <c r="J8003" t="s">
        <v>135</v>
      </c>
      <c r="K8003" t="s">
        <v>22</v>
      </c>
      <c r="L8003" t="s">
        <v>136</v>
      </c>
      <c r="M8003" t="s">
        <v>28218</v>
      </c>
      <c r="N8003" t="s">
        <v>28219</v>
      </c>
      <c r="O8003">
        <v>0.66500000000000004</v>
      </c>
      <c r="P8003">
        <v>0</v>
      </c>
      <c r="Q8003">
        <v>247</v>
      </c>
      <c r="R8003">
        <v>0</v>
      </c>
      <c r="S8003">
        <v>0</v>
      </c>
      <c r="T8003">
        <v>0</v>
      </c>
      <c r="U8003">
        <v>3</v>
      </c>
      <c r="V8003">
        <v>0</v>
      </c>
      <c r="W8003">
        <v>0</v>
      </c>
      <c r="X8003">
        <v>0</v>
      </c>
      <c r="Y8003">
        <v>33.950558000000001</v>
      </c>
      <c r="Z8003">
        <v>0</v>
      </c>
      <c r="AA8003">
        <v>0</v>
      </c>
      <c r="AB8003">
        <v>0</v>
      </c>
      <c r="AC8003">
        <v>0.10088237999999999</v>
      </c>
      <c r="AD8003">
        <v>0</v>
      </c>
      <c r="AE8003">
        <v>0</v>
      </c>
      <c r="AF8003">
        <v>34.051437</v>
      </c>
    </row>
    <row r="8004" spans="1:32" x14ac:dyDescent="0.3">
      <c r="A8004">
        <v>2792856</v>
      </c>
      <c r="B8004">
        <v>1</v>
      </c>
      <c r="C8004" t="s">
        <v>82</v>
      </c>
      <c r="D8004" t="s">
        <v>103</v>
      </c>
      <c r="E8004" t="s">
        <v>28220</v>
      </c>
      <c r="F8004" t="s">
        <v>28221</v>
      </c>
      <c r="G8004" t="s">
        <v>31546</v>
      </c>
      <c r="H8004" t="s">
        <v>223</v>
      </c>
      <c r="I8004" t="s">
        <v>78</v>
      </c>
      <c r="J8004" t="s">
        <v>135</v>
      </c>
      <c r="K8004" t="s">
        <v>22</v>
      </c>
      <c r="L8004" t="s">
        <v>136</v>
      </c>
      <c r="M8004" t="s">
        <v>28222</v>
      </c>
      <c r="N8004" t="s">
        <v>28223</v>
      </c>
      <c r="O8004">
        <v>2.4500000000000002</v>
      </c>
      <c r="P8004">
        <v>0</v>
      </c>
      <c r="Q8004">
        <v>1</v>
      </c>
      <c r="R8004">
        <v>0</v>
      </c>
      <c r="S8004">
        <v>0</v>
      </c>
      <c r="T8004">
        <v>0</v>
      </c>
      <c r="U8004">
        <v>1</v>
      </c>
      <c r="V8004">
        <v>0</v>
      </c>
      <c r="W8004">
        <v>0</v>
      </c>
      <c r="X8004">
        <v>0</v>
      </c>
      <c r="Y8004">
        <v>0.40021104000000002</v>
      </c>
      <c r="Z8004">
        <v>0</v>
      </c>
      <c r="AA8004">
        <v>0</v>
      </c>
      <c r="AB8004">
        <v>0</v>
      </c>
      <c r="AC8004">
        <v>0.24716008</v>
      </c>
      <c r="AD8004">
        <v>0</v>
      </c>
      <c r="AE8004">
        <v>0</v>
      </c>
      <c r="AF8004">
        <v>0.64737109999999998</v>
      </c>
    </row>
    <row r="8005" spans="1:32" x14ac:dyDescent="0.3">
      <c r="A8005">
        <v>2792802</v>
      </c>
      <c r="B8005">
        <v>1</v>
      </c>
      <c r="C8005" t="s">
        <v>83</v>
      </c>
      <c r="D8005" t="s">
        <v>130</v>
      </c>
      <c r="E8005" t="s">
        <v>28224</v>
      </c>
      <c r="F8005" t="s">
        <v>28225</v>
      </c>
      <c r="G8005" t="s">
        <v>31549</v>
      </c>
      <c r="H8005" t="s">
        <v>648</v>
      </c>
      <c r="I8005" t="s">
        <v>79</v>
      </c>
      <c r="J8005" t="s">
        <v>135</v>
      </c>
      <c r="K8005" t="s">
        <v>22</v>
      </c>
      <c r="L8005" t="s">
        <v>186</v>
      </c>
      <c r="M8005" t="s">
        <v>28226</v>
      </c>
      <c r="N8005" t="s">
        <v>28227</v>
      </c>
      <c r="O8005">
        <v>7.0019444444444447</v>
      </c>
      <c r="P8005">
        <v>0</v>
      </c>
      <c r="Q8005">
        <v>0</v>
      </c>
      <c r="R8005">
        <v>0</v>
      </c>
      <c r="S8005">
        <v>0</v>
      </c>
      <c r="T8005">
        <v>4</v>
      </c>
      <c r="U8005">
        <v>0</v>
      </c>
      <c r="V8005">
        <v>4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39.453449999999997</v>
      </c>
      <c r="AC8005">
        <v>0</v>
      </c>
      <c r="AD8005">
        <v>2344.9254999999998</v>
      </c>
      <c r="AE8005">
        <v>0</v>
      </c>
      <c r="AF8005">
        <v>2384.3789999999999</v>
      </c>
    </row>
    <row r="8006" spans="1:32" x14ac:dyDescent="0.3">
      <c r="A8006">
        <v>2792799</v>
      </c>
      <c r="B8006">
        <v>1</v>
      </c>
      <c r="C8006" t="s">
        <v>83</v>
      </c>
      <c r="D8006" t="s">
        <v>121</v>
      </c>
      <c r="E8006" t="s">
        <v>28228</v>
      </c>
      <c r="F8006" t="s">
        <v>28229</v>
      </c>
      <c r="G8006" t="s">
        <v>31551</v>
      </c>
      <c r="H8006" t="s">
        <v>648</v>
      </c>
      <c r="I8006" t="s">
        <v>79</v>
      </c>
      <c r="J8006" t="s">
        <v>135</v>
      </c>
      <c r="K8006" t="s">
        <v>22</v>
      </c>
      <c r="L8006" t="s">
        <v>186</v>
      </c>
      <c r="M8006" t="s">
        <v>28230</v>
      </c>
      <c r="N8006" t="s">
        <v>28231</v>
      </c>
      <c r="O8006">
        <v>4.266111111111111</v>
      </c>
      <c r="P8006">
        <v>3</v>
      </c>
      <c r="Q8006">
        <v>260</v>
      </c>
      <c r="R8006">
        <v>11</v>
      </c>
      <c r="S8006">
        <v>91</v>
      </c>
      <c r="T8006">
        <v>3</v>
      </c>
      <c r="U8006">
        <v>16</v>
      </c>
      <c r="V8006">
        <v>0</v>
      </c>
      <c r="W8006">
        <v>0</v>
      </c>
      <c r="X8006">
        <v>36.127339999999997</v>
      </c>
      <c r="Y8006">
        <v>87.187870000000004</v>
      </c>
      <c r="Z8006">
        <v>101.207306</v>
      </c>
      <c r="AA8006">
        <v>20.973514999999999</v>
      </c>
      <c r="AB8006">
        <v>12.716767000000001</v>
      </c>
      <c r="AC8006">
        <v>4.856204</v>
      </c>
      <c r="AD8006">
        <v>0</v>
      </c>
      <c r="AE8006">
        <v>0</v>
      </c>
      <c r="AF8006">
        <v>263.06900000000002</v>
      </c>
    </row>
    <row r="8007" spans="1:32" x14ac:dyDescent="0.3">
      <c r="A8007">
        <v>2792813</v>
      </c>
      <c r="B8007">
        <v>1</v>
      </c>
      <c r="C8007" t="s">
        <v>82</v>
      </c>
      <c r="D8007" t="s">
        <v>88</v>
      </c>
      <c r="E8007" t="s">
        <v>28232</v>
      </c>
      <c r="F8007" t="s">
        <v>28233</v>
      </c>
      <c r="G8007" t="s">
        <v>31551</v>
      </c>
      <c r="H8007" t="s">
        <v>145</v>
      </c>
      <c r="I8007" t="s">
        <v>79</v>
      </c>
      <c r="J8007" t="s">
        <v>135</v>
      </c>
      <c r="K8007" t="s">
        <v>22</v>
      </c>
      <c r="L8007" t="s">
        <v>136</v>
      </c>
      <c r="M8007" t="s">
        <v>28234</v>
      </c>
      <c r="N8007" t="s">
        <v>28235</v>
      </c>
      <c r="O8007">
        <v>0.80277777777777781</v>
      </c>
      <c r="P8007">
        <v>0</v>
      </c>
      <c r="Q8007">
        <v>399</v>
      </c>
      <c r="R8007">
        <v>0</v>
      </c>
      <c r="S8007">
        <v>0</v>
      </c>
      <c r="T8007">
        <v>0</v>
      </c>
      <c r="U8007">
        <v>21</v>
      </c>
      <c r="V8007">
        <v>0</v>
      </c>
      <c r="W8007">
        <v>0</v>
      </c>
      <c r="X8007">
        <v>0</v>
      </c>
      <c r="Y8007">
        <v>71.418229999999994</v>
      </c>
      <c r="Z8007">
        <v>0</v>
      </c>
      <c r="AA8007">
        <v>0</v>
      </c>
      <c r="AB8007">
        <v>0</v>
      </c>
      <c r="AC8007">
        <v>3.4775960000000001</v>
      </c>
      <c r="AD8007">
        <v>0</v>
      </c>
      <c r="AE8007">
        <v>0</v>
      </c>
      <c r="AF8007">
        <v>74.895830000000004</v>
      </c>
    </row>
    <row r="8008" spans="1:32" x14ac:dyDescent="0.3">
      <c r="A8008">
        <v>2792476</v>
      </c>
      <c r="B8008">
        <v>1</v>
      </c>
      <c r="C8008" t="s">
        <v>82</v>
      </c>
      <c r="D8008" t="s">
        <v>107</v>
      </c>
      <c r="E8008" t="s">
        <v>12780</v>
      </c>
      <c r="F8008" t="s">
        <v>12781</v>
      </c>
      <c r="G8008" t="s">
        <v>31548</v>
      </c>
      <c r="H8008" t="s">
        <v>893</v>
      </c>
      <c r="I8008" t="s">
        <v>78</v>
      </c>
      <c r="J8008" t="s">
        <v>135</v>
      </c>
      <c r="K8008" t="s">
        <v>22</v>
      </c>
      <c r="L8008" t="s">
        <v>136</v>
      </c>
      <c r="M8008" t="s">
        <v>28236</v>
      </c>
      <c r="N8008" t="s">
        <v>28237</v>
      </c>
      <c r="O8008">
        <v>2.6502777777777777</v>
      </c>
      <c r="P8008">
        <v>0</v>
      </c>
      <c r="Q8008">
        <v>1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1.2170506999999999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1.2170506999999999</v>
      </c>
    </row>
    <row r="8009" spans="1:32" x14ac:dyDescent="0.3">
      <c r="A8009">
        <v>2792471</v>
      </c>
      <c r="B8009">
        <v>1</v>
      </c>
      <c r="C8009" t="s">
        <v>83</v>
      </c>
      <c r="D8009" t="s">
        <v>130</v>
      </c>
      <c r="E8009" t="s">
        <v>28238</v>
      </c>
      <c r="F8009" t="s">
        <v>28239</v>
      </c>
      <c r="G8009" t="s">
        <v>31548</v>
      </c>
      <c r="H8009" t="s">
        <v>893</v>
      </c>
      <c r="I8009" t="s">
        <v>78</v>
      </c>
      <c r="J8009" t="s">
        <v>135</v>
      </c>
      <c r="K8009" t="s">
        <v>22</v>
      </c>
      <c r="L8009" t="s">
        <v>136</v>
      </c>
      <c r="M8009" t="s">
        <v>28240</v>
      </c>
      <c r="N8009" t="s">
        <v>28241</v>
      </c>
      <c r="O8009">
        <v>9.1024999999999991</v>
      </c>
      <c r="P8009">
        <v>0</v>
      </c>
      <c r="Q8009">
        <v>7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16.370899999999999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16.370899999999999</v>
      </c>
    </row>
    <row r="8010" spans="1:32" x14ac:dyDescent="0.3">
      <c r="A8010">
        <v>2792462</v>
      </c>
      <c r="B8010">
        <v>1</v>
      </c>
      <c r="C8010" t="s">
        <v>82</v>
      </c>
      <c r="D8010" t="s">
        <v>94</v>
      </c>
      <c r="E8010" t="s">
        <v>28242</v>
      </c>
      <c r="F8010" t="s">
        <v>28243</v>
      </c>
      <c r="G8010" t="s">
        <v>31546</v>
      </c>
      <c r="H8010" t="s">
        <v>223</v>
      </c>
      <c r="I8010" t="s">
        <v>78</v>
      </c>
      <c r="J8010" t="s">
        <v>135</v>
      </c>
      <c r="K8010" t="s">
        <v>22</v>
      </c>
      <c r="L8010" t="s">
        <v>136</v>
      </c>
      <c r="M8010" t="s">
        <v>28244</v>
      </c>
      <c r="N8010" t="s">
        <v>28245</v>
      </c>
      <c r="O8010">
        <v>1.7797222222222222</v>
      </c>
      <c r="P8010">
        <v>0</v>
      </c>
      <c r="Q8010">
        <v>154</v>
      </c>
      <c r="R8010">
        <v>0</v>
      </c>
      <c r="S8010">
        <v>0</v>
      </c>
      <c r="T8010">
        <v>0</v>
      </c>
      <c r="U8010">
        <v>3</v>
      </c>
      <c r="V8010">
        <v>0</v>
      </c>
      <c r="W8010">
        <v>0</v>
      </c>
      <c r="X8010">
        <v>0</v>
      </c>
      <c r="Y8010">
        <v>95.228059999999999</v>
      </c>
      <c r="Z8010">
        <v>0</v>
      </c>
      <c r="AA8010">
        <v>0</v>
      </c>
      <c r="AB8010">
        <v>0</v>
      </c>
      <c r="AC8010">
        <v>2.9586641999999999</v>
      </c>
      <c r="AD8010">
        <v>0</v>
      </c>
      <c r="AE8010">
        <v>0</v>
      </c>
      <c r="AF8010">
        <v>98.186719999999994</v>
      </c>
    </row>
    <row r="8011" spans="1:32" x14ac:dyDescent="0.3">
      <c r="A8011">
        <v>2792464</v>
      </c>
      <c r="B8011">
        <v>1</v>
      </c>
      <c r="C8011" t="s">
        <v>82</v>
      </c>
      <c r="D8011" t="s">
        <v>104</v>
      </c>
      <c r="E8011" t="s">
        <v>28246</v>
      </c>
      <c r="F8011" t="s">
        <v>28247</v>
      </c>
      <c r="G8011" t="s">
        <v>31546</v>
      </c>
      <c r="H8011" t="s">
        <v>223</v>
      </c>
      <c r="I8011" t="s">
        <v>78</v>
      </c>
      <c r="J8011" t="s">
        <v>135</v>
      </c>
      <c r="K8011" t="s">
        <v>22</v>
      </c>
      <c r="L8011" t="s">
        <v>136</v>
      </c>
      <c r="M8011" t="s">
        <v>28248</v>
      </c>
      <c r="N8011" t="s">
        <v>28249</v>
      </c>
      <c r="O8011">
        <v>0.75944444444444448</v>
      </c>
      <c r="P8011">
        <v>0</v>
      </c>
      <c r="Q8011">
        <v>230</v>
      </c>
      <c r="R8011">
        <v>0</v>
      </c>
      <c r="S8011">
        <v>0</v>
      </c>
      <c r="T8011">
        <v>0</v>
      </c>
      <c r="U8011">
        <v>9</v>
      </c>
      <c r="V8011">
        <v>0</v>
      </c>
      <c r="W8011">
        <v>0</v>
      </c>
      <c r="X8011">
        <v>0</v>
      </c>
      <c r="Y8011">
        <v>45.570315999999998</v>
      </c>
      <c r="Z8011">
        <v>0</v>
      </c>
      <c r="AA8011">
        <v>0</v>
      </c>
      <c r="AB8011">
        <v>0</v>
      </c>
      <c r="AC8011">
        <v>3.0464888000000001</v>
      </c>
      <c r="AD8011">
        <v>0</v>
      </c>
      <c r="AE8011">
        <v>0</v>
      </c>
      <c r="AF8011">
        <v>48.616805999999997</v>
      </c>
    </row>
    <row r="8012" spans="1:32" x14ac:dyDescent="0.3">
      <c r="A8012">
        <v>2792323</v>
      </c>
      <c r="B8012">
        <v>1</v>
      </c>
      <c r="C8012" t="s">
        <v>82</v>
      </c>
      <c r="D8012" t="s">
        <v>113</v>
      </c>
      <c r="E8012" t="s">
        <v>28250</v>
      </c>
      <c r="F8012" t="s">
        <v>28251</v>
      </c>
      <c r="G8012" t="s">
        <v>31550</v>
      </c>
      <c r="H8012" t="s">
        <v>223</v>
      </c>
      <c r="I8012" t="s">
        <v>78</v>
      </c>
      <c r="J8012" t="s">
        <v>135</v>
      </c>
      <c r="K8012" t="s">
        <v>22</v>
      </c>
      <c r="L8012" t="s">
        <v>136</v>
      </c>
      <c r="M8012" t="s">
        <v>28252</v>
      </c>
      <c r="N8012" t="s">
        <v>28253</v>
      </c>
      <c r="O8012">
        <v>0.66249999999999998</v>
      </c>
      <c r="P8012">
        <v>0</v>
      </c>
      <c r="Q8012">
        <v>4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0.80271329999999996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0.80271329999999996</v>
      </c>
    </row>
    <row r="8013" spans="1:32" x14ac:dyDescent="0.3">
      <c r="A8013">
        <v>2792314</v>
      </c>
      <c r="B8013">
        <v>1</v>
      </c>
      <c r="C8013" t="s">
        <v>83</v>
      </c>
      <c r="D8013" t="s">
        <v>115</v>
      </c>
      <c r="E8013" t="s">
        <v>28254</v>
      </c>
      <c r="F8013" t="s">
        <v>28255</v>
      </c>
      <c r="G8013" t="s">
        <v>31548</v>
      </c>
      <c r="H8013" t="s">
        <v>333</v>
      </c>
      <c r="I8013" t="s">
        <v>78</v>
      </c>
      <c r="J8013" t="s">
        <v>135</v>
      </c>
      <c r="K8013" t="s">
        <v>22</v>
      </c>
      <c r="L8013" t="s">
        <v>136</v>
      </c>
      <c r="M8013" t="s">
        <v>28256</v>
      </c>
      <c r="N8013" t="s">
        <v>28257</v>
      </c>
      <c r="O8013">
        <v>1.451111111111111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3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1.5373053999999999</v>
      </c>
      <c r="AD8013">
        <v>0</v>
      </c>
      <c r="AE8013">
        <v>0</v>
      </c>
      <c r="AF8013">
        <v>1.5373053999999999</v>
      </c>
    </row>
    <row r="8014" spans="1:32" x14ac:dyDescent="0.3">
      <c r="A8014">
        <v>2791917</v>
      </c>
      <c r="B8014">
        <v>2</v>
      </c>
      <c r="C8014" t="s">
        <v>82</v>
      </c>
      <c r="D8014" t="s">
        <v>90</v>
      </c>
      <c r="E8014" t="s">
        <v>26423</v>
      </c>
      <c r="F8014" t="s">
        <v>26424</v>
      </c>
      <c r="G8014" t="s">
        <v>31552</v>
      </c>
      <c r="H8014" t="s">
        <v>643</v>
      </c>
      <c r="I8014" t="s">
        <v>78</v>
      </c>
      <c r="J8014" t="s">
        <v>135</v>
      </c>
      <c r="K8014" t="s">
        <v>22</v>
      </c>
      <c r="L8014" t="s">
        <v>186</v>
      </c>
      <c r="M8014" t="s">
        <v>26142</v>
      </c>
      <c r="N8014" t="s">
        <v>28258</v>
      </c>
      <c r="O8014">
        <v>6.8888888888888888E-2</v>
      </c>
      <c r="P8014">
        <v>0</v>
      </c>
      <c r="Q8014">
        <v>719</v>
      </c>
      <c r="R8014">
        <v>0</v>
      </c>
      <c r="S8014">
        <v>0</v>
      </c>
      <c r="T8014">
        <v>0</v>
      </c>
      <c r="U8014">
        <v>86</v>
      </c>
      <c r="V8014">
        <v>0</v>
      </c>
      <c r="W8014">
        <v>1</v>
      </c>
      <c r="X8014">
        <v>0</v>
      </c>
      <c r="Y8014">
        <v>13.622465999999999</v>
      </c>
      <c r="Z8014">
        <v>0</v>
      </c>
      <c r="AA8014">
        <v>0</v>
      </c>
      <c r="AB8014">
        <v>0</v>
      </c>
      <c r="AC8014">
        <v>7.6310672999999998</v>
      </c>
      <c r="AD8014">
        <v>0</v>
      </c>
      <c r="AE8014">
        <v>1.1180933</v>
      </c>
      <c r="AF8014">
        <v>22.371625999999999</v>
      </c>
    </row>
    <row r="8015" spans="1:32" x14ac:dyDescent="0.3">
      <c r="A8015">
        <v>2792183</v>
      </c>
      <c r="B8015">
        <v>1</v>
      </c>
      <c r="C8015" t="s">
        <v>83</v>
      </c>
      <c r="D8015" t="s">
        <v>124</v>
      </c>
      <c r="E8015" t="s">
        <v>28259</v>
      </c>
      <c r="F8015" t="s">
        <v>28260</v>
      </c>
      <c r="G8015" t="s">
        <v>31551</v>
      </c>
      <c r="H8015" t="s">
        <v>672</v>
      </c>
      <c r="I8015" t="s">
        <v>79</v>
      </c>
      <c r="J8015" t="s">
        <v>135</v>
      </c>
      <c r="K8015" t="s">
        <v>22</v>
      </c>
      <c r="L8015" t="s">
        <v>136</v>
      </c>
      <c r="M8015" t="s">
        <v>28261</v>
      </c>
      <c r="N8015" t="s">
        <v>28262</v>
      </c>
      <c r="O8015">
        <v>2.6730555555555555</v>
      </c>
      <c r="P8015">
        <v>0</v>
      </c>
      <c r="Q8015">
        <v>233</v>
      </c>
      <c r="R8015">
        <v>18</v>
      </c>
      <c r="S8015">
        <v>18</v>
      </c>
      <c r="T8015">
        <v>1</v>
      </c>
      <c r="U8015">
        <v>12</v>
      </c>
      <c r="V8015">
        <v>0</v>
      </c>
      <c r="W8015">
        <v>0</v>
      </c>
      <c r="X8015">
        <v>0</v>
      </c>
      <c r="Y8015">
        <v>113.095634</v>
      </c>
      <c r="Z8015">
        <v>27.47278</v>
      </c>
      <c r="AA8015">
        <v>2.6959692999999998</v>
      </c>
      <c r="AB8015">
        <v>0.35459299999999999</v>
      </c>
      <c r="AC8015">
        <v>15.695411999999999</v>
      </c>
      <c r="AD8015">
        <v>0</v>
      </c>
      <c r="AE8015">
        <v>0</v>
      </c>
      <c r="AF8015">
        <v>159.31439</v>
      </c>
    </row>
    <row r="8016" spans="1:32" x14ac:dyDescent="0.3">
      <c r="A8016">
        <v>2791685</v>
      </c>
      <c r="B8016">
        <v>1</v>
      </c>
      <c r="C8016" t="s">
        <v>82</v>
      </c>
      <c r="D8016" t="s">
        <v>100</v>
      </c>
      <c r="E8016" t="s">
        <v>28263</v>
      </c>
      <c r="F8016" t="s">
        <v>28264</v>
      </c>
      <c r="G8016" t="s">
        <v>31548</v>
      </c>
      <c r="H8016" t="s">
        <v>311</v>
      </c>
      <c r="I8016" t="s">
        <v>78</v>
      </c>
      <c r="J8016" t="s">
        <v>135</v>
      </c>
      <c r="K8016" t="s">
        <v>22</v>
      </c>
      <c r="L8016" t="s">
        <v>136</v>
      </c>
      <c r="M8016" t="s">
        <v>28265</v>
      </c>
      <c r="N8016" t="s">
        <v>28266</v>
      </c>
      <c r="O8016">
        <v>1.1780555555555556</v>
      </c>
      <c r="P8016">
        <v>0</v>
      </c>
      <c r="Q8016">
        <v>6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0.86421429999999999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0.86421429999999999</v>
      </c>
    </row>
    <row r="8017" spans="1:32" x14ac:dyDescent="0.3">
      <c r="A8017">
        <v>2791687</v>
      </c>
      <c r="B8017">
        <v>1</v>
      </c>
      <c r="C8017" t="s">
        <v>82</v>
      </c>
      <c r="D8017" t="s">
        <v>92</v>
      </c>
      <c r="E8017" t="s">
        <v>28267</v>
      </c>
      <c r="F8017" t="s">
        <v>28268</v>
      </c>
      <c r="G8017" t="s">
        <v>31546</v>
      </c>
      <c r="H8017" t="s">
        <v>223</v>
      </c>
      <c r="I8017" t="s">
        <v>78</v>
      </c>
      <c r="J8017" t="s">
        <v>135</v>
      </c>
      <c r="K8017" t="s">
        <v>22</v>
      </c>
      <c r="L8017" t="s">
        <v>136</v>
      </c>
      <c r="M8017" t="s">
        <v>28269</v>
      </c>
      <c r="N8017" t="s">
        <v>28270</v>
      </c>
      <c r="O8017">
        <v>2.3702777777777779</v>
      </c>
      <c r="P8017">
        <v>0</v>
      </c>
      <c r="Q8017">
        <v>156</v>
      </c>
      <c r="R8017">
        <v>0</v>
      </c>
      <c r="S8017">
        <v>1</v>
      </c>
      <c r="T8017">
        <v>0</v>
      </c>
      <c r="U8017">
        <v>6</v>
      </c>
      <c r="V8017">
        <v>0</v>
      </c>
      <c r="W8017">
        <v>0</v>
      </c>
      <c r="X8017">
        <v>0</v>
      </c>
      <c r="Y8017">
        <v>153.16813999999999</v>
      </c>
      <c r="Z8017">
        <v>0</v>
      </c>
      <c r="AA8017">
        <v>0.4028968</v>
      </c>
      <c r="AB8017">
        <v>0</v>
      </c>
      <c r="AC8017">
        <v>12.138722</v>
      </c>
      <c r="AD8017">
        <v>0</v>
      </c>
      <c r="AE8017">
        <v>0</v>
      </c>
      <c r="AF8017">
        <v>165.70975999999999</v>
      </c>
    </row>
    <row r="8018" spans="1:32" x14ac:dyDescent="0.3">
      <c r="A8018">
        <v>2791677</v>
      </c>
      <c r="B8018">
        <v>1</v>
      </c>
      <c r="C8018" t="s">
        <v>83</v>
      </c>
      <c r="D8018" t="s">
        <v>115</v>
      </c>
      <c r="E8018" t="s">
        <v>13572</v>
      </c>
      <c r="F8018" t="s">
        <v>13573</v>
      </c>
      <c r="G8018" t="s">
        <v>31546</v>
      </c>
      <c r="H8018" t="s">
        <v>223</v>
      </c>
      <c r="I8018" t="s">
        <v>78</v>
      </c>
      <c r="J8018" t="s">
        <v>135</v>
      </c>
      <c r="K8018" t="s">
        <v>22</v>
      </c>
      <c r="L8018" t="s">
        <v>136</v>
      </c>
      <c r="M8018" t="s">
        <v>28271</v>
      </c>
      <c r="N8018" t="s">
        <v>28272</v>
      </c>
      <c r="O8018">
        <v>1.743611111111111</v>
      </c>
      <c r="P8018">
        <v>0</v>
      </c>
      <c r="Q8018">
        <v>337</v>
      </c>
      <c r="R8018">
        <v>0</v>
      </c>
      <c r="S8018">
        <v>0</v>
      </c>
      <c r="T8018">
        <v>0</v>
      </c>
      <c r="U8018">
        <v>6</v>
      </c>
      <c r="V8018">
        <v>0</v>
      </c>
      <c r="W8018">
        <v>0</v>
      </c>
      <c r="X8018">
        <v>0</v>
      </c>
      <c r="Y8018">
        <v>104.37271</v>
      </c>
      <c r="Z8018">
        <v>0</v>
      </c>
      <c r="AA8018">
        <v>0</v>
      </c>
      <c r="AB8018">
        <v>0</v>
      </c>
      <c r="AC8018">
        <v>5.4266620000000003</v>
      </c>
      <c r="AD8018">
        <v>0</v>
      </c>
      <c r="AE8018">
        <v>0</v>
      </c>
      <c r="AF8018">
        <v>109.79938</v>
      </c>
    </row>
    <row r="8019" spans="1:32" x14ac:dyDescent="0.3">
      <c r="A8019">
        <v>2791674</v>
      </c>
      <c r="B8019">
        <v>1</v>
      </c>
      <c r="C8019" t="s">
        <v>82</v>
      </c>
      <c r="D8019" t="s">
        <v>108</v>
      </c>
      <c r="E8019" t="s">
        <v>27321</v>
      </c>
      <c r="F8019" t="s">
        <v>27322</v>
      </c>
      <c r="G8019" t="s">
        <v>31552</v>
      </c>
      <c r="H8019" t="s">
        <v>145</v>
      </c>
      <c r="I8019" t="s">
        <v>78</v>
      </c>
      <c r="J8019" t="s">
        <v>135</v>
      </c>
      <c r="K8019" t="s">
        <v>22</v>
      </c>
      <c r="L8019" t="s">
        <v>136</v>
      </c>
      <c r="M8019" t="s">
        <v>28273</v>
      </c>
      <c r="N8019" t="s">
        <v>28274</v>
      </c>
      <c r="O8019">
        <v>0.80805555555555553</v>
      </c>
      <c r="P8019">
        <v>0</v>
      </c>
      <c r="Q8019">
        <v>425</v>
      </c>
      <c r="R8019">
        <v>0</v>
      </c>
      <c r="S8019">
        <v>0</v>
      </c>
      <c r="T8019">
        <v>0</v>
      </c>
      <c r="U8019">
        <v>67</v>
      </c>
      <c r="V8019">
        <v>0</v>
      </c>
      <c r="W8019">
        <v>0</v>
      </c>
      <c r="X8019">
        <v>0</v>
      </c>
      <c r="Y8019">
        <v>63.629128000000001</v>
      </c>
      <c r="Z8019">
        <v>0</v>
      </c>
      <c r="AA8019">
        <v>0</v>
      </c>
      <c r="AB8019">
        <v>0</v>
      </c>
      <c r="AC8019">
        <v>55.055079999999997</v>
      </c>
      <c r="AD8019">
        <v>0</v>
      </c>
      <c r="AE8019">
        <v>0</v>
      </c>
      <c r="AF8019">
        <v>118.68420399999999</v>
      </c>
    </row>
    <row r="8020" spans="1:32" x14ac:dyDescent="0.3">
      <c r="A8020">
        <v>2791684</v>
      </c>
      <c r="B8020">
        <v>1</v>
      </c>
      <c r="C8020" t="s">
        <v>82</v>
      </c>
      <c r="D8020" t="s">
        <v>98</v>
      </c>
      <c r="E8020" t="s">
        <v>1927</v>
      </c>
      <c r="F8020" t="s">
        <v>1928</v>
      </c>
      <c r="G8020" t="s">
        <v>31552</v>
      </c>
      <c r="H8020" t="s">
        <v>665</v>
      </c>
      <c r="I8020" t="s">
        <v>78</v>
      </c>
      <c r="J8020" t="s">
        <v>135</v>
      </c>
      <c r="K8020" t="s">
        <v>22</v>
      </c>
      <c r="L8020" t="s">
        <v>136</v>
      </c>
      <c r="M8020" t="s">
        <v>28275</v>
      </c>
      <c r="N8020" t="s">
        <v>28276</v>
      </c>
      <c r="O8020">
        <v>2.0991666666666666</v>
      </c>
      <c r="P8020">
        <v>0</v>
      </c>
      <c r="Q8020">
        <v>477</v>
      </c>
      <c r="R8020">
        <v>0</v>
      </c>
      <c r="S8020">
        <v>0</v>
      </c>
      <c r="T8020">
        <v>0</v>
      </c>
      <c r="U8020">
        <v>17</v>
      </c>
      <c r="V8020">
        <v>0</v>
      </c>
      <c r="W8020">
        <v>0</v>
      </c>
      <c r="X8020">
        <v>0</v>
      </c>
      <c r="Y8020">
        <v>306.33508</v>
      </c>
      <c r="Z8020">
        <v>0</v>
      </c>
      <c r="AA8020">
        <v>0</v>
      </c>
      <c r="AB8020">
        <v>0</v>
      </c>
      <c r="AC8020">
        <v>6.658677</v>
      </c>
      <c r="AD8020">
        <v>0</v>
      </c>
      <c r="AE8020">
        <v>0</v>
      </c>
      <c r="AF8020">
        <v>312.99374</v>
      </c>
    </row>
    <row r="8021" spans="1:32" x14ac:dyDescent="0.3">
      <c r="A8021">
        <v>2791691</v>
      </c>
      <c r="B8021">
        <v>1</v>
      </c>
      <c r="C8021" t="s">
        <v>82</v>
      </c>
      <c r="D8021" t="s">
        <v>104</v>
      </c>
      <c r="E8021" t="s">
        <v>25541</v>
      </c>
      <c r="F8021" t="s">
        <v>25542</v>
      </c>
      <c r="G8021" t="s">
        <v>31552</v>
      </c>
      <c r="H8021" t="s">
        <v>665</v>
      </c>
      <c r="I8021" t="s">
        <v>78</v>
      </c>
      <c r="J8021" t="s">
        <v>135</v>
      </c>
      <c r="K8021" t="s">
        <v>22</v>
      </c>
      <c r="L8021" t="s">
        <v>136</v>
      </c>
      <c r="M8021" t="s">
        <v>28277</v>
      </c>
      <c r="N8021" t="s">
        <v>28278</v>
      </c>
      <c r="O8021">
        <v>1.46</v>
      </c>
      <c r="P8021">
        <v>0</v>
      </c>
      <c r="Q8021">
        <v>356</v>
      </c>
      <c r="R8021">
        <v>0</v>
      </c>
      <c r="S8021">
        <v>0</v>
      </c>
      <c r="T8021">
        <v>0</v>
      </c>
      <c r="U8021">
        <v>42</v>
      </c>
      <c r="V8021">
        <v>0</v>
      </c>
      <c r="W8021">
        <v>1</v>
      </c>
      <c r="X8021">
        <v>0</v>
      </c>
      <c r="Y8021">
        <v>130.85597000000001</v>
      </c>
      <c r="Z8021">
        <v>0</v>
      </c>
      <c r="AA8021">
        <v>0</v>
      </c>
      <c r="AB8021">
        <v>0</v>
      </c>
      <c r="AC8021">
        <v>30.448868000000001</v>
      </c>
      <c r="AD8021">
        <v>0</v>
      </c>
      <c r="AE8021">
        <v>10.647928</v>
      </c>
      <c r="AF8021">
        <v>171.95276999999999</v>
      </c>
    </row>
    <row r="8022" spans="1:32" x14ac:dyDescent="0.3">
      <c r="A8022">
        <v>2791572</v>
      </c>
      <c r="B8022">
        <v>1</v>
      </c>
      <c r="C8022" t="s">
        <v>82</v>
      </c>
      <c r="D8022" t="s">
        <v>100</v>
      </c>
      <c r="E8022" t="s">
        <v>28279</v>
      </c>
      <c r="F8022" t="s">
        <v>28280</v>
      </c>
      <c r="G8022" t="s">
        <v>31548</v>
      </c>
      <c r="H8022" t="s">
        <v>893</v>
      </c>
      <c r="I8022" t="s">
        <v>78</v>
      </c>
      <c r="J8022" t="s">
        <v>135</v>
      </c>
      <c r="K8022" t="s">
        <v>22</v>
      </c>
      <c r="L8022" t="s">
        <v>136</v>
      </c>
      <c r="M8022" t="s">
        <v>28281</v>
      </c>
      <c r="N8022" t="s">
        <v>28282</v>
      </c>
      <c r="O8022">
        <v>1.4475</v>
      </c>
      <c r="P8022">
        <v>0</v>
      </c>
      <c r="Q8022">
        <v>9</v>
      </c>
      <c r="R8022">
        <v>0</v>
      </c>
      <c r="S8022">
        <v>0</v>
      </c>
      <c r="T8022">
        <v>0</v>
      </c>
      <c r="U8022">
        <v>1</v>
      </c>
      <c r="V8022">
        <v>0</v>
      </c>
      <c r="W8022">
        <v>0</v>
      </c>
      <c r="X8022">
        <v>0</v>
      </c>
      <c r="Y8022">
        <v>2.3204739999999999</v>
      </c>
      <c r="Z8022">
        <v>0</v>
      </c>
      <c r="AA8022">
        <v>0</v>
      </c>
      <c r="AB8022">
        <v>0</v>
      </c>
      <c r="AC8022">
        <v>2.7887373000000002</v>
      </c>
      <c r="AD8022">
        <v>0</v>
      </c>
      <c r="AE8022">
        <v>0</v>
      </c>
      <c r="AF8022">
        <v>5.1092110000000002</v>
      </c>
    </row>
    <row r="8023" spans="1:32" x14ac:dyDescent="0.3">
      <c r="A8023">
        <v>2791293</v>
      </c>
      <c r="B8023">
        <v>1</v>
      </c>
      <c r="C8023" t="s">
        <v>82</v>
      </c>
      <c r="D8023" t="s">
        <v>88</v>
      </c>
      <c r="E8023" t="s">
        <v>28283</v>
      </c>
      <c r="F8023" t="s">
        <v>28284</v>
      </c>
      <c r="G8023" t="s">
        <v>31546</v>
      </c>
      <c r="H8023" t="s">
        <v>223</v>
      </c>
      <c r="I8023" t="s">
        <v>78</v>
      </c>
      <c r="J8023" t="s">
        <v>135</v>
      </c>
      <c r="K8023" t="s">
        <v>22</v>
      </c>
      <c r="L8023" t="s">
        <v>136</v>
      </c>
      <c r="M8023" t="s">
        <v>28285</v>
      </c>
      <c r="N8023" t="s">
        <v>28286</v>
      </c>
      <c r="O8023">
        <v>1.0061111111111112</v>
      </c>
      <c r="P8023">
        <v>0</v>
      </c>
      <c r="Q8023">
        <v>79</v>
      </c>
      <c r="R8023">
        <v>0</v>
      </c>
      <c r="S8023">
        <v>0</v>
      </c>
      <c r="T8023">
        <v>0</v>
      </c>
      <c r="U8023">
        <v>9</v>
      </c>
      <c r="V8023">
        <v>0</v>
      </c>
      <c r="W8023">
        <v>0</v>
      </c>
      <c r="X8023">
        <v>0</v>
      </c>
      <c r="Y8023">
        <v>24.126165</v>
      </c>
      <c r="Z8023">
        <v>0</v>
      </c>
      <c r="AA8023">
        <v>0</v>
      </c>
      <c r="AB8023">
        <v>0</v>
      </c>
      <c r="AC8023">
        <v>1.9335435999999999</v>
      </c>
      <c r="AD8023">
        <v>0</v>
      </c>
      <c r="AE8023">
        <v>0</v>
      </c>
      <c r="AF8023">
        <v>26.059709999999999</v>
      </c>
    </row>
    <row r="8024" spans="1:32" x14ac:dyDescent="0.3">
      <c r="A8024">
        <v>2791024</v>
      </c>
      <c r="B8024">
        <v>1</v>
      </c>
      <c r="C8024" t="s">
        <v>82</v>
      </c>
      <c r="D8024" t="s">
        <v>98</v>
      </c>
      <c r="E8024" t="s">
        <v>22518</v>
      </c>
      <c r="F8024" t="s">
        <v>22519</v>
      </c>
      <c r="G8024" t="s">
        <v>31548</v>
      </c>
      <c r="H8024" t="s">
        <v>333</v>
      </c>
      <c r="I8024" t="s">
        <v>78</v>
      </c>
      <c r="J8024" t="s">
        <v>135</v>
      </c>
      <c r="K8024" t="s">
        <v>22</v>
      </c>
      <c r="L8024" t="s">
        <v>136</v>
      </c>
      <c r="M8024" t="s">
        <v>28287</v>
      </c>
      <c r="N8024" t="s">
        <v>28288</v>
      </c>
      <c r="O8024">
        <v>1.6886111111111111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3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0.49583495</v>
      </c>
      <c r="AD8024">
        <v>0</v>
      </c>
      <c r="AE8024">
        <v>0</v>
      </c>
      <c r="AF8024">
        <v>0.49583495</v>
      </c>
    </row>
    <row r="8025" spans="1:32" x14ac:dyDescent="0.3">
      <c r="A8025">
        <v>2790936</v>
      </c>
      <c r="B8025">
        <v>1</v>
      </c>
      <c r="C8025" t="s">
        <v>82</v>
      </c>
      <c r="D8025" t="s">
        <v>106</v>
      </c>
      <c r="E8025" t="s">
        <v>16021</v>
      </c>
      <c r="F8025" t="s">
        <v>16022</v>
      </c>
      <c r="G8025" t="s">
        <v>31546</v>
      </c>
      <c r="H8025" t="s">
        <v>145</v>
      </c>
      <c r="I8025" t="s">
        <v>78</v>
      </c>
      <c r="J8025" t="s">
        <v>135</v>
      </c>
      <c r="K8025" t="s">
        <v>22</v>
      </c>
      <c r="L8025" t="s">
        <v>136</v>
      </c>
      <c r="M8025" t="s">
        <v>28289</v>
      </c>
      <c r="N8025" t="s">
        <v>28290</v>
      </c>
      <c r="O8025">
        <v>2.0274999999999999</v>
      </c>
      <c r="P8025">
        <v>0</v>
      </c>
      <c r="Q8025">
        <v>13</v>
      </c>
      <c r="R8025">
        <v>0</v>
      </c>
      <c r="S8025">
        <v>0</v>
      </c>
      <c r="T8025">
        <v>0</v>
      </c>
      <c r="U8025">
        <v>1</v>
      </c>
      <c r="V8025">
        <v>0</v>
      </c>
      <c r="W8025">
        <v>0</v>
      </c>
      <c r="X8025">
        <v>0</v>
      </c>
      <c r="Y8025">
        <v>9.9684690000000007</v>
      </c>
      <c r="Z8025">
        <v>0</v>
      </c>
      <c r="AA8025">
        <v>0</v>
      </c>
      <c r="AB8025">
        <v>0</v>
      </c>
      <c r="AC8025">
        <v>2.6580010000000001</v>
      </c>
      <c r="AD8025">
        <v>0</v>
      </c>
      <c r="AE8025">
        <v>0</v>
      </c>
      <c r="AF8025">
        <v>12.626469999999999</v>
      </c>
    </row>
    <row r="8026" spans="1:32" x14ac:dyDescent="0.3">
      <c r="A8026">
        <v>2790818</v>
      </c>
      <c r="B8026">
        <v>1</v>
      </c>
      <c r="C8026" t="s">
        <v>82</v>
      </c>
      <c r="D8026" t="s">
        <v>112</v>
      </c>
      <c r="E8026" t="s">
        <v>12850</v>
      </c>
      <c r="F8026" t="s">
        <v>12851</v>
      </c>
      <c r="G8026" t="s">
        <v>31549</v>
      </c>
      <c r="H8026" t="s">
        <v>134</v>
      </c>
      <c r="I8026" t="s">
        <v>79</v>
      </c>
      <c r="J8026" t="s">
        <v>135</v>
      </c>
      <c r="K8026" t="s">
        <v>22</v>
      </c>
      <c r="L8026" t="s">
        <v>136</v>
      </c>
      <c r="M8026" t="s">
        <v>28291</v>
      </c>
      <c r="N8026" t="s">
        <v>28292</v>
      </c>
      <c r="O8026">
        <v>0.60111111111111115</v>
      </c>
      <c r="P8026">
        <v>0</v>
      </c>
      <c r="Q8026">
        <v>0</v>
      </c>
      <c r="R8026">
        <v>0</v>
      </c>
      <c r="S8026">
        <v>0</v>
      </c>
      <c r="T8026">
        <v>1</v>
      </c>
      <c r="U8026">
        <v>2</v>
      </c>
      <c r="V8026">
        <v>3</v>
      </c>
      <c r="W8026">
        <v>1</v>
      </c>
      <c r="X8026">
        <v>0</v>
      </c>
      <c r="Y8026">
        <v>0</v>
      </c>
      <c r="Z8026">
        <v>0</v>
      </c>
      <c r="AA8026">
        <v>0</v>
      </c>
      <c r="AB8026">
        <v>70.480090000000004</v>
      </c>
      <c r="AC8026">
        <v>1.8787745</v>
      </c>
      <c r="AD8026">
        <v>1326.5246999999999</v>
      </c>
      <c r="AE8026">
        <v>82.210840000000005</v>
      </c>
      <c r="AF8026">
        <v>1481.0944</v>
      </c>
    </row>
    <row r="8027" spans="1:32" x14ac:dyDescent="0.3">
      <c r="A8027">
        <v>2790834</v>
      </c>
      <c r="B8027">
        <v>1</v>
      </c>
      <c r="C8027" t="s">
        <v>82</v>
      </c>
      <c r="D8027" t="s">
        <v>108</v>
      </c>
      <c r="E8027" t="s">
        <v>28293</v>
      </c>
      <c r="F8027" t="s">
        <v>28294</v>
      </c>
      <c r="G8027" t="s">
        <v>31548</v>
      </c>
      <c r="H8027" t="s">
        <v>333</v>
      </c>
      <c r="I8027" t="s">
        <v>78</v>
      </c>
      <c r="J8027" t="s">
        <v>135</v>
      </c>
      <c r="K8027" t="s">
        <v>22</v>
      </c>
      <c r="L8027" t="s">
        <v>136</v>
      </c>
      <c r="M8027" t="s">
        <v>28295</v>
      </c>
      <c r="N8027" t="s">
        <v>28296</v>
      </c>
      <c r="O8027">
        <v>2.9127777777777779</v>
      </c>
      <c r="P8027">
        <v>0</v>
      </c>
      <c r="Q8027">
        <v>1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1.3098000000000001E-3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1.3098000000000001E-3</v>
      </c>
    </row>
    <row r="8028" spans="1:32" x14ac:dyDescent="0.3">
      <c r="A8028">
        <v>2790620</v>
      </c>
      <c r="B8028">
        <v>1</v>
      </c>
      <c r="C8028" t="s">
        <v>82</v>
      </c>
      <c r="D8028" t="s">
        <v>91</v>
      </c>
      <c r="E8028" t="s">
        <v>28297</v>
      </c>
      <c r="F8028" t="s">
        <v>28298</v>
      </c>
      <c r="G8028" t="s">
        <v>31546</v>
      </c>
      <c r="H8028" t="s">
        <v>2229</v>
      </c>
      <c r="I8028" t="s">
        <v>78</v>
      </c>
      <c r="J8028" t="s">
        <v>135</v>
      </c>
      <c r="K8028" t="s">
        <v>22</v>
      </c>
      <c r="L8028" t="s">
        <v>136</v>
      </c>
      <c r="M8028" t="s">
        <v>28299</v>
      </c>
      <c r="N8028" t="s">
        <v>28300</v>
      </c>
      <c r="O8028">
        <v>0.69194444444444447</v>
      </c>
      <c r="P8028">
        <v>0</v>
      </c>
      <c r="Q8028">
        <v>112</v>
      </c>
      <c r="R8028">
        <v>0</v>
      </c>
      <c r="S8028">
        <v>0</v>
      </c>
      <c r="T8028">
        <v>0</v>
      </c>
      <c r="U8028">
        <v>13</v>
      </c>
      <c r="V8028">
        <v>0</v>
      </c>
      <c r="W8028">
        <v>0</v>
      </c>
      <c r="X8028">
        <v>0</v>
      </c>
      <c r="Y8028">
        <v>17.782003</v>
      </c>
      <c r="Z8028">
        <v>0</v>
      </c>
      <c r="AA8028">
        <v>0</v>
      </c>
      <c r="AB8028">
        <v>0</v>
      </c>
      <c r="AC8028">
        <v>1.997018</v>
      </c>
      <c r="AD8028">
        <v>0</v>
      </c>
      <c r="AE8028">
        <v>0</v>
      </c>
      <c r="AF8028">
        <v>19.779019999999999</v>
      </c>
    </row>
    <row r="8029" spans="1:32" x14ac:dyDescent="0.3">
      <c r="A8029">
        <v>2790626</v>
      </c>
      <c r="B8029">
        <v>1</v>
      </c>
      <c r="C8029" t="s">
        <v>82</v>
      </c>
      <c r="D8029" t="s">
        <v>84</v>
      </c>
      <c r="E8029" t="s">
        <v>2179</v>
      </c>
      <c r="F8029" t="s">
        <v>604</v>
      </c>
      <c r="G8029" t="s">
        <v>31552</v>
      </c>
      <c r="H8029" t="s">
        <v>145</v>
      </c>
      <c r="I8029" t="s">
        <v>78</v>
      </c>
      <c r="J8029" t="s">
        <v>135</v>
      </c>
      <c r="K8029" t="s">
        <v>22</v>
      </c>
      <c r="L8029" t="s">
        <v>136</v>
      </c>
      <c r="M8029" t="s">
        <v>28301</v>
      </c>
      <c r="N8029" t="s">
        <v>28302</v>
      </c>
      <c r="O8029">
        <v>5.5891666666666664</v>
      </c>
      <c r="P8029">
        <v>0</v>
      </c>
      <c r="Q8029">
        <v>118</v>
      </c>
      <c r="R8029">
        <v>0</v>
      </c>
      <c r="S8029">
        <v>3</v>
      </c>
      <c r="T8029">
        <v>0</v>
      </c>
      <c r="U8029">
        <v>7</v>
      </c>
      <c r="V8029">
        <v>0</v>
      </c>
      <c r="W8029">
        <v>0</v>
      </c>
      <c r="X8029">
        <v>0</v>
      </c>
      <c r="Y8029">
        <v>76.608620000000002</v>
      </c>
      <c r="Z8029">
        <v>0</v>
      </c>
      <c r="AA8029">
        <v>3.5197668000000001E-2</v>
      </c>
      <c r="AB8029">
        <v>0</v>
      </c>
      <c r="AC8029">
        <v>7.4187669999999999</v>
      </c>
      <c r="AD8029">
        <v>0</v>
      </c>
      <c r="AE8029">
        <v>0</v>
      </c>
      <c r="AF8029">
        <v>84.06259</v>
      </c>
    </row>
    <row r="8030" spans="1:32" x14ac:dyDescent="0.3">
      <c r="A8030">
        <v>2790075</v>
      </c>
      <c r="B8030">
        <v>1</v>
      </c>
      <c r="C8030" t="s">
        <v>82</v>
      </c>
      <c r="D8030" t="s">
        <v>93</v>
      </c>
      <c r="E8030" t="s">
        <v>28303</v>
      </c>
      <c r="F8030" t="s">
        <v>28304</v>
      </c>
      <c r="G8030" t="s">
        <v>31550</v>
      </c>
      <c r="H8030" t="s">
        <v>2212</v>
      </c>
      <c r="I8030" t="s">
        <v>78</v>
      </c>
      <c r="J8030" t="s">
        <v>135</v>
      </c>
      <c r="K8030" t="s">
        <v>22</v>
      </c>
      <c r="L8030" t="s">
        <v>136</v>
      </c>
      <c r="M8030" t="s">
        <v>28305</v>
      </c>
      <c r="N8030" t="s">
        <v>28306</v>
      </c>
      <c r="O8030">
        <v>1.9694444444444446</v>
      </c>
      <c r="P8030">
        <v>0</v>
      </c>
      <c r="Q8030">
        <v>114</v>
      </c>
      <c r="R8030">
        <v>0</v>
      </c>
      <c r="S8030">
        <v>0</v>
      </c>
      <c r="T8030">
        <v>0</v>
      </c>
      <c r="U8030">
        <v>5</v>
      </c>
      <c r="V8030">
        <v>0</v>
      </c>
      <c r="W8030">
        <v>0</v>
      </c>
      <c r="X8030">
        <v>0</v>
      </c>
      <c r="Y8030">
        <v>59.39228</v>
      </c>
      <c r="Z8030">
        <v>0</v>
      </c>
      <c r="AA8030">
        <v>0</v>
      </c>
      <c r="AB8030">
        <v>0</v>
      </c>
      <c r="AC8030">
        <v>2.0333035000000002</v>
      </c>
      <c r="AD8030">
        <v>0</v>
      </c>
      <c r="AE8030">
        <v>0</v>
      </c>
      <c r="AF8030">
        <v>61.425587</v>
      </c>
    </row>
    <row r="8031" spans="1:32" x14ac:dyDescent="0.3">
      <c r="A8031">
        <v>2790104</v>
      </c>
      <c r="B8031">
        <v>1</v>
      </c>
      <c r="C8031" t="s">
        <v>82</v>
      </c>
      <c r="D8031" t="s">
        <v>104</v>
      </c>
      <c r="E8031" t="s">
        <v>28307</v>
      </c>
      <c r="F8031" t="s">
        <v>28308</v>
      </c>
      <c r="G8031" t="s">
        <v>31545</v>
      </c>
      <c r="H8031" t="s">
        <v>2930</v>
      </c>
      <c r="I8031" t="s">
        <v>79</v>
      </c>
      <c r="J8031" t="s">
        <v>135</v>
      </c>
      <c r="K8031" t="s">
        <v>22</v>
      </c>
      <c r="L8031" t="s">
        <v>136</v>
      </c>
      <c r="M8031" t="s">
        <v>28309</v>
      </c>
      <c r="N8031" t="s">
        <v>25960</v>
      </c>
      <c r="O8031">
        <v>0.80138888888888893</v>
      </c>
      <c r="P8031">
        <v>0</v>
      </c>
      <c r="Q8031">
        <v>1361</v>
      </c>
      <c r="R8031">
        <v>0</v>
      </c>
      <c r="S8031">
        <v>0</v>
      </c>
      <c r="T8031">
        <v>8</v>
      </c>
      <c r="U8031">
        <v>675</v>
      </c>
      <c r="V8031">
        <v>1</v>
      </c>
      <c r="W8031">
        <v>8</v>
      </c>
      <c r="X8031">
        <v>0</v>
      </c>
      <c r="Y8031">
        <v>284.04250000000002</v>
      </c>
      <c r="Z8031">
        <v>0</v>
      </c>
      <c r="AA8031">
        <v>0</v>
      </c>
      <c r="AB8031">
        <v>160.40181000000001</v>
      </c>
      <c r="AC8031">
        <v>345.02140000000003</v>
      </c>
      <c r="AD8031">
        <v>36.557470000000002</v>
      </c>
      <c r="AE8031">
        <v>42.832844000000001</v>
      </c>
      <c r="AF8031">
        <v>868.85599999999999</v>
      </c>
    </row>
    <row r="8032" spans="1:32" x14ac:dyDescent="0.3">
      <c r="A8032">
        <v>2790007</v>
      </c>
      <c r="B8032">
        <v>1</v>
      </c>
      <c r="C8032" t="s">
        <v>83</v>
      </c>
      <c r="D8032" t="s">
        <v>126</v>
      </c>
      <c r="E8032" t="s">
        <v>28310</v>
      </c>
      <c r="F8032" t="s">
        <v>28311</v>
      </c>
      <c r="G8032" t="s">
        <v>31551</v>
      </c>
      <c r="H8032" t="s">
        <v>624</v>
      </c>
      <c r="I8032" t="s">
        <v>79</v>
      </c>
      <c r="J8032" t="s">
        <v>135</v>
      </c>
      <c r="K8032" t="s">
        <v>22</v>
      </c>
      <c r="L8032" t="s">
        <v>136</v>
      </c>
      <c r="M8032" t="s">
        <v>28312</v>
      </c>
      <c r="N8032" t="s">
        <v>28313</v>
      </c>
      <c r="O8032">
        <v>1.885</v>
      </c>
      <c r="P8032">
        <v>0</v>
      </c>
      <c r="Q8032">
        <v>44</v>
      </c>
      <c r="R8032">
        <v>0</v>
      </c>
      <c r="S8032">
        <v>1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10.195328</v>
      </c>
      <c r="Z8032">
        <v>0</v>
      </c>
      <c r="AA8032">
        <v>6.4914849999999996E-2</v>
      </c>
      <c r="AB8032">
        <v>0</v>
      </c>
      <c r="AC8032">
        <v>0</v>
      </c>
      <c r="AD8032">
        <v>0</v>
      </c>
      <c r="AE8032">
        <v>0</v>
      </c>
      <c r="AF8032">
        <v>10.260242999999999</v>
      </c>
    </row>
    <row r="8033" spans="1:32" x14ac:dyDescent="0.3">
      <c r="A8033">
        <v>2790012</v>
      </c>
      <c r="B8033">
        <v>1</v>
      </c>
      <c r="C8033" t="s">
        <v>82</v>
      </c>
      <c r="D8033" t="s">
        <v>106</v>
      </c>
      <c r="E8033" t="s">
        <v>28314</v>
      </c>
      <c r="F8033" t="s">
        <v>28315</v>
      </c>
      <c r="G8033" t="s">
        <v>31546</v>
      </c>
      <c r="H8033" t="s">
        <v>223</v>
      </c>
      <c r="I8033" t="s">
        <v>78</v>
      </c>
      <c r="J8033" t="s">
        <v>135</v>
      </c>
      <c r="K8033" t="s">
        <v>22</v>
      </c>
      <c r="L8033" t="s">
        <v>136</v>
      </c>
      <c r="M8033" t="s">
        <v>28316</v>
      </c>
      <c r="N8033" t="s">
        <v>28317</v>
      </c>
      <c r="O8033">
        <v>2.237222222222222</v>
      </c>
      <c r="P8033">
        <v>0</v>
      </c>
      <c r="Q8033">
        <v>5</v>
      </c>
      <c r="R8033">
        <v>0</v>
      </c>
      <c r="S8033">
        <v>11</v>
      </c>
      <c r="T8033">
        <v>0</v>
      </c>
      <c r="U8033">
        <v>1</v>
      </c>
      <c r="V8033">
        <v>0</v>
      </c>
      <c r="W8033">
        <v>0</v>
      </c>
      <c r="X8033">
        <v>0</v>
      </c>
      <c r="Y8033">
        <v>2.6815142999999999</v>
      </c>
      <c r="Z8033">
        <v>0</v>
      </c>
      <c r="AA8033">
        <v>0.57422256000000005</v>
      </c>
      <c r="AB8033">
        <v>0</v>
      </c>
      <c r="AC8033">
        <v>0.117443144</v>
      </c>
      <c r="AD8033">
        <v>0</v>
      </c>
      <c r="AE8033">
        <v>0</v>
      </c>
      <c r="AF8033">
        <v>3.3731800000000001</v>
      </c>
    </row>
    <row r="8034" spans="1:32" x14ac:dyDescent="0.3">
      <c r="A8034">
        <v>2789966</v>
      </c>
      <c r="B8034">
        <v>1</v>
      </c>
      <c r="C8034" t="s">
        <v>82</v>
      </c>
      <c r="D8034" t="s">
        <v>92</v>
      </c>
      <c r="E8034" t="s">
        <v>28318</v>
      </c>
      <c r="F8034" t="s">
        <v>28319</v>
      </c>
      <c r="G8034" t="s">
        <v>31549</v>
      </c>
      <c r="H8034" t="s">
        <v>1237</v>
      </c>
      <c r="I8034" t="s">
        <v>79</v>
      </c>
      <c r="J8034" t="s">
        <v>135</v>
      </c>
      <c r="K8034" t="s">
        <v>22</v>
      </c>
      <c r="L8034" t="s">
        <v>136</v>
      </c>
      <c r="M8034" t="s">
        <v>28320</v>
      </c>
      <c r="N8034" t="s">
        <v>25964</v>
      </c>
      <c r="O8034">
        <v>4.6325000000000003</v>
      </c>
      <c r="P8034">
        <v>0</v>
      </c>
      <c r="Q8034">
        <v>40</v>
      </c>
      <c r="R8034">
        <v>0</v>
      </c>
      <c r="S8034">
        <v>5</v>
      </c>
      <c r="T8034">
        <v>3</v>
      </c>
      <c r="U8034">
        <v>3</v>
      </c>
      <c r="V8034">
        <v>0</v>
      </c>
      <c r="W8034">
        <v>0</v>
      </c>
      <c r="X8034">
        <v>0</v>
      </c>
      <c r="Y8034">
        <v>16.832630000000002</v>
      </c>
      <c r="Z8034">
        <v>0</v>
      </c>
      <c r="AA8034">
        <v>7.7198725000000001</v>
      </c>
      <c r="AB8034">
        <v>27.141532999999999</v>
      </c>
      <c r="AC8034">
        <v>0.24195473000000001</v>
      </c>
      <c r="AD8034">
        <v>0</v>
      </c>
      <c r="AE8034">
        <v>0</v>
      </c>
      <c r="AF8034">
        <v>51.935989999999997</v>
      </c>
    </row>
    <row r="8035" spans="1:32" x14ac:dyDescent="0.3">
      <c r="A8035">
        <v>2789979</v>
      </c>
      <c r="B8035">
        <v>1</v>
      </c>
      <c r="C8035" t="s">
        <v>82</v>
      </c>
      <c r="D8035" t="s">
        <v>92</v>
      </c>
      <c r="E8035" t="s">
        <v>6541</v>
      </c>
      <c r="F8035" t="s">
        <v>6542</v>
      </c>
      <c r="G8035" t="s">
        <v>31549</v>
      </c>
      <c r="H8035" t="s">
        <v>134</v>
      </c>
      <c r="I8035" t="s">
        <v>79</v>
      </c>
      <c r="J8035" t="s">
        <v>135</v>
      </c>
      <c r="K8035" t="s">
        <v>22</v>
      </c>
      <c r="L8035" t="s">
        <v>136</v>
      </c>
      <c r="M8035" t="s">
        <v>28321</v>
      </c>
      <c r="N8035" t="s">
        <v>28322</v>
      </c>
      <c r="O8035">
        <v>0.11944444444444445</v>
      </c>
      <c r="P8035">
        <v>2</v>
      </c>
      <c r="Q8035">
        <v>128</v>
      </c>
      <c r="R8035">
        <v>0</v>
      </c>
      <c r="S8035">
        <v>194</v>
      </c>
      <c r="T8035">
        <v>1</v>
      </c>
      <c r="U8035">
        <v>45</v>
      </c>
      <c r="V8035">
        <v>0</v>
      </c>
      <c r="W8035">
        <v>0</v>
      </c>
      <c r="X8035">
        <v>2.0121197999999998</v>
      </c>
      <c r="Y8035">
        <v>7.1862183000000002</v>
      </c>
      <c r="Z8035">
        <v>0</v>
      </c>
      <c r="AA8035">
        <v>12.710082999999999</v>
      </c>
      <c r="AB8035">
        <v>3.0201638000000002</v>
      </c>
      <c r="AC8035">
        <v>8.280894</v>
      </c>
      <c r="AD8035">
        <v>0</v>
      </c>
      <c r="AE8035">
        <v>0</v>
      </c>
      <c r="AF8035">
        <v>33.209479999999999</v>
      </c>
    </row>
    <row r="8036" spans="1:32" x14ac:dyDescent="0.3">
      <c r="A8036">
        <v>2789993</v>
      </c>
      <c r="B8036">
        <v>1</v>
      </c>
      <c r="C8036" t="s">
        <v>82</v>
      </c>
      <c r="D8036" t="s">
        <v>93</v>
      </c>
      <c r="E8036" t="s">
        <v>28323</v>
      </c>
      <c r="F8036" t="s">
        <v>28324</v>
      </c>
      <c r="G8036" t="s">
        <v>31550</v>
      </c>
      <c r="H8036" t="s">
        <v>380</v>
      </c>
      <c r="I8036" t="s">
        <v>78</v>
      </c>
      <c r="J8036" t="s">
        <v>135</v>
      </c>
      <c r="K8036" t="s">
        <v>22</v>
      </c>
      <c r="L8036" t="s">
        <v>136</v>
      </c>
      <c r="M8036" t="s">
        <v>28325</v>
      </c>
      <c r="N8036" t="s">
        <v>28326</v>
      </c>
      <c r="O8036">
        <v>3.9188888888888891</v>
      </c>
      <c r="P8036">
        <v>0</v>
      </c>
      <c r="Q8036">
        <v>213</v>
      </c>
      <c r="R8036">
        <v>0</v>
      </c>
      <c r="S8036">
        <v>0</v>
      </c>
      <c r="T8036">
        <v>0</v>
      </c>
      <c r="U8036">
        <v>28</v>
      </c>
      <c r="V8036">
        <v>0</v>
      </c>
      <c r="W8036">
        <v>0</v>
      </c>
      <c r="X8036">
        <v>0</v>
      </c>
      <c r="Y8036">
        <v>258.78635000000003</v>
      </c>
      <c r="Z8036">
        <v>0</v>
      </c>
      <c r="AA8036">
        <v>0</v>
      </c>
      <c r="AB8036">
        <v>0</v>
      </c>
      <c r="AC8036">
        <v>188.45197999999999</v>
      </c>
      <c r="AD8036">
        <v>0</v>
      </c>
      <c r="AE8036">
        <v>0</v>
      </c>
      <c r="AF8036">
        <v>447.23833999999999</v>
      </c>
    </row>
    <row r="8037" spans="1:32" x14ac:dyDescent="0.3">
      <c r="A8037">
        <v>2789973</v>
      </c>
      <c r="B8037">
        <v>1</v>
      </c>
      <c r="C8037" t="s">
        <v>83</v>
      </c>
      <c r="D8037" t="s">
        <v>128</v>
      </c>
      <c r="E8037" t="s">
        <v>28327</v>
      </c>
      <c r="F8037" t="s">
        <v>28328</v>
      </c>
      <c r="G8037" t="s">
        <v>31549</v>
      </c>
      <c r="H8037" t="s">
        <v>145</v>
      </c>
      <c r="I8037" t="s">
        <v>79</v>
      </c>
      <c r="J8037" t="s">
        <v>135</v>
      </c>
      <c r="K8037" t="s">
        <v>22</v>
      </c>
      <c r="L8037" t="s">
        <v>136</v>
      </c>
      <c r="M8037" t="s">
        <v>28329</v>
      </c>
      <c r="N8037" t="s">
        <v>28330</v>
      </c>
      <c r="O8037">
        <v>0.80611111111111111</v>
      </c>
      <c r="P8037">
        <v>5</v>
      </c>
      <c r="Q8037">
        <v>406</v>
      </c>
      <c r="R8037">
        <v>10</v>
      </c>
      <c r="S8037">
        <v>7</v>
      </c>
      <c r="T8037">
        <v>2</v>
      </c>
      <c r="U8037">
        <v>20</v>
      </c>
      <c r="V8037">
        <v>1</v>
      </c>
      <c r="W8037">
        <v>0</v>
      </c>
      <c r="X8037">
        <v>6.2320599999999997</v>
      </c>
      <c r="Y8037">
        <v>36.510365</v>
      </c>
      <c r="Z8037">
        <v>1.3326646</v>
      </c>
      <c r="AA8037">
        <v>1.0411606</v>
      </c>
      <c r="AB8037">
        <v>6.1877139999999997</v>
      </c>
      <c r="AC8037">
        <v>3.2708759999999999</v>
      </c>
      <c r="AD8037">
        <v>5.4624249999999996</v>
      </c>
      <c r="AE8037">
        <v>0</v>
      </c>
      <c r="AF8037">
        <v>60.037266000000002</v>
      </c>
    </row>
    <row r="8038" spans="1:32" x14ac:dyDescent="0.3">
      <c r="A8038">
        <v>2789962</v>
      </c>
      <c r="B8038">
        <v>1</v>
      </c>
      <c r="C8038" t="s">
        <v>82</v>
      </c>
      <c r="D8038" t="s">
        <v>104</v>
      </c>
      <c r="E8038" t="s">
        <v>28331</v>
      </c>
      <c r="F8038" t="s">
        <v>28332</v>
      </c>
      <c r="G8038" t="s">
        <v>31546</v>
      </c>
      <c r="H8038" t="s">
        <v>223</v>
      </c>
      <c r="I8038" t="s">
        <v>78</v>
      </c>
      <c r="J8038" t="s">
        <v>135</v>
      </c>
      <c r="K8038" t="s">
        <v>22</v>
      </c>
      <c r="L8038" t="s">
        <v>136</v>
      </c>
      <c r="M8038" t="s">
        <v>28333</v>
      </c>
      <c r="N8038" t="s">
        <v>28334</v>
      </c>
      <c r="O8038">
        <v>0.80722222222222217</v>
      </c>
      <c r="P8038">
        <v>0</v>
      </c>
      <c r="Q8038">
        <v>152</v>
      </c>
      <c r="R8038">
        <v>0</v>
      </c>
      <c r="S8038">
        <v>0</v>
      </c>
      <c r="T8038">
        <v>0</v>
      </c>
      <c r="U8038">
        <v>11</v>
      </c>
      <c r="V8038">
        <v>0</v>
      </c>
      <c r="W8038">
        <v>0</v>
      </c>
      <c r="X8038">
        <v>0</v>
      </c>
      <c r="Y8038">
        <v>43.434882999999999</v>
      </c>
      <c r="Z8038">
        <v>0</v>
      </c>
      <c r="AA8038">
        <v>0</v>
      </c>
      <c r="AB8038">
        <v>0</v>
      </c>
      <c r="AC8038">
        <v>5.3343170000000004</v>
      </c>
      <c r="AD8038">
        <v>0</v>
      </c>
      <c r="AE8038">
        <v>0</v>
      </c>
      <c r="AF8038">
        <v>48.769199999999998</v>
      </c>
    </row>
    <row r="8039" spans="1:32" x14ac:dyDescent="0.3">
      <c r="A8039">
        <v>2789936</v>
      </c>
      <c r="B8039">
        <v>2</v>
      </c>
      <c r="C8039" t="s">
        <v>82</v>
      </c>
      <c r="D8039" t="s">
        <v>104</v>
      </c>
      <c r="E8039" t="s">
        <v>6762</v>
      </c>
      <c r="F8039" t="s">
        <v>6763</v>
      </c>
      <c r="G8039" t="s">
        <v>31552</v>
      </c>
      <c r="H8039" t="s">
        <v>223</v>
      </c>
      <c r="I8039" t="s">
        <v>78</v>
      </c>
      <c r="J8039" t="s">
        <v>135</v>
      </c>
      <c r="K8039" t="s">
        <v>22</v>
      </c>
      <c r="L8039" t="s">
        <v>136</v>
      </c>
      <c r="M8039" t="s">
        <v>28335</v>
      </c>
      <c r="N8039" t="s">
        <v>28336</v>
      </c>
      <c r="O8039">
        <v>0.13333333333333333</v>
      </c>
      <c r="P8039">
        <v>0</v>
      </c>
      <c r="Q8039">
        <v>284</v>
      </c>
      <c r="R8039">
        <v>0</v>
      </c>
      <c r="S8039">
        <v>0</v>
      </c>
      <c r="T8039">
        <v>0</v>
      </c>
      <c r="U8039">
        <v>27</v>
      </c>
      <c r="V8039">
        <v>0</v>
      </c>
      <c r="W8039">
        <v>1</v>
      </c>
      <c r="X8039">
        <v>0</v>
      </c>
      <c r="Y8039">
        <v>3.9571082999999998</v>
      </c>
      <c r="Z8039">
        <v>0</v>
      </c>
      <c r="AA8039">
        <v>0</v>
      </c>
      <c r="AB8039">
        <v>0</v>
      </c>
      <c r="AC8039">
        <v>1.0056372</v>
      </c>
      <c r="AD8039">
        <v>0</v>
      </c>
      <c r="AE8039">
        <v>1.1444855</v>
      </c>
      <c r="AF8039">
        <v>6.1072309999999996</v>
      </c>
    </row>
    <row r="8040" spans="1:32" x14ac:dyDescent="0.3">
      <c r="A8040">
        <v>2789975</v>
      </c>
      <c r="B8040">
        <v>1</v>
      </c>
      <c r="C8040" t="s">
        <v>83</v>
      </c>
      <c r="D8040" t="s">
        <v>123</v>
      </c>
      <c r="E8040" t="s">
        <v>28337</v>
      </c>
      <c r="F8040" t="s">
        <v>28338</v>
      </c>
      <c r="G8040" t="s">
        <v>31549</v>
      </c>
      <c r="H8040" t="s">
        <v>134</v>
      </c>
      <c r="I8040" t="s">
        <v>79</v>
      </c>
      <c r="J8040" t="s">
        <v>135</v>
      </c>
      <c r="K8040" t="s">
        <v>22</v>
      </c>
      <c r="L8040" t="s">
        <v>136</v>
      </c>
      <c r="M8040" t="s">
        <v>28339</v>
      </c>
      <c r="N8040" t="s">
        <v>28340</v>
      </c>
      <c r="O8040">
        <v>0.54777777777777781</v>
      </c>
      <c r="P8040">
        <v>4</v>
      </c>
      <c r="Q8040">
        <v>790</v>
      </c>
      <c r="R8040">
        <v>7</v>
      </c>
      <c r="S8040">
        <v>26</v>
      </c>
      <c r="T8040">
        <v>0</v>
      </c>
      <c r="U8040">
        <v>27</v>
      </c>
      <c r="V8040">
        <v>0</v>
      </c>
      <c r="W8040">
        <v>0</v>
      </c>
      <c r="X8040">
        <v>7.1373009999999999</v>
      </c>
      <c r="Y8040">
        <v>54.526072999999997</v>
      </c>
      <c r="Z8040">
        <v>0.80862199999999995</v>
      </c>
      <c r="AA8040">
        <v>5.4423959999999996</v>
      </c>
      <c r="AB8040">
        <v>0</v>
      </c>
      <c r="AC8040">
        <v>10.938549</v>
      </c>
      <c r="AD8040">
        <v>0</v>
      </c>
      <c r="AE8040">
        <v>0</v>
      </c>
      <c r="AF8040">
        <v>78.852940000000004</v>
      </c>
    </row>
    <row r="8041" spans="1:32" x14ac:dyDescent="0.3">
      <c r="A8041">
        <v>2789758</v>
      </c>
      <c r="B8041">
        <v>1</v>
      </c>
      <c r="C8041" t="s">
        <v>83</v>
      </c>
      <c r="D8041" t="s">
        <v>121</v>
      </c>
      <c r="E8041" t="s">
        <v>28341</v>
      </c>
      <c r="F8041" t="s">
        <v>28342</v>
      </c>
      <c r="G8041" t="s">
        <v>31546</v>
      </c>
      <c r="H8041" t="s">
        <v>223</v>
      </c>
      <c r="I8041" t="s">
        <v>78</v>
      </c>
      <c r="J8041" t="s">
        <v>135</v>
      </c>
      <c r="K8041" t="s">
        <v>22</v>
      </c>
      <c r="L8041" t="s">
        <v>136</v>
      </c>
      <c r="M8041" t="s">
        <v>28343</v>
      </c>
      <c r="N8041" t="s">
        <v>28344</v>
      </c>
      <c r="O8041">
        <v>0.67361111111111116</v>
      </c>
      <c r="P8041">
        <v>0</v>
      </c>
      <c r="Q8041">
        <v>1</v>
      </c>
      <c r="R8041">
        <v>0</v>
      </c>
      <c r="S8041">
        <v>3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4.8425996999999999E-4</v>
      </c>
      <c r="Z8041">
        <v>0</v>
      </c>
      <c r="AA8041">
        <v>0.11514322</v>
      </c>
      <c r="AB8041">
        <v>0</v>
      </c>
      <c r="AC8041">
        <v>0</v>
      </c>
      <c r="AD8041">
        <v>0</v>
      </c>
      <c r="AE8041">
        <v>0</v>
      </c>
      <c r="AF8041">
        <v>0.11562748</v>
      </c>
    </row>
    <row r="8042" spans="1:32" x14ac:dyDescent="0.3">
      <c r="A8042">
        <v>2789718</v>
      </c>
      <c r="B8042">
        <v>1</v>
      </c>
      <c r="C8042" t="s">
        <v>83</v>
      </c>
      <c r="D8042" t="s">
        <v>115</v>
      </c>
      <c r="E8042" t="s">
        <v>28345</v>
      </c>
      <c r="F8042" t="s">
        <v>28346</v>
      </c>
      <c r="G8042" t="s">
        <v>31546</v>
      </c>
      <c r="H8042" t="s">
        <v>223</v>
      </c>
      <c r="I8042" t="s">
        <v>78</v>
      </c>
      <c r="J8042" t="s">
        <v>135</v>
      </c>
      <c r="K8042" t="s">
        <v>22</v>
      </c>
      <c r="L8042" t="s">
        <v>136</v>
      </c>
      <c r="M8042" t="s">
        <v>28347</v>
      </c>
      <c r="N8042" t="s">
        <v>28348</v>
      </c>
      <c r="O8042">
        <v>1.4191666666666667</v>
      </c>
      <c r="P8042">
        <v>0</v>
      </c>
      <c r="Q8042">
        <v>240</v>
      </c>
      <c r="R8042">
        <v>0</v>
      </c>
      <c r="S8042">
        <v>11</v>
      </c>
      <c r="T8042">
        <v>0</v>
      </c>
      <c r="U8042">
        <v>11</v>
      </c>
      <c r="V8042">
        <v>0</v>
      </c>
      <c r="W8042">
        <v>0</v>
      </c>
      <c r="X8042">
        <v>0</v>
      </c>
      <c r="Y8042">
        <v>66.851389999999995</v>
      </c>
      <c r="Z8042">
        <v>0</v>
      </c>
      <c r="AA8042">
        <v>4.1750274000000003</v>
      </c>
      <c r="AB8042">
        <v>0</v>
      </c>
      <c r="AC8042">
        <v>10.226193</v>
      </c>
      <c r="AD8042">
        <v>0</v>
      </c>
      <c r="AE8042">
        <v>0</v>
      </c>
      <c r="AF8042">
        <v>81.252610000000004</v>
      </c>
    </row>
    <row r="8043" spans="1:32" x14ac:dyDescent="0.3">
      <c r="A8043">
        <v>2789697</v>
      </c>
      <c r="B8043">
        <v>1</v>
      </c>
      <c r="C8043" t="s">
        <v>83</v>
      </c>
      <c r="D8043" t="s">
        <v>115</v>
      </c>
      <c r="E8043" t="s">
        <v>28349</v>
      </c>
      <c r="F8043" t="s">
        <v>28350</v>
      </c>
      <c r="G8043" t="s">
        <v>31548</v>
      </c>
      <c r="H8043" t="s">
        <v>333</v>
      </c>
      <c r="I8043" t="s">
        <v>78</v>
      </c>
      <c r="J8043" t="s">
        <v>135</v>
      </c>
      <c r="K8043" t="s">
        <v>22</v>
      </c>
      <c r="L8043" t="s">
        <v>136</v>
      </c>
      <c r="M8043" t="s">
        <v>28351</v>
      </c>
      <c r="N8043" t="s">
        <v>28352</v>
      </c>
      <c r="O8043">
        <v>3.5375000000000001</v>
      </c>
      <c r="P8043">
        <v>0</v>
      </c>
      <c r="Q8043">
        <v>1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0.18525742000000001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0.18525742000000001</v>
      </c>
    </row>
    <row r="8044" spans="1:32" x14ac:dyDescent="0.3">
      <c r="A8044">
        <v>2789694</v>
      </c>
      <c r="B8044">
        <v>1</v>
      </c>
      <c r="C8044" t="s">
        <v>82</v>
      </c>
      <c r="D8044" t="s">
        <v>90</v>
      </c>
      <c r="E8044" t="s">
        <v>28353</v>
      </c>
      <c r="F8044" t="s">
        <v>28354</v>
      </c>
      <c r="G8044" t="s">
        <v>31551</v>
      </c>
      <c r="H8044" t="s">
        <v>1358</v>
      </c>
      <c r="I8044" t="s">
        <v>79</v>
      </c>
      <c r="J8044" t="s">
        <v>135</v>
      </c>
      <c r="K8044" t="s">
        <v>22</v>
      </c>
      <c r="L8044" t="s">
        <v>136</v>
      </c>
      <c r="M8044" t="s">
        <v>28355</v>
      </c>
      <c r="N8044" t="s">
        <v>28356</v>
      </c>
      <c r="O8044">
        <v>1.3988888888888888</v>
      </c>
      <c r="P8044">
        <v>0</v>
      </c>
      <c r="Q8044">
        <v>18</v>
      </c>
      <c r="R8044">
        <v>0</v>
      </c>
      <c r="S8044">
        <v>0</v>
      </c>
      <c r="T8044">
        <v>0</v>
      </c>
      <c r="U8044">
        <v>1</v>
      </c>
      <c r="V8044">
        <v>0</v>
      </c>
      <c r="W8044">
        <v>0</v>
      </c>
      <c r="X8044">
        <v>0</v>
      </c>
      <c r="Y8044">
        <v>1.6867118000000001</v>
      </c>
      <c r="Z8044">
        <v>0</v>
      </c>
      <c r="AA8044">
        <v>0</v>
      </c>
      <c r="AB8044">
        <v>0</v>
      </c>
      <c r="AC8044">
        <v>2.0138124E-2</v>
      </c>
      <c r="AD8044">
        <v>0</v>
      </c>
      <c r="AE8044">
        <v>0</v>
      </c>
      <c r="AF8044">
        <v>1.7068498999999999</v>
      </c>
    </row>
    <row r="8045" spans="1:32" x14ac:dyDescent="0.3">
      <c r="A8045">
        <v>2789691</v>
      </c>
      <c r="B8045">
        <v>1</v>
      </c>
      <c r="C8045" t="s">
        <v>82</v>
      </c>
      <c r="D8045" t="s">
        <v>108</v>
      </c>
      <c r="E8045" t="s">
        <v>5697</v>
      </c>
      <c r="F8045" t="s">
        <v>5698</v>
      </c>
      <c r="G8045" t="s">
        <v>31546</v>
      </c>
      <c r="H8045" t="s">
        <v>223</v>
      </c>
      <c r="I8045" t="s">
        <v>78</v>
      </c>
      <c r="J8045" t="s">
        <v>135</v>
      </c>
      <c r="K8045" t="s">
        <v>22</v>
      </c>
      <c r="L8045" t="s">
        <v>136</v>
      </c>
      <c r="M8045" t="s">
        <v>28357</v>
      </c>
      <c r="N8045" t="s">
        <v>28358</v>
      </c>
      <c r="O8045">
        <v>3.5922222222222224</v>
      </c>
      <c r="P8045">
        <v>0</v>
      </c>
      <c r="Q8045">
        <v>0</v>
      </c>
      <c r="R8045">
        <v>0</v>
      </c>
      <c r="S8045">
        <v>2</v>
      </c>
      <c r="T8045">
        <v>0</v>
      </c>
      <c r="U8045">
        <v>1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13.505748000000001</v>
      </c>
      <c r="AB8045">
        <v>0</v>
      </c>
      <c r="AC8045">
        <v>14.312275</v>
      </c>
      <c r="AD8045">
        <v>0</v>
      </c>
      <c r="AE8045">
        <v>0</v>
      </c>
      <c r="AF8045">
        <v>27.818024000000001</v>
      </c>
    </row>
    <row r="8046" spans="1:32" x14ac:dyDescent="0.3">
      <c r="A8046">
        <v>2789696</v>
      </c>
      <c r="B8046">
        <v>1</v>
      </c>
      <c r="C8046" t="s">
        <v>82</v>
      </c>
      <c r="D8046" t="s">
        <v>105</v>
      </c>
      <c r="E8046" t="s">
        <v>28359</v>
      </c>
      <c r="F8046" t="s">
        <v>28360</v>
      </c>
      <c r="G8046" t="s">
        <v>31551</v>
      </c>
      <c r="H8046" t="s">
        <v>145</v>
      </c>
      <c r="I8046" t="s">
        <v>79</v>
      </c>
      <c r="J8046" t="s">
        <v>135</v>
      </c>
      <c r="K8046" t="s">
        <v>22</v>
      </c>
      <c r="L8046" t="s">
        <v>136</v>
      </c>
      <c r="M8046" t="s">
        <v>28361</v>
      </c>
      <c r="N8046" t="s">
        <v>28362</v>
      </c>
      <c r="O8046">
        <v>1.8522222222222222</v>
      </c>
      <c r="P8046">
        <v>0</v>
      </c>
      <c r="Q8046">
        <v>10</v>
      </c>
      <c r="R8046">
        <v>0</v>
      </c>
      <c r="S8046">
        <v>24</v>
      </c>
      <c r="T8046">
        <v>0</v>
      </c>
      <c r="U8046">
        <v>1</v>
      </c>
      <c r="V8046">
        <v>0</v>
      </c>
      <c r="W8046">
        <v>0</v>
      </c>
      <c r="X8046">
        <v>0</v>
      </c>
      <c r="Y8046">
        <v>6.9241858000000001</v>
      </c>
      <c r="Z8046">
        <v>0</v>
      </c>
      <c r="AA8046">
        <v>19.37726</v>
      </c>
      <c r="AB8046">
        <v>0</v>
      </c>
      <c r="AC8046">
        <v>4.1991506000000003</v>
      </c>
      <c r="AD8046">
        <v>0</v>
      </c>
      <c r="AE8046">
        <v>0</v>
      </c>
      <c r="AF8046">
        <v>30.500596999999999</v>
      </c>
    </row>
    <row r="8047" spans="1:32" x14ac:dyDescent="0.3">
      <c r="A8047">
        <v>2789585</v>
      </c>
      <c r="B8047">
        <v>1</v>
      </c>
      <c r="C8047" t="s">
        <v>82</v>
      </c>
      <c r="D8047" t="s">
        <v>113</v>
      </c>
      <c r="E8047" t="s">
        <v>28363</v>
      </c>
      <c r="F8047" t="s">
        <v>28364</v>
      </c>
      <c r="G8047" t="s">
        <v>31546</v>
      </c>
      <c r="H8047" t="s">
        <v>223</v>
      </c>
      <c r="I8047" t="s">
        <v>78</v>
      </c>
      <c r="J8047" t="s">
        <v>135</v>
      </c>
      <c r="K8047" t="s">
        <v>22</v>
      </c>
      <c r="L8047" t="s">
        <v>136</v>
      </c>
      <c r="M8047" t="s">
        <v>28365</v>
      </c>
      <c r="N8047" t="s">
        <v>28366</v>
      </c>
      <c r="O8047">
        <v>3.6680555555555556</v>
      </c>
      <c r="P8047">
        <v>0</v>
      </c>
      <c r="Q8047">
        <v>39</v>
      </c>
      <c r="R8047">
        <v>0</v>
      </c>
      <c r="S8047">
        <v>0</v>
      </c>
      <c r="T8047">
        <v>0</v>
      </c>
      <c r="U8047">
        <v>16</v>
      </c>
      <c r="V8047">
        <v>0</v>
      </c>
      <c r="W8047">
        <v>0</v>
      </c>
      <c r="X8047">
        <v>0</v>
      </c>
      <c r="Y8047">
        <v>33.905872000000002</v>
      </c>
      <c r="Z8047">
        <v>0</v>
      </c>
      <c r="AA8047">
        <v>0</v>
      </c>
      <c r="AB8047">
        <v>0</v>
      </c>
      <c r="AC8047">
        <v>140.99681000000001</v>
      </c>
      <c r="AD8047">
        <v>0</v>
      </c>
      <c r="AE8047">
        <v>0</v>
      </c>
      <c r="AF8047">
        <v>174.90268</v>
      </c>
    </row>
    <row r="8048" spans="1:32" x14ac:dyDescent="0.3">
      <c r="A8048">
        <v>2793175</v>
      </c>
      <c r="B8048">
        <v>1</v>
      </c>
      <c r="C8048" t="s">
        <v>82</v>
      </c>
      <c r="D8048" t="s">
        <v>86</v>
      </c>
      <c r="E8048" t="s">
        <v>28367</v>
      </c>
      <c r="F8048" t="s">
        <v>28368</v>
      </c>
      <c r="G8048" t="s">
        <v>31546</v>
      </c>
      <c r="H8048" t="s">
        <v>223</v>
      </c>
      <c r="I8048" t="s">
        <v>78</v>
      </c>
      <c r="J8048" t="s">
        <v>135</v>
      </c>
      <c r="K8048" t="s">
        <v>22</v>
      </c>
      <c r="L8048" t="s">
        <v>136</v>
      </c>
      <c r="M8048" t="s">
        <v>28369</v>
      </c>
      <c r="N8048" t="s">
        <v>28370</v>
      </c>
      <c r="O8048">
        <v>3.0516666666666667</v>
      </c>
      <c r="P8048">
        <v>0</v>
      </c>
      <c r="Q8048">
        <v>18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6.9041147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6.9041147</v>
      </c>
    </row>
    <row r="8049" spans="1:32" x14ac:dyDescent="0.3">
      <c r="A8049">
        <v>2793190</v>
      </c>
      <c r="B8049">
        <v>1</v>
      </c>
      <c r="C8049" t="s">
        <v>82</v>
      </c>
      <c r="D8049" t="s">
        <v>88</v>
      </c>
      <c r="E8049" t="s">
        <v>27018</v>
      </c>
      <c r="F8049" t="s">
        <v>27019</v>
      </c>
      <c r="G8049" t="s">
        <v>31546</v>
      </c>
      <c r="H8049" t="s">
        <v>223</v>
      </c>
      <c r="I8049" t="s">
        <v>78</v>
      </c>
      <c r="J8049" t="s">
        <v>135</v>
      </c>
      <c r="K8049" t="s">
        <v>22</v>
      </c>
      <c r="L8049" t="s">
        <v>136</v>
      </c>
      <c r="M8049" t="s">
        <v>28371</v>
      </c>
      <c r="N8049" t="s">
        <v>28372</v>
      </c>
      <c r="O8049">
        <v>1.4008333333333334</v>
      </c>
      <c r="P8049">
        <v>0</v>
      </c>
      <c r="Q8049">
        <v>61</v>
      </c>
      <c r="R8049">
        <v>0</v>
      </c>
      <c r="S8049">
        <v>0</v>
      </c>
      <c r="T8049">
        <v>0</v>
      </c>
      <c r="U8049">
        <v>4</v>
      </c>
      <c r="V8049">
        <v>0</v>
      </c>
      <c r="W8049">
        <v>0</v>
      </c>
      <c r="X8049">
        <v>0</v>
      </c>
      <c r="Y8049">
        <v>21.993020999999999</v>
      </c>
      <c r="Z8049">
        <v>0</v>
      </c>
      <c r="AA8049">
        <v>0</v>
      </c>
      <c r="AB8049">
        <v>0</v>
      </c>
      <c r="AC8049">
        <v>2.9370449999999999</v>
      </c>
      <c r="AD8049">
        <v>0</v>
      </c>
      <c r="AE8049">
        <v>0</v>
      </c>
      <c r="AF8049">
        <v>24.930067000000001</v>
      </c>
    </row>
    <row r="8050" spans="1:32" x14ac:dyDescent="0.3">
      <c r="A8050">
        <v>2793196</v>
      </c>
      <c r="B8050">
        <v>1</v>
      </c>
      <c r="C8050" t="s">
        <v>82</v>
      </c>
      <c r="D8050" t="s">
        <v>92</v>
      </c>
      <c r="E8050" t="s">
        <v>28373</v>
      </c>
      <c r="F8050" t="s">
        <v>28374</v>
      </c>
      <c r="G8050" t="s">
        <v>31551</v>
      </c>
      <c r="H8050" t="s">
        <v>338</v>
      </c>
      <c r="I8050" t="s">
        <v>79</v>
      </c>
      <c r="J8050" t="s">
        <v>135</v>
      </c>
      <c r="K8050" t="s">
        <v>22</v>
      </c>
      <c r="L8050" t="s">
        <v>136</v>
      </c>
      <c r="M8050" t="s">
        <v>28375</v>
      </c>
      <c r="N8050" t="s">
        <v>28376</v>
      </c>
      <c r="O8050">
        <v>4.291666666666667</v>
      </c>
      <c r="P8050">
        <v>0</v>
      </c>
      <c r="Q8050">
        <v>245</v>
      </c>
      <c r="R8050">
        <v>0</v>
      </c>
      <c r="S8050">
        <v>1</v>
      </c>
      <c r="T8050">
        <v>0</v>
      </c>
      <c r="U8050">
        <v>5</v>
      </c>
      <c r="V8050">
        <v>0</v>
      </c>
      <c r="W8050">
        <v>0</v>
      </c>
      <c r="X8050">
        <v>0</v>
      </c>
      <c r="Y8050">
        <v>432.81950000000001</v>
      </c>
      <c r="Z8050">
        <v>0</v>
      </c>
      <c r="AA8050">
        <v>2.5430787E-2</v>
      </c>
      <c r="AB8050">
        <v>0</v>
      </c>
      <c r="AC8050">
        <v>35.316344999999998</v>
      </c>
      <c r="AD8050">
        <v>0</v>
      </c>
      <c r="AE8050">
        <v>0</v>
      </c>
      <c r="AF8050">
        <v>468.16129999999998</v>
      </c>
    </row>
    <row r="8051" spans="1:32" x14ac:dyDescent="0.3">
      <c r="A8051">
        <v>2793007</v>
      </c>
      <c r="B8051">
        <v>1</v>
      </c>
      <c r="C8051" t="s">
        <v>82</v>
      </c>
      <c r="D8051" t="s">
        <v>92</v>
      </c>
      <c r="E8051" t="s">
        <v>28377</v>
      </c>
      <c r="F8051" t="s">
        <v>28378</v>
      </c>
      <c r="G8051" t="s">
        <v>31548</v>
      </c>
      <c r="H8051" t="s">
        <v>893</v>
      </c>
      <c r="I8051" t="s">
        <v>78</v>
      </c>
      <c r="J8051" t="s">
        <v>135</v>
      </c>
      <c r="K8051" t="s">
        <v>22</v>
      </c>
      <c r="L8051" t="s">
        <v>136</v>
      </c>
      <c r="M8051" t="s">
        <v>28379</v>
      </c>
      <c r="N8051" t="s">
        <v>28380</v>
      </c>
      <c r="O8051">
        <v>1.4816666666666667</v>
      </c>
      <c r="P8051">
        <v>0</v>
      </c>
      <c r="Q8051">
        <v>2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0.88113090000000005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0.88113090000000005</v>
      </c>
    </row>
    <row r="8052" spans="1:32" x14ac:dyDescent="0.3">
      <c r="A8052">
        <v>2793010</v>
      </c>
      <c r="B8052">
        <v>1</v>
      </c>
      <c r="C8052" t="s">
        <v>83</v>
      </c>
      <c r="D8052" t="s">
        <v>115</v>
      </c>
      <c r="E8052" t="s">
        <v>28381</v>
      </c>
      <c r="F8052" t="s">
        <v>28382</v>
      </c>
      <c r="G8052" t="s">
        <v>31546</v>
      </c>
      <c r="H8052" t="s">
        <v>223</v>
      </c>
      <c r="I8052" t="s">
        <v>78</v>
      </c>
      <c r="J8052" t="s">
        <v>135</v>
      </c>
      <c r="K8052" t="s">
        <v>22</v>
      </c>
      <c r="L8052" t="s">
        <v>136</v>
      </c>
      <c r="M8052" t="s">
        <v>28383</v>
      </c>
      <c r="N8052" t="s">
        <v>28384</v>
      </c>
      <c r="O8052">
        <v>1.2297222222222222</v>
      </c>
      <c r="P8052">
        <v>0</v>
      </c>
      <c r="Q8052">
        <v>24</v>
      </c>
      <c r="R8052">
        <v>0</v>
      </c>
      <c r="S8052">
        <v>12</v>
      </c>
      <c r="T8052">
        <v>0</v>
      </c>
      <c r="U8052">
        <v>16</v>
      </c>
      <c r="V8052">
        <v>0</v>
      </c>
      <c r="W8052">
        <v>0</v>
      </c>
      <c r="X8052">
        <v>0</v>
      </c>
      <c r="Y8052">
        <v>6.4883439999999997</v>
      </c>
      <c r="Z8052">
        <v>0</v>
      </c>
      <c r="AA8052">
        <v>1.7511559000000001</v>
      </c>
      <c r="AB8052">
        <v>0</v>
      </c>
      <c r="AC8052">
        <v>4.5722012999999997</v>
      </c>
      <c r="AD8052">
        <v>0</v>
      </c>
      <c r="AE8052">
        <v>0</v>
      </c>
      <c r="AF8052">
        <v>12.811702</v>
      </c>
    </row>
    <row r="8053" spans="1:32" x14ac:dyDescent="0.3">
      <c r="A8053">
        <v>2792990</v>
      </c>
      <c r="B8053">
        <v>1</v>
      </c>
      <c r="C8053" t="s">
        <v>82</v>
      </c>
      <c r="D8053" t="s">
        <v>96</v>
      </c>
      <c r="E8053" t="s">
        <v>4494</v>
      </c>
      <c r="F8053" t="s">
        <v>4495</v>
      </c>
      <c r="G8053" t="s">
        <v>31546</v>
      </c>
      <c r="H8053" t="s">
        <v>223</v>
      </c>
      <c r="I8053" t="s">
        <v>78</v>
      </c>
      <c r="J8053" t="s">
        <v>135</v>
      </c>
      <c r="K8053" t="s">
        <v>22</v>
      </c>
      <c r="L8053" t="s">
        <v>136</v>
      </c>
      <c r="M8053" t="s">
        <v>28385</v>
      </c>
      <c r="N8053" t="s">
        <v>28386</v>
      </c>
      <c r="O8053">
        <v>1.0169444444444444</v>
      </c>
      <c r="P8053">
        <v>0</v>
      </c>
      <c r="Q8053">
        <v>102</v>
      </c>
      <c r="R8053">
        <v>0</v>
      </c>
      <c r="S8053">
        <v>0</v>
      </c>
      <c r="T8053">
        <v>0</v>
      </c>
      <c r="U8053">
        <v>13</v>
      </c>
      <c r="V8053">
        <v>0</v>
      </c>
      <c r="W8053">
        <v>0</v>
      </c>
      <c r="X8053">
        <v>0</v>
      </c>
      <c r="Y8053">
        <v>37.944026999999998</v>
      </c>
      <c r="Z8053">
        <v>0</v>
      </c>
      <c r="AA8053">
        <v>0</v>
      </c>
      <c r="AB8053">
        <v>0</v>
      </c>
      <c r="AC8053">
        <v>6.7899747000000001</v>
      </c>
      <c r="AD8053">
        <v>0</v>
      </c>
      <c r="AE8053">
        <v>0</v>
      </c>
      <c r="AF8053">
        <v>44.734000000000002</v>
      </c>
    </row>
    <row r="8054" spans="1:32" x14ac:dyDescent="0.3">
      <c r="A8054">
        <v>2792996</v>
      </c>
      <c r="B8054">
        <v>1</v>
      </c>
      <c r="C8054" t="s">
        <v>83</v>
      </c>
      <c r="D8054" t="s">
        <v>120</v>
      </c>
      <c r="E8054" t="s">
        <v>28387</v>
      </c>
      <c r="F8054" t="s">
        <v>28388</v>
      </c>
      <c r="G8054" t="s">
        <v>31545</v>
      </c>
      <c r="H8054" t="s">
        <v>134</v>
      </c>
      <c r="I8054" t="s">
        <v>79</v>
      </c>
      <c r="J8054" t="s">
        <v>135</v>
      </c>
      <c r="K8054" t="s">
        <v>22</v>
      </c>
      <c r="L8054" t="s">
        <v>136</v>
      </c>
      <c r="M8054" t="s">
        <v>28389</v>
      </c>
      <c r="N8054" t="s">
        <v>28390</v>
      </c>
      <c r="O8054">
        <v>0.12083333333333333</v>
      </c>
      <c r="P8054">
        <v>3</v>
      </c>
      <c r="Q8054">
        <v>699</v>
      </c>
      <c r="R8054">
        <v>53</v>
      </c>
      <c r="S8054">
        <v>82</v>
      </c>
      <c r="T8054">
        <v>6</v>
      </c>
      <c r="U8054">
        <v>54</v>
      </c>
      <c r="V8054">
        <v>2</v>
      </c>
      <c r="W8054">
        <v>0</v>
      </c>
      <c r="X8054">
        <v>1.0831577999999999</v>
      </c>
      <c r="Y8054">
        <v>11.973497</v>
      </c>
      <c r="Z8054">
        <v>6.4754699999999996</v>
      </c>
      <c r="AA8054">
        <v>3.7731452000000001</v>
      </c>
      <c r="AB8054">
        <v>1.9935179000000001</v>
      </c>
      <c r="AC8054">
        <v>1.6161772999999999</v>
      </c>
      <c r="AD8054">
        <v>0.83654220000000001</v>
      </c>
      <c r="AE8054">
        <v>0</v>
      </c>
      <c r="AF8054">
        <v>27.751508999999999</v>
      </c>
    </row>
    <row r="8055" spans="1:32" x14ac:dyDescent="0.3">
      <c r="A8055">
        <v>2792898</v>
      </c>
      <c r="B8055">
        <v>1</v>
      </c>
      <c r="C8055" t="s">
        <v>82</v>
      </c>
      <c r="D8055" t="s">
        <v>111</v>
      </c>
      <c r="E8055" t="s">
        <v>28391</v>
      </c>
      <c r="F8055" t="s">
        <v>28392</v>
      </c>
      <c r="G8055" t="s">
        <v>31552</v>
      </c>
      <c r="H8055" t="s">
        <v>665</v>
      </c>
      <c r="I8055" t="s">
        <v>78</v>
      </c>
      <c r="J8055" t="s">
        <v>135</v>
      </c>
      <c r="K8055" t="s">
        <v>22</v>
      </c>
      <c r="L8055" t="s">
        <v>136</v>
      </c>
      <c r="M8055" t="s">
        <v>28393</v>
      </c>
      <c r="N8055" t="s">
        <v>28394</v>
      </c>
      <c r="O8055">
        <v>0.93694444444444447</v>
      </c>
      <c r="P8055">
        <v>0</v>
      </c>
      <c r="Q8055">
        <v>72</v>
      </c>
      <c r="R8055">
        <v>0</v>
      </c>
      <c r="S8055">
        <v>0</v>
      </c>
      <c r="T8055">
        <v>0</v>
      </c>
      <c r="U8055">
        <v>1</v>
      </c>
      <c r="V8055">
        <v>0</v>
      </c>
      <c r="W8055">
        <v>0</v>
      </c>
      <c r="X8055">
        <v>0</v>
      </c>
      <c r="Y8055">
        <v>12.924683999999999</v>
      </c>
      <c r="Z8055">
        <v>0</v>
      </c>
      <c r="AA8055">
        <v>0</v>
      </c>
      <c r="AB8055">
        <v>0</v>
      </c>
      <c r="AC8055">
        <v>0.43162539999999999</v>
      </c>
      <c r="AD8055">
        <v>0</v>
      </c>
      <c r="AE8055">
        <v>0</v>
      </c>
      <c r="AF8055">
        <v>13.356309</v>
      </c>
    </row>
    <row r="8056" spans="1:32" x14ac:dyDescent="0.3">
      <c r="A8056">
        <v>2792782</v>
      </c>
      <c r="B8056">
        <v>1</v>
      </c>
      <c r="C8056" t="s">
        <v>82</v>
      </c>
      <c r="D8056" t="s">
        <v>94</v>
      </c>
      <c r="E8056" t="s">
        <v>28395</v>
      </c>
      <c r="F8056" t="s">
        <v>28396</v>
      </c>
      <c r="G8056" t="s">
        <v>31548</v>
      </c>
      <c r="H8056" t="s">
        <v>409</v>
      </c>
      <c r="I8056" t="s">
        <v>78</v>
      </c>
      <c r="J8056" t="s">
        <v>135</v>
      </c>
      <c r="K8056" t="s">
        <v>22</v>
      </c>
      <c r="L8056" t="s">
        <v>136</v>
      </c>
      <c r="M8056" t="s">
        <v>28397</v>
      </c>
      <c r="N8056" t="s">
        <v>28398</v>
      </c>
      <c r="O8056">
        <v>6.971111111111111</v>
      </c>
      <c r="P8056">
        <v>0</v>
      </c>
      <c r="Q8056">
        <v>5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18.534331999999999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18.534331999999999</v>
      </c>
    </row>
    <row r="8057" spans="1:32" x14ac:dyDescent="0.3">
      <c r="A8057">
        <v>2792266</v>
      </c>
      <c r="B8057">
        <v>1</v>
      </c>
      <c r="C8057" t="s">
        <v>83</v>
      </c>
      <c r="D8057" t="s">
        <v>115</v>
      </c>
      <c r="E8057" t="s">
        <v>28399</v>
      </c>
      <c r="F8057" t="s">
        <v>28400</v>
      </c>
      <c r="G8057" t="s">
        <v>31552</v>
      </c>
      <c r="H8057" t="s">
        <v>1432</v>
      </c>
      <c r="I8057" t="s">
        <v>78</v>
      </c>
      <c r="J8057" t="s">
        <v>135</v>
      </c>
      <c r="K8057" t="s">
        <v>22</v>
      </c>
      <c r="L8057" t="s">
        <v>136</v>
      </c>
      <c r="M8057" t="s">
        <v>28401</v>
      </c>
      <c r="N8057" t="s">
        <v>28402</v>
      </c>
      <c r="O8057">
        <v>4.2411111111111115</v>
      </c>
      <c r="P8057">
        <v>0</v>
      </c>
      <c r="Q8057">
        <v>16</v>
      </c>
      <c r="R8057">
        <v>0</v>
      </c>
      <c r="S8057">
        <v>17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7.8286905000000004</v>
      </c>
      <c r="Z8057">
        <v>0</v>
      </c>
      <c r="AA8057">
        <v>11.109712</v>
      </c>
      <c r="AB8057">
        <v>0</v>
      </c>
      <c r="AC8057">
        <v>0</v>
      </c>
      <c r="AD8057">
        <v>0</v>
      </c>
      <c r="AE8057">
        <v>0</v>
      </c>
      <c r="AF8057">
        <v>18.938402</v>
      </c>
    </row>
    <row r="8058" spans="1:32" x14ac:dyDescent="0.3">
      <c r="A8058">
        <v>2792269</v>
      </c>
      <c r="B8058">
        <v>1</v>
      </c>
      <c r="C8058" t="s">
        <v>82</v>
      </c>
      <c r="D8058" t="s">
        <v>97</v>
      </c>
      <c r="E8058" t="s">
        <v>28403</v>
      </c>
      <c r="F8058" t="s">
        <v>28404</v>
      </c>
      <c r="G8058" t="s">
        <v>31548</v>
      </c>
      <c r="H8058" t="s">
        <v>311</v>
      </c>
      <c r="I8058" t="s">
        <v>78</v>
      </c>
      <c r="J8058" t="s">
        <v>135</v>
      </c>
      <c r="K8058" t="s">
        <v>22</v>
      </c>
      <c r="L8058" t="s">
        <v>136</v>
      </c>
      <c r="M8058" t="s">
        <v>28405</v>
      </c>
      <c r="N8058" t="s">
        <v>28406</v>
      </c>
      <c r="O8058">
        <v>4.0122222222222224</v>
      </c>
      <c r="P8058">
        <v>0</v>
      </c>
      <c r="Q8058">
        <v>11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6.9615355000000001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6.9615355000000001</v>
      </c>
    </row>
    <row r="8059" spans="1:32" x14ac:dyDescent="0.3">
      <c r="A8059">
        <v>2792256</v>
      </c>
      <c r="B8059">
        <v>1</v>
      </c>
      <c r="C8059" t="s">
        <v>82</v>
      </c>
      <c r="D8059" t="s">
        <v>84</v>
      </c>
      <c r="E8059" t="s">
        <v>5448</v>
      </c>
      <c r="F8059" t="s">
        <v>5449</v>
      </c>
      <c r="G8059" t="s">
        <v>31545</v>
      </c>
      <c r="H8059" t="s">
        <v>185</v>
      </c>
      <c r="I8059" t="s">
        <v>79</v>
      </c>
      <c r="J8059" t="s">
        <v>135</v>
      </c>
      <c r="K8059" t="s">
        <v>22</v>
      </c>
      <c r="L8059" t="s">
        <v>186</v>
      </c>
      <c r="M8059" t="s">
        <v>28407</v>
      </c>
      <c r="N8059" t="s">
        <v>28408</v>
      </c>
      <c r="O8059">
        <v>0.66194444444444445</v>
      </c>
      <c r="P8059">
        <v>5</v>
      </c>
      <c r="Q8059">
        <v>780</v>
      </c>
      <c r="R8059">
        <v>25</v>
      </c>
      <c r="S8059">
        <v>13</v>
      </c>
      <c r="T8059">
        <v>34</v>
      </c>
      <c r="U8059">
        <v>57</v>
      </c>
      <c r="V8059">
        <v>0</v>
      </c>
      <c r="W8059">
        <v>0</v>
      </c>
      <c r="X8059">
        <v>4.7761079999999998</v>
      </c>
      <c r="Y8059">
        <v>148.70740000000001</v>
      </c>
      <c r="Z8059">
        <v>19.829409999999999</v>
      </c>
      <c r="AA8059">
        <v>3.3285548999999999</v>
      </c>
      <c r="AB8059">
        <v>391.32979999999998</v>
      </c>
      <c r="AC8059">
        <v>43.304886000000003</v>
      </c>
      <c r="AD8059">
        <v>0</v>
      </c>
      <c r="AE8059">
        <v>0</v>
      </c>
      <c r="AF8059">
        <v>611.27610000000004</v>
      </c>
    </row>
    <row r="8060" spans="1:32" x14ac:dyDescent="0.3">
      <c r="A8060">
        <v>2792054</v>
      </c>
      <c r="B8060">
        <v>1</v>
      </c>
      <c r="C8060" t="s">
        <v>82</v>
      </c>
      <c r="D8060" t="s">
        <v>112</v>
      </c>
      <c r="E8060" t="s">
        <v>28409</v>
      </c>
      <c r="F8060" t="s">
        <v>28410</v>
      </c>
      <c r="G8060" t="s">
        <v>31546</v>
      </c>
      <c r="H8060" t="s">
        <v>648</v>
      </c>
      <c r="I8060" t="s">
        <v>78</v>
      </c>
      <c r="J8060" t="s">
        <v>135</v>
      </c>
      <c r="K8060" t="s">
        <v>22</v>
      </c>
      <c r="L8060" t="s">
        <v>186</v>
      </c>
      <c r="M8060" t="s">
        <v>28411</v>
      </c>
      <c r="N8060" t="s">
        <v>28412</v>
      </c>
      <c r="O8060">
        <v>2.5425</v>
      </c>
      <c r="P8060">
        <v>0</v>
      </c>
      <c r="Q8060">
        <v>32</v>
      </c>
      <c r="R8060">
        <v>0</v>
      </c>
      <c r="S8060">
        <v>3</v>
      </c>
      <c r="T8060">
        <v>0</v>
      </c>
      <c r="U8060">
        <v>1</v>
      </c>
      <c r="V8060">
        <v>0</v>
      </c>
      <c r="W8060">
        <v>0</v>
      </c>
      <c r="X8060">
        <v>0</v>
      </c>
      <c r="Y8060">
        <v>10.190899999999999</v>
      </c>
      <c r="Z8060">
        <v>0</v>
      </c>
      <c r="AA8060">
        <v>0.76309972999999998</v>
      </c>
      <c r="AB8060">
        <v>0</v>
      </c>
      <c r="AC8060">
        <v>2.7098840000000002</v>
      </c>
      <c r="AD8060">
        <v>0</v>
      </c>
      <c r="AE8060">
        <v>0</v>
      </c>
      <c r="AF8060">
        <v>13.663883</v>
      </c>
    </row>
    <row r="8061" spans="1:32" x14ac:dyDescent="0.3">
      <c r="A8061">
        <v>2791996</v>
      </c>
      <c r="B8061">
        <v>1</v>
      </c>
      <c r="C8061" t="s">
        <v>82</v>
      </c>
      <c r="D8061" t="s">
        <v>92</v>
      </c>
      <c r="E8061" t="s">
        <v>7878</v>
      </c>
      <c r="F8061" t="s">
        <v>7879</v>
      </c>
      <c r="G8061" t="s">
        <v>31549</v>
      </c>
      <c r="H8061" t="s">
        <v>648</v>
      </c>
      <c r="I8061" t="s">
        <v>79</v>
      </c>
      <c r="J8061" t="s">
        <v>135</v>
      </c>
      <c r="K8061" t="s">
        <v>22</v>
      </c>
      <c r="L8061" t="s">
        <v>186</v>
      </c>
      <c r="M8061" t="s">
        <v>28413</v>
      </c>
      <c r="N8061" t="s">
        <v>28414</v>
      </c>
      <c r="O8061">
        <v>1.9713888888888889</v>
      </c>
      <c r="P8061">
        <v>2</v>
      </c>
      <c r="Q8061">
        <v>134</v>
      </c>
      <c r="R8061">
        <v>1</v>
      </c>
      <c r="S8061">
        <v>197</v>
      </c>
      <c r="T8061">
        <v>1</v>
      </c>
      <c r="U8061">
        <v>50</v>
      </c>
      <c r="V8061">
        <v>0</v>
      </c>
      <c r="W8061">
        <v>0</v>
      </c>
      <c r="X8061">
        <v>30.383053</v>
      </c>
      <c r="Y8061">
        <v>110.99204</v>
      </c>
      <c r="Z8061">
        <v>24.203935999999999</v>
      </c>
      <c r="AA8061">
        <v>202.13607999999999</v>
      </c>
      <c r="AB8061">
        <v>31.15222</v>
      </c>
      <c r="AC8061">
        <v>80.109889999999993</v>
      </c>
      <c r="AD8061">
        <v>0</v>
      </c>
      <c r="AE8061">
        <v>0</v>
      </c>
      <c r="AF8061">
        <v>478.97723000000002</v>
      </c>
    </row>
    <row r="8062" spans="1:32" x14ac:dyDescent="0.3">
      <c r="A8062">
        <v>2791933</v>
      </c>
      <c r="B8062">
        <v>1</v>
      </c>
      <c r="C8062" t="s">
        <v>83</v>
      </c>
      <c r="D8062" t="s">
        <v>115</v>
      </c>
      <c r="E8062" t="s">
        <v>28415</v>
      </c>
      <c r="F8062" t="s">
        <v>28416</v>
      </c>
      <c r="G8062" t="s">
        <v>31546</v>
      </c>
      <c r="H8062" t="s">
        <v>223</v>
      </c>
      <c r="I8062" t="s">
        <v>78</v>
      </c>
      <c r="J8062" t="s">
        <v>135</v>
      </c>
      <c r="K8062" t="s">
        <v>22</v>
      </c>
      <c r="L8062" t="s">
        <v>136</v>
      </c>
      <c r="M8062" t="s">
        <v>28417</v>
      </c>
      <c r="N8062" t="s">
        <v>28418</v>
      </c>
      <c r="O8062">
        <v>1.143888888888889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20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19.755027999999999</v>
      </c>
      <c r="AD8062">
        <v>0</v>
      </c>
      <c r="AE8062">
        <v>0</v>
      </c>
      <c r="AF8062">
        <v>19.755027999999999</v>
      </c>
    </row>
    <row r="8063" spans="1:32" x14ac:dyDescent="0.3">
      <c r="A8063">
        <v>2791853</v>
      </c>
      <c r="B8063">
        <v>1</v>
      </c>
      <c r="C8063" t="s">
        <v>82</v>
      </c>
      <c r="D8063" t="s">
        <v>103</v>
      </c>
      <c r="E8063" t="s">
        <v>28419</v>
      </c>
      <c r="F8063" t="s">
        <v>28420</v>
      </c>
      <c r="G8063" t="s">
        <v>31546</v>
      </c>
      <c r="H8063" t="s">
        <v>223</v>
      </c>
      <c r="I8063" t="s">
        <v>78</v>
      </c>
      <c r="J8063" t="s">
        <v>135</v>
      </c>
      <c r="K8063" t="s">
        <v>22</v>
      </c>
      <c r="L8063" t="s">
        <v>136</v>
      </c>
      <c r="M8063" t="s">
        <v>28421</v>
      </c>
      <c r="N8063" t="s">
        <v>28422</v>
      </c>
      <c r="O8063">
        <v>1.9388888888888889</v>
      </c>
      <c r="P8063">
        <v>0</v>
      </c>
      <c r="Q8063">
        <v>15</v>
      </c>
      <c r="R8063">
        <v>0</v>
      </c>
      <c r="S8063">
        <v>1</v>
      </c>
      <c r="T8063">
        <v>0</v>
      </c>
      <c r="U8063">
        <v>1</v>
      </c>
      <c r="V8063">
        <v>0</v>
      </c>
      <c r="W8063">
        <v>0</v>
      </c>
      <c r="X8063">
        <v>0</v>
      </c>
      <c r="Y8063">
        <v>4.5259657000000004</v>
      </c>
      <c r="Z8063">
        <v>0</v>
      </c>
      <c r="AA8063">
        <v>3.932132E-2</v>
      </c>
      <c r="AB8063">
        <v>0</v>
      </c>
      <c r="AC8063">
        <v>0.19909805</v>
      </c>
      <c r="AD8063">
        <v>0</v>
      </c>
      <c r="AE8063">
        <v>0</v>
      </c>
      <c r="AF8063">
        <v>4.7643849999999999</v>
      </c>
    </row>
    <row r="8064" spans="1:32" x14ac:dyDescent="0.3">
      <c r="A8064">
        <v>2791762</v>
      </c>
      <c r="B8064">
        <v>1</v>
      </c>
      <c r="C8064" t="s">
        <v>82</v>
      </c>
      <c r="D8064" t="s">
        <v>95</v>
      </c>
      <c r="E8064" t="s">
        <v>5032</v>
      </c>
      <c r="F8064" t="s">
        <v>5033</v>
      </c>
      <c r="G8064" t="s">
        <v>31548</v>
      </c>
      <c r="H8064" t="s">
        <v>893</v>
      </c>
      <c r="I8064" t="s">
        <v>78</v>
      </c>
      <c r="J8064" t="s">
        <v>135</v>
      </c>
      <c r="K8064" t="s">
        <v>22</v>
      </c>
      <c r="L8064" t="s">
        <v>136</v>
      </c>
      <c r="M8064" t="s">
        <v>28423</v>
      </c>
      <c r="N8064" t="s">
        <v>28424</v>
      </c>
      <c r="O8064">
        <v>0.92222222222222228</v>
      </c>
      <c r="P8064">
        <v>0</v>
      </c>
      <c r="Q8064">
        <v>3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1.2108098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1.2108098</v>
      </c>
    </row>
    <row r="8065" spans="1:32" x14ac:dyDescent="0.3">
      <c r="A8065">
        <v>2791501</v>
      </c>
      <c r="B8065">
        <v>1</v>
      </c>
      <c r="C8065" t="s">
        <v>82</v>
      </c>
      <c r="D8065" t="s">
        <v>102</v>
      </c>
      <c r="E8065" t="s">
        <v>28425</v>
      </c>
      <c r="F8065" t="s">
        <v>28426</v>
      </c>
      <c r="G8065" t="s">
        <v>31551</v>
      </c>
      <c r="H8065" t="s">
        <v>672</v>
      </c>
      <c r="I8065" t="s">
        <v>79</v>
      </c>
      <c r="J8065" t="s">
        <v>135</v>
      </c>
      <c r="K8065" t="s">
        <v>22</v>
      </c>
      <c r="L8065" t="s">
        <v>136</v>
      </c>
      <c r="M8065" t="s">
        <v>28427</v>
      </c>
      <c r="N8065" t="s">
        <v>28428</v>
      </c>
      <c r="O8065">
        <v>2.7116666666666664</v>
      </c>
      <c r="P8065">
        <v>0</v>
      </c>
      <c r="Q8065">
        <v>0</v>
      </c>
      <c r="R8065">
        <v>0</v>
      </c>
      <c r="S8065">
        <v>16</v>
      </c>
      <c r="T8065">
        <v>0</v>
      </c>
      <c r="U8065">
        <v>2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7.0555754000000004</v>
      </c>
      <c r="AB8065">
        <v>0</v>
      </c>
      <c r="AC8065">
        <v>0.49831760000000003</v>
      </c>
      <c r="AD8065">
        <v>0</v>
      </c>
      <c r="AE8065">
        <v>0</v>
      </c>
      <c r="AF8065">
        <v>7.5538930000000004</v>
      </c>
    </row>
    <row r="8066" spans="1:32" x14ac:dyDescent="0.3">
      <c r="A8066">
        <v>2791514</v>
      </c>
      <c r="B8066">
        <v>1</v>
      </c>
      <c r="C8066" t="s">
        <v>82</v>
      </c>
      <c r="D8066" t="s">
        <v>104</v>
      </c>
      <c r="E8066" t="s">
        <v>28429</v>
      </c>
      <c r="F8066" t="s">
        <v>28430</v>
      </c>
      <c r="G8066" t="s">
        <v>31552</v>
      </c>
      <c r="H8066" t="s">
        <v>1297</v>
      </c>
      <c r="I8066" t="s">
        <v>78</v>
      </c>
      <c r="J8066" t="s">
        <v>135</v>
      </c>
      <c r="K8066" t="s">
        <v>22</v>
      </c>
      <c r="L8066" t="s">
        <v>136</v>
      </c>
      <c r="M8066" t="s">
        <v>28431</v>
      </c>
      <c r="N8066" t="s">
        <v>28432</v>
      </c>
      <c r="O8066">
        <v>0.97972222222222227</v>
      </c>
      <c r="P8066">
        <v>0</v>
      </c>
      <c r="Q8066">
        <v>604</v>
      </c>
      <c r="R8066">
        <v>0</v>
      </c>
      <c r="S8066">
        <v>0</v>
      </c>
      <c r="T8066">
        <v>0</v>
      </c>
      <c r="U8066">
        <v>38</v>
      </c>
      <c r="V8066">
        <v>0</v>
      </c>
      <c r="W8066">
        <v>0</v>
      </c>
      <c r="X8066">
        <v>0</v>
      </c>
      <c r="Y8066">
        <v>206.49545000000001</v>
      </c>
      <c r="Z8066">
        <v>0</v>
      </c>
      <c r="AA8066">
        <v>0</v>
      </c>
      <c r="AB8066">
        <v>0</v>
      </c>
      <c r="AC8066">
        <v>20.415337000000001</v>
      </c>
      <c r="AD8066">
        <v>0</v>
      </c>
      <c r="AE8066">
        <v>0</v>
      </c>
      <c r="AF8066">
        <v>226.91079999999999</v>
      </c>
    </row>
    <row r="8067" spans="1:32" x14ac:dyDescent="0.3">
      <c r="A8067">
        <v>2791419</v>
      </c>
      <c r="B8067">
        <v>1</v>
      </c>
      <c r="C8067" t="s">
        <v>82</v>
      </c>
      <c r="D8067" t="s">
        <v>88</v>
      </c>
      <c r="E8067" t="s">
        <v>1081</v>
      </c>
      <c r="F8067" t="s">
        <v>1082</v>
      </c>
      <c r="G8067" t="s">
        <v>31552</v>
      </c>
      <c r="H8067" t="s">
        <v>145</v>
      </c>
      <c r="I8067" t="s">
        <v>78</v>
      </c>
      <c r="J8067" t="s">
        <v>135</v>
      </c>
      <c r="K8067" t="s">
        <v>22</v>
      </c>
      <c r="L8067" t="s">
        <v>136</v>
      </c>
      <c r="M8067" t="s">
        <v>28433</v>
      </c>
      <c r="N8067" t="s">
        <v>28434</v>
      </c>
      <c r="O8067">
        <v>1.41</v>
      </c>
      <c r="P8067">
        <v>0</v>
      </c>
      <c r="Q8067">
        <v>209</v>
      </c>
      <c r="R8067">
        <v>0</v>
      </c>
      <c r="S8067">
        <v>0</v>
      </c>
      <c r="T8067">
        <v>0</v>
      </c>
      <c r="U8067">
        <v>10</v>
      </c>
      <c r="V8067">
        <v>0</v>
      </c>
      <c r="W8067">
        <v>0</v>
      </c>
      <c r="X8067">
        <v>0</v>
      </c>
      <c r="Y8067">
        <v>82.276889999999995</v>
      </c>
      <c r="Z8067">
        <v>0</v>
      </c>
      <c r="AA8067">
        <v>0</v>
      </c>
      <c r="AB8067">
        <v>0</v>
      </c>
      <c r="AC8067">
        <v>6.6292295000000001</v>
      </c>
      <c r="AD8067">
        <v>0</v>
      </c>
      <c r="AE8067">
        <v>0</v>
      </c>
      <c r="AF8067">
        <v>88.906130000000005</v>
      </c>
    </row>
    <row r="8068" spans="1:32" x14ac:dyDescent="0.3">
      <c r="A8068">
        <v>2791178</v>
      </c>
      <c r="B8068">
        <v>1</v>
      </c>
      <c r="C8068" t="s">
        <v>82</v>
      </c>
      <c r="D8068" t="s">
        <v>104</v>
      </c>
      <c r="E8068" t="s">
        <v>13877</v>
      </c>
      <c r="F8068" t="s">
        <v>13878</v>
      </c>
      <c r="G8068" t="s">
        <v>31548</v>
      </c>
      <c r="H8068" t="s">
        <v>311</v>
      </c>
      <c r="I8068" t="s">
        <v>78</v>
      </c>
      <c r="J8068" t="s">
        <v>135</v>
      </c>
      <c r="K8068" t="s">
        <v>22</v>
      </c>
      <c r="L8068" t="s">
        <v>136</v>
      </c>
      <c r="M8068" t="s">
        <v>28435</v>
      </c>
      <c r="N8068" t="s">
        <v>28436</v>
      </c>
      <c r="O8068">
        <v>1.4127777777777777</v>
      </c>
      <c r="P8068">
        <v>0</v>
      </c>
      <c r="Q8068">
        <v>4</v>
      </c>
      <c r="R8068">
        <v>0</v>
      </c>
      <c r="S8068">
        <v>0</v>
      </c>
      <c r="T8068">
        <v>0</v>
      </c>
      <c r="U8068">
        <v>2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1.2908497000000001</v>
      </c>
      <c r="AD8068">
        <v>0</v>
      </c>
      <c r="AE8068">
        <v>0</v>
      </c>
      <c r="AF8068">
        <v>1.2908497000000001</v>
      </c>
    </row>
    <row r="8069" spans="1:32" x14ac:dyDescent="0.3">
      <c r="A8069">
        <v>2790988</v>
      </c>
      <c r="B8069">
        <v>1</v>
      </c>
      <c r="C8069" t="s">
        <v>83</v>
      </c>
      <c r="D8069" t="s">
        <v>130</v>
      </c>
      <c r="E8069" t="s">
        <v>28437</v>
      </c>
      <c r="F8069" t="s">
        <v>28438</v>
      </c>
      <c r="G8069" t="s">
        <v>31548</v>
      </c>
      <c r="H8069" t="s">
        <v>333</v>
      </c>
      <c r="I8069" t="s">
        <v>78</v>
      </c>
      <c r="J8069" t="s">
        <v>135</v>
      </c>
      <c r="K8069" t="s">
        <v>22</v>
      </c>
      <c r="L8069" t="s">
        <v>136</v>
      </c>
      <c r="M8069" t="s">
        <v>28439</v>
      </c>
      <c r="N8069" t="s">
        <v>28440</v>
      </c>
      <c r="O8069">
        <v>1.4619444444444445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1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4.9609519999999998</v>
      </c>
      <c r="AD8069">
        <v>0</v>
      </c>
      <c r="AE8069">
        <v>0</v>
      </c>
      <c r="AF8069">
        <v>4.9609519999999998</v>
      </c>
    </row>
    <row r="8070" spans="1:32" x14ac:dyDescent="0.3">
      <c r="A8070">
        <v>2790395</v>
      </c>
      <c r="B8070">
        <v>2</v>
      </c>
      <c r="C8070" t="s">
        <v>82</v>
      </c>
      <c r="D8070" t="s">
        <v>98</v>
      </c>
      <c r="E8070" t="s">
        <v>28441</v>
      </c>
      <c r="F8070" t="s">
        <v>28442</v>
      </c>
      <c r="G8070" t="s">
        <v>31546</v>
      </c>
      <c r="H8070" t="s">
        <v>333</v>
      </c>
      <c r="I8070" t="s">
        <v>78</v>
      </c>
      <c r="J8070" t="s">
        <v>135</v>
      </c>
      <c r="K8070" t="s">
        <v>22</v>
      </c>
      <c r="L8070" t="s">
        <v>136</v>
      </c>
      <c r="M8070" t="s">
        <v>27123</v>
      </c>
      <c r="N8070" t="s">
        <v>28443</v>
      </c>
      <c r="O8070">
        <v>0.29749999999999999</v>
      </c>
      <c r="P8070">
        <v>0</v>
      </c>
      <c r="Q8070">
        <v>60</v>
      </c>
      <c r="R8070">
        <v>0</v>
      </c>
      <c r="S8070">
        <v>0</v>
      </c>
      <c r="T8070">
        <v>0</v>
      </c>
      <c r="U8070">
        <v>7</v>
      </c>
      <c r="V8070">
        <v>0</v>
      </c>
      <c r="W8070">
        <v>0</v>
      </c>
      <c r="X8070">
        <v>0</v>
      </c>
      <c r="Y8070">
        <v>5.6038455999999996</v>
      </c>
      <c r="Z8070">
        <v>0</v>
      </c>
      <c r="AA8070">
        <v>0</v>
      </c>
      <c r="AB8070">
        <v>0</v>
      </c>
      <c r="AC8070">
        <v>0.27779310000000002</v>
      </c>
      <c r="AD8070">
        <v>0</v>
      </c>
      <c r="AE8070">
        <v>0</v>
      </c>
      <c r="AF8070">
        <v>5.8816385000000002</v>
      </c>
    </row>
    <row r="8071" spans="1:32" x14ac:dyDescent="0.3">
      <c r="A8071">
        <v>2790528</v>
      </c>
      <c r="B8071">
        <v>1</v>
      </c>
      <c r="C8071" t="s">
        <v>83</v>
      </c>
      <c r="D8071" t="s">
        <v>120</v>
      </c>
      <c r="E8071" t="s">
        <v>28444</v>
      </c>
      <c r="F8071" t="s">
        <v>28445</v>
      </c>
      <c r="G8071" t="s">
        <v>31548</v>
      </c>
      <c r="H8071" t="s">
        <v>333</v>
      </c>
      <c r="I8071" t="s">
        <v>78</v>
      </c>
      <c r="J8071" t="s">
        <v>135</v>
      </c>
      <c r="K8071" t="s">
        <v>22</v>
      </c>
      <c r="L8071" t="s">
        <v>136</v>
      </c>
      <c r="M8071" t="s">
        <v>28446</v>
      </c>
      <c r="N8071" t="s">
        <v>28447</v>
      </c>
      <c r="O8071">
        <v>0.70611111111111113</v>
      </c>
      <c r="P8071">
        <v>0</v>
      </c>
      <c r="Q8071">
        <v>1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0.17926368000000001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0.17926368000000001</v>
      </c>
    </row>
    <row r="8072" spans="1:32" x14ac:dyDescent="0.3">
      <c r="A8072">
        <v>2790460</v>
      </c>
      <c r="B8072">
        <v>1</v>
      </c>
      <c r="C8072" t="s">
        <v>82</v>
      </c>
      <c r="D8072" t="s">
        <v>104</v>
      </c>
      <c r="E8072" t="s">
        <v>25333</v>
      </c>
      <c r="F8072" t="s">
        <v>25334</v>
      </c>
      <c r="G8072" t="s">
        <v>31548</v>
      </c>
      <c r="H8072" t="s">
        <v>311</v>
      </c>
      <c r="I8072" t="s">
        <v>78</v>
      </c>
      <c r="J8072" t="s">
        <v>135</v>
      </c>
      <c r="K8072" t="s">
        <v>22</v>
      </c>
      <c r="L8072" t="s">
        <v>136</v>
      </c>
      <c r="M8072" t="s">
        <v>28448</v>
      </c>
      <c r="N8072" t="s">
        <v>28449</v>
      </c>
      <c r="O8072">
        <v>3.266111111111111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1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174.00821999999999</v>
      </c>
      <c r="AD8072">
        <v>0</v>
      </c>
      <c r="AE8072">
        <v>0</v>
      </c>
      <c r="AF8072">
        <v>174.00821999999999</v>
      </c>
    </row>
    <row r="8073" spans="1:32" x14ac:dyDescent="0.3">
      <c r="A8073">
        <v>2790497</v>
      </c>
      <c r="B8073">
        <v>1</v>
      </c>
      <c r="C8073" t="s">
        <v>83</v>
      </c>
      <c r="D8073" t="s">
        <v>123</v>
      </c>
      <c r="E8073" t="s">
        <v>28450</v>
      </c>
      <c r="F8073" t="s">
        <v>28451</v>
      </c>
      <c r="G8073" t="s">
        <v>31548</v>
      </c>
      <c r="H8073" t="s">
        <v>333</v>
      </c>
      <c r="I8073" t="s">
        <v>78</v>
      </c>
      <c r="J8073" t="s">
        <v>135</v>
      </c>
      <c r="K8073" t="s">
        <v>22</v>
      </c>
      <c r="L8073" t="s">
        <v>136</v>
      </c>
      <c r="M8073" t="s">
        <v>28452</v>
      </c>
      <c r="N8073" t="s">
        <v>28453</v>
      </c>
      <c r="O8073">
        <v>1.8438888888888889</v>
      </c>
      <c r="P8073">
        <v>0</v>
      </c>
      <c r="Q8073">
        <v>0</v>
      </c>
      <c r="R8073">
        <v>0</v>
      </c>
      <c r="S8073">
        <v>1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4.4844028000000001E-2</v>
      </c>
      <c r="AB8073">
        <v>0</v>
      </c>
      <c r="AC8073">
        <v>0</v>
      </c>
      <c r="AD8073">
        <v>0</v>
      </c>
      <c r="AE8073">
        <v>0</v>
      </c>
      <c r="AF8073">
        <v>4.4844028000000001E-2</v>
      </c>
    </row>
    <row r="8074" spans="1:32" x14ac:dyDescent="0.3">
      <c r="A8074">
        <v>2790518</v>
      </c>
      <c r="B8074">
        <v>1</v>
      </c>
      <c r="C8074" t="s">
        <v>83</v>
      </c>
      <c r="D8074" t="s">
        <v>124</v>
      </c>
      <c r="E8074" t="s">
        <v>13923</v>
      </c>
      <c r="F8074" t="s">
        <v>13924</v>
      </c>
      <c r="G8074" t="s">
        <v>31552</v>
      </c>
      <c r="H8074" t="s">
        <v>665</v>
      </c>
      <c r="I8074" t="s">
        <v>78</v>
      </c>
      <c r="J8074" t="s">
        <v>135</v>
      </c>
      <c r="K8074" t="s">
        <v>22</v>
      </c>
      <c r="L8074" t="s">
        <v>136</v>
      </c>
      <c r="M8074" t="s">
        <v>28454</v>
      </c>
      <c r="N8074" t="s">
        <v>28455</v>
      </c>
      <c r="O8074">
        <v>1.145</v>
      </c>
      <c r="P8074">
        <v>0</v>
      </c>
      <c r="Q8074">
        <v>13</v>
      </c>
      <c r="R8074">
        <v>0</v>
      </c>
      <c r="S8074">
        <v>10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1.1478975</v>
      </c>
      <c r="Z8074">
        <v>0</v>
      </c>
      <c r="AA8074">
        <v>0.26294055999999999</v>
      </c>
      <c r="AB8074">
        <v>0</v>
      </c>
      <c r="AC8074">
        <v>0</v>
      </c>
      <c r="AD8074">
        <v>0</v>
      </c>
      <c r="AE8074">
        <v>0</v>
      </c>
      <c r="AF8074">
        <v>1.4108381000000001</v>
      </c>
    </row>
    <row r="8075" spans="1:32" x14ac:dyDescent="0.3">
      <c r="A8075">
        <v>2790517</v>
      </c>
      <c r="B8075">
        <v>1</v>
      </c>
      <c r="C8075" t="s">
        <v>82</v>
      </c>
      <c r="D8075" t="s">
        <v>88</v>
      </c>
      <c r="E8075" t="s">
        <v>28456</v>
      </c>
      <c r="F8075" t="s">
        <v>28457</v>
      </c>
      <c r="G8075" t="s">
        <v>31552</v>
      </c>
      <c r="H8075" t="s">
        <v>145</v>
      </c>
      <c r="I8075" t="s">
        <v>78</v>
      </c>
      <c r="J8075" t="s">
        <v>135</v>
      </c>
      <c r="K8075" t="s">
        <v>22</v>
      </c>
      <c r="L8075" t="s">
        <v>136</v>
      </c>
      <c r="M8075" t="s">
        <v>28458</v>
      </c>
      <c r="N8075" t="s">
        <v>28459</v>
      </c>
      <c r="O8075">
        <v>0.69666666666666666</v>
      </c>
      <c r="P8075">
        <v>0</v>
      </c>
      <c r="Q8075">
        <v>82</v>
      </c>
      <c r="R8075">
        <v>0</v>
      </c>
      <c r="S8075">
        <v>1</v>
      </c>
      <c r="T8075">
        <v>0</v>
      </c>
      <c r="U8075">
        <v>6</v>
      </c>
      <c r="V8075">
        <v>0</v>
      </c>
      <c r="W8075">
        <v>0</v>
      </c>
      <c r="X8075">
        <v>0</v>
      </c>
      <c r="Y8075">
        <v>5.5076200000000002</v>
      </c>
      <c r="Z8075">
        <v>0</v>
      </c>
      <c r="AA8075">
        <v>1.5248520999999999E-2</v>
      </c>
      <c r="AB8075">
        <v>0</v>
      </c>
      <c r="AC8075">
        <v>1.7938654000000001</v>
      </c>
      <c r="AD8075">
        <v>0</v>
      </c>
      <c r="AE8075">
        <v>0</v>
      </c>
      <c r="AF8075">
        <v>7.3167340000000003</v>
      </c>
    </row>
    <row r="8076" spans="1:32" x14ac:dyDescent="0.3">
      <c r="A8076">
        <v>2790508</v>
      </c>
      <c r="B8076">
        <v>1</v>
      </c>
      <c r="C8076" t="s">
        <v>83</v>
      </c>
      <c r="D8076" t="s">
        <v>116</v>
      </c>
      <c r="E8076" t="s">
        <v>19511</v>
      </c>
      <c r="F8076" t="s">
        <v>19512</v>
      </c>
      <c r="G8076" t="s">
        <v>31552</v>
      </c>
      <c r="H8076" t="s">
        <v>665</v>
      </c>
      <c r="I8076" t="s">
        <v>78</v>
      </c>
      <c r="J8076" t="s">
        <v>135</v>
      </c>
      <c r="K8076" t="s">
        <v>22</v>
      </c>
      <c r="L8076" t="s">
        <v>136</v>
      </c>
      <c r="M8076" t="s">
        <v>28460</v>
      </c>
      <c r="N8076" t="s">
        <v>28461</v>
      </c>
      <c r="O8076">
        <v>1.6880555555555556</v>
      </c>
      <c r="P8076">
        <v>0</v>
      </c>
      <c r="Q8076">
        <v>222</v>
      </c>
      <c r="R8076">
        <v>0</v>
      </c>
      <c r="S8076">
        <v>3</v>
      </c>
      <c r="T8076">
        <v>0</v>
      </c>
      <c r="U8076">
        <v>10</v>
      </c>
      <c r="V8076">
        <v>0</v>
      </c>
      <c r="W8076">
        <v>0</v>
      </c>
      <c r="X8076">
        <v>0</v>
      </c>
      <c r="Y8076">
        <v>48.363326999999998</v>
      </c>
      <c r="Z8076">
        <v>0</v>
      </c>
      <c r="AA8076">
        <v>2.2119281000000002</v>
      </c>
      <c r="AB8076">
        <v>0</v>
      </c>
      <c r="AC8076">
        <v>7.9472575000000001</v>
      </c>
      <c r="AD8076">
        <v>0</v>
      </c>
      <c r="AE8076">
        <v>0</v>
      </c>
      <c r="AF8076">
        <v>58.522514000000001</v>
      </c>
    </row>
    <row r="8077" spans="1:32" x14ac:dyDescent="0.3">
      <c r="A8077">
        <v>2790472</v>
      </c>
      <c r="B8077">
        <v>1</v>
      </c>
      <c r="C8077" t="s">
        <v>82</v>
      </c>
      <c r="D8077" t="s">
        <v>91</v>
      </c>
      <c r="E8077" t="s">
        <v>28462</v>
      </c>
      <c r="F8077" t="s">
        <v>28463</v>
      </c>
      <c r="G8077" t="s">
        <v>31552</v>
      </c>
      <c r="H8077" t="s">
        <v>145</v>
      </c>
      <c r="I8077" t="s">
        <v>78</v>
      </c>
      <c r="J8077" t="s">
        <v>135</v>
      </c>
      <c r="K8077" t="s">
        <v>22</v>
      </c>
      <c r="L8077" t="s">
        <v>136</v>
      </c>
      <c r="M8077" t="s">
        <v>28464</v>
      </c>
      <c r="N8077" t="s">
        <v>28465</v>
      </c>
      <c r="O8077">
        <v>0.64027777777777772</v>
      </c>
      <c r="P8077">
        <v>0</v>
      </c>
      <c r="Q8077">
        <v>675</v>
      </c>
      <c r="R8077">
        <v>0</v>
      </c>
      <c r="S8077">
        <v>0</v>
      </c>
      <c r="T8077">
        <v>0</v>
      </c>
      <c r="U8077">
        <v>20</v>
      </c>
      <c r="V8077">
        <v>0</v>
      </c>
      <c r="W8077">
        <v>0</v>
      </c>
      <c r="X8077">
        <v>0</v>
      </c>
      <c r="Y8077">
        <v>94.27843</v>
      </c>
      <c r="Z8077">
        <v>0</v>
      </c>
      <c r="AA8077">
        <v>0</v>
      </c>
      <c r="AB8077">
        <v>0</v>
      </c>
      <c r="AC8077">
        <v>5.9917509999999998</v>
      </c>
      <c r="AD8077">
        <v>0</v>
      </c>
      <c r="AE8077">
        <v>0</v>
      </c>
      <c r="AF8077">
        <v>100.27018</v>
      </c>
    </row>
    <row r="8078" spans="1:32" x14ac:dyDescent="0.3">
      <c r="A8078">
        <v>2789932</v>
      </c>
      <c r="B8078">
        <v>2</v>
      </c>
      <c r="C8078" t="s">
        <v>82</v>
      </c>
      <c r="D8078" t="s">
        <v>84</v>
      </c>
      <c r="E8078" t="s">
        <v>1630</v>
      </c>
      <c r="F8078" t="s">
        <v>1631</v>
      </c>
      <c r="G8078" t="s">
        <v>31552</v>
      </c>
      <c r="H8078" t="s">
        <v>223</v>
      </c>
      <c r="I8078" t="s">
        <v>78</v>
      </c>
      <c r="J8078" t="s">
        <v>135</v>
      </c>
      <c r="K8078" t="s">
        <v>22</v>
      </c>
      <c r="L8078" t="s">
        <v>136</v>
      </c>
      <c r="M8078" t="s">
        <v>27509</v>
      </c>
      <c r="N8078" t="s">
        <v>28466</v>
      </c>
      <c r="O8078">
        <v>5.8055555555555555E-2</v>
      </c>
      <c r="P8078">
        <v>0</v>
      </c>
      <c r="Q8078">
        <v>14</v>
      </c>
      <c r="R8078">
        <v>0</v>
      </c>
      <c r="S8078">
        <v>1</v>
      </c>
      <c r="T8078">
        <v>0</v>
      </c>
      <c r="U8078">
        <v>2</v>
      </c>
      <c r="V8078">
        <v>0</v>
      </c>
      <c r="W8078">
        <v>0</v>
      </c>
      <c r="X8078">
        <v>0</v>
      </c>
      <c r="Y8078">
        <v>0.14176208000000001</v>
      </c>
      <c r="Z8078">
        <v>0</v>
      </c>
      <c r="AA8078">
        <v>7.2854375000000002E-3</v>
      </c>
      <c r="AB8078">
        <v>0</v>
      </c>
      <c r="AC8078">
        <v>0.1080092</v>
      </c>
      <c r="AD8078">
        <v>0</v>
      </c>
      <c r="AE8078">
        <v>0</v>
      </c>
      <c r="AF8078">
        <v>0.25705670000000003</v>
      </c>
    </row>
    <row r="8079" spans="1:32" x14ac:dyDescent="0.3">
      <c r="A8079">
        <v>2790031</v>
      </c>
      <c r="B8079">
        <v>1</v>
      </c>
      <c r="C8079" t="s">
        <v>82</v>
      </c>
      <c r="D8079" t="s">
        <v>97</v>
      </c>
      <c r="E8079" t="s">
        <v>27500</v>
      </c>
      <c r="F8079" t="s">
        <v>27501</v>
      </c>
      <c r="G8079" t="s">
        <v>31548</v>
      </c>
      <c r="H8079" t="s">
        <v>893</v>
      </c>
      <c r="I8079" t="s">
        <v>78</v>
      </c>
      <c r="J8079" t="s">
        <v>135</v>
      </c>
      <c r="K8079" t="s">
        <v>22</v>
      </c>
      <c r="L8079" t="s">
        <v>136</v>
      </c>
      <c r="M8079" t="s">
        <v>28467</v>
      </c>
      <c r="N8079" t="s">
        <v>28468</v>
      </c>
      <c r="O8079">
        <v>0.43083333333333335</v>
      </c>
      <c r="P8079">
        <v>0</v>
      </c>
      <c r="Q8079">
        <v>1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1.2426695999999999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1.2426695999999999</v>
      </c>
    </row>
    <row r="8080" spans="1:32" x14ac:dyDescent="0.3">
      <c r="A8080">
        <v>2790050</v>
      </c>
      <c r="B8080">
        <v>1</v>
      </c>
      <c r="C8080" t="s">
        <v>82</v>
      </c>
      <c r="D8080" t="s">
        <v>104</v>
      </c>
      <c r="E8080" t="s">
        <v>13195</v>
      </c>
      <c r="F8080" t="s">
        <v>13196</v>
      </c>
      <c r="G8080" t="s">
        <v>31550</v>
      </c>
      <c r="H8080" t="s">
        <v>380</v>
      </c>
      <c r="I8080" t="s">
        <v>78</v>
      </c>
      <c r="J8080" t="s">
        <v>135</v>
      </c>
      <c r="K8080" t="s">
        <v>22</v>
      </c>
      <c r="L8080" t="s">
        <v>136</v>
      </c>
      <c r="M8080" t="s">
        <v>28469</v>
      </c>
      <c r="N8080" t="s">
        <v>28470</v>
      </c>
      <c r="O8080">
        <v>1.5122222222222221</v>
      </c>
      <c r="P8080">
        <v>0</v>
      </c>
      <c r="Q8080">
        <v>12</v>
      </c>
      <c r="R8080">
        <v>0</v>
      </c>
      <c r="S8080">
        <v>0</v>
      </c>
      <c r="T8080">
        <v>0</v>
      </c>
      <c r="U8080">
        <v>30</v>
      </c>
      <c r="V8080">
        <v>0</v>
      </c>
      <c r="W8080">
        <v>0</v>
      </c>
      <c r="X8080">
        <v>0</v>
      </c>
      <c r="Y8080">
        <v>4.9437904000000001</v>
      </c>
      <c r="Z8080">
        <v>0</v>
      </c>
      <c r="AA8080">
        <v>0</v>
      </c>
      <c r="AB8080">
        <v>0</v>
      </c>
      <c r="AC8080">
        <v>116.76989</v>
      </c>
      <c r="AD8080">
        <v>0</v>
      </c>
      <c r="AE8080">
        <v>0</v>
      </c>
      <c r="AF8080">
        <v>121.71368</v>
      </c>
    </row>
    <row r="8081" spans="1:32" x14ac:dyDescent="0.3">
      <c r="A8081">
        <v>2790043</v>
      </c>
      <c r="B8081">
        <v>1</v>
      </c>
      <c r="C8081" t="s">
        <v>82</v>
      </c>
      <c r="D8081" t="s">
        <v>104</v>
      </c>
      <c r="E8081" t="s">
        <v>27158</v>
      </c>
      <c r="F8081" t="s">
        <v>27159</v>
      </c>
      <c r="G8081" t="s">
        <v>31545</v>
      </c>
      <c r="H8081" t="s">
        <v>145</v>
      </c>
      <c r="I8081" t="s">
        <v>79</v>
      </c>
      <c r="J8081" t="s">
        <v>248</v>
      </c>
      <c r="K8081" t="s">
        <v>22</v>
      </c>
      <c r="L8081" t="s">
        <v>136</v>
      </c>
      <c r="M8081" t="s">
        <v>28471</v>
      </c>
      <c r="N8081" t="s">
        <v>28472</v>
      </c>
      <c r="O8081">
        <v>1.7777777777777778E-2</v>
      </c>
      <c r="P8081">
        <v>0</v>
      </c>
      <c r="Q8081">
        <v>3501</v>
      </c>
      <c r="R8081">
        <v>0</v>
      </c>
      <c r="S8081">
        <v>0</v>
      </c>
      <c r="T8081">
        <v>0</v>
      </c>
      <c r="U8081">
        <v>200</v>
      </c>
      <c r="V8081">
        <v>0</v>
      </c>
      <c r="W8081">
        <v>2</v>
      </c>
      <c r="X8081">
        <v>0</v>
      </c>
      <c r="Y8081">
        <v>18.8324</v>
      </c>
      <c r="Z8081">
        <v>0</v>
      </c>
      <c r="AA8081">
        <v>0</v>
      </c>
      <c r="AB8081">
        <v>0</v>
      </c>
      <c r="AC8081">
        <v>4.0614569999999999</v>
      </c>
      <c r="AD8081">
        <v>0</v>
      </c>
      <c r="AE8081">
        <v>0.30801066999999999</v>
      </c>
      <c r="AF8081">
        <v>23.201865999999999</v>
      </c>
    </row>
    <row r="8082" spans="1:32" x14ac:dyDescent="0.3">
      <c r="A8082">
        <v>2789810</v>
      </c>
      <c r="B8082">
        <v>1</v>
      </c>
      <c r="C8082" t="s">
        <v>82</v>
      </c>
      <c r="D8082" t="s">
        <v>98</v>
      </c>
      <c r="E8082" t="s">
        <v>28473</v>
      </c>
      <c r="F8082" t="s">
        <v>28474</v>
      </c>
      <c r="G8082" t="s">
        <v>31546</v>
      </c>
      <c r="H8082" t="s">
        <v>223</v>
      </c>
      <c r="I8082" t="s">
        <v>78</v>
      </c>
      <c r="J8082" t="s">
        <v>135</v>
      </c>
      <c r="K8082" t="s">
        <v>22</v>
      </c>
      <c r="L8082" t="s">
        <v>136</v>
      </c>
      <c r="M8082" t="s">
        <v>28475</v>
      </c>
      <c r="N8082" t="s">
        <v>28476</v>
      </c>
      <c r="O8082">
        <v>1.4658333333333333</v>
      </c>
      <c r="P8082">
        <v>0</v>
      </c>
      <c r="Q8082">
        <v>107</v>
      </c>
      <c r="R8082">
        <v>0</v>
      </c>
      <c r="S8082">
        <v>0</v>
      </c>
      <c r="T8082">
        <v>0</v>
      </c>
      <c r="U8082">
        <v>32</v>
      </c>
      <c r="V8082">
        <v>0</v>
      </c>
      <c r="W8082">
        <v>0</v>
      </c>
      <c r="X8082">
        <v>0</v>
      </c>
      <c r="Y8082">
        <v>33.969630000000002</v>
      </c>
      <c r="Z8082">
        <v>0</v>
      </c>
      <c r="AA8082">
        <v>0</v>
      </c>
      <c r="AB8082">
        <v>0</v>
      </c>
      <c r="AC8082">
        <v>31.098293000000002</v>
      </c>
      <c r="AD8082">
        <v>0</v>
      </c>
      <c r="AE8082">
        <v>0</v>
      </c>
      <c r="AF8082">
        <v>65.067924000000005</v>
      </c>
    </row>
    <row r="8083" spans="1:32" x14ac:dyDescent="0.3">
      <c r="A8083">
        <v>2789804</v>
      </c>
      <c r="B8083">
        <v>1</v>
      </c>
      <c r="C8083" t="s">
        <v>83</v>
      </c>
      <c r="D8083" t="s">
        <v>115</v>
      </c>
      <c r="E8083" t="s">
        <v>21442</v>
      </c>
      <c r="F8083" t="s">
        <v>21443</v>
      </c>
      <c r="G8083" t="s">
        <v>31545</v>
      </c>
      <c r="H8083" t="s">
        <v>134</v>
      </c>
      <c r="I8083" t="s">
        <v>79</v>
      </c>
      <c r="J8083" t="s">
        <v>135</v>
      </c>
      <c r="K8083" t="s">
        <v>22</v>
      </c>
      <c r="L8083" t="s">
        <v>136</v>
      </c>
      <c r="M8083" t="s">
        <v>28477</v>
      </c>
      <c r="N8083" t="s">
        <v>28478</v>
      </c>
      <c r="O8083">
        <v>8.3333333333333329E-2</v>
      </c>
      <c r="P8083">
        <v>3</v>
      </c>
      <c r="Q8083">
        <v>1301</v>
      </c>
      <c r="R8083">
        <v>5</v>
      </c>
      <c r="S8083">
        <v>39</v>
      </c>
      <c r="T8083">
        <v>7</v>
      </c>
      <c r="U8083">
        <v>69</v>
      </c>
      <c r="V8083">
        <v>0</v>
      </c>
      <c r="W8083">
        <v>0</v>
      </c>
      <c r="X8083">
        <v>0.13242418</v>
      </c>
      <c r="Y8083">
        <v>7.8004150000000001</v>
      </c>
      <c r="Z8083">
        <v>1.7091000999999999</v>
      </c>
      <c r="AA8083">
        <v>0.87068193999999999</v>
      </c>
      <c r="AB8083">
        <v>4.8259629999999998</v>
      </c>
      <c r="AC8083">
        <v>1.6224653</v>
      </c>
      <c r="AD8083">
        <v>0</v>
      </c>
      <c r="AE8083">
        <v>0</v>
      </c>
      <c r="AF8083">
        <v>16.96105</v>
      </c>
    </row>
    <row r="8084" spans="1:32" x14ac:dyDescent="0.3">
      <c r="A8084">
        <v>2789809</v>
      </c>
      <c r="B8084">
        <v>1</v>
      </c>
      <c r="C8084" t="s">
        <v>82</v>
      </c>
      <c r="D8084" t="s">
        <v>101</v>
      </c>
      <c r="E8084" t="s">
        <v>28479</v>
      </c>
      <c r="F8084" t="s">
        <v>28480</v>
      </c>
      <c r="G8084" t="s">
        <v>31545</v>
      </c>
      <c r="H8084" t="s">
        <v>134</v>
      </c>
      <c r="I8084" t="s">
        <v>79</v>
      </c>
      <c r="J8084" t="s">
        <v>135</v>
      </c>
      <c r="K8084" t="s">
        <v>22</v>
      </c>
      <c r="L8084" t="s">
        <v>136</v>
      </c>
      <c r="M8084" t="s">
        <v>28481</v>
      </c>
      <c r="N8084" t="s">
        <v>28482</v>
      </c>
      <c r="O8084">
        <v>0.65055555555555555</v>
      </c>
      <c r="P8084">
        <v>14</v>
      </c>
      <c r="Q8084">
        <v>5624</v>
      </c>
      <c r="R8084">
        <v>12</v>
      </c>
      <c r="S8084">
        <v>120</v>
      </c>
      <c r="T8084">
        <v>15</v>
      </c>
      <c r="U8084">
        <v>550</v>
      </c>
      <c r="V8084">
        <v>1</v>
      </c>
      <c r="W8084">
        <v>1</v>
      </c>
      <c r="X8084">
        <v>1.8440415999999999</v>
      </c>
      <c r="Y8084">
        <v>739.68050000000005</v>
      </c>
      <c r="Z8084">
        <v>2.2416550000000002</v>
      </c>
      <c r="AA8084">
        <v>32.244840000000003</v>
      </c>
      <c r="AB8084">
        <v>252.11688000000001</v>
      </c>
      <c r="AC8084">
        <v>291.03125</v>
      </c>
      <c r="AD8084">
        <v>50.853700000000003</v>
      </c>
      <c r="AE8084">
        <v>2.1190419999999999</v>
      </c>
      <c r="AF8084">
        <v>1372.1318000000001</v>
      </c>
    </row>
    <row r="8085" spans="1:32" x14ac:dyDescent="0.3">
      <c r="A8085">
        <v>2793134</v>
      </c>
      <c r="B8085">
        <v>1</v>
      </c>
      <c r="C8085" t="s">
        <v>82</v>
      </c>
      <c r="D8085" t="s">
        <v>103</v>
      </c>
      <c r="E8085" t="s">
        <v>28483</v>
      </c>
      <c r="F8085" t="s">
        <v>28484</v>
      </c>
      <c r="G8085" t="s">
        <v>31548</v>
      </c>
      <c r="H8085" t="s">
        <v>333</v>
      </c>
      <c r="I8085" t="s">
        <v>78</v>
      </c>
      <c r="J8085" t="s">
        <v>135</v>
      </c>
      <c r="K8085" t="s">
        <v>22</v>
      </c>
      <c r="L8085" t="s">
        <v>136</v>
      </c>
      <c r="M8085" t="s">
        <v>28485</v>
      </c>
      <c r="N8085" t="s">
        <v>28486</v>
      </c>
      <c r="O8085">
        <v>2.4061111111111111</v>
      </c>
      <c r="P8085">
        <v>0</v>
      </c>
      <c r="Q8085">
        <v>1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0.47411703999999999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0.47411703999999999</v>
      </c>
    </row>
    <row r="8086" spans="1:32" x14ac:dyDescent="0.3">
      <c r="A8086">
        <v>2793124</v>
      </c>
      <c r="B8086">
        <v>1</v>
      </c>
      <c r="C8086" t="s">
        <v>82</v>
      </c>
      <c r="D8086" t="s">
        <v>106</v>
      </c>
      <c r="E8086" t="s">
        <v>27207</v>
      </c>
      <c r="F8086" t="s">
        <v>27208</v>
      </c>
      <c r="G8086" t="s">
        <v>31546</v>
      </c>
      <c r="H8086" t="s">
        <v>223</v>
      </c>
      <c r="I8086" t="s">
        <v>78</v>
      </c>
      <c r="J8086" t="s">
        <v>135</v>
      </c>
      <c r="K8086" t="s">
        <v>22</v>
      </c>
      <c r="L8086" t="s">
        <v>136</v>
      </c>
      <c r="M8086" t="s">
        <v>28487</v>
      </c>
      <c r="N8086" t="s">
        <v>27973</v>
      </c>
      <c r="O8086">
        <v>1.9686111111111111</v>
      </c>
      <c r="P8086">
        <v>0</v>
      </c>
      <c r="Q8086">
        <v>183</v>
      </c>
      <c r="R8086">
        <v>0</v>
      </c>
      <c r="S8086">
        <v>0</v>
      </c>
      <c r="T8086">
        <v>0</v>
      </c>
      <c r="U8086">
        <v>2</v>
      </c>
      <c r="V8086">
        <v>0</v>
      </c>
      <c r="W8086">
        <v>0</v>
      </c>
      <c r="X8086">
        <v>0</v>
      </c>
      <c r="Y8086">
        <v>143.80797999999999</v>
      </c>
      <c r="Z8086">
        <v>0</v>
      </c>
      <c r="AA8086">
        <v>0</v>
      </c>
      <c r="AB8086">
        <v>0</v>
      </c>
      <c r="AC8086">
        <v>0.73207239999999996</v>
      </c>
      <c r="AD8086">
        <v>0</v>
      </c>
      <c r="AE8086">
        <v>0</v>
      </c>
      <c r="AF8086">
        <v>144.54005000000001</v>
      </c>
    </row>
    <row r="8087" spans="1:32" x14ac:dyDescent="0.3">
      <c r="A8087">
        <v>2793140</v>
      </c>
      <c r="B8087">
        <v>1</v>
      </c>
      <c r="C8087" t="s">
        <v>83</v>
      </c>
      <c r="D8087" t="s">
        <v>129</v>
      </c>
      <c r="E8087" t="s">
        <v>15746</v>
      </c>
      <c r="F8087" t="s">
        <v>15747</v>
      </c>
      <c r="G8087" t="s">
        <v>31551</v>
      </c>
      <c r="H8087" t="s">
        <v>134</v>
      </c>
      <c r="I8087" t="s">
        <v>79</v>
      </c>
      <c r="J8087" t="s">
        <v>135</v>
      </c>
      <c r="K8087" t="s">
        <v>22</v>
      </c>
      <c r="L8087" t="s">
        <v>136</v>
      </c>
      <c r="M8087" t="s">
        <v>28488</v>
      </c>
      <c r="N8087" t="s">
        <v>28489</v>
      </c>
      <c r="O8087">
        <v>0.94833333333333336</v>
      </c>
      <c r="P8087">
        <v>2</v>
      </c>
      <c r="Q8087">
        <v>381</v>
      </c>
      <c r="R8087">
        <v>8</v>
      </c>
      <c r="S8087">
        <v>14</v>
      </c>
      <c r="T8087">
        <v>5</v>
      </c>
      <c r="U8087">
        <v>18</v>
      </c>
      <c r="V8087">
        <v>1</v>
      </c>
      <c r="W8087">
        <v>0</v>
      </c>
      <c r="X8087">
        <v>0.25687589999999999</v>
      </c>
      <c r="Y8087">
        <v>75.154335000000003</v>
      </c>
      <c r="Z8087">
        <v>36.295459999999999</v>
      </c>
      <c r="AA8087">
        <v>3.6948295</v>
      </c>
      <c r="AB8087">
        <v>40.228096000000001</v>
      </c>
      <c r="AC8087">
        <v>9.3367319999999996</v>
      </c>
      <c r="AD8087">
        <v>7.9117575000000002</v>
      </c>
      <c r="AE8087">
        <v>0</v>
      </c>
      <c r="AF8087">
        <v>172.87808000000001</v>
      </c>
    </row>
    <row r="8088" spans="1:32" x14ac:dyDescent="0.3">
      <c r="A8088">
        <v>2792839</v>
      </c>
      <c r="B8088">
        <v>1</v>
      </c>
      <c r="C8088" t="s">
        <v>82</v>
      </c>
      <c r="D8088" t="s">
        <v>106</v>
      </c>
      <c r="E8088" t="s">
        <v>28490</v>
      </c>
      <c r="F8088" t="s">
        <v>28491</v>
      </c>
      <c r="G8088" t="s">
        <v>31551</v>
      </c>
      <c r="H8088" t="s">
        <v>643</v>
      </c>
      <c r="I8088" t="s">
        <v>79</v>
      </c>
      <c r="J8088" t="s">
        <v>135</v>
      </c>
      <c r="K8088" t="s">
        <v>22</v>
      </c>
      <c r="L8088" t="s">
        <v>186</v>
      </c>
      <c r="M8088" t="s">
        <v>28492</v>
      </c>
      <c r="N8088" t="s">
        <v>28493</v>
      </c>
      <c r="O8088">
        <v>6.916666666666667</v>
      </c>
      <c r="P8088">
        <v>0</v>
      </c>
      <c r="Q8088">
        <v>0</v>
      </c>
      <c r="R8088">
        <v>0</v>
      </c>
      <c r="S8088">
        <v>0</v>
      </c>
      <c r="T8088">
        <v>1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222.77915999999999</v>
      </c>
      <c r="AC8088">
        <v>0</v>
      </c>
      <c r="AD8088">
        <v>0</v>
      </c>
      <c r="AE8088">
        <v>0</v>
      </c>
      <c r="AF8088">
        <v>222.77915999999999</v>
      </c>
    </row>
    <row r="8089" spans="1:32" x14ac:dyDescent="0.3">
      <c r="A8089">
        <v>2792852</v>
      </c>
      <c r="B8089">
        <v>1</v>
      </c>
      <c r="C8089" t="s">
        <v>82</v>
      </c>
      <c r="D8089" t="s">
        <v>106</v>
      </c>
      <c r="E8089" t="s">
        <v>28494</v>
      </c>
      <c r="F8089" t="s">
        <v>28495</v>
      </c>
      <c r="G8089" t="s">
        <v>31551</v>
      </c>
      <c r="H8089" t="s">
        <v>643</v>
      </c>
      <c r="I8089" t="s">
        <v>79</v>
      </c>
      <c r="J8089" t="s">
        <v>135</v>
      </c>
      <c r="K8089" t="s">
        <v>22</v>
      </c>
      <c r="L8089" t="s">
        <v>186</v>
      </c>
      <c r="M8089" t="s">
        <v>28496</v>
      </c>
      <c r="N8089" t="s">
        <v>28497</v>
      </c>
      <c r="O8089">
        <v>0.92055555555555557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10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0.72420830000000003</v>
      </c>
      <c r="AD8089">
        <v>0</v>
      </c>
      <c r="AE8089">
        <v>0</v>
      </c>
      <c r="AF8089">
        <v>0.72420830000000003</v>
      </c>
    </row>
    <row r="8090" spans="1:32" x14ac:dyDescent="0.3">
      <c r="A8090">
        <v>2792749</v>
      </c>
      <c r="B8090">
        <v>1</v>
      </c>
      <c r="C8090" t="s">
        <v>83</v>
      </c>
      <c r="D8090" t="s">
        <v>128</v>
      </c>
      <c r="E8090" t="s">
        <v>11370</v>
      </c>
      <c r="F8090" t="s">
        <v>11371</v>
      </c>
      <c r="G8090" t="s">
        <v>31548</v>
      </c>
      <c r="H8090" t="s">
        <v>893</v>
      </c>
      <c r="I8090" t="s">
        <v>78</v>
      </c>
      <c r="J8090" t="s">
        <v>135</v>
      </c>
      <c r="K8090" t="s">
        <v>22</v>
      </c>
      <c r="L8090" t="s">
        <v>136</v>
      </c>
      <c r="M8090" t="s">
        <v>28498</v>
      </c>
      <c r="N8090" t="s">
        <v>28499</v>
      </c>
      <c r="O8090">
        <v>7.0963888888888889</v>
      </c>
      <c r="P8090">
        <v>0</v>
      </c>
      <c r="Q8090">
        <v>7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8.6701099999999993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8.6701099999999993</v>
      </c>
    </row>
    <row r="8091" spans="1:32" x14ac:dyDescent="0.3">
      <c r="A8091">
        <v>2792754</v>
      </c>
      <c r="B8091">
        <v>1</v>
      </c>
      <c r="C8091" t="s">
        <v>82</v>
      </c>
      <c r="D8091" t="s">
        <v>92</v>
      </c>
      <c r="E8091" t="s">
        <v>28500</v>
      </c>
      <c r="F8091" t="s">
        <v>28501</v>
      </c>
      <c r="G8091" t="s">
        <v>31545</v>
      </c>
      <c r="H8091" t="s">
        <v>145</v>
      </c>
      <c r="I8091" t="s">
        <v>79</v>
      </c>
      <c r="J8091" t="s">
        <v>135</v>
      </c>
      <c r="K8091" t="s">
        <v>22</v>
      </c>
      <c r="L8091" t="s">
        <v>136</v>
      </c>
      <c r="M8091" t="s">
        <v>28502</v>
      </c>
      <c r="N8091" t="s">
        <v>28503</v>
      </c>
      <c r="O8091">
        <v>2.5741666666666667</v>
      </c>
      <c r="P8091">
        <v>4</v>
      </c>
      <c r="Q8091">
        <v>0</v>
      </c>
      <c r="R8091">
        <v>4</v>
      </c>
      <c r="S8091">
        <v>0</v>
      </c>
      <c r="T8091">
        <v>6</v>
      </c>
      <c r="U8091">
        <v>0</v>
      </c>
      <c r="V8091">
        <v>0</v>
      </c>
      <c r="W8091">
        <v>0</v>
      </c>
      <c r="X8091">
        <v>24.373709000000002</v>
      </c>
      <c r="Y8091">
        <v>0</v>
      </c>
      <c r="Z8091">
        <v>10.977009000000001</v>
      </c>
      <c r="AA8091">
        <v>0</v>
      </c>
      <c r="AB8091">
        <v>24.338362</v>
      </c>
      <c r="AC8091">
        <v>0</v>
      </c>
      <c r="AD8091">
        <v>0</v>
      </c>
      <c r="AE8091">
        <v>0</v>
      </c>
      <c r="AF8091">
        <v>59.689079999999997</v>
      </c>
    </row>
    <row r="8092" spans="1:32" x14ac:dyDescent="0.3">
      <c r="A8092">
        <v>2792638</v>
      </c>
      <c r="B8092">
        <v>1</v>
      </c>
      <c r="C8092" t="s">
        <v>82</v>
      </c>
      <c r="D8092" t="s">
        <v>90</v>
      </c>
      <c r="E8092" t="s">
        <v>28504</v>
      </c>
      <c r="F8092" t="s">
        <v>28505</v>
      </c>
      <c r="G8092" t="s">
        <v>31547</v>
      </c>
      <c r="H8092" t="s">
        <v>185</v>
      </c>
      <c r="I8092" t="s">
        <v>79</v>
      </c>
      <c r="J8092" t="s">
        <v>135</v>
      </c>
      <c r="K8092" t="s">
        <v>22</v>
      </c>
      <c r="L8092" t="s">
        <v>136</v>
      </c>
      <c r="M8092" t="s">
        <v>28506</v>
      </c>
      <c r="N8092" t="s">
        <v>28507</v>
      </c>
      <c r="O8092">
        <v>5.6666666666666664E-2</v>
      </c>
      <c r="P8092">
        <v>0</v>
      </c>
      <c r="Q8092">
        <v>145</v>
      </c>
      <c r="R8092">
        <v>0</v>
      </c>
      <c r="S8092">
        <v>1</v>
      </c>
      <c r="T8092">
        <v>52</v>
      </c>
      <c r="U8092">
        <v>23</v>
      </c>
      <c r="V8092">
        <v>17</v>
      </c>
      <c r="W8092">
        <v>5</v>
      </c>
      <c r="X8092">
        <v>0</v>
      </c>
      <c r="Y8092">
        <v>3.6590805</v>
      </c>
      <c r="Z8092">
        <v>0</v>
      </c>
      <c r="AA8092">
        <v>0.16693072</v>
      </c>
      <c r="AB8092">
        <v>48.394404999999999</v>
      </c>
      <c r="AC8092">
        <v>2.3805873000000002</v>
      </c>
      <c r="AD8092">
        <v>21.716242000000001</v>
      </c>
      <c r="AE8092">
        <v>3.4674944999999999</v>
      </c>
      <c r="AF8092">
        <v>79.784739999999999</v>
      </c>
    </row>
    <row r="8093" spans="1:32" x14ac:dyDescent="0.3">
      <c r="A8093">
        <v>2792481</v>
      </c>
      <c r="B8093">
        <v>1</v>
      </c>
      <c r="C8093" t="s">
        <v>82</v>
      </c>
      <c r="D8093" t="s">
        <v>96</v>
      </c>
      <c r="E8093" t="s">
        <v>28508</v>
      </c>
      <c r="F8093" t="s">
        <v>28509</v>
      </c>
      <c r="G8093" t="s">
        <v>31552</v>
      </c>
      <c r="H8093" t="s">
        <v>665</v>
      </c>
      <c r="I8093" t="s">
        <v>78</v>
      </c>
      <c r="J8093" t="s">
        <v>135</v>
      </c>
      <c r="K8093" t="s">
        <v>22</v>
      </c>
      <c r="L8093" t="s">
        <v>136</v>
      </c>
      <c r="M8093" t="s">
        <v>28510</v>
      </c>
      <c r="N8093" t="s">
        <v>28511</v>
      </c>
      <c r="O8093">
        <v>1.2094444444444445</v>
      </c>
      <c r="P8093">
        <v>0</v>
      </c>
      <c r="Q8093">
        <v>174</v>
      </c>
      <c r="R8093">
        <v>0</v>
      </c>
      <c r="S8093">
        <v>0</v>
      </c>
      <c r="T8093">
        <v>0</v>
      </c>
      <c r="U8093">
        <v>6</v>
      </c>
      <c r="V8093">
        <v>0</v>
      </c>
      <c r="W8093">
        <v>0</v>
      </c>
      <c r="X8093">
        <v>0</v>
      </c>
      <c r="Y8093">
        <v>69.272090000000006</v>
      </c>
      <c r="Z8093">
        <v>0</v>
      </c>
      <c r="AA8093">
        <v>0</v>
      </c>
      <c r="AB8093">
        <v>0</v>
      </c>
      <c r="AC8093">
        <v>3.5805790000000002</v>
      </c>
      <c r="AD8093">
        <v>0</v>
      </c>
      <c r="AE8093">
        <v>0</v>
      </c>
      <c r="AF8093">
        <v>72.85266</v>
      </c>
    </row>
    <row r="8094" spans="1:32" x14ac:dyDescent="0.3">
      <c r="A8094">
        <v>2792466</v>
      </c>
      <c r="B8094">
        <v>1</v>
      </c>
      <c r="C8094" t="s">
        <v>82</v>
      </c>
      <c r="D8094" t="s">
        <v>104</v>
      </c>
      <c r="E8094" t="s">
        <v>28512</v>
      </c>
      <c r="F8094" t="s">
        <v>28513</v>
      </c>
      <c r="G8094" t="s">
        <v>31552</v>
      </c>
      <c r="H8094" t="s">
        <v>665</v>
      </c>
      <c r="I8094" t="s">
        <v>78</v>
      </c>
      <c r="J8094" t="s">
        <v>135</v>
      </c>
      <c r="K8094" t="s">
        <v>22</v>
      </c>
      <c r="L8094" t="s">
        <v>136</v>
      </c>
      <c r="M8094" t="s">
        <v>28514</v>
      </c>
      <c r="N8094" t="s">
        <v>28515</v>
      </c>
      <c r="O8094">
        <v>1.2952777777777778</v>
      </c>
      <c r="P8094">
        <v>0</v>
      </c>
      <c r="Q8094">
        <v>538</v>
      </c>
      <c r="R8094">
        <v>0</v>
      </c>
      <c r="S8094">
        <v>0</v>
      </c>
      <c r="T8094">
        <v>0</v>
      </c>
      <c r="U8094">
        <v>40</v>
      </c>
      <c r="V8094">
        <v>0</v>
      </c>
      <c r="W8094">
        <v>0</v>
      </c>
      <c r="X8094">
        <v>0</v>
      </c>
      <c r="Y8094">
        <v>219.16501</v>
      </c>
      <c r="Z8094">
        <v>0</v>
      </c>
      <c r="AA8094">
        <v>0</v>
      </c>
      <c r="AB8094">
        <v>0</v>
      </c>
      <c r="AC8094">
        <v>20.393999999999998</v>
      </c>
      <c r="AD8094">
        <v>0</v>
      </c>
      <c r="AE8094">
        <v>0</v>
      </c>
      <c r="AF8094">
        <v>239.559</v>
      </c>
    </row>
    <row r="8095" spans="1:32" x14ac:dyDescent="0.3">
      <c r="A8095">
        <v>2792467</v>
      </c>
      <c r="B8095">
        <v>1</v>
      </c>
      <c r="C8095" t="s">
        <v>82</v>
      </c>
      <c r="D8095" t="s">
        <v>92</v>
      </c>
      <c r="E8095" t="s">
        <v>25984</v>
      </c>
      <c r="F8095" t="s">
        <v>25985</v>
      </c>
      <c r="G8095" t="s">
        <v>31549</v>
      </c>
      <c r="H8095" t="s">
        <v>134</v>
      </c>
      <c r="I8095" t="s">
        <v>79</v>
      </c>
      <c r="J8095" t="s">
        <v>135</v>
      </c>
      <c r="K8095" t="s">
        <v>22</v>
      </c>
      <c r="L8095" t="s">
        <v>136</v>
      </c>
      <c r="M8095" t="s">
        <v>28516</v>
      </c>
      <c r="N8095" t="s">
        <v>28517</v>
      </c>
      <c r="O8095">
        <v>0.24333333333333335</v>
      </c>
      <c r="P8095">
        <v>0</v>
      </c>
      <c r="Q8095">
        <v>293</v>
      </c>
      <c r="R8095">
        <v>11</v>
      </c>
      <c r="S8095">
        <v>36</v>
      </c>
      <c r="T8095">
        <v>12</v>
      </c>
      <c r="U8095">
        <v>68</v>
      </c>
      <c r="V8095">
        <v>3</v>
      </c>
      <c r="W8095">
        <v>0</v>
      </c>
      <c r="X8095">
        <v>0</v>
      </c>
      <c r="Y8095">
        <v>27.55668</v>
      </c>
      <c r="Z8095">
        <v>14.897275</v>
      </c>
      <c r="AA8095">
        <v>5.9106344999999996</v>
      </c>
      <c r="AB8095">
        <v>14.800162</v>
      </c>
      <c r="AC8095">
        <v>17.455663999999999</v>
      </c>
      <c r="AD8095">
        <v>93.294229999999999</v>
      </c>
      <c r="AE8095">
        <v>0</v>
      </c>
      <c r="AF8095">
        <v>173.91463999999999</v>
      </c>
    </row>
    <row r="8096" spans="1:32" x14ac:dyDescent="0.3">
      <c r="A8096">
        <v>2792457</v>
      </c>
      <c r="B8096">
        <v>1</v>
      </c>
      <c r="C8096" t="s">
        <v>82</v>
      </c>
      <c r="D8096" t="s">
        <v>104</v>
      </c>
      <c r="E8096" t="s">
        <v>25541</v>
      </c>
      <c r="F8096" t="s">
        <v>25542</v>
      </c>
      <c r="G8096" t="s">
        <v>31552</v>
      </c>
      <c r="H8096" t="s">
        <v>665</v>
      </c>
      <c r="I8096" t="s">
        <v>78</v>
      </c>
      <c r="J8096" t="s">
        <v>135</v>
      </c>
      <c r="K8096" t="s">
        <v>22</v>
      </c>
      <c r="L8096" t="s">
        <v>136</v>
      </c>
      <c r="M8096" t="s">
        <v>28518</v>
      </c>
      <c r="N8096" t="s">
        <v>28519</v>
      </c>
      <c r="O8096">
        <v>1.5558333333333334</v>
      </c>
      <c r="P8096">
        <v>0</v>
      </c>
      <c r="Q8096">
        <v>356</v>
      </c>
      <c r="R8096">
        <v>0</v>
      </c>
      <c r="S8096">
        <v>0</v>
      </c>
      <c r="T8096">
        <v>0</v>
      </c>
      <c r="U8096">
        <v>42</v>
      </c>
      <c r="V8096">
        <v>0</v>
      </c>
      <c r="W8096">
        <v>1</v>
      </c>
      <c r="X8096">
        <v>0</v>
      </c>
      <c r="Y8096">
        <v>143.21176</v>
      </c>
      <c r="Z8096">
        <v>0</v>
      </c>
      <c r="AA8096">
        <v>0</v>
      </c>
      <c r="AB8096">
        <v>0</v>
      </c>
      <c r="AC8096">
        <v>26.628166</v>
      </c>
      <c r="AD8096">
        <v>0</v>
      </c>
      <c r="AE8096">
        <v>6.2679777000000003</v>
      </c>
      <c r="AF8096">
        <v>176.10791</v>
      </c>
    </row>
    <row r="8097" spans="1:32" x14ac:dyDescent="0.3">
      <c r="A8097">
        <v>2792440</v>
      </c>
      <c r="B8097">
        <v>1</v>
      </c>
      <c r="C8097" t="s">
        <v>82</v>
      </c>
      <c r="D8097" t="s">
        <v>104</v>
      </c>
      <c r="E8097" t="s">
        <v>1524</v>
      </c>
      <c r="F8097" t="s">
        <v>1525</v>
      </c>
      <c r="G8097" t="s">
        <v>31552</v>
      </c>
      <c r="H8097" t="s">
        <v>665</v>
      </c>
      <c r="I8097" t="s">
        <v>78</v>
      </c>
      <c r="J8097" t="s">
        <v>135</v>
      </c>
      <c r="K8097" t="s">
        <v>22</v>
      </c>
      <c r="L8097" t="s">
        <v>136</v>
      </c>
      <c r="M8097" t="s">
        <v>28520</v>
      </c>
      <c r="N8097" t="s">
        <v>28521</v>
      </c>
      <c r="O8097">
        <v>0.67749999999999999</v>
      </c>
      <c r="P8097">
        <v>0</v>
      </c>
      <c r="Q8097">
        <v>260</v>
      </c>
      <c r="R8097">
        <v>0</v>
      </c>
      <c r="S8097">
        <v>0</v>
      </c>
      <c r="T8097">
        <v>0</v>
      </c>
      <c r="U8097">
        <v>10</v>
      </c>
      <c r="V8097">
        <v>0</v>
      </c>
      <c r="W8097">
        <v>0</v>
      </c>
      <c r="X8097">
        <v>0</v>
      </c>
      <c r="Y8097">
        <v>58.264603000000001</v>
      </c>
      <c r="Z8097">
        <v>0</v>
      </c>
      <c r="AA8097">
        <v>0</v>
      </c>
      <c r="AB8097">
        <v>0</v>
      </c>
      <c r="AC8097">
        <v>3.423886</v>
      </c>
      <c r="AD8097">
        <v>0</v>
      </c>
      <c r="AE8097">
        <v>0</v>
      </c>
      <c r="AF8097">
        <v>61.688488</v>
      </c>
    </row>
    <row r="8098" spans="1:32" x14ac:dyDescent="0.3">
      <c r="A8098">
        <v>2792311</v>
      </c>
      <c r="B8098">
        <v>1</v>
      </c>
      <c r="C8098" t="s">
        <v>82</v>
      </c>
      <c r="D8098" t="s">
        <v>103</v>
      </c>
      <c r="E8098" t="s">
        <v>21214</v>
      </c>
      <c r="F8098" t="s">
        <v>21215</v>
      </c>
      <c r="G8098" t="s">
        <v>31546</v>
      </c>
      <c r="H8098" t="s">
        <v>223</v>
      </c>
      <c r="I8098" t="s">
        <v>78</v>
      </c>
      <c r="J8098" t="s">
        <v>135</v>
      </c>
      <c r="K8098" t="s">
        <v>22</v>
      </c>
      <c r="L8098" t="s">
        <v>136</v>
      </c>
      <c r="M8098" t="s">
        <v>28522</v>
      </c>
      <c r="N8098" t="s">
        <v>28523</v>
      </c>
      <c r="O8098">
        <v>3.408611111111111</v>
      </c>
      <c r="P8098">
        <v>0</v>
      </c>
      <c r="Q8098">
        <v>15</v>
      </c>
      <c r="R8098">
        <v>0</v>
      </c>
      <c r="S8098">
        <v>1</v>
      </c>
      <c r="T8098">
        <v>0</v>
      </c>
      <c r="U8098">
        <v>1</v>
      </c>
      <c r="V8098">
        <v>0</v>
      </c>
      <c r="W8098">
        <v>0</v>
      </c>
      <c r="X8098">
        <v>0</v>
      </c>
      <c r="Y8098">
        <v>9.7899685000000005</v>
      </c>
      <c r="Z8098">
        <v>0</v>
      </c>
      <c r="AA8098">
        <v>8.6938119999999994E-2</v>
      </c>
      <c r="AB8098">
        <v>0</v>
      </c>
      <c r="AC8098">
        <v>0.65145260000000005</v>
      </c>
      <c r="AD8098">
        <v>0</v>
      </c>
      <c r="AE8098">
        <v>0</v>
      </c>
      <c r="AF8098">
        <v>10.528359</v>
      </c>
    </row>
    <row r="8099" spans="1:32" x14ac:dyDescent="0.3">
      <c r="A8099">
        <v>2792305</v>
      </c>
      <c r="B8099">
        <v>1</v>
      </c>
      <c r="C8099" t="s">
        <v>83</v>
      </c>
      <c r="D8099" t="s">
        <v>124</v>
      </c>
      <c r="E8099" t="s">
        <v>28524</v>
      </c>
      <c r="F8099" t="s">
        <v>28525</v>
      </c>
      <c r="G8099" t="s">
        <v>31552</v>
      </c>
      <c r="H8099" t="s">
        <v>665</v>
      </c>
      <c r="I8099" t="s">
        <v>78</v>
      </c>
      <c r="J8099" t="s">
        <v>135</v>
      </c>
      <c r="K8099" t="s">
        <v>22</v>
      </c>
      <c r="L8099" t="s">
        <v>136</v>
      </c>
      <c r="M8099" t="s">
        <v>28526</v>
      </c>
      <c r="N8099" t="s">
        <v>28527</v>
      </c>
      <c r="O8099">
        <v>2.3988888888888891</v>
      </c>
      <c r="P8099">
        <v>0</v>
      </c>
      <c r="Q8099">
        <v>0</v>
      </c>
      <c r="R8099">
        <v>0</v>
      </c>
      <c r="S8099">
        <v>12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6.3677260000000002</v>
      </c>
      <c r="AB8099">
        <v>0</v>
      </c>
      <c r="AC8099">
        <v>0</v>
      </c>
      <c r="AD8099">
        <v>0</v>
      </c>
      <c r="AE8099">
        <v>0</v>
      </c>
      <c r="AF8099">
        <v>6.3677260000000002</v>
      </c>
    </row>
    <row r="8100" spans="1:32" x14ac:dyDescent="0.3">
      <c r="A8100">
        <v>2792179</v>
      </c>
      <c r="B8100">
        <v>1</v>
      </c>
      <c r="C8100" t="s">
        <v>82</v>
      </c>
      <c r="D8100" t="s">
        <v>90</v>
      </c>
      <c r="E8100" t="s">
        <v>28528</v>
      </c>
      <c r="F8100" t="s">
        <v>28529</v>
      </c>
      <c r="G8100" t="s">
        <v>31548</v>
      </c>
      <c r="H8100" t="s">
        <v>333</v>
      </c>
      <c r="I8100" t="s">
        <v>78</v>
      </c>
      <c r="J8100" t="s">
        <v>135</v>
      </c>
      <c r="K8100" t="s">
        <v>22</v>
      </c>
      <c r="L8100" t="s">
        <v>136</v>
      </c>
      <c r="M8100" t="s">
        <v>28530</v>
      </c>
      <c r="N8100" t="s">
        <v>28531</v>
      </c>
      <c r="O8100">
        <v>2.9719444444444445</v>
      </c>
      <c r="P8100">
        <v>0</v>
      </c>
      <c r="Q8100">
        <v>2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3.3172907999999999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3.3172907999999999</v>
      </c>
    </row>
    <row r="8101" spans="1:32" x14ac:dyDescent="0.3">
      <c r="A8101">
        <v>2792065</v>
      </c>
      <c r="B8101">
        <v>1</v>
      </c>
      <c r="C8101" t="s">
        <v>82</v>
      </c>
      <c r="D8101" t="s">
        <v>84</v>
      </c>
      <c r="E8101" t="s">
        <v>3157</v>
      </c>
      <c r="F8101" t="s">
        <v>3158</v>
      </c>
      <c r="G8101" t="s">
        <v>31552</v>
      </c>
      <c r="H8101" t="s">
        <v>145</v>
      </c>
      <c r="I8101" t="s">
        <v>78</v>
      </c>
      <c r="J8101" t="s">
        <v>135</v>
      </c>
      <c r="K8101" t="s">
        <v>22</v>
      </c>
      <c r="L8101" t="s">
        <v>136</v>
      </c>
      <c r="M8101" t="s">
        <v>28532</v>
      </c>
      <c r="N8101" t="s">
        <v>28533</v>
      </c>
      <c r="O8101">
        <v>5.7180555555555559</v>
      </c>
      <c r="P8101">
        <v>0</v>
      </c>
      <c r="Q8101">
        <v>66</v>
      </c>
      <c r="R8101">
        <v>0</v>
      </c>
      <c r="S8101">
        <v>3</v>
      </c>
      <c r="T8101">
        <v>0</v>
      </c>
      <c r="U8101">
        <v>2</v>
      </c>
      <c r="V8101">
        <v>0</v>
      </c>
      <c r="W8101">
        <v>0</v>
      </c>
      <c r="X8101">
        <v>0</v>
      </c>
      <c r="Y8101">
        <v>53.808929999999997</v>
      </c>
      <c r="Z8101">
        <v>0</v>
      </c>
      <c r="AA8101">
        <v>1.1286871000000001</v>
      </c>
      <c r="AB8101">
        <v>0</v>
      </c>
      <c r="AC8101">
        <v>0.30374897000000001</v>
      </c>
      <c r="AD8101">
        <v>0</v>
      </c>
      <c r="AE8101">
        <v>0</v>
      </c>
      <c r="AF8101">
        <v>55.241363999999997</v>
      </c>
    </row>
    <row r="8102" spans="1:32" x14ac:dyDescent="0.3">
      <c r="A8102">
        <v>2791631</v>
      </c>
      <c r="B8102">
        <v>1</v>
      </c>
      <c r="C8102" t="s">
        <v>82</v>
      </c>
      <c r="D8102" t="s">
        <v>92</v>
      </c>
      <c r="E8102" t="s">
        <v>28534</v>
      </c>
      <c r="F8102" t="s">
        <v>28535</v>
      </c>
      <c r="G8102" t="s">
        <v>31550</v>
      </c>
      <c r="H8102" t="s">
        <v>223</v>
      </c>
      <c r="I8102" t="s">
        <v>78</v>
      </c>
      <c r="J8102" t="s">
        <v>135</v>
      </c>
      <c r="K8102" t="s">
        <v>22</v>
      </c>
      <c r="L8102" t="s">
        <v>136</v>
      </c>
      <c r="M8102" t="s">
        <v>28536</v>
      </c>
      <c r="N8102" t="s">
        <v>28537</v>
      </c>
      <c r="O8102">
        <v>4.0380555555555553</v>
      </c>
      <c r="P8102">
        <v>0</v>
      </c>
      <c r="Q8102">
        <v>29</v>
      </c>
      <c r="R8102">
        <v>0</v>
      </c>
      <c r="S8102">
        <v>0</v>
      </c>
      <c r="T8102">
        <v>0</v>
      </c>
      <c r="U8102">
        <v>5</v>
      </c>
      <c r="V8102">
        <v>0</v>
      </c>
      <c r="W8102">
        <v>0</v>
      </c>
      <c r="X8102">
        <v>0</v>
      </c>
      <c r="Y8102">
        <v>82.000559999999993</v>
      </c>
      <c r="Z8102">
        <v>0</v>
      </c>
      <c r="AA8102">
        <v>0</v>
      </c>
      <c r="AB8102">
        <v>0</v>
      </c>
      <c r="AC8102">
        <v>53.790393999999999</v>
      </c>
      <c r="AD8102">
        <v>0</v>
      </c>
      <c r="AE8102">
        <v>0</v>
      </c>
      <c r="AF8102">
        <v>135.79095000000001</v>
      </c>
    </row>
    <row r="8103" spans="1:32" x14ac:dyDescent="0.3">
      <c r="A8103">
        <v>2791623</v>
      </c>
      <c r="B8103">
        <v>1</v>
      </c>
      <c r="C8103" t="s">
        <v>82</v>
      </c>
      <c r="D8103" t="s">
        <v>92</v>
      </c>
      <c r="E8103" t="s">
        <v>28538</v>
      </c>
      <c r="F8103" t="s">
        <v>28539</v>
      </c>
      <c r="G8103" t="s">
        <v>31548</v>
      </c>
      <c r="H8103" t="s">
        <v>333</v>
      </c>
      <c r="I8103" t="s">
        <v>78</v>
      </c>
      <c r="J8103" t="s">
        <v>135</v>
      </c>
      <c r="K8103" t="s">
        <v>22</v>
      </c>
      <c r="L8103" t="s">
        <v>136</v>
      </c>
      <c r="M8103" t="s">
        <v>28540</v>
      </c>
      <c r="N8103" t="s">
        <v>28541</v>
      </c>
      <c r="O8103">
        <v>3.6211111111111109</v>
      </c>
      <c r="P8103">
        <v>0</v>
      </c>
      <c r="Q8103">
        <v>0</v>
      </c>
      <c r="R8103">
        <v>0</v>
      </c>
      <c r="S8103">
        <v>1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5.298902</v>
      </c>
      <c r="AB8103">
        <v>0</v>
      </c>
      <c r="AC8103">
        <v>0</v>
      </c>
      <c r="AD8103">
        <v>0</v>
      </c>
      <c r="AE8103">
        <v>0</v>
      </c>
      <c r="AF8103">
        <v>5.298902</v>
      </c>
    </row>
    <row r="8104" spans="1:32" x14ac:dyDescent="0.3">
      <c r="A8104">
        <v>2791624</v>
      </c>
      <c r="B8104">
        <v>1</v>
      </c>
      <c r="C8104" t="s">
        <v>82</v>
      </c>
      <c r="D8104" t="s">
        <v>113</v>
      </c>
      <c r="E8104" t="s">
        <v>28542</v>
      </c>
      <c r="F8104" t="s">
        <v>28543</v>
      </c>
      <c r="G8104" t="s">
        <v>31546</v>
      </c>
      <c r="H8104" t="s">
        <v>223</v>
      </c>
      <c r="I8104" t="s">
        <v>78</v>
      </c>
      <c r="J8104" t="s">
        <v>135</v>
      </c>
      <c r="K8104" t="s">
        <v>22</v>
      </c>
      <c r="L8104" t="s">
        <v>136</v>
      </c>
      <c r="M8104" t="s">
        <v>28544</v>
      </c>
      <c r="N8104" t="s">
        <v>28545</v>
      </c>
      <c r="O8104">
        <v>0.85916666666666663</v>
      </c>
      <c r="P8104">
        <v>0</v>
      </c>
      <c r="Q8104">
        <v>35</v>
      </c>
      <c r="R8104">
        <v>0</v>
      </c>
      <c r="S8104">
        <v>0</v>
      </c>
      <c r="T8104">
        <v>0</v>
      </c>
      <c r="U8104">
        <v>3</v>
      </c>
      <c r="V8104">
        <v>0</v>
      </c>
      <c r="W8104">
        <v>0</v>
      </c>
      <c r="X8104">
        <v>0</v>
      </c>
      <c r="Y8104">
        <v>11.438497999999999</v>
      </c>
      <c r="Z8104">
        <v>0</v>
      </c>
      <c r="AA8104">
        <v>0</v>
      </c>
      <c r="AB8104">
        <v>0</v>
      </c>
      <c r="AC8104">
        <v>2.085817</v>
      </c>
      <c r="AD8104">
        <v>0</v>
      </c>
      <c r="AE8104">
        <v>0</v>
      </c>
      <c r="AF8104">
        <v>13.524314</v>
      </c>
    </row>
    <row r="8105" spans="1:32" x14ac:dyDescent="0.3">
      <c r="A8105">
        <v>2791629</v>
      </c>
      <c r="B8105">
        <v>1</v>
      </c>
      <c r="C8105" t="s">
        <v>82</v>
      </c>
      <c r="D8105" t="s">
        <v>97</v>
      </c>
      <c r="E8105" t="s">
        <v>28546</v>
      </c>
      <c r="F8105" t="s">
        <v>28547</v>
      </c>
      <c r="G8105" t="s">
        <v>31546</v>
      </c>
      <c r="H8105" t="s">
        <v>2229</v>
      </c>
      <c r="I8105" t="s">
        <v>78</v>
      </c>
      <c r="J8105" t="s">
        <v>135</v>
      </c>
      <c r="K8105" t="s">
        <v>22</v>
      </c>
      <c r="L8105" t="s">
        <v>136</v>
      </c>
      <c r="M8105" t="s">
        <v>28548</v>
      </c>
      <c r="N8105" t="s">
        <v>28549</v>
      </c>
      <c r="O8105">
        <v>1.6472222222222221</v>
      </c>
      <c r="P8105">
        <v>0</v>
      </c>
      <c r="Q8105">
        <v>278</v>
      </c>
      <c r="R8105">
        <v>0</v>
      </c>
      <c r="S8105">
        <v>1</v>
      </c>
      <c r="T8105">
        <v>0</v>
      </c>
      <c r="U8105">
        <v>10</v>
      </c>
      <c r="V8105">
        <v>0</v>
      </c>
      <c r="W8105">
        <v>0</v>
      </c>
      <c r="X8105">
        <v>0</v>
      </c>
      <c r="Y8105">
        <v>126.45882</v>
      </c>
      <c r="Z8105">
        <v>0</v>
      </c>
      <c r="AA8105">
        <v>7.7264910000000006E-2</v>
      </c>
      <c r="AB8105">
        <v>0</v>
      </c>
      <c r="AC8105">
        <v>16.471620000000001</v>
      </c>
      <c r="AD8105">
        <v>0</v>
      </c>
      <c r="AE8105">
        <v>0</v>
      </c>
      <c r="AF8105">
        <v>143.0077</v>
      </c>
    </row>
    <row r="8106" spans="1:32" x14ac:dyDescent="0.3">
      <c r="A8106">
        <v>2791335</v>
      </c>
      <c r="B8106">
        <v>1</v>
      </c>
      <c r="C8106" t="s">
        <v>83</v>
      </c>
      <c r="D8106" t="s">
        <v>117</v>
      </c>
      <c r="E8106" t="s">
        <v>28550</v>
      </c>
      <c r="F8106" t="s">
        <v>28551</v>
      </c>
      <c r="G8106" t="s">
        <v>31546</v>
      </c>
      <c r="H8106" t="s">
        <v>145</v>
      </c>
      <c r="I8106" t="s">
        <v>78</v>
      </c>
      <c r="J8106" t="s">
        <v>135</v>
      </c>
      <c r="K8106" t="s">
        <v>22</v>
      </c>
      <c r="L8106" t="s">
        <v>136</v>
      </c>
      <c r="M8106" t="s">
        <v>28552</v>
      </c>
      <c r="N8106" t="s">
        <v>28553</v>
      </c>
      <c r="O8106">
        <v>0.30805555555555558</v>
      </c>
      <c r="P8106">
        <v>0</v>
      </c>
      <c r="Q8106">
        <v>113</v>
      </c>
      <c r="R8106">
        <v>0</v>
      </c>
      <c r="S8106">
        <v>1</v>
      </c>
      <c r="T8106">
        <v>0</v>
      </c>
      <c r="U8106">
        <v>3</v>
      </c>
      <c r="V8106">
        <v>0</v>
      </c>
      <c r="W8106">
        <v>0</v>
      </c>
      <c r="X8106">
        <v>0</v>
      </c>
      <c r="Y8106">
        <v>6.3796945000000003</v>
      </c>
      <c r="Z8106">
        <v>0</v>
      </c>
      <c r="AA8106">
        <v>1.5867908E-2</v>
      </c>
      <c r="AB8106">
        <v>0</v>
      </c>
      <c r="AC8106">
        <v>2.0005980000000001</v>
      </c>
      <c r="AD8106">
        <v>0</v>
      </c>
      <c r="AE8106">
        <v>0</v>
      </c>
      <c r="AF8106">
        <v>8.3961600000000001</v>
      </c>
    </row>
    <row r="8107" spans="1:32" x14ac:dyDescent="0.3">
      <c r="A8107">
        <v>2791112</v>
      </c>
      <c r="B8107">
        <v>1</v>
      </c>
      <c r="C8107" t="s">
        <v>82</v>
      </c>
      <c r="D8107" t="s">
        <v>90</v>
      </c>
      <c r="E8107" t="s">
        <v>28554</v>
      </c>
      <c r="F8107" t="s">
        <v>28555</v>
      </c>
      <c r="G8107" t="s">
        <v>31551</v>
      </c>
      <c r="H8107" t="s">
        <v>134</v>
      </c>
      <c r="I8107" t="s">
        <v>79</v>
      </c>
      <c r="J8107" t="s">
        <v>135</v>
      </c>
      <c r="K8107" t="s">
        <v>22</v>
      </c>
      <c r="L8107" t="s">
        <v>136</v>
      </c>
      <c r="M8107" t="s">
        <v>28556</v>
      </c>
      <c r="N8107" t="s">
        <v>28557</v>
      </c>
      <c r="O8107">
        <v>0.44805555555555554</v>
      </c>
      <c r="P8107">
        <v>0</v>
      </c>
      <c r="Q8107">
        <v>0</v>
      </c>
      <c r="R8107">
        <v>0</v>
      </c>
      <c r="S8107">
        <v>0</v>
      </c>
      <c r="T8107">
        <v>2</v>
      </c>
      <c r="U8107">
        <v>0</v>
      </c>
      <c r="V8107">
        <v>1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2.9241313999999998</v>
      </c>
      <c r="AC8107">
        <v>0</v>
      </c>
      <c r="AD8107">
        <v>7.8472346999999996</v>
      </c>
      <c r="AE8107">
        <v>0</v>
      </c>
      <c r="AF8107">
        <v>10.771366</v>
      </c>
    </row>
    <row r="8108" spans="1:32" x14ac:dyDescent="0.3">
      <c r="A8108">
        <v>2790946</v>
      </c>
      <c r="B8108">
        <v>1</v>
      </c>
      <c r="C8108" t="s">
        <v>83</v>
      </c>
      <c r="D8108" t="s">
        <v>130</v>
      </c>
      <c r="E8108" t="s">
        <v>24357</v>
      </c>
      <c r="F8108" t="s">
        <v>24358</v>
      </c>
      <c r="G8108" t="s">
        <v>31545</v>
      </c>
      <c r="H8108" t="s">
        <v>134</v>
      </c>
      <c r="I8108" t="s">
        <v>79</v>
      </c>
      <c r="J8108" t="s">
        <v>135</v>
      </c>
      <c r="K8108" t="s">
        <v>22</v>
      </c>
      <c r="L8108" t="s">
        <v>136</v>
      </c>
      <c r="M8108" t="s">
        <v>28558</v>
      </c>
      <c r="N8108" t="s">
        <v>28559</v>
      </c>
      <c r="O8108">
        <v>0.58611111111111114</v>
      </c>
      <c r="P8108">
        <v>14</v>
      </c>
      <c r="Q8108">
        <v>106</v>
      </c>
      <c r="R8108">
        <v>34</v>
      </c>
      <c r="S8108">
        <v>16</v>
      </c>
      <c r="T8108">
        <v>3</v>
      </c>
      <c r="U8108">
        <v>9</v>
      </c>
      <c r="V8108">
        <v>0</v>
      </c>
      <c r="W8108">
        <v>0</v>
      </c>
      <c r="X8108">
        <v>2.1457557999999999</v>
      </c>
      <c r="Y8108">
        <v>10.350109</v>
      </c>
      <c r="Z8108">
        <v>4.7160095999999996</v>
      </c>
      <c r="AA8108">
        <v>4.2151212999999998</v>
      </c>
      <c r="AB8108">
        <v>2.8012191999999998</v>
      </c>
      <c r="AC8108">
        <v>0.66621140000000001</v>
      </c>
      <c r="AD8108">
        <v>0</v>
      </c>
      <c r="AE8108">
        <v>0</v>
      </c>
      <c r="AF8108">
        <v>24.894425999999999</v>
      </c>
    </row>
    <row r="8109" spans="1:32" x14ac:dyDescent="0.3">
      <c r="A8109">
        <v>2790944</v>
      </c>
      <c r="B8109">
        <v>1</v>
      </c>
      <c r="C8109" t="s">
        <v>82</v>
      </c>
      <c r="D8109" t="s">
        <v>85</v>
      </c>
      <c r="E8109" t="s">
        <v>28560</v>
      </c>
      <c r="F8109" t="s">
        <v>28561</v>
      </c>
      <c r="G8109" t="s">
        <v>31551</v>
      </c>
      <c r="H8109" t="s">
        <v>672</v>
      </c>
      <c r="I8109" t="s">
        <v>79</v>
      </c>
      <c r="J8109" t="s">
        <v>135</v>
      </c>
      <c r="K8109" t="s">
        <v>22</v>
      </c>
      <c r="L8109" t="s">
        <v>136</v>
      </c>
      <c r="M8109" t="s">
        <v>28562</v>
      </c>
      <c r="N8109" t="s">
        <v>28563</v>
      </c>
      <c r="O8109">
        <v>1.7952777777777778</v>
      </c>
      <c r="P8109">
        <v>0</v>
      </c>
      <c r="Q8109">
        <v>14</v>
      </c>
      <c r="R8109">
        <v>0</v>
      </c>
      <c r="S8109">
        <v>15</v>
      </c>
      <c r="T8109">
        <v>0</v>
      </c>
      <c r="U8109">
        <v>14</v>
      </c>
      <c r="V8109">
        <v>0</v>
      </c>
      <c r="W8109">
        <v>0</v>
      </c>
      <c r="X8109">
        <v>0</v>
      </c>
      <c r="Y8109">
        <v>8.2849240000000002</v>
      </c>
      <c r="Z8109">
        <v>0</v>
      </c>
      <c r="AA8109">
        <v>5.0945369999999999</v>
      </c>
      <c r="AB8109">
        <v>0</v>
      </c>
      <c r="AC8109">
        <v>17.704985000000001</v>
      </c>
      <c r="AD8109">
        <v>0</v>
      </c>
      <c r="AE8109">
        <v>0</v>
      </c>
      <c r="AF8109">
        <v>31.084446</v>
      </c>
    </row>
    <row r="8110" spans="1:32" x14ac:dyDescent="0.3">
      <c r="A8110">
        <v>2790943</v>
      </c>
      <c r="B8110">
        <v>1</v>
      </c>
      <c r="C8110" t="s">
        <v>82</v>
      </c>
      <c r="D8110" t="s">
        <v>100</v>
      </c>
      <c r="E8110" t="s">
        <v>25768</v>
      </c>
      <c r="F8110" t="s">
        <v>25769</v>
      </c>
      <c r="G8110" t="s">
        <v>31551</v>
      </c>
      <c r="H8110" t="s">
        <v>185</v>
      </c>
      <c r="I8110" t="s">
        <v>79</v>
      </c>
      <c r="J8110" t="s">
        <v>135</v>
      </c>
      <c r="K8110" t="s">
        <v>22</v>
      </c>
      <c r="L8110" t="s">
        <v>136</v>
      </c>
      <c r="M8110" t="s">
        <v>28564</v>
      </c>
      <c r="N8110" t="s">
        <v>28565</v>
      </c>
      <c r="O8110">
        <v>0.58277777777777773</v>
      </c>
      <c r="P8110">
        <v>0</v>
      </c>
      <c r="Q8110">
        <v>841</v>
      </c>
      <c r="R8110">
        <v>0</v>
      </c>
      <c r="S8110">
        <v>0</v>
      </c>
      <c r="T8110">
        <v>0</v>
      </c>
      <c r="U8110">
        <v>112</v>
      </c>
      <c r="V8110">
        <v>0</v>
      </c>
      <c r="W8110">
        <v>0</v>
      </c>
      <c r="X8110">
        <v>0</v>
      </c>
      <c r="Y8110">
        <v>138.30115000000001</v>
      </c>
      <c r="Z8110">
        <v>0</v>
      </c>
      <c r="AA8110">
        <v>0</v>
      </c>
      <c r="AB8110">
        <v>0</v>
      </c>
      <c r="AC8110">
        <v>98.525859999999994</v>
      </c>
      <c r="AD8110">
        <v>0</v>
      </c>
      <c r="AE8110">
        <v>0</v>
      </c>
      <c r="AF8110">
        <v>236.82701</v>
      </c>
    </row>
    <row r="8111" spans="1:32" x14ac:dyDescent="0.3">
      <c r="A8111">
        <v>2790921</v>
      </c>
      <c r="B8111">
        <v>1</v>
      </c>
      <c r="C8111" t="s">
        <v>82</v>
      </c>
      <c r="D8111" t="s">
        <v>112</v>
      </c>
      <c r="E8111" t="s">
        <v>1864</v>
      </c>
      <c r="F8111" t="s">
        <v>734</v>
      </c>
      <c r="G8111" t="s">
        <v>31552</v>
      </c>
      <c r="H8111" t="s">
        <v>665</v>
      </c>
      <c r="I8111" t="s">
        <v>78</v>
      </c>
      <c r="J8111" t="s">
        <v>135</v>
      </c>
      <c r="K8111" t="s">
        <v>22</v>
      </c>
      <c r="L8111" t="s">
        <v>136</v>
      </c>
      <c r="M8111" t="s">
        <v>28566</v>
      </c>
      <c r="N8111" t="s">
        <v>28567</v>
      </c>
      <c r="O8111">
        <v>3.2494444444444444</v>
      </c>
      <c r="P8111">
        <v>0</v>
      </c>
      <c r="Q8111">
        <v>239</v>
      </c>
      <c r="R8111">
        <v>0</v>
      </c>
      <c r="S8111">
        <v>5</v>
      </c>
      <c r="T8111">
        <v>0</v>
      </c>
      <c r="U8111">
        <v>23</v>
      </c>
      <c r="V8111">
        <v>0</v>
      </c>
      <c r="W8111">
        <v>0</v>
      </c>
      <c r="X8111">
        <v>0</v>
      </c>
      <c r="Y8111">
        <v>206.02873</v>
      </c>
      <c r="Z8111">
        <v>0</v>
      </c>
      <c r="AA8111">
        <v>3.5526536000000002</v>
      </c>
      <c r="AB8111">
        <v>0</v>
      </c>
      <c r="AC8111">
        <v>184.66414</v>
      </c>
      <c r="AD8111">
        <v>0</v>
      </c>
      <c r="AE8111">
        <v>0</v>
      </c>
      <c r="AF8111">
        <v>394.24549999999999</v>
      </c>
    </row>
    <row r="8112" spans="1:32" x14ac:dyDescent="0.3">
      <c r="A8112">
        <v>2790441</v>
      </c>
      <c r="B8112">
        <v>2</v>
      </c>
      <c r="C8112" t="s">
        <v>82</v>
      </c>
      <c r="D8112" t="s">
        <v>110</v>
      </c>
      <c r="E8112" t="s">
        <v>28568</v>
      </c>
      <c r="F8112" t="s">
        <v>28569</v>
      </c>
      <c r="G8112" t="s">
        <v>31552</v>
      </c>
      <c r="H8112" t="s">
        <v>893</v>
      </c>
      <c r="I8112" t="s">
        <v>78</v>
      </c>
      <c r="J8112" t="s">
        <v>135</v>
      </c>
      <c r="K8112" t="s">
        <v>22</v>
      </c>
      <c r="L8112" t="s">
        <v>136</v>
      </c>
      <c r="M8112" t="s">
        <v>28570</v>
      </c>
      <c r="N8112" t="s">
        <v>28571</v>
      </c>
      <c r="O8112">
        <v>2.0433333333333334</v>
      </c>
      <c r="P8112">
        <v>0</v>
      </c>
      <c r="Q8112">
        <v>419</v>
      </c>
      <c r="R8112">
        <v>0</v>
      </c>
      <c r="S8112">
        <v>0</v>
      </c>
      <c r="T8112">
        <v>0</v>
      </c>
      <c r="U8112">
        <v>15</v>
      </c>
      <c r="V8112">
        <v>0</v>
      </c>
      <c r="W8112">
        <v>0</v>
      </c>
      <c r="X8112">
        <v>0</v>
      </c>
      <c r="Y8112">
        <v>209.19292999999999</v>
      </c>
      <c r="Z8112">
        <v>0</v>
      </c>
      <c r="AA8112">
        <v>0</v>
      </c>
      <c r="AB8112">
        <v>0</v>
      </c>
      <c r="AC8112">
        <v>57.562393</v>
      </c>
      <c r="AD8112">
        <v>0</v>
      </c>
      <c r="AE8112">
        <v>0</v>
      </c>
      <c r="AF8112">
        <v>266.75529999999998</v>
      </c>
    </row>
    <row r="8113" spans="1:32" x14ac:dyDescent="0.3">
      <c r="A8113">
        <v>2790609</v>
      </c>
      <c r="B8113">
        <v>2</v>
      </c>
      <c r="C8113" t="s">
        <v>83</v>
      </c>
      <c r="D8113" t="s">
        <v>127</v>
      </c>
      <c r="E8113" t="s">
        <v>28572</v>
      </c>
      <c r="F8113" t="s">
        <v>28573</v>
      </c>
      <c r="G8113" t="s">
        <v>31552</v>
      </c>
      <c r="H8113" t="s">
        <v>223</v>
      </c>
      <c r="I8113" t="s">
        <v>78</v>
      </c>
      <c r="J8113" t="s">
        <v>135</v>
      </c>
      <c r="K8113" t="s">
        <v>22</v>
      </c>
      <c r="L8113" t="s">
        <v>136</v>
      </c>
      <c r="M8113" t="s">
        <v>28574</v>
      </c>
      <c r="N8113" t="s">
        <v>28575</v>
      </c>
      <c r="O8113">
        <v>0.80027777777777775</v>
      </c>
      <c r="P8113">
        <v>0</v>
      </c>
      <c r="Q8113">
        <v>233</v>
      </c>
      <c r="R8113">
        <v>0</v>
      </c>
      <c r="S8113">
        <v>0</v>
      </c>
      <c r="T8113">
        <v>0</v>
      </c>
      <c r="U8113">
        <v>7</v>
      </c>
      <c r="V8113">
        <v>0</v>
      </c>
      <c r="W8113">
        <v>0</v>
      </c>
      <c r="X8113">
        <v>0</v>
      </c>
      <c r="Y8113">
        <v>27.621115</v>
      </c>
      <c r="Z8113">
        <v>0</v>
      </c>
      <c r="AA8113">
        <v>0</v>
      </c>
      <c r="AB8113">
        <v>0</v>
      </c>
      <c r="AC8113">
        <v>0.83482160000000005</v>
      </c>
      <c r="AD8113">
        <v>0</v>
      </c>
      <c r="AE8113">
        <v>0</v>
      </c>
      <c r="AF8113">
        <v>28.455936000000001</v>
      </c>
    </row>
    <row r="8114" spans="1:32" x14ac:dyDescent="0.3">
      <c r="A8114">
        <v>2790802</v>
      </c>
      <c r="B8114">
        <v>1</v>
      </c>
      <c r="C8114" t="s">
        <v>82</v>
      </c>
      <c r="D8114" t="s">
        <v>104</v>
      </c>
      <c r="E8114" t="s">
        <v>25541</v>
      </c>
      <c r="F8114" t="s">
        <v>25542</v>
      </c>
      <c r="G8114" t="s">
        <v>31552</v>
      </c>
      <c r="H8114" t="s">
        <v>665</v>
      </c>
      <c r="I8114" t="s">
        <v>78</v>
      </c>
      <c r="J8114" t="s">
        <v>135</v>
      </c>
      <c r="K8114" t="s">
        <v>22</v>
      </c>
      <c r="L8114" t="s">
        <v>136</v>
      </c>
      <c r="M8114" t="s">
        <v>28576</v>
      </c>
      <c r="N8114" t="s">
        <v>28577</v>
      </c>
      <c r="O8114">
        <v>0.58694444444444449</v>
      </c>
      <c r="P8114">
        <v>0</v>
      </c>
      <c r="Q8114">
        <v>356</v>
      </c>
      <c r="R8114">
        <v>0</v>
      </c>
      <c r="S8114">
        <v>0</v>
      </c>
      <c r="T8114">
        <v>0</v>
      </c>
      <c r="U8114">
        <v>42</v>
      </c>
      <c r="V8114">
        <v>0</v>
      </c>
      <c r="W8114">
        <v>1</v>
      </c>
      <c r="X8114">
        <v>0</v>
      </c>
      <c r="Y8114">
        <v>49.037098</v>
      </c>
      <c r="Z8114">
        <v>0</v>
      </c>
      <c r="AA8114">
        <v>0</v>
      </c>
      <c r="AB8114">
        <v>0</v>
      </c>
      <c r="AC8114">
        <v>12.548339</v>
      </c>
      <c r="AD8114">
        <v>0</v>
      </c>
      <c r="AE8114">
        <v>4.5493826999999998</v>
      </c>
      <c r="AF8114">
        <v>66.134820000000005</v>
      </c>
    </row>
    <row r="8115" spans="1:32" x14ac:dyDescent="0.3">
      <c r="A8115">
        <v>2790806</v>
      </c>
      <c r="B8115">
        <v>1</v>
      </c>
      <c r="C8115" t="s">
        <v>82</v>
      </c>
      <c r="D8115" t="s">
        <v>87</v>
      </c>
      <c r="E8115" t="s">
        <v>5278</v>
      </c>
      <c r="F8115" t="s">
        <v>5279</v>
      </c>
      <c r="G8115" t="s">
        <v>31552</v>
      </c>
      <c r="H8115" t="s">
        <v>665</v>
      </c>
      <c r="I8115" t="s">
        <v>78</v>
      </c>
      <c r="J8115" t="s">
        <v>135</v>
      </c>
      <c r="K8115" t="s">
        <v>22</v>
      </c>
      <c r="L8115" t="s">
        <v>136</v>
      </c>
      <c r="M8115" t="s">
        <v>28578</v>
      </c>
      <c r="N8115" t="s">
        <v>28579</v>
      </c>
      <c r="O8115">
        <v>1.6194444444444445</v>
      </c>
      <c r="P8115">
        <v>0</v>
      </c>
      <c r="Q8115">
        <v>319</v>
      </c>
      <c r="R8115">
        <v>0</v>
      </c>
      <c r="S8115">
        <v>0</v>
      </c>
      <c r="T8115">
        <v>0</v>
      </c>
      <c r="U8115">
        <v>13</v>
      </c>
      <c r="V8115">
        <v>0</v>
      </c>
      <c r="W8115">
        <v>0</v>
      </c>
      <c r="X8115">
        <v>0</v>
      </c>
      <c r="Y8115">
        <v>178.97318000000001</v>
      </c>
      <c r="Z8115">
        <v>0</v>
      </c>
      <c r="AA8115">
        <v>0</v>
      </c>
      <c r="AB8115">
        <v>0</v>
      </c>
      <c r="AC8115">
        <v>6.0838130000000001</v>
      </c>
      <c r="AD8115">
        <v>0</v>
      </c>
      <c r="AE8115">
        <v>0</v>
      </c>
      <c r="AF8115">
        <v>185.05698000000001</v>
      </c>
    </row>
    <row r="8116" spans="1:32" x14ac:dyDescent="0.3">
      <c r="A8116">
        <v>2790815</v>
      </c>
      <c r="B8116">
        <v>1</v>
      </c>
      <c r="C8116" t="s">
        <v>83</v>
      </c>
      <c r="D8116" t="s">
        <v>115</v>
      </c>
      <c r="E8116" t="s">
        <v>28580</v>
      </c>
      <c r="F8116" t="s">
        <v>28581</v>
      </c>
      <c r="G8116" t="s">
        <v>31551</v>
      </c>
      <c r="H8116" t="s">
        <v>1237</v>
      </c>
      <c r="I8116" t="s">
        <v>79</v>
      </c>
      <c r="J8116" t="s">
        <v>135</v>
      </c>
      <c r="K8116" t="s">
        <v>22</v>
      </c>
      <c r="L8116" t="s">
        <v>136</v>
      </c>
      <c r="M8116" t="s">
        <v>28582</v>
      </c>
      <c r="N8116" t="s">
        <v>28583</v>
      </c>
      <c r="O8116">
        <v>3.5247222222222221</v>
      </c>
      <c r="P8116">
        <v>0</v>
      </c>
      <c r="Q8116">
        <v>858</v>
      </c>
      <c r="R8116">
        <v>0</v>
      </c>
      <c r="S8116">
        <v>5</v>
      </c>
      <c r="T8116">
        <v>0</v>
      </c>
      <c r="U8116">
        <v>11</v>
      </c>
      <c r="V8116">
        <v>0</v>
      </c>
      <c r="W8116">
        <v>0</v>
      </c>
      <c r="X8116">
        <v>0</v>
      </c>
      <c r="Y8116">
        <v>503.27280000000002</v>
      </c>
      <c r="Z8116">
        <v>0</v>
      </c>
      <c r="AA8116">
        <v>0.60336990000000001</v>
      </c>
      <c r="AB8116">
        <v>0</v>
      </c>
      <c r="AC8116">
        <v>47.794944999999998</v>
      </c>
      <c r="AD8116">
        <v>0</v>
      </c>
      <c r="AE8116">
        <v>0</v>
      </c>
      <c r="AF8116">
        <v>551.67110000000002</v>
      </c>
    </row>
    <row r="8117" spans="1:32" x14ac:dyDescent="0.3">
      <c r="A8117">
        <v>2789867</v>
      </c>
      <c r="B8117">
        <v>1</v>
      </c>
      <c r="C8117" t="s">
        <v>83</v>
      </c>
      <c r="D8117" t="s">
        <v>115</v>
      </c>
      <c r="E8117" t="s">
        <v>28584</v>
      </c>
      <c r="F8117" t="s">
        <v>28585</v>
      </c>
      <c r="G8117" t="s">
        <v>31550</v>
      </c>
      <c r="H8117" t="s">
        <v>380</v>
      </c>
      <c r="I8117" t="s">
        <v>78</v>
      </c>
      <c r="J8117" t="s">
        <v>135</v>
      </c>
      <c r="K8117" t="s">
        <v>22</v>
      </c>
      <c r="L8117" t="s">
        <v>136</v>
      </c>
      <c r="M8117" t="s">
        <v>28586</v>
      </c>
      <c r="N8117" t="s">
        <v>28587</v>
      </c>
      <c r="O8117">
        <v>0.98972222222222217</v>
      </c>
      <c r="P8117">
        <v>0</v>
      </c>
      <c r="Q8117">
        <v>95</v>
      </c>
      <c r="R8117">
        <v>0</v>
      </c>
      <c r="S8117">
        <v>1</v>
      </c>
      <c r="T8117">
        <v>0</v>
      </c>
      <c r="U8117">
        <v>7</v>
      </c>
      <c r="V8117">
        <v>0</v>
      </c>
      <c r="W8117">
        <v>0</v>
      </c>
      <c r="X8117">
        <v>0</v>
      </c>
      <c r="Y8117">
        <v>15.008597999999999</v>
      </c>
      <c r="Z8117">
        <v>0</v>
      </c>
      <c r="AA8117">
        <v>0</v>
      </c>
      <c r="AB8117">
        <v>0</v>
      </c>
      <c r="AC8117">
        <v>4.8439956000000004</v>
      </c>
      <c r="AD8117">
        <v>0</v>
      </c>
      <c r="AE8117">
        <v>0</v>
      </c>
      <c r="AF8117">
        <v>19.852594</v>
      </c>
    </row>
    <row r="8118" spans="1:32" x14ac:dyDescent="0.3">
      <c r="A8118">
        <v>2789729</v>
      </c>
      <c r="B8118">
        <v>1</v>
      </c>
      <c r="C8118" t="s">
        <v>82</v>
      </c>
      <c r="D8118" t="s">
        <v>104</v>
      </c>
      <c r="E8118" t="s">
        <v>28588</v>
      </c>
      <c r="F8118" t="s">
        <v>28589</v>
      </c>
      <c r="G8118" t="s">
        <v>31548</v>
      </c>
      <c r="H8118" t="s">
        <v>333</v>
      </c>
      <c r="I8118" t="s">
        <v>78</v>
      </c>
      <c r="J8118" t="s">
        <v>135</v>
      </c>
      <c r="K8118" t="s">
        <v>22</v>
      </c>
      <c r="L8118" t="s">
        <v>136</v>
      </c>
      <c r="M8118" t="s">
        <v>28590</v>
      </c>
      <c r="N8118" t="s">
        <v>28591</v>
      </c>
      <c r="O8118">
        <v>1.1397222222222223</v>
      </c>
      <c r="P8118">
        <v>0</v>
      </c>
      <c r="Q8118">
        <v>1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1.1589046000000001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1.1589046000000001</v>
      </c>
    </row>
    <row r="8119" spans="1:32" x14ac:dyDescent="0.3">
      <c r="A8119">
        <v>2789722</v>
      </c>
      <c r="B8119">
        <v>1</v>
      </c>
      <c r="C8119" t="s">
        <v>83</v>
      </c>
      <c r="D8119" t="s">
        <v>128</v>
      </c>
      <c r="E8119" t="s">
        <v>28592</v>
      </c>
      <c r="F8119" t="s">
        <v>28593</v>
      </c>
      <c r="G8119" t="s">
        <v>31549</v>
      </c>
      <c r="H8119" t="s">
        <v>134</v>
      </c>
      <c r="I8119" t="s">
        <v>79</v>
      </c>
      <c r="J8119" t="s">
        <v>135</v>
      </c>
      <c r="K8119" t="s">
        <v>22</v>
      </c>
      <c r="L8119" t="s">
        <v>136</v>
      </c>
      <c r="M8119" t="s">
        <v>28594</v>
      </c>
      <c r="N8119" t="s">
        <v>28595</v>
      </c>
      <c r="O8119">
        <v>0.19750000000000001</v>
      </c>
      <c r="P8119">
        <v>12</v>
      </c>
      <c r="Q8119">
        <v>167</v>
      </c>
      <c r="R8119">
        <v>211</v>
      </c>
      <c r="S8119">
        <v>213</v>
      </c>
      <c r="T8119">
        <v>12</v>
      </c>
      <c r="U8119">
        <v>29</v>
      </c>
      <c r="V8119">
        <v>0</v>
      </c>
      <c r="W8119">
        <v>0</v>
      </c>
      <c r="X8119">
        <v>1.2390791000000001</v>
      </c>
      <c r="Y8119">
        <v>5.6884269999999999</v>
      </c>
      <c r="Z8119">
        <v>12.093105</v>
      </c>
      <c r="AA8119">
        <v>17.157867</v>
      </c>
      <c r="AB8119">
        <v>1.2528691999999999</v>
      </c>
      <c r="AC8119">
        <v>3.0478575000000001</v>
      </c>
      <c r="AD8119">
        <v>0</v>
      </c>
      <c r="AE8119">
        <v>0</v>
      </c>
      <c r="AF8119">
        <v>40.479205999999998</v>
      </c>
    </row>
    <row r="8120" spans="1:32" x14ac:dyDescent="0.3">
      <c r="A8120">
        <v>2789676</v>
      </c>
      <c r="B8120">
        <v>1</v>
      </c>
      <c r="C8120" t="s">
        <v>83</v>
      </c>
      <c r="D8120" t="s">
        <v>129</v>
      </c>
      <c r="E8120" t="s">
        <v>21049</v>
      </c>
      <c r="F8120" t="s">
        <v>21050</v>
      </c>
      <c r="G8120" t="s">
        <v>31545</v>
      </c>
      <c r="H8120" t="s">
        <v>134</v>
      </c>
      <c r="I8120" t="s">
        <v>79</v>
      </c>
      <c r="J8120" t="s">
        <v>248</v>
      </c>
      <c r="K8120" t="s">
        <v>22</v>
      </c>
      <c r="L8120" t="s">
        <v>136</v>
      </c>
      <c r="M8120" t="s">
        <v>28596</v>
      </c>
      <c r="N8120" t="s">
        <v>28597</v>
      </c>
      <c r="O8120">
        <v>4.9722222222222223E-2</v>
      </c>
      <c r="P8120">
        <v>5</v>
      </c>
      <c r="Q8120">
        <v>9</v>
      </c>
      <c r="R8120">
        <v>84</v>
      </c>
      <c r="S8120">
        <v>90</v>
      </c>
      <c r="T8120">
        <v>10</v>
      </c>
      <c r="U8120">
        <v>11</v>
      </c>
      <c r="V8120">
        <v>0</v>
      </c>
      <c r="W8120">
        <v>0</v>
      </c>
      <c r="X8120">
        <v>3.4499130000000003E-2</v>
      </c>
      <c r="Y8120">
        <v>2.8294963999999999E-2</v>
      </c>
      <c r="Z8120">
        <v>1.6882778000000001</v>
      </c>
      <c r="AA8120">
        <v>1.8790538000000001</v>
      </c>
      <c r="AB8120">
        <v>2.5697760000000001</v>
      </c>
      <c r="AC8120">
        <v>1.6389260999999999</v>
      </c>
      <c r="AD8120">
        <v>0</v>
      </c>
      <c r="AE8120">
        <v>0</v>
      </c>
      <c r="AF8120">
        <v>7.8388280000000004</v>
      </c>
    </row>
    <row r="8121" spans="1:32" x14ac:dyDescent="0.3">
      <c r="A8121">
        <v>2789683</v>
      </c>
      <c r="B8121">
        <v>1</v>
      </c>
      <c r="C8121" t="s">
        <v>83</v>
      </c>
      <c r="D8121" t="s">
        <v>123</v>
      </c>
      <c r="E8121" t="s">
        <v>22996</v>
      </c>
      <c r="F8121" t="s">
        <v>22997</v>
      </c>
      <c r="G8121" t="s">
        <v>31551</v>
      </c>
      <c r="H8121" t="s">
        <v>672</v>
      </c>
      <c r="I8121" t="s">
        <v>79</v>
      </c>
      <c r="J8121" t="s">
        <v>135</v>
      </c>
      <c r="K8121" t="s">
        <v>22</v>
      </c>
      <c r="L8121" t="s">
        <v>136</v>
      </c>
      <c r="M8121" t="s">
        <v>28598</v>
      </c>
      <c r="N8121" t="s">
        <v>28599</v>
      </c>
      <c r="O8121">
        <v>2.1702777777777778</v>
      </c>
      <c r="P8121">
        <v>4</v>
      </c>
      <c r="Q8121">
        <v>418</v>
      </c>
      <c r="R8121">
        <v>12</v>
      </c>
      <c r="S8121">
        <v>5</v>
      </c>
      <c r="T8121">
        <v>6</v>
      </c>
      <c r="U8121">
        <v>38</v>
      </c>
      <c r="V8121">
        <v>0</v>
      </c>
      <c r="W8121">
        <v>0</v>
      </c>
      <c r="X8121">
        <v>12.73995</v>
      </c>
      <c r="Y8121">
        <v>196.69896</v>
      </c>
      <c r="Z8121">
        <v>12.510840999999999</v>
      </c>
      <c r="AA8121">
        <v>16.704151</v>
      </c>
      <c r="AB8121">
        <v>31.197835999999999</v>
      </c>
      <c r="AC8121">
        <v>55.369169999999997</v>
      </c>
      <c r="AD8121">
        <v>0</v>
      </c>
      <c r="AE8121">
        <v>0</v>
      </c>
      <c r="AF8121">
        <v>325.22091999999998</v>
      </c>
    </row>
    <row r="8122" spans="1:32" x14ac:dyDescent="0.3">
      <c r="A8122">
        <v>2789680</v>
      </c>
      <c r="B8122">
        <v>1</v>
      </c>
      <c r="C8122" t="s">
        <v>82</v>
      </c>
      <c r="D8122" t="s">
        <v>99</v>
      </c>
      <c r="E8122" t="s">
        <v>28600</v>
      </c>
      <c r="F8122" t="s">
        <v>28601</v>
      </c>
      <c r="G8122" t="s">
        <v>31551</v>
      </c>
      <c r="H8122" t="s">
        <v>134</v>
      </c>
      <c r="I8122" t="s">
        <v>79</v>
      </c>
      <c r="J8122" t="s">
        <v>135</v>
      </c>
      <c r="K8122" t="s">
        <v>22</v>
      </c>
      <c r="L8122" t="s">
        <v>136</v>
      </c>
      <c r="M8122" t="s">
        <v>28602</v>
      </c>
      <c r="N8122" t="s">
        <v>28603</v>
      </c>
      <c r="O8122">
        <v>0.59722222222222221</v>
      </c>
      <c r="P8122">
        <v>1</v>
      </c>
      <c r="Q8122">
        <v>605</v>
      </c>
      <c r="R8122">
        <v>0</v>
      </c>
      <c r="S8122">
        <v>7</v>
      </c>
      <c r="T8122">
        <v>0</v>
      </c>
      <c r="U8122">
        <v>40</v>
      </c>
      <c r="V8122">
        <v>0</v>
      </c>
      <c r="W8122">
        <v>1</v>
      </c>
      <c r="X8122">
        <v>0.78965649999999998</v>
      </c>
      <c r="Y8122">
        <v>51.929478000000003</v>
      </c>
      <c r="Z8122">
        <v>0</v>
      </c>
      <c r="AA8122">
        <v>1.8477885000000001</v>
      </c>
      <c r="AB8122">
        <v>0</v>
      </c>
      <c r="AC8122">
        <v>29.863153000000001</v>
      </c>
      <c r="AD8122">
        <v>0</v>
      </c>
      <c r="AE8122">
        <v>0.16441874000000001</v>
      </c>
      <c r="AF8122">
        <v>84.594499999999996</v>
      </c>
    </row>
    <row r="8123" spans="1:32" x14ac:dyDescent="0.3">
      <c r="A8123">
        <v>2789567</v>
      </c>
      <c r="B8123">
        <v>1</v>
      </c>
      <c r="C8123" t="s">
        <v>82</v>
      </c>
      <c r="D8123" t="s">
        <v>98</v>
      </c>
      <c r="E8123" t="s">
        <v>28604</v>
      </c>
      <c r="F8123" t="s">
        <v>28605</v>
      </c>
      <c r="G8123" t="s">
        <v>31548</v>
      </c>
      <c r="H8123" t="s">
        <v>333</v>
      </c>
      <c r="I8123" t="s">
        <v>78</v>
      </c>
      <c r="J8123" t="s">
        <v>135</v>
      </c>
      <c r="K8123" t="s">
        <v>22</v>
      </c>
      <c r="L8123" t="s">
        <v>136</v>
      </c>
      <c r="M8123" t="s">
        <v>28606</v>
      </c>
      <c r="N8123" t="s">
        <v>28607</v>
      </c>
      <c r="O8123">
        <v>1.9852777777777777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2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5.3260282999999999</v>
      </c>
      <c r="AD8123">
        <v>0</v>
      </c>
      <c r="AE8123">
        <v>0</v>
      </c>
      <c r="AF8123">
        <v>5.3260282999999999</v>
      </c>
    </row>
    <row r="8124" spans="1:32" x14ac:dyDescent="0.3">
      <c r="A8124">
        <v>2789583</v>
      </c>
      <c r="B8124">
        <v>1</v>
      </c>
      <c r="C8124" t="s">
        <v>83</v>
      </c>
      <c r="D8124" t="s">
        <v>128</v>
      </c>
      <c r="E8124" t="s">
        <v>10924</v>
      </c>
      <c r="F8124" t="s">
        <v>10925</v>
      </c>
      <c r="G8124" t="s">
        <v>31546</v>
      </c>
      <c r="H8124" t="s">
        <v>223</v>
      </c>
      <c r="I8124" t="s">
        <v>78</v>
      </c>
      <c r="J8124" t="s">
        <v>135</v>
      </c>
      <c r="K8124" t="s">
        <v>22</v>
      </c>
      <c r="L8124" t="s">
        <v>136</v>
      </c>
      <c r="M8124" t="s">
        <v>28608</v>
      </c>
      <c r="N8124" t="s">
        <v>28609</v>
      </c>
      <c r="O8124">
        <v>5.9211111111111112</v>
      </c>
      <c r="P8124">
        <v>0</v>
      </c>
      <c r="Q8124">
        <v>22</v>
      </c>
      <c r="R8124">
        <v>0</v>
      </c>
      <c r="S8124">
        <v>5</v>
      </c>
      <c r="T8124">
        <v>0</v>
      </c>
      <c r="U8124">
        <v>1</v>
      </c>
      <c r="V8124">
        <v>0</v>
      </c>
      <c r="W8124">
        <v>0</v>
      </c>
      <c r="X8124">
        <v>0</v>
      </c>
      <c r="Y8124">
        <v>27.366018</v>
      </c>
      <c r="Z8124">
        <v>0</v>
      </c>
      <c r="AA8124">
        <v>29.999963999999999</v>
      </c>
      <c r="AB8124">
        <v>0</v>
      </c>
      <c r="AC8124">
        <v>1.6073191</v>
      </c>
      <c r="AD8124">
        <v>0</v>
      </c>
      <c r="AE8124">
        <v>0</v>
      </c>
      <c r="AF8124">
        <v>58.973300000000002</v>
      </c>
    </row>
    <row r="8125" spans="1:32" x14ac:dyDescent="0.3">
      <c r="A8125">
        <v>2784494</v>
      </c>
      <c r="B8125">
        <v>1</v>
      </c>
      <c r="C8125" t="s">
        <v>82</v>
      </c>
      <c r="D8125" t="s">
        <v>90</v>
      </c>
      <c r="E8125" t="s">
        <v>28610</v>
      </c>
      <c r="F8125" t="s">
        <v>28611</v>
      </c>
      <c r="G8125" t="s">
        <v>31545</v>
      </c>
      <c r="H8125" t="s">
        <v>185</v>
      </c>
      <c r="I8125" t="s">
        <v>79</v>
      </c>
      <c r="J8125" t="s">
        <v>135</v>
      </c>
      <c r="K8125" t="s">
        <v>4</v>
      </c>
      <c r="L8125" t="s">
        <v>186</v>
      </c>
      <c r="M8125" t="s">
        <v>28612</v>
      </c>
      <c r="N8125" t="s">
        <v>28613</v>
      </c>
      <c r="O8125">
        <v>7.3333333333333334E-2</v>
      </c>
      <c r="P8125">
        <v>0</v>
      </c>
      <c r="Q8125">
        <v>3788</v>
      </c>
      <c r="R8125">
        <v>0</v>
      </c>
      <c r="S8125">
        <v>0</v>
      </c>
      <c r="T8125">
        <v>4</v>
      </c>
      <c r="U8125">
        <v>378</v>
      </c>
      <c r="V8125">
        <v>0</v>
      </c>
      <c r="W8125">
        <v>0</v>
      </c>
      <c r="X8125">
        <v>0</v>
      </c>
      <c r="Y8125">
        <v>55.174118</v>
      </c>
      <c r="Z8125">
        <v>0</v>
      </c>
      <c r="AA8125">
        <v>0</v>
      </c>
      <c r="AB8125">
        <v>39.405009999999997</v>
      </c>
      <c r="AC8125">
        <v>19.680277</v>
      </c>
      <c r="AD8125">
        <v>0</v>
      </c>
      <c r="AE8125">
        <v>0</v>
      </c>
      <c r="AF8125">
        <v>114.48367</v>
      </c>
    </row>
    <row r="8126" spans="1:32" x14ac:dyDescent="0.3">
      <c r="A8126">
        <v>2792998</v>
      </c>
      <c r="B8126">
        <v>1</v>
      </c>
      <c r="C8126" t="s">
        <v>82</v>
      </c>
      <c r="D8126" t="s">
        <v>89</v>
      </c>
      <c r="E8126" t="s">
        <v>28614</v>
      </c>
      <c r="F8126" t="s">
        <v>28615</v>
      </c>
      <c r="G8126" t="s">
        <v>31546</v>
      </c>
      <c r="H8126" t="s">
        <v>223</v>
      </c>
      <c r="I8126" t="s">
        <v>78</v>
      </c>
      <c r="J8126" t="s">
        <v>135</v>
      </c>
      <c r="K8126" t="s">
        <v>22</v>
      </c>
      <c r="L8126" t="s">
        <v>136</v>
      </c>
      <c r="M8126" t="s">
        <v>28616</v>
      </c>
      <c r="N8126" t="s">
        <v>28617</v>
      </c>
      <c r="O8126">
        <v>1.5922222222222222</v>
      </c>
      <c r="P8126">
        <v>0</v>
      </c>
      <c r="Q8126">
        <v>21</v>
      </c>
      <c r="R8126">
        <v>0</v>
      </c>
      <c r="S8126">
        <v>11</v>
      </c>
      <c r="T8126">
        <v>0</v>
      </c>
      <c r="U8126">
        <v>7</v>
      </c>
      <c r="V8126">
        <v>0</v>
      </c>
      <c r="W8126">
        <v>0</v>
      </c>
      <c r="X8126">
        <v>0</v>
      </c>
      <c r="Y8126">
        <v>0.91665255999999995</v>
      </c>
      <c r="Z8126">
        <v>0</v>
      </c>
      <c r="AA8126">
        <v>3.0343985999999998</v>
      </c>
      <c r="AB8126">
        <v>0</v>
      </c>
      <c r="AC8126">
        <v>0.37769330000000001</v>
      </c>
      <c r="AD8126">
        <v>0</v>
      </c>
      <c r="AE8126">
        <v>0</v>
      </c>
      <c r="AF8126">
        <v>4.3287443999999997</v>
      </c>
    </row>
    <row r="8127" spans="1:32" x14ac:dyDescent="0.3">
      <c r="A8127">
        <v>2792934</v>
      </c>
      <c r="B8127">
        <v>2</v>
      </c>
      <c r="C8127" t="s">
        <v>82</v>
      </c>
      <c r="D8127" t="s">
        <v>95</v>
      </c>
      <c r="E8127" t="s">
        <v>28618</v>
      </c>
      <c r="F8127" t="s">
        <v>28619</v>
      </c>
      <c r="G8127" t="s">
        <v>31546</v>
      </c>
      <c r="H8127" t="s">
        <v>893</v>
      </c>
      <c r="I8127" t="s">
        <v>78</v>
      </c>
      <c r="J8127" t="s">
        <v>135</v>
      </c>
      <c r="K8127" t="s">
        <v>22</v>
      </c>
      <c r="L8127" t="s">
        <v>136</v>
      </c>
      <c r="M8127" t="s">
        <v>25540</v>
      </c>
      <c r="N8127" t="s">
        <v>28620</v>
      </c>
      <c r="O8127">
        <v>0.44944444444444442</v>
      </c>
      <c r="P8127">
        <v>0</v>
      </c>
      <c r="Q8127">
        <v>25</v>
      </c>
      <c r="R8127">
        <v>0</v>
      </c>
      <c r="S8127">
        <v>1</v>
      </c>
      <c r="T8127">
        <v>0</v>
      </c>
      <c r="U8127">
        <v>3</v>
      </c>
      <c r="V8127">
        <v>0</v>
      </c>
      <c r="W8127">
        <v>0</v>
      </c>
      <c r="X8127">
        <v>0</v>
      </c>
      <c r="Y8127">
        <v>3.4427059999999998</v>
      </c>
      <c r="Z8127">
        <v>0</v>
      </c>
      <c r="AA8127">
        <v>0.16650096</v>
      </c>
      <c r="AB8127">
        <v>0</v>
      </c>
      <c r="AC8127">
        <v>0.57670593000000003</v>
      </c>
      <c r="AD8127">
        <v>0</v>
      </c>
      <c r="AE8127">
        <v>0</v>
      </c>
      <c r="AF8127">
        <v>4.1859130000000002</v>
      </c>
    </row>
    <row r="8128" spans="1:32" x14ac:dyDescent="0.3">
      <c r="A8128">
        <v>2793003</v>
      </c>
      <c r="B8128">
        <v>1</v>
      </c>
      <c r="C8128" t="s">
        <v>82</v>
      </c>
      <c r="D8128" t="s">
        <v>113</v>
      </c>
      <c r="E8128" t="s">
        <v>28621</v>
      </c>
      <c r="F8128" t="s">
        <v>28622</v>
      </c>
      <c r="G8128" t="s">
        <v>31548</v>
      </c>
      <c r="H8128" t="s">
        <v>893</v>
      </c>
      <c r="I8128" t="s">
        <v>78</v>
      </c>
      <c r="J8128" t="s">
        <v>135</v>
      </c>
      <c r="K8128" t="s">
        <v>22</v>
      </c>
      <c r="L8128" t="s">
        <v>136</v>
      </c>
      <c r="M8128" t="s">
        <v>28623</v>
      </c>
      <c r="N8128" t="s">
        <v>25521</v>
      </c>
      <c r="O8128">
        <v>4.3608333333333329</v>
      </c>
      <c r="P8128">
        <v>0</v>
      </c>
      <c r="Q8128">
        <v>1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0.17820325000000001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0.17820325000000001</v>
      </c>
    </row>
    <row r="8129" spans="1:32" x14ac:dyDescent="0.3">
      <c r="A8129">
        <v>2792994</v>
      </c>
      <c r="B8129">
        <v>1</v>
      </c>
      <c r="C8129" t="s">
        <v>82</v>
      </c>
      <c r="D8129" t="s">
        <v>104</v>
      </c>
      <c r="E8129" t="s">
        <v>6047</v>
      </c>
      <c r="F8129" t="s">
        <v>282</v>
      </c>
      <c r="G8129" t="s">
        <v>31546</v>
      </c>
      <c r="H8129" t="s">
        <v>223</v>
      </c>
      <c r="I8129" t="s">
        <v>78</v>
      </c>
      <c r="J8129" t="s">
        <v>135</v>
      </c>
      <c r="K8129" t="s">
        <v>22</v>
      </c>
      <c r="L8129" t="s">
        <v>136</v>
      </c>
      <c r="M8129" t="s">
        <v>28624</v>
      </c>
      <c r="N8129" t="s">
        <v>28625</v>
      </c>
      <c r="O8129">
        <v>0.61527777777777781</v>
      </c>
      <c r="P8129">
        <v>0</v>
      </c>
      <c r="Q8129">
        <v>202</v>
      </c>
      <c r="R8129">
        <v>0</v>
      </c>
      <c r="S8129">
        <v>0</v>
      </c>
      <c r="T8129">
        <v>0</v>
      </c>
      <c r="U8129">
        <v>24</v>
      </c>
      <c r="V8129">
        <v>0</v>
      </c>
      <c r="W8129">
        <v>0</v>
      </c>
      <c r="X8129">
        <v>0</v>
      </c>
      <c r="Y8129">
        <v>40.668326999999998</v>
      </c>
      <c r="Z8129">
        <v>0</v>
      </c>
      <c r="AA8129">
        <v>0</v>
      </c>
      <c r="AB8129">
        <v>0</v>
      </c>
      <c r="AC8129">
        <v>5.7936379999999996</v>
      </c>
      <c r="AD8129">
        <v>0</v>
      </c>
      <c r="AE8129">
        <v>0</v>
      </c>
      <c r="AF8129">
        <v>46.461967000000001</v>
      </c>
    </row>
    <row r="8130" spans="1:32" x14ac:dyDescent="0.3">
      <c r="A8130">
        <v>2792883</v>
      </c>
      <c r="B8130">
        <v>1</v>
      </c>
      <c r="C8130" t="s">
        <v>82</v>
      </c>
      <c r="D8130" t="s">
        <v>103</v>
      </c>
      <c r="E8130" t="s">
        <v>28626</v>
      </c>
      <c r="F8130" t="s">
        <v>28627</v>
      </c>
      <c r="G8130" t="s">
        <v>31546</v>
      </c>
      <c r="H8130" t="s">
        <v>145</v>
      </c>
      <c r="I8130" t="s">
        <v>78</v>
      </c>
      <c r="J8130" t="s">
        <v>135</v>
      </c>
      <c r="K8130" t="s">
        <v>22</v>
      </c>
      <c r="L8130" t="s">
        <v>136</v>
      </c>
      <c r="M8130" t="s">
        <v>28628</v>
      </c>
      <c r="N8130" t="s">
        <v>28629</v>
      </c>
      <c r="O8130">
        <v>2.7075</v>
      </c>
      <c r="P8130">
        <v>0</v>
      </c>
      <c r="Q8130">
        <v>2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1.6542615000000001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1.6542615000000001</v>
      </c>
    </row>
    <row r="8131" spans="1:32" x14ac:dyDescent="0.3">
      <c r="A8131">
        <v>2792827</v>
      </c>
      <c r="B8131">
        <v>1</v>
      </c>
      <c r="C8131" t="s">
        <v>82</v>
      </c>
      <c r="D8131" t="s">
        <v>100</v>
      </c>
      <c r="E8131" t="s">
        <v>28630</v>
      </c>
      <c r="F8131" t="s">
        <v>28631</v>
      </c>
      <c r="G8131" t="s">
        <v>31548</v>
      </c>
      <c r="H8131" t="s">
        <v>311</v>
      </c>
      <c r="I8131" t="s">
        <v>78</v>
      </c>
      <c r="J8131" t="s">
        <v>135</v>
      </c>
      <c r="K8131" t="s">
        <v>22</v>
      </c>
      <c r="L8131" t="s">
        <v>136</v>
      </c>
      <c r="M8131" t="s">
        <v>28632</v>
      </c>
      <c r="N8131" t="s">
        <v>28633</v>
      </c>
      <c r="O8131">
        <v>0.44861111111111113</v>
      </c>
      <c r="P8131">
        <v>0</v>
      </c>
      <c r="Q8131">
        <v>11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0.76705915000000002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0.76705915000000002</v>
      </c>
    </row>
    <row r="8132" spans="1:32" x14ac:dyDescent="0.3">
      <c r="A8132">
        <v>2792818</v>
      </c>
      <c r="B8132">
        <v>1</v>
      </c>
      <c r="C8132" t="s">
        <v>83</v>
      </c>
      <c r="D8132" t="s">
        <v>122</v>
      </c>
      <c r="E8132" t="s">
        <v>28634</v>
      </c>
      <c r="F8132" t="s">
        <v>28635</v>
      </c>
      <c r="G8132" t="s">
        <v>31551</v>
      </c>
      <c r="H8132" t="s">
        <v>643</v>
      </c>
      <c r="I8132" t="s">
        <v>79</v>
      </c>
      <c r="J8132" t="s">
        <v>135</v>
      </c>
      <c r="K8132" t="s">
        <v>22</v>
      </c>
      <c r="L8132" t="s">
        <v>186</v>
      </c>
      <c r="M8132" t="s">
        <v>28636</v>
      </c>
      <c r="N8132" t="s">
        <v>28637</v>
      </c>
      <c r="O8132">
        <v>5.4494444444444445</v>
      </c>
      <c r="P8132">
        <v>0</v>
      </c>
      <c r="Q8132">
        <v>291</v>
      </c>
      <c r="R8132">
        <v>0</v>
      </c>
      <c r="S8132">
        <v>0</v>
      </c>
      <c r="T8132">
        <v>0</v>
      </c>
      <c r="U8132">
        <v>56</v>
      </c>
      <c r="V8132">
        <v>0</v>
      </c>
      <c r="W8132">
        <v>0</v>
      </c>
      <c r="X8132">
        <v>0</v>
      </c>
      <c r="Y8132">
        <v>257.12283000000002</v>
      </c>
      <c r="Z8132">
        <v>0</v>
      </c>
      <c r="AA8132">
        <v>0</v>
      </c>
      <c r="AB8132">
        <v>0</v>
      </c>
      <c r="AC8132">
        <v>63.590519999999998</v>
      </c>
      <c r="AD8132">
        <v>0</v>
      </c>
      <c r="AE8132">
        <v>0</v>
      </c>
      <c r="AF8132">
        <v>320.71334999999999</v>
      </c>
    </row>
    <row r="8133" spans="1:32" x14ac:dyDescent="0.3">
      <c r="A8133">
        <v>2792789</v>
      </c>
      <c r="B8133">
        <v>1</v>
      </c>
      <c r="C8133" t="s">
        <v>82</v>
      </c>
      <c r="D8133" t="s">
        <v>106</v>
      </c>
      <c r="E8133" t="s">
        <v>26671</v>
      </c>
      <c r="F8133" t="s">
        <v>26672</v>
      </c>
      <c r="G8133" t="s">
        <v>31545</v>
      </c>
      <c r="H8133" t="s">
        <v>643</v>
      </c>
      <c r="I8133" t="s">
        <v>79</v>
      </c>
      <c r="J8133" t="s">
        <v>135</v>
      </c>
      <c r="K8133" t="s">
        <v>22</v>
      </c>
      <c r="L8133" t="s">
        <v>186</v>
      </c>
      <c r="M8133" t="s">
        <v>28638</v>
      </c>
      <c r="N8133" t="s">
        <v>28639</v>
      </c>
      <c r="O8133">
        <v>2.9575</v>
      </c>
      <c r="P8133">
        <v>0</v>
      </c>
      <c r="Q8133">
        <v>179</v>
      </c>
      <c r="R8133">
        <v>0</v>
      </c>
      <c r="S8133">
        <v>0</v>
      </c>
      <c r="T8133">
        <v>20</v>
      </c>
      <c r="U8133">
        <v>39</v>
      </c>
      <c r="V8133">
        <v>13</v>
      </c>
      <c r="W8133">
        <v>2</v>
      </c>
      <c r="X8133">
        <v>0</v>
      </c>
      <c r="Y8133">
        <v>113.05166</v>
      </c>
      <c r="Z8133">
        <v>0</v>
      </c>
      <c r="AA8133">
        <v>0</v>
      </c>
      <c r="AB8133">
        <v>352.72771999999998</v>
      </c>
      <c r="AC8133">
        <v>129.49590000000001</v>
      </c>
      <c r="AD8133">
        <v>1364.0343</v>
      </c>
      <c r="AE8133">
        <v>13.95574</v>
      </c>
      <c r="AF8133">
        <v>1973.2653</v>
      </c>
    </row>
    <row r="8134" spans="1:32" x14ac:dyDescent="0.3">
      <c r="A8134">
        <v>2792787</v>
      </c>
      <c r="B8134">
        <v>1</v>
      </c>
      <c r="C8134" t="s">
        <v>82</v>
      </c>
      <c r="D8134" t="s">
        <v>98</v>
      </c>
      <c r="E8134" t="s">
        <v>26218</v>
      </c>
      <c r="F8134" t="s">
        <v>26219</v>
      </c>
      <c r="G8134" t="s">
        <v>31552</v>
      </c>
      <c r="H8134" t="s">
        <v>145</v>
      </c>
      <c r="I8134" t="s">
        <v>78</v>
      </c>
      <c r="J8134" t="s">
        <v>135</v>
      </c>
      <c r="K8134" t="s">
        <v>22</v>
      </c>
      <c r="L8134" t="s">
        <v>136</v>
      </c>
      <c r="M8134" t="s">
        <v>28640</v>
      </c>
      <c r="N8134" t="s">
        <v>28641</v>
      </c>
      <c r="O8134">
        <v>1.1930555555555555</v>
      </c>
      <c r="P8134">
        <v>0</v>
      </c>
      <c r="Q8134">
        <v>443</v>
      </c>
      <c r="R8134">
        <v>0</v>
      </c>
      <c r="S8134">
        <v>0</v>
      </c>
      <c r="T8134">
        <v>0</v>
      </c>
      <c r="U8134">
        <v>26</v>
      </c>
      <c r="V8134">
        <v>0</v>
      </c>
      <c r="W8134">
        <v>0</v>
      </c>
      <c r="X8134">
        <v>0</v>
      </c>
      <c r="Y8134">
        <v>161.00868</v>
      </c>
      <c r="Z8134">
        <v>0</v>
      </c>
      <c r="AA8134">
        <v>0</v>
      </c>
      <c r="AB8134">
        <v>0</v>
      </c>
      <c r="AC8134">
        <v>11.899107000000001</v>
      </c>
      <c r="AD8134">
        <v>0</v>
      </c>
      <c r="AE8134">
        <v>0</v>
      </c>
      <c r="AF8134">
        <v>172.90779000000001</v>
      </c>
    </row>
    <row r="8135" spans="1:32" x14ac:dyDescent="0.3">
      <c r="A8135">
        <v>2792788</v>
      </c>
      <c r="B8135">
        <v>1</v>
      </c>
      <c r="C8135" t="s">
        <v>83</v>
      </c>
      <c r="D8135" t="s">
        <v>123</v>
      </c>
      <c r="E8135" t="s">
        <v>28642</v>
      </c>
      <c r="F8135" t="s">
        <v>28643</v>
      </c>
      <c r="G8135" t="s">
        <v>31545</v>
      </c>
      <c r="H8135" t="s">
        <v>643</v>
      </c>
      <c r="I8135" t="s">
        <v>79</v>
      </c>
      <c r="J8135" t="s">
        <v>135</v>
      </c>
      <c r="K8135" t="s">
        <v>22</v>
      </c>
      <c r="L8135" t="s">
        <v>186</v>
      </c>
      <c r="M8135" t="s">
        <v>28644</v>
      </c>
      <c r="N8135" t="s">
        <v>28645</v>
      </c>
      <c r="O8135">
        <v>7.7463888888888892</v>
      </c>
      <c r="P8135">
        <v>0</v>
      </c>
      <c r="Q8135">
        <v>108</v>
      </c>
      <c r="R8135">
        <v>0</v>
      </c>
      <c r="S8135">
        <v>0</v>
      </c>
      <c r="T8135">
        <v>0</v>
      </c>
      <c r="U8135">
        <v>765</v>
      </c>
      <c r="V8135">
        <v>0</v>
      </c>
      <c r="W8135">
        <v>3</v>
      </c>
      <c r="X8135">
        <v>0</v>
      </c>
      <c r="Y8135">
        <v>204.55382</v>
      </c>
      <c r="Z8135">
        <v>0</v>
      </c>
      <c r="AA8135">
        <v>0</v>
      </c>
      <c r="AB8135">
        <v>0</v>
      </c>
      <c r="AC8135">
        <v>2149.0626999999999</v>
      </c>
      <c r="AD8135">
        <v>0</v>
      </c>
      <c r="AE8135">
        <v>21.300446000000001</v>
      </c>
      <c r="AF8135">
        <v>2374.9169999999999</v>
      </c>
    </row>
    <row r="8136" spans="1:32" x14ac:dyDescent="0.3">
      <c r="A8136">
        <v>2792793</v>
      </c>
      <c r="B8136">
        <v>1</v>
      </c>
      <c r="C8136" t="s">
        <v>82</v>
      </c>
      <c r="D8136" t="s">
        <v>105</v>
      </c>
      <c r="E8136" t="s">
        <v>28646</v>
      </c>
      <c r="F8136" t="s">
        <v>28647</v>
      </c>
      <c r="G8136" t="s">
        <v>31551</v>
      </c>
      <c r="H8136" t="s">
        <v>134</v>
      </c>
      <c r="I8136" t="s">
        <v>79</v>
      </c>
      <c r="J8136" t="s">
        <v>135</v>
      </c>
      <c r="K8136" t="s">
        <v>22</v>
      </c>
      <c r="L8136" t="s">
        <v>136</v>
      </c>
      <c r="M8136" t="s">
        <v>28648</v>
      </c>
      <c r="N8136" t="s">
        <v>28649</v>
      </c>
      <c r="O8136">
        <v>0.21861111111111112</v>
      </c>
      <c r="P8136">
        <v>0</v>
      </c>
      <c r="Q8136">
        <v>722</v>
      </c>
      <c r="R8136">
        <v>0</v>
      </c>
      <c r="S8136">
        <v>124</v>
      </c>
      <c r="T8136">
        <v>0</v>
      </c>
      <c r="U8136">
        <v>96</v>
      </c>
      <c r="V8136">
        <v>0</v>
      </c>
      <c r="W8136">
        <v>0</v>
      </c>
      <c r="X8136">
        <v>0</v>
      </c>
      <c r="Y8136">
        <v>51.331122999999998</v>
      </c>
      <c r="Z8136">
        <v>0</v>
      </c>
      <c r="AA8136">
        <v>10.464105999999999</v>
      </c>
      <c r="AB8136">
        <v>0</v>
      </c>
      <c r="AC8136">
        <v>7.9775390000000002</v>
      </c>
      <c r="AD8136">
        <v>0</v>
      </c>
      <c r="AE8136">
        <v>0</v>
      </c>
      <c r="AF8136">
        <v>69.772766000000004</v>
      </c>
    </row>
    <row r="8137" spans="1:32" x14ac:dyDescent="0.3">
      <c r="A8137">
        <v>2792739</v>
      </c>
      <c r="B8137">
        <v>1</v>
      </c>
      <c r="C8137" t="s">
        <v>82</v>
      </c>
      <c r="D8137" t="s">
        <v>92</v>
      </c>
      <c r="E8137" t="s">
        <v>28650</v>
      </c>
      <c r="F8137" t="s">
        <v>28651</v>
      </c>
      <c r="G8137" t="s">
        <v>31550</v>
      </c>
      <c r="H8137" t="s">
        <v>223</v>
      </c>
      <c r="I8137" t="s">
        <v>78</v>
      </c>
      <c r="J8137" t="s">
        <v>135</v>
      </c>
      <c r="K8137" t="s">
        <v>22</v>
      </c>
      <c r="L8137" t="s">
        <v>136</v>
      </c>
      <c r="M8137" t="s">
        <v>28652</v>
      </c>
      <c r="N8137" t="s">
        <v>27033</v>
      </c>
      <c r="O8137">
        <v>1.4097222222222223</v>
      </c>
      <c r="P8137">
        <v>0</v>
      </c>
      <c r="Q8137">
        <v>31</v>
      </c>
      <c r="R8137">
        <v>0</v>
      </c>
      <c r="S8137">
        <v>0</v>
      </c>
      <c r="T8137">
        <v>0</v>
      </c>
      <c r="U8137">
        <v>1</v>
      </c>
      <c r="V8137">
        <v>0</v>
      </c>
      <c r="W8137">
        <v>0</v>
      </c>
      <c r="X8137">
        <v>0</v>
      </c>
      <c r="Y8137">
        <v>7.3894529999999996</v>
      </c>
      <c r="Z8137">
        <v>0</v>
      </c>
      <c r="AA8137">
        <v>0</v>
      </c>
      <c r="AB8137">
        <v>0</v>
      </c>
      <c r="AC8137">
        <v>3.8866110000000002E-2</v>
      </c>
      <c r="AD8137">
        <v>0</v>
      </c>
      <c r="AE8137">
        <v>0</v>
      </c>
      <c r="AF8137">
        <v>7.4283190000000001</v>
      </c>
    </row>
    <row r="8138" spans="1:32" x14ac:dyDescent="0.3">
      <c r="A8138">
        <v>2792699</v>
      </c>
      <c r="B8138">
        <v>1</v>
      </c>
      <c r="C8138" t="s">
        <v>83</v>
      </c>
      <c r="D8138" t="s">
        <v>114</v>
      </c>
      <c r="E8138" t="s">
        <v>28653</v>
      </c>
      <c r="F8138" t="s">
        <v>28654</v>
      </c>
      <c r="G8138" t="s">
        <v>31545</v>
      </c>
      <c r="H8138" t="s">
        <v>134</v>
      </c>
      <c r="I8138" t="s">
        <v>79</v>
      </c>
      <c r="J8138" t="s">
        <v>135</v>
      </c>
      <c r="K8138" t="s">
        <v>22</v>
      </c>
      <c r="L8138" t="s">
        <v>136</v>
      </c>
      <c r="M8138" t="s">
        <v>28655</v>
      </c>
      <c r="N8138" t="s">
        <v>28656</v>
      </c>
      <c r="O8138">
        <v>3.464722222222222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1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973.14464999999996</v>
      </c>
      <c r="AE8138">
        <v>0</v>
      </c>
      <c r="AF8138">
        <v>973.14464999999996</v>
      </c>
    </row>
    <row r="8139" spans="1:32" x14ac:dyDescent="0.3">
      <c r="A8139">
        <v>2792712</v>
      </c>
      <c r="B8139">
        <v>1</v>
      </c>
      <c r="C8139" t="s">
        <v>82</v>
      </c>
      <c r="D8139" t="s">
        <v>90</v>
      </c>
      <c r="E8139" t="s">
        <v>28657</v>
      </c>
      <c r="F8139" t="s">
        <v>28658</v>
      </c>
      <c r="G8139" t="s">
        <v>31551</v>
      </c>
      <c r="H8139" t="s">
        <v>3857</v>
      </c>
      <c r="I8139" t="s">
        <v>79</v>
      </c>
      <c r="J8139" t="s">
        <v>135</v>
      </c>
      <c r="K8139" t="s">
        <v>22</v>
      </c>
      <c r="L8139" t="s">
        <v>136</v>
      </c>
      <c r="M8139" t="s">
        <v>28659</v>
      </c>
      <c r="N8139" t="s">
        <v>28660</v>
      </c>
      <c r="O8139">
        <v>2.9747222222222223</v>
      </c>
      <c r="P8139">
        <v>0</v>
      </c>
      <c r="Q8139">
        <v>316</v>
      </c>
      <c r="R8139">
        <v>0</v>
      </c>
      <c r="S8139">
        <v>0</v>
      </c>
      <c r="T8139">
        <v>0</v>
      </c>
      <c r="U8139">
        <v>11</v>
      </c>
      <c r="V8139">
        <v>0</v>
      </c>
      <c r="W8139">
        <v>0</v>
      </c>
      <c r="X8139">
        <v>0</v>
      </c>
      <c r="Y8139">
        <v>204.07447999999999</v>
      </c>
      <c r="Z8139">
        <v>0</v>
      </c>
      <c r="AA8139">
        <v>0</v>
      </c>
      <c r="AB8139">
        <v>0</v>
      </c>
      <c r="AC8139">
        <v>7.7981639999999999</v>
      </c>
      <c r="AD8139">
        <v>0</v>
      </c>
      <c r="AE8139">
        <v>0</v>
      </c>
      <c r="AF8139">
        <v>211.87262999999999</v>
      </c>
    </row>
    <row r="8140" spans="1:32" x14ac:dyDescent="0.3">
      <c r="A8140">
        <v>2792716</v>
      </c>
      <c r="B8140">
        <v>1</v>
      </c>
      <c r="C8140" t="s">
        <v>82</v>
      </c>
      <c r="D8140" t="s">
        <v>88</v>
      </c>
      <c r="E8140" t="s">
        <v>4875</v>
      </c>
      <c r="F8140" t="s">
        <v>4876</v>
      </c>
      <c r="G8140" t="s">
        <v>31552</v>
      </c>
      <c r="H8140" t="s">
        <v>665</v>
      </c>
      <c r="I8140" t="s">
        <v>78</v>
      </c>
      <c r="J8140" t="s">
        <v>135</v>
      </c>
      <c r="K8140" t="s">
        <v>22</v>
      </c>
      <c r="L8140" t="s">
        <v>136</v>
      </c>
      <c r="M8140" t="s">
        <v>28661</v>
      </c>
      <c r="N8140" t="s">
        <v>28662</v>
      </c>
      <c r="O8140">
        <v>4.4461111111111107</v>
      </c>
      <c r="P8140">
        <v>0</v>
      </c>
      <c r="Q8140">
        <v>188</v>
      </c>
      <c r="R8140">
        <v>0</v>
      </c>
      <c r="S8140">
        <v>0</v>
      </c>
      <c r="T8140">
        <v>0</v>
      </c>
      <c r="U8140">
        <v>5</v>
      </c>
      <c r="V8140">
        <v>0</v>
      </c>
      <c r="W8140">
        <v>0</v>
      </c>
      <c r="X8140">
        <v>0</v>
      </c>
      <c r="Y8140">
        <v>174.95887999999999</v>
      </c>
      <c r="Z8140">
        <v>0</v>
      </c>
      <c r="AA8140">
        <v>0</v>
      </c>
      <c r="AB8140">
        <v>0</v>
      </c>
      <c r="AC8140">
        <v>5.8227529999999996</v>
      </c>
      <c r="AD8140">
        <v>0</v>
      </c>
      <c r="AE8140">
        <v>0</v>
      </c>
      <c r="AF8140">
        <v>180.78163000000001</v>
      </c>
    </row>
    <row r="8141" spans="1:32" x14ac:dyDescent="0.3">
      <c r="A8141">
        <v>2792684</v>
      </c>
      <c r="B8141">
        <v>1</v>
      </c>
      <c r="C8141" t="s">
        <v>82</v>
      </c>
      <c r="D8141" t="s">
        <v>92</v>
      </c>
      <c r="E8141" t="s">
        <v>28663</v>
      </c>
      <c r="F8141" t="s">
        <v>28664</v>
      </c>
      <c r="G8141" t="s">
        <v>31546</v>
      </c>
      <c r="H8141" t="s">
        <v>1297</v>
      </c>
      <c r="I8141" t="s">
        <v>78</v>
      </c>
      <c r="J8141" t="s">
        <v>135</v>
      </c>
      <c r="K8141" t="s">
        <v>22</v>
      </c>
      <c r="L8141" t="s">
        <v>136</v>
      </c>
      <c r="M8141" t="s">
        <v>28665</v>
      </c>
      <c r="N8141" t="s">
        <v>28666</v>
      </c>
      <c r="O8141">
        <v>3.3927777777777779</v>
      </c>
      <c r="P8141">
        <v>0</v>
      </c>
      <c r="Q8141">
        <v>62</v>
      </c>
      <c r="R8141">
        <v>0</v>
      </c>
      <c r="S8141">
        <v>0</v>
      </c>
      <c r="T8141">
        <v>0</v>
      </c>
      <c r="U8141">
        <v>17</v>
      </c>
      <c r="V8141">
        <v>0</v>
      </c>
      <c r="W8141">
        <v>0</v>
      </c>
      <c r="X8141">
        <v>0</v>
      </c>
      <c r="Y8141">
        <v>118.02710999999999</v>
      </c>
      <c r="Z8141">
        <v>0</v>
      </c>
      <c r="AA8141">
        <v>0</v>
      </c>
      <c r="AB8141">
        <v>0</v>
      </c>
      <c r="AC8141">
        <v>44.051394999999999</v>
      </c>
      <c r="AD8141">
        <v>0</v>
      </c>
      <c r="AE8141">
        <v>0</v>
      </c>
      <c r="AF8141">
        <v>162.07849999999999</v>
      </c>
    </row>
    <row r="8142" spans="1:32" x14ac:dyDescent="0.3">
      <c r="A8142">
        <v>2792611</v>
      </c>
      <c r="B8142">
        <v>1</v>
      </c>
      <c r="C8142" t="s">
        <v>83</v>
      </c>
      <c r="D8142" t="s">
        <v>115</v>
      </c>
      <c r="E8142" t="s">
        <v>27720</v>
      </c>
      <c r="F8142" t="s">
        <v>27721</v>
      </c>
      <c r="G8142" t="s">
        <v>31546</v>
      </c>
      <c r="H8142" t="s">
        <v>223</v>
      </c>
      <c r="I8142" t="s">
        <v>78</v>
      </c>
      <c r="J8142" t="s">
        <v>135</v>
      </c>
      <c r="K8142" t="s">
        <v>22</v>
      </c>
      <c r="L8142" t="s">
        <v>136</v>
      </c>
      <c r="M8142" t="s">
        <v>28667</v>
      </c>
      <c r="N8142" t="s">
        <v>28668</v>
      </c>
      <c r="O8142">
        <v>0.6925</v>
      </c>
      <c r="P8142">
        <v>0</v>
      </c>
      <c r="Q8142">
        <v>174</v>
      </c>
      <c r="R8142">
        <v>0</v>
      </c>
      <c r="S8142">
        <v>1</v>
      </c>
      <c r="T8142">
        <v>0</v>
      </c>
      <c r="U8142">
        <v>12</v>
      </c>
      <c r="V8142">
        <v>0</v>
      </c>
      <c r="W8142">
        <v>0</v>
      </c>
      <c r="X8142">
        <v>0</v>
      </c>
      <c r="Y8142">
        <v>27.393059000000001</v>
      </c>
      <c r="Z8142">
        <v>0</v>
      </c>
      <c r="AA8142">
        <v>0</v>
      </c>
      <c r="AB8142">
        <v>0</v>
      </c>
      <c r="AC8142">
        <v>4.7535356999999996</v>
      </c>
      <c r="AD8142">
        <v>0</v>
      </c>
      <c r="AE8142">
        <v>0</v>
      </c>
      <c r="AF8142">
        <v>32.146594999999998</v>
      </c>
    </row>
    <row r="8143" spans="1:32" x14ac:dyDescent="0.3">
      <c r="A8143">
        <v>2792507</v>
      </c>
      <c r="B8143">
        <v>2</v>
      </c>
      <c r="C8143" t="s">
        <v>83</v>
      </c>
      <c r="D8143" t="s">
        <v>128</v>
      </c>
      <c r="E8143" t="s">
        <v>14653</v>
      </c>
      <c r="F8143" t="s">
        <v>14654</v>
      </c>
      <c r="G8143" t="s">
        <v>31549</v>
      </c>
      <c r="H8143" t="s">
        <v>624</v>
      </c>
      <c r="I8143" t="s">
        <v>79</v>
      </c>
      <c r="J8143" t="s">
        <v>135</v>
      </c>
      <c r="K8143" t="s">
        <v>22</v>
      </c>
      <c r="L8143" t="s">
        <v>136</v>
      </c>
      <c r="M8143" t="s">
        <v>27042</v>
      </c>
      <c r="N8143" t="s">
        <v>28669</v>
      </c>
      <c r="O8143">
        <v>0.93361111111111106</v>
      </c>
      <c r="P8143">
        <v>1</v>
      </c>
      <c r="Q8143">
        <v>27</v>
      </c>
      <c r="R8143">
        <v>12</v>
      </c>
      <c r="S8143">
        <v>116</v>
      </c>
      <c r="T8143">
        <v>3</v>
      </c>
      <c r="U8143">
        <v>6</v>
      </c>
      <c r="V8143">
        <v>0</v>
      </c>
      <c r="W8143">
        <v>0</v>
      </c>
      <c r="X8143">
        <v>0.78820699999999999</v>
      </c>
      <c r="Y8143">
        <v>1.6737431</v>
      </c>
      <c r="Z8143">
        <v>1.6873266</v>
      </c>
      <c r="AA8143">
        <v>22.372375000000002</v>
      </c>
      <c r="AB8143">
        <v>36.657103999999997</v>
      </c>
      <c r="AC8143">
        <v>1.3480711000000001</v>
      </c>
      <c r="AD8143">
        <v>0</v>
      </c>
      <c r="AE8143">
        <v>0</v>
      </c>
      <c r="AF8143">
        <v>64.526830000000004</v>
      </c>
    </row>
    <row r="8144" spans="1:32" x14ac:dyDescent="0.3">
      <c r="A8144">
        <v>2792486</v>
      </c>
      <c r="B8144">
        <v>2</v>
      </c>
      <c r="C8144" t="s">
        <v>82</v>
      </c>
      <c r="D8144" t="s">
        <v>87</v>
      </c>
      <c r="E8144" t="s">
        <v>1244</v>
      </c>
      <c r="F8144" t="s">
        <v>1245</v>
      </c>
      <c r="G8144" t="s">
        <v>31552</v>
      </c>
      <c r="H8144" t="s">
        <v>223</v>
      </c>
      <c r="I8144" t="s">
        <v>78</v>
      </c>
      <c r="J8144" t="s">
        <v>135</v>
      </c>
      <c r="K8144" t="s">
        <v>22</v>
      </c>
      <c r="L8144" t="s">
        <v>136</v>
      </c>
      <c r="M8144" t="s">
        <v>26619</v>
      </c>
      <c r="N8144" t="s">
        <v>28670</v>
      </c>
      <c r="O8144">
        <v>1.1572222222222222</v>
      </c>
      <c r="P8144">
        <v>0</v>
      </c>
      <c r="Q8144">
        <v>946</v>
      </c>
      <c r="R8144">
        <v>0</v>
      </c>
      <c r="S8144">
        <v>0</v>
      </c>
      <c r="T8144">
        <v>0</v>
      </c>
      <c r="U8144">
        <v>47</v>
      </c>
      <c r="V8144">
        <v>0</v>
      </c>
      <c r="W8144">
        <v>0</v>
      </c>
      <c r="X8144">
        <v>0</v>
      </c>
      <c r="Y8144">
        <v>341.9744</v>
      </c>
      <c r="Z8144">
        <v>0</v>
      </c>
      <c r="AA8144">
        <v>0</v>
      </c>
      <c r="AB8144">
        <v>0</v>
      </c>
      <c r="AC8144">
        <v>39.523487000000003</v>
      </c>
      <c r="AD8144">
        <v>0</v>
      </c>
      <c r="AE8144">
        <v>0</v>
      </c>
      <c r="AF8144">
        <v>381.49786</v>
      </c>
    </row>
    <row r="8145" spans="1:32" x14ac:dyDescent="0.3">
      <c r="A8145">
        <v>2792495</v>
      </c>
      <c r="B8145">
        <v>1</v>
      </c>
      <c r="C8145" t="s">
        <v>82</v>
      </c>
      <c r="D8145" t="s">
        <v>108</v>
      </c>
      <c r="E8145" t="s">
        <v>28671</v>
      </c>
      <c r="F8145" t="s">
        <v>28672</v>
      </c>
      <c r="G8145" t="s">
        <v>31548</v>
      </c>
      <c r="H8145" t="s">
        <v>311</v>
      </c>
      <c r="I8145" t="s">
        <v>78</v>
      </c>
      <c r="J8145" t="s">
        <v>135</v>
      </c>
      <c r="K8145" t="s">
        <v>22</v>
      </c>
      <c r="L8145" t="s">
        <v>136</v>
      </c>
      <c r="M8145" t="s">
        <v>28673</v>
      </c>
      <c r="N8145" t="s">
        <v>28674</v>
      </c>
      <c r="O8145">
        <v>1.5311111111111111</v>
      </c>
      <c r="P8145">
        <v>0</v>
      </c>
      <c r="Q8145">
        <v>6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2.1369899999999999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2.1369899999999999</v>
      </c>
    </row>
    <row r="8146" spans="1:32" x14ac:dyDescent="0.3">
      <c r="A8146">
        <v>2792484</v>
      </c>
      <c r="B8146">
        <v>1</v>
      </c>
      <c r="C8146" t="s">
        <v>82</v>
      </c>
      <c r="D8146" t="s">
        <v>98</v>
      </c>
      <c r="E8146" t="s">
        <v>19961</v>
      </c>
      <c r="F8146" t="s">
        <v>19962</v>
      </c>
      <c r="G8146" t="s">
        <v>31546</v>
      </c>
      <c r="H8146" t="s">
        <v>223</v>
      </c>
      <c r="I8146" t="s">
        <v>78</v>
      </c>
      <c r="J8146" t="s">
        <v>135</v>
      </c>
      <c r="K8146" t="s">
        <v>22</v>
      </c>
      <c r="L8146" t="s">
        <v>136</v>
      </c>
      <c r="M8146" t="s">
        <v>28675</v>
      </c>
      <c r="N8146" t="s">
        <v>28676</v>
      </c>
      <c r="O8146">
        <v>1.6397222222222223</v>
      </c>
      <c r="P8146">
        <v>0</v>
      </c>
      <c r="Q8146">
        <v>87</v>
      </c>
      <c r="R8146">
        <v>0</v>
      </c>
      <c r="S8146">
        <v>0</v>
      </c>
      <c r="T8146">
        <v>0</v>
      </c>
      <c r="U8146">
        <v>14</v>
      </c>
      <c r="V8146">
        <v>0</v>
      </c>
      <c r="W8146">
        <v>0</v>
      </c>
      <c r="X8146">
        <v>0</v>
      </c>
      <c r="Y8146">
        <v>54.036149999999999</v>
      </c>
      <c r="Z8146">
        <v>0</v>
      </c>
      <c r="AA8146">
        <v>0</v>
      </c>
      <c r="AB8146">
        <v>0</v>
      </c>
      <c r="AC8146">
        <v>17.581045</v>
      </c>
      <c r="AD8146">
        <v>0</v>
      </c>
      <c r="AE8146">
        <v>0</v>
      </c>
      <c r="AF8146">
        <v>71.617194999999995</v>
      </c>
    </row>
    <row r="8147" spans="1:32" x14ac:dyDescent="0.3">
      <c r="A8147">
        <v>2792796</v>
      </c>
      <c r="B8147">
        <v>1</v>
      </c>
      <c r="C8147" t="s">
        <v>83</v>
      </c>
      <c r="D8147" t="s">
        <v>130</v>
      </c>
      <c r="E8147" t="s">
        <v>28677</v>
      </c>
      <c r="F8147" t="s">
        <v>28678</v>
      </c>
      <c r="G8147" t="s">
        <v>31545</v>
      </c>
      <c r="H8147" t="s">
        <v>185</v>
      </c>
      <c r="I8147" t="s">
        <v>79</v>
      </c>
      <c r="J8147" t="s">
        <v>135</v>
      </c>
      <c r="K8147" t="s">
        <v>22</v>
      </c>
      <c r="L8147" t="s">
        <v>186</v>
      </c>
      <c r="M8147" t="s">
        <v>28679</v>
      </c>
      <c r="N8147" t="s">
        <v>28680</v>
      </c>
      <c r="O8147">
        <v>0.22805555555555557</v>
      </c>
      <c r="P8147">
        <v>4</v>
      </c>
      <c r="Q8147">
        <v>12553</v>
      </c>
      <c r="R8147">
        <v>14</v>
      </c>
      <c r="S8147">
        <v>162</v>
      </c>
      <c r="T8147">
        <v>24</v>
      </c>
      <c r="U8147">
        <v>1123</v>
      </c>
      <c r="V8147">
        <v>10</v>
      </c>
      <c r="W8147">
        <v>1</v>
      </c>
      <c r="X8147">
        <v>0.26144418000000003</v>
      </c>
      <c r="Y8147">
        <v>549.18975999999998</v>
      </c>
      <c r="Z8147">
        <v>2.0105643</v>
      </c>
      <c r="AA8147">
        <v>8.9487670000000001</v>
      </c>
      <c r="AB8147">
        <v>40.353230000000003</v>
      </c>
      <c r="AC8147">
        <v>135.63660999999999</v>
      </c>
      <c r="AD8147">
        <v>123.20779400000001</v>
      </c>
      <c r="AE8147">
        <v>1.0105773</v>
      </c>
      <c r="AF8147">
        <v>860.61879999999996</v>
      </c>
    </row>
    <row r="8148" spans="1:32" x14ac:dyDescent="0.3">
      <c r="A8148">
        <v>2792389</v>
      </c>
      <c r="B8148">
        <v>1</v>
      </c>
      <c r="C8148" t="s">
        <v>83</v>
      </c>
      <c r="D8148" t="s">
        <v>118</v>
      </c>
      <c r="E8148" t="s">
        <v>28681</v>
      </c>
      <c r="F8148" t="s">
        <v>28682</v>
      </c>
      <c r="G8148" t="s">
        <v>31549</v>
      </c>
      <c r="H8148" t="s">
        <v>134</v>
      </c>
      <c r="I8148" t="s">
        <v>79</v>
      </c>
      <c r="J8148" t="s">
        <v>135</v>
      </c>
      <c r="K8148" t="s">
        <v>22</v>
      </c>
      <c r="L8148" t="s">
        <v>136</v>
      </c>
      <c r="M8148" t="s">
        <v>28683</v>
      </c>
      <c r="N8148" t="s">
        <v>28684</v>
      </c>
      <c r="O8148">
        <v>4.7758333333333329</v>
      </c>
      <c r="P8148">
        <v>3</v>
      </c>
      <c r="Q8148">
        <v>0</v>
      </c>
      <c r="R8148">
        <v>54</v>
      </c>
      <c r="S8148">
        <v>50</v>
      </c>
      <c r="T8148">
        <v>3</v>
      </c>
      <c r="U8148">
        <v>1</v>
      </c>
      <c r="V8148">
        <v>0</v>
      </c>
      <c r="W8148">
        <v>0</v>
      </c>
      <c r="X8148">
        <v>14.815795</v>
      </c>
      <c r="Y8148">
        <v>0</v>
      </c>
      <c r="Z8148">
        <v>61.990070000000003</v>
      </c>
      <c r="AA8148">
        <v>32.163654000000001</v>
      </c>
      <c r="AB8148">
        <v>2.0224855000000002</v>
      </c>
      <c r="AC8148">
        <v>1.0655449E-3</v>
      </c>
      <c r="AD8148">
        <v>0</v>
      </c>
      <c r="AE8148">
        <v>0</v>
      </c>
      <c r="AF8148">
        <v>110.99307</v>
      </c>
    </row>
    <row r="8149" spans="1:32" x14ac:dyDescent="0.3">
      <c r="A8149">
        <v>2792384</v>
      </c>
      <c r="B8149">
        <v>1</v>
      </c>
      <c r="C8149" t="s">
        <v>82</v>
      </c>
      <c r="D8149" t="s">
        <v>88</v>
      </c>
      <c r="E8149" t="s">
        <v>1081</v>
      </c>
      <c r="F8149" t="s">
        <v>1082</v>
      </c>
      <c r="G8149" t="s">
        <v>31552</v>
      </c>
      <c r="H8149" t="s">
        <v>665</v>
      </c>
      <c r="I8149" t="s">
        <v>78</v>
      </c>
      <c r="J8149" t="s">
        <v>135</v>
      </c>
      <c r="K8149" t="s">
        <v>22</v>
      </c>
      <c r="L8149" t="s">
        <v>136</v>
      </c>
      <c r="M8149" t="s">
        <v>28685</v>
      </c>
      <c r="N8149" t="s">
        <v>28686</v>
      </c>
      <c r="O8149">
        <v>1.075</v>
      </c>
      <c r="P8149">
        <v>0</v>
      </c>
      <c r="Q8149">
        <v>209</v>
      </c>
      <c r="R8149">
        <v>0</v>
      </c>
      <c r="S8149">
        <v>0</v>
      </c>
      <c r="T8149">
        <v>0</v>
      </c>
      <c r="U8149">
        <v>10</v>
      </c>
      <c r="V8149">
        <v>0</v>
      </c>
      <c r="W8149">
        <v>0</v>
      </c>
      <c r="X8149">
        <v>0</v>
      </c>
      <c r="Y8149">
        <v>60.635513000000003</v>
      </c>
      <c r="Z8149">
        <v>0</v>
      </c>
      <c r="AA8149">
        <v>0</v>
      </c>
      <c r="AB8149">
        <v>0</v>
      </c>
      <c r="AC8149">
        <v>3.9181024999999998</v>
      </c>
      <c r="AD8149">
        <v>0</v>
      </c>
      <c r="AE8149">
        <v>0</v>
      </c>
      <c r="AF8149">
        <v>64.553619999999995</v>
      </c>
    </row>
    <row r="8150" spans="1:32" x14ac:dyDescent="0.3">
      <c r="A8150">
        <v>2792335</v>
      </c>
      <c r="B8150">
        <v>1</v>
      </c>
      <c r="C8150" t="s">
        <v>82</v>
      </c>
      <c r="D8150" t="s">
        <v>104</v>
      </c>
      <c r="E8150" t="s">
        <v>28687</v>
      </c>
      <c r="F8150" t="s">
        <v>28688</v>
      </c>
      <c r="G8150" t="s">
        <v>31550</v>
      </c>
      <c r="H8150" t="s">
        <v>380</v>
      </c>
      <c r="I8150" t="s">
        <v>78</v>
      </c>
      <c r="J8150" t="s">
        <v>135</v>
      </c>
      <c r="K8150" t="s">
        <v>22</v>
      </c>
      <c r="L8150" t="s">
        <v>136</v>
      </c>
      <c r="M8150" t="s">
        <v>28689</v>
      </c>
      <c r="N8150" t="s">
        <v>28690</v>
      </c>
      <c r="O8150">
        <v>0.85083333333333333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17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10.646215</v>
      </c>
      <c r="AD8150">
        <v>0</v>
      </c>
      <c r="AE8150">
        <v>0</v>
      </c>
      <c r="AF8150">
        <v>10.646215</v>
      </c>
    </row>
    <row r="8151" spans="1:32" x14ac:dyDescent="0.3">
      <c r="A8151">
        <v>2792341</v>
      </c>
      <c r="B8151">
        <v>1</v>
      </c>
      <c r="C8151" t="s">
        <v>83</v>
      </c>
      <c r="D8151" t="s">
        <v>123</v>
      </c>
      <c r="E8151" t="s">
        <v>26020</v>
      </c>
      <c r="F8151" t="s">
        <v>26021</v>
      </c>
      <c r="G8151" t="s">
        <v>31551</v>
      </c>
      <c r="H8151" t="s">
        <v>672</v>
      </c>
      <c r="I8151" t="s">
        <v>79</v>
      </c>
      <c r="J8151" t="s">
        <v>135</v>
      </c>
      <c r="K8151" t="s">
        <v>22</v>
      </c>
      <c r="L8151" t="s">
        <v>136</v>
      </c>
      <c r="M8151" t="s">
        <v>28691</v>
      </c>
      <c r="N8151" t="s">
        <v>28692</v>
      </c>
      <c r="O8151">
        <v>0.72777777777777775</v>
      </c>
      <c r="P8151">
        <v>2</v>
      </c>
      <c r="Q8151">
        <v>422</v>
      </c>
      <c r="R8151">
        <v>7</v>
      </c>
      <c r="S8151">
        <v>5</v>
      </c>
      <c r="T8151">
        <v>2</v>
      </c>
      <c r="U8151">
        <v>39</v>
      </c>
      <c r="V8151">
        <v>0</v>
      </c>
      <c r="W8151">
        <v>0</v>
      </c>
      <c r="X8151">
        <v>4.2050276000000002</v>
      </c>
      <c r="Y8151">
        <v>73.037310000000005</v>
      </c>
      <c r="Z8151">
        <v>2.2925217</v>
      </c>
      <c r="AA8151">
        <v>5.2923910000000003</v>
      </c>
      <c r="AB8151">
        <v>1.7257792999999999</v>
      </c>
      <c r="AC8151">
        <v>16.239484999999998</v>
      </c>
      <c r="AD8151">
        <v>0</v>
      </c>
      <c r="AE8151">
        <v>0</v>
      </c>
      <c r="AF8151">
        <v>102.79252</v>
      </c>
    </row>
    <row r="8152" spans="1:32" x14ac:dyDescent="0.3">
      <c r="A8152">
        <v>2792291</v>
      </c>
      <c r="B8152">
        <v>1</v>
      </c>
      <c r="C8152" t="s">
        <v>82</v>
      </c>
      <c r="D8152" t="s">
        <v>87</v>
      </c>
      <c r="E8152" t="s">
        <v>28693</v>
      </c>
      <c r="F8152" t="s">
        <v>28694</v>
      </c>
      <c r="G8152" t="s">
        <v>31548</v>
      </c>
      <c r="H8152" t="s">
        <v>333</v>
      </c>
      <c r="I8152" t="s">
        <v>78</v>
      </c>
      <c r="J8152" t="s">
        <v>135</v>
      </c>
      <c r="K8152" t="s">
        <v>22</v>
      </c>
      <c r="L8152" t="s">
        <v>136</v>
      </c>
      <c r="M8152" t="s">
        <v>28695</v>
      </c>
      <c r="N8152" t="s">
        <v>28696</v>
      </c>
      <c r="O8152">
        <v>2.0469444444444442</v>
      </c>
      <c r="P8152">
        <v>0</v>
      </c>
      <c r="Q8152">
        <v>5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5.910069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5.910069</v>
      </c>
    </row>
    <row r="8153" spans="1:32" x14ac:dyDescent="0.3">
      <c r="A8153">
        <v>2792207</v>
      </c>
      <c r="B8153">
        <v>1</v>
      </c>
      <c r="C8153" t="s">
        <v>82</v>
      </c>
      <c r="D8153" t="s">
        <v>91</v>
      </c>
      <c r="E8153" t="s">
        <v>28697</v>
      </c>
      <c r="F8153" t="s">
        <v>28698</v>
      </c>
      <c r="G8153" t="s">
        <v>31552</v>
      </c>
      <c r="H8153" t="s">
        <v>1297</v>
      </c>
      <c r="I8153" t="s">
        <v>78</v>
      </c>
      <c r="J8153" t="s">
        <v>135</v>
      </c>
      <c r="K8153" t="s">
        <v>22</v>
      </c>
      <c r="L8153" t="s">
        <v>136</v>
      </c>
      <c r="M8153" t="s">
        <v>28699</v>
      </c>
      <c r="N8153" t="s">
        <v>28700</v>
      </c>
      <c r="O8153">
        <v>3.0274999999999999</v>
      </c>
      <c r="P8153">
        <v>0</v>
      </c>
      <c r="Q8153">
        <v>36</v>
      </c>
      <c r="R8153">
        <v>0</v>
      </c>
      <c r="S8153">
        <v>16</v>
      </c>
      <c r="T8153">
        <v>0</v>
      </c>
      <c r="U8153">
        <v>3</v>
      </c>
      <c r="V8153">
        <v>0</v>
      </c>
      <c r="W8153">
        <v>0</v>
      </c>
      <c r="X8153">
        <v>0</v>
      </c>
      <c r="Y8153">
        <v>42.980395999999999</v>
      </c>
      <c r="Z8153">
        <v>0</v>
      </c>
      <c r="AA8153">
        <v>12.317976</v>
      </c>
      <c r="AB8153">
        <v>0</v>
      </c>
      <c r="AC8153">
        <v>1.8436317</v>
      </c>
      <c r="AD8153">
        <v>0</v>
      </c>
      <c r="AE8153">
        <v>0</v>
      </c>
      <c r="AF8153">
        <v>57.142006000000002</v>
      </c>
    </row>
    <row r="8154" spans="1:32" x14ac:dyDescent="0.3">
      <c r="A8154">
        <v>2792064</v>
      </c>
      <c r="B8154">
        <v>2</v>
      </c>
      <c r="C8154" t="s">
        <v>82</v>
      </c>
      <c r="D8154" t="s">
        <v>88</v>
      </c>
      <c r="E8154" t="s">
        <v>28701</v>
      </c>
      <c r="F8154" t="s">
        <v>28702</v>
      </c>
      <c r="G8154" t="s">
        <v>31546</v>
      </c>
      <c r="H8154" t="s">
        <v>893</v>
      </c>
      <c r="I8154" t="s">
        <v>78</v>
      </c>
      <c r="J8154" t="s">
        <v>135</v>
      </c>
      <c r="K8154" t="s">
        <v>22</v>
      </c>
      <c r="L8154" t="s">
        <v>136</v>
      </c>
      <c r="M8154" t="s">
        <v>27222</v>
      </c>
      <c r="N8154" t="s">
        <v>28703</v>
      </c>
      <c r="O8154">
        <v>2.0308333333333333</v>
      </c>
      <c r="P8154">
        <v>0</v>
      </c>
      <c r="Q8154">
        <v>119</v>
      </c>
      <c r="R8154">
        <v>0</v>
      </c>
      <c r="S8154">
        <v>0</v>
      </c>
      <c r="T8154">
        <v>0</v>
      </c>
      <c r="U8154">
        <v>1</v>
      </c>
      <c r="V8154">
        <v>0</v>
      </c>
      <c r="W8154">
        <v>0</v>
      </c>
      <c r="X8154">
        <v>0</v>
      </c>
      <c r="Y8154">
        <v>75.255690000000001</v>
      </c>
      <c r="Z8154">
        <v>0</v>
      </c>
      <c r="AA8154">
        <v>0</v>
      </c>
      <c r="AB8154">
        <v>0</v>
      </c>
      <c r="AC8154">
        <v>2.7424244999999998</v>
      </c>
      <c r="AD8154">
        <v>0</v>
      </c>
      <c r="AE8154">
        <v>0</v>
      </c>
      <c r="AF8154">
        <v>77.998115999999996</v>
      </c>
    </row>
    <row r="8155" spans="1:32" x14ac:dyDescent="0.3">
      <c r="A8155">
        <v>2792161</v>
      </c>
      <c r="B8155">
        <v>1</v>
      </c>
      <c r="C8155" t="s">
        <v>82</v>
      </c>
      <c r="D8155" t="s">
        <v>90</v>
      </c>
      <c r="E8155" t="s">
        <v>28704</v>
      </c>
      <c r="F8155" t="s">
        <v>28705</v>
      </c>
      <c r="G8155" t="s">
        <v>31551</v>
      </c>
      <c r="H8155" t="s">
        <v>185</v>
      </c>
      <c r="I8155" t="s">
        <v>79</v>
      </c>
      <c r="J8155" t="s">
        <v>135</v>
      </c>
      <c r="K8155" t="s">
        <v>22</v>
      </c>
      <c r="L8155" t="s">
        <v>136</v>
      </c>
      <c r="M8155" t="s">
        <v>28706</v>
      </c>
      <c r="N8155" t="s">
        <v>28707</v>
      </c>
      <c r="O8155">
        <v>0.29749999999999999</v>
      </c>
      <c r="P8155">
        <v>0</v>
      </c>
      <c r="Q8155">
        <v>55</v>
      </c>
      <c r="R8155">
        <v>0</v>
      </c>
      <c r="S8155">
        <v>0</v>
      </c>
      <c r="T8155">
        <v>0</v>
      </c>
      <c r="U8155">
        <v>2</v>
      </c>
      <c r="V8155">
        <v>0</v>
      </c>
      <c r="W8155">
        <v>0</v>
      </c>
      <c r="X8155">
        <v>0</v>
      </c>
      <c r="Y8155">
        <v>3.8233997999999998</v>
      </c>
      <c r="Z8155">
        <v>0</v>
      </c>
      <c r="AA8155">
        <v>0</v>
      </c>
      <c r="AB8155">
        <v>0</v>
      </c>
      <c r="AC8155">
        <v>8.4854800000000008</v>
      </c>
      <c r="AD8155">
        <v>0</v>
      </c>
      <c r="AE8155">
        <v>0</v>
      </c>
      <c r="AF8155">
        <v>12.30888</v>
      </c>
    </row>
    <row r="8156" spans="1:32" x14ac:dyDescent="0.3">
      <c r="A8156">
        <v>2792162</v>
      </c>
      <c r="B8156">
        <v>1</v>
      </c>
      <c r="C8156" t="s">
        <v>82</v>
      </c>
      <c r="D8156" t="s">
        <v>91</v>
      </c>
      <c r="E8156" t="s">
        <v>28708</v>
      </c>
      <c r="F8156" t="s">
        <v>28709</v>
      </c>
      <c r="G8156" t="s">
        <v>31546</v>
      </c>
      <c r="H8156" t="s">
        <v>2229</v>
      </c>
      <c r="I8156" t="s">
        <v>78</v>
      </c>
      <c r="J8156" t="s">
        <v>135</v>
      </c>
      <c r="K8156" t="s">
        <v>22</v>
      </c>
      <c r="L8156" t="s">
        <v>136</v>
      </c>
      <c r="M8156" t="s">
        <v>28710</v>
      </c>
      <c r="N8156" t="s">
        <v>28711</v>
      </c>
      <c r="O8156">
        <v>5.214722222222222</v>
      </c>
      <c r="P8156">
        <v>0</v>
      </c>
      <c r="Q8156">
        <v>124</v>
      </c>
      <c r="R8156">
        <v>0</v>
      </c>
      <c r="S8156">
        <v>0</v>
      </c>
      <c r="T8156">
        <v>0</v>
      </c>
      <c r="U8156">
        <v>10</v>
      </c>
      <c r="V8156">
        <v>0</v>
      </c>
      <c r="W8156">
        <v>0</v>
      </c>
      <c r="X8156">
        <v>0</v>
      </c>
      <c r="Y8156">
        <v>153.66804999999999</v>
      </c>
      <c r="Z8156">
        <v>0</v>
      </c>
      <c r="AA8156">
        <v>0</v>
      </c>
      <c r="AB8156">
        <v>0</v>
      </c>
      <c r="AC8156">
        <v>31.932542999999999</v>
      </c>
      <c r="AD8156">
        <v>0</v>
      </c>
      <c r="AE8156">
        <v>0</v>
      </c>
      <c r="AF8156">
        <v>185.60059000000001</v>
      </c>
    </row>
    <row r="8157" spans="1:32" x14ac:dyDescent="0.3">
      <c r="A8157">
        <v>2792164</v>
      </c>
      <c r="B8157">
        <v>1</v>
      </c>
      <c r="C8157" t="s">
        <v>82</v>
      </c>
      <c r="D8157" t="s">
        <v>90</v>
      </c>
      <c r="E8157" t="s">
        <v>3204</v>
      </c>
      <c r="F8157" t="s">
        <v>746</v>
      </c>
      <c r="G8157" t="s">
        <v>31552</v>
      </c>
      <c r="H8157" t="s">
        <v>665</v>
      </c>
      <c r="I8157" t="s">
        <v>78</v>
      </c>
      <c r="J8157" t="s">
        <v>135</v>
      </c>
      <c r="K8157" t="s">
        <v>22</v>
      </c>
      <c r="L8157" t="s">
        <v>136</v>
      </c>
      <c r="M8157" t="s">
        <v>28712</v>
      </c>
      <c r="N8157" t="s">
        <v>28713</v>
      </c>
      <c r="O8157">
        <v>0.72166666666666668</v>
      </c>
      <c r="P8157">
        <v>0</v>
      </c>
      <c r="Q8157">
        <v>265</v>
      </c>
      <c r="R8157">
        <v>0</v>
      </c>
      <c r="S8157">
        <v>4</v>
      </c>
      <c r="T8157">
        <v>0</v>
      </c>
      <c r="U8157">
        <v>21</v>
      </c>
      <c r="V8157">
        <v>0</v>
      </c>
      <c r="W8157">
        <v>0</v>
      </c>
      <c r="X8157">
        <v>0</v>
      </c>
      <c r="Y8157">
        <v>62.526090000000003</v>
      </c>
      <c r="Z8157">
        <v>0</v>
      </c>
      <c r="AA8157">
        <v>4.6631774999999998</v>
      </c>
      <c r="AB8157">
        <v>0</v>
      </c>
      <c r="AC8157">
        <v>12.636328000000001</v>
      </c>
      <c r="AD8157">
        <v>0</v>
      </c>
      <c r="AE8157">
        <v>0</v>
      </c>
      <c r="AF8157">
        <v>79.825590000000005</v>
      </c>
    </row>
    <row r="8158" spans="1:32" x14ac:dyDescent="0.3">
      <c r="A8158">
        <v>2792113</v>
      </c>
      <c r="B8158">
        <v>1</v>
      </c>
      <c r="C8158" t="s">
        <v>82</v>
      </c>
      <c r="D8158" t="s">
        <v>84</v>
      </c>
      <c r="E8158" t="s">
        <v>28714</v>
      </c>
      <c r="F8158" t="s">
        <v>28715</v>
      </c>
      <c r="G8158" t="s">
        <v>31549</v>
      </c>
      <c r="H8158" t="s">
        <v>3730</v>
      </c>
      <c r="I8158" t="s">
        <v>79</v>
      </c>
      <c r="J8158" t="s">
        <v>135</v>
      </c>
      <c r="K8158" t="s">
        <v>22</v>
      </c>
      <c r="L8158" t="s">
        <v>186</v>
      </c>
      <c r="M8158" t="s">
        <v>28716</v>
      </c>
      <c r="N8158" t="s">
        <v>28717</v>
      </c>
      <c r="O8158">
        <v>1.7322222222222223</v>
      </c>
      <c r="P8158">
        <v>1</v>
      </c>
      <c r="Q8158">
        <v>0</v>
      </c>
      <c r="R8158">
        <v>2</v>
      </c>
      <c r="S8158">
        <v>0</v>
      </c>
      <c r="T8158">
        <v>18</v>
      </c>
      <c r="U8158">
        <v>0</v>
      </c>
      <c r="V8158">
        <v>1</v>
      </c>
      <c r="W8158">
        <v>0</v>
      </c>
      <c r="X8158">
        <v>1.9648336</v>
      </c>
      <c r="Y8158">
        <v>0</v>
      </c>
      <c r="Z8158">
        <v>26.302246</v>
      </c>
      <c r="AA8158">
        <v>0</v>
      </c>
      <c r="AB8158">
        <v>294.43445000000003</v>
      </c>
      <c r="AC8158">
        <v>0</v>
      </c>
      <c r="AD8158">
        <v>169.65356</v>
      </c>
      <c r="AE8158">
        <v>0</v>
      </c>
      <c r="AF8158">
        <v>492.35509999999999</v>
      </c>
    </row>
    <row r="8159" spans="1:32" x14ac:dyDescent="0.3">
      <c r="A8159">
        <v>2792096</v>
      </c>
      <c r="B8159">
        <v>1</v>
      </c>
      <c r="C8159" t="s">
        <v>82</v>
      </c>
      <c r="D8159" t="s">
        <v>92</v>
      </c>
      <c r="E8159" t="s">
        <v>26088</v>
      </c>
      <c r="F8159" t="s">
        <v>26089</v>
      </c>
      <c r="G8159" t="s">
        <v>31552</v>
      </c>
      <c r="H8159" t="s">
        <v>665</v>
      </c>
      <c r="I8159" t="s">
        <v>78</v>
      </c>
      <c r="J8159" t="s">
        <v>135</v>
      </c>
      <c r="K8159" t="s">
        <v>22</v>
      </c>
      <c r="L8159" t="s">
        <v>136</v>
      </c>
      <c r="M8159" t="s">
        <v>28718</v>
      </c>
      <c r="N8159" t="s">
        <v>28719</v>
      </c>
      <c r="O8159">
        <v>0.98472222222222228</v>
      </c>
      <c r="P8159">
        <v>0</v>
      </c>
      <c r="Q8159">
        <v>372</v>
      </c>
      <c r="R8159">
        <v>0</v>
      </c>
      <c r="S8159">
        <v>1</v>
      </c>
      <c r="T8159">
        <v>0</v>
      </c>
      <c r="U8159">
        <v>41</v>
      </c>
      <c r="V8159">
        <v>0</v>
      </c>
      <c r="W8159">
        <v>0</v>
      </c>
      <c r="X8159">
        <v>0</v>
      </c>
      <c r="Y8159">
        <v>133.89182</v>
      </c>
      <c r="Z8159">
        <v>0</v>
      </c>
      <c r="AA8159">
        <v>0.16110964</v>
      </c>
      <c r="AB8159">
        <v>0</v>
      </c>
      <c r="AC8159">
        <v>29.697317000000002</v>
      </c>
      <c r="AD8159">
        <v>0</v>
      </c>
      <c r="AE8159">
        <v>0</v>
      </c>
      <c r="AF8159">
        <v>163.75023999999999</v>
      </c>
    </row>
    <row r="8160" spans="1:32" x14ac:dyDescent="0.3">
      <c r="A8160">
        <v>2791980</v>
      </c>
      <c r="B8160">
        <v>1</v>
      </c>
      <c r="C8160" t="s">
        <v>83</v>
      </c>
      <c r="D8160" t="s">
        <v>118</v>
      </c>
      <c r="E8160" t="s">
        <v>28720</v>
      </c>
      <c r="F8160" t="s">
        <v>28721</v>
      </c>
      <c r="G8160" t="s">
        <v>31545</v>
      </c>
      <c r="H8160" t="s">
        <v>643</v>
      </c>
      <c r="I8160" t="s">
        <v>79</v>
      </c>
      <c r="J8160" t="s">
        <v>135</v>
      </c>
      <c r="K8160" t="s">
        <v>22</v>
      </c>
      <c r="L8160" t="s">
        <v>186</v>
      </c>
      <c r="M8160" t="s">
        <v>28722</v>
      </c>
      <c r="N8160" t="s">
        <v>28723</v>
      </c>
      <c r="O8160">
        <v>5.3697222222222223</v>
      </c>
      <c r="P8160">
        <v>2</v>
      </c>
      <c r="Q8160">
        <v>95</v>
      </c>
      <c r="R8160">
        <v>35</v>
      </c>
      <c r="S8160">
        <v>149</v>
      </c>
      <c r="T8160">
        <v>1</v>
      </c>
      <c r="U8160">
        <v>12</v>
      </c>
      <c r="V8160">
        <v>1</v>
      </c>
      <c r="W8160">
        <v>0</v>
      </c>
      <c r="X8160">
        <v>48.021312999999999</v>
      </c>
      <c r="Y8160">
        <v>56.364870000000003</v>
      </c>
      <c r="Z8160">
        <v>34.625698</v>
      </c>
      <c r="AA8160">
        <v>152.60151999999999</v>
      </c>
      <c r="AB8160">
        <v>40.664610000000003</v>
      </c>
      <c r="AC8160">
        <v>7.9861417000000001</v>
      </c>
      <c r="AD8160">
        <v>730.58489999999995</v>
      </c>
      <c r="AE8160">
        <v>0</v>
      </c>
      <c r="AF8160">
        <v>1070.8489999999999</v>
      </c>
    </row>
    <row r="8161" spans="1:32" x14ac:dyDescent="0.3">
      <c r="A8161">
        <v>2791950</v>
      </c>
      <c r="B8161">
        <v>1</v>
      </c>
      <c r="C8161" t="s">
        <v>82</v>
      </c>
      <c r="D8161" t="s">
        <v>104</v>
      </c>
      <c r="E8161" t="s">
        <v>28724</v>
      </c>
      <c r="F8161" t="s">
        <v>28725</v>
      </c>
      <c r="G8161" t="s">
        <v>31546</v>
      </c>
      <c r="H8161" t="s">
        <v>643</v>
      </c>
      <c r="I8161" t="s">
        <v>78</v>
      </c>
      <c r="J8161" t="s">
        <v>135</v>
      </c>
      <c r="K8161" t="s">
        <v>22</v>
      </c>
      <c r="L8161" t="s">
        <v>186</v>
      </c>
      <c r="M8161" t="s">
        <v>28726</v>
      </c>
      <c r="N8161" t="s">
        <v>28727</v>
      </c>
      <c r="O8161">
        <v>3.7374999999999998</v>
      </c>
      <c r="P8161">
        <v>0</v>
      </c>
      <c r="Q8161">
        <v>63</v>
      </c>
      <c r="R8161">
        <v>0</v>
      </c>
      <c r="S8161">
        <v>0</v>
      </c>
      <c r="T8161">
        <v>0</v>
      </c>
      <c r="U8161">
        <v>3</v>
      </c>
      <c r="V8161">
        <v>0</v>
      </c>
      <c r="W8161">
        <v>0</v>
      </c>
      <c r="X8161">
        <v>0</v>
      </c>
      <c r="Y8161">
        <v>75.396614</v>
      </c>
      <c r="Z8161">
        <v>0</v>
      </c>
      <c r="AA8161">
        <v>0</v>
      </c>
      <c r="AB8161">
        <v>0</v>
      </c>
      <c r="AC8161">
        <v>11.972053000000001</v>
      </c>
      <c r="AD8161">
        <v>0</v>
      </c>
      <c r="AE8161">
        <v>0</v>
      </c>
      <c r="AF8161">
        <v>87.368669999999995</v>
      </c>
    </row>
    <row r="8162" spans="1:32" x14ac:dyDescent="0.3">
      <c r="A8162">
        <v>2791954</v>
      </c>
      <c r="B8162">
        <v>1</v>
      </c>
      <c r="C8162" t="s">
        <v>83</v>
      </c>
      <c r="D8162" t="s">
        <v>122</v>
      </c>
      <c r="E8162" t="s">
        <v>28728</v>
      </c>
      <c r="F8162" t="s">
        <v>28729</v>
      </c>
      <c r="G8162" t="s">
        <v>31551</v>
      </c>
      <c r="H8162" t="s">
        <v>648</v>
      </c>
      <c r="I8162" t="s">
        <v>79</v>
      </c>
      <c r="J8162" t="s">
        <v>135</v>
      </c>
      <c r="K8162" t="s">
        <v>22</v>
      </c>
      <c r="L8162" t="s">
        <v>186</v>
      </c>
      <c r="M8162" t="s">
        <v>28730</v>
      </c>
      <c r="N8162" t="s">
        <v>28731</v>
      </c>
      <c r="O8162">
        <v>3.0219444444444443</v>
      </c>
      <c r="P8162">
        <v>0</v>
      </c>
      <c r="Q8162">
        <v>377</v>
      </c>
      <c r="R8162">
        <v>0</v>
      </c>
      <c r="S8162">
        <v>0</v>
      </c>
      <c r="T8162">
        <v>0</v>
      </c>
      <c r="U8162">
        <v>21</v>
      </c>
      <c r="V8162">
        <v>0</v>
      </c>
      <c r="W8162">
        <v>0</v>
      </c>
      <c r="X8162">
        <v>0</v>
      </c>
      <c r="Y8162">
        <v>178.05551</v>
      </c>
      <c r="Z8162">
        <v>0</v>
      </c>
      <c r="AA8162">
        <v>0</v>
      </c>
      <c r="AB8162">
        <v>0</v>
      </c>
      <c r="AC8162">
        <v>18.196315999999999</v>
      </c>
      <c r="AD8162">
        <v>0</v>
      </c>
      <c r="AE8162">
        <v>0</v>
      </c>
      <c r="AF8162">
        <v>196.25183000000001</v>
      </c>
    </row>
    <row r="8163" spans="1:32" x14ac:dyDescent="0.3">
      <c r="A8163">
        <v>2791855</v>
      </c>
      <c r="B8163">
        <v>1</v>
      </c>
      <c r="C8163" t="s">
        <v>82</v>
      </c>
      <c r="D8163" t="s">
        <v>104</v>
      </c>
      <c r="E8163" t="s">
        <v>6822</v>
      </c>
      <c r="F8163" t="s">
        <v>6823</v>
      </c>
      <c r="G8163" t="s">
        <v>31548</v>
      </c>
      <c r="H8163" t="s">
        <v>311</v>
      </c>
      <c r="I8163" t="s">
        <v>78</v>
      </c>
      <c r="J8163" t="s">
        <v>135</v>
      </c>
      <c r="K8163" t="s">
        <v>22</v>
      </c>
      <c r="L8163" t="s">
        <v>136</v>
      </c>
      <c r="M8163" t="s">
        <v>28732</v>
      </c>
      <c r="N8163" t="s">
        <v>28733</v>
      </c>
      <c r="O8163">
        <v>0.56944444444444442</v>
      </c>
      <c r="P8163">
        <v>0</v>
      </c>
      <c r="Q8163">
        <v>14</v>
      </c>
      <c r="R8163">
        <v>0</v>
      </c>
      <c r="S8163">
        <v>0</v>
      </c>
      <c r="T8163">
        <v>0</v>
      </c>
      <c r="U8163">
        <v>2</v>
      </c>
      <c r="V8163">
        <v>0</v>
      </c>
      <c r="W8163">
        <v>0</v>
      </c>
      <c r="X8163">
        <v>0</v>
      </c>
      <c r="Y8163">
        <v>1.7660313000000001</v>
      </c>
      <c r="Z8163">
        <v>0</v>
      </c>
      <c r="AA8163">
        <v>0</v>
      </c>
      <c r="AB8163">
        <v>0</v>
      </c>
      <c r="AC8163">
        <v>0.38227074999999999</v>
      </c>
      <c r="AD8163">
        <v>0</v>
      </c>
      <c r="AE8163">
        <v>0</v>
      </c>
      <c r="AF8163">
        <v>2.1483020000000002</v>
      </c>
    </row>
    <row r="8164" spans="1:32" x14ac:dyDescent="0.3">
      <c r="A8164">
        <v>2791848</v>
      </c>
      <c r="B8164">
        <v>1</v>
      </c>
      <c r="C8164" t="s">
        <v>83</v>
      </c>
      <c r="D8164" t="s">
        <v>116</v>
      </c>
      <c r="E8164" t="s">
        <v>28734</v>
      </c>
      <c r="F8164" t="s">
        <v>28735</v>
      </c>
      <c r="G8164" t="s">
        <v>31551</v>
      </c>
      <c r="H8164" t="s">
        <v>3857</v>
      </c>
      <c r="I8164" t="s">
        <v>79</v>
      </c>
      <c r="J8164" t="s">
        <v>135</v>
      </c>
      <c r="K8164" t="s">
        <v>22</v>
      </c>
      <c r="L8164" t="s">
        <v>136</v>
      </c>
      <c r="M8164" t="s">
        <v>28736</v>
      </c>
      <c r="N8164" t="s">
        <v>28737</v>
      </c>
      <c r="O8164">
        <v>0.93027777777777776</v>
      </c>
      <c r="P8164">
        <v>0</v>
      </c>
      <c r="Q8164">
        <v>375</v>
      </c>
      <c r="R8164">
        <v>0</v>
      </c>
      <c r="S8164">
        <v>0</v>
      </c>
      <c r="T8164">
        <v>0</v>
      </c>
      <c r="U8164">
        <v>7</v>
      </c>
      <c r="V8164">
        <v>0</v>
      </c>
      <c r="W8164">
        <v>0</v>
      </c>
      <c r="X8164">
        <v>0</v>
      </c>
      <c r="Y8164">
        <v>141.55878999999999</v>
      </c>
      <c r="Z8164">
        <v>0</v>
      </c>
      <c r="AA8164">
        <v>0</v>
      </c>
      <c r="AB8164">
        <v>0</v>
      </c>
      <c r="AC8164">
        <v>9.2759009999999993</v>
      </c>
      <c r="AD8164">
        <v>0</v>
      </c>
      <c r="AE8164">
        <v>0</v>
      </c>
      <c r="AF8164">
        <v>150.83468999999999</v>
      </c>
    </row>
    <row r="8165" spans="1:32" x14ac:dyDescent="0.3">
      <c r="A8165">
        <v>2791820</v>
      </c>
      <c r="B8165">
        <v>1</v>
      </c>
      <c r="C8165" t="s">
        <v>82</v>
      </c>
      <c r="D8165" t="s">
        <v>90</v>
      </c>
      <c r="E8165" t="s">
        <v>12908</v>
      </c>
      <c r="F8165" t="s">
        <v>12909</v>
      </c>
      <c r="G8165" t="s">
        <v>31547</v>
      </c>
      <c r="H8165" t="s">
        <v>185</v>
      </c>
      <c r="I8165" t="s">
        <v>80</v>
      </c>
      <c r="J8165" t="s">
        <v>135</v>
      </c>
      <c r="K8165" t="s">
        <v>22</v>
      </c>
      <c r="L8165" t="s">
        <v>186</v>
      </c>
      <c r="M8165" t="s">
        <v>28738</v>
      </c>
      <c r="N8165" t="s">
        <v>28739</v>
      </c>
      <c r="O8165">
        <v>0.18555555555555556</v>
      </c>
      <c r="P8165">
        <v>0</v>
      </c>
      <c r="Q8165">
        <v>289</v>
      </c>
      <c r="R8165">
        <v>0</v>
      </c>
      <c r="S8165">
        <v>0</v>
      </c>
      <c r="T8165">
        <v>0</v>
      </c>
      <c r="U8165">
        <v>11</v>
      </c>
      <c r="V8165">
        <v>0</v>
      </c>
      <c r="W8165">
        <v>0</v>
      </c>
      <c r="X8165">
        <v>0</v>
      </c>
      <c r="Y8165">
        <v>41.530900000000003</v>
      </c>
      <c r="Z8165">
        <v>0</v>
      </c>
      <c r="AA8165">
        <v>0</v>
      </c>
      <c r="AB8165">
        <v>0</v>
      </c>
      <c r="AC8165">
        <v>0.97934776999999995</v>
      </c>
      <c r="AD8165">
        <v>0</v>
      </c>
      <c r="AE8165">
        <v>0</v>
      </c>
      <c r="AF8165">
        <v>42.510246000000002</v>
      </c>
    </row>
    <row r="8166" spans="1:32" x14ac:dyDescent="0.3">
      <c r="A8166">
        <v>2791819</v>
      </c>
      <c r="B8166">
        <v>1</v>
      </c>
      <c r="C8166" t="s">
        <v>82</v>
      </c>
      <c r="D8166" t="s">
        <v>90</v>
      </c>
      <c r="E8166" t="s">
        <v>17538</v>
      </c>
      <c r="F8166" t="s">
        <v>17539</v>
      </c>
      <c r="G8166" t="s">
        <v>31547</v>
      </c>
      <c r="H8166" t="s">
        <v>185</v>
      </c>
      <c r="I8166" t="s">
        <v>80</v>
      </c>
      <c r="J8166" t="s">
        <v>135</v>
      </c>
      <c r="K8166" t="s">
        <v>22</v>
      </c>
      <c r="L8166" t="s">
        <v>186</v>
      </c>
      <c r="M8166" t="s">
        <v>28740</v>
      </c>
      <c r="N8166" t="s">
        <v>28741</v>
      </c>
      <c r="O8166">
        <v>0.18305555555555555</v>
      </c>
      <c r="P8166">
        <v>10</v>
      </c>
      <c r="Q8166">
        <v>2064</v>
      </c>
      <c r="R8166">
        <v>0</v>
      </c>
      <c r="S8166">
        <v>0</v>
      </c>
      <c r="T8166">
        <v>17</v>
      </c>
      <c r="U8166">
        <v>361</v>
      </c>
      <c r="V8166">
        <v>6</v>
      </c>
      <c r="W8166">
        <v>10</v>
      </c>
      <c r="X8166">
        <v>0.65051829999999999</v>
      </c>
      <c r="Y8166">
        <v>156.18991</v>
      </c>
      <c r="Z8166">
        <v>0</v>
      </c>
      <c r="AA8166">
        <v>0</v>
      </c>
      <c r="AB8166">
        <v>30.224945000000002</v>
      </c>
      <c r="AC8166">
        <v>77.685720000000003</v>
      </c>
      <c r="AD8166">
        <v>34.143062999999998</v>
      </c>
      <c r="AE8166">
        <v>10.906134</v>
      </c>
      <c r="AF8166">
        <v>309.80029999999999</v>
      </c>
    </row>
    <row r="8167" spans="1:32" x14ac:dyDescent="0.3">
      <c r="A8167">
        <v>2791766</v>
      </c>
      <c r="B8167">
        <v>1</v>
      </c>
      <c r="C8167" t="s">
        <v>82</v>
      </c>
      <c r="D8167" t="s">
        <v>103</v>
      </c>
      <c r="E8167" t="s">
        <v>21214</v>
      </c>
      <c r="F8167" t="s">
        <v>21215</v>
      </c>
      <c r="G8167" t="s">
        <v>31546</v>
      </c>
      <c r="H8167" t="s">
        <v>223</v>
      </c>
      <c r="I8167" t="s">
        <v>78</v>
      </c>
      <c r="J8167" t="s">
        <v>135</v>
      </c>
      <c r="K8167" t="s">
        <v>22</v>
      </c>
      <c r="L8167" t="s">
        <v>136</v>
      </c>
      <c r="M8167" t="s">
        <v>28742</v>
      </c>
      <c r="N8167" t="s">
        <v>28743</v>
      </c>
      <c r="O8167">
        <v>1.2941666666666667</v>
      </c>
      <c r="P8167">
        <v>0</v>
      </c>
      <c r="Q8167">
        <v>15</v>
      </c>
      <c r="R8167">
        <v>0</v>
      </c>
      <c r="S8167">
        <v>1</v>
      </c>
      <c r="T8167">
        <v>0</v>
      </c>
      <c r="U8167">
        <v>1</v>
      </c>
      <c r="V8167">
        <v>0</v>
      </c>
      <c r="W8167">
        <v>0</v>
      </c>
      <c r="X8167">
        <v>0</v>
      </c>
      <c r="Y8167">
        <v>4.6145925999999999</v>
      </c>
      <c r="Z8167">
        <v>0</v>
      </c>
      <c r="AA8167">
        <v>3.3478714999999999E-2</v>
      </c>
      <c r="AB8167">
        <v>0</v>
      </c>
      <c r="AC8167">
        <v>0.23230796000000001</v>
      </c>
      <c r="AD8167">
        <v>0</v>
      </c>
      <c r="AE8167">
        <v>0</v>
      </c>
      <c r="AF8167">
        <v>4.8803789999999996</v>
      </c>
    </row>
    <row r="8168" spans="1:32" x14ac:dyDescent="0.3">
      <c r="A8168">
        <v>2791735</v>
      </c>
      <c r="B8168">
        <v>1</v>
      </c>
      <c r="C8168" t="s">
        <v>82</v>
      </c>
      <c r="D8168" t="s">
        <v>100</v>
      </c>
      <c r="E8168" t="s">
        <v>28744</v>
      </c>
      <c r="F8168" t="s">
        <v>28745</v>
      </c>
      <c r="G8168" t="s">
        <v>31548</v>
      </c>
      <c r="H8168" t="s">
        <v>311</v>
      </c>
      <c r="I8168" t="s">
        <v>78</v>
      </c>
      <c r="J8168" t="s">
        <v>135</v>
      </c>
      <c r="K8168" t="s">
        <v>22</v>
      </c>
      <c r="L8168" t="s">
        <v>136</v>
      </c>
      <c r="M8168" t="s">
        <v>28746</v>
      </c>
      <c r="N8168" t="s">
        <v>28747</v>
      </c>
      <c r="O8168">
        <v>2.3933333333333335</v>
      </c>
      <c r="P8168">
        <v>0</v>
      </c>
      <c r="Q8168">
        <v>13</v>
      </c>
      <c r="R8168">
        <v>0</v>
      </c>
      <c r="S8168">
        <v>0</v>
      </c>
      <c r="T8168">
        <v>0</v>
      </c>
      <c r="U8168">
        <v>3</v>
      </c>
      <c r="V8168">
        <v>0</v>
      </c>
      <c r="W8168">
        <v>0</v>
      </c>
      <c r="X8168">
        <v>0</v>
      </c>
      <c r="Y8168">
        <v>7.5308355999999996</v>
      </c>
      <c r="Z8168">
        <v>0</v>
      </c>
      <c r="AA8168">
        <v>0</v>
      </c>
      <c r="AB8168">
        <v>0</v>
      </c>
      <c r="AC8168">
        <v>19.580310000000001</v>
      </c>
      <c r="AD8168">
        <v>0</v>
      </c>
      <c r="AE8168">
        <v>0</v>
      </c>
      <c r="AF8168">
        <v>27.111146999999999</v>
      </c>
    </row>
    <row r="8169" spans="1:32" x14ac:dyDescent="0.3">
      <c r="A8169">
        <v>2791651</v>
      </c>
      <c r="B8169">
        <v>1</v>
      </c>
      <c r="C8169" t="s">
        <v>82</v>
      </c>
      <c r="D8169" t="s">
        <v>106</v>
      </c>
      <c r="E8169" t="s">
        <v>28748</v>
      </c>
      <c r="F8169" t="s">
        <v>28749</v>
      </c>
      <c r="G8169" t="s">
        <v>31548</v>
      </c>
      <c r="H8169" t="s">
        <v>311</v>
      </c>
      <c r="I8169" t="s">
        <v>78</v>
      </c>
      <c r="J8169" t="s">
        <v>135</v>
      </c>
      <c r="K8169" t="s">
        <v>22</v>
      </c>
      <c r="L8169" t="s">
        <v>136</v>
      </c>
      <c r="M8169" t="s">
        <v>28750</v>
      </c>
      <c r="N8169" t="s">
        <v>28751</v>
      </c>
      <c r="O8169">
        <v>3.4836111111111112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1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11.868513</v>
      </c>
      <c r="AD8169">
        <v>0</v>
      </c>
      <c r="AE8169">
        <v>0</v>
      </c>
      <c r="AF8169">
        <v>11.868513</v>
      </c>
    </row>
    <row r="8170" spans="1:32" x14ac:dyDescent="0.3">
      <c r="A8170">
        <v>2791647</v>
      </c>
      <c r="B8170">
        <v>1</v>
      </c>
      <c r="C8170" t="s">
        <v>82</v>
      </c>
      <c r="D8170" t="s">
        <v>106</v>
      </c>
      <c r="E8170" t="s">
        <v>25934</v>
      </c>
      <c r="F8170" t="s">
        <v>25935</v>
      </c>
      <c r="G8170" t="s">
        <v>31546</v>
      </c>
      <c r="H8170" t="s">
        <v>223</v>
      </c>
      <c r="I8170" t="s">
        <v>78</v>
      </c>
      <c r="J8170" t="s">
        <v>135</v>
      </c>
      <c r="K8170" t="s">
        <v>22</v>
      </c>
      <c r="L8170" t="s">
        <v>136</v>
      </c>
      <c r="M8170" t="s">
        <v>28752</v>
      </c>
      <c r="N8170" t="s">
        <v>28753</v>
      </c>
      <c r="O8170">
        <v>3.2483333333333335</v>
      </c>
      <c r="P8170">
        <v>0</v>
      </c>
      <c r="Q8170">
        <v>69</v>
      </c>
      <c r="R8170">
        <v>0</v>
      </c>
      <c r="S8170">
        <v>1</v>
      </c>
      <c r="T8170">
        <v>0</v>
      </c>
      <c r="U8170">
        <v>4</v>
      </c>
      <c r="V8170">
        <v>0</v>
      </c>
      <c r="W8170">
        <v>0</v>
      </c>
      <c r="X8170">
        <v>0</v>
      </c>
      <c r="Y8170">
        <v>59.993360000000003</v>
      </c>
      <c r="Z8170">
        <v>0</v>
      </c>
      <c r="AA8170">
        <v>4.3151960000000003</v>
      </c>
      <c r="AB8170">
        <v>0</v>
      </c>
      <c r="AC8170">
        <v>9.772494</v>
      </c>
      <c r="AD8170">
        <v>0</v>
      </c>
      <c r="AE8170">
        <v>0</v>
      </c>
      <c r="AF8170">
        <v>74.081050000000005</v>
      </c>
    </row>
    <row r="8171" spans="1:32" x14ac:dyDescent="0.3">
      <c r="A8171">
        <v>2791597</v>
      </c>
      <c r="B8171">
        <v>1</v>
      </c>
      <c r="C8171" t="s">
        <v>82</v>
      </c>
      <c r="D8171" t="s">
        <v>98</v>
      </c>
      <c r="E8171" t="s">
        <v>19961</v>
      </c>
      <c r="F8171" t="s">
        <v>19962</v>
      </c>
      <c r="G8171" t="s">
        <v>31546</v>
      </c>
      <c r="H8171" t="s">
        <v>223</v>
      </c>
      <c r="I8171" t="s">
        <v>78</v>
      </c>
      <c r="J8171" t="s">
        <v>135</v>
      </c>
      <c r="K8171" t="s">
        <v>22</v>
      </c>
      <c r="L8171" t="s">
        <v>136</v>
      </c>
      <c r="M8171" t="s">
        <v>28754</v>
      </c>
      <c r="N8171" t="s">
        <v>28755</v>
      </c>
      <c r="O8171">
        <v>0.56444444444444442</v>
      </c>
      <c r="P8171">
        <v>0</v>
      </c>
      <c r="Q8171">
        <v>87</v>
      </c>
      <c r="R8171">
        <v>0</v>
      </c>
      <c r="S8171">
        <v>0</v>
      </c>
      <c r="T8171">
        <v>0</v>
      </c>
      <c r="U8171">
        <v>14</v>
      </c>
      <c r="V8171">
        <v>0</v>
      </c>
      <c r="W8171">
        <v>0</v>
      </c>
      <c r="X8171">
        <v>0</v>
      </c>
      <c r="Y8171">
        <v>18.983747000000001</v>
      </c>
      <c r="Z8171">
        <v>0</v>
      </c>
      <c r="AA8171">
        <v>0</v>
      </c>
      <c r="AB8171">
        <v>0</v>
      </c>
      <c r="AC8171">
        <v>7.7374954000000002</v>
      </c>
      <c r="AD8171">
        <v>0</v>
      </c>
      <c r="AE8171">
        <v>0</v>
      </c>
      <c r="AF8171">
        <v>26.721243000000001</v>
      </c>
    </row>
    <row r="8172" spans="1:32" x14ac:dyDescent="0.3">
      <c r="A8172">
        <v>2791588</v>
      </c>
      <c r="B8172">
        <v>1</v>
      </c>
      <c r="C8172" t="s">
        <v>82</v>
      </c>
      <c r="D8172" t="s">
        <v>109</v>
      </c>
      <c r="E8172" t="s">
        <v>28756</v>
      </c>
      <c r="F8172" t="s">
        <v>28757</v>
      </c>
      <c r="G8172" t="s">
        <v>31548</v>
      </c>
      <c r="H8172" t="s">
        <v>893</v>
      </c>
      <c r="I8172" t="s">
        <v>78</v>
      </c>
      <c r="J8172" t="s">
        <v>135</v>
      </c>
      <c r="K8172" t="s">
        <v>22</v>
      </c>
      <c r="L8172" t="s">
        <v>136</v>
      </c>
      <c r="M8172" t="s">
        <v>28758</v>
      </c>
      <c r="N8172" t="s">
        <v>28759</v>
      </c>
      <c r="O8172">
        <v>4.4605555555555556</v>
      </c>
      <c r="P8172">
        <v>0</v>
      </c>
      <c r="Q8172">
        <v>1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0.84984700000000002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0.84984700000000002</v>
      </c>
    </row>
    <row r="8173" spans="1:32" x14ac:dyDescent="0.3">
      <c r="A8173">
        <v>2791621</v>
      </c>
      <c r="B8173">
        <v>1</v>
      </c>
      <c r="C8173" t="s">
        <v>83</v>
      </c>
      <c r="D8173" t="s">
        <v>115</v>
      </c>
      <c r="E8173" t="s">
        <v>6493</v>
      </c>
      <c r="F8173" t="s">
        <v>6494</v>
      </c>
      <c r="G8173" t="s">
        <v>31546</v>
      </c>
      <c r="H8173" t="s">
        <v>145</v>
      </c>
      <c r="I8173" t="s">
        <v>78</v>
      </c>
      <c r="J8173" t="s">
        <v>135</v>
      </c>
      <c r="K8173" t="s">
        <v>22</v>
      </c>
      <c r="L8173" t="s">
        <v>136</v>
      </c>
      <c r="M8173" t="s">
        <v>28760</v>
      </c>
      <c r="N8173" t="s">
        <v>28761</v>
      </c>
      <c r="O8173">
        <v>1.1752777777777779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4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4.3175774000000002</v>
      </c>
      <c r="AD8173">
        <v>0</v>
      </c>
      <c r="AE8173">
        <v>0</v>
      </c>
      <c r="AF8173">
        <v>4.3175774000000002</v>
      </c>
    </row>
    <row r="8174" spans="1:32" x14ac:dyDescent="0.3">
      <c r="A8174">
        <v>2791604</v>
      </c>
      <c r="B8174">
        <v>1</v>
      </c>
      <c r="C8174" t="s">
        <v>82</v>
      </c>
      <c r="D8174" t="s">
        <v>98</v>
      </c>
      <c r="E8174" t="s">
        <v>1927</v>
      </c>
      <c r="F8174" t="s">
        <v>1928</v>
      </c>
      <c r="G8174" t="s">
        <v>31552</v>
      </c>
      <c r="H8174" t="s">
        <v>665</v>
      </c>
      <c r="I8174" t="s">
        <v>78</v>
      </c>
      <c r="J8174" t="s">
        <v>135</v>
      </c>
      <c r="K8174" t="s">
        <v>22</v>
      </c>
      <c r="L8174" t="s">
        <v>136</v>
      </c>
      <c r="M8174" t="s">
        <v>28762</v>
      </c>
      <c r="N8174" t="s">
        <v>28763</v>
      </c>
      <c r="O8174">
        <v>0.59750000000000003</v>
      </c>
      <c r="P8174">
        <v>0</v>
      </c>
      <c r="Q8174">
        <v>477</v>
      </c>
      <c r="R8174">
        <v>0</v>
      </c>
      <c r="S8174">
        <v>0</v>
      </c>
      <c r="T8174">
        <v>0</v>
      </c>
      <c r="U8174">
        <v>17</v>
      </c>
      <c r="V8174">
        <v>0</v>
      </c>
      <c r="W8174">
        <v>0</v>
      </c>
      <c r="X8174">
        <v>0</v>
      </c>
      <c r="Y8174">
        <v>88.884029999999996</v>
      </c>
      <c r="Z8174">
        <v>0</v>
      </c>
      <c r="AA8174">
        <v>0</v>
      </c>
      <c r="AB8174">
        <v>0</v>
      </c>
      <c r="AC8174">
        <v>1.9788821000000001</v>
      </c>
      <c r="AD8174">
        <v>0</v>
      </c>
      <c r="AE8174">
        <v>0</v>
      </c>
      <c r="AF8174">
        <v>90.862915000000001</v>
      </c>
    </row>
    <row r="8175" spans="1:32" x14ac:dyDescent="0.3">
      <c r="A8175">
        <v>2791494</v>
      </c>
      <c r="B8175">
        <v>1</v>
      </c>
      <c r="C8175" t="s">
        <v>82</v>
      </c>
      <c r="D8175" t="s">
        <v>91</v>
      </c>
      <c r="E8175" t="s">
        <v>1369</v>
      </c>
      <c r="F8175" t="s">
        <v>985</v>
      </c>
      <c r="G8175" t="s">
        <v>31552</v>
      </c>
      <c r="H8175" t="s">
        <v>665</v>
      </c>
      <c r="I8175" t="s">
        <v>78</v>
      </c>
      <c r="J8175" t="s">
        <v>135</v>
      </c>
      <c r="K8175" t="s">
        <v>22</v>
      </c>
      <c r="L8175" t="s">
        <v>136</v>
      </c>
      <c r="M8175" t="s">
        <v>28764</v>
      </c>
      <c r="N8175" t="s">
        <v>28765</v>
      </c>
      <c r="O8175">
        <v>0.89583333333333337</v>
      </c>
      <c r="P8175">
        <v>0</v>
      </c>
      <c r="Q8175">
        <v>38</v>
      </c>
      <c r="R8175">
        <v>0</v>
      </c>
      <c r="S8175">
        <v>0</v>
      </c>
      <c r="T8175">
        <v>0</v>
      </c>
      <c r="U8175">
        <v>76</v>
      </c>
      <c r="V8175">
        <v>0</v>
      </c>
      <c r="W8175">
        <v>2</v>
      </c>
      <c r="X8175">
        <v>0</v>
      </c>
      <c r="Y8175">
        <v>19.227547000000001</v>
      </c>
      <c r="Z8175">
        <v>0</v>
      </c>
      <c r="AA8175">
        <v>0</v>
      </c>
      <c r="AB8175">
        <v>0</v>
      </c>
      <c r="AC8175">
        <v>200.38954000000001</v>
      </c>
      <c r="AD8175">
        <v>0</v>
      </c>
      <c r="AE8175">
        <v>16.277525000000001</v>
      </c>
      <c r="AF8175">
        <v>235.8946</v>
      </c>
    </row>
    <row r="8176" spans="1:32" x14ac:dyDescent="0.3">
      <c r="A8176">
        <v>2791472</v>
      </c>
      <c r="B8176">
        <v>1</v>
      </c>
      <c r="C8176" t="s">
        <v>82</v>
      </c>
      <c r="D8176" t="s">
        <v>98</v>
      </c>
      <c r="E8176" t="s">
        <v>28766</v>
      </c>
      <c r="F8176" t="s">
        <v>28767</v>
      </c>
      <c r="G8176" t="s">
        <v>31548</v>
      </c>
      <c r="H8176" t="s">
        <v>893</v>
      </c>
      <c r="I8176" t="s">
        <v>78</v>
      </c>
      <c r="J8176" t="s">
        <v>135</v>
      </c>
      <c r="K8176" t="s">
        <v>22</v>
      </c>
      <c r="L8176" t="s">
        <v>136</v>
      </c>
      <c r="M8176" t="s">
        <v>28768</v>
      </c>
      <c r="N8176" t="s">
        <v>28769</v>
      </c>
      <c r="O8176">
        <v>4.9088888888888889</v>
      </c>
      <c r="P8176">
        <v>0</v>
      </c>
      <c r="Q8176">
        <v>6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8.2304080000000006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8.2304080000000006</v>
      </c>
    </row>
    <row r="8177" spans="1:32" x14ac:dyDescent="0.3">
      <c r="A8177">
        <v>2791485</v>
      </c>
      <c r="B8177">
        <v>1</v>
      </c>
      <c r="C8177" t="s">
        <v>82</v>
      </c>
      <c r="D8177" t="s">
        <v>107</v>
      </c>
      <c r="E8177" t="s">
        <v>28770</v>
      </c>
      <c r="F8177" t="s">
        <v>28771</v>
      </c>
      <c r="G8177" t="s">
        <v>31546</v>
      </c>
      <c r="H8177" t="s">
        <v>145</v>
      </c>
      <c r="I8177" t="s">
        <v>78</v>
      </c>
      <c r="J8177" t="s">
        <v>135</v>
      </c>
      <c r="K8177" t="s">
        <v>22</v>
      </c>
      <c r="L8177" t="s">
        <v>136</v>
      </c>
      <c r="M8177" t="s">
        <v>28772</v>
      </c>
      <c r="N8177" t="s">
        <v>28773</v>
      </c>
      <c r="O8177">
        <v>1.618611111111111</v>
      </c>
      <c r="P8177">
        <v>0</v>
      </c>
      <c r="Q8177">
        <v>30</v>
      </c>
      <c r="R8177">
        <v>0</v>
      </c>
      <c r="S8177">
        <v>0</v>
      </c>
      <c r="T8177">
        <v>0</v>
      </c>
      <c r="U8177">
        <v>10</v>
      </c>
      <c r="V8177">
        <v>0</v>
      </c>
      <c r="W8177">
        <v>0</v>
      </c>
      <c r="X8177">
        <v>0</v>
      </c>
      <c r="Y8177">
        <v>10.663074</v>
      </c>
      <c r="Z8177">
        <v>0</v>
      </c>
      <c r="AA8177">
        <v>0</v>
      </c>
      <c r="AB8177">
        <v>0</v>
      </c>
      <c r="AC8177">
        <v>36.439639999999997</v>
      </c>
      <c r="AD8177">
        <v>0</v>
      </c>
      <c r="AE8177">
        <v>0</v>
      </c>
      <c r="AF8177">
        <v>47.102715000000003</v>
      </c>
    </row>
    <row r="8178" spans="1:32" x14ac:dyDescent="0.3">
      <c r="A8178">
        <v>2791469</v>
      </c>
      <c r="B8178">
        <v>1</v>
      </c>
      <c r="C8178" t="s">
        <v>82</v>
      </c>
      <c r="D8178" t="s">
        <v>108</v>
      </c>
      <c r="E8178" t="s">
        <v>28774</v>
      </c>
      <c r="F8178" t="s">
        <v>28775</v>
      </c>
      <c r="G8178" t="s">
        <v>31546</v>
      </c>
      <c r="H8178" t="s">
        <v>223</v>
      </c>
      <c r="I8178" t="s">
        <v>78</v>
      </c>
      <c r="J8178" t="s">
        <v>135</v>
      </c>
      <c r="K8178" t="s">
        <v>22</v>
      </c>
      <c r="L8178" t="s">
        <v>136</v>
      </c>
      <c r="M8178" t="s">
        <v>28776</v>
      </c>
      <c r="N8178" t="s">
        <v>28777</v>
      </c>
      <c r="O8178">
        <v>2.7691666666666666</v>
      </c>
      <c r="P8178">
        <v>0</v>
      </c>
      <c r="Q8178">
        <v>0</v>
      </c>
      <c r="R8178">
        <v>0</v>
      </c>
      <c r="S8178">
        <v>8</v>
      </c>
      <c r="T8178">
        <v>0</v>
      </c>
      <c r="U8178">
        <v>2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3.5239183999999999</v>
      </c>
      <c r="AB8178">
        <v>0</v>
      </c>
      <c r="AC8178">
        <v>0.16112828000000001</v>
      </c>
      <c r="AD8178">
        <v>0</v>
      </c>
      <c r="AE8178">
        <v>0</v>
      </c>
      <c r="AF8178">
        <v>3.6850467</v>
      </c>
    </row>
    <row r="8179" spans="1:32" x14ac:dyDescent="0.3">
      <c r="A8179">
        <v>2791442</v>
      </c>
      <c r="B8179">
        <v>1</v>
      </c>
      <c r="C8179" t="s">
        <v>82</v>
      </c>
      <c r="D8179" t="s">
        <v>105</v>
      </c>
      <c r="E8179" t="s">
        <v>20855</v>
      </c>
      <c r="F8179" t="s">
        <v>20856</v>
      </c>
      <c r="G8179" t="s">
        <v>31545</v>
      </c>
      <c r="H8179" t="s">
        <v>134</v>
      </c>
      <c r="I8179" t="s">
        <v>79</v>
      </c>
      <c r="J8179" t="s">
        <v>135</v>
      </c>
      <c r="K8179" t="s">
        <v>22</v>
      </c>
      <c r="L8179" t="s">
        <v>136</v>
      </c>
      <c r="M8179" t="s">
        <v>28778</v>
      </c>
      <c r="N8179" t="s">
        <v>28779</v>
      </c>
      <c r="O8179">
        <v>0.13083333333333333</v>
      </c>
      <c r="P8179">
        <v>1</v>
      </c>
      <c r="Q8179">
        <v>468</v>
      </c>
      <c r="R8179">
        <v>28</v>
      </c>
      <c r="S8179">
        <v>128</v>
      </c>
      <c r="T8179">
        <v>11</v>
      </c>
      <c r="U8179">
        <v>99</v>
      </c>
      <c r="V8179">
        <v>0</v>
      </c>
      <c r="W8179">
        <v>0</v>
      </c>
      <c r="X8179">
        <v>0.20200841</v>
      </c>
      <c r="Y8179">
        <v>13.115143</v>
      </c>
      <c r="Z8179">
        <v>16.031915999999999</v>
      </c>
      <c r="AA8179">
        <v>7.0560774999999998</v>
      </c>
      <c r="AB8179">
        <v>5.3280719999999997</v>
      </c>
      <c r="AC8179">
        <v>5.9587903000000004</v>
      </c>
      <c r="AD8179">
        <v>0</v>
      </c>
      <c r="AE8179">
        <v>0</v>
      </c>
      <c r="AF8179">
        <v>47.692005000000002</v>
      </c>
    </row>
    <row r="8180" spans="1:32" x14ac:dyDescent="0.3">
      <c r="A8180">
        <v>2791436</v>
      </c>
      <c r="B8180">
        <v>1</v>
      </c>
      <c r="C8180" t="s">
        <v>82</v>
      </c>
      <c r="D8180" t="s">
        <v>91</v>
      </c>
      <c r="E8180" t="s">
        <v>28780</v>
      </c>
      <c r="F8180" t="s">
        <v>28781</v>
      </c>
      <c r="G8180" t="s">
        <v>31551</v>
      </c>
      <c r="H8180" t="s">
        <v>3857</v>
      </c>
      <c r="I8180" t="s">
        <v>79</v>
      </c>
      <c r="J8180" t="s">
        <v>135</v>
      </c>
      <c r="K8180" t="s">
        <v>22</v>
      </c>
      <c r="L8180" t="s">
        <v>136</v>
      </c>
      <c r="M8180" t="s">
        <v>28782</v>
      </c>
      <c r="N8180" t="s">
        <v>28783</v>
      </c>
      <c r="O8180">
        <v>5.434166666666667</v>
      </c>
      <c r="P8180">
        <v>0</v>
      </c>
      <c r="Q8180">
        <v>291</v>
      </c>
      <c r="R8180">
        <v>0</v>
      </c>
      <c r="S8180">
        <v>10</v>
      </c>
      <c r="T8180">
        <v>0</v>
      </c>
      <c r="U8180">
        <v>63</v>
      </c>
      <c r="V8180">
        <v>0</v>
      </c>
      <c r="W8180">
        <v>0</v>
      </c>
      <c r="X8180">
        <v>0</v>
      </c>
      <c r="Y8180">
        <v>502.51785000000001</v>
      </c>
      <c r="Z8180">
        <v>0</v>
      </c>
      <c r="AA8180">
        <v>13.063001</v>
      </c>
      <c r="AB8180">
        <v>0</v>
      </c>
      <c r="AC8180">
        <v>278.99621999999999</v>
      </c>
      <c r="AD8180">
        <v>0</v>
      </c>
      <c r="AE8180">
        <v>0</v>
      </c>
      <c r="AF8180">
        <v>794.577</v>
      </c>
    </row>
    <row r="8181" spans="1:32" x14ac:dyDescent="0.3">
      <c r="A8181">
        <v>2791399</v>
      </c>
      <c r="B8181">
        <v>1</v>
      </c>
      <c r="C8181" t="s">
        <v>82</v>
      </c>
      <c r="D8181" t="s">
        <v>100</v>
      </c>
      <c r="E8181" t="s">
        <v>28784</v>
      </c>
      <c r="F8181" t="s">
        <v>28785</v>
      </c>
      <c r="G8181" t="s">
        <v>31548</v>
      </c>
      <c r="H8181" t="s">
        <v>311</v>
      </c>
      <c r="I8181" t="s">
        <v>78</v>
      </c>
      <c r="J8181" t="s">
        <v>135</v>
      </c>
      <c r="K8181" t="s">
        <v>22</v>
      </c>
      <c r="L8181" t="s">
        <v>136</v>
      </c>
      <c r="M8181" t="s">
        <v>28786</v>
      </c>
      <c r="N8181" t="s">
        <v>28787</v>
      </c>
      <c r="O8181">
        <v>4.221111111111111</v>
      </c>
      <c r="P8181">
        <v>0</v>
      </c>
      <c r="Q8181">
        <v>10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10.807408000000001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10.807408000000001</v>
      </c>
    </row>
    <row r="8182" spans="1:32" x14ac:dyDescent="0.3">
      <c r="A8182">
        <v>2791333</v>
      </c>
      <c r="B8182">
        <v>1</v>
      </c>
      <c r="C8182" t="s">
        <v>82</v>
      </c>
      <c r="D8182" t="s">
        <v>84</v>
      </c>
      <c r="E8182" t="s">
        <v>10053</v>
      </c>
      <c r="F8182" t="s">
        <v>10054</v>
      </c>
      <c r="G8182" t="s">
        <v>31552</v>
      </c>
      <c r="H8182" t="s">
        <v>145</v>
      </c>
      <c r="I8182" t="s">
        <v>78</v>
      </c>
      <c r="J8182" t="s">
        <v>135</v>
      </c>
      <c r="K8182" t="s">
        <v>22</v>
      </c>
      <c r="L8182" t="s">
        <v>136</v>
      </c>
      <c r="M8182" t="s">
        <v>25791</v>
      </c>
      <c r="N8182" t="s">
        <v>28788</v>
      </c>
      <c r="O8182">
        <v>1.0108333333333333</v>
      </c>
      <c r="P8182">
        <v>0</v>
      </c>
      <c r="Q8182">
        <v>36</v>
      </c>
      <c r="R8182">
        <v>0</v>
      </c>
      <c r="S8182">
        <v>0</v>
      </c>
      <c r="T8182">
        <v>0</v>
      </c>
      <c r="U8182">
        <v>1</v>
      </c>
      <c r="V8182">
        <v>0</v>
      </c>
      <c r="W8182">
        <v>0</v>
      </c>
      <c r="X8182">
        <v>0</v>
      </c>
      <c r="Y8182">
        <v>5.9672656000000002</v>
      </c>
      <c r="Z8182">
        <v>0</v>
      </c>
      <c r="AA8182">
        <v>0</v>
      </c>
      <c r="AB8182">
        <v>0</v>
      </c>
      <c r="AC8182">
        <v>1.6779958999999999E-3</v>
      </c>
      <c r="AD8182">
        <v>0</v>
      </c>
      <c r="AE8182">
        <v>0</v>
      </c>
      <c r="AF8182">
        <v>5.9689436000000002</v>
      </c>
    </row>
    <row r="8183" spans="1:32" x14ac:dyDescent="0.3">
      <c r="A8183">
        <v>2791315</v>
      </c>
      <c r="B8183">
        <v>1</v>
      </c>
      <c r="C8183" t="s">
        <v>82</v>
      </c>
      <c r="D8183" t="s">
        <v>112</v>
      </c>
      <c r="E8183" t="s">
        <v>28789</v>
      </c>
      <c r="F8183" t="s">
        <v>28790</v>
      </c>
      <c r="G8183" t="s">
        <v>31546</v>
      </c>
      <c r="H8183" t="s">
        <v>1432</v>
      </c>
      <c r="I8183" t="s">
        <v>78</v>
      </c>
      <c r="J8183" t="s">
        <v>135</v>
      </c>
      <c r="K8183" t="s">
        <v>22</v>
      </c>
      <c r="L8183" t="s">
        <v>136</v>
      </c>
      <c r="M8183" t="s">
        <v>28791</v>
      </c>
      <c r="N8183" t="s">
        <v>25932</v>
      </c>
      <c r="O8183">
        <v>5.1572222222222219</v>
      </c>
      <c r="P8183">
        <v>0</v>
      </c>
      <c r="Q8183">
        <v>81</v>
      </c>
      <c r="R8183">
        <v>0</v>
      </c>
      <c r="S8183">
        <v>0</v>
      </c>
      <c r="T8183">
        <v>0</v>
      </c>
      <c r="U8183">
        <v>15</v>
      </c>
      <c r="V8183">
        <v>0</v>
      </c>
      <c r="W8183">
        <v>1</v>
      </c>
      <c r="X8183">
        <v>0</v>
      </c>
      <c r="Y8183">
        <v>114.77898999999999</v>
      </c>
      <c r="Z8183">
        <v>0</v>
      </c>
      <c r="AA8183">
        <v>0</v>
      </c>
      <c r="AB8183">
        <v>0</v>
      </c>
      <c r="AC8183">
        <v>77.142585999999994</v>
      </c>
      <c r="AD8183">
        <v>0</v>
      </c>
      <c r="AE8183">
        <v>5.7021875</v>
      </c>
      <c r="AF8183">
        <v>197.62376</v>
      </c>
    </row>
    <row r="8184" spans="1:32" x14ac:dyDescent="0.3">
      <c r="A8184">
        <v>2791244</v>
      </c>
      <c r="B8184">
        <v>1</v>
      </c>
      <c r="C8184" t="s">
        <v>82</v>
      </c>
      <c r="D8184" t="s">
        <v>92</v>
      </c>
      <c r="E8184" t="s">
        <v>28792</v>
      </c>
      <c r="F8184" t="s">
        <v>28793</v>
      </c>
      <c r="G8184" t="s">
        <v>31546</v>
      </c>
      <c r="H8184" t="s">
        <v>1297</v>
      </c>
      <c r="I8184" t="s">
        <v>78</v>
      </c>
      <c r="J8184" t="s">
        <v>135</v>
      </c>
      <c r="K8184" t="s">
        <v>22</v>
      </c>
      <c r="L8184" t="s">
        <v>136</v>
      </c>
      <c r="M8184" t="s">
        <v>28794</v>
      </c>
      <c r="N8184" t="s">
        <v>28795</v>
      </c>
      <c r="O8184">
        <v>1.3961111111111111</v>
      </c>
      <c r="P8184">
        <v>0</v>
      </c>
      <c r="Q8184">
        <v>10</v>
      </c>
      <c r="R8184">
        <v>0</v>
      </c>
      <c r="S8184">
        <v>6</v>
      </c>
      <c r="T8184">
        <v>0</v>
      </c>
      <c r="U8184">
        <v>5</v>
      </c>
      <c r="V8184">
        <v>0</v>
      </c>
      <c r="W8184">
        <v>0</v>
      </c>
      <c r="X8184">
        <v>0</v>
      </c>
      <c r="Y8184">
        <v>7.187398</v>
      </c>
      <c r="Z8184">
        <v>0</v>
      </c>
      <c r="AA8184">
        <v>3.6951258</v>
      </c>
      <c r="AB8184">
        <v>0</v>
      </c>
      <c r="AC8184">
        <v>3.4517085999999999</v>
      </c>
      <c r="AD8184">
        <v>0</v>
      </c>
      <c r="AE8184">
        <v>0</v>
      </c>
      <c r="AF8184">
        <v>14.334232</v>
      </c>
    </row>
    <row r="8185" spans="1:32" x14ac:dyDescent="0.3">
      <c r="A8185">
        <v>2791202</v>
      </c>
      <c r="B8185">
        <v>1</v>
      </c>
      <c r="C8185" t="s">
        <v>83</v>
      </c>
      <c r="D8185" t="s">
        <v>127</v>
      </c>
      <c r="E8185" t="s">
        <v>28796</v>
      </c>
      <c r="F8185" t="s">
        <v>28797</v>
      </c>
      <c r="G8185" t="s">
        <v>31549</v>
      </c>
      <c r="H8185" t="s">
        <v>134</v>
      </c>
      <c r="I8185" t="s">
        <v>79</v>
      </c>
      <c r="J8185" t="s">
        <v>135</v>
      </c>
      <c r="K8185" t="s">
        <v>22</v>
      </c>
      <c r="L8185" t="s">
        <v>136</v>
      </c>
      <c r="M8185" t="s">
        <v>28798</v>
      </c>
      <c r="N8185" t="s">
        <v>28799</v>
      </c>
      <c r="O8185">
        <v>0.27277777777777779</v>
      </c>
      <c r="P8185">
        <v>0</v>
      </c>
      <c r="Q8185">
        <v>18</v>
      </c>
      <c r="R8185">
        <v>0</v>
      </c>
      <c r="S8185">
        <v>0</v>
      </c>
      <c r="T8185">
        <v>3</v>
      </c>
      <c r="U8185">
        <v>0</v>
      </c>
      <c r="V8185">
        <v>1</v>
      </c>
      <c r="W8185">
        <v>0</v>
      </c>
      <c r="X8185">
        <v>0</v>
      </c>
      <c r="Y8185">
        <v>0.25129162999999999</v>
      </c>
      <c r="Z8185">
        <v>0</v>
      </c>
      <c r="AA8185">
        <v>0</v>
      </c>
      <c r="AB8185">
        <v>1.9847813999999999</v>
      </c>
      <c r="AC8185">
        <v>0</v>
      </c>
      <c r="AD8185">
        <v>0</v>
      </c>
      <c r="AE8185">
        <v>0</v>
      </c>
      <c r="AF8185">
        <v>2.2360730000000002</v>
      </c>
    </row>
    <row r="8186" spans="1:32" x14ac:dyDescent="0.3">
      <c r="A8186">
        <v>2791206</v>
      </c>
      <c r="B8186">
        <v>1</v>
      </c>
      <c r="C8186" t="s">
        <v>82</v>
      </c>
      <c r="D8186" t="s">
        <v>103</v>
      </c>
      <c r="E8186" t="s">
        <v>28800</v>
      </c>
      <c r="F8186" t="s">
        <v>28801</v>
      </c>
      <c r="G8186" t="s">
        <v>31545</v>
      </c>
      <c r="H8186" t="s">
        <v>648</v>
      </c>
      <c r="I8186" t="s">
        <v>79</v>
      </c>
      <c r="J8186" t="s">
        <v>135</v>
      </c>
      <c r="K8186" t="s">
        <v>22</v>
      </c>
      <c r="L8186" t="s">
        <v>186</v>
      </c>
      <c r="M8186" t="s">
        <v>28802</v>
      </c>
      <c r="N8186" t="s">
        <v>28803</v>
      </c>
      <c r="O8186">
        <v>1.0177777777777777</v>
      </c>
      <c r="P8186">
        <v>0</v>
      </c>
      <c r="Q8186">
        <v>340</v>
      </c>
      <c r="R8186">
        <v>0</v>
      </c>
      <c r="S8186">
        <v>3</v>
      </c>
      <c r="T8186">
        <v>0</v>
      </c>
      <c r="U8186">
        <v>48</v>
      </c>
      <c r="V8186">
        <v>0</v>
      </c>
      <c r="W8186">
        <v>0</v>
      </c>
      <c r="X8186">
        <v>0</v>
      </c>
      <c r="Y8186">
        <v>69.81371</v>
      </c>
      <c r="Z8186">
        <v>0</v>
      </c>
      <c r="AA8186">
        <v>5.3698495000000001E-3</v>
      </c>
      <c r="AB8186">
        <v>0</v>
      </c>
      <c r="AC8186">
        <v>33.594099999999997</v>
      </c>
      <c r="AD8186">
        <v>0</v>
      </c>
      <c r="AE8186">
        <v>0</v>
      </c>
      <c r="AF8186">
        <v>103.413185</v>
      </c>
    </row>
    <row r="8187" spans="1:32" x14ac:dyDescent="0.3">
      <c r="A8187">
        <v>2791168</v>
      </c>
      <c r="B8187">
        <v>1</v>
      </c>
      <c r="C8187" t="s">
        <v>82</v>
      </c>
      <c r="D8187" t="s">
        <v>95</v>
      </c>
      <c r="E8187" t="s">
        <v>28804</v>
      </c>
      <c r="F8187" t="s">
        <v>28805</v>
      </c>
      <c r="G8187" t="s">
        <v>31546</v>
      </c>
      <c r="H8187" t="s">
        <v>163</v>
      </c>
      <c r="I8187" t="s">
        <v>78</v>
      </c>
      <c r="J8187" t="s">
        <v>135</v>
      </c>
      <c r="K8187" t="s">
        <v>22</v>
      </c>
      <c r="L8187" t="s">
        <v>136</v>
      </c>
      <c r="M8187" t="s">
        <v>28806</v>
      </c>
      <c r="N8187" t="s">
        <v>28807</v>
      </c>
      <c r="O8187">
        <v>2.3488888888888888</v>
      </c>
      <c r="P8187">
        <v>0</v>
      </c>
      <c r="Q8187">
        <v>133</v>
      </c>
      <c r="R8187">
        <v>0</v>
      </c>
      <c r="S8187">
        <v>0</v>
      </c>
      <c r="T8187">
        <v>0</v>
      </c>
      <c r="U8187">
        <v>2</v>
      </c>
      <c r="V8187">
        <v>0</v>
      </c>
      <c r="W8187">
        <v>0</v>
      </c>
      <c r="X8187">
        <v>0</v>
      </c>
      <c r="Y8187">
        <v>33.774363999999998</v>
      </c>
      <c r="Z8187">
        <v>0</v>
      </c>
      <c r="AA8187">
        <v>0</v>
      </c>
      <c r="AB8187">
        <v>0</v>
      </c>
      <c r="AC8187">
        <v>3.5301010000000002</v>
      </c>
      <c r="AD8187">
        <v>0</v>
      </c>
      <c r="AE8187">
        <v>0</v>
      </c>
      <c r="AF8187">
        <v>37.304465999999998</v>
      </c>
    </row>
    <row r="8188" spans="1:32" x14ac:dyDescent="0.3">
      <c r="A8188">
        <v>2791162</v>
      </c>
      <c r="B8188">
        <v>1</v>
      </c>
      <c r="C8188" t="s">
        <v>82</v>
      </c>
      <c r="D8188" t="s">
        <v>91</v>
      </c>
      <c r="E8188" t="s">
        <v>11680</v>
      </c>
      <c r="F8188" t="s">
        <v>11681</v>
      </c>
      <c r="G8188" t="s">
        <v>31551</v>
      </c>
      <c r="H8188" t="s">
        <v>134</v>
      </c>
      <c r="I8188" t="s">
        <v>79</v>
      </c>
      <c r="J8188" t="s">
        <v>135</v>
      </c>
      <c r="K8188" t="s">
        <v>22</v>
      </c>
      <c r="L8188" t="s">
        <v>136</v>
      </c>
      <c r="M8188" t="s">
        <v>28808</v>
      </c>
      <c r="N8188" t="s">
        <v>28809</v>
      </c>
      <c r="O8188">
        <v>2.1808333333333332</v>
      </c>
      <c r="P8188">
        <v>0</v>
      </c>
      <c r="Q8188">
        <v>169</v>
      </c>
      <c r="R8188">
        <v>0</v>
      </c>
      <c r="S8188">
        <v>121</v>
      </c>
      <c r="T8188">
        <v>1</v>
      </c>
      <c r="U8188">
        <v>58</v>
      </c>
      <c r="V8188">
        <v>1</v>
      </c>
      <c r="W8188">
        <v>0</v>
      </c>
      <c r="X8188">
        <v>0</v>
      </c>
      <c r="Y8188">
        <v>122.270546</v>
      </c>
      <c r="Z8188">
        <v>0</v>
      </c>
      <c r="AA8188">
        <v>115.46411000000001</v>
      </c>
      <c r="AB8188">
        <v>72.205269999999999</v>
      </c>
      <c r="AC8188">
        <v>113.85212</v>
      </c>
      <c r="AD8188">
        <v>25.97852</v>
      </c>
      <c r="AE8188">
        <v>0</v>
      </c>
      <c r="AF8188">
        <v>449.77057000000002</v>
      </c>
    </row>
    <row r="8189" spans="1:32" x14ac:dyDescent="0.3">
      <c r="A8189">
        <v>2791155</v>
      </c>
      <c r="B8189">
        <v>1</v>
      </c>
      <c r="C8189" t="s">
        <v>82</v>
      </c>
      <c r="D8189" t="s">
        <v>87</v>
      </c>
      <c r="E8189" t="s">
        <v>28810</v>
      </c>
      <c r="F8189" t="s">
        <v>28811</v>
      </c>
      <c r="G8189" t="s">
        <v>31552</v>
      </c>
      <c r="H8189" t="s">
        <v>145</v>
      </c>
      <c r="I8189" t="s">
        <v>78</v>
      </c>
      <c r="J8189" t="s">
        <v>135</v>
      </c>
      <c r="K8189" t="s">
        <v>22</v>
      </c>
      <c r="L8189" t="s">
        <v>136</v>
      </c>
      <c r="M8189" t="s">
        <v>28812</v>
      </c>
      <c r="N8189" t="s">
        <v>28813</v>
      </c>
      <c r="O8189">
        <v>2.5458333333333334</v>
      </c>
      <c r="P8189">
        <v>0</v>
      </c>
      <c r="Q8189">
        <v>1489</v>
      </c>
      <c r="R8189">
        <v>0</v>
      </c>
      <c r="S8189">
        <v>0</v>
      </c>
      <c r="T8189">
        <v>0</v>
      </c>
      <c r="U8189">
        <v>59</v>
      </c>
      <c r="V8189">
        <v>0</v>
      </c>
      <c r="W8189">
        <v>0</v>
      </c>
      <c r="X8189">
        <v>0</v>
      </c>
      <c r="Y8189">
        <v>1337.9568999999999</v>
      </c>
      <c r="Z8189">
        <v>0</v>
      </c>
      <c r="AA8189">
        <v>0</v>
      </c>
      <c r="AB8189">
        <v>0</v>
      </c>
      <c r="AC8189">
        <v>87.070620000000005</v>
      </c>
      <c r="AD8189">
        <v>0</v>
      </c>
      <c r="AE8189">
        <v>0</v>
      </c>
      <c r="AF8189">
        <v>1425.0275999999999</v>
      </c>
    </row>
    <row r="8190" spans="1:32" x14ac:dyDescent="0.3">
      <c r="A8190">
        <v>2791043</v>
      </c>
      <c r="B8190">
        <v>1</v>
      </c>
      <c r="C8190" t="s">
        <v>82</v>
      </c>
      <c r="D8190" t="s">
        <v>113</v>
      </c>
      <c r="E8190" t="s">
        <v>28814</v>
      </c>
      <c r="F8190" t="s">
        <v>28815</v>
      </c>
      <c r="G8190" t="s">
        <v>31550</v>
      </c>
      <c r="H8190" t="s">
        <v>1432</v>
      </c>
      <c r="I8190" t="s">
        <v>78</v>
      </c>
      <c r="J8190" t="s">
        <v>135</v>
      </c>
      <c r="K8190" t="s">
        <v>22</v>
      </c>
      <c r="L8190" t="s">
        <v>136</v>
      </c>
      <c r="M8190" t="s">
        <v>28816</v>
      </c>
      <c r="N8190" t="s">
        <v>28817</v>
      </c>
      <c r="O8190">
        <v>6.3986111111111112</v>
      </c>
      <c r="P8190">
        <v>0</v>
      </c>
      <c r="Q8190">
        <v>10</v>
      </c>
      <c r="R8190">
        <v>0</v>
      </c>
      <c r="S8190">
        <v>0</v>
      </c>
      <c r="T8190">
        <v>0</v>
      </c>
      <c r="U8190">
        <v>5</v>
      </c>
      <c r="V8190">
        <v>0</v>
      </c>
      <c r="W8190">
        <v>0</v>
      </c>
      <c r="X8190">
        <v>0</v>
      </c>
      <c r="Y8190">
        <v>23.569649999999999</v>
      </c>
      <c r="Z8190">
        <v>0</v>
      </c>
      <c r="AA8190">
        <v>0</v>
      </c>
      <c r="AB8190">
        <v>0</v>
      </c>
      <c r="AC8190">
        <v>98.350980000000007</v>
      </c>
      <c r="AD8190">
        <v>0</v>
      </c>
      <c r="AE8190">
        <v>0</v>
      </c>
      <c r="AF8190">
        <v>121.92063</v>
      </c>
    </row>
    <row r="8191" spans="1:32" x14ac:dyDescent="0.3">
      <c r="A8191">
        <v>2791059</v>
      </c>
      <c r="B8191">
        <v>1</v>
      </c>
      <c r="C8191" t="s">
        <v>82</v>
      </c>
      <c r="D8191" t="s">
        <v>92</v>
      </c>
      <c r="E8191" t="s">
        <v>21795</v>
      </c>
      <c r="F8191" t="s">
        <v>21796</v>
      </c>
      <c r="G8191" t="s">
        <v>31545</v>
      </c>
      <c r="H8191" t="s">
        <v>648</v>
      </c>
      <c r="I8191" t="s">
        <v>79</v>
      </c>
      <c r="J8191" t="s">
        <v>135</v>
      </c>
      <c r="K8191" t="s">
        <v>22</v>
      </c>
      <c r="L8191" t="s">
        <v>186</v>
      </c>
      <c r="M8191" t="s">
        <v>28818</v>
      </c>
      <c r="N8191" t="s">
        <v>28819</v>
      </c>
      <c r="O8191">
        <v>4.2694444444444448</v>
      </c>
      <c r="P8191">
        <v>4</v>
      </c>
      <c r="Q8191">
        <v>0</v>
      </c>
      <c r="R8191">
        <v>4</v>
      </c>
      <c r="S8191">
        <v>0</v>
      </c>
      <c r="T8191">
        <v>6</v>
      </c>
      <c r="U8191">
        <v>0</v>
      </c>
      <c r="V8191">
        <v>0</v>
      </c>
      <c r="W8191">
        <v>0</v>
      </c>
      <c r="X8191">
        <v>40.761116000000001</v>
      </c>
      <c r="Y8191">
        <v>0</v>
      </c>
      <c r="Z8191">
        <v>20.237282</v>
      </c>
      <c r="AA8191">
        <v>0</v>
      </c>
      <c r="AB8191">
        <v>51.624034999999999</v>
      </c>
      <c r="AC8191">
        <v>0</v>
      </c>
      <c r="AD8191">
        <v>0</v>
      </c>
      <c r="AE8191">
        <v>0</v>
      </c>
      <c r="AF8191">
        <v>112.62242999999999</v>
      </c>
    </row>
    <row r="8192" spans="1:32" x14ac:dyDescent="0.3">
      <c r="A8192">
        <v>2790786</v>
      </c>
      <c r="B8192">
        <v>1</v>
      </c>
      <c r="C8192" t="s">
        <v>83</v>
      </c>
      <c r="D8192" t="s">
        <v>123</v>
      </c>
      <c r="E8192" t="s">
        <v>28820</v>
      </c>
      <c r="F8192" t="s">
        <v>28821</v>
      </c>
      <c r="G8192" t="s">
        <v>31546</v>
      </c>
      <c r="H8192" t="s">
        <v>223</v>
      </c>
      <c r="I8192" t="s">
        <v>78</v>
      </c>
      <c r="J8192" t="s">
        <v>135</v>
      </c>
      <c r="K8192" t="s">
        <v>22</v>
      </c>
      <c r="L8192" t="s">
        <v>136</v>
      </c>
      <c r="M8192" t="s">
        <v>28822</v>
      </c>
      <c r="N8192" t="s">
        <v>28823</v>
      </c>
      <c r="O8192">
        <v>0.49722222222222223</v>
      </c>
      <c r="P8192">
        <v>0</v>
      </c>
      <c r="Q8192">
        <v>40</v>
      </c>
      <c r="R8192">
        <v>0</v>
      </c>
      <c r="S8192">
        <v>2</v>
      </c>
      <c r="T8192">
        <v>0</v>
      </c>
      <c r="U8192">
        <v>1</v>
      </c>
      <c r="V8192">
        <v>0</v>
      </c>
      <c r="W8192">
        <v>0</v>
      </c>
      <c r="X8192">
        <v>0</v>
      </c>
      <c r="Y8192">
        <v>1.9340421000000001</v>
      </c>
      <c r="Z8192">
        <v>0</v>
      </c>
      <c r="AA8192">
        <v>0.23308633000000001</v>
      </c>
      <c r="AB8192">
        <v>0</v>
      </c>
      <c r="AC8192">
        <v>8.1012459999999994E-2</v>
      </c>
      <c r="AD8192">
        <v>0</v>
      </c>
      <c r="AE8192">
        <v>0</v>
      </c>
      <c r="AF8192">
        <v>2.2481407999999998</v>
      </c>
    </row>
    <row r="8193" spans="1:32" x14ac:dyDescent="0.3">
      <c r="A8193">
        <v>2790765</v>
      </c>
      <c r="B8193">
        <v>1</v>
      </c>
      <c r="C8193" t="s">
        <v>82</v>
      </c>
      <c r="D8193" t="s">
        <v>93</v>
      </c>
      <c r="E8193" t="s">
        <v>22650</v>
      </c>
      <c r="F8193" t="s">
        <v>22651</v>
      </c>
      <c r="G8193" t="s">
        <v>31548</v>
      </c>
      <c r="H8193" t="s">
        <v>893</v>
      </c>
      <c r="I8193" t="s">
        <v>78</v>
      </c>
      <c r="J8193" t="s">
        <v>135</v>
      </c>
      <c r="K8193" t="s">
        <v>22</v>
      </c>
      <c r="L8193" t="s">
        <v>136</v>
      </c>
      <c r="M8193" t="s">
        <v>28824</v>
      </c>
      <c r="N8193" t="s">
        <v>28825</v>
      </c>
      <c r="O8193">
        <v>3.2119444444444443</v>
      </c>
      <c r="P8193">
        <v>0</v>
      </c>
      <c r="Q8193">
        <v>31</v>
      </c>
      <c r="R8193">
        <v>0</v>
      </c>
      <c r="S8193">
        <v>0</v>
      </c>
      <c r="T8193">
        <v>0</v>
      </c>
      <c r="U8193">
        <v>1</v>
      </c>
      <c r="V8193">
        <v>0</v>
      </c>
      <c r="W8193">
        <v>0</v>
      </c>
      <c r="X8193">
        <v>0</v>
      </c>
      <c r="Y8193">
        <v>22.949549000000001</v>
      </c>
      <c r="Z8193">
        <v>0</v>
      </c>
      <c r="AA8193">
        <v>0</v>
      </c>
      <c r="AB8193">
        <v>0</v>
      </c>
      <c r="AC8193">
        <v>1.8181522000000001</v>
      </c>
      <c r="AD8193">
        <v>0</v>
      </c>
      <c r="AE8193">
        <v>0</v>
      </c>
      <c r="AF8193">
        <v>24.767702</v>
      </c>
    </row>
    <row r="8194" spans="1:32" x14ac:dyDescent="0.3">
      <c r="A8194">
        <v>2790759</v>
      </c>
      <c r="B8194">
        <v>2</v>
      </c>
      <c r="C8194" t="s">
        <v>82</v>
      </c>
      <c r="D8194" t="s">
        <v>104</v>
      </c>
      <c r="E8194" t="s">
        <v>3749</v>
      </c>
      <c r="F8194" t="s">
        <v>3750</v>
      </c>
      <c r="G8194" t="s">
        <v>31552</v>
      </c>
      <c r="H8194" t="s">
        <v>223</v>
      </c>
      <c r="I8194" t="s">
        <v>78</v>
      </c>
      <c r="J8194" t="s">
        <v>135</v>
      </c>
      <c r="K8194" t="s">
        <v>22</v>
      </c>
      <c r="L8194" t="s">
        <v>136</v>
      </c>
      <c r="M8194" t="s">
        <v>27814</v>
      </c>
      <c r="N8194" t="s">
        <v>28826</v>
      </c>
      <c r="O8194">
        <v>0.10138888888888889</v>
      </c>
      <c r="P8194">
        <v>0</v>
      </c>
      <c r="Q8194">
        <v>183</v>
      </c>
      <c r="R8194">
        <v>0</v>
      </c>
      <c r="S8194">
        <v>0</v>
      </c>
      <c r="T8194">
        <v>0</v>
      </c>
      <c r="U8194">
        <v>13</v>
      </c>
      <c r="V8194">
        <v>0</v>
      </c>
      <c r="W8194">
        <v>0</v>
      </c>
      <c r="X8194">
        <v>0</v>
      </c>
      <c r="Y8194">
        <v>3.1976452000000002</v>
      </c>
      <c r="Z8194">
        <v>0</v>
      </c>
      <c r="AA8194">
        <v>0</v>
      </c>
      <c r="AB8194">
        <v>0</v>
      </c>
      <c r="AC8194">
        <v>0.37800961999999999</v>
      </c>
      <c r="AD8194">
        <v>0</v>
      </c>
      <c r="AE8194">
        <v>0</v>
      </c>
      <c r="AF8194">
        <v>3.5756546999999999</v>
      </c>
    </row>
    <row r="8195" spans="1:32" x14ac:dyDescent="0.3">
      <c r="A8195">
        <v>2790771</v>
      </c>
      <c r="B8195">
        <v>1</v>
      </c>
      <c r="C8195" t="s">
        <v>82</v>
      </c>
      <c r="D8195" t="s">
        <v>87</v>
      </c>
      <c r="E8195" t="s">
        <v>2667</v>
      </c>
      <c r="F8195" t="s">
        <v>324</v>
      </c>
      <c r="G8195" t="s">
        <v>31546</v>
      </c>
      <c r="H8195" t="s">
        <v>2229</v>
      </c>
      <c r="I8195" t="s">
        <v>78</v>
      </c>
      <c r="J8195" t="s">
        <v>135</v>
      </c>
      <c r="K8195" t="s">
        <v>22</v>
      </c>
      <c r="L8195" t="s">
        <v>136</v>
      </c>
      <c r="M8195" t="s">
        <v>28827</v>
      </c>
      <c r="N8195" t="s">
        <v>28828</v>
      </c>
      <c r="O8195">
        <v>2.4491666666666667</v>
      </c>
      <c r="P8195">
        <v>0</v>
      </c>
      <c r="Q8195">
        <v>104</v>
      </c>
      <c r="R8195">
        <v>0</v>
      </c>
      <c r="S8195">
        <v>0</v>
      </c>
      <c r="T8195">
        <v>0</v>
      </c>
      <c r="U8195">
        <v>2</v>
      </c>
      <c r="V8195">
        <v>0</v>
      </c>
      <c r="W8195">
        <v>0</v>
      </c>
      <c r="X8195">
        <v>0</v>
      </c>
      <c r="Y8195">
        <v>96.326580000000007</v>
      </c>
      <c r="Z8195">
        <v>0</v>
      </c>
      <c r="AA8195">
        <v>0</v>
      </c>
      <c r="AB8195">
        <v>0</v>
      </c>
      <c r="AC8195">
        <v>0.65927760000000002</v>
      </c>
      <c r="AD8195">
        <v>0</v>
      </c>
      <c r="AE8195">
        <v>0</v>
      </c>
      <c r="AF8195">
        <v>96.985855000000001</v>
      </c>
    </row>
    <row r="8196" spans="1:32" x14ac:dyDescent="0.3">
      <c r="A8196">
        <v>2790784</v>
      </c>
      <c r="B8196">
        <v>1</v>
      </c>
      <c r="C8196" t="s">
        <v>82</v>
      </c>
      <c r="D8196" t="s">
        <v>98</v>
      </c>
      <c r="E8196" t="s">
        <v>1927</v>
      </c>
      <c r="F8196" t="s">
        <v>1928</v>
      </c>
      <c r="G8196" t="s">
        <v>31552</v>
      </c>
      <c r="H8196" t="s">
        <v>665</v>
      </c>
      <c r="I8196" t="s">
        <v>78</v>
      </c>
      <c r="J8196" t="s">
        <v>135</v>
      </c>
      <c r="K8196" t="s">
        <v>22</v>
      </c>
      <c r="L8196" t="s">
        <v>136</v>
      </c>
      <c r="M8196" t="s">
        <v>28829</v>
      </c>
      <c r="N8196" t="s">
        <v>28830</v>
      </c>
      <c r="O8196">
        <v>0.47638888888888886</v>
      </c>
      <c r="P8196">
        <v>0</v>
      </c>
      <c r="Q8196">
        <v>477</v>
      </c>
      <c r="R8196">
        <v>0</v>
      </c>
      <c r="S8196">
        <v>0</v>
      </c>
      <c r="T8196">
        <v>0</v>
      </c>
      <c r="U8196">
        <v>17</v>
      </c>
      <c r="V8196">
        <v>0</v>
      </c>
      <c r="W8196">
        <v>0</v>
      </c>
      <c r="X8196">
        <v>0</v>
      </c>
      <c r="Y8196">
        <v>63.882786000000003</v>
      </c>
      <c r="Z8196">
        <v>0</v>
      </c>
      <c r="AA8196">
        <v>0</v>
      </c>
      <c r="AB8196">
        <v>0</v>
      </c>
      <c r="AC8196">
        <v>1.5697353999999999</v>
      </c>
      <c r="AD8196">
        <v>0</v>
      </c>
      <c r="AE8196">
        <v>0</v>
      </c>
      <c r="AF8196">
        <v>65.452520000000007</v>
      </c>
    </row>
    <row r="8197" spans="1:32" x14ac:dyDescent="0.3">
      <c r="A8197">
        <v>2790703</v>
      </c>
      <c r="B8197">
        <v>1</v>
      </c>
      <c r="C8197" t="s">
        <v>82</v>
      </c>
      <c r="D8197" t="s">
        <v>108</v>
      </c>
      <c r="E8197" t="s">
        <v>28831</v>
      </c>
      <c r="F8197" t="s">
        <v>28832</v>
      </c>
      <c r="G8197" t="s">
        <v>31552</v>
      </c>
      <c r="H8197" t="s">
        <v>145</v>
      </c>
      <c r="I8197" t="s">
        <v>78</v>
      </c>
      <c r="J8197" t="s">
        <v>135</v>
      </c>
      <c r="K8197" t="s">
        <v>22</v>
      </c>
      <c r="L8197" t="s">
        <v>136</v>
      </c>
      <c r="M8197" t="s">
        <v>28833</v>
      </c>
      <c r="N8197" t="s">
        <v>28834</v>
      </c>
      <c r="O8197">
        <v>0.34444444444444444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27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16.158142000000002</v>
      </c>
      <c r="AD8197">
        <v>0</v>
      </c>
      <c r="AE8197">
        <v>0</v>
      </c>
      <c r="AF8197">
        <v>16.158142000000002</v>
      </c>
    </row>
    <row r="8198" spans="1:32" x14ac:dyDescent="0.3">
      <c r="A8198">
        <v>2790709</v>
      </c>
      <c r="B8198">
        <v>1</v>
      </c>
      <c r="C8198" t="s">
        <v>82</v>
      </c>
      <c r="D8198" t="s">
        <v>107</v>
      </c>
      <c r="E8198" t="s">
        <v>28835</v>
      </c>
      <c r="F8198" t="s">
        <v>28836</v>
      </c>
      <c r="G8198" t="s">
        <v>31548</v>
      </c>
      <c r="H8198" t="s">
        <v>893</v>
      </c>
      <c r="I8198" t="s">
        <v>78</v>
      </c>
      <c r="J8198" t="s">
        <v>135</v>
      </c>
      <c r="K8198" t="s">
        <v>22</v>
      </c>
      <c r="L8198" t="s">
        <v>136</v>
      </c>
      <c r="M8198" t="s">
        <v>28837</v>
      </c>
      <c r="N8198" t="s">
        <v>28838</v>
      </c>
      <c r="O8198">
        <v>3.1183333333333332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1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5.7456810000000003</v>
      </c>
      <c r="AD8198">
        <v>0</v>
      </c>
      <c r="AE8198">
        <v>0</v>
      </c>
      <c r="AF8198">
        <v>5.7456810000000003</v>
      </c>
    </row>
    <row r="8199" spans="1:32" x14ac:dyDescent="0.3">
      <c r="A8199">
        <v>2790683</v>
      </c>
      <c r="B8199">
        <v>1</v>
      </c>
      <c r="C8199" t="s">
        <v>83</v>
      </c>
      <c r="D8199" t="s">
        <v>122</v>
      </c>
      <c r="E8199" t="s">
        <v>28839</v>
      </c>
      <c r="F8199" t="s">
        <v>28840</v>
      </c>
      <c r="G8199" t="s">
        <v>31550</v>
      </c>
      <c r="H8199" t="s">
        <v>223</v>
      </c>
      <c r="I8199" t="s">
        <v>78</v>
      </c>
      <c r="J8199" t="s">
        <v>135</v>
      </c>
      <c r="K8199" t="s">
        <v>22</v>
      </c>
      <c r="L8199" t="s">
        <v>136</v>
      </c>
      <c r="M8199" t="s">
        <v>28841</v>
      </c>
      <c r="N8199" t="s">
        <v>28842</v>
      </c>
      <c r="O8199">
        <v>0.68444444444444441</v>
      </c>
      <c r="P8199">
        <v>0</v>
      </c>
      <c r="Q8199">
        <v>30</v>
      </c>
      <c r="R8199">
        <v>0</v>
      </c>
      <c r="S8199">
        <v>0</v>
      </c>
      <c r="T8199">
        <v>0</v>
      </c>
      <c r="U8199">
        <v>6</v>
      </c>
      <c r="V8199">
        <v>0</v>
      </c>
      <c r="W8199">
        <v>1</v>
      </c>
      <c r="X8199">
        <v>0</v>
      </c>
      <c r="Y8199">
        <v>2.8551502000000002</v>
      </c>
      <c r="Z8199">
        <v>0</v>
      </c>
      <c r="AA8199">
        <v>0</v>
      </c>
      <c r="AB8199">
        <v>0</v>
      </c>
      <c r="AC8199">
        <v>2.3005485999999999</v>
      </c>
      <c r="AD8199">
        <v>0</v>
      </c>
      <c r="AE8199">
        <v>4.8558135</v>
      </c>
      <c r="AF8199">
        <v>10.011512</v>
      </c>
    </row>
    <row r="8200" spans="1:32" x14ac:dyDescent="0.3">
      <c r="A8200">
        <v>2790661</v>
      </c>
      <c r="B8200">
        <v>1</v>
      </c>
      <c r="C8200" t="s">
        <v>82</v>
      </c>
      <c r="D8200" t="s">
        <v>92</v>
      </c>
      <c r="E8200" t="s">
        <v>28843</v>
      </c>
      <c r="F8200" t="s">
        <v>28844</v>
      </c>
      <c r="G8200" t="s">
        <v>31548</v>
      </c>
      <c r="H8200" t="s">
        <v>893</v>
      </c>
      <c r="I8200" t="s">
        <v>78</v>
      </c>
      <c r="J8200" t="s">
        <v>135</v>
      </c>
      <c r="K8200" t="s">
        <v>22</v>
      </c>
      <c r="L8200" t="s">
        <v>136</v>
      </c>
      <c r="M8200" t="s">
        <v>28845</v>
      </c>
      <c r="N8200" t="s">
        <v>28846</v>
      </c>
      <c r="O8200">
        <v>4.2541666666666664</v>
      </c>
      <c r="P8200">
        <v>0</v>
      </c>
      <c r="Q8200">
        <v>2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3.1492833999999998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3.1492833999999998</v>
      </c>
    </row>
    <row r="8201" spans="1:32" x14ac:dyDescent="0.3">
      <c r="A8201">
        <v>2790633</v>
      </c>
      <c r="B8201">
        <v>1</v>
      </c>
      <c r="C8201" t="s">
        <v>83</v>
      </c>
      <c r="D8201" t="s">
        <v>115</v>
      </c>
      <c r="E8201" t="s">
        <v>28847</v>
      </c>
      <c r="F8201" t="s">
        <v>28848</v>
      </c>
      <c r="G8201" t="s">
        <v>31546</v>
      </c>
      <c r="H8201" t="s">
        <v>223</v>
      </c>
      <c r="I8201" t="s">
        <v>78</v>
      </c>
      <c r="J8201" t="s">
        <v>135</v>
      </c>
      <c r="K8201" t="s">
        <v>22</v>
      </c>
      <c r="L8201" t="s">
        <v>136</v>
      </c>
      <c r="M8201" t="s">
        <v>25949</v>
      </c>
      <c r="N8201" t="s">
        <v>28849</v>
      </c>
      <c r="O8201">
        <v>0.94166666666666665</v>
      </c>
      <c r="P8201">
        <v>0</v>
      </c>
      <c r="Q8201">
        <v>231</v>
      </c>
      <c r="R8201">
        <v>0</v>
      </c>
      <c r="S8201">
        <v>11</v>
      </c>
      <c r="T8201">
        <v>0</v>
      </c>
      <c r="U8201">
        <v>17</v>
      </c>
      <c r="V8201">
        <v>0</v>
      </c>
      <c r="W8201">
        <v>0</v>
      </c>
      <c r="X8201">
        <v>0</v>
      </c>
      <c r="Y8201">
        <v>37.349800000000002</v>
      </c>
      <c r="Z8201">
        <v>0</v>
      </c>
      <c r="AA8201">
        <v>0.52026620000000001</v>
      </c>
      <c r="AB8201">
        <v>0</v>
      </c>
      <c r="AC8201">
        <v>16.234272000000001</v>
      </c>
      <c r="AD8201">
        <v>0</v>
      </c>
      <c r="AE8201">
        <v>0</v>
      </c>
      <c r="AF8201">
        <v>54.104340000000001</v>
      </c>
    </row>
    <row r="8202" spans="1:32" x14ac:dyDescent="0.3">
      <c r="A8202">
        <v>2790566</v>
      </c>
      <c r="B8202">
        <v>1</v>
      </c>
      <c r="C8202" t="s">
        <v>82</v>
      </c>
      <c r="D8202" t="s">
        <v>91</v>
      </c>
      <c r="E8202" t="s">
        <v>3578</v>
      </c>
      <c r="F8202" t="s">
        <v>3579</v>
      </c>
      <c r="G8202" t="s">
        <v>31552</v>
      </c>
      <c r="H8202" t="s">
        <v>665</v>
      </c>
      <c r="I8202" t="s">
        <v>78</v>
      </c>
      <c r="J8202" t="s">
        <v>135</v>
      </c>
      <c r="K8202" t="s">
        <v>22</v>
      </c>
      <c r="L8202" t="s">
        <v>136</v>
      </c>
      <c r="M8202" t="s">
        <v>28850</v>
      </c>
      <c r="N8202" t="s">
        <v>28851</v>
      </c>
      <c r="O8202">
        <v>2.1358333333333333</v>
      </c>
      <c r="P8202">
        <v>0</v>
      </c>
      <c r="Q8202">
        <v>13</v>
      </c>
      <c r="R8202">
        <v>0</v>
      </c>
      <c r="S8202">
        <v>0</v>
      </c>
      <c r="T8202">
        <v>0</v>
      </c>
      <c r="U8202">
        <v>53</v>
      </c>
      <c r="V8202">
        <v>0</v>
      </c>
      <c r="W8202">
        <v>3</v>
      </c>
      <c r="X8202">
        <v>0</v>
      </c>
      <c r="Y8202">
        <v>25.023218</v>
      </c>
      <c r="Z8202">
        <v>0</v>
      </c>
      <c r="AA8202">
        <v>0</v>
      </c>
      <c r="AB8202">
        <v>0</v>
      </c>
      <c r="AC8202">
        <v>230.97998000000001</v>
      </c>
      <c r="AD8202">
        <v>0</v>
      </c>
      <c r="AE8202">
        <v>456.33175999999997</v>
      </c>
      <c r="AF8202">
        <v>712.33496000000002</v>
      </c>
    </row>
    <row r="8203" spans="1:32" x14ac:dyDescent="0.3">
      <c r="A8203">
        <v>2790604</v>
      </c>
      <c r="B8203">
        <v>1</v>
      </c>
      <c r="C8203" t="s">
        <v>83</v>
      </c>
      <c r="D8203" t="s">
        <v>116</v>
      </c>
      <c r="E8203" t="s">
        <v>28852</v>
      </c>
      <c r="F8203" t="s">
        <v>28853</v>
      </c>
      <c r="G8203" t="s">
        <v>31552</v>
      </c>
      <c r="H8203" t="s">
        <v>665</v>
      </c>
      <c r="I8203" t="s">
        <v>78</v>
      </c>
      <c r="J8203" t="s">
        <v>135</v>
      </c>
      <c r="K8203" t="s">
        <v>22</v>
      </c>
      <c r="L8203" t="s">
        <v>136</v>
      </c>
      <c r="M8203" t="s">
        <v>28854</v>
      </c>
      <c r="N8203" t="s">
        <v>28855</v>
      </c>
      <c r="O8203">
        <v>1.3811111111111112</v>
      </c>
      <c r="P8203">
        <v>0</v>
      </c>
      <c r="Q8203">
        <v>8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1.800414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1.800414</v>
      </c>
    </row>
    <row r="8204" spans="1:32" x14ac:dyDescent="0.3">
      <c r="A8204">
        <v>2790581</v>
      </c>
      <c r="B8204">
        <v>1</v>
      </c>
      <c r="C8204" t="s">
        <v>82</v>
      </c>
      <c r="D8204" t="s">
        <v>92</v>
      </c>
      <c r="E8204" t="s">
        <v>28856</v>
      </c>
      <c r="F8204" t="s">
        <v>28857</v>
      </c>
      <c r="G8204" t="s">
        <v>31548</v>
      </c>
      <c r="H8204" t="s">
        <v>893</v>
      </c>
      <c r="I8204" t="s">
        <v>78</v>
      </c>
      <c r="J8204" t="s">
        <v>135</v>
      </c>
      <c r="K8204" t="s">
        <v>22</v>
      </c>
      <c r="L8204" t="s">
        <v>136</v>
      </c>
      <c r="M8204" t="s">
        <v>28858</v>
      </c>
      <c r="N8204" t="s">
        <v>28859</v>
      </c>
      <c r="O8204">
        <v>6.578611111111111</v>
      </c>
      <c r="P8204">
        <v>0</v>
      </c>
      <c r="Q8204">
        <v>1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7.6756063000000001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7.6756063000000001</v>
      </c>
    </row>
    <row r="8205" spans="1:32" x14ac:dyDescent="0.3">
      <c r="A8205">
        <v>2790582</v>
      </c>
      <c r="B8205">
        <v>1</v>
      </c>
      <c r="C8205" t="s">
        <v>82</v>
      </c>
      <c r="D8205" t="s">
        <v>106</v>
      </c>
      <c r="E8205" t="s">
        <v>28860</v>
      </c>
      <c r="F8205" t="s">
        <v>28861</v>
      </c>
      <c r="G8205" t="s">
        <v>31548</v>
      </c>
      <c r="H8205" t="s">
        <v>893</v>
      </c>
      <c r="I8205" t="s">
        <v>78</v>
      </c>
      <c r="J8205" t="s">
        <v>135</v>
      </c>
      <c r="K8205" t="s">
        <v>22</v>
      </c>
      <c r="L8205" t="s">
        <v>136</v>
      </c>
      <c r="M8205" t="s">
        <v>28862</v>
      </c>
      <c r="N8205" t="s">
        <v>28863</v>
      </c>
      <c r="O8205">
        <v>2.3933333333333335</v>
      </c>
      <c r="P8205">
        <v>0</v>
      </c>
      <c r="Q8205">
        <v>9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2.9398122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2.9398122</v>
      </c>
    </row>
    <row r="8206" spans="1:32" x14ac:dyDescent="0.3">
      <c r="A8206">
        <v>2790550</v>
      </c>
      <c r="B8206">
        <v>1</v>
      </c>
      <c r="C8206" t="s">
        <v>83</v>
      </c>
      <c r="D8206" t="s">
        <v>124</v>
      </c>
      <c r="E8206" t="s">
        <v>28864</v>
      </c>
      <c r="F8206" t="s">
        <v>28865</v>
      </c>
      <c r="G8206" t="s">
        <v>31548</v>
      </c>
      <c r="H8206" t="s">
        <v>333</v>
      </c>
      <c r="I8206" t="s">
        <v>78</v>
      </c>
      <c r="J8206" t="s">
        <v>135</v>
      </c>
      <c r="K8206" t="s">
        <v>22</v>
      </c>
      <c r="L8206" t="s">
        <v>136</v>
      </c>
      <c r="M8206" t="s">
        <v>28866</v>
      </c>
      <c r="N8206" t="s">
        <v>28867</v>
      </c>
      <c r="O8206">
        <v>2.5091666666666668</v>
      </c>
      <c r="P8206">
        <v>0</v>
      </c>
      <c r="Q8206">
        <v>0</v>
      </c>
      <c r="R8206">
        <v>0</v>
      </c>
      <c r="S8206">
        <v>1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0.1347197</v>
      </c>
      <c r="AB8206">
        <v>0</v>
      </c>
      <c r="AC8206">
        <v>0</v>
      </c>
      <c r="AD8206">
        <v>0</v>
      </c>
      <c r="AE8206">
        <v>0</v>
      </c>
      <c r="AF8206">
        <v>0.1347197</v>
      </c>
    </row>
    <row r="8207" spans="1:32" x14ac:dyDescent="0.3">
      <c r="A8207">
        <v>2790535</v>
      </c>
      <c r="B8207">
        <v>1</v>
      </c>
      <c r="C8207" t="s">
        <v>83</v>
      </c>
      <c r="D8207" t="s">
        <v>115</v>
      </c>
      <c r="E8207" t="s">
        <v>28868</v>
      </c>
      <c r="F8207" t="s">
        <v>28869</v>
      </c>
      <c r="G8207" t="s">
        <v>31552</v>
      </c>
      <c r="H8207" t="s">
        <v>665</v>
      </c>
      <c r="I8207" t="s">
        <v>78</v>
      </c>
      <c r="J8207" t="s">
        <v>135</v>
      </c>
      <c r="K8207" t="s">
        <v>22</v>
      </c>
      <c r="L8207" t="s">
        <v>136</v>
      </c>
      <c r="M8207" t="s">
        <v>28870</v>
      </c>
      <c r="N8207" t="s">
        <v>28871</v>
      </c>
      <c r="O8207">
        <v>3.527222222222222</v>
      </c>
      <c r="P8207">
        <v>0</v>
      </c>
      <c r="Q8207">
        <v>39</v>
      </c>
      <c r="R8207">
        <v>0</v>
      </c>
      <c r="S8207">
        <v>17</v>
      </c>
      <c r="T8207">
        <v>0</v>
      </c>
      <c r="U8207">
        <v>4</v>
      </c>
      <c r="V8207">
        <v>0</v>
      </c>
      <c r="W8207">
        <v>0</v>
      </c>
      <c r="X8207">
        <v>0</v>
      </c>
      <c r="Y8207">
        <v>55.420807000000003</v>
      </c>
      <c r="Z8207">
        <v>0</v>
      </c>
      <c r="AA8207">
        <v>11.438233</v>
      </c>
      <c r="AB8207">
        <v>0</v>
      </c>
      <c r="AC8207">
        <v>4.7643446999999997</v>
      </c>
      <c r="AD8207">
        <v>0</v>
      </c>
      <c r="AE8207">
        <v>0</v>
      </c>
      <c r="AF8207">
        <v>71.623379999999997</v>
      </c>
    </row>
    <row r="8208" spans="1:32" x14ac:dyDescent="0.3">
      <c r="A8208">
        <v>2790477</v>
      </c>
      <c r="B8208">
        <v>1</v>
      </c>
      <c r="C8208" t="s">
        <v>82</v>
      </c>
      <c r="D8208" t="s">
        <v>92</v>
      </c>
      <c r="E8208" t="s">
        <v>28872</v>
      </c>
      <c r="F8208" t="s">
        <v>28873</v>
      </c>
      <c r="G8208" t="s">
        <v>31546</v>
      </c>
      <c r="H8208" t="s">
        <v>1297</v>
      </c>
      <c r="I8208" t="s">
        <v>78</v>
      </c>
      <c r="J8208" t="s">
        <v>135</v>
      </c>
      <c r="K8208" t="s">
        <v>22</v>
      </c>
      <c r="L8208" t="s">
        <v>136</v>
      </c>
      <c r="M8208" t="s">
        <v>28874</v>
      </c>
      <c r="N8208" t="s">
        <v>28875</v>
      </c>
      <c r="O8208">
        <v>1.5286111111111111</v>
      </c>
      <c r="P8208">
        <v>0</v>
      </c>
      <c r="Q8208">
        <v>66</v>
      </c>
      <c r="R8208">
        <v>0</v>
      </c>
      <c r="S8208">
        <v>7</v>
      </c>
      <c r="T8208">
        <v>0</v>
      </c>
      <c r="U8208">
        <v>26</v>
      </c>
      <c r="V8208">
        <v>0</v>
      </c>
      <c r="W8208">
        <v>0</v>
      </c>
      <c r="X8208">
        <v>0</v>
      </c>
      <c r="Y8208">
        <v>49.153877000000001</v>
      </c>
      <c r="Z8208">
        <v>0</v>
      </c>
      <c r="AA8208">
        <v>4.3678384000000001</v>
      </c>
      <c r="AB8208">
        <v>0</v>
      </c>
      <c r="AC8208">
        <v>33.983429999999998</v>
      </c>
      <c r="AD8208">
        <v>0</v>
      </c>
      <c r="AE8208">
        <v>0</v>
      </c>
      <c r="AF8208">
        <v>87.505139999999997</v>
      </c>
    </row>
    <row r="8209" spans="1:32" x14ac:dyDescent="0.3">
      <c r="A8209">
        <v>2790471</v>
      </c>
      <c r="B8209">
        <v>1</v>
      </c>
      <c r="C8209" t="s">
        <v>83</v>
      </c>
      <c r="D8209" t="s">
        <v>126</v>
      </c>
      <c r="E8209" t="s">
        <v>28876</v>
      </c>
      <c r="F8209" t="s">
        <v>28877</v>
      </c>
      <c r="G8209" t="s">
        <v>31549</v>
      </c>
      <c r="H8209" t="s">
        <v>145</v>
      </c>
      <c r="I8209" t="s">
        <v>79</v>
      </c>
      <c r="J8209" t="s">
        <v>135</v>
      </c>
      <c r="K8209" t="s">
        <v>22</v>
      </c>
      <c r="L8209" t="s">
        <v>136</v>
      </c>
      <c r="M8209" t="s">
        <v>28878</v>
      </c>
      <c r="N8209" t="s">
        <v>28879</v>
      </c>
      <c r="O8209">
        <v>0.5969444444444445</v>
      </c>
      <c r="P8209">
        <v>1</v>
      </c>
      <c r="Q8209">
        <v>142</v>
      </c>
      <c r="R8209">
        <v>2</v>
      </c>
      <c r="S8209">
        <v>3</v>
      </c>
      <c r="T8209">
        <v>1</v>
      </c>
      <c r="U8209">
        <v>1</v>
      </c>
      <c r="V8209">
        <v>0</v>
      </c>
      <c r="W8209">
        <v>0</v>
      </c>
      <c r="X8209">
        <v>17.328175000000002</v>
      </c>
      <c r="Y8209">
        <v>12.922565000000001</v>
      </c>
      <c r="Z8209">
        <v>0.57387716</v>
      </c>
      <c r="AA8209">
        <v>6.1770649999999998E-3</v>
      </c>
      <c r="AB8209">
        <v>3.7267733000000001</v>
      </c>
      <c r="AC8209">
        <v>0.65940620000000005</v>
      </c>
      <c r="AD8209">
        <v>0</v>
      </c>
      <c r="AE8209">
        <v>0</v>
      </c>
      <c r="AF8209">
        <v>35.216971999999998</v>
      </c>
    </row>
    <row r="8210" spans="1:32" x14ac:dyDescent="0.3">
      <c r="A8210">
        <v>2790215</v>
      </c>
      <c r="B8210">
        <v>2</v>
      </c>
      <c r="C8210" t="s">
        <v>82</v>
      </c>
      <c r="D8210" t="s">
        <v>84</v>
      </c>
      <c r="E8210" t="s">
        <v>28880</v>
      </c>
      <c r="F8210" t="s">
        <v>28881</v>
      </c>
      <c r="G8210" t="s">
        <v>31551</v>
      </c>
      <c r="H8210" t="s">
        <v>672</v>
      </c>
      <c r="I8210" t="s">
        <v>79</v>
      </c>
      <c r="J8210" t="s">
        <v>135</v>
      </c>
      <c r="K8210" t="s">
        <v>22</v>
      </c>
      <c r="L8210" t="s">
        <v>136</v>
      </c>
      <c r="M8210" t="s">
        <v>28460</v>
      </c>
      <c r="N8210" t="s">
        <v>28882</v>
      </c>
      <c r="O8210">
        <v>0.55694444444444446</v>
      </c>
      <c r="P8210">
        <v>0</v>
      </c>
      <c r="Q8210">
        <v>74</v>
      </c>
      <c r="R8210">
        <v>0</v>
      </c>
      <c r="S8210">
        <v>18</v>
      </c>
      <c r="T8210">
        <v>0</v>
      </c>
      <c r="U8210">
        <v>20</v>
      </c>
      <c r="V8210">
        <v>0</v>
      </c>
      <c r="W8210">
        <v>0</v>
      </c>
      <c r="X8210">
        <v>0</v>
      </c>
      <c r="Y8210">
        <v>8.2785299999999999</v>
      </c>
      <c r="Z8210">
        <v>0</v>
      </c>
      <c r="AA8210">
        <v>1.0713337999999999</v>
      </c>
      <c r="AB8210">
        <v>0</v>
      </c>
      <c r="AC8210">
        <v>26.663724999999999</v>
      </c>
      <c r="AD8210">
        <v>0</v>
      </c>
      <c r="AE8210">
        <v>0</v>
      </c>
      <c r="AF8210">
        <v>36.013587999999999</v>
      </c>
    </row>
    <row r="8211" spans="1:32" x14ac:dyDescent="0.3">
      <c r="A8211">
        <v>2790502</v>
      </c>
      <c r="B8211">
        <v>1</v>
      </c>
      <c r="C8211" t="s">
        <v>83</v>
      </c>
      <c r="D8211" t="s">
        <v>121</v>
      </c>
      <c r="E8211" t="s">
        <v>28883</v>
      </c>
      <c r="F8211" t="s">
        <v>28884</v>
      </c>
      <c r="G8211" t="s">
        <v>31551</v>
      </c>
      <c r="H8211" t="s">
        <v>134</v>
      </c>
      <c r="I8211" t="s">
        <v>79</v>
      </c>
      <c r="J8211" t="s">
        <v>135</v>
      </c>
      <c r="K8211" t="s">
        <v>22</v>
      </c>
      <c r="L8211" t="s">
        <v>136</v>
      </c>
      <c r="M8211" t="s">
        <v>28885</v>
      </c>
      <c r="N8211" t="s">
        <v>28886</v>
      </c>
      <c r="O8211">
        <v>0.17805555555555555</v>
      </c>
      <c r="P8211">
        <v>0</v>
      </c>
      <c r="Q8211">
        <v>599</v>
      </c>
      <c r="R8211">
        <v>2</v>
      </c>
      <c r="S8211">
        <v>104</v>
      </c>
      <c r="T8211">
        <v>0</v>
      </c>
      <c r="U8211">
        <v>37</v>
      </c>
      <c r="V8211">
        <v>0</v>
      </c>
      <c r="W8211">
        <v>0</v>
      </c>
      <c r="X8211">
        <v>0</v>
      </c>
      <c r="Y8211">
        <v>18.630040999999999</v>
      </c>
      <c r="Z8211">
        <v>0.118163556</v>
      </c>
      <c r="AA8211">
        <v>3.6018536000000001</v>
      </c>
      <c r="AB8211">
        <v>0</v>
      </c>
      <c r="AC8211">
        <v>7.3747239999999996</v>
      </c>
      <c r="AD8211">
        <v>0</v>
      </c>
      <c r="AE8211">
        <v>0</v>
      </c>
      <c r="AF8211">
        <v>29.724782999999999</v>
      </c>
    </row>
    <row r="8212" spans="1:32" x14ac:dyDescent="0.3">
      <c r="A8212">
        <v>2790432</v>
      </c>
      <c r="B8212">
        <v>1</v>
      </c>
      <c r="C8212" t="s">
        <v>83</v>
      </c>
      <c r="D8212" t="s">
        <v>124</v>
      </c>
      <c r="E8212" t="s">
        <v>28887</v>
      </c>
      <c r="F8212" t="s">
        <v>28888</v>
      </c>
      <c r="G8212" t="s">
        <v>31546</v>
      </c>
      <c r="H8212" t="s">
        <v>145</v>
      </c>
      <c r="I8212" t="s">
        <v>78</v>
      </c>
      <c r="J8212" t="s">
        <v>135</v>
      </c>
      <c r="K8212" t="s">
        <v>22</v>
      </c>
      <c r="L8212" t="s">
        <v>136</v>
      </c>
      <c r="M8212" t="s">
        <v>28889</v>
      </c>
      <c r="N8212" t="s">
        <v>28890</v>
      </c>
      <c r="O8212">
        <v>0.20527777777777778</v>
      </c>
      <c r="P8212">
        <v>0</v>
      </c>
      <c r="Q8212">
        <v>2</v>
      </c>
      <c r="R8212">
        <v>0</v>
      </c>
      <c r="S8212">
        <v>2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0.54422780000000004</v>
      </c>
      <c r="Z8212">
        <v>0</v>
      </c>
      <c r="AA8212">
        <v>6.3609150000000003E-2</v>
      </c>
      <c r="AB8212">
        <v>0</v>
      </c>
      <c r="AC8212">
        <v>0</v>
      </c>
      <c r="AD8212">
        <v>0</v>
      </c>
      <c r="AE8212">
        <v>0</v>
      </c>
      <c r="AF8212">
        <v>0.60783690000000001</v>
      </c>
    </row>
    <row r="8213" spans="1:32" x14ac:dyDescent="0.3">
      <c r="A8213">
        <v>2790419</v>
      </c>
      <c r="B8213">
        <v>1</v>
      </c>
      <c r="C8213" t="s">
        <v>82</v>
      </c>
      <c r="D8213" t="s">
        <v>104</v>
      </c>
      <c r="E8213" t="s">
        <v>28891</v>
      </c>
      <c r="F8213" t="s">
        <v>28892</v>
      </c>
      <c r="G8213" t="s">
        <v>31548</v>
      </c>
      <c r="H8213" t="s">
        <v>893</v>
      </c>
      <c r="I8213" t="s">
        <v>78</v>
      </c>
      <c r="J8213" t="s">
        <v>135</v>
      </c>
      <c r="K8213" t="s">
        <v>22</v>
      </c>
      <c r="L8213" t="s">
        <v>136</v>
      </c>
      <c r="M8213" t="s">
        <v>28893</v>
      </c>
      <c r="N8213" t="s">
        <v>28894</v>
      </c>
      <c r="O8213">
        <v>5.8488888888888892</v>
      </c>
      <c r="P8213">
        <v>0</v>
      </c>
      <c r="Q8213">
        <v>1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4.4231299999999996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4.4231299999999996</v>
      </c>
    </row>
    <row r="8214" spans="1:32" x14ac:dyDescent="0.3">
      <c r="A8214">
        <v>2790451</v>
      </c>
      <c r="B8214">
        <v>1</v>
      </c>
      <c r="C8214" t="s">
        <v>82</v>
      </c>
      <c r="D8214" t="s">
        <v>94</v>
      </c>
      <c r="E8214" t="s">
        <v>25611</v>
      </c>
      <c r="F8214" t="s">
        <v>25612</v>
      </c>
      <c r="G8214" t="s">
        <v>31548</v>
      </c>
      <c r="H8214" t="s">
        <v>311</v>
      </c>
      <c r="I8214" t="s">
        <v>78</v>
      </c>
      <c r="J8214" t="s">
        <v>135</v>
      </c>
      <c r="K8214" t="s">
        <v>22</v>
      </c>
      <c r="L8214" t="s">
        <v>136</v>
      </c>
      <c r="M8214" t="s">
        <v>28895</v>
      </c>
      <c r="N8214" t="s">
        <v>28896</v>
      </c>
      <c r="O8214">
        <v>1.4766666666666666</v>
      </c>
      <c r="P8214">
        <v>0</v>
      </c>
      <c r="Q8214">
        <v>5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2.1343393000000002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2.1343393000000002</v>
      </c>
    </row>
    <row r="8215" spans="1:32" x14ac:dyDescent="0.3">
      <c r="A8215">
        <v>2790430</v>
      </c>
      <c r="B8215">
        <v>1</v>
      </c>
      <c r="C8215" t="s">
        <v>83</v>
      </c>
      <c r="D8215" t="s">
        <v>115</v>
      </c>
      <c r="E8215" t="s">
        <v>28897</v>
      </c>
      <c r="F8215" t="s">
        <v>28898</v>
      </c>
      <c r="G8215" t="s">
        <v>31548</v>
      </c>
      <c r="H8215" t="s">
        <v>333</v>
      </c>
      <c r="I8215" t="s">
        <v>78</v>
      </c>
      <c r="J8215" t="s">
        <v>135</v>
      </c>
      <c r="K8215" t="s">
        <v>22</v>
      </c>
      <c r="L8215" t="s">
        <v>136</v>
      </c>
      <c r="M8215" t="s">
        <v>28899</v>
      </c>
      <c r="N8215" t="s">
        <v>28900</v>
      </c>
      <c r="O8215">
        <v>3.1419444444444444</v>
      </c>
      <c r="P8215">
        <v>0</v>
      </c>
      <c r="Q8215">
        <v>1</v>
      </c>
      <c r="R8215">
        <v>0</v>
      </c>
      <c r="S8215">
        <v>0</v>
      </c>
      <c r="T8215">
        <v>0</v>
      </c>
      <c r="U8215">
        <v>1</v>
      </c>
      <c r="V8215">
        <v>0</v>
      </c>
      <c r="W8215">
        <v>0</v>
      </c>
      <c r="X8215">
        <v>0</v>
      </c>
      <c r="Y8215">
        <v>4.7954391999999997</v>
      </c>
      <c r="Z8215">
        <v>0</v>
      </c>
      <c r="AA8215">
        <v>0</v>
      </c>
      <c r="AB8215">
        <v>0</v>
      </c>
      <c r="AC8215">
        <v>6.7127603999999996</v>
      </c>
      <c r="AD8215">
        <v>0</v>
      </c>
      <c r="AE8215">
        <v>0</v>
      </c>
      <c r="AF8215">
        <v>11.5082</v>
      </c>
    </row>
    <row r="8216" spans="1:32" x14ac:dyDescent="0.3">
      <c r="A8216">
        <v>2790403</v>
      </c>
      <c r="B8216">
        <v>1</v>
      </c>
      <c r="C8216" t="s">
        <v>82</v>
      </c>
      <c r="D8216" t="s">
        <v>106</v>
      </c>
      <c r="E8216" t="s">
        <v>16021</v>
      </c>
      <c r="F8216" t="s">
        <v>16022</v>
      </c>
      <c r="G8216" t="s">
        <v>31546</v>
      </c>
      <c r="H8216" t="s">
        <v>1432</v>
      </c>
      <c r="I8216" t="s">
        <v>78</v>
      </c>
      <c r="J8216" t="s">
        <v>135</v>
      </c>
      <c r="K8216" t="s">
        <v>22</v>
      </c>
      <c r="L8216" t="s">
        <v>136</v>
      </c>
      <c r="M8216" t="s">
        <v>28901</v>
      </c>
      <c r="N8216" t="s">
        <v>28902</v>
      </c>
      <c r="O8216">
        <v>11.160277777777777</v>
      </c>
      <c r="P8216">
        <v>0</v>
      </c>
      <c r="Q8216">
        <v>13</v>
      </c>
      <c r="R8216">
        <v>0</v>
      </c>
      <c r="S8216">
        <v>0</v>
      </c>
      <c r="T8216">
        <v>0</v>
      </c>
      <c r="U8216">
        <v>1</v>
      </c>
      <c r="V8216">
        <v>0</v>
      </c>
      <c r="W8216">
        <v>0</v>
      </c>
      <c r="X8216">
        <v>0</v>
      </c>
      <c r="Y8216">
        <v>42.557426</v>
      </c>
      <c r="Z8216">
        <v>0</v>
      </c>
      <c r="AA8216">
        <v>0</v>
      </c>
      <c r="AB8216">
        <v>0</v>
      </c>
      <c r="AC8216">
        <v>19.628443000000001</v>
      </c>
      <c r="AD8216">
        <v>0</v>
      </c>
      <c r="AE8216">
        <v>0</v>
      </c>
      <c r="AF8216">
        <v>62.185870000000001</v>
      </c>
    </row>
    <row r="8217" spans="1:32" x14ac:dyDescent="0.3">
      <c r="A8217">
        <v>2790405</v>
      </c>
      <c r="B8217">
        <v>1</v>
      </c>
      <c r="C8217" t="s">
        <v>82</v>
      </c>
      <c r="D8217" t="s">
        <v>93</v>
      </c>
      <c r="E8217" t="s">
        <v>28903</v>
      </c>
      <c r="F8217" t="s">
        <v>28904</v>
      </c>
      <c r="G8217" t="s">
        <v>31551</v>
      </c>
      <c r="H8217" t="s">
        <v>648</v>
      </c>
      <c r="I8217" t="s">
        <v>79</v>
      </c>
      <c r="J8217" t="s">
        <v>135</v>
      </c>
      <c r="K8217" t="s">
        <v>22</v>
      </c>
      <c r="L8217" t="s">
        <v>186</v>
      </c>
      <c r="M8217" t="s">
        <v>28905</v>
      </c>
      <c r="N8217" t="s">
        <v>28906</v>
      </c>
      <c r="O8217">
        <v>4.3769444444444447</v>
      </c>
      <c r="P8217">
        <v>0</v>
      </c>
      <c r="Q8217">
        <v>40</v>
      </c>
      <c r="R8217">
        <v>0</v>
      </c>
      <c r="S8217">
        <v>0</v>
      </c>
      <c r="T8217">
        <v>0</v>
      </c>
      <c r="U8217">
        <v>3</v>
      </c>
      <c r="V8217">
        <v>0</v>
      </c>
      <c r="W8217">
        <v>0</v>
      </c>
      <c r="X8217">
        <v>0</v>
      </c>
      <c r="Y8217">
        <v>151.79581999999999</v>
      </c>
      <c r="Z8217">
        <v>0</v>
      </c>
      <c r="AA8217">
        <v>0</v>
      </c>
      <c r="AB8217">
        <v>0</v>
      </c>
      <c r="AC8217">
        <v>21.398443</v>
      </c>
      <c r="AD8217">
        <v>0</v>
      </c>
      <c r="AE8217">
        <v>0</v>
      </c>
      <c r="AF8217">
        <v>173.19426000000001</v>
      </c>
    </row>
    <row r="8218" spans="1:32" x14ac:dyDescent="0.3">
      <c r="A8218">
        <v>2790427</v>
      </c>
      <c r="B8218">
        <v>1</v>
      </c>
      <c r="C8218" t="s">
        <v>82</v>
      </c>
      <c r="D8218" t="s">
        <v>113</v>
      </c>
      <c r="E8218" t="s">
        <v>28907</v>
      </c>
      <c r="F8218" t="s">
        <v>28908</v>
      </c>
      <c r="G8218" t="s">
        <v>31551</v>
      </c>
      <c r="H8218" t="s">
        <v>1358</v>
      </c>
      <c r="I8218" t="s">
        <v>79</v>
      </c>
      <c r="J8218" t="s">
        <v>135</v>
      </c>
      <c r="K8218" t="s">
        <v>22</v>
      </c>
      <c r="L8218" t="s">
        <v>136</v>
      </c>
      <c r="M8218" t="s">
        <v>28909</v>
      </c>
      <c r="N8218" t="s">
        <v>28910</v>
      </c>
      <c r="O8218">
        <v>0.77972222222222221</v>
      </c>
      <c r="P8218">
        <v>0</v>
      </c>
      <c r="Q8218">
        <v>190</v>
      </c>
      <c r="R8218">
        <v>0</v>
      </c>
      <c r="S8218">
        <v>4</v>
      </c>
      <c r="T8218">
        <v>0</v>
      </c>
      <c r="U8218">
        <v>5</v>
      </c>
      <c r="V8218">
        <v>0</v>
      </c>
      <c r="W8218">
        <v>0</v>
      </c>
      <c r="X8218">
        <v>0</v>
      </c>
      <c r="Y8218">
        <v>49.948338</v>
      </c>
      <c r="Z8218">
        <v>0</v>
      </c>
      <c r="AA8218">
        <v>0.91768943999999997</v>
      </c>
      <c r="AB8218">
        <v>0</v>
      </c>
      <c r="AC8218">
        <v>6.2343929999999999</v>
      </c>
      <c r="AD8218">
        <v>0</v>
      </c>
      <c r="AE8218">
        <v>0</v>
      </c>
      <c r="AF8218">
        <v>57.10042</v>
      </c>
    </row>
    <row r="8219" spans="1:32" x14ac:dyDescent="0.3">
      <c r="A8219">
        <v>2793005</v>
      </c>
      <c r="B8219">
        <v>1</v>
      </c>
      <c r="C8219" t="s">
        <v>83</v>
      </c>
      <c r="D8219" t="s">
        <v>128</v>
      </c>
      <c r="E8219" t="s">
        <v>10455</v>
      </c>
      <c r="F8219" t="s">
        <v>10456</v>
      </c>
      <c r="G8219" t="s">
        <v>31552</v>
      </c>
      <c r="H8219" t="s">
        <v>145</v>
      </c>
      <c r="I8219" t="s">
        <v>78</v>
      </c>
      <c r="J8219" t="s">
        <v>135</v>
      </c>
      <c r="K8219" t="s">
        <v>22</v>
      </c>
      <c r="L8219" t="s">
        <v>136</v>
      </c>
      <c r="M8219" t="s">
        <v>28911</v>
      </c>
      <c r="N8219" t="s">
        <v>28912</v>
      </c>
      <c r="O8219">
        <v>0.80083416666666674</v>
      </c>
      <c r="P8219">
        <v>0</v>
      </c>
      <c r="Q8219">
        <v>87</v>
      </c>
      <c r="R8219">
        <v>0</v>
      </c>
      <c r="S8219">
        <v>27</v>
      </c>
      <c r="T8219">
        <v>0</v>
      </c>
      <c r="U8219">
        <v>12</v>
      </c>
      <c r="V8219">
        <v>0</v>
      </c>
      <c r="W8219">
        <v>1</v>
      </c>
      <c r="X8219">
        <v>0</v>
      </c>
      <c r="Y8219">
        <v>15.403905999999999</v>
      </c>
      <c r="Z8219">
        <v>0</v>
      </c>
      <c r="AA8219">
        <v>15.690502</v>
      </c>
      <c r="AB8219">
        <v>0</v>
      </c>
      <c r="AC8219">
        <v>3.4980764</v>
      </c>
      <c r="AD8219">
        <v>0</v>
      </c>
      <c r="AE8219">
        <v>33.407257000000001</v>
      </c>
      <c r="AF8219">
        <v>67.999740000000003</v>
      </c>
    </row>
    <row r="8220" spans="1:32" x14ac:dyDescent="0.3">
      <c r="A8220">
        <v>2792991</v>
      </c>
      <c r="B8220">
        <v>1</v>
      </c>
      <c r="C8220" t="s">
        <v>82</v>
      </c>
      <c r="D8220" t="s">
        <v>101</v>
      </c>
      <c r="E8220" t="s">
        <v>28913</v>
      </c>
      <c r="F8220" t="s">
        <v>28914</v>
      </c>
      <c r="G8220" t="s">
        <v>31546</v>
      </c>
      <c r="H8220" t="s">
        <v>1297</v>
      </c>
      <c r="I8220" t="s">
        <v>78</v>
      </c>
      <c r="J8220" t="s">
        <v>135</v>
      </c>
      <c r="K8220" t="s">
        <v>22</v>
      </c>
      <c r="L8220" t="s">
        <v>136</v>
      </c>
      <c r="M8220" t="s">
        <v>28915</v>
      </c>
      <c r="N8220" t="s">
        <v>28916</v>
      </c>
      <c r="O8220">
        <v>2.3080555555555557</v>
      </c>
      <c r="P8220">
        <v>0</v>
      </c>
      <c r="Q8220">
        <v>14</v>
      </c>
      <c r="R8220">
        <v>0</v>
      </c>
      <c r="S8220">
        <v>4</v>
      </c>
      <c r="T8220">
        <v>0</v>
      </c>
      <c r="U8220">
        <v>2</v>
      </c>
      <c r="V8220">
        <v>0</v>
      </c>
      <c r="W8220">
        <v>0</v>
      </c>
      <c r="X8220">
        <v>0</v>
      </c>
      <c r="Y8220">
        <v>24.999745999999998</v>
      </c>
      <c r="Z8220">
        <v>0</v>
      </c>
      <c r="AA8220">
        <v>18.608091000000002</v>
      </c>
      <c r="AB8220">
        <v>0</v>
      </c>
      <c r="AC8220">
        <v>0</v>
      </c>
      <c r="AD8220">
        <v>0</v>
      </c>
      <c r="AE8220">
        <v>0</v>
      </c>
      <c r="AF8220">
        <v>43.607838000000001</v>
      </c>
    </row>
    <row r="8221" spans="1:32" x14ac:dyDescent="0.3">
      <c r="A8221">
        <v>2792871</v>
      </c>
      <c r="B8221">
        <v>1</v>
      </c>
      <c r="C8221" t="s">
        <v>82</v>
      </c>
      <c r="D8221" t="s">
        <v>90</v>
      </c>
      <c r="E8221" t="s">
        <v>23859</v>
      </c>
      <c r="F8221" t="s">
        <v>23860</v>
      </c>
      <c r="G8221" t="s">
        <v>31552</v>
      </c>
      <c r="H8221" t="s">
        <v>665</v>
      </c>
      <c r="I8221" t="s">
        <v>78</v>
      </c>
      <c r="J8221" t="s">
        <v>135</v>
      </c>
      <c r="K8221" t="s">
        <v>22</v>
      </c>
      <c r="L8221" t="s">
        <v>136</v>
      </c>
      <c r="M8221" t="s">
        <v>28917</v>
      </c>
      <c r="N8221" t="s">
        <v>28918</v>
      </c>
      <c r="O8221">
        <v>2.0550000000000002</v>
      </c>
      <c r="P8221">
        <v>0</v>
      </c>
      <c r="Q8221">
        <v>5</v>
      </c>
      <c r="R8221">
        <v>0</v>
      </c>
      <c r="S8221">
        <v>2</v>
      </c>
      <c r="T8221">
        <v>0</v>
      </c>
      <c r="U8221">
        <v>7</v>
      </c>
      <c r="V8221">
        <v>0</v>
      </c>
      <c r="W8221">
        <v>1</v>
      </c>
      <c r="X8221">
        <v>0</v>
      </c>
      <c r="Y8221">
        <v>6.4018379999999997</v>
      </c>
      <c r="Z8221">
        <v>0</v>
      </c>
      <c r="AA8221">
        <v>0.62404530000000002</v>
      </c>
      <c r="AB8221">
        <v>0</v>
      </c>
      <c r="AC8221">
        <v>82.956069999999997</v>
      </c>
      <c r="AD8221">
        <v>0</v>
      </c>
      <c r="AE8221">
        <v>27.088749</v>
      </c>
      <c r="AF8221">
        <v>117.0707</v>
      </c>
    </row>
    <row r="8222" spans="1:32" x14ac:dyDescent="0.3">
      <c r="A8222">
        <v>2792681</v>
      </c>
      <c r="B8222">
        <v>1</v>
      </c>
      <c r="C8222" t="s">
        <v>82</v>
      </c>
      <c r="D8222" t="s">
        <v>91</v>
      </c>
      <c r="E8222" t="s">
        <v>7269</v>
      </c>
      <c r="F8222" t="s">
        <v>7270</v>
      </c>
      <c r="G8222" t="s">
        <v>31552</v>
      </c>
      <c r="H8222" t="s">
        <v>1432</v>
      </c>
      <c r="I8222" t="s">
        <v>78</v>
      </c>
      <c r="J8222" t="s">
        <v>135</v>
      </c>
      <c r="K8222" t="s">
        <v>22</v>
      </c>
      <c r="L8222" t="s">
        <v>136</v>
      </c>
      <c r="M8222" t="s">
        <v>28919</v>
      </c>
      <c r="N8222" t="s">
        <v>28920</v>
      </c>
      <c r="O8222">
        <v>3.0627777777777778</v>
      </c>
      <c r="P8222">
        <v>0</v>
      </c>
      <c r="Q8222">
        <v>22</v>
      </c>
      <c r="R8222">
        <v>0</v>
      </c>
      <c r="S8222">
        <v>0</v>
      </c>
      <c r="T8222">
        <v>0</v>
      </c>
      <c r="U8222">
        <v>10</v>
      </c>
      <c r="V8222">
        <v>0</v>
      </c>
      <c r="W8222">
        <v>0</v>
      </c>
      <c r="X8222">
        <v>0</v>
      </c>
      <c r="Y8222">
        <v>20.145636</v>
      </c>
      <c r="Z8222">
        <v>0</v>
      </c>
      <c r="AA8222">
        <v>0</v>
      </c>
      <c r="AB8222">
        <v>0</v>
      </c>
      <c r="AC8222">
        <v>54.731833999999999</v>
      </c>
      <c r="AD8222">
        <v>0</v>
      </c>
      <c r="AE8222">
        <v>0</v>
      </c>
      <c r="AF8222">
        <v>74.877470000000002</v>
      </c>
    </row>
    <row r="8223" spans="1:32" x14ac:dyDescent="0.3">
      <c r="A8223">
        <v>2792580</v>
      </c>
      <c r="B8223">
        <v>1</v>
      </c>
      <c r="C8223" t="s">
        <v>82</v>
      </c>
      <c r="D8223" t="s">
        <v>84</v>
      </c>
      <c r="E8223" t="s">
        <v>25736</v>
      </c>
      <c r="F8223" t="s">
        <v>25737</v>
      </c>
      <c r="G8223" t="s">
        <v>31548</v>
      </c>
      <c r="H8223" t="s">
        <v>311</v>
      </c>
      <c r="I8223" t="s">
        <v>78</v>
      </c>
      <c r="J8223" t="s">
        <v>135</v>
      </c>
      <c r="K8223" t="s">
        <v>22</v>
      </c>
      <c r="L8223" t="s">
        <v>136</v>
      </c>
      <c r="M8223" t="s">
        <v>28921</v>
      </c>
      <c r="N8223" t="s">
        <v>28922</v>
      </c>
      <c r="O8223">
        <v>2.1625000000000001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1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2.9462706999999999</v>
      </c>
      <c r="AD8223">
        <v>0</v>
      </c>
      <c r="AE8223">
        <v>0</v>
      </c>
      <c r="AF8223">
        <v>2.9462706999999999</v>
      </c>
    </row>
    <row r="8224" spans="1:32" x14ac:dyDescent="0.3">
      <c r="A8224">
        <v>2792555</v>
      </c>
      <c r="B8224">
        <v>1</v>
      </c>
      <c r="C8224" t="s">
        <v>82</v>
      </c>
      <c r="D8224" t="s">
        <v>104</v>
      </c>
      <c r="E8224" t="s">
        <v>3425</v>
      </c>
      <c r="F8224" t="s">
        <v>239</v>
      </c>
      <c r="G8224" t="s">
        <v>31546</v>
      </c>
      <c r="H8224" t="s">
        <v>223</v>
      </c>
      <c r="I8224" t="s">
        <v>78</v>
      </c>
      <c r="J8224" t="s">
        <v>135</v>
      </c>
      <c r="K8224" t="s">
        <v>22</v>
      </c>
      <c r="L8224" t="s">
        <v>136</v>
      </c>
      <c r="M8224" t="s">
        <v>28923</v>
      </c>
      <c r="N8224" t="s">
        <v>28924</v>
      </c>
      <c r="O8224">
        <v>4.5483333333333329</v>
      </c>
      <c r="P8224">
        <v>0</v>
      </c>
      <c r="Q8224">
        <v>62</v>
      </c>
      <c r="R8224">
        <v>0</v>
      </c>
      <c r="S8224">
        <v>0</v>
      </c>
      <c r="T8224">
        <v>0</v>
      </c>
      <c r="U8224">
        <v>6</v>
      </c>
      <c r="V8224">
        <v>0</v>
      </c>
      <c r="W8224">
        <v>0</v>
      </c>
      <c r="X8224">
        <v>0</v>
      </c>
      <c r="Y8224">
        <v>125.87034</v>
      </c>
      <c r="Z8224">
        <v>0</v>
      </c>
      <c r="AA8224">
        <v>0</v>
      </c>
      <c r="AB8224">
        <v>0</v>
      </c>
      <c r="AC8224">
        <v>7.9176716999999996</v>
      </c>
      <c r="AD8224">
        <v>0</v>
      </c>
      <c r="AE8224">
        <v>0</v>
      </c>
      <c r="AF8224">
        <v>133.78801000000001</v>
      </c>
    </row>
    <row r="8225" spans="1:32" x14ac:dyDescent="0.3">
      <c r="A8225">
        <v>2792548</v>
      </c>
      <c r="B8225">
        <v>1</v>
      </c>
      <c r="C8225" t="s">
        <v>82</v>
      </c>
      <c r="D8225" t="s">
        <v>104</v>
      </c>
      <c r="E8225" t="s">
        <v>26978</v>
      </c>
      <c r="F8225" t="s">
        <v>26979</v>
      </c>
      <c r="G8225" t="s">
        <v>31546</v>
      </c>
      <c r="H8225" t="s">
        <v>223</v>
      </c>
      <c r="I8225" t="s">
        <v>78</v>
      </c>
      <c r="J8225" t="s">
        <v>135</v>
      </c>
      <c r="K8225" t="s">
        <v>22</v>
      </c>
      <c r="L8225" t="s">
        <v>136</v>
      </c>
      <c r="M8225" t="s">
        <v>28925</v>
      </c>
      <c r="N8225" t="s">
        <v>28926</v>
      </c>
      <c r="O8225">
        <v>3.0425</v>
      </c>
      <c r="P8225">
        <v>0</v>
      </c>
      <c r="Q8225">
        <v>23</v>
      </c>
      <c r="R8225">
        <v>0</v>
      </c>
      <c r="S8225">
        <v>0</v>
      </c>
      <c r="T8225">
        <v>0</v>
      </c>
      <c r="U8225">
        <v>1</v>
      </c>
      <c r="V8225">
        <v>0</v>
      </c>
      <c r="W8225">
        <v>0</v>
      </c>
      <c r="X8225">
        <v>0</v>
      </c>
      <c r="Y8225">
        <v>33.187747999999999</v>
      </c>
      <c r="Z8225">
        <v>0</v>
      </c>
      <c r="AA8225">
        <v>0</v>
      </c>
      <c r="AB8225">
        <v>0</v>
      </c>
      <c r="AC8225">
        <v>1.8984704999999999</v>
      </c>
      <c r="AD8225">
        <v>0</v>
      </c>
      <c r="AE8225">
        <v>0</v>
      </c>
      <c r="AF8225">
        <v>35.086216</v>
      </c>
    </row>
    <row r="8226" spans="1:32" x14ac:dyDescent="0.3">
      <c r="A8226">
        <v>2792549</v>
      </c>
      <c r="B8226">
        <v>1</v>
      </c>
      <c r="C8226" t="s">
        <v>82</v>
      </c>
      <c r="D8226" t="s">
        <v>113</v>
      </c>
      <c r="E8226" t="s">
        <v>9686</v>
      </c>
      <c r="F8226" t="s">
        <v>9687</v>
      </c>
      <c r="G8226" t="s">
        <v>31546</v>
      </c>
      <c r="H8226" t="s">
        <v>223</v>
      </c>
      <c r="I8226" t="s">
        <v>78</v>
      </c>
      <c r="J8226" t="s">
        <v>135</v>
      </c>
      <c r="K8226" t="s">
        <v>22</v>
      </c>
      <c r="L8226" t="s">
        <v>136</v>
      </c>
      <c r="M8226" t="s">
        <v>28927</v>
      </c>
      <c r="N8226" t="s">
        <v>28928</v>
      </c>
      <c r="O8226">
        <v>0.97638888888888886</v>
      </c>
      <c r="P8226">
        <v>0</v>
      </c>
      <c r="Q8226">
        <v>69</v>
      </c>
      <c r="R8226">
        <v>0</v>
      </c>
      <c r="S8226">
        <v>0</v>
      </c>
      <c r="T8226">
        <v>0</v>
      </c>
      <c r="U8226">
        <v>31</v>
      </c>
      <c r="V8226">
        <v>0</v>
      </c>
      <c r="W8226">
        <v>0</v>
      </c>
      <c r="X8226">
        <v>0</v>
      </c>
      <c r="Y8226">
        <v>29.566074</v>
      </c>
      <c r="Z8226">
        <v>0</v>
      </c>
      <c r="AA8226">
        <v>0</v>
      </c>
      <c r="AB8226">
        <v>0</v>
      </c>
      <c r="AC8226">
        <v>50.067528000000003</v>
      </c>
      <c r="AD8226">
        <v>0</v>
      </c>
      <c r="AE8226">
        <v>0</v>
      </c>
      <c r="AF8226">
        <v>79.633600000000001</v>
      </c>
    </row>
    <row r="8227" spans="1:32" x14ac:dyDescent="0.3">
      <c r="A8227">
        <v>2792573</v>
      </c>
      <c r="B8227">
        <v>1</v>
      </c>
      <c r="C8227" t="s">
        <v>83</v>
      </c>
      <c r="D8227" t="s">
        <v>123</v>
      </c>
      <c r="E8227" t="s">
        <v>28929</v>
      </c>
      <c r="F8227" t="s">
        <v>28930</v>
      </c>
      <c r="G8227" t="s">
        <v>31551</v>
      </c>
      <c r="H8227" t="s">
        <v>624</v>
      </c>
      <c r="I8227" t="s">
        <v>79</v>
      </c>
      <c r="J8227" t="s">
        <v>135</v>
      </c>
      <c r="K8227" t="s">
        <v>22</v>
      </c>
      <c r="L8227" t="s">
        <v>136</v>
      </c>
      <c r="M8227" t="s">
        <v>28931</v>
      </c>
      <c r="N8227" t="s">
        <v>28125</v>
      </c>
      <c r="O8227">
        <v>1.1661111111111111</v>
      </c>
      <c r="P8227">
        <v>3</v>
      </c>
      <c r="Q8227">
        <v>764</v>
      </c>
      <c r="R8227">
        <v>1</v>
      </c>
      <c r="S8227">
        <v>19</v>
      </c>
      <c r="T8227">
        <v>0</v>
      </c>
      <c r="U8227">
        <v>29</v>
      </c>
      <c r="V8227">
        <v>0</v>
      </c>
      <c r="W8227">
        <v>0</v>
      </c>
      <c r="X8227">
        <v>10.900181</v>
      </c>
      <c r="Y8227">
        <v>115.29953999999999</v>
      </c>
      <c r="Z8227">
        <v>0.24884248</v>
      </c>
      <c r="AA8227">
        <v>6.7854165999999996</v>
      </c>
      <c r="AB8227">
        <v>0</v>
      </c>
      <c r="AC8227">
        <v>23.349062</v>
      </c>
      <c r="AD8227">
        <v>0</v>
      </c>
      <c r="AE8227">
        <v>0</v>
      </c>
      <c r="AF8227">
        <v>156.58304000000001</v>
      </c>
    </row>
    <row r="8228" spans="1:32" x14ac:dyDescent="0.3">
      <c r="A8228">
        <v>2792386</v>
      </c>
      <c r="B8228">
        <v>1</v>
      </c>
      <c r="C8228" t="s">
        <v>82</v>
      </c>
      <c r="D8228" t="s">
        <v>104</v>
      </c>
      <c r="E8228" t="s">
        <v>698</v>
      </c>
      <c r="F8228" t="s">
        <v>699</v>
      </c>
      <c r="G8228" t="s">
        <v>31546</v>
      </c>
      <c r="H8228" t="s">
        <v>223</v>
      </c>
      <c r="I8228" t="s">
        <v>78</v>
      </c>
      <c r="J8228" t="s">
        <v>135</v>
      </c>
      <c r="K8228" t="s">
        <v>22</v>
      </c>
      <c r="L8228" t="s">
        <v>136</v>
      </c>
      <c r="M8228" t="s">
        <v>28932</v>
      </c>
      <c r="N8228" t="s">
        <v>28933</v>
      </c>
      <c r="O8228">
        <v>0.75194444444444442</v>
      </c>
      <c r="P8228">
        <v>0</v>
      </c>
      <c r="Q8228">
        <v>170</v>
      </c>
      <c r="R8228">
        <v>0</v>
      </c>
      <c r="S8228">
        <v>0</v>
      </c>
      <c r="T8228">
        <v>0</v>
      </c>
      <c r="U8228">
        <v>7</v>
      </c>
      <c r="V8228">
        <v>0</v>
      </c>
      <c r="W8228">
        <v>0</v>
      </c>
      <c r="X8228">
        <v>0</v>
      </c>
      <c r="Y8228">
        <v>30.954943</v>
      </c>
      <c r="Z8228">
        <v>0</v>
      </c>
      <c r="AA8228">
        <v>0</v>
      </c>
      <c r="AB8228">
        <v>0</v>
      </c>
      <c r="AC8228">
        <v>5.1429156999999996</v>
      </c>
      <c r="AD8228">
        <v>0</v>
      </c>
      <c r="AE8228">
        <v>0</v>
      </c>
      <c r="AF8228">
        <v>36.097859999999997</v>
      </c>
    </row>
    <row r="8229" spans="1:32" x14ac:dyDescent="0.3">
      <c r="A8229">
        <v>2792362</v>
      </c>
      <c r="B8229">
        <v>1</v>
      </c>
      <c r="C8229" t="s">
        <v>82</v>
      </c>
      <c r="D8229" t="s">
        <v>113</v>
      </c>
      <c r="E8229" t="s">
        <v>28934</v>
      </c>
      <c r="F8229" t="s">
        <v>28935</v>
      </c>
      <c r="G8229" t="s">
        <v>31548</v>
      </c>
      <c r="H8229" t="s">
        <v>333</v>
      </c>
      <c r="I8229" t="s">
        <v>78</v>
      </c>
      <c r="J8229" t="s">
        <v>135</v>
      </c>
      <c r="K8229" t="s">
        <v>22</v>
      </c>
      <c r="L8229" t="s">
        <v>136</v>
      </c>
      <c r="M8229" t="s">
        <v>28936</v>
      </c>
      <c r="N8229" t="s">
        <v>28937</v>
      </c>
      <c r="O8229">
        <v>1.1561111111111111</v>
      </c>
      <c r="P8229">
        <v>0</v>
      </c>
      <c r="Q8229">
        <v>4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2.1939587999999999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2.1939587999999999</v>
      </c>
    </row>
    <row r="8230" spans="1:32" x14ac:dyDescent="0.3">
      <c r="A8230">
        <v>2792331</v>
      </c>
      <c r="B8230">
        <v>1</v>
      </c>
      <c r="C8230" t="s">
        <v>83</v>
      </c>
      <c r="D8230" t="s">
        <v>126</v>
      </c>
      <c r="E8230" t="s">
        <v>28938</v>
      </c>
      <c r="F8230" t="s">
        <v>28939</v>
      </c>
      <c r="G8230" t="s">
        <v>31546</v>
      </c>
      <c r="H8230" t="s">
        <v>223</v>
      </c>
      <c r="I8230" t="s">
        <v>78</v>
      </c>
      <c r="J8230" t="s">
        <v>135</v>
      </c>
      <c r="K8230" t="s">
        <v>22</v>
      </c>
      <c r="L8230" t="s">
        <v>136</v>
      </c>
      <c r="M8230" t="s">
        <v>28940</v>
      </c>
      <c r="N8230" t="s">
        <v>28941</v>
      </c>
      <c r="O8230">
        <v>1.2002777777777778</v>
      </c>
      <c r="P8230">
        <v>0</v>
      </c>
      <c r="Q8230">
        <v>14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1.3473803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1.3473803</v>
      </c>
    </row>
    <row r="8231" spans="1:32" x14ac:dyDescent="0.3">
      <c r="A8231">
        <v>2792354</v>
      </c>
      <c r="B8231">
        <v>1</v>
      </c>
      <c r="C8231" t="s">
        <v>83</v>
      </c>
      <c r="D8231" t="s">
        <v>115</v>
      </c>
      <c r="E8231" t="s">
        <v>28942</v>
      </c>
      <c r="F8231" t="s">
        <v>28943</v>
      </c>
      <c r="G8231" t="s">
        <v>31548</v>
      </c>
      <c r="H8231" t="s">
        <v>893</v>
      </c>
      <c r="I8231" t="s">
        <v>78</v>
      </c>
      <c r="J8231" t="s">
        <v>135</v>
      </c>
      <c r="K8231" t="s">
        <v>22</v>
      </c>
      <c r="L8231" t="s">
        <v>136</v>
      </c>
      <c r="M8231" t="s">
        <v>28944</v>
      </c>
      <c r="N8231" t="s">
        <v>28945</v>
      </c>
      <c r="O8231">
        <v>1.8913888888888888</v>
      </c>
      <c r="P8231">
        <v>0</v>
      </c>
      <c r="Q8231">
        <v>5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1.5327215999999999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1.5327215999999999</v>
      </c>
    </row>
    <row r="8232" spans="1:32" x14ac:dyDescent="0.3">
      <c r="A8232">
        <v>2792324</v>
      </c>
      <c r="B8232">
        <v>1</v>
      </c>
      <c r="C8232" t="s">
        <v>83</v>
      </c>
      <c r="D8232" t="s">
        <v>116</v>
      </c>
      <c r="E8232" t="s">
        <v>28946</v>
      </c>
      <c r="F8232" t="s">
        <v>28947</v>
      </c>
      <c r="G8232" t="s">
        <v>31548</v>
      </c>
      <c r="H8232" t="s">
        <v>333</v>
      </c>
      <c r="I8232" t="s">
        <v>78</v>
      </c>
      <c r="J8232" t="s">
        <v>135</v>
      </c>
      <c r="K8232" t="s">
        <v>22</v>
      </c>
      <c r="L8232" t="s">
        <v>136</v>
      </c>
      <c r="M8232" t="s">
        <v>28948</v>
      </c>
      <c r="N8232" t="s">
        <v>28949</v>
      </c>
      <c r="O8232">
        <v>1.5958333333333334</v>
      </c>
      <c r="P8232">
        <v>0</v>
      </c>
      <c r="Q8232">
        <v>0</v>
      </c>
      <c r="R8232">
        <v>0</v>
      </c>
      <c r="S8232">
        <v>1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0.56611884000000001</v>
      </c>
      <c r="AB8232">
        <v>0</v>
      </c>
      <c r="AC8232">
        <v>0</v>
      </c>
      <c r="AD8232">
        <v>0</v>
      </c>
      <c r="AE8232">
        <v>0</v>
      </c>
      <c r="AF8232">
        <v>0.56611884000000001</v>
      </c>
    </row>
    <row r="8233" spans="1:32" x14ac:dyDescent="0.3">
      <c r="A8233">
        <v>2792340</v>
      </c>
      <c r="B8233">
        <v>1</v>
      </c>
      <c r="C8233" t="s">
        <v>83</v>
      </c>
      <c r="D8233" t="s">
        <v>129</v>
      </c>
      <c r="E8233" t="s">
        <v>28950</v>
      </c>
      <c r="F8233" t="s">
        <v>28951</v>
      </c>
      <c r="G8233" t="s">
        <v>31549</v>
      </c>
      <c r="H8233" t="s">
        <v>134</v>
      </c>
      <c r="I8233" t="s">
        <v>79</v>
      </c>
      <c r="J8233" t="s">
        <v>135</v>
      </c>
      <c r="K8233" t="s">
        <v>22</v>
      </c>
      <c r="L8233" t="s">
        <v>136</v>
      </c>
      <c r="M8233" t="s">
        <v>28952</v>
      </c>
      <c r="N8233" t="s">
        <v>28953</v>
      </c>
      <c r="O8233">
        <v>1.0005555555555556</v>
      </c>
      <c r="P8233">
        <v>0</v>
      </c>
      <c r="Q8233">
        <v>3</v>
      </c>
      <c r="R8233">
        <v>1</v>
      </c>
      <c r="S8233">
        <v>49</v>
      </c>
      <c r="T8233">
        <v>1</v>
      </c>
      <c r="U8233">
        <v>8</v>
      </c>
      <c r="V8233">
        <v>0</v>
      </c>
      <c r="W8233">
        <v>0</v>
      </c>
      <c r="X8233">
        <v>0</v>
      </c>
      <c r="Y8233">
        <v>0.5674901</v>
      </c>
      <c r="Z8233">
        <v>6.7729244</v>
      </c>
      <c r="AA8233">
        <v>28.245588000000001</v>
      </c>
      <c r="AB8233">
        <v>1.3566446000000001</v>
      </c>
      <c r="AC8233">
        <v>25.546099999999999</v>
      </c>
      <c r="AD8233">
        <v>0</v>
      </c>
      <c r="AE8233">
        <v>0</v>
      </c>
      <c r="AF8233">
        <v>62.488746999999996</v>
      </c>
    </row>
    <row r="8234" spans="1:32" x14ac:dyDescent="0.3">
      <c r="A8234">
        <v>2792329</v>
      </c>
      <c r="B8234">
        <v>1</v>
      </c>
      <c r="C8234" t="s">
        <v>82</v>
      </c>
      <c r="D8234" t="s">
        <v>105</v>
      </c>
      <c r="E8234" t="s">
        <v>28954</v>
      </c>
      <c r="F8234" t="s">
        <v>28955</v>
      </c>
      <c r="G8234" t="s">
        <v>31549</v>
      </c>
      <c r="H8234" t="s">
        <v>134</v>
      </c>
      <c r="I8234" t="s">
        <v>79</v>
      </c>
      <c r="J8234" t="s">
        <v>135</v>
      </c>
      <c r="K8234" t="s">
        <v>22</v>
      </c>
      <c r="L8234" t="s">
        <v>136</v>
      </c>
      <c r="M8234" t="s">
        <v>28956</v>
      </c>
      <c r="N8234" t="s">
        <v>28957</v>
      </c>
      <c r="O8234">
        <v>1.6152777777777778</v>
      </c>
      <c r="P8234">
        <v>1</v>
      </c>
      <c r="Q8234">
        <v>0</v>
      </c>
      <c r="R8234">
        <v>1</v>
      </c>
      <c r="S8234">
        <v>0</v>
      </c>
      <c r="T8234">
        <v>4</v>
      </c>
      <c r="U8234">
        <v>0</v>
      </c>
      <c r="V8234">
        <v>0</v>
      </c>
      <c r="W8234">
        <v>0</v>
      </c>
      <c r="X8234">
        <v>7.8460089999999996</v>
      </c>
      <c r="Y8234">
        <v>0</v>
      </c>
      <c r="Z8234">
        <v>6.1228049999999996</v>
      </c>
      <c r="AA8234">
        <v>0</v>
      </c>
      <c r="AB8234">
        <v>16.927182999999999</v>
      </c>
      <c r="AC8234">
        <v>0</v>
      </c>
      <c r="AD8234">
        <v>0</v>
      </c>
      <c r="AE8234">
        <v>0</v>
      </c>
      <c r="AF8234">
        <v>30.895997999999999</v>
      </c>
    </row>
    <row r="8235" spans="1:32" x14ac:dyDescent="0.3">
      <c r="A8235">
        <v>2792365</v>
      </c>
      <c r="B8235">
        <v>1</v>
      </c>
      <c r="C8235" t="s">
        <v>82</v>
      </c>
      <c r="D8235" t="s">
        <v>113</v>
      </c>
      <c r="E8235" t="s">
        <v>28958</v>
      </c>
      <c r="F8235" t="s">
        <v>28959</v>
      </c>
      <c r="G8235" t="s">
        <v>31546</v>
      </c>
      <c r="H8235" t="s">
        <v>223</v>
      </c>
      <c r="I8235" t="s">
        <v>78</v>
      </c>
      <c r="J8235" t="s">
        <v>135</v>
      </c>
      <c r="K8235" t="s">
        <v>22</v>
      </c>
      <c r="L8235" t="s">
        <v>136</v>
      </c>
      <c r="M8235" t="s">
        <v>28960</v>
      </c>
      <c r="N8235" t="s">
        <v>28961</v>
      </c>
      <c r="O8235">
        <v>1.2941666666666667</v>
      </c>
      <c r="P8235">
        <v>0</v>
      </c>
      <c r="Q8235">
        <v>46</v>
      </c>
      <c r="R8235">
        <v>0</v>
      </c>
      <c r="S8235">
        <v>8</v>
      </c>
      <c r="T8235">
        <v>0</v>
      </c>
      <c r="U8235">
        <v>9</v>
      </c>
      <c r="V8235">
        <v>0</v>
      </c>
      <c r="W8235">
        <v>0</v>
      </c>
      <c r="X8235">
        <v>0</v>
      </c>
      <c r="Y8235">
        <v>35.279643999999998</v>
      </c>
      <c r="Z8235">
        <v>0</v>
      </c>
      <c r="AA8235">
        <v>7.5631193999999997</v>
      </c>
      <c r="AB8235">
        <v>0</v>
      </c>
      <c r="AC8235">
        <v>4.6517954000000001</v>
      </c>
      <c r="AD8235">
        <v>0</v>
      </c>
      <c r="AE8235">
        <v>0</v>
      </c>
      <c r="AF8235">
        <v>47.49456</v>
      </c>
    </row>
    <row r="8236" spans="1:32" x14ac:dyDescent="0.3">
      <c r="A8236">
        <v>2792371</v>
      </c>
      <c r="B8236">
        <v>1</v>
      </c>
      <c r="C8236" t="s">
        <v>82</v>
      </c>
      <c r="D8236" t="s">
        <v>108</v>
      </c>
      <c r="E8236" t="s">
        <v>28962</v>
      </c>
      <c r="F8236" t="s">
        <v>28963</v>
      </c>
      <c r="G8236" t="s">
        <v>31549</v>
      </c>
      <c r="H8236" t="s">
        <v>134</v>
      </c>
      <c r="I8236" t="s">
        <v>79</v>
      </c>
      <c r="J8236" t="s">
        <v>135</v>
      </c>
      <c r="K8236" t="s">
        <v>22</v>
      </c>
      <c r="L8236" t="s">
        <v>136</v>
      </c>
      <c r="M8236" t="s">
        <v>28964</v>
      </c>
      <c r="N8236" t="s">
        <v>28965</v>
      </c>
      <c r="O8236">
        <v>0.2225</v>
      </c>
      <c r="P8236">
        <v>1</v>
      </c>
      <c r="Q8236">
        <v>288</v>
      </c>
      <c r="R8236">
        <v>21</v>
      </c>
      <c r="S8236">
        <v>133</v>
      </c>
      <c r="T8236">
        <v>6</v>
      </c>
      <c r="U8236">
        <v>69</v>
      </c>
      <c r="V8236">
        <v>0</v>
      </c>
      <c r="W8236">
        <v>0</v>
      </c>
      <c r="X8236">
        <v>0.28270376000000003</v>
      </c>
      <c r="Y8236">
        <v>14.533315</v>
      </c>
      <c r="Z8236">
        <v>23.005299000000001</v>
      </c>
      <c r="AA8236">
        <v>22.354464</v>
      </c>
      <c r="AB8236">
        <v>8.878558</v>
      </c>
      <c r="AC8236">
        <v>10.931986999999999</v>
      </c>
      <c r="AD8236">
        <v>0</v>
      </c>
      <c r="AE8236">
        <v>0</v>
      </c>
      <c r="AF8236">
        <v>79.986329999999995</v>
      </c>
    </row>
    <row r="8237" spans="1:32" x14ac:dyDescent="0.3">
      <c r="A8237">
        <v>2792366</v>
      </c>
      <c r="B8237">
        <v>1</v>
      </c>
      <c r="C8237" t="s">
        <v>82</v>
      </c>
      <c r="D8237" t="s">
        <v>104</v>
      </c>
      <c r="E8237" t="s">
        <v>28966</v>
      </c>
      <c r="F8237" t="s">
        <v>28967</v>
      </c>
      <c r="G8237" t="s">
        <v>31552</v>
      </c>
      <c r="H8237" t="s">
        <v>145</v>
      </c>
      <c r="I8237" t="s">
        <v>78</v>
      </c>
      <c r="J8237" t="s">
        <v>135</v>
      </c>
      <c r="K8237" t="s">
        <v>22</v>
      </c>
      <c r="L8237" t="s">
        <v>136</v>
      </c>
      <c r="M8237" t="s">
        <v>28968</v>
      </c>
      <c r="N8237" t="s">
        <v>28969</v>
      </c>
      <c r="O8237">
        <v>0.40138888888888891</v>
      </c>
      <c r="P8237">
        <v>0</v>
      </c>
      <c r="Q8237">
        <v>236</v>
      </c>
      <c r="R8237">
        <v>0</v>
      </c>
      <c r="S8237">
        <v>0</v>
      </c>
      <c r="T8237">
        <v>0</v>
      </c>
      <c r="U8237">
        <v>363</v>
      </c>
      <c r="V8237">
        <v>0</v>
      </c>
      <c r="W8237">
        <v>0</v>
      </c>
      <c r="X8237">
        <v>0</v>
      </c>
      <c r="Y8237">
        <v>31.889185000000001</v>
      </c>
      <c r="Z8237">
        <v>0</v>
      </c>
      <c r="AA8237">
        <v>0</v>
      </c>
      <c r="AB8237">
        <v>0</v>
      </c>
      <c r="AC8237">
        <v>152.09674000000001</v>
      </c>
      <c r="AD8237">
        <v>0</v>
      </c>
      <c r="AE8237">
        <v>0</v>
      </c>
      <c r="AF8237">
        <v>183.98591999999999</v>
      </c>
    </row>
    <row r="8238" spans="1:32" x14ac:dyDescent="0.3">
      <c r="A8238">
        <v>2792297</v>
      </c>
      <c r="B8238">
        <v>1</v>
      </c>
      <c r="C8238" t="s">
        <v>82</v>
      </c>
      <c r="D8238" t="s">
        <v>90</v>
      </c>
      <c r="E8238" t="s">
        <v>28970</v>
      </c>
      <c r="F8238" t="s">
        <v>28971</v>
      </c>
      <c r="G8238" t="s">
        <v>31551</v>
      </c>
      <c r="H8238" t="s">
        <v>3730</v>
      </c>
      <c r="I8238" t="s">
        <v>79</v>
      </c>
      <c r="J8238" t="s">
        <v>135</v>
      </c>
      <c r="K8238" t="s">
        <v>22</v>
      </c>
      <c r="L8238" t="s">
        <v>186</v>
      </c>
      <c r="M8238" t="s">
        <v>28972</v>
      </c>
      <c r="N8238" t="s">
        <v>28973</v>
      </c>
      <c r="O8238">
        <v>3.8416666666666668</v>
      </c>
      <c r="P8238">
        <v>0</v>
      </c>
      <c r="Q8238">
        <v>0</v>
      </c>
      <c r="R8238">
        <v>0</v>
      </c>
      <c r="S8238">
        <v>0</v>
      </c>
      <c r="T8238">
        <v>1</v>
      </c>
      <c r="U8238">
        <v>26</v>
      </c>
      <c r="V8238">
        <v>3</v>
      </c>
      <c r="W8238">
        <v>1</v>
      </c>
      <c r="X8238">
        <v>0</v>
      </c>
      <c r="Y8238">
        <v>0</v>
      </c>
      <c r="Z8238">
        <v>0</v>
      </c>
      <c r="AA8238">
        <v>0</v>
      </c>
      <c r="AB8238">
        <v>34.723453999999997</v>
      </c>
      <c r="AC8238">
        <v>230.12512000000001</v>
      </c>
      <c r="AD8238">
        <v>270.76938000000001</v>
      </c>
      <c r="AE8238">
        <v>111.77701</v>
      </c>
      <c r="AF8238">
        <v>647.39495999999997</v>
      </c>
    </row>
    <row r="8239" spans="1:32" x14ac:dyDescent="0.3">
      <c r="A8239">
        <v>2792287</v>
      </c>
      <c r="B8239">
        <v>1</v>
      </c>
      <c r="C8239" t="s">
        <v>82</v>
      </c>
      <c r="D8239" t="s">
        <v>87</v>
      </c>
      <c r="E8239" t="s">
        <v>17724</v>
      </c>
      <c r="F8239" t="s">
        <v>17725</v>
      </c>
      <c r="G8239" t="s">
        <v>31552</v>
      </c>
      <c r="H8239" t="s">
        <v>2229</v>
      </c>
      <c r="I8239" t="s">
        <v>78</v>
      </c>
      <c r="J8239" t="s">
        <v>135</v>
      </c>
      <c r="K8239" t="s">
        <v>22</v>
      </c>
      <c r="L8239" t="s">
        <v>136</v>
      </c>
      <c r="M8239" t="s">
        <v>28974</v>
      </c>
      <c r="N8239" t="s">
        <v>28975</v>
      </c>
      <c r="O8239">
        <v>0.81305555555555553</v>
      </c>
      <c r="P8239">
        <v>0</v>
      </c>
      <c r="Q8239">
        <v>834</v>
      </c>
      <c r="R8239">
        <v>0</v>
      </c>
      <c r="S8239">
        <v>0</v>
      </c>
      <c r="T8239">
        <v>0</v>
      </c>
      <c r="U8239">
        <v>28</v>
      </c>
      <c r="V8239">
        <v>0</v>
      </c>
      <c r="W8239">
        <v>0</v>
      </c>
      <c r="X8239">
        <v>0</v>
      </c>
      <c r="Y8239">
        <v>212.51688999999999</v>
      </c>
      <c r="Z8239">
        <v>0</v>
      </c>
      <c r="AA8239">
        <v>0</v>
      </c>
      <c r="AB8239">
        <v>0</v>
      </c>
      <c r="AC8239">
        <v>5.8180037000000002</v>
      </c>
      <c r="AD8239">
        <v>0</v>
      </c>
      <c r="AE8239">
        <v>0</v>
      </c>
      <c r="AF8239">
        <v>218.3349</v>
      </c>
    </row>
    <row r="8240" spans="1:32" x14ac:dyDescent="0.3">
      <c r="A8240">
        <v>2792302</v>
      </c>
      <c r="B8240">
        <v>1</v>
      </c>
      <c r="C8240" t="s">
        <v>83</v>
      </c>
      <c r="D8240" t="s">
        <v>120</v>
      </c>
      <c r="E8240" t="s">
        <v>28387</v>
      </c>
      <c r="F8240" t="s">
        <v>28388</v>
      </c>
      <c r="G8240" t="s">
        <v>31545</v>
      </c>
      <c r="H8240" t="s">
        <v>134</v>
      </c>
      <c r="I8240" t="s">
        <v>79</v>
      </c>
      <c r="J8240" t="s">
        <v>135</v>
      </c>
      <c r="K8240" t="s">
        <v>22</v>
      </c>
      <c r="L8240" t="s">
        <v>136</v>
      </c>
      <c r="M8240" t="s">
        <v>28976</v>
      </c>
      <c r="N8240" t="s">
        <v>28977</v>
      </c>
      <c r="O8240">
        <v>0.30222222222222223</v>
      </c>
      <c r="P8240">
        <v>3</v>
      </c>
      <c r="Q8240">
        <v>699</v>
      </c>
      <c r="R8240">
        <v>53</v>
      </c>
      <c r="S8240">
        <v>82</v>
      </c>
      <c r="T8240">
        <v>6</v>
      </c>
      <c r="U8240">
        <v>54</v>
      </c>
      <c r="V8240">
        <v>2</v>
      </c>
      <c r="W8240">
        <v>0</v>
      </c>
      <c r="X8240">
        <v>2.9838110000000002</v>
      </c>
      <c r="Y8240">
        <v>32.983795000000001</v>
      </c>
      <c r="Z8240">
        <v>15.012625999999999</v>
      </c>
      <c r="AA8240">
        <v>9.9116510000000009</v>
      </c>
      <c r="AB8240">
        <v>6.9492159999999998</v>
      </c>
      <c r="AC8240">
        <v>6.1674037000000004</v>
      </c>
      <c r="AD8240">
        <v>5.6854234000000003</v>
      </c>
      <c r="AE8240">
        <v>0</v>
      </c>
      <c r="AF8240">
        <v>79.693923999999996</v>
      </c>
    </row>
    <row r="8241" spans="1:32" x14ac:dyDescent="0.3">
      <c r="A8241">
        <v>2792281</v>
      </c>
      <c r="B8241">
        <v>1</v>
      </c>
      <c r="C8241" t="s">
        <v>82</v>
      </c>
      <c r="D8241" t="s">
        <v>90</v>
      </c>
      <c r="E8241" t="s">
        <v>28978</v>
      </c>
      <c r="F8241" t="s">
        <v>28979</v>
      </c>
      <c r="G8241" t="s">
        <v>31551</v>
      </c>
      <c r="H8241" t="s">
        <v>3857</v>
      </c>
      <c r="I8241" t="s">
        <v>79</v>
      </c>
      <c r="J8241" t="s">
        <v>135</v>
      </c>
      <c r="K8241" t="s">
        <v>22</v>
      </c>
      <c r="L8241" t="s">
        <v>136</v>
      </c>
      <c r="M8241" t="s">
        <v>28980</v>
      </c>
      <c r="N8241" t="s">
        <v>28981</v>
      </c>
      <c r="O8241">
        <v>1.0397222222222222</v>
      </c>
      <c r="P8241">
        <v>0</v>
      </c>
      <c r="Q8241">
        <v>823</v>
      </c>
      <c r="R8241">
        <v>0</v>
      </c>
      <c r="S8241">
        <v>0</v>
      </c>
      <c r="T8241">
        <v>0</v>
      </c>
      <c r="U8241">
        <v>98</v>
      </c>
      <c r="V8241">
        <v>0</v>
      </c>
      <c r="W8241">
        <v>1</v>
      </c>
      <c r="X8241">
        <v>0</v>
      </c>
      <c r="Y8241">
        <v>245.03357</v>
      </c>
      <c r="Z8241">
        <v>0</v>
      </c>
      <c r="AA8241">
        <v>0</v>
      </c>
      <c r="AB8241">
        <v>0</v>
      </c>
      <c r="AC8241">
        <v>91.682249999999996</v>
      </c>
      <c r="AD8241">
        <v>0</v>
      </c>
      <c r="AE8241">
        <v>21.648766999999999</v>
      </c>
      <c r="AF8241">
        <v>358.3646</v>
      </c>
    </row>
    <row r="8242" spans="1:32" x14ac:dyDescent="0.3">
      <c r="A8242">
        <v>2792282</v>
      </c>
      <c r="B8242">
        <v>1</v>
      </c>
      <c r="C8242" t="s">
        <v>82</v>
      </c>
      <c r="D8242" t="s">
        <v>84</v>
      </c>
      <c r="E8242" t="s">
        <v>28982</v>
      </c>
      <c r="F8242" t="s">
        <v>28983</v>
      </c>
      <c r="G8242" t="s">
        <v>31547</v>
      </c>
      <c r="H8242" t="s">
        <v>134</v>
      </c>
      <c r="I8242" t="s">
        <v>79</v>
      </c>
      <c r="J8242" t="s">
        <v>135</v>
      </c>
      <c r="K8242" t="s">
        <v>22</v>
      </c>
      <c r="L8242" t="s">
        <v>136</v>
      </c>
      <c r="M8242" t="s">
        <v>28984</v>
      </c>
      <c r="N8242" t="s">
        <v>28985</v>
      </c>
      <c r="O8242">
        <v>0.16</v>
      </c>
      <c r="P8242">
        <v>7</v>
      </c>
      <c r="Q8242">
        <v>1373</v>
      </c>
      <c r="R8242">
        <v>25</v>
      </c>
      <c r="S8242">
        <v>17</v>
      </c>
      <c r="T8242">
        <v>50</v>
      </c>
      <c r="U8242">
        <v>121</v>
      </c>
      <c r="V8242">
        <v>7</v>
      </c>
      <c r="W8242">
        <v>0</v>
      </c>
      <c r="X8242">
        <v>1.4053715</v>
      </c>
      <c r="Y8242">
        <v>61.833655999999998</v>
      </c>
      <c r="Z8242">
        <v>4.5434950000000001</v>
      </c>
      <c r="AA8242">
        <v>0.92820519999999995</v>
      </c>
      <c r="AB8242">
        <v>144.40790000000001</v>
      </c>
      <c r="AC8242">
        <v>23.041948000000001</v>
      </c>
      <c r="AD8242">
        <v>139.95775</v>
      </c>
      <c r="AE8242">
        <v>0</v>
      </c>
      <c r="AF8242">
        <v>376.11831999999998</v>
      </c>
    </row>
    <row r="8243" spans="1:32" x14ac:dyDescent="0.3">
      <c r="A8243">
        <v>2792153</v>
      </c>
      <c r="B8243">
        <v>1</v>
      </c>
      <c r="C8243" t="s">
        <v>82</v>
      </c>
      <c r="D8243" t="s">
        <v>108</v>
      </c>
      <c r="E8243" t="s">
        <v>28986</v>
      </c>
      <c r="F8243" t="s">
        <v>28987</v>
      </c>
      <c r="G8243" t="s">
        <v>31546</v>
      </c>
      <c r="H8243" t="s">
        <v>223</v>
      </c>
      <c r="I8243" t="s">
        <v>78</v>
      </c>
      <c r="J8243" t="s">
        <v>135</v>
      </c>
      <c r="K8243" t="s">
        <v>22</v>
      </c>
      <c r="L8243" t="s">
        <v>136</v>
      </c>
      <c r="M8243" t="s">
        <v>28988</v>
      </c>
      <c r="N8243" t="s">
        <v>28989</v>
      </c>
      <c r="O8243">
        <v>3.3736111111111109</v>
      </c>
      <c r="P8243">
        <v>0</v>
      </c>
      <c r="Q8243">
        <v>45</v>
      </c>
      <c r="R8243">
        <v>0</v>
      </c>
      <c r="S8243">
        <v>0</v>
      </c>
      <c r="T8243">
        <v>0</v>
      </c>
      <c r="U8243">
        <v>5</v>
      </c>
      <c r="V8243">
        <v>0</v>
      </c>
      <c r="W8243">
        <v>0</v>
      </c>
      <c r="X8243">
        <v>0</v>
      </c>
      <c r="Y8243">
        <v>44.858097000000001</v>
      </c>
      <c r="Z8243">
        <v>0</v>
      </c>
      <c r="AA8243">
        <v>0</v>
      </c>
      <c r="AB8243">
        <v>0</v>
      </c>
      <c r="AC8243">
        <v>12.167769</v>
      </c>
      <c r="AD8243">
        <v>0</v>
      </c>
      <c r="AE8243">
        <v>0</v>
      </c>
      <c r="AF8243">
        <v>57.025863999999999</v>
      </c>
    </row>
    <row r="8244" spans="1:32" x14ac:dyDescent="0.3">
      <c r="A8244">
        <v>2792173</v>
      </c>
      <c r="B8244">
        <v>1</v>
      </c>
      <c r="C8244" t="s">
        <v>82</v>
      </c>
      <c r="D8244" t="s">
        <v>113</v>
      </c>
      <c r="E8244" t="s">
        <v>28990</v>
      </c>
      <c r="F8244" t="s">
        <v>28991</v>
      </c>
      <c r="G8244" t="s">
        <v>31546</v>
      </c>
      <c r="H8244" t="s">
        <v>223</v>
      </c>
      <c r="I8244" t="s">
        <v>78</v>
      </c>
      <c r="J8244" t="s">
        <v>135</v>
      </c>
      <c r="K8244" t="s">
        <v>22</v>
      </c>
      <c r="L8244" t="s">
        <v>136</v>
      </c>
      <c r="M8244" t="s">
        <v>28992</v>
      </c>
      <c r="N8244" t="s">
        <v>28993</v>
      </c>
      <c r="O8244">
        <v>1.1827777777777777</v>
      </c>
      <c r="P8244">
        <v>0</v>
      </c>
      <c r="Q8244">
        <v>217</v>
      </c>
      <c r="R8244">
        <v>0</v>
      </c>
      <c r="S8244">
        <v>0</v>
      </c>
      <c r="T8244">
        <v>0</v>
      </c>
      <c r="U8244">
        <v>23</v>
      </c>
      <c r="V8244">
        <v>0</v>
      </c>
      <c r="W8244">
        <v>0</v>
      </c>
      <c r="X8244">
        <v>0</v>
      </c>
      <c r="Y8244">
        <v>83.500145000000003</v>
      </c>
      <c r="Z8244">
        <v>0</v>
      </c>
      <c r="AA8244">
        <v>0</v>
      </c>
      <c r="AB8244">
        <v>0</v>
      </c>
      <c r="AC8244">
        <v>10.541855</v>
      </c>
      <c r="AD8244">
        <v>0</v>
      </c>
      <c r="AE8244">
        <v>0</v>
      </c>
      <c r="AF8244">
        <v>94.042000000000002</v>
      </c>
    </row>
    <row r="8245" spans="1:32" x14ac:dyDescent="0.3">
      <c r="A8245">
        <v>2792109</v>
      </c>
      <c r="B8245">
        <v>1</v>
      </c>
      <c r="C8245" t="s">
        <v>82</v>
      </c>
      <c r="D8245" t="s">
        <v>94</v>
      </c>
      <c r="E8245" t="s">
        <v>26501</v>
      </c>
      <c r="F8245" t="s">
        <v>26502</v>
      </c>
      <c r="G8245" t="s">
        <v>31548</v>
      </c>
      <c r="H8245" t="s">
        <v>333</v>
      </c>
      <c r="I8245" t="s">
        <v>78</v>
      </c>
      <c r="J8245" t="s">
        <v>135</v>
      </c>
      <c r="K8245" t="s">
        <v>22</v>
      </c>
      <c r="L8245" t="s">
        <v>136</v>
      </c>
      <c r="M8245" t="s">
        <v>28994</v>
      </c>
      <c r="N8245" t="s">
        <v>28995</v>
      </c>
      <c r="O8245">
        <v>5.4958333333333336</v>
      </c>
      <c r="P8245">
        <v>0</v>
      </c>
      <c r="Q8245">
        <v>25</v>
      </c>
      <c r="R8245">
        <v>0</v>
      </c>
      <c r="S8245">
        <v>0</v>
      </c>
      <c r="T8245">
        <v>0</v>
      </c>
      <c r="U8245">
        <v>1</v>
      </c>
      <c r="V8245">
        <v>0</v>
      </c>
      <c r="W8245">
        <v>0</v>
      </c>
      <c r="X8245">
        <v>0</v>
      </c>
      <c r="Y8245">
        <v>45.198566</v>
      </c>
      <c r="Z8245">
        <v>0</v>
      </c>
      <c r="AA8245">
        <v>0</v>
      </c>
      <c r="AB8245">
        <v>0</v>
      </c>
      <c r="AC8245">
        <v>7.8960929999999996</v>
      </c>
      <c r="AD8245">
        <v>0</v>
      </c>
      <c r="AE8245">
        <v>0</v>
      </c>
      <c r="AF8245">
        <v>53.094658000000003</v>
      </c>
    </row>
    <row r="8246" spans="1:32" x14ac:dyDescent="0.3">
      <c r="A8246">
        <v>2792039</v>
      </c>
      <c r="B8246">
        <v>1</v>
      </c>
      <c r="C8246" t="s">
        <v>82</v>
      </c>
      <c r="D8246" t="s">
        <v>108</v>
      </c>
      <c r="E8246" t="s">
        <v>28996</v>
      </c>
      <c r="F8246" t="s">
        <v>28997</v>
      </c>
      <c r="G8246" t="s">
        <v>31552</v>
      </c>
      <c r="H8246" t="s">
        <v>648</v>
      </c>
      <c r="I8246" t="s">
        <v>78</v>
      </c>
      <c r="J8246" t="s">
        <v>135</v>
      </c>
      <c r="K8246" t="s">
        <v>22</v>
      </c>
      <c r="L8246" t="s">
        <v>186</v>
      </c>
      <c r="M8246" t="s">
        <v>28998</v>
      </c>
      <c r="N8246" t="s">
        <v>28999</v>
      </c>
      <c r="O8246">
        <v>1.0933333333333333</v>
      </c>
      <c r="P8246">
        <v>0</v>
      </c>
      <c r="Q8246">
        <v>23</v>
      </c>
      <c r="R8246">
        <v>0</v>
      </c>
      <c r="S8246">
        <v>13</v>
      </c>
      <c r="T8246">
        <v>0</v>
      </c>
      <c r="U8246">
        <v>12</v>
      </c>
      <c r="V8246">
        <v>0</v>
      </c>
      <c r="W8246">
        <v>0</v>
      </c>
      <c r="X8246">
        <v>0</v>
      </c>
      <c r="Y8246">
        <v>3.4557760000000002</v>
      </c>
      <c r="Z8246">
        <v>0</v>
      </c>
      <c r="AA8246">
        <v>11.447039999999999</v>
      </c>
      <c r="AB8246">
        <v>0</v>
      </c>
      <c r="AC8246">
        <v>2.9549878000000001</v>
      </c>
      <c r="AD8246">
        <v>0</v>
      </c>
      <c r="AE8246">
        <v>0</v>
      </c>
      <c r="AF8246">
        <v>17.857803000000001</v>
      </c>
    </row>
    <row r="8247" spans="1:32" x14ac:dyDescent="0.3">
      <c r="A8247">
        <v>2792014</v>
      </c>
      <c r="B8247">
        <v>1</v>
      </c>
      <c r="C8247" t="s">
        <v>82</v>
      </c>
      <c r="D8247" t="s">
        <v>112</v>
      </c>
      <c r="E8247" t="s">
        <v>29000</v>
      </c>
      <c r="F8247" t="s">
        <v>29001</v>
      </c>
      <c r="G8247" t="s">
        <v>31548</v>
      </c>
      <c r="H8247" t="s">
        <v>333</v>
      </c>
      <c r="I8247" t="s">
        <v>78</v>
      </c>
      <c r="J8247" t="s">
        <v>135</v>
      </c>
      <c r="K8247" t="s">
        <v>22</v>
      </c>
      <c r="L8247" t="s">
        <v>136</v>
      </c>
      <c r="M8247" t="s">
        <v>29002</v>
      </c>
      <c r="N8247" t="s">
        <v>29003</v>
      </c>
      <c r="O8247">
        <v>1.0158333333333334</v>
      </c>
      <c r="P8247">
        <v>0</v>
      </c>
      <c r="Q8247">
        <v>6</v>
      </c>
      <c r="R8247">
        <v>0</v>
      </c>
      <c r="S8247">
        <v>0</v>
      </c>
      <c r="T8247">
        <v>0</v>
      </c>
      <c r="U8247">
        <v>1</v>
      </c>
      <c r="V8247">
        <v>0</v>
      </c>
      <c r="W8247">
        <v>0</v>
      </c>
      <c r="X8247">
        <v>0</v>
      </c>
      <c r="Y8247">
        <v>1.0661879999999999</v>
      </c>
      <c r="Z8247">
        <v>0</v>
      </c>
      <c r="AA8247">
        <v>0</v>
      </c>
      <c r="AB8247">
        <v>0</v>
      </c>
      <c r="AC8247">
        <v>0.12691224000000001</v>
      </c>
      <c r="AD8247">
        <v>0</v>
      </c>
      <c r="AE8247">
        <v>0</v>
      </c>
      <c r="AF8247">
        <v>1.1931001999999999</v>
      </c>
    </row>
    <row r="8248" spans="1:32" x14ac:dyDescent="0.3">
      <c r="A8248">
        <v>2792010</v>
      </c>
      <c r="B8248">
        <v>1</v>
      </c>
      <c r="C8248" t="s">
        <v>83</v>
      </c>
      <c r="D8248" t="s">
        <v>125</v>
      </c>
      <c r="E8248" t="s">
        <v>26155</v>
      </c>
      <c r="F8248" t="s">
        <v>26156</v>
      </c>
      <c r="G8248" t="s">
        <v>31549</v>
      </c>
      <c r="H8248" t="s">
        <v>134</v>
      </c>
      <c r="I8248" t="s">
        <v>79</v>
      </c>
      <c r="J8248" t="s">
        <v>135</v>
      </c>
      <c r="K8248" t="s">
        <v>22</v>
      </c>
      <c r="L8248" t="s">
        <v>136</v>
      </c>
      <c r="M8248" t="s">
        <v>29004</v>
      </c>
      <c r="N8248" t="s">
        <v>29005</v>
      </c>
      <c r="O8248">
        <v>0.29305555555555557</v>
      </c>
      <c r="P8248">
        <v>2</v>
      </c>
      <c r="Q8248">
        <v>95</v>
      </c>
      <c r="R8248">
        <v>84</v>
      </c>
      <c r="S8248">
        <v>3</v>
      </c>
      <c r="T8248">
        <v>11</v>
      </c>
      <c r="U8248">
        <v>7</v>
      </c>
      <c r="V8248">
        <v>0</v>
      </c>
      <c r="W8248">
        <v>0</v>
      </c>
      <c r="X8248">
        <v>0.12122376</v>
      </c>
      <c r="Y8248">
        <v>6.440353</v>
      </c>
      <c r="Z8248">
        <v>11.840382999999999</v>
      </c>
      <c r="AA8248">
        <v>0.15410851</v>
      </c>
      <c r="AB8248">
        <v>16.449090999999999</v>
      </c>
      <c r="AC8248">
        <v>0.955955</v>
      </c>
      <c r="AD8248">
        <v>0</v>
      </c>
      <c r="AE8248">
        <v>0</v>
      </c>
      <c r="AF8248">
        <v>35.961112999999997</v>
      </c>
    </row>
    <row r="8249" spans="1:32" x14ac:dyDescent="0.3">
      <c r="A8249">
        <v>2792017</v>
      </c>
      <c r="B8249">
        <v>1</v>
      </c>
      <c r="C8249" t="s">
        <v>82</v>
      </c>
      <c r="D8249" t="s">
        <v>92</v>
      </c>
      <c r="E8249" t="s">
        <v>1996</v>
      </c>
      <c r="F8249" t="s">
        <v>1997</v>
      </c>
      <c r="G8249" t="s">
        <v>31545</v>
      </c>
      <c r="H8249" t="s">
        <v>648</v>
      </c>
      <c r="I8249" t="s">
        <v>79</v>
      </c>
      <c r="J8249" t="s">
        <v>135</v>
      </c>
      <c r="K8249" t="s">
        <v>22</v>
      </c>
      <c r="L8249" t="s">
        <v>186</v>
      </c>
      <c r="M8249" t="s">
        <v>29006</v>
      </c>
      <c r="N8249" t="s">
        <v>29007</v>
      </c>
      <c r="O8249">
        <v>1.6658333333333333</v>
      </c>
      <c r="P8249">
        <v>2</v>
      </c>
      <c r="Q8249">
        <v>208</v>
      </c>
      <c r="R8249">
        <v>1</v>
      </c>
      <c r="S8249">
        <v>206</v>
      </c>
      <c r="T8249">
        <v>1</v>
      </c>
      <c r="U8249">
        <v>81</v>
      </c>
      <c r="V8249">
        <v>1</v>
      </c>
      <c r="W8249">
        <v>0</v>
      </c>
      <c r="X8249">
        <v>25.732127999999999</v>
      </c>
      <c r="Y8249">
        <v>144.25778</v>
      </c>
      <c r="Z8249">
        <v>20.587215</v>
      </c>
      <c r="AA8249">
        <v>176.33942999999999</v>
      </c>
      <c r="AB8249">
        <v>26.362542999999999</v>
      </c>
      <c r="AC8249">
        <v>103.76904</v>
      </c>
      <c r="AD8249">
        <v>23.680582000000001</v>
      </c>
      <c r="AE8249">
        <v>0</v>
      </c>
      <c r="AF8249">
        <v>520.72875999999997</v>
      </c>
    </row>
    <row r="8250" spans="1:32" x14ac:dyDescent="0.3">
      <c r="A8250">
        <v>2792015</v>
      </c>
      <c r="B8250">
        <v>1</v>
      </c>
      <c r="C8250" t="s">
        <v>83</v>
      </c>
      <c r="D8250" t="s">
        <v>116</v>
      </c>
      <c r="E8250" t="s">
        <v>29008</v>
      </c>
      <c r="F8250" t="s">
        <v>29009</v>
      </c>
      <c r="G8250" t="s">
        <v>31549</v>
      </c>
      <c r="H8250" t="s">
        <v>185</v>
      </c>
      <c r="I8250" t="s">
        <v>79</v>
      </c>
      <c r="J8250" t="s">
        <v>135</v>
      </c>
      <c r="K8250" t="s">
        <v>22</v>
      </c>
      <c r="L8250" t="s">
        <v>186</v>
      </c>
      <c r="M8250" t="s">
        <v>29010</v>
      </c>
      <c r="N8250" t="s">
        <v>29011</v>
      </c>
      <c r="O8250">
        <v>0.32777777777777778</v>
      </c>
      <c r="P8250">
        <v>1</v>
      </c>
      <c r="Q8250">
        <v>411</v>
      </c>
      <c r="R8250">
        <v>46</v>
      </c>
      <c r="S8250">
        <v>310</v>
      </c>
      <c r="T8250">
        <v>10</v>
      </c>
      <c r="U8250">
        <v>39</v>
      </c>
      <c r="V8250">
        <v>1</v>
      </c>
      <c r="W8250">
        <v>0</v>
      </c>
      <c r="X8250">
        <v>6.7793383999999998E-2</v>
      </c>
      <c r="Y8250">
        <v>21.056035999999999</v>
      </c>
      <c r="Z8250">
        <v>14.532636999999999</v>
      </c>
      <c r="AA8250">
        <v>34.950290000000003</v>
      </c>
      <c r="AB8250">
        <v>14.213367</v>
      </c>
      <c r="AC8250">
        <v>2.6154753999999998</v>
      </c>
      <c r="AD8250">
        <v>3.9865599999999999</v>
      </c>
      <c r="AE8250">
        <v>0</v>
      </c>
      <c r="AF8250">
        <v>91.422165000000007</v>
      </c>
    </row>
    <row r="8251" spans="1:32" x14ac:dyDescent="0.3">
      <c r="A8251">
        <v>2791936</v>
      </c>
      <c r="B8251">
        <v>1</v>
      </c>
      <c r="C8251" t="s">
        <v>82</v>
      </c>
      <c r="D8251" t="s">
        <v>104</v>
      </c>
      <c r="E8251" t="s">
        <v>25333</v>
      </c>
      <c r="F8251" t="s">
        <v>25334</v>
      </c>
      <c r="G8251" t="s">
        <v>31548</v>
      </c>
      <c r="H8251" t="s">
        <v>893</v>
      </c>
      <c r="I8251" t="s">
        <v>78</v>
      </c>
      <c r="J8251" t="s">
        <v>135</v>
      </c>
      <c r="K8251" t="s">
        <v>22</v>
      </c>
      <c r="L8251" t="s">
        <v>136</v>
      </c>
      <c r="M8251" t="s">
        <v>29012</v>
      </c>
      <c r="N8251" t="s">
        <v>29013</v>
      </c>
      <c r="O8251">
        <v>7.6955555555555559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1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270.53161999999998</v>
      </c>
      <c r="AD8251">
        <v>0</v>
      </c>
      <c r="AE8251">
        <v>0</v>
      </c>
      <c r="AF8251">
        <v>270.53161999999998</v>
      </c>
    </row>
    <row r="8252" spans="1:32" x14ac:dyDescent="0.3">
      <c r="A8252">
        <v>2791952</v>
      </c>
      <c r="B8252">
        <v>1</v>
      </c>
      <c r="C8252" t="s">
        <v>82</v>
      </c>
      <c r="D8252" t="s">
        <v>107</v>
      </c>
      <c r="E8252" t="s">
        <v>29014</v>
      </c>
      <c r="F8252" t="s">
        <v>29015</v>
      </c>
      <c r="G8252" t="s">
        <v>31551</v>
      </c>
      <c r="H8252" t="s">
        <v>134</v>
      </c>
      <c r="I8252" t="s">
        <v>79</v>
      </c>
      <c r="J8252" t="s">
        <v>248</v>
      </c>
      <c r="K8252" t="s">
        <v>22</v>
      </c>
      <c r="L8252" t="s">
        <v>136</v>
      </c>
      <c r="M8252" t="s">
        <v>29016</v>
      </c>
      <c r="N8252" t="s">
        <v>29017</v>
      </c>
      <c r="O8252">
        <v>1.6666666666666666E-2</v>
      </c>
      <c r="P8252">
        <v>0</v>
      </c>
      <c r="Q8252">
        <v>413</v>
      </c>
      <c r="R8252">
        <v>0</v>
      </c>
      <c r="S8252">
        <v>1</v>
      </c>
      <c r="T8252">
        <v>0</v>
      </c>
      <c r="U8252">
        <v>31</v>
      </c>
      <c r="V8252">
        <v>0</v>
      </c>
      <c r="W8252">
        <v>0</v>
      </c>
      <c r="X8252">
        <v>0</v>
      </c>
      <c r="Y8252">
        <v>2.4291502999999999</v>
      </c>
      <c r="Z8252">
        <v>0</v>
      </c>
      <c r="AA8252">
        <v>3.2739580000000002E-4</v>
      </c>
      <c r="AB8252">
        <v>0</v>
      </c>
      <c r="AC8252">
        <v>1.5506770999999999</v>
      </c>
      <c r="AD8252">
        <v>0</v>
      </c>
      <c r="AE8252">
        <v>0</v>
      </c>
      <c r="AF8252">
        <v>3.9801549999999999</v>
      </c>
    </row>
    <row r="8253" spans="1:32" x14ac:dyDescent="0.3">
      <c r="A8253">
        <v>2791934</v>
      </c>
      <c r="B8253">
        <v>1</v>
      </c>
      <c r="C8253" t="s">
        <v>82</v>
      </c>
      <c r="D8253" t="s">
        <v>110</v>
      </c>
      <c r="E8253" t="s">
        <v>29018</v>
      </c>
      <c r="F8253" t="s">
        <v>29019</v>
      </c>
      <c r="G8253" t="s">
        <v>31545</v>
      </c>
      <c r="H8253" t="s">
        <v>648</v>
      </c>
      <c r="I8253" t="s">
        <v>79</v>
      </c>
      <c r="J8253" t="s">
        <v>135</v>
      </c>
      <c r="K8253" t="s">
        <v>22</v>
      </c>
      <c r="L8253" t="s">
        <v>186</v>
      </c>
      <c r="M8253" t="s">
        <v>29020</v>
      </c>
      <c r="N8253" t="s">
        <v>29021</v>
      </c>
      <c r="O8253">
        <v>5.1550000000000002</v>
      </c>
      <c r="P8253">
        <v>2</v>
      </c>
      <c r="Q8253">
        <v>751</v>
      </c>
      <c r="R8253">
        <v>89</v>
      </c>
      <c r="S8253">
        <v>139</v>
      </c>
      <c r="T8253">
        <v>11</v>
      </c>
      <c r="U8253">
        <v>115</v>
      </c>
      <c r="V8253">
        <v>0</v>
      </c>
      <c r="W8253">
        <v>0</v>
      </c>
      <c r="X8253">
        <v>1.5977075000000001</v>
      </c>
      <c r="Y8253">
        <v>697.60595999999998</v>
      </c>
      <c r="Z8253">
        <v>485.16525000000001</v>
      </c>
      <c r="AA8253">
        <v>460.51306</v>
      </c>
      <c r="AB8253">
        <v>217.93073000000001</v>
      </c>
      <c r="AC8253">
        <v>286.99545000000001</v>
      </c>
      <c r="AD8253">
        <v>0</v>
      </c>
      <c r="AE8253">
        <v>0</v>
      </c>
      <c r="AF8253">
        <v>2149.808</v>
      </c>
    </row>
    <row r="8254" spans="1:32" x14ac:dyDescent="0.3">
      <c r="A8254">
        <v>2791871</v>
      </c>
      <c r="B8254">
        <v>1</v>
      </c>
      <c r="C8254" t="s">
        <v>83</v>
      </c>
      <c r="D8254" t="s">
        <v>116</v>
      </c>
      <c r="E8254" t="s">
        <v>29022</v>
      </c>
      <c r="F8254" t="s">
        <v>29023</v>
      </c>
      <c r="G8254" t="s">
        <v>31551</v>
      </c>
      <c r="H8254" t="s">
        <v>672</v>
      </c>
      <c r="I8254" t="s">
        <v>79</v>
      </c>
      <c r="J8254" t="s">
        <v>135</v>
      </c>
      <c r="K8254" t="s">
        <v>22</v>
      </c>
      <c r="L8254" t="s">
        <v>136</v>
      </c>
      <c r="M8254" t="s">
        <v>29024</v>
      </c>
      <c r="N8254" t="s">
        <v>29025</v>
      </c>
      <c r="O8254">
        <v>0.75444444444444447</v>
      </c>
      <c r="P8254">
        <v>1</v>
      </c>
      <c r="Q8254">
        <v>66</v>
      </c>
      <c r="R8254">
        <v>3</v>
      </c>
      <c r="S8254">
        <v>4</v>
      </c>
      <c r="T8254">
        <v>0</v>
      </c>
      <c r="U8254">
        <v>6</v>
      </c>
      <c r="V8254">
        <v>0</v>
      </c>
      <c r="W8254">
        <v>0</v>
      </c>
      <c r="X8254">
        <v>0.15706255</v>
      </c>
      <c r="Y8254">
        <v>10.016996000000001</v>
      </c>
      <c r="Z8254">
        <v>0.18356237</v>
      </c>
      <c r="AA8254">
        <v>1.4052203000000001</v>
      </c>
      <c r="AB8254">
        <v>0</v>
      </c>
      <c r="AC8254">
        <v>0.81474880000000005</v>
      </c>
      <c r="AD8254">
        <v>0</v>
      </c>
      <c r="AE8254">
        <v>0</v>
      </c>
      <c r="AF8254">
        <v>12.577591</v>
      </c>
    </row>
    <row r="8255" spans="1:32" x14ac:dyDescent="0.3">
      <c r="A8255">
        <v>2791866</v>
      </c>
      <c r="B8255">
        <v>1</v>
      </c>
      <c r="C8255" t="s">
        <v>83</v>
      </c>
      <c r="D8255" t="s">
        <v>128</v>
      </c>
      <c r="E8255" t="s">
        <v>29026</v>
      </c>
      <c r="F8255" t="s">
        <v>29027</v>
      </c>
      <c r="G8255" t="s">
        <v>31549</v>
      </c>
      <c r="H8255" t="s">
        <v>134</v>
      </c>
      <c r="I8255" t="s">
        <v>79</v>
      </c>
      <c r="J8255" t="s">
        <v>135</v>
      </c>
      <c r="K8255" t="s">
        <v>22</v>
      </c>
      <c r="L8255" t="s">
        <v>136</v>
      </c>
      <c r="M8255" t="s">
        <v>29028</v>
      </c>
      <c r="N8255" t="s">
        <v>29029</v>
      </c>
      <c r="O8255">
        <v>1.1066666666666667</v>
      </c>
      <c r="P8255">
        <v>5</v>
      </c>
      <c r="Q8255">
        <v>0</v>
      </c>
      <c r="R8255">
        <v>32</v>
      </c>
      <c r="S8255">
        <v>0</v>
      </c>
      <c r="T8255">
        <v>5</v>
      </c>
      <c r="U8255">
        <v>0</v>
      </c>
      <c r="V8255">
        <v>2</v>
      </c>
      <c r="W8255">
        <v>0</v>
      </c>
      <c r="X8255">
        <v>19.909935000000001</v>
      </c>
      <c r="Y8255">
        <v>0</v>
      </c>
      <c r="Z8255">
        <v>4.739522</v>
      </c>
      <c r="AA8255">
        <v>0</v>
      </c>
      <c r="AB8255">
        <v>14.181618</v>
      </c>
      <c r="AC8255">
        <v>0</v>
      </c>
      <c r="AD8255">
        <v>21.482047999999999</v>
      </c>
      <c r="AE8255">
        <v>0</v>
      </c>
      <c r="AF8255">
        <v>60.313119999999998</v>
      </c>
    </row>
    <row r="8256" spans="1:32" x14ac:dyDescent="0.3">
      <c r="A8256">
        <v>2791877</v>
      </c>
      <c r="B8256">
        <v>1</v>
      </c>
      <c r="C8256" t="s">
        <v>83</v>
      </c>
      <c r="D8256" t="s">
        <v>125</v>
      </c>
      <c r="E8256" t="s">
        <v>26155</v>
      </c>
      <c r="F8256" t="s">
        <v>26156</v>
      </c>
      <c r="G8256" t="s">
        <v>31549</v>
      </c>
      <c r="H8256" t="s">
        <v>134</v>
      </c>
      <c r="I8256" t="s">
        <v>79</v>
      </c>
      <c r="J8256" t="s">
        <v>135</v>
      </c>
      <c r="K8256" t="s">
        <v>22</v>
      </c>
      <c r="L8256" t="s">
        <v>136</v>
      </c>
      <c r="M8256" t="s">
        <v>29030</v>
      </c>
      <c r="N8256" t="s">
        <v>29031</v>
      </c>
      <c r="O8256">
        <v>0.66749999999999998</v>
      </c>
      <c r="P8256">
        <v>2</v>
      </c>
      <c r="Q8256">
        <v>95</v>
      </c>
      <c r="R8256">
        <v>84</v>
      </c>
      <c r="S8256">
        <v>3</v>
      </c>
      <c r="T8256">
        <v>11</v>
      </c>
      <c r="U8256">
        <v>7</v>
      </c>
      <c r="V8256">
        <v>0</v>
      </c>
      <c r="W8256">
        <v>0</v>
      </c>
      <c r="X8256">
        <v>0.2770281</v>
      </c>
      <c r="Y8256">
        <v>14.717897000000001</v>
      </c>
      <c r="Z8256">
        <v>25.609836999999999</v>
      </c>
      <c r="AA8256">
        <v>0.31563970000000002</v>
      </c>
      <c r="AB8256">
        <v>37.215651999999999</v>
      </c>
      <c r="AC8256">
        <v>2.1264645999999998</v>
      </c>
      <c r="AD8256">
        <v>0</v>
      </c>
      <c r="AE8256">
        <v>0</v>
      </c>
      <c r="AF8256">
        <v>80.262519999999995</v>
      </c>
    </row>
    <row r="8257" spans="1:32" x14ac:dyDescent="0.3">
      <c r="A8257">
        <v>2791833</v>
      </c>
      <c r="B8257">
        <v>1</v>
      </c>
      <c r="C8257" t="s">
        <v>82</v>
      </c>
      <c r="D8257" t="s">
        <v>86</v>
      </c>
      <c r="E8257" t="s">
        <v>25918</v>
      </c>
      <c r="F8257" t="s">
        <v>25919</v>
      </c>
      <c r="G8257" t="s">
        <v>31549</v>
      </c>
      <c r="H8257" t="s">
        <v>134</v>
      </c>
      <c r="I8257" t="s">
        <v>79</v>
      </c>
      <c r="J8257" t="s">
        <v>135</v>
      </c>
      <c r="K8257" t="s">
        <v>22</v>
      </c>
      <c r="L8257" t="s">
        <v>136</v>
      </c>
      <c r="M8257" t="s">
        <v>29032</v>
      </c>
      <c r="N8257" t="s">
        <v>29033</v>
      </c>
      <c r="O8257">
        <v>0.69722222222222219</v>
      </c>
      <c r="P8257">
        <v>0</v>
      </c>
      <c r="Q8257">
        <v>22</v>
      </c>
      <c r="R8257">
        <v>12</v>
      </c>
      <c r="S8257">
        <v>130</v>
      </c>
      <c r="T8257">
        <v>3</v>
      </c>
      <c r="U8257">
        <v>31</v>
      </c>
      <c r="V8257">
        <v>2</v>
      </c>
      <c r="W8257">
        <v>0</v>
      </c>
      <c r="X8257">
        <v>0</v>
      </c>
      <c r="Y8257">
        <v>6.9449687000000004</v>
      </c>
      <c r="Z8257">
        <v>7.6543684000000001</v>
      </c>
      <c r="AA8257">
        <v>74.159210000000002</v>
      </c>
      <c r="AB8257">
        <v>11.413835000000001</v>
      </c>
      <c r="AC8257">
        <v>10.307715999999999</v>
      </c>
      <c r="AD8257">
        <v>37.500335999999997</v>
      </c>
      <c r="AE8257">
        <v>0</v>
      </c>
      <c r="AF8257">
        <v>147.98043999999999</v>
      </c>
    </row>
    <row r="8258" spans="1:32" x14ac:dyDescent="0.3">
      <c r="A8258">
        <v>2791796</v>
      </c>
      <c r="B8258">
        <v>1</v>
      </c>
      <c r="C8258" t="s">
        <v>82</v>
      </c>
      <c r="D8258" t="s">
        <v>87</v>
      </c>
      <c r="E8258" t="s">
        <v>29034</v>
      </c>
      <c r="F8258" t="s">
        <v>29035</v>
      </c>
      <c r="G8258" t="s">
        <v>31546</v>
      </c>
      <c r="H8258" t="s">
        <v>223</v>
      </c>
      <c r="I8258" t="s">
        <v>78</v>
      </c>
      <c r="J8258" t="s">
        <v>135</v>
      </c>
      <c r="K8258" t="s">
        <v>22</v>
      </c>
      <c r="L8258" t="s">
        <v>136</v>
      </c>
      <c r="M8258" t="s">
        <v>29036</v>
      </c>
      <c r="N8258" t="s">
        <v>29037</v>
      </c>
      <c r="O8258">
        <v>1.263611111111111</v>
      </c>
      <c r="P8258">
        <v>0</v>
      </c>
      <c r="Q8258">
        <v>102</v>
      </c>
      <c r="R8258">
        <v>0</v>
      </c>
      <c r="S8258">
        <v>0</v>
      </c>
      <c r="T8258">
        <v>0</v>
      </c>
      <c r="U8258">
        <v>12</v>
      </c>
      <c r="V8258">
        <v>0</v>
      </c>
      <c r="W8258">
        <v>0</v>
      </c>
      <c r="X8258">
        <v>0</v>
      </c>
      <c r="Y8258">
        <v>48.290750000000003</v>
      </c>
      <c r="Z8258">
        <v>0</v>
      </c>
      <c r="AA8258">
        <v>0</v>
      </c>
      <c r="AB8258">
        <v>0</v>
      </c>
      <c r="AC8258">
        <v>9.0053835000000007</v>
      </c>
      <c r="AD8258">
        <v>0</v>
      </c>
      <c r="AE8258">
        <v>0</v>
      </c>
      <c r="AF8258">
        <v>57.296129999999998</v>
      </c>
    </row>
    <row r="8259" spans="1:32" x14ac:dyDescent="0.3">
      <c r="A8259">
        <v>2791823</v>
      </c>
      <c r="B8259">
        <v>1</v>
      </c>
      <c r="C8259" t="s">
        <v>82</v>
      </c>
      <c r="D8259" t="s">
        <v>90</v>
      </c>
      <c r="E8259" t="s">
        <v>14221</v>
      </c>
      <c r="F8259" t="s">
        <v>14222</v>
      </c>
      <c r="G8259" t="s">
        <v>31547</v>
      </c>
      <c r="H8259" t="s">
        <v>185</v>
      </c>
      <c r="I8259" t="s">
        <v>80</v>
      </c>
      <c r="J8259" t="s">
        <v>135</v>
      </c>
      <c r="K8259" t="s">
        <v>22</v>
      </c>
      <c r="L8259" t="s">
        <v>186</v>
      </c>
      <c r="M8259" t="s">
        <v>29038</v>
      </c>
      <c r="N8259" t="s">
        <v>29039</v>
      </c>
      <c r="O8259">
        <v>0.16055555555555556</v>
      </c>
      <c r="P8259">
        <v>0</v>
      </c>
      <c r="Q8259">
        <v>9693</v>
      </c>
      <c r="R8259">
        <v>0</v>
      </c>
      <c r="S8259">
        <v>1</v>
      </c>
      <c r="T8259">
        <v>18</v>
      </c>
      <c r="U8259">
        <v>897</v>
      </c>
      <c r="V8259">
        <v>1</v>
      </c>
      <c r="W8259">
        <v>2</v>
      </c>
      <c r="X8259">
        <v>0</v>
      </c>
      <c r="Y8259">
        <v>427.22696000000002</v>
      </c>
      <c r="Z8259">
        <v>0</v>
      </c>
      <c r="AA8259">
        <v>0</v>
      </c>
      <c r="AB8259">
        <v>172.07042999999999</v>
      </c>
      <c r="AC8259">
        <v>105.47836</v>
      </c>
      <c r="AD8259">
        <v>3.3117160000000001</v>
      </c>
      <c r="AE8259">
        <v>0.81754360000000004</v>
      </c>
      <c r="AF8259">
        <v>708.90499999999997</v>
      </c>
    </row>
    <row r="8260" spans="1:32" x14ac:dyDescent="0.3">
      <c r="A8260">
        <v>2791698</v>
      </c>
      <c r="B8260">
        <v>1</v>
      </c>
      <c r="C8260" t="s">
        <v>82</v>
      </c>
      <c r="D8260" t="s">
        <v>104</v>
      </c>
      <c r="E8260" t="s">
        <v>29040</v>
      </c>
      <c r="F8260" t="s">
        <v>29041</v>
      </c>
      <c r="G8260" t="s">
        <v>31548</v>
      </c>
      <c r="H8260" t="s">
        <v>311</v>
      </c>
      <c r="I8260" t="s">
        <v>78</v>
      </c>
      <c r="J8260" t="s">
        <v>135</v>
      </c>
      <c r="K8260" t="s">
        <v>22</v>
      </c>
      <c r="L8260" t="s">
        <v>136</v>
      </c>
      <c r="M8260" t="s">
        <v>29042</v>
      </c>
      <c r="N8260" t="s">
        <v>29043</v>
      </c>
      <c r="O8260">
        <v>3.1955555555555555</v>
      </c>
      <c r="P8260">
        <v>0</v>
      </c>
      <c r="Q8260">
        <v>28</v>
      </c>
      <c r="R8260">
        <v>0</v>
      </c>
      <c r="S8260">
        <v>0</v>
      </c>
      <c r="T8260">
        <v>0</v>
      </c>
      <c r="U8260">
        <v>8</v>
      </c>
      <c r="V8260">
        <v>0</v>
      </c>
      <c r="W8260">
        <v>0</v>
      </c>
      <c r="X8260">
        <v>0</v>
      </c>
      <c r="Y8260">
        <v>39.680759999999999</v>
      </c>
      <c r="Z8260">
        <v>0</v>
      </c>
      <c r="AA8260">
        <v>0</v>
      </c>
      <c r="AB8260">
        <v>0</v>
      </c>
      <c r="AC8260">
        <v>33.935549999999999</v>
      </c>
      <c r="AD8260">
        <v>0</v>
      </c>
      <c r="AE8260">
        <v>0</v>
      </c>
      <c r="AF8260">
        <v>73.616309999999999</v>
      </c>
    </row>
    <row r="8261" spans="1:32" x14ac:dyDescent="0.3">
      <c r="A8261">
        <v>2791705</v>
      </c>
      <c r="B8261">
        <v>1</v>
      </c>
      <c r="C8261" t="s">
        <v>83</v>
      </c>
      <c r="D8261" t="s">
        <v>128</v>
      </c>
      <c r="E8261" t="s">
        <v>29044</v>
      </c>
      <c r="F8261" t="s">
        <v>29045</v>
      </c>
      <c r="G8261" t="s">
        <v>31546</v>
      </c>
      <c r="H8261" t="s">
        <v>145</v>
      </c>
      <c r="I8261" t="s">
        <v>78</v>
      </c>
      <c r="J8261" t="s">
        <v>135</v>
      </c>
      <c r="K8261" t="s">
        <v>22</v>
      </c>
      <c r="L8261" t="s">
        <v>136</v>
      </c>
      <c r="M8261" t="s">
        <v>29046</v>
      </c>
      <c r="N8261" t="s">
        <v>29047</v>
      </c>
      <c r="O8261">
        <v>0.4136111111111111</v>
      </c>
      <c r="P8261">
        <v>0</v>
      </c>
      <c r="Q8261">
        <v>135</v>
      </c>
      <c r="R8261">
        <v>0</v>
      </c>
      <c r="S8261">
        <v>2</v>
      </c>
      <c r="T8261">
        <v>0</v>
      </c>
      <c r="U8261">
        <v>20</v>
      </c>
      <c r="V8261">
        <v>0</v>
      </c>
      <c r="W8261">
        <v>0</v>
      </c>
      <c r="X8261">
        <v>0</v>
      </c>
      <c r="Y8261">
        <v>8.6236149999999991</v>
      </c>
      <c r="Z8261">
        <v>0</v>
      </c>
      <c r="AA8261">
        <v>2.9658082999999998E-2</v>
      </c>
      <c r="AB8261">
        <v>0</v>
      </c>
      <c r="AC8261">
        <v>4.2696033</v>
      </c>
      <c r="AD8261">
        <v>0</v>
      </c>
      <c r="AE8261">
        <v>0</v>
      </c>
      <c r="AF8261">
        <v>12.922876</v>
      </c>
    </row>
    <row r="8262" spans="1:32" x14ac:dyDescent="0.3">
      <c r="A8262">
        <v>2791714</v>
      </c>
      <c r="B8262">
        <v>1</v>
      </c>
      <c r="C8262" t="s">
        <v>82</v>
      </c>
      <c r="D8262" t="s">
        <v>92</v>
      </c>
      <c r="E8262" t="s">
        <v>25984</v>
      </c>
      <c r="F8262" t="s">
        <v>25985</v>
      </c>
      <c r="G8262" t="s">
        <v>31549</v>
      </c>
      <c r="H8262" t="s">
        <v>145</v>
      </c>
      <c r="I8262" t="s">
        <v>79</v>
      </c>
      <c r="J8262" t="s">
        <v>135</v>
      </c>
      <c r="K8262" t="s">
        <v>22</v>
      </c>
      <c r="L8262" t="s">
        <v>136</v>
      </c>
      <c r="M8262" t="s">
        <v>29048</v>
      </c>
      <c r="N8262" t="s">
        <v>29049</v>
      </c>
      <c r="O8262">
        <v>0.24222222222222223</v>
      </c>
      <c r="P8262">
        <v>0</v>
      </c>
      <c r="Q8262">
        <v>293</v>
      </c>
      <c r="R8262">
        <v>11</v>
      </c>
      <c r="S8262">
        <v>36</v>
      </c>
      <c r="T8262">
        <v>12</v>
      </c>
      <c r="U8262">
        <v>68</v>
      </c>
      <c r="V8262">
        <v>3</v>
      </c>
      <c r="W8262">
        <v>0</v>
      </c>
      <c r="X8262">
        <v>0</v>
      </c>
      <c r="Y8262">
        <v>26.457977</v>
      </c>
      <c r="Z8262">
        <v>15.735856999999999</v>
      </c>
      <c r="AA8262">
        <v>6.2524804999999999</v>
      </c>
      <c r="AB8262">
        <v>18.452058999999998</v>
      </c>
      <c r="AC8262">
        <v>20.663515</v>
      </c>
      <c r="AD8262">
        <v>145.84904</v>
      </c>
      <c r="AE8262">
        <v>0</v>
      </c>
      <c r="AF8262">
        <v>233.41093000000001</v>
      </c>
    </row>
    <row r="8263" spans="1:32" x14ac:dyDescent="0.3">
      <c r="A8263">
        <v>2791653</v>
      </c>
      <c r="B8263">
        <v>1</v>
      </c>
      <c r="C8263" t="s">
        <v>82</v>
      </c>
      <c r="D8263" t="s">
        <v>85</v>
      </c>
      <c r="E8263" t="s">
        <v>29050</v>
      </c>
      <c r="F8263" t="s">
        <v>29051</v>
      </c>
      <c r="G8263" t="s">
        <v>31548</v>
      </c>
      <c r="H8263" t="s">
        <v>311</v>
      </c>
      <c r="I8263" t="s">
        <v>78</v>
      </c>
      <c r="J8263" t="s">
        <v>135</v>
      </c>
      <c r="K8263" t="s">
        <v>22</v>
      </c>
      <c r="L8263" t="s">
        <v>136</v>
      </c>
      <c r="M8263" t="s">
        <v>29052</v>
      </c>
      <c r="N8263" t="s">
        <v>29053</v>
      </c>
      <c r="O8263">
        <v>2.7316666666666665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2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115.41459999999999</v>
      </c>
      <c r="AD8263">
        <v>0</v>
      </c>
      <c r="AE8263">
        <v>0</v>
      </c>
      <c r="AF8263">
        <v>115.41459999999999</v>
      </c>
    </row>
    <row r="8264" spans="1:32" x14ac:dyDescent="0.3">
      <c r="A8264">
        <v>2791670</v>
      </c>
      <c r="B8264">
        <v>1</v>
      </c>
      <c r="C8264" t="s">
        <v>83</v>
      </c>
      <c r="D8264" t="s">
        <v>129</v>
      </c>
      <c r="E8264" t="s">
        <v>29054</v>
      </c>
      <c r="F8264" t="s">
        <v>29055</v>
      </c>
      <c r="G8264" t="s">
        <v>31546</v>
      </c>
      <c r="H8264" t="s">
        <v>145</v>
      </c>
      <c r="I8264" t="s">
        <v>78</v>
      </c>
      <c r="J8264" t="s">
        <v>135</v>
      </c>
      <c r="K8264" t="s">
        <v>22</v>
      </c>
      <c r="L8264" t="s">
        <v>136</v>
      </c>
      <c r="M8264" t="s">
        <v>29056</v>
      </c>
      <c r="N8264" t="s">
        <v>29057</v>
      </c>
      <c r="O8264">
        <v>1.7530555555555556</v>
      </c>
      <c r="P8264">
        <v>0</v>
      </c>
      <c r="Q8264">
        <v>53</v>
      </c>
      <c r="R8264">
        <v>0</v>
      </c>
      <c r="S8264">
        <v>0</v>
      </c>
      <c r="T8264">
        <v>0</v>
      </c>
      <c r="U8264">
        <v>5</v>
      </c>
      <c r="V8264">
        <v>0</v>
      </c>
      <c r="W8264">
        <v>0</v>
      </c>
      <c r="X8264">
        <v>0</v>
      </c>
      <c r="Y8264">
        <v>20.05039</v>
      </c>
      <c r="Z8264">
        <v>0</v>
      </c>
      <c r="AA8264">
        <v>0</v>
      </c>
      <c r="AB8264">
        <v>0</v>
      </c>
      <c r="AC8264">
        <v>0.77605259999999998</v>
      </c>
      <c r="AD8264">
        <v>0</v>
      </c>
      <c r="AE8264">
        <v>0</v>
      </c>
      <c r="AF8264">
        <v>20.826443000000001</v>
      </c>
    </row>
    <row r="8265" spans="1:32" x14ac:dyDescent="0.3">
      <c r="A8265">
        <v>2791737</v>
      </c>
      <c r="B8265">
        <v>1</v>
      </c>
      <c r="C8265" t="s">
        <v>82</v>
      </c>
      <c r="D8265" t="s">
        <v>87</v>
      </c>
      <c r="E8265" t="s">
        <v>29058</v>
      </c>
      <c r="F8265" t="s">
        <v>29059</v>
      </c>
      <c r="G8265" t="s">
        <v>31547</v>
      </c>
      <c r="H8265" t="s">
        <v>134</v>
      </c>
      <c r="I8265" t="s">
        <v>79</v>
      </c>
      <c r="J8265" t="s">
        <v>135</v>
      </c>
      <c r="K8265" t="s">
        <v>22</v>
      </c>
      <c r="L8265" t="s">
        <v>136</v>
      </c>
      <c r="M8265" t="s">
        <v>29060</v>
      </c>
      <c r="N8265" t="s">
        <v>27712</v>
      </c>
      <c r="O8265">
        <v>0.32166666666666666</v>
      </c>
      <c r="P8265">
        <v>0</v>
      </c>
      <c r="Q8265">
        <v>841</v>
      </c>
      <c r="R8265">
        <v>0</v>
      </c>
      <c r="S8265">
        <v>0</v>
      </c>
      <c r="T8265">
        <v>0</v>
      </c>
      <c r="U8265">
        <v>113</v>
      </c>
      <c r="V8265">
        <v>0</v>
      </c>
      <c r="W8265">
        <v>0</v>
      </c>
      <c r="X8265">
        <v>0</v>
      </c>
      <c r="Y8265">
        <v>64.519990000000007</v>
      </c>
      <c r="Z8265">
        <v>0</v>
      </c>
      <c r="AA8265">
        <v>0</v>
      </c>
      <c r="AB8265">
        <v>0</v>
      </c>
      <c r="AC8265">
        <v>75.508520000000004</v>
      </c>
      <c r="AD8265">
        <v>0</v>
      </c>
      <c r="AE8265">
        <v>0</v>
      </c>
      <c r="AF8265">
        <v>140.02850000000001</v>
      </c>
    </row>
    <row r="8266" spans="1:32" x14ac:dyDescent="0.3">
      <c r="A8266">
        <v>2791376</v>
      </c>
      <c r="B8266">
        <v>1</v>
      </c>
      <c r="C8266" t="s">
        <v>82</v>
      </c>
      <c r="D8266" t="s">
        <v>88</v>
      </c>
      <c r="E8266" t="s">
        <v>10555</v>
      </c>
      <c r="F8266" t="s">
        <v>10556</v>
      </c>
      <c r="G8266" t="s">
        <v>31552</v>
      </c>
      <c r="H8266" t="s">
        <v>145</v>
      </c>
      <c r="I8266" t="s">
        <v>78</v>
      </c>
      <c r="J8266" t="s">
        <v>135</v>
      </c>
      <c r="K8266" t="s">
        <v>22</v>
      </c>
      <c r="L8266" t="s">
        <v>136</v>
      </c>
      <c r="M8266" t="s">
        <v>29061</v>
      </c>
      <c r="N8266" t="s">
        <v>29062</v>
      </c>
      <c r="O8266">
        <v>0.33111111111111113</v>
      </c>
      <c r="P8266">
        <v>0</v>
      </c>
      <c r="Q8266">
        <v>80</v>
      </c>
      <c r="R8266">
        <v>0</v>
      </c>
      <c r="S8266">
        <v>3</v>
      </c>
      <c r="T8266">
        <v>0</v>
      </c>
      <c r="U8266">
        <v>4</v>
      </c>
      <c r="V8266">
        <v>0</v>
      </c>
      <c r="W8266">
        <v>0</v>
      </c>
      <c r="X8266">
        <v>0</v>
      </c>
      <c r="Y8266">
        <v>2.5342850000000001</v>
      </c>
      <c r="Z8266">
        <v>0</v>
      </c>
      <c r="AA8266">
        <v>3.2018132999999997E-2</v>
      </c>
      <c r="AB8266">
        <v>0</v>
      </c>
      <c r="AC8266">
        <v>6.2944369999999999E-2</v>
      </c>
      <c r="AD8266">
        <v>0</v>
      </c>
      <c r="AE8266">
        <v>0</v>
      </c>
      <c r="AF8266">
        <v>2.6292477000000001</v>
      </c>
    </row>
    <row r="8267" spans="1:32" x14ac:dyDescent="0.3">
      <c r="A8267">
        <v>2791385</v>
      </c>
      <c r="B8267">
        <v>1</v>
      </c>
      <c r="C8267" t="s">
        <v>82</v>
      </c>
      <c r="D8267" t="s">
        <v>92</v>
      </c>
      <c r="E8267" t="s">
        <v>29063</v>
      </c>
      <c r="F8267" t="s">
        <v>29064</v>
      </c>
      <c r="G8267" t="s">
        <v>31545</v>
      </c>
      <c r="H8267" t="s">
        <v>145</v>
      </c>
      <c r="I8267" t="s">
        <v>79</v>
      </c>
      <c r="J8267" t="s">
        <v>135</v>
      </c>
      <c r="K8267" t="s">
        <v>22</v>
      </c>
      <c r="L8267" t="s">
        <v>136</v>
      </c>
      <c r="M8267" t="s">
        <v>29065</v>
      </c>
      <c r="N8267" t="s">
        <v>29066</v>
      </c>
      <c r="O8267">
        <v>4.1558333333333337</v>
      </c>
      <c r="P8267">
        <v>3</v>
      </c>
      <c r="Q8267">
        <v>1157</v>
      </c>
      <c r="R8267">
        <v>3</v>
      </c>
      <c r="S8267">
        <v>53</v>
      </c>
      <c r="T8267">
        <v>5</v>
      </c>
      <c r="U8267">
        <v>34</v>
      </c>
      <c r="V8267">
        <v>0</v>
      </c>
      <c r="W8267">
        <v>1</v>
      </c>
      <c r="X8267">
        <v>38.203181999999998</v>
      </c>
      <c r="Y8267">
        <v>458.12545999999998</v>
      </c>
      <c r="Z8267">
        <v>45.337738000000002</v>
      </c>
      <c r="AA8267">
        <v>149.881</v>
      </c>
      <c r="AB8267">
        <v>53.676845999999998</v>
      </c>
      <c r="AC8267">
        <v>147.52339000000001</v>
      </c>
      <c r="AD8267">
        <v>0</v>
      </c>
      <c r="AE8267">
        <v>1.9709426999999999</v>
      </c>
      <c r="AF8267">
        <v>894.71857</v>
      </c>
    </row>
    <row r="8268" spans="1:32" x14ac:dyDescent="0.3">
      <c r="A8268">
        <v>2791244</v>
      </c>
      <c r="B8268">
        <v>2</v>
      </c>
      <c r="C8268" t="s">
        <v>82</v>
      </c>
      <c r="D8268" t="s">
        <v>92</v>
      </c>
      <c r="E8268" t="s">
        <v>29067</v>
      </c>
      <c r="F8268" t="s">
        <v>29068</v>
      </c>
      <c r="G8268" t="s">
        <v>31552</v>
      </c>
      <c r="H8268" t="s">
        <v>1297</v>
      </c>
      <c r="I8268" t="s">
        <v>78</v>
      </c>
      <c r="J8268" t="s">
        <v>135</v>
      </c>
      <c r="K8268" t="s">
        <v>22</v>
      </c>
      <c r="L8268" t="s">
        <v>136</v>
      </c>
      <c r="M8268" t="s">
        <v>28795</v>
      </c>
      <c r="N8268" t="s">
        <v>29069</v>
      </c>
      <c r="O8268">
        <v>0.61861111111111111</v>
      </c>
      <c r="P8268">
        <v>0</v>
      </c>
      <c r="Q8268">
        <v>49</v>
      </c>
      <c r="R8268">
        <v>0</v>
      </c>
      <c r="S8268">
        <v>13</v>
      </c>
      <c r="T8268">
        <v>0</v>
      </c>
      <c r="U8268">
        <v>14</v>
      </c>
      <c r="V8268">
        <v>0</v>
      </c>
      <c r="W8268">
        <v>0</v>
      </c>
      <c r="X8268">
        <v>0</v>
      </c>
      <c r="Y8268">
        <v>13.860811</v>
      </c>
      <c r="Z8268">
        <v>0</v>
      </c>
      <c r="AA8268">
        <v>6.8649789999999999</v>
      </c>
      <c r="AB8268">
        <v>0</v>
      </c>
      <c r="AC8268">
        <v>1.664833</v>
      </c>
      <c r="AD8268">
        <v>0</v>
      </c>
      <c r="AE8268">
        <v>0</v>
      </c>
      <c r="AF8268">
        <v>22.390623000000001</v>
      </c>
    </row>
    <row r="8269" spans="1:32" x14ac:dyDescent="0.3">
      <c r="A8269">
        <v>2791319</v>
      </c>
      <c r="B8269">
        <v>1</v>
      </c>
      <c r="C8269" t="s">
        <v>82</v>
      </c>
      <c r="D8269" t="s">
        <v>104</v>
      </c>
      <c r="E8269" t="s">
        <v>1228</v>
      </c>
      <c r="F8269" t="s">
        <v>270</v>
      </c>
      <c r="G8269" t="s">
        <v>31552</v>
      </c>
      <c r="H8269" t="s">
        <v>665</v>
      </c>
      <c r="I8269" t="s">
        <v>78</v>
      </c>
      <c r="J8269" t="s">
        <v>135</v>
      </c>
      <c r="K8269" t="s">
        <v>22</v>
      </c>
      <c r="L8269" t="s">
        <v>136</v>
      </c>
      <c r="M8269" t="s">
        <v>29070</v>
      </c>
      <c r="N8269" t="s">
        <v>29071</v>
      </c>
      <c r="O8269">
        <v>1.4875</v>
      </c>
      <c r="P8269">
        <v>0</v>
      </c>
      <c r="Q8269">
        <v>331</v>
      </c>
      <c r="R8269">
        <v>0</v>
      </c>
      <c r="S8269">
        <v>0</v>
      </c>
      <c r="T8269">
        <v>0</v>
      </c>
      <c r="U8269">
        <v>18</v>
      </c>
      <c r="V8269">
        <v>0</v>
      </c>
      <c r="W8269">
        <v>0</v>
      </c>
      <c r="X8269">
        <v>0</v>
      </c>
      <c r="Y8269">
        <v>131.80803</v>
      </c>
      <c r="Z8269">
        <v>0</v>
      </c>
      <c r="AA8269">
        <v>0</v>
      </c>
      <c r="AB8269">
        <v>0</v>
      </c>
      <c r="AC8269">
        <v>5.2046266000000001</v>
      </c>
      <c r="AD8269">
        <v>0</v>
      </c>
      <c r="AE8269">
        <v>0</v>
      </c>
      <c r="AF8269">
        <v>137.01265000000001</v>
      </c>
    </row>
    <row r="8270" spans="1:32" x14ac:dyDescent="0.3">
      <c r="A8270">
        <v>2791285</v>
      </c>
      <c r="B8270">
        <v>1</v>
      </c>
      <c r="C8270" t="s">
        <v>82</v>
      </c>
      <c r="D8270" t="s">
        <v>104</v>
      </c>
      <c r="E8270" t="s">
        <v>29072</v>
      </c>
      <c r="F8270" t="s">
        <v>29073</v>
      </c>
      <c r="G8270" t="s">
        <v>31546</v>
      </c>
      <c r="H8270" t="s">
        <v>223</v>
      </c>
      <c r="I8270" t="s">
        <v>78</v>
      </c>
      <c r="J8270" t="s">
        <v>135</v>
      </c>
      <c r="K8270" t="s">
        <v>22</v>
      </c>
      <c r="L8270" t="s">
        <v>136</v>
      </c>
      <c r="M8270" t="s">
        <v>29074</v>
      </c>
      <c r="N8270" t="s">
        <v>29075</v>
      </c>
      <c r="O8270">
        <v>2.0833333333333335</v>
      </c>
      <c r="P8270">
        <v>0</v>
      </c>
      <c r="Q8270">
        <v>80</v>
      </c>
      <c r="R8270">
        <v>0</v>
      </c>
      <c r="S8270">
        <v>0</v>
      </c>
      <c r="T8270">
        <v>0</v>
      </c>
      <c r="U8270">
        <v>3</v>
      </c>
      <c r="V8270">
        <v>0</v>
      </c>
      <c r="W8270">
        <v>0</v>
      </c>
      <c r="X8270">
        <v>0</v>
      </c>
      <c r="Y8270">
        <v>46.170630000000003</v>
      </c>
      <c r="Z8270">
        <v>0</v>
      </c>
      <c r="AA8270">
        <v>0</v>
      </c>
      <c r="AB8270">
        <v>0</v>
      </c>
      <c r="AC8270">
        <v>1.0820676</v>
      </c>
      <c r="AD8270">
        <v>0</v>
      </c>
      <c r="AE8270">
        <v>0</v>
      </c>
      <c r="AF8270">
        <v>47.252696999999998</v>
      </c>
    </row>
    <row r="8271" spans="1:32" x14ac:dyDescent="0.3">
      <c r="A8271">
        <v>2791267</v>
      </c>
      <c r="B8271">
        <v>1</v>
      </c>
      <c r="C8271" t="s">
        <v>83</v>
      </c>
      <c r="D8271" t="s">
        <v>127</v>
      </c>
      <c r="E8271" t="s">
        <v>26303</v>
      </c>
      <c r="F8271" t="s">
        <v>26304</v>
      </c>
      <c r="G8271" t="s">
        <v>31552</v>
      </c>
      <c r="H8271" t="s">
        <v>643</v>
      </c>
      <c r="I8271" t="s">
        <v>78</v>
      </c>
      <c r="J8271" t="s">
        <v>135</v>
      </c>
      <c r="K8271" t="s">
        <v>22</v>
      </c>
      <c r="L8271" t="s">
        <v>186</v>
      </c>
      <c r="M8271" t="s">
        <v>29076</v>
      </c>
      <c r="N8271" t="s">
        <v>29077</v>
      </c>
      <c r="O8271">
        <v>3.411111111111111</v>
      </c>
      <c r="P8271">
        <v>0</v>
      </c>
      <c r="Q8271">
        <v>338</v>
      </c>
      <c r="R8271">
        <v>0</v>
      </c>
      <c r="S8271">
        <v>1</v>
      </c>
      <c r="T8271">
        <v>0</v>
      </c>
      <c r="U8271">
        <v>38</v>
      </c>
      <c r="V8271">
        <v>0</v>
      </c>
      <c r="W8271">
        <v>0</v>
      </c>
      <c r="X8271">
        <v>0</v>
      </c>
      <c r="Y8271">
        <v>208.59465</v>
      </c>
      <c r="Z8271">
        <v>0</v>
      </c>
      <c r="AA8271">
        <v>0.24400489</v>
      </c>
      <c r="AB8271">
        <v>0</v>
      </c>
      <c r="AC8271">
        <v>69.614586000000003</v>
      </c>
      <c r="AD8271">
        <v>0</v>
      </c>
      <c r="AE8271">
        <v>0</v>
      </c>
      <c r="AF8271">
        <v>278.45325000000003</v>
      </c>
    </row>
    <row r="8272" spans="1:32" x14ac:dyDescent="0.3">
      <c r="A8272">
        <v>2791263</v>
      </c>
      <c r="B8272">
        <v>1</v>
      </c>
      <c r="C8272" t="s">
        <v>83</v>
      </c>
      <c r="D8272" t="s">
        <v>115</v>
      </c>
      <c r="E8272" t="s">
        <v>25705</v>
      </c>
      <c r="F8272" t="s">
        <v>25706</v>
      </c>
      <c r="G8272" t="s">
        <v>31545</v>
      </c>
      <c r="H8272" t="s">
        <v>648</v>
      </c>
      <c r="I8272" t="s">
        <v>79</v>
      </c>
      <c r="J8272" t="s">
        <v>135</v>
      </c>
      <c r="K8272" t="s">
        <v>22</v>
      </c>
      <c r="L8272" t="s">
        <v>186</v>
      </c>
      <c r="M8272" t="s">
        <v>29078</v>
      </c>
      <c r="N8272" t="s">
        <v>29079</v>
      </c>
      <c r="O8272">
        <v>0.50027777777777782</v>
      </c>
      <c r="P8272">
        <v>4</v>
      </c>
      <c r="Q8272">
        <v>255</v>
      </c>
      <c r="R8272">
        <v>123</v>
      </c>
      <c r="S8272">
        <v>355</v>
      </c>
      <c r="T8272">
        <v>8</v>
      </c>
      <c r="U8272">
        <v>38</v>
      </c>
      <c r="V8272">
        <v>4</v>
      </c>
      <c r="W8272">
        <v>1</v>
      </c>
      <c r="X8272">
        <v>0.14580967</v>
      </c>
      <c r="Y8272">
        <v>23.560343</v>
      </c>
      <c r="Z8272">
        <v>14.599503</v>
      </c>
      <c r="AA8272">
        <v>30.752737</v>
      </c>
      <c r="AB8272">
        <v>10.270835999999999</v>
      </c>
      <c r="AC8272">
        <v>11.488455999999999</v>
      </c>
      <c r="AD8272">
        <v>164.3099</v>
      </c>
      <c r="AE8272">
        <v>2.9262872</v>
      </c>
      <c r="AF8272">
        <v>258.05385999999999</v>
      </c>
    </row>
    <row r="8273" spans="1:32" x14ac:dyDescent="0.3">
      <c r="A8273">
        <v>2791246</v>
      </c>
      <c r="B8273">
        <v>1</v>
      </c>
      <c r="C8273" t="s">
        <v>83</v>
      </c>
      <c r="D8273" t="s">
        <v>124</v>
      </c>
      <c r="E8273" t="s">
        <v>3504</v>
      </c>
      <c r="F8273" t="s">
        <v>3505</v>
      </c>
      <c r="G8273" t="s">
        <v>31545</v>
      </c>
      <c r="H8273" t="s">
        <v>134</v>
      </c>
      <c r="I8273" t="s">
        <v>79</v>
      </c>
      <c r="J8273" t="s">
        <v>135</v>
      </c>
      <c r="K8273" t="s">
        <v>22</v>
      </c>
      <c r="L8273" t="s">
        <v>136</v>
      </c>
      <c r="M8273" t="s">
        <v>29080</v>
      </c>
      <c r="N8273" t="s">
        <v>29081</v>
      </c>
      <c r="O8273">
        <v>0.14249999999999999</v>
      </c>
      <c r="P8273">
        <v>6</v>
      </c>
      <c r="Q8273">
        <v>2837</v>
      </c>
      <c r="R8273">
        <v>33</v>
      </c>
      <c r="S8273">
        <v>563</v>
      </c>
      <c r="T8273">
        <v>12</v>
      </c>
      <c r="U8273">
        <v>274</v>
      </c>
      <c r="V8273">
        <v>1</v>
      </c>
      <c r="W8273">
        <v>0</v>
      </c>
      <c r="X8273">
        <v>1.2936432</v>
      </c>
      <c r="Y8273">
        <v>47.759143999999999</v>
      </c>
      <c r="Z8273">
        <v>1.9848405</v>
      </c>
      <c r="AA8273">
        <v>9.7504489999999997</v>
      </c>
      <c r="AB8273">
        <v>8.7449010000000005</v>
      </c>
      <c r="AC8273">
        <v>12.907933</v>
      </c>
      <c r="AD8273">
        <v>0.12822165999999999</v>
      </c>
      <c r="AE8273">
        <v>0</v>
      </c>
      <c r="AF8273">
        <v>82.569140000000004</v>
      </c>
    </row>
    <row r="8274" spans="1:32" x14ac:dyDescent="0.3">
      <c r="A8274">
        <v>2791228</v>
      </c>
      <c r="B8274">
        <v>1</v>
      </c>
      <c r="C8274" t="s">
        <v>82</v>
      </c>
      <c r="D8274" t="s">
        <v>91</v>
      </c>
      <c r="E8274" t="s">
        <v>14819</v>
      </c>
      <c r="F8274" t="s">
        <v>14820</v>
      </c>
      <c r="G8274" t="s">
        <v>31551</v>
      </c>
      <c r="H8274" t="s">
        <v>1358</v>
      </c>
      <c r="I8274" t="s">
        <v>79</v>
      </c>
      <c r="J8274" t="s">
        <v>135</v>
      </c>
      <c r="K8274" t="s">
        <v>22</v>
      </c>
      <c r="L8274" t="s">
        <v>136</v>
      </c>
      <c r="M8274" t="s">
        <v>29082</v>
      </c>
      <c r="N8274" t="s">
        <v>29083</v>
      </c>
      <c r="O8274">
        <v>1.5477777777777777</v>
      </c>
      <c r="P8274">
        <v>8</v>
      </c>
      <c r="Q8274">
        <v>1522</v>
      </c>
      <c r="R8274">
        <v>13</v>
      </c>
      <c r="S8274">
        <v>181</v>
      </c>
      <c r="T8274">
        <v>30</v>
      </c>
      <c r="U8274">
        <v>239</v>
      </c>
      <c r="V8274">
        <v>0</v>
      </c>
      <c r="W8274">
        <v>0</v>
      </c>
      <c r="X8274">
        <v>5.0425825</v>
      </c>
      <c r="Y8274">
        <v>643.42724999999996</v>
      </c>
      <c r="Z8274">
        <v>44.305447000000001</v>
      </c>
      <c r="AA8274">
        <v>84.395009999999999</v>
      </c>
      <c r="AB8274">
        <v>251.83170000000001</v>
      </c>
      <c r="AC8274">
        <v>210.55002999999999</v>
      </c>
      <c r="AD8274">
        <v>0</v>
      </c>
      <c r="AE8274">
        <v>0</v>
      </c>
      <c r="AF8274">
        <v>1239.5519999999999</v>
      </c>
    </row>
    <row r="8275" spans="1:32" x14ac:dyDescent="0.3">
      <c r="A8275">
        <v>2791008</v>
      </c>
      <c r="B8275">
        <v>1</v>
      </c>
      <c r="C8275" t="s">
        <v>82</v>
      </c>
      <c r="D8275" t="s">
        <v>88</v>
      </c>
      <c r="E8275" t="s">
        <v>29084</v>
      </c>
      <c r="F8275" t="s">
        <v>29085</v>
      </c>
      <c r="G8275" t="s">
        <v>31546</v>
      </c>
      <c r="H8275" t="s">
        <v>145</v>
      </c>
      <c r="I8275" t="s">
        <v>78</v>
      </c>
      <c r="J8275" t="s">
        <v>135</v>
      </c>
      <c r="K8275" t="s">
        <v>22</v>
      </c>
      <c r="L8275" t="s">
        <v>136</v>
      </c>
      <c r="M8275" t="s">
        <v>29086</v>
      </c>
      <c r="N8275" t="s">
        <v>29087</v>
      </c>
      <c r="O8275">
        <v>0.38861111111111113</v>
      </c>
      <c r="P8275">
        <v>0</v>
      </c>
      <c r="Q8275">
        <v>177</v>
      </c>
      <c r="R8275">
        <v>0</v>
      </c>
      <c r="S8275">
        <v>0</v>
      </c>
      <c r="T8275">
        <v>0</v>
      </c>
      <c r="U8275">
        <v>9</v>
      </c>
      <c r="V8275">
        <v>0</v>
      </c>
      <c r="W8275">
        <v>0</v>
      </c>
      <c r="X8275">
        <v>0</v>
      </c>
      <c r="Y8275">
        <v>13.2032995</v>
      </c>
      <c r="Z8275">
        <v>0</v>
      </c>
      <c r="AA8275">
        <v>0</v>
      </c>
      <c r="AB8275">
        <v>0</v>
      </c>
      <c r="AC8275">
        <v>1.1832349</v>
      </c>
      <c r="AD8275">
        <v>0</v>
      </c>
      <c r="AE8275">
        <v>0</v>
      </c>
      <c r="AF8275">
        <v>14.386535</v>
      </c>
    </row>
    <row r="8276" spans="1:32" x14ac:dyDescent="0.3">
      <c r="A8276">
        <v>2790965</v>
      </c>
      <c r="B8276">
        <v>1</v>
      </c>
      <c r="C8276" t="s">
        <v>82</v>
      </c>
      <c r="D8276" t="s">
        <v>94</v>
      </c>
      <c r="E8276" t="s">
        <v>16130</v>
      </c>
      <c r="F8276" t="s">
        <v>16131</v>
      </c>
      <c r="G8276" t="s">
        <v>31548</v>
      </c>
      <c r="H8276" t="s">
        <v>893</v>
      </c>
      <c r="I8276" t="s">
        <v>78</v>
      </c>
      <c r="J8276" t="s">
        <v>135</v>
      </c>
      <c r="K8276" t="s">
        <v>22</v>
      </c>
      <c r="L8276" t="s">
        <v>136</v>
      </c>
      <c r="M8276" t="s">
        <v>29088</v>
      </c>
      <c r="N8276" t="s">
        <v>29089</v>
      </c>
      <c r="O8276">
        <v>4.0902777777777777</v>
      </c>
      <c r="P8276">
        <v>0</v>
      </c>
      <c r="Q8276">
        <v>5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8.3469200000000008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8.3469200000000008</v>
      </c>
    </row>
    <row r="8277" spans="1:32" x14ac:dyDescent="0.3">
      <c r="A8277">
        <v>2790963</v>
      </c>
      <c r="B8277">
        <v>1</v>
      </c>
      <c r="C8277" t="s">
        <v>82</v>
      </c>
      <c r="D8277" t="s">
        <v>104</v>
      </c>
      <c r="E8277" t="s">
        <v>11331</v>
      </c>
      <c r="F8277" t="s">
        <v>11332</v>
      </c>
      <c r="G8277" t="s">
        <v>31550</v>
      </c>
      <c r="H8277" t="s">
        <v>223</v>
      </c>
      <c r="I8277" t="s">
        <v>78</v>
      </c>
      <c r="J8277" t="s">
        <v>135</v>
      </c>
      <c r="K8277" t="s">
        <v>22</v>
      </c>
      <c r="L8277" t="s">
        <v>136</v>
      </c>
      <c r="M8277" t="s">
        <v>29090</v>
      </c>
      <c r="N8277" t="s">
        <v>29091</v>
      </c>
      <c r="O8277">
        <v>2.3736111111111109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25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41.138260000000002</v>
      </c>
      <c r="AD8277">
        <v>0</v>
      </c>
      <c r="AE8277">
        <v>0</v>
      </c>
      <c r="AF8277">
        <v>41.138260000000002</v>
      </c>
    </row>
    <row r="8278" spans="1:32" x14ac:dyDescent="0.3">
      <c r="A8278">
        <v>2790880</v>
      </c>
      <c r="B8278">
        <v>1</v>
      </c>
      <c r="C8278" t="s">
        <v>83</v>
      </c>
      <c r="D8278" t="s">
        <v>123</v>
      </c>
      <c r="E8278" t="s">
        <v>29092</v>
      </c>
      <c r="F8278" t="s">
        <v>29093</v>
      </c>
      <c r="G8278" t="s">
        <v>31546</v>
      </c>
      <c r="H8278" t="s">
        <v>223</v>
      </c>
      <c r="I8278" t="s">
        <v>78</v>
      </c>
      <c r="J8278" t="s">
        <v>135</v>
      </c>
      <c r="K8278" t="s">
        <v>22</v>
      </c>
      <c r="L8278" t="s">
        <v>136</v>
      </c>
      <c r="M8278" t="s">
        <v>29094</v>
      </c>
      <c r="N8278" t="s">
        <v>29095</v>
      </c>
      <c r="O8278">
        <v>0.83888888888888891</v>
      </c>
      <c r="P8278">
        <v>0</v>
      </c>
      <c r="Q8278">
        <v>10</v>
      </c>
      <c r="R8278">
        <v>0</v>
      </c>
      <c r="S8278">
        <v>2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0.75442279999999995</v>
      </c>
      <c r="Z8278">
        <v>0</v>
      </c>
      <c r="AA8278">
        <v>13.792600999999999</v>
      </c>
      <c r="AB8278">
        <v>0</v>
      </c>
      <c r="AC8278">
        <v>0</v>
      </c>
      <c r="AD8278">
        <v>0</v>
      </c>
      <c r="AE8278">
        <v>0</v>
      </c>
      <c r="AF8278">
        <v>14.547024</v>
      </c>
    </row>
    <row r="8279" spans="1:32" x14ac:dyDescent="0.3">
      <c r="A8279">
        <v>2790848</v>
      </c>
      <c r="B8279">
        <v>1</v>
      </c>
      <c r="C8279" t="s">
        <v>83</v>
      </c>
      <c r="D8279" t="s">
        <v>124</v>
      </c>
      <c r="E8279" t="s">
        <v>13032</v>
      </c>
      <c r="F8279" t="s">
        <v>13033</v>
      </c>
      <c r="G8279" t="s">
        <v>31546</v>
      </c>
      <c r="H8279" t="s">
        <v>223</v>
      </c>
      <c r="I8279" t="s">
        <v>78</v>
      </c>
      <c r="J8279" t="s">
        <v>135</v>
      </c>
      <c r="K8279" t="s">
        <v>22</v>
      </c>
      <c r="L8279" t="s">
        <v>136</v>
      </c>
      <c r="M8279" t="s">
        <v>29096</v>
      </c>
      <c r="N8279" t="s">
        <v>29097</v>
      </c>
      <c r="O8279">
        <v>0.56166666666666665</v>
      </c>
      <c r="P8279">
        <v>0</v>
      </c>
      <c r="Q8279">
        <v>150</v>
      </c>
      <c r="R8279">
        <v>0</v>
      </c>
      <c r="S8279">
        <v>2</v>
      </c>
      <c r="T8279">
        <v>0</v>
      </c>
      <c r="U8279">
        <v>5</v>
      </c>
      <c r="V8279">
        <v>0</v>
      </c>
      <c r="W8279">
        <v>0</v>
      </c>
      <c r="X8279">
        <v>0</v>
      </c>
      <c r="Y8279">
        <v>18.341419999999999</v>
      </c>
      <c r="Z8279">
        <v>0</v>
      </c>
      <c r="AA8279">
        <v>0.23849517000000001</v>
      </c>
      <c r="AB8279">
        <v>0</v>
      </c>
      <c r="AC8279">
        <v>0.15348128999999999</v>
      </c>
      <c r="AD8279">
        <v>0</v>
      </c>
      <c r="AE8279">
        <v>0</v>
      </c>
      <c r="AF8279">
        <v>18.733395000000002</v>
      </c>
    </row>
    <row r="8280" spans="1:32" x14ac:dyDescent="0.3">
      <c r="A8280">
        <v>2790862</v>
      </c>
      <c r="B8280">
        <v>1</v>
      </c>
      <c r="C8280" t="s">
        <v>82</v>
      </c>
      <c r="D8280" t="s">
        <v>98</v>
      </c>
      <c r="E8280" t="s">
        <v>1927</v>
      </c>
      <c r="F8280" t="s">
        <v>1928</v>
      </c>
      <c r="G8280" t="s">
        <v>31552</v>
      </c>
      <c r="H8280" t="s">
        <v>665</v>
      </c>
      <c r="I8280" t="s">
        <v>78</v>
      </c>
      <c r="J8280" t="s">
        <v>135</v>
      </c>
      <c r="K8280" t="s">
        <v>22</v>
      </c>
      <c r="L8280" t="s">
        <v>136</v>
      </c>
      <c r="M8280" t="s">
        <v>29098</v>
      </c>
      <c r="N8280" t="s">
        <v>29099</v>
      </c>
      <c r="O8280">
        <v>1.7275</v>
      </c>
      <c r="P8280">
        <v>0</v>
      </c>
      <c r="Q8280">
        <v>407</v>
      </c>
      <c r="R8280">
        <v>0</v>
      </c>
      <c r="S8280">
        <v>0</v>
      </c>
      <c r="T8280">
        <v>0</v>
      </c>
      <c r="U8280">
        <v>17</v>
      </c>
      <c r="V8280">
        <v>0</v>
      </c>
      <c r="W8280">
        <v>0</v>
      </c>
      <c r="X8280">
        <v>0</v>
      </c>
      <c r="Y8280">
        <v>195.72829999999999</v>
      </c>
      <c r="Z8280">
        <v>0</v>
      </c>
      <c r="AA8280">
        <v>0</v>
      </c>
      <c r="AB8280">
        <v>0</v>
      </c>
      <c r="AC8280">
        <v>5.4247655999999997</v>
      </c>
      <c r="AD8280">
        <v>0</v>
      </c>
      <c r="AE8280">
        <v>0</v>
      </c>
      <c r="AF8280">
        <v>201.15307999999999</v>
      </c>
    </row>
    <row r="8281" spans="1:32" x14ac:dyDescent="0.3">
      <c r="A8281">
        <v>2790758</v>
      </c>
      <c r="B8281">
        <v>1</v>
      </c>
      <c r="C8281" t="s">
        <v>82</v>
      </c>
      <c r="D8281" t="s">
        <v>112</v>
      </c>
      <c r="E8281" t="s">
        <v>29100</v>
      </c>
      <c r="F8281" t="s">
        <v>29101</v>
      </c>
      <c r="G8281" t="s">
        <v>31549</v>
      </c>
      <c r="H8281" t="s">
        <v>134</v>
      </c>
      <c r="I8281" t="s">
        <v>79</v>
      </c>
      <c r="J8281" t="s">
        <v>135</v>
      </c>
      <c r="K8281" t="s">
        <v>22</v>
      </c>
      <c r="L8281" t="s">
        <v>136</v>
      </c>
      <c r="M8281" t="s">
        <v>29102</v>
      </c>
      <c r="N8281" t="s">
        <v>29103</v>
      </c>
      <c r="O8281">
        <v>0.80694444444444446</v>
      </c>
      <c r="P8281">
        <v>0</v>
      </c>
      <c r="Q8281">
        <v>0</v>
      </c>
      <c r="R8281">
        <v>0</v>
      </c>
      <c r="S8281">
        <v>0</v>
      </c>
      <c r="T8281">
        <v>1</v>
      </c>
      <c r="U8281">
        <v>2</v>
      </c>
      <c r="V8281">
        <v>3</v>
      </c>
      <c r="W8281">
        <v>1</v>
      </c>
      <c r="X8281">
        <v>0</v>
      </c>
      <c r="Y8281">
        <v>0</v>
      </c>
      <c r="Z8281">
        <v>0</v>
      </c>
      <c r="AA8281">
        <v>0</v>
      </c>
      <c r="AB8281">
        <v>99.193269999999998</v>
      </c>
      <c r="AC8281">
        <v>2.6276959999999998</v>
      </c>
      <c r="AD8281">
        <v>1758.6047000000001</v>
      </c>
      <c r="AE8281">
        <v>111.760895</v>
      </c>
      <c r="AF8281">
        <v>1972.1866</v>
      </c>
    </row>
    <row r="8282" spans="1:32" x14ac:dyDescent="0.3">
      <c r="A8282">
        <v>2790751</v>
      </c>
      <c r="B8282">
        <v>1</v>
      </c>
      <c r="C8282" t="s">
        <v>82</v>
      </c>
      <c r="D8282" t="s">
        <v>93</v>
      </c>
      <c r="E8282" t="s">
        <v>2376</v>
      </c>
      <c r="F8282" t="s">
        <v>2377</v>
      </c>
      <c r="G8282" t="s">
        <v>31548</v>
      </c>
      <c r="H8282" t="s">
        <v>893</v>
      </c>
      <c r="I8282" t="s">
        <v>78</v>
      </c>
      <c r="J8282" t="s">
        <v>135</v>
      </c>
      <c r="K8282" t="s">
        <v>22</v>
      </c>
      <c r="L8282" t="s">
        <v>136</v>
      </c>
      <c r="M8282" t="s">
        <v>29104</v>
      </c>
      <c r="N8282" t="s">
        <v>29105</v>
      </c>
      <c r="O8282">
        <v>3.0994444444444444</v>
      </c>
      <c r="P8282">
        <v>0</v>
      </c>
      <c r="Q8282">
        <v>37</v>
      </c>
      <c r="R8282">
        <v>0</v>
      </c>
      <c r="S8282">
        <v>0</v>
      </c>
      <c r="T8282">
        <v>0</v>
      </c>
      <c r="U8282">
        <v>1</v>
      </c>
      <c r="V8282">
        <v>0</v>
      </c>
      <c r="W8282">
        <v>0</v>
      </c>
      <c r="X8282">
        <v>0</v>
      </c>
      <c r="Y8282">
        <v>20.829891</v>
      </c>
      <c r="Z8282">
        <v>0</v>
      </c>
      <c r="AA8282">
        <v>0</v>
      </c>
      <c r="AB8282">
        <v>0</v>
      </c>
      <c r="AC8282">
        <v>0.76085466000000002</v>
      </c>
      <c r="AD8282">
        <v>0</v>
      </c>
      <c r="AE8282">
        <v>0</v>
      </c>
      <c r="AF8282">
        <v>21.590745999999999</v>
      </c>
    </row>
    <row r="8283" spans="1:32" x14ac:dyDescent="0.3">
      <c r="A8283">
        <v>2790592</v>
      </c>
      <c r="B8283">
        <v>1</v>
      </c>
      <c r="C8283" t="s">
        <v>82</v>
      </c>
      <c r="D8283" t="s">
        <v>109</v>
      </c>
      <c r="E8283" t="s">
        <v>29106</v>
      </c>
      <c r="F8283" t="s">
        <v>29107</v>
      </c>
      <c r="G8283" t="s">
        <v>31548</v>
      </c>
      <c r="H8283" t="s">
        <v>311</v>
      </c>
      <c r="I8283" t="s">
        <v>78</v>
      </c>
      <c r="J8283" t="s">
        <v>135</v>
      </c>
      <c r="K8283" t="s">
        <v>22</v>
      </c>
      <c r="L8283" t="s">
        <v>136</v>
      </c>
      <c r="M8283" t="s">
        <v>29108</v>
      </c>
      <c r="N8283" t="s">
        <v>29109</v>
      </c>
      <c r="O8283">
        <v>1.4261111111111111</v>
      </c>
      <c r="P8283">
        <v>0</v>
      </c>
      <c r="Q8283">
        <v>1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1.1903840000000001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1.1903840000000001</v>
      </c>
    </row>
    <row r="8284" spans="1:32" x14ac:dyDescent="0.3">
      <c r="A8284">
        <v>2790436</v>
      </c>
      <c r="B8284">
        <v>1</v>
      </c>
      <c r="C8284" t="s">
        <v>82</v>
      </c>
      <c r="D8284" t="s">
        <v>86</v>
      </c>
      <c r="E8284" t="s">
        <v>29110</v>
      </c>
      <c r="F8284" t="s">
        <v>29111</v>
      </c>
      <c r="G8284" t="s">
        <v>31548</v>
      </c>
      <c r="H8284" t="s">
        <v>333</v>
      </c>
      <c r="I8284" t="s">
        <v>78</v>
      </c>
      <c r="J8284" t="s">
        <v>135</v>
      </c>
      <c r="K8284" t="s">
        <v>22</v>
      </c>
      <c r="L8284" t="s">
        <v>136</v>
      </c>
      <c r="M8284" t="s">
        <v>29112</v>
      </c>
      <c r="N8284" t="s">
        <v>29113</v>
      </c>
      <c r="O8284">
        <v>3.0705555555555555</v>
      </c>
      <c r="P8284">
        <v>0</v>
      </c>
      <c r="Q8284">
        <v>0</v>
      </c>
      <c r="R8284">
        <v>0</v>
      </c>
      <c r="S8284">
        <v>6</v>
      </c>
      <c r="T8284">
        <v>0</v>
      </c>
      <c r="U8284">
        <v>1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0.11248587</v>
      </c>
      <c r="AB8284">
        <v>0</v>
      </c>
      <c r="AC8284">
        <v>0</v>
      </c>
      <c r="AD8284">
        <v>0</v>
      </c>
      <c r="AE8284">
        <v>0</v>
      </c>
      <c r="AF8284">
        <v>0.11248587</v>
      </c>
    </row>
    <row r="8285" spans="1:32" x14ac:dyDescent="0.3">
      <c r="A8285">
        <v>2790434</v>
      </c>
      <c r="B8285">
        <v>1</v>
      </c>
      <c r="C8285" t="s">
        <v>82</v>
      </c>
      <c r="D8285" t="s">
        <v>105</v>
      </c>
      <c r="E8285" t="s">
        <v>29114</v>
      </c>
      <c r="F8285" t="s">
        <v>29115</v>
      </c>
      <c r="G8285" t="s">
        <v>31548</v>
      </c>
      <c r="H8285" t="s">
        <v>893</v>
      </c>
      <c r="I8285" t="s">
        <v>78</v>
      </c>
      <c r="J8285" t="s">
        <v>135</v>
      </c>
      <c r="K8285" t="s">
        <v>22</v>
      </c>
      <c r="L8285" t="s">
        <v>136</v>
      </c>
      <c r="M8285" t="s">
        <v>29116</v>
      </c>
      <c r="N8285" t="s">
        <v>29117</v>
      </c>
      <c r="O8285">
        <v>2.3602777777777777</v>
      </c>
      <c r="P8285">
        <v>0</v>
      </c>
      <c r="Q8285">
        <v>1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8.0741830000000001E-2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8.0741830000000001E-2</v>
      </c>
    </row>
    <row r="8286" spans="1:32" x14ac:dyDescent="0.3">
      <c r="A8286">
        <v>2790406</v>
      </c>
      <c r="B8286">
        <v>1</v>
      </c>
      <c r="C8286" t="s">
        <v>83</v>
      </c>
      <c r="D8286" t="s">
        <v>127</v>
      </c>
      <c r="E8286" t="s">
        <v>14158</v>
      </c>
      <c r="F8286" t="s">
        <v>14159</v>
      </c>
      <c r="G8286" t="s">
        <v>31545</v>
      </c>
      <c r="H8286" t="s">
        <v>134</v>
      </c>
      <c r="I8286" t="s">
        <v>79</v>
      </c>
      <c r="J8286" t="s">
        <v>135</v>
      </c>
      <c r="K8286" t="s">
        <v>22</v>
      </c>
      <c r="L8286" t="s">
        <v>136</v>
      </c>
      <c r="M8286" t="s">
        <v>29118</v>
      </c>
      <c r="N8286" t="s">
        <v>29119</v>
      </c>
      <c r="O8286">
        <v>0.18333333333333332</v>
      </c>
      <c r="P8286">
        <v>0</v>
      </c>
      <c r="Q8286">
        <v>138</v>
      </c>
      <c r="R8286">
        <v>0</v>
      </c>
      <c r="S8286">
        <v>0</v>
      </c>
      <c r="T8286">
        <v>14</v>
      </c>
      <c r="U8286">
        <v>12</v>
      </c>
      <c r="V8286">
        <v>1</v>
      </c>
      <c r="W8286">
        <v>0</v>
      </c>
      <c r="X8286">
        <v>0</v>
      </c>
      <c r="Y8286">
        <v>2.14845</v>
      </c>
      <c r="Z8286">
        <v>0</v>
      </c>
      <c r="AA8286">
        <v>0</v>
      </c>
      <c r="AB8286">
        <v>1.6007292</v>
      </c>
      <c r="AC8286">
        <v>1.0008973999999999</v>
      </c>
      <c r="AD8286">
        <v>0</v>
      </c>
      <c r="AE8286">
        <v>0</v>
      </c>
      <c r="AF8286">
        <v>4.7500770000000001</v>
      </c>
    </row>
    <row r="8287" spans="1:32" x14ac:dyDescent="0.3">
      <c r="A8287">
        <v>2790416</v>
      </c>
      <c r="B8287">
        <v>1</v>
      </c>
      <c r="C8287" t="s">
        <v>83</v>
      </c>
      <c r="D8287" t="s">
        <v>128</v>
      </c>
      <c r="E8287" t="s">
        <v>20877</v>
      </c>
      <c r="F8287" t="s">
        <v>20878</v>
      </c>
      <c r="G8287" t="s">
        <v>31549</v>
      </c>
      <c r="H8287" t="s">
        <v>648</v>
      </c>
      <c r="I8287" t="s">
        <v>79</v>
      </c>
      <c r="J8287" t="s">
        <v>135</v>
      </c>
      <c r="K8287" t="s">
        <v>22</v>
      </c>
      <c r="L8287" t="s">
        <v>186</v>
      </c>
      <c r="M8287" t="s">
        <v>29120</v>
      </c>
      <c r="N8287" t="s">
        <v>29121</v>
      </c>
      <c r="O8287">
        <v>3.7650000000000001</v>
      </c>
      <c r="P8287">
        <v>0</v>
      </c>
      <c r="Q8287">
        <v>147</v>
      </c>
      <c r="R8287">
        <v>37</v>
      </c>
      <c r="S8287">
        <v>46</v>
      </c>
      <c r="T8287">
        <v>0</v>
      </c>
      <c r="U8287">
        <v>24</v>
      </c>
      <c r="V8287">
        <v>0</v>
      </c>
      <c r="W8287">
        <v>0</v>
      </c>
      <c r="X8287">
        <v>0</v>
      </c>
      <c r="Y8287">
        <v>92.585650000000001</v>
      </c>
      <c r="Z8287">
        <v>40.364612999999999</v>
      </c>
      <c r="AA8287">
        <v>35.663339999999998</v>
      </c>
      <c r="AB8287">
        <v>0</v>
      </c>
      <c r="AC8287">
        <v>52.284607000000001</v>
      </c>
      <c r="AD8287">
        <v>0</v>
      </c>
      <c r="AE8287">
        <v>0</v>
      </c>
      <c r="AF8287">
        <v>220.89821000000001</v>
      </c>
    </row>
    <row r="8288" spans="1:32" x14ac:dyDescent="0.3">
      <c r="A8288">
        <v>2790344</v>
      </c>
      <c r="B8288">
        <v>1</v>
      </c>
      <c r="C8288" t="s">
        <v>82</v>
      </c>
      <c r="D8288" t="s">
        <v>92</v>
      </c>
      <c r="E8288" t="s">
        <v>29122</v>
      </c>
      <c r="F8288" t="s">
        <v>29123</v>
      </c>
      <c r="G8288" t="s">
        <v>31548</v>
      </c>
      <c r="H8288" t="s">
        <v>893</v>
      </c>
      <c r="I8288" t="s">
        <v>78</v>
      </c>
      <c r="J8288" t="s">
        <v>135</v>
      </c>
      <c r="K8288" t="s">
        <v>22</v>
      </c>
      <c r="L8288" t="s">
        <v>136</v>
      </c>
      <c r="M8288" t="s">
        <v>29124</v>
      </c>
      <c r="N8288" t="s">
        <v>29125</v>
      </c>
      <c r="O8288">
        <v>1.3241666666666667</v>
      </c>
      <c r="P8288">
        <v>0</v>
      </c>
      <c r="Q8288">
        <v>1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1.2861461999999999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1.2861461999999999</v>
      </c>
    </row>
    <row r="8289" spans="1:32" x14ac:dyDescent="0.3">
      <c r="A8289">
        <v>2790336</v>
      </c>
      <c r="B8289">
        <v>1</v>
      </c>
      <c r="C8289" t="s">
        <v>82</v>
      </c>
      <c r="D8289" t="s">
        <v>104</v>
      </c>
      <c r="E8289" t="s">
        <v>29126</v>
      </c>
      <c r="F8289" t="s">
        <v>29127</v>
      </c>
      <c r="G8289" t="s">
        <v>31550</v>
      </c>
      <c r="H8289" t="s">
        <v>380</v>
      </c>
      <c r="I8289" t="s">
        <v>78</v>
      </c>
      <c r="J8289" t="s">
        <v>135</v>
      </c>
      <c r="K8289" t="s">
        <v>22</v>
      </c>
      <c r="L8289" t="s">
        <v>136</v>
      </c>
      <c r="M8289" t="s">
        <v>29128</v>
      </c>
      <c r="N8289" t="s">
        <v>29129</v>
      </c>
      <c r="O8289">
        <v>2.0611111111111109</v>
      </c>
      <c r="P8289">
        <v>0</v>
      </c>
      <c r="Q8289">
        <v>3</v>
      </c>
      <c r="R8289">
        <v>0</v>
      </c>
      <c r="S8289">
        <v>0</v>
      </c>
      <c r="T8289">
        <v>0</v>
      </c>
      <c r="U8289">
        <v>141</v>
      </c>
      <c r="V8289">
        <v>0</v>
      </c>
      <c r="W8289">
        <v>0</v>
      </c>
      <c r="X8289">
        <v>0</v>
      </c>
      <c r="Y8289">
        <v>1.0264880999999999</v>
      </c>
      <c r="Z8289">
        <v>0</v>
      </c>
      <c r="AA8289">
        <v>0</v>
      </c>
      <c r="AB8289">
        <v>0</v>
      </c>
      <c r="AC8289">
        <v>115.38253</v>
      </c>
      <c r="AD8289">
        <v>0</v>
      </c>
      <c r="AE8289">
        <v>0</v>
      </c>
      <c r="AF8289">
        <v>116.40902</v>
      </c>
    </row>
    <row r="8290" spans="1:32" x14ac:dyDescent="0.3">
      <c r="A8290">
        <v>2790330</v>
      </c>
      <c r="B8290">
        <v>1</v>
      </c>
      <c r="C8290" t="s">
        <v>82</v>
      </c>
      <c r="D8290" t="s">
        <v>91</v>
      </c>
      <c r="E8290" t="s">
        <v>3578</v>
      </c>
      <c r="F8290" t="s">
        <v>3579</v>
      </c>
      <c r="G8290" t="s">
        <v>31552</v>
      </c>
      <c r="H8290" t="s">
        <v>665</v>
      </c>
      <c r="I8290" t="s">
        <v>78</v>
      </c>
      <c r="J8290" t="s">
        <v>135</v>
      </c>
      <c r="K8290" t="s">
        <v>22</v>
      </c>
      <c r="L8290" t="s">
        <v>136</v>
      </c>
      <c r="M8290" t="s">
        <v>29130</v>
      </c>
      <c r="N8290" t="s">
        <v>29131</v>
      </c>
      <c r="O8290">
        <v>0.65138888888888891</v>
      </c>
      <c r="P8290">
        <v>0</v>
      </c>
      <c r="Q8290">
        <v>13</v>
      </c>
      <c r="R8290">
        <v>0</v>
      </c>
      <c r="S8290">
        <v>0</v>
      </c>
      <c r="T8290">
        <v>0</v>
      </c>
      <c r="U8290">
        <v>53</v>
      </c>
      <c r="V8290">
        <v>0</v>
      </c>
      <c r="W8290">
        <v>3</v>
      </c>
      <c r="X8290">
        <v>0</v>
      </c>
      <c r="Y8290">
        <v>6.5976604999999999</v>
      </c>
      <c r="Z8290">
        <v>0</v>
      </c>
      <c r="AA8290">
        <v>0</v>
      </c>
      <c r="AB8290">
        <v>0</v>
      </c>
      <c r="AC8290">
        <v>32.631943</v>
      </c>
      <c r="AD8290">
        <v>0</v>
      </c>
      <c r="AE8290">
        <v>49.741810000000001</v>
      </c>
      <c r="AF8290">
        <v>88.971410000000006</v>
      </c>
    </row>
    <row r="8291" spans="1:32" x14ac:dyDescent="0.3">
      <c r="A8291">
        <v>2790282</v>
      </c>
      <c r="B8291">
        <v>2</v>
      </c>
      <c r="C8291" t="s">
        <v>82</v>
      </c>
      <c r="D8291" t="s">
        <v>98</v>
      </c>
      <c r="E8291" t="s">
        <v>29132</v>
      </c>
      <c r="F8291" t="s">
        <v>29133</v>
      </c>
      <c r="G8291" t="s">
        <v>31552</v>
      </c>
      <c r="H8291" t="s">
        <v>1297</v>
      </c>
      <c r="I8291" t="s">
        <v>78</v>
      </c>
      <c r="J8291" t="s">
        <v>135</v>
      </c>
      <c r="K8291" t="s">
        <v>22</v>
      </c>
      <c r="L8291" t="s">
        <v>136</v>
      </c>
      <c r="M8291" t="s">
        <v>27475</v>
      </c>
      <c r="N8291" t="s">
        <v>29134</v>
      </c>
      <c r="O8291">
        <v>1.54</v>
      </c>
      <c r="P8291">
        <v>0</v>
      </c>
      <c r="Q8291">
        <v>333</v>
      </c>
      <c r="R8291">
        <v>0</v>
      </c>
      <c r="S8291">
        <v>0</v>
      </c>
      <c r="T8291">
        <v>0</v>
      </c>
      <c r="U8291">
        <v>186</v>
      </c>
      <c r="V8291">
        <v>0</v>
      </c>
      <c r="W8291">
        <v>0</v>
      </c>
      <c r="X8291">
        <v>0</v>
      </c>
      <c r="Y8291">
        <v>123.81453999999999</v>
      </c>
      <c r="Z8291">
        <v>0</v>
      </c>
      <c r="AA8291">
        <v>0</v>
      </c>
      <c r="AB8291">
        <v>0</v>
      </c>
      <c r="AC8291">
        <v>118.6181</v>
      </c>
      <c r="AD8291">
        <v>0</v>
      </c>
      <c r="AE8291">
        <v>0</v>
      </c>
      <c r="AF8291">
        <v>242.43265</v>
      </c>
    </row>
    <row r="8292" spans="1:32" x14ac:dyDescent="0.3">
      <c r="A8292">
        <v>2790351</v>
      </c>
      <c r="B8292">
        <v>1</v>
      </c>
      <c r="C8292" t="s">
        <v>82</v>
      </c>
      <c r="D8292" t="s">
        <v>100</v>
      </c>
      <c r="E8292" t="s">
        <v>29135</v>
      </c>
      <c r="F8292" t="s">
        <v>29136</v>
      </c>
      <c r="G8292" t="s">
        <v>31550</v>
      </c>
      <c r="H8292" t="s">
        <v>1432</v>
      </c>
      <c r="I8292" t="s">
        <v>78</v>
      </c>
      <c r="J8292" t="s">
        <v>135</v>
      </c>
      <c r="K8292" t="s">
        <v>22</v>
      </c>
      <c r="L8292" t="s">
        <v>136</v>
      </c>
      <c r="M8292" t="s">
        <v>29137</v>
      </c>
      <c r="N8292" t="s">
        <v>29138</v>
      </c>
      <c r="O8292">
        <v>5.9538888888888888</v>
      </c>
      <c r="P8292">
        <v>0</v>
      </c>
      <c r="Q8292">
        <v>147</v>
      </c>
      <c r="R8292">
        <v>0</v>
      </c>
      <c r="S8292">
        <v>0</v>
      </c>
      <c r="T8292">
        <v>0</v>
      </c>
      <c r="U8292">
        <v>2</v>
      </c>
      <c r="V8292">
        <v>0</v>
      </c>
      <c r="W8292">
        <v>0</v>
      </c>
      <c r="X8292">
        <v>0</v>
      </c>
      <c r="Y8292">
        <v>211.64758</v>
      </c>
      <c r="Z8292">
        <v>0</v>
      </c>
      <c r="AA8292">
        <v>0</v>
      </c>
      <c r="AB8292">
        <v>0</v>
      </c>
      <c r="AC8292">
        <v>21.736219999999999</v>
      </c>
      <c r="AD8292">
        <v>0</v>
      </c>
      <c r="AE8292">
        <v>0</v>
      </c>
      <c r="AF8292">
        <v>233.38380000000001</v>
      </c>
    </row>
    <row r="8293" spans="1:32" x14ac:dyDescent="0.3">
      <c r="A8293">
        <v>2790212</v>
      </c>
      <c r="B8293">
        <v>1</v>
      </c>
      <c r="C8293" t="s">
        <v>83</v>
      </c>
      <c r="D8293" t="s">
        <v>115</v>
      </c>
      <c r="E8293" t="s">
        <v>11303</v>
      </c>
      <c r="F8293" t="s">
        <v>11304</v>
      </c>
      <c r="G8293" t="s">
        <v>31552</v>
      </c>
      <c r="H8293" t="s">
        <v>643</v>
      </c>
      <c r="I8293" t="s">
        <v>78</v>
      </c>
      <c r="J8293" t="s">
        <v>135</v>
      </c>
      <c r="K8293" t="s">
        <v>22</v>
      </c>
      <c r="L8293" t="s">
        <v>186</v>
      </c>
      <c r="M8293" t="s">
        <v>29139</v>
      </c>
      <c r="N8293" t="s">
        <v>29140</v>
      </c>
      <c r="O8293">
        <v>6.9761111111111109</v>
      </c>
      <c r="P8293">
        <v>0</v>
      </c>
      <c r="Q8293">
        <v>25</v>
      </c>
      <c r="R8293">
        <v>0</v>
      </c>
      <c r="S8293">
        <v>13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18.533100000000001</v>
      </c>
      <c r="Z8293">
        <v>0</v>
      </c>
      <c r="AA8293">
        <v>13.583378</v>
      </c>
      <c r="AB8293">
        <v>0</v>
      </c>
      <c r="AC8293">
        <v>0</v>
      </c>
      <c r="AD8293">
        <v>0</v>
      </c>
      <c r="AE8293">
        <v>0</v>
      </c>
      <c r="AF8293">
        <v>32.116478000000001</v>
      </c>
    </row>
    <row r="8294" spans="1:32" x14ac:dyDescent="0.3">
      <c r="A8294">
        <v>2790214</v>
      </c>
      <c r="B8294">
        <v>1</v>
      </c>
      <c r="C8294" t="s">
        <v>82</v>
      </c>
      <c r="D8294" t="s">
        <v>104</v>
      </c>
      <c r="E8294" t="s">
        <v>29141</v>
      </c>
      <c r="F8294" t="s">
        <v>29142</v>
      </c>
      <c r="G8294" t="s">
        <v>31550</v>
      </c>
      <c r="H8294" t="s">
        <v>1432</v>
      </c>
      <c r="I8294" t="s">
        <v>78</v>
      </c>
      <c r="J8294" t="s">
        <v>135</v>
      </c>
      <c r="K8294" t="s">
        <v>22</v>
      </c>
      <c r="L8294" t="s">
        <v>136</v>
      </c>
      <c r="M8294" t="s">
        <v>27498</v>
      </c>
      <c r="N8294" t="s">
        <v>29143</v>
      </c>
      <c r="O8294">
        <v>5.463055555555556</v>
      </c>
      <c r="P8294">
        <v>0</v>
      </c>
      <c r="Q8294">
        <v>12</v>
      </c>
      <c r="R8294">
        <v>0</v>
      </c>
      <c r="S8294">
        <v>0</v>
      </c>
      <c r="T8294">
        <v>0</v>
      </c>
      <c r="U8294">
        <v>28</v>
      </c>
      <c r="V8294">
        <v>0</v>
      </c>
      <c r="W8294">
        <v>0</v>
      </c>
      <c r="X8294">
        <v>0</v>
      </c>
      <c r="Y8294">
        <v>13.217366999999999</v>
      </c>
      <c r="Z8294">
        <v>0</v>
      </c>
      <c r="AA8294">
        <v>0</v>
      </c>
      <c r="AB8294">
        <v>0</v>
      </c>
      <c r="AC8294">
        <v>317.94803000000002</v>
      </c>
      <c r="AD8294">
        <v>0</v>
      </c>
      <c r="AE8294">
        <v>0</v>
      </c>
      <c r="AF8294">
        <v>331.16539999999998</v>
      </c>
    </row>
    <row r="8295" spans="1:32" x14ac:dyDescent="0.3">
      <c r="A8295">
        <v>2790224</v>
      </c>
      <c r="B8295">
        <v>1</v>
      </c>
      <c r="C8295" t="s">
        <v>82</v>
      </c>
      <c r="D8295" t="s">
        <v>88</v>
      </c>
      <c r="E8295" t="s">
        <v>29144</v>
      </c>
      <c r="F8295" t="s">
        <v>29145</v>
      </c>
      <c r="G8295" t="s">
        <v>31552</v>
      </c>
      <c r="H8295" t="s">
        <v>2229</v>
      </c>
      <c r="I8295" t="s">
        <v>78</v>
      </c>
      <c r="J8295" t="s">
        <v>135</v>
      </c>
      <c r="K8295" t="s">
        <v>22</v>
      </c>
      <c r="L8295" t="s">
        <v>136</v>
      </c>
      <c r="M8295" t="s">
        <v>29146</v>
      </c>
      <c r="N8295" t="s">
        <v>29147</v>
      </c>
      <c r="O8295">
        <v>0.64055555555555554</v>
      </c>
      <c r="P8295">
        <v>0</v>
      </c>
      <c r="Q8295">
        <v>108</v>
      </c>
      <c r="R8295">
        <v>0</v>
      </c>
      <c r="S8295">
        <v>0</v>
      </c>
      <c r="T8295">
        <v>0</v>
      </c>
      <c r="U8295">
        <v>4</v>
      </c>
      <c r="V8295">
        <v>0</v>
      </c>
      <c r="W8295">
        <v>0</v>
      </c>
      <c r="X8295">
        <v>0</v>
      </c>
      <c r="Y8295">
        <v>4.1285768000000003</v>
      </c>
      <c r="Z8295">
        <v>0</v>
      </c>
      <c r="AA8295">
        <v>0</v>
      </c>
      <c r="AB8295">
        <v>0</v>
      </c>
      <c r="AC8295">
        <v>9.2167659999999995E-4</v>
      </c>
      <c r="AD8295">
        <v>0</v>
      </c>
      <c r="AE8295">
        <v>0</v>
      </c>
      <c r="AF8295">
        <v>4.1294985000000004</v>
      </c>
    </row>
    <row r="8296" spans="1:32" x14ac:dyDescent="0.3">
      <c r="A8296">
        <v>2790215</v>
      </c>
      <c r="B8296">
        <v>1</v>
      </c>
      <c r="C8296" t="s">
        <v>82</v>
      </c>
      <c r="D8296" t="s">
        <v>84</v>
      </c>
      <c r="E8296" t="s">
        <v>29148</v>
      </c>
      <c r="F8296" t="s">
        <v>29149</v>
      </c>
      <c r="G8296" t="s">
        <v>31551</v>
      </c>
      <c r="H8296" t="s">
        <v>672</v>
      </c>
      <c r="I8296" t="s">
        <v>79</v>
      </c>
      <c r="J8296" t="s">
        <v>135</v>
      </c>
      <c r="K8296" t="s">
        <v>22</v>
      </c>
      <c r="L8296" t="s">
        <v>136</v>
      </c>
      <c r="M8296" t="s">
        <v>29150</v>
      </c>
      <c r="N8296" t="s">
        <v>28460</v>
      </c>
      <c r="O8296">
        <v>4.5836111111111109</v>
      </c>
      <c r="P8296">
        <v>0</v>
      </c>
      <c r="Q8296">
        <v>74</v>
      </c>
      <c r="R8296">
        <v>0</v>
      </c>
      <c r="S8296">
        <v>18</v>
      </c>
      <c r="T8296">
        <v>0</v>
      </c>
      <c r="U8296">
        <v>20</v>
      </c>
      <c r="V8296">
        <v>0</v>
      </c>
      <c r="W8296">
        <v>0</v>
      </c>
      <c r="X8296">
        <v>0</v>
      </c>
      <c r="Y8296">
        <v>60.383327000000001</v>
      </c>
      <c r="Z8296">
        <v>0</v>
      </c>
      <c r="AA8296">
        <v>7.5006732999999999</v>
      </c>
      <c r="AB8296">
        <v>0</v>
      </c>
      <c r="AC8296">
        <v>138.39635000000001</v>
      </c>
      <c r="AD8296">
        <v>0</v>
      </c>
      <c r="AE8296">
        <v>0</v>
      </c>
      <c r="AF8296">
        <v>206.28035</v>
      </c>
    </row>
    <row r="8297" spans="1:32" x14ac:dyDescent="0.3">
      <c r="A8297">
        <v>2790192</v>
      </c>
      <c r="B8297">
        <v>1</v>
      </c>
      <c r="C8297" t="s">
        <v>82</v>
      </c>
      <c r="D8297" t="s">
        <v>88</v>
      </c>
      <c r="E8297" t="s">
        <v>29151</v>
      </c>
      <c r="F8297" t="s">
        <v>29152</v>
      </c>
      <c r="G8297" t="s">
        <v>31546</v>
      </c>
      <c r="H8297" t="s">
        <v>145</v>
      </c>
      <c r="I8297" t="s">
        <v>78</v>
      </c>
      <c r="J8297" t="s">
        <v>135</v>
      </c>
      <c r="K8297" t="s">
        <v>22</v>
      </c>
      <c r="L8297" t="s">
        <v>136</v>
      </c>
      <c r="M8297" t="s">
        <v>29153</v>
      </c>
      <c r="N8297" t="s">
        <v>29154</v>
      </c>
      <c r="O8297">
        <v>0.52972222222222221</v>
      </c>
      <c r="P8297">
        <v>0</v>
      </c>
      <c r="Q8297">
        <v>84</v>
      </c>
      <c r="R8297">
        <v>0</v>
      </c>
      <c r="S8297">
        <v>0</v>
      </c>
      <c r="T8297">
        <v>0</v>
      </c>
      <c r="U8297">
        <v>13</v>
      </c>
      <c r="V8297">
        <v>0</v>
      </c>
      <c r="W8297">
        <v>0</v>
      </c>
      <c r="X8297">
        <v>0</v>
      </c>
      <c r="Y8297">
        <v>11.643516999999999</v>
      </c>
      <c r="Z8297">
        <v>0</v>
      </c>
      <c r="AA8297">
        <v>0</v>
      </c>
      <c r="AB8297">
        <v>0</v>
      </c>
      <c r="AC8297">
        <v>7.9477690000000001</v>
      </c>
      <c r="AD8297">
        <v>0</v>
      </c>
      <c r="AE8297">
        <v>0</v>
      </c>
      <c r="AF8297">
        <v>19.591286</v>
      </c>
    </row>
    <row r="8298" spans="1:32" x14ac:dyDescent="0.3">
      <c r="A8298">
        <v>2790115</v>
      </c>
      <c r="B8298">
        <v>1</v>
      </c>
      <c r="C8298" t="s">
        <v>82</v>
      </c>
      <c r="D8298" t="s">
        <v>104</v>
      </c>
      <c r="E8298" t="s">
        <v>26986</v>
      </c>
      <c r="F8298" t="s">
        <v>26987</v>
      </c>
      <c r="G8298" t="s">
        <v>31550</v>
      </c>
      <c r="H8298" t="s">
        <v>380</v>
      </c>
      <c r="I8298" t="s">
        <v>78</v>
      </c>
      <c r="J8298" t="s">
        <v>135</v>
      </c>
      <c r="K8298" t="s">
        <v>22</v>
      </c>
      <c r="L8298" t="s">
        <v>136</v>
      </c>
      <c r="M8298" t="s">
        <v>29155</v>
      </c>
      <c r="N8298" t="s">
        <v>29156</v>
      </c>
      <c r="O8298">
        <v>1.4950000000000001</v>
      </c>
      <c r="P8298">
        <v>0</v>
      </c>
      <c r="Q8298">
        <v>8</v>
      </c>
      <c r="R8298">
        <v>0</v>
      </c>
      <c r="S8298">
        <v>0</v>
      </c>
      <c r="T8298">
        <v>0</v>
      </c>
      <c r="U8298">
        <v>33</v>
      </c>
      <c r="V8298">
        <v>0</v>
      </c>
      <c r="W8298">
        <v>0</v>
      </c>
      <c r="X8298">
        <v>0</v>
      </c>
      <c r="Y8298">
        <v>3.441214</v>
      </c>
      <c r="Z8298">
        <v>0</v>
      </c>
      <c r="AA8298">
        <v>0</v>
      </c>
      <c r="AB8298">
        <v>0</v>
      </c>
      <c r="AC8298">
        <v>39.935049999999997</v>
      </c>
      <c r="AD8298">
        <v>0</v>
      </c>
      <c r="AE8298">
        <v>0</v>
      </c>
      <c r="AF8298">
        <v>43.376263000000002</v>
      </c>
    </row>
    <row r="8299" spans="1:32" x14ac:dyDescent="0.3">
      <c r="A8299">
        <v>2790146</v>
      </c>
      <c r="B8299">
        <v>1</v>
      </c>
      <c r="C8299" t="s">
        <v>83</v>
      </c>
      <c r="D8299" t="s">
        <v>129</v>
      </c>
      <c r="E8299" t="s">
        <v>21049</v>
      </c>
      <c r="F8299" t="s">
        <v>21050</v>
      </c>
      <c r="G8299" t="s">
        <v>31545</v>
      </c>
      <c r="H8299" t="s">
        <v>134</v>
      </c>
      <c r="I8299" t="s">
        <v>79</v>
      </c>
      <c r="J8299" t="s">
        <v>135</v>
      </c>
      <c r="K8299" t="s">
        <v>22</v>
      </c>
      <c r="L8299" t="s">
        <v>136</v>
      </c>
      <c r="M8299" t="s">
        <v>29157</v>
      </c>
      <c r="N8299" t="s">
        <v>29158</v>
      </c>
      <c r="O8299">
        <v>0.12222222222222222</v>
      </c>
      <c r="P8299">
        <v>5</v>
      </c>
      <c r="Q8299">
        <v>9</v>
      </c>
      <c r="R8299">
        <v>84</v>
      </c>
      <c r="S8299">
        <v>90</v>
      </c>
      <c r="T8299">
        <v>10</v>
      </c>
      <c r="U8299">
        <v>11</v>
      </c>
      <c r="V8299">
        <v>0</v>
      </c>
      <c r="W8299">
        <v>0</v>
      </c>
      <c r="X8299">
        <v>6.9174825999999995E-2</v>
      </c>
      <c r="Y8299">
        <v>5.6734739999999999E-2</v>
      </c>
      <c r="Z8299">
        <v>3.2556352999999998</v>
      </c>
      <c r="AA8299">
        <v>3.2018149999999999</v>
      </c>
      <c r="AB8299">
        <v>3.1870706000000002</v>
      </c>
      <c r="AC8299">
        <v>1.6627957</v>
      </c>
      <c r="AD8299">
        <v>0</v>
      </c>
      <c r="AE8299">
        <v>0</v>
      </c>
      <c r="AF8299">
        <v>11.433225999999999</v>
      </c>
    </row>
    <row r="8300" spans="1:32" x14ac:dyDescent="0.3">
      <c r="A8300">
        <v>2790149</v>
      </c>
      <c r="B8300">
        <v>1</v>
      </c>
      <c r="C8300" t="s">
        <v>82</v>
      </c>
      <c r="D8300" t="s">
        <v>111</v>
      </c>
      <c r="E8300" t="s">
        <v>16795</v>
      </c>
      <c r="F8300" t="s">
        <v>16796</v>
      </c>
      <c r="G8300" t="s">
        <v>31546</v>
      </c>
      <c r="H8300" t="s">
        <v>1297</v>
      </c>
      <c r="I8300" t="s">
        <v>78</v>
      </c>
      <c r="J8300" t="s">
        <v>135</v>
      </c>
      <c r="K8300" t="s">
        <v>22</v>
      </c>
      <c r="L8300" t="s">
        <v>136</v>
      </c>
      <c r="M8300" t="s">
        <v>29159</v>
      </c>
      <c r="N8300" t="s">
        <v>25810</v>
      </c>
      <c r="O8300">
        <v>1.263611111111111</v>
      </c>
      <c r="P8300">
        <v>0</v>
      </c>
      <c r="Q8300">
        <v>7</v>
      </c>
      <c r="R8300">
        <v>0</v>
      </c>
      <c r="S8300">
        <v>5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1.789641</v>
      </c>
      <c r="Z8300">
        <v>0</v>
      </c>
      <c r="AA8300">
        <v>1.514305</v>
      </c>
      <c r="AB8300">
        <v>0</v>
      </c>
      <c r="AC8300">
        <v>0</v>
      </c>
      <c r="AD8300">
        <v>0</v>
      </c>
      <c r="AE8300">
        <v>0</v>
      </c>
      <c r="AF8300">
        <v>3.3039459999999998</v>
      </c>
    </row>
    <row r="8301" spans="1:32" x14ac:dyDescent="0.3">
      <c r="A8301">
        <v>2790104</v>
      </c>
      <c r="B8301">
        <v>3</v>
      </c>
      <c r="C8301" t="s">
        <v>82</v>
      </c>
      <c r="D8301" t="s">
        <v>104</v>
      </c>
      <c r="E8301" t="s">
        <v>29160</v>
      </c>
      <c r="F8301" t="s">
        <v>29161</v>
      </c>
      <c r="G8301" t="s">
        <v>31551</v>
      </c>
      <c r="H8301" t="s">
        <v>2930</v>
      </c>
      <c r="I8301" t="s">
        <v>79</v>
      </c>
      <c r="J8301" t="s">
        <v>135</v>
      </c>
      <c r="K8301" t="s">
        <v>22</v>
      </c>
      <c r="L8301" t="s">
        <v>136</v>
      </c>
      <c r="M8301" t="s">
        <v>25961</v>
      </c>
      <c r="N8301" t="s">
        <v>29162</v>
      </c>
      <c r="O8301">
        <v>0.20250000000000001</v>
      </c>
      <c r="P8301">
        <v>0</v>
      </c>
      <c r="Q8301">
        <v>5</v>
      </c>
      <c r="R8301">
        <v>0</v>
      </c>
      <c r="S8301">
        <v>0</v>
      </c>
      <c r="T8301">
        <v>1</v>
      </c>
      <c r="U8301">
        <v>247</v>
      </c>
      <c r="V8301">
        <v>0</v>
      </c>
      <c r="W8301">
        <v>0</v>
      </c>
      <c r="X8301">
        <v>0</v>
      </c>
      <c r="Y8301">
        <v>0.20831928999999999</v>
      </c>
      <c r="Z8301">
        <v>0</v>
      </c>
      <c r="AA8301">
        <v>0</v>
      </c>
      <c r="AB8301">
        <v>2.5255105000000002</v>
      </c>
      <c r="AC8301">
        <v>22.974432</v>
      </c>
      <c r="AD8301">
        <v>0</v>
      </c>
      <c r="AE8301">
        <v>0</v>
      </c>
      <c r="AF8301">
        <v>25.708261</v>
      </c>
    </row>
    <row r="8302" spans="1:32" x14ac:dyDescent="0.3">
      <c r="A8302">
        <v>2790029</v>
      </c>
      <c r="B8302">
        <v>1</v>
      </c>
      <c r="C8302" t="s">
        <v>82</v>
      </c>
      <c r="D8302" t="s">
        <v>104</v>
      </c>
      <c r="E8302" t="s">
        <v>29163</v>
      </c>
      <c r="F8302" t="s">
        <v>29164</v>
      </c>
      <c r="G8302" t="s">
        <v>31547</v>
      </c>
      <c r="H8302" t="s">
        <v>145</v>
      </c>
      <c r="I8302" t="s">
        <v>79</v>
      </c>
      <c r="J8302" t="s">
        <v>248</v>
      </c>
      <c r="K8302" t="s">
        <v>22</v>
      </c>
      <c r="L8302" t="s">
        <v>136</v>
      </c>
      <c r="M8302" t="s">
        <v>29165</v>
      </c>
      <c r="N8302" t="s">
        <v>29166</v>
      </c>
      <c r="O8302">
        <v>3.5555555555555556E-2</v>
      </c>
      <c r="P8302">
        <v>0</v>
      </c>
      <c r="Q8302">
        <v>5</v>
      </c>
      <c r="R8302">
        <v>0</v>
      </c>
      <c r="S8302">
        <v>0</v>
      </c>
      <c r="T8302">
        <v>7</v>
      </c>
      <c r="U8302">
        <v>354</v>
      </c>
      <c r="V8302">
        <v>0</v>
      </c>
      <c r="W8302">
        <v>0</v>
      </c>
      <c r="X8302">
        <v>0</v>
      </c>
      <c r="Y8302">
        <v>5.2299063999999999E-2</v>
      </c>
      <c r="Z8302">
        <v>0</v>
      </c>
      <c r="AA8302">
        <v>0</v>
      </c>
      <c r="AB8302">
        <v>8.9546189999999992</v>
      </c>
      <c r="AC8302">
        <v>12.058526000000001</v>
      </c>
      <c r="AD8302">
        <v>0</v>
      </c>
      <c r="AE8302">
        <v>0</v>
      </c>
      <c r="AF8302">
        <v>21.065445</v>
      </c>
    </row>
    <row r="8303" spans="1:32" x14ac:dyDescent="0.3">
      <c r="A8303">
        <v>2790031</v>
      </c>
      <c r="B8303">
        <v>2</v>
      </c>
      <c r="C8303" t="s">
        <v>82</v>
      </c>
      <c r="D8303" t="s">
        <v>97</v>
      </c>
      <c r="E8303" t="s">
        <v>29167</v>
      </c>
      <c r="F8303" t="s">
        <v>29168</v>
      </c>
      <c r="G8303" t="s">
        <v>31552</v>
      </c>
      <c r="H8303" t="s">
        <v>893</v>
      </c>
      <c r="I8303" t="s">
        <v>78</v>
      </c>
      <c r="J8303" t="s">
        <v>135</v>
      </c>
      <c r="K8303" t="s">
        <v>22</v>
      </c>
      <c r="L8303" t="s">
        <v>136</v>
      </c>
      <c r="M8303" t="s">
        <v>28468</v>
      </c>
      <c r="N8303" t="s">
        <v>27502</v>
      </c>
      <c r="O8303">
        <v>0.38638888888888889</v>
      </c>
      <c r="P8303">
        <v>0</v>
      </c>
      <c r="Q8303">
        <v>106</v>
      </c>
      <c r="R8303">
        <v>0</v>
      </c>
      <c r="S8303">
        <v>0</v>
      </c>
      <c r="T8303">
        <v>0</v>
      </c>
      <c r="U8303">
        <v>16</v>
      </c>
      <c r="V8303">
        <v>0</v>
      </c>
      <c r="W8303">
        <v>0</v>
      </c>
      <c r="X8303">
        <v>0</v>
      </c>
      <c r="Y8303">
        <v>77.734589999999997</v>
      </c>
      <c r="Z8303">
        <v>0</v>
      </c>
      <c r="AA8303">
        <v>0</v>
      </c>
      <c r="AB8303">
        <v>0</v>
      </c>
      <c r="AC8303">
        <v>51.209175000000002</v>
      </c>
      <c r="AD8303">
        <v>0</v>
      </c>
      <c r="AE8303">
        <v>0</v>
      </c>
      <c r="AF8303">
        <v>128.94376</v>
      </c>
    </row>
    <row r="8304" spans="1:32" x14ac:dyDescent="0.3">
      <c r="A8304">
        <v>2789936</v>
      </c>
      <c r="B8304">
        <v>1</v>
      </c>
      <c r="C8304" t="s">
        <v>82</v>
      </c>
      <c r="D8304" t="s">
        <v>104</v>
      </c>
      <c r="E8304" t="s">
        <v>1679</v>
      </c>
      <c r="F8304" t="s">
        <v>1680</v>
      </c>
      <c r="G8304" t="s">
        <v>31546</v>
      </c>
      <c r="H8304" t="s">
        <v>223</v>
      </c>
      <c r="I8304" t="s">
        <v>78</v>
      </c>
      <c r="J8304" t="s">
        <v>135</v>
      </c>
      <c r="K8304" t="s">
        <v>22</v>
      </c>
      <c r="L8304" t="s">
        <v>136</v>
      </c>
      <c r="M8304" t="s">
        <v>29169</v>
      </c>
      <c r="N8304" t="s">
        <v>28335</v>
      </c>
      <c r="O8304">
        <v>0.97472222222222227</v>
      </c>
      <c r="P8304">
        <v>0</v>
      </c>
      <c r="Q8304">
        <v>17</v>
      </c>
      <c r="R8304">
        <v>0</v>
      </c>
      <c r="S8304">
        <v>0</v>
      </c>
      <c r="T8304">
        <v>0</v>
      </c>
      <c r="U8304">
        <v>2</v>
      </c>
      <c r="V8304">
        <v>0</v>
      </c>
      <c r="W8304">
        <v>0</v>
      </c>
      <c r="X8304">
        <v>0</v>
      </c>
      <c r="Y8304">
        <v>2.9367649999999998</v>
      </c>
      <c r="Z8304">
        <v>0</v>
      </c>
      <c r="AA8304">
        <v>0</v>
      </c>
      <c r="AB8304">
        <v>0</v>
      </c>
      <c r="AC8304">
        <v>3.4144342000000001</v>
      </c>
      <c r="AD8304">
        <v>0</v>
      </c>
      <c r="AE8304">
        <v>0</v>
      </c>
      <c r="AF8304">
        <v>6.3511990000000003</v>
      </c>
    </row>
    <row r="8305" spans="1:32" x14ac:dyDescent="0.3">
      <c r="A8305">
        <v>2789950</v>
      </c>
      <c r="B8305">
        <v>1</v>
      </c>
      <c r="C8305" t="s">
        <v>82</v>
      </c>
      <c r="D8305" t="s">
        <v>98</v>
      </c>
      <c r="E8305" t="s">
        <v>29170</v>
      </c>
      <c r="F8305" t="s">
        <v>29171</v>
      </c>
      <c r="G8305" t="s">
        <v>31546</v>
      </c>
      <c r="H8305" t="s">
        <v>223</v>
      </c>
      <c r="I8305" t="s">
        <v>78</v>
      </c>
      <c r="J8305" t="s">
        <v>135</v>
      </c>
      <c r="K8305" t="s">
        <v>22</v>
      </c>
      <c r="L8305" t="s">
        <v>136</v>
      </c>
      <c r="M8305" t="s">
        <v>29172</v>
      </c>
      <c r="N8305" t="s">
        <v>29173</v>
      </c>
      <c r="O8305">
        <v>0.5163888888888889</v>
      </c>
      <c r="P8305">
        <v>0</v>
      </c>
      <c r="Q8305">
        <v>161</v>
      </c>
      <c r="R8305">
        <v>0</v>
      </c>
      <c r="S8305">
        <v>0</v>
      </c>
      <c r="T8305">
        <v>0</v>
      </c>
      <c r="U8305">
        <v>14</v>
      </c>
      <c r="V8305">
        <v>0</v>
      </c>
      <c r="W8305">
        <v>0</v>
      </c>
      <c r="X8305">
        <v>0</v>
      </c>
      <c r="Y8305">
        <v>23.956398</v>
      </c>
      <c r="Z8305">
        <v>0</v>
      </c>
      <c r="AA8305">
        <v>0</v>
      </c>
      <c r="AB8305">
        <v>0</v>
      </c>
      <c r="AC8305">
        <v>3.3905601999999999</v>
      </c>
      <c r="AD8305">
        <v>0</v>
      </c>
      <c r="AE8305">
        <v>0</v>
      </c>
      <c r="AF8305">
        <v>27.346958000000001</v>
      </c>
    </row>
    <row r="8306" spans="1:32" x14ac:dyDescent="0.3">
      <c r="A8306">
        <v>2789943</v>
      </c>
      <c r="B8306">
        <v>1</v>
      </c>
      <c r="C8306" t="s">
        <v>82</v>
      </c>
      <c r="D8306" t="s">
        <v>88</v>
      </c>
      <c r="E8306" t="s">
        <v>29174</v>
      </c>
      <c r="F8306" t="s">
        <v>29175</v>
      </c>
      <c r="G8306" t="s">
        <v>31546</v>
      </c>
      <c r="H8306" t="s">
        <v>223</v>
      </c>
      <c r="I8306" t="s">
        <v>78</v>
      </c>
      <c r="J8306" t="s">
        <v>135</v>
      </c>
      <c r="K8306" t="s">
        <v>22</v>
      </c>
      <c r="L8306" t="s">
        <v>136</v>
      </c>
      <c r="M8306" t="s">
        <v>29176</v>
      </c>
      <c r="N8306" t="s">
        <v>29177</v>
      </c>
      <c r="O8306">
        <v>2.2469444444444444</v>
      </c>
      <c r="P8306">
        <v>0</v>
      </c>
      <c r="Q8306">
        <v>29</v>
      </c>
      <c r="R8306">
        <v>0</v>
      </c>
      <c r="S8306">
        <v>0</v>
      </c>
      <c r="T8306">
        <v>0</v>
      </c>
      <c r="U8306">
        <v>1</v>
      </c>
      <c r="V8306">
        <v>0</v>
      </c>
      <c r="W8306">
        <v>0</v>
      </c>
      <c r="X8306">
        <v>0</v>
      </c>
      <c r="Y8306">
        <v>5.2893359999999996</v>
      </c>
      <c r="Z8306">
        <v>0</v>
      </c>
      <c r="AA8306">
        <v>0</v>
      </c>
      <c r="AB8306">
        <v>0</v>
      </c>
      <c r="AC8306">
        <v>1.8540567000000001E-2</v>
      </c>
      <c r="AD8306">
        <v>0</v>
      </c>
      <c r="AE8306">
        <v>0</v>
      </c>
      <c r="AF8306">
        <v>5.3078770000000004</v>
      </c>
    </row>
    <row r="8307" spans="1:32" x14ac:dyDescent="0.3">
      <c r="A8307">
        <v>2789825</v>
      </c>
      <c r="B8307">
        <v>1</v>
      </c>
      <c r="C8307" t="s">
        <v>82</v>
      </c>
      <c r="D8307" t="s">
        <v>90</v>
      </c>
      <c r="E8307" t="s">
        <v>29178</v>
      </c>
      <c r="F8307" t="s">
        <v>29179</v>
      </c>
      <c r="G8307" t="s">
        <v>31548</v>
      </c>
      <c r="H8307" t="s">
        <v>311</v>
      </c>
      <c r="I8307" t="s">
        <v>78</v>
      </c>
      <c r="J8307" t="s">
        <v>135</v>
      </c>
      <c r="K8307" t="s">
        <v>22</v>
      </c>
      <c r="L8307" t="s">
        <v>136</v>
      </c>
      <c r="M8307" t="s">
        <v>29180</v>
      </c>
      <c r="N8307" t="s">
        <v>29181</v>
      </c>
      <c r="O8307">
        <v>1.0969444444444445</v>
      </c>
      <c r="P8307">
        <v>0</v>
      </c>
      <c r="Q8307">
        <v>1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0.25111428000000002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0.25111428000000002</v>
      </c>
    </row>
    <row r="8308" spans="1:32" x14ac:dyDescent="0.3">
      <c r="A8308">
        <v>2790427</v>
      </c>
      <c r="B8308">
        <v>2</v>
      </c>
      <c r="C8308" t="s">
        <v>82</v>
      </c>
      <c r="D8308" t="s">
        <v>113</v>
      </c>
      <c r="E8308" t="s">
        <v>29182</v>
      </c>
      <c r="F8308" t="s">
        <v>29183</v>
      </c>
      <c r="G8308" t="s">
        <v>31551</v>
      </c>
      <c r="H8308" t="s">
        <v>1358</v>
      </c>
      <c r="I8308" t="s">
        <v>79</v>
      </c>
      <c r="J8308" t="s">
        <v>135</v>
      </c>
      <c r="K8308" t="s">
        <v>22</v>
      </c>
      <c r="L8308" t="s">
        <v>136</v>
      </c>
      <c r="M8308" t="s">
        <v>28910</v>
      </c>
      <c r="N8308" t="s">
        <v>29184</v>
      </c>
      <c r="O8308">
        <v>1.0297222222222222</v>
      </c>
      <c r="P8308">
        <v>1</v>
      </c>
      <c r="Q8308">
        <v>493</v>
      </c>
      <c r="R8308">
        <v>4</v>
      </c>
      <c r="S8308">
        <v>83</v>
      </c>
      <c r="T8308">
        <v>16</v>
      </c>
      <c r="U8308">
        <v>365</v>
      </c>
      <c r="V8308">
        <v>6</v>
      </c>
      <c r="W8308">
        <v>1</v>
      </c>
      <c r="X8308">
        <v>0.25977558000000001</v>
      </c>
      <c r="Y8308">
        <v>217.88083</v>
      </c>
      <c r="Z8308">
        <v>18.443047</v>
      </c>
      <c r="AA8308">
        <v>48.828696999999998</v>
      </c>
      <c r="AB8308">
        <v>253.46553</v>
      </c>
      <c r="AC8308">
        <v>421.08368000000002</v>
      </c>
      <c r="AD8308">
        <v>260.26288</v>
      </c>
      <c r="AE8308">
        <v>3.6099515000000002</v>
      </c>
      <c r="AF8308">
        <v>1223.8344</v>
      </c>
    </row>
    <row r="8309" spans="1:32" x14ac:dyDescent="0.3">
      <c r="A8309">
        <v>2790311</v>
      </c>
      <c r="B8309">
        <v>1</v>
      </c>
      <c r="C8309" t="s">
        <v>83</v>
      </c>
      <c r="D8309" t="s">
        <v>117</v>
      </c>
      <c r="E8309" t="s">
        <v>29185</v>
      </c>
      <c r="F8309" t="s">
        <v>29186</v>
      </c>
      <c r="G8309" t="s">
        <v>31548</v>
      </c>
      <c r="H8309" t="s">
        <v>311</v>
      </c>
      <c r="I8309" t="s">
        <v>78</v>
      </c>
      <c r="J8309" t="s">
        <v>135</v>
      </c>
      <c r="K8309" t="s">
        <v>22</v>
      </c>
      <c r="L8309" t="s">
        <v>136</v>
      </c>
      <c r="M8309" t="s">
        <v>29187</v>
      </c>
      <c r="N8309" t="s">
        <v>29188</v>
      </c>
      <c r="O8309">
        <v>0.94777777777777783</v>
      </c>
      <c r="P8309">
        <v>0</v>
      </c>
      <c r="Q8309">
        <v>1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0.30419869999999999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0.30419869999999999</v>
      </c>
    </row>
    <row r="8310" spans="1:32" x14ac:dyDescent="0.3">
      <c r="A8310">
        <v>2790302</v>
      </c>
      <c r="B8310">
        <v>1</v>
      </c>
      <c r="C8310" t="s">
        <v>82</v>
      </c>
      <c r="D8310" t="s">
        <v>97</v>
      </c>
      <c r="E8310" t="s">
        <v>29167</v>
      </c>
      <c r="F8310" t="s">
        <v>29168</v>
      </c>
      <c r="G8310" t="s">
        <v>31552</v>
      </c>
      <c r="H8310" t="s">
        <v>1432</v>
      </c>
      <c r="I8310" t="s">
        <v>78</v>
      </c>
      <c r="J8310" t="s">
        <v>135</v>
      </c>
      <c r="K8310" t="s">
        <v>22</v>
      </c>
      <c r="L8310" t="s">
        <v>136</v>
      </c>
      <c r="M8310" t="s">
        <v>29189</v>
      </c>
      <c r="N8310" t="s">
        <v>29190</v>
      </c>
      <c r="O8310">
        <v>3.2402777777777776</v>
      </c>
      <c r="P8310">
        <v>0</v>
      </c>
      <c r="Q8310">
        <v>106</v>
      </c>
      <c r="R8310">
        <v>0</v>
      </c>
      <c r="S8310">
        <v>0</v>
      </c>
      <c r="T8310">
        <v>0</v>
      </c>
      <c r="U8310">
        <v>16</v>
      </c>
      <c r="V8310">
        <v>0</v>
      </c>
      <c r="W8310">
        <v>0</v>
      </c>
      <c r="X8310">
        <v>0</v>
      </c>
      <c r="Y8310">
        <v>476.17432000000002</v>
      </c>
      <c r="Z8310">
        <v>0</v>
      </c>
      <c r="AA8310">
        <v>0</v>
      </c>
      <c r="AB8310">
        <v>0</v>
      </c>
      <c r="AC8310">
        <v>359.86989999999997</v>
      </c>
      <c r="AD8310">
        <v>0</v>
      </c>
      <c r="AE8310">
        <v>0</v>
      </c>
      <c r="AF8310">
        <v>836.04425000000003</v>
      </c>
    </row>
    <row r="8311" spans="1:32" x14ac:dyDescent="0.3">
      <c r="A8311">
        <v>2790307</v>
      </c>
      <c r="B8311">
        <v>1</v>
      </c>
      <c r="C8311" t="s">
        <v>82</v>
      </c>
      <c r="D8311" t="s">
        <v>112</v>
      </c>
      <c r="E8311" t="s">
        <v>29191</v>
      </c>
      <c r="F8311" t="s">
        <v>29192</v>
      </c>
      <c r="G8311" t="s">
        <v>31551</v>
      </c>
      <c r="H8311" t="s">
        <v>648</v>
      </c>
      <c r="I8311" t="s">
        <v>79</v>
      </c>
      <c r="J8311" t="s">
        <v>135</v>
      </c>
      <c r="K8311" t="s">
        <v>22</v>
      </c>
      <c r="L8311" t="s">
        <v>186</v>
      </c>
      <c r="M8311" t="s">
        <v>29193</v>
      </c>
      <c r="N8311" t="s">
        <v>29194</v>
      </c>
      <c r="O8311">
        <v>7.1011111111111109</v>
      </c>
      <c r="P8311">
        <v>0</v>
      </c>
      <c r="Q8311">
        <v>379</v>
      </c>
      <c r="R8311">
        <v>0</v>
      </c>
      <c r="S8311">
        <v>23</v>
      </c>
      <c r="T8311">
        <v>2</v>
      </c>
      <c r="U8311">
        <v>40</v>
      </c>
      <c r="V8311">
        <v>1</v>
      </c>
      <c r="W8311">
        <v>0</v>
      </c>
      <c r="X8311">
        <v>0</v>
      </c>
      <c r="Y8311">
        <v>504.52487000000002</v>
      </c>
      <c r="Z8311">
        <v>0</v>
      </c>
      <c r="AA8311">
        <v>46.250706000000001</v>
      </c>
      <c r="AB8311">
        <v>157.89424</v>
      </c>
      <c r="AC8311">
        <v>95.070610000000002</v>
      </c>
      <c r="AD8311">
        <v>253.63802000000001</v>
      </c>
      <c r="AE8311">
        <v>0</v>
      </c>
      <c r="AF8311">
        <v>1057.3784000000001</v>
      </c>
    </row>
    <row r="8312" spans="1:32" x14ac:dyDescent="0.3">
      <c r="A8312">
        <v>2790321</v>
      </c>
      <c r="B8312">
        <v>1</v>
      </c>
      <c r="C8312" t="s">
        <v>82</v>
      </c>
      <c r="D8312" t="s">
        <v>107</v>
      </c>
      <c r="E8312" t="s">
        <v>29195</v>
      </c>
      <c r="F8312" t="s">
        <v>29196</v>
      </c>
      <c r="G8312" t="s">
        <v>31551</v>
      </c>
      <c r="H8312" t="s">
        <v>134</v>
      </c>
      <c r="I8312" t="s">
        <v>79</v>
      </c>
      <c r="J8312" t="s">
        <v>248</v>
      </c>
      <c r="K8312" t="s">
        <v>22</v>
      </c>
      <c r="L8312" t="s">
        <v>136</v>
      </c>
      <c r="M8312" t="s">
        <v>29197</v>
      </c>
      <c r="N8312" t="s">
        <v>29198</v>
      </c>
      <c r="O8312">
        <v>3.861111111111111E-2</v>
      </c>
      <c r="P8312">
        <v>0</v>
      </c>
      <c r="Q8312">
        <v>2365</v>
      </c>
      <c r="R8312">
        <v>0</v>
      </c>
      <c r="S8312">
        <v>0</v>
      </c>
      <c r="T8312">
        <v>0</v>
      </c>
      <c r="U8312">
        <v>212</v>
      </c>
      <c r="V8312">
        <v>1</v>
      </c>
      <c r="W8312">
        <v>0</v>
      </c>
      <c r="X8312">
        <v>0</v>
      </c>
      <c r="Y8312">
        <v>21.142247999999999</v>
      </c>
      <c r="Z8312">
        <v>0</v>
      </c>
      <c r="AA8312">
        <v>0</v>
      </c>
      <c r="AB8312">
        <v>0</v>
      </c>
      <c r="AC8312">
        <v>6.2764825999999996</v>
      </c>
      <c r="AD8312">
        <v>3.8656253999999999</v>
      </c>
      <c r="AE8312">
        <v>0</v>
      </c>
      <c r="AF8312">
        <v>31.284355000000001</v>
      </c>
    </row>
    <row r="8313" spans="1:32" x14ac:dyDescent="0.3">
      <c r="A8313">
        <v>2790177</v>
      </c>
      <c r="B8313">
        <v>1</v>
      </c>
      <c r="C8313" t="s">
        <v>82</v>
      </c>
      <c r="D8313" t="s">
        <v>103</v>
      </c>
      <c r="E8313" t="s">
        <v>4105</v>
      </c>
      <c r="F8313" t="s">
        <v>4106</v>
      </c>
      <c r="G8313" t="s">
        <v>31551</v>
      </c>
      <c r="H8313" t="s">
        <v>643</v>
      </c>
      <c r="I8313" t="s">
        <v>79</v>
      </c>
      <c r="J8313" t="s">
        <v>135</v>
      </c>
      <c r="K8313" t="s">
        <v>22</v>
      </c>
      <c r="L8313" t="s">
        <v>186</v>
      </c>
      <c r="M8313" t="s">
        <v>29199</v>
      </c>
      <c r="N8313" t="s">
        <v>29200</v>
      </c>
      <c r="O8313">
        <v>8.6230555555555561</v>
      </c>
      <c r="P8313">
        <v>0</v>
      </c>
      <c r="Q8313">
        <v>90</v>
      </c>
      <c r="R8313">
        <v>0</v>
      </c>
      <c r="S8313">
        <v>104</v>
      </c>
      <c r="T8313">
        <v>0</v>
      </c>
      <c r="U8313">
        <v>61</v>
      </c>
      <c r="V8313">
        <v>0</v>
      </c>
      <c r="W8313">
        <v>0</v>
      </c>
      <c r="X8313">
        <v>0</v>
      </c>
      <c r="Y8313">
        <v>233.70412999999999</v>
      </c>
      <c r="Z8313">
        <v>0</v>
      </c>
      <c r="AA8313">
        <v>326.00817999999998</v>
      </c>
      <c r="AB8313">
        <v>0</v>
      </c>
      <c r="AC8313">
        <v>355.7278</v>
      </c>
      <c r="AD8313">
        <v>0</v>
      </c>
      <c r="AE8313">
        <v>0</v>
      </c>
      <c r="AF8313">
        <v>915.44010000000003</v>
      </c>
    </row>
    <row r="8314" spans="1:32" x14ac:dyDescent="0.3">
      <c r="A8314">
        <v>2790176</v>
      </c>
      <c r="B8314">
        <v>1</v>
      </c>
      <c r="C8314" t="s">
        <v>83</v>
      </c>
      <c r="D8314" t="s">
        <v>128</v>
      </c>
      <c r="E8314" t="s">
        <v>16013</v>
      </c>
      <c r="F8314" t="s">
        <v>16014</v>
      </c>
      <c r="G8314" t="s">
        <v>31549</v>
      </c>
      <c r="H8314" t="s">
        <v>624</v>
      </c>
      <c r="I8314" t="s">
        <v>79</v>
      </c>
      <c r="J8314" t="s">
        <v>135</v>
      </c>
      <c r="K8314" t="s">
        <v>22</v>
      </c>
      <c r="L8314" t="s">
        <v>136</v>
      </c>
      <c r="M8314" t="s">
        <v>29201</v>
      </c>
      <c r="N8314" t="s">
        <v>29202</v>
      </c>
      <c r="O8314">
        <v>1.3</v>
      </c>
      <c r="P8314">
        <v>3</v>
      </c>
      <c r="Q8314">
        <v>125</v>
      </c>
      <c r="R8314">
        <v>89</v>
      </c>
      <c r="S8314">
        <v>163</v>
      </c>
      <c r="T8314">
        <v>13</v>
      </c>
      <c r="U8314">
        <v>19</v>
      </c>
      <c r="V8314">
        <v>0</v>
      </c>
      <c r="W8314">
        <v>1</v>
      </c>
      <c r="X8314">
        <v>0.47560616999999999</v>
      </c>
      <c r="Y8314">
        <v>23.594443999999999</v>
      </c>
      <c r="Z8314">
        <v>25.340140999999999</v>
      </c>
      <c r="AA8314">
        <v>45.141067999999997</v>
      </c>
      <c r="AB8314">
        <v>53.101790000000001</v>
      </c>
      <c r="AC8314">
        <v>4.8669466999999997</v>
      </c>
      <c r="AD8314">
        <v>0</v>
      </c>
      <c r="AE8314">
        <v>82.382900000000006</v>
      </c>
      <c r="AF8314">
        <v>234.90289999999999</v>
      </c>
    </row>
    <row r="8315" spans="1:32" x14ac:dyDescent="0.3">
      <c r="A8315">
        <v>2790183</v>
      </c>
      <c r="B8315">
        <v>1</v>
      </c>
      <c r="C8315" t="s">
        <v>83</v>
      </c>
      <c r="D8315" t="s">
        <v>127</v>
      </c>
      <c r="E8315" t="s">
        <v>29203</v>
      </c>
      <c r="F8315" t="s">
        <v>29204</v>
      </c>
      <c r="G8315" t="s">
        <v>31546</v>
      </c>
      <c r="H8315" t="s">
        <v>643</v>
      </c>
      <c r="I8315" t="s">
        <v>78</v>
      </c>
      <c r="J8315" t="s">
        <v>135</v>
      </c>
      <c r="K8315" t="s">
        <v>22</v>
      </c>
      <c r="L8315" t="s">
        <v>186</v>
      </c>
      <c r="M8315" t="s">
        <v>29205</v>
      </c>
      <c r="N8315" t="s">
        <v>29206</v>
      </c>
      <c r="O8315">
        <v>8.2744444444444447</v>
      </c>
      <c r="P8315">
        <v>0</v>
      </c>
      <c r="Q8315">
        <v>84</v>
      </c>
      <c r="R8315">
        <v>0</v>
      </c>
      <c r="S8315">
        <v>0</v>
      </c>
      <c r="T8315">
        <v>0</v>
      </c>
      <c r="U8315">
        <v>12</v>
      </c>
      <c r="V8315">
        <v>0</v>
      </c>
      <c r="W8315">
        <v>0</v>
      </c>
      <c r="X8315">
        <v>0</v>
      </c>
      <c r="Y8315">
        <v>118.87233000000001</v>
      </c>
      <c r="Z8315">
        <v>0</v>
      </c>
      <c r="AA8315">
        <v>0</v>
      </c>
      <c r="AB8315">
        <v>0</v>
      </c>
      <c r="AC8315">
        <v>47.44858</v>
      </c>
      <c r="AD8315">
        <v>0</v>
      </c>
      <c r="AE8315">
        <v>0</v>
      </c>
      <c r="AF8315">
        <v>166.32089999999999</v>
      </c>
    </row>
    <row r="8316" spans="1:32" x14ac:dyDescent="0.3">
      <c r="A8316">
        <v>2790022</v>
      </c>
      <c r="B8316">
        <v>1</v>
      </c>
      <c r="C8316" t="s">
        <v>83</v>
      </c>
      <c r="D8316" t="s">
        <v>123</v>
      </c>
      <c r="E8316" t="s">
        <v>29207</v>
      </c>
      <c r="F8316" t="s">
        <v>29208</v>
      </c>
      <c r="G8316" t="s">
        <v>31546</v>
      </c>
      <c r="H8316" t="s">
        <v>223</v>
      </c>
      <c r="I8316" t="s">
        <v>78</v>
      </c>
      <c r="J8316" t="s">
        <v>135</v>
      </c>
      <c r="K8316" t="s">
        <v>22</v>
      </c>
      <c r="L8316" t="s">
        <v>136</v>
      </c>
      <c r="M8316" t="s">
        <v>29209</v>
      </c>
      <c r="N8316" t="s">
        <v>29210</v>
      </c>
      <c r="O8316">
        <v>1.1166666666666667</v>
      </c>
      <c r="P8316">
        <v>0</v>
      </c>
      <c r="Q8316">
        <v>67</v>
      </c>
      <c r="R8316">
        <v>0</v>
      </c>
      <c r="S8316">
        <v>0</v>
      </c>
      <c r="T8316">
        <v>0</v>
      </c>
      <c r="U8316">
        <v>34</v>
      </c>
      <c r="V8316">
        <v>0</v>
      </c>
      <c r="W8316">
        <v>0</v>
      </c>
      <c r="X8316">
        <v>0</v>
      </c>
      <c r="Y8316">
        <v>17.23124</v>
      </c>
      <c r="Z8316">
        <v>0</v>
      </c>
      <c r="AA8316">
        <v>0</v>
      </c>
      <c r="AB8316">
        <v>0</v>
      </c>
      <c r="AC8316">
        <v>26.131226000000002</v>
      </c>
      <c r="AD8316">
        <v>0</v>
      </c>
      <c r="AE8316">
        <v>0</v>
      </c>
      <c r="AF8316">
        <v>43.362465</v>
      </c>
    </row>
    <row r="8317" spans="1:32" x14ac:dyDescent="0.3">
      <c r="A8317">
        <v>2789961</v>
      </c>
      <c r="B8317">
        <v>1</v>
      </c>
      <c r="C8317" t="s">
        <v>83</v>
      </c>
      <c r="D8317" t="s">
        <v>115</v>
      </c>
      <c r="E8317" t="s">
        <v>29211</v>
      </c>
      <c r="F8317" t="s">
        <v>29212</v>
      </c>
      <c r="G8317" t="s">
        <v>31546</v>
      </c>
      <c r="H8317" t="s">
        <v>223</v>
      </c>
      <c r="I8317" t="s">
        <v>78</v>
      </c>
      <c r="J8317" t="s">
        <v>135</v>
      </c>
      <c r="K8317" t="s">
        <v>22</v>
      </c>
      <c r="L8317" t="s">
        <v>136</v>
      </c>
      <c r="M8317" t="s">
        <v>29213</v>
      </c>
      <c r="N8317" t="s">
        <v>29214</v>
      </c>
      <c r="O8317">
        <v>0.72138888888888886</v>
      </c>
      <c r="P8317">
        <v>0</v>
      </c>
      <c r="Q8317">
        <v>13</v>
      </c>
      <c r="R8317">
        <v>0</v>
      </c>
      <c r="S8317">
        <v>9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1.0700673999999999</v>
      </c>
      <c r="Z8317">
        <v>0</v>
      </c>
      <c r="AA8317">
        <v>0.49895734000000003</v>
      </c>
      <c r="AB8317">
        <v>0</v>
      </c>
      <c r="AC8317">
        <v>0</v>
      </c>
      <c r="AD8317">
        <v>0</v>
      </c>
      <c r="AE8317">
        <v>0</v>
      </c>
      <c r="AF8317">
        <v>1.5690248</v>
      </c>
    </row>
    <row r="8318" spans="1:32" x14ac:dyDescent="0.3">
      <c r="A8318">
        <v>2789937</v>
      </c>
      <c r="B8318">
        <v>1</v>
      </c>
      <c r="C8318" t="s">
        <v>82</v>
      </c>
      <c r="D8318" t="s">
        <v>109</v>
      </c>
      <c r="E8318" t="s">
        <v>29215</v>
      </c>
      <c r="F8318" t="s">
        <v>29216</v>
      </c>
      <c r="G8318" t="s">
        <v>31550</v>
      </c>
      <c r="H8318" t="s">
        <v>1432</v>
      </c>
      <c r="I8318" t="s">
        <v>78</v>
      </c>
      <c r="J8318" t="s">
        <v>135</v>
      </c>
      <c r="K8318" t="s">
        <v>22</v>
      </c>
      <c r="L8318" t="s">
        <v>136</v>
      </c>
      <c r="M8318" t="s">
        <v>29217</v>
      </c>
      <c r="N8318" t="s">
        <v>29218</v>
      </c>
      <c r="O8318">
        <v>5.5736111111111111</v>
      </c>
      <c r="P8318">
        <v>0</v>
      </c>
      <c r="Q8318">
        <v>31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24.926086000000002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24.926086000000002</v>
      </c>
    </row>
    <row r="8319" spans="1:32" x14ac:dyDescent="0.3">
      <c r="A8319">
        <v>2789942</v>
      </c>
      <c r="B8319">
        <v>1</v>
      </c>
      <c r="C8319" t="s">
        <v>82</v>
      </c>
      <c r="D8319" t="s">
        <v>90</v>
      </c>
      <c r="E8319" t="s">
        <v>29219</v>
      </c>
      <c r="F8319" t="s">
        <v>29220</v>
      </c>
      <c r="G8319" t="s">
        <v>31548</v>
      </c>
      <c r="H8319" t="s">
        <v>333</v>
      </c>
      <c r="I8319" t="s">
        <v>78</v>
      </c>
      <c r="J8319" t="s">
        <v>135</v>
      </c>
      <c r="K8319" t="s">
        <v>22</v>
      </c>
      <c r="L8319" t="s">
        <v>136</v>
      </c>
      <c r="M8319" t="s">
        <v>29221</v>
      </c>
      <c r="N8319" t="s">
        <v>29222</v>
      </c>
      <c r="O8319">
        <v>2.1344444444444446</v>
      </c>
      <c r="P8319">
        <v>0</v>
      </c>
      <c r="Q8319">
        <v>1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0.51827829999999997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0.51827829999999997</v>
      </c>
    </row>
    <row r="8320" spans="1:32" x14ac:dyDescent="0.3">
      <c r="A8320">
        <v>2789958</v>
      </c>
      <c r="B8320">
        <v>1</v>
      </c>
      <c r="C8320" t="s">
        <v>83</v>
      </c>
      <c r="D8320" t="s">
        <v>130</v>
      </c>
      <c r="E8320" t="s">
        <v>2265</v>
      </c>
      <c r="F8320" t="s">
        <v>2266</v>
      </c>
      <c r="G8320" t="s">
        <v>31552</v>
      </c>
      <c r="H8320" t="s">
        <v>145</v>
      </c>
      <c r="I8320" t="s">
        <v>78</v>
      </c>
      <c r="J8320" t="s">
        <v>135</v>
      </c>
      <c r="K8320" t="s">
        <v>22</v>
      </c>
      <c r="L8320" t="s">
        <v>136</v>
      </c>
      <c r="M8320" t="s">
        <v>29223</v>
      </c>
      <c r="N8320" t="s">
        <v>29224</v>
      </c>
      <c r="O8320">
        <v>9.6111111111111105E-2</v>
      </c>
      <c r="P8320">
        <v>0</v>
      </c>
      <c r="Q8320">
        <v>64</v>
      </c>
      <c r="R8320">
        <v>0</v>
      </c>
      <c r="S8320">
        <v>0</v>
      </c>
      <c r="T8320">
        <v>0</v>
      </c>
      <c r="U8320">
        <v>3</v>
      </c>
      <c r="V8320">
        <v>0</v>
      </c>
      <c r="W8320">
        <v>0</v>
      </c>
      <c r="X8320">
        <v>0</v>
      </c>
      <c r="Y8320">
        <v>0.68903930000000002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0.68903930000000002</v>
      </c>
    </row>
    <row r="8321" spans="1:32" x14ac:dyDescent="0.3">
      <c r="A8321">
        <v>2789952</v>
      </c>
      <c r="B8321">
        <v>1</v>
      </c>
      <c r="C8321" t="s">
        <v>82</v>
      </c>
      <c r="D8321" t="s">
        <v>97</v>
      </c>
      <c r="E8321" t="s">
        <v>29225</v>
      </c>
      <c r="F8321" t="s">
        <v>29226</v>
      </c>
      <c r="G8321" t="s">
        <v>31546</v>
      </c>
      <c r="H8321" t="s">
        <v>145</v>
      </c>
      <c r="I8321" t="s">
        <v>78</v>
      </c>
      <c r="J8321" t="s">
        <v>135</v>
      </c>
      <c r="K8321" t="s">
        <v>22</v>
      </c>
      <c r="L8321" t="s">
        <v>136</v>
      </c>
      <c r="M8321" t="s">
        <v>29227</v>
      </c>
      <c r="N8321" t="s">
        <v>29228</v>
      </c>
      <c r="O8321">
        <v>0.91333333333333333</v>
      </c>
      <c r="P8321">
        <v>0</v>
      </c>
      <c r="Q8321">
        <v>108</v>
      </c>
      <c r="R8321">
        <v>0</v>
      </c>
      <c r="S8321">
        <v>0</v>
      </c>
      <c r="T8321">
        <v>0</v>
      </c>
      <c r="U8321">
        <v>5</v>
      </c>
      <c r="V8321">
        <v>0</v>
      </c>
      <c r="W8321">
        <v>0</v>
      </c>
      <c r="X8321">
        <v>0</v>
      </c>
      <c r="Y8321">
        <v>34.185409999999997</v>
      </c>
      <c r="Z8321">
        <v>0</v>
      </c>
      <c r="AA8321">
        <v>0</v>
      </c>
      <c r="AB8321">
        <v>0</v>
      </c>
      <c r="AC8321">
        <v>2.2235147999999998</v>
      </c>
      <c r="AD8321">
        <v>0</v>
      </c>
      <c r="AE8321">
        <v>0</v>
      </c>
      <c r="AF8321">
        <v>36.408923999999999</v>
      </c>
    </row>
    <row r="8322" spans="1:32" x14ac:dyDescent="0.3">
      <c r="A8322">
        <v>2789949</v>
      </c>
      <c r="B8322">
        <v>1</v>
      </c>
      <c r="C8322" t="s">
        <v>82</v>
      </c>
      <c r="D8322" t="s">
        <v>87</v>
      </c>
      <c r="E8322" t="s">
        <v>2667</v>
      </c>
      <c r="F8322" t="s">
        <v>324</v>
      </c>
      <c r="G8322" t="s">
        <v>31546</v>
      </c>
      <c r="H8322" t="s">
        <v>163</v>
      </c>
      <c r="I8322" t="s">
        <v>78</v>
      </c>
      <c r="J8322" t="s">
        <v>135</v>
      </c>
      <c r="K8322" t="s">
        <v>22</v>
      </c>
      <c r="L8322" t="s">
        <v>136</v>
      </c>
      <c r="M8322" t="s">
        <v>29229</v>
      </c>
      <c r="N8322" t="s">
        <v>29230</v>
      </c>
      <c r="O8322">
        <v>2.4297222222222223</v>
      </c>
      <c r="P8322">
        <v>0</v>
      </c>
      <c r="Q8322">
        <v>104</v>
      </c>
      <c r="R8322">
        <v>0</v>
      </c>
      <c r="S8322">
        <v>0</v>
      </c>
      <c r="T8322">
        <v>0</v>
      </c>
      <c r="U8322">
        <v>2</v>
      </c>
      <c r="V8322">
        <v>0</v>
      </c>
      <c r="W8322">
        <v>0</v>
      </c>
      <c r="X8322">
        <v>0</v>
      </c>
      <c r="Y8322">
        <v>112.670815</v>
      </c>
      <c r="Z8322">
        <v>0</v>
      </c>
      <c r="AA8322">
        <v>0</v>
      </c>
      <c r="AB8322">
        <v>0</v>
      </c>
      <c r="AC8322">
        <v>0.60938800000000004</v>
      </c>
      <c r="AD8322">
        <v>0</v>
      </c>
      <c r="AE8322">
        <v>0</v>
      </c>
      <c r="AF8322">
        <v>113.280205</v>
      </c>
    </row>
    <row r="8323" spans="1:32" x14ac:dyDescent="0.3">
      <c r="A8323">
        <v>2790290</v>
      </c>
      <c r="B8323">
        <v>1</v>
      </c>
      <c r="C8323" t="s">
        <v>83</v>
      </c>
      <c r="D8323" t="s">
        <v>129</v>
      </c>
      <c r="E8323" t="s">
        <v>29231</v>
      </c>
      <c r="F8323" t="s">
        <v>29232</v>
      </c>
      <c r="G8323" t="s">
        <v>31545</v>
      </c>
      <c r="H8323" t="s">
        <v>134</v>
      </c>
      <c r="I8323" t="s">
        <v>79</v>
      </c>
      <c r="J8323" t="s">
        <v>135</v>
      </c>
      <c r="K8323" t="s">
        <v>22</v>
      </c>
      <c r="L8323" t="s">
        <v>136</v>
      </c>
      <c r="M8323" t="s">
        <v>29233</v>
      </c>
      <c r="N8323" t="s">
        <v>29234</v>
      </c>
      <c r="O8323">
        <v>0.44722222222222224</v>
      </c>
      <c r="P8323">
        <v>1</v>
      </c>
      <c r="Q8323">
        <v>127</v>
      </c>
      <c r="R8323">
        <v>3</v>
      </c>
      <c r="S8323">
        <v>47</v>
      </c>
      <c r="T8323">
        <v>2</v>
      </c>
      <c r="U8323">
        <v>16</v>
      </c>
      <c r="V8323">
        <v>0</v>
      </c>
      <c r="W8323">
        <v>0</v>
      </c>
      <c r="X8323">
        <v>1.5449767999999999</v>
      </c>
      <c r="Y8323">
        <v>4.8955983999999999</v>
      </c>
      <c r="Z8323">
        <v>0.33325088000000003</v>
      </c>
      <c r="AA8323">
        <v>5.5427732000000001</v>
      </c>
      <c r="AB8323">
        <v>0.77362030000000004</v>
      </c>
      <c r="AC8323">
        <v>2.2034066000000001</v>
      </c>
      <c r="AD8323">
        <v>0</v>
      </c>
      <c r="AE8323">
        <v>0</v>
      </c>
      <c r="AF8323">
        <v>15.293627000000001</v>
      </c>
    </row>
    <row r="8324" spans="1:32" x14ac:dyDescent="0.3">
      <c r="A8324">
        <v>2790293</v>
      </c>
      <c r="B8324">
        <v>1</v>
      </c>
      <c r="C8324" t="s">
        <v>82</v>
      </c>
      <c r="D8324" t="s">
        <v>99</v>
      </c>
      <c r="E8324" t="s">
        <v>12106</v>
      </c>
      <c r="F8324" t="s">
        <v>12107</v>
      </c>
      <c r="G8324" t="s">
        <v>31545</v>
      </c>
      <c r="H8324" t="s">
        <v>145</v>
      </c>
      <c r="I8324" t="s">
        <v>79</v>
      </c>
      <c r="J8324" t="s">
        <v>135</v>
      </c>
      <c r="K8324" t="s">
        <v>22</v>
      </c>
      <c r="L8324" t="s">
        <v>136</v>
      </c>
      <c r="M8324" t="s">
        <v>27156</v>
      </c>
      <c r="N8324" t="s">
        <v>29235</v>
      </c>
      <c r="O8324">
        <v>1.0888888888888888</v>
      </c>
      <c r="P8324">
        <v>3</v>
      </c>
      <c r="Q8324">
        <v>592</v>
      </c>
      <c r="R8324">
        <v>1</v>
      </c>
      <c r="S8324">
        <v>39</v>
      </c>
      <c r="T8324">
        <v>2</v>
      </c>
      <c r="U8324">
        <v>66</v>
      </c>
      <c r="V8324">
        <v>0</v>
      </c>
      <c r="W8324">
        <v>0</v>
      </c>
      <c r="X8324">
        <v>14.410883999999999</v>
      </c>
      <c r="Y8324">
        <v>103.21186</v>
      </c>
      <c r="Z8324">
        <v>0.28694987</v>
      </c>
      <c r="AA8324">
        <v>1.4066187000000001</v>
      </c>
      <c r="AB8324">
        <v>61.858401999999998</v>
      </c>
      <c r="AC8324">
        <v>14.281169</v>
      </c>
      <c r="AD8324">
        <v>0</v>
      </c>
      <c r="AE8324">
        <v>0</v>
      </c>
      <c r="AF8324">
        <v>195.45589000000001</v>
      </c>
    </row>
    <row r="8325" spans="1:32" x14ac:dyDescent="0.3">
      <c r="A8325">
        <v>2790284</v>
      </c>
      <c r="B8325">
        <v>1</v>
      </c>
      <c r="C8325" t="s">
        <v>83</v>
      </c>
      <c r="D8325" t="s">
        <v>122</v>
      </c>
      <c r="E8325" t="s">
        <v>20494</v>
      </c>
      <c r="F8325" t="s">
        <v>1039</v>
      </c>
      <c r="G8325" t="s">
        <v>31549</v>
      </c>
      <c r="H8325" t="s">
        <v>134</v>
      </c>
      <c r="I8325" t="s">
        <v>79</v>
      </c>
      <c r="J8325" t="s">
        <v>135</v>
      </c>
      <c r="K8325" t="s">
        <v>22</v>
      </c>
      <c r="L8325" t="s">
        <v>136</v>
      </c>
      <c r="M8325" t="s">
        <v>29236</v>
      </c>
      <c r="N8325" t="s">
        <v>29237</v>
      </c>
      <c r="O8325">
        <v>0.17055555555555554</v>
      </c>
      <c r="P8325">
        <v>1</v>
      </c>
      <c r="Q8325">
        <v>1051</v>
      </c>
      <c r="R8325">
        <v>9</v>
      </c>
      <c r="S8325">
        <v>54</v>
      </c>
      <c r="T8325">
        <v>7</v>
      </c>
      <c r="U8325">
        <v>123</v>
      </c>
      <c r="V8325">
        <v>0</v>
      </c>
      <c r="W8325">
        <v>0</v>
      </c>
      <c r="X8325">
        <v>2.0299988</v>
      </c>
      <c r="Y8325">
        <v>16.731213</v>
      </c>
      <c r="Z8325">
        <v>12.676993</v>
      </c>
      <c r="AA8325">
        <v>1.1088442000000001</v>
      </c>
      <c r="AB8325">
        <v>16.214981000000002</v>
      </c>
      <c r="AC8325">
        <v>6.0713290000000004</v>
      </c>
      <c r="AD8325">
        <v>0</v>
      </c>
      <c r="AE8325">
        <v>0</v>
      </c>
      <c r="AF8325">
        <v>54.833359999999999</v>
      </c>
    </row>
    <row r="8326" spans="1:32" x14ac:dyDescent="0.3">
      <c r="A8326">
        <v>2790278</v>
      </c>
      <c r="B8326">
        <v>1</v>
      </c>
      <c r="C8326" t="s">
        <v>83</v>
      </c>
      <c r="D8326" t="s">
        <v>115</v>
      </c>
      <c r="E8326" t="s">
        <v>29238</v>
      </c>
      <c r="F8326" t="s">
        <v>29239</v>
      </c>
      <c r="G8326" t="s">
        <v>31549</v>
      </c>
      <c r="H8326" t="s">
        <v>648</v>
      </c>
      <c r="I8326" t="s">
        <v>79</v>
      </c>
      <c r="J8326" t="s">
        <v>135</v>
      </c>
      <c r="K8326" t="s">
        <v>22</v>
      </c>
      <c r="L8326" t="s">
        <v>186</v>
      </c>
      <c r="M8326" t="s">
        <v>29240</v>
      </c>
      <c r="N8326" t="s">
        <v>29241</v>
      </c>
      <c r="O8326">
        <v>6.8266666666666671</v>
      </c>
      <c r="P8326">
        <v>3</v>
      </c>
      <c r="Q8326">
        <v>463</v>
      </c>
      <c r="R8326">
        <v>11</v>
      </c>
      <c r="S8326">
        <v>133</v>
      </c>
      <c r="T8326">
        <v>3</v>
      </c>
      <c r="U8326">
        <v>82</v>
      </c>
      <c r="V8326">
        <v>1</v>
      </c>
      <c r="W8326">
        <v>0</v>
      </c>
      <c r="X8326">
        <v>249.25463999999999</v>
      </c>
      <c r="Y8326">
        <v>701.63409999999999</v>
      </c>
      <c r="Z8326">
        <v>35.775986000000003</v>
      </c>
      <c r="AA8326">
        <v>128.74277000000001</v>
      </c>
      <c r="AB8326">
        <v>64.794205000000005</v>
      </c>
      <c r="AC8326">
        <v>148.70529999999999</v>
      </c>
      <c r="AD8326">
        <v>352.84679999999997</v>
      </c>
      <c r="AE8326">
        <v>0</v>
      </c>
      <c r="AF8326">
        <v>1681.7538</v>
      </c>
    </row>
    <row r="8327" spans="1:32" x14ac:dyDescent="0.3">
      <c r="A8327">
        <v>2790184</v>
      </c>
      <c r="B8327">
        <v>1</v>
      </c>
      <c r="C8327" t="s">
        <v>82</v>
      </c>
      <c r="D8327" t="s">
        <v>108</v>
      </c>
      <c r="E8327" t="s">
        <v>29242</v>
      </c>
      <c r="F8327" t="s">
        <v>29243</v>
      </c>
      <c r="G8327" t="s">
        <v>31552</v>
      </c>
      <c r="H8327" t="s">
        <v>648</v>
      </c>
      <c r="I8327" t="s">
        <v>78</v>
      </c>
      <c r="J8327" t="s">
        <v>135</v>
      </c>
      <c r="K8327" t="s">
        <v>22</v>
      </c>
      <c r="L8327" t="s">
        <v>186</v>
      </c>
      <c r="M8327" t="s">
        <v>29244</v>
      </c>
      <c r="N8327" t="s">
        <v>29245</v>
      </c>
      <c r="O8327">
        <v>5.2786111111111111</v>
      </c>
      <c r="P8327">
        <v>0</v>
      </c>
      <c r="Q8327">
        <v>77</v>
      </c>
      <c r="R8327">
        <v>0</v>
      </c>
      <c r="S8327">
        <v>2</v>
      </c>
      <c r="T8327">
        <v>0</v>
      </c>
      <c r="U8327">
        <v>6</v>
      </c>
      <c r="V8327">
        <v>0</v>
      </c>
      <c r="W8327">
        <v>0</v>
      </c>
      <c r="X8327">
        <v>0</v>
      </c>
      <c r="Y8327">
        <v>61.616207000000003</v>
      </c>
      <c r="Z8327">
        <v>0</v>
      </c>
      <c r="AA8327">
        <v>2.0133510000000001</v>
      </c>
      <c r="AB8327">
        <v>0</v>
      </c>
      <c r="AC8327">
        <v>10.977898</v>
      </c>
      <c r="AD8327">
        <v>0</v>
      </c>
      <c r="AE8327">
        <v>0</v>
      </c>
      <c r="AF8327">
        <v>74.60745</v>
      </c>
    </row>
    <row r="8328" spans="1:32" x14ac:dyDescent="0.3">
      <c r="A8328">
        <v>2790206</v>
      </c>
      <c r="B8328">
        <v>1</v>
      </c>
      <c r="C8328" t="s">
        <v>82</v>
      </c>
      <c r="D8328" t="s">
        <v>90</v>
      </c>
      <c r="E8328" t="s">
        <v>29246</v>
      </c>
      <c r="F8328" t="s">
        <v>29247</v>
      </c>
      <c r="G8328" t="s">
        <v>31546</v>
      </c>
      <c r="H8328" t="s">
        <v>643</v>
      </c>
      <c r="I8328" t="s">
        <v>78</v>
      </c>
      <c r="J8328" t="s">
        <v>135</v>
      </c>
      <c r="K8328" t="s">
        <v>22</v>
      </c>
      <c r="L8328" t="s">
        <v>186</v>
      </c>
      <c r="M8328" t="s">
        <v>29248</v>
      </c>
      <c r="N8328" t="s">
        <v>29249</v>
      </c>
      <c r="O8328">
        <v>7.3472222222222223</v>
      </c>
      <c r="P8328">
        <v>0</v>
      </c>
      <c r="Q8328">
        <v>226</v>
      </c>
      <c r="R8328">
        <v>0</v>
      </c>
      <c r="S8328">
        <v>0</v>
      </c>
      <c r="T8328">
        <v>0</v>
      </c>
      <c r="U8328">
        <v>27</v>
      </c>
      <c r="V8328">
        <v>0</v>
      </c>
      <c r="W8328">
        <v>0</v>
      </c>
      <c r="X8328">
        <v>0</v>
      </c>
      <c r="Y8328">
        <v>391.49506000000002</v>
      </c>
      <c r="Z8328">
        <v>0</v>
      </c>
      <c r="AA8328">
        <v>0</v>
      </c>
      <c r="AB8328">
        <v>0</v>
      </c>
      <c r="AC8328">
        <v>83.53349</v>
      </c>
      <c r="AD8328">
        <v>0</v>
      </c>
      <c r="AE8328">
        <v>0</v>
      </c>
      <c r="AF8328">
        <v>475.02852999999999</v>
      </c>
    </row>
    <row r="8329" spans="1:32" x14ac:dyDescent="0.3">
      <c r="A8329">
        <v>2790209</v>
      </c>
      <c r="B8329">
        <v>1</v>
      </c>
      <c r="C8329" t="s">
        <v>82</v>
      </c>
      <c r="D8329" t="s">
        <v>91</v>
      </c>
      <c r="E8329" t="s">
        <v>27234</v>
      </c>
      <c r="F8329" t="s">
        <v>27235</v>
      </c>
      <c r="G8329" t="s">
        <v>31552</v>
      </c>
      <c r="H8329" t="s">
        <v>648</v>
      </c>
      <c r="I8329" t="s">
        <v>78</v>
      </c>
      <c r="J8329" t="s">
        <v>135</v>
      </c>
      <c r="K8329" t="s">
        <v>22</v>
      </c>
      <c r="L8329" t="s">
        <v>186</v>
      </c>
      <c r="M8329" t="s">
        <v>29250</v>
      </c>
      <c r="N8329" t="s">
        <v>29251</v>
      </c>
      <c r="O8329">
        <v>5.4516666666666671</v>
      </c>
      <c r="P8329">
        <v>0</v>
      </c>
      <c r="Q8329">
        <v>659</v>
      </c>
      <c r="R8329">
        <v>0</v>
      </c>
      <c r="S8329">
        <v>0</v>
      </c>
      <c r="T8329">
        <v>0</v>
      </c>
      <c r="U8329">
        <v>13</v>
      </c>
      <c r="V8329">
        <v>0</v>
      </c>
      <c r="W8329">
        <v>0</v>
      </c>
      <c r="X8329">
        <v>0</v>
      </c>
      <c r="Y8329">
        <v>763.50040000000001</v>
      </c>
      <c r="Z8329">
        <v>0</v>
      </c>
      <c r="AA8329">
        <v>0</v>
      </c>
      <c r="AB8329">
        <v>0</v>
      </c>
      <c r="AC8329">
        <v>30.823692000000001</v>
      </c>
      <c r="AD8329">
        <v>0</v>
      </c>
      <c r="AE8329">
        <v>0</v>
      </c>
      <c r="AF8329">
        <v>794.32410000000004</v>
      </c>
    </row>
    <row r="8330" spans="1:32" x14ac:dyDescent="0.3">
      <c r="A8330">
        <v>2790180</v>
      </c>
      <c r="B8330">
        <v>1</v>
      </c>
      <c r="C8330" t="s">
        <v>82</v>
      </c>
      <c r="D8330" t="s">
        <v>89</v>
      </c>
      <c r="E8330" t="s">
        <v>29252</v>
      </c>
      <c r="F8330" t="s">
        <v>29253</v>
      </c>
      <c r="G8330" t="s">
        <v>31551</v>
      </c>
      <c r="H8330" t="s">
        <v>648</v>
      </c>
      <c r="I8330" t="s">
        <v>79</v>
      </c>
      <c r="J8330" t="s">
        <v>135</v>
      </c>
      <c r="K8330" t="s">
        <v>22</v>
      </c>
      <c r="L8330" t="s">
        <v>186</v>
      </c>
      <c r="M8330" t="s">
        <v>29254</v>
      </c>
      <c r="N8330" t="s">
        <v>29255</v>
      </c>
      <c r="O8330">
        <v>5.966388888888889</v>
      </c>
      <c r="P8330">
        <v>0</v>
      </c>
      <c r="Q8330">
        <v>9</v>
      </c>
      <c r="R8330">
        <v>0</v>
      </c>
      <c r="S8330">
        <v>1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5.1688074999999998</v>
      </c>
      <c r="Z8330">
        <v>0</v>
      </c>
      <c r="AA8330">
        <v>1.718979E-2</v>
      </c>
      <c r="AB8330">
        <v>0</v>
      </c>
      <c r="AC8330">
        <v>0</v>
      </c>
      <c r="AD8330">
        <v>0</v>
      </c>
      <c r="AE8330">
        <v>0</v>
      </c>
      <c r="AF8330">
        <v>5.1859970000000004</v>
      </c>
    </row>
    <row r="8331" spans="1:32" x14ac:dyDescent="0.3">
      <c r="A8331">
        <v>2790110</v>
      </c>
      <c r="B8331">
        <v>1</v>
      </c>
      <c r="C8331" t="s">
        <v>82</v>
      </c>
      <c r="D8331" t="s">
        <v>113</v>
      </c>
      <c r="E8331" t="s">
        <v>27789</v>
      </c>
      <c r="F8331" t="s">
        <v>27790</v>
      </c>
      <c r="G8331" t="s">
        <v>31548</v>
      </c>
      <c r="H8331" t="s">
        <v>893</v>
      </c>
      <c r="I8331" t="s">
        <v>78</v>
      </c>
      <c r="J8331" t="s">
        <v>135</v>
      </c>
      <c r="K8331" t="s">
        <v>22</v>
      </c>
      <c r="L8331" t="s">
        <v>136</v>
      </c>
      <c r="M8331" t="s">
        <v>29256</v>
      </c>
      <c r="N8331" t="s">
        <v>29257</v>
      </c>
      <c r="O8331">
        <v>3.3297222222222222</v>
      </c>
      <c r="P8331">
        <v>0</v>
      </c>
      <c r="Q8331">
        <v>6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2.4485842999999998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2.4485842999999998</v>
      </c>
    </row>
    <row r="8332" spans="1:32" x14ac:dyDescent="0.3">
      <c r="A8332">
        <v>2790153</v>
      </c>
      <c r="B8332">
        <v>1</v>
      </c>
      <c r="C8332" t="s">
        <v>82</v>
      </c>
      <c r="D8332" t="s">
        <v>101</v>
      </c>
      <c r="E8332" t="s">
        <v>29258</v>
      </c>
      <c r="F8332" t="s">
        <v>29259</v>
      </c>
      <c r="G8332" t="s">
        <v>31551</v>
      </c>
      <c r="H8332" t="s">
        <v>134</v>
      </c>
      <c r="I8332" t="s">
        <v>79</v>
      </c>
      <c r="J8332" t="s">
        <v>135</v>
      </c>
      <c r="K8332" t="s">
        <v>22</v>
      </c>
      <c r="L8332" t="s">
        <v>136</v>
      </c>
      <c r="M8332" t="s">
        <v>29260</v>
      </c>
      <c r="N8332" t="s">
        <v>29261</v>
      </c>
      <c r="O8332">
        <v>0.21694444444444444</v>
      </c>
      <c r="P8332">
        <v>4</v>
      </c>
      <c r="Q8332">
        <v>0</v>
      </c>
      <c r="R8332">
        <v>16</v>
      </c>
      <c r="S8332">
        <v>0</v>
      </c>
      <c r="T8332">
        <v>14</v>
      </c>
      <c r="U8332">
        <v>0</v>
      </c>
      <c r="V8332">
        <v>2</v>
      </c>
      <c r="W8332">
        <v>0</v>
      </c>
      <c r="X8332">
        <v>0.15929633000000001</v>
      </c>
      <c r="Y8332">
        <v>0</v>
      </c>
      <c r="Z8332">
        <v>0.45831367000000001</v>
      </c>
      <c r="AA8332">
        <v>0</v>
      </c>
      <c r="AB8332">
        <v>10.289521000000001</v>
      </c>
      <c r="AC8332">
        <v>0</v>
      </c>
      <c r="AD8332">
        <v>14.014746000000001</v>
      </c>
      <c r="AE8332">
        <v>0</v>
      </c>
      <c r="AF8332">
        <v>24.921876999999999</v>
      </c>
    </row>
    <row r="8333" spans="1:32" x14ac:dyDescent="0.3">
      <c r="A8333">
        <v>2790018</v>
      </c>
      <c r="B8333">
        <v>1</v>
      </c>
      <c r="C8333" t="s">
        <v>83</v>
      </c>
      <c r="D8333" t="s">
        <v>115</v>
      </c>
      <c r="E8333" t="s">
        <v>29262</v>
      </c>
      <c r="F8333" t="s">
        <v>29263</v>
      </c>
      <c r="G8333" t="s">
        <v>31548</v>
      </c>
      <c r="H8333" t="s">
        <v>333</v>
      </c>
      <c r="I8333" t="s">
        <v>78</v>
      </c>
      <c r="J8333" t="s">
        <v>135</v>
      </c>
      <c r="K8333" t="s">
        <v>22</v>
      </c>
      <c r="L8333" t="s">
        <v>136</v>
      </c>
      <c r="M8333" t="s">
        <v>29264</v>
      </c>
      <c r="N8333" t="s">
        <v>29265</v>
      </c>
      <c r="O8333">
        <v>1.5541666666666667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29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15.732478</v>
      </c>
      <c r="AD8333">
        <v>0</v>
      </c>
      <c r="AE8333">
        <v>0</v>
      </c>
      <c r="AF8333">
        <v>15.732478</v>
      </c>
    </row>
    <row r="8334" spans="1:32" x14ac:dyDescent="0.3">
      <c r="A8334">
        <v>2789948</v>
      </c>
      <c r="B8334">
        <v>1</v>
      </c>
      <c r="C8334" t="s">
        <v>82</v>
      </c>
      <c r="D8334" t="s">
        <v>104</v>
      </c>
      <c r="E8334" t="s">
        <v>25541</v>
      </c>
      <c r="F8334" t="s">
        <v>25542</v>
      </c>
      <c r="G8334" t="s">
        <v>31552</v>
      </c>
      <c r="H8334" t="s">
        <v>665</v>
      </c>
      <c r="I8334" t="s">
        <v>78</v>
      </c>
      <c r="J8334" t="s">
        <v>135</v>
      </c>
      <c r="K8334" t="s">
        <v>22</v>
      </c>
      <c r="L8334" t="s">
        <v>136</v>
      </c>
      <c r="M8334" t="s">
        <v>29266</v>
      </c>
      <c r="N8334" t="s">
        <v>29267</v>
      </c>
      <c r="O8334">
        <v>0.96</v>
      </c>
      <c r="P8334">
        <v>0</v>
      </c>
      <c r="Q8334">
        <v>356</v>
      </c>
      <c r="R8334">
        <v>0</v>
      </c>
      <c r="S8334">
        <v>0</v>
      </c>
      <c r="T8334">
        <v>0</v>
      </c>
      <c r="U8334">
        <v>42</v>
      </c>
      <c r="V8334">
        <v>0</v>
      </c>
      <c r="W8334">
        <v>1</v>
      </c>
      <c r="X8334">
        <v>0</v>
      </c>
      <c r="Y8334">
        <v>85.973870000000005</v>
      </c>
      <c r="Z8334">
        <v>0</v>
      </c>
      <c r="AA8334">
        <v>0</v>
      </c>
      <c r="AB8334">
        <v>0</v>
      </c>
      <c r="AC8334">
        <v>19.844238000000001</v>
      </c>
      <c r="AD8334">
        <v>0</v>
      </c>
      <c r="AE8334">
        <v>7.0264405999999999</v>
      </c>
      <c r="AF8334">
        <v>112.84455</v>
      </c>
    </row>
    <row r="8335" spans="1:32" x14ac:dyDescent="0.3">
      <c r="A8335">
        <v>2789836</v>
      </c>
      <c r="B8335">
        <v>1</v>
      </c>
      <c r="C8335" t="s">
        <v>82</v>
      </c>
      <c r="D8335" t="s">
        <v>102</v>
      </c>
      <c r="E8335" t="s">
        <v>29268</v>
      </c>
      <c r="F8335" t="s">
        <v>29269</v>
      </c>
      <c r="G8335" t="s">
        <v>31552</v>
      </c>
      <c r="H8335" t="s">
        <v>145</v>
      </c>
      <c r="I8335" t="s">
        <v>78</v>
      </c>
      <c r="J8335" t="s">
        <v>135</v>
      </c>
      <c r="K8335" t="s">
        <v>22</v>
      </c>
      <c r="L8335" t="s">
        <v>136</v>
      </c>
      <c r="M8335" t="s">
        <v>29270</v>
      </c>
      <c r="N8335" t="s">
        <v>29271</v>
      </c>
      <c r="O8335">
        <v>0.28944444444444445</v>
      </c>
      <c r="P8335">
        <v>0</v>
      </c>
      <c r="Q8335">
        <v>11</v>
      </c>
      <c r="R8335">
        <v>0</v>
      </c>
      <c r="S8335">
        <v>10</v>
      </c>
      <c r="T8335">
        <v>0</v>
      </c>
      <c r="U8335">
        <v>2</v>
      </c>
      <c r="V8335">
        <v>0</v>
      </c>
      <c r="W8335">
        <v>0</v>
      </c>
      <c r="X8335">
        <v>0</v>
      </c>
      <c r="Y8335">
        <v>0.66995479999999996</v>
      </c>
      <c r="Z8335">
        <v>0</v>
      </c>
      <c r="AA8335">
        <v>0.52897656000000004</v>
      </c>
      <c r="AB8335">
        <v>0</v>
      </c>
      <c r="AC8335">
        <v>0.25059186999999999</v>
      </c>
      <c r="AD8335">
        <v>0</v>
      </c>
      <c r="AE8335">
        <v>0</v>
      </c>
      <c r="AF8335">
        <v>1.4495232</v>
      </c>
    </row>
    <row r="8336" spans="1:32" x14ac:dyDescent="0.3">
      <c r="A8336">
        <v>2789767</v>
      </c>
      <c r="B8336">
        <v>1</v>
      </c>
      <c r="C8336" t="s">
        <v>82</v>
      </c>
      <c r="D8336" t="s">
        <v>99</v>
      </c>
      <c r="E8336" t="s">
        <v>29272</v>
      </c>
      <c r="F8336" t="s">
        <v>29273</v>
      </c>
      <c r="G8336" t="s">
        <v>31548</v>
      </c>
      <c r="H8336" t="s">
        <v>893</v>
      </c>
      <c r="I8336" t="s">
        <v>78</v>
      </c>
      <c r="J8336" t="s">
        <v>135</v>
      </c>
      <c r="K8336" t="s">
        <v>22</v>
      </c>
      <c r="L8336" t="s">
        <v>136</v>
      </c>
      <c r="M8336" t="s">
        <v>29274</v>
      </c>
      <c r="N8336" t="s">
        <v>29275</v>
      </c>
      <c r="O8336">
        <v>4.4794444444444448</v>
      </c>
      <c r="P8336">
        <v>0</v>
      </c>
      <c r="Q8336">
        <v>4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3.1458476000000002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3.1458476000000002</v>
      </c>
    </row>
    <row r="8337" spans="1:32" x14ac:dyDescent="0.3">
      <c r="A8337">
        <v>2789781</v>
      </c>
      <c r="B8337">
        <v>1</v>
      </c>
      <c r="C8337" t="s">
        <v>83</v>
      </c>
      <c r="D8337" t="s">
        <v>121</v>
      </c>
      <c r="E8337" t="s">
        <v>15471</v>
      </c>
      <c r="F8337" t="s">
        <v>15472</v>
      </c>
      <c r="G8337" t="s">
        <v>31551</v>
      </c>
      <c r="H8337" t="s">
        <v>134</v>
      </c>
      <c r="I8337" t="s">
        <v>79</v>
      </c>
      <c r="J8337" t="s">
        <v>135</v>
      </c>
      <c r="K8337" t="s">
        <v>22</v>
      </c>
      <c r="L8337" t="s">
        <v>136</v>
      </c>
      <c r="M8337" t="s">
        <v>29276</v>
      </c>
      <c r="N8337" t="s">
        <v>29277</v>
      </c>
      <c r="O8337">
        <v>0.15277777777777779</v>
      </c>
      <c r="P8337">
        <v>0</v>
      </c>
      <c r="Q8337">
        <v>45</v>
      </c>
      <c r="R8337">
        <v>6</v>
      </c>
      <c r="S8337">
        <v>36</v>
      </c>
      <c r="T8337">
        <v>0</v>
      </c>
      <c r="U8337">
        <v>1</v>
      </c>
      <c r="V8337">
        <v>0</v>
      </c>
      <c r="W8337">
        <v>0</v>
      </c>
      <c r="X8337">
        <v>0</v>
      </c>
      <c r="Y8337">
        <v>0.80267330000000003</v>
      </c>
      <c r="Z8337">
        <v>0.86434800000000001</v>
      </c>
      <c r="AA8337">
        <v>1.0918696000000001</v>
      </c>
      <c r="AB8337">
        <v>0</v>
      </c>
      <c r="AC8337">
        <v>0</v>
      </c>
      <c r="AD8337">
        <v>0</v>
      </c>
      <c r="AE8337">
        <v>0</v>
      </c>
      <c r="AF8337">
        <v>2.7588908999999999</v>
      </c>
    </row>
    <row r="8338" spans="1:32" x14ac:dyDescent="0.3">
      <c r="A8338">
        <v>2789595</v>
      </c>
      <c r="B8338">
        <v>1</v>
      </c>
      <c r="C8338" t="s">
        <v>82</v>
      </c>
      <c r="D8338" t="s">
        <v>104</v>
      </c>
      <c r="E8338" t="s">
        <v>29278</v>
      </c>
      <c r="F8338" t="s">
        <v>29279</v>
      </c>
      <c r="G8338" t="s">
        <v>31548</v>
      </c>
      <c r="H8338" t="s">
        <v>893</v>
      </c>
      <c r="I8338" t="s">
        <v>78</v>
      </c>
      <c r="J8338" t="s">
        <v>135</v>
      </c>
      <c r="K8338" t="s">
        <v>22</v>
      </c>
      <c r="L8338" t="s">
        <v>136</v>
      </c>
      <c r="M8338" t="s">
        <v>29280</v>
      </c>
      <c r="N8338" t="s">
        <v>29281</v>
      </c>
      <c r="O8338">
        <v>1.8969444444444445</v>
      </c>
      <c r="P8338">
        <v>0</v>
      </c>
      <c r="Q8338">
        <v>2</v>
      </c>
      <c r="R8338">
        <v>0</v>
      </c>
      <c r="S8338">
        <v>0</v>
      </c>
      <c r="T8338">
        <v>0</v>
      </c>
      <c r="U8338">
        <v>1</v>
      </c>
      <c r="V8338">
        <v>0</v>
      </c>
      <c r="W8338">
        <v>0</v>
      </c>
      <c r="X8338">
        <v>0</v>
      </c>
      <c r="Y8338">
        <v>0.30651906000000001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0.30651906000000001</v>
      </c>
    </row>
    <row r="8339" spans="1:32" x14ac:dyDescent="0.3">
      <c r="A8339">
        <v>2789623</v>
      </c>
      <c r="B8339">
        <v>1</v>
      </c>
      <c r="C8339" t="s">
        <v>82</v>
      </c>
      <c r="D8339" t="s">
        <v>84</v>
      </c>
      <c r="E8339" t="s">
        <v>28880</v>
      </c>
      <c r="F8339" t="s">
        <v>28881</v>
      </c>
      <c r="G8339" t="s">
        <v>31551</v>
      </c>
      <c r="H8339" t="s">
        <v>672</v>
      </c>
      <c r="I8339" t="s">
        <v>79</v>
      </c>
      <c r="J8339" t="s">
        <v>135</v>
      </c>
      <c r="K8339" t="s">
        <v>22</v>
      </c>
      <c r="L8339" t="s">
        <v>136</v>
      </c>
      <c r="M8339" t="s">
        <v>29282</v>
      </c>
      <c r="N8339" t="s">
        <v>29283</v>
      </c>
      <c r="O8339">
        <v>1.3811111111111112</v>
      </c>
      <c r="P8339">
        <v>0</v>
      </c>
      <c r="Q8339">
        <v>74</v>
      </c>
      <c r="R8339">
        <v>0</v>
      </c>
      <c r="S8339">
        <v>18</v>
      </c>
      <c r="T8339">
        <v>0</v>
      </c>
      <c r="U8339">
        <v>20</v>
      </c>
      <c r="V8339">
        <v>0</v>
      </c>
      <c r="W8339">
        <v>0</v>
      </c>
      <c r="X8339">
        <v>0</v>
      </c>
      <c r="Y8339">
        <v>19.905888000000001</v>
      </c>
      <c r="Z8339">
        <v>0</v>
      </c>
      <c r="AA8339">
        <v>2.6661199999999998</v>
      </c>
      <c r="AB8339">
        <v>0</v>
      </c>
      <c r="AC8339">
        <v>69.55677</v>
      </c>
      <c r="AD8339">
        <v>0</v>
      </c>
      <c r="AE8339">
        <v>0</v>
      </c>
      <c r="AF8339">
        <v>92.128780000000006</v>
      </c>
    </row>
    <row r="8340" spans="1:32" x14ac:dyDescent="0.3">
      <c r="A8340">
        <v>2789612</v>
      </c>
      <c r="B8340">
        <v>1</v>
      </c>
      <c r="C8340" t="s">
        <v>82</v>
      </c>
      <c r="D8340" t="s">
        <v>105</v>
      </c>
      <c r="E8340" t="s">
        <v>29284</v>
      </c>
      <c r="F8340" t="s">
        <v>29285</v>
      </c>
      <c r="G8340" t="s">
        <v>31548</v>
      </c>
      <c r="H8340" t="s">
        <v>333</v>
      </c>
      <c r="I8340" t="s">
        <v>78</v>
      </c>
      <c r="J8340" t="s">
        <v>135</v>
      </c>
      <c r="K8340" t="s">
        <v>22</v>
      </c>
      <c r="L8340" t="s">
        <v>136</v>
      </c>
      <c r="M8340" t="s">
        <v>29286</v>
      </c>
      <c r="N8340" t="s">
        <v>29287</v>
      </c>
      <c r="O8340">
        <v>3.1327777777777777</v>
      </c>
      <c r="P8340">
        <v>0</v>
      </c>
      <c r="Q8340">
        <v>1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1.7916339999999999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1.7916339999999999</v>
      </c>
    </row>
    <row r="8341" spans="1:32" x14ac:dyDescent="0.3">
      <c r="A8341">
        <v>2789607</v>
      </c>
      <c r="B8341">
        <v>1</v>
      </c>
      <c r="C8341" t="s">
        <v>83</v>
      </c>
      <c r="D8341" t="s">
        <v>128</v>
      </c>
      <c r="E8341" t="s">
        <v>29288</v>
      </c>
      <c r="F8341" t="s">
        <v>29289</v>
      </c>
      <c r="G8341" t="s">
        <v>31549</v>
      </c>
      <c r="H8341" t="s">
        <v>134</v>
      </c>
      <c r="I8341" t="s">
        <v>79</v>
      </c>
      <c r="J8341" t="s">
        <v>135</v>
      </c>
      <c r="K8341" t="s">
        <v>22</v>
      </c>
      <c r="L8341" t="s">
        <v>136</v>
      </c>
      <c r="M8341" t="s">
        <v>29290</v>
      </c>
      <c r="N8341" t="s">
        <v>29291</v>
      </c>
      <c r="O8341">
        <v>5.2277777777777779</v>
      </c>
      <c r="P8341">
        <v>4</v>
      </c>
      <c r="Q8341">
        <v>11</v>
      </c>
      <c r="R8341">
        <v>39</v>
      </c>
      <c r="S8341">
        <v>49</v>
      </c>
      <c r="T8341">
        <v>3</v>
      </c>
      <c r="U8341">
        <v>2</v>
      </c>
      <c r="V8341">
        <v>0</v>
      </c>
      <c r="W8341">
        <v>0</v>
      </c>
      <c r="X8341">
        <v>25.072340000000001</v>
      </c>
      <c r="Y8341">
        <v>14.525839</v>
      </c>
      <c r="Z8341">
        <v>55.723320000000001</v>
      </c>
      <c r="AA8341">
        <v>58.165990000000001</v>
      </c>
      <c r="AB8341">
        <v>20.874932999999999</v>
      </c>
      <c r="AC8341">
        <v>0</v>
      </c>
      <c r="AD8341">
        <v>0</v>
      </c>
      <c r="AE8341">
        <v>0</v>
      </c>
      <c r="AF8341">
        <v>174.36242999999999</v>
      </c>
    </row>
    <row r="8342" spans="1:32" x14ac:dyDescent="0.3">
      <c r="A8342">
        <v>2790237</v>
      </c>
      <c r="B8342">
        <v>1</v>
      </c>
      <c r="C8342" t="s">
        <v>82</v>
      </c>
      <c r="D8342" t="s">
        <v>102</v>
      </c>
      <c r="E8342" t="s">
        <v>13688</v>
      </c>
      <c r="F8342" t="s">
        <v>13689</v>
      </c>
      <c r="G8342" t="s">
        <v>31551</v>
      </c>
      <c r="H8342" t="s">
        <v>648</v>
      </c>
      <c r="I8342" t="s">
        <v>79</v>
      </c>
      <c r="J8342" t="s">
        <v>135</v>
      </c>
      <c r="K8342" t="s">
        <v>22</v>
      </c>
      <c r="L8342" t="s">
        <v>186</v>
      </c>
      <c r="M8342" t="s">
        <v>29292</v>
      </c>
      <c r="N8342" t="s">
        <v>29293</v>
      </c>
      <c r="O8342">
        <v>8.5891666666666673</v>
      </c>
      <c r="P8342">
        <v>0</v>
      </c>
      <c r="Q8342">
        <v>26</v>
      </c>
      <c r="R8342">
        <v>0</v>
      </c>
      <c r="S8342">
        <v>2</v>
      </c>
      <c r="T8342">
        <v>0</v>
      </c>
      <c r="U8342">
        <v>4</v>
      </c>
      <c r="V8342">
        <v>0</v>
      </c>
      <c r="W8342">
        <v>0</v>
      </c>
      <c r="X8342">
        <v>0</v>
      </c>
      <c r="Y8342">
        <v>34.675182</v>
      </c>
      <c r="Z8342">
        <v>0</v>
      </c>
      <c r="AA8342">
        <v>0.62777099999999997</v>
      </c>
      <c r="AB8342">
        <v>0</v>
      </c>
      <c r="AC8342">
        <v>43.643185000000003</v>
      </c>
      <c r="AD8342">
        <v>0</v>
      </c>
      <c r="AE8342">
        <v>0</v>
      </c>
      <c r="AF8342">
        <v>78.94614</v>
      </c>
    </row>
    <row r="8343" spans="1:32" x14ac:dyDescent="0.3">
      <c r="A8343">
        <v>2790195</v>
      </c>
      <c r="B8343">
        <v>1</v>
      </c>
      <c r="C8343" t="s">
        <v>82</v>
      </c>
      <c r="D8343" t="s">
        <v>96</v>
      </c>
      <c r="E8343" t="s">
        <v>29294</v>
      </c>
      <c r="F8343" t="s">
        <v>29295</v>
      </c>
      <c r="G8343" t="s">
        <v>31548</v>
      </c>
      <c r="H8343" t="s">
        <v>893</v>
      </c>
      <c r="I8343" t="s">
        <v>78</v>
      </c>
      <c r="J8343" t="s">
        <v>135</v>
      </c>
      <c r="K8343" t="s">
        <v>22</v>
      </c>
      <c r="L8343" t="s">
        <v>136</v>
      </c>
      <c r="M8343" t="s">
        <v>29296</v>
      </c>
      <c r="N8343" t="s">
        <v>29297</v>
      </c>
      <c r="O8343">
        <v>6.9508333333333336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1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70.341220000000007</v>
      </c>
      <c r="AD8343">
        <v>0</v>
      </c>
      <c r="AE8343">
        <v>0</v>
      </c>
      <c r="AF8343">
        <v>70.341220000000007</v>
      </c>
    </row>
    <row r="8344" spans="1:32" x14ac:dyDescent="0.3">
      <c r="A8344">
        <v>2790021</v>
      </c>
      <c r="B8344">
        <v>1</v>
      </c>
      <c r="C8344" t="s">
        <v>83</v>
      </c>
      <c r="D8344" t="s">
        <v>114</v>
      </c>
      <c r="E8344" t="s">
        <v>29298</v>
      </c>
      <c r="F8344" t="s">
        <v>29299</v>
      </c>
      <c r="G8344" t="s">
        <v>31546</v>
      </c>
      <c r="H8344" t="s">
        <v>223</v>
      </c>
      <c r="I8344" t="s">
        <v>78</v>
      </c>
      <c r="J8344" t="s">
        <v>135</v>
      </c>
      <c r="K8344" t="s">
        <v>22</v>
      </c>
      <c r="L8344" t="s">
        <v>136</v>
      </c>
      <c r="M8344" t="s">
        <v>29300</v>
      </c>
      <c r="N8344" t="s">
        <v>29301</v>
      </c>
      <c r="O8344">
        <v>2.9083333333333332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2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23.703724000000001</v>
      </c>
      <c r="AD8344">
        <v>0</v>
      </c>
      <c r="AE8344">
        <v>0</v>
      </c>
      <c r="AF8344">
        <v>23.703724000000001</v>
      </c>
    </row>
    <row r="8345" spans="1:32" x14ac:dyDescent="0.3">
      <c r="A8345">
        <v>2789881</v>
      </c>
      <c r="B8345">
        <v>1</v>
      </c>
      <c r="C8345" t="s">
        <v>82</v>
      </c>
      <c r="D8345" t="s">
        <v>91</v>
      </c>
      <c r="E8345" t="s">
        <v>10067</v>
      </c>
      <c r="F8345" t="s">
        <v>10068</v>
      </c>
      <c r="G8345" t="s">
        <v>31546</v>
      </c>
      <c r="H8345" t="s">
        <v>223</v>
      </c>
      <c r="I8345" t="s">
        <v>78</v>
      </c>
      <c r="J8345" t="s">
        <v>135</v>
      </c>
      <c r="K8345" t="s">
        <v>22</v>
      </c>
      <c r="L8345" t="s">
        <v>136</v>
      </c>
      <c r="M8345" t="s">
        <v>29302</v>
      </c>
      <c r="N8345" t="s">
        <v>29303</v>
      </c>
      <c r="O8345">
        <v>1.4316666666666666</v>
      </c>
      <c r="P8345">
        <v>0</v>
      </c>
      <c r="Q8345">
        <v>200</v>
      </c>
      <c r="R8345">
        <v>0</v>
      </c>
      <c r="S8345">
        <v>0</v>
      </c>
      <c r="T8345">
        <v>0</v>
      </c>
      <c r="U8345">
        <v>4</v>
      </c>
      <c r="V8345">
        <v>0</v>
      </c>
      <c r="W8345">
        <v>0</v>
      </c>
      <c r="X8345">
        <v>0</v>
      </c>
      <c r="Y8345">
        <v>80.452479999999994</v>
      </c>
      <c r="Z8345">
        <v>0</v>
      </c>
      <c r="AA8345">
        <v>0</v>
      </c>
      <c r="AB8345">
        <v>0</v>
      </c>
      <c r="AC8345">
        <v>3.5910654000000002</v>
      </c>
      <c r="AD8345">
        <v>0</v>
      </c>
      <c r="AE8345">
        <v>0</v>
      </c>
      <c r="AF8345">
        <v>84.043539999999993</v>
      </c>
    </row>
    <row r="8346" spans="1:32" x14ac:dyDescent="0.3">
      <c r="A8346">
        <v>2789796</v>
      </c>
      <c r="B8346">
        <v>1</v>
      </c>
      <c r="C8346" t="s">
        <v>82</v>
      </c>
      <c r="D8346" t="s">
        <v>92</v>
      </c>
      <c r="E8346" t="s">
        <v>29304</v>
      </c>
      <c r="F8346" t="s">
        <v>29305</v>
      </c>
      <c r="G8346" t="s">
        <v>31546</v>
      </c>
      <c r="H8346" t="s">
        <v>223</v>
      </c>
      <c r="I8346" t="s">
        <v>78</v>
      </c>
      <c r="J8346" t="s">
        <v>135</v>
      </c>
      <c r="K8346" t="s">
        <v>22</v>
      </c>
      <c r="L8346" t="s">
        <v>136</v>
      </c>
      <c r="M8346" t="s">
        <v>29306</v>
      </c>
      <c r="N8346" t="s">
        <v>29307</v>
      </c>
      <c r="O8346">
        <v>5.8425000000000002</v>
      </c>
      <c r="P8346">
        <v>0</v>
      </c>
      <c r="Q8346">
        <v>8</v>
      </c>
      <c r="R8346">
        <v>0</v>
      </c>
      <c r="S8346">
        <v>0</v>
      </c>
      <c r="T8346">
        <v>0</v>
      </c>
      <c r="U8346">
        <v>2</v>
      </c>
      <c r="V8346">
        <v>0</v>
      </c>
      <c r="W8346">
        <v>0</v>
      </c>
      <c r="X8346">
        <v>0</v>
      </c>
      <c r="Y8346">
        <v>95.737870000000001</v>
      </c>
      <c r="Z8346">
        <v>0</v>
      </c>
      <c r="AA8346">
        <v>0</v>
      </c>
      <c r="AB8346">
        <v>0</v>
      </c>
      <c r="AC8346">
        <v>13.222248</v>
      </c>
      <c r="AD8346">
        <v>0</v>
      </c>
      <c r="AE8346">
        <v>0</v>
      </c>
      <c r="AF8346">
        <v>108.96011</v>
      </c>
    </row>
    <row r="8347" spans="1:32" x14ac:dyDescent="0.3">
      <c r="A8347">
        <v>2789764</v>
      </c>
      <c r="B8347">
        <v>1</v>
      </c>
      <c r="C8347" t="s">
        <v>82</v>
      </c>
      <c r="D8347" t="s">
        <v>101</v>
      </c>
      <c r="E8347" t="s">
        <v>22466</v>
      </c>
      <c r="F8347" t="s">
        <v>22467</v>
      </c>
      <c r="G8347" t="s">
        <v>31545</v>
      </c>
      <c r="H8347" t="s">
        <v>134</v>
      </c>
      <c r="I8347" t="s">
        <v>79</v>
      </c>
      <c r="J8347" t="s">
        <v>135</v>
      </c>
      <c r="K8347" t="s">
        <v>22</v>
      </c>
      <c r="L8347" t="s">
        <v>136</v>
      </c>
      <c r="M8347" t="s">
        <v>29308</v>
      </c>
      <c r="N8347" t="s">
        <v>29309</v>
      </c>
      <c r="O8347">
        <v>1.9430555555555555</v>
      </c>
      <c r="P8347">
        <v>8</v>
      </c>
      <c r="Q8347">
        <v>4</v>
      </c>
      <c r="R8347">
        <v>35</v>
      </c>
      <c r="S8347">
        <v>14</v>
      </c>
      <c r="T8347">
        <v>38</v>
      </c>
      <c r="U8347">
        <v>19</v>
      </c>
      <c r="V8347">
        <v>9</v>
      </c>
      <c r="W8347">
        <v>0</v>
      </c>
      <c r="X8347">
        <v>2.882288</v>
      </c>
      <c r="Y8347">
        <v>13.810463</v>
      </c>
      <c r="Z8347">
        <v>55.600501999999999</v>
      </c>
      <c r="AA8347">
        <v>17.286245000000001</v>
      </c>
      <c r="AB8347">
        <v>650.80695000000003</v>
      </c>
      <c r="AC8347">
        <v>102.05939499999999</v>
      </c>
      <c r="AD8347">
        <v>3555.3231999999998</v>
      </c>
      <c r="AE8347">
        <v>0</v>
      </c>
      <c r="AF8347">
        <v>4397.7690000000002</v>
      </c>
    </row>
    <row r="8348" spans="1:32" x14ac:dyDescent="0.3">
      <c r="A8348">
        <v>2789765</v>
      </c>
      <c r="B8348">
        <v>1</v>
      </c>
      <c r="C8348" t="s">
        <v>83</v>
      </c>
      <c r="D8348" t="s">
        <v>128</v>
      </c>
      <c r="E8348" t="s">
        <v>16858</v>
      </c>
      <c r="F8348" t="s">
        <v>16859</v>
      </c>
      <c r="G8348" t="s">
        <v>31549</v>
      </c>
      <c r="H8348" t="s">
        <v>145</v>
      </c>
      <c r="I8348" t="s">
        <v>79</v>
      </c>
      <c r="J8348" t="s">
        <v>135</v>
      </c>
      <c r="K8348" t="s">
        <v>22</v>
      </c>
      <c r="L8348" t="s">
        <v>136</v>
      </c>
      <c r="M8348" t="s">
        <v>29310</v>
      </c>
      <c r="N8348" t="s">
        <v>29311</v>
      </c>
      <c r="O8348">
        <v>0.80361111111111116</v>
      </c>
      <c r="P8348">
        <v>4</v>
      </c>
      <c r="Q8348">
        <v>87</v>
      </c>
      <c r="R8348">
        <v>100</v>
      </c>
      <c r="S8348">
        <v>98</v>
      </c>
      <c r="T8348">
        <v>2</v>
      </c>
      <c r="U8348">
        <v>9</v>
      </c>
      <c r="V8348">
        <v>0</v>
      </c>
      <c r="W8348">
        <v>0</v>
      </c>
      <c r="X8348">
        <v>0.56237733000000001</v>
      </c>
      <c r="Y8348">
        <v>11.543831000000001</v>
      </c>
      <c r="Z8348">
        <v>13.789577</v>
      </c>
      <c r="AA8348">
        <v>14.756783</v>
      </c>
      <c r="AB8348">
        <v>10.911531999999999</v>
      </c>
      <c r="AC8348">
        <v>5.3549350000000002</v>
      </c>
      <c r="AD8348">
        <v>0</v>
      </c>
      <c r="AE8348">
        <v>0</v>
      </c>
      <c r="AF8348">
        <v>56.919032999999999</v>
      </c>
    </row>
    <row r="8349" spans="1:32" x14ac:dyDescent="0.3">
      <c r="A8349">
        <v>2789596</v>
      </c>
      <c r="B8349">
        <v>1</v>
      </c>
      <c r="C8349" t="s">
        <v>82</v>
      </c>
      <c r="D8349" t="s">
        <v>94</v>
      </c>
      <c r="E8349" t="s">
        <v>18957</v>
      </c>
      <c r="F8349" t="s">
        <v>18958</v>
      </c>
      <c r="G8349" t="s">
        <v>31546</v>
      </c>
      <c r="H8349" t="s">
        <v>145</v>
      </c>
      <c r="I8349" t="s">
        <v>78</v>
      </c>
      <c r="J8349" t="s">
        <v>135</v>
      </c>
      <c r="K8349" t="s">
        <v>22</v>
      </c>
      <c r="L8349" t="s">
        <v>136</v>
      </c>
      <c r="M8349" t="s">
        <v>29312</v>
      </c>
      <c r="N8349" t="s">
        <v>29313</v>
      </c>
      <c r="O8349">
        <v>0.63527777777777783</v>
      </c>
      <c r="P8349">
        <v>0</v>
      </c>
      <c r="Q8349">
        <v>41</v>
      </c>
      <c r="R8349">
        <v>0</v>
      </c>
      <c r="S8349">
        <v>0</v>
      </c>
      <c r="T8349">
        <v>0</v>
      </c>
      <c r="U8349">
        <v>3</v>
      </c>
      <c r="V8349">
        <v>0</v>
      </c>
      <c r="W8349">
        <v>0</v>
      </c>
      <c r="X8349">
        <v>0</v>
      </c>
      <c r="Y8349">
        <v>5.6144176000000003</v>
      </c>
      <c r="Z8349">
        <v>0</v>
      </c>
      <c r="AA8349">
        <v>0</v>
      </c>
      <c r="AB8349">
        <v>0</v>
      </c>
      <c r="AC8349">
        <v>0.44190617999999998</v>
      </c>
      <c r="AD8349">
        <v>0</v>
      </c>
      <c r="AE8349">
        <v>0</v>
      </c>
      <c r="AF8349">
        <v>6.0563235000000004</v>
      </c>
    </row>
    <row r="8350" spans="1:32" x14ac:dyDescent="0.3">
      <c r="A8350">
        <v>2789628</v>
      </c>
      <c r="B8350">
        <v>1</v>
      </c>
      <c r="C8350" t="s">
        <v>82</v>
      </c>
      <c r="D8350" t="s">
        <v>86</v>
      </c>
      <c r="E8350" t="s">
        <v>29314</v>
      </c>
      <c r="F8350" t="s">
        <v>29315</v>
      </c>
      <c r="G8350" t="s">
        <v>31546</v>
      </c>
      <c r="H8350" t="s">
        <v>223</v>
      </c>
      <c r="I8350" t="s">
        <v>78</v>
      </c>
      <c r="J8350" t="s">
        <v>135</v>
      </c>
      <c r="K8350" t="s">
        <v>22</v>
      </c>
      <c r="L8350" t="s">
        <v>136</v>
      </c>
      <c r="M8350" t="s">
        <v>29316</v>
      </c>
      <c r="N8350" t="s">
        <v>29317</v>
      </c>
      <c r="O8350">
        <v>1.6055555555555556</v>
      </c>
      <c r="P8350">
        <v>0</v>
      </c>
      <c r="Q8350">
        <v>37</v>
      </c>
      <c r="R8350">
        <v>0</v>
      </c>
      <c r="S8350">
        <v>0</v>
      </c>
      <c r="T8350">
        <v>0</v>
      </c>
      <c r="U8350">
        <v>10</v>
      </c>
      <c r="V8350">
        <v>0</v>
      </c>
      <c r="W8350">
        <v>0</v>
      </c>
      <c r="X8350">
        <v>0</v>
      </c>
      <c r="Y8350">
        <v>13.721838</v>
      </c>
      <c r="Z8350">
        <v>0</v>
      </c>
      <c r="AA8350">
        <v>0</v>
      </c>
      <c r="AB8350">
        <v>0</v>
      </c>
      <c r="AC8350">
        <v>4.8601955999999999</v>
      </c>
      <c r="AD8350">
        <v>0</v>
      </c>
      <c r="AE8350">
        <v>0</v>
      </c>
      <c r="AF8350">
        <v>18.582032999999999</v>
      </c>
    </row>
    <row r="8351" spans="1:32" x14ac:dyDescent="0.3">
      <c r="A8351">
        <v>2793224</v>
      </c>
      <c r="B8351">
        <v>1</v>
      </c>
      <c r="C8351" t="s">
        <v>82</v>
      </c>
      <c r="D8351" t="s">
        <v>104</v>
      </c>
      <c r="E8351" t="s">
        <v>25533</v>
      </c>
      <c r="F8351" t="s">
        <v>25534</v>
      </c>
      <c r="G8351" t="s">
        <v>31546</v>
      </c>
      <c r="H8351" t="s">
        <v>145</v>
      </c>
      <c r="I8351" t="s">
        <v>78</v>
      </c>
      <c r="J8351" t="s">
        <v>135</v>
      </c>
      <c r="K8351" t="s">
        <v>22</v>
      </c>
      <c r="L8351" t="s">
        <v>136</v>
      </c>
      <c r="M8351" t="s">
        <v>29318</v>
      </c>
      <c r="N8351" t="s">
        <v>29319</v>
      </c>
      <c r="O8351">
        <v>0.26444527777777777</v>
      </c>
      <c r="P8351">
        <v>0</v>
      </c>
      <c r="Q8351">
        <v>354</v>
      </c>
      <c r="R8351">
        <v>0</v>
      </c>
      <c r="S8351">
        <v>0</v>
      </c>
      <c r="T8351">
        <v>0</v>
      </c>
      <c r="U8351">
        <v>41</v>
      </c>
      <c r="V8351">
        <v>0</v>
      </c>
      <c r="W8351">
        <v>1</v>
      </c>
      <c r="X8351">
        <v>0</v>
      </c>
      <c r="Y8351">
        <v>24.936146000000001</v>
      </c>
      <c r="Z8351">
        <v>0</v>
      </c>
      <c r="AA8351">
        <v>0</v>
      </c>
      <c r="AB8351">
        <v>0</v>
      </c>
      <c r="AC8351">
        <v>3.9214910000000001</v>
      </c>
      <c r="AD8351">
        <v>0</v>
      </c>
      <c r="AE8351">
        <v>0.44350200000000001</v>
      </c>
      <c r="AF8351">
        <v>29.30114</v>
      </c>
    </row>
    <row r="8352" spans="1:32" x14ac:dyDescent="0.3">
      <c r="A8352">
        <v>2793220</v>
      </c>
      <c r="B8352">
        <v>1</v>
      </c>
      <c r="C8352" t="s">
        <v>82</v>
      </c>
      <c r="D8352" t="s">
        <v>104</v>
      </c>
      <c r="E8352" t="s">
        <v>29320</v>
      </c>
      <c r="F8352" t="s">
        <v>29321</v>
      </c>
      <c r="G8352" t="s">
        <v>31552</v>
      </c>
      <c r="H8352" t="s">
        <v>665</v>
      </c>
      <c r="I8352" t="s">
        <v>78</v>
      </c>
      <c r="J8352" t="s">
        <v>135</v>
      </c>
      <c r="K8352" t="s">
        <v>22</v>
      </c>
      <c r="L8352" t="s">
        <v>136</v>
      </c>
      <c r="M8352" t="s">
        <v>29322</v>
      </c>
      <c r="N8352" t="s">
        <v>29323</v>
      </c>
      <c r="O8352">
        <v>5.9830555555555556</v>
      </c>
      <c r="P8352">
        <v>0</v>
      </c>
      <c r="Q8352">
        <v>910</v>
      </c>
      <c r="R8352">
        <v>0</v>
      </c>
      <c r="S8352">
        <v>0</v>
      </c>
      <c r="T8352">
        <v>0</v>
      </c>
      <c r="U8352">
        <v>48</v>
      </c>
      <c r="V8352">
        <v>0</v>
      </c>
      <c r="W8352">
        <v>0</v>
      </c>
      <c r="X8352">
        <v>0</v>
      </c>
      <c r="Y8352">
        <v>1830.4663</v>
      </c>
      <c r="Z8352">
        <v>0</v>
      </c>
      <c r="AA8352">
        <v>0</v>
      </c>
      <c r="AB8352">
        <v>0</v>
      </c>
      <c r="AC8352">
        <v>147.60172</v>
      </c>
      <c r="AD8352">
        <v>0</v>
      </c>
      <c r="AE8352">
        <v>0</v>
      </c>
      <c r="AF8352">
        <v>1978.0681</v>
      </c>
    </row>
    <row r="8353" spans="1:32" x14ac:dyDescent="0.3">
      <c r="A8353">
        <v>2793128</v>
      </c>
      <c r="B8353">
        <v>1</v>
      </c>
      <c r="C8353" t="s">
        <v>82</v>
      </c>
      <c r="D8353" t="s">
        <v>91</v>
      </c>
      <c r="E8353" t="s">
        <v>29324</v>
      </c>
      <c r="F8353" t="s">
        <v>29325</v>
      </c>
      <c r="G8353" t="s">
        <v>31546</v>
      </c>
      <c r="H8353" t="s">
        <v>223</v>
      </c>
      <c r="I8353" t="s">
        <v>78</v>
      </c>
      <c r="J8353" t="s">
        <v>135</v>
      </c>
      <c r="K8353" t="s">
        <v>22</v>
      </c>
      <c r="L8353" t="s">
        <v>136</v>
      </c>
      <c r="M8353" t="s">
        <v>29326</v>
      </c>
      <c r="N8353" t="s">
        <v>29327</v>
      </c>
      <c r="O8353">
        <v>0.94166666666666665</v>
      </c>
      <c r="P8353">
        <v>0</v>
      </c>
      <c r="Q8353">
        <v>78</v>
      </c>
      <c r="R8353">
        <v>0</v>
      </c>
      <c r="S8353">
        <v>0</v>
      </c>
      <c r="T8353">
        <v>0</v>
      </c>
      <c r="U8353">
        <v>12</v>
      </c>
      <c r="V8353">
        <v>0</v>
      </c>
      <c r="W8353">
        <v>0</v>
      </c>
      <c r="X8353">
        <v>0</v>
      </c>
      <c r="Y8353">
        <v>18.997139000000001</v>
      </c>
      <c r="Z8353">
        <v>0</v>
      </c>
      <c r="AA8353">
        <v>0</v>
      </c>
      <c r="AB8353">
        <v>0</v>
      </c>
      <c r="AC8353">
        <v>5.5540338</v>
      </c>
      <c r="AD8353">
        <v>0</v>
      </c>
      <c r="AE8353">
        <v>0</v>
      </c>
      <c r="AF8353">
        <v>24.551174</v>
      </c>
    </row>
    <row r="8354" spans="1:32" x14ac:dyDescent="0.3">
      <c r="A8354">
        <v>2793123</v>
      </c>
      <c r="B8354">
        <v>1</v>
      </c>
      <c r="C8354" t="s">
        <v>82</v>
      </c>
      <c r="D8354" t="s">
        <v>88</v>
      </c>
      <c r="E8354" t="s">
        <v>29328</v>
      </c>
      <c r="F8354" t="s">
        <v>1098</v>
      </c>
      <c r="G8354" t="s">
        <v>31545</v>
      </c>
      <c r="H8354" t="s">
        <v>134</v>
      </c>
      <c r="I8354" t="s">
        <v>79</v>
      </c>
      <c r="J8354" t="s">
        <v>135</v>
      </c>
      <c r="K8354" t="s">
        <v>22</v>
      </c>
      <c r="L8354" t="s">
        <v>136</v>
      </c>
      <c r="M8354" t="s">
        <v>29329</v>
      </c>
      <c r="N8354" t="s">
        <v>29330</v>
      </c>
      <c r="O8354">
        <v>5.7222222222222223E-2</v>
      </c>
      <c r="P8354">
        <v>1</v>
      </c>
      <c r="Q8354">
        <v>0</v>
      </c>
      <c r="R8354">
        <v>0</v>
      </c>
      <c r="S8354">
        <v>0</v>
      </c>
      <c r="T8354">
        <v>3</v>
      </c>
      <c r="U8354">
        <v>0</v>
      </c>
      <c r="V8354">
        <v>0</v>
      </c>
      <c r="W8354">
        <v>0</v>
      </c>
      <c r="X8354">
        <v>9.5786010000000008E-3</v>
      </c>
      <c r="Y8354">
        <v>0</v>
      </c>
      <c r="Z8354">
        <v>0</v>
      </c>
      <c r="AA8354">
        <v>0</v>
      </c>
      <c r="AB8354">
        <v>3.9254023999999998</v>
      </c>
      <c r="AC8354">
        <v>0</v>
      </c>
      <c r="AD8354">
        <v>0</v>
      </c>
      <c r="AE8354">
        <v>0</v>
      </c>
      <c r="AF8354">
        <v>3.9349808999999998</v>
      </c>
    </row>
    <row r="8355" spans="1:32" x14ac:dyDescent="0.3">
      <c r="A8355">
        <v>2793127</v>
      </c>
      <c r="B8355">
        <v>1</v>
      </c>
      <c r="C8355" t="s">
        <v>82</v>
      </c>
      <c r="D8355" t="s">
        <v>95</v>
      </c>
      <c r="E8355" t="s">
        <v>29331</v>
      </c>
      <c r="F8355" t="s">
        <v>29332</v>
      </c>
      <c r="G8355" t="s">
        <v>31548</v>
      </c>
      <c r="H8355" t="s">
        <v>311</v>
      </c>
      <c r="I8355" t="s">
        <v>78</v>
      </c>
      <c r="J8355" t="s">
        <v>135</v>
      </c>
      <c r="K8355" t="s">
        <v>22</v>
      </c>
      <c r="L8355" t="s">
        <v>136</v>
      </c>
      <c r="M8355" t="s">
        <v>29333</v>
      </c>
      <c r="N8355" t="s">
        <v>29334</v>
      </c>
      <c r="O8355">
        <v>1.2316666666666667</v>
      </c>
      <c r="P8355">
        <v>0</v>
      </c>
      <c r="Q8355">
        <v>3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1.8061357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1.8061357</v>
      </c>
    </row>
    <row r="8356" spans="1:32" x14ac:dyDescent="0.3">
      <c r="A8356">
        <v>2792945</v>
      </c>
      <c r="B8356">
        <v>1</v>
      </c>
      <c r="C8356" t="s">
        <v>82</v>
      </c>
      <c r="D8356" t="s">
        <v>93</v>
      </c>
      <c r="E8356" t="s">
        <v>29335</v>
      </c>
      <c r="F8356" t="s">
        <v>29336</v>
      </c>
      <c r="G8356" t="s">
        <v>31548</v>
      </c>
      <c r="H8356" t="s">
        <v>333</v>
      </c>
      <c r="I8356" t="s">
        <v>78</v>
      </c>
      <c r="J8356" t="s">
        <v>135</v>
      </c>
      <c r="K8356" t="s">
        <v>22</v>
      </c>
      <c r="L8356" t="s">
        <v>136</v>
      </c>
      <c r="M8356" t="s">
        <v>29337</v>
      </c>
      <c r="N8356" t="s">
        <v>29338</v>
      </c>
      <c r="O8356">
        <v>4.0719444444444441</v>
      </c>
      <c r="P8356">
        <v>0</v>
      </c>
      <c r="Q8356">
        <v>1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1.101755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1.101755</v>
      </c>
    </row>
    <row r="8357" spans="1:32" x14ac:dyDescent="0.3">
      <c r="A8357">
        <v>2792978</v>
      </c>
      <c r="B8357">
        <v>1</v>
      </c>
      <c r="C8357" t="s">
        <v>82</v>
      </c>
      <c r="D8357" t="s">
        <v>104</v>
      </c>
      <c r="E8357" t="s">
        <v>4989</v>
      </c>
      <c r="F8357" t="s">
        <v>4990</v>
      </c>
      <c r="G8357" t="s">
        <v>31550</v>
      </c>
      <c r="H8357" t="s">
        <v>223</v>
      </c>
      <c r="I8357" t="s">
        <v>78</v>
      </c>
      <c r="J8357" t="s">
        <v>135</v>
      </c>
      <c r="K8357" t="s">
        <v>22</v>
      </c>
      <c r="L8357" t="s">
        <v>136</v>
      </c>
      <c r="M8357" t="s">
        <v>29339</v>
      </c>
      <c r="N8357" t="s">
        <v>29340</v>
      </c>
      <c r="O8357">
        <v>2.4877777777777776</v>
      </c>
      <c r="P8357">
        <v>0</v>
      </c>
      <c r="Q8357">
        <v>84</v>
      </c>
      <c r="R8357">
        <v>0</v>
      </c>
      <c r="S8357">
        <v>0</v>
      </c>
      <c r="T8357">
        <v>0</v>
      </c>
      <c r="U8357">
        <v>3</v>
      </c>
      <c r="V8357">
        <v>0</v>
      </c>
      <c r="W8357">
        <v>0</v>
      </c>
      <c r="X8357">
        <v>0</v>
      </c>
      <c r="Y8357">
        <v>68.141530000000003</v>
      </c>
      <c r="Z8357">
        <v>0</v>
      </c>
      <c r="AA8357">
        <v>0</v>
      </c>
      <c r="AB8357">
        <v>0</v>
      </c>
      <c r="AC8357">
        <v>1.2632570999999999</v>
      </c>
      <c r="AD8357">
        <v>0</v>
      </c>
      <c r="AE8357">
        <v>0</v>
      </c>
      <c r="AF8357">
        <v>69.404790000000006</v>
      </c>
    </row>
    <row r="8358" spans="1:32" x14ac:dyDescent="0.3">
      <c r="A8358">
        <v>2792857</v>
      </c>
      <c r="B8358">
        <v>1</v>
      </c>
      <c r="C8358" t="s">
        <v>83</v>
      </c>
      <c r="D8358" t="s">
        <v>130</v>
      </c>
      <c r="E8358" t="s">
        <v>29341</v>
      </c>
      <c r="F8358" t="s">
        <v>29342</v>
      </c>
      <c r="G8358" t="s">
        <v>31546</v>
      </c>
      <c r="H8358" t="s">
        <v>223</v>
      </c>
      <c r="I8358" t="s">
        <v>78</v>
      </c>
      <c r="J8358" t="s">
        <v>135</v>
      </c>
      <c r="K8358" t="s">
        <v>22</v>
      </c>
      <c r="L8358" t="s">
        <v>136</v>
      </c>
      <c r="M8358" t="s">
        <v>29343</v>
      </c>
      <c r="N8358" t="s">
        <v>29344</v>
      </c>
      <c r="O8358">
        <v>2.2702777777777778</v>
      </c>
      <c r="P8358">
        <v>0</v>
      </c>
      <c r="Q8358">
        <v>5</v>
      </c>
      <c r="R8358">
        <v>0</v>
      </c>
      <c r="S8358">
        <v>0</v>
      </c>
      <c r="T8358">
        <v>0</v>
      </c>
      <c r="U8358">
        <v>1</v>
      </c>
      <c r="V8358">
        <v>0</v>
      </c>
      <c r="W8358">
        <v>0</v>
      </c>
      <c r="X8358">
        <v>0</v>
      </c>
      <c r="Y8358">
        <v>2.8565154000000001</v>
      </c>
      <c r="Z8358">
        <v>0</v>
      </c>
      <c r="AA8358">
        <v>0</v>
      </c>
      <c r="AB8358">
        <v>0</v>
      </c>
      <c r="AC8358">
        <v>3.1488049999999999</v>
      </c>
      <c r="AD8358">
        <v>0</v>
      </c>
      <c r="AE8358">
        <v>0</v>
      </c>
      <c r="AF8358">
        <v>6.0053200000000002</v>
      </c>
    </row>
    <row r="8359" spans="1:32" x14ac:dyDescent="0.3">
      <c r="A8359">
        <v>2792817</v>
      </c>
      <c r="B8359">
        <v>1</v>
      </c>
      <c r="C8359" t="s">
        <v>82</v>
      </c>
      <c r="D8359" t="s">
        <v>111</v>
      </c>
      <c r="E8359" t="s">
        <v>29345</v>
      </c>
      <c r="F8359" t="s">
        <v>29346</v>
      </c>
      <c r="G8359" t="s">
        <v>31551</v>
      </c>
      <c r="H8359" t="s">
        <v>648</v>
      </c>
      <c r="I8359" t="s">
        <v>79</v>
      </c>
      <c r="J8359" t="s">
        <v>135</v>
      </c>
      <c r="K8359" t="s">
        <v>22</v>
      </c>
      <c r="L8359" t="s">
        <v>186</v>
      </c>
      <c r="M8359" t="s">
        <v>29347</v>
      </c>
      <c r="N8359" t="s">
        <v>29348</v>
      </c>
      <c r="O8359">
        <v>3.7927777777777778</v>
      </c>
      <c r="P8359">
        <v>0</v>
      </c>
      <c r="Q8359">
        <v>0</v>
      </c>
      <c r="R8359">
        <v>0</v>
      </c>
      <c r="S8359">
        <v>11</v>
      </c>
      <c r="T8359">
        <v>0</v>
      </c>
      <c r="U8359">
        <v>5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18.153465000000001</v>
      </c>
      <c r="AB8359">
        <v>0</v>
      </c>
      <c r="AC8359">
        <v>1.8313482000000001</v>
      </c>
      <c r="AD8359">
        <v>0</v>
      </c>
      <c r="AE8359">
        <v>0</v>
      </c>
      <c r="AF8359">
        <v>19.984814</v>
      </c>
    </row>
    <row r="8360" spans="1:32" x14ac:dyDescent="0.3">
      <c r="A8360">
        <v>2792815</v>
      </c>
      <c r="B8360">
        <v>1</v>
      </c>
      <c r="C8360" t="s">
        <v>83</v>
      </c>
      <c r="D8360" t="s">
        <v>125</v>
      </c>
      <c r="E8360" t="s">
        <v>27656</v>
      </c>
      <c r="F8360" t="s">
        <v>27657</v>
      </c>
      <c r="G8360" t="s">
        <v>31549</v>
      </c>
      <c r="H8360" t="s">
        <v>134</v>
      </c>
      <c r="I8360" t="s">
        <v>79</v>
      </c>
      <c r="J8360" t="s">
        <v>135</v>
      </c>
      <c r="K8360" t="s">
        <v>22</v>
      </c>
      <c r="L8360" t="s">
        <v>136</v>
      </c>
      <c r="M8360" t="s">
        <v>29349</v>
      </c>
      <c r="N8360" t="s">
        <v>29350</v>
      </c>
      <c r="O8360">
        <v>0.52777777777777779</v>
      </c>
      <c r="P8360">
        <v>0</v>
      </c>
      <c r="Q8360">
        <v>609</v>
      </c>
      <c r="R8360">
        <v>2</v>
      </c>
      <c r="S8360">
        <v>34</v>
      </c>
      <c r="T8360">
        <v>2</v>
      </c>
      <c r="U8360">
        <v>38</v>
      </c>
      <c r="V8360">
        <v>1</v>
      </c>
      <c r="W8360">
        <v>1</v>
      </c>
      <c r="X8360">
        <v>0</v>
      </c>
      <c r="Y8360">
        <v>42.125480000000003</v>
      </c>
      <c r="Z8360">
        <v>1.8152132999999999</v>
      </c>
      <c r="AA8360">
        <v>1.6604288</v>
      </c>
      <c r="AB8360">
        <v>2.9959750000000001</v>
      </c>
      <c r="AC8360">
        <v>3.9933554999999998</v>
      </c>
      <c r="AD8360">
        <v>3.1124618000000002</v>
      </c>
      <c r="AE8360">
        <v>19.363309999999998</v>
      </c>
      <c r="AF8360">
        <v>75.066220000000001</v>
      </c>
    </row>
    <row r="8361" spans="1:32" x14ac:dyDescent="0.3">
      <c r="A8361">
        <v>2792416</v>
      </c>
      <c r="B8361">
        <v>1</v>
      </c>
      <c r="C8361" t="s">
        <v>82</v>
      </c>
      <c r="D8361" t="s">
        <v>104</v>
      </c>
      <c r="E8361" t="s">
        <v>29351</v>
      </c>
      <c r="F8361" t="s">
        <v>1249</v>
      </c>
      <c r="G8361" t="s">
        <v>31546</v>
      </c>
      <c r="H8361" t="s">
        <v>223</v>
      </c>
      <c r="I8361" t="s">
        <v>78</v>
      </c>
      <c r="J8361" t="s">
        <v>135</v>
      </c>
      <c r="K8361" t="s">
        <v>22</v>
      </c>
      <c r="L8361" t="s">
        <v>136</v>
      </c>
      <c r="M8361" t="s">
        <v>29352</v>
      </c>
      <c r="N8361" t="s">
        <v>29353</v>
      </c>
      <c r="O8361">
        <v>1.9705555555555556</v>
      </c>
      <c r="P8361">
        <v>0</v>
      </c>
      <c r="Q8361">
        <v>38</v>
      </c>
      <c r="R8361">
        <v>0</v>
      </c>
      <c r="S8361">
        <v>0</v>
      </c>
      <c r="T8361">
        <v>0</v>
      </c>
      <c r="U8361">
        <v>2</v>
      </c>
      <c r="V8361">
        <v>0</v>
      </c>
      <c r="W8361">
        <v>0</v>
      </c>
      <c r="X8361">
        <v>0</v>
      </c>
      <c r="Y8361">
        <v>4.1927146999999998</v>
      </c>
      <c r="Z8361">
        <v>0</v>
      </c>
      <c r="AA8361">
        <v>0</v>
      </c>
      <c r="AB8361">
        <v>0</v>
      </c>
      <c r="AC8361">
        <v>0.36413282000000002</v>
      </c>
      <c r="AD8361">
        <v>0</v>
      </c>
      <c r="AE8361">
        <v>0</v>
      </c>
      <c r="AF8361">
        <v>4.5568476000000002</v>
      </c>
    </row>
    <row r="8362" spans="1:32" x14ac:dyDescent="0.3">
      <c r="A8362">
        <v>2792450</v>
      </c>
      <c r="B8362">
        <v>1</v>
      </c>
      <c r="C8362" t="s">
        <v>82</v>
      </c>
      <c r="D8362" t="s">
        <v>104</v>
      </c>
      <c r="E8362" t="s">
        <v>29354</v>
      </c>
      <c r="F8362" t="s">
        <v>29355</v>
      </c>
      <c r="G8362" t="s">
        <v>31552</v>
      </c>
      <c r="H8362" t="s">
        <v>665</v>
      </c>
      <c r="I8362" t="s">
        <v>78</v>
      </c>
      <c r="J8362" t="s">
        <v>135</v>
      </c>
      <c r="K8362" t="s">
        <v>22</v>
      </c>
      <c r="L8362" t="s">
        <v>136</v>
      </c>
      <c r="M8362" t="s">
        <v>29356</v>
      </c>
      <c r="N8362" t="s">
        <v>29357</v>
      </c>
      <c r="O8362">
        <v>1.71</v>
      </c>
      <c r="P8362">
        <v>0</v>
      </c>
      <c r="Q8362">
        <v>922</v>
      </c>
      <c r="R8362">
        <v>0</v>
      </c>
      <c r="S8362">
        <v>0</v>
      </c>
      <c r="T8362">
        <v>0</v>
      </c>
      <c r="U8362">
        <v>77</v>
      </c>
      <c r="V8362">
        <v>0</v>
      </c>
      <c r="W8362">
        <v>0</v>
      </c>
      <c r="X8362">
        <v>0</v>
      </c>
      <c r="Y8362">
        <v>530.471</v>
      </c>
      <c r="Z8362">
        <v>0</v>
      </c>
      <c r="AA8362">
        <v>0</v>
      </c>
      <c r="AB8362">
        <v>0</v>
      </c>
      <c r="AC8362">
        <v>77.495384000000001</v>
      </c>
      <c r="AD8362">
        <v>0</v>
      </c>
      <c r="AE8362">
        <v>0</v>
      </c>
      <c r="AF8362">
        <v>607.96640000000002</v>
      </c>
    </row>
    <row r="8363" spans="1:32" x14ac:dyDescent="0.3">
      <c r="A8363">
        <v>2792439</v>
      </c>
      <c r="B8363">
        <v>1</v>
      </c>
      <c r="C8363" t="s">
        <v>83</v>
      </c>
      <c r="D8363" t="s">
        <v>124</v>
      </c>
      <c r="E8363" t="s">
        <v>18774</v>
      </c>
      <c r="F8363" t="s">
        <v>18775</v>
      </c>
      <c r="G8363" t="s">
        <v>31552</v>
      </c>
      <c r="H8363" t="s">
        <v>665</v>
      </c>
      <c r="I8363" t="s">
        <v>78</v>
      </c>
      <c r="J8363" t="s">
        <v>135</v>
      </c>
      <c r="K8363" t="s">
        <v>22</v>
      </c>
      <c r="L8363" t="s">
        <v>136</v>
      </c>
      <c r="M8363" t="s">
        <v>29358</v>
      </c>
      <c r="N8363" t="s">
        <v>29359</v>
      </c>
      <c r="O8363">
        <v>0.40194444444444444</v>
      </c>
      <c r="P8363">
        <v>0</v>
      </c>
      <c r="Q8363">
        <v>580</v>
      </c>
      <c r="R8363">
        <v>0</v>
      </c>
      <c r="S8363">
        <v>3</v>
      </c>
      <c r="T8363">
        <v>0</v>
      </c>
      <c r="U8363">
        <v>25</v>
      </c>
      <c r="V8363">
        <v>0</v>
      </c>
      <c r="W8363">
        <v>0</v>
      </c>
      <c r="X8363">
        <v>0</v>
      </c>
      <c r="Y8363">
        <v>66.188249999999996</v>
      </c>
      <c r="Z8363">
        <v>0</v>
      </c>
      <c r="AA8363">
        <v>0.109888546</v>
      </c>
      <c r="AB8363">
        <v>0</v>
      </c>
      <c r="AC8363">
        <v>6.8000007</v>
      </c>
      <c r="AD8363">
        <v>0</v>
      </c>
      <c r="AE8363">
        <v>0</v>
      </c>
      <c r="AF8363">
        <v>73.098140000000001</v>
      </c>
    </row>
    <row r="8364" spans="1:32" x14ac:dyDescent="0.3">
      <c r="A8364">
        <v>2792400</v>
      </c>
      <c r="B8364">
        <v>1</v>
      </c>
      <c r="C8364" t="s">
        <v>83</v>
      </c>
      <c r="D8364" t="s">
        <v>127</v>
      </c>
      <c r="E8364" t="s">
        <v>29360</v>
      </c>
      <c r="F8364" t="s">
        <v>29361</v>
      </c>
      <c r="G8364" t="s">
        <v>31551</v>
      </c>
      <c r="H8364" t="s">
        <v>134</v>
      </c>
      <c r="I8364" t="s">
        <v>79</v>
      </c>
      <c r="J8364" t="s">
        <v>135</v>
      </c>
      <c r="K8364" t="s">
        <v>22</v>
      </c>
      <c r="L8364" t="s">
        <v>136</v>
      </c>
      <c r="M8364" t="s">
        <v>29362</v>
      </c>
      <c r="N8364" t="s">
        <v>29363</v>
      </c>
      <c r="O8364">
        <v>1.0255555555555556</v>
      </c>
      <c r="P8364">
        <v>1</v>
      </c>
      <c r="Q8364">
        <v>1065</v>
      </c>
      <c r="R8364">
        <v>6</v>
      </c>
      <c r="S8364">
        <v>29</v>
      </c>
      <c r="T8364">
        <v>0</v>
      </c>
      <c r="U8364">
        <v>143</v>
      </c>
      <c r="V8364">
        <v>1</v>
      </c>
      <c r="W8364">
        <v>0</v>
      </c>
      <c r="X8364">
        <v>0.25063025999999999</v>
      </c>
      <c r="Y8364">
        <v>190.91783000000001</v>
      </c>
      <c r="Z8364">
        <v>1.3550759999999999</v>
      </c>
      <c r="AA8364">
        <v>12.423315000000001</v>
      </c>
      <c r="AB8364">
        <v>0</v>
      </c>
      <c r="AC8364">
        <v>94.197289999999995</v>
      </c>
      <c r="AD8364">
        <v>3.7609541000000002</v>
      </c>
      <c r="AE8364">
        <v>0</v>
      </c>
      <c r="AF8364">
        <v>302.9051</v>
      </c>
    </row>
    <row r="8365" spans="1:32" x14ac:dyDescent="0.3">
      <c r="A8365">
        <v>2791626</v>
      </c>
      <c r="B8365">
        <v>1</v>
      </c>
      <c r="C8365" t="s">
        <v>82</v>
      </c>
      <c r="D8365" t="s">
        <v>104</v>
      </c>
      <c r="E8365" t="s">
        <v>4115</v>
      </c>
      <c r="F8365" t="s">
        <v>4116</v>
      </c>
      <c r="G8365" t="s">
        <v>31546</v>
      </c>
      <c r="H8365" t="s">
        <v>223</v>
      </c>
      <c r="I8365" t="s">
        <v>78</v>
      </c>
      <c r="J8365" t="s">
        <v>135</v>
      </c>
      <c r="K8365" t="s">
        <v>22</v>
      </c>
      <c r="L8365" t="s">
        <v>136</v>
      </c>
      <c r="M8365" t="s">
        <v>29364</v>
      </c>
      <c r="N8365" t="s">
        <v>29365</v>
      </c>
      <c r="O8365">
        <v>1.9713888888888889</v>
      </c>
      <c r="P8365">
        <v>0</v>
      </c>
      <c r="Q8365">
        <v>189</v>
      </c>
      <c r="R8365">
        <v>0</v>
      </c>
      <c r="S8365">
        <v>0</v>
      </c>
      <c r="T8365">
        <v>0</v>
      </c>
      <c r="U8365">
        <v>42</v>
      </c>
      <c r="V8365">
        <v>0</v>
      </c>
      <c r="W8365">
        <v>0</v>
      </c>
      <c r="X8365">
        <v>0</v>
      </c>
      <c r="Y8365">
        <v>118.69664</v>
      </c>
      <c r="Z8365">
        <v>0</v>
      </c>
      <c r="AA8365">
        <v>0</v>
      </c>
      <c r="AB8365">
        <v>0</v>
      </c>
      <c r="AC8365">
        <v>46.034930000000003</v>
      </c>
      <c r="AD8365">
        <v>0</v>
      </c>
      <c r="AE8365">
        <v>0</v>
      </c>
      <c r="AF8365">
        <v>164.73158000000001</v>
      </c>
    </row>
    <row r="8366" spans="1:32" x14ac:dyDescent="0.3">
      <c r="A8366">
        <v>2791630</v>
      </c>
      <c r="B8366">
        <v>1</v>
      </c>
      <c r="C8366" t="s">
        <v>82</v>
      </c>
      <c r="D8366" t="s">
        <v>92</v>
      </c>
      <c r="E8366" t="s">
        <v>28856</v>
      </c>
      <c r="F8366" t="s">
        <v>28857</v>
      </c>
      <c r="G8366" t="s">
        <v>31548</v>
      </c>
      <c r="H8366" t="s">
        <v>893</v>
      </c>
      <c r="I8366" t="s">
        <v>78</v>
      </c>
      <c r="J8366" t="s">
        <v>135</v>
      </c>
      <c r="K8366" t="s">
        <v>22</v>
      </c>
      <c r="L8366" t="s">
        <v>136</v>
      </c>
      <c r="M8366" t="s">
        <v>29366</v>
      </c>
      <c r="N8366" t="s">
        <v>29367</v>
      </c>
      <c r="O8366">
        <v>3.0183333333333335</v>
      </c>
      <c r="P8366">
        <v>0</v>
      </c>
      <c r="Q8366">
        <v>1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3.5953073999999998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3.5953073999999998</v>
      </c>
    </row>
    <row r="8367" spans="1:32" x14ac:dyDescent="0.3">
      <c r="A8367">
        <v>2791545</v>
      </c>
      <c r="B8367">
        <v>1</v>
      </c>
      <c r="C8367" t="s">
        <v>83</v>
      </c>
      <c r="D8367" t="s">
        <v>116</v>
      </c>
      <c r="E8367" t="s">
        <v>29368</v>
      </c>
      <c r="F8367" t="s">
        <v>29369</v>
      </c>
      <c r="G8367" t="s">
        <v>31552</v>
      </c>
      <c r="H8367" t="s">
        <v>665</v>
      </c>
      <c r="I8367" t="s">
        <v>78</v>
      </c>
      <c r="J8367" t="s">
        <v>135</v>
      </c>
      <c r="K8367" t="s">
        <v>22</v>
      </c>
      <c r="L8367" t="s">
        <v>136</v>
      </c>
      <c r="M8367" t="s">
        <v>29370</v>
      </c>
      <c r="N8367" t="s">
        <v>29371</v>
      </c>
      <c r="O8367">
        <v>0.82972222222222225</v>
      </c>
      <c r="P8367">
        <v>0</v>
      </c>
      <c r="Q8367">
        <v>44</v>
      </c>
      <c r="R8367">
        <v>0</v>
      </c>
      <c r="S8367">
        <v>14</v>
      </c>
      <c r="T8367">
        <v>0</v>
      </c>
      <c r="U8367">
        <v>1</v>
      </c>
      <c r="V8367">
        <v>0</v>
      </c>
      <c r="W8367">
        <v>0</v>
      </c>
      <c r="X8367">
        <v>0</v>
      </c>
      <c r="Y8367">
        <v>1.4204619000000001</v>
      </c>
      <c r="Z8367">
        <v>0</v>
      </c>
      <c r="AA8367">
        <v>0.21473734</v>
      </c>
      <c r="AB8367">
        <v>0</v>
      </c>
      <c r="AC8367">
        <v>5.6615244000000004E-3</v>
      </c>
      <c r="AD8367">
        <v>0</v>
      </c>
      <c r="AE8367">
        <v>0</v>
      </c>
      <c r="AF8367">
        <v>1.6408606999999999</v>
      </c>
    </row>
    <row r="8368" spans="1:32" x14ac:dyDescent="0.3">
      <c r="A8368">
        <v>2791299</v>
      </c>
      <c r="B8368">
        <v>1</v>
      </c>
      <c r="C8368" t="s">
        <v>82</v>
      </c>
      <c r="D8368" t="s">
        <v>103</v>
      </c>
      <c r="E8368" t="s">
        <v>29372</v>
      </c>
      <c r="F8368" t="s">
        <v>29373</v>
      </c>
      <c r="G8368" t="s">
        <v>31546</v>
      </c>
      <c r="H8368" t="s">
        <v>145</v>
      </c>
      <c r="I8368" t="s">
        <v>78</v>
      </c>
      <c r="J8368" t="s">
        <v>135</v>
      </c>
      <c r="K8368" t="s">
        <v>22</v>
      </c>
      <c r="L8368" t="s">
        <v>136</v>
      </c>
      <c r="M8368" t="s">
        <v>29374</v>
      </c>
      <c r="N8368" t="s">
        <v>29375</v>
      </c>
      <c r="O8368">
        <v>1.5122222222222221</v>
      </c>
      <c r="P8368">
        <v>0</v>
      </c>
      <c r="Q8368">
        <v>20</v>
      </c>
      <c r="R8368">
        <v>0</v>
      </c>
      <c r="S8368">
        <v>2</v>
      </c>
      <c r="T8368">
        <v>0</v>
      </c>
      <c r="U8368">
        <v>3</v>
      </c>
      <c r="V8368">
        <v>0</v>
      </c>
      <c r="W8368">
        <v>0</v>
      </c>
      <c r="X8368">
        <v>0</v>
      </c>
      <c r="Y8368">
        <v>2.7031333000000002</v>
      </c>
      <c r="Z8368">
        <v>0</v>
      </c>
      <c r="AA8368">
        <v>1.8355251999999999E-2</v>
      </c>
      <c r="AB8368">
        <v>0</v>
      </c>
      <c r="AC8368">
        <v>3.9052665E-2</v>
      </c>
      <c r="AD8368">
        <v>0</v>
      </c>
      <c r="AE8368">
        <v>0</v>
      </c>
      <c r="AF8368">
        <v>2.7605412</v>
      </c>
    </row>
    <row r="8369" spans="1:32" x14ac:dyDescent="0.3">
      <c r="A8369">
        <v>2791286</v>
      </c>
      <c r="B8369">
        <v>1</v>
      </c>
      <c r="C8369" t="s">
        <v>83</v>
      </c>
      <c r="D8369" t="s">
        <v>127</v>
      </c>
      <c r="E8369" t="s">
        <v>29376</v>
      </c>
      <c r="F8369" t="s">
        <v>29377</v>
      </c>
      <c r="G8369" t="s">
        <v>31552</v>
      </c>
      <c r="H8369" t="s">
        <v>665</v>
      </c>
      <c r="I8369" t="s">
        <v>78</v>
      </c>
      <c r="J8369" t="s">
        <v>135</v>
      </c>
      <c r="K8369" t="s">
        <v>22</v>
      </c>
      <c r="L8369" t="s">
        <v>136</v>
      </c>
      <c r="M8369" t="s">
        <v>29378</v>
      </c>
      <c r="N8369" t="s">
        <v>29379</v>
      </c>
      <c r="O8369">
        <v>0.87555555555555553</v>
      </c>
      <c r="P8369">
        <v>0</v>
      </c>
      <c r="Q8369">
        <v>361</v>
      </c>
      <c r="R8369">
        <v>0</v>
      </c>
      <c r="S8369">
        <v>0</v>
      </c>
      <c r="T8369">
        <v>0</v>
      </c>
      <c r="U8369">
        <v>33</v>
      </c>
      <c r="V8369">
        <v>0</v>
      </c>
      <c r="W8369">
        <v>0</v>
      </c>
      <c r="X8369">
        <v>0</v>
      </c>
      <c r="Y8369">
        <v>65.158034999999998</v>
      </c>
      <c r="Z8369">
        <v>0</v>
      </c>
      <c r="AA8369">
        <v>0</v>
      </c>
      <c r="AB8369">
        <v>0</v>
      </c>
      <c r="AC8369">
        <v>18.601759999999999</v>
      </c>
      <c r="AD8369">
        <v>0</v>
      </c>
      <c r="AE8369">
        <v>0</v>
      </c>
      <c r="AF8369">
        <v>83.759795999999994</v>
      </c>
    </row>
    <row r="8370" spans="1:32" x14ac:dyDescent="0.3">
      <c r="A8370">
        <v>2791298</v>
      </c>
      <c r="B8370">
        <v>1</v>
      </c>
      <c r="C8370" t="s">
        <v>82</v>
      </c>
      <c r="D8370" t="s">
        <v>102</v>
      </c>
      <c r="E8370" t="s">
        <v>17962</v>
      </c>
      <c r="F8370" t="s">
        <v>17963</v>
      </c>
      <c r="G8370" t="s">
        <v>31545</v>
      </c>
      <c r="H8370" t="s">
        <v>134</v>
      </c>
      <c r="I8370" t="s">
        <v>79</v>
      </c>
      <c r="J8370" t="s">
        <v>135</v>
      </c>
      <c r="K8370" t="s">
        <v>22</v>
      </c>
      <c r="L8370" t="s">
        <v>136</v>
      </c>
      <c r="M8370" t="s">
        <v>29380</v>
      </c>
      <c r="N8370" t="s">
        <v>29381</v>
      </c>
      <c r="O8370">
        <v>0.22888888888888889</v>
      </c>
      <c r="P8370">
        <v>0</v>
      </c>
      <c r="Q8370">
        <v>73</v>
      </c>
      <c r="R8370">
        <v>38</v>
      </c>
      <c r="S8370">
        <v>457</v>
      </c>
      <c r="T8370">
        <v>2</v>
      </c>
      <c r="U8370">
        <v>98</v>
      </c>
      <c r="V8370">
        <v>1</v>
      </c>
      <c r="W8370">
        <v>0</v>
      </c>
      <c r="X8370">
        <v>0</v>
      </c>
      <c r="Y8370">
        <v>4.8238253999999996</v>
      </c>
      <c r="Z8370">
        <v>1.5062935</v>
      </c>
      <c r="AA8370">
        <v>27.879805000000001</v>
      </c>
      <c r="AB8370">
        <v>3.3152441999999997E-2</v>
      </c>
      <c r="AC8370">
        <v>13.8518095</v>
      </c>
      <c r="AD8370">
        <v>1.2904266</v>
      </c>
      <c r="AE8370">
        <v>0</v>
      </c>
      <c r="AF8370">
        <v>49.385309999999997</v>
      </c>
    </row>
    <row r="8371" spans="1:32" x14ac:dyDescent="0.3">
      <c r="A8371">
        <v>2790916</v>
      </c>
      <c r="B8371">
        <v>1</v>
      </c>
      <c r="C8371" t="s">
        <v>82</v>
      </c>
      <c r="D8371" t="s">
        <v>87</v>
      </c>
      <c r="E8371" t="s">
        <v>2667</v>
      </c>
      <c r="F8371" t="s">
        <v>324</v>
      </c>
      <c r="G8371" t="s">
        <v>31546</v>
      </c>
      <c r="H8371" t="s">
        <v>163</v>
      </c>
      <c r="I8371" t="s">
        <v>78</v>
      </c>
      <c r="J8371" t="s">
        <v>135</v>
      </c>
      <c r="K8371" t="s">
        <v>22</v>
      </c>
      <c r="L8371" t="s">
        <v>136</v>
      </c>
      <c r="M8371" t="s">
        <v>29382</v>
      </c>
      <c r="N8371" t="s">
        <v>29383</v>
      </c>
      <c r="O8371">
        <v>2.9577777777777778</v>
      </c>
      <c r="P8371">
        <v>0</v>
      </c>
      <c r="Q8371">
        <v>104</v>
      </c>
      <c r="R8371">
        <v>0</v>
      </c>
      <c r="S8371">
        <v>0</v>
      </c>
      <c r="T8371">
        <v>0</v>
      </c>
      <c r="U8371">
        <v>2</v>
      </c>
      <c r="V8371">
        <v>0</v>
      </c>
      <c r="W8371">
        <v>0</v>
      </c>
      <c r="X8371">
        <v>0</v>
      </c>
      <c r="Y8371">
        <v>160.61577</v>
      </c>
      <c r="Z8371">
        <v>0</v>
      </c>
      <c r="AA8371">
        <v>0</v>
      </c>
      <c r="AB8371">
        <v>0</v>
      </c>
      <c r="AC8371">
        <v>0.63141625999999995</v>
      </c>
      <c r="AD8371">
        <v>0</v>
      </c>
      <c r="AE8371">
        <v>0</v>
      </c>
      <c r="AF8371">
        <v>161.24719999999999</v>
      </c>
    </row>
    <row r="8372" spans="1:32" x14ac:dyDescent="0.3">
      <c r="A8372">
        <v>2790795</v>
      </c>
      <c r="B8372">
        <v>1</v>
      </c>
      <c r="C8372" t="s">
        <v>82</v>
      </c>
      <c r="D8372" t="s">
        <v>102</v>
      </c>
      <c r="E8372" t="s">
        <v>29384</v>
      </c>
      <c r="F8372" t="s">
        <v>29385</v>
      </c>
      <c r="G8372" t="s">
        <v>31546</v>
      </c>
      <c r="H8372" t="s">
        <v>223</v>
      </c>
      <c r="I8372" t="s">
        <v>78</v>
      </c>
      <c r="J8372" t="s">
        <v>135</v>
      </c>
      <c r="K8372" t="s">
        <v>22</v>
      </c>
      <c r="L8372" t="s">
        <v>136</v>
      </c>
      <c r="M8372" t="s">
        <v>29386</v>
      </c>
      <c r="N8372" t="s">
        <v>29387</v>
      </c>
      <c r="O8372">
        <v>2.0772222222222223</v>
      </c>
      <c r="P8372">
        <v>0</v>
      </c>
      <c r="Q8372">
        <v>41</v>
      </c>
      <c r="R8372">
        <v>0</v>
      </c>
      <c r="S8372">
        <v>0</v>
      </c>
      <c r="T8372">
        <v>0</v>
      </c>
      <c r="U8372">
        <v>2</v>
      </c>
      <c r="V8372">
        <v>0</v>
      </c>
      <c r="W8372">
        <v>0</v>
      </c>
      <c r="X8372">
        <v>0</v>
      </c>
      <c r="Y8372">
        <v>7.944312</v>
      </c>
      <c r="Z8372">
        <v>0</v>
      </c>
      <c r="AA8372">
        <v>0</v>
      </c>
      <c r="AB8372">
        <v>0</v>
      </c>
      <c r="AC8372">
        <v>5.2167600000000001E-2</v>
      </c>
      <c r="AD8372">
        <v>0</v>
      </c>
      <c r="AE8372">
        <v>0</v>
      </c>
      <c r="AF8372">
        <v>7.9964795000000004</v>
      </c>
    </row>
    <row r="8373" spans="1:32" x14ac:dyDescent="0.3">
      <c r="A8373">
        <v>2790609</v>
      </c>
      <c r="B8373">
        <v>1</v>
      </c>
      <c r="C8373" t="s">
        <v>83</v>
      </c>
      <c r="D8373" t="s">
        <v>127</v>
      </c>
      <c r="E8373" t="s">
        <v>10150</v>
      </c>
      <c r="F8373" t="s">
        <v>10151</v>
      </c>
      <c r="G8373" t="s">
        <v>31546</v>
      </c>
      <c r="H8373" t="s">
        <v>223</v>
      </c>
      <c r="I8373" t="s">
        <v>78</v>
      </c>
      <c r="J8373" t="s">
        <v>135</v>
      </c>
      <c r="K8373" t="s">
        <v>22</v>
      </c>
      <c r="L8373" t="s">
        <v>136</v>
      </c>
      <c r="M8373" t="s">
        <v>29388</v>
      </c>
      <c r="N8373" t="s">
        <v>28574</v>
      </c>
      <c r="O8373">
        <v>3.6238888888888887</v>
      </c>
      <c r="P8373">
        <v>0</v>
      </c>
      <c r="Q8373">
        <v>11</v>
      </c>
      <c r="R8373">
        <v>0</v>
      </c>
      <c r="S8373">
        <v>0</v>
      </c>
      <c r="T8373">
        <v>0</v>
      </c>
      <c r="U8373">
        <v>2</v>
      </c>
      <c r="V8373">
        <v>0</v>
      </c>
      <c r="W8373">
        <v>0</v>
      </c>
      <c r="X8373">
        <v>0</v>
      </c>
      <c r="Y8373">
        <v>8.7992559999999997</v>
      </c>
      <c r="Z8373">
        <v>0</v>
      </c>
      <c r="AA8373">
        <v>0</v>
      </c>
      <c r="AB8373">
        <v>0</v>
      </c>
      <c r="AC8373">
        <v>2.6931240000000001</v>
      </c>
      <c r="AD8373">
        <v>0</v>
      </c>
      <c r="AE8373">
        <v>0</v>
      </c>
      <c r="AF8373">
        <v>11.492381</v>
      </c>
    </row>
    <row r="8374" spans="1:32" x14ac:dyDescent="0.3">
      <c r="A8374">
        <v>2790610</v>
      </c>
      <c r="B8374">
        <v>1</v>
      </c>
      <c r="C8374" t="s">
        <v>82</v>
      </c>
      <c r="D8374" t="s">
        <v>104</v>
      </c>
      <c r="E8374" t="s">
        <v>29389</v>
      </c>
      <c r="F8374" t="s">
        <v>29390</v>
      </c>
      <c r="G8374" t="s">
        <v>31548</v>
      </c>
      <c r="H8374" t="s">
        <v>333</v>
      </c>
      <c r="I8374" t="s">
        <v>78</v>
      </c>
      <c r="J8374" t="s">
        <v>135</v>
      </c>
      <c r="K8374" t="s">
        <v>22</v>
      </c>
      <c r="L8374" t="s">
        <v>136</v>
      </c>
      <c r="M8374" t="s">
        <v>29391</v>
      </c>
      <c r="N8374" t="s">
        <v>29392</v>
      </c>
      <c r="O8374">
        <v>4.262777777777778</v>
      </c>
      <c r="P8374">
        <v>0</v>
      </c>
      <c r="Q8374">
        <v>2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1.3675109000000001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1.3675109000000001</v>
      </c>
    </row>
    <row r="8375" spans="1:32" x14ac:dyDescent="0.3">
      <c r="A8375">
        <v>2789849</v>
      </c>
      <c r="B8375">
        <v>1</v>
      </c>
      <c r="C8375" t="s">
        <v>82</v>
      </c>
      <c r="D8375" t="s">
        <v>99</v>
      </c>
      <c r="E8375" t="s">
        <v>29393</v>
      </c>
      <c r="F8375" t="s">
        <v>29394</v>
      </c>
      <c r="G8375" t="s">
        <v>31546</v>
      </c>
      <c r="H8375" t="s">
        <v>223</v>
      </c>
      <c r="I8375" t="s">
        <v>78</v>
      </c>
      <c r="J8375" t="s">
        <v>135</v>
      </c>
      <c r="K8375" t="s">
        <v>22</v>
      </c>
      <c r="L8375" t="s">
        <v>136</v>
      </c>
      <c r="M8375" t="s">
        <v>29395</v>
      </c>
      <c r="N8375" t="s">
        <v>29396</v>
      </c>
      <c r="O8375">
        <v>4.387777777777778</v>
      </c>
      <c r="P8375">
        <v>0</v>
      </c>
      <c r="Q8375">
        <v>101</v>
      </c>
      <c r="R8375">
        <v>0</v>
      </c>
      <c r="S8375">
        <v>0</v>
      </c>
      <c r="T8375">
        <v>0</v>
      </c>
      <c r="U8375">
        <v>14</v>
      </c>
      <c r="V8375">
        <v>0</v>
      </c>
      <c r="W8375">
        <v>0</v>
      </c>
      <c r="X8375">
        <v>0</v>
      </c>
      <c r="Y8375">
        <v>73.430885000000004</v>
      </c>
      <c r="Z8375">
        <v>0</v>
      </c>
      <c r="AA8375">
        <v>0</v>
      </c>
      <c r="AB8375">
        <v>0</v>
      </c>
      <c r="AC8375">
        <v>30.881599999999999</v>
      </c>
      <c r="AD8375">
        <v>0</v>
      </c>
      <c r="AE8375">
        <v>0</v>
      </c>
      <c r="AF8375">
        <v>104.312485</v>
      </c>
    </row>
    <row r="8376" spans="1:32" x14ac:dyDescent="0.3">
      <c r="A8376">
        <v>2789747</v>
      </c>
      <c r="B8376">
        <v>1</v>
      </c>
      <c r="C8376" t="s">
        <v>82</v>
      </c>
      <c r="D8376" t="s">
        <v>106</v>
      </c>
      <c r="E8376" t="s">
        <v>18678</v>
      </c>
      <c r="F8376" t="s">
        <v>18679</v>
      </c>
      <c r="G8376" t="s">
        <v>31551</v>
      </c>
      <c r="H8376" t="s">
        <v>145</v>
      </c>
      <c r="I8376" t="s">
        <v>79</v>
      </c>
      <c r="J8376" t="s">
        <v>135</v>
      </c>
      <c r="K8376" t="s">
        <v>22</v>
      </c>
      <c r="L8376" t="s">
        <v>136</v>
      </c>
      <c r="M8376" t="s">
        <v>29397</v>
      </c>
      <c r="N8376" t="s">
        <v>29398</v>
      </c>
      <c r="O8376">
        <v>0.3322222222222222</v>
      </c>
      <c r="P8376">
        <v>0</v>
      </c>
      <c r="Q8376">
        <v>177</v>
      </c>
      <c r="R8376">
        <v>0</v>
      </c>
      <c r="S8376">
        <v>0</v>
      </c>
      <c r="T8376">
        <v>0</v>
      </c>
      <c r="U8376">
        <v>105</v>
      </c>
      <c r="V8376">
        <v>0</v>
      </c>
      <c r="W8376">
        <v>0</v>
      </c>
      <c r="X8376">
        <v>0</v>
      </c>
      <c r="Y8376">
        <v>17.087667</v>
      </c>
      <c r="Z8376">
        <v>0</v>
      </c>
      <c r="AA8376">
        <v>0</v>
      </c>
      <c r="AB8376">
        <v>0</v>
      </c>
      <c r="AC8376">
        <v>28.094453999999999</v>
      </c>
      <c r="AD8376">
        <v>0</v>
      </c>
      <c r="AE8376">
        <v>0</v>
      </c>
      <c r="AF8376">
        <v>45.182119999999998</v>
      </c>
    </row>
    <row r="8377" spans="1:32" x14ac:dyDescent="0.3">
      <c r="A8377">
        <v>2789710</v>
      </c>
      <c r="B8377">
        <v>1</v>
      </c>
      <c r="C8377" t="s">
        <v>82</v>
      </c>
      <c r="D8377" t="s">
        <v>112</v>
      </c>
      <c r="E8377" t="s">
        <v>24537</v>
      </c>
      <c r="F8377" t="s">
        <v>24538</v>
      </c>
      <c r="G8377" t="s">
        <v>31550</v>
      </c>
      <c r="H8377" t="s">
        <v>380</v>
      </c>
      <c r="I8377" t="s">
        <v>78</v>
      </c>
      <c r="J8377" t="s">
        <v>135</v>
      </c>
      <c r="K8377" t="s">
        <v>22</v>
      </c>
      <c r="L8377" t="s">
        <v>136</v>
      </c>
      <c r="M8377" t="s">
        <v>29399</v>
      </c>
      <c r="N8377" t="s">
        <v>29400</v>
      </c>
      <c r="O8377">
        <v>5.5694444444444446</v>
      </c>
      <c r="P8377">
        <v>0</v>
      </c>
      <c r="Q8377">
        <v>26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37.384543999999998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37.384543999999998</v>
      </c>
    </row>
    <row r="8378" spans="1:32" x14ac:dyDescent="0.3">
      <c r="A8378">
        <v>2789660</v>
      </c>
      <c r="B8378">
        <v>1</v>
      </c>
      <c r="C8378" t="s">
        <v>83</v>
      </c>
      <c r="D8378" t="s">
        <v>128</v>
      </c>
      <c r="E8378" t="s">
        <v>29401</v>
      </c>
      <c r="F8378" t="s">
        <v>29402</v>
      </c>
      <c r="G8378" t="s">
        <v>31551</v>
      </c>
      <c r="H8378" t="s">
        <v>624</v>
      </c>
      <c r="I8378" t="s">
        <v>79</v>
      </c>
      <c r="J8378" t="s">
        <v>135</v>
      </c>
      <c r="K8378" t="s">
        <v>22</v>
      </c>
      <c r="L8378" t="s">
        <v>136</v>
      </c>
      <c r="M8378" t="s">
        <v>29403</v>
      </c>
      <c r="N8378" t="s">
        <v>29404</v>
      </c>
      <c r="O8378">
        <v>6.87</v>
      </c>
      <c r="P8378">
        <v>0</v>
      </c>
      <c r="Q8378">
        <v>0</v>
      </c>
      <c r="R8378">
        <v>0</v>
      </c>
      <c r="S8378">
        <v>0</v>
      </c>
      <c r="T8378">
        <v>1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29.56363</v>
      </c>
      <c r="AC8378">
        <v>0</v>
      </c>
      <c r="AD8378">
        <v>0</v>
      </c>
      <c r="AE8378">
        <v>0</v>
      </c>
      <c r="AF8378">
        <v>29.56363</v>
      </c>
    </row>
    <row r="8379" spans="1:32" x14ac:dyDescent="0.3">
      <c r="A8379">
        <v>2789666</v>
      </c>
      <c r="B8379">
        <v>1</v>
      </c>
      <c r="C8379" t="s">
        <v>82</v>
      </c>
      <c r="D8379" t="s">
        <v>104</v>
      </c>
      <c r="E8379" t="s">
        <v>29405</v>
      </c>
      <c r="F8379" t="s">
        <v>29406</v>
      </c>
      <c r="G8379" t="s">
        <v>31548</v>
      </c>
      <c r="H8379" t="s">
        <v>333</v>
      </c>
      <c r="I8379" t="s">
        <v>78</v>
      </c>
      <c r="J8379" t="s">
        <v>135</v>
      </c>
      <c r="K8379" t="s">
        <v>22</v>
      </c>
      <c r="L8379" t="s">
        <v>136</v>
      </c>
      <c r="M8379" t="s">
        <v>29407</v>
      </c>
      <c r="N8379" t="s">
        <v>29408</v>
      </c>
      <c r="O8379">
        <v>4.1677777777777774</v>
      </c>
      <c r="P8379">
        <v>0</v>
      </c>
      <c r="Q8379">
        <v>3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3.0124282999999998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0</v>
      </c>
      <c r="AF8379">
        <v>3.0124282999999998</v>
      </c>
    </row>
    <row r="8380" spans="1:32" x14ac:dyDescent="0.3">
      <c r="A8380">
        <v>2789657</v>
      </c>
      <c r="B8380">
        <v>1</v>
      </c>
      <c r="C8380" t="s">
        <v>82</v>
      </c>
      <c r="D8380" t="s">
        <v>94</v>
      </c>
      <c r="E8380" t="s">
        <v>29409</v>
      </c>
      <c r="F8380" t="s">
        <v>29410</v>
      </c>
      <c r="G8380" t="s">
        <v>31548</v>
      </c>
      <c r="H8380" t="s">
        <v>311</v>
      </c>
      <c r="I8380" t="s">
        <v>78</v>
      </c>
      <c r="J8380" t="s">
        <v>135</v>
      </c>
      <c r="K8380" t="s">
        <v>22</v>
      </c>
      <c r="L8380" t="s">
        <v>136</v>
      </c>
      <c r="M8380" t="s">
        <v>29411</v>
      </c>
      <c r="N8380" t="s">
        <v>29412</v>
      </c>
      <c r="O8380">
        <v>3.1052777777777778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1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5.3665600000000005E-4</v>
      </c>
      <c r="AD8380">
        <v>0</v>
      </c>
      <c r="AE8380">
        <v>0</v>
      </c>
      <c r="AF8380">
        <v>5.3665600000000005E-4</v>
      </c>
    </row>
    <row r="8381" spans="1:32" x14ac:dyDescent="0.3">
      <c r="A8381">
        <v>2789645</v>
      </c>
      <c r="B8381">
        <v>1</v>
      </c>
      <c r="C8381" t="s">
        <v>82</v>
      </c>
      <c r="D8381" t="s">
        <v>101</v>
      </c>
      <c r="E8381" t="s">
        <v>3265</v>
      </c>
      <c r="F8381" t="s">
        <v>3266</v>
      </c>
      <c r="G8381" t="s">
        <v>31546</v>
      </c>
      <c r="H8381" t="s">
        <v>223</v>
      </c>
      <c r="I8381" t="s">
        <v>78</v>
      </c>
      <c r="J8381" t="s">
        <v>135</v>
      </c>
      <c r="K8381" t="s">
        <v>22</v>
      </c>
      <c r="L8381" t="s">
        <v>136</v>
      </c>
      <c r="M8381" t="s">
        <v>29413</v>
      </c>
      <c r="N8381" t="s">
        <v>29414</v>
      </c>
      <c r="O8381">
        <v>5.972777777777778</v>
      </c>
      <c r="P8381">
        <v>0</v>
      </c>
      <c r="Q8381">
        <v>1</v>
      </c>
      <c r="R8381">
        <v>0</v>
      </c>
      <c r="S8381">
        <v>0</v>
      </c>
      <c r="T8381">
        <v>0</v>
      </c>
      <c r="U8381">
        <v>1</v>
      </c>
      <c r="V8381">
        <v>0</v>
      </c>
      <c r="W8381">
        <v>0</v>
      </c>
      <c r="X8381">
        <v>0</v>
      </c>
      <c r="Y8381">
        <v>0.43392465000000002</v>
      </c>
      <c r="Z8381">
        <v>0</v>
      </c>
      <c r="AA8381">
        <v>0</v>
      </c>
      <c r="AB8381">
        <v>0</v>
      </c>
      <c r="AC8381">
        <v>7.6691225000000002E-2</v>
      </c>
      <c r="AD8381">
        <v>0</v>
      </c>
      <c r="AE8381">
        <v>0</v>
      </c>
      <c r="AF8381">
        <v>0.51061590000000001</v>
      </c>
    </row>
    <row r="8382" spans="1:32" x14ac:dyDescent="0.3">
      <c r="A8382">
        <v>2789641</v>
      </c>
      <c r="B8382">
        <v>1</v>
      </c>
      <c r="C8382" t="s">
        <v>82</v>
      </c>
      <c r="D8382" t="s">
        <v>104</v>
      </c>
      <c r="E8382" t="s">
        <v>29415</v>
      </c>
      <c r="F8382" t="s">
        <v>29416</v>
      </c>
      <c r="G8382" t="s">
        <v>31548</v>
      </c>
      <c r="H8382" t="s">
        <v>333</v>
      </c>
      <c r="I8382" t="s">
        <v>78</v>
      </c>
      <c r="J8382" t="s">
        <v>135</v>
      </c>
      <c r="K8382" t="s">
        <v>22</v>
      </c>
      <c r="L8382" t="s">
        <v>136</v>
      </c>
      <c r="M8382" t="s">
        <v>29417</v>
      </c>
      <c r="N8382" t="s">
        <v>29418</v>
      </c>
      <c r="O8382">
        <v>4.3224999999999998</v>
      </c>
      <c r="P8382">
        <v>0</v>
      </c>
      <c r="Q8382">
        <v>4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8.8312100000000004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</v>
      </c>
      <c r="AF8382">
        <v>8.8312100000000004</v>
      </c>
    </row>
    <row r="8383" spans="1:32" x14ac:dyDescent="0.3">
      <c r="A8383">
        <v>2789633</v>
      </c>
      <c r="B8383">
        <v>1</v>
      </c>
      <c r="C8383" t="s">
        <v>82</v>
      </c>
      <c r="D8383" t="s">
        <v>94</v>
      </c>
      <c r="E8383" t="s">
        <v>29419</v>
      </c>
      <c r="F8383" t="s">
        <v>29420</v>
      </c>
      <c r="G8383" t="s">
        <v>31548</v>
      </c>
      <c r="H8383" t="s">
        <v>893</v>
      </c>
      <c r="I8383" t="s">
        <v>78</v>
      </c>
      <c r="J8383" t="s">
        <v>135</v>
      </c>
      <c r="K8383" t="s">
        <v>22</v>
      </c>
      <c r="L8383" t="s">
        <v>136</v>
      </c>
      <c r="M8383" t="s">
        <v>29421</v>
      </c>
      <c r="N8383" t="s">
        <v>26467</v>
      </c>
      <c r="O8383">
        <v>4.6894444444444447</v>
      </c>
      <c r="P8383">
        <v>0</v>
      </c>
      <c r="Q8383">
        <v>1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3.7064247000000002E-2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3.7064247000000002E-2</v>
      </c>
    </row>
    <row r="8384" spans="1:32" x14ac:dyDescent="0.3">
      <c r="A8384">
        <v>2789653</v>
      </c>
      <c r="B8384">
        <v>1</v>
      </c>
      <c r="C8384" t="s">
        <v>82</v>
      </c>
      <c r="D8384" t="s">
        <v>88</v>
      </c>
      <c r="E8384" t="s">
        <v>10003</v>
      </c>
      <c r="F8384" t="s">
        <v>10004</v>
      </c>
      <c r="G8384" t="s">
        <v>31545</v>
      </c>
      <c r="H8384" t="s">
        <v>134</v>
      </c>
      <c r="I8384" t="s">
        <v>79</v>
      </c>
      <c r="J8384" t="s">
        <v>135</v>
      </c>
      <c r="K8384" t="s">
        <v>22</v>
      </c>
      <c r="L8384" t="s">
        <v>136</v>
      </c>
      <c r="M8384" t="s">
        <v>29422</v>
      </c>
      <c r="N8384" t="s">
        <v>29423</v>
      </c>
      <c r="O8384">
        <v>0.31722222222222224</v>
      </c>
      <c r="P8384">
        <v>0</v>
      </c>
      <c r="Q8384">
        <v>0</v>
      </c>
      <c r="R8384">
        <v>21</v>
      </c>
      <c r="S8384">
        <v>51</v>
      </c>
      <c r="T8384">
        <v>1</v>
      </c>
      <c r="U8384">
        <v>3</v>
      </c>
      <c r="V8384">
        <v>1</v>
      </c>
      <c r="W8384">
        <v>0</v>
      </c>
      <c r="X8384">
        <v>0</v>
      </c>
      <c r="Y8384">
        <v>0</v>
      </c>
      <c r="Z8384">
        <v>0.48824856</v>
      </c>
      <c r="AA8384">
        <v>38.423588000000002</v>
      </c>
      <c r="AB8384">
        <v>4.1886435000000004</v>
      </c>
      <c r="AC8384">
        <v>5.1876470000000001</v>
      </c>
      <c r="AD8384">
        <v>6.8874535999999997</v>
      </c>
      <c r="AE8384">
        <v>0</v>
      </c>
      <c r="AF8384">
        <v>55.175579999999997</v>
      </c>
    </row>
    <row r="8385" spans="1:32" x14ac:dyDescent="0.3">
      <c r="A8385">
        <v>2789647</v>
      </c>
      <c r="B8385">
        <v>1</v>
      </c>
      <c r="C8385" t="s">
        <v>83</v>
      </c>
      <c r="D8385" t="s">
        <v>125</v>
      </c>
      <c r="E8385" t="s">
        <v>2372</v>
      </c>
      <c r="F8385" t="s">
        <v>2373</v>
      </c>
      <c r="G8385" t="s">
        <v>31549</v>
      </c>
      <c r="H8385" t="s">
        <v>134</v>
      </c>
      <c r="I8385" t="s">
        <v>79</v>
      </c>
      <c r="J8385" t="s">
        <v>135</v>
      </c>
      <c r="K8385" t="s">
        <v>22</v>
      </c>
      <c r="L8385" t="s">
        <v>136</v>
      </c>
      <c r="M8385" t="s">
        <v>29424</v>
      </c>
      <c r="N8385" t="s">
        <v>29425</v>
      </c>
      <c r="O8385">
        <v>0.96388888888888891</v>
      </c>
      <c r="P8385">
        <v>0</v>
      </c>
      <c r="Q8385">
        <v>300</v>
      </c>
      <c r="R8385">
        <v>20</v>
      </c>
      <c r="S8385">
        <v>20</v>
      </c>
      <c r="T8385">
        <v>4</v>
      </c>
      <c r="U8385">
        <v>34</v>
      </c>
      <c r="V8385">
        <v>0</v>
      </c>
      <c r="W8385">
        <v>0</v>
      </c>
      <c r="X8385">
        <v>0</v>
      </c>
      <c r="Y8385">
        <v>83.806740000000005</v>
      </c>
      <c r="Z8385">
        <v>65.256550000000004</v>
      </c>
      <c r="AA8385">
        <v>7.1121530000000002</v>
      </c>
      <c r="AB8385">
        <v>13.065251999999999</v>
      </c>
      <c r="AC8385">
        <v>18.205873</v>
      </c>
      <c r="AD8385">
        <v>0</v>
      </c>
      <c r="AE8385">
        <v>0</v>
      </c>
      <c r="AF8385">
        <v>187.44656000000001</v>
      </c>
    </row>
    <row r="8386" spans="1:32" x14ac:dyDescent="0.3">
      <c r="A8386">
        <v>2789651</v>
      </c>
      <c r="B8386">
        <v>1</v>
      </c>
      <c r="C8386" t="s">
        <v>82</v>
      </c>
      <c r="D8386" t="s">
        <v>85</v>
      </c>
      <c r="E8386" t="s">
        <v>26873</v>
      </c>
      <c r="F8386" t="s">
        <v>26874</v>
      </c>
      <c r="G8386" t="s">
        <v>31552</v>
      </c>
      <c r="H8386" t="s">
        <v>665</v>
      </c>
      <c r="I8386" t="s">
        <v>78</v>
      </c>
      <c r="J8386" t="s">
        <v>135</v>
      </c>
      <c r="K8386" t="s">
        <v>22</v>
      </c>
      <c r="L8386" t="s">
        <v>136</v>
      </c>
      <c r="M8386" t="s">
        <v>29426</v>
      </c>
      <c r="N8386" t="s">
        <v>29427</v>
      </c>
      <c r="O8386">
        <v>2.4419444444444443</v>
      </c>
      <c r="P8386">
        <v>0</v>
      </c>
      <c r="Q8386">
        <v>857</v>
      </c>
      <c r="R8386">
        <v>0</v>
      </c>
      <c r="S8386">
        <v>0</v>
      </c>
      <c r="T8386">
        <v>0</v>
      </c>
      <c r="U8386">
        <v>74</v>
      </c>
      <c r="V8386">
        <v>0</v>
      </c>
      <c r="W8386">
        <v>0</v>
      </c>
      <c r="X8386">
        <v>0</v>
      </c>
      <c r="Y8386">
        <v>492.06240000000003</v>
      </c>
      <c r="Z8386">
        <v>0</v>
      </c>
      <c r="AA8386">
        <v>0</v>
      </c>
      <c r="AB8386">
        <v>0</v>
      </c>
      <c r="AC8386">
        <v>128.14594</v>
      </c>
      <c r="AD8386">
        <v>0</v>
      </c>
      <c r="AE8386">
        <v>0</v>
      </c>
      <c r="AF8386">
        <v>620.20830000000001</v>
      </c>
    </row>
    <row r="8387" spans="1:32" x14ac:dyDescent="0.3">
      <c r="A8387">
        <v>2789587</v>
      </c>
      <c r="B8387">
        <v>1</v>
      </c>
      <c r="C8387" t="s">
        <v>82</v>
      </c>
      <c r="D8387" t="s">
        <v>103</v>
      </c>
      <c r="E8387" t="s">
        <v>29428</v>
      </c>
      <c r="F8387" t="s">
        <v>29429</v>
      </c>
      <c r="G8387" t="s">
        <v>31546</v>
      </c>
      <c r="H8387" t="s">
        <v>223</v>
      </c>
      <c r="I8387" t="s">
        <v>78</v>
      </c>
      <c r="J8387" t="s">
        <v>135</v>
      </c>
      <c r="K8387" t="s">
        <v>22</v>
      </c>
      <c r="L8387" t="s">
        <v>136</v>
      </c>
      <c r="M8387" t="s">
        <v>29430</v>
      </c>
      <c r="N8387" t="s">
        <v>29431</v>
      </c>
      <c r="O8387">
        <v>3.3905555555555558</v>
      </c>
      <c r="P8387">
        <v>0</v>
      </c>
      <c r="Q8387">
        <v>26</v>
      </c>
      <c r="R8387">
        <v>0</v>
      </c>
      <c r="S8387">
        <v>0</v>
      </c>
      <c r="T8387">
        <v>0</v>
      </c>
      <c r="U8387">
        <v>3</v>
      </c>
      <c r="V8387">
        <v>0</v>
      </c>
      <c r="W8387">
        <v>0</v>
      </c>
      <c r="X8387">
        <v>0</v>
      </c>
      <c r="Y8387">
        <v>14.74982</v>
      </c>
      <c r="Z8387">
        <v>0</v>
      </c>
      <c r="AA8387">
        <v>0</v>
      </c>
      <c r="AB8387">
        <v>0</v>
      </c>
      <c r="AC8387">
        <v>0.78783106999999997</v>
      </c>
      <c r="AD8387">
        <v>0</v>
      </c>
      <c r="AE8387">
        <v>0</v>
      </c>
      <c r="AF8387">
        <v>15.537649999999999</v>
      </c>
    </row>
    <row r="8388" spans="1:32" x14ac:dyDescent="0.3">
      <c r="A8388">
        <v>3000484</v>
      </c>
      <c r="B8388">
        <v>1</v>
      </c>
      <c r="C8388" t="s">
        <v>82</v>
      </c>
      <c r="D8388" t="s">
        <v>103</v>
      </c>
      <c r="E8388" t="s">
        <v>29432</v>
      </c>
      <c r="F8388" t="s">
        <v>29433</v>
      </c>
      <c r="G8388" t="s">
        <v>31548</v>
      </c>
      <c r="H8388" t="s">
        <v>333</v>
      </c>
      <c r="I8388" t="s">
        <v>78</v>
      </c>
      <c r="J8388" t="s">
        <v>135</v>
      </c>
      <c r="K8388" t="s">
        <v>22</v>
      </c>
      <c r="L8388" t="s">
        <v>136</v>
      </c>
      <c r="M8388" t="s">
        <v>29434</v>
      </c>
      <c r="N8388" t="s">
        <v>29435</v>
      </c>
      <c r="O8388">
        <v>2.8769072222222221</v>
      </c>
      <c r="P8388">
        <v>0</v>
      </c>
      <c r="Q8388">
        <v>1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</v>
      </c>
      <c r="AF8388">
        <v>0</v>
      </c>
    </row>
    <row r="8389" spans="1:32" x14ac:dyDescent="0.3">
      <c r="A8389">
        <v>2792264</v>
      </c>
      <c r="B8389">
        <v>1</v>
      </c>
      <c r="C8389" t="s">
        <v>82</v>
      </c>
      <c r="D8389" t="s">
        <v>105</v>
      </c>
      <c r="E8389" t="s">
        <v>29436</v>
      </c>
      <c r="F8389" t="s">
        <v>29437</v>
      </c>
      <c r="G8389" t="s">
        <v>31548</v>
      </c>
      <c r="H8389" t="s">
        <v>333</v>
      </c>
      <c r="I8389" t="s">
        <v>78</v>
      </c>
      <c r="J8389" t="s">
        <v>135</v>
      </c>
      <c r="K8389" t="s">
        <v>22</v>
      </c>
      <c r="L8389" t="s">
        <v>136</v>
      </c>
      <c r="M8389" t="s">
        <v>29438</v>
      </c>
      <c r="N8389" t="s">
        <v>29439</v>
      </c>
      <c r="O8389">
        <v>1.9891666666666667</v>
      </c>
      <c r="P8389">
        <v>0</v>
      </c>
      <c r="Q8389">
        <v>1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</v>
      </c>
      <c r="AF8389">
        <v>0</v>
      </c>
    </row>
    <row r="8390" spans="1:32" x14ac:dyDescent="0.3">
      <c r="A8390">
        <v>2804455</v>
      </c>
      <c r="B8390">
        <v>1</v>
      </c>
      <c r="C8390" t="s">
        <v>82</v>
      </c>
      <c r="D8390" t="s">
        <v>105</v>
      </c>
      <c r="E8390" t="s">
        <v>29440</v>
      </c>
      <c r="F8390" t="s">
        <v>29441</v>
      </c>
      <c r="G8390" t="s">
        <v>31548</v>
      </c>
      <c r="H8390" t="s">
        <v>333</v>
      </c>
      <c r="I8390" t="s">
        <v>78</v>
      </c>
      <c r="J8390" t="s">
        <v>135</v>
      </c>
      <c r="K8390" t="s">
        <v>22</v>
      </c>
      <c r="L8390" t="s">
        <v>136</v>
      </c>
      <c r="M8390" t="s">
        <v>29442</v>
      </c>
      <c r="N8390" t="s">
        <v>29443</v>
      </c>
      <c r="O8390">
        <v>2.2816666666666667</v>
      </c>
      <c r="P8390">
        <v>0</v>
      </c>
      <c r="Q8390">
        <v>2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</row>
    <row r="8391" spans="1:32" x14ac:dyDescent="0.3">
      <c r="A8391">
        <v>2783026</v>
      </c>
      <c r="B8391">
        <v>1</v>
      </c>
      <c r="C8391" t="s">
        <v>82</v>
      </c>
      <c r="D8391" t="s">
        <v>104</v>
      </c>
      <c r="E8391" t="s">
        <v>29444</v>
      </c>
      <c r="F8391" t="s">
        <v>17733</v>
      </c>
      <c r="G8391" t="s">
        <v>31550</v>
      </c>
      <c r="H8391" t="s">
        <v>223</v>
      </c>
      <c r="I8391" t="s">
        <v>78</v>
      </c>
      <c r="J8391" t="s">
        <v>135</v>
      </c>
      <c r="K8391" t="s">
        <v>22</v>
      </c>
      <c r="L8391" t="s">
        <v>136</v>
      </c>
      <c r="M8391" t="s">
        <v>29445</v>
      </c>
      <c r="N8391" t="s">
        <v>29446</v>
      </c>
      <c r="O8391">
        <v>1.1194444444444445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58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20.004921</v>
      </c>
      <c r="AD8391">
        <v>0</v>
      </c>
      <c r="AE8391">
        <v>0</v>
      </c>
      <c r="AF8391">
        <v>20.004921</v>
      </c>
    </row>
    <row r="8392" spans="1:32" x14ac:dyDescent="0.3">
      <c r="A8392">
        <v>2783517</v>
      </c>
      <c r="B8392">
        <v>1</v>
      </c>
      <c r="C8392" t="s">
        <v>82</v>
      </c>
      <c r="D8392" t="s">
        <v>95</v>
      </c>
      <c r="E8392" t="s">
        <v>29447</v>
      </c>
      <c r="F8392" t="s">
        <v>29448</v>
      </c>
      <c r="G8392" t="s">
        <v>31546</v>
      </c>
      <c r="H8392" t="s">
        <v>409</v>
      </c>
      <c r="I8392" t="s">
        <v>78</v>
      </c>
      <c r="J8392" t="s">
        <v>135</v>
      </c>
      <c r="K8392" t="s">
        <v>22</v>
      </c>
      <c r="L8392" t="s">
        <v>136</v>
      </c>
      <c r="M8392" t="s">
        <v>29449</v>
      </c>
      <c r="N8392" t="s">
        <v>29450</v>
      </c>
      <c r="O8392">
        <v>5.5677777777777777</v>
      </c>
      <c r="P8392">
        <v>0</v>
      </c>
      <c r="Q8392">
        <v>19</v>
      </c>
      <c r="R8392">
        <v>0</v>
      </c>
      <c r="S8392">
        <v>5</v>
      </c>
      <c r="T8392">
        <v>0</v>
      </c>
      <c r="U8392">
        <v>2</v>
      </c>
      <c r="V8392">
        <v>0</v>
      </c>
      <c r="W8392">
        <v>0</v>
      </c>
      <c r="X8392">
        <v>0</v>
      </c>
      <c r="Y8392">
        <v>36.859775999999997</v>
      </c>
      <c r="Z8392">
        <v>0</v>
      </c>
      <c r="AA8392">
        <v>25.69434</v>
      </c>
      <c r="AB8392">
        <v>0</v>
      </c>
      <c r="AC8392">
        <v>8.4874550000000006</v>
      </c>
      <c r="AD8392">
        <v>0</v>
      </c>
      <c r="AE8392">
        <v>0</v>
      </c>
      <c r="AF8392">
        <v>71.041569999999993</v>
      </c>
    </row>
    <row r="8393" spans="1:32" x14ac:dyDescent="0.3">
      <c r="A8393">
        <v>3000741</v>
      </c>
      <c r="B8393">
        <v>1</v>
      </c>
      <c r="C8393" t="s">
        <v>82</v>
      </c>
      <c r="D8393" t="s">
        <v>106</v>
      </c>
      <c r="E8393" t="s">
        <v>29451</v>
      </c>
      <c r="F8393" t="s">
        <v>29452</v>
      </c>
      <c r="G8393" t="s">
        <v>31548</v>
      </c>
      <c r="H8393" t="s">
        <v>409</v>
      </c>
      <c r="I8393" t="s">
        <v>78</v>
      </c>
      <c r="J8393" t="s">
        <v>135</v>
      </c>
      <c r="K8393" t="s">
        <v>3</v>
      </c>
      <c r="L8393" t="s">
        <v>136</v>
      </c>
      <c r="M8393" t="s">
        <v>29453</v>
      </c>
      <c r="N8393" t="s">
        <v>29454</v>
      </c>
      <c r="O8393">
        <v>2.4519702777777779</v>
      </c>
      <c r="P8393">
        <v>0</v>
      </c>
      <c r="Q8393">
        <v>1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0.51893270000000002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0.51893270000000002</v>
      </c>
    </row>
    <row r="8394" spans="1:32" x14ac:dyDescent="0.3">
      <c r="A8394">
        <v>2788177</v>
      </c>
      <c r="B8394">
        <v>1</v>
      </c>
      <c r="C8394" t="s">
        <v>82</v>
      </c>
      <c r="D8394" t="s">
        <v>101</v>
      </c>
      <c r="E8394" t="s">
        <v>29455</v>
      </c>
      <c r="F8394" t="s">
        <v>29456</v>
      </c>
      <c r="G8394" t="s">
        <v>31550</v>
      </c>
      <c r="H8394" t="s">
        <v>409</v>
      </c>
      <c r="I8394" t="s">
        <v>78</v>
      </c>
      <c r="J8394" t="s">
        <v>135</v>
      </c>
      <c r="K8394" t="s">
        <v>22</v>
      </c>
      <c r="L8394" t="s">
        <v>136</v>
      </c>
      <c r="M8394" t="s">
        <v>29457</v>
      </c>
      <c r="N8394" t="s">
        <v>29458</v>
      </c>
      <c r="O8394">
        <v>1.7766666666666666</v>
      </c>
      <c r="P8394">
        <v>0</v>
      </c>
      <c r="Q8394">
        <v>59</v>
      </c>
      <c r="R8394">
        <v>0</v>
      </c>
      <c r="S8394">
        <v>0</v>
      </c>
      <c r="T8394">
        <v>0</v>
      </c>
      <c r="U8394">
        <v>21</v>
      </c>
      <c r="V8394">
        <v>0</v>
      </c>
      <c r="W8394">
        <v>0</v>
      </c>
      <c r="X8394">
        <v>0</v>
      </c>
      <c r="Y8394">
        <v>28.973960000000002</v>
      </c>
      <c r="Z8394">
        <v>0</v>
      </c>
      <c r="AA8394">
        <v>0</v>
      </c>
      <c r="AB8394">
        <v>0</v>
      </c>
      <c r="AC8394">
        <v>40.683342000000003</v>
      </c>
      <c r="AD8394">
        <v>0</v>
      </c>
      <c r="AE8394">
        <v>0</v>
      </c>
      <c r="AF8394">
        <v>69.657300000000006</v>
      </c>
    </row>
    <row r="8395" spans="1:32" x14ac:dyDescent="0.3">
      <c r="A8395">
        <v>2799336</v>
      </c>
      <c r="B8395">
        <v>1</v>
      </c>
      <c r="C8395" t="s">
        <v>82</v>
      </c>
      <c r="D8395" t="s">
        <v>88</v>
      </c>
      <c r="E8395" t="s">
        <v>29459</v>
      </c>
      <c r="F8395" t="s">
        <v>29460</v>
      </c>
      <c r="G8395" t="s">
        <v>31547</v>
      </c>
      <c r="H8395" t="s">
        <v>134</v>
      </c>
      <c r="I8395" t="s">
        <v>79</v>
      </c>
      <c r="J8395" t="s">
        <v>135</v>
      </c>
      <c r="K8395" t="s">
        <v>22</v>
      </c>
      <c r="L8395" t="s">
        <v>136</v>
      </c>
      <c r="M8395" t="s">
        <v>29461</v>
      </c>
      <c r="N8395" t="s">
        <v>29462</v>
      </c>
      <c r="O8395">
        <v>0.90422861111111108</v>
      </c>
      <c r="P8395">
        <v>1</v>
      </c>
      <c r="Q8395">
        <v>13089</v>
      </c>
      <c r="R8395">
        <v>16</v>
      </c>
      <c r="S8395">
        <v>195</v>
      </c>
      <c r="T8395">
        <v>46</v>
      </c>
      <c r="U8395">
        <v>1031</v>
      </c>
      <c r="V8395">
        <v>1</v>
      </c>
      <c r="W8395">
        <v>1</v>
      </c>
      <c r="X8395">
        <v>0.22307542</v>
      </c>
      <c r="Y8395">
        <v>2699.7660000000001</v>
      </c>
      <c r="Z8395">
        <v>10.294031</v>
      </c>
      <c r="AA8395">
        <v>53.971268000000002</v>
      </c>
      <c r="AB8395">
        <v>276.26952999999997</v>
      </c>
      <c r="AC8395">
        <v>818.68555000000003</v>
      </c>
      <c r="AD8395">
        <v>61.84516</v>
      </c>
      <c r="AE8395">
        <v>7.2122739999999999</v>
      </c>
      <c r="AF8395">
        <v>3928.2667999999999</v>
      </c>
    </row>
    <row r="8396" spans="1:32" x14ac:dyDescent="0.3">
      <c r="A8396">
        <v>2791401</v>
      </c>
      <c r="B8396">
        <v>1</v>
      </c>
      <c r="C8396" t="s">
        <v>83</v>
      </c>
      <c r="D8396" t="s">
        <v>123</v>
      </c>
      <c r="E8396" t="s">
        <v>29463</v>
      </c>
      <c r="F8396" t="s">
        <v>29464</v>
      </c>
      <c r="G8396" t="s">
        <v>31546</v>
      </c>
      <c r="H8396" t="s">
        <v>409</v>
      </c>
      <c r="I8396" t="s">
        <v>78</v>
      </c>
      <c r="J8396" t="s">
        <v>135</v>
      </c>
      <c r="K8396" t="s">
        <v>22</v>
      </c>
      <c r="L8396" t="s">
        <v>136</v>
      </c>
      <c r="M8396" t="s">
        <v>29465</v>
      </c>
      <c r="N8396" t="s">
        <v>29466</v>
      </c>
      <c r="O8396">
        <v>1.851388888888889</v>
      </c>
      <c r="P8396">
        <v>0</v>
      </c>
      <c r="Q8396">
        <v>11</v>
      </c>
      <c r="R8396">
        <v>0</v>
      </c>
      <c r="S8396">
        <v>4</v>
      </c>
      <c r="T8396">
        <v>0</v>
      </c>
      <c r="U8396">
        <v>2</v>
      </c>
      <c r="V8396">
        <v>0</v>
      </c>
      <c r="W8396">
        <v>0</v>
      </c>
      <c r="X8396">
        <v>0</v>
      </c>
      <c r="Y8396">
        <v>5.9758376999999996</v>
      </c>
      <c r="Z8396">
        <v>0</v>
      </c>
      <c r="AA8396">
        <v>14.419373999999999</v>
      </c>
      <c r="AB8396">
        <v>0</v>
      </c>
      <c r="AC8396">
        <v>0.28299004</v>
      </c>
      <c r="AD8396">
        <v>0</v>
      </c>
      <c r="AE8396">
        <v>0</v>
      </c>
      <c r="AF8396">
        <v>20.678201999999999</v>
      </c>
    </row>
    <row r="8397" spans="1:32" x14ac:dyDescent="0.3">
      <c r="A8397">
        <v>2781358</v>
      </c>
      <c r="B8397">
        <v>1</v>
      </c>
      <c r="C8397" t="s">
        <v>82</v>
      </c>
      <c r="D8397" t="s">
        <v>104</v>
      </c>
      <c r="E8397" t="s">
        <v>29467</v>
      </c>
      <c r="F8397" t="s">
        <v>29468</v>
      </c>
      <c r="G8397" t="s">
        <v>31546</v>
      </c>
      <c r="H8397" t="s">
        <v>223</v>
      </c>
      <c r="I8397" t="s">
        <v>78</v>
      </c>
      <c r="J8397" t="s">
        <v>135</v>
      </c>
      <c r="K8397" t="s">
        <v>22</v>
      </c>
      <c r="L8397" t="s">
        <v>136</v>
      </c>
      <c r="M8397" t="s">
        <v>29469</v>
      </c>
      <c r="N8397" t="s">
        <v>29470</v>
      </c>
      <c r="O8397">
        <v>1.0630563888888889</v>
      </c>
      <c r="P8397">
        <v>0</v>
      </c>
      <c r="Q8397">
        <v>125</v>
      </c>
      <c r="R8397">
        <v>0</v>
      </c>
      <c r="S8397">
        <v>0</v>
      </c>
      <c r="T8397">
        <v>0</v>
      </c>
      <c r="U8397">
        <v>4</v>
      </c>
      <c r="V8397">
        <v>0</v>
      </c>
      <c r="W8397">
        <v>0</v>
      </c>
      <c r="X8397">
        <v>0</v>
      </c>
      <c r="Y8397">
        <v>25.926030000000001</v>
      </c>
      <c r="Z8397">
        <v>0</v>
      </c>
      <c r="AA8397">
        <v>0</v>
      </c>
      <c r="AB8397">
        <v>0</v>
      </c>
      <c r="AC8397">
        <v>0.46380922000000002</v>
      </c>
      <c r="AD8397">
        <v>0</v>
      </c>
      <c r="AE8397">
        <v>0</v>
      </c>
      <c r="AF8397">
        <v>26.389837</v>
      </c>
    </row>
    <row r="8398" spans="1:32" x14ac:dyDescent="0.3">
      <c r="A8398">
        <v>2801314</v>
      </c>
      <c r="B8398">
        <v>1</v>
      </c>
      <c r="C8398" t="s">
        <v>82</v>
      </c>
      <c r="D8398" t="s">
        <v>106</v>
      </c>
      <c r="E8398" t="s">
        <v>29471</v>
      </c>
      <c r="F8398" t="s">
        <v>29472</v>
      </c>
      <c r="G8398" t="s">
        <v>31545</v>
      </c>
      <c r="H8398" t="s">
        <v>134</v>
      </c>
      <c r="I8398" t="s">
        <v>79</v>
      </c>
      <c r="J8398" t="s">
        <v>135</v>
      </c>
      <c r="K8398" t="s">
        <v>22</v>
      </c>
      <c r="L8398" t="s">
        <v>136</v>
      </c>
      <c r="M8398" t="s">
        <v>29473</v>
      </c>
      <c r="N8398" t="s">
        <v>29474</v>
      </c>
      <c r="O8398">
        <v>5.1011122222222225</v>
      </c>
      <c r="P8398">
        <v>0</v>
      </c>
      <c r="Q8398">
        <v>2299</v>
      </c>
      <c r="R8398">
        <v>0</v>
      </c>
      <c r="S8398">
        <v>0</v>
      </c>
      <c r="T8398">
        <v>0</v>
      </c>
      <c r="U8398">
        <v>147</v>
      </c>
      <c r="V8398">
        <v>0</v>
      </c>
      <c r="W8398">
        <v>0</v>
      </c>
      <c r="X8398">
        <v>0</v>
      </c>
      <c r="Y8398">
        <v>3516.6215999999999</v>
      </c>
      <c r="Z8398">
        <v>0</v>
      </c>
      <c r="AA8398">
        <v>0</v>
      </c>
      <c r="AB8398">
        <v>0</v>
      </c>
      <c r="AC8398">
        <v>986.00649999999996</v>
      </c>
      <c r="AD8398">
        <v>0</v>
      </c>
      <c r="AE8398">
        <v>0</v>
      </c>
      <c r="AF8398">
        <v>4502.6279999999997</v>
      </c>
    </row>
    <row r="8399" spans="1:32" x14ac:dyDescent="0.3">
      <c r="A8399">
        <v>2797357</v>
      </c>
      <c r="B8399">
        <v>1</v>
      </c>
      <c r="C8399" t="s">
        <v>82</v>
      </c>
      <c r="D8399" t="s">
        <v>107</v>
      </c>
      <c r="E8399" t="s">
        <v>29475</v>
      </c>
      <c r="F8399" t="s">
        <v>29476</v>
      </c>
      <c r="G8399" t="s">
        <v>31548</v>
      </c>
      <c r="H8399" t="s">
        <v>409</v>
      </c>
      <c r="I8399" t="s">
        <v>78</v>
      </c>
      <c r="J8399" t="s">
        <v>135</v>
      </c>
      <c r="K8399" t="s">
        <v>22</v>
      </c>
      <c r="L8399" t="s">
        <v>136</v>
      </c>
      <c r="M8399" t="s">
        <v>29477</v>
      </c>
      <c r="N8399" t="s">
        <v>29478</v>
      </c>
      <c r="O8399">
        <v>1.1427777777777777</v>
      </c>
      <c r="P8399">
        <v>0</v>
      </c>
      <c r="Q8399">
        <v>7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1.7699758000000001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1.7699758000000001</v>
      </c>
    </row>
    <row r="8400" spans="1:32" x14ac:dyDescent="0.3">
      <c r="A8400">
        <v>2806016</v>
      </c>
      <c r="B8400">
        <v>1</v>
      </c>
      <c r="C8400" t="s">
        <v>83</v>
      </c>
      <c r="D8400" t="s">
        <v>126</v>
      </c>
      <c r="E8400" t="s">
        <v>29479</v>
      </c>
      <c r="F8400" t="s">
        <v>29480</v>
      </c>
      <c r="G8400" t="s">
        <v>31549</v>
      </c>
      <c r="H8400" t="s">
        <v>409</v>
      </c>
      <c r="I8400" t="s">
        <v>79</v>
      </c>
      <c r="J8400" t="s">
        <v>135</v>
      </c>
      <c r="K8400" t="s">
        <v>22</v>
      </c>
      <c r="L8400" t="s">
        <v>136</v>
      </c>
      <c r="M8400" t="s">
        <v>29481</v>
      </c>
      <c r="N8400" t="s">
        <v>29482</v>
      </c>
      <c r="O8400">
        <v>6.4738888888888892</v>
      </c>
      <c r="P8400">
        <v>1</v>
      </c>
      <c r="Q8400">
        <v>56</v>
      </c>
      <c r="R8400">
        <v>0</v>
      </c>
      <c r="S8400">
        <v>1</v>
      </c>
      <c r="T8400">
        <v>0</v>
      </c>
      <c r="U8400">
        <v>4</v>
      </c>
      <c r="V8400">
        <v>0</v>
      </c>
      <c r="W8400">
        <v>0</v>
      </c>
      <c r="X8400">
        <v>22.918562000000001</v>
      </c>
      <c r="Y8400">
        <v>29.86281</v>
      </c>
      <c r="Z8400">
        <v>0</v>
      </c>
      <c r="AA8400">
        <v>1.0698648E-2</v>
      </c>
      <c r="AB8400">
        <v>0</v>
      </c>
      <c r="AC8400">
        <v>1.3197577</v>
      </c>
      <c r="AD8400">
        <v>0</v>
      </c>
      <c r="AE8400">
        <v>0</v>
      </c>
      <c r="AF8400">
        <v>54.111828000000003</v>
      </c>
    </row>
    <row r="8401" spans="1:32" x14ac:dyDescent="0.3">
      <c r="A8401">
        <v>2788066</v>
      </c>
      <c r="B8401">
        <v>1</v>
      </c>
      <c r="C8401" t="s">
        <v>82</v>
      </c>
      <c r="D8401" t="s">
        <v>104</v>
      </c>
      <c r="E8401" t="s">
        <v>3490</v>
      </c>
      <c r="F8401" t="s">
        <v>3491</v>
      </c>
      <c r="G8401" t="s">
        <v>31545</v>
      </c>
      <c r="H8401" t="s">
        <v>10278</v>
      </c>
      <c r="I8401" t="s">
        <v>79</v>
      </c>
      <c r="J8401" t="s">
        <v>135</v>
      </c>
      <c r="K8401" t="s">
        <v>22</v>
      </c>
      <c r="L8401" t="s">
        <v>136</v>
      </c>
      <c r="M8401" t="s">
        <v>29483</v>
      </c>
      <c r="N8401" t="s">
        <v>29484</v>
      </c>
      <c r="O8401">
        <v>0.89944444444444449</v>
      </c>
      <c r="P8401">
        <v>0</v>
      </c>
      <c r="Q8401">
        <v>35</v>
      </c>
      <c r="R8401">
        <v>0</v>
      </c>
      <c r="S8401">
        <v>0</v>
      </c>
      <c r="T8401">
        <v>0</v>
      </c>
      <c r="U8401">
        <v>228</v>
      </c>
      <c r="V8401">
        <v>0</v>
      </c>
      <c r="W8401">
        <v>3</v>
      </c>
      <c r="X8401">
        <v>0</v>
      </c>
      <c r="Y8401">
        <v>5.2918124000000004</v>
      </c>
      <c r="Z8401">
        <v>0</v>
      </c>
      <c r="AA8401">
        <v>0</v>
      </c>
      <c r="AB8401">
        <v>0</v>
      </c>
      <c r="AC8401">
        <v>136.70823999999999</v>
      </c>
      <c r="AD8401">
        <v>0</v>
      </c>
      <c r="AE8401">
        <v>30.277435000000001</v>
      </c>
      <c r="AF8401">
        <v>172.27748</v>
      </c>
    </row>
    <row r="8402" spans="1:32" x14ac:dyDescent="0.3">
      <c r="A8402">
        <v>2788066</v>
      </c>
      <c r="B8402">
        <v>2</v>
      </c>
      <c r="C8402" t="s">
        <v>82</v>
      </c>
      <c r="D8402" t="s">
        <v>104</v>
      </c>
      <c r="E8402" t="s">
        <v>29485</v>
      </c>
      <c r="F8402" t="s">
        <v>29486</v>
      </c>
      <c r="G8402" t="s">
        <v>31551</v>
      </c>
      <c r="H8402" t="s">
        <v>10278</v>
      </c>
      <c r="I8402" t="s">
        <v>79</v>
      </c>
      <c r="J8402" t="s">
        <v>135</v>
      </c>
      <c r="K8402" t="s">
        <v>22</v>
      </c>
      <c r="L8402" t="s">
        <v>136</v>
      </c>
      <c r="M8402" t="s">
        <v>29484</v>
      </c>
      <c r="N8402" t="s">
        <v>29487</v>
      </c>
      <c r="O8402">
        <v>4.7155555555555555</v>
      </c>
      <c r="P8402">
        <v>0</v>
      </c>
      <c r="Q8402">
        <v>2</v>
      </c>
      <c r="R8402">
        <v>0</v>
      </c>
      <c r="S8402">
        <v>0</v>
      </c>
      <c r="T8402">
        <v>0</v>
      </c>
      <c r="U8402">
        <v>40</v>
      </c>
      <c r="V8402">
        <v>0</v>
      </c>
      <c r="W8402">
        <v>0</v>
      </c>
      <c r="X8402">
        <v>0</v>
      </c>
      <c r="Y8402">
        <v>2.945659</v>
      </c>
      <c r="Z8402">
        <v>0</v>
      </c>
      <c r="AA8402">
        <v>0</v>
      </c>
      <c r="AB8402">
        <v>0</v>
      </c>
      <c r="AC8402">
        <v>78.435550000000006</v>
      </c>
      <c r="AD8402">
        <v>0</v>
      </c>
      <c r="AE8402">
        <v>0</v>
      </c>
      <c r="AF8402">
        <v>81.381209999999996</v>
      </c>
    </row>
    <row r="8403" spans="1:32" x14ac:dyDescent="0.3">
      <c r="A8403">
        <v>2799945</v>
      </c>
      <c r="B8403">
        <v>1</v>
      </c>
      <c r="C8403" t="s">
        <v>82</v>
      </c>
      <c r="D8403" t="s">
        <v>106</v>
      </c>
      <c r="E8403" t="s">
        <v>29488</v>
      </c>
      <c r="F8403" t="s">
        <v>29489</v>
      </c>
      <c r="G8403" t="s">
        <v>31552</v>
      </c>
      <c r="H8403" t="s">
        <v>223</v>
      </c>
      <c r="I8403" t="s">
        <v>78</v>
      </c>
      <c r="J8403" t="s">
        <v>135</v>
      </c>
      <c r="K8403" t="s">
        <v>22</v>
      </c>
      <c r="L8403" t="s">
        <v>136</v>
      </c>
      <c r="M8403" t="s">
        <v>29490</v>
      </c>
      <c r="N8403" t="s">
        <v>29491</v>
      </c>
      <c r="O8403">
        <v>0.8266675</v>
      </c>
      <c r="P8403">
        <v>0</v>
      </c>
      <c r="Q8403">
        <v>358</v>
      </c>
      <c r="R8403">
        <v>0</v>
      </c>
      <c r="S8403">
        <v>0</v>
      </c>
      <c r="T8403">
        <v>0</v>
      </c>
      <c r="U8403">
        <v>23</v>
      </c>
      <c r="V8403">
        <v>0</v>
      </c>
      <c r="W8403">
        <v>0</v>
      </c>
      <c r="X8403">
        <v>8.9803540000000002</v>
      </c>
      <c r="Y8403">
        <v>1564.1617000000001</v>
      </c>
      <c r="Z8403">
        <v>28.316174</v>
      </c>
      <c r="AA8403">
        <v>4.2259802999999998</v>
      </c>
      <c r="AB8403">
        <v>407.12157999999999</v>
      </c>
      <c r="AC8403">
        <v>468.48315000000002</v>
      </c>
      <c r="AD8403">
        <v>73.944114999999996</v>
      </c>
      <c r="AE8403">
        <v>0</v>
      </c>
      <c r="AF8403">
        <v>2555.2332000000001</v>
      </c>
    </row>
    <row r="8404" spans="1:32" x14ac:dyDescent="0.3">
      <c r="A8404">
        <v>2807330</v>
      </c>
      <c r="B8404">
        <v>2</v>
      </c>
      <c r="C8404" t="s">
        <v>82</v>
      </c>
      <c r="D8404" t="s">
        <v>94</v>
      </c>
      <c r="E8404" t="s">
        <v>29492</v>
      </c>
      <c r="F8404" t="s">
        <v>29493</v>
      </c>
      <c r="G8404" t="s">
        <v>31552</v>
      </c>
      <c r="H8404" t="s">
        <v>145</v>
      </c>
      <c r="I8404" t="s">
        <v>78</v>
      </c>
      <c r="J8404" t="s">
        <v>135</v>
      </c>
      <c r="K8404" t="s">
        <v>22</v>
      </c>
      <c r="L8404" t="s">
        <v>136</v>
      </c>
      <c r="M8404" t="s">
        <v>1567</v>
      </c>
      <c r="N8404" t="s">
        <v>29494</v>
      </c>
      <c r="O8404">
        <v>0.46944527777777778</v>
      </c>
      <c r="P8404">
        <v>0</v>
      </c>
      <c r="Q8404">
        <v>5</v>
      </c>
      <c r="R8404">
        <v>0</v>
      </c>
      <c r="S8404">
        <v>15</v>
      </c>
      <c r="T8404">
        <v>0</v>
      </c>
      <c r="U8404">
        <v>51</v>
      </c>
      <c r="V8404">
        <v>0</v>
      </c>
      <c r="W8404">
        <v>0</v>
      </c>
      <c r="X8404">
        <v>0</v>
      </c>
      <c r="Y8404">
        <v>0.82534635000000001</v>
      </c>
      <c r="Z8404">
        <v>0</v>
      </c>
      <c r="AA8404">
        <v>2.0289369000000002</v>
      </c>
      <c r="AB8404">
        <v>0</v>
      </c>
      <c r="AC8404">
        <v>37.614735000000003</v>
      </c>
      <c r="AD8404">
        <v>0</v>
      </c>
      <c r="AE8404">
        <v>0</v>
      </c>
      <c r="AF8404">
        <v>40.469017000000001</v>
      </c>
    </row>
    <row r="8405" spans="1:32" x14ac:dyDescent="0.3">
      <c r="A8405">
        <v>2781363</v>
      </c>
      <c r="B8405">
        <v>1</v>
      </c>
      <c r="C8405" t="s">
        <v>83</v>
      </c>
      <c r="D8405" t="s">
        <v>128</v>
      </c>
      <c r="E8405" t="s">
        <v>29495</v>
      </c>
      <c r="F8405" t="s">
        <v>20570</v>
      </c>
      <c r="G8405" t="s">
        <v>31549</v>
      </c>
      <c r="H8405" t="s">
        <v>134</v>
      </c>
      <c r="I8405" t="s">
        <v>79</v>
      </c>
      <c r="J8405" t="s">
        <v>135</v>
      </c>
      <c r="K8405" t="s">
        <v>22</v>
      </c>
      <c r="L8405" t="s">
        <v>136</v>
      </c>
      <c r="M8405" t="s">
        <v>29496</v>
      </c>
      <c r="N8405" t="s">
        <v>29497</v>
      </c>
      <c r="O8405">
        <v>0.79305638888888896</v>
      </c>
      <c r="P8405">
        <v>9</v>
      </c>
      <c r="Q8405">
        <v>1528</v>
      </c>
      <c r="R8405">
        <v>43</v>
      </c>
      <c r="S8405">
        <v>89</v>
      </c>
      <c r="T8405">
        <v>6</v>
      </c>
      <c r="U8405">
        <v>131</v>
      </c>
      <c r="V8405">
        <v>1</v>
      </c>
      <c r="W8405">
        <v>0</v>
      </c>
      <c r="X8405">
        <v>13.052134499999999</v>
      </c>
      <c r="Y8405">
        <v>177.33028999999999</v>
      </c>
      <c r="Z8405">
        <v>23.344069999999999</v>
      </c>
      <c r="AA8405">
        <v>9.6178000000000008</v>
      </c>
      <c r="AB8405">
        <v>11.411538999999999</v>
      </c>
      <c r="AC8405">
        <v>27.232498</v>
      </c>
      <c r="AD8405">
        <v>1.2003187</v>
      </c>
      <c r="AE8405">
        <v>0</v>
      </c>
      <c r="AF8405">
        <v>263.18866000000003</v>
      </c>
    </row>
    <row r="8406" spans="1:32" x14ac:dyDescent="0.3">
      <c r="A8406">
        <v>2781368</v>
      </c>
      <c r="B8406">
        <v>1</v>
      </c>
      <c r="C8406" t="s">
        <v>82</v>
      </c>
      <c r="D8406" t="s">
        <v>85</v>
      </c>
      <c r="E8406" t="s">
        <v>29498</v>
      </c>
      <c r="F8406" t="s">
        <v>29499</v>
      </c>
      <c r="G8406" t="s">
        <v>31548</v>
      </c>
      <c r="H8406" t="s">
        <v>311</v>
      </c>
      <c r="I8406" t="s">
        <v>78</v>
      </c>
      <c r="J8406" t="s">
        <v>135</v>
      </c>
      <c r="K8406" t="s">
        <v>22</v>
      </c>
      <c r="L8406" t="s">
        <v>136</v>
      </c>
      <c r="M8406" t="s">
        <v>29500</v>
      </c>
      <c r="N8406" t="s">
        <v>29501</v>
      </c>
      <c r="O8406">
        <v>0.54861111111111116</v>
      </c>
      <c r="P8406">
        <v>0</v>
      </c>
      <c r="Q8406">
        <v>3</v>
      </c>
      <c r="R8406">
        <v>0</v>
      </c>
      <c r="S8406">
        <v>0</v>
      </c>
      <c r="T8406">
        <v>0</v>
      </c>
      <c r="U8406">
        <v>2</v>
      </c>
      <c r="V8406">
        <v>0</v>
      </c>
      <c r="W8406">
        <v>0</v>
      </c>
      <c r="X8406">
        <v>0</v>
      </c>
      <c r="Y8406">
        <v>0.49700116999999999</v>
      </c>
      <c r="Z8406">
        <v>0</v>
      </c>
      <c r="AA8406">
        <v>0</v>
      </c>
      <c r="AB8406">
        <v>0</v>
      </c>
      <c r="AC8406">
        <v>1.5434616999999999</v>
      </c>
      <c r="AD8406">
        <v>0</v>
      </c>
      <c r="AE8406">
        <v>0</v>
      </c>
      <c r="AF8406">
        <v>2.0404629999999999</v>
      </c>
    </row>
    <row r="8407" spans="1:32" x14ac:dyDescent="0.3">
      <c r="A8407">
        <v>2797273</v>
      </c>
      <c r="B8407">
        <v>1</v>
      </c>
      <c r="C8407" t="s">
        <v>82</v>
      </c>
      <c r="D8407" t="s">
        <v>109</v>
      </c>
      <c r="E8407" t="s">
        <v>29502</v>
      </c>
      <c r="F8407" t="s">
        <v>29503</v>
      </c>
      <c r="G8407" t="s">
        <v>31546</v>
      </c>
      <c r="H8407" t="s">
        <v>409</v>
      </c>
      <c r="I8407" t="s">
        <v>78</v>
      </c>
      <c r="J8407" t="s">
        <v>135</v>
      </c>
      <c r="K8407" t="s">
        <v>22</v>
      </c>
      <c r="L8407" t="s">
        <v>136</v>
      </c>
      <c r="M8407" t="s">
        <v>29504</v>
      </c>
      <c r="N8407" t="s">
        <v>29505</v>
      </c>
      <c r="O8407">
        <v>2.9486111111111111</v>
      </c>
      <c r="P8407">
        <v>0</v>
      </c>
      <c r="Q8407">
        <v>111</v>
      </c>
      <c r="R8407">
        <v>0</v>
      </c>
      <c r="S8407">
        <v>0</v>
      </c>
      <c r="T8407">
        <v>0</v>
      </c>
      <c r="U8407">
        <v>5</v>
      </c>
      <c r="V8407">
        <v>0</v>
      </c>
      <c r="W8407">
        <v>0</v>
      </c>
      <c r="X8407">
        <v>0</v>
      </c>
      <c r="Y8407">
        <v>81.023160000000004</v>
      </c>
      <c r="Z8407">
        <v>0</v>
      </c>
      <c r="AA8407">
        <v>0</v>
      </c>
      <c r="AB8407">
        <v>0</v>
      </c>
      <c r="AC8407">
        <v>12.817940999999999</v>
      </c>
      <c r="AD8407">
        <v>0</v>
      </c>
      <c r="AE8407">
        <v>0</v>
      </c>
      <c r="AF8407">
        <v>93.841099999999997</v>
      </c>
    </row>
    <row r="8408" spans="1:32" x14ac:dyDescent="0.3">
      <c r="A8408">
        <v>2781371</v>
      </c>
      <c r="B8408">
        <v>1</v>
      </c>
      <c r="C8408" t="s">
        <v>82</v>
      </c>
      <c r="D8408" t="s">
        <v>95</v>
      </c>
      <c r="E8408" t="s">
        <v>29506</v>
      </c>
      <c r="F8408" t="s">
        <v>7274</v>
      </c>
      <c r="G8408" t="s">
        <v>31546</v>
      </c>
      <c r="H8408" t="s">
        <v>145</v>
      </c>
      <c r="I8408" t="s">
        <v>78</v>
      </c>
      <c r="J8408" t="s">
        <v>135</v>
      </c>
      <c r="K8408" t="s">
        <v>22</v>
      </c>
      <c r="L8408" t="s">
        <v>136</v>
      </c>
      <c r="M8408" t="s">
        <v>29507</v>
      </c>
      <c r="N8408" t="s">
        <v>29508</v>
      </c>
      <c r="O8408">
        <v>0.53583416666666661</v>
      </c>
      <c r="P8408">
        <v>0</v>
      </c>
      <c r="Q8408">
        <v>89</v>
      </c>
      <c r="R8408">
        <v>0</v>
      </c>
      <c r="S8408">
        <v>0</v>
      </c>
      <c r="T8408">
        <v>0</v>
      </c>
      <c r="U8408">
        <v>6</v>
      </c>
      <c r="V8408">
        <v>0</v>
      </c>
      <c r="W8408">
        <v>0</v>
      </c>
      <c r="X8408">
        <v>0</v>
      </c>
      <c r="Y8408">
        <v>25.159047999999999</v>
      </c>
      <c r="Z8408">
        <v>0</v>
      </c>
      <c r="AA8408">
        <v>0</v>
      </c>
      <c r="AB8408">
        <v>0</v>
      </c>
      <c r="AC8408">
        <v>2.6380075999999999</v>
      </c>
      <c r="AD8408">
        <v>0</v>
      </c>
      <c r="AE8408">
        <v>0</v>
      </c>
      <c r="AF8408">
        <v>27.797056000000001</v>
      </c>
    </row>
    <row r="8409" spans="1:32" x14ac:dyDescent="0.3">
      <c r="A8409">
        <v>2784541</v>
      </c>
      <c r="B8409">
        <v>1</v>
      </c>
      <c r="C8409" t="s">
        <v>82</v>
      </c>
      <c r="D8409" t="s">
        <v>107</v>
      </c>
      <c r="E8409" t="s">
        <v>29509</v>
      </c>
      <c r="F8409" t="s">
        <v>29510</v>
      </c>
      <c r="G8409" t="s">
        <v>31550</v>
      </c>
      <c r="H8409" t="s">
        <v>1432</v>
      </c>
      <c r="I8409" t="s">
        <v>78</v>
      </c>
      <c r="J8409" t="s">
        <v>135</v>
      </c>
      <c r="K8409" t="s">
        <v>22</v>
      </c>
      <c r="L8409" t="s">
        <v>136</v>
      </c>
      <c r="M8409" t="s">
        <v>29511</v>
      </c>
      <c r="N8409" t="s">
        <v>29512</v>
      </c>
      <c r="O8409">
        <v>5.3916677777777782</v>
      </c>
      <c r="P8409">
        <v>0</v>
      </c>
      <c r="Q8409">
        <v>25</v>
      </c>
      <c r="R8409">
        <v>0</v>
      </c>
      <c r="S8409">
        <v>0</v>
      </c>
      <c r="T8409">
        <v>0</v>
      </c>
      <c r="U8409">
        <v>3</v>
      </c>
      <c r="V8409">
        <v>0</v>
      </c>
      <c r="W8409">
        <v>0</v>
      </c>
      <c r="X8409">
        <v>0</v>
      </c>
      <c r="Y8409">
        <v>80.668625000000006</v>
      </c>
      <c r="Z8409">
        <v>0</v>
      </c>
      <c r="AA8409">
        <v>0</v>
      </c>
      <c r="AB8409">
        <v>0</v>
      </c>
      <c r="AC8409">
        <v>19.945336999999999</v>
      </c>
      <c r="AD8409">
        <v>0</v>
      </c>
      <c r="AE8409">
        <v>0</v>
      </c>
      <c r="AF8409">
        <v>100.61396000000001</v>
      </c>
    </row>
    <row r="8410" spans="1:32" x14ac:dyDescent="0.3">
      <c r="A8410">
        <v>2793607</v>
      </c>
      <c r="B8410">
        <v>1</v>
      </c>
      <c r="C8410" t="s">
        <v>82</v>
      </c>
      <c r="D8410" t="s">
        <v>90</v>
      </c>
      <c r="E8410" t="s">
        <v>12908</v>
      </c>
      <c r="F8410" t="s">
        <v>12909</v>
      </c>
      <c r="G8410" t="s">
        <v>31547</v>
      </c>
      <c r="H8410" t="s">
        <v>185</v>
      </c>
      <c r="I8410" t="s">
        <v>80</v>
      </c>
      <c r="J8410" t="s">
        <v>135</v>
      </c>
      <c r="K8410" t="s">
        <v>22</v>
      </c>
      <c r="L8410" t="s">
        <v>186</v>
      </c>
      <c r="M8410" t="s">
        <v>29513</v>
      </c>
      <c r="N8410" t="s">
        <v>29514</v>
      </c>
      <c r="O8410">
        <v>0.28722222222222221</v>
      </c>
      <c r="P8410">
        <v>0</v>
      </c>
      <c r="Q8410">
        <v>2598</v>
      </c>
      <c r="R8410">
        <v>0</v>
      </c>
      <c r="S8410">
        <v>0</v>
      </c>
      <c r="T8410">
        <v>0</v>
      </c>
      <c r="U8410">
        <v>79</v>
      </c>
      <c r="V8410">
        <v>0</v>
      </c>
      <c r="W8410">
        <v>0</v>
      </c>
      <c r="X8410">
        <v>0</v>
      </c>
      <c r="Y8410">
        <v>201.94597999999999</v>
      </c>
      <c r="Z8410">
        <v>0</v>
      </c>
      <c r="AA8410">
        <v>0</v>
      </c>
      <c r="AB8410">
        <v>0</v>
      </c>
      <c r="AC8410">
        <v>19.909732999999999</v>
      </c>
      <c r="AD8410">
        <v>0</v>
      </c>
      <c r="AE8410">
        <v>0</v>
      </c>
      <c r="AF8410">
        <v>223.47908000000001</v>
      </c>
    </row>
    <row r="8411" spans="1:32" x14ac:dyDescent="0.3">
      <c r="A8411">
        <v>2787515</v>
      </c>
      <c r="B8411">
        <v>1</v>
      </c>
      <c r="C8411" t="s">
        <v>83</v>
      </c>
      <c r="D8411" t="s">
        <v>130</v>
      </c>
      <c r="E8411" t="s">
        <v>29515</v>
      </c>
      <c r="F8411" t="s">
        <v>29516</v>
      </c>
      <c r="G8411" t="s">
        <v>31545</v>
      </c>
      <c r="H8411" t="s">
        <v>409</v>
      </c>
      <c r="I8411" t="s">
        <v>79</v>
      </c>
      <c r="J8411" t="s">
        <v>135</v>
      </c>
      <c r="K8411" t="s">
        <v>22</v>
      </c>
      <c r="L8411" t="s">
        <v>136</v>
      </c>
      <c r="M8411" t="s">
        <v>29517</v>
      </c>
      <c r="N8411" t="s">
        <v>29518</v>
      </c>
      <c r="O8411">
        <v>1.6255555555555556</v>
      </c>
      <c r="P8411">
        <v>0</v>
      </c>
      <c r="Q8411">
        <v>1178</v>
      </c>
      <c r="R8411">
        <v>0</v>
      </c>
      <c r="S8411">
        <v>3</v>
      </c>
      <c r="T8411">
        <v>0</v>
      </c>
      <c r="U8411">
        <v>32</v>
      </c>
      <c r="V8411">
        <v>0</v>
      </c>
      <c r="W8411">
        <v>0</v>
      </c>
      <c r="X8411">
        <v>0</v>
      </c>
      <c r="Y8411">
        <v>453.21181999999999</v>
      </c>
      <c r="Z8411">
        <v>0</v>
      </c>
      <c r="AA8411">
        <v>0.39970886999999999</v>
      </c>
      <c r="AB8411">
        <v>0</v>
      </c>
      <c r="AC8411">
        <v>57.223396000000001</v>
      </c>
      <c r="AD8411">
        <v>0</v>
      </c>
      <c r="AE8411">
        <v>0</v>
      </c>
      <c r="AF8411">
        <v>510.83492999999999</v>
      </c>
    </row>
    <row r="8412" spans="1:32" x14ac:dyDescent="0.3">
      <c r="A8412">
        <v>3000216</v>
      </c>
      <c r="B8412">
        <v>1</v>
      </c>
      <c r="C8412" t="s">
        <v>83</v>
      </c>
      <c r="D8412" t="s">
        <v>122</v>
      </c>
      <c r="E8412" t="s">
        <v>29519</v>
      </c>
      <c r="F8412" t="s">
        <v>29520</v>
      </c>
      <c r="G8412" t="s">
        <v>31551</v>
      </c>
      <c r="H8412" t="s">
        <v>266</v>
      </c>
      <c r="I8412" t="s">
        <v>79</v>
      </c>
      <c r="J8412" t="s">
        <v>135</v>
      </c>
      <c r="K8412" t="s">
        <v>22</v>
      </c>
      <c r="L8412" t="s">
        <v>136</v>
      </c>
      <c r="M8412" t="s">
        <v>29521</v>
      </c>
      <c r="N8412" t="s">
        <v>29522</v>
      </c>
      <c r="O8412">
        <v>3.0802777777777779</v>
      </c>
      <c r="P8412">
        <v>4</v>
      </c>
      <c r="Q8412">
        <v>257</v>
      </c>
      <c r="R8412">
        <v>3</v>
      </c>
      <c r="S8412">
        <v>12</v>
      </c>
      <c r="T8412">
        <v>2</v>
      </c>
      <c r="U8412">
        <v>7</v>
      </c>
      <c r="V8412">
        <v>0</v>
      </c>
      <c r="W8412">
        <v>0</v>
      </c>
      <c r="X8412">
        <v>16.319098</v>
      </c>
      <c r="Y8412">
        <v>80.660740000000004</v>
      </c>
      <c r="Z8412">
        <v>4.4998025999999998</v>
      </c>
      <c r="AA8412">
        <v>0.65330469999999996</v>
      </c>
      <c r="AB8412">
        <v>5.0435257</v>
      </c>
      <c r="AC8412">
        <v>2.1636769999999999</v>
      </c>
      <c r="AD8412">
        <v>0</v>
      </c>
      <c r="AE8412">
        <v>0</v>
      </c>
      <c r="AF8412">
        <v>109.34014999999999</v>
      </c>
    </row>
    <row r="8413" spans="1:32" x14ac:dyDescent="0.3">
      <c r="A8413">
        <v>3000401</v>
      </c>
      <c r="B8413">
        <v>1</v>
      </c>
      <c r="C8413" t="s">
        <v>83</v>
      </c>
      <c r="D8413" t="s">
        <v>122</v>
      </c>
      <c r="E8413" t="s">
        <v>29519</v>
      </c>
      <c r="F8413" t="s">
        <v>29520</v>
      </c>
      <c r="G8413" t="s">
        <v>31551</v>
      </c>
      <c r="H8413" t="s">
        <v>266</v>
      </c>
      <c r="I8413" t="s">
        <v>79</v>
      </c>
      <c r="J8413" t="s">
        <v>135</v>
      </c>
      <c r="K8413" t="s">
        <v>22</v>
      </c>
      <c r="L8413" t="s">
        <v>136</v>
      </c>
      <c r="M8413" t="s">
        <v>29523</v>
      </c>
      <c r="N8413" t="s">
        <v>29524</v>
      </c>
      <c r="O8413">
        <v>7.8080555555555557</v>
      </c>
      <c r="P8413">
        <v>3</v>
      </c>
      <c r="Q8413">
        <v>182</v>
      </c>
      <c r="R8413">
        <v>3</v>
      </c>
      <c r="S8413">
        <v>12</v>
      </c>
      <c r="T8413">
        <v>2</v>
      </c>
      <c r="U8413">
        <v>7</v>
      </c>
      <c r="V8413">
        <v>0</v>
      </c>
      <c r="W8413">
        <v>0</v>
      </c>
      <c r="X8413">
        <v>40.183556000000003</v>
      </c>
      <c r="Y8413">
        <v>162.27897999999999</v>
      </c>
      <c r="Z8413">
        <v>13.349385</v>
      </c>
      <c r="AA8413">
        <v>2.2015444999999998</v>
      </c>
      <c r="AB8413">
        <v>20.79458</v>
      </c>
      <c r="AC8413">
        <v>10.626039499999999</v>
      </c>
      <c r="AD8413">
        <v>0</v>
      </c>
      <c r="AE8413">
        <v>0</v>
      </c>
      <c r="AF8413">
        <v>249.43407999999999</v>
      </c>
    </row>
    <row r="8414" spans="1:32" x14ac:dyDescent="0.3">
      <c r="A8414">
        <v>2798965</v>
      </c>
      <c r="B8414">
        <v>2</v>
      </c>
      <c r="C8414" t="s">
        <v>82</v>
      </c>
      <c r="D8414" t="s">
        <v>96</v>
      </c>
      <c r="E8414" t="s">
        <v>29525</v>
      </c>
      <c r="F8414" t="s">
        <v>29526</v>
      </c>
      <c r="G8414" t="s">
        <v>31552</v>
      </c>
      <c r="H8414" t="s">
        <v>10278</v>
      </c>
      <c r="I8414" t="s">
        <v>78</v>
      </c>
      <c r="J8414" t="s">
        <v>135</v>
      </c>
      <c r="K8414" t="s">
        <v>3</v>
      </c>
      <c r="L8414" t="s">
        <v>136</v>
      </c>
      <c r="M8414" t="s">
        <v>29527</v>
      </c>
      <c r="N8414" t="s">
        <v>29528</v>
      </c>
      <c r="O8414">
        <v>0.96027777777777779</v>
      </c>
      <c r="P8414">
        <v>0</v>
      </c>
      <c r="Q8414">
        <v>1</v>
      </c>
      <c r="R8414">
        <v>0</v>
      </c>
      <c r="S8414">
        <v>0</v>
      </c>
      <c r="T8414">
        <v>0</v>
      </c>
      <c r="U8414">
        <v>8</v>
      </c>
      <c r="V8414">
        <v>0</v>
      </c>
      <c r="W8414">
        <v>1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30.581956999999999</v>
      </c>
      <c r="AD8414">
        <v>0</v>
      </c>
      <c r="AE8414">
        <v>33.784950000000002</v>
      </c>
      <c r="AF8414">
        <v>64.366905000000003</v>
      </c>
    </row>
    <row r="8415" spans="1:32" x14ac:dyDescent="0.3">
      <c r="A8415">
        <v>2798593</v>
      </c>
      <c r="B8415">
        <v>2</v>
      </c>
      <c r="C8415" t="s">
        <v>82</v>
      </c>
      <c r="D8415" t="s">
        <v>93</v>
      </c>
      <c r="E8415" t="s">
        <v>29529</v>
      </c>
      <c r="F8415" t="s">
        <v>29530</v>
      </c>
      <c r="G8415" t="s">
        <v>31551</v>
      </c>
      <c r="H8415" t="s">
        <v>134</v>
      </c>
      <c r="I8415" t="s">
        <v>79</v>
      </c>
      <c r="J8415" t="s">
        <v>135</v>
      </c>
      <c r="K8415" t="s">
        <v>22</v>
      </c>
      <c r="L8415" t="s">
        <v>136</v>
      </c>
      <c r="M8415" t="s">
        <v>29531</v>
      </c>
      <c r="N8415" t="s">
        <v>29532</v>
      </c>
      <c r="O8415">
        <v>0.43694444444444447</v>
      </c>
      <c r="P8415">
        <v>0</v>
      </c>
      <c r="Q8415">
        <v>284</v>
      </c>
      <c r="R8415">
        <v>0</v>
      </c>
      <c r="S8415">
        <v>0</v>
      </c>
      <c r="T8415">
        <v>1</v>
      </c>
      <c r="U8415">
        <v>29</v>
      </c>
      <c r="V8415">
        <v>2</v>
      </c>
      <c r="W8415">
        <v>0</v>
      </c>
      <c r="X8415">
        <v>0</v>
      </c>
      <c r="Y8415">
        <v>67.16816</v>
      </c>
      <c r="Z8415">
        <v>0</v>
      </c>
      <c r="AA8415">
        <v>0</v>
      </c>
      <c r="AB8415">
        <v>0.51708860000000001</v>
      </c>
      <c r="AC8415">
        <v>20.090927000000001</v>
      </c>
      <c r="AD8415">
        <v>102.74612999999999</v>
      </c>
      <c r="AE8415">
        <v>0</v>
      </c>
      <c r="AF8415">
        <v>190.52231</v>
      </c>
    </row>
    <row r="8416" spans="1:32" x14ac:dyDescent="0.3">
      <c r="A8416">
        <v>2798593</v>
      </c>
      <c r="B8416">
        <v>1</v>
      </c>
      <c r="C8416" t="s">
        <v>82</v>
      </c>
      <c r="D8416" t="s">
        <v>93</v>
      </c>
      <c r="E8416" t="s">
        <v>12272</v>
      </c>
      <c r="F8416" t="s">
        <v>12273</v>
      </c>
      <c r="G8416" t="s">
        <v>31547</v>
      </c>
      <c r="H8416" t="s">
        <v>134</v>
      </c>
      <c r="I8416" t="s">
        <v>79</v>
      </c>
      <c r="J8416" t="s">
        <v>248</v>
      </c>
      <c r="K8416" t="s">
        <v>22</v>
      </c>
      <c r="L8416" t="s">
        <v>136</v>
      </c>
      <c r="M8416" t="s">
        <v>29533</v>
      </c>
      <c r="N8416" t="s">
        <v>29531</v>
      </c>
      <c r="O8416">
        <v>1.361111111111111E-2</v>
      </c>
      <c r="P8416">
        <v>1</v>
      </c>
      <c r="Q8416">
        <v>4536</v>
      </c>
      <c r="R8416">
        <v>0</v>
      </c>
      <c r="S8416">
        <v>2</v>
      </c>
      <c r="T8416">
        <v>15</v>
      </c>
      <c r="U8416">
        <v>726</v>
      </c>
      <c r="V8416">
        <v>4</v>
      </c>
      <c r="W8416">
        <v>4</v>
      </c>
      <c r="X8416">
        <v>0.19218124</v>
      </c>
      <c r="Y8416">
        <v>20.803847999999999</v>
      </c>
      <c r="Z8416">
        <v>0</v>
      </c>
      <c r="AA8416">
        <v>3.8569167000000001E-2</v>
      </c>
      <c r="AB8416">
        <v>4.4919219999999997</v>
      </c>
      <c r="AC8416">
        <v>12.627036</v>
      </c>
      <c r="AD8416">
        <v>4.4529342999999999</v>
      </c>
      <c r="AE8416">
        <v>0.37115392000000003</v>
      </c>
      <c r="AF8416">
        <v>42.977646</v>
      </c>
    </row>
    <row r="8417" spans="1:32" x14ac:dyDescent="0.3">
      <c r="A8417">
        <v>2781883</v>
      </c>
      <c r="B8417">
        <v>1</v>
      </c>
      <c r="C8417" t="s">
        <v>82</v>
      </c>
      <c r="D8417" t="s">
        <v>107</v>
      </c>
      <c r="E8417" t="s">
        <v>29534</v>
      </c>
      <c r="F8417" t="s">
        <v>29535</v>
      </c>
      <c r="G8417" t="s">
        <v>31547</v>
      </c>
      <c r="H8417" t="s">
        <v>134</v>
      </c>
      <c r="I8417" t="s">
        <v>79</v>
      </c>
      <c r="J8417" t="s">
        <v>248</v>
      </c>
      <c r="K8417" t="s">
        <v>22</v>
      </c>
      <c r="L8417" t="s">
        <v>136</v>
      </c>
      <c r="M8417" t="s">
        <v>29536</v>
      </c>
      <c r="N8417" t="s">
        <v>29537</v>
      </c>
      <c r="O8417">
        <v>4.9723055555555555E-2</v>
      </c>
      <c r="P8417">
        <v>1</v>
      </c>
      <c r="Q8417">
        <v>508</v>
      </c>
      <c r="R8417">
        <v>0</v>
      </c>
      <c r="S8417">
        <v>1</v>
      </c>
      <c r="T8417">
        <v>3</v>
      </c>
      <c r="U8417">
        <v>21</v>
      </c>
      <c r="V8417">
        <v>0</v>
      </c>
      <c r="W8417">
        <v>0</v>
      </c>
      <c r="X8417">
        <v>0.97205180000000002</v>
      </c>
      <c r="Y8417">
        <v>7.5997339999999998</v>
      </c>
      <c r="Z8417">
        <v>0</v>
      </c>
      <c r="AA8417">
        <v>4.6487885999999998E-4</v>
      </c>
      <c r="AB8417">
        <v>8.5565990000000003</v>
      </c>
      <c r="AC8417">
        <v>0.95387060000000001</v>
      </c>
      <c r="AD8417">
        <v>0</v>
      </c>
      <c r="AE8417">
        <v>0</v>
      </c>
      <c r="AF8417">
        <v>18.082719999999998</v>
      </c>
    </row>
    <row r="8418" spans="1:32" x14ac:dyDescent="0.3">
      <c r="A8418">
        <v>3025071</v>
      </c>
      <c r="B8418">
        <v>1</v>
      </c>
      <c r="C8418" t="s">
        <v>82</v>
      </c>
      <c r="D8418" t="s">
        <v>106</v>
      </c>
      <c r="E8418" t="s">
        <v>29538</v>
      </c>
      <c r="F8418" t="s">
        <v>29539</v>
      </c>
      <c r="G8418" t="s">
        <v>31551</v>
      </c>
      <c r="H8418" t="s">
        <v>409</v>
      </c>
      <c r="I8418" t="s">
        <v>79</v>
      </c>
      <c r="J8418" t="s">
        <v>135</v>
      </c>
      <c r="K8418" t="s">
        <v>3</v>
      </c>
      <c r="L8418" t="s">
        <v>136</v>
      </c>
      <c r="M8418" t="s">
        <v>29540</v>
      </c>
      <c r="N8418" t="s">
        <v>29541</v>
      </c>
      <c r="O8418">
        <v>10.101476666666667</v>
      </c>
      <c r="P8418">
        <v>1</v>
      </c>
      <c r="Q8418">
        <v>1594</v>
      </c>
      <c r="R8418">
        <v>0</v>
      </c>
      <c r="S8418">
        <v>213</v>
      </c>
      <c r="T8418">
        <v>16</v>
      </c>
      <c r="U8418">
        <v>266</v>
      </c>
      <c r="V8418">
        <v>3</v>
      </c>
      <c r="W8418">
        <v>2</v>
      </c>
      <c r="X8418">
        <v>2.3756944999999998</v>
      </c>
      <c r="Y8418">
        <v>4952.2510000000002</v>
      </c>
      <c r="Z8418">
        <v>0</v>
      </c>
      <c r="AA8418">
        <v>254.07634999999999</v>
      </c>
      <c r="AB8418">
        <v>1326.8317</v>
      </c>
      <c r="AC8418">
        <v>1579.1670999999999</v>
      </c>
      <c r="AD8418">
        <v>2091.8112999999998</v>
      </c>
      <c r="AE8418">
        <v>25.623863</v>
      </c>
      <c r="AF8418">
        <v>10232.137000000001</v>
      </c>
    </row>
    <row r="8419" spans="1:32" x14ac:dyDescent="0.3">
      <c r="A8419">
        <v>2801370</v>
      </c>
      <c r="B8419">
        <v>1</v>
      </c>
      <c r="C8419" t="s">
        <v>82</v>
      </c>
      <c r="D8419" t="s">
        <v>106</v>
      </c>
      <c r="E8419" t="s">
        <v>29542</v>
      </c>
      <c r="F8419" t="s">
        <v>29543</v>
      </c>
      <c r="G8419" t="s">
        <v>31545</v>
      </c>
      <c r="H8419" t="s">
        <v>134</v>
      </c>
      <c r="I8419" t="s">
        <v>79</v>
      </c>
      <c r="J8419" t="s">
        <v>135</v>
      </c>
      <c r="K8419" t="s">
        <v>22</v>
      </c>
      <c r="L8419" t="s">
        <v>136</v>
      </c>
      <c r="M8419" t="s">
        <v>29544</v>
      </c>
      <c r="N8419" t="s">
        <v>29545</v>
      </c>
      <c r="O8419">
        <v>1.4791675</v>
      </c>
      <c r="P8419">
        <v>0</v>
      </c>
      <c r="Q8419">
        <v>3349</v>
      </c>
      <c r="R8419">
        <v>0</v>
      </c>
      <c r="S8419">
        <v>0</v>
      </c>
      <c r="T8419">
        <v>0</v>
      </c>
      <c r="U8419">
        <v>142</v>
      </c>
      <c r="V8419">
        <v>0</v>
      </c>
      <c r="W8419">
        <v>1</v>
      </c>
      <c r="X8419">
        <v>59.004738000000003</v>
      </c>
      <c r="Y8419">
        <v>8828.5529999999999</v>
      </c>
      <c r="Z8419">
        <v>98.336020000000005</v>
      </c>
      <c r="AA8419">
        <v>93.883859999999999</v>
      </c>
      <c r="AB8419">
        <v>2887.6518999999998</v>
      </c>
      <c r="AC8419">
        <v>2113.8620000000001</v>
      </c>
      <c r="AD8419">
        <v>2600.7721999999999</v>
      </c>
      <c r="AE8419">
        <v>228.05269999999999</v>
      </c>
      <c r="AF8419">
        <v>16912.97</v>
      </c>
    </row>
    <row r="8420" spans="1:32" x14ac:dyDescent="0.3">
      <c r="A8420">
        <v>2794507</v>
      </c>
      <c r="B8420">
        <v>1</v>
      </c>
      <c r="C8420" t="s">
        <v>82</v>
      </c>
      <c r="D8420" t="s">
        <v>91</v>
      </c>
      <c r="E8420" t="s">
        <v>6680</v>
      </c>
      <c r="F8420" t="s">
        <v>29546</v>
      </c>
      <c r="G8420" t="s">
        <v>31547</v>
      </c>
      <c r="H8420" t="s">
        <v>3857</v>
      </c>
      <c r="I8420" t="s">
        <v>79</v>
      </c>
      <c r="J8420" t="s">
        <v>135</v>
      </c>
      <c r="K8420" t="s">
        <v>22</v>
      </c>
      <c r="L8420" t="s">
        <v>136</v>
      </c>
      <c r="M8420" t="s">
        <v>29547</v>
      </c>
      <c r="N8420" t="s">
        <v>29548</v>
      </c>
      <c r="O8420">
        <v>0.9236119444444445</v>
      </c>
      <c r="P8420">
        <v>0</v>
      </c>
      <c r="Q8420">
        <v>7009</v>
      </c>
      <c r="R8420">
        <v>0</v>
      </c>
      <c r="S8420">
        <v>0</v>
      </c>
      <c r="T8420">
        <v>0</v>
      </c>
      <c r="U8420">
        <v>313</v>
      </c>
      <c r="V8420">
        <v>0</v>
      </c>
      <c r="W8420">
        <v>0</v>
      </c>
      <c r="X8420">
        <v>0</v>
      </c>
      <c r="Y8420">
        <v>1937.8081</v>
      </c>
      <c r="Z8420">
        <v>0</v>
      </c>
      <c r="AA8420">
        <v>0</v>
      </c>
      <c r="AB8420">
        <v>0</v>
      </c>
      <c r="AC8420">
        <v>251.13919999999999</v>
      </c>
      <c r="AD8420">
        <v>0</v>
      </c>
      <c r="AE8420">
        <v>0</v>
      </c>
      <c r="AF8420">
        <v>2188.9472999999998</v>
      </c>
    </row>
    <row r="8421" spans="1:32" x14ac:dyDescent="0.3">
      <c r="A8421">
        <v>2794507</v>
      </c>
      <c r="B8421">
        <v>2</v>
      </c>
      <c r="C8421" t="s">
        <v>82</v>
      </c>
      <c r="D8421" t="s">
        <v>91</v>
      </c>
      <c r="E8421" t="s">
        <v>6677</v>
      </c>
      <c r="F8421" t="s">
        <v>6678</v>
      </c>
      <c r="G8421" t="s">
        <v>31551</v>
      </c>
      <c r="H8421" t="s">
        <v>3857</v>
      </c>
      <c r="I8421" t="s">
        <v>79</v>
      </c>
      <c r="J8421" t="s">
        <v>135</v>
      </c>
      <c r="K8421" t="s">
        <v>22</v>
      </c>
      <c r="L8421" t="s">
        <v>136</v>
      </c>
      <c r="M8421" t="s">
        <v>29548</v>
      </c>
      <c r="N8421" t="s">
        <v>29549</v>
      </c>
      <c r="O8421">
        <v>0.44555555555555554</v>
      </c>
      <c r="P8421">
        <v>0</v>
      </c>
      <c r="Q8421">
        <v>16763</v>
      </c>
      <c r="R8421">
        <v>0</v>
      </c>
      <c r="S8421">
        <v>13</v>
      </c>
      <c r="T8421">
        <v>2</v>
      </c>
      <c r="U8421">
        <v>1173</v>
      </c>
      <c r="V8421">
        <v>1</v>
      </c>
      <c r="W8421">
        <v>0</v>
      </c>
      <c r="X8421">
        <v>0</v>
      </c>
      <c r="Y8421">
        <v>1787.4918</v>
      </c>
      <c r="Z8421">
        <v>0</v>
      </c>
      <c r="AA8421">
        <v>1.5604955</v>
      </c>
      <c r="AB8421">
        <v>1.4647817999999999</v>
      </c>
      <c r="AC8421">
        <v>788.28300000000002</v>
      </c>
      <c r="AD8421">
        <v>248.74419</v>
      </c>
      <c r="AE8421">
        <v>0</v>
      </c>
      <c r="AF8421">
        <v>2827.5441999999998</v>
      </c>
    </row>
    <row r="8422" spans="1:32" x14ac:dyDescent="0.3">
      <c r="A8422">
        <v>2794507</v>
      </c>
      <c r="B8422">
        <v>3</v>
      </c>
      <c r="C8422" t="s">
        <v>82</v>
      </c>
      <c r="D8422" t="s">
        <v>91</v>
      </c>
      <c r="E8422" t="s">
        <v>19654</v>
      </c>
      <c r="F8422" t="s">
        <v>19655</v>
      </c>
      <c r="G8422" t="s">
        <v>31551</v>
      </c>
      <c r="H8422" t="s">
        <v>3857</v>
      </c>
      <c r="I8422" t="s">
        <v>79</v>
      </c>
      <c r="J8422" t="s">
        <v>135</v>
      </c>
      <c r="K8422" t="s">
        <v>22</v>
      </c>
      <c r="L8422" t="s">
        <v>136</v>
      </c>
      <c r="M8422" t="s">
        <v>29549</v>
      </c>
      <c r="N8422" t="s">
        <v>29550</v>
      </c>
      <c r="O8422">
        <v>6.0555555555555557E-2</v>
      </c>
      <c r="P8422">
        <v>0</v>
      </c>
      <c r="Q8422">
        <v>194</v>
      </c>
      <c r="R8422">
        <v>0</v>
      </c>
      <c r="S8422">
        <v>0</v>
      </c>
      <c r="T8422">
        <v>0</v>
      </c>
      <c r="U8422">
        <v>16</v>
      </c>
      <c r="V8422">
        <v>0</v>
      </c>
      <c r="W8422">
        <v>0</v>
      </c>
      <c r="X8422">
        <v>0</v>
      </c>
      <c r="Y8422">
        <v>2.889659</v>
      </c>
      <c r="Z8422">
        <v>0</v>
      </c>
      <c r="AA8422">
        <v>0</v>
      </c>
      <c r="AB8422">
        <v>0</v>
      </c>
      <c r="AC8422">
        <v>2.9845313999999998</v>
      </c>
      <c r="AD8422">
        <v>0</v>
      </c>
      <c r="AE8422">
        <v>0</v>
      </c>
      <c r="AF8422">
        <v>5.8741903000000004</v>
      </c>
    </row>
    <row r="8423" spans="1:32" x14ac:dyDescent="0.3">
      <c r="A8423">
        <v>2794507</v>
      </c>
      <c r="B8423">
        <v>4</v>
      </c>
      <c r="C8423" t="s">
        <v>82</v>
      </c>
      <c r="D8423" t="s">
        <v>91</v>
      </c>
      <c r="E8423" t="s">
        <v>29551</v>
      </c>
      <c r="F8423" t="s">
        <v>29552</v>
      </c>
      <c r="G8423" t="s">
        <v>31547</v>
      </c>
      <c r="H8423" t="s">
        <v>3857</v>
      </c>
      <c r="I8423" t="s">
        <v>79</v>
      </c>
      <c r="J8423" t="s">
        <v>135</v>
      </c>
      <c r="K8423" t="s">
        <v>22</v>
      </c>
      <c r="L8423" t="s">
        <v>136</v>
      </c>
      <c r="M8423" t="s">
        <v>29550</v>
      </c>
      <c r="N8423" t="s">
        <v>29553</v>
      </c>
      <c r="O8423">
        <v>6.3055555555555559E-2</v>
      </c>
      <c r="P8423">
        <v>0</v>
      </c>
      <c r="Q8423">
        <v>23774</v>
      </c>
      <c r="R8423">
        <v>0</v>
      </c>
      <c r="S8423">
        <v>13</v>
      </c>
      <c r="T8423">
        <v>2</v>
      </c>
      <c r="U8423">
        <v>1493</v>
      </c>
      <c r="V8423">
        <v>1</v>
      </c>
      <c r="W8423">
        <v>0</v>
      </c>
      <c r="X8423">
        <v>0</v>
      </c>
      <c r="Y8423">
        <v>348.69717000000003</v>
      </c>
      <c r="Z8423">
        <v>0</v>
      </c>
      <c r="AA8423">
        <v>0.22084318</v>
      </c>
      <c r="AB8423">
        <v>0.20729766999999999</v>
      </c>
      <c r="AC8423">
        <v>142.58179000000001</v>
      </c>
      <c r="AD8423">
        <v>35.202576000000001</v>
      </c>
      <c r="AE8423">
        <v>0</v>
      </c>
      <c r="AF8423">
        <v>526.90967000000001</v>
      </c>
    </row>
    <row r="8424" spans="1:32" x14ac:dyDescent="0.3">
      <c r="A8424">
        <v>2794630</v>
      </c>
      <c r="B8424">
        <v>2</v>
      </c>
      <c r="C8424" t="s">
        <v>82</v>
      </c>
      <c r="D8424" t="s">
        <v>91</v>
      </c>
      <c r="E8424" t="s">
        <v>29554</v>
      </c>
      <c r="F8424" t="s">
        <v>29555</v>
      </c>
      <c r="G8424" t="s">
        <v>31551</v>
      </c>
      <c r="H8424" t="s">
        <v>134</v>
      </c>
      <c r="I8424" t="s">
        <v>79</v>
      </c>
      <c r="J8424" t="s">
        <v>135</v>
      </c>
      <c r="K8424" t="s">
        <v>22</v>
      </c>
      <c r="L8424" t="s">
        <v>136</v>
      </c>
      <c r="M8424" t="s">
        <v>1958</v>
      </c>
      <c r="N8424" t="s">
        <v>29556</v>
      </c>
      <c r="O8424">
        <v>2.0347222222222223</v>
      </c>
      <c r="P8424">
        <v>0</v>
      </c>
      <c r="Q8424">
        <v>1858</v>
      </c>
      <c r="R8424">
        <v>0</v>
      </c>
      <c r="S8424">
        <v>0</v>
      </c>
      <c r="T8424">
        <v>0</v>
      </c>
      <c r="U8424">
        <v>195</v>
      </c>
      <c r="V8424">
        <v>0</v>
      </c>
      <c r="W8424">
        <v>0</v>
      </c>
      <c r="X8424">
        <v>0</v>
      </c>
      <c r="Y8424">
        <v>875.87554999999998</v>
      </c>
      <c r="Z8424">
        <v>0</v>
      </c>
      <c r="AA8424">
        <v>0</v>
      </c>
      <c r="AB8424">
        <v>0</v>
      </c>
      <c r="AC8424">
        <v>353.02120000000002</v>
      </c>
      <c r="AD8424">
        <v>0</v>
      </c>
      <c r="AE8424">
        <v>0</v>
      </c>
      <c r="AF8424">
        <v>1228.8967</v>
      </c>
    </row>
    <row r="8425" spans="1:32" x14ac:dyDescent="0.3">
      <c r="A8425">
        <v>2794630</v>
      </c>
      <c r="B8425">
        <v>3</v>
      </c>
      <c r="C8425" t="s">
        <v>82</v>
      </c>
      <c r="D8425" t="s">
        <v>91</v>
      </c>
      <c r="E8425" t="s">
        <v>19654</v>
      </c>
      <c r="F8425" t="s">
        <v>19655</v>
      </c>
      <c r="G8425" t="s">
        <v>31551</v>
      </c>
      <c r="H8425" t="s">
        <v>134</v>
      </c>
      <c r="I8425" t="s">
        <v>79</v>
      </c>
      <c r="J8425" t="s">
        <v>135</v>
      </c>
      <c r="K8425" t="s">
        <v>22</v>
      </c>
      <c r="L8425" t="s">
        <v>136</v>
      </c>
      <c r="M8425" t="s">
        <v>29556</v>
      </c>
      <c r="N8425" t="s">
        <v>29557</v>
      </c>
      <c r="O8425">
        <v>4.7752788888888889</v>
      </c>
      <c r="P8425">
        <v>0</v>
      </c>
      <c r="Q8425">
        <v>194</v>
      </c>
      <c r="R8425">
        <v>0</v>
      </c>
      <c r="S8425">
        <v>0</v>
      </c>
      <c r="T8425">
        <v>0</v>
      </c>
      <c r="U8425">
        <v>16</v>
      </c>
      <c r="V8425">
        <v>0</v>
      </c>
      <c r="W8425">
        <v>0</v>
      </c>
      <c r="X8425">
        <v>0</v>
      </c>
      <c r="Y8425">
        <v>264.41385000000002</v>
      </c>
      <c r="Z8425">
        <v>0</v>
      </c>
      <c r="AA8425">
        <v>0</v>
      </c>
      <c r="AB8425">
        <v>0</v>
      </c>
      <c r="AC8425">
        <v>136.21648999999999</v>
      </c>
      <c r="AD8425">
        <v>0</v>
      </c>
      <c r="AE8425">
        <v>0</v>
      </c>
      <c r="AF8425">
        <v>400.63033999999999</v>
      </c>
    </row>
    <row r="8426" spans="1:32" x14ac:dyDescent="0.3">
      <c r="A8426">
        <v>2793618</v>
      </c>
      <c r="B8426">
        <v>1</v>
      </c>
      <c r="C8426" t="s">
        <v>82</v>
      </c>
      <c r="D8426" t="s">
        <v>90</v>
      </c>
      <c r="E8426" t="s">
        <v>17538</v>
      </c>
      <c r="F8426" t="s">
        <v>17539</v>
      </c>
      <c r="G8426" t="s">
        <v>31547</v>
      </c>
      <c r="H8426" t="s">
        <v>185</v>
      </c>
      <c r="I8426" t="s">
        <v>80</v>
      </c>
      <c r="J8426" t="s">
        <v>135</v>
      </c>
      <c r="K8426" t="s">
        <v>22</v>
      </c>
      <c r="L8426" t="s">
        <v>186</v>
      </c>
      <c r="M8426" t="s">
        <v>29558</v>
      </c>
      <c r="N8426" t="s">
        <v>29559</v>
      </c>
      <c r="O8426">
        <v>0.25833333333333336</v>
      </c>
      <c r="P8426">
        <v>10</v>
      </c>
      <c r="Q8426">
        <v>2064</v>
      </c>
      <c r="R8426">
        <v>0</v>
      </c>
      <c r="S8426">
        <v>0</v>
      </c>
      <c r="T8426">
        <v>17</v>
      </c>
      <c r="U8426">
        <v>361</v>
      </c>
      <c r="V8426">
        <v>6</v>
      </c>
      <c r="W8426">
        <v>10</v>
      </c>
      <c r="X8426">
        <v>0.94065016999999995</v>
      </c>
      <c r="Y8426">
        <v>225.85077000000001</v>
      </c>
      <c r="Z8426">
        <v>0</v>
      </c>
      <c r="AA8426">
        <v>0</v>
      </c>
      <c r="AB8426">
        <v>40.421169999999996</v>
      </c>
      <c r="AC8426">
        <v>103.51712000000001</v>
      </c>
      <c r="AD8426">
        <v>28.787832000000002</v>
      </c>
      <c r="AE8426">
        <v>7.2410845999999998</v>
      </c>
      <c r="AF8426">
        <v>406.75864000000001</v>
      </c>
    </row>
    <row r="8427" spans="1:32" x14ac:dyDescent="0.3">
      <c r="A8427">
        <v>2784948</v>
      </c>
      <c r="B8427">
        <v>1</v>
      </c>
      <c r="C8427" t="s">
        <v>82</v>
      </c>
      <c r="D8427" t="s">
        <v>92</v>
      </c>
      <c r="E8427" t="s">
        <v>29560</v>
      </c>
      <c r="F8427" t="s">
        <v>29561</v>
      </c>
      <c r="G8427" t="s">
        <v>31548</v>
      </c>
      <c r="H8427" t="s">
        <v>893</v>
      </c>
      <c r="I8427" t="s">
        <v>78</v>
      </c>
      <c r="J8427" t="s">
        <v>135</v>
      </c>
      <c r="K8427" t="s">
        <v>22</v>
      </c>
      <c r="L8427" t="s">
        <v>136</v>
      </c>
      <c r="M8427" t="s">
        <v>29562</v>
      </c>
      <c r="N8427" t="s">
        <v>29563</v>
      </c>
      <c r="O8427">
        <v>4.7877777777777775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1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</row>
    <row r="8428" spans="1:32" x14ac:dyDescent="0.3">
      <c r="A8428">
        <v>2805057</v>
      </c>
      <c r="B8428">
        <v>1</v>
      </c>
      <c r="C8428" t="s">
        <v>82</v>
      </c>
      <c r="D8428" t="s">
        <v>94</v>
      </c>
      <c r="E8428" t="s">
        <v>29564</v>
      </c>
      <c r="F8428" t="s">
        <v>29565</v>
      </c>
      <c r="G8428" t="s">
        <v>31547</v>
      </c>
      <c r="H8428" t="s">
        <v>29566</v>
      </c>
      <c r="I8428" t="s">
        <v>80</v>
      </c>
      <c r="J8428" t="s">
        <v>135</v>
      </c>
      <c r="K8428" t="s">
        <v>22</v>
      </c>
      <c r="L8428" t="s">
        <v>136</v>
      </c>
      <c r="M8428" t="s">
        <v>29567</v>
      </c>
      <c r="N8428" t="s">
        <v>29568</v>
      </c>
      <c r="O8428">
        <v>0.10305555555555555</v>
      </c>
      <c r="P8428">
        <v>35</v>
      </c>
      <c r="Q8428">
        <v>24060</v>
      </c>
      <c r="R8428">
        <v>196</v>
      </c>
      <c r="S8428">
        <v>556</v>
      </c>
      <c r="T8428">
        <v>103</v>
      </c>
      <c r="U8428">
        <v>1520</v>
      </c>
      <c r="V8428">
        <v>4</v>
      </c>
      <c r="W8428">
        <v>20</v>
      </c>
      <c r="X8428">
        <v>6.9120765000000004</v>
      </c>
      <c r="Y8428">
        <v>450.84447999999998</v>
      </c>
      <c r="Z8428">
        <v>35.979885000000003</v>
      </c>
      <c r="AA8428">
        <v>20.756588000000001</v>
      </c>
      <c r="AB8428">
        <v>69.912109999999998</v>
      </c>
      <c r="AC8428">
        <v>105.60741</v>
      </c>
      <c r="AD8428">
        <v>25.562142999999999</v>
      </c>
      <c r="AE8428">
        <v>14.172802000000001</v>
      </c>
      <c r="AF8428">
        <v>729.74749999999995</v>
      </c>
    </row>
    <row r="8429" spans="1:32" x14ac:dyDescent="0.3">
      <c r="A8429">
        <v>2783658</v>
      </c>
      <c r="B8429">
        <v>1</v>
      </c>
      <c r="C8429" t="s">
        <v>83</v>
      </c>
      <c r="D8429" t="s">
        <v>123</v>
      </c>
      <c r="E8429" t="s">
        <v>29569</v>
      </c>
      <c r="F8429" t="s">
        <v>24791</v>
      </c>
      <c r="G8429" t="s">
        <v>31549</v>
      </c>
      <c r="H8429" t="s">
        <v>134</v>
      </c>
      <c r="I8429" t="s">
        <v>79</v>
      </c>
      <c r="J8429" t="s">
        <v>135</v>
      </c>
      <c r="K8429" t="s">
        <v>22</v>
      </c>
      <c r="L8429" t="s">
        <v>136</v>
      </c>
      <c r="M8429" t="s">
        <v>29570</v>
      </c>
      <c r="N8429" t="s">
        <v>29571</v>
      </c>
      <c r="O8429">
        <v>1.3372230555555555</v>
      </c>
      <c r="P8429">
        <v>15</v>
      </c>
      <c r="Q8429">
        <v>2973</v>
      </c>
      <c r="R8429">
        <v>104</v>
      </c>
      <c r="S8429">
        <v>168</v>
      </c>
      <c r="T8429">
        <v>8</v>
      </c>
      <c r="U8429">
        <v>208</v>
      </c>
      <c r="V8429">
        <v>0</v>
      </c>
      <c r="W8429">
        <v>0</v>
      </c>
      <c r="X8429">
        <v>151.96982</v>
      </c>
      <c r="Y8429">
        <v>1041.1595</v>
      </c>
      <c r="Z8429">
        <v>64.976776000000001</v>
      </c>
      <c r="AA8429">
        <v>93.277503999999993</v>
      </c>
      <c r="AB8429">
        <v>57.159267</v>
      </c>
      <c r="AC8429">
        <v>118.29294</v>
      </c>
      <c r="AD8429">
        <v>0</v>
      </c>
      <c r="AE8429">
        <v>0</v>
      </c>
      <c r="AF8429">
        <v>1526.8358000000001</v>
      </c>
    </row>
    <row r="8430" spans="1:32" x14ac:dyDescent="0.3">
      <c r="A8430">
        <v>2781389</v>
      </c>
      <c r="B8430">
        <v>1</v>
      </c>
      <c r="C8430" t="s">
        <v>82</v>
      </c>
      <c r="D8430" t="s">
        <v>88</v>
      </c>
      <c r="E8430" t="s">
        <v>29572</v>
      </c>
      <c r="F8430" t="s">
        <v>21322</v>
      </c>
      <c r="G8430" t="s">
        <v>31545</v>
      </c>
      <c r="H8430" t="s">
        <v>134</v>
      </c>
      <c r="I8430" t="s">
        <v>79</v>
      </c>
      <c r="J8430" t="s">
        <v>135</v>
      </c>
      <c r="K8430" t="s">
        <v>22</v>
      </c>
      <c r="L8430" t="s">
        <v>136</v>
      </c>
      <c r="M8430" t="s">
        <v>29573</v>
      </c>
      <c r="N8430" t="s">
        <v>29574</v>
      </c>
      <c r="O8430">
        <v>1.0205563888888889</v>
      </c>
      <c r="P8430">
        <v>0</v>
      </c>
      <c r="Q8430">
        <v>351</v>
      </c>
      <c r="R8430">
        <v>3</v>
      </c>
      <c r="S8430">
        <v>1</v>
      </c>
      <c r="T8430">
        <v>3</v>
      </c>
      <c r="U8430">
        <v>24</v>
      </c>
      <c r="V8430">
        <v>0</v>
      </c>
      <c r="W8430">
        <v>0</v>
      </c>
      <c r="X8430">
        <v>0</v>
      </c>
      <c r="Y8430">
        <v>27.307418999999999</v>
      </c>
      <c r="Z8430">
        <v>0</v>
      </c>
      <c r="AA8430">
        <v>4.6218364999999997E-2</v>
      </c>
      <c r="AB8430">
        <v>3.4980524000000002</v>
      </c>
      <c r="AC8430">
        <v>2.1245734999999999</v>
      </c>
      <c r="AD8430">
        <v>0</v>
      </c>
      <c r="AE8430">
        <v>0</v>
      </c>
      <c r="AF8430">
        <v>32.976260000000003</v>
      </c>
    </row>
    <row r="8431" spans="1:32" x14ac:dyDescent="0.3">
      <c r="A8431">
        <v>2781374</v>
      </c>
      <c r="B8431">
        <v>1</v>
      </c>
      <c r="C8431" t="s">
        <v>83</v>
      </c>
      <c r="D8431" t="s">
        <v>116</v>
      </c>
      <c r="E8431" t="s">
        <v>29575</v>
      </c>
      <c r="F8431" t="s">
        <v>8994</v>
      </c>
      <c r="G8431" t="s">
        <v>31546</v>
      </c>
      <c r="H8431" t="s">
        <v>223</v>
      </c>
      <c r="I8431" t="s">
        <v>78</v>
      </c>
      <c r="J8431" t="s">
        <v>135</v>
      </c>
      <c r="K8431" t="s">
        <v>22</v>
      </c>
      <c r="L8431" t="s">
        <v>136</v>
      </c>
      <c r="M8431" t="s">
        <v>29576</v>
      </c>
      <c r="N8431" t="s">
        <v>29577</v>
      </c>
      <c r="O8431">
        <v>1.2372222222222222</v>
      </c>
      <c r="P8431">
        <v>0</v>
      </c>
      <c r="Q8431">
        <v>49</v>
      </c>
      <c r="R8431">
        <v>0</v>
      </c>
      <c r="S8431">
        <v>15</v>
      </c>
      <c r="T8431">
        <v>0</v>
      </c>
      <c r="U8431">
        <v>1</v>
      </c>
      <c r="V8431">
        <v>0</v>
      </c>
      <c r="W8431">
        <v>0</v>
      </c>
      <c r="X8431">
        <v>0</v>
      </c>
      <c r="Y8431">
        <v>7.7636786000000004</v>
      </c>
      <c r="Z8431">
        <v>0</v>
      </c>
      <c r="AA8431">
        <v>1.3259722</v>
      </c>
      <c r="AB8431">
        <v>0</v>
      </c>
      <c r="AC8431">
        <v>5.7607192999999999</v>
      </c>
      <c r="AD8431">
        <v>0</v>
      </c>
      <c r="AE8431">
        <v>0</v>
      </c>
      <c r="AF8431">
        <v>14.850369000000001</v>
      </c>
    </row>
    <row r="8432" spans="1:32" x14ac:dyDescent="0.3">
      <c r="A8432">
        <v>2781380</v>
      </c>
      <c r="B8432">
        <v>1</v>
      </c>
      <c r="C8432" t="s">
        <v>82</v>
      </c>
      <c r="D8432" t="s">
        <v>100</v>
      </c>
      <c r="E8432" t="s">
        <v>29578</v>
      </c>
      <c r="F8432" t="s">
        <v>29579</v>
      </c>
      <c r="G8432" t="s">
        <v>31548</v>
      </c>
      <c r="H8432" t="s">
        <v>311</v>
      </c>
      <c r="I8432" t="s">
        <v>78</v>
      </c>
      <c r="J8432" t="s">
        <v>135</v>
      </c>
      <c r="K8432" t="s">
        <v>22</v>
      </c>
      <c r="L8432" t="s">
        <v>136</v>
      </c>
      <c r="M8432" t="s">
        <v>29580</v>
      </c>
      <c r="N8432" t="s">
        <v>29581</v>
      </c>
      <c r="O8432">
        <v>0.92527777777777775</v>
      </c>
      <c r="P8432">
        <v>0</v>
      </c>
      <c r="Q8432">
        <v>4</v>
      </c>
      <c r="R8432">
        <v>0</v>
      </c>
      <c r="S8432">
        <v>0</v>
      </c>
      <c r="T8432">
        <v>0</v>
      </c>
      <c r="U8432">
        <v>2</v>
      </c>
      <c r="V8432">
        <v>0</v>
      </c>
      <c r="W8432">
        <v>0</v>
      </c>
      <c r="X8432">
        <v>0</v>
      </c>
      <c r="Y8432">
        <v>2.0568216000000001</v>
      </c>
      <c r="Z8432">
        <v>0</v>
      </c>
      <c r="AA8432">
        <v>0</v>
      </c>
      <c r="AB8432">
        <v>0</v>
      </c>
      <c r="AC8432">
        <v>7.0777863999999999</v>
      </c>
      <c r="AD8432">
        <v>0</v>
      </c>
      <c r="AE8432">
        <v>0</v>
      </c>
      <c r="AF8432">
        <v>9.1346080000000001</v>
      </c>
    </row>
    <row r="8433" spans="1:32" x14ac:dyDescent="0.3">
      <c r="A8433">
        <v>2781381</v>
      </c>
      <c r="B8433">
        <v>1</v>
      </c>
      <c r="C8433" t="s">
        <v>83</v>
      </c>
      <c r="D8433" t="s">
        <v>130</v>
      </c>
      <c r="E8433" t="s">
        <v>29582</v>
      </c>
      <c r="F8433" t="s">
        <v>29583</v>
      </c>
      <c r="G8433" t="s">
        <v>31545</v>
      </c>
      <c r="H8433" t="s">
        <v>134</v>
      </c>
      <c r="I8433" t="s">
        <v>79</v>
      </c>
      <c r="J8433" t="s">
        <v>135</v>
      </c>
      <c r="K8433" t="s">
        <v>22</v>
      </c>
      <c r="L8433" t="s">
        <v>136</v>
      </c>
      <c r="M8433" t="s">
        <v>29584</v>
      </c>
      <c r="N8433" t="s">
        <v>29585</v>
      </c>
      <c r="O8433">
        <v>1.7986119444444444</v>
      </c>
      <c r="P8433">
        <v>19</v>
      </c>
      <c r="Q8433">
        <v>1822</v>
      </c>
      <c r="R8433">
        <v>77</v>
      </c>
      <c r="S8433">
        <v>111</v>
      </c>
      <c r="T8433">
        <v>11</v>
      </c>
      <c r="U8433">
        <v>157</v>
      </c>
      <c r="V8433">
        <v>3</v>
      </c>
      <c r="W8433">
        <v>0</v>
      </c>
      <c r="X8433">
        <v>33.564396000000002</v>
      </c>
      <c r="Y8433">
        <v>501.94186000000002</v>
      </c>
      <c r="Z8433">
        <v>60.949869999999997</v>
      </c>
      <c r="AA8433">
        <v>29.658791999999998</v>
      </c>
      <c r="AB8433">
        <v>367.78482000000002</v>
      </c>
      <c r="AC8433">
        <v>82.76643</v>
      </c>
      <c r="AD8433">
        <v>70.411540000000002</v>
      </c>
      <c r="AE8433">
        <v>0</v>
      </c>
      <c r="AF8433">
        <v>1147.0778</v>
      </c>
    </row>
    <row r="8434" spans="1:32" x14ac:dyDescent="0.3">
      <c r="A8434">
        <v>2783445</v>
      </c>
      <c r="B8434">
        <v>1</v>
      </c>
      <c r="C8434" t="s">
        <v>82</v>
      </c>
      <c r="D8434" t="s">
        <v>84</v>
      </c>
      <c r="E8434" t="s">
        <v>29586</v>
      </c>
      <c r="F8434" t="s">
        <v>29587</v>
      </c>
      <c r="G8434" t="s">
        <v>31548</v>
      </c>
      <c r="H8434" t="s">
        <v>893</v>
      </c>
      <c r="I8434" t="s">
        <v>78</v>
      </c>
      <c r="J8434" t="s">
        <v>135</v>
      </c>
      <c r="K8434" t="s">
        <v>22</v>
      </c>
      <c r="L8434" t="s">
        <v>136</v>
      </c>
      <c r="M8434" t="s">
        <v>29588</v>
      </c>
      <c r="N8434" t="s">
        <v>29589</v>
      </c>
      <c r="O8434">
        <v>4.7919444444444448</v>
      </c>
      <c r="P8434">
        <v>0</v>
      </c>
      <c r="Q8434">
        <v>2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0.81792319999999996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</v>
      </c>
      <c r="AF8434">
        <v>0.81792319999999996</v>
      </c>
    </row>
    <row r="8435" spans="1:32" x14ac:dyDescent="0.3">
      <c r="A8435">
        <v>2783447</v>
      </c>
      <c r="B8435">
        <v>1</v>
      </c>
      <c r="C8435" t="s">
        <v>82</v>
      </c>
      <c r="D8435" t="s">
        <v>92</v>
      </c>
      <c r="E8435" t="s">
        <v>29590</v>
      </c>
      <c r="F8435" t="s">
        <v>29591</v>
      </c>
      <c r="G8435" t="s">
        <v>31548</v>
      </c>
      <c r="H8435" t="s">
        <v>893</v>
      </c>
      <c r="I8435" t="s">
        <v>78</v>
      </c>
      <c r="J8435" t="s">
        <v>135</v>
      </c>
      <c r="K8435" t="s">
        <v>22</v>
      </c>
      <c r="L8435" t="s">
        <v>136</v>
      </c>
      <c r="M8435" t="s">
        <v>29592</v>
      </c>
      <c r="N8435" t="s">
        <v>29593</v>
      </c>
      <c r="O8435">
        <v>4.6197222222222223</v>
      </c>
      <c r="P8435">
        <v>0</v>
      </c>
      <c r="Q8435">
        <v>1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6.6626934999999996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6.6626934999999996</v>
      </c>
    </row>
    <row r="8436" spans="1:32" x14ac:dyDescent="0.3">
      <c r="A8436">
        <v>2781395</v>
      </c>
      <c r="B8436">
        <v>1</v>
      </c>
      <c r="C8436" t="s">
        <v>83</v>
      </c>
      <c r="D8436" t="s">
        <v>123</v>
      </c>
      <c r="E8436" t="s">
        <v>29594</v>
      </c>
      <c r="F8436" t="s">
        <v>29595</v>
      </c>
      <c r="G8436" t="s">
        <v>31549</v>
      </c>
      <c r="H8436" t="s">
        <v>134</v>
      </c>
      <c r="I8436" t="s">
        <v>79</v>
      </c>
      <c r="J8436" t="s">
        <v>248</v>
      </c>
      <c r="K8436" t="s">
        <v>22</v>
      </c>
      <c r="L8436" t="s">
        <v>136</v>
      </c>
      <c r="M8436" t="s">
        <v>29596</v>
      </c>
      <c r="N8436" t="s">
        <v>29597</v>
      </c>
      <c r="O8436">
        <v>5.5555555555555558E-3</v>
      </c>
      <c r="P8436">
        <v>3</v>
      </c>
      <c r="Q8436">
        <v>240</v>
      </c>
      <c r="R8436">
        <v>49</v>
      </c>
      <c r="S8436">
        <v>50</v>
      </c>
      <c r="T8436">
        <v>1</v>
      </c>
      <c r="U8436">
        <v>29</v>
      </c>
      <c r="V8436">
        <v>0</v>
      </c>
      <c r="W8436">
        <v>0</v>
      </c>
      <c r="X8436">
        <v>1.4642557E-2</v>
      </c>
      <c r="Y8436">
        <v>0.19831635</v>
      </c>
      <c r="Z8436">
        <v>6.9107084999999999E-2</v>
      </c>
      <c r="AA8436">
        <v>6.8145484000000006E-2</v>
      </c>
      <c r="AB8436">
        <v>7.6614930000000003E-4</v>
      </c>
      <c r="AC8436">
        <v>7.3094696000000001E-2</v>
      </c>
      <c r="AD8436">
        <v>0</v>
      </c>
      <c r="AE8436">
        <v>0</v>
      </c>
      <c r="AF8436">
        <v>0.42407233</v>
      </c>
    </row>
    <row r="8437" spans="1:32" x14ac:dyDescent="0.3">
      <c r="A8437">
        <v>2781390</v>
      </c>
      <c r="B8437">
        <v>1</v>
      </c>
      <c r="C8437" t="s">
        <v>82</v>
      </c>
      <c r="D8437" t="s">
        <v>90</v>
      </c>
      <c r="E8437" t="s">
        <v>29598</v>
      </c>
      <c r="F8437" t="s">
        <v>29599</v>
      </c>
      <c r="G8437" t="s">
        <v>31549</v>
      </c>
      <c r="H8437" t="s">
        <v>338</v>
      </c>
      <c r="I8437" t="s">
        <v>79</v>
      </c>
      <c r="J8437" t="s">
        <v>135</v>
      </c>
      <c r="K8437" t="s">
        <v>22</v>
      </c>
      <c r="L8437" t="s">
        <v>136</v>
      </c>
      <c r="M8437" t="s">
        <v>29600</v>
      </c>
      <c r="N8437" t="s">
        <v>29601</v>
      </c>
      <c r="O8437">
        <v>1.765278611111111</v>
      </c>
      <c r="P8437">
        <v>0</v>
      </c>
      <c r="Q8437">
        <v>43</v>
      </c>
      <c r="R8437">
        <v>0</v>
      </c>
      <c r="S8437">
        <v>0</v>
      </c>
      <c r="T8437">
        <v>0</v>
      </c>
      <c r="U8437">
        <v>38</v>
      </c>
      <c r="V8437">
        <v>0</v>
      </c>
      <c r="W8437">
        <v>2</v>
      </c>
      <c r="X8437">
        <v>0</v>
      </c>
      <c r="Y8437">
        <v>16.041525</v>
      </c>
      <c r="Z8437">
        <v>0</v>
      </c>
      <c r="AA8437">
        <v>0</v>
      </c>
      <c r="AB8437">
        <v>0</v>
      </c>
      <c r="AC8437">
        <v>103.60729000000001</v>
      </c>
      <c r="AD8437">
        <v>0</v>
      </c>
      <c r="AE8437">
        <v>12.259236</v>
      </c>
      <c r="AF8437">
        <v>131.90805</v>
      </c>
    </row>
    <row r="8438" spans="1:32" x14ac:dyDescent="0.3">
      <c r="A8438">
        <v>2781562</v>
      </c>
      <c r="B8438">
        <v>1</v>
      </c>
      <c r="C8438" t="s">
        <v>82</v>
      </c>
      <c r="D8438" t="s">
        <v>104</v>
      </c>
      <c r="E8438" t="s">
        <v>29602</v>
      </c>
      <c r="F8438" t="s">
        <v>29603</v>
      </c>
      <c r="G8438" t="s">
        <v>31548</v>
      </c>
      <c r="H8438" t="s">
        <v>333</v>
      </c>
      <c r="I8438" t="s">
        <v>78</v>
      </c>
      <c r="J8438" t="s">
        <v>135</v>
      </c>
      <c r="K8438" t="s">
        <v>22</v>
      </c>
      <c r="L8438" t="s">
        <v>136</v>
      </c>
      <c r="M8438" t="s">
        <v>29604</v>
      </c>
      <c r="N8438" t="s">
        <v>29605</v>
      </c>
      <c r="O8438">
        <v>1.6236111111111111</v>
      </c>
      <c r="P8438">
        <v>0</v>
      </c>
      <c r="Q8438">
        <v>1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</row>
    <row r="8439" spans="1:32" x14ac:dyDescent="0.3">
      <c r="A8439">
        <v>2781571</v>
      </c>
      <c r="B8439">
        <v>1</v>
      </c>
      <c r="C8439" t="s">
        <v>82</v>
      </c>
      <c r="D8439" t="s">
        <v>106</v>
      </c>
      <c r="E8439" t="s">
        <v>29606</v>
      </c>
      <c r="F8439" t="s">
        <v>29607</v>
      </c>
      <c r="G8439" t="s">
        <v>31549</v>
      </c>
      <c r="H8439" t="s">
        <v>134</v>
      </c>
      <c r="I8439" t="s">
        <v>79</v>
      </c>
      <c r="J8439" t="s">
        <v>135</v>
      </c>
      <c r="K8439" t="s">
        <v>22</v>
      </c>
      <c r="L8439" t="s">
        <v>136</v>
      </c>
      <c r="M8439" t="s">
        <v>29608</v>
      </c>
      <c r="N8439" t="s">
        <v>29609</v>
      </c>
      <c r="O8439">
        <v>1.5397222222222222</v>
      </c>
      <c r="P8439">
        <v>1</v>
      </c>
      <c r="Q8439">
        <v>0</v>
      </c>
      <c r="R8439">
        <v>0</v>
      </c>
      <c r="S8439">
        <v>0</v>
      </c>
      <c r="T8439">
        <v>7</v>
      </c>
      <c r="U8439">
        <v>0</v>
      </c>
      <c r="V8439">
        <v>0</v>
      </c>
      <c r="W8439">
        <v>0</v>
      </c>
      <c r="X8439">
        <v>0.36898555999999999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0.36898555999999999</v>
      </c>
    </row>
    <row r="8440" spans="1:32" x14ac:dyDescent="0.3">
      <c r="A8440">
        <v>2783455</v>
      </c>
      <c r="B8440">
        <v>1</v>
      </c>
      <c r="C8440" t="s">
        <v>82</v>
      </c>
      <c r="D8440" t="s">
        <v>106</v>
      </c>
      <c r="E8440" t="s">
        <v>29610</v>
      </c>
      <c r="F8440" t="s">
        <v>29611</v>
      </c>
      <c r="G8440" t="s">
        <v>31550</v>
      </c>
      <c r="H8440" t="s">
        <v>223</v>
      </c>
      <c r="I8440" t="s">
        <v>78</v>
      </c>
      <c r="J8440" t="s">
        <v>135</v>
      </c>
      <c r="K8440" t="s">
        <v>22</v>
      </c>
      <c r="L8440" t="s">
        <v>136</v>
      </c>
      <c r="M8440" t="s">
        <v>29612</v>
      </c>
      <c r="N8440" t="s">
        <v>29613</v>
      </c>
      <c r="O8440">
        <v>0.79805555555555552</v>
      </c>
      <c r="P8440">
        <v>0</v>
      </c>
      <c r="Q8440">
        <v>9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1.7378537999999999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</v>
      </c>
      <c r="AF8440">
        <v>1.7378537999999999</v>
      </c>
    </row>
    <row r="8441" spans="1:32" x14ac:dyDescent="0.3">
      <c r="A8441">
        <v>2783453</v>
      </c>
      <c r="B8441">
        <v>1</v>
      </c>
      <c r="C8441" t="s">
        <v>83</v>
      </c>
      <c r="D8441" t="s">
        <v>128</v>
      </c>
      <c r="E8441" t="s">
        <v>29614</v>
      </c>
      <c r="F8441" t="s">
        <v>29615</v>
      </c>
      <c r="G8441" t="s">
        <v>31551</v>
      </c>
      <c r="H8441" t="s">
        <v>134</v>
      </c>
      <c r="I8441" t="s">
        <v>79</v>
      </c>
      <c r="J8441" t="s">
        <v>135</v>
      </c>
      <c r="K8441" t="s">
        <v>22</v>
      </c>
      <c r="L8441" t="s">
        <v>136</v>
      </c>
      <c r="M8441" t="s">
        <v>29616</v>
      </c>
      <c r="N8441" t="s">
        <v>29617</v>
      </c>
      <c r="O8441">
        <v>5.6322233333333331</v>
      </c>
      <c r="P8441">
        <v>0</v>
      </c>
      <c r="Q8441">
        <v>337</v>
      </c>
      <c r="R8441">
        <v>0</v>
      </c>
      <c r="S8441">
        <v>8</v>
      </c>
      <c r="T8441">
        <v>0</v>
      </c>
      <c r="U8441">
        <v>15</v>
      </c>
      <c r="V8441">
        <v>0</v>
      </c>
      <c r="W8441">
        <v>0</v>
      </c>
      <c r="X8441">
        <v>119.43771</v>
      </c>
      <c r="Y8441">
        <v>9793.3610000000008</v>
      </c>
      <c r="Z8441">
        <v>6999.2285000000002</v>
      </c>
      <c r="AA8441">
        <v>1289.7451000000001</v>
      </c>
      <c r="AB8441">
        <v>10769.987999999999</v>
      </c>
      <c r="AC8441">
        <v>4238.5069999999996</v>
      </c>
      <c r="AD8441">
        <v>17689.189999999999</v>
      </c>
      <c r="AE8441">
        <v>248.23462000000001</v>
      </c>
      <c r="AF8441">
        <v>51147.69</v>
      </c>
    </row>
    <row r="8442" spans="1:32" x14ac:dyDescent="0.3">
      <c r="A8442">
        <v>2783448</v>
      </c>
      <c r="B8442">
        <v>1</v>
      </c>
      <c r="C8442" t="s">
        <v>82</v>
      </c>
      <c r="D8442" t="s">
        <v>90</v>
      </c>
      <c r="E8442" t="s">
        <v>29618</v>
      </c>
      <c r="F8442" t="s">
        <v>29619</v>
      </c>
      <c r="G8442" t="s">
        <v>31551</v>
      </c>
      <c r="H8442" t="s">
        <v>185</v>
      </c>
      <c r="I8442" t="s">
        <v>79</v>
      </c>
      <c r="J8442" t="s">
        <v>248</v>
      </c>
      <c r="K8442" t="s">
        <v>22</v>
      </c>
      <c r="L8442" t="s">
        <v>136</v>
      </c>
      <c r="M8442" t="s">
        <v>29620</v>
      </c>
      <c r="N8442" t="s">
        <v>29621</v>
      </c>
      <c r="O8442">
        <v>4.1944444444444444E-2</v>
      </c>
      <c r="P8442">
        <v>0</v>
      </c>
      <c r="Q8442">
        <v>0</v>
      </c>
      <c r="R8442">
        <v>1</v>
      </c>
      <c r="S8442">
        <v>0</v>
      </c>
      <c r="T8442">
        <v>3</v>
      </c>
      <c r="U8442">
        <v>0</v>
      </c>
      <c r="V8442">
        <v>1</v>
      </c>
      <c r="W8442">
        <v>0</v>
      </c>
      <c r="X8442">
        <v>0</v>
      </c>
      <c r="Y8442">
        <v>0</v>
      </c>
      <c r="Z8442">
        <v>6.2453479999999999</v>
      </c>
      <c r="AA8442">
        <v>0</v>
      </c>
      <c r="AB8442">
        <v>1.7128083999999999</v>
      </c>
      <c r="AC8442">
        <v>0</v>
      </c>
      <c r="AD8442">
        <v>1.4869635999999999</v>
      </c>
      <c r="AE8442">
        <v>0</v>
      </c>
      <c r="AF8442">
        <v>9.4451199999999993</v>
      </c>
    </row>
    <row r="8443" spans="1:32" x14ac:dyDescent="0.3">
      <c r="A8443">
        <v>2787217</v>
      </c>
      <c r="B8443">
        <v>1</v>
      </c>
      <c r="C8443" t="s">
        <v>82</v>
      </c>
      <c r="D8443" t="s">
        <v>107</v>
      </c>
      <c r="E8443" t="s">
        <v>29622</v>
      </c>
      <c r="F8443" t="s">
        <v>29623</v>
      </c>
      <c r="G8443" t="s">
        <v>31548</v>
      </c>
      <c r="H8443" t="s">
        <v>333</v>
      </c>
      <c r="I8443" t="s">
        <v>78</v>
      </c>
      <c r="J8443" t="s">
        <v>135</v>
      </c>
      <c r="K8443" t="s">
        <v>22</v>
      </c>
      <c r="L8443" t="s">
        <v>136</v>
      </c>
      <c r="M8443" t="s">
        <v>29624</v>
      </c>
      <c r="N8443" t="s">
        <v>29625</v>
      </c>
      <c r="O8443">
        <v>5.0363888888888892</v>
      </c>
      <c r="P8443">
        <v>0</v>
      </c>
      <c r="Q8443">
        <v>1</v>
      </c>
      <c r="R8443">
        <v>0</v>
      </c>
      <c r="S8443">
        <v>1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</row>
    <row r="8444" spans="1:32" x14ac:dyDescent="0.3">
      <c r="A8444">
        <v>2788258</v>
      </c>
      <c r="B8444">
        <v>1</v>
      </c>
      <c r="C8444" t="s">
        <v>83</v>
      </c>
      <c r="D8444" t="s">
        <v>120</v>
      </c>
      <c r="E8444" t="s">
        <v>29626</v>
      </c>
      <c r="F8444" t="s">
        <v>29627</v>
      </c>
      <c r="G8444" t="s">
        <v>31548</v>
      </c>
      <c r="H8444" t="s">
        <v>333</v>
      </c>
      <c r="I8444" t="s">
        <v>78</v>
      </c>
      <c r="J8444" t="s">
        <v>135</v>
      </c>
      <c r="K8444" t="s">
        <v>22</v>
      </c>
      <c r="L8444" t="s">
        <v>136</v>
      </c>
      <c r="M8444" t="s">
        <v>29628</v>
      </c>
      <c r="N8444" t="s">
        <v>29629</v>
      </c>
      <c r="O8444">
        <v>0.81333333333333335</v>
      </c>
      <c r="P8444">
        <v>0</v>
      </c>
      <c r="Q8444">
        <v>1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</row>
    <row r="8445" spans="1:32" x14ac:dyDescent="0.3">
      <c r="A8445">
        <v>2783461</v>
      </c>
      <c r="B8445">
        <v>1</v>
      </c>
      <c r="C8445" t="s">
        <v>82</v>
      </c>
      <c r="D8445" t="s">
        <v>101</v>
      </c>
      <c r="E8445" t="s">
        <v>29630</v>
      </c>
      <c r="F8445" t="s">
        <v>29631</v>
      </c>
      <c r="G8445" t="s">
        <v>31548</v>
      </c>
      <c r="H8445" t="s">
        <v>311</v>
      </c>
      <c r="I8445" t="s">
        <v>78</v>
      </c>
      <c r="J8445" t="s">
        <v>135</v>
      </c>
      <c r="K8445" t="s">
        <v>22</v>
      </c>
      <c r="L8445" t="s">
        <v>136</v>
      </c>
      <c r="M8445" t="s">
        <v>29632</v>
      </c>
      <c r="N8445" t="s">
        <v>29633</v>
      </c>
      <c r="O8445">
        <v>2.3338888888888887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1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14.38861</v>
      </c>
      <c r="AD8445">
        <v>0</v>
      </c>
      <c r="AE8445">
        <v>0</v>
      </c>
      <c r="AF8445">
        <v>14.38861</v>
      </c>
    </row>
    <row r="8446" spans="1:32" x14ac:dyDescent="0.3">
      <c r="A8446">
        <v>2783465</v>
      </c>
      <c r="B8446">
        <v>1</v>
      </c>
      <c r="C8446" t="s">
        <v>83</v>
      </c>
      <c r="D8446" t="s">
        <v>115</v>
      </c>
      <c r="E8446" t="s">
        <v>29634</v>
      </c>
      <c r="F8446" t="s">
        <v>29635</v>
      </c>
      <c r="G8446" t="s">
        <v>31545</v>
      </c>
      <c r="H8446" t="s">
        <v>134</v>
      </c>
      <c r="I8446" t="s">
        <v>79</v>
      </c>
      <c r="J8446" t="s">
        <v>135</v>
      </c>
      <c r="K8446" t="s">
        <v>22</v>
      </c>
      <c r="L8446" t="s">
        <v>136</v>
      </c>
      <c r="M8446" t="s">
        <v>29636</v>
      </c>
      <c r="N8446" t="s">
        <v>29637</v>
      </c>
      <c r="O8446">
        <v>0.25972222222222224</v>
      </c>
      <c r="P8446">
        <v>1</v>
      </c>
      <c r="Q8446">
        <v>225</v>
      </c>
      <c r="R8446">
        <v>147</v>
      </c>
      <c r="S8446">
        <v>247</v>
      </c>
      <c r="T8446">
        <v>22</v>
      </c>
      <c r="U8446">
        <v>27</v>
      </c>
      <c r="V8446">
        <v>10</v>
      </c>
      <c r="W8446">
        <v>0</v>
      </c>
      <c r="X8446">
        <v>0.16527212999999999</v>
      </c>
      <c r="Y8446">
        <v>7.1637339999999998</v>
      </c>
      <c r="Z8446">
        <v>16.790690000000001</v>
      </c>
      <c r="AA8446">
        <v>15.098119000000001</v>
      </c>
      <c r="AB8446">
        <v>31.694887000000001</v>
      </c>
      <c r="AC8446">
        <v>5.5921709999999996</v>
      </c>
      <c r="AD8446">
        <v>200.70882</v>
      </c>
      <c r="AE8446">
        <v>0</v>
      </c>
      <c r="AF8446">
        <v>277.21368000000001</v>
      </c>
    </row>
    <row r="8447" spans="1:32" x14ac:dyDescent="0.3">
      <c r="A8447">
        <v>2788420</v>
      </c>
      <c r="B8447">
        <v>1</v>
      </c>
      <c r="C8447" t="s">
        <v>83</v>
      </c>
      <c r="D8447" t="s">
        <v>121</v>
      </c>
      <c r="E8447" t="s">
        <v>29638</v>
      </c>
      <c r="F8447" t="s">
        <v>29639</v>
      </c>
      <c r="G8447" t="s">
        <v>31549</v>
      </c>
      <c r="H8447" t="s">
        <v>134</v>
      </c>
      <c r="I8447" t="s">
        <v>79</v>
      </c>
      <c r="J8447" t="s">
        <v>248</v>
      </c>
      <c r="K8447" t="s">
        <v>22</v>
      </c>
      <c r="L8447" t="s">
        <v>136</v>
      </c>
      <c r="M8447" t="s">
        <v>29640</v>
      </c>
      <c r="N8447" t="s">
        <v>29641</v>
      </c>
      <c r="O8447">
        <v>2.6944444444444444E-2</v>
      </c>
      <c r="P8447">
        <v>0</v>
      </c>
      <c r="Q8447">
        <v>0</v>
      </c>
      <c r="R8447">
        <v>0</v>
      </c>
      <c r="S8447">
        <v>0</v>
      </c>
      <c r="T8447">
        <v>1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</row>
    <row r="8448" spans="1:32" x14ac:dyDescent="0.3">
      <c r="A8448">
        <v>2783458</v>
      </c>
      <c r="B8448">
        <v>1</v>
      </c>
      <c r="C8448" t="s">
        <v>82</v>
      </c>
      <c r="D8448" t="s">
        <v>88</v>
      </c>
      <c r="E8448" t="s">
        <v>29642</v>
      </c>
      <c r="F8448" t="s">
        <v>29643</v>
      </c>
      <c r="G8448" t="s">
        <v>31546</v>
      </c>
      <c r="H8448" t="s">
        <v>409</v>
      </c>
      <c r="I8448" t="s">
        <v>78</v>
      </c>
      <c r="J8448" t="s">
        <v>135</v>
      </c>
      <c r="K8448" t="s">
        <v>3</v>
      </c>
      <c r="L8448" t="s">
        <v>136</v>
      </c>
      <c r="M8448" t="s">
        <v>29644</v>
      </c>
      <c r="N8448" t="s">
        <v>29645</v>
      </c>
      <c r="O8448">
        <v>0.78805555555555551</v>
      </c>
      <c r="P8448">
        <v>0</v>
      </c>
      <c r="Q8448">
        <v>27</v>
      </c>
      <c r="R8448">
        <v>0</v>
      </c>
      <c r="S8448">
        <v>0</v>
      </c>
      <c r="T8448">
        <v>0</v>
      </c>
      <c r="U8448">
        <v>13</v>
      </c>
      <c r="V8448">
        <v>0</v>
      </c>
      <c r="W8448">
        <v>0</v>
      </c>
      <c r="X8448">
        <v>0</v>
      </c>
      <c r="Y8448">
        <v>9.9610830000000004</v>
      </c>
      <c r="Z8448">
        <v>0</v>
      </c>
      <c r="AA8448">
        <v>0</v>
      </c>
      <c r="AB8448">
        <v>0</v>
      </c>
      <c r="AC8448">
        <v>10.621293</v>
      </c>
      <c r="AD8448">
        <v>0</v>
      </c>
      <c r="AE8448">
        <v>0</v>
      </c>
      <c r="AF8448">
        <v>20.582376</v>
      </c>
    </row>
    <row r="8449" spans="1:32" x14ac:dyDescent="0.3">
      <c r="A8449">
        <v>2783459</v>
      </c>
      <c r="B8449">
        <v>1</v>
      </c>
      <c r="C8449" t="s">
        <v>82</v>
      </c>
      <c r="D8449" t="s">
        <v>90</v>
      </c>
      <c r="E8449" t="s">
        <v>29646</v>
      </c>
      <c r="F8449" t="s">
        <v>24370</v>
      </c>
      <c r="G8449" t="s">
        <v>31548</v>
      </c>
      <c r="H8449" t="s">
        <v>893</v>
      </c>
      <c r="I8449" t="s">
        <v>78</v>
      </c>
      <c r="J8449" t="s">
        <v>135</v>
      </c>
      <c r="K8449" t="s">
        <v>22</v>
      </c>
      <c r="L8449" t="s">
        <v>136</v>
      </c>
      <c r="M8449" t="s">
        <v>29647</v>
      </c>
      <c r="N8449" t="s">
        <v>29648</v>
      </c>
      <c r="O8449">
        <v>1.5902777777777777</v>
      </c>
      <c r="P8449">
        <v>0</v>
      </c>
      <c r="Q8449">
        <v>3</v>
      </c>
      <c r="R8449">
        <v>0</v>
      </c>
      <c r="S8449">
        <v>0</v>
      </c>
      <c r="T8449">
        <v>0</v>
      </c>
      <c r="U8449">
        <v>2</v>
      </c>
      <c r="V8449">
        <v>0</v>
      </c>
      <c r="W8449">
        <v>0</v>
      </c>
      <c r="X8449">
        <v>0</v>
      </c>
      <c r="Y8449">
        <v>0.8461071</v>
      </c>
      <c r="Z8449">
        <v>0</v>
      </c>
      <c r="AA8449">
        <v>0</v>
      </c>
      <c r="AB8449">
        <v>0</v>
      </c>
      <c r="AC8449">
        <v>53.983220000000003</v>
      </c>
      <c r="AD8449">
        <v>0</v>
      </c>
      <c r="AE8449">
        <v>0</v>
      </c>
      <c r="AF8449">
        <v>54.829326999999999</v>
      </c>
    </row>
    <row r="8450" spans="1:32" x14ac:dyDescent="0.3">
      <c r="A8450">
        <v>2782052</v>
      </c>
      <c r="B8450">
        <v>1</v>
      </c>
      <c r="C8450" t="s">
        <v>83</v>
      </c>
      <c r="D8450" t="s">
        <v>124</v>
      </c>
      <c r="E8450" t="s">
        <v>29649</v>
      </c>
      <c r="F8450" t="s">
        <v>29650</v>
      </c>
      <c r="G8450" t="s">
        <v>31546</v>
      </c>
      <c r="H8450" t="s">
        <v>145</v>
      </c>
      <c r="I8450" t="s">
        <v>78</v>
      </c>
      <c r="J8450" t="s">
        <v>135</v>
      </c>
      <c r="K8450" t="s">
        <v>22</v>
      </c>
      <c r="L8450" t="s">
        <v>136</v>
      </c>
      <c r="M8450" t="s">
        <v>29651</v>
      </c>
      <c r="N8450" t="s">
        <v>29652</v>
      </c>
      <c r="O8450">
        <v>1.0900000000000001</v>
      </c>
      <c r="P8450">
        <v>0</v>
      </c>
      <c r="Q8450">
        <v>15</v>
      </c>
      <c r="R8450">
        <v>0</v>
      </c>
      <c r="S8450">
        <v>4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2.6879754</v>
      </c>
      <c r="Z8450">
        <v>0</v>
      </c>
      <c r="AA8450">
        <v>1.4532640999999999</v>
      </c>
      <c r="AB8450">
        <v>0</v>
      </c>
      <c r="AC8450">
        <v>0</v>
      </c>
      <c r="AD8450">
        <v>0</v>
      </c>
      <c r="AE8450">
        <v>0</v>
      </c>
      <c r="AF8450">
        <v>4.1412389999999997</v>
      </c>
    </row>
    <row r="8451" spans="1:32" x14ac:dyDescent="0.3">
      <c r="A8451">
        <v>2782754</v>
      </c>
      <c r="B8451">
        <v>1</v>
      </c>
      <c r="C8451" t="s">
        <v>82</v>
      </c>
      <c r="D8451" t="s">
        <v>94</v>
      </c>
      <c r="E8451" t="s">
        <v>29653</v>
      </c>
      <c r="F8451" t="s">
        <v>29654</v>
      </c>
      <c r="G8451" t="s">
        <v>31546</v>
      </c>
      <c r="H8451" t="s">
        <v>223</v>
      </c>
      <c r="I8451" t="s">
        <v>78</v>
      </c>
      <c r="J8451" t="s">
        <v>135</v>
      </c>
      <c r="K8451" t="s">
        <v>22</v>
      </c>
      <c r="L8451" t="s">
        <v>136</v>
      </c>
      <c r="M8451" t="s">
        <v>29655</v>
      </c>
      <c r="N8451" t="s">
        <v>29656</v>
      </c>
      <c r="O8451">
        <v>4.6780555555555559</v>
      </c>
      <c r="P8451">
        <v>0</v>
      </c>
      <c r="Q8451">
        <v>21</v>
      </c>
      <c r="R8451">
        <v>0</v>
      </c>
      <c r="S8451">
        <v>2</v>
      </c>
      <c r="T8451">
        <v>0</v>
      </c>
      <c r="U8451">
        <v>2</v>
      </c>
      <c r="V8451">
        <v>0</v>
      </c>
      <c r="W8451">
        <v>0</v>
      </c>
      <c r="X8451">
        <v>0</v>
      </c>
      <c r="Y8451">
        <v>9.489649</v>
      </c>
      <c r="Z8451">
        <v>0</v>
      </c>
      <c r="AA8451">
        <v>0.17628379</v>
      </c>
      <c r="AB8451">
        <v>0</v>
      </c>
      <c r="AC8451">
        <v>9.1136999999999996E-2</v>
      </c>
      <c r="AD8451">
        <v>0</v>
      </c>
      <c r="AE8451">
        <v>0</v>
      </c>
      <c r="AF8451">
        <v>9.7570700000000006</v>
      </c>
    </row>
    <row r="8452" spans="1:32" x14ac:dyDescent="0.3">
      <c r="A8452">
        <v>2783476</v>
      </c>
      <c r="B8452">
        <v>1</v>
      </c>
      <c r="C8452" t="s">
        <v>82</v>
      </c>
      <c r="D8452" t="s">
        <v>104</v>
      </c>
      <c r="E8452" t="s">
        <v>29657</v>
      </c>
      <c r="F8452" t="s">
        <v>29658</v>
      </c>
      <c r="G8452" t="s">
        <v>31548</v>
      </c>
      <c r="H8452" t="s">
        <v>409</v>
      </c>
      <c r="I8452" t="s">
        <v>78</v>
      </c>
      <c r="J8452" t="s">
        <v>135</v>
      </c>
      <c r="K8452" t="s">
        <v>22</v>
      </c>
      <c r="L8452" t="s">
        <v>136</v>
      </c>
      <c r="M8452" t="s">
        <v>29659</v>
      </c>
      <c r="N8452" t="s">
        <v>29660</v>
      </c>
      <c r="O8452">
        <v>2.2574999999999998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1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0.46551120000000001</v>
      </c>
      <c r="AD8452">
        <v>0</v>
      </c>
      <c r="AE8452">
        <v>0</v>
      </c>
      <c r="AF8452">
        <v>0.46551120000000001</v>
      </c>
    </row>
    <row r="8453" spans="1:32" x14ac:dyDescent="0.3">
      <c r="A8453">
        <v>2783475</v>
      </c>
      <c r="B8453">
        <v>1</v>
      </c>
      <c r="C8453" t="s">
        <v>83</v>
      </c>
      <c r="D8453" t="s">
        <v>125</v>
      </c>
      <c r="E8453" t="s">
        <v>29661</v>
      </c>
      <c r="F8453" t="s">
        <v>29662</v>
      </c>
      <c r="G8453" t="s">
        <v>31549</v>
      </c>
      <c r="H8453" t="s">
        <v>134</v>
      </c>
      <c r="I8453" t="s">
        <v>79</v>
      </c>
      <c r="J8453" t="s">
        <v>248</v>
      </c>
      <c r="K8453" t="s">
        <v>22</v>
      </c>
      <c r="L8453" t="s">
        <v>136</v>
      </c>
      <c r="M8453" t="s">
        <v>29663</v>
      </c>
      <c r="N8453" t="s">
        <v>29664</v>
      </c>
      <c r="O8453">
        <v>1.8333333333333333E-2</v>
      </c>
      <c r="P8453">
        <v>1</v>
      </c>
      <c r="Q8453">
        <v>136</v>
      </c>
      <c r="R8453">
        <v>37</v>
      </c>
      <c r="S8453">
        <v>11</v>
      </c>
      <c r="T8453">
        <v>1</v>
      </c>
      <c r="U8453">
        <v>20</v>
      </c>
      <c r="V8453">
        <v>0</v>
      </c>
      <c r="W8453">
        <v>0</v>
      </c>
      <c r="X8453">
        <v>0</v>
      </c>
      <c r="Y8453">
        <v>0.47590422999999998</v>
      </c>
      <c r="Z8453">
        <v>0.22317925</v>
      </c>
      <c r="AA8453">
        <v>4.4973537000000001E-2</v>
      </c>
      <c r="AB8453">
        <v>5.3022809999999998E-3</v>
      </c>
      <c r="AC8453">
        <v>0.10061106</v>
      </c>
      <c r="AD8453">
        <v>0</v>
      </c>
      <c r="AE8453">
        <v>0</v>
      </c>
      <c r="AF8453">
        <v>0.84997040000000001</v>
      </c>
    </row>
    <row r="8454" spans="1:32" x14ac:dyDescent="0.3">
      <c r="A8454">
        <v>2782666</v>
      </c>
      <c r="B8454">
        <v>1</v>
      </c>
      <c r="C8454" t="s">
        <v>82</v>
      </c>
      <c r="D8454" t="s">
        <v>85</v>
      </c>
      <c r="E8454" t="s">
        <v>29665</v>
      </c>
      <c r="F8454" t="s">
        <v>29666</v>
      </c>
      <c r="G8454" t="s">
        <v>31548</v>
      </c>
      <c r="H8454" t="s">
        <v>893</v>
      </c>
      <c r="I8454" t="s">
        <v>78</v>
      </c>
      <c r="J8454" t="s">
        <v>135</v>
      </c>
      <c r="K8454" t="s">
        <v>22</v>
      </c>
      <c r="L8454" t="s">
        <v>136</v>
      </c>
      <c r="M8454" t="s">
        <v>29667</v>
      </c>
      <c r="N8454" t="s">
        <v>29668</v>
      </c>
      <c r="O8454">
        <v>8.4263888888888889</v>
      </c>
      <c r="P8454">
        <v>0</v>
      </c>
      <c r="Q8454">
        <v>3</v>
      </c>
      <c r="R8454">
        <v>0</v>
      </c>
      <c r="S8454">
        <v>0</v>
      </c>
      <c r="T8454">
        <v>0</v>
      </c>
      <c r="U8454">
        <v>1</v>
      </c>
      <c r="V8454">
        <v>0</v>
      </c>
      <c r="W8454">
        <v>0</v>
      </c>
      <c r="X8454">
        <v>0</v>
      </c>
      <c r="Y8454">
        <v>4.4836499999999999</v>
      </c>
      <c r="Z8454">
        <v>0</v>
      </c>
      <c r="AA8454">
        <v>0</v>
      </c>
      <c r="AB8454">
        <v>0</v>
      </c>
      <c r="AC8454">
        <v>5.0595372999999999E-2</v>
      </c>
      <c r="AD8454">
        <v>0</v>
      </c>
      <c r="AE8454">
        <v>0</v>
      </c>
      <c r="AF8454">
        <v>4.5342454999999999</v>
      </c>
    </row>
    <row r="8455" spans="1:32" x14ac:dyDescent="0.3">
      <c r="A8455">
        <v>2783468</v>
      </c>
      <c r="B8455">
        <v>1</v>
      </c>
      <c r="C8455" t="s">
        <v>82</v>
      </c>
      <c r="D8455" t="s">
        <v>87</v>
      </c>
      <c r="E8455" t="s">
        <v>29669</v>
      </c>
      <c r="F8455" t="s">
        <v>29670</v>
      </c>
      <c r="G8455" t="s">
        <v>31552</v>
      </c>
      <c r="H8455" t="s">
        <v>145</v>
      </c>
      <c r="I8455" t="s">
        <v>78</v>
      </c>
      <c r="J8455" t="s">
        <v>135</v>
      </c>
      <c r="K8455" t="s">
        <v>22</v>
      </c>
      <c r="L8455" t="s">
        <v>136</v>
      </c>
      <c r="M8455" t="s">
        <v>29671</v>
      </c>
      <c r="N8455" t="s">
        <v>29672</v>
      </c>
      <c r="O8455">
        <v>2.1605555555555553</v>
      </c>
      <c r="P8455">
        <v>0</v>
      </c>
      <c r="Q8455">
        <v>275</v>
      </c>
      <c r="R8455">
        <v>0</v>
      </c>
      <c r="S8455">
        <v>0</v>
      </c>
      <c r="T8455">
        <v>0</v>
      </c>
      <c r="U8455">
        <v>10</v>
      </c>
      <c r="V8455">
        <v>0</v>
      </c>
      <c r="W8455">
        <v>0</v>
      </c>
      <c r="X8455">
        <v>0</v>
      </c>
      <c r="Y8455">
        <v>144.24922000000001</v>
      </c>
      <c r="Z8455">
        <v>0</v>
      </c>
      <c r="AA8455">
        <v>0</v>
      </c>
      <c r="AB8455">
        <v>0</v>
      </c>
      <c r="AC8455">
        <v>46.098520000000001</v>
      </c>
      <c r="AD8455">
        <v>0</v>
      </c>
      <c r="AE8455">
        <v>0</v>
      </c>
      <c r="AF8455">
        <v>190.34773000000001</v>
      </c>
    </row>
    <row r="8456" spans="1:32" x14ac:dyDescent="0.3">
      <c r="A8456">
        <v>2782741</v>
      </c>
      <c r="B8456">
        <v>1</v>
      </c>
      <c r="C8456" t="s">
        <v>82</v>
      </c>
      <c r="D8456" t="s">
        <v>109</v>
      </c>
      <c r="E8456" t="s">
        <v>29673</v>
      </c>
      <c r="F8456" t="s">
        <v>29674</v>
      </c>
      <c r="G8456" t="s">
        <v>31548</v>
      </c>
      <c r="H8456" t="s">
        <v>893</v>
      </c>
      <c r="I8456" t="s">
        <v>78</v>
      </c>
      <c r="J8456" t="s">
        <v>135</v>
      </c>
      <c r="K8456" t="s">
        <v>22</v>
      </c>
      <c r="L8456" t="s">
        <v>136</v>
      </c>
      <c r="M8456" t="s">
        <v>29675</v>
      </c>
      <c r="N8456" t="s">
        <v>29676</v>
      </c>
      <c r="O8456">
        <v>7.0052777777777777</v>
      </c>
      <c r="P8456">
        <v>0</v>
      </c>
      <c r="Q8456">
        <v>1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0.48925853000000002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0.48925853000000002</v>
      </c>
    </row>
    <row r="8457" spans="1:32" x14ac:dyDescent="0.3">
      <c r="A8457">
        <v>2783469</v>
      </c>
      <c r="B8457">
        <v>1</v>
      </c>
      <c r="C8457" t="s">
        <v>82</v>
      </c>
      <c r="D8457" t="s">
        <v>106</v>
      </c>
      <c r="E8457" t="s">
        <v>29677</v>
      </c>
      <c r="F8457" t="s">
        <v>29678</v>
      </c>
      <c r="G8457" t="s">
        <v>31548</v>
      </c>
      <c r="H8457" t="s">
        <v>409</v>
      </c>
      <c r="I8457" t="s">
        <v>78</v>
      </c>
      <c r="J8457" t="s">
        <v>135</v>
      </c>
      <c r="K8457" t="s">
        <v>3</v>
      </c>
      <c r="L8457" t="s">
        <v>136</v>
      </c>
      <c r="M8457" t="s">
        <v>29679</v>
      </c>
      <c r="N8457" t="s">
        <v>29680</v>
      </c>
      <c r="O8457">
        <v>1.8966675</v>
      </c>
      <c r="P8457">
        <v>0</v>
      </c>
      <c r="Q8457">
        <v>1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3.2196099999999999E-3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3.2196099999999999E-3</v>
      </c>
    </row>
    <row r="8458" spans="1:32" x14ac:dyDescent="0.3">
      <c r="A8458">
        <v>2782845</v>
      </c>
      <c r="B8458">
        <v>1</v>
      </c>
      <c r="C8458" t="s">
        <v>83</v>
      </c>
      <c r="D8458" t="s">
        <v>119</v>
      </c>
      <c r="E8458" t="s">
        <v>29681</v>
      </c>
      <c r="F8458" t="s">
        <v>29682</v>
      </c>
      <c r="G8458" t="s">
        <v>31548</v>
      </c>
      <c r="H8458" t="s">
        <v>893</v>
      </c>
      <c r="I8458" t="s">
        <v>78</v>
      </c>
      <c r="J8458" t="s">
        <v>135</v>
      </c>
      <c r="K8458" t="s">
        <v>22</v>
      </c>
      <c r="L8458" t="s">
        <v>136</v>
      </c>
      <c r="M8458" t="s">
        <v>29683</v>
      </c>
      <c r="N8458" t="s">
        <v>29684</v>
      </c>
      <c r="O8458">
        <v>3.5230555555555556</v>
      </c>
      <c r="P8458">
        <v>0</v>
      </c>
      <c r="Q8458">
        <v>1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1.5874691999999999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1.5874691999999999</v>
      </c>
    </row>
    <row r="8459" spans="1:32" x14ac:dyDescent="0.3">
      <c r="A8459">
        <v>2783165</v>
      </c>
      <c r="B8459">
        <v>1</v>
      </c>
      <c r="C8459" t="s">
        <v>82</v>
      </c>
      <c r="D8459" t="s">
        <v>112</v>
      </c>
      <c r="E8459" t="s">
        <v>29685</v>
      </c>
      <c r="F8459" t="s">
        <v>23184</v>
      </c>
      <c r="G8459" t="s">
        <v>31550</v>
      </c>
      <c r="H8459" t="s">
        <v>1432</v>
      </c>
      <c r="I8459" t="s">
        <v>78</v>
      </c>
      <c r="J8459" t="s">
        <v>135</v>
      </c>
      <c r="K8459" t="s">
        <v>22</v>
      </c>
      <c r="L8459" t="s">
        <v>136</v>
      </c>
      <c r="M8459" t="s">
        <v>29686</v>
      </c>
      <c r="N8459" t="s">
        <v>29687</v>
      </c>
      <c r="O8459">
        <v>4.0452786111111116</v>
      </c>
      <c r="P8459">
        <v>0</v>
      </c>
      <c r="Q8459">
        <v>85</v>
      </c>
      <c r="R8459">
        <v>0</v>
      </c>
      <c r="S8459">
        <v>0</v>
      </c>
      <c r="T8459">
        <v>0</v>
      </c>
      <c r="U8459">
        <v>12</v>
      </c>
      <c r="V8459">
        <v>0</v>
      </c>
      <c r="W8459">
        <v>0</v>
      </c>
      <c r="X8459">
        <v>0</v>
      </c>
      <c r="Y8459">
        <v>84.501260000000002</v>
      </c>
      <c r="Z8459">
        <v>0</v>
      </c>
      <c r="AA8459">
        <v>0</v>
      </c>
      <c r="AB8459">
        <v>0</v>
      </c>
      <c r="AC8459">
        <v>57.313479999999998</v>
      </c>
      <c r="AD8459">
        <v>0</v>
      </c>
      <c r="AE8459">
        <v>0</v>
      </c>
      <c r="AF8459">
        <v>141.81474</v>
      </c>
    </row>
    <row r="8460" spans="1:32" x14ac:dyDescent="0.3">
      <c r="A8460">
        <v>2783497</v>
      </c>
      <c r="B8460">
        <v>1</v>
      </c>
      <c r="C8460" t="s">
        <v>83</v>
      </c>
      <c r="D8460" t="s">
        <v>123</v>
      </c>
      <c r="E8460" t="s">
        <v>29688</v>
      </c>
      <c r="F8460" t="s">
        <v>13756</v>
      </c>
      <c r="G8460" t="s">
        <v>31545</v>
      </c>
      <c r="H8460" t="s">
        <v>134</v>
      </c>
      <c r="I8460" t="s">
        <v>79</v>
      </c>
      <c r="J8460" t="s">
        <v>135</v>
      </c>
      <c r="K8460" t="s">
        <v>22</v>
      </c>
      <c r="L8460" t="s">
        <v>136</v>
      </c>
      <c r="M8460" t="s">
        <v>29689</v>
      </c>
      <c r="N8460" t="s">
        <v>29690</v>
      </c>
      <c r="O8460">
        <v>0.36250083333333333</v>
      </c>
      <c r="P8460">
        <v>5</v>
      </c>
      <c r="Q8460">
        <v>1634</v>
      </c>
      <c r="R8460">
        <v>230</v>
      </c>
      <c r="S8460">
        <v>163</v>
      </c>
      <c r="T8460">
        <v>33</v>
      </c>
      <c r="U8460">
        <v>166</v>
      </c>
      <c r="V8460">
        <v>1</v>
      </c>
      <c r="W8460">
        <v>0</v>
      </c>
      <c r="X8460">
        <v>4.8776225999999996</v>
      </c>
      <c r="Y8460">
        <v>115.377594</v>
      </c>
      <c r="Z8460">
        <v>113.05663</v>
      </c>
      <c r="AA8460">
        <v>17.550495000000002</v>
      </c>
      <c r="AB8460">
        <v>210.61633</v>
      </c>
      <c r="AC8460">
        <v>35.241455000000002</v>
      </c>
      <c r="AD8460">
        <v>8.8149394999999995</v>
      </c>
      <c r="AE8460">
        <v>0</v>
      </c>
      <c r="AF8460">
        <v>505.53505999999999</v>
      </c>
    </row>
    <row r="8461" spans="1:32" x14ac:dyDescent="0.3">
      <c r="A8461">
        <v>2782881</v>
      </c>
      <c r="B8461">
        <v>1</v>
      </c>
      <c r="C8461" t="s">
        <v>82</v>
      </c>
      <c r="D8461" t="s">
        <v>92</v>
      </c>
      <c r="E8461" t="s">
        <v>29691</v>
      </c>
      <c r="F8461" t="s">
        <v>29692</v>
      </c>
      <c r="G8461" t="s">
        <v>31548</v>
      </c>
      <c r="H8461" t="s">
        <v>479</v>
      </c>
      <c r="I8461" t="s">
        <v>78</v>
      </c>
      <c r="J8461" t="s">
        <v>135</v>
      </c>
      <c r="K8461" t="s">
        <v>22</v>
      </c>
      <c r="L8461" t="s">
        <v>136</v>
      </c>
      <c r="M8461" t="s">
        <v>29693</v>
      </c>
      <c r="N8461" t="s">
        <v>29694</v>
      </c>
      <c r="O8461">
        <v>4.7491666666666665</v>
      </c>
      <c r="P8461">
        <v>0</v>
      </c>
      <c r="Q8461">
        <v>1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0.14368339999999999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0.14368339999999999</v>
      </c>
    </row>
    <row r="8462" spans="1:32" x14ac:dyDescent="0.3">
      <c r="A8462">
        <v>2782881</v>
      </c>
      <c r="B8462">
        <v>2</v>
      </c>
      <c r="C8462" t="s">
        <v>82</v>
      </c>
      <c r="D8462" t="s">
        <v>92</v>
      </c>
      <c r="E8462" t="s">
        <v>29695</v>
      </c>
      <c r="F8462" t="s">
        <v>2246</v>
      </c>
      <c r="G8462" t="s">
        <v>31546</v>
      </c>
      <c r="H8462" t="s">
        <v>479</v>
      </c>
      <c r="I8462" t="s">
        <v>78</v>
      </c>
      <c r="J8462" t="s">
        <v>135</v>
      </c>
      <c r="K8462" t="s">
        <v>22</v>
      </c>
      <c r="L8462" t="s">
        <v>136</v>
      </c>
      <c r="M8462" t="s">
        <v>29694</v>
      </c>
      <c r="N8462" t="s">
        <v>29696</v>
      </c>
      <c r="O8462">
        <v>0.79388972222222232</v>
      </c>
      <c r="P8462">
        <v>0</v>
      </c>
      <c r="Q8462">
        <v>76</v>
      </c>
      <c r="R8462">
        <v>0</v>
      </c>
      <c r="S8462">
        <v>0</v>
      </c>
      <c r="T8462">
        <v>0</v>
      </c>
      <c r="U8462">
        <v>11</v>
      </c>
      <c r="V8462">
        <v>0</v>
      </c>
      <c r="W8462">
        <v>0</v>
      </c>
      <c r="X8462">
        <v>0</v>
      </c>
      <c r="Y8462">
        <v>24.945072</v>
      </c>
      <c r="Z8462">
        <v>0</v>
      </c>
      <c r="AA8462">
        <v>0</v>
      </c>
      <c r="AB8462">
        <v>0</v>
      </c>
      <c r="AC8462">
        <v>0.94516915000000001</v>
      </c>
      <c r="AD8462">
        <v>0</v>
      </c>
      <c r="AE8462">
        <v>0</v>
      </c>
      <c r="AF8462">
        <v>25.890242000000001</v>
      </c>
    </row>
    <row r="8463" spans="1:32" x14ac:dyDescent="0.3">
      <c r="A8463">
        <v>2783498</v>
      </c>
      <c r="B8463">
        <v>1</v>
      </c>
      <c r="C8463" t="s">
        <v>82</v>
      </c>
      <c r="D8463" t="s">
        <v>87</v>
      </c>
      <c r="E8463" t="s">
        <v>29697</v>
      </c>
      <c r="F8463" t="s">
        <v>29698</v>
      </c>
      <c r="G8463" t="s">
        <v>31548</v>
      </c>
      <c r="H8463" t="s">
        <v>333</v>
      </c>
      <c r="I8463" t="s">
        <v>78</v>
      </c>
      <c r="J8463" t="s">
        <v>135</v>
      </c>
      <c r="K8463" t="s">
        <v>22</v>
      </c>
      <c r="L8463" t="s">
        <v>136</v>
      </c>
      <c r="M8463" t="s">
        <v>29699</v>
      </c>
      <c r="N8463" t="s">
        <v>29700</v>
      </c>
      <c r="O8463">
        <v>4.4644436111111112</v>
      </c>
      <c r="P8463">
        <v>0</v>
      </c>
      <c r="Q8463">
        <v>5</v>
      </c>
      <c r="R8463">
        <v>0</v>
      </c>
      <c r="S8463">
        <v>0</v>
      </c>
      <c r="T8463">
        <v>0</v>
      </c>
      <c r="U8463">
        <v>1</v>
      </c>
      <c r="V8463">
        <v>0</v>
      </c>
      <c r="W8463">
        <v>0</v>
      </c>
      <c r="X8463">
        <v>0</v>
      </c>
      <c r="Y8463">
        <v>2.4358053000000002</v>
      </c>
      <c r="Z8463">
        <v>0</v>
      </c>
      <c r="AA8463">
        <v>0</v>
      </c>
      <c r="AB8463">
        <v>0</v>
      </c>
      <c r="AC8463">
        <v>7.1184050000000001</v>
      </c>
      <c r="AD8463">
        <v>0</v>
      </c>
      <c r="AE8463">
        <v>0</v>
      </c>
      <c r="AF8463">
        <v>9.5542110000000005</v>
      </c>
    </row>
    <row r="8464" spans="1:32" x14ac:dyDescent="0.3">
      <c r="A8464">
        <v>2783498</v>
      </c>
      <c r="B8464">
        <v>2</v>
      </c>
      <c r="C8464" t="s">
        <v>82</v>
      </c>
      <c r="D8464" t="s">
        <v>87</v>
      </c>
      <c r="E8464" t="s">
        <v>29701</v>
      </c>
      <c r="F8464" t="s">
        <v>29702</v>
      </c>
      <c r="G8464" t="s">
        <v>31546</v>
      </c>
      <c r="H8464" t="s">
        <v>333</v>
      </c>
      <c r="I8464" t="s">
        <v>78</v>
      </c>
      <c r="J8464" t="s">
        <v>135</v>
      </c>
      <c r="K8464" t="s">
        <v>22</v>
      </c>
      <c r="L8464" t="s">
        <v>136</v>
      </c>
      <c r="M8464" t="s">
        <v>29700</v>
      </c>
      <c r="N8464" t="s">
        <v>29703</v>
      </c>
      <c r="O8464">
        <v>0.66416750000000002</v>
      </c>
      <c r="P8464">
        <v>0</v>
      </c>
      <c r="Q8464">
        <v>107</v>
      </c>
      <c r="R8464">
        <v>0</v>
      </c>
      <c r="S8464">
        <v>0</v>
      </c>
      <c r="T8464">
        <v>0</v>
      </c>
      <c r="U8464">
        <v>9</v>
      </c>
      <c r="V8464">
        <v>0</v>
      </c>
      <c r="W8464">
        <v>0</v>
      </c>
      <c r="X8464">
        <v>0</v>
      </c>
      <c r="Y8464">
        <v>22.042729999999999</v>
      </c>
      <c r="Z8464">
        <v>0</v>
      </c>
      <c r="AA8464">
        <v>0</v>
      </c>
      <c r="AB8464">
        <v>0</v>
      </c>
      <c r="AC8464">
        <v>2.7503815</v>
      </c>
      <c r="AD8464">
        <v>0</v>
      </c>
      <c r="AE8464">
        <v>0</v>
      </c>
      <c r="AF8464">
        <v>24.793112000000001</v>
      </c>
    </row>
    <row r="8465" spans="1:32" x14ac:dyDescent="0.3">
      <c r="A8465">
        <v>2782912</v>
      </c>
      <c r="B8465">
        <v>1</v>
      </c>
      <c r="C8465" t="s">
        <v>83</v>
      </c>
      <c r="D8465" t="s">
        <v>114</v>
      </c>
      <c r="E8465" t="s">
        <v>29704</v>
      </c>
      <c r="F8465" t="s">
        <v>29705</v>
      </c>
      <c r="G8465" t="s">
        <v>31546</v>
      </c>
      <c r="H8465" t="s">
        <v>223</v>
      </c>
      <c r="I8465" t="s">
        <v>78</v>
      </c>
      <c r="J8465" t="s">
        <v>135</v>
      </c>
      <c r="K8465" t="s">
        <v>22</v>
      </c>
      <c r="L8465" t="s">
        <v>136</v>
      </c>
      <c r="M8465" t="s">
        <v>29706</v>
      </c>
      <c r="N8465" t="s">
        <v>29707</v>
      </c>
      <c r="O8465">
        <v>2.4130555555555557</v>
      </c>
      <c r="P8465">
        <v>0</v>
      </c>
      <c r="Q8465">
        <v>7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2.5268328000000002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2.5268328000000002</v>
      </c>
    </row>
    <row r="8466" spans="1:32" x14ac:dyDescent="0.3">
      <c r="A8466">
        <v>2782932</v>
      </c>
      <c r="B8466">
        <v>1</v>
      </c>
      <c r="C8466" t="s">
        <v>82</v>
      </c>
      <c r="D8466" t="s">
        <v>110</v>
      </c>
      <c r="E8466" t="s">
        <v>29708</v>
      </c>
      <c r="F8466" t="s">
        <v>29019</v>
      </c>
      <c r="G8466" t="s">
        <v>31545</v>
      </c>
      <c r="H8466" t="s">
        <v>134</v>
      </c>
      <c r="I8466" t="s">
        <v>79</v>
      </c>
      <c r="J8466" t="s">
        <v>135</v>
      </c>
      <c r="K8466" t="s">
        <v>22</v>
      </c>
      <c r="L8466" t="s">
        <v>136</v>
      </c>
      <c r="M8466" t="s">
        <v>29709</v>
      </c>
      <c r="N8466" t="s">
        <v>29710</v>
      </c>
      <c r="O8466">
        <v>0.94944444444444442</v>
      </c>
      <c r="P8466">
        <v>2</v>
      </c>
      <c r="Q8466">
        <v>752</v>
      </c>
      <c r="R8466">
        <v>90</v>
      </c>
      <c r="S8466">
        <v>139</v>
      </c>
      <c r="T8466">
        <v>11</v>
      </c>
      <c r="U8466">
        <v>115</v>
      </c>
      <c r="V8466">
        <v>0</v>
      </c>
      <c r="W8466">
        <v>0</v>
      </c>
      <c r="X8466">
        <v>0.35213768000000001</v>
      </c>
      <c r="Y8466">
        <v>154.14026999999999</v>
      </c>
      <c r="Z8466">
        <v>86.766266000000002</v>
      </c>
      <c r="AA8466">
        <v>89.053309999999996</v>
      </c>
      <c r="AB8466">
        <v>49.784492</v>
      </c>
      <c r="AC8466">
        <v>75.876900000000006</v>
      </c>
      <c r="AD8466">
        <v>0</v>
      </c>
      <c r="AE8466">
        <v>0</v>
      </c>
      <c r="AF8466">
        <v>455.97340000000003</v>
      </c>
    </row>
    <row r="8467" spans="1:32" x14ac:dyDescent="0.3">
      <c r="A8467">
        <v>2804073</v>
      </c>
      <c r="B8467">
        <v>1</v>
      </c>
      <c r="C8467" t="s">
        <v>82</v>
      </c>
      <c r="D8467" t="s">
        <v>108</v>
      </c>
      <c r="E8467" t="s">
        <v>29711</v>
      </c>
      <c r="F8467" t="s">
        <v>29712</v>
      </c>
      <c r="G8467" t="s">
        <v>31551</v>
      </c>
      <c r="H8467" t="s">
        <v>643</v>
      </c>
      <c r="I8467" t="s">
        <v>79</v>
      </c>
      <c r="J8467" t="s">
        <v>135</v>
      </c>
      <c r="K8467" t="s">
        <v>22</v>
      </c>
      <c r="L8467" t="s">
        <v>186</v>
      </c>
      <c r="M8467" t="s">
        <v>29713</v>
      </c>
      <c r="N8467" t="s">
        <v>29714</v>
      </c>
      <c r="O8467">
        <v>6.7191666666666663</v>
      </c>
      <c r="P8467">
        <v>0</v>
      </c>
      <c r="Q8467">
        <v>27</v>
      </c>
      <c r="R8467">
        <v>0</v>
      </c>
      <c r="S8467">
        <v>23</v>
      </c>
      <c r="T8467">
        <v>0</v>
      </c>
      <c r="U8467">
        <v>16</v>
      </c>
      <c r="V8467">
        <v>0</v>
      </c>
      <c r="W8467">
        <v>0</v>
      </c>
      <c r="X8467">
        <v>0</v>
      </c>
      <c r="Y8467">
        <v>16.638468</v>
      </c>
      <c r="Z8467">
        <v>0</v>
      </c>
      <c r="AA8467">
        <v>32.240955</v>
      </c>
      <c r="AB8467">
        <v>0</v>
      </c>
      <c r="AC8467">
        <v>132.75876</v>
      </c>
      <c r="AD8467">
        <v>0</v>
      </c>
      <c r="AE8467">
        <v>0</v>
      </c>
      <c r="AF8467">
        <v>181.63817</v>
      </c>
    </row>
    <row r="8468" spans="1:32" x14ac:dyDescent="0.3">
      <c r="A8468">
        <v>2782935</v>
      </c>
      <c r="B8468">
        <v>1</v>
      </c>
      <c r="C8468" t="s">
        <v>82</v>
      </c>
      <c r="D8468" t="s">
        <v>105</v>
      </c>
      <c r="E8468" t="s">
        <v>29715</v>
      </c>
      <c r="F8468" t="s">
        <v>29716</v>
      </c>
      <c r="G8468" t="s">
        <v>31552</v>
      </c>
      <c r="H8468" t="s">
        <v>2625</v>
      </c>
      <c r="I8468" t="s">
        <v>78</v>
      </c>
      <c r="J8468" t="s">
        <v>135</v>
      </c>
      <c r="K8468" t="s">
        <v>22</v>
      </c>
      <c r="L8468" t="s">
        <v>136</v>
      </c>
      <c r="M8468" t="s">
        <v>29717</v>
      </c>
      <c r="N8468" t="s">
        <v>29718</v>
      </c>
      <c r="O8468">
        <v>4.259722222222222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86</v>
      </c>
      <c r="V8468">
        <v>0</v>
      </c>
      <c r="W8468">
        <v>17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638.63744999999994</v>
      </c>
      <c r="AD8468">
        <v>0</v>
      </c>
      <c r="AE8468">
        <v>555.00109999999995</v>
      </c>
      <c r="AF8468">
        <v>1193.6385</v>
      </c>
    </row>
    <row r="8469" spans="1:32" x14ac:dyDescent="0.3">
      <c r="A8469">
        <v>2783499</v>
      </c>
      <c r="B8469">
        <v>1</v>
      </c>
      <c r="C8469" t="s">
        <v>83</v>
      </c>
      <c r="D8469" t="s">
        <v>114</v>
      </c>
      <c r="E8469" t="s">
        <v>29719</v>
      </c>
      <c r="F8469" t="s">
        <v>29720</v>
      </c>
      <c r="G8469" t="s">
        <v>31546</v>
      </c>
      <c r="H8469" t="s">
        <v>223</v>
      </c>
      <c r="I8469" t="s">
        <v>78</v>
      </c>
      <c r="J8469" t="s">
        <v>135</v>
      </c>
      <c r="K8469" t="s">
        <v>22</v>
      </c>
      <c r="L8469" t="s">
        <v>136</v>
      </c>
      <c r="M8469" t="s">
        <v>29721</v>
      </c>
      <c r="N8469" t="s">
        <v>29722</v>
      </c>
      <c r="O8469">
        <v>0.48722222222222222</v>
      </c>
      <c r="P8469">
        <v>0</v>
      </c>
      <c r="Q8469">
        <v>163</v>
      </c>
      <c r="R8469">
        <v>0</v>
      </c>
      <c r="S8469">
        <v>0</v>
      </c>
      <c r="T8469">
        <v>0</v>
      </c>
      <c r="U8469">
        <v>5</v>
      </c>
      <c r="V8469">
        <v>0</v>
      </c>
      <c r="W8469">
        <v>0</v>
      </c>
      <c r="X8469">
        <v>0</v>
      </c>
      <c r="Y8469">
        <v>13.114038000000001</v>
      </c>
      <c r="Z8469">
        <v>0</v>
      </c>
      <c r="AA8469">
        <v>0</v>
      </c>
      <c r="AB8469">
        <v>0</v>
      </c>
      <c r="AC8469">
        <v>0.16533907</v>
      </c>
      <c r="AD8469">
        <v>0</v>
      </c>
      <c r="AE8469">
        <v>0</v>
      </c>
      <c r="AF8469">
        <v>13.279377999999999</v>
      </c>
    </row>
    <row r="8470" spans="1:32" x14ac:dyDescent="0.3">
      <c r="A8470">
        <v>2783173</v>
      </c>
      <c r="B8470">
        <v>1</v>
      </c>
      <c r="C8470" t="s">
        <v>82</v>
      </c>
      <c r="D8470" t="s">
        <v>105</v>
      </c>
      <c r="E8470" t="s">
        <v>29723</v>
      </c>
      <c r="F8470" t="s">
        <v>29724</v>
      </c>
      <c r="G8470" t="s">
        <v>31546</v>
      </c>
      <c r="H8470" t="s">
        <v>643</v>
      </c>
      <c r="I8470" t="s">
        <v>78</v>
      </c>
      <c r="J8470" t="s">
        <v>135</v>
      </c>
      <c r="K8470" t="s">
        <v>22</v>
      </c>
      <c r="L8470" t="s">
        <v>186</v>
      </c>
      <c r="M8470" t="s">
        <v>29725</v>
      </c>
      <c r="N8470" t="s">
        <v>29726</v>
      </c>
      <c r="O8470">
        <v>6.4661111111111111</v>
      </c>
      <c r="P8470">
        <v>0</v>
      </c>
      <c r="Q8470">
        <v>67</v>
      </c>
      <c r="R8470">
        <v>0</v>
      </c>
      <c r="S8470">
        <v>2</v>
      </c>
      <c r="T8470">
        <v>0</v>
      </c>
      <c r="U8470">
        <v>1</v>
      </c>
      <c r="V8470">
        <v>0</v>
      </c>
      <c r="W8470">
        <v>0</v>
      </c>
      <c r="X8470">
        <v>0</v>
      </c>
      <c r="Y8470">
        <v>149.47253000000001</v>
      </c>
      <c r="Z8470">
        <v>0</v>
      </c>
      <c r="AA8470">
        <v>6.6763599999999999</v>
      </c>
      <c r="AB8470">
        <v>0</v>
      </c>
      <c r="AC8470">
        <v>4.4703078E-2</v>
      </c>
      <c r="AD8470">
        <v>0</v>
      </c>
      <c r="AE8470">
        <v>0</v>
      </c>
      <c r="AF8470">
        <v>156.1936</v>
      </c>
    </row>
    <row r="8471" spans="1:32" x14ac:dyDescent="0.3">
      <c r="A8471">
        <v>2783278</v>
      </c>
      <c r="B8471">
        <v>1</v>
      </c>
      <c r="C8471" t="s">
        <v>82</v>
      </c>
      <c r="D8471" t="s">
        <v>94</v>
      </c>
      <c r="E8471" t="s">
        <v>29727</v>
      </c>
      <c r="F8471" t="s">
        <v>29728</v>
      </c>
      <c r="G8471" t="s">
        <v>31549</v>
      </c>
      <c r="H8471" t="s">
        <v>648</v>
      </c>
      <c r="I8471" t="s">
        <v>79</v>
      </c>
      <c r="J8471" t="s">
        <v>135</v>
      </c>
      <c r="K8471" t="s">
        <v>22</v>
      </c>
      <c r="L8471" t="s">
        <v>186</v>
      </c>
      <c r="M8471" t="s">
        <v>29729</v>
      </c>
      <c r="N8471" t="s">
        <v>29730</v>
      </c>
      <c r="O8471">
        <v>5.0702777777777781</v>
      </c>
      <c r="P8471">
        <v>2</v>
      </c>
      <c r="Q8471">
        <v>3755</v>
      </c>
      <c r="R8471">
        <v>0</v>
      </c>
      <c r="S8471">
        <v>1</v>
      </c>
      <c r="T8471">
        <v>1</v>
      </c>
      <c r="U8471">
        <v>259</v>
      </c>
      <c r="V8471">
        <v>0</v>
      </c>
      <c r="W8471">
        <v>3</v>
      </c>
      <c r="X8471">
        <v>22.009913999999998</v>
      </c>
      <c r="Y8471">
        <v>1984.8016</v>
      </c>
      <c r="Z8471">
        <v>0</v>
      </c>
      <c r="AA8471">
        <v>0.60656803999999998</v>
      </c>
      <c r="AB8471">
        <v>5.6024580000000004</v>
      </c>
      <c r="AC8471">
        <v>774.41156000000001</v>
      </c>
      <c r="AD8471">
        <v>0</v>
      </c>
      <c r="AE8471">
        <v>22.664750000000002</v>
      </c>
      <c r="AF8471">
        <v>2810.0970000000002</v>
      </c>
    </row>
    <row r="8472" spans="1:32" x14ac:dyDescent="0.3">
      <c r="A8472">
        <v>2783368</v>
      </c>
      <c r="B8472">
        <v>1</v>
      </c>
      <c r="C8472" t="s">
        <v>82</v>
      </c>
      <c r="D8472" t="s">
        <v>101</v>
      </c>
      <c r="E8472" t="s">
        <v>29731</v>
      </c>
      <c r="F8472" t="s">
        <v>5535</v>
      </c>
      <c r="G8472" t="s">
        <v>31549</v>
      </c>
      <c r="H8472" t="s">
        <v>3730</v>
      </c>
      <c r="I8472" t="s">
        <v>79</v>
      </c>
      <c r="J8472" t="s">
        <v>135</v>
      </c>
      <c r="K8472" t="s">
        <v>22</v>
      </c>
      <c r="L8472" t="s">
        <v>186</v>
      </c>
      <c r="M8472" t="s">
        <v>29732</v>
      </c>
      <c r="N8472" t="s">
        <v>29733</v>
      </c>
      <c r="O8472">
        <v>2.3711111111111109</v>
      </c>
      <c r="P8472">
        <v>0</v>
      </c>
      <c r="Q8472">
        <v>383</v>
      </c>
      <c r="R8472">
        <v>7</v>
      </c>
      <c r="S8472">
        <v>1</v>
      </c>
      <c r="T8472">
        <v>16</v>
      </c>
      <c r="U8472">
        <v>37</v>
      </c>
      <c r="V8472">
        <v>6</v>
      </c>
      <c r="W8472">
        <v>0</v>
      </c>
      <c r="X8472">
        <v>0</v>
      </c>
      <c r="Y8472">
        <v>220.05362</v>
      </c>
      <c r="Z8472">
        <v>209.62379999999999</v>
      </c>
      <c r="AA8472">
        <v>2.3715703E-3</v>
      </c>
      <c r="AB8472">
        <v>916.47119999999995</v>
      </c>
      <c r="AC8472">
        <v>47.798389999999998</v>
      </c>
      <c r="AD8472">
        <v>1429.5282</v>
      </c>
      <c r="AE8472">
        <v>0</v>
      </c>
      <c r="AF8472">
        <v>2823.4775</v>
      </c>
    </row>
    <row r="8473" spans="1:32" x14ac:dyDescent="0.3">
      <c r="A8473">
        <v>2783171</v>
      </c>
      <c r="B8473">
        <v>1</v>
      </c>
      <c r="C8473" t="s">
        <v>82</v>
      </c>
      <c r="D8473" t="s">
        <v>105</v>
      </c>
      <c r="E8473" t="s">
        <v>29734</v>
      </c>
      <c r="F8473" t="s">
        <v>29735</v>
      </c>
      <c r="G8473" t="s">
        <v>31546</v>
      </c>
      <c r="H8473" t="s">
        <v>643</v>
      </c>
      <c r="I8473" t="s">
        <v>78</v>
      </c>
      <c r="J8473" t="s">
        <v>135</v>
      </c>
      <c r="K8473" t="s">
        <v>22</v>
      </c>
      <c r="L8473" t="s">
        <v>186</v>
      </c>
      <c r="M8473" t="s">
        <v>29736</v>
      </c>
      <c r="N8473" t="s">
        <v>29737</v>
      </c>
      <c r="O8473">
        <v>6.5058333333333334</v>
      </c>
      <c r="P8473">
        <v>0</v>
      </c>
      <c r="Q8473">
        <v>61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113.57174999999999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113.57174999999999</v>
      </c>
    </row>
    <row r="8474" spans="1:32" x14ac:dyDescent="0.3">
      <c r="A8474">
        <v>2801706</v>
      </c>
      <c r="B8474">
        <v>1</v>
      </c>
      <c r="C8474" t="s">
        <v>82</v>
      </c>
      <c r="D8474" t="s">
        <v>108</v>
      </c>
      <c r="E8474" t="s">
        <v>29711</v>
      </c>
      <c r="F8474" t="s">
        <v>29712</v>
      </c>
      <c r="G8474" t="s">
        <v>31551</v>
      </c>
      <c r="H8474" t="s">
        <v>643</v>
      </c>
      <c r="I8474" t="s">
        <v>79</v>
      </c>
      <c r="J8474" t="s">
        <v>135</v>
      </c>
      <c r="K8474" t="s">
        <v>22</v>
      </c>
      <c r="L8474" t="s">
        <v>186</v>
      </c>
      <c r="M8474" t="s">
        <v>29738</v>
      </c>
      <c r="N8474" t="s">
        <v>29739</v>
      </c>
      <c r="O8474">
        <v>6.7094444444444443</v>
      </c>
      <c r="P8474">
        <v>0</v>
      </c>
      <c r="Q8474">
        <v>27</v>
      </c>
      <c r="R8474">
        <v>0</v>
      </c>
      <c r="S8474">
        <v>23</v>
      </c>
      <c r="T8474">
        <v>0</v>
      </c>
      <c r="U8474">
        <v>16</v>
      </c>
      <c r="V8474">
        <v>0</v>
      </c>
      <c r="W8474">
        <v>0</v>
      </c>
      <c r="X8474">
        <v>0</v>
      </c>
      <c r="Y8474">
        <v>16.707424</v>
      </c>
      <c r="Z8474">
        <v>0</v>
      </c>
      <c r="AA8474">
        <v>31.536612999999999</v>
      </c>
      <c r="AB8474">
        <v>0</v>
      </c>
      <c r="AC8474">
        <v>134.19426000000001</v>
      </c>
      <c r="AD8474">
        <v>0</v>
      </c>
      <c r="AE8474">
        <v>0</v>
      </c>
      <c r="AF8474">
        <v>182.4383</v>
      </c>
    </row>
    <row r="8475" spans="1:32" x14ac:dyDescent="0.3">
      <c r="A8475">
        <v>2804018</v>
      </c>
      <c r="B8475">
        <v>1</v>
      </c>
      <c r="C8475" t="s">
        <v>82</v>
      </c>
      <c r="D8475" t="s">
        <v>113</v>
      </c>
      <c r="E8475" t="s">
        <v>29740</v>
      </c>
      <c r="F8475" t="s">
        <v>29741</v>
      </c>
      <c r="G8475" t="s">
        <v>31546</v>
      </c>
      <c r="H8475" t="s">
        <v>643</v>
      </c>
      <c r="I8475" t="s">
        <v>78</v>
      </c>
      <c r="J8475" t="s">
        <v>135</v>
      </c>
      <c r="K8475" t="s">
        <v>22</v>
      </c>
      <c r="L8475" t="s">
        <v>186</v>
      </c>
      <c r="M8475" t="s">
        <v>29742</v>
      </c>
      <c r="N8475" t="s">
        <v>29743</v>
      </c>
      <c r="O8475">
        <v>4.7102788888888893</v>
      </c>
      <c r="P8475">
        <v>0</v>
      </c>
      <c r="Q8475">
        <v>334</v>
      </c>
      <c r="R8475">
        <v>0</v>
      </c>
      <c r="S8475">
        <v>1</v>
      </c>
      <c r="T8475">
        <v>0</v>
      </c>
      <c r="U8475">
        <v>106</v>
      </c>
      <c r="V8475">
        <v>0</v>
      </c>
      <c r="W8475">
        <v>0</v>
      </c>
      <c r="X8475">
        <v>0</v>
      </c>
      <c r="Y8475">
        <v>651.78894000000003</v>
      </c>
      <c r="Z8475">
        <v>0</v>
      </c>
      <c r="AA8475">
        <v>4.3727927E-2</v>
      </c>
      <c r="AB8475">
        <v>0</v>
      </c>
      <c r="AC8475">
        <v>378.50223</v>
      </c>
      <c r="AD8475">
        <v>0</v>
      </c>
      <c r="AE8475">
        <v>0</v>
      </c>
      <c r="AF8475">
        <v>1030.3348000000001</v>
      </c>
    </row>
    <row r="8476" spans="1:32" x14ac:dyDescent="0.3">
      <c r="A8476">
        <v>2783514</v>
      </c>
      <c r="B8476">
        <v>1</v>
      </c>
      <c r="C8476" t="s">
        <v>83</v>
      </c>
      <c r="D8476" t="s">
        <v>128</v>
      </c>
      <c r="E8476" t="s">
        <v>29495</v>
      </c>
      <c r="F8476" t="s">
        <v>20570</v>
      </c>
      <c r="G8476" t="s">
        <v>31549</v>
      </c>
      <c r="H8476" t="s">
        <v>134</v>
      </c>
      <c r="I8476" t="s">
        <v>79</v>
      </c>
      <c r="J8476" t="s">
        <v>135</v>
      </c>
      <c r="K8476" t="s">
        <v>22</v>
      </c>
      <c r="L8476" t="s">
        <v>136</v>
      </c>
      <c r="M8476" t="s">
        <v>29744</v>
      </c>
      <c r="N8476" t="s">
        <v>29745</v>
      </c>
      <c r="O8476">
        <v>2.3480563888888892</v>
      </c>
      <c r="P8476">
        <v>9</v>
      </c>
      <c r="Q8476">
        <v>1529</v>
      </c>
      <c r="R8476">
        <v>43</v>
      </c>
      <c r="S8476">
        <v>89</v>
      </c>
      <c r="T8476">
        <v>6</v>
      </c>
      <c r="U8476">
        <v>131</v>
      </c>
      <c r="V8476">
        <v>1</v>
      </c>
      <c r="W8476">
        <v>0</v>
      </c>
      <c r="X8476">
        <v>35.501021999999999</v>
      </c>
      <c r="Y8476">
        <v>483.54147</v>
      </c>
      <c r="Z8476">
        <v>78.14537</v>
      </c>
      <c r="AA8476">
        <v>34.608784</v>
      </c>
      <c r="AB8476">
        <v>53.423682999999997</v>
      </c>
      <c r="AC8476">
        <v>155.7208</v>
      </c>
      <c r="AD8476">
        <v>15.849615999999999</v>
      </c>
      <c r="AE8476">
        <v>0</v>
      </c>
      <c r="AF8476">
        <v>856.79070000000002</v>
      </c>
    </row>
    <row r="8477" spans="1:32" x14ac:dyDescent="0.3">
      <c r="A8477">
        <v>2782939</v>
      </c>
      <c r="B8477">
        <v>1</v>
      </c>
      <c r="C8477" t="s">
        <v>82</v>
      </c>
      <c r="D8477" t="s">
        <v>98</v>
      </c>
      <c r="E8477" t="s">
        <v>29746</v>
      </c>
      <c r="F8477" t="s">
        <v>29747</v>
      </c>
      <c r="G8477" t="s">
        <v>31546</v>
      </c>
      <c r="H8477" t="s">
        <v>2212</v>
      </c>
      <c r="I8477" t="s">
        <v>78</v>
      </c>
      <c r="J8477" t="s">
        <v>135</v>
      </c>
      <c r="K8477" t="s">
        <v>22</v>
      </c>
      <c r="L8477" t="s">
        <v>136</v>
      </c>
      <c r="M8477" t="s">
        <v>29748</v>
      </c>
      <c r="N8477" t="s">
        <v>29749</v>
      </c>
      <c r="O8477">
        <v>0.96166750000000001</v>
      </c>
      <c r="P8477">
        <v>0</v>
      </c>
      <c r="Q8477">
        <v>109</v>
      </c>
      <c r="R8477">
        <v>0</v>
      </c>
      <c r="S8477">
        <v>0</v>
      </c>
      <c r="T8477">
        <v>0</v>
      </c>
      <c r="U8477">
        <v>42</v>
      </c>
      <c r="V8477">
        <v>0</v>
      </c>
      <c r="W8477">
        <v>0</v>
      </c>
      <c r="X8477">
        <v>0</v>
      </c>
      <c r="Y8477">
        <v>37.364131999999998</v>
      </c>
      <c r="Z8477">
        <v>0</v>
      </c>
      <c r="AA8477">
        <v>0</v>
      </c>
      <c r="AB8477">
        <v>0</v>
      </c>
      <c r="AC8477">
        <v>44.522475999999997</v>
      </c>
      <c r="AD8477">
        <v>0</v>
      </c>
      <c r="AE8477">
        <v>0</v>
      </c>
      <c r="AF8477">
        <v>81.886610000000005</v>
      </c>
    </row>
    <row r="8478" spans="1:32" x14ac:dyDescent="0.3">
      <c r="A8478">
        <v>2782544</v>
      </c>
      <c r="B8478">
        <v>1</v>
      </c>
      <c r="C8478" t="s">
        <v>82</v>
      </c>
      <c r="D8478" t="s">
        <v>92</v>
      </c>
      <c r="E8478" t="s">
        <v>29750</v>
      </c>
      <c r="F8478" t="s">
        <v>21796</v>
      </c>
      <c r="G8478" t="s">
        <v>31545</v>
      </c>
      <c r="H8478" t="s">
        <v>648</v>
      </c>
      <c r="I8478" t="s">
        <v>79</v>
      </c>
      <c r="J8478" t="s">
        <v>135</v>
      </c>
      <c r="K8478" t="s">
        <v>22</v>
      </c>
      <c r="L8478" t="s">
        <v>186</v>
      </c>
      <c r="M8478" t="s">
        <v>29751</v>
      </c>
      <c r="N8478" t="s">
        <v>29752</v>
      </c>
      <c r="O8478">
        <v>9.899166666666666</v>
      </c>
      <c r="P8478">
        <v>0</v>
      </c>
      <c r="Q8478">
        <v>77</v>
      </c>
      <c r="R8478">
        <v>0</v>
      </c>
      <c r="S8478">
        <v>0</v>
      </c>
      <c r="T8478">
        <v>1</v>
      </c>
      <c r="U8478">
        <v>0</v>
      </c>
      <c r="V8478">
        <v>0</v>
      </c>
      <c r="W8478">
        <v>0</v>
      </c>
      <c r="X8478">
        <v>0</v>
      </c>
      <c r="Y8478">
        <v>41.635807</v>
      </c>
      <c r="Z8478">
        <v>0</v>
      </c>
      <c r="AA8478">
        <v>0</v>
      </c>
      <c r="AB8478">
        <v>63.421906</v>
      </c>
      <c r="AC8478">
        <v>0</v>
      </c>
      <c r="AD8478">
        <v>0</v>
      </c>
      <c r="AE8478">
        <v>0</v>
      </c>
      <c r="AF8478">
        <v>105.05772</v>
      </c>
    </row>
    <row r="8479" spans="1:32" x14ac:dyDescent="0.3">
      <c r="A8479">
        <v>2783515</v>
      </c>
      <c r="B8479">
        <v>1</v>
      </c>
      <c r="C8479" t="s">
        <v>83</v>
      </c>
      <c r="D8479" t="s">
        <v>115</v>
      </c>
      <c r="E8479" t="s">
        <v>29753</v>
      </c>
      <c r="F8479" t="s">
        <v>29754</v>
      </c>
      <c r="G8479" t="s">
        <v>31546</v>
      </c>
      <c r="H8479" t="s">
        <v>223</v>
      </c>
      <c r="I8479" t="s">
        <v>78</v>
      </c>
      <c r="J8479" t="s">
        <v>135</v>
      </c>
      <c r="K8479" t="s">
        <v>22</v>
      </c>
      <c r="L8479" t="s">
        <v>136</v>
      </c>
      <c r="M8479" t="s">
        <v>29755</v>
      </c>
      <c r="N8479" t="s">
        <v>29756</v>
      </c>
      <c r="O8479">
        <v>2.3597230555555555</v>
      </c>
      <c r="P8479">
        <v>0</v>
      </c>
      <c r="Q8479">
        <v>18</v>
      </c>
      <c r="R8479">
        <v>0</v>
      </c>
      <c r="S8479">
        <v>1</v>
      </c>
      <c r="T8479">
        <v>0</v>
      </c>
      <c r="U8479">
        <v>3</v>
      </c>
      <c r="V8479">
        <v>0</v>
      </c>
      <c r="W8479">
        <v>0</v>
      </c>
      <c r="X8479">
        <v>0</v>
      </c>
      <c r="Y8479">
        <v>3.0756218</v>
      </c>
      <c r="Z8479">
        <v>0</v>
      </c>
      <c r="AA8479">
        <v>3.7570751999999999E-2</v>
      </c>
      <c r="AB8479">
        <v>0</v>
      </c>
      <c r="AC8479">
        <v>4.9322030000000003</v>
      </c>
      <c r="AD8479">
        <v>0</v>
      </c>
      <c r="AE8479">
        <v>0</v>
      </c>
      <c r="AF8479">
        <v>8.0453960000000002</v>
      </c>
    </row>
    <row r="8480" spans="1:32" x14ac:dyDescent="0.3">
      <c r="A8480">
        <v>2783180</v>
      </c>
      <c r="B8480">
        <v>1</v>
      </c>
      <c r="C8480" t="s">
        <v>83</v>
      </c>
      <c r="D8480" t="s">
        <v>123</v>
      </c>
      <c r="E8480" t="s">
        <v>29757</v>
      </c>
      <c r="F8480" t="s">
        <v>29758</v>
      </c>
      <c r="G8480" t="s">
        <v>31551</v>
      </c>
      <c r="H8480" t="s">
        <v>9459</v>
      </c>
      <c r="I8480" t="s">
        <v>79</v>
      </c>
      <c r="J8480" t="s">
        <v>135</v>
      </c>
      <c r="K8480" t="s">
        <v>22</v>
      </c>
      <c r="L8480" t="s">
        <v>136</v>
      </c>
      <c r="M8480" t="s">
        <v>29759</v>
      </c>
      <c r="N8480" t="s">
        <v>29760</v>
      </c>
      <c r="O8480">
        <v>3.0338897222222223</v>
      </c>
      <c r="P8480">
        <v>0</v>
      </c>
      <c r="Q8480">
        <v>0</v>
      </c>
      <c r="R8480">
        <v>0</v>
      </c>
      <c r="S8480">
        <v>2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11.193106</v>
      </c>
      <c r="AB8480">
        <v>0</v>
      </c>
      <c r="AC8480">
        <v>0</v>
      </c>
      <c r="AD8480">
        <v>0</v>
      </c>
      <c r="AE8480">
        <v>0</v>
      </c>
      <c r="AF8480">
        <v>11.193106</v>
      </c>
    </row>
    <row r="8481" spans="1:32" x14ac:dyDescent="0.3">
      <c r="A8481">
        <v>2782947</v>
      </c>
      <c r="B8481">
        <v>1</v>
      </c>
      <c r="C8481" t="s">
        <v>83</v>
      </c>
      <c r="D8481" t="s">
        <v>119</v>
      </c>
      <c r="E8481" t="s">
        <v>29761</v>
      </c>
      <c r="F8481" t="s">
        <v>29762</v>
      </c>
      <c r="G8481" t="s">
        <v>31548</v>
      </c>
      <c r="H8481" t="s">
        <v>333</v>
      </c>
      <c r="I8481" t="s">
        <v>78</v>
      </c>
      <c r="J8481" t="s">
        <v>135</v>
      </c>
      <c r="K8481" t="s">
        <v>22</v>
      </c>
      <c r="L8481" t="s">
        <v>136</v>
      </c>
      <c r="M8481" t="s">
        <v>29763</v>
      </c>
      <c r="N8481" t="s">
        <v>29764</v>
      </c>
      <c r="O8481">
        <v>2.3205555555555555</v>
      </c>
      <c r="P8481">
        <v>0</v>
      </c>
      <c r="Q8481">
        <v>1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0.25586584000000001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0.25586584000000001</v>
      </c>
    </row>
    <row r="8482" spans="1:32" x14ac:dyDescent="0.3">
      <c r="A8482">
        <v>2782936</v>
      </c>
      <c r="B8482">
        <v>1</v>
      </c>
      <c r="C8482" t="s">
        <v>83</v>
      </c>
      <c r="D8482" t="s">
        <v>128</v>
      </c>
      <c r="E8482" t="s">
        <v>29765</v>
      </c>
      <c r="F8482" t="s">
        <v>5499</v>
      </c>
      <c r="G8482" t="s">
        <v>31546</v>
      </c>
      <c r="H8482" t="s">
        <v>223</v>
      </c>
      <c r="I8482" t="s">
        <v>78</v>
      </c>
      <c r="J8482" t="s">
        <v>135</v>
      </c>
      <c r="K8482" t="s">
        <v>22</v>
      </c>
      <c r="L8482" t="s">
        <v>136</v>
      </c>
      <c r="M8482" t="s">
        <v>29766</v>
      </c>
      <c r="N8482" t="s">
        <v>29767</v>
      </c>
      <c r="O8482">
        <v>2.3630555555555555</v>
      </c>
      <c r="P8482">
        <v>0</v>
      </c>
      <c r="Q8482">
        <v>67</v>
      </c>
      <c r="R8482">
        <v>0</v>
      </c>
      <c r="S8482">
        <v>2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58.817450000000001</v>
      </c>
      <c r="Z8482">
        <v>0</v>
      </c>
      <c r="AA8482">
        <v>3.8577675999999999</v>
      </c>
      <c r="AB8482">
        <v>0</v>
      </c>
      <c r="AC8482">
        <v>0</v>
      </c>
      <c r="AD8482">
        <v>0</v>
      </c>
      <c r="AE8482">
        <v>0</v>
      </c>
      <c r="AF8482">
        <v>62.675220000000003</v>
      </c>
    </row>
    <row r="8483" spans="1:32" x14ac:dyDescent="0.3">
      <c r="A8483">
        <v>2782945</v>
      </c>
      <c r="B8483">
        <v>1</v>
      </c>
      <c r="C8483" t="s">
        <v>82</v>
      </c>
      <c r="D8483" t="s">
        <v>95</v>
      </c>
      <c r="E8483" t="s">
        <v>29768</v>
      </c>
      <c r="F8483" t="s">
        <v>29769</v>
      </c>
      <c r="G8483" t="s">
        <v>31552</v>
      </c>
      <c r="H8483" t="s">
        <v>163</v>
      </c>
      <c r="I8483" t="s">
        <v>78</v>
      </c>
      <c r="J8483" t="s">
        <v>135</v>
      </c>
      <c r="K8483" t="s">
        <v>22</v>
      </c>
      <c r="L8483" t="s">
        <v>136</v>
      </c>
      <c r="M8483" t="s">
        <v>29770</v>
      </c>
      <c r="N8483" t="s">
        <v>29771</v>
      </c>
      <c r="O8483">
        <v>1.3811111111111112</v>
      </c>
      <c r="P8483">
        <v>0</v>
      </c>
      <c r="Q8483">
        <v>536</v>
      </c>
      <c r="R8483">
        <v>0</v>
      </c>
      <c r="S8483">
        <v>0</v>
      </c>
      <c r="T8483">
        <v>0</v>
      </c>
      <c r="U8483">
        <v>44</v>
      </c>
      <c r="V8483">
        <v>0</v>
      </c>
      <c r="W8483">
        <v>0</v>
      </c>
      <c r="X8483">
        <v>0</v>
      </c>
      <c r="Y8483">
        <v>153.55434</v>
      </c>
      <c r="Z8483">
        <v>0</v>
      </c>
      <c r="AA8483">
        <v>0</v>
      </c>
      <c r="AB8483">
        <v>0</v>
      </c>
      <c r="AC8483">
        <v>36.208595000000003</v>
      </c>
      <c r="AD8483">
        <v>0</v>
      </c>
      <c r="AE8483">
        <v>0</v>
      </c>
      <c r="AF8483">
        <v>189.76292000000001</v>
      </c>
    </row>
    <row r="8484" spans="1:32" x14ac:dyDescent="0.3">
      <c r="A8484">
        <v>2783518</v>
      </c>
      <c r="B8484">
        <v>1</v>
      </c>
      <c r="C8484" t="s">
        <v>82</v>
      </c>
      <c r="D8484" t="s">
        <v>105</v>
      </c>
      <c r="E8484" t="s">
        <v>29772</v>
      </c>
      <c r="F8484" t="s">
        <v>29773</v>
      </c>
      <c r="G8484" t="s">
        <v>31548</v>
      </c>
      <c r="H8484" t="s">
        <v>893</v>
      </c>
      <c r="I8484" t="s">
        <v>78</v>
      </c>
      <c r="J8484" t="s">
        <v>135</v>
      </c>
      <c r="K8484" t="s">
        <v>22</v>
      </c>
      <c r="L8484" t="s">
        <v>136</v>
      </c>
      <c r="M8484" t="s">
        <v>29774</v>
      </c>
      <c r="N8484" t="s">
        <v>29775</v>
      </c>
      <c r="O8484">
        <v>4.2488888888888887</v>
      </c>
      <c r="P8484">
        <v>0</v>
      </c>
      <c r="Q8484">
        <v>4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8.1472460000000009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8.1472460000000009</v>
      </c>
    </row>
    <row r="8485" spans="1:32" x14ac:dyDescent="0.3">
      <c r="A8485">
        <v>2783519</v>
      </c>
      <c r="B8485">
        <v>1</v>
      </c>
      <c r="C8485" t="s">
        <v>82</v>
      </c>
      <c r="D8485" t="s">
        <v>104</v>
      </c>
      <c r="E8485" t="s">
        <v>29776</v>
      </c>
      <c r="F8485" t="s">
        <v>29777</v>
      </c>
      <c r="G8485" t="s">
        <v>31548</v>
      </c>
      <c r="H8485" t="s">
        <v>893</v>
      </c>
      <c r="I8485" t="s">
        <v>78</v>
      </c>
      <c r="J8485" t="s">
        <v>135</v>
      </c>
      <c r="K8485" t="s">
        <v>22</v>
      </c>
      <c r="L8485" t="s">
        <v>136</v>
      </c>
      <c r="M8485" t="s">
        <v>29778</v>
      </c>
      <c r="N8485" t="s">
        <v>29779</v>
      </c>
      <c r="O8485">
        <v>3.7033333333333331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2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0.49848851999999999</v>
      </c>
      <c r="AD8485">
        <v>0</v>
      </c>
      <c r="AE8485">
        <v>0</v>
      </c>
      <c r="AF8485">
        <v>0.49848851999999999</v>
      </c>
    </row>
    <row r="8486" spans="1:32" x14ac:dyDescent="0.3">
      <c r="A8486">
        <v>2783164</v>
      </c>
      <c r="B8486">
        <v>1</v>
      </c>
      <c r="C8486" t="s">
        <v>82</v>
      </c>
      <c r="D8486" t="s">
        <v>92</v>
      </c>
      <c r="E8486" t="s">
        <v>29780</v>
      </c>
      <c r="F8486" t="s">
        <v>10620</v>
      </c>
      <c r="G8486" t="s">
        <v>31545</v>
      </c>
      <c r="H8486" t="s">
        <v>648</v>
      </c>
      <c r="I8486" t="s">
        <v>79</v>
      </c>
      <c r="J8486" t="s">
        <v>135</v>
      </c>
      <c r="K8486" t="s">
        <v>22</v>
      </c>
      <c r="L8486" t="s">
        <v>186</v>
      </c>
      <c r="M8486" t="s">
        <v>29781</v>
      </c>
      <c r="N8486" t="s">
        <v>29782</v>
      </c>
      <c r="O8486">
        <v>9.6652777777777779</v>
      </c>
      <c r="P8486">
        <v>0</v>
      </c>
      <c r="Q8486">
        <v>77</v>
      </c>
      <c r="R8486">
        <v>0</v>
      </c>
      <c r="S8486">
        <v>0</v>
      </c>
      <c r="T8486">
        <v>1</v>
      </c>
      <c r="U8486">
        <v>0</v>
      </c>
      <c r="V8486">
        <v>0</v>
      </c>
      <c r="W8486">
        <v>0</v>
      </c>
      <c r="X8486">
        <v>0</v>
      </c>
      <c r="Y8486">
        <v>39.212879999999998</v>
      </c>
      <c r="Z8486">
        <v>0</v>
      </c>
      <c r="AA8486">
        <v>0</v>
      </c>
      <c r="AB8486">
        <v>60.098663000000002</v>
      </c>
      <c r="AC8486">
        <v>0</v>
      </c>
      <c r="AD8486">
        <v>0</v>
      </c>
      <c r="AE8486">
        <v>0</v>
      </c>
      <c r="AF8486">
        <v>99.311549999999997</v>
      </c>
    </row>
    <row r="8487" spans="1:32" x14ac:dyDescent="0.3">
      <c r="A8487">
        <v>2783195</v>
      </c>
      <c r="B8487">
        <v>1</v>
      </c>
      <c r="C8487" t="s">
        <v>83</v>
      </c>
      <c r="D8487" t="s">
        <v>130</v>
      </c>
      <c r="E8487" t="s">
        <v>29783</v>
      </c>
      <c r="F8487" t="s">
        <v>9964</v>
      </c>
      <c r="G8487" t="s">
        <v>31545</v>
      </c>
      <c r="H8487" t="s">
        <v>648</v>
      </c>
      <c r="I8487" t="s">
        <v>79</v>
      </c>
      <c r="J8487" t="s">
        <v>135</v>
      </c>
      <c r="K8487" t="s">
        <v>22</v>
      </c>
      <c r="L8487" t="s">
        <v>186</v>
      </c>
      <c r="M8487" t="s">
        <v>29784</v>
      </c>
      <c r="N8487" t="s">
        <v>29785</v>
      </c>
      <c r="O8487">
        <v>6.3049999999999997</v>
      </c>
      <c r="P8487">
        <v>0</v>
      </c>
      <c r="Q8487">
        <v>2625</v>
      </c>
      <c r="R8487">
        <v>0</v>
      </c>
      <c r="S8487">
        <v>32</v>
      </c>
      <c r="T8487">
        <v>1</v>
      </c>
      <c r="U8487">
        <v>211</v>
      </c>
      <c r="V8487">
        <v>0</v>
      </c>
      <c r="W8487">
        <v>1</v>
      </c>
      <c r="X8487">
        <v>0</v>
      </c>
      <c r="Y8487">
        <v>3257.2082999999998</v>
      </c>
      <c r="Z8487">
        <v>0</v>
      </c>
      <c r="AA8487">
        <v>48.795937000000002</v>
      </c>
      <c r="AB8487">
        <v>287.13614000000001</v>
      </c>
      <c r="AC8487">
        <v>1291.4493</v>
      </c>
      <c r="AD8487">
        <v>0</v>
      </c>
      <c r="AE8487">
        <v>13.397907999999999</v>
      </c>
      <c r="AF8487">
        <v>4897.9872999999998</v>
      </c>
    </row>
    <row r="8488" spans="1:32" x14ac:dyDescent="0.3">
      <c r="A8488">
        <v>2783273</v>
      </c>
      <c r="B8488">
        <v>1</v>
      </c>
      <c r="C8488" t="s">
        <v>83</v>
      </c>
      <c r="D8488" t="s">
        <v>114</v>
      </c>
      <c r="E8488" t="s">
        <v>29786</v>
      </c>
      <c r="F8488" t="s">
        <v>29787</v>
      </c>
      <c r="G8488" t="s">
        <v>31552</v>
      </c>
      <c r="H8488" t="s">
        <v>648</v>
      </c>
      <c r="I8488" t="s">
        <v>78</v>
      </c>
      <c r="J8488" t="s">
        <v>135</v>
      </c>
      <c r="K8488" t="s">
        <v>22</v>
      </c>
      <c r="L8488" t="s">
        <v>186</v>
      </c>
      <c r="M8488" t="s">
        <v>29788</v>
      </c>
      <c r="N8488" t="s">
        <v>29789</v>
      </c>
      <c r="O8488">
        <v>2.6238888888888887</v>
      </c>
      <c r="P8488">
        <v>0</v>
      </c>
      <c r="Q8488">
        <v>488</v>
      </c>
      <c r="R8488">
        <v>0</v>
      </c>
      <c r="S8488">
        <v>0</v>
      </c>
      <c r="T8488">
        <v>0</v>
      </c>
      <c r="U8488">
        <v>38</v>
      </c>
      <c r="V8488">
        <v>0</v>
      </c>
      <c r="W8488">
        <v>0</v>
      </c>
      <c r="X8488">
        <v>0</v>
      </c>
      <c r="Y8488">
        <v>232.80453</v>
      </c>
      <c r="Z8488">
        <v>0</v>
      </c>
      <c r="AA8488">
        <v>0</v>
      </c>
      <c r="AB8488">
        <v>0</v>
      </c>
      <c r="AC8488">
        <v>110.44101999999999</v>
      </c>
      <c r="AD8488">
        <v>0</v>
      </c>
      <c r="AE8488">
        <v>0</v>
      </c>
      <c r="AF8488">
        <v>343.24554000000001</v>
      </c>
    </row>
    <row r="8489" spans="1:32" x14ac:dyDescent="0.3">
      <c r="A8489">
        <v>2783471</v>
      </c>
      <c r="B8489">
        <v>1</v>
      </c>
      <c r="C8489" t="s">
        <v>82</v>
      </c>
      <c r="D8489" t="s">
        <v>94</v>
      </c>
      <c r="E8489" t="s">
        <v>29790</v>
      </c>
      <c r="F8489" t="s">
        <v>29791</v>
      </c>
      <c r="G8489" t="s">
        <v>31551</v>
      </c>
      <c r="H8489" t="s">
        <v>648</v>
      </c>
      <c r="I8489" t="s">
        <v>79</v>
      </c>
      <c r="J8489" t="s">
        <v>135</v>
      </c>
      <c r="K8489" t="s">
        <v>22</v>
      </c>
      <c r="L8489" t="s">
        <v>186</v>
      </c>
      <c r="M8489" t="s">
        <v>29792</v>
      </c>
      <c r="N8489" t="s">
        <v>29793</v>
      </c>
      <c r="O8489">
        <v>2.1519444444444447</v>
      </c>
      <c r="P8489">
        <v>0</v>
      </c>
      <c r="Q8489">
        <v>1862</v>
      </c>
      <c r="R8489">
        <v>0</v>
      </c>
      <c r="S8489">
        <v>6</v>
      </c>
      <c r="T8489">
        <v>0</v>
      </c>
      <c r="U8489">
        <v>68</v>
      </c>
      <c r="V8489">
        <v>0</v>
      </c>
      <c r="W8489">
        <v>0</v>
      </c>
      <c r="X8489">
        <v>0</v>
      </c>
      <c r="Y8489">
        <v>362.76522999999997</v>
      </c>
      <c r="Z8489">
        <v>0</v>
      </c>
      <c r="AA8489">
        <v>0.34519929999999999</v>
      </c>
      <c r="AB8489">
        <v>0</v>
      </c>
      <c r="AC8489">
        <v>75.404169999999993</v>
      </c>
      <c r="AD8489">
        <v>0</v>
      </c>
      <c r="AE8489">
        <v>0</v>
      </c>
      <c r="AF8489">
        <v>438.51459999999997</v>
      </c>
    </row>
    <row r="8490" spans="1:32" x14ac:dyDescent="0.3">
      <c r="A8490">
        <v>2783180</v>
      </c>
      <c r="B8490">
        <v>2</v>
      </c>
      <c r="C8490" t="s">
        <v>83</v>
      </c>
      <c r="D8490" t="s">
        <v>123</v>
      </c>
      <c r="E8490" t="s">
        <v>29794</v>
      </c>
      <c r="F8490" t="s">
        <v>22735</v>
      </c>
      <c r="G8490" t="s">
        <v>31549</v>
      </c>
      <c r="H8490" t="s">
        <v>9459</v>
      </c>
      <c r="I8490" t="s">
        <v>79</v>
      </c>
      <c r="J8490" t="s">
        <v>135</v>
      </c>
      <c r="K8490" t="s">
        <v>22</v>
      </c>
      <c r="L8490" t="s">
        <v>136</v>
      </c>
      <c r="M8490" t="s">
        <v>29760</v>
      </c>
      <c r="N8490" t="s">
        <v>29795</v>
      </c>
      <c r="O8490">
        <v>1.1427777777777777</v>
      </c>
      <c r="P8490">
        <v>3</v>
      </c>
      <c r="Q8490">
        <v>240</v>
      </c>
      <c r="R8490">
        <v>49</v>
      </c>
      <c r="S8490">
        <v>50</v>
      </c>
      <c r="T8490">
        <v>1</v>
      </c>
      <c r="U8490">
        <v>28</v>
      </c>
      <c r="V8490">
        <v>0</v>
      </c>
      <c r="W8490">
        <v>0</v>
      </c>
      <c r="X8490">
        <v>2.9840124000000001</v>
      </c>
      <c r="Y8490">
        <v>40.178894</v>
      </c>
      <c r="Z8490">
        <v>14.220008</v>
      </c>
      <c r="AA8490">
        <v>13.694397</v>
      </c>
      <c r="AB8490">
        <v>0.28599340000000001</v>
      </c>
      <c r="AC8490">
        <v>32.60575</v>
      </c>
      <c r="AD8490">
        <v>0</v>
      </c>
      <c r="AE8490">
        <v>0</v>
      </c>
      <c r="AF8490">
        <v>103.969055</v>
      </c>
    </row>
    <row r="8491" spans="1:32" x14ac:dyDescent="0.3">
      <c r="A8491">
        <v>2783290</v>
      </c>
      <c r="B8491">
        <v>1</v>
      </c>
      <c r="C8491" t="s">
        <v>82</v>
      </c>
      <c r="D8491" t="s">
        <v>91</v>
      </c>
      <c r="E8491" t="s">
        <v>29796</v>
      </c>
      <c r="F8491" t="s">
        <v>29797</v>
      </c>
      <c r="G8491" t="s">
        <v>31551</v>
      </c>
      <c r="H8491" t="s">
        <v>643</v>
      </c>
      <c r="I8491" t="s">
        <v>79</v>
      </c>
      <c r="J8491" t="s">
        <v>135</v>
      </c>
      <c r="K8491" t="s">
        <v>22</v>
      </c>
      <c r="L8491" t="s">
        <v>186</v>
      </c>
      <c r="M8491" t="s">
        <v>29798</v>
      </c>
      <c r="N8491" t="s">
        <v>29799</v>
      </c>
      <c r="O8491">
        <v>1.4241666666666666</v>
      </c>
      <c r="P8491">
        <v>0</v>
      </c>
      <c r="Q8491">
        <v>807</v>
      </c>
      <c r="R8491">
        <v>0</v>
      </c>
      <c r="S8491">
        <v>0</v>
      </c>
      <c r="T8491">
        <v>0</v>
      </c>
      <c r="U8491">
        <v>35</v>
      </c>
      <c r="V8491">
        <v>0</v>
      </c>
      <c r="W8491">
        <v>0</v>
      </c>
      <c r="X8491">
        <v>0</v>
      </c>
      <c r="Y8491">
        <v>237.57429999999999</v>
      </c>
      <c r="Z8491">
        <v>0</v>
      </c>
      <c r="AA8491">
        <v>0</v>
      </c>
      <c r="AB8491">
        <v>0</v>
      </c>
      <c r="AC8491">
        <v>96.313040000000001</v>
      </c>
      <c r="AD8491">
        <v>0</v>
      </c>
      <c r="AE8491">
        <v>0</v>
      </c>
      <c r="AF8491">
        <v>333.88733000000002</v>
      </c>
    </row>
    <row r="8492" spans="1:32" x14ac:dyDescent="0.3">
      <c r="A8492">
        <v>2783161</v>
      </c>
      <c r="B8492">
        <v>1</v>
      </c>
      <c r="C8492" t="s">
        <v>82</v>
      </c>
      <c r="D8492" t="s">
        <v>90</v>
      </c>
      <c r="E8492" t="s">
        <v>29800</v>
      </c>
      <c r="F8492" t="s">
        <v>29801</v>
      </c>
      <c r="G8492" t="s">
        <v>31552</v>
      </c>
      <c r="H8492" t="s">
        <v>643</v>
      </c>
      <c r="I8492" t="s">
        <v>78</v>
      </c>
      <c r="J8492" t="s">
        <v>135</v>
      </c>
      <c r="K8492" t="s">
        <v>22</v>
      </c>
      <c r="L8492" t="s">
        <v>186</v>
      </c>
      <c r="M8492" t="s">
        <v>29802</v>
      </c>
      <c r="N8492" t="s">
        <v>29803</v>
      </c>
      <c r="O8492">
        <v>7.7969444444444447</v>
      </c>
      <c r="P8492">
        <v>0</v>
      </c>
      <c r="Q8492">
        <v>720</v>
      </c>
      <c r="R8492">
        <v>0</v>
      </c>
      <c r="S8492">
        <v>0</v>
      </c>
      <c r="T8492">
        <v>0</v>
      </c>
      <c r="U8492">
        <v>84</v>
      </c>
      <c r="V8492">
        <v>0</v>
      </c>
      <c r="W8492">
        <v>1</v>
      </c>
      <c r="X8492">
        <v>0</v>
      </c>
      <c r="Y8492">
        <v>1322.5977</v>
      </c>
      <c r="Z8492">
        <v>0</v>
      </c>
      <c r="AA8492">
        <v>0</v>
      </c>
      <c r="AB8492">
        <v>0</v>
      </c>
      <c r="AC8492">
        <v>823.7808</v>
      </c>
      <c r="AD8492">
        <v>0</v>
      </c>
      <c r="AE8492">
        <v>167.52933999999999</v>
      </c>
      <c r="AF8492">
        <v>2313.9077000000002</v>
      </c>
    </row>
    <row r="8493" spans="1:32" x14ac:dyDescent="0.3">
      <c r="A8493">
        <v>2782609</v>
      </c>
      <c r="B8493">
        <v>1</v>
      </c>
      <c r="C8493" t="s">
        <v>82</v>
      </c>
      <c r="D8493" t="s">
        <v>88</v>
      </c>
      <c r="E8493" t="s">
        <v>29804</v>
      </c>
      <c r="F8493" t="s">
        <v>29805</v>
      </c>
      <c r="G8493" t="s">
        <v>31546</v>
      </c>
      <c r="H8493" t="s">
        <v>648</v>
      </c>
      <c r="I8493" t="s">
        <v>78</v>
      </c>
      <c r="J8493" t="s">
        <v>135</v>
      </c>
      <c r="K8493" t="s">
        <v>22</v>
      </c>
      <c r="L8493" t="s">
        <v>186</v>
      </c>
      <c r="M8493" t="s">
        <v>29806</v>
      </c>
      <c r="N8493" t="s">
        <v>29807</v>
      </c>
      <c r="O8493">
        <v>9.7863888888888884</v>
      </c>
      <c r="P8493">
        <v>0</v>
      </c>
      <c r="Q8493">
        <v>14</v>
      </c>
      <c r="R8493">
        <v>0</v>
      </c>
      <c r="S8493">
        <v>2</v>
      </c>
      <c r="T8493">
        <v>0</v>
      </c>
      <c r="U8493">
        <v>9</v>
      </c>
      <c r="V8493">
        <v>0</v>
      </c>
      <c r="W8493">
        <v>0</v>
      </c>
      <c r="X8493">
        <v>0</v>
      </c>
      <c r="Y8493">
        <v>17.726759000000001</v>
      </c>
      <c r="Z8493">
        <v>0</v>
      </c>
      <c r="AA8493">
        <v>6.0972333000000001</v>
      </c>
      <c r="AB8493">
        <v>0</v>
      </c>
      <c r="AC8493">
        <v>26.055406999999999</v>
      </c>
      <c r="AD8493">
        <v>0</v>
      </c>
      <c r="AE8493">
        <v>0</v>
      </c>
      <c r="AF8493">
        <v>49.879399999999997</v>
      </c>
    </row>
    <row r="8494" spans="1:32" x14ac:dyDescent="0.3">
      <c r="A8494">
        <v>2783398</v>
      </c>
      <c r="B8494">
        <v>1</v>
      </c>
      <c r="C8494" t="s">
        <v>82</v>
      </c>
      <c r="D8494" t="s">
        <v>101</v>
      </c>
      <c r="E8494" t="s">
        <v>29808</v>
      </c>
      <c r="F8494" t="s">
        <v>29809</v>
      </c>
      <c r="G8494" t="s">
        <v>31549</v>
      </c>
      <c r="H8494" t="s">
        <v>3730</v>
      </c>
      <c r="I8494" t="s">
        <v>79</v>
      </c>
      <c r="J8494" t="s">
        <v>135</v>
      </c>
      <c r="K8494" t="s">
        <v>22</v>
      </c>
      <c r="L8494" t="s">
        <v>186</v>
      </c>
      <c r="M8494" t="s">
        <v>29810</v>
      </c>
      <c r="N8494" t="s">
        <v>29811</v>
      </c>
      <c r="O8494">
        <v>2.0249999999999999</v>
      </c>
      <c r="P8494">
        <v>0</v>
      </c>
      <c r="Q8494">
        <v>184</v>
      </c>
      <c r="R8494">
        <v>0</v>
      </c>
      <c r="S8494">
        <v>2</v>
      </c>
      <c r="T8494">
        <v>6</v>
      </c>
      <c r="U8494">
        <v>21</v>
      </c>
      <c r="V8494">
        <v>1</v>
      </c>
      <c r="W8494">
        <v>0</v>
      </c>
      <c r="X8494">
        <v>0</v>
      </c>
      <c r="Y8494">
        <v>91.827749999999995</v>
      </c>
      <c r="Z8494">
        <v>0</v>
      </c>
      <c r="AA8494">
        <v>2.3448736999999999</v>
      </c>
      <c r="AB8494">
        <v>25.76033</v>
      </c>
      <c r="AC8494">
        <v>47.204067000000002</v>
      </c>
      <c r="AD8494">
        <v>67.636319999999998</v>
      </c>
      <c r="AE8494">
        <v>0</v>
      </c>
      <c r="AF8494">
        <v>234.77334999999999</v>
      </c>
    </row>
    <row r="8495" spans="1:32" x14ac:dyDescent="0.3">
      <c r="A8495">
        <v>2783335</v>
      </c>
      <c r="B8495">
        <v>1</v>
      </c>
      <c r="C8495" t="s">
        <v>83</v>
      </c>
      <c r="D8495" t="s">
        <v>130</v>
      </c>
      <c r="E8495" t="s">
        <v>29812</v>
      </c>
      <c r="F8495" t="s">
        <v>5231</v>
      </c>
      <c r="G8495" t="s">
        <v>31545</v>
      </c>
      <c r="H8495" t="s">
        <v>648</v>
      </c>
      <c r="I8495" t="s">
        <v>79</v>
      </c>
      <c r="J8495" t="s">
        <v>135</v>
      </c>
      <c r="K8495" t="s">
        <v>22</v>
      </c>
      <c r="L8495" t="s">
        <v>186</v>
      </c>
      <c r="M8495" t="s">
        <v>29813</v>
      </c>
      <c r="N8495" t="s">
        <v>29814</v>
      </c>
      <c r="O8495">
        <v>4.277222222222222</v>
      </c>
      <c r="P8495">
        <v>5</v>
      </c>
      <c r="Q8495">
        <v>12194</v>
      </c>
      <c r="R8495">
        <v>13</v>
      </c>
      <c r="S8495">
        <v>152</v>
      </c>
      <c r="T8495">
        <v>23</v>
      </c>
      <c r="U8495">
        <v>971</v>
      </c>
      <c r="V8495">
        <v>11</v>
      </c>
      <c r="W8495">
        <v>1</v>
      </c>
      <c r="X8495">
        <v>218.82968</v>
      </c>
      <c r="Y8495">
        <v>10432.321</v>
      </c>
      <c r="Z8495">
        <v>38.418182000000002</v>
      </c>
      <c r="AA8495">
        <v>204.78532000000001</v>
      </c>
      <c r="AB8495">
        <v>1332.6112000000001</v>
      </c>
      <c r="AC8495">
        <v>4479.68</v>
      </c>
      <c r="AD8495">
        <v>9726.6010000000006</v>
      </c>
      <c r="AE8495">
        <v>85.59648</v>
      </c>
      <c r="AF8495">
        <v>26518.844000000001</v>
      </c>
    </row>
    <row r="8496" spans="1:32" x14ac:dyDescent="0.3">
      <c r="A8496">
        <v>2783162</v>
      </c>
      <c r="B8496">
        <v>1</v>
      </c>
      <c r="C8496" t="s">
        <v>82</v>
      </c>
      <c r="D8496" t="s">
        <v>93</v>
      </c>
      <c r="E8496" t="s">
        <v>29815</v>
      </c>
      <c r="F8496" t="s">
        <v>29816</v>
      </c>
      <c r="G8496" t="s">
        <v>31546</v>
      </c>
      <c r="H8496" t="s">
        <v>643</v>
      </c>
      <c r="I8496" t="s">
        <v>78</v>
      </c>
      <c r="J8496" t="s">
        <v>135</v>
      </c>
      <c r="K8496" t="s">
        <v>22</v>
      </c>
      <c r="L8496" t="s">
        <v>186</v>
      </c>
      <c r="M8496" t="s">
        <v>29817</v>
      </c>
      <c r="N8496" t="s">
        <v>29818</v>
      </c>
      <c r="O8496">
        <v>4.5747222222222224</v>
      </c>
      <c r="P8496">
        <v>0</v>
      </c>
      <c r="Q8496">
        <v>105</v>
      </c>
      <c r="R8496">
        <v>0</v>
      </c>
      <c r="S8496">
        <v>0</v>
      </c>
      <c r="T8496">
        <v>0</v>
      </c>
      <c r="U8496">
        <v>3</v>
      </c>
      <c r="V8496">
        <v>0</v>
      </c>
      <c r="W8496">
        <v>0</v>
      </c>
      <c r="X8496">
        <v>0</v>
      </c>
      <c r="Y8496">
        <v>135.96486999999999</v>
      </c>
      <c r="Z8496">
        <v>0</v>
      </c>
      <c r="AA8496">
        <v>0</v>
      </c>
      <c r="AB8496">
        <v>0</v>
      </c>
      <c r="AC8496">
        <v>0.93341695999999996</v>
      </c>
      <c r="AD8496">
        <v>0</v>
      </c>
      <c r="AE8496">
        <v>0</v>
      </c>
      <c r="AF8496">
        <v>136.89830000000001</v>
      </c>
    </row>
    <row r="8497" spans="1:32" x14ac:dyDescent="0.3">
      <c r="A8497">
        <v>2786278</v>
      </c>
      <c r="B8497">
        <v>1</v>
      </c>
      <c r="C8497" t="s">
        <v>82</v>
      </c>
      <c r="D8497" t="s">
        <v>106</v>
      </c>
      <c r="E8497" t="s">
        <v>29819</v>
      </c>
      <c r="F8497" t="s">
        <v>29820</v>
      </c>
      <c r="G8497" t="s">
        <v>31552</v>
      </c>
      <c r="H8497" t="s">
        <v>643</v>
      </c>
      <c r="I8497" t="s">
        <v>78</v>
      </c>
      <c r="J8497" t="s">
        <v>135</v>
      </c>
      <c r="K8497" t="s">
        <v>22</v>
      </c>
      <c r="L8497" t="s">
        <v>186</v>
      </c>
      <c r="M8497" t="s">
        <v>29821</v>
      </c>
      <c r="N8497" t="s">
        <v>29822</v>
      </c>
      <c r="O8497">
        <v>0.80277777777777781</v>
      </c>
      <c r="P8497">
        <v>0</v>
      </c>
      <c r="Q8497">
        <v>229</v>
      </c>
      <c r="R8497">
        <v>0</v>
      </c>
      <c r="S8497">
        <v>0</v>
      </c>
      <c r="T8497">
        <v>0</v>
      </c>
      <c r="U8497">
        <v>15</v>
      </c>
      <c r="V8497">
        <v>0</v>
      </c>
      <c r="W8497">
        <v>0</v>
      </c>
      <c r="X8497">
        <v>0</v>
      </c>
      <c r="Y8497">
        <v>46.230759999999997</v>
      </c>
      <c r="Z8497">
        <v>0</v>
      </c>
      <c r="AA8497">
        <v>0</v>
      </c>
      <c r="AB8497">
        <v>0</v>
      </c>
      <c r="AC8497">
        <v>10.799495</v>
      </c>
      <c r="AD8497">
        <v>0</v>
      </c>
      <c r="AE8497">
        <v>0</v>
      </c>
      <c r="AF8497">
        <v>57.030253999999999</v>
      </c>
    </row>
    <row r="8498" spans="1:32" x14ac:dyDescent="0.3">
      <c r="A8498">
        <v>2806864</v>
      </c>
      <c r="B8498">
        <v>1</v>
      </c>
      <c r="C8498" t="s">
        <v>82</v>
      </c>
      <c r="D8498" t="s">
        <v>113</v>
      </c>
      <c r="E8498" t="s">
        <v>29823</v>
      </c>
      <c r="F8498" t="s">
        <v>29824</v>
      </c>
      <c r="G8498" t="s">
        <v>31552</v>
      </c>
      <c r="H8498" t="s">
        <v>3730</v>
      </c>
      <c r="I8498" t="s">
        <v>78</v>
      </c>
      <c r="J8498" t="s">
        <v>135</v>
      </c>
      <c r="K8498" t="s">
        <v>22</v>
      </c>
      <c r="L8498" t="s">
        <v>186</v>
      </c>
      <c r="M8498" t="s">
        <v>29825</v>
      </c>
      <c r="N8498" t="s">
        <v>29826</v>
      </c>
      <c r="O8498">
        <v>7.7777788888888892</v>
      </c>
      <c r="P8498">
        <v>0</v>
      </c>
      <c r="Q8498">
        <v>279</v>
      </c>
      <c r="R8498">
        <v>0</v>
      </c>
      <c r="S8498">
        <v>3</v>
      </c>
      <c r="T8498">
        <v>0</v>
      </c>
      <c r="U8498">
        <v>27</v>
      </c>
      <c r="V8498">
        <v>0</v>
      </c>
      <c r="W8498">
        <v>0</v>
      </c>
      <c r="X8498">
        <v>0</v>
      </c>
      <c r="Y8498">
        <v>824.25250000000005</v>
      </c>
      <c r="Z8498">
        <v>0</v>
      </c>
      <c r="AA8498">
        <v>12.478427</v>
      </c>
      <c r="AB8498">
        <v>0</v>
      </c>
      <c r="AC8498">
        <v>271.12195000000003</v>
      </c>
      <c r="AD8498">
        <v>0</v>
      </c>
      <c r="AE8498">
        <v>0</v>
      </c>
      <c r="AF8498">
        <v>1107.8529000000001</v>
      </c>
    </row>
    <row r="8499" spans="1:32" x14ac:dyDescent="0.3">
      <c r="A8499">
        <v>2781886</v>
      </c>
      <c r="B8499">
        <v>1</v>
      </c>
      <c r="C8499" t="s">
        <v>82</v>
      </c>
      <c r="D8499" t="s">
        <v>85</v>
      </c>
      <c r="E8499" t="s">
        <v>29827</v>
      </c>
      <c r="F8499" t="s">
        <v>17232</v>
      </c>
      <c r="G8499" t="s">
        <v>31552</v>
      </c>
      <c r="H8499" t="s">
        <v>643</v>
      </c>
      <c r="I8499" t="s">
        <v>78</v>
      </c>
      <c r="J8499" t="s">
        <v>135</v>
      </c>
      <c r="K8499" t="s">
        <v>22</v>
      </c>
      <c r="L8499" t="s">
        <v>186</v>
      </c>
      <c r="M8499" t="s">
        <v>29828</v>
      </c>
      <c r="N8499" t="s">
        <v>29829</v>
      </c>
      <c r="O8499">
        <v>7.7016677777777778</v>
      </c>
      <c r="P8499">
        <v>0</v>
      </c>
      <c r="Q8499">
        <v>0</v>
      </c>
      <c r="R8499">
        <v>0</v>
      </c>
      <c r="S8499">
        <v>2</v>
      </c>
      <c r="T8499">
        <v>0</v>
      </c>
      <c r="U8499">
        <v>49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7.1795770000000001</v>
      </c>
      <c r="AB8499">
        <v>0</v>
      </c>
      <c r="AC8499">
        <v>811.21564000000001</v>
      </c>
      <c r="AD8499">
        <v>0</v>
      </c>
      <c r="AE8499">
        <v>0</v>
      </c>
      <c r="AF8499">
        <v>818.39526000000001</v>
      </c>
    </row>
    <row r="8500" spans="1:32" x14ac:dyDescent="0.3">
      <c r="A8500">
        <v>2806980</v>
      </c>
      <c r="B8500">
        <v>1</v>
      </c>
      <c r="C8500" t="s">
        <v>82</v>
      </c>
      <c r="D8500" t="s">
        <v>104</v>
      </c>
      <c r="E8500" t="s">
        <v>29830</v>
      </c>
      <c r="F8500" t="s">
        <v>29831</v>
      </c>
      <c r="G8500" t="s">
        <v>31546</v>
      </c>
      <c r="H8500" t="s">
        <v>223</v>
      </c>
      <c r="I8500" t="s">
        <v>78</v>
      </c>
      <c r="J8500" t="s">
        <v>135</v>
      </c>
      <c r="K8500" t="s">
        <v>22</v>
      </c>
      <c r="L8500" t="s">
        <v>136</v>
      </c>
      <c r="M8500" t="s">
        <v>29832</v>
      </c>
      <c r="N8500" t="s">
        <v>29833</v>
      </c>
      <c r="O8500">
        <v>2.5697230555555559</v>
      </c>
      <c r="P8500">
        <v>0</v>
      </c>
      <c r="Q8500">
        <v>52</v>
      </c>
      <c r="R8500">
        <v>0</v>
      </c>
      <c r="S8500">
        <v>0</v>
      </c>
      <c r="T8500">
        <v>0</v>
      </c>
      <c r="U8500">
        <v>1</v>
      </c>
      <c r="V8500">
        <v>0</v>
      </c>
      <c r="W8500">
        <v>0</v>
      </c>
      <c r="X8500">
        <v>0</v>
      </c>
      <c r="Y8500">
        <v>0.50055813999999998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0.50055813999999998</v>
      </c>
    </row>
    <row r="8501" spans="1:32" x14ac:dyDescent="0.3">
      <c r="A8501">
        <v>2783188</v>
      </c>
      <c r="B8501">
        <v>1</v>
      </c>
      <c r="C8501" t="s">
        <v>82</v>
      </c>
      <c r="D8501" t="s">
        <v>85</v>
      </c>
      <c r="E8501" t="s">
        <v>29665</v>
      </c>
      <c r="F8501" t="s">
        <v>29666</v>
      </c>
      <c r="G8501" t="s">
        <v>31548</v>
      </c>
      <c r="H8501" t="s">
        <v>893</v>
      </c>
      <c r="I8501" t="s">
        <v>78</v>
      </c>
      <c r="J8501" t="s">
        <v>135</v>
      </c>
      <c r="K8501" t="s">
        <v>22</v>
      </c>
      <c r="L8501" t="s">
        <v>136</v>
      </c>
      <c r="M8501" t="s">
        <v>24138</v>
      </c>
      <c r="N8501" t="s">
        <v>29834</v>
      </c>
      <c r="O8501">
        <v>1.6588888888888889</v>
      </c>
      <c r="P8501">
        <v>0</v>
      </c>
      <c r="Q8501">
        <v>3</v>
      </c>
      <c r="R8501">
        <v>0</v>
      </c>
      <c r="S8501">
        <v>0</v>
      </c>
      <c r="T8501">
        <v>0</v>
      </c>
      <c r="U8501">
        <v>1</v>
      </c>
      <c r="V8501">
        <v>0</v>
      </c>
      <c r="W8501">
        <v>0</v>
      </c>
      <c r="X8501">
        <v>0</v>
      </c>
      <c r="Y8501">
        <v>0.87179625000000005</v>
      </c>
      <c r="Z8501">
        <v>0</v>
      </c>
      <c r="AA8501">
        <v>0</v>
      </c>
      <c r="AB8501">
        <v>0</v>
      </c>
      <c r="AC8501">
        <v>1.1593799E-2</v>
      </c>
      <c r="AD8501">
        <v>0</v>
      </c>
      <c r="AE8501">
        <v>0</v>
      </c>
      <c r="AF8501">
        <v>0.88339007000000003</v>
      </c>
    </row>
    <row r="8502" spans="1:32" x14ac:dyDescent="0.3">
      <c r="A8502">
        <v>2806887</v>
      </c>
      <c r="B8502">
        <v>1</v>
      </c>
      <c r="C8502" t="s">
        <v>82</v>
      </c>
      <c r="D8502" t="s">
        <v>113</v>
      </c>
      <c r="E8502" t="s">
        <v>29835</v>
      </c>
      <c r="F8502" t="s">
        <v>29836</v>
      </c>
      <c r="G8502" t="s">
        <v>31546</v>
      </c>
      <c r="H8502" t="s">
        <v>643</v>
      </c>
      <c r="I8502" t="s">
        <v>78</v>
      </c>
      <c r="J8502" t="s">
        <v>135</v>
      </c>
      <c r="K8502" t="s">
        <v>22</v>
      </c>
      <c r="L8502" t="s">
        <v>186</v>
      </c>
      <c r="M8502" t="s">
        <v>29837</v>
      </c>
      <c r="N8502" t="s">
        <v>29838</v>
      </c>
      <c r="O8502">
        <v>5.5622233333333337</v>
      </c>
      <c r="P8502">
        <v>0</v>
      </c>
      <c r="Q8502">
        <v>279</v>
      </c>
      <c r="R8502">
        <v>0</v>
      </c>
      <c r="S8502">
        <v>3</v>
      </c>
      <c r="T8502">
        <v>0</v>
      </c>
      <c r="U8502">
        <v>27</v>
      </c>
      <c r="V8502">
        <v>0</v>
      </c>
      <c r="W8502">
        <v>0</v>
      </c>
      <c r="X8502">
        <v>0</v>
      </c>
      <c r="Y8502">
        <v>580.60530000000006</v>
      </c>
      <c r="Z8502">
        <v>0</v>
      </c>
      <c r="AA8502">
        <v>8.6525134999999995</v>
      </c>
      <c r="AB8502">
        <v>0</v>
      </c>
      <c r="AC8502">
        <v>187.37366</v>
      </c>
      <c r="AD8502">
        <v>0</v>
      </c>
      <c r="AE8502">
        <v>0</v>
      </c>
      <c r="AF8502">
        <v>776.63149999999996</v>
      </c>
    </row>
    <row r="8503" spans="1:32" x14ac:dyDescent="0.3">
      <c r="A8503">
        <v>2782962</v>
      </c>
      <c r="B8503">
        <v>1</v>
      </c>
      <c r="C8503" t="s">
        <v>82</v>
      </c>
      <c r="D8503" t="s">
        <v>111</v>
      </c>
      <c r="E8503" t="s">
        <v>29839</v>
      </c>
      <c r="F8503" t="s">
        <v>29840</v>
      </c>
      <c r="G8503" t="s">
        <v>31548</v>
      </c>
      <c r="H8503" t="s">
        <v>333</v>
      </c>
      <c r="I8503" t="s">
        <v>78</v>
      </c>
      <c r="J8503" t="s">
        <v>135</v>
      </c>
      <c r="K8503" t="s">
        <v>22</v>
      </c>
      <c r="L8503" t="s">
        <v>136</v>
      </c>
      <c r="M8503" t="s">
        <v>29841</v>
      </c>
      <c r="N8503" t="s">
        <v>29842</v>
      </c>
      <c r="O8503">
        <v>2.1583333333333332</v>
      </c>
      <c r="P8503">
        <v>0</v>
      </c>
      <c r="Q8503">
        <v>1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0.22919776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0.22919776</v>
      </c>
    </row>
    <row r="8504" spans="1:32" x14ac:dyDescent="0.3">
      <c r="A8504">
        <v>2783190</v>
      </c>
      <c r="B8504">
        <v>1</v>
      </c>
      <c r="C8504" t="s">
        <v>83</v>
      </c>
      <c r="D8504" t="s">
        <v>116</v>
      </c>
      <c r="E8504" t="s">
        <v>29843</v>
      </c>
      <c r="F8504" t="s">
        <v>29844</v>
      </c>
      <c r="G8504" t="s">
        <v>31545</v>
      </c>
      <c r="H8504" t="s">
        <v>134</v>
      </c>
      <c r="I8504" t="s">
        <v>79</v>
      </c>
      <c r="J8504" t="s">
        <v>135</v>
      </c>
      <c r="K8504" t="s">
        <v>22</v>
      </c>
      <c r="L8504" t="s">
        <v>136</v>
      </c>
      <c r="M8504" t="s">
        <v>29845</v>
      </c>
      <c r="N8504" t="s">
        <v>29846</v>
      </c>
      <c r="O8504">
        <v>0.69083416666666675</v>
      </c>
      <c r="P8504">
        <v>2</v>
      </c>
      <c r="Q8504">
        <v>112</v>
      </c>
      <c r="R8504">
        <v>53</v>
      </c>
      <c r="S8504">
        <v>154</v>
      </c>
      <c r="T8504">
        <v>10</v>
      </c>
      <c r="U8504">
        <v>15</v>
      </c>
      <c r="V8504">
        <v>1</v>
      </c>
      <c r="W8504">
        <v>0</v>
      </c>
      <c r="X8504">
        <v>0.19613269999999999</v>
      </c>
      <c r="Y8504">
        <v>23.451384999999998</v>
      </c>
      <c r="Z8504">
        <v>25.321196</v>
      </c>
      <c r="AA8504">
        <v>26.423318999999999</v>
      </c>
      <c r="AB8504">
        <v>11.563478</v>
      </c>
      <c r="AC8504">
        <v>3.9328785000000002</v>
      </c>
      <c r="AD8504">
        <v>24.763957999999999</v>
      </c>
      <c r="AE8504">
        <v>0</v>
      </c>
      <c r="AF8504">
        <v>115.65235</v>
      </c>
    </row>
    <row r="8505" spans="1:32" x14ac:dyDescent="0.3">
      <c r="A8505">
        <v>2783520</v>
      </c>
      <c r="B8505">
        <v>1</v>
      </c>
      <c r="C8505" t="s">
        <v>82</v>
      </c>
      <c r="D8505" t="s">
        <v>100</v>
      </c>
      <c r="E8505" t="s">
        <v>29847</v>
      </c>
      <c r="F8505" t="s">
        <v>29848</v>
      </c>
      <c r="G8505" t="s">
        <v>31548</v>
      </c>
      <c r="H8505" t="s">
        <v>333</v>
      </c>
      <c r="I8505" t="s">
        <v>78</v>
      </c>
      <c r="J8505" t="s">
        <v>135</v>
      </c>
      <c r="K8505" t="s">
        <v>22</v>
      </c>
      <c r="L8505" t="s">
        <v>136</v>
      </c>
      <c r="M8505" t="s">
        <v>29849</v>
      </c>
      <c r="N8505" t="s">
        <v>29850</v>
      </c>
      <c r="O8505">
        <v>3.9827777777777778</v>
      </c>
      <c r="P8505">
        <v>0</v>
      </c>
      <c r="Q8505">
        <v>2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0.91707050000000001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0.91707050000000001</v>
      </c>
    </row>
    <row r="8506" spans="1:32" x14ac:dyDescent="0.3">
      <c r="A8506">
        <v>2783523</v>
      </c>
      <c r="B8506">
        <v>1</v>
      </c>
      <c r="C8506" t="s">
        <v>82</v>
      </c>
      <c r="D8506" t="s">
        <v>88</v>
      </c>
      <c r="E8506" t="s">
        <v>29851</v>
      </c>
      <c r="F8506" t="s">
        <v>4257</v>
      </c>
      <c r="G8506" t="s">
        <v>31548</v>
      </c>
      <c r="H8506" t="s">
        <v>893</v>
      </c>
      <c r="I8506" t="s">
        <v>78</v>
      </c>
      <c r="J8506" t="s">
        <v>135</v>
      </c>
      <c r="K8506" t="s">
        <v>22</v>
      </c>
      <c r="L8506" t="s">
        <v>136</v>
      </c>
      <c r="M8506" t="s">
        <v>29852</v>
      </c>
      <c r="N8506" t="s">
        <v>29853</v>
      </c>
      <c r="O8506">
        <v>2.5236111111111112</v>
      </c>
      <c r="P8506">
        <v>0</v>
      </c>
      <c r="Q8506">
        <v>10</v>
      </c>
      <c r="R8506">
        <v>0</v>
      </c>
      <c r="S8506">
        <v>0</v>
      </c>
      <c r="T8506">
        <v>0</v>
      </c>
      <c r="U8506">
        <v>1</v>
      </c>
      <c r="V8506">
        <v>0</v>
      </c>
      <c r="W8506">
        <v>0</v>
      </c>
      <c r="X8506">
        <v>0</v>
      </c>
      <c r="Y8506">
        <v>5.5863547000000002</v>
      </c>
      <c r="Z8506">
        <v>0</v>
      </c>
      <c r="AA8506">
        <v>0</v>
      </c>
      <c r="AB8506">
        <v>0</v>
      </c>
      <c r="AC8506">
        <v>20.045826000000002</v>
      </c>
      <c r="AD8506">
        <v>0</v>
      </c>
      <c r="AE8506">
        <v>0</v>
      </c>
      <c r="AF8506">
        <v>25.632180999999999</v>
      </c>
    </row>
    <row r="8507" spans="1:32" x14ac:dyDescent="0.3">
      <c r="A8507">
        <v>2783526</v>
      </c>
      <c r="B8507">
        <v>1</v>
      </c>
      <c r="C8507" t="s">
        <v>82</v>
      </c>
      <c r="D8507" t="s">
        <v>101</v>
      </c>
      <c r="E8507" t="s">
        <v>29854</v>
      </c>
      <c r="F8507" t="s">
        <v>29855</v>
      </c>
      <c r="G8507" t="s">
        <v>31548</v>
      </c>
      <c r="H8507" t="s">
        <v>893</v>
      </c>
      <c r="I8507" t="s">
        <v>78</v>
      </c>
      <c r="J8507" t="s">
        <v>135</v>
      </c>
      <c r="K8507" t="s">
        <v>22</v>
      </c>
      <c r="L8507" t="s">
        <v>136</v>
      </c>
      <c r="M8507" t="s">
        <v>29856</v>
      </c>
      <c r="N8507" t="s">
        <v>29857</v>
      </c>
      <c r="O8507">
        <v>3.71</v>
      </c>
      <c r="P8507">
        <v>0</v>
      </c>
      <c r="Q8507">
        <v>1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0.58137952999999998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0.58137952999999998</v>
      </c>
    </row>
    <row r="8508" spans="1:32" x14ac:dyDescent="0.3">
      <c r="A8508">
        <v>2783200</v>
      </c>
      <c r="B8508">
        <v>1</v>
      </c>
      <c r="C8508" t="s">
        <v>83</v>
      </c>
      <c r="D8508" t="s">
        <v>126</v>
      </c>
      <c r="E8508" t="s">
        <v>29858</v>
      </c>
      <c r="F8508" t="s">
        <v>29859</v>
      </c>
      <c r="G8508" t="s">
        <v>31551</v>
      </c>
      <c r="H8508" t="s">
        <v>409</v>
      </c>
      <c r="I8508" t="s">
        <v>79</v>
      </c>
      <c r="J8508" t="s">
        <v>135</v>
      </c>
      <c r="K8508" t="s">
        <v>22</v>
      </c>
      <c r="L8508" t="s">
        <v>136</v>
      </c>
      <c r="M8508" t="s">
        <v>29860</v>
      </c>
      <c r="N8508" t="s">
        <v>29861</v>
      </c>
      <c r="O8508">
        <v>1.7294444444444443</v>
      </c>
      <c r="P8508">
        <v>1</v>
      </c>
      <c r="Q8508">
        <v>467</v>
      </c>
      <c r="R8508">
        <v>0</v>
      </c>
      <c r="S8508">
        <v>117</v>
      </c>
      <c r="T8508">
        <v>0</v>
      </c>
      <c r="U8508">
        <v>67</v>
      </c>
      <c r="V8508">
        <v>0</v>
      </c>
      <c r="W8508">
        <v>0</v>
      </c>
      <c r="X8508">
        <v>47.494926</v>
      </c>
      <c r="Y8508">
        <v>154.42007000000001</v>
      </c>
      <c r="Z8508">
        <v>0</v>
      </c>
      <c r="AA8508">
        <v>19.357288</v>
      </c>
      <c r="AB8508">
        <v>0</v>
      </c>
      <c r="AC8508">
        <v>60.174731999999999</v>
      </c>
      <c r="AD8508">
        <v>0</v>
      </c>
      <c r="AE8508">
        <v>0</v>
      </c>
      <c r="AF8508">
        <v>281.44702000000001</v>
      </c>
    </row>
    <row r="8509" spans="1:32" x14ac:dyDescent="0.3">
      <c r="A8509">
        <v>2783527</v>
      </c>
      <c r="B8509">
        <v>1</v>
      </c>
      <c r="C8509" t="s">
        <v>82</v>
      </c>
      <c r="D8509" t="s">
        <v>106</v>
      </c>
      <c r="E8509" t="s">
        <v>29862</v>
      </c>
      <c r="F8509" t="s">
        <v>29863</v>
      </c>
      <c r="G8509" t="s">
        <v>31545</v>
      </c>
      <c r="H8509" t="s">
        <v>134</v>
      </c>
      <c r="I8509" t="s">
        <v>79</v>
      </c>
      <c r="J8509" t="s">
        <v>135</v>
      </c>
      <c r="K8509" t="s">
        <v>22</v>
      </c>
      <c r="L8509" t="s">
        <v>136</v>
      </c>
      <c r="M8509" t="s">
        <v>29864</v>
      </c>
      <c r="N8509" t="s">
        <v>29865</v>
      </c>
      <c r="O8509">
        <v>1.0127786111111112</v>
      </c>
      <c r="P8509">
        <v>0</v>
      </c>
      <c r="Q8509">
        <v>351</v>
      </c>
      <c r="R8509">
        <v>0</v>
      </c>
      <c r="S8509">
        <v>0</v>
      </c>
      <c r="T8509">
        <v>0</v>
      </c>
      <c r="U8509">
        <v>124</v>
      </c>
      <c r="V8509">
        <v>0</v>
      </c>
      <c r="W8509">
        <v>0</v>
      </c>
      <c r="X8509">
        <v>3.7370800000000002</v>
      </c>
      <c r="Y8509">
        <v>3590.3894</v>
      </c>
      <c r="Z8509">
        <v>6.4282564999999998</v>
      </c>
      <c r="AA8509">
        <v>23.795914</v>
      </c>
      <c r="AB8509">
        <v>568.76260000000002</v>
      </c>
      <c r="AC8509">
        <v>2815.6149999999998</v>
      </c>
      <c r="AD8509">
        <v>3224.9245999999998</v>
      </c>
      <c r="AE8509">
        <v>44.449885999999999</v>
      </c>
      <c r="AF8509">
        <v>10278.102999999999</v>
      </c>
    </row>
    <row r="8510" spans="1:32" x14ac:dyDescent="0.3">
      <c r="A8510">
        <v>2783500</v>
      </c>
      <c r="B8510">
        <v>1</v>
      </c>
      <c r="C8510" t="s">
        <v>82</v>
      </c>
      <c r="D8510" t="s">
        <v>94</v>
      </c>
      <c r="E8510" t="s">
        <v>29866</v>
      </c>
      <c r="F8510" t="s">
        <v>29867</v>
      </c>
      <c r="G8510" t="s">
        <v>31549</v>
      </c>
      <c r="H8510" t="s">
        <v>648</v>
      </c>
      <c r="I8510" t="s">
        <v>79</v>
      </c>
      <c r="J8510" t="s">
        <v>135</v>
      </c>
      <c r="K8510" t="s">
        <v>22</v>
      </c>
      <c r="L8510" t="s">
        <v>186</v>
      </c>
      <c r="M8510" t="s">
        <v>29868</v>
      </c>
      <c r="N8510" t="s">
        <v>29869</v>
      </c>
      <c r="O8510">
        <v>2.6216666666666666</v>
      </c>
      <c r="P8510">
        <v>0</v>
      </c>
      <c r="Q8510">
        <v>1337</v>
      </c>
      <c r="R8510">
        <v>15</v>
      </c>
      <c r="S8510">
        <v>34</v>
      </c>
      <c r="T8510">
        <v>6</v>
      </c>
      <c r="U8510">
        <v>44</v>
      </c>
      <c r="V8510">
        <v>0</v>
      </c>
      <c r="W8510">
        <v>3</v>
      </c>
      <c r="X8510">
        <v>0</v>
      </c>
      <c r="Y8510">
        <v>277.41340000000002</v>
      </c>
      <c r="Z8510">
        <v>16.846509999999999</v>
      </c>
      <c r="AA8510">
        <v>25.247485999999999</v>
      </c>
      <c r="AB8510">
        <v>97.109795000000005</v>
      </c>
      <c r="AC8510">
        <v>232.14420000000001</v>
      </c>
      <c r="AD8510">
        <v>0</v>
      </c>
      <c r="AE8510">
        <v>6.1073503000000002</v>
      </c>
      <c r="AF8510">
        <v>654.86869999999999</v>
      </c>
    </row>
    <row r="8511" spans="1:32" x14ac:dyDescent="0.3">
      <c r="A8511">
        <v>2806908</v>
      </c>
      <c r="B8511">
        <v>1</v>
      </c>
      <c r="C8511" t="s">
        <v>82</v>
      </c>
      <c r="D8511" t="s">
        <v>108</v>
      </c>
      <c r="E8511" t="s">
        <v>29711</v>
      </c>
      <c r="F8511" t="s">
        <v>29712</v>
      </c>
      <c r="G8511" t="s">
        <v>31551</v>
      </c>
      <c r="H8511" t="s">
        <v>643</v>
      </c>
      <c r="I8511" t="s">
        <v>79</v>
      </c>
      <c r="J8511" t="s">
        <v>135</v>
      </c>
      <c r="K8511" t="s">
        <v>22</v>
      </c>
      <c r="L8511" t="s">
        <v>186</v>
      </c>
      <c r="M8511" t="s">
        <v>29870</v>
      </c>
      <c r="N8511" t="s">
        <v>29871</v>
      </c>
      <c r="O8511">
        <v>2.7605555555555554</v>
      </c>
      <c r="P8511">
        <v>0</v>
      </c>
      <c r="Q8511">
        <v>27</v>
      </c>
      <c r="R8511">
        <v>0</v>
      </c>
      <c r="S8511">
        <v>23</v>
      </c>
      <c r="T8511">
        <v>0</v>
      </c>
      <c r="U8511">
        <v>16</v>
      </c>
      <c r="V8511">
        <v>0</v>
      </c>
      <c r="W8511">
        <v>0</v>
      </c>
      <c r="X8511">
        <v>0</v>
      </c>
      <c r="Y8511">
        <v>6.9504466000000003</v>
      </c>
      <c r="Z8511">
        <v>0</v>
      </c>
      <c r="AA8511">
        <v>13.585839</v>
      </c>
      <c r="AB8511">
        <v>0</v>
      </c>
      <c r="AC8511">
        <v>59.181601999999998</v>
      </c>
      <c r="AD8511">
        <v>0</v>
      </c>
      <c r="AE8511">
        <v>0</v>
      </c>
      <c r="AF8511">
        <v>79.717889999999997</v>
      </c>
    </row>
    <row r="8512" spans="1:32" x14ac:dyDescent="0.3">
      <c r="A8512">
        <v>2783301</v>
      </c>
      <c r="B8512">
        <v>1</v>
      </c>
      <c r="C8512" t="s">
        <v>82</v>
      </c>
      <c r="D8512" t="s">
        <v>108</v>
      </c>
      <c r="E8512" t="s">
        <v>29872</v>
      </c>
      <c r="F8512" t="s">
        <v>24641</v>
      </c>
      <c r="G8512" t="s">
        <v>31545</v>
      </c>
      <c r="H8512" t="s">
        <v>648</v>
      </c>
      <c r="I8512" t="s">
        <v>79</v>
      </c>
      <c r="J8512" t="s">
        <v>135</v>
      </c>
      <c r="K8512" t="s">
        <v>22</v>
      </c>
      <c r="L8512" t="s">
        <v>186</v>
      </c>
      <c r="M8512" t="s">
        <v>29873</v>
      </c>
      <c r="N8512" t="s">
        <v>29874</v>
      </c>
      <c r="O8512">
        <v>2.5480555555555555</v>
      </c>
      <c r="P8512">
        <v>0</v>
      </c>
      <c r="Q8512">
        <v>3460</v>
      </c>
      <c r="R8512">
        <v>0</v>
      </c>
      <c r="S8512">
        <v>0</v>
      </c>
      <c r="T8512">
        <v>0</v>
      </c>
      <c r="U8512">
        <v>236</v>
      </c>
      <c r="V8512">
        <v>0</v>
      </c>
      <c r="W8512">
        <v>0</v>
      </c>
      <c r="X8512">
        <v>0</v>
      </c>
      <c r="Y8512">
        <v>1825.1641999999999</v>
      </c>
      <c r="Z8512">
        <v>0</v>
      </c>
      <c r="AA8512">
        <v>0</v>
      </c>
      <c r="AB8512">
        <v>0</v>
      </c>
      <c r="AC8512">
        <v>521.77700000000004</v>
      </c>
      <c r="AD8512">
        <v>0</v>
      </c>
      <c r="AE8512">
        <v>0</v>
      </c>
      <c r="AF8512">
        <v>2346.9412000000002</v>
      </c>
    </row>
    <row r="8513" spans="1:32" x14ac:dyDescent="0.3">
      <c r="A8513">
        <v>2783241</v>
      </c>
      <c r="B8513">
        <v>1</v>
      </c>
      <c r="C8513" t="s">
        <v>83</v>
      </c>
      <c r="D8513" t="s">
        <v>116</v>
      </c>
      <c r="E8513" t="s">
        <v>29875</v>
      </c>
      <c r="F8513" t="s">
        <v>29876</v>
      </c>
      <c r="G8513" t="s">
        <v>31551</v>
      </c>
      <c r="H8513" t="s">
        <v>648</v>
      </c>
      <c r="I8513" t="s">
        <v>79</v>
      </c>
      <c r="J8513" t="s">
        <v>135</v>
      </c>
      <c r="K8513" t="s">
        <v>22</v>
      </c>
      <c r="L8513" t="s">
        <v>186</v>
      </c>
      <c r="M8513" t="s">
        <v>29877</v>
      </c>
      <c r="N8513" t="s">
        <v>29878</v>
      </c>
      <c r="O8513">
        <v>1.7075</v>
      </c>
      <c r="P8513">
        <v>0</v>
      </c>
      <c r="Q8513">
        <v>324</v>
      </c>
      <c r="R8513">
        <v>0</v>
      </c>
      <c r="S8513">
        <v>0</v>
      </c>
      <c r="T8513">
        <v>0</v>
      </c>
      <c r="U8513">
        <v>28</v>
      </c>
      <c r="V8513">
        <v>0</v>
      </c>
      <c r="W8513">
        <v>0</v>
      </c>
      <c r="X8513">
        <v>0</v>
      </c>
      <c r="Y8513">
        <v>148.46628000000001</v>
      </c>
      <c r="Z8513">
        <v>0</v>
      </c>
      <c r="AA8513">
        <v>0</v>
      </c>
      <c r="AB8513">
        <v>0</v>
      </c>
      <c r="AC8513">
        <v>77.88597</v>
      </c>
      <c r="AD8513">
        <v>0</v>
      </c>
      <c r="AE8513">
        <v>0</v>
      </c>
      <c r="AF8513">
        <v>226.35225</v>
      </c>
    </row>
    <row r="8514" spans="1:32" x14ac:dyDescent="0.3">
      <c r="A8514">
        <v>2804316</v>
      </c>
      <c r="B8514">
        <v>1</v>
      </c>
      <c r="C8514" t="s">
        <v>82</v>
      </c>
      <c r="D8514" t="s">
        <v>107</v>
      </c>
      <c r="E8514" t="s">
        <v>29879</v>
      </c>
      <c r="F8514" t="s">
        <v>9109</v>
      </c>
      <c r="G8514" t="s">
        <v>31550</v>
      </c>
      <c r="H8514" t="s">
        <v>1432</v>
      </c>
      <c r="I8514" t="s">
        <v>78</v>
      </c>
      <c r="J8514" t="s">
        <v>135</v>
      </c>
      <c r="K8514" t="s">
        <v>22</v>
      </c>
      <c r="L8514" t="s">
        <v>136</v>
      </c>
      <c r="M8514" t="s">
        <v>29880</v>
      </c>
      <c r="N8514" t="s">
        <v>29881</v>
      </c>
      <c r="O8514">
        <v>3.4277786111111115</v>
      </c>
      <c r="P8514">
        <v>0</v>
      </c>
      <c r="Q8514">
        <v>31</v>
      </c>
      <c r="R8514">
        <v>0</v>
      </c>
      <c r="S8514">
        <v>0</v>
      </c>
      <c r="T8514">
        <v>0</v>
      </c>
      <c r="U8514">
        <v>3</v>
      </c>
      <c r="V8514">
        <v>0</v>
      </c>
      <c r="W8514">
        <v>0</v>
      </c>
      <c r="X8514">
        <v>0</v>
      </c>
      <c r="Y8514">
        <v>54.205826000000002</v>
      </c>
      <c r="Z8514">
        <v>0</v>
      </c>
      <c r="AA8514">
        <v>0</v>
      </c>
      <c r="AB8514">
        <v>0</v>
      </c>
      <c r="AC8514">
        <v>14.463219</v>
      </c>
      <c r="AD8514">
        <v>0</v>
      </c>
      <c r="AE8514">
        <v>0</v>
      </c>
      <c r="AF8514">
        <v>68.669044</v>
      </c>
    </row>
    <row r="8515" spans="1:32" x14ac:dyDescent="0.3">
      <c r="A8515">
        <v>2794556</v>
      </c>
      <c r="B8515">
        <v>1</v>
      </c>
      <c r="C8515" t="s">
        <v>82</v>
      </c>
      <c r="D8515" t="s">
        <v>91</v>
      </c>
      <c r="E8515" t="s">
        <v>29882</v>
      </c>
      <c r="F8515" t="s">
        <v>29883</v>
      </c>
      <c r="G8515" t="s">
        <v>31551</v>
      </c>
      <c r="H8515" t="s">
        <v>134</v>
      </c>
      <c r="I8515" t="s">
        <v>79</v>
      </c>
      <c r="J8515" t="s">
        <v>135</v>
      </c>
      <c r="K8515" t="s">
        <v>22</v>
      </c>
      <c r="L8515" t="s">
        <v>136</v>
      </c>
      <c r="M8515" t="s">
        <v>29884</v>
      </c>
      <c r="N8515" t="s">
        <v>20021</v>
      </c>
      <c r="O8515">
        <v>0.52000083333333336</v>
      </c>
      <c r="P8515">
        <v>0</v>
      </c>
      <c r="Q8515">
        <v>12926</v>
      </c>
      <c r="R8515">
        <v>0</v>
      </c>
      <c r="S8515">
        <v>0</v>
      </c>
      <c r="T8515">
        <v>2</v>
      </c>
      <c r="U8515">
        <v>608</v>
      </c>
      <c r="V8515">
        <v>1</v>
      </c>
      <c r="W8515">
        <v>2</v>
      </c>
      <c r="X8515">
        <v>0</v>
      </c>
      <c r="Y8515">
        <v>1525.0444</v>
      </c>
      <c r="Z8515">
        <v>0</v>
      </c>
      <c r="AA8515">
        <v>0</v>
      </c>
      <c r="AB8515">
        <v>10.379197</v>
      </c>
      <c r="AC8515">
        <v>317.95978000000002</v>
      </c>
      <c r="AD8515">
        <v>29.793088999999998</v>
      </c>
      <c r="AE8515">
        <v>13.548126999999999</v>
      </c>
      <c r="AF8515">
        <v>1896.7246</v>
      </c>
    </row>
    <row r="8516" spans="1:32" x14ac:dyDescent="0.3">
      <c r="A8516">
        <v>2783553</v>
      </c>
      <c r="B8516">
        <v>1</v>
      </c>
      <c r="C8516" t="s">
        <v>83</v>
      </c>
      <c r="D8516" t="s">
        <v>123</v>
      </c>
      <c r="E8516" t="s">
        <v>29885</v>
      </c>
      <c r="F8516" t="s">
        <v>1427</v>
      </c>
      <c r="G8516" t="s">
        <v>31549</v>
      </c>
      <c r="H8516" t="s">
        <v>134</v>
      </c>
      <c r="I8516" t="s">
        <v>79</v>
      </c>
      <c r="J8516" t="s">
        <v>248</v>
      </c>
      <c r="K8516" t="s">
        <v>22</v>
      </c>
      <c r="L8516" t="s">
        <v>136</v>
      </c>
      <c r="M8516" t="s">
        <v>29886</v>
      </c>
      <c r="N8516" t="s">
        <v>29887</v>
      </c>
      <c r="O8516">
        <v>1.1111944444444445E-2</v>
      </c>
      <c r="P8516">
        <v>1</v>
      </c>
      <c r="Q8516">
        <v>0</v>
      </c>
      <c r="R8516">
        <v>43</v>
      </c>
      <c r="S8516">
        <v>73</v>
      </c>
      <c r="T8516">
        <v>4</v>
      </c>
      <c r="U8516">
        <v>2</v>
      </c>
      <c r="V8516">
        <v>1</v>
      </c>
      <c r="W8516">
        <v>0</v>
      </c>
      <c r="X8516">
        <v>1.7851694000000001E-2</v>
      </c>
      <c r="Y8516">
        <v>0</v>
      </c>
      <c r="Z8516">
        <v>0.51657087000000002</v>
      </c>
      <c r="AA8516">
        <v>0.35771465000000002</v>
      </c>
      <c r="AB8516">
        <v>1.1526742000000001</v>
      </c>
      <c r="AC8516">
        <v>3.9272758000000001E-4</v>
      </c>
      <c r="AD8516">
        <v>2.1052306000000001</v>
      </c>
      <c r="AE8516">
        <v>0</v>
      </c>
      <c r="AF8516">
        <v>4.1504349999999999</v>
      </c>
    </row>
    <row r="8517" spans="1:32" x14ac:dyDescent="0.3">
      <c r="A8517">
        <v>2782982</v>
      </c>
      <c r="B8517">
        <v>1</v>
      </c>
      <c r="C8517" t="s">
        <v>82</v>
      </c>
      <c r="D8517" t="s">
        <v>98</v>
      </c>
      <c r="E8517" t="s">
        <v>29888</v>
      </c>
      <c r="F8517" t="s">
        <v>24482</v>
      </c>
      <c r="G8517" t="s">
        <v>31548</v>
      </c>
      <c r="H8517" t="s">
        <v>311</v>
      </c>
      <c r="I8517" t="s">
        <v>78</v>
      </c>
      <c r="J8517" t="s">
        <v>135</v>
      </c>
      <c r="K8517" t="s">
        <v>22</v>
      </c>
      <c r="L8517" t="s">
        <v>136</v>
      </c>
      <c r="M8517" t="s">
        <v>29889</v>
      </c>
      <c r="N8517" t="s">
        <v>29890</v>
      </c>
      <c r="O8517">
        <v>1.5730563888888889</v>
      </c>
      <c r="P8517">
        <v>0</v>
      </c>
      <c r="Q8517">
        <v>25</v>
      </c>
      <c r="R8517">
        <v>0</v>
      </c>
      <c r="S8517">
        <v>0</v>
      </c>
      <c r="T8517">
        <v>0</v>
      </c>
      <c r="U8517">
        <v>3</v>
      </c>
      <c r="V8517">
        <v>0</v>
      </c>
      <c r="W8517">
        <v>0</v>
      </c>
      <c r="X8517">
        <v>0</v>
      </c>
      <c r="Y8517">
        <v>12.350630000000001</v>
      </c>
      <c r="Z8517">
        <v>0</v>
      </c>
      <c r="AA8517">
        <v>0</v>
      </c>
      <c r="AB8517">
        <v>0</v>
      </c>
      <c r="AC8517">
        <v>3.0036592</v>
      </c>
      <c r="AD8517">
        <v>0</v>
      </c>
      <c r="AE8517">
        <v>0</v>
      </c>
      <c r="AF8517">
        <v>15.354289</v>
      </c>
    </row>
    <row r="8518" spans="1:32" x14ac:dyDescent="0.3">
      <c r="A8518">
        <v>2783202</v>
      </c>
      <c r="B8518">
        <v>1</v>
      </c>
      <c r="C8518" t="s">
        <v>83</v>
      </c>
      <c r="D8518" t="s">
        <v>117</v>
      </c>
      <c r="E8518" t="s">
        <v>29891</v>
      </c>
      <c r="F8518" t="s">
        <v>16284</v>
      </c>
      <c r="G8518" t="s">
        <v>31546</v>
      </c>
      <c r="H8518" t="s">
        <v>145</v>
      </c>
      <c r="I8518" t="s">
        <v>78</v>
      </c>
      <c r="J8518" t="s">
        <v>135</v>
      </c>
      <c r="K8518" t="s">
        <v>22</v>
      </c>
      <c r="L8518" t="s">
        <v>136</v>
      </c>
      <c r="M8518" t="s">
        <v>29892</v>
      </c>
      <c r="N8518" t="s">
        <v>29893</v>
      </c>
      <c r="O8518">
        <v>2.7430555555555554</v>
      </c>
      <c r="P8518">
        <v>0</v>
      </c>
      <c r="Q8518">
        <v>200</v>
      </c>
      <c r="R8518">
        <v>0</v>
      </c>
      <c r="S8518">
        <v>0</v>
      </c>
      <c r="T8518">
        <v>0</v>
      </c>
      <c r="U8518">
        <v>16</v>
      </c>
      <c r="V8518">
        <v>0</v>
      </c>
      <c r="W8518">
        <v>0</v>
      </c>
      <c r="X8518">
        <v>0</v>
      </c>
      <c r="Y8518">
        <v>102.76887000000001</v>
      </c>
      <c r="Z8518">
        <v>0</v>
      </c>
      <c r="AA8518">
        <v>0</v>
      </c>
      <c r="AB8518">
        <v>0</v>
      </c>
      <c r="AC8518">
        <v>14.682036999999999</v>
      </c>
      <c r="AD8518">
        <v>0</v>
      </c>
      <c r="AE8518">
        <v>0</v>
      </c>
      <c r="AF8518">
        <v>117.45090500000001</v>
      </c>
    </row>
    <row r="8519" spans="1:32" x14ac:dyDescent="0.3">
      <c r="A8519">
        <v>2783204</v>
      </c>
      <c r="B8519">
        <v>1</v>
      </c>
      <c r="C8519" t="s">
        <v>83</v>
      </c>
      <c r="D8519" t="s">
        <v>124</v>
      </c>
      <c r="E8519" t="s">
        <v>29894</v>
      </c>
      <c r="F8519" t="s">
        <v>29895</v>
      </c>
      <c r="G8519" t="s">
        <v>31546</v>
      </c>
      <c r="H8519" t="s">
        <v>223</v>
      </c>
      <c r="I8519" t="s">
        <v>78</v>
      </c>
      <c r="J8519" t="s">
        <v>135</v>
      </c>
      <c r="K8519" t="s">
        <v>22</v>
      </c>
      <c r="L8519" t="s">
        <v>136</v>
      </c>
      <c r="M8519" t="s">
        <v>29896</v>
      </c>
      <c r="N8519" t="s">
        <v>29897</v>
      </c>
      <c r="O8519">
        <v>1.4697222222222222</v>
      </c>
      <c r="P8519">
        <v>0</v>
      </c>
      <c r="Q8519">
        <v>0</v>
      </c>
      <c r="R8519">
        <v>0</v>
      </c>
      <c r="S8519">
        <v>3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0.95807589999999998</v>
      </c>
      <c r="AB8519">
        <v>0</v>
      </c>
      <c r="AC8519">
        <v>0</v>
      </c>
      <c r="AD8519">
        <v>0</v>
      </c>
      <c r="AE8519">
        <v>0</v>
      </c>
      <c r="AF8519">
        <v>0.95807589999999998</v>
      </c>
    </row>
    <row r="8520" spans="1:32" x14ac:dyDescent="0.3">
      <c r="A8520">
        <v>2783537</v>
      </c>
      <c r="B8520">
        <v>1</v>
      </c>
      <c r="C8520" t="s">
        <v>82</v>
      </c>
      <c r="D8520" t="s">
        <v>104</v>
      </c>
      <c r="E8520" t="s">
        <v>29898</v>
      </c>
      <c r="F8520" t="s">
        <v>29899</v>
      </c>
      <c r="G8520" t="s">
        <v>31548</v>
      </c>
      <c r="H8520" t="s">
        <v>479</v>
      </c>
      <c r="I8520" t="s">
        <v>78</v>
      </c>
      <c r="J8520" t="s">
        <v>135</v>
      </c>
      <c r="K8520" t="s">
        <v>22</v>
      </c>
      <c r="L8520" t="s">
        <v>136</v>
      </c>
      <c r="M8520" t="s">
        <v>29900</v>
      </c>
      <c r="N8520" t="s">
        <v>29901</v>
      </c>
      <c r="O8520">
        <v>1.7361111111111112</v>
      </c>
      <c r="P8520">
        <v>0</v>
      </c>
      <c r="Q8520">
        <v>5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1.5775250999999999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1.5775250999999999</v>
      </c>
    </row>
    <row r="8521" spans="1:32" x14ac:dyDescent="0.3">
      <c r="A8521">
        <v>2783530</v>
      </c>
      <c r="B8521">
        <v>1</v>
      </c>
      <c r="C8521" t="s">
        <v>83</v>
      </c>
      <c r="D8521" t="s">
        <v>127</v>
      </c>
      <c r="E8521" t="s">
        <v>29902</v>
      </c>
      <c r="F8521" t="s">
        <v>8543</v>
      </c>
      <c r="G8521" t="s">
        <v>31549</v>
      </c>
      <c r="H8521" t="s">
        <v>134</v>
      </c>
      <c r="I8521" t="s">
        <v>79</v>
      </c>
      <c r="J8521" t="s">
        <v>135</v>
      </c>
      <c r="K8521" t="s">
        <v>22</v>
      </c>
      <c r="L8521" t="s">
        <v>136</v>
      </c>
      <c r="M8521" t="s">
        <v>29903</v>
      </c>
      <c r="N8521" t="s">
        <v>29904</v>
      </c>
      <c r="O8521">
        <v>0.28611111111111109</v>
      </c>
      <c r="P8521">
        <v>0</v>
      </c>
      <c r="Q8521">
        <v>114</v>
      </c>
      <c r="R8521">
        <v>0</v>
      </c>
      <c r="S8521">
        <v>0</v>
      </c>
      <c r="T8521">
        <v>3</v>
      </c>
      <c r="U8521">
        <v>3</v>
      </c>
      <c r="V8521">
        <v>1</v>
      </c>
      <c r="W8521">
        <v>0</v>
      </c>
      <c r="X8521">
        <v>0</v>
      </c>
      <c r="Y8521">
        <v>2.503085</v>
      </c>
      <c r="Z8521">
        <v>0</v>
      </c>
      <c r="AA8521">
        <v>0</v>
      </c>
      <c r="AB8521">
        <v>2.0212724</v>
      </c>
      <c r="AC8521">
        <v>6.6298560000000006E-2</v>
      </c>
      <c r="AD8521">
        <v>125.00011000000001</v>
      </c>
      <c r="AE8521">
        <v>0</v>
      </c>
      <c r="AF8521">
        <v>129.59075999999999</v>
      </c>
    </row>
    <row r="8522" spans="1:32" x14ac:dyDescent="0.3">
      <c r="A8522">
        <v>2782975</v>
      </c>
      <c r="B8522">
        <v>1</v>
      </c>
      <c r="C8522" t="s">
        <v>83</v>
      </c>
      <c r="D8522" t="s">
        <v>124</v>
      </c>
      <c r="E8522" t="s">
        <v>29905</v>
      </c>
      <c r="F8522" t="s">
        <v>29906</v>
      </c>
      <c r="G8522" t="s">
        <v>31546</v>
      </c>
      <c r="H8522" t="s">
        <v>145</v>
      </c>
      <c r="I8522" t="s">
        <v>78</v>
      </c>
      <c r="J8522" t="s">
        <v>135</v>
      </c>
      <c r="K8522" t="s">
        <v>22</v>
      </c>
      <c r="L8522" t="s">
        <v>136</v>
      </c>
      <c r="M8522" t="s">
        <v>29907</v>
      </c>
      <c r="N8522" t="s">
        <v>29908</v>
      </c>
      <c r="O8522">
        <v>0.53138972222222225</v>
      </c>
      <c r="P8522">
        <v>0</v>
      </c>
      <c r="Q8522">
        <v>58</v>
      </c>
      <c r="R8522">
        <v>0</v>
      </c>
      <c r="S8522">
        <v>2</v>
      </c>
      <c r="T8522">
        <v>0</v>
      </c>
      <c r="U8522">
        <v>1</v>
      </c>
      <c r="V8522">
        <v>0</v>
      </c>
      <c r="W8522">
        <v>0</v>
      </c>
      <c r="X8522">
        <v>0</v>
      </c>
      <c r="Y8522">
        <v>16.477841999999999</v>
      </c>
      <c r="Z8522">
        <v>0</v>
      </c>
      <c r="AA8522">
        <v>0.31686259999999999</v>
      </c>
      <c r="AB8522">
        <v>0</v>
      </c>
      <c r="AC8522">
        <v>0.22412044</v>
      </c>
      <c r="AD8522">
        <v>0</v>
      </c>
      <c r="AE8522">
        <v>0</v>
      </c>
      <c r="AF8522">
        <v>17.018826000000001</v>
      </c>
    </row>
    <row r="8523" spans="1:32" x14ac:dyDescent="0.3">
      <c r="A8523">
        <v>2783213</v>
      </c>
      <c r="B8523">
        <v>1</v>
      </c>
      <c r="C8523" t="s">
        <v>83</v>
      </c>
      <c r="D8523" t="s">
        <v>128</v>
      </c>
      <c r="E8523" t="s">
        <v>29909</v>
      </c>
      <c r="F8523" t="s">
        <v>29910</v>
      </c>
      <c r="G8523" t="s">
        <v>31551</v>
      </c>
      <c r="H8523" t="s">
        <v>134</v>
      </c>
      <c r="I8523" t="s">
        <v>79</v>
      </c>
      <c r="J8523" t="s">
        <v>135</v>
      </c>
      <c r="K8523" t="s">
        <v>22</v>
      </c>
      <c r="L8523" t="s">
        <v>136</v>
      </c>
      <c r="M8523" t="s">
        <v>29911</v>
      </c>
      <c r="N8523" t="s">
        <v>29912</v>
      </c>
      <c r="O8523">
        <v>0.94972305555555558</v>
      </c>
      <c r="P8523">
        <v>1</v>
      </c>
      <c r="Q8523">
        <v>501</v>
      </c>
      <c r="R8523">
        <v>108</v>
      </c>
      <c r="S8523">
        <v>143</v>
      </c>
      <c r="T8523">
        <v>8</v>
      </c>
      <c r="U8523">
        <v>71</v>
      </c>
      <c r="V8523">
        <v>0</v>
      </c>
      <c r="W8523">
        <v>0</v>
      </c>
      <c r="X8523">
        <v>0.19162482</v>
      </c>
      <c r="Y8523">
        <v>109.74509</v>
      </c>
      <c r="Z8523">
        <v>144.36054999999999</v>
      </c>
      <c r="AA8523">
        <v>71.729309999999998</v>
      </c>
      <c r="AB8523">
        <v>60.144860000000001</v>
      </c>
      <c r="AC8523">
        <v>36.97475</v>
      </c>
      <c r="AD8523">
        <v>0</v>
      </c>
      <c r="AE8523">
        <v>0</v>
      </c>
      <c r="AF8523">
        <v>423.14618000000002</v>
      </c>
    </row>
    <row r="8524" spans="1:32" x14ac:dyDescent="0.3">
      <c r="A8524">
        <v>2782984</v>
      </c>
      <c r="B8524">
        <v>1</v>
      </c>
      <c r="C8524" t="s">
        <v>83</v>
      </c>
      <c r="D8524" t="s">
        <v>123</v>
      </c>
      <c r="E8524" t="s">
        <v>29913</v>
      </c>
      <c r="F8524" t="s">
        <v>29914</v>
      </c>
      <c r="G8524" t="s">
        <v>31549</v>
      </c>
      <c r="H8524" t="s">
        <v>134</v>
      </c>
      <c r="I8524" t="s">
        <v>79</v>
      </c>
      <c r="J8524" t="s">
        <v>135</v>
      </c>
      <c r="K8524" t="s">
        <v>22</v>
      </c>
      <c r="L8524" t="s">
        <v>136</v>
      </c>
      <c r="M8524" t="s">
        <v>29915</v>
      </c>
      <c r="N8524" t="s">
        <v>29916</v>
      </c>
      <c r="O8524">
        <v>1.3674999999999999</v>
      </c>
      <c r="P8524">
        <v>3</v>
      </c>
      <c r="Q8524">
        <v>240</v>
      </c>
      <c r="R8524">
        <v>49</v>
      </c>
      <c r="S8524">
        <v>50</v>
      </c>
      <c r="T8524">
        <v>1</v>
      </c>
      <c r="U8524">
        <v>29</v>
      </c>
      <c r="V8524">
        <v>0</v>
      </c>
      <c r="W8524">
        <v>0</v>
      </c>
      <c r="X8524">
        <v>5.0235213999999999</v>
      </c>
      <c r="Y8524">
        <v>67.704155</v>
      </c>
      <c r="Z8524">
        <v>19.313904000000001</v>
      </c>
      <c r="AA8524">
        <v>16.026342</v>
      </c>
      <c r="AB8524">
        <v>0.26586565000000001</v>
      </c>
      <c r="AC8524">
        <v>30.481439999999999</v>
      </c>
      <c r="AD8524">
        <v>0</v>
      </c>
      <c r="AE8524">
        <v>0</v>
      </c>
      <c r="AF8524">
        <v>138.81523000000001</v>
      </c>
    </row>
    <row r="8525" spans="1:32" x14ac:dyDescent="0.3">
      <c r="A8525">
        <v>2783224</v>
      </c>
      <c r="B8525">
        <v>1</v>
      </c>
      <c r="C8525" t="s">
        <v>83</v>
      </c>
      <c r="D8525" t="s">
        <v>123</v>
      </c>
      <c r="E8525" t="s">
        <v>29917</v>
      </c>
      <c r="F8525" t="s">
        <v>9711</v>
      </c>
      <c r="G8525" t="s">
        <v>31549</v>
      </c>
      <c r="H8525" t="s">
        <v>134</v>
      </c>
      <c r="I8525" t="s">
        <v>79</v>
      </c>
      <c r="J8525" t="s">
        <v>135</v>
      </c>
      <c r="K8525" t="s">
        <v>22</v>
      </c>
      <c r="L8525" t="s">
        <v>136</v>
      </c>
      <c r="M8525" t="s">
        <v>29918</v>
      </c>
      <c r="N8525" t="s">
        <v>29919</v>
      </c>
      <c r="O8525">
        <v>0.46666749999999996</v>
      </c>
      <c r="P8525">
        <v>0</v>
      </c>
      <c r="Q8525">
        <v>1</v>
      </c>
      <c r="R8525">
        <v>20</v>
      </c>
      <c r="S8525">
        <v>8</v>
      </c>
      <c r="T8525">
        <v>11</v>
      </c>
      <c r="U8525">
        <v>0</v>
      </c>
      <c r="V8525">
        <v>10</v>
      </c>
      <c r="W8525">
        <v>0</v>
      </c>
      <c r="X8525">
        <v>0</v>
      </c>
      <c r="Y8525">
        <v>8.9176539999999999E-2</v>
      </c>
      <c r="Z8525">
        <v>16.190912000000001</v>
      </c>
      <c r="AA8525">
        <v>3.468845</v>
      </c>
      <c r="AB8525">
        <v>56.024320000000003</v>
      </c>
      <c r="AC8525">
        <v>0</v>
      </c>
      <c r="AD8525">
        <v>913.44586000000004</v>
      </c>
      <c r="AE8525">
        <v>0</v>
      </c>
      <c r="AF8525">
        <v>989.21910000000003</v>
      </c>
    </row>
    <row r="8526" spans="1:32" x14ac:dyDescent="0.3">
      <c r="A8526">
        <v>2783226</v>
      </c>
      <c r="B8526">
        <v>1</v>
      </c>
      <c r="C8526" t="s">
        <v>82</v>
      </c>
      <c r="D8526" t="s">
        <v>88</v>
      </c>
      <c r="E8526" t="s">
        <v>29920</v>
      </c>
      <c r="F8526" t="s">
        <v>18751</v>
      </c>
      <c r="G8526" t="s">
        <v>31545</v>
      </c>
      <c r="H8526" t="s">
        <v>134</v>
      </c>
      <c r="I8526" t="s">
        <v>79</v>
      </c>
      <c r="J8526" t="s">
        <v>135</v>
      </c>
      <c r="K8526" t="s">
        <v>22</v>
      </c>
      <c r="L8526" t="s">
        <v>136</v>
      </c>
      <c r="M8526" t="s">
        <v>29921</v>
      </c>
      <c r="N8526" t="s">
        <v>29922</v>
      </c>
      <c r="O8526">
        <v>0.83361194444444453</v>
      </c>
      <c r="P8526">
        <v>0</v>
      </c>
      <c r="Q8526">
        <v>816</v>
      </c>
      <c r="R8526">
        <v>0</v>
      </c>
      <c r="S8526">
        <v>61</v>
      </c>
      <c r="T8526">
        <v>2</v>
      </c>
      <c r="U8526">
        <v>152</v>
      </c>
      <c r="V8526">
        <v>1</v>
      </c>
      <c r="W8526">
        <v>1</v>
      </c>
      <c r="X8526">
        <v>0</v>
      </c>
      <c r="Y8526">
        <v>104.66018</v>
      </c>
      <c r="Z8526">
        <v>0</v>
      </c>
      <c r="AA8526">
        <v>35.340663999999997</v>
      </c>
      <c r="AB8526">
        <v>12.818581999999999</v>
      </c>
      <c r="AC8526">
        <v>79.110929999999996</v>
      </c>
      <c r="AD8526">
        <v>0</v>
      </c>
      <c r="AE8526">
        <v>7.7845329999999997</v>
      </c>
      <c r="AF8526">
        <v>239.71489</v>
      </c>
    </row>
    <row r="8527" spans="1:32" x14ac:dyDescent="0.3">
      <c r="A8527">
        <v>2783559</v>
      </c>
      <c r="B8527">
        <v>1</v>
      </c>
      <c r="C8527" t="s">
        <v>82</v>
      </c>
      <c r="D8527" t="s">
        <v>104</v>
      </c>
      <c r="E8527" t="s">
        <v>29923</v>
      </c>
      <c r="F8527" t="s">
        <v>29924</v>
      </c>
      <c r="G8527" t="s">
        <v>31550</v>
      </c>
      <c r="H8527" t="s">
        <v>1432</v>
      </c>
      <c r="I8527" t="s">
        <v>78</v>
      </c>
      <c r="J8527" t="s">
        <v>135</v>
      </c>
      <c r="K8527" t="s">
        <v>22</v>
      </c>
      <c r="L8527" t="s">
        <v>136</v>
      </c>
      <c r="M8527" t="s">
        <v>29925</v>
      </c>
      <c r="N8527" t="s">
        <v>29926</v>
      </c>
      <c r="O8527">
        <v>3.2869452777777779</v>
      </c>
      <c r="P8527">
        <v>0</v>
      </c>
      <c r="Q8527">
        <v>113</v>
      </c>
      <c r="R8527">
        <v>0</v>
      </c>
      <c r="S8527">
        <v>0</v>
      </c>
      <c r="T8527">
        <v>0</v>
      </c>
      <c r="U8527">
        <v>68</v>
      </c>
      <c r="V8527">
        <v>0</v>
      </c>
      <c r="W8527">
        <v>0</v>
      </c>
      <c r="X8527">
        <v>0</v>
      </c>
      <c r="Y8527">
        <v>110.40779000000001</v>
      </c>
      <c r="Z8527">
        <v>0</v>
      </c>
      <c r="AA8527">
        <v>0</v>
      </c>
      <c r="AB8527">
        <v>0</v>
      </c>
      <c r="AC8527">
        <v>341.94893999999999</v>
      </c>
      <c r="AD8527">
        <v>0</v>
      </c>
      <c r="AE8527">
        <v>0</v>
      </c>
      <c r="AF8527">
        <v>452.35674999999998</v>
      </c>
    </row>
    <row r="8528" spans="1:32" x14ac:dyDescent="0.3">
      <c r="A8528">
        <v>2783206</v>
      </c>
      <c r="B8528">
        <v>1</v>
      </c>
      <c r="C8528" t="s">
        <v>83</v>
      </c>
      <c r="D8528" t="s">
        <v>122</v>
      </c>
      <c r="E8528" t="s">
        <v>29927</v>
      </c>
      <c r="F8528" t="s">
        <v>29928</v>
      </c>
      <c r="G8528" t="s">
        <v>31548</v>
      </c>
      <c r="H8528" t="s">
        <v>333</v>
      </c>
      <c r="I8528" t="s">
        <v>78</v>
      </c>
      <c r="J8528" t="s">
        <v>135</v>
      </c>
      <c r="K8528" t="s">
        <v>22</v>
      </c>
      <c r="L8528" t="s">
        <v>136</v>
      </c>
      <c r="M8528" t="s">
        <v>29929</v>
      </c>
      <c r="N8528" t="s">
        <v>29930</v>
      </c>
      <c r="O8528">
        <v>2.73</v>
      </c>
      <c r="P8528">
        <v>0</v>
      </c>
      <c r="Q8528">
        <v>1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0.11898211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0.11898211</v>
      </c>
    </row>
    <row r="8529" spans="1:32" x14ac:dyDescent="0.3">
      <c r="A8529">
        <v>2782983</v>
      </c>
      <c r="B8529">
        <v>1</v>
      </c>
      <c r="C8529" t="s">
        <v>82</v>
      </c>
      <c r="D8529" t="s">
        <v>104</v>
      </c>
      <c r="E8529" t="s">
        <v>29931</v>
      </c>
      <c r="F8529" t="s">
        <v>29932</v>
      </c>
      <c r="G8529" t="s">
        <v>31551</v>
      </c>
      <c r="H8529" t="s">
        <v>672</v>
      </c>
      <c r="I8529" t="s">
        <v>79</v>
      </c>
      <c r="J8529" t="s">
        <v>135</v>
      </c>
      <c r="K8529" t="s">
        <v>22</v>
      </c>
      <c r="L8529" t="s">
        <v>136</v>
      </c>
      <c r="M8529" t="s">
        <v>29933</v>
      </c>
      <c r="N8529" t="s">
        <v>29934</v>
      </c>
      <c r="O8529">
        <v>1.6358341666666665</v>
      </c>
      <c r="P8529">
        <v>0</v>
      </c>
      <c r="Q8529">
        <v>299</v>
      </c>
      <c r="R8529">
        <v>0</v>
      </c>
      <c r="S8529">
        <v>0</v>
      </c>
      <c r="T8529">
        <v>0</v>
      </c>
      <c r="U8529">
        <v>72</v>
      </c>
      <c r="V8529">
        <v>0</v>
      </c>
      <c r="W8529">
        <v>0</v>
      </c>
      <c r="X8529">
        <v>0</v>
      </c>
      <c r="Y8529">
        <v>180.33843999999999</v>
      </c>
      <c r="Z8529">
        <v>0</v>
      </c>
      <c r="AA8529">
        <v>0</v>
      </c>
      <c r="AB8529">
        <v>0</v>
      </c>
      <c r="AC8529">
        <v>42.809013</v>
      </c>
      <c r="AD8529">
        <v>0</v>
      </c>
      <c r="AE8529">
        <v>0</v>
      </c>
      <c r="AF8529">
        <v>223.14744999999999</v>
      </c>
    </row>
    <row r="8530" spans="1:32" x14ac:dyDescent="0.3">
      <c r="A8530">
        <v>2793365</v>
      </c>
      <c r="B8530">
        <v>1</v>
      </c>
      <c r="C8530" t="s">
        <v>82</v>
      </c>
      <c r="D8530" t="s">
        <v>111</v>
      </c>
      <c r="E8530" t="s">
        <v>29935</v>
      </c>
      <c r="F8530" t="s">
        <v>10022</v>
      </c>
      <c r="G8530" t="s">
        <v>31551</v>
      </c>
      <c r="H8530" t="s">
        <v>409</v>
      </c>
      <c r="I8530" t="s">
        <v>79</v>
      </c>
      <c r="J8530" t="s">
        <v>135</v>
      </c>
      <c r="K8530" t="s">
        <v>22</v>
      </c>
      <c r="L8530" t="s">
        <v>136</v>
      </c>
      <c r="M8530" t="s">
        <v>29936</v>
      </c>
      <c r="N8530" t="s">
        <v>29937</v>
      </c>
      <c r="O8530">
        <v>1.9061111111111111</v>
      </c>
      <c r="P8530">
        <v>0</v>
      </c>
      <c r="Q8530">
        <v>1759</v>
      </c>
      <c r="R8530">
        <v>0</v>
      </c>
      <c r="S8530">
        <v>5</v>
      </c>
      <c r="T8530">
        <v>0</v>
      </c>
      <c r="U8530">
        <v>133</v>
      </c>
      <c r="V8530">
        <v>0</v>
      </c>
      <c r="W8530">
        <v>1</v>
      </c>
      <c r="X8530">
        <v>0</v>
      </c>
      <c r="Y8530">
        <v>903.02629999999999</v>
      </c>
      <c r="Z8530">
        <v>0</v>
      </c>
      <c r="AA8530">
        <v>0.88028550000000005</v>
      </c>
      <c r="AB8530">
        <v>0</v>
      </c>
      <c r="AC8530">
        <v>123.42462999999999</v>
      </c>
      <c r="AD8530">
        <v>0</v>
      </c>
      <c r="AE8530">
        <v>11.479442000000001</v>
      </c>
      <c r="AF8530">
        <v>1038.8107</v>
      </c>
    </row>
    <row r="8531" spans="1:32" x14ac:dyDescent="0.3">
      <c r="A8531">
        <v>2783208</v>
      </c>
      <c r="B8531">
        <v>1</v>
      </c>
      <c r="C8531" t="s">
        <v>82</v>
      </c>
      <c r="D8531" t="s">
        <v>113</v>
      </c>
      <c r="E8531" t="s">
        <v>29938</v>
      </c>
      <c r="F8531" t="s">
        <v>29939</v>
      </c>
      <c r="G8531" t="s">
        <v>31548</v>
      </c>
      <c r="H8531" t="s">
        <v>311</v>
      </c>
      <c r="I8531" t="s">
        <v>78</v>
      </c>
      <c r="J8531" t="s">
        <v>135</v>
      </c>
      <c r="K8531" t="s">
        <v>22</v>
      </c>
      <c r="L8531" t="s">
        <v>136</v>
      </c>
      <c r="M8531" t="s">
        <v>29940</v>
      </c>
      <c r="N8531" t="s">
        <v>29941</v>
      </c>
      <c r="O8531">
        <v>0.9669444444444445</v>
      </c>
      <c r="P8531">
        <v>0</v>
      </c>
      <c r="Q8531">
        <v>2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0.60325130000000005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0.60325130000000005</v>
      </c>
    </row>
    <row r="8532" spans="1:32" x14ac:dyDescent="0.3">
      <c r="A8532">
        <v>2783038</v>
      </c>
      <c r="B8532">
        <v>1</v>
      </c>
      <c r="C8532" t="s">
        <v>82</v>
      </c>
      <c r="D8532" t="s">
        <v>104</v>
      </c>
      <c r="E8532" t="s">
        <v>29942</v>
      </c>
      <c r="F8532" t="s">
        <v>29943</v>
      </c>
      <c r="G8532" t="s">
        <v>31548</v>
      </c>
      <c r="H8532" t="s">
        <v>333</v>
      </c>
      <c r="I8532" t="s">
        <v>78</v>
      </c>
      <c r="J8532" t="s">
        <v>135</v>
      </c>
      <c r="K8532" t="s">
        <v>22</v>
      </c>
      <c r="L8532" t="s">
        <v>136</v>
      </c>
      <c r="M8532" t="s">
        <v>29944</v>
      </c>
      <c r="N8532" t="s">
        <v>29945</v>
      </c>
      <c r="O8532">
        <v>0.97388888888888892</v>
      </c>
      <c r="P8532">
        <v>0</v>
      </c>
      <c r="Q8532">
        <v>3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3.3810967999999999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3.3810967999999999</v>
      </c>
    </row>
    <row r="8533" spans="1:32" x14ac:dyDescent="0.3">
      <c r="A8533">
        <v>2783229</v>
      </c>
      <c r="B8533">
        <v>1</v>
      </c>
      <c r="C8533" t="s">
        <v>82</v>
      </c>
      <c r="D8533" t="s">
        <v>86</v>
      </c>
      <c r="E8533" t="s">
        <v>29946</v>
      </c>
      <c r="F8533" t="s">
        <v>29947</v>
      </c>
      <c r="G8533" t="s">
        <v>31545</v>
      </c>
      <c r="H8533" t="s">
        <v>134</v>
      </c>
      <c r="I8533" t="s">
        <v>79</v>
      </c>
      <c r="J8533" t="s">
        <v>135</v>
      </c>
      <c r="K8533" t="s">
        <v>22</v>
      </c>
      <c r="L8533" t="s">
        <v>136</v>
      </c>
      <c r="M8533" t="s">
        <v>29948</v>
      </c>
      <c r="N8533" t="s">
        <v>29949</v>
      </c>
      <c r="O8533">
        <v>0.29861194444444444</v>
      </c>
      <c r="P8533">
        <v>0</v>
      </c>
      <c r="Q8533">
        <v>0</v>
      </c>
      <c r="R8533">
        <v>9</v>
      </c>
      <c r="S8533">
        <v>102</v>
      </c>
      <c r="T8533">
        <v>3</v>
      </c>
      <c r="U8533">
        <v>19</v>
      </c>
      <c r="V8533">
        <v>1</v>
      </c>
      <c r="W8533">
        <v>0</v>
      </c>
      <c r="X8533">
        <v>0</v>
      </c>
      <c r="Y8533">
        <v>69.946883999999997</v>
      </c>
      <c r="Z8533">
        <v>14.851303</v>
      </c>
      <c r="AA8533">
        <v>95.183009999999996</v>
      </c>
      <c r="AB8533">
        <v>24.235417999999999</v>
      </c>
      <c r="AC8533">
        <v>65.301254</v>
      </c>
      <c r="AD8533">
        <v>69.812293999999994</v>
      </c>
      <c r="AE8533">
        <v>0</v>
      </c>
      <c r="AF8533">
        <v>339.33017000000001</v>
      </c>
    </row>
    <row r="8534" spans="1:32" x14ac:dyDescent="0.3">
      <c r="A8534">
        <v>2783008</v>
      </c>
      <c r="B8534">
        <v>1</v>
      </c>
      <c r="C8534" t="s">
        <v>82</v>
      </c>
      <c r="D8534" t="s">
        <v>90</v>
      </c>
      <c r="E8534" t="s">
        <v>29950</v>
      </c>
      <c r="F8534" t="s">
        <v>29951</v>
      </c>
      <c r="G8534" t="s">
        <v>31548</v>
      </c>
      <c r="H8534" t="s">
        <v>893</v>
      </c>
      <c r="I8534" t="s">
        <v>78</v>
      </c>
      <c r="J8534" t="s">
        <v>135</v>
      </c>
      <c r="K8534" t="s">
        <v>22</v>
      </c>
      <c r="L8534" t="s">
        <v>136</v>
      </c>
      <c r="M8534" t="s">
        <v>29952</v>
      </c>
      <c r="N8534" t="s">
        <v>29953</v>
      </c>
      <c r="O8534">
        <v>1.0238888888888888</v>
      </c>
      <c r="P8534">
        <v>0</v>
      </c>
      <c r="Q8534">
        <v>5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2.3686872000000001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2.3686872000000001</v>
      </c>
    </row>
    <row r="8535" spans="1:32" x14ac:dyDescent="0.3">
      <c r="A8535">
        <v>2782992</v>
      </c>
      <c r="B8535">
        <v>1</v>
      </c>
      <c r="C8535" t="s">
        <v>82</v>
      </c>
      <c r="D8535" t="s">
        <v>111</v>
      </c>
      <c r="E8535" t="s">
        <v>29954</v>
      </c>
      <c r="F8535" t="s">
        <v>29955</v>
      </c>
      <c r="G8535" t="s">
        <v>31551</v>
      </c>
      <c r="H8535" t="s">
        <v>134</v>
      </c>
      <c r="I8535" t="s">
        <v>79</v>
      </c>
      <c r="J8535" t="s">
        <v>135</v>
      </c>
      <c r="K8535" t="s">
        <v>22</v>
      </c>
      <c r="L8535" t="s">
        <v>136</v>
      </c>
      <c r="M8535" t="s">
        <v>29956</v>
      </c>
      <c r="N8535" t="s">
        <v>29957</v>
      </c>
      <c r="O8535">
        <v>0.14916666666666667</v>
      </c>
      <c r="P8535">
        <v>0</v>
      </c>
      <c r="Q8535">
        <v>169</v>
      </c>
      <c r="R8535">
        <v>0</v>
      </c>
      <c r="S8535">
        <v>15</v>
      </c>
      <c r="T8535">
        <v>0</v>
      </c>
      <c r="U8535">
        <v>38</v>
      </c>
      <c r="V8535">
        <v>0</v>
      </c>
      <c r="W8535">
        <v>0</v>
      </c>
      <c r="X8535">
        <v>0</v>
      </c>
      <c r="Y8535">
        <v>4.7395139999999998</v>
      </c>
      <c r="Z8535">
        <v>0</v>
      </c>
      <c r="AA8535">
        <v>0.45347133000000001</v>
      </c>
      <c r="AB8535">
        <v>0</v>
      </c>
      <c r="AC8535">
        <v>2.5819869999999998</v>
      </c>
      <c r="AD8535">
        <v>0</v>
      </c>
      <c r="AE8535">
        <v>0</v>
      </c>
      <c r="AF8535">
        <v>7.774972</v>
      </c>
    </row>
    <row r="8536" spans="1:32" x14ac:dyDescent="0.3">
      <c r="A8536">
        <v>2783013</v>
      </c>
      <c r="B8536">
        <v>1</v>
      </c>
      <c r="C8536" t="s">
        <v>83</v>
      </c>
      <c r="D8536" t="s">
        <v>124</v>
      </c>
      <c r="E8536" t="s">
        <v>29958</v>
      </c>
      <c r="F8536" t="s">
        <v>29959</v>
      </c>
      <c r="G8536" t="s">
        <v>31546</v>
      </c>
      <c r="H8536" t="s">
        <v>223</v>
      </c>
      <c r="I8536" t="s">
        <v>78</v>
      </c>
      <c r="J8536" t="s">
        <v>135</v>
      </c>
      <c r="K8536" t="s">
        <v>22</v>
      </c>
      <c r="L8536" t="s">
        <v>136</v>
      </c>
      <c r="M8536" t="s">
        <v>29960</v>
      </c>
      <c r="N8536" t="s">
        <v>29961</v>
      </c>
      <c r="O8536">
        <v>1.1827786111111109</v>
      </c>
      <c r="P8536">
        <v>0</v>
      </c>
      <c r="Q8536">
        <v>12</v>
      </c>
      <c r="R8536">
        <v>0</v>
      </c>
      <c r="S8536">
        <v>6</v>
      </c>
      <c r="T8536">
        <v>0</v>
      </c>
      <c r="U8536">
        <v>5</v>
      </c>
      <c r="V8536">
        <v>0</v>
      </c>
      <c r="W8536">
        <v>0</v>
      </c>
      <c r="X8536">
        <v>0</v>
      </c>
      <c r="Y8536">
        <v>2.6992438000000001</v>
      </c>
      <c r="Z8536">
        <v>0</v>
      </c>
      <c r="AA8536">
        <v>0.26395800000000003</v>
      </c>
      <c r="AB8536">
        <v>0</v>
      </c>
      <c r="AC8536">
        <v>2.0398459999999998</v>
      </c>
      <c r="AD8536">
        <v>0</v>
      </c>
      <c r="AE8536">
        <v>0</v>
      </c>
      <c r="AF8536">
        <v>5.0030479999999997</v>
      </c>
    </row>
    <row r="8537" spans="1:32" x14ac:dyDescent="0.3">
      <c r="A8537">
        <v>2782991</v>
      </c>
      <c r="B8537">
        <v>1</v>
      </c>
      <c r="C8537" t="s">
        <v>82</v>
      </c>
      <c r="D8537" t="s">
        <v>91</v>
      </c>
      <c r="E8537" t="s">
        <v>29962</v>
      </c>
      <c r="F8537" t="s">
        <v>29963</v>
      </c>
      <c r="G8537" t="s">
        <v>31546</v>
      </c>
      <c r="H8537" t="s">
        <v>223</v>
      </c>
      <c r="I8537" t="s">
        <v>78</v>
      </c>
      <c r="J8537" t="s">
        <v>135</v>
      </c>
      <c r="K8537" t="s">
        <v>22</v>
      </c>
      <c r="L8537" t="s">
        <v>136</v>
      </c>
      <c r="M8537" t="s">
        <v>29964</v>
      </c>
      <c r="N8537" t="s">
        <v>29965</v>
      </c>
      <c r="O8537">
        <v>1.3066674999999999</v>
      </c>
      <c r="P8537">
        <v>0</v>
      </c>
      <c r="Q8537">
        <v>112</v>
      </c>
      <c r="R8537">
        <v>0</v>
      </c>
      <c r="S8537">
        <v>0</v>
      </c>
      <c r="T8537">
        <v>0</v>
      </c>
      <c r="U8537">
        <v>14</v>
      </c>
      <c r="V8537">
        <v>0</v>
      </c>
      <c r="W8537">
        <v>0</v>
      </c>
      <c r="X8537">
        <v>0</v>
      </c>
      <c r="Y8537">
        <v>44.174824000000001</v>
      </c>
      <c r="Z8537">
        <v>0</v>
      </c>
      <c r="AA8537">
        <v>0</v>
      </c>
      <c r="AB8537">
        <v>0</v>
      </c>
      <c r="AC8537">
        <v>34.742100000000001</v>
      </c>
      <c r="AD8537">
        <v>0</v>
      </c>
      <c r="AE8537">
        <v>0</v>
      </c>
      <c r="AF8537">
        <v>78.916920000000005</v>
      </c>
    </row>
    <row r="8538" spans="1:32" x14ac:dyDescent="0.3">
      <c r="A8538">
        <v>2804974</v>
      </c>
      <c r="B8538">
        <v>1</v>
      </c>
      <c r="C8538" t="s">
        <v>82</v>
      </c>
      <c r="D8538" t="s">
        <v>101</v>
      </c>
      <c r="E8538" t="s">
        <v>29966</v>
      </c>
      <c r="F8538" t="s">
        <v>29967</v>
      </c>
      <c r="G8538" t="s">
        <v>31548</v>
      </c>
      <c r="H8538" t="s">
        <v>145</v>
      </c>
      <c r="I8538" t="s">
        <v>78</v>
      </c>
      <c r="J8538" t="s">
        <v>135</v>
      </c>
      <c r="K8538" t="s">
        <v>22</v>
      </c>
      <c r="L8538" t="s">
        <v>136</v>
      </c>
      <c r="M8538" t="s">
        <v>29968</v>
      </c>
      <c r="N8538" t="s">
        <v>29969</v>
      </c>
      <c r="O8538">
        <v>9.2777777777777778E-2</v>
      </c>
      <c r="P8538">
        <v>0</v>
      </c>
      <c r="Q8538">
        <v>1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1.149003E-2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1.149003E-2</v>
      </c>
    </row>
    <row r="8539" spans="1:32" x14ac:dyDescent="0.3">
      <c r="A8539">
        <v>2783015</v>
      </c>
      <c r="B8539">
        <v>1</v>
      </c>
      <c r="C8539" t="s">
        <v>83</v>
      </c>
      <c r="D8539" t="s">
        <v>119</v>
      </c>
      <c r="E8539" t="s">
        <v>29970</v>
      </c>
      <c r="F8539" t="s">
        <v>29971</v>
      </c>
      <c r="G8539" t="s">
        <v>31551</v>
      </c>
      <c r="H8539" t="s">
        <v>624</v>
      </c>
      <c r="I8539" t="s">
        <v>79</v>
      </c>
      <c r="J8539" t="s">
        <v>135</v>
      </c>
      <c r="K8539" t="s">
        <v>22</v>
      </c>
      <c r="L8539" t="s">
        <v>136</v>
      </c>
      <c r="M8539" t="s">
        <v>29972</v>
      </c>
      <c r="N8539" t="s">
        <v>29973</v>
      </c>
      <c r="O8539">
        <v>2.5852777777777778</v>
      </c>
      <c r="P8539">
        <v>0</v>
      </c>
      <c r="Q8539">
        <v>39</v>
      </c>
      <c r="R8539">
        <v>0</v>
      </c>
      <c r="S8539">
        <v>3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6.0800413999999998</v>
      </c>
      <c r="Z8539">
        <v>0</v>
      </c>
      <c r="AA8539">
        <v>0.65935403000000004</v>
      </c>
      <c r="AB8539">
        <v>0</v>
      </c>
      <c r="AC8539">
        <v>0</v>
      </c>
      <c r="AD8539">
        <v>0</v>
      </c>
      <c r="AE8539">
        <v>0</v>
      </c>
      <c r="AF8539">
        <v>6.7393955999999999</v>
      </c>
    </row>
    <row r="8540" spans="1:32" x14ac:dyDescent="0.3">
      <c r="A8540">
        <v>2783047</v>
      </c>
      <c r="B8540">
        <v>1</v>
      </c>
      <c r="C8540" t="s">
        <v>82</v>
      </c>
      <c r="D8540" t="s">
        <v>90</v>
      </c>
      <c r="E8540" t="s">
        <v>29974</v>
      </c>
      <c r="F8540" t="s">
        <v>29975</v>
      </c>
      <c r="G8540" t="s">
        <v>31548</v>
      </c>
      <c r="H8540" t="s">
        <v>333</v>
      </c>
      <c r="I8540" t="s">
        <v>78</v>
      </c>
      <c r="J8540" t="s">
        <v>135</v>
      </c>
      <c r="K8540" t="s">
        <v>22</v>
      </c>
      <c r="L8540" t="s">
        <v>136</v>
      </c>
      <c r="M8540" t="s">
        <v>29976</v>
      </c>
      <c r="N8540" t="s">
        <v>29977</v>
      </c>
      <c r="O8540">
        <v>1.7183333333333333</v>
      </c>
      <c r="P8540">
        <v>0</v>
      </c>
      <c r="Q8540">
        <v>3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4.0353279999999998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4.0353279999999998</v>
      </c>
    </row>
    <row r="8541" spans="1:32" x14ac:dyDescent="0.3">
      <c r="A8541">
        <v>2783049</v>
      </c>
      <c r="B8541">
        <v>1</v>
      </c>
      <c r="C8541" t="s">
        <v>82</v>
      </c>
      <c r="D8541" t="s">
        <v>104</v>
      </c>
      <c r="E8541" t="s">
        <v>29978</v>
      </c>
      <c r="F8541" t="s">
        <v>25048</v>
      </c>
      <c r="G8541" t="s">
        <v>31548</v>
      </c>
      <c r="H8541" t="s">
        <v>311</v>
      </c>
      <c r="I8541" t="s">
        <v>78</v>
      </c>
      <c r="J8541" t="s">
        <v>135</v>
      </c>
      <c r="K8541" t="s">
        <v>22</v>
      </c>
      <c r="L8541" t="s">
        <v>136</v>
      </c>
      <c r="M8541" t="s">
        <v>29979</v>
      </c>
      <c r="N8541" t="s">
        <v>29980</v>
      </c>
      <c r="O8541">
        <v>1.9950000000000001</v>
      </c>
      <c r="P8541">
        <v>0</v>
      </c>
      <c r="Q8541">
        <v>14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5.4632110000000003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5.4632110000000003</v>
      </c>
    </row>
    <row r="8542" spans="1:32" x14ac:dyDescent="0.3">
      <c r="A8542">
        <v>2783232</v>
      </c>
      <c r="B8542">
        <v>1</v>
      </c>
      <c r="C8542" t="s">
        <v>82</v>
      </c>
      <c r="D8542" t="s">
        <v>110</v>
      </c>
      <c r="E8542" t="s">
        <v>29981</v>
      </c>
      <c r="F8542" t="s">
        <v>29982</v>
      </c>
      <c r="G8542" t="s">
        <v>31552</v>
      </c>
      <c r="H8542" t="s">
        <v>1297</v>
      </c>
      <c r="I8542" t="s">
        <v>78</v>
      </c>
      <c r="J8542" t="s">
        <v>135</v>
      </c>
      <c r="K8542" t="s">
        <v>22</v>
      </c>
      <c r="L8542" t="s">
        <v>136</v>
      </c>
      <c r="M8542" t="s">
        <v>29983</v>
      </c>
      <c r="N8542" t="s">
        <v>29984</v>
      </c>
      <c r="O8542">
        <v>4.1197222222222223</v>
      </c>
      <c r="P8542">
        <v>0</v>
      </c>
      <c r="Q8542">
        <v>280</v>
      </c>
      <c r="R8542">
        <v>0</v>
      </c>
      <c r="S8542">
        <v>2</v>
      </c>
      <c r="T8542">
        <v>0</v>
      </c>
      <c r="U8542">
        <v>30</v>
      </c>
      <c r="V8542">
        <v>0</v>
      </c>
      <c r="W8542">
        <v>0</v>
      </c>
      <c r="X8542">
        <v>0</v>
      </c>
      <c r="Y8542">
        <v>249.13828000000001</v>
      </c>
      <c r="Z8542">
        <v>0</v>
      </c>
      <c r="AA8542">
        <v>0.7040187</v>
      </c>
      <c r="AB8542">
        <v>0</v>
      </c>
      <c r="AC8542">
        <v>152.87646000000001</v>
      </c>
      <c r="AD8542">
        <v>0</v>
      </c>
      <c r="AE8542">
        <v>0</v>
      </c>
      <c r="AF8542">
        <v>402.71875</v>
      </c>
    </row>
    <row r="8543" spans="1:32" x14ac:dyDescent="0.3">
      <c r="A8543">
        <v>2783243</v>
      </c>
      <c r="B8543">
        <v>1</v>
      </c>
      <c r="C8543" t="s">
        <v>82</v>
      </c>
      <c r="D8543" t="s">
        <v>105</v>
      </c>
      <c r="E8543" t="s">
        <v>29985</v>
      </c>
      <c r="F8543" t="s">
        <v>24425</v>
      </c>
      <c r="G8543" t="s">
        <v>31548</v>
      </c>
      <c r="H8543" t="s">
        <v>893</v>
      </c>
      <c r="I8543" t="s">
        <v>78</v>
      </c>
      <c r="J8543" t="s">
        <v>135</v>
      </c>
      <c r="K8543" t="s">
        <v>22</v>
      </c>
      <c r="L8543" t="s">
        <v>136</v>
      </c>
      <c r="M8543" t="s">
        <v>29986</v>
      </c>
      <c r="N8543" t="s">
        <v>29987</v>
      </c>
      <c r="O8543">
        <v>5.7474999999999996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1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</v>
      </c>
      <c r="AC8543">
        <v>14.668519</v>
      </c>
      <c r="AD8543">
        <v>0</v>
      </c>
      <c r="AE8543">
        <v>0</v>
      </c>
      <c r="AF8543">
        <v>14.668519</v>
      </c>
    </row>
    <row r="8544" spans="1:32" x14ac:dyDescent="0.3">
      <c r="A8544">
        <v>2783234</v>
      </c>
      <c r="B8544">
        <v>1</v>
      </c>
      <c r="C8544" t="s">
        <v>82</v>
      </c>
      <c r="D8544" t="s">
        <v>112</v>
      </c>
      <c r="E8544" t="s">
        <v>29988</v>
      </c>
      <c r="F8544" t="s">
        <v>14855</v>
      </c>
      <c r="G8544" t="s">
        <v>31549</v>
      </c>
      <c r="H8544" t="s">
        <v>134</v>
      </c>
      <c r="I8544" t="s">
        <v>79</v>
      </c>
      <c r="J8544" t="s">
        <v>135</v>
      </c>
      <c r="K8544" t="s">
        <v>22</v>
      </c>
      <c r="L8544" t="s">
        <v>136</v>
      </c>
      <c r="M8544" t="s">
        <v>29989</v>
      </c>
      <c r="N8544" t="s">
        <v>29990</v>
      </c>
      <c r="O8544">
        <v>0.82722222222222219</v>
      </c>
      <c r="P8544">
        <v>0</v>
      </c>
      <c r="Q8544">
        <v>1</v>
      </c>
      <c r="R8544">
        <v>36</v>
      </c>
      <c r="S8544">
        <v>64</v>
      </c>
      <c r="T8544">
        <v>12</v>
      </c>
      <c r="U8544">
        <v>7</v>
      </c>
      <c r="V8544">
        <v>3</v>
      </c>
      <c r="W8544">
        <v>0</v>
      </c>
      <c r="X8544">
        <v>0</v>
      </c>
      <c r="Y8544">
        <v>0</v>
      </c>
      <c r="Z8544">
        <v>19.951208000000001</v>
      </c>
      <c r="AA8544">
        <v>77.758570000000006</v>
      </c>
      <c r="AB8544">
        <v>193.28227000000001</v>
      </c>
      <c r="AC8544">
        <v>26.245788999999998</v>
      </c>
      <c r="AD8544">
        <v>886.14149999999995</v>
      </c>
      <c r="AE8544">
        <v>0</v>
      </c>
      <c r="AF8544">
        <v>1203.3793000000001</v>
      </c>
    </row>
    <row r="8545" spans="1:32" x14ac:dyDescent="0.3">
      <c r="A8545">
        <v>2783237</v>
      </c>
      <c r="B8545">
        <v>1</v>
      </c>
      <c r="C8545" t="s">
        <v>83</v>
      </c>
      <c r="D8545" t="s">
        <v>124</v>
      </c>
      <c r="E8545" t="s">
        <v>29991</v>
      </c>
      <c r="F8545" t="s">
        <v>29992</v>
      </c>
      <c r="G8545" t="s">
        <v>31546</v>
      </c>
      <c r="H8545" t="s">
        <v>223</v>
      </c>
      <c r="I8545" t="s">
        <v>78</v>
      </c>
      <c r="J8545" t="s">
        <v>135</v>
      </c>
      <c r="K8545" t="s">
        <v>22</v>
      </c>
      <c r="L8545" t="s">
        <v>136</v>
      </c>
      <c r="M8545" t="s">
        <v>29993</v>
      </c>
      <c r="N8545" t="s">
        <v>29994</v>
      </c>
      <c r="O8545">
        <v>3.028888888888889</v>
      </c>
      <c r="P8545">
        <v>0</v>
      </c>
      <c r="Q8545">
        <v>3</v>
      </c>
      <c r="R8545">
        <v>0</v>
      </c>
      <c r="S8545">
        <v>7</v>
      </c>
      <c r="T8545">
        <v>0</v>
      </c>
      <c r="U8545">
        <v>1</v>
      </c>
      <c r="V8545">
        <v>0</v>
      </c>
      <c r="W8545">
        <v>0</v>
      </c>
      <c r="X8545">
        <v>0</v>
      </c>
      <c r="Y8545">
        <v>1.2903017000000001</v>
      </c>
      <c r="Z8545">
        <v>0</v>
      </c>
      <c r="AA8545">
        <v>0.19440319</v>
      </c>
      <c r="AB8545">
        <v>0</v>
      </c>
      <c r="AC8545">
        <v>1.4887435</v>
      </c>
      <c r="AD8545">
        <v>0</v>
      </c>
      <c r="AE8545">
        <v>0</v>
      </c>
      <c r="AF8545">
        <v>2.9734482999999998</v>
      </c>
    </row>
    <row r="8546" spans="1:32" x14ac:dyDescent="0.3">
      <c r="A8546">
        <v>2783044</v>
      </c>
      <c r="B8546">
        <v>1</v>
      </c>
      <c r="C8546" t="s">
        <v>82</v>
      </c>
      <c r="D8546" t="s">
        <v>91</v>
      </c>
      <c r="E8546" t="s">
        <v>29995</v>
      </c>
      <c r="F8546" t="s">
        <v>10068</v>
      </c>
      <c r="G8546" t="s">
        <v>31546</v>
      </c>
      <c r="H8546" t="s">
        <v>223</v>
      </c>
      <c r="I8546" t="s">
        <v>78</v>
      </c>
      <c r="J8546" t="s">
        <v>135</v>
      </c>
      <c r="K8546" t="s">
        <v>22</v>
      </c>
      <c r="L8546" t="s">
        <v>136</v>
      </c>
      <c r="M8546" t="s">
        <v>29996</v>
      </c>
      <c r="N8546" t="s">
        <v>29997</v>
      </c>
      <c r="O8546">
        <v>0.8069452777777778</v>
      </c>
      <c r="P8546">
        <v>0</v>
      </c>
      <c r="Q8546">
        <v>203</v>
      </c>
      <c r="R8546">
        <v>0</v>
      </c>
      <c r="S8546">
        <v>0</v>
      </c>
      <c r="T8546">
        <v>0</v>
      </c>
      <c r="U8546">
        <v>4</v>
      </c>
      <c r="V8546">
        <v>0</v>
      </c>
      <c r="W8546">
        <v>0</v>
      </c>
      <c r="X8546">
        <v>0</v>
      </c>
      <c r="Y8546">
        <v>59.650547000000003</v>
      </c>
      <c r="Z8546">
        <v>0</v>
      </c>
      <c r="AA8546">
        <v>0</v>
      </c>
      <c r="AB8546">
        <v>0</v>
      </c>
      <c r="AC8546">
        <v>1.2498146999999999</v>
      </c>
      <c r="AD8546">
        <v>0</v>
      </c>
      <c r="AE8546">
        <v>0</v>
      </c>
      <c r="AF8546">
        <v>60.900364000000003</v>
      </c>
    </row>
    <row r="8547" spans="1:32" x14ac:dyDescent="0.3">
      <c r="A8547">
        <v>2783612</v>
      </c>
      <c r="B8547">
        <v>1</v>
      </c>
      <c r="C8547" t="s">
        <v>83</v>
      </c>
      <c r="D8547" t="s">
        <v>123</v>
      </c>
      <c r="E8547" t="s">
        <v>29998</v>
      </c>
      <c r="F8547" t="s">
        <v>29999</v>
      </c>
      <c r="G8547" t="s">
        <v>31547</v>
      </c>
      <c r="H8547" t="s">
        <v>134</v>
      </c>
      <c r="I8547" t="s">
        <v>80</v>
      </c>
      <c r="J8547" t="s">
        <v>135</v>
      </c>
      <c r="K8547" t="s">
        <v>22</v>
      </c>
      <c r="L8547" t="s">
        <v>136</v>
      </c>
      <c r="M8547" t="s">
        <v>30000</v>
      </c>
      <c r="N8547" t="s">
        <v>30001</v>
      </c>
      <c r="O8547">
        <v>0.62500083333333334</v>
      </c>
      <c r="P8547">
        <v>22</v>
      </c>
      <c r="Q8547">
        <v>672</v>
      </c>
      <c r="R8547">
        <v>263</v>
      </c>
      <c r="S8547">
        <v>351</v>
      </c>
      <c r="T8547">
        <v>28</v>
      </c>
      <c r="U8547">
        <v>69</v>
      </c>
      <c r="V8547">
        <v>1</v>
      </c>
      <c r="W8547">
        <v>0</v>
      </c>
      <c r="X8547">
        <v>11.297606999999999</v>
      </c>
      <c r="Y8547">
        <v>75.265304999999998</v>
      </c>
      <c r="Z8547">
        <v>125.944565</v>
      </c>
      <c r="AA8547">
        <v>138.40445</v>
      </c>
      <c r="AB8547">
        <v>63.980145</v>
      </c>
      <c r="AC8547">
        <v>13.391672</v>
      </c>
      <c r="AD8547">
        <v>123.175</v>
      </c>
      <c r="AE8547">
        <v>0</v>
      </c>
      <c r="AF8547">
        <v>551.45874000000003</v>
      </c>
    </row>
    <row r="8548" spans="1:32" x14ac:dyDescent="0.3">
      <c r="A8548">
        <v>2783017</v>
      </c>
      <c r="B8548">
        <v>1</v>
      </c>
      <c r="C8548" t="s">
        <v>82</v>
      </c>
      <c r="D8548" t="s">
        <v>94</v>
      </c>
      <c r="E8548" t="s">
        <v>30002</v>
      </c>
      <c r="F8548" t="s">
        <v>20678</v>
      </c>
      <c r="G8548" t="s">
        <v>31545</v>
      </c>
      <c r="H8548" t="s">
        <v>134</v>
      </c>
      <c r="I8548" t="s">
        <v>79</v>
      </c>
      <c r="J8548" t="s">
        <v>135</v>
      </c>
      <c r="K8548" t="s">
        <v>22</v>
      </c>
      <c r="L8548" t="s">
        <v>136</v>
      </c>
      <c r="M8548" t="s">
        <v>30003</v>
      </c>
      <c r="N8548" t="s">
        <v>30004</v>
      </c>
      <c r="O8548">
        <v>8.9167499999999997E-2</v>
      </c>
      <c r="P8548">
        <v>0</v>
      </c>
      <c r="Q8548">
        <v>1338</v>
      </c>
      <c r="R8548">
        <v>27</v>
      </c>
      <c r="S8548">
        <v>95</v>
      </c>
      <c r="T8548">
        <v>6</v>
      </c>
      <c r="U8548">
        <v>51</v>
      </c>
      <c r="V8548">
        <v>0</v>
      </c>
      <c r="W8548">
        <v>3</v>
      </c>
      <c r="X8548">
        <v>0</v>
      </c>
      <c r="Y8548">
        <v>13.025054000000001</v>
      </c>
      <c r="Z8548">
        <v>37.99006</v>
      </c>
      <c r="AA8548">
        <v>2.1344989999999999</v>
      </c>
      <c r="AB8548">
        <v>2.7999537000000001</v>
      </c>
      <c r="AC8548">
        <v>7.2251609999999999</v>
      </c>
      <c r="AD8548">
        <v>0</v>
      </c>
      <c r="AE8548">
        <v>9.9175534999999995E-2</v>
      </c>
      <c r="AF8548">
        <v>63.273902999999997</v>
      </c>
    </row>
    <row r="8549" spans="1:32" x14ac:dyDescent="0.3">
      <c r="A8549">
        <v>2783020</v>
      </c>
      <c r="B8549">
        <v>1</v>
      </c>
      <c r="C8549" t="s">
        <v>83</v>
      </c>
      <c r="D8549" t="s">
        <v>128</v>
      </c>
      <c r="E8549" t="s">
        <v>30005</v>
      </c>
      <c r="F8549" t="s">
        <v>30006</v>
      </c>
      <c r="G8549" t="s">
        <v>31552</v>
      </c>
      <c r="H8549" t="s">
        <v>145</v>
      </c>
      <c r="I8549" t="s">
        <v>78</v>
      </c>
      <c r="J8549" t="s">
        <v>135</v>
      </c>
      <c r="K8549" t="s">
        <v>22</v>
      </c>
      <c r="L8549" t="s">
        <v>136</v>
      </c>
      <c r="M8549" t="s">
        <v>30007</v>
      </c>
      <c r="N8549" t="s">
        <v>30008</v>
      </c>
      <c r="O8549">
        <v>0.84611111111111115</v>
      </c>
      <c r="P8549">
        <v>0</v>
      </c>
      <c r="Q8549">
        <v>134</v>
      </c>
      <c r="R8549">
        <v>0</v>
      </c>
      <c r="S8549">
        <v>8</v>
      </c>
      <c r="T8549">
        <v>0</v>
      </c>
      <c r="U8549">
        <v>4</v>
      </c>
      <c r="V8549">
        <v>0</v>
      </c>
      <c r="W8549">
        <v>0</v>
      </c>
      <c r="X8549">
        <v>0</v>
      </c>
      <c r="Y8549">
        <v>44.528132999999997</v>
      </c>
      <c r="Z8549">
        <v>0</v>
      </c>
      <c r="AA8549">
        <v>1.4231974000000001</v>
      </c>
      <c r="AB8549">
        <v>0</v>
      </c>
      <c r="AC8549">
        <v>1.3991826000000001</v>
      </c>
      <c r="AD8549">
        <v>0</v>
      </c>
      <c r="AE8549">
        <v>0</v>
      </c>
      <c r="AF8549">
        <v>47.350512999999999</v>
      </c>
    </row>
    <row r="8550" spans="1:32" x14ac:dyDescent="0.3">
      <c r="A8550">
        <v>2783636</v>
      </c>
      <c r="B8550">
        <v>1</v>
      </c>
      <c r="C8550" t="s">
        <v>83</v>
      </c>
      <c r="D8550" t="s">
        <v>123</v>
      </c>
      <c r="E8550" t="s">
        <v>30009</v>
      </c>
      <c r="F8550" t="s">
        <v>30010</v>
      </c>
      <c r="G8550" t="s">
        <v>31545</v>
      </c>
      <c r="H8550" t="s">
        <v>185</v>
      </c>
      <c r="I8550" t="s">
        <v>79</v>
      </c>
      <c r="J8550" t="s">
        <v>135</v>
      </c>
      <c r="K8550" t="s">
        <v>22</v>
      </c>
      <c r="L8550" t="s">
        <v>136</v>
      </c>
      <c r="M8550" t="s">
        <v>30011</v>
      </c>
      <c r="N8550" t="s">
        <v>30012</v>
      </c>
      <c r="O8550">
        <v>0.14305555555555555</v>
      </c>
      <c r="P8550">
        <v>0</v>
      </c>
      <c r="Q8550">
        <v>376</v>
      </c>
      <c r="R8550">
        <v>0</v>
      </c>
      <c r="S8550">
        <v>0</v>
      </c>
      <c r="T8550">
        <v>1</v>
      </c>
      <c r="U8550">
        <v>42</v>
      </c>
      <c r="V8550">
        <v>0</v>
      </c>
      <c r="W8550">
        <v>0</v>
      </c>
      <c r="X8550">
        <v>0</v>
      </c>
      <c r="Y8550">
        <v>15.584630000000001</v>
      </c>
      <c r="Z8550">
        <v>0</v>
      </c>
      <c r="AA8550">
        <v>0</v>
      </c>
      <c r="AB8550">
        <v>31.234379000000001</v>
      </c>
      <c r="AC8550">
        <v>4.4102262999999997</v>
      </c>
      <c r="AD8550">
        <v>0</v>
      </c>
      <c r="AE8550">
        <v>0</v>
      </c>
      <c r="AF8550">
        <v>51.229233000000001</v>
      </c>
    </row>
    <row r="8551" spans="1:32" x14ac:dyDescent="0.3">
      <c r="A8551">
        <v>2783624</v>
      </c>
      <c r="B8551">
        <v>1</v>
      </c>
      <c r="C8551" t="s">
        <v>82</v>
      </c>
      <c r="D8551" t="s">
        <v>102</v>
      </c>
      <c r="E8551" t="s">
        <v>30013</v>
      </c>
      <c r="F8551" t="s">
        <v>30014</v>
      </c>
      <c r="G8551" t="s">
        <v>31551</v>
      </c>
      <c r="H8551" t="s">
        <v>672</v>
      </c>
      <c r="I8551" t="s">
        <v>79</v>
      </c>
      <c r="J8551" t="s">
        <v>135</v>
      </c>
      <c r="K8551" t="s">
        <v>22</v>
      </c>
      <c r="L8551" t="s">
        <v>136</v>
      </c>
      <c r="M8551" t="s">
        <v>30015</v>
      </c>
      <c r="N8551" t="s">
        <v>30016</v>
      </c>
      <c r="O8551">
        <v>1.2980555555555555</v>
      </c>
      <c r="P8551">
        <v>0</v>
      </c>
      <c r="Q8551">
        <v>55</v>
      </c>
      <c r="R8551">
        <v>0</v>
      </c>
      <c r="S8551">
        <v>0</v>
      </c>
      <c r="T8551">
        <v>0</v>
      </c>
      <c r="U8551">
        <v>3</v>
      </c>
      <c r="V8551">
        <v>0</v>
      </c>
      <c r="W8551">
        <v>0</v>
      </c>
      <c r="X8551">
        <v>0</v>
      </c>
      <c r="Y8551">
        <v>11.791171</v>
      </c>
      <c r="Z8551">
        <v>0</v>
      </c>
      <c r="AA8551">
        <v>0</v>
      </c>
      <c r="AB8551">
        <v>0</v>
      </c>
      <c r="AC8551">
        <v>5.4820004000000004</v>
      </c>
      <c r="AD8551">
        <v>0</v>
      </c>
      <c r="AE8551">
        <v>0</v>
      </c>
      <c r="AF8551">
        <v>17.273171999999999</v>
      </c>
    </row>
    <row r="8552" spans="1:32" x14ac:dyDescent="0.3">
      <c r="A8552">
        <v>2783027</v>
      </c>
      <c r="B8552">
        <v>1</v>
      </c>
      <c r="C8552" t="s">
        <v>82</v>
      </c>
      <c r="D8552" t="s">
        <v>90</v>
      </c>
      <c r="E8552" t="s">
        <v>30017</v>
      </c>
      <c r="F8552" t="s">
        <v>30018</v>
      </c>
      <c r="G8552" t="s">
        <v>31548</v>
      </c>
      <c r="H8552" t="s">
        <v>333</v>
      </c>
      <c r="I8552" t="s">
        <v>78</v>
      </c>
      <c r="J8552" t="s">
        <v>135</v>
      </c>
      <c r="K8552" t="s">
        <v>22</v>
      </c>
      <c r="L8552" t="s">
        <v>136</v>
      </c>
      <c r="M8552" t="s">
        <v>30019</v>
      </c>
      <c r="N8552" t="s">
        <v>30020</v>
      </c>
      <c r="O8552">
        <v>1.0455555555555556</v>
      </c>
      <c r="P8552">
        <v>0</v>
      </c>
      <c r="Q8552">
        <v>4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3.0125476999999998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3.0125476999999998</v>
      </c>
    </row>
    <row r="8553" spans="1:32" x14ac:dyDescent="0.3">
      <c r="A8553">
        <v>2783034</v>
      </c>
      <c r="B8553">
        <v>1</v>
      </c>
      <c r="C8553" t="s">
        <v>82</v>
      </c>
      <c r="D8553" t="s">
        <v>109</v>
      </c>
      <c r="E8553" t="s">
        <v>30021</v>
      </c>
      <c r="F8553" t="s">
        <v>30022</v>
      </c>
      <c r="G8553" t="s">
        <v>31548</v>
      </c>
      <c r="H8553" t="s">
        <v>311</v>
      </c>
      <c r="I8553" t="s">
        <v>78</v>
      </c>
      <c r="J8553" t="s">
        <v>135</v>
      </c>
      <c r="K8553" t="s">
        <v>22</v>
      </c>
      <c r="L8553" t="s">
        <v>136</v>
      </c>
      <c r="M8553" t="s">
        <v>30023</v>
      </c>
      <c r="N8553" t="s">
        <v>30024</v>
      </c>
      <c r="O8553">
        <v>1.3111111111111111</v>
      </c>
      <c r="P8553">
        <v>0</v>
      </c>
      <c r="Q8553">
        <v>8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2.0752950000000001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0</v>
      </c>
      <c r="AF8553">
        <v>2.0752950000000001</v>
      </c>
    </row>
    <row r="8554" spans="1:32" x14ac:dyDescent="0.3">
      <c r="A8554">
        <v>2783440</v>
      </c>
      <c r="B8554">
        <v>1</v>
      </c>
      <c r="C8554" t="s">
        <v>82</v>
      </c>
      <c r="D8554" t="s">
        <v>106</v>
      </c>
      <c r="E8554" t="s">
        <v>30025</v>
      </c>
      <c r="F8554" t="s">
        <v>30026</v>
      </c>
      <c r="G8554" t="s">
        <v>31546</v>
      </c>
      <c r="H8554" t="s">
        <v>145</v>
      </c>
      <c r="I8554" t="s">
        <v>78</v>
      </c>
      <c r="J8554" t="s">
        <v>135</v>
      </c>
      <c r="K8554" t="s">
        <v>22</v>
      </c>
      <c r="L8554" t="s">
        <v>136</v>
      </c>
      <c r="M8554" t="s">
        <v>30027</v>
      </c>
      <c r="N8554" t="s">
        <v>30028</v>
      </c>
      <c r="O8554">
        <v>0.8586111111111111</v>
      </c>
      <c r="P8554">
        <v>0</v>
      </c>
      <c r="Q8554">
        <v>44</v>
      </c>
      <c r="R8554">
        <v>0</v>
      </c>
      <c r="S8554">
        <v>1</v>
      </c>
      <c r="T8554">
        <v>0</v>
      </c>
      <c r="U8554">
        <v>3</v>
      </c>
      <c r="V8554">
        <v>0</v>
      </c>
      <c r="W8554">
        <v>0</v>
      </c>
      <c r="X8554">
        <v>0</v>
      </c>
      <c r="Y8554">
        <v>7.2253584999999996</v>
      </c>
      <c r="Z8554">
        <v>0</v>
      </c>
      <c r="AA8554">
        <v>3.8089211999999997E-2</v>
      </c>
      <c r="AB8554">
        <v>0</v>
      </c>
      <c r="AC8554">
        <v>1.6513329000000001</v>
      </c>
      <c r="AD8554">
        <v>0</v>
      </c>
      <c r="AE8554">
        <v>0</v>
      </c>
      <c r="AF8554">
        <v>8.9147809999999996</v>
      </c>
    </row>
    <row r="8555" spans="1:32" x14ac:dyDescent="0.3">
      <c r="A8555">
        <v>2783657</v>
      </c>
      <c r="B8555">
        <v>1</v>
      </c>
      <c r="C8555" t="s">
        <v>82</v>
      </c>
      <c r="D8555" t="s">
        <v>102</v>
      </c>
      <c r="E8555" t="s">
        <v>30029</v>
      </c>
      <c r="F8555" t="s">
        <v>27397</v>
      </c>
      <c r="G8555" t="s">
        <v>31551</v>
      </c>
      <c r="H8555" t="s">
        <v>134</v>
      </c>
      <c r="I8555" t="s">
        <v>79</v>
      </c>
      <c r="J8555" t="s">
        <v>135</v>
      </c>
      <c r="K8555" t="s">
        <v>22</v>
      </c>
      <c r="L8555" t="s">
        <v>136</v>
      </c>
      <c r="M8555" t="s">
        <v>30030</v>
      </c>
      <c r="N8555" t="s">
        <v>30031</v>
      </c>
      <c r="O8555">
        <v>0.15333333333333332</v>
      </c>
      <c r="P8555">
        <v>0</v>
      </c>
      <c r="Q8555">
        <v>331</v>
      </c>
      <c r="R8555">
        <v>0</v>
      </c>
      <c r="S8555">
        <v>2</v>
      </c>
      <c r="T8555">
        <v>1</v>
      </c>
      <c r="U8555">
        <v>31</v>
      </c>
      <c r="V8555">
        <v>0</v>
      </c>
      <c r="W8555">
        <v>0</v>
      </c>
      <c r="X8555">
        <v>0</v>
      </c>
      <c r="Y8555">
        <v>7.8425254999999998</v>
      </c>
      <c r="Z8555">
        <v>0</v>
      </c>
      <c r="AA8555">
        <v>2.129335E-3</v>
      </c>
      <c r="AB8555">
        <v>0.44314366999999999</v>
      </c>
      <c r="AC8555">
        <v>4.4675183000000001</v>
      </c>
      <c r="AD8555">
        <v>0</v>
      </c>
      <c r="AE8555">
        <v>0</v>
      </c>
      <c r="AF8555">
        <v>12.755317</v>
      </c>
    </row>
    <row r="8556" spans="1:32" x14ac:dyDescent="0.3">
      <c r="A8556">
        <v>2783504</v>
      </c>
      <c r="B8556">
        <v>1</v>
      </c>
      <c r="C8556" t="s">
        <v>82</v>
      </c>
      <c r="D8556" t="s">
        <v>100</v>
      </c>
      <c r="E8556" t="s">
        <v>30032</v>
      </c>
      <c r="F8556" t="s">
        <v>30033</v>
      </c>
      <c r="G8556" t="s">
        <v>31547</v>
      </c>
      <c r="H8556" t="s">
        <v>648</v>
      </c>
      <c r="I8556" t="s">
        <v>80</v>
      </c>
      <c r="J8556" t="s">
        <v>135</v>
      </c>
      <c r="K8556" t="s">
        <v>22</v>
      </c>
      <c r="L8556" t="s">
        <v>186</v>
      </c>
      <c r="M8556" t="s">
        <v>30034</v>
      </c>
      <c r="N8556" t="s">
        <v>30035</v>
      </c>
      <c r="O8556">
        <v>7.0422222222222226</v>
      </c>
      <c r="P8556">
        <v>0</v>
      </c>
      <c r="Q8556">
        <v>5354</v>
      </c>
      <c r="R8556">
        <v>0</v>
      </c>
      <c r="S8556">
        <v>0</v>
      </c>
      <c r="T8556">
        <v>0</v>
      </c>
      <c r="U8556">
        <v>694</v>
      </c>
      <c r="V8556">
        <v>0</v>
      </c>
      <c r="W8556">
        <v>2</v>
      </c>
      <c r="X8556">
        <v>0</v>
      </c>
      <c r="Y8556">
        <v>7773.5604999999996</v>
      </c>
      <c r="Z8556">
        <v>0</v>
      </c>
      <c r="AA8556">
        <v>0</v>
      </c>
      <c r="AB8556">
        <v>0</v>
      </c>
      <c r="AC8556">
        <v>4724.6909999999998</v>
      </c>
      <c r="AD8556">
        <v>0</v>
      </c>
      <c r="AE8556">
        <v>243.7792</v>
      </c>
      <c r="AF8556">
        <v>12742.03</v>
      </c>
    </row>
    <row r="8557" spans="1:32" x14ac:dyDescent="0.3">
      <c r="A8557">
        <v>2783441</v>
      </c>
      <c r="B8557">
        <v>1</v>
      </c>
      <c r="C8557" t="s">
        <v>82</v>
      </c>
      <c r="D8557" t="s">
        <v>90</v>
      </c>
      <c r="E8557" t="s">
        <v>30036</v>
      </c>
      <c r="F8557" t="s">
        <v>30037</v>
      </c>
      <c r="G8557" t="s">
        <v>31547</v>
      </c>
      <c r="H8557" t="s">
        <v>409</v>
      </c>
      <c r="I8557" t="s">
        <v>80</v>
      </c>
      <c r="J8557" t="s">
        <v>135</v>
      </c>
      <c r="K8557" t="s">
        <v>22</v>
      </c>
      <c r="L8557" t="s">
        <v>136</v>
      </c>
      <c r="M8557" t="s">
        <v>30038</v>
      </c>
      <c r="N8557" t="s">
        <v>23181</v>
      </c>
      <c r="O8557">
        <v>0.77861111111111114</v>
      </c>
      <c r="P8557">
        <v>2</v>
      </c>
      <c r="Q8557">
        <v>7868</v>
      </c>
      <c r="R8557">
        <v>0</v>
      </c>
      <c r="S8557">
        <v>41</v>
      </c>
      <c r="T8557">
        <v>59</v>
      </c>
      <c r="U8557">
        <v>1125</v>
      </c>
      <c r="V8557">
        <v>20</v>
      </c>
      <c r="W8557">
        <v>16</v>
      </c>
      <c r="X8557">
        <v>7.864382</v>
      </c>
      <c r="Y8557">
        <v>1520.5704000000001</v>
      </c>
      <c r="Z8557">
        <v>0</v>
      </c>
      <c r="AA8557">
        <v>28.600542000000001</v>
      </c>
      <c r="AB8557">
        <v>765.29705999999999</v>
      </c>
      <c r="AC8557">
        <v>1488.961</v>
      </c>
      <c r="AD8557">
        <v>1948.1117999999999</v>
      </c>
      <c r="AE8557">
        <v>380.35306000000003</v>
      </c>
      <c r="AF8557">
        <v>6139.7583000000004</v>
      </c>
    </row>
    <row r="8558" spans="1:32" x14ac:dyDescent="0.3">
      <c r="A8558">
        <v>2784981</v>
      </c>
      <c r="B8558">
        <v>1</v>
      </c>
      <c r="C8558" t="s">
        <v>82</v>
      </c>
      <c r="D8558" t="s">
        <v>84</v>
      </c>
      <c r="E8558" t="s">
        <v>30039</v>
      </c>
      <c r="F8558" t="s">
        <v>30040</v>
      </c>
      <c r="G8558" t="s">
        <v>31548</v>
      </c>
      <c r="H8558" t="s">
        <v>893</v>
      </c>
      <c r="I8558" t="s">
        <v>78</v>
      </c>
      <c r="J8558" t="s">
        <v>135</v>
      </c>
      <c r="K8558" t="s">
        <v>22</v>
      </c>
      <c r="L8558" t="s">
        <v>136</v>
      </c>
      <c r="M8558" t="s">
        <v>30041</v>
      </c>
      <c r="N8558" t="s">
        <v>30042</v>
      </c>
      <c r="O8558">
        <v>1.2113888888888888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1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</row>
    <row r="8559" spans="1:32" x14ac:dyDescent="0.3">
      <c r="A8559">
        <v>2784957</v>
      </c>
      <c r="B8559">
        <v>1</v>
      </c>
      <c r="C8559" t="s">
        <v>82</v>
      </c>
      <c r="D8559" t="s">
        <v>111</v>
      </c>
      <c r="E8559" t="s">
        <v>30043</v>
      </c>
      <c r="F8559" t="s">
        <v>30044</v>
      </c>
      <c r="G8559" t="s">
        <v>31548</v>
      </c>
      <c r="H8559" t="s">
        <v>333</v>
      </c>
      <c r="I8559" t="s">
        <v>78</v>
      </c>
      <c r="J8559" t="s">
        <v>135</v>
      </c>
      <c r="K8559" t="s">
        <v>22</v>
      </c>
      <c r="L8559" t="s">
        <v>136</v>
      </c>
      <c r="M8559" t="s">
        <v>30045</v>
      </c>
      <c r="N8559" t="s">
        <v>30046</v>
      </c>
      <c r="O8559">
        <v>0.80472222222222223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1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</row>
    <row r="8560" spans="1:32" x14ac:dyDescent="0.3">
      <c r="A8560">
        <v>2790568</v>
      </c>
      <c r="B8560">
        <v>1</v>
      </c>
      <c r="C8560" t="s">
        <v>83</v>
      </c>
      <c r="D8560" t="s">
        <v>130</v>
      </c>
      <c r="E8560" t="s">
        <v>30047</v>
      </c>
      <c r="F8560" t="s">
        <v>30048</v>
      </c>
      <c r="G8560" t="s">
        <v>31548</v>
      </c>
      <c r="H8560" t="s">
        <v>893</v>
      </c>
      <c r="I8560" t="s">
        <v>78</v>
      </c>
      <c r="J8560" t="s">
        <v>135</v>
      </c>
      <c r="K8560" t="s">
        <v>22</v>
      </c>
      <c r="L8560" t="s">
        <v>136</v>
      </c>
      <c r="M8560" t="s">
        <v>30049</v>
      </c>
      <c r="N8560" t="s">
        <v>30050</v>
      </c>
      <c r="O8560">
        <v>2.5630555555555556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1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</row>
    <row r="8561" spans="1:32" x14ac:dyDescent="0.3">
      <c r="A8561">
        <v>2791383</v>
      </c>
      <c r="B8561">
        <v>1</v>
      </c>
      <c r="C8561" t="s">
        <v>82</v>
      </c>
      <c r="D8561" t="s">
        <v>100</v>
      </c>
      <c r="E8561" t="s">
        <v>30051</v>
      </c>
      <c r="F8561" t="s">
        <v>30052</v>
      </c>
      <c r="G8561" t="s">
        <v>31548</v>
      </c>
      <c r="H8561" t="s">
        <v>311</v>
      </c>
      <c r="I8561" t="s">
        <v>78</v>
      </c>
      <c r="J8561" t="s">
        <v>135</v>
      </c>
      <c r="K8561" t="s">
        <v>22</v>
      </c>
      <c r="L8561" t="s">
        <v>136</v>
      </c>
      <c r="M8561" t="s">
        <v>30053</v>
      </c>
      <c r="N8561" t="s">
        <v>30054</v>
      </c>
      <c r="O8561">
        <v>3.1297230555555555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1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</v>
      </c>
      <c r="AF8561">
        <v>0</v>
      </c>
    </row>
    <row r="8562" spans="1:32" x14ac:dyDescent="0.3">
      <c r="A8562">
        <v>3000967</v>
      </c>
      <c r="B8562">
        <v>1</v>
      </c>
      <c r="C8562" t="s">
        <v>82</v>
      </c>
      <c r="D8562" t="s">
        <v>88</v>
      </c>
      <c r="E8562" t="s">
        <v>30055</v>
      </c>
      <c r="F8562" t="s">
        <v>30056</v>
      </c>
      <c r="G8562" t="s">
        <v>31551</v>
      </c>
      <c r="H8562" t="s">
        <v>266</v>
      </c>
      <c r="I8562" t="s">
        <v>79</v>
      </c>
      <c r="J8562" t="s">
        <v>135</v>
      </c>
      <c r="K8562" t="s">
        <v>22</v>
      </c>
      <c r="L8562" t="s">
        <v>136</v>
      </c>
      <c r="M8562" t="s">
        <v>30057</v>
      </c>
      <c r="N8562" t="s">
        <v>30058</v>
      </c>
      <c r="O8562">
        <v>1.417361388888889</v>
      </c>
      <c r="P8562">
        <v>0</v>
      </c>
      <c r="Q8562">
        <v>0</v>
      </c>
      <c r="R8562">
        <v>1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</row>
    <row r="8563" spans="1:32" x14ac:dyDescent="0.3">
      <c r="A8563">
        <v>2782952</v>
      </c>
      <c r="B8563">
        <v>1</v>
      </c>
      <c r="C8563" t="s">
        <v>82</v>
      </c>
      <c r="D8563" t="s">
        <v>113</v>
      </c>
      <c r="E8563" t="s">
        <v>30059</v>
      </c>
      <c r="F8563" t="s">
        <v>30060</v>
      </c>
      <c r="G8563" t="s">
        <v>31545</v>
      </c>
      <c r="H8563" t="s">
        <v>134</v>
      </c>
      <c r="I8563" t="s">
        <v>79</v>
      </c>
      <c r="J8563" t="s">
        <v>135</v>
      </c>
      <c r="K8563" t="s">
        <v>22</v>
      </c>
      <c r="L8563" t="s">
        <v>136</v>
      </c>
      <c r="M8563" t="s">
        <v>30061</v>
      </c>
      <c r="N8563" t="s">
        <v>30062</v>
      </c>
      <c r="O8563">
        <v>0.46250000000000002</v>
      </c>
      <c r="P8563">
        <v>0</v>
      </c>
      <c r="Q8563">
        <v>0</v>
      </c>
      <c r="R8563">
        <v>0</v>
      </c>
      <c r="S8563">
        <v>0</v>
      </c>
      <c r="T8563">
        <v>9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</row>
    <row r="8564" spans="1:32" x14ac:dyDescent="0.3">
      <c r="A8564">
        <v>2783314</v>
      </c>
      <c r="B8564">
        <v>1</v>
      </c>
      <c r="C8564" t="s">
        <v>82</v>
      </c>
      <c r="D8564" t="s">
        <v>90</v>
      </c>
      <c r="E8564" t="s">
        <v>30063</v>
      </c>
      <c r="F8564" t="s">
        <v>30064</v>
      </c>
      <c r="G8564" t="s">
        <v>31552</v>
      </c>
      <c r="H8564" t="s">
        <v>145</v>
      </c>
      <c r="I8564" t="s">
        <v>78</v>
      </c>
      <c r="J8564" t="s">
        <v>135</v>
      </c>
      <c r="K8564" t="s">
        <v>22</v>
      </c>
      <c r="L8564" t="s">
        <v>136</v>
      </c>
      <c r="M8564" t="s">
        <v>30065</v>
      </c>
      <c r="N8564" t="s">
        <v>30066</v>
      </c>
      <c r="O8564">
        <v>1.956388888888889</v>
      </c>
      <c r="P8564">
        <v>0</v>
      </c>
      <c r="Q8564">
        <v>503</v>
      </c>
      <c r="R8564">
        <v>0</v>
      </c>
      <c r="S8564">
        <v>0</v>
      </c>
      <c r="T8564">
        <v>0</v>
      </c>
      <c r="U8564">
        <v>83</v>
      </c>
      <c r="V8564">
        <v>0</v>
      </c>
      <c r="W8564">
        <v>0</v>
      </c>
      <c r="X8564">
        <v>0</v>
      </c>
      <c r="Y8564">
        <v>261.51666</v>
      </c>
      <c r="Z8564">
        <v>0</v>
      </c>
      <c r="AA8564">
        <v>0</v>
      </c>
      <c r="AB8564">
        <v>0</v>
      </c>
      <c r="AC8564">
        <v>304.86014</v>
      </c>
      <c r="AD8564">
        <v>0</v>
      </c>
      <c r="AE8564">
        <v>0</v>
      </c>
      <c r="AF8564">
        <v>566.37683000000004</v>
      </c>
    </row>
    <row r="8565" spans="1:32" x14ac:dyDescent="0.3">
      <c r="A8565">
        <v>2783406</v>
      </c>
      <c r="B8565">
        <v>1</v>
      </c>
      <c r="C8565" t="s">
        <v>82</v>
      </c>
      <c r="D8565" t="s">
        <v>90</v>
      </c>
      <c r="E8565" t="s">
        <v>30067</v>
      </c>
      <c r="F8565" t="s">
        <v>30068</v>
      </c>
      <c r="G8565" t="s">
        <v>31551</v>
      </c>
      <c r="H8565" t="s">
        <v>134</v>
      </c>
      <c r="I8565" t="s">
        <v>79</v>
      </c>
      <c r="J8565" t="s">
        <v>135</v>
      </c>
      <c r="K8565" t="s">
        <v>22</v>
      </c>
      <c r="L8565" t="s">
        <v>136</v>
      </c>
      <c r="M8565" t="s">
        <v>30069</v>
      </c>
      <c r="N8565" t="s">
        <v>30070</v>
      </c>
      <c r="O8565">
        <v>2.2900008333333335</v>
      </c>
      <c r="P8565">
        <v>0</v>
      </c>
      <c r="Q8565">
        <v>1546</v>
      </c>
      <c r="R8565">
        <v>0</v>
      </c>
      <c r="S8565">
        <v>0</v>
      </c>
      <c r="T8565">
        <v>21</v>
      </c>
      <c r="U8565">
        <v>279</v>
      </c>
      <c r="V8565">
        <v>23</v>
      </c>
      <c r="W8565">
        <v>4</v>
      </c>
      <c r="X8565">
        <v>0</v>
      </c>
      <c r="Y8565">
        <v>1084.5075999999999</v>
      </c>
      <c r="Z8565">
        <v>0</v>
      </c>
      <c r="AA8565">
        <v>0</v>
      </c>
      <c r="AB8565">
        <v>1479.7030999999999</v>
      </c>
      <c r="AC8565">
        <v>1114.9531999999999</v>
      </c>
      <c r="AD8565">
        <v>17792.396000000001</v>
      </c>
      <c r="AE8565">
        <v>444.2457</v>
      </c>
      <c r="AF8565">
        <v>21915.807000000001</v>
      </c>
    </row>
    <row r="8566" spans="1:32" x14ac:dyDescent="0.3">
      <c r="A8566">
        <v>2783507</v>
      </c>
      <c r="B8566">
        <v>1</v>
      </c>
      <c r="C8566" t="s">
        <v>82</v>
      </c>
      <c r="D8566" t="s">
        <v>86</v>
      </c>
      <c r="E8566" t="s">
        <v>30071</v>
      </c>
      <c r="F8566" t="s">
        <v>30072</v>
      </c>
      <c r="G8566" t="s">
        <v>31549</v>
      </c>
      <c r="H8566" t="s">
        <v>134</v>
      </c>
      <c r="I8566" t="s">
        <v>79</v>
      </c>
      <c r="J8566" t="s">
        <v>135</v>
      </c>
      <c r="K8566" t="s">
        <v>22</v>
      </c>
      <c r="L8566" t="s">
        <v>136</v>
      </c>
      <c r="M8566" t="s">
        <v>30073</v>
      </c>
      <c r="N8566" t="s">
        <v>30074</v>
      </c>
      <c r="O8566">
        <v>0.66194444444444445</v>
      </c>
      <c r="P8566">
        <v>0</v>
      </c>
      <c r="Q8566">
        <v>137</v>
      </c>
      <c r="R8566">
        <v>16</v>
      </c>
      <c r="S8566">
        <v>15</v>
      </c>
      <c r="T8566">
        <v>3</v>
      </c>
      <c r="U8566">
        <v>15</v>
      </c>
      <c r="V8566">
        <v>0</v>
      </c>
      <c r="W8566">
        <v>0</v>
      </c>
      <c r="X8566">
        <v>0</v>
      </c>
      <c r="Y8566">
        <v>9.6397589999999997</v>
      </c>
      <c r="Z8566">
        <v>3.4652400000000001</v>
      </c>
      <c r="AA8566">
        <v>1.8987791999999999</v>
      </c>
      <c r="AB8566">
        <v>2.2719374000000001</v>
      </c>
      <c r="AC8566">
        <v>9.1896920000000009</v>
      </c>
      <c r="AD8566">
        <v>0</v>
      </c>
      <c r="AE8566">
        <v>0</v>
      </c>
      <c r="AF8566">
        <v>26.465408</v>
      </c>
    </row>
    <row r="8567" spans="1:32" x14ac:dyDescent="0.3">
      <c r="A8567">
        <v>2795751</v>
      </c>
      <c r="B8567">
        <v>1</v>
      </c>
      <c r="C8567" t="s">
        <v>82</v>
      </c>
      <c r="D8567" t="s">
        <v>100</v>
      </c>
      <c r="E8567" t="s">
        <v>30075</v>
      </c>
      <c r="F8567" t="s">
        <v>30076</v>
      </c>
      <c r="G8567" t="s">
        <v>31548</v>
      </c>
      <c r="H8567" t="s">
        <v>333</v>
      </c>
      <c r="I8567" t="s">
        <v>78</v>
      </c>
      <c r="J8567" t="s">
        <v>135</v>
      </c>
      <c r="K8567" t="s">
        <v>22</v>
      </c>
      <c r="L8567" t="s">
        <v>136</v>
      </c>
      <c r="M8567" t="s">
        <v>30077</v>
      </c>
      <c r="N8567" t="s">
        <v>30078</v>
      </c>
      <c r="O8567">
        <v>2.0130555555555554</v>
      </c>
      <c r="P8567">
        <v>0</v>
      </c>
      <c r="Q8567">
        <v>2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</row>
    <row r="8568" spans="1:32" x14ac:dyDescent="0.3">
      <c r="A8568">
        <v>2802503</v>
      </c>
      <c r="B8568">
        <v>1</v>
      </c>
      <c r="C8568" t="s">
        <v>82</v>
      </c>
      <c r="D8568" t="s">
        <v>86</v>
      </c>
      <c r="E8568" t="s">
        <v>30079</v>
      </c>
      <c r="F8568" t="s">
        <v>30080</v>
      </c>
      <c r="G8568" t="s">
        <v>31548</v>
      </c>
      <c r="H8568" t="s">
        <v>333</v>
      </c>
      <c r="I8568" t="s">
        <v>78</v>
      </c>
      <c r="J8568" t="s">
        <v>135</v>
      </c>
      <c r="K8568" t="s">
        <v>22</v>
      </c>
      <c r="L8568" t="s">
        <v>136</v>
      </c>
      <c r="M8568" t="s">
        <v>30081</v>
      </c>
      <c r="N8568" t="s">
        <v>30082</v>
      </c>
      <c r="O8568">
        <v>2.1905555555555556</v>
      </c>
      <c r="P8568">
        <v>0</v>
      </c>
      <c r="Q8568">
        <v>2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</row>
    <row r="8569" spans="1:32" x14ac:dyDescent="0.3">
      <c r="A8569">
        <v>2791581</v>
      </c>
      <c r="B8569">
        <v>2</v>
      </c>
      <c r="C8569" t="s">
        <v>82</v>
      </c>
      <c r="D8569" t="s">
        <v>106</v>
      </c>
      <c r="E8569" t="s">
        <v>30083</v>
      </c>
      <c r="F8569" t="s">
        <v>2430</v>
      </c>
      <c r="G8569" t="s">
        <v>31549</v>
      </c>
      <c r="H8569" t="s">
        <v>672</v>
      </c>
      <c r="I8569" t="s">
        <v>79</v>
      </c>
      <c r="J8569" t="s">
        <v>135</v>
      </c>
      <c r="K8569" t="s">
        <v>22</v>
      </c>
      <c r="L8569" t="s">
        <v>136</v>
      </c>
      <c r="M8569" t="s">
        <v>30084</v>
      </c>
      <c r="N8569" t="s">
        <v>30085</v>
      </c>
      <c r="O8569">
        <v>0.97583333333333333</v>
      </c>
      <c r="P8569">
        <v>4</v>
      </c>
      <c r="Q8569">
        <v>137</v>
      </c>
      <c r="R8569">
        <v>6</v>
      </c>
      <c r="S8569">
        <v>3</v>
      </c>
      <c r="T8569">
        <v>14</v>
      </c>
      <c r="U8569">
        <v>43</v>
      </c>
      <c r="V8569">
        <v>0</v>
      </c>
      <c r="W8569">
        <v>0</v>
      </c>
      <c r="X8569">
        <v>1.3343065000000001</v>
      </c>
      <c r="Y8569">
        <v>46.906512999999997</v>
      </c>
      <c r="Z8569">
        <v>27.712911999999999</v>
      </c>
      <c r="AA8569">
        <v>1.2208358E-3</v>
      </c>
      <c r="AB8569">
        <v>55.130589999999998</v>
      </c>
      <c r="AC8569">
        <v>13.714921</v>
      </c>
      <c r="AD8569">
        <v>0</v>
      </c>
      <c r="AE8569">
        <v>0</v>
      </c>
      <c r="AF8569">
        <v>144.80045999999999</v>
      </c>
    </row>
    <row r="8570" spans="1:32" x14ac:dyDescent="0.3">
      <c r="A8570">
        <v>2781691</v>
      </c>
      <c r="B8570">
        <v>1</v>
      </c>
      <c r="C8570" t="s">
        <v>82</v>
      </c>
      <c r="D8570" t="s">
        <v>109</v>
      </c>
      <c r="E8570" t="s">
        <v>30086</v>
      </c>
      <c r="F8570" t="s">
        <v>30087</v>
      </c>
      <c r="G8570" t="s">
        <v>31548</v>
      </c>
      <c r="H8570" t="s">
        <v>333</v>
      </c>
      <c r="I8570" t="s">
        <v>78</v>
      </c>
      <c r="J8570" t="s">
        <v>135</v>
      </c>
      <c r="K8570" t="s">
        <v>22</v>
      </c>
      <c r="L8570" t="s">
        <v>136</v>
      </c>
      <c r="M8570" t="s">
        <v>30088</v>
      </c>
      <c r="N8570" t="s">
        <v>30089</v>
      </c>
      <c r="O8570">
        <v>2.3091666666666666</v>
      </c>
      <c r="P8570">
        <v>0</v>
      </c>
      <c r="Q8570">
        <v>1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</row>
    <row r="8571" spans="1:32" x14ac:dyDescent="0.3">
      <c r="A8571">
        <v>2783429</v>
      </c>
      <c r="B8571">
        <v>1</v>
      </c>
      <c r="C8571" t="s">
        <v>82</v>
      </c>
      <c r="D8571" t="s">
        <v>86</v>
      </c>
      <c r="E8571" t="s">
        <v>30090</v>
      </c>
      <c r="F8571" t="s">
        <v>30091</v>
      </c>
      <c r="G8571" t="s">
        <v>31548</v>
      </c>
      <c r="H8571" t="s">
        <v>893</v>
      </c>
      <c r="I8571" t="s">
        <v>78</v>
      </c>
      <c r="J8571" t="s">
        <v>135</v>
      </c>
      <c r="K8571" t="s">
        <v>22</v>
      </c>
      <c r="L8571" t="s">
        <v>136</v>
      </c>
      <c r="M8571" t="s">
        <v>30092</v>
      </c>
      <c r="N8571" t="s">
        <v>30093</v>
      </c>
      <c r="O8571">
        <v>1.8380555555555556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1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0.91917413000000003</v>
      </c>
      <c r="AD8571">
        <v>0</v>
      </c>
      <c r="AE8571">
        <v>0</v>
      </c>
      <c r="AF8571">
        <v>0.91917413000000003</v>
      </c>
    </row>
    <row r="8572" spans="1:32" x14ac:dyDescent="0.3">
      <c r="A8572">
        <v>2786222</v>
      </c>
      <c r="B8572">
        <v>1</v>
      </c>
      <c r="C8572" t="s">
        <v>82</v>
      </c>
      <c r="D8572" t="s">
        <v>108</v>
      </c>
      <c r="E8572" t="s">
        <v>30094</v>
      </c>
      <c r="F8572" t="s">
        <v>30095</v>
      </c>
      <c r="G8572" t="s">
        <v>31546</v>
      </c>
      <c r="H8572" t="s">
        <v>223</v>
      </c>
      <c r="I8572" t="s">
        <v>78</v>
      </c>
      <c r="J8572" t="s">
        <v>135</v>
      </c>
      <c r="K8572" t="s">
        <v>22</v>
      </c>
      <c r="L8572" t="s">
        <v>136</v>
      </c>
      <c r="M8572" t="s">
        <v>30096</v>
      </c>
      <c r="N8572" t="s">
        <v>30097</v>
      </c>
      <c r="O8572">
        <v>0.95888972222222224</v>
      </c>
      <c r="P8572">
        <v>0</v>
      </c>
      <c r="Q8572">
        <v>23</v>
      </c>
      <c r="R8572">
        <v>0</v>
      </c>
      <c r="S8572">
        <v>1</v>
      </c>
      <c r="T8572">
        <v>0</v>
      </c>
      <c r="U8572">
        <v>3</v>
      </c>
      <c r="V8572">
        <v>0</v>
      </c>
      <c r="W8572">
        <v>0</v>
      </c>
      <c r="X8572">
        <v>0</v>
      </c>
      <c r="Y8572">
        <v>3.7984106999999998</v>
      </c>
      <c r="Z8572">
        <v>0</v>
      </c>
      <c r="AA8572">
        <v>0</v>
      </c>
      <c r="AB8572">
        <v>0</v>
      </c>
      <c r="AC8572">
        <v>0.37441491999999998</v>
      </c>
      <c r="AD8572">
        <v>0</v>
      </c>
      <c r="AE8572">
        <v>0</v>
      </c>
      <c r="AF8572">
        <v>4.1728259999999997</v>
      </c>
    </row>
    <row r="8573" spans="1:32" x14ac:dyDescent="0.3">
      <c r="A8573">
        <v>2786222</v>
      </c>
      <c r="B8573">
        <v>2</v>
      </c>
      <c r="C8573" t="s">
        <v>82</v>
      </c>
      <c r="D8573" t="s">
        <v>108</v>
      </c>
      <c r="E8573" t="s">
        <v>30098</v>
      </c>
      <c r="F8573" t="s">
        <v>30099</v>
      </c>
      <c r="G8573" t="s">
        <v>31551</v>
      </c>
      <c r="H8573" t="s">
        <v>145</v>
      </c>
      <c r="I8573" t="s">
        <v>79</v>
      </c>
      <c r="J8573" t="s">
        <v>135</v>
      </c>
      <c r="K8573" t="s">
        <v>22</v>
      </c>
      <c r="L8573" t="s">
        <v>136</v>
      </c>
      <c r="M8573" t="s">
        <v>30097</v>
      </c>
      <c r="N8573" t="s">
        <v>30100</v>
      </c>
      <c r="O8573">
        <v>0.73444444444444446</v>
      </c>
      <c r="P8573">
        <v>0</v>
      </c>
      <c r="Q8573">
        <v>115</v>
      </c>
      <c r="R8573">
        <v>0</v>
      </c>
      <c r="S8573">
        <v>4</v>
      </c>
      <c r="T8573">
        <v>0</v>
      </c>
      <c r="U8573">
        <v>22</v>
      </c>
      <c r="V8573">
        <v>0</v>
      </c>
      <c r="W8573">
        <v>0</v>
      </c>
      <c r="X8573">
        <v>0</v>
      </c>
      <c r="Y8573">
        <v>20.391392</v>
      </c>
      <c r="Z8573">
        <v>0</v>
      </c>
      <c r="AA8573">
        <v>0.30773252000000001</v>
      </c>
      <c r="AB8573">
        <v>0</v>
      </c>
      <c r="AC8573">
        <v>3.9546437000000001</v>
      </c>
      <c r="AD8573">
        <v>0</v>
      </c>
      <c r="AE8573">
        <v>0</v>
      </c>
      <c r="AF8573">
        <v>24.653769</v>
      </c>
    </row>
    <row r="8574" spans="1:32" x14ac:dyDescent="0.3">
      <c r="A8574">
        <v>2795863</v>
      </c>
      <c r="B8574">
        <v>1</v>
      </c>
      <c r="C8574" t="s">
        <v>83</v>
      </c>
      <c r="D8574" t="s">
        <v>128</v>
      </c>
      <c r="E8574" t="s">
        <v>28097</v>
      </c>
      <c r="F8574" t="s">
        <v>28098</v>
      </c>
      <c r="G8574" t="s">
        <v>31547</v>
      </c>
      <c r="H8574" t="s">
        <v>409</v>
      </c>
      <c r="I8574" t="s">
        <v>79</v>
      </c>
      <c r="J8574" t="s">
        <v>135</v>
      </c>
      <c r="K8574" t="s">
        <v>22</v>
      </c>
      <c r="L8574" t="s">
        <v>136</v>
      </c>
      <c r="M8574" t="s">
        <v>30101</v>
      </c>
      <c r="N8574" t="s">
        <v>30102</v>
      </c>
      <c r="O8574">
        <v>2.4077777777777776</v>
      </c>
      <c r="P8574">
        <v>0</v>
      </c>
      <c r="Q8574">
        <v>1518</v>
      </c>
      <c r="R8574">
        <v>0</v>
      </c>
      <c r="S8574">
        <v>0</v>
      </c>
      <c r="T8574">
        <v>35</v>
      </c>
      <c r="U8574">
        <v>106</v>
      </c>
      <c r="V8574">
        <v>47</v>
      </c>
      <c r="W8574">
        <v>44</v>
      </c>
      <c r="X8574">
        <v>0</v>
      </c>
      <c r="Y8574">
        <v>969.97002999999995</v>
      </c>
      <c r="Z8574">
        <v>0</v>
      </c>
      <c r="AA8574">
        <v>0</v>
      </c>
      <c r="AB8574">
        <v>1721.1357</v>
      </c>
      <c r="AC8574">
        <v>1631.9319</v>
      </c>
      <c r="AD8574">
        <v>21149.59</v>
      </c>
      <c r="AE8574">
        <v>8142.6777000000002</v>
      </c>
      <c r="AF8574">
        <v>33615.305</v>
      </c>
    </row>
    <row r="8575" spans="1:32" x14ac:dyDescent="0.3">
      <c r="A8575">
        <v>2782826</v>
      </c>
      <c r="B8575">
        <v>1</v>
      </c>
      <c r="C8575" t="s">
        <v>82</v>
      </c>
      <c r="D8575" t="s">
        <v>100</v>
      </c>
      <c r="E8575" t="s">
        <v>30103</v>
      </c>
      <c r="F8575" t="s">
        <v>30104</v>
      </c>
      <c r="G8575" t="s">
        <v>31546</v>
      </c>
      <c r="H8575" t="s">
        <v>643</v>
      </c>
      <c r="I8575" t="s">
        <v>78</v>
      </c>
      <c r="J8575" t="s">
        <v>135</v>
      </c>
      <c r="K8575" t="s">
        <v>22</v>
      </c>
      <c r="L8575" t="s">
        <v>186</v>
      </c>
      <c r="M8575" t="s">
        <v>30105</v>
      </c>
      <c r="N8575" t="s">
        <v>30106</v>
      </c>
      <c r="O8575">
        <v>5.8172222222222221</v>
      </c>
      <c r="P8575">
        <v>0</v>
      </c>
      <c r="Q8575">
        <v>230</v>
      </c>
      <c r="R8575">
        <v>0</v>
      </c>
      <c r="S8575">
        <v>0</v>
      </c>
      <c r="T8575">
        <v>0</v>
      </c>
      <c r="U8575">
        <v>9</v>
      </c>
      <c r="V8575">
        <v>0</v>
      </c>
      <c r="W8575">
        <v>0</v>
      </c>
      <c r="X8575">
        <v>0</v>
      </c>
      <c r="Y8575">
        <v>306.57265999999998</v>
      </c>
      <c r="Z8575">
        <v>0</v>
      </c>
      <c r="AA8575">
        <v>0</v>
      </c>
      <c r="AB8575">
        <v>0</v>
      </c>
      <c r="AC8575">
        <v>23.828257000000001</v>
      </c>
      <c r="AD8575">
        <v>0</v>
      </c>
      <c r="AE8575">
        <v>0</v>
      </c>
      <c r="AF8575">
        <v>330.40093999999999</v>
      </c>
    </row>
    <row r="8576" spans="1:32" x14ac:dyDescent="0.3">
      <c r="A8576">
        <v>2801047</v>
      </c>
      <c r="B8576">
        <v>1</v>
      </c>
      <c r="C8576" t="s">
        <v>82</v>
      </c>
      <c r="D8576" t="s">
        <v>91</v>
      </c>
      <c r="E8576" t="s">
        <v>30107</v>
      </c>
      <c r="F8576" t="s">
        <v>30108</v>
      </c>
      <c r="G8576" t="s">
        <v>31552</v>
      </c>
      <c r="H8576" t="s">
        <v>643</v>
      </c>
      <c r="I8576" t="s">
        <v>78</v>
      </c>
      <c r="J8576" t="s">
        <v>135</v>
      </c>
      <c r="K8576" t="s">
        <v>22</v>
      </c>
      <c r="L8576" t="s">
        <v>186</v>
      </c>
      <c r="M8576" t="s">
        <v>30109</v>
      </c>
      <c r="N8576" t="s">
        <v>30110</v>
      </c>
      <c r="O8576">
        <v>1.0027777777777778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9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59.474037000000003</v>
      </c>
      <c r="AD8576">
        <v>0</v>
      </c>
      <c r="AE8576">
        <v>0</v>
      </c>
      <c r="AF8576">
        <v>59.474037000000003</v>
      </c>
    </row>
    <row r="8577" spans="1:32" x14ac:dyDescent="0.3">
      <c r="A8577">
        <v>2790365</v>
      </c>
      <c r="B8577">
        <v>1</v>
      </c>
      <c r="C8577" t="s">
        <v>82</v>
      </c>
      <c r="D8577" t="s">
        <v>93</v>
      </c>
      <c r="E8577" t="s">
        <v>30111</v>
      </c>
      <c r="F8577" t="s">
        <v>30112</v>
      </c>
      <c r="G8577" t="s">
        <v>31546</v>
      </c>
      <c r="H8577" t="s">
        <v>648</v>
      </c>
      <c r="I8577" t="s">
        <v>78</v>
      </c>
      <c r="J8577" t="s">
        <v>135</v>
      </c>
      <c r="K8577" t="s">
        <v>22</v>
      </c>
      <c r="L8577" t="s">
        <v>186</v>
      </c>
      <c r="M8577" t="s">
        <v>30113</v>
      </c>
      <c r="N8577" t="s">
        <v>30114</v>
      </c>
      <c r="O8577">
        <v>1.8055555555555556</v>
      </c>
      <c r="P8577">
        <v>0</v>
      </c>
      <c r="Q8577">
        <v>12</v>
      </c>
      <c r="R8577">
        <v>0</v>
      </c>
      <c r="S8577">
        <v>0</v>
      </c>
      <c r="T8577">
        <v>0</v>
      </c>
      <c r="U8577">
        <v>3</v>
      </c>
      <c r="V8577">
        <v>0</v>
      </c>
      <c r="W8577">
        <v>0</v>
      </c>
      <c r="X8577">
        <v>0</v>
      </c>
      <c r="Y8577">
        <v>3.465678</v>
      </c>
      <c r="Z8577">
        <v>0</v>
      </c>
      <c r="AA8577">
        <v>0</v>
      </c>
      <c r="AB8577">
        <v>0</v>
      </c>
      <c r="AC8577">
        <v>2.4405960000000002</v>
      </c>
      <c r="AD8577">
        <v>0</v>
      </c>
      <c r="AE8577">
        <v>0</v>
      </c>
      <c r="AF8577">
        <v>5.9062739999999998</v>
      </c>
    </row>
    <row r="8578" spans="1:32" x14ac:dyDescent="0.3">
      <c r="A8578">
        <v>2801787</v>
      </c>
      <c r="B8578">
        <v>1</v>
      </c>
      <c r="C8578" t="s">
        <v>82</v>
      </c>
      <c r="D8578" t="s">
        <v>91</v>
      </c>
      <c r="E8578" t="s">
        <v>30115</v>
      </c>
      <c r="F8578" t="s">
        <v>30116</v>
      </c>
      <c r="G8578" t="s">
        <v>31552</v>
      </c>
      <c r="H8578" t="s">
        <v>643</v>
      </c>
      <c r="I8578" t="s">
        <v>78</v>
      </c>
      <c r="J8578" t="s">
        <v>135</v>
      </c>
      <c r="K8578" t="s">
        <v>22</v>
      </c>
      <c r="L8578" t="s">
        <v>186</v>
      </c>
      <c r="M8578" t="s">
        <v>30117</v>
      </c>
      <c r="N8578" t="s">
        <v>30118</v>
      </c>
      <c r="O8578">
        <v>1.2838888888888889</v>
      </c>
      <c r="P8578">
        <v>0</v>
      </c>
      <c r="Q8578">
        <v>411</v>
      </c>
      <c r="R8578">
        <v>0</v>
      </c>
      <c r="S8578">
        <v>0</v>
      </c>
      <c r="T8578">
        <v>0</v>
      </c>
      <c r="U8578">
        <v>6</v>
      </c>
      <c r="V8578">
        <v>0</v>
      </c>
      <c r="W8578">
        <v>0</v>
      </c>
      <c r="X8578">
        <v>0</v>
      </c>
      <c r="Y8578">
        <v>95.980739999999997</v>
      </c>
      <c r="Z8578">
        <v>0</v>
      </c>
      <c r="AA8578">
        <v>0</v>
      </c>
      <c r="AB8578">
        <v>0</v>
      </c>
      <c r="AC8578">
        <v>11.684457999999999</v>
      </c>
      <c r="AD8578">
        <v>0</v>
      </c>
      <c r="AE8578">
        <v>0</v>
      </c>
      <c r="AF8578">
        <v>107.6652</v>
      </c>
    </row>
    <row r="8579" spans="1:32" x14ac:dyDescent="0.3">
      <c r="A8579">
        <v>2787187</v>
      </c>
      <c r="B8579">
        <v>1</v>
      </c>
      <c r="C8579" t="s">
        <v>82</v>
      </c>
      <c r="D8579" t="s">
        <v>93</v>
      </c>
      <c r="E8579" t="s">
        <v>30119</v>
      </c>
      <c r="F8579" t="s">
        <v>30120</v>
      </c>
      <c r="G8579" t="s">
        <v>31550</v>
      </c>
      <c r="H8579" t="s">
        <v>380</v>
      </c>
      <c r="I8579" t="s">
        <v>78</v>
      </c>
      <c r="J8579" t="s">
        <v>135</v>
      </c>
      <c r="K8579" t="s">
        <v>22</v>
      </c>
      <c r="L8579" t="s">
        <v>136</v>
      </c>
      <c r="M8579" t="s">
        <v>30121</v>
      </c>
      <c r="N8579" t="s">
        <v>30122</v>
      </c>
      <c r="O8579">
        <v>0.80055555555555558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9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4.8820610000000002</v>
      </c>
      <c r="AD8579">
        <v>0</v>
      </c>
      <c r="AE8579">
        <v>0</v>
      </c>
      <c r="AF8579">
        <v>4.8820610000000002</v>
      </c>
    </row>
    <row r="8580" spans="1:32" x14ac:dyDescent="0.3">
      <c r="A8580">
        <v>2783599</v>
      </c>
      <c r="B8580">
        <v>1</v>
      </c>
      <c r="C8580" t="s">
        <v>82</v>
      </c>
      <c r="D8580" t="s">
        <v>91</v>
      </c>
      <c r="E8580" t="s">
        <v>30123</v>
      </c>
      <c r="F8580" t="s">
        <v>30124</v>
      </c>
      <c r="G8580" t="s">
        <v>31549</v>
      </c>
      <c r="H8580" t="s">
        <v>134</v>
      </c>
      <c r="I8580" t="s">
        <v>79</v>
      </c>
      <c r="J8580" t="s">
        <v>135</v>
      </c>
      <c r="K8580" t="s">
        <v>22</v>
      </c>
      <c r="L8580" t="s">
        <v>136</v>
      </c>
      <c r="M8580" t="s">
        <v>30125</v>
      </c>
      <c r="N8580" t="s">
        <v>30126</v>
      </c>
      <c r="O8580">
        <v>0.19861194444444447</v>
      </c>
      <c r="P8580">
        <v>1</v>
      </c>
      <c r="Q8580">
        <v>549</v>
      </c>
      <c r="R8580">
        <v>0</v>
      </c>
      <c r="S8580">
        <v>19</v>
      </c>
      <c r="T8580">
        <v>28</v>
      </c>
      <c r="U8580">
        <v>535</v>
      </c>
      <c r="V8580">
        <v>6</v>
      </c>
      <c r="W8580">
        <v>7</v>
      </c>
      <c r="X8580">
        <v>0</v>
      </c>
      <c r="Y8580">
        <v>42.063136999999998</v>
      </c>
      <c r="Z8580">
        <v>0</v>
      </c>
      <c r="AA8580">
        <v>1.6534401999999999</v>
      </c>
      <c r="AB8580">
        <v>54.263379999999998</v>
      </c>
      <c r="AC8580">
        <v>170.12533999999999</v>
      </c>
      <c r="AD8580">
        <v>193.17312999999999</v>
      </c>
      <c r="AE8580">
        <v>102.45699999999999</v>
      </c>
      <c r="AF8580">
        <v>563.73540000000003</v>
      </c>
    </row>
    <row r="8581" spans="1:32" x14ac:dyDescent="0.3">
      <c r="A8581">
        <v>2806774</v>
      </c>
      <c r="B8581">
        <v>1</v>
      </c>
      <c r="C8581" t="s">
        <v>82</v>
      </c>
      <c r="D8581" t="s">
        <v>87</v>
      </c>
      <c r="E8581" t="s">
        <v>30127</v>
      </c>
      <c r="F8581" t="s">
        <v>30128</v>
      </c>
      <c r="G8581" t="s">
        <v>31547</v>
      </c>
      <c r="H8581" t="s">
        <v>185</v>
      </c>
      <c r="I8581" t="s">
        <v>80</v>
      </c>
      <c r="J8581" t="s">
        <v>135</v>
      </c>
      <c r="K8581" t="s">
        <v>22</v>
      </c>
      <c r="L8581" t="s">
        <v>186</v>
      </c>
      <c r="M8581" t="s">
        <v>30129</v>
      </c>
      <c r="N8581" t="s">
        <v>30130</v>
      </c>
      <c r="O8581">
        <v>0.22222222222222221</v>
      </c>
      <c r="P8581">
        <v>0</v>
      </c>
      <c r="Q8581">
        <v>11790</v>
      </c>
      <c r="R8581">
        <v>0</v>
      </c>
      <c r="S8581">
        <v>0</v>
      </c>
      <c r="T8581">
        <v>2</v>
      </c>
      <c r="U8581">
        <v>3077</v>
      </c>
      <c r="V8581">
        <v>0</v>
      </c>
      <c r="W8581">
        <v>0</v>
      </c>
      <c r="X8581">
        <v>0</v>
      </c>
      <c r="Y8581">
        <v>689.58014000000003</v>
      </c>
      <c r="Z8581">
        <v>0</v>
      </c>
      <c r="AA8581">
        <v>0</v>
      </c>
      <c r="AB8581">
        <v>2.0496572999999998</v>
      </c>
      <c r="AC8581">
        <v>431.49554000000001</v>
      </c>
      <c r="AD8581">
        <v>0</v>
      </c>
      <c r="AE8581">
        <v>0</v>
      </c>
      <c r="AF8581">
        <v>1123.1253999999999</v>
      </c>
    </row>
    <row r="8582" spans="1:32" x14ac:dyDescent="0.3">
      <c r="A8582">
        <v>2788491</v>
      </c>
      <c r="B8582">
        <v>1</v>
      </c>
      <c r="C8582" t="s">
        <v>82</v>
      </c>
      <c r="D8582" t="s">
        <v>99</v>
      </c>
      <c r="E8582" t="s">
        <v>8918</v>
      </c>
      <c r="F8582" t="s">
        <v>8919</v>
      </c>
      <c r="G8582" t="s">
        <v>31545</v>
      </c>
      <c r="H8582" t="s">
        <v>145</v>
      </c>
      <c r="I8582" t="s">
        <v>79</v>
      </c>
      <c r="J8582" t="s">
        <v>135</v>
      </c>
      <c r="K8582" t="s">
        <v>22</v>
      </c>
      <c r="L8582" t="s">
        <v>136</v>
      </c>
      <c r="M8582" t="s">
        <v>30131</v>
      </c>
      <c r="N8582" t="s">
        <v>30132</v>
      </c>
      <c r="O8582">
        <v>0.13750083333333332</v>
      </c>
      <c r="P8582">
        <v>4</v>
      </c>
      <c r="Q8582">
        <v>885</v>
      </c>
      <c r="R8582">
        <v>14</v>
      </c>
      <c r="S8582">
        <v>130</v>
      </c>
      <c r="T8582">
        <v>20</v>
      </c>
      <c r="U8582">
        <v>71</v>
      </c>
      <c r="V8582">
        <v>0</v>
      </c>
      <c r="W8582">
        <v>3</v>
      </c>
      <c r="X8582">
        <v>1.9053506</v>
      </c>
      <c r="Y8582">
        <v>21.296040999999999</v>
      </c>
      <c r="Z8582">
        <v>1.3211856</v>
      </c>
      <c r="AA8582">
        <v>5.0690460000000002</v>
      </c>
      <c r="AB8582">
        <v>11.004104</v>
      </c>
      <c r="AC8582">
        <v>2.2459020000000001</v>
      </c>
      <c r="AD8582">
        <v>0</v>
      </c>
      <c r="AE8582">
        <v>0.31411405999999997</v>
      </c>
      <c r="AF8582">
        <v>43.155743000000001</v>
      </c>
    </row>
    <row r="8583" spans="1:32" x14ac:dyDescent="0.3">
      <c r="A8583">
        <v>2785050</v>
      </c>
      <c r="B8583">
        <v>1</v>
      </c>
      <c r="C8583" t="s">
        <v>82</v>
      </c>
      <c r="D8583" t="s">
        <v>107</v>
      </c>
      <c r="E8583" t="s">
        <v>3354</v>
      </c>
      <c r="F8583" t="s">
        <v>3355</v>
      </c>
      <c r="G8583" t="s">
        <v>31546</v>
      </c>
      <c r="H8583" t="s">
        <v>1432</v>
      </c>
      <c r="I8583" t="s">
        <v>78</v>
      </c>
      <c r="J8583" t="s">
        <v>135</v>
      </c>
      <c r="K8583" t="s">
        <v>22</v>
      </c>
      <c r="L8583" t="s">
        <v>136</v>
      </c>
      <c r="M8583" t="s">
        <v>30133</v>
      </c>
      <c r="N8583" t="s">
        <v>30134</v>
      </c>
      <c r="O8583">
        <v>7.5158344444444447</v>
      </c>
      <c r="P8583">
        <v>0</v>
      </c>
      <c r="Q8583">
        <v>45</v>
      </c>
      <c r="R8583">
        <v>0</v>
      </c>
      <c r="S8583">
        <v>0</v>
      </c>
      <c r="T8583">
        <v>0</v>
      </c>
      <c r="U8583">
        <v>11</v>
      </c>
      <c r="V8583">
        <v>0</v>
      </c>
      <c r="W8583">
        <v>0</v>
      </c>
      <c r="X8583">
        <v>0</v>
      </c>
      <c r="Y8583">
        <v>272.00900000000001</v>
      </c>
      <c r="Z8583">
        <v>0</v>
      </c>
      <c r="AA8583">
        <v>0</v>
      </c>
      <c r="AB8583">
        <v>0</v>
      </c>
      <c r="AC8583">
        <v>133.548</v>
      </c>
      <c r="AD8583">
        <v>0</v>
      </c>
      <c r="AE8583">
        <v>0</v>
      </c>
      <c r="AF8583">
        <v>405.55703999999997</v>
      </c>
    </row>
    <row r="8584" spans="1:32" x14ac:dyDescent="0.3">
      <c r="A8584">
        <v>2783176</v>
      </c>
      <c r="B8584">
        <v>1</v>
      </c>
      <c r="C8584" t="s">
        <v>82</v>
      </c>
      <c r="D8584" t="s">
        <v>84</v>
      </c>
      <c r="E8584" t="s">
        <v>30135</v>
      </c>
      <c r="F8584" t="s">
        <v>7390</v>
      </c>
      <c r="G8584" t="s">
        <v>31547</v>
      </c>
      <c r="H8584" t="s">
        <v>134</v>
      </c>
      <c r="I8584" t="s">
        <v>80</v>
      </c>
      <c r="J8584" t="s">
        <v>248</v>
      </c>
      <c r="K8584" t="s">
        <v>22</v>
      </c>
      <c r="L8584" t="s">
        <v>136</v>
      </c>
      <c r="M8584" t="s">
        <v>30136</v>
      </c>
      <c r="N8584" t="s">
        <v>30137</v>
      </c>
      <c r="O8584">
        <v>2.8611944444444443E-2</v>
      </c>
      <c r="P8584">
        <v>5</v>
      </c>
      <c r="Q8584">
        <v>110</v>
      </c>
      <c r="R8584">
        <v>7</v>
      </c>
      <c r="S8584">
        <v>63</v>
      </c>
      <c r="T8584">
        <v>24</v>
      </c>
      <c r="U8584">
        <v>41</v>
      </c>
      <c r="V8584">
        <v>2</v>
      </c>
      <c r="W8584">
        <v>0</v>
      </c>
      <c r="X8584">
        <v>6.0828432000000002E-2</v>
      </c>
      <c r="Y8584">
        <v>0.75635589999999997</v>
      </c>
      <c r="Z8584">
        <v>1.3757303000000001</v>
      </c>
      <c r="AA8584">
        <v>0.49342984000000001</v>
      </c>
      <c r="AB8584">
        <v>7.2704180000000003</v>
      </c>
      <c r="AC8584">
        <v>2.5736797</v>
      </c>
      <c r="AD8584">
        <v>1.7983465000000001</v>
      </c>
      <c r="AE8584">
        <v>0</v>
      </c>
      <c r="AF8584">
        <v>14.328789</v>
      </c>
    </row>
    <row r="8585" spans="1:32" x14ac:dyDescent="0.3">
      <c r="A8585">
        <v>2783355</v>
      </c>
      <c r="B8585">
        <v>1</v>
      </c>
      <c r="C8585" t="s">
        <v>83</v>
      </c>
      <c r="D8585" t="s">
        <v>124</v>
      </c>
      <c r="E8585" t="s">
        <v>30138</v>
      </c>
      <c r="F8585" t="s">
        <v>17576</v>
      </c>
      <c r="G8585" t="s">
        <v>31552</v>
      </c>
      <c r="H8585" t="s">
        <v>409</v>
      </c>
      <c r="I8585" t="s">
        <v>78</v>
      </c>
      <c r="J8585" t="s">
        <v>135</v>
      </c>
      <c r="K8585" t="s">
        <v>3</v>
      </c>
      <c r="L8585" t="s">
        <v>136</v>
      </c>
      <c r="M8585" t="s">
        <v>30139</v>
      </c>
      <c r="N8585" t="s">
        <v>30140</v>
      </c>
      <c r="O8585">
        <v>3.6308341666666668</v>
      </c>
      <c r="P8585">
        <v>0</v>
      </c>
      <c r="Q8585">
        <v>51</v>
      </c>
      <c r="R8585">
        <v>0</v>
      </c>
      <c r="S8585">
        <v>3</v>
      </c>
      <c r="T8585">
        <v>0</v>
      </c>
      <c r="U8585">
        <v>7</v>
      </c>
      <c r="V8585">
        <v>0</v>
      </c>
      <c r="W8585">
        <v>0</v>
      </c>
      <c r="X8585">
        <v>0</v>
      </c>
      <c r="Y8585">
        <v>51.467666999999999</v>
      </c>
      <c r="Z8585">
        <v>0</v>
      </c>
      <c r="AA8585">
        <v>10.998970999999999</v>
      </c>
      <c r="AB8585">
        <v>0</v>
      </c>
      <c r="AC8585">
        <v>9.7226140000000001</v>
      </c>
      <c r="AD8585">
        <v>0</v>
      </c>
      <c r="AE8585">
        <v>0</v>
      </c>
      <c r="AF8585">
        <v>72.189255000000003</v>
      </c>
    </row>
    <row r="8586" spans="1:32" x14ac:dyDescent="0.3">
      <c r="A8586">
        <v>2792077</v>
      </c>
      <c r="B8586">
        <v>1</v>
      </c>
      <c r="C8586" t="s">
        <v>82</v>
      </c>
      <c r="D8586" t="s">
        <v>106</v>
      </c>
      <c r="E8586" t="s">
        <v>30141</v>
      </c>
      <c r="F8586" t="s">
        <v>30142</v>
      </c>
      <c r="G8586" t="s">
        <v>31551</v>
      </c>
      <c r="H8586" t="s">
        <v>672</v>
      </c>
      <c r="I8586" t="s">
        <v>79</v>
      </c>
      <c r="J8586" t="s">
        <v>135</v>
      </c>
      <c r="K8586" t="s">
        <v>22</v>
      </c>
      <c r="L8586" t="s">
        <v>136</v>
      </c>
      <c r="M8586" t="s">
        <v>30143</v>
      </c>
      <c r="N8586" t="s">
        <v>30144</v>
      </c>
      <c r="O8586">
        <v>3.9527777777777779</v>
      </c>
      <c r="P8586">
        <v>0</v>
      </c>
      <c r="Q8586">
        <v>0</v>
      </c>
      <c r="R8586">
        <v>0</v>
      </c>
      <c r="S8586">
        <v>0</v>
      </c>
      <c r="T8586">
        <v>1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67.162580000000005</v>
      </c>
      <c r="AC8586">
        <v>0</v>
      </c>
      <c r="AD8586">
        <v>0</v>
      </c>
      <c r="AE8586">
        <v>0</v>
      </c>
      <c r="AF8586">
        <v>67.162580000000005</v>
      </c>
    </row>
    <row r="8587" spans="1:32" x14ac:dyDescent="0.3">
      <c r="A8587">
        <v>2789274</v>
      </c>
      <c r="B8587">
        <v>1</v>
      </c>
      <c r="C8587" t="s">
        <v>82</v>
      </c>
      <c r="D8587" t="s">
        <v>90</v>
      </c>
      <c r="E8587" t="s">
        <v>15611</v>
      </c>
      <c r="F8587" t="s">
        <v>15612</v>
      </c>
      <c r="G8587" t="s">
        <v>31549</v>
      </c>
      <c r="H8587" t="s">
        <v>134</v>
      </c>
      <c r="I8587" t="s">
        <v>79</v>
      </c>
      <c r="J8587" t="s">
        <v>135</v>
      </c>
      <c r="K8587" t="s">
        <v>22</v>
      </c>
      <c r="L8587" t="s">
        <v>136</v>
      </c>
      <c r="M8587" t="s">
        <v>30145</v>
      </c>
      <c r="N8587" t="s">
        <v>30146</v>
      </c>
      <c r="O8587">
        <v>1.0516666666666667</v>
      </c>
      <c r="P8587">
        <v>1</v>
      </c>
      <c r="Q8587">
        <v>35</v>
      </c>
      <c r="R8587">
        <v>0</v>
      </c>
      <c r="S8587">
        <v>0</v>
      </c>
      <c r="T8587">
        <v>9</v>
      </c>
      <c r="U8587">
        <v>26</v>
      </c>
      <c r="V8587">
        <v>0</v>
      </c>
      <c r="W8587">
        <v>0</v>
      </c>
      <c r="X8587">
        <v>0.21189168</v>
      </c>
      <c r="Y8587">
        <v>7.4162087000000003</v>
      </c>
      <c r="Z8587">
        <v>0</v>
      </c>
      <c r="AA8587">
        <v>0</v>
      </c>
      <c r="AB8587">
        <v>182.86825999999999</v>
      </c>
      <c r="AC8587">
        <v>125.07747999999999</v>
      </c>
      <c r="AD8587">
        <v>0</v>
      </c>
      <c r="AE8587">
        <v>0</v>
      </c>
      <c r="AF8587">
        <v>315.57382000000001</v>
      </c>
    </row>
    <row r="8588" spans="1:32" x14ac:dyDescent="0.3">
      <c r="A8588">
        <v>2807077</v>
      </c>
      <c r="B8588">
        <v>1</v>
      </c>
      <c r="C8588" t="s">
        <v>82</v>
      </c>
      <c r="D8588" t="s">
        <v>92</v>
      </c>
      <c r="E8588" t="s">
        <v>30147</v>
      </c>
      <c r="F8588" t="s">
        <v>30148</v>
      </c>
      <c r="G8588" t="s">
        <v>31548</v>
      </c>
      <c r="H8588" t="s">
        <v>893</v>
      </c>
      <c r="I8588" t="s">
        <v>78</v>
      </c>
      <c r="J8588" t="s">
        <v>135</v>
      </c>
      <c r="K8588" t="s">
        <v>22</v>
      </c>
      <c r="L8588" t="s">
        <v>136</v>
      </c>
      <c r="M8588" t="s">
        <v>30149</v>
      </c>
      <c r="N8588" t="s">
        <v>30150</v>
      </c>
      <c r="O8588">
        <v>2.995834166666667</v>
      </c>
      <c r="P8588">
        <v>0</v>
      </c>
      <c r="Q8588">
        <v>1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0.77640085999999997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0</v>
      </c>
      <c r="AF8588">
        <v>0.77640085999999997</v>
      </c>
    </row>
    <row r="8589" spans="1:32" x14ac:dyDescent="0.3">
      <c r="A8589">
        <v>2795034</v>
      </c>
      <c r="B8589">
        <v>1</v>
      </c>
      <c r="C8589" t="s">
        <v>82</v>
      </c>
      <c r="D8589" t="s">
        <v>105</v>
      </c>
      <c r="E8589" t="s">
        <v>30151</v>
      </c>
      <c r="F8589" t="s">
        <v>30152</v>
      </c>
      <c r="G8589" t="s">
        <v>31547</v>
      </c>
      <c r="H8589" t="s">
        <v>1656</v>
      </c>
      <c r="I8589" t="s">
        <v>80</v>
      </c>
      <c r="J8589" t="s">
        <v>135</v>
      </c>
      <c r="K8589" t="s">
        <v>22</v>
      </c>
      <c r="L8589" t="s">
        <v>186</v>
      </c>
      <c r="M8589" t="s">
        <v>30153</v>
      </c>
      <c r="N8589" t="s">
        <v>30154</v>
      </c>
      <c r="O8589">
        <v>6.8855555555555554</v>
      </c>
      <c r="P8589">
        <v>18</v>
      </c>
      <c r="Q8589">
        <v>5358</v>
      </c>
      <c r="R8589">
        <v>138</v>
      </c>
      <c r="S8589">
        <v>1196</v>
      </c>
      <c r="T8589">
        <v>59</v>
      </c>
      <c r="U8589">
        <v>901</v>
      </c>
      <c r="V8589">
        <v>1</v>
      </c>
      <c r="W8589">
        <v>2</v>
      </c>
      <c r="X8589">
        <v>143.72545</v>
      </c>
      <c r="Y8589">
        <v>8569.4629999999997</v>
      </c>
      <c r="Z8589">
        <v>1350.952</v>
      </c>
      <c r="AA8589">
        <v>2966.4859999999999</v>
      </c>
      <c r="AB8589">
        <v>2169.6181999999999</v>
      </c>
      <c r="AC8589">
        <v>3704.3462</v>
      </c>
      <c r="AD8589">
        <v>517.77940000000001</v>
      </c>
      <c r="AE8589">
        <v>62.085709999999999</v>
      </c>
      <c r="AF8589">
        <v>19484.455000000002</v>
      </c>
    </row>
    <row r="8590" spans="1:32" x14ac:dyDescent="0.3">
      <c r="A8590">
        <v>2786574</v>
      </c>
      <c r="B8590">
        <v>1</v>
      </c>
      <c r="C8590" t="s">
        <v>82</v>
      </c>
      <c r="D8590" t="s">
        <v>105</v>
      </c>
      <c r="E8590" t="s">
        <v>30155</v>
      </c>
      <c r="F8590" t="s">
        <v>30156</v>
      </c>
      <c r="G8590" t="s">
        <v>31546</v>
      </c>
      <c r="H8590" t="s">
        <v>409</v>
      </c>
      <c r="I8590" t="s">
        <v>78</v>
      </c>
      <c r="J8590" t="s">
        <v>135</v>
      </c>
      <c r="K8590" t="s">
        <v>22</v>
      </c>
      <c r="L8590" t="s">
        <v>136</v>
      </c>
      <c r="M8590" t="s">
        <v>30157</v>
      </c>
      <c r="N8590" t="s">
        <v>30158</v>
      </c>
      <c r="O8590">
        <v>2.9072222222222224</v>
      </c>
      <c r="P8590">
        <v>0</v>
      </c>
      <c r="Q8590">
        <v>3</v>
      </c>
      <c r="R8590">
        <v>0</v>
      </c>
      <c r="S8590">
        <v>3</v>
      </c>
      <c r="T8590">
        <v>0</v>
      </c>
      <c r="U8590">
        <v>1</v>
      </c>
      <c r="V8590">
        <v>0</v>
      </c>
      <c r="W8590">
        <v>0</v>
      </c>
      <c r="X8590">
        <v>0</v>
      </c>
      <c r="Y8590">
        <v>2.4670272</v>
      </c>
      <c r="Z8590">
        <v>0</v>
      </c>
      <c r="AA8590">
        <v>3.3399450000000002</v>
      </c>
      <c r="AB8590">
        <v>0</v>
      </c>
      <c r="AC8590">
        <v>2.3565985999999999</v>
      </c>
      <c r="AD8590">
        <v>0</v>
      </c>
      <c r="AE8590">
        <v>0</v>
      </c>
      <c r="AF8590">
        <v>8.1635709999999992</v>
      </c>
    </row>
    <row r="8591" spans="1:32" x14ac:dyDescent="0.3">
      <c r="A8591">
        <v>2784982</v>
      </c>
      <c r="B8591">
        <v>1</v>
      </c>
      <c r="C8591" t="s">
        <v>82</v>
      </c>
      <c r="D8591" t="s">
        <v>100</v>
      </c>
      <c r="E8591" t="s">
        <v>30159</v>
      </c>
      <c r="F8591" t="s">
        <v>30160</v>
      </c>
      <c r="G8591" t="s">
        <v>31548</v>
      </c>
      <c r="H8591" t="s">
        <v>893</v>
      </c>
      <c r="I8591" t="s">
        <v>78</v>
      </c>
      <c r="J8591" t="s">
        <v>135</v>
      </c>
      <c r="K8591" t="s">
        <v>22</v>
      </c>
      <c r="L8591" t="s">
        <v>136</v>
      </c>
      <c r="M8591" t="s">
        <v>30161</v>
      </c>
      <c r="N8591" t="s">
        <v>30162</v>
      </c>
      <c r="O8591">
        <v>1.7627777777777778</v>
      </c>
      <c r="P8591">
        <v>0</v>
      </c>
      <c r="Q8591">
        <v>7</v>
      </c>
      <c r="R8591">
        <v>0</v>
      </c>
      <c r="S8591">
        <v>0</v>
      </c>
      <c r="T8591">
        <v>0</v>
      </c>
      <c r="U8591">
        <v>1</v>
      </c>
      <c r="V8591">
        <v>0</v>
      </c>
      <c r="W8591">
        <v>0</v>
      </c>
      <c r="X8591">
        <v>0</v>
      </c>
      <c r="Y8591">
        <v>2.6591246000000002</v>
      </c>
      <c r="Z8591">
        <v>0</v>
      </c>
      <c r="AA8591">
        <v>0</v>
      </c>
      <c r="AB8591">
        <v>0</v>
      </c>
      <c r="AC8591">
        <v>2.6926464999999999</v>
      </c>
      <c r="AD8591">
        <v>0</v>
      </c>
      <c r="AE8591">
        <v>0</v>
      </c>
      <c r="AF8591">
        <v>5.3517713999999996</v>
      </c>
    </row>
    <row r="8592" spans="1:32" x14ac:dyDescent="0.3">
      <c r="A8592">
        <v>2802124</v>
      </c>
      <c r="B8592">
        <v>1</v>
      </c>
      <c r="C8592" t="s">
        <v>82</v>
      </c>
      <c r="D8592" t="s">
        <v>111</v>
      </c>
      <c r="E8592" t="s">
        <v>30163</v>
      </c>
      <c r="F8592" t="s">
        <v>30164</v>
      </c>
      <c r="G8592" t="s">
        <v>31549</v>
      </c>
      <c r="H8592" t="s">
        <v>134</v>
      </c>
      <c r="I8592" t="s">
        <v>79</v>
      </c>
      <c r="J8592" t="s">
        <v>135</v>
      </c>
      <c r="K8592" t="s">
        <v>22</v>
      </c>
      <c r="L8592" t="s">
        <v>136</v>
      </c>
      <c r="M8592" t="s">
        <v>30165</v>
      </c>
      <c r="N8592" t="s">
        <v>30166</v>
      </c>
      <c r="O8592">
        <v>0.68611194444444445</v>
      </c>
      <c r="P8592">
        <v>0</v>
      </c>
      <c r="Q8592">
        <v>740</v>
      </c>
      <c r="R8592">
        <v>27</v>
      </c>
      <c r="S8592">
        <v>211</v>
      </c>
      <c r="T8592">
        <v>10</v>
      </c>
      <c r="U8592">
        <v>109</v>
      </c>
      <c r="V8592">
        <v>4</v>
      </c>
      <c r="W8592">
        <v>0</v>
      </c>
      <c r="X8592">
        <v>0</v>
      </c>
      <c r="Y8592">
        <v>82.135689999999997</v>
      </c>
      <c r="Z8592">
        <v>43.430945999999999</v>
      </c>
      <c r="AA8592">
        <v>71.862624999999994</v>
      </c>
      <c r="AB8592">
        <v>58.796013000000002</v>
      </c>
      <c r="AC8592">
        <v>78.670140000000004</v>
      </c>
      <c r="AD8592">
        <v>425.22143999999997</v>
      </c>
      <c r="AE8592">
        <v>0</v>
      </c>
      <c r="AF8592">
        <v>760.11680000000001</v>
      </c>
    </row>
    <row r="8593" spans="1:32" x14ac:dyDescent="0.3">
      <c r="A8593">
        <v>2783326</v>
      </c>
      <c r="B8593">
        <v>1</v>
      </c>
      <c r="C8593" t="s">
        <v>82</v>
      </c>
      <c r="D8593" t="s">
        <v>90</v>
      </c>
      <c r="E8593" t="s">
        <v>30167</v>
      </c>
      <c r="F8593" t="s">
        <v>30168</v>
      </c>
      <c r="G8593" t="s">
        <v>31545</v>
      </c>
      <c r="H8593" t="s">
        <v>134</v>
      </c>
      <c r="I8593" t="s">
        <v>79</v>
      </c>
      <c r="J8593" t="s">
        <v>135</v>
      </c>
      <c r="K8593" t="s">
        <v>22</v>
      </c>
      <c r="L8593" t="s">
        <v>136</v>
      </c>
      <c r="M8593" t="s">
        <v>30169</v>
      </c>
      <c r="N8593" t="s">
        <v>30170</v>
      </c>
      <c r="O8593">
        <v>0.19083333333333333</v>
      </c>
      <c r="P8593">
        <v>0</v>
      </c>
      <c r="Q8593">
        <v>0</v>
      </c>
      <c r="R8593">
        <v>0</v>
      </c>
      <c r="S8593">
        <v>0</v>
      </c>
      <c r="T8593">
        <v>5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107.34621</v>
      </c>
      <c r="AC8593">
        <v>0</v>
      </c>
      <c r="AD8593">
        <v>0</v>
      </c>
      <c r="AE8593">
        <v>0</v>
      </c>
      <c r="AF8593">
        <v>107.34621</v>
      </c>
    </row>
    <row r="8594" spans="1:32" x14ac:dyDescent="0.3">
      <c r="A8594">
        <v>2783361</v>
      </c>
      <c r="B8594">
        <v>1</v>
      </c>
      <c r="C8594" t="s">
        <v>82</v>
      </c>
      <c r="D8594" t="s">
        <v>90</v>
      </c>
      <c r="E8594" t="s">
        <v>30171</v>
      </c>
      <c r="F8594" t="s">
        <v>30172</v>
      </c>
      <c r="G8594" t="s">
        <v>31551</v>
      </c>
      <c r="H8594" t="s">
        <v>134</v>
      </c>
      <c r="I8594" t="s">
        <v>79</v>
      </c>
      <c r="J8594" t="s">
        <v>135</v>
      </c>
      <c r="K8594" t="s">
        <v>22</v>
      </c>
      <c r="L8594" t="s">
        <v>136</v>
      </c>
      <c r="M8594" t="s">
        <v>30173</v>
      </c>
      <c r="N8594" t="s">
        <v>30174</v>
      </c>
      <c r="O8594">
        <v>0.10305555555555555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104</v>
      </c>
      <c r="V8594">
        <v>0</v>
      </c>
      <c r="W8594">
        <v>3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28.725735</v>
      </c>
      <c r="AD8594">
        <v>0</v>
      </c>
      <c r="AE8594">
        <v>22.752258000000001</v>
      </c>
      <c r="AF8594">
        <v>51.477992999999998</v>
      </c>
    </row>
    <row r="8595" spans="1:32" x14ac:dyDescent="0.3">
      <c r="A8595">
        <v>2783366</v>
      </c>
      <c r="B8595">
        <v>1</v>
      </c>
      <c r="C8595" t="s">
        <v>82</v>
      </c>
      <c r="D8595" t="s">
        <v>104</v>
      </c>
      <c r="E8595" t="s">
        <v>30175</v>
      </c>
      <c r="F8595" t="s">
        <v>6095</v>
      </c>
      <c r="G8595" t="s">
        <v>31548</v>
      </c>
      <c r="H8595" t="s">
        <v>893</v>
      </c>
      <c r="I8595" t="s">
        <v>78</v>
      </c>
      <c r="J8595" t="s">
        <v>135</v>
      </c>
      <c r="K8595" t="s">
        <v>22</v>
      </c>
      <c r="L8595" t="s">
        <v>136</v>
      </c>
      <c r="M8595" t="s">
        <v>30176</v>
      </c>
      <c r="N8595" t="s">
        <v>30177</v>
      </c>
      <c r="O8595">
        <v>5.6297222222222221</v>
      </c>
      <c r="P8595">
        <v>0</v>
      </c>
      <c r="Q8595">
        <v>9</v>
      </c>
      <c r="R8595">
        <v>0</v>
      </c>
      <c r="S8595">
        <v>0</v>
      </c>
      <c r="T8595">
        <v>0</v>
      </c>
      <c r="U8595">
        <v>4</v>
      </c>
      <c r="V8595">
        <v>0</v>
      </c>
      <c r="W8595">
        <v>0</v>
      </c>
      <c r="X8595">
        <v>0</v>
      </c>
      <c r="Y8595">
        <v>24.75095</v>
      </c>
      <c r="Z8595">
        <v>0</v>
      </c>
      <c r="AA8595">
        <v>0</v>
      </c>
      <c r="AB8595">
        <v>0</v>
      </c>
      <c r="AC8595">
        <v>13.794943999999999</v>
      </c>
      <c r="AD8595">
        <v>0</v>
      </c>
      <c r="AE8595">
        <v>0</v>
      </c>
      <c r="AF8595">
        <v>38.545895000000002</v>
      </c>
    </row>
    <row r="8596" spans="1:32" x14ac:dyDescent="0.3">
      <c r="A8596">
        <v>2795208</v>
      </c>
      <c r="B8596">
        <v>1</v>
      </c>
      <c r="C8596" t="s">
        <v>82</v>
      </c>
      <c r="D8596" t="s">
        <v>92</v>
      </c>
      <c r="E8596" t="s">
        <v>30178</v>
      </c>
      <c r="F8596" t="s">
        <v>30179</v>
      </c>
      <c r="G8596" t="s">
        <v>31548</v>
      </c>
      <c r="H8596" t="s">
        <v>145</v>
      </c>
      <c r="I8596" t="s">
        <v>78</v>
      </c>
      <c r="J8596" t="s">
        <v>135</v>
      </c>
      <c r="K8596" t="s">
        <v>22</v>
      </c>
      <c r="L8596" t="s">
        <v>136</v>
      </c>
      <c r="M8596" t="s">
        <v>30180</v>
      </c>
      <c r="N8596" t="s">
        <v>30181</v>
      </c>
      <c r="O8596">
        <v>0.2722222222222222</v>
      </c>
      <c r="P8596">
        <v>0</v>
      </c>
      <c r="Q8596">
        <v>1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1.0206386E-2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1.0206386E-2</v>
      </c>
    </row>
    <row r="8597" spans="1:32" x14ac:dyDescent="0.3">
      <c r="A8597">
        <v>2783568</v>
      </c>
      <c r="B8597">
        <v>1</v>
      </c>
      <c r="C8597" t="s">
        <v>82</v>
      </c>
      <c r="D8597" t="s">
        <v>104</v>
      </c>
      <c r="E8597" t="s">
        <v>30182</v>
      </c>
      <c r="F8597" t="s">
        <v>30183</v>
      </c>
      <c r="G8597" t="s">
        <v>31551</v>
      </c>
      <c r="H8597" t="s">
        <v>2930</v>
      </c>
      <c r="I8597" t="s">
        <v>79</v>
      </c>
      <c r="J8597" t="s">
        <v>135</v>
      </c>
      <c r="K8597" t="s">
        <v>22</v>
      </c>
      <c r="L8597" t="s">
        <v>136</v>
      </c>
      <c r="M8597" t="s">
        <v>30184</v>
      </c>
      <c r="N8597" t="s">
        <v>30185</v>
      </c>
      <c r="O8597">
        <v>2.8277786111111114</v>
      </c>
      <c r="P8597">
        <v>0</v>
      </c>
      <c r="Q8597">
        <v>1202</v>
      </c>
      <c r="R8597">
        <v>0</v>
      </c>
      <c r="S8597">
        <v>0</v>
      </c>
      <c r="T8597">
        <v>1</v>
      </c>
      <c r="U8597">
        <v>110</v>
      </c>
      <c r="V8597">
        <v>0</v>
      </c>
      <c r="W8597">
        <v>0</v>
      </c>
      <c r="X8597">
        <v>0</v>
      </c>
      <c r="Y8597">
        <v>1252.279</v>
      </c>
      <c r="Z8597">
        <v>0</v>
      </c>
      <c r="AA8597">
        <v>0</v>
      </c>
      <c r="AB8597">
        <v>4.0048959999999996</v>
      </c>
      <c r="AC8597">
        <v>232.08801</v>
      </c>
      <c r="AD8597">
        <v>0</v>
      </c>
      <c r="AE8597">
        <v>0</v>
      </c>
      <c r="AF8597">
        <v>1488.3720000000001</v>
      </c>
    </row>
    <row r="8598" spans="1:32" x14ac:dyDescent="0.3">
      <c r="A8598">
        <v>2800015</v>
      </c>
      <c r="B8598">
        <v>1</v>
      </c>
      <c r="C8598" t="s">
        <v>82</v>
      </c>
      <c r="D8598" t="s">
        <v>107</v>
      </c>
      <c r="E8598" t="s">
        <v>30186</v>
      </c>
      <c r="F8598" t="s">
        <v>30187</v>
      </c>
      <c r="G8598" t="s">
        <v>31546</v>
      </c>
      <c r="H8598" t="s">
        <v>223</v>
      </c>
      <c r="I8598" t="s">
        <v>78</v>
      </c>
      <c r="J8598" t="s">
        <v>135</v>
      </c>
      <c r="K8598" t="s">
        <v>22</v>
      </c>
      <c r="L8598" t="s">
        <v>136</v>
      </c>
      <c r="M8598" t="s">
        <v>30188</v>
      </c>
      <c r="N8598" t="s">
        <v>30189</v>
      </c>
      <c r="O8598">
        <v>2.0791675000000001</v>
      </c>
      <c r="P8598">
        <v>0</v>
      </c>
      <c r="Q8598">
        <v>14</v>
      </c>
      <c r="R8598">
        <v>0</v>
      </c>
      <c r="S8598">
        <v>6</v>
      </c>
      <c r="T8598">
        <v>0</v>
      </c>
      <c r="U8598">
        <v>7</v>
      </c>
      <c r="V8598">
        <v>0</v>
      </c>
      <c r="W8598">
        <v>0</v>
      </c>
      <c r="X8598">
        <v>0</v>
      </c>
      <c r="Y8598">
        <v>38.668125000000003</v>
      </c>
      <c r="Z8598">
        <v>0</v>
      </c>
      <c r="AA8598">
        <v>3.3129490000000001</v>
      </c>
      <c r="AB8598">
        <v>0</v>
      </c>
      <c r="AC8598">
        <v>60.348267</v>
      </c>
      <c r="AD8598">
        <v>0</v>
      </c>
      <c r="AE8598">
        <v>0</v>
      </c>
      <c r="AF8598">
        <v>102.32934</v>
      </c>
    </row>
    <row r="8599" spans="1:32" x14ac:dyDescent="0.3">
      <c r="A8599">
        <v>2794507</v>
      </c>
      <c r="B8599">
        <v>6</v>
      </c>
      <c r="C8599" t="s">
        <v>82</v>
      </c>
      <c r="D8599" t="s">
        <v>91</v>
      </c>
      <c r="E8599" t="s">
        <v>30190</v>
      </c>
      <c r="F8599" t="s">
        <v>30191</v>
      </c>
      <c r="G8599" t="s">
        <v>31551</v>
      </c>
      <c r="H8599" t="s">
        <v>3857</v>
      </c>
      <c r="I8599" t="s">
        <v>79</v>
      </c>
      <c r="J8599" t="s">
        <v>135</v>
      </c>
      <c r="K8599" t="s">
        <v>22</v>
      </c>
      <c r="L8599" t="s">
        <v>136</v>
      </c>
      <c r="M8599" t="s">
        <v>30192</v>
      </c>
      <c r="N8599" t="s">
        <v>30193</v>
      </c>
      <c r="O8599">
        <v>0.78583333333333338</v>
      </c>
      <c r="P8599">
        <v>0</v>
      </c>
      <c r="Q8599">
        <v>12659</v>
      </c>
      <c r="R8599">
        <v>0</v>
      </c>
      <c r="S8599">
        <v>13</v>
      </c>
      <c r="T8599">
        <v>2</v>
      </c>
      <c r="U8599">
        <v>919</v>
      </c>
      <c r="V8599">
        <v>1</v>
      </c>
      <c r="W8599">
        <v>0</v>
      </c>
      <c r="X8599">
        <v>0</v>
      </c>
      <c r="Y8599">
        <v>2624.5405000000001</v>
      </c>
      <c r="Z8599">
        <v>0</v>
      </c>
      <c r="AA8599">
        <v>2.9335035999999999</v>
      </c>
      <c r="AB8599">
        <v>2.363836</v>
      </c>
      <c r="AC8599">
        <v>1022.08185</v>
      </c>
      <c r="AD8599">
        <v>397.41913</v>
      </c>
      <c r="AE8599">
        <v>0</v>
      </c>
      <c r="AF8599">
        <v>4049.3389000000002</v>
      </c>
    </row>
    <row r="8600" spans="1:32" x14ac:dyDescent="0.3">
      <c r="A8600">
        <v>2788749</v>
      </c>
      <c r="B8600">
        <v>1</v>
      </c>
      <c r="C8600" t="s">
        <v>82</v>
      </c>
      <c r="D8600" t="s">
        <v>90</v>
      </c>
      <c r="E8600" t="s">
        <v>30194</v>
      </c>
      <c r="F8600" t="s">
        <v>30195</v>
      </c>
      <c r="G8600" t="s">
        <v>31548</v>
      </c>
      <c r="H8600" t="s">
        <v>311</v>
      </c>
      <c r="I8600" t="s">
        <v>78</v>
      </c>
      <c r="J8600" t="s">
        <v>135</v>
      </c>
      <c r="K8600" t="s">
        <v>22</v>
      </c>
      <c r="L8600" t="s">
        <v>136</v>
      </c>
      <c r="M8600" t="s">
        <v>30196</v>
      </c>
      <c r="N8600" t="s">
        <v>30197</v>
      </c>
      <c r="O8600">
        <v>1.1519444444444444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18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33.418170000000003</v>
      </c>
      <c r="AD8600">
        <v>0</v>
      </c>
      <c r="AE8600">
        <v>0</v>
      </c>
      <c r="AF8600">
        <v>33.418170000000003</v>
      </c>
    </row>
    <row r="8601" spans="1:32" x14ac:dyDescent="0.3">
      <c r="A8601">
        <v>2787346</v>
      </c>
      <c r="B8601">
        <v>1</v>
      </c>
      <c r="C8601" t="s">
        <v>83</v>
      </c>
      <c r="D8601" t="s">
        <v>126</v>
      </c>
      <c r="E8601" t="s">
        <v>21053</v>
      </c>
      <c r="F8601" t="s">
        <v>21054</v>
      </c>
      <c r="G8601" t="s">
        <v>31552</v>
      </c>
      <c r="H8601" t="s">
        <v>145</v>
      </c>
      <c r="I8601" t="s">
        <v>78</v>
      </c>
      <c r="J8601" t="s">
        <v>135</v>
      </c>
      <c r="K8601" t="s">
        <v>22</v>
      </c>
      <c r="L8601" t="s">
        <v>136</v>
      </c>
      <c r="M8601" t="s">
        <v>30198</v>
      </c>
      <c r="N8601" t="s">
        <v>30199</v>
      </c>
      <c r="O8601">
        <v>3.971111111111111</v>
      </c>
      <c r="P8601">
        <v>0</v>
      </c>
      <c r="Q8601">
        <v>5</v>
      </c>
      <c r="R8601">
        <v>0</v>
      </c>
      <c r="S8601">
        <v>3</v>
      </c>
      <c r="T8601">
        <v>0</v>
      </c>
      <c r="U8601">
        <v>98</v>
      </c>
      <c r="V8601">
        <v>0</v>
      </c>
      <c r="W8601">
        <v>0</v>
      </c>
      <c r="X8601">
        <v>0</v>
      </c>
      <c r="Y8601">
        <v>7.664949</v>
      </c>
      <c r="Z8601">
        <v>0</v>
      </c>
      <c r="AA8601">
        <v>1.7861335</v>
      </c>
      <c r="AB8601">
        <v>0</v>
      </c>
      <c r="AC8601">
        <v>76.684309999999996</v>
      </c>
      <c r="AD8601">
        <v>0</v>
      </c>
      <c r="AE8601">
        <v>0</v>
      </c>
      <c r="AF8601">
        <v>86.135390000000001</v>
      </c>
    </row>
    <row r="8602" spans="1:32" x14ac:dyDescent="0.3">
      <c r="A8602">
        <v>2789308</v>
      </c>
      <c r="B8602">
        <v>1</v>
      </c>
      <c r="C8602" t="s">
        <v>83</v>
      </c>
      <c r="D8602" t="s">
        <v>125</v>
      </c>
      <c r="E8602" t="s">
        <v>30200</v>
      </c>
      <c r="F8602" t="s">
        <v>30201</v>
      </c>
      <c r="G8602" t="s">
        <v>31548</v>
      </c>
      <c r="H8602" t="s">
        <v>409</v>
      </c>
      <c r="I8602" t="s">
        <v>78</v>
      </c>
      <c r="J8602" t="s">
        <v>135</v>
      </c>
      <c r="K8602" t="s">
        <v>22</v>
      </c>
      <c r="L8602" t="s">
        <v>136</v>
      </c>
      <c r="M8602" t="s">
        <v>30202</v>
      </c>
      <c r="N8602" t="s">
        <v>30203</v>
      </c>
      <c r="O8602">
        <v>3.7305555555555556</v>
      </c>
      <c r="P8602">
        <v>0</v>
      </c>
      <c r="Q8602">
        <v>3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1.9052743000000001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1.9052743000000001</v>
      </c>
    </row>
    <row r="8603" spans="1:32" x14ac:dyDescent="0.3">
      <c r="A8603">
        <v>2788698</v>
      </c>
      <c r="B8603">
        <v>1</v>
      </c>
      <c r="C8603" t="s">
        <v>83</v>
      </c>
      <c r="D8603" t="s">
        <v>130</v>
      </c>
      <c r="E8603" t="s">
        <v>30204</v>
      </c>
      <c r="F8603" t="s">
        <v>30205</v>
      </c>
      <c r="G8603" t="s">
        <v>31548</v>
      </c>
      <c r="H8603" t="s">
        <v>893</v>
      </c>
      <c r="I8603" t="s">
        <v>78</v>
      </c>
      <c r="J8603" t="s">
        <v>135</v>
      </c>
      <c r="K8603" t="s">
        <v>22</v>
      </c>
      <c r="L8603" t="s">
        <v>136</v>
      </c>
      <c r="M8603" t="s">
        <v>30206</v>
      </c>
      <c r="N8603" t="s">
        <v>30207</v>
      </c>
      <c r="O8603">
        <v>0.37777861111111111</v>
      </c>
      <c r="P8603">
        <v>0</v>
      </c>
      <c r="Q8603">
        <v>7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0.54499894000000004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0.54499894000000004</v>
      </c>
    </row>
    <row r="8604" spans="1:32" x14ac:dyDescent="0.3">
      <c r="A8604">
        <v>2807216</v>
      </c>
      <c r="B8604">
        <v>1</v>
      </c>
      <c r="C8604" t="s">
        <v>82</v>
      </c>
      <c r="D8604" t="s">
        <v>94</v>
      </c>
      <c r="E8604" t="s">
        <v>30208</v>
      </c>
      <c r="F8604" t="s">
        <v>30209</v>
      </c>
      <c r="G8604" t="s">
        <v>31546</v>
      </c>
      <c r="H8604" t="s">
        <v>223</v>
      </c>
      <c r="I8604" t="s">
        <v>78</v>
      </c>
      <c r="J8604" t="s">
        <v>135</v>
      </c>
      <c r="K8604" t="s">
        <v>22</v>
      </c>
      <c r="L8604" t="s">
        <v>136</v>
      </c>
      <c r="M8604" t="s">
        <v>30210</v>
      </c>
      <c r="N8604" t="s">
        <v>30211</v>
      </c>
      <c r="O8604">
        <v>1.3272230555555555</v>
      </c>
      <c r="P8604">
        <v>0</v>
      </c>
      <c r="Q8604">
        <v>44</v>
      </c>
      <c r="R8604">
        <v>0</v>
      </c>
      <c r="S8604">
        <v>0</v>
      </c>
      <c r="T8604">
        <v>0</v>
      </c>
      <c r="U8604">
        <v>2</v>
      </c>
      <c r="V8604">
        <v>0</v>
      </c>
      <c r="W8604">
        <v>0</v>
      </c>
      <c r="X8604">
        <v>0</v>
      </c>
      <c r="Y8604">
        <v>8.2286610000000007</v>
      </c>
      <c r="Z8604">
        <v>0</v>
      </c>
      <c r="AA8604">
        <v>0</v>
      </c>
      <c r="AB8604">
        <v>0</v>
      </c>
      <c r="AC8604">
        <v>0.13927128999999999</v>
      </c>
      <c r="AD8604">
        <v>0</v>
      </c>
      <c r="AE8604">
        <v>0</v>
      </c>
      <c r="AF8604">
        <v>8.3679310000000005</v>
      </c>
    </row>
    <row r="8605" spans="1:32" x14ac:dyDescent="0.3">
      <c r="A8605">
        <v>2791571</v>
      </c>
      <c r="B8605">
        <v>1</v>
      </c>
      <c r="C8605" t="s">
        <v>83</v>
      </c>
      <c r="D8605" t="s">
        <v>122</v>
      </c>
      <c r="E8605" t="s">
        <v>30212</v>
      </c>
      <c r="F8605" t="s">
        <v>30213</v>
      </c>
      <c r="G8605" t="s">
        <v>31551</v>
      </c>
      <c r="H8605" t="s">
        <v>672</v>
      </c>
      <c r="I8605" t="s">
        <v>79</v>
      </c>
      <c r="J8605" t="s">
        <v>135</v>
      </c>
      <c r="K8605" t="s">
        <v>22</v>
      </c>
      <c r="L8605" t="s">
        <v>136</v>
      </c>
      <c r="M8605" t="s">
        <v>30214</v>
      </c>
      <c r="N8605" t="s">
        <v>30215</v>
      </c>
      <c r="O8605">
        <v>2.7760833333333332</v>
      </c>
      <c r="P8605">
        <v>0</v>
      </c>
      <c r="Q8605">
        <v>37</v>
      </c>
      <c r="R8605">
        <v>0</v>
      </c>
      <c r="S8605">
        <v>8</v>
      </c>
      <c r="T8605">
        <v>0</v>
      </c>
      <c r="U8605">
        <v>3</v>
      </c>
      <c r="V8605">
        <v>0</v>
      </c>
      <c r="W8605">
        <v>0</v>
      </c>
      <c r="X8605">
        <v>0</v>
      </c>
      <c r="Y8605">
        <v>22.074038000000002</v>
      </c>
      <c r="Z8605">
        <v>0</v>
      </c>
      <c r="AA8605">
        <v>0.3509814</v>
      </c>
      <c r="AB8605">
        <v>0</v>
      </c>
      <c r="AC8605">
        <v>3.5650903999999999</v>
      </c>
      <c r="AD8605">
        <v>0</v>
      </c>
      <c r="AE8605">
        <v>0</v>
      </c>
      <c r="AF8605">
        <v>25.990110000000001</v>
      </c>
    </row>
    <row r="8606" spans="1:32" x14ac:dyDescent="0.3">
      <c r="A8606">
        <v>3000628</v>
      </c>
      <c r="B8606">
        <v>1</v>
      </c>
      <c r="C8606" t="s">
        <v>82</v>
      </c>
      <c r="D8606" t="s">
        <v>100</v>
      </c>
      <c r="E8606" t="s">
        <v>30216</v>
      </c>
      <c r="F8606" t="s">
        <v>30217</v>
      </c>
      <c r="G8606" t="s">
        <v>31551</v>
      </c>
      <c r="H8606" t="s">
        <v>134</v>
      </c>
      <c r="I8606" t="s">
        <v>79</v>
      </c>
      <c r="J8606" t="s">
        <v>135</v>
      </c>
      <c r="K8606" t="s">
        <v>22</v>
      </c>
      <c r="L8606" t="s">
        <v>136</v>
      </c>
      <c r="M8606" t="s">
        <v>30218</v>
      </c>
      <c r="N8606" t="s">
        <v>30219</v>
      </c>
      <c r="O8606">
        <v>5.9983333333333331</v>
      </c>
      <c r="P8606">
        <v>0</v>
      </c>
      <c r="Q8606">
        <v>1613</v>
      </c>
      <c r="R8606">
        <v>0</v>
      </c>
      <c r="S8606">
        <v>0</v>
      </c>
      <c r="T8606">
        <v>0</v>
      </c>
      <c r="U8606">
        <v>63</v>
      </c>
      <c r="V8606">
        <v>0</v>
      </c>
      <c r="W8606">
        <v>0</v>
      </c>
      <c r="X8606">
        <v>0</v>
      </c>
      <c r="Y8606">
        <v>2923.6687000000002</v>
      </c>
      <c r="Z8606">
        <v>0</v>
      </c>
      <c r="AA8606">
        <v>0</v>
      </c>
      <c r="AB8606">
        <v>0</v>
      </c>
      <c r="AC8606">
        <v>93.069389999999999</v>
      </c>
      <c r="AD8606">
        <v>0</v>
      </c>
      <c r="AE8606">
        <v>0</v>
      </c>
      <c r="AF8606">
        <v>3016.7383</v>
      </c>
    </row>
    <row r="8607" spans="1:32" x14ac:dyDescent="0.3">
      <c r="A8607">
        <v>2783085</v>
      </c>
      <c r="B8607">
        <v>1</v>
      </c>
      <c r="C8607" t="s">
        <v>83</v>
      </c>
      <c r="D8607" t="s">
        <v>129</v>
      </c>
      <c r="E8607" t="s">
        <v>30220</v>
      </c>
      <c r="F8607" t="s">
        <v>30221</v>
      </c>
      <c r="G8607" t="s">
        <v>31548</v>
      </c>
      <c r="H8607" t="s">
        <v>311</v>
      </c>
      <c r="I8607" t="s">
        <v>78</v>
      </c>
      <c r="J8607" t="s">
        <v>135</v>
      </c>
      <c r="K8607" t="s">
        <v>22</v>
      </c>
      <c r="L8607" t="s">
        <v>136</v>
      </c>
      <c r="M8607" t="s">
        <v>30222</v>
      </c>
      <c r="N8607" t="s">
        <v>30223</v>
      </c>
      <c r="O8607">
        <v>1.8363888888888888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1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  <c r="AC8607">
        <v>1.9014766999999999</v>
      </c>
      <c r="AD8607">
        <v>0</v>
      </c>
      <c r="AE8607">
        <v>0</v>
      </c>
      <c r="AF8607">
        <v>1.9014766999999999</v>
      </c>
    </row>
    <row r="8608" spans="1:32" x14ac:dyDescent="0.3">
      <c r="A8608">
        <v>2790348</v>
      </c>
      <c r="B8608">
        <v>1</v>
      </c>
      <c r="C8608" t="s">
        <v>82</v>
      </c>
      <c r="D8608" t="s">
        <v>87</v>
      </c>
      <c r="E8608" t="s">
        <v>30224</v>
      </c>
      <c r="F8608" t="s">
        <v>30225</v>
      </c>
      <c r="G8608" t="s">
        <v>31548</v>
      </c>
      <c r="H8608" t="s">
        <v>893</v>
      </c>
      <c r="I8608" t="s">
        <v>78</v>
      </c>
      <c r="J8608" t="s">
        <v>135</v>
      </c>
      <c r="K8608" t="s">
        <v>22</v>
      </c>
      <c r="L8608" t="s">
        <v>136</v>
      </c>
      <c r="M8608" t="s">
        <v>30226</v>
      </c>
      <c r="N8608" t="s">
        <v>30227</v>
      </c>
      <c r="O8608">
        <v>4.3305555555555557</v>
      </c>
      <c r="P8608">
        <v>0</v>
      </c>
      <c r="Q8608">
        <v>33</v>
      </c>
      <c r="R8608">
        <v>0</v>
      </c>
      <c r="S8608">
        <v>0</v>
      </c>
      <c r="T8608">
        <v>0</v>
      </c>
      <c r="U8608">
        <v>7</v>
      </c>
      <c r="V8608">
        <v>0</v>
      </c>
      <c r="W8608">
        <v>0</v>
      </c>
      <c r="X8608">
        <v>0</v>
      </c>
      <c r="Y8608">
        <v>30.541042000000001</v>
      </c>
      <c r="Z8608">
        <v>0</v>
      </c>
      <c r="AA8608">
        <v>0</v>
      </c>
      <c r="AB8608">
        <v>0</v>
      </c>
      <c r="AC8608">
        <v>37.674717000000001</v>
      </c>
      <c r="AD8608">
        <v>0</v>
      </c>
      <c r="AE8608">
        <v>0</v>
      </c>
      <c r="AF8608">
        <v>68.215760000000003</v>
      </c>
    </row>
    <row r="8609" spans="1:32" x14ac:dyDescent="0.3">
      <c r="A8609">
        <v>2794930</v>
      </c>
      <c r="B8609">
        <v>1</v>
      </c>
      <c r="C8609" t="s">
        <v>83</v>
      </c>
      <c r="D8609" t="s">
        <v>128</v>
      </c>
      <c r="E8609" t="s">
        <v>30228</v>
      </c>
      <c r="F8609" t="s">
        <v>30229</v>
      </c>
      <c r="G8609" t="s">
        <v>31549</v>
      </c>
      <c r="H8609" t="s">
        <v>134</v>
      </c>
      <c r="I8609" t="s">
        <v>79</v>
      </c>
      <c r="J8609" t="s">
        <v>135</v>
      </c>
      <c r="K8609" t="s">
        <v>22</v>
      </c>
      <c r="L8609" t="s">
        <v>136</v>
      </c>
      <c r="M8609" t="s">
        <v>30230</v>
      </c>
      <c r="N8609" t="s">
        <v>30231</v>
      </c>
      <c r="O8609">
        <v>3.509445277777778</v>
      </c>
      <c r="P8609">
        <v>0</v>
      </c>
      <c r="Q8609">
        <v>678</v>
      </c>
      <c r="R8609">
        <v>0</v>
      </c>
      <c r="S8609">
        <v>18</v>
      </c>
      <c r="T8609">
        <v>0</v>
      </c>
      <c r="U8609">
        <v>81</v>
      </c>
      <c r="V8609">
        <v>0</v>
      </c>
      <c r="W8609">
        <v>0</v>
      </c>
      <c r="X8609">
        <v>0</v>
      </c>
      <c r="Y8609">
        <v>464.91521999999998</v>
      </c>
      <c r="Z8609">
        <v>0</v>
      </c>
      <c r="AA8609">
        <v>8.3949409999999993</v>
      </c>
      <c r="AB8609">
        <v>0</v>
      </c>
      <c r="AC8609">
        <v>78.317406000000005</v>
      </c>
      <c r="AD8609">
        <v>0</v>
      </c>
      <c r="AE8609">
        <v>0</v>
      </c>
      <c r="AF8609">
        <v>551.62756000000002</v>
      </c>
    </row>
    <row r="8610" spans="1:32" x14ac:dyDescent="0.3">
      <c r="A8610">
        <v>2783409</v>
      </c>
      <c r="B8610">
        <v>1</v>
      </c>
      <c r="C8610" t="s">
        <v>82</v>
      </c>
      <c r="D8610" t="s">
        <v>94</v>
      </c>
      <c r="E8610" t="s">
        <v>30232</v>
      </c>
      <c r="F8610" t="s">
        <v>30233</v>
      </c>
      <c r="G8610" t="s">
        <v>31545</v>
      </c>
      <c r="H8610" t="s">
        <v>648</v>
      </c>
      <c r="I8610" t="s">
        <v>79</v>
      </c>
      <c r="J8610" t="s">
        <v>135</v>
      </c>
      <c r="K8610" t="s">
        <v>22</v>
      </c>
      <c r="L8610" t="s">
        <v>186</v>
      </c>
      <c r="M8610" t="s">
        <v>30234</v>
      </c>
      <c r="N8610" t="s">
        <v>30235</v>
      </c>
      <c r="O8610">
        <v>1.5238888888888888</v>
      </c>
      <c r="P8610">
        <v>0</v>
      </c>
      <c r="Q8610">
        <v>3363</v>
      </c>
      <c r="R8610">
        <v>1</v>
      </c>
      <c r="S8610">
        <v>33</v>
      </c>
      <c r="T8610">
        <v>7</v>
      </c>
      <c r="U8610">
        <v>176</v>
      </c>
      <c r="V8610">
        <v>0</v>
      </c>
      <c r="W8610">
        <v>1</v>
      </c>
      <c r="X8610">
        <v>0</v>
      </c>
      <c r="Y8610">
        <v>586.08320000000003</v>
      </c>
      <c r="Z8610">
        <v>0.10131875</v>
      </c>
      <c r="AA8610">
        <v>13.526076</v>
      </c>
      <c r="AB8610">
        <v>127.6326</v>
      </c>
      <c r="AC8610">
        <v>196.61168000000001</v>
      </c>
      <c r="AD8610">
        <v>0</v>
      </c>
      <c r="AE8610">
        <v>4.9209839999999998</v>
      </c>
      <c r="AF8610">
        <v>928.87585000000001</v>
      </c>
    </row>
    <row r="8611" spans="1:32" x14ac:dyDescent="0.3">
      <c r="A8611">
        <v>2807642</v>
      </c>
      <c r="B8611">
        <v>1</v>
      </c>
      <c r="C8611" t="s">
        <v>82</v>
      </c>
      <c r="D8611" t="s">
        <v>92</v>
      </c>
      <c r="E8611" t="s">
        <v>30236</v>
      </c>
      <c r="F8611" t="s">
        <v>30237</v>
      </c>
      <c r="G8611" t="s">
        <v>31546</v>
      </c>
      <c r="H8611" t="s">
        <v>163</v>
      </c>
      <c r="I8611" t="s">
        <v>78</v>
      </c>
      <c r="J8611" t="s">
        <v>135</v>
      </c>
      <c r="K8611" t="s">
        <v>22</v>
      </c>
      <c r="L8611" t="s">
        <v>136</v>
      </c>
      <c r="M8611" t="s">
        <v>30238</v>
      </c>
      <c r="N8611" t="s">
        <v>30239</v>
      </c>
      <c r="O8611">
        <v>2.1180563888888888</v>
      </c>
      <c r="P8611">
        <v>0</v>
      </c>
      <c r="Q8611">
        <v>34</v>
      </c>
      <c r="R8611">
        <v>0</v>
      </c>
      <c r="S8611">
        <v>0</v>
      </c>
      <c r="T8611">
        <v>0</v>
      </c>
      <c r="U8611">
        <v>1</v>
      </c>
      <c r="V8611">
        <v>0</v>
      </c>
      <c r="W8611">
        <v>0</v>
      </c>
      <c r="X8611">
        <v>0</v>
      </c>
      <c r="Y8611">
        <v>6.2255425000000004</v>
      </c>
      <c r="Z8611">
        <v>0</v>
      </c>
      <c r="AA8611">
        <v>0</v>
      </c>
      <c r="AB8611">
        <v>0</v>
      </c>
      <c r="AC8611">
        <v>16.734400000000001</v>
      </c>
      <c r="AD8611">
        <v>0</v>
      </c>
      <c r="AE8611">
        <v>0</v>
      </c>
      <c r="AF8611">
        <v>22.959942000000002</v>
      </c>
    </row>
    <row r="8612" spans="1:32" x14ac:dyDescent="0.3">
      <c r="A8612">
        <v>2807584</v>
      </c>
      <c r="B8612">
        <v>1</v>
      </c>
      <c r="C8612" t="s">
        <v>82</v>
      </c>
      <c r="D8612" t="s">
        <v>99</v>
      </c>
      <c r="E8612" t="s">
        <v>30240</v>
      </c>
      <c r="F8612" t="s">
        <v>30241</v>
      </c>
      <c r="G8612" t="s">
        <v>31552</v>
      </c>
      <c r="H8612" t="s">
        <v>261</v>
      </c>
      <c r="I8612" t="s">
        <v>78</v>
      </c>
      <c r="J8612" t="s">
        <v>135</v>
      </c>
      <c r="K8612" t="s">
        <v>22</v>
      </c>
      <c r="L8612" t="s">
        <v>136</v>
      </c>
      <c r="M8612" t="s">
        <v>30242</v>
      </c>
      <c r="N8612" t="s">
        <v>30243</v>
      </c>
      <c r="O8612">
        <v>2.8691675000000001</v>
      </c>
      <c r="P8612">
        <v>0</v>
      </c>
      <c r="Q8612">
        <v>102</v>
      </c>
      <c r="R8612">
        <v>0</v>
      </c>
      <c r="S8612">
        <v>0</v>
      </c>
      <c r="T8612">
        <v>0</v>
      </c>
      <c r="U8612">
        <v>2</v>
      </c>
      <c r="V8612">
        <v>0</v>
      </c>
      <c r="W8612">
        <v>0</v>
      </c>
      <c r="X8612">
        <v>0</v>
      </c>
      <c r="Y8612">
        <v>38.856952999999997</v>
      </c>
      <c r="Z8612">
        <v>0</v>
      </c>
      <c r="AA8612">
        <v>0</v>
      </c>
      <c r="AB8612">
        <v>0</v>
      </c>
      <c r="AC8612">
        <v>13.313383</v>
      </c>
      <c r="AD8612">
        <v>0</v>
      </c>
      <c r="AE8612">
        <v>0</v>
      </c>
      <c r="AF8612">
        <v>52.170333999999997</v>
      </c>
    </row>
    <row r="8613" spans="1:32" x14ac:dyDescent="0.3">
      <c r="A8613">
        <v>2793615</v>
      </c>
      <c r="B8613">
        <v>1</v>
      </c>
      <c r="C8613" t="s">
        <v>82</v>
      </c>
      <c r="D8613" t="s">
        <v>90</v>
      </c>
      <c r="E8613" t="s">
        <v>183</v>
      </c>
      <c r="F8613" t="s">
        <v>184</v>
      </c>
      <c r="G8613" t="s">
        <v>31547</v>
      </c>
      <c r="H8613" t="s">
        <v>185</v>
      </c>
      <c r="I8613" t="s">
        <v>80</v>
      </c>
      <c r="J8613" t="s">
        <v>135</v>
      </c>
      <c r="K8613" t="s">
        <v>22</v>
      </c>
      <c r="L8613" t="s">
        <v>186</v>
      </c>
      <c r="M8613" t="s">
        <v>30244</v>
      </c>
      <c r="N8613" t="s">
        <v>30245</v>
      </c>
      <c r="O8613">
        <v>0.25638888888888889</v>
      </c>
      <c r="P8613">
        <v>0</v>
      </c>
      <c r="Q8613">
        <v>3228</v>
      </c>
      <c r="R8613">
        <v>0</v>
      </c>
      <c r="S8613">
        <v>0</v>
      </c>
      <c r="T8613">
        <v>0</v>
      </c>
      <c r="U8613">
        <v>517</v>
      </c>
      <c r="V8613">
        <v>0</v>
      </c>
      <c r="W8613">
        <v>25</v>
      </c>
      <c r="X8613">
        <v>0</v>
      </c>
      <c r="Y8613">
        <v>245.28645</v>
      </c>
      <c r="Z8613">
        <v>0</v>
      </c>
      <c r="AA8613">
        <v>0</v>
      </c>
      <c r="AB8613">
        <v>0</v>
      </c>
      <c r="AC8613">
        <v>141.75581</v>
      </c>
      <c r="AD8613">
        <v>0</v>
      </c>
      <c r="AE8613">
        <v>36.721890000000002</v>
      </c>
      <c r="AF8613">
        <v>423.76416</v>
      </c>
    </row>
    <row r="8614" spans="1:32" x14ac:dyDescent="0.3">
      <c r="A8614">
        <v>2783380</v>
      </c>
      <c r="B8614">
        <v>1</v>
      </c>
      <c r="C8614" t="s">
        <v>83</v>
      </c>
      <c r="D8614" t="s">
        <v>119</v>
      </c>
      <c r="E8614" t="s">
        <v>30246</v>
      </c>
      <c r="F8614" t="s">
        <v>30247</v>
      </c>
      <c r="G8614" t="s">
        <v>31552</v>
      </c>
      <c r="H8614" t="s">
        <v>145</v>
      </c>
      <c r="I8614" t="s">
        <v>78</v>
      </c>
      <c r="J8614" t="s">
        <v>135</v>
      </c>
      <c r="K8614" t="s">
        <v>22</v>
      </c>
      <c r="L8614" t="s">
        <v>136</v>
      </c>
      <c r="M8614" t="s">
        <v>30248</v>
      </c>
      <c r="N8614" t="s">
        <v>30249</v>
      </c>
      <c r="O8614">
        <v>0.66722222222222227</v>
      </c>
      <c r="P8614">
        <v>0</v>
      </c>
      <c r="Q8614">
        <v>123</v>
      </c>
      <c r="R8614">
        <v>0</v>
      </c>
      <c r="S8614">
        <v>1</v>
      </c>
      <c r="T8614">
        <v>0</v>
      </c>
      <c r="U8614">
        <v>4</v>
      </c>
      <c r="V8614">
        <v>0</v>
      </c>
      <c r="W8614">
        <v>0</v>
      </c>
      <c r="X8614">
        <v>0</v>
      </c>
      <c r="Y8614">
        <v>8.4321289999999998</v>
      </c>
      <c r="Z8614">
        <v>0</v>
      </c>
      <c r="AA8614">
        <v>0</v>
      </c>
      <c r="AB8614">
        <v>0</v>
      </c>
      <c r="AC8614">
        <v>1.7821785999999999</v>
      </c>
      <c r="AD8614">
        <v>0</v>
      </c>
      <c r="AE8614">
        <v>0</v>
      </c>
      <c r="AF8614">
        <v>10.214308000000001</v>
      </c>
    </row>
    <row r="8615" spans="1:32" x14ac:dyDescent="0.3">
      <c r="A8615">
        <v>2793611</v>
      </c>
      <c r="B8615">
        <v>1</v>
      </c>
      <c r="C8615" t="s">
        <v>82</v>
      </c>
      <c r="D8615" t="s">
        <v>90</v>
      </c>
      <c r="E8615" t="s">
        <v>16186</v>
      </c>
      <c r="F8615" t="s">
        <v>16187</v>
      </c>
      <c r="G8615" t="s">
        <v>31547</v>
      </c>
      <c r="H8615" t="s">
        <v>185</v>
      </c>
      <c r="I8615" t="s">
        <v>80</v>
      </c>
      <c r="J8615" t="s">
        <v>135</v>
      </c>
      <c r="K8615" t="s">
        <v>22</v>
      </c>
      <c r="L8615" t="s">
        <v>186</v>
      </c>
      <c r="M8615" t="s">
        <v>30250</v>
      </c>
      <c r="N8615" t="s">
        <v>30251</v>
      </c>
      <c r="O8615">
        <v>0.27583333333333332</v>
      </c>
      <c r="P8615">
        <v>0</v>
      </c>
      <c r="Q8615">
        <v>566</v>
      </c>
      <c r="R8615">
        <v>0</v>
      </c>
      <c r="S8615">
        <v>0</v>
      </c>
      <c r="T8615">
        <v>2</v>
      </c>
      <c r="U8615">
        <v>30</v>
      </c>
      <c r="V8615">
        <v>0</v>
      </c>
      <c r="W8615">
        <v>0</v>
      </c>
      <c r="X8615">
        <v>0</v>
      </c>
      <c r="Y8615">
        <v>85.148669999999996</v>
      </c>
      <c r="Z8615">
        <v>0</v>
      </c>
      <c r="AA8615">
        <v>0</v>
      </c>
      <c r="AB8615">
        <v>97.381299999999996</v>
      </c>
      <c r="AC8615">
        <v>6.1392889999999998</v>
      </c>
      <c r="AD8615">
        <v>0</v>
      </c>
      <c r="AE8615">
        <v>0</v>
      </c>
      <c r="AF8615">
        <v>188.66927000000001</v>
      </c>
    </row>
    <row r="8616" spans="1:32" x14ac:dyDescent="0.3">
      <c r="A8616">
        <v>2799943</v>
      </c>
      <c r="B8616">
        <v>1</v>
      </c>
      <c r="C8616" t="s">
        <v>82</v>
      </c>
      <c r="D8616" t="s">
        <v>104</v>
      </c>
      <c r="E8616" t="s">
        <v>30252</v>
      </c>
      <c r="F8616" t="s">
        <v>30253</v>
      </c>
      <c r="G8616" t="s">
        <v>31550</v>
      </c>
      <c r="H8616" t="s">
        <v>380</v>
      </c>
      <c r="I8616" t="s">
        <v>78</v>
      </c>
      <c r="J8616" t="s">
        <v>135</v>
      </c>
      <c r="K8616" t="s">
        <v>22</v>
      </c>
      <c r="L8616" t="s">
        <v>136</v>
      </c>
      <c r="M8616" t="s">
        <v>30254</v>
      </c>
      <c r="N8616" t="s">
        <v>30255</v>
      </c>
      <c r="O8616">
        <v>3.3616675000000003</v>
      </c>
      <c r="P8616">
        <v>0</v>
      </c>
      <c r="Q8616">
        <v>4</v>
      </c>
      <c r="R8616">
        <v>0</v>
      </c>
      <c r="S8616">
        <v>0</v>
      </c>
      <c r="T8616">
        <v>0</v>
      </c>
      <c r="U8616">
        <v>3</v>
      </c>
      <c r="V8616">
        <v>0</v>
      </c>
      <c r="W8616">
        <v>0</v>
      </c>
      <c r="X8616">
        <v>0</v>
      </c>
      <c r="Y8616">
        <v>2.9329201999999999</v>
      </c>
      <c r="Z8616">
        <v>0</v>
      </c>
      <c r="AA8616">
        <v>0</v>
      </c>
      <c r="AB8616">
        <v>0</v>
      </c>
      <c r="AC8616">
        <v>68.863829999999993</v>
      </c>
      <c r="AD8616">
        <v>0</v>
      </c>
      <c r="AE8616">
        <v>0</v>
      </c>
      <c r="AF8616">
        <v>71.796750000000003</v>
      </c>
    </row>
    <row r="8617" spans="1:32" x14ac:dyDescent="0.3">
      <c r="A8617">
        <v>2783260</v>
      </c>
      <c r="B8617">
        <v>1</v>
      </c>
      <c r="C8617" t="s">
        <v>82</v>
      </c>
      <c r="D8617" t="s">
        <v>111</v>
      </c>
      <c r="E8617" t="s">
        <v>30256</v>
      </c>
      <c r="F8617" t="s">
        <v>16935</v>
      </c>
      <c r="G8617" t="s">
        <v>31551</v>
      </c>
      <c r="H8617" t="s">
        <v>145</v>
      </c>
      <c r="I8617" t="s">
        <v>79</v>
      </c>
      <c r="J8617" t="s">
        <v>135</v>
      </c>
      <c r="K8617" t="s">
        <v>22</v>
      </c>
      <c r="L8617" t="s">
        <v>136</v>
      </c>
      <c r="M8617" t="s">
        <v>30257</v>
      </c>
      <c r="N8617" t="s">
        <v>30258</v>
      </c>
      <c r="O8617">
        <v>0.12361194444444444</v>
      </c>
      <c r="P8617">
        <v>0</v>
      </c>
      <c r="Q8617">
        <v>70</v>
      </c>
      <c r="R8617">
        <v>0</v>
      </c>
      <c r="S8617">
        <v>16</v>
      </c>
      <c r="T8617">
        <v>0</v>
      </c>
      <c r="U8617">
        <v>7</v>
      </c>
      <c r="V8617">
        <v>0</v>
      </c>
      <c r="W8617">
        <v>0</v>
      </c>
      <c r="X8617">
        <v>0</v>
      </c>
      <c r="Y8617">
        <v>1.9634925000000001</v>
      </c>
      <c r="Z8617">
        <v>0</v>
      </c>
      <c r="AA8617">
        <v>1.0448021000000001</v>
      </c>
      <c r="AB8617">
        <v>0</v>
      </c>
      <c r="AC8617">
        <v>0.76872987000000004</v>
      </c>
      <c r="AD8617">
        <v>0</v>
      </c>
      <c r="AE8617">
        <v>0</v>
      </c>
      <c r="AF8617">
        <v>3.7770245</v>
      </c>
    </row>
    <row r="8618" spans="1:32" x14ac:dyDescent="0.3">
      <c r="A8618">
        <v>2788734</v>
      </c>
      <c r="B8618">
        <v>1</v>
      </c>
      <c r="C8618" t="s">
        <v>82</v>
      </c>
      <c r="D8618" t="s">
        <v>91</v>
      </c>
      <c r="E8618" t="s">
        <v>30259</v>
      </c>
      <c r="F8618" t="s">
        <v>30260</v>
      </c>
      <c r="G8618" t="s">
        <v>31548</v>
      </c>
      <c r="H8618" t="s">
        <v>893</v>
      </c>
      <c r="I8618" t="s">
        <v>78</v>
      </c>
      <c r="J8618" t="s">
        <v>135</v>
      </c>
      <c r="K8618" t="s">
        <v>22</v>
      </c>
      <c r="L8618" t="s">
        <v>136</v>
      </c>
      <c r="M8618" t="s">
        <v>30261</v>
      </c>
      <c r="N8618" t="s">
        <v>12326</v>
      </c>
      <c r="O8618">
        <v>2.7225000000000001</v>
      </c>
      <c r="P8618">
        <v>0</v>
      </c>
      <c r="Q8618">
        <v>1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</v>
      </c>
      <c r="AF8618">
        <v>0</v>
      </c>
    </row>
    <row r="8619" spans="1:32" x14ac:dyDescent="0.3">
      <c r="A8619">
        <v>2783317</v>
      </c>
      <c r="B8619">
        <v>1</v>
      </c>
      <c r="C8619" t="s">
        <v>82</v>
      </c>
      <c r="D8619" t="s">
        <v>88</v>
      </c>
      <c r="E8619" t="s">
        <v>30262</v>
      </c>
      <c r="F8619" t="s">
        <v>30263</v>
      </c>
      <c r="G8619" t="s">
        <v>31546</v>
      </c>
      <c r="H8619" t="s">
        <v>223</v>
      </c>
      <c r="I8619" t="s">
        <v>78</v>
      </c>
      <c r="J8619" t="s">
        <v>135</v>
      </c>
      <c r="K8619" t="s">
        <v>22</v>
      </c>
      <c r="L8619" t="s">
        <v>136</v>
      </c>
      <c r="M8619" t="s">
        <v>30264</v>
      </c>
      <c r="N8619" t="s">
        <v>30265</v>
      </c>
      <c r="O8619">
        <v>2.1083341666666664</v>
      </c>
      <c r="P8619">
        <v>0</v>
      </c>
      <c r="Q8619">
        <v>22</v>
      </c>
      <c r="R8619">
        <v>0</v>
      </c>
      <c r="S8619">
        <v>4</v>
      </c>
      <c r="T8619">
        <v>0</v>
      </c>
      <c r="U8619">
        <v>1</v>
      </c>
      <c r="V8619">
        <v>0</v>
      </c>
      <c r="W8619">
        <v>0</v>
      </c>
      <c r="X8619">
        <v>0</v>
      </c>
      <c r="Y8619">
        <v>7.0608963999999999</v>
      </c>
      <c r="Z8619">
        <v>0</v>
      </c>
      <c r="AA8619">
        <v>3.0501022</v>
      </c>
      <c r="AB8619">
        <v>0</v>
      </c>
      <c r="AC8619">
        <v>1.8206255</v>
      </c>
      <c r="AD8619">
        <v>0</v>
      </c>
      <c r="AE8619">
        <v>0</v>
      </c>
      <c r="AF8619">
        <v>11.931623999999999</v>
      </c>
    </row>
    <row r="8620" spans="1:32" x14ac:dyDescent="0.3">
      <c r="A8620">
        <v>2783371</v>
      </c>
      <c r="B8620">
        <v>1</v>
      </c>
      <c r="C8620" t="s">
        <v>83</v>
      </c>
      <c r="D8620" t="s">
        <v>115</v>
      </c>
      <c r="E8620" t="s">
        <v>30266</v>
      </c>
      <c r="F8620" t="s">
        <v>30267</v>
      </c>
      <c r="G8620" t="s">
        <v>31545</v>
      </c>
      <c r="H8620" t="s">
        <v>134</v>
      </c>
      <c r="I8620" t="s">
        <v>79</v>
      </c>
      <c r="J8620" t="s">
        <v>135</v>
      </c>
      <c r="K8620" t="s">
        <v>22</v>
      </c>
      <c r="L8620" t="s">
        <v>136</v>
      </c>
      <c r="M8620" t="s">
        <v>30268</v>
      </c>
      <c r="N8620" t="s">
        <v>30269</v>
      </c>
      <c r="O8620">
        <v>0.65138972222222224</v>
      </c>
      <c r="P8620">
        <v>17</v>
      </c>
      <c r="Q8620">
        <v>5069</v>
      </c>
      <c r="R8620">
        <v>682</v>
      </c>
      <c r="S8620">
        <v>750</v>
      </c>
      <c r="T8620">
        <v>70</v>
      </c>
      <c r="U8620">
        <v>874</v>
      </c>
      <c r="V8620">
        <v>17</v>
      </c>
      <c r="W8620">
        <v>4</v>
      </c>
      <c r="X8620">
        <v>60.207279999999997</v>
      </c>
      <c r="Y8620">
        <v>533.75183000000004</v>
      </c>
      <c r="Z8620">
        <v>73.823650000000001</v>
      </c>
      <c r="AA8620">
        <v>94.676215999999997</v>
      </c>
      <c r="AB8620">
        <v>350.62900000000002</v>
      </c>
      <c r="AC8620">
        <v>280.43445000000003</v>
      </c>
      <c r="AD8620">
        <v>668.57979999999998</v>
      </c>
      <c r="AE8620">
        <v>19.010172000000001</v>
      </c>
      <c r="AF8620">
        <v>2081.1122999999998</v>
      </c>
    </row>
    <row r="8621" spans="1:32" x14ac:dyDescent="0.3">
      <c r="A8621">
        <v>2806397</v>
      </c>
      <c r="B8621">
        <v>1</v>
      </c>
      <c r="C8621" t="s">
        <v>82</v>
      </c>
      <c r="D8621" t="s">
        <v>91</v>
      </c>
      <c r="E8621" t="s">
        <v>30270</v>
      </c>
      <c r="F8621" t="s">
        <v>2785</v>
      </c>
      <c r="G8621" t="s">
        <v>31552</v>
      </c>
      <c r="H8621" t="s">
        <v>1297</v>
      </c>
      <c r="I8621" t="s">
        <v>78</v>
      </c>
      <c r="J8621" t="s">
        <v>135</v>
      </c>
      <c r="K8621" t="s">
        <v>22</v>
      </c>
      <c r="L8621" t="s">
        <v>136</v>
      </c>
      <c r="M8621" t="s">
        <v>30271</v>
      </c>
      <c r="N8621" t="s">
        <v>30272</v>
      </c>
      <c r="O8621">
        <v>2.7497230555555556</v>
      </c>
      <c r="P8621">
        <v>0</v>
      </c>
      <c r="Q8621">
        <v>2</v>
      </c>
      <c r="R8621">
        <v>0</v>
      </c>
      <c r="S8621">
        <v>0</v>
      </c>
      <c r="T8621">
        <v>0</v>
      </c>
      <c r="U8621">
        <v>35</v>
      </c>
      <c r="V8621">
        <v>0</v>
      </c>
      <c r="W8621">
        <v>1</v>
      </c>
      <c r="X8621">
        <v>0</v>
      </c>
      <c r="Y8621">
        <v>0.89600780000000002</v>
      </c>
      <c r="Z8621">
        <v>0</v>
      </c>
      <c r="AA8621">
        <v>0</v>
      </c>
      <c r="AB8621">
        <v>0</v>
      </c>
      <c r="AC8621">
        <v>299.71877999999998</v>
      </c>
      <c r="AD8621">
        <v>0</v>
      </c>
      <c r="AE8621">
        <v>14.643610000000001</v>
      </c>
      <c r="AF8621">
        <v>315.25839999999999</v>
      </c>
    </row>
    <row r="8622" spans="1:32" x14ac:dyDescent="0.3">
      <c r="A8622">
        <v>2783284</v>
      </c>
      <c r="B8622">
        <v>1</v>
      </c>
      <c r="C8622" t="s">
        <v>83</v>
      </c>
      <c r="D8622" t="s">
        <v>121</v>
      </c>
      <c r="E8622" t="s">
        <v>30273</v>
      </c>
      <c r="F8622" t="s">
        <v>16341</v>
      </c>
      <c r="G8622" t="s">
        <v>31545</v>
      </c>
      <c r="H8622" t="s">
        <v>134</v>
      </c>
      <c r="I8622" t="s">
        <v>79</v>
      </c>
      <c r="J8622" t="s">
        <v>135</v>
      </c>
      <c r="K8622" t="s">
        <v>22</v>
      </c>
      <c r="L8622" t="s">
        <v>136</v>
      </c>
      <c r="M8622" t="s">
        <v>30274</v>
      </c>
      <c r="N8622" t="s">
        <v>30275</v>
      </c>
      <c r="O8622">
        <v>0.64416666666666667</v>
      </c>
      <c r="P8622">
        <v>0</v>
      </c>
      <c r="Q8622">
        <v>910</v>
      </c>
      <c r="R8622">
        <v>2</v>
      </c>
      <c r="S8622">
        <v>128</v>
      </c>
      <c r="T8622">
        <v>0</v>
      </c>
      <c r="U8622">
        <v>63</v>
      </c>
      <c r="V8622">
        <v>0</v>
      </c>
      <c r="W8622">
        <v>0</v>
      </c>
      <c r="X8622">
        <v>0</v>
      </c>
      <c r="Y8622">
        <v>58.045479999999998</v>
      </c>
      <c r="Z8622">
        <v>0.86487705000000004</v>
      </c>
      <c r="AA8622">
        <v>16.502089999999999</v>
      </c>
      <c r="AB8622">
        <v>0</v>
      </c>
      <c r="AC8622">
        <v>24.454525</v>
      </c>
      <c r="AD8622">
        <v>0</v>
      </c>
      <c r="AE8622">
        <v>0</v>
      </c>
      <c r="AF8622">
        <v>99.866973999999999</v>
      </c>
    </row>
    <row r="8623" spans="1:32" x14ac:dyDescent="0.3">
      <c r="A8623">
        <v>2783138</v>
      </c>
      <c r="B8623">
        <v>1</v>
      </c>
      <c r="C8623" t="s">
        <v>82</v>
      </c>
      <c r="D8623" t="s">
        <v>84</v>
      </c>
      <c r="E8623" t="s">
        <v>30276</v>
      </c>
      <c r="F8623" t="s">
        <v>604</v>
      </c>
      <c r="G8623" t="s">
        <v>31552</v>
      </c>
      <c r="H8623" t="s">
        <v>665</v>
      </c>
      <c r="I8623" t="s">
        <v>78</v>
      </c>
      <c r="J8623" t="s">
        <v>135</v>
      </c>
      <c r="K8623" t="s">
        <v>22</v>
      </c>
      <c r="L8623" t="s">
        <v>136</v>
      </c>
      <c r="M8623" t="s">
        <v>30277</v>
      </c>
      <c r="N8623" t="s">
        <v>30278</v>
      </c>
      <c r="O8623">
        <v>1.631388888888889</v>
      </c>
      <c r="P8623">
        <v>0</v>
      </c>
      <c r="Q8623">
        <v>120</v>
      </c>
      <c r="R8623">
        <v>0</v>
      </c>
      <c r="S8623">
        <v>3</v>
      </c>
      <c r="T8623">
        <v>0</v>
      </c>
      <c r="U8623">
        <v>7</v>
      </c>
      <c r="V8623">
        <v>0</v>
      </c>
      <c r="W8623">
        <v>0</v>
      </c>
      <c r="X8623">
        <v>0</v>
      </c>
      <c r="Y8623">
        <v>26.708525000000002</v>
      </c>
      <c r="Z8623">
        <v>0</v>
      </c>
      <c r="AA8623">
        <v>1.09634595E-2</v>
      </c>
      <c r="AB8623">
        <v>0</v>
      </c>
      <c r="AC8623">
        <v>2.3072292999999999</v>
      </c>
      <c r="AD8623">
        <v>0</v>
      </c>
      <c r="AE8623">
        <v>0</v>
      </c>
      <c r="AF8623">
        <v>29.026717999999999</v>
      </c>
    </row>
    <row r="8624" spans="1:32" x14ac:dyDescent="0.3">
      <c r="A8624">
        <v>2783480</v>
      </c>
      <c r="B8624">
        <v>1</v>
      </c>
      <c r="C8624" t="s">
        <v>82</v>
      </c>
      <c r="D8624" t="s">
        <v>104</v>
      </c>
      <c r="E8624" t="s">
        <v>30279</v>
      </c>
      <c r="F8624" t="s">
        <v>30280</v>
      </c>
      <c r="G8624" t="s">
        <v>31550</v>
      </c>
      <c r="H8624" t="s">
        <v>409</v>
      </c>
      <c r="I8624" t="s">
        <v>78</v>
      </c>
      <c r="J8624" t="s">
        <v>135</v>
      </c>
      <c r="K8624" t="s">
        <v>22</v>
      </c>
      <c r="L8624" t="s">
        <v>136</v>
      </c>
      <c r="M8624" t="s">
        <v>30281</v>
      </c>
      <c r="N8624" t="s">
        <v>30282</v>
      </c>
      <c r="O8624">
        <v>0.51000083333333335</v>
      </c>
      <c r="P8624">
        <v>0</v>
      </c>
      <c r="Q8624">
        <v>5</v>
      </c>
      <c r="R8624">
        <v>0</v>
      </c>
      <c r="S8624">
        <v>0</v>
      </c>
      <c r="T8624">
        <v>0</v>
      </c>
      <c r="U8624">
        <v>90</v>
      </c>
      <c r="V8624">
        <v>0</v>
      </c>
      <c r="W8624">
        <v>0</v>
      </c>
      <c r="X8624">
        <v>0</v>
      </c>
      <c r="Y8624">
        <v>6.1985409999999996</v>
      </c>
      <c r="Z8624">
        <v>0</v>
      </c>
      <c r="AA8624">
        <v>0</v>
      </c>
      <c r="AB8624">
        <v>0</v>
      </c>
      <c r="AC8624">
        <v>343.51900000000001</v>
      </c>
      <c r="AD8624">
        <v>0</v>
      </c>
      <c r="AE8624">
        <v>13.069687</v>
      </c>
      <c r="AF8624">
        <v>362.78723000000002</v>
      </c>
    </row>
    <row r="8625" spans="1:32" x14ac:dyDescent="0.3">
      <c r="A8625">
        <v>2806577</v>
      </c>
      <c r="B8625">
        <v>1</v>
      </c>
      <c r="C8625" t="s">
        <v>82</v>
      </c>
      <c r="D8625" t="s">
        <v>94</v>
      </c>
      <c r="E8625" t="s">
        <v>30283</v>
      </c>
      <c r="F8625" t="s">
        <v>30284</v>
      </c>
      <c r="G8625" t="s">
        <v>31548</v>
      </c>
      <c r="H8625" t="s">
        <v>893</v>
      </c>
      <c r="I8625" t="s">
        <v>78</v>
      </c>
      <c r="J8625" t="s">
        <v>135</v>
      </c>
      <c r="K8625" t="s">
        <v>22</v>
      </c>
      <c r="L8625" t="s">
        <v>136</v>
      </c>
      <c r="M8625" t="s">
        <v>30285</v>
      </c>
      <c r="N8625" t="s">
        <v>30286</v>
      </c>
      <c r="O8625">
        <v>1.0438888888888889</v>
      </c>
      <c r="P8625">
        <v>0</v>
      </c>
      <c r="Q8625">
        <v>9</v>
      </c>
      <c r="R8625">
        <v>0</v>
      </c>
      <c r="S8625">
        <v>0</v>
      </c>
      <c r="T8625">
        <v>0</v>
      </c>
      <c r="U8625">
        <v>2</v>
      </c>
      <c r="V8625">
        <v>0</v>
      </c>
      <c r="W8625">
        <v>0</v>
      </c>
      <c r="X8625">
        <v>0</v>
      </c>
      <c r="Y8625">
        <v>1.8431884999999999</v>
      </c>
      <c r="Z8625">
        <v>0</v>
      </c>
      <c r="AA8625">
        <v>0</v>
      </c>
      <c r="AB8625">
        <v>0</v>
      </c>
      <c r="AC8625">
        <v>0.29522920000000002</v>
      </c>
      <c r="AD8625">
        <v>0</v>
      </c>
      <c r="AE8625">
        <v>0</v>
      </c>
      <c r="AF8625">
        <v>2.1384177000000002</v>
      </c>
    </row>
    <row r="8626" spans="1:32" x14ac:dyDescent="0.3">
      <c r="A8626">
        <v>2803136</v>
      </c>
      <c r="B8626">
        <v>1</v>
      </c>
      <c r="C8626" t="s">
        <v>82</v>
      </c>
      <c r="D8626" t="s">
        <v>96</v>
      </c>
      <c r="E8626" t="s">
        <v>30287</v>
      </c>
      <c r="F8626" t="s">
        <v>30288</v>
      </c>
      <c r="G8626" t="s">
        <v>31546</v>
      </c>
      <c r="H8626" t="s">
        <v>145</v>
      </c>
      <c r="I8626" t="s">
        <v>78</v>
      </c>
      <c r="J8626" t="s">
        <v>135</v>
      </c>
      <c r="K8626" t="s">
        <v>22</v>
      </c>
      <c r="L8626" t="s">
        <v>136</v>
      </c>
      <c r="M8626" t="s">
        <v>30289</v>
      </c>
      <c r="N8626" t="s">
        <v>7632</v>
      </c>
      <c r="O8626">
        <v>0.10944361111111112</v>
      </c>
      <c r="P8626">
        <v>0</v>
      </c>
      <c r="Q8626">
        <v>78</v>
      </c>
      <c r="R8626">
        <v>0</v>
      </c>
      <c r="S8626">
        <v>0</v>
      </c>
      <c r="T8626">
        <v>0</v>
      </c>
      <c r="U8626">
        <v>17</v>
      </c>
      <c r="V8626">
        <v>0</v>
      </c>
      <c r="W8626">
        <v>0</v>
      </c>
      <c r="X8626">
        <v>0</v>
      </c>
      <c r="Y8626">
        <v>2.1232402000000001</v>
      </c>
      <c r="Z8626">
        <v>0</v>
      </c>
      <c r="AA8626">
        <v>0</v>
      </c>
      <c r="AB8626">
        <v>0</v>
      </c>
      <c r="AC8626">
        <v>0.80088234000000003</v>
      </c>
      <c r="AD8626">
        <v>0</v>
      </c>
      <c r="AE8626">
        <v>0</v>
      </c>
      <c r="AF8626">
        <v>2.9241226</v>
      </c>
    </row>
    <row r="8627" spans="1:32" x14ac:dyDescent="0.3">
      <c r="A8627">
        <v>2787449</v>
      </c>
      <c r="B8627">
        <v>1</v>
      </c>
      <c r="C8627" t="s">
        <v>82</v>
      </c>
      <c r="D8627" t="s">
        <v>106</v>
      </c>
      <c r="E8627" t="s">
        <v>10836</v>
      </c>
      <c r="F8627" t="s">
        <v>10837</v>
      </c>
      <c r="G8627" t="s">
        <v>31552</v>
      </c>
      <c r="H8627" t="s">
        <v>145</v>
      </c>
      <c r="I8627" t="s">
        <v>78</v>
      </c>
      <c r="J8627" t="s">
        <v>135</v>
      </c>
      <c r="K8627" t="s">
        <v>22</v>
      </c>
      <c r="L8627" t="s">
        <v>136</v>
      </c>
      <c r="M8627" t="s">
        <v>30290</v>
      </c>
      <c r="N8627" t="s">
        <v>30291</v>
      </c>
      <c r="O8627">
        <v>0.20972222222222223</v>
      </c>
      <c r="P8627">
        <v>0</v>
      </c>
      <c r="Q8627">
        <v>654</v>
      </c>
      <c r="R8627">
        <v>0</v>
      </c>
      <c r="S8627">
        <v>0</v>
      </c>
      <c r="T8627">
        <v>0</v>
      </c>
      <c r="U8627">
        <v>168</v>
      </c>
      <c r="V8627">
        <v>0</v>
      </c>
      <c r="W8627">
        <v>0</v>
      </c>
      <c r="X8627">
        <v>0</v>
      </c>
      <c r="Y8627">
        <v>31.074947000000002</v>
      </c>
      <c r="Z8627">
        <v>0</v>
      </c>
      <c r="AA8627">
        <v>0</v>
      </c>
      <c r="AB8627">
        <v>0</v>
      </c>
      <c r="AC8627">
        <v>18.138151000000001</v>
      </c>
      <c r="AD8627">
        <v>0</v>
      </c>
      <c r="AE8627">
        <v>0</v>
      </c>
      <c r="AF8627">
        <v>49.213096999999998</v>
      </c>
    </row>
    <row r="8628" spans="1:32" x14ac:dyDescent="0.3">
      <c r="A8628">
        <v>2783373</v>
      </c>
      <c r="B8628">
        <v>1</v>
      </c>
      <c r="C8628" t="s">
        <v>83</v>
      </c>
      <c r="D8628" t="s">
        <v>125</v>
      </c>
      <c r="E8628" t="s">
        <v>30292</v>
      </c>
      <c r="F8628" t="s">
        <v>15201</v>
      </c>
      <c r="G8628" t="s">
        <v>31545</v>
      </c>
      <c r="H8628" t="s">
        <v>134</v>
      </c>
      <c r="I8628" t="s">
        <v>79</v>
      </c>
      <c r="J8628" t="s">
        <v>248</v>
      </c>
      <c r="K8628" t="s">
        <v>22</v>
      </c>
      <c r="L8628" t="s">
        <v>136</v>
      </c>
      <c r="M8628" t="s">
        <v>30293</v>
      </c>
      <c r="N8628" t="s">
        <v>30294</v>
      </c>
      <c r="O8628">
        <v>3.2778611111111113E-2</v>
      </c>
      <c r="P8628">
        <v>8</v>
      </c>
      <c r="Q8628">
        <v>1234</v>
      </c>
      <c r="R8628">
        <v>117</v>
      </c>
      <c r="S8628">
        <v>69</v>
      </c>
      <c r="T8628">
        <v>20</v>
      </c>
      <c r="U8628">
        <v>70</v>
      </c>
      <c r="V8628">
        <v>2</v>
      </c>
      <c r="W8628">
        <v>0</v>
      </c>
      <c r="X8628">
        <v>0.48480666</v>
      </c>
      <c r="Y8628">
        <v>6.4624753000000004</v>
      </c>
      <c r="Z8628">
        <v>1.2875804</v>
      </c>
      <c r="AA8628">
        <v>0.65979034000000003</v>
      </c>
      <c r="AB8628">
        <v>4.5458593</v>
      </c>
      <c r="AC8628">
        <v>1.9754798</v>
      </c>
      <c r="AD8628">
        <v>3.2113113000000002</v>
      </c>
      <c r="AE8628">
        <v>0</v>
      </c>
      <c r="AF8628">
        <v>18.627302</v>
      </c>
    </row>
    <row r="8629" spans="1:32" x14ac:dyDescent="0.3">
      <c r="A8629">
        <v>2782979</v>
      </c>
      <c r="B8629">
        <v>1</v>
      </c>
      <c r="C8629" t="s">
        <v>82</v>
      </c>
      <c r="D8629" t="s">
        <v>84</v>
      </c>
      <c r="E8629" t="s">
        <v>30295</v>
      </c>
      <c r="F8629" t="s">
        <v>30296</v>
      </c>
      <c r="G8629" t="s">
        <v>31548</v>
      </c>
      <c r="H8629" t="s">
        <v>893</v>
      </c>
      <c r="I8629" t="s">
        <v>78</v>
      </c>
      <c r="J8629" t="s">
        <v>135</v>
      </c>
      <c r="K8629" t="s">
        <v>22</v>
      </c>
      <c r="L8629" t="s">
        <v>136</v>
      </c>
      <c r="M8629" t="s">
        <v>30297</v>
      </c>
      <c r="N8629" t="s">
        <v>30298</v>
      </c>
      <c r="O8629">
        <v>3.3141666666666665</v>
      </c>
      <c r="P8629">
        <v>0</v>
      </c>
      <c r="Q8629">
        <v>1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0.63762605000000006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0.63762605000000006</v>
      </c>
    </row>
    <row r="8630" spans="1:32" x14ac:dyDescent="0.3">
      <c r="A8630">
        <v>2802382</v>
      </c>
      <c r="B8630">
        <v>1</v>
      </c>
      <c r="C8630" t="s">
        <v>82</v>
      </c>
      <c r="D8630" t="s">
        <v>104</v>
      </c>
      <c r="E8630" t="s">
        <v>30252</v>
      </c>
      <c r="F8630" t="s">
        <v>30253</v>
      </c>
      <c r="G8630" t="s">
        <v>31550</v>
      </c>
      <c r="H8630" t="s">
        <v>380</v>
      </c>
      <c r="I8630" t="s">
        <v>78</v>
      </c>
      <c r="J8630" t="s">
        <v>135</v>
      </c>
      <c r="K8630" t="s">
        <v>22</v>
      </c>
      <c r="L8630" t="s">
        <v>136</v>
      </c>
      <c r="M8630" t="s">
        <v>30299</v>
      </c>
      <c r="N8630" t="s">
        <v>9220</v>
      </c>
      <c r="O8630">
        <v>3.933334166666667</v>
      </c>
      <c r="P8630">
        <v>0</v>
      </c>
      <c r="Q8630">
        <v>4</v>
      </c>
      <c r="R8630">
        <v>0</v>
      </c>
      <c r="S8630">
        <v>0</v>
      </c>
      <c r="T8630">
        <v>0</v>
      </c>
      <c r="U8630">
        <v>3</v>
      </c>
      <c r="V8630">
        <v>0</v>
      </c>
      <c r="W8630">
        <v>0</v>
      </c>
      <c r="X8630">
        <v>0</v>
      </c>
      <c r="Y8630">
        <v>2.9888880000000002</v>
      </c>
      <c r="Z8630">
        <v>0</v>
      </c>
      <c r="AA8630">
        <v>0</v>
      </c>
      <c r="AB8630">
        <v>0</v>
      </c>
      <c r="AC8630">
        <v>55.304817</v>
      </c>
      <c r="AD8630">
        <v>0</v>
      </c>
      <c r="AE8630">
        <v>0</v>
      </c>
      <c r="AF8630">
        <v>58.293705000000003</v>
      </c>
    </row>
    <row r="8631" spans="1:32" x14ac:dyDescent="0.3">
      <c r="A8631">
        <v>2783359</v>
      </c>
      <c r="B8631">
        <v>1</v>
      </c>
      <c r="C8631" t="s">
        <v>82</v>
      </c>
      <c r="D8631" t="s">
        <v>112</v>
      </c>
      <c r="E8631" t="s">
        <v>30300</v>
      </c>
      <c r="F8631" t="s">
        <v>23670</v>
      </c>
      <c r="G8631" t="s">
        <v>31547</v>
      </c>
      <c r="H8631" t="s">
        <v>134</v>
      </c>
      <c r="I8631" t="s">
        <v>80</v>
      </c>
      <c r="J8631" t="s">
        <v>135</v>
      </c>
      <c r="K8631" t="s">
        <v>22</v>
      </c>
      <c r="L8631" t="s">
        <v>136</v>
      </c>
      <c r="M8631" t="s">
        <v>30301</v>
      </c>
      <c r="N8631" t="s">
        <v>30302</v>
      </c>
      <c r="O8631">
        <v>0.13611194444444444</v>
      </c>
      <c r="P8631">
        <v>3</v>
      </c>
      <c r="Q8631">
        <v>473</v>
      </c>
      <c r="R8631">
        <v>124</v>
      </c>
      <c r="S8631">
        <v>21</v>
      </c>
      <c r="T8631">
        <v>34</v>
      </c>
      <c r="U8631">
        <v>37</v>
      </c>
      <c r="V8631">
        <v>1</v>
      </c>
      <c r="W8631">
        <v>0</v>
      </c>
      <c r="X8631">
        <v>0.13846056000000001</v>
      </c>
      <c r="Y8631">
        <v>13.007046000000001</v>
      </c>
      <c r="Z8631">
        <v>30.277452</v>
      </c>
      <c r="AA8631">
        <v>8.9171840000000007</v>
      </c>
      <c r="AB8631">
        <v>12.96767</v>
      </c>
      <c r="AC8631">
        <v>5.1605935000000001</v>
      </c>
      <c r="AD8631">
        <v>1.5513574000000001</v>
      </c>
      <c r="AE8631">
        <v>0</v>
      </c>
      <c r="AF8631">
        <v>72.019769999999994</v>
      </c>
    </row>
    <row r="8632" spans="1:32" x14ac:dyDescent="0.3">
      <c r="A8632">
        <v>2783364</v>
      </c>
      <c r="B8632">
        <v>1</v>
      </c>
      <c r="C8632" t="s">
        <v>83</v>
      </c>
      <c r="D8632" t="s">
        <v>121</v>
      </c>
      <c r="E8632" t="s">
        <v>30303</v>
      </c>
      <c r="F8632" t="s">
        <v>30304</v>
      </c>
      <c r="G8632" t="s">
        <v>31551</v>
      </c>
      <c r="H8632" t="s">
        <v>134</v>
      </c>
      <c r="I8632" t="s">
        <v>79</v>
      </c>
      <c r="J8632" t="s">
        <v>135</v>
      </c>
      <c r="K8632" t="s">
        <v>22</v>
      </c>
      <c r="L8632" t="s">
        <v>136</v>
      </c>
      <c r="M8632" t="s">
        <v>30305</v>
      </c>
      <c r="N8632" t="s">
        <v>30306</v>
      </c>
      <c r="O8632">
        <v>0.4277786111111111</v>
      </c>
      <c r="P8632">
        <v>0</v>
      </c>
      <c r="Q8632">
        <v>599</v>
      </c>
      <c r="R8632">
        <v>2</v>
      </c>
      <c r="S8632">
        <v>100</v>
      </c>
      <c r="T8632">
        <v>0</v>
      </c>
      <c r="U8632">
        <v>36</v>
      </c>
      <c r="V8632">
        <v>0</v>
      </c>
      <c r="W8632">
        <v>0</v>
      </c>
      <c r="X8632">
        <v>0</v>
      </c>
      <c r="Y8632">
        <v>40.483555000000003</v>
      </c>
      <c r="Z8632">
        <v>0.22452295</v>
      </c>
      <c r="AA8632">
        <v>8.0646850000000008</v>
      </c>
      <c r="AB8632">
        <v>0</v>
      </c>
      <c r="AC8632">
        <v>13.1473</v>
      </c>
      <c r="AD8632">
        <v>0</v>
      </c>
      <c r="AE8632">
        <v>0</v>
      </c>
      <c r="AF8632">
        <v>61.920062999999999</v>
      </c>
    </row>
    <row r="8633" spans="1:32" x14ac:dyDescent="0.3">
      <c r="A8633">
        <v>2782972</v>
      </c>
      <c r="B8633">
        <v>1</v>
      </c>
      <c r="C8633" t="s">
        <v>82</v>
      </c>
      <c r="D8633" t="s">
        <v>113</v>
      </c>
      <c r="E8633" t="s">
        <v>30307</v>
      </c>
      <c r="F8633" t="s">
        <v>30308</v>
      </c>
      <c r="G8633" t="s">
        <v>31548</v>
      </c>
      <c r="H8633" t="s">
        <v>333</v>
      </c>
      <c r="I8633" t="s">
        <v>78</v>
      </c>
      <c r="J8633" t="s">
        <v>135</v>
      </c>
      <c r="K8633" t="s">
        <v>22</v>
      </c>
      <c r="L8633" t="s">
        <v>136</v>
      </c>
      <c r="M8633" t="s">
        <v>30309</v>
      </c>
      <c r="N8633" t="s">
        <v>30310</v>
      </c>
      <c r="O8633">
        <v>1.2922222222222222</v>
      </c>
      <c r="P8633">
        <v>0</v>
      </c>
      <c r="Q8633">
        <v>1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1.6339717E-2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</v>
      </c>
      <c r="AF8633">
        <v>1.6339717E-2</v>
      </c>
    </row>
    <row r="8634" spans="1:32" x14ac:dyDescent="0.3">
      <c r="A8634">
        <v>2783389</v>
      </c>
      <c r="B8634">
        <v>1</v>
      </c>
      <c r="C8634" t="s">
        <v>83</v>
      </c>
      <c r="D8634" t="s">
        <v>128</v>
      </c>
      <c r="E8634" t="s">
        <v>30311</v>
      </c>
      <c r="F8634" t="s">
        <v>30312</v>
      </c>
      <c r="G8634" t="s">
        <v>31549</v>
      </c>
      <c r="H8634" t="s">
        <v>134</v>
      </c>
      <c r="I8634" t="s">
        <v>79</v>
      </c>
      <c r="J8634" t="s">
        <v>135</v>
      </c>
      <c r="K8634" t="s">
        <v>22</v>
      </c>
      <c r="L8634" t="s">
        <v>136</v>
      </c>
      <c r="M8634" t="s">
        <v>30313</v>
      </c>
      <c r="N8634" t="s">
        <v>30314</v>
      </c>
      <c r="O8634">
        <v>0.54638972222222215</v>
      </c>
      <c r="P8634">
        <v>0</v>
      </c>
      <c r="Q8634">
        <v>1009</v>
      </c>
      <c r="R8634">
        <v>13</v>
      </c>
      <c r="S8634">
        <v>31</v>
      </c>
      <c r="T8634">
        <v>9</v>
      </c>
      <c r="U8634">
        <v>120</v>
      </c>
      <c r="V8634">
        <v>7</v>
      </c>
      <c r="W8634">
        <v>0</v>
      </c>
      <c r="X8634">
        <v>0</v>
      </c>
      <c r="Y8634">
        <v>166.92822000000001</v>
      </c>
      <c r="Z8634">
        <v>1.7290783999999999</v>
      </c>
      <c r="AA8634">
        <v>2.5752335</v>
      </c>
      <c r="AB8634">
        <v>98.021163999999999</v>
      </c>
      <c r="AC8634">
        <v>39.00553</v>
      </c>
      <c r="AD8634">
        <v>587.35220000000004</v>
      </c>
      <c r="AE8634">
        <v>0</v>
      </c>
      <c r="AF8634">
        <v>895.6114</v>
      </c>
    </row>
    <row r="8635" spans="1:32" x14ac:dyDescent="0.3">
      <c r="A8635">
        <v>2798922</v>
      </c>
      <c r="B8635">
        <v>1</v>
      </c>
      <c r="C8635" t="s">
        <v>82</v>
      </c>
      <c r="D8635" t="s">
        <v>104</v>
      </c>
      <c r="E8635" t="s">
        <v>30252</v>
      </c>
      <c r="F8635" t="s">
        <v>30253</v>
      </c>
      <c r="G8635" t="s">
        <v>31550</v>
      </c>
      <c r="H8635" t="s">
        <v>380</v>
      </c>
      <c r="I8635" t="s">
        <v>78</v>
      </c>
      <c r="J8635" t="s">
        <v>135</v>
      </c>
      <c r="K8635" t="s">
        <v>22</v>
      </c>
      <c r="L8635" t="s">
        <v>136</v>
      </c>
      <c r="M8635" t="s">
        <v>30315</v>
      </c>
      <c r="N8635" t="s">
        <v>30316</v>
      </c>
      <c r="O8635">
        <v>2.1233341666666665</v>
      </c>
      <c r="P8635">
        <v>0</v>
      </c>
      <c r="Q8635">
        <v>4</v>
      </c>
      <c r="R8635">
        <v>0</v>
      </c>
      <c r="S8635">
        <v>0</v>
      </c>
      <c r="T8635">
        <v>0</v>
      </c>
      <c r="U8635">
        <v>3</v>
      </c>
      <c r="V8635">
        <v>0</v>
      </c>
      <c r="W8635">
        <v>0</v>
      </c>
      <c r="X8635">
        <v>0</v>
      </c>
      <c r="Y8635">
        <v>2.1430101000000001</v>
      </c>
      <c r="Z8635">
        <v>0</v>
      </c>
      <c r="AA8635">
        <v>0</v>
      </c>
      <c r="AB8635">
        <v>0</v>
      </c>
      <c r="AC8635">
        <v>52.348399999999998</v>
      </c>
      <c r="AD8635">
        <v>0</v>
      </c>
      <c r="AE8635">
        <v>0</v>
      </c>
      <c r="AF8635">
        <v>54.491410000000002</v>
      </c>
    </row>
    <row r="8636" spans="1:32" x14ac:dyDescent="0.3">
      <c r="A8636">
        <v>2783330</v>
      </c>
      <c r="B8636">
        <v>1</v>
      </c>
      <c r="C8636" t="s">
        <v>82</v>
      </c>
      <c r="D8636" t="s">
        <v>103</v>
      </c>
      <c r="E8636" t="s">
        <v>30317</v>
      </c>
      <c r="F8636" t="s">
        <v>30318</v>
      </c>
      <c r="G8636" t="s">
        <v>31546</v>
      </c>
      <c r="H8636" t="s">
        <v>145</v>
      </c>
      <c r="I8636" t="s">
        <v>78</v>
      </c>
      <c r="J8636" t="s">
        <v>135</v>
      </c>
      <c r="K8636" t="s">
        <v>22</v>
      </c>
      <c r="L8636" t="s">
        <v>136</v>
      </c>
      <c r="M8636" t="s">
        <v>30319</v>
      </c>
      <c r="N8636" t="s">
        <v>30320</v>
      </c>
      <c r="O8636">
        <v>2.2441666666666666</v>
      </c>
      <c r="P8636">
        <v>0</v>
      </c>
      <c r="Q8636">
        <v>0</v>
      </c>
      <c r="R8636">
        <v>0</v>
      </c>
      <c r="S8636">
        <v>1</v>
      </c>
      <c r="T8636">
        <v>0</v>
      </c>
      <c r="U8636">
        <v>0</v>
      </c>
      <c r="V8636">
        <v>0</v>
      </c>
      <c r="W8636">
        <v>1</v>
      </c>
      <c r="X8636">
        <v>0</v>
      </c>
      <c r="Y8636">
        <v>0</v>
      </c>
      <c r="Z8636">
        <v>0</v>
      </c>
      <c r="AA8636">
        <v>0.59440910000000002</v>
      </c>
      <c r="AB8636">
        <v>0</v>
      </c>
      <c r="AC8636">
        <v>0</v>
      </c>
      <c r="AD8636">
        <v>0</v>
      </c>
      <c r="AE8636">
        <v>29.449677999999999</v>
      </c>
      <c r="AF8636">
        <v>30.044086</v>
      </c>
    </row>
    <row r="8637" spans="1:32" x14ac:dyDescent="0.3">
      <c r="A8637">
        <v>2800754</v>
      </c>
      <c r="B8637">
        <v>1</v>
      </c>
      <c r="C8637" t="s">
        <v>82</v>
      </c>
      <c r="D8637" t="s">
        <v>113</v>
      </c>
      <c r="E8637" t="s">
        <v>30321</v>
      </c>
      <c r="F8637" t="s">
        <v>30322</v>
      </c>
      <c r="G8637" t="s">
        <v>31546</v>
      </c>
      <c r="H8637" t="s">
        <v>210</v>
      </c>
      <c r="I8637" t="s">
        <v>78</v>
      </c>
      <c r="J8637" t="s">
        <v>135</v>
      </c>
      <c r="K8637" t="s">
        <v>22</v>
      </c>
      <c r="L8637" t="s">
        <v>136</v>
      </c>
      <c r="M8637" t="s">
        <v>30323</v>
      </c>
      <c r="N8637" t="s">
        <v>30324</v>
      </c>
      <c r="O8637">
        <v>1.2208333333333334</v>
      </c>
      <c r="P8637">
        <v>0</v>
      </c>
      <c r="Q8637">
        <v>150</v>
      </c>
      <c r="R8637">
        <v>0</v>
      </c>
      <c r="S8637">
        <v>0</v>
      </c>
      <c r="T8637">
        <v>0</v>
      </c>
      <c r="U8637">
        <v>6</v>
      </c>
      <c r="V8637">
        <v>0</v>
      </c>
      <c r="W8637">
        <v>0</v>
      </c>
      <c r="X8637">
        <v>0</v>
      </c>
      <c r="Y8637">
        <v>44.067794999999997</v>
      </c>
      <c r="Z8637">
        <v>0</v>
      </c>
      <c r="AA8637">
        <v>0</v>
      </c>
      <c r="AB8637">
        <v>0</v>
      </c>
      <c r="AC8637">
        <v>18.929724</v>
      </c>
      <c r="AD8637">
        <v>0</v>
      </c>
      <c r="AE8637">
        <v>0</v>
      </c>
      <c r="AF8637">
        <v>62.997520000000002</v>
      </c>
    </row>
    <row r="8638" spans="1:32" x14ac:dyDescent="0.3">
      <c r="A8638">
        <v>2807356</v>
      </c>
      <c r="B8638">
        <v>1</v>
      </c>
      <c r="C8638" t="s">
        <v>82</v>
      </c>
      <c r="D8638" t="s">
        <v>102</v>
      </c>
      <c r="E8638" t="s">
        <v>30325</v>
      </c>
      <c r="F8638" t="s">
        <v>30326</v>
      </c>
      <c r="G8638" t="s">
        <v>31552</v>
      </c>
      <c r="H8638" t="s">
        <v>145</v>
      </c>
      <c r="I8638" t="s">
        <v>78</v>
      </c>
      <c r="J8638" t="s">
        <v>135</v>
      </c>
      <c r="K8638" t="s">
        <v>22</v>
      </c>
      <c r="L8638" t="s">
        <v>136</v>
      </c>
      <c r="M8638" t="s">
        <v>30327</v>
      </c>
      <c r="N8638" t="s">
        <v>30328</v>
      </c>
      <c r="O8638">
        <v>1.835278611111111</v>
      </c>
      <c r="P8638">
        <v>0</v>
      </c>
      <c r="Q8638">
        <v>20</v>
      </c>
      <c r="R8638">
        <v>0</v>
      </c>
      <c r="S8638">
        <v>43</v>
      </c>
      <c r="T8638">
        <v>0</v>
      </c>
      <c r="U8638">
        <v>15</v>
      </c>
      <c r="V8638">
        <v>0</v>
      </c>
      <c r="W8638">
        <v>0</v>
      </c>
      <c r="X8638">
        <v>0</v>
      </c>
      <c r="Y8638">
        <v>5.0641759999999998</v>
      </c>
      <c r="Z8638">
        <v>0</v>
      </c>
      <c r="AA8638">
        <v>27.091830999999999</v>
      </c>
      <c r="AB8638">
        <v>0</v>
      </c>
      <c r="AC8638">
        <v>16.897776</v>
      </c>
      <c r="AD8638">
        <v>0</v>
      </c>
      <c r="AE8638">
        <v>0</v>
      </c>
      <c r="AF8638">
        <v>49.053783000000003</v>
      </c>
    </row>
    <row r="8639" spans="1:32" x14ac:dyDescent="0.3">
      <c r="A8639">
        <v>2783172</v>
      </c>
      <c r="B8639">
        <v>1</v>
      </c>
      <c r="C8639" t="s">
        <v>83</v>
      </c>
      <c r="D8639" t="s">
        <v>128</v>
      </c>
      <c r="E8639" t="s">
        <v>30329</v>
      </c>
      <c r="F8639" t="s">
        <v>30330</v>
      </c>
      <c r="G8639" t="s">
        <v>31551</v>
      </c>
      <c r="H8639" t="s">
        <v>134</v>
      </c>
      <c r="I8639" t="s">
        <v>79</v>
      </c>
      <c r="J8639" t="s">
        <v>135</v>
      </c>
      <c r="K8639" t="s">
        <v>22</v>
      </c>
      <c r="L8639" t="s">
        <v>136</v>
      </c>
      <c r="M8639" t="s">
        <v>30331</v>
      </c>
      <c r="N8639" t="s">
        <v>30332</v>
      </c>
      <c r="O8639">
        <v>1.6772230555555554</v>
      </c>
      <c r="P8639">
        <v>0</v>
      </c>
      <c r="Q8639">
        <v>337</v>
      </c>
      <c r="R8639">
        <v>0</v>
      </c>
      <c r="S8639">
        <v>8</v>
      </c>
      <c r="T8639">
        <v>0</v>
      </c>
      <c r="U8639">
        <v>15</v>
      </c>
      <c r="V8639">
        <v>0</v>
      </c>
      <c r="W8639">
        <v>0</v>
      </c>
      <c r="X8639">
        <v>0</v>
      </c>
      <c r="Y8639">
        <v>164.71251000000001</v>
      </c>
      <c r="Z8639">
        <v>0</v>
      </c>
      <c r="AA8639">
        <v>3.748561</v>
      </c>
      <c r="AB8639">
        <v>0</v>
      </c>
      <c r="AC8639">
        <v>8.656148</v>
      </c>
      <c r="AD8639">
        <v>0</v>
      </c>
      <c r="AE8639">
        <v>0</v>
      </c>
      <c r="AF8639">
        <v>177.11722</v>
      </c>
    </row>
    <row r="8640" spans="1:32" x14ac:dyDescent="0.3">
      <c r="A8640">
        <v>2783562</v>
      </c>
      <c r="B8640">
        <v>1</v>
      </c>
      <c r="C8640" t="s">
        <v>82</v>
      </c>
      <c r="D8640" t="s">
        <v>93</v>
      </c>
      <c r="E8640" t="s">
        <v>30333</v>
      </c>
      <c r="F8640" t="s">
        <v>22651</v>
      </c>
      <c r="G8640" t="s">
        <v>31548</v>
      </c>
      <c r="H8640" t="s">
        <v>311</v>
      </c>
      <c r="I8640" t="s">
        <v>78</v>
      </c>
      <c r="J8640" t="s">
        <v>135</v>
      </c>
      <c r="K8640" t="s">
        <v>22</v>
      </c>
      <c r="L8640" t="s">
        <v>136</v>
      </c>
      <c r="M8640" t="s">
        <v>30334</v>
      </c>
      <c r="N8640" t="s">
        <v>30335</v>
      </c>
      <c r="O8640">
        <v>0.88416666666666666</v>
      </c>
      <c r="P8640">
        <v>0</v>
      </c>
      <c r="Q8640">
        <v>31</v>
      </c>
      <c r="R8640">
        <v>0</v>
      </c>
      <c r="S8640">
        <v>0</v>
      </c>
      <c r="T8640">
        <v>0</v>
      </c>
      <c r="U8640">
        <v>1</v>
      </c>
      <c r="V8640">
        <v>0</v>
      </c>
      <c r="W8640">
        <v>0</v>
      </c>
      <c r="X8640">
        <v>0</v>
      </c>
      <c r="Y8640">
        <v>6.6700616000000004</v>
      </c>
      <c r="Z8640">
        <v>0</v>
      </c>
      <c r="AA8640">
        <v>0</v>
      </c>
      <c r="AB8640">
        <v>0</v>
      </c>
      <c r="AC8640">
        <v>0.45886060000000001</v>
      </c>
      <c r="AD8640">
        <v>0</v>
      </c>
      <c r="AE8640">
        <v>0</v>
      </c>
      <c r="AF8640">
        <v>7.1289220000000002</v>
      </c>
    </row>
    <row r="8641" spans="1:32" x14ac:dyDescent="0.3">
      <c r="A8641">
        <v>2807300</v>
      </c>
      <c r="B8641">
        <v>1</v>
      </c>
      <c r="C8641" t="s">
        <v>82</v>
      </c>
      <c r="D8641" t="s">
        <v>98</v>
      </c>
      <c r="E8641" t="s">
        <v>22929</v>
      </c>
      <c r="F8641" t="s">
        <v>22930</v>
      </c>
      <c r="G8641" t="s">
        <v>31546</v>
      </c>
      <c r="H8641" t="s">
        <v>223</v>
      </c>
      <c r="I8641" t="s">
        <v>78</v>
      </c>
      <c r="J8641" t="s">
        <v>135</v>
      </c>
      <c r="K8641" t="s">
        <v>22</v>
      </c>
      <c r="L8641" t="s">
        <v>136</v>
      </c>
      <c r="M8641" t="s">
        <v>30336</v>
      </c>
      <c r="N8641" t="s">
        <v>30337</v>
      </c>
      <c r="O8641">
        <v>0.85194444444444439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54</v>
      </c>
      <c r="V8641">
        <v>0</v>
      </c>
      <c r="W8641">
        <v>3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57.996696</v>
      </c>
      <c r="AD8641">
        <v>0</v>
      </c>
      <c r="AE8641">
        <v>43.878300000000003</v>
      </c>
      <c r="AF8641">
        <v>101.875</v>
      </c>
    </row>
    <row r="8642" spans="1:32" x14ac:dyDescent="0.3">
      <c r="A8642">
        <v>2783282</v>
      </c>
      <c r="B8642">
        <v>1</v>
      </c>
      <c r="C8642" t="s">
        <v>83</v>
      </c>
      <c r="D8642" t="s">
        <v>123</v>
      </c>
      <c r="E8642" t="s">
        <v>30338</v>
      </c>
      <c r="F8642" t="s">
        <v>1861</v>
      </c>
      <c r="G8642" t="s">
        <v>31547</v>
      </c>
      <c r="H8642" t="s">
        <v>134</v>
      </c>
      <c r="I8642" t="s">
        <v>80</v>
      </c>
      <c r="J8642" t="s">
        <v>135</v>
      </c>
      <c r="K8642" t="s">
        <v>22</v>
      </c>
      <c r="L8642" t="s">
        <v>136</v>
      </c>
      <c r="M8642" t="s">
        <v>30339</v>
      </c>
      <c r="N8642" t="s">
        <v>30340</v>
      </c>
      <c r="O8642">
        <v>0.10000083333333333</v>
      </c>
      <c r="P8642">
        <v>18</v>
      </c>
      <c r="Q8642">
        <v>1166</v>
      </c>
      <c r="R8642">
        <v>203</v>
      </c>
      <c r="S8642">
        <v>88</v>
      </c>
      <c r="T8642">
        <v>30</v>
      </c>
      <c r="U8642">
        <v>94</v>
      </c>
      <c r="V8642">
        <v>1</v>
      </c>
      <c r="W8642">
        <v>0</v>
      </c>
      <c r="X8642">
        <v>3.4368238</v>
      </c>
      <c r="Y8642">
        <v>18.894278</v>
      </c>
      <c r="Z8642">
        <v>37.252560000000003</v>
      </c>
      <c r="AA8642">
        <v>5.7927410000000004</v>
      </c>
      <c r="AB8642">
        <v>11.616538</v>
      </c>
      <c r="AC8642">
        <v>5.1929970000000001</v>
      </c>
      <c r="AD8642">
        <v>19.886316000000001</v>
      </c>
      <c r="AE8642">
        <v>0</v>
      </c>
      <c r="AF8642">
        <v>102.07226</v>
      </c>
    </row>
    <row r="8643" spans="1:32" x14ac:dyDescent="0.3">
      <c r="A8643">
        <v>2783568</v>
      </c>
      <c r="B8643">
        <v>2</v>
      </c>
      <c r="C8643" t="s">
        <v>82</v>
      </c>
      <c r="D8643" t="s">
        <v>104</v>
      </c>
      <c r="E8643" t="s">
        <v>30341</v>
      </c>
      <c r="F8643" t="s">
        <v>30342</v>
      </c>
      <c r="G8643" t="s">
        <v>31551</v>
      </c>
      <c r="H8643" t="s">
        <v>2930</v>
      </c>
      <c r="I8643" t="s">
        <v>79</v>
      </c>
      <c r="J8643" t="s">
        <v>135</v>
      </c>
      <c r="K8643" t="s">
        <v>22</v>
      </c>
      <c r="L8643" t="s">
        <v>136</v>
      </c>
      <c r="M8643" t="s">
        <v>30185</v>
      </c>
      <c r="N8643" t="s">
        <v>30343</v>
      </c>
      <c r="O8643">
        <v>1.0358333333333334</v>
      </c>
      <c r="P8643">
        <v>0</v>
      </c>
      <c r="Q8643">
        <v>0</v>
      </c>
      <c r="R8643">
        <v>0</v>
      </c>
      <c r="S8643">
        <v>0</v>
      </c>
      <c r="T8643">
        <v>1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1.3459998</v>
      </c>
      <c r="AC8643">
        <v>0</v>
      </c>
      <c r="AD8643">
        <v>0</v>
      </c>
      <c r="AE8643">
        <v>0</v>
      </c>
      <c r="AF8643">
        <v>1.3459998</v>
      </c>
    </row>
    <row r="8644" spans="1:32" x14ac:dyDescent="0.3">
      <c r="A8644">
        <v>2793617</v>
      </c>
      <c r="B8644">
        <v>1</v>
      </c>
      <c r="C8644" t="s">
        <v>82</v>
      </c>
      <c r="D8644" t="s">
        <v>90</v>
      </c>
      <c r="E8644" t="s">
        <v>15139</v>
      </c>
      <c r="F8644" t="s">
        <v>15140</v>
      </c>
      <c r="G8644" t="s">
        <v>31547</v>
      </c>
      <c r="H8644" t="s">
        <v>185</v>
      </c>
      <c r="I8644" t="s">
        <v>80</v>
      </c>
      <c r="J8644" t="s">
        <v>135</v>
      </c>
      <c r="K8644" t="s">
        <v>22</v>
      </c>
      <c r="L8644" t="s">
        <v>186</v>
      </c>
      <c r="M8644" t="s">
        <v>30344</v>
      </c>
      <c r="N8644" t="s">
        <v>30345</v>
      </c>
      <c r="O8644">
        <v>0.23555555555555555</v>
      </c>
      <c r="P8644">
        <v>0</v>
      </c>
      <c r="Q8644">
        <v>0</v>
      </c>
      <c r="R8644">
        <v>0</v>
      </c>
      <c r="S8644">
        <v>0</v>
      </c>
      <c r="T8644">
        <v>2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42.521594999999998</v>
      </c>
      <c r="AC8644">
        <v>0</v>
      </c>
      <c r="AD8644">
        <v>0</v>
      </c>
      <c r="AE8644">
        <v>0</v>
      </c>
      <c r="AF8644">
        <v>42.521594999999998</v>
      </c>
    </row>
    <row r="8645" spans="1:32" x14ac:dyDescent="0.3">
      <c r="A8645">
        <v>2783280</v>
      </c>
      <c r="B8645">
        <v>1</v>
      </c>
      <c r="C8645" t="s">
        <v>82</v>
      </c>
      <c r="D8645" t="s">
        <v>100</v>
      </c>
      <c r="E8645" t="s">
        <v>30346</v>
      </c>
      <c r="F8645" t="s">
        <v>30347</v>
      </c>
      <c r="G8645" t="s">
        <v>31550</v>
      </c>
      <c r="H8645" t="s">
        <v>223</v>
      </c>
      <c r="I8645" t="s">
        <v>78</v>
      </c>
      <c r="J8645" t="s">
        <v>135</v>
      </c>
      <c r="K8645" t="s">
        <v>22</v>
      </c>
      <c r="L8645" t="s">
        <v>136</v>
      </c>
      <c r="M8645" t="s">
        <v>30348</v>
      </c>
      <c r="N8645" t="s">
        <v>30349</v>
      </c>
      <c r="O8645">
        <v>2.3061119444444445</v>
      </c>
      <c r="P8645">
        <v>0</v>
      </c>
      <c r="Q8645">
        <v>131</v>
      </c>
      <c r="R8645">
        <v>0</v>
      </c>
      <c r="S8645">
        <v>0</v>
      </c>
      <c r="T8645">
        <v>0</v>
      </c>
      <c r="U8645">
        <v>2</v>
      </c>
      <c r="V8645">
        <v>0</v>
      </c>
      <c r="W8645">
        <v>0</v>
      </c>
      <c r="X8645">
        <v>0</v>
      </c>
      <c r="Y8645">
        <v>65.080085999999994</v>
      </c>
      <c r="Z8645">
        <v>0</v>
      </c>
      <c r="AA8645">
        <v>0</v>
      </c>
      <c r="AB8645">
        <v>0</v>
      </c>
      <c r="AC8645">
        <v>5.3180923</v>
      </c>
      <c r="AD8645">
        <v>0</v>
      </c>
      <c r="AE8645">
        <v>0</v>
      </c>
      <c r="AF8645">
        <v>70.398179999999996</v>
      </c>
    </row>
    <row r="8646" spans="1:32" x14ac:dyDescent="0.3">
      <c r="A8646">
        <v>2793616</v>
      </c>
      <c r="B8646">
        <v>1</v>
      </c>
      <c r="C8646" t="s">
        <v>82</v>
      </c>
      <c r="D8646" t="s">
        <v>90</v>
      </c>
      <c r="E8646" t="s">
        <v>17018</v>
      </c>
      <c r="F8646" t="s">
        <v>17019</v>
      </c>
      <c r="G8646" t="s">
        <v>31547</v>
      </c>
      <c r="H8646" t="s">
        <v>185</v>
      </c>
      <c r="I8646" t="s">
        <v>80</v>
      </c>
      <c r="J8646" t="s">
        <v>135</v>
      </c>
      <c r="K8646" t="s">
        <v>22</v>
      </c>
      <c r="L8646" t="s">
        <v>186</v>
      </c>
      <c r="M8646" t="s">
        <v>30350</v>
      </c>
      <c r="N8646" t="s">
        <v>30351</v>
      </c>
      <c r="O8646">
        <v>0.23861111111111111</v>
      </c>
      <c r="P8646">
        <v>0</v>
      </c>
      <c r="Q8646">
        <v>2246</v>
      </c>
      <c r="R8646">
        <v>0</v>
      </c>
      <c r="S8646">
        <v>1</v>
      </c>
      <c r="T8646">
        <v>0</v>
      </c>
      <c r="U8646">
        <v>69</v>
      </c>
      <c r="V8646">
        <v>0</v>
      </c>
      <c r="W8646">
        <v>0</v>
      </c>
      <c r="X8646">
        <v>0</v>
      </c>
      <c r="Y8646">
        <v>180.62213</v>
      </c>
      <c r="Z8646">
        <v>0</v>
      </c>
      <c r="AA8646">
        <v>6.4255650000000003E-3</v>
      </c>
      <c r="AB8646">
        <v>0</v>
      </c>
      <c r="AC8646">
        <v>21.468938999999999</v>
      </c>
      <c r="AD8646">
        <v>0</v>
      </c>
      <c r="AE8646">
        <v>0</v>
      </c>
      <c r="AF8646">
        <v>202.0975</v>
      </c>
    </row>
    <row r="8647" spans="1:32" x14ac:dyDescent="0.3">
      <c r="A8647">
        <v>2791581</v>
      </c>
      <c r="B8647">
        <v>1</v>
      </c>
      <c r="C8647" t="s">
        <v>82</v>
      </c>
      <c r="D8647" t="s">
        <v>106</v>
      </c>
      <c r="E8647" t="s">
        <v>30352</v>
      </c>
      <c r="F8647" t="s">
        <v>30353</v>
      </c>
      <c r="G8647" t="s">
        <v>31551</v>
      </c>
      <c r="H8647" t="s">
        <v>672</v>
      </c>
      <c r="I8647" t="s">
        <v>79</v>
      </c>
      <c r="J8647" t="s">
        <v>135</v>
      </c>
      <c r="K8647" t="s">
        <v>22</v>
      </c>
      <c r="L8647" t="s">
        <v>136</v>
      </c>
      <c r="M8647" t="s">
        <v>30354</v>
      </c>
      <c r="N8647" t="s">
        <v>30084</v>
      </c>
      <c r="O8647">
        <v>3.2222222222222223</v>
      </c>
      <c r="P8647">
        <v>0</v>
      </c>
      <c r="Q8647">
        <v>0</v>
      </c>
      <c r="R8647">
        <v>1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</v>
      </c>
      <c r="AF8647">
        <v>0</v>
      </c>
    </row>
    <row r="8648" spans="1:32" x14ac:dyDescent="0.3">
      <c r="A8648">
        <v>2793601</v>
      </c>
      <c r="B8648">
        <v>1</v>
      </c>
      <c r="C8648" t="s">
        <v>82</v>
      </c>
      <c r="D8648" t="s">
        <v>90</v>
      </c>
      <c r="E8648" t="s">
        <v>17018</v>
      </c>
      <c r="F8648" t="s">
        <v>17019</v>
      </c>
      <c r="G8648" t="s">
        <v>31547</v>
      </c>
      <c r="H8648" t="s">
        <v>185</v>
      </c>
      <c r="I8648" t="s">
        <v>80</v>
      </c>
      <c r="J8648" t="s">
        <v>135</v>
      </c>
      <c r="K8648" t="s">
        <v>22</v>
      </c>
      <c r="L8648" t="s">
        <v>186</v>
      </c>
      <c r="M8648" t="s">
        <v>30355</v>
      </c>
      <c r="N8648" t="s">
        <v>25406</v>
      </c>
      <c r="O8648">
        <v>0.13122861111111112</v>
      </c>
      <c r="P8648">
        <v>0</v>
      </c>
      <c r="Q8648">
        <v>2246</v>
      </c>
      <c r="R8648">
        <v>0</v>
      </c>
      <c r="S8648">
        <v>1</v>
      </c>
      <c r="T8648">
        <v>0</v>
      </c>
      <c r="U8648">
        <v>69</v>
      </c>
      <c r="V8648">
        <v>0</v>
      </c>
      <c r="W8648">
        <v>0</v>
      </c>
      <c r="X8648">
        <v>0</v>
      </c>
      <c r="Y8648">
        <v>99.247550000000004</v>
      </c>
      <c r="Z8648">
        <v>0</v>
      </c>
      <c r="AA8648">
        <v>3.5306945999999998E-3</v>
      </c>
      <c r="AB8648">
        <v>0</v>
      </c>
      <c r="AC8648">
        <v>11.796670000000001</v>
      </c>
      <c r="AD8648">
        <v>0</v>
      </c>
      <c r="AE8648">
        <v>0</v>
      </c>
      <c r="AF8648">
        <v>111.04774999999999</v>
      </c>
    </row>
    <row r="8649" spans="1:32" x14ac:dyDescent="0.3">
      <c r="A8649">
        <v>3000318</v>
      </c>
      <c r="B8649">
        <v>1</v>
      </c>
      <c r="C8649" t="s">
        <v>82</v>
      </c>
      <c r="D8649" t="s">
        <v>99</v>
      </c>
      <c r="E8649" t="s">
        <v>30356</v>
      </c>
      <c r="F8649" t="s">
        <v>30357</v>
      </c>
      <c r="G8649" t="s">
        <v>31551</v>
      </c>
      <c r="H8649" t="s">
        <v>145</v>
      </c>
      <c r="I8649" t="s">
        <v>79</v>
      </c>
      <c r="J8649" t="s">
        <v>135</v>
      </c>
      <c r="K8649" t="s">
        <v>22</v>
      </c>
      <c r="L8649" t="s">
        <v>136</v>
      </c>
      <c r="M8649" t="s">
        <v>30358</v>
      </c>
      <c r="N8649" t="s">
        <v>1264</v>
      </c>
      <c r="O8649">
        <v>0.24040416666666667</v>
      </c>
      <c r="P8649">
        <v>0</v>
      </c>
      <c r="Q8649">
        <v>30</v>
      </c>
      <c r="R8649">
        <v>0</v>
      </c>
      <c r="S8649">
        <v>14</v>
      </c>
      <c r="T8649">
        <v>0</v>
      </c>
      <c r="U8649">
        <v>7</v>
      </c>
      <c r="V8649">
        <v>0</v>
      </c>
      <c r="W8649">
        <v>0</v>
      </c>
      <c r="X8649">
        <v>0</v>
      </c>
      <c r="Y8649">
        <v>1.183349</v>
      </c>
      <c r="Z8649">
        <v>0</v>
      </c>
      <c r="AA8649">
        <v>0.49176085000000003</v>
      </c>
      <c r="AB8649">
        <v>0</v>
      </c>
      <c r="AC8649">
        <v>0.36910668000000002</v>
      </c>
      <c r="AD8649">
        <v>0</v>
      </c>
      <c r="AE8649">
        <v>0</v>
      </c>
      <c r="AF8649">
        <v>2.0442165999999999</v>
      </c>
    </row>
    <row r="8650" spans="1:32" x14ac:dyDescent="0.3">
      <c r="A8650">
        <v>2783425</v>
      </c>
      <c r="B8650">
        <v>1</v>
      </c>
      <c r="C8650" t="s">
        <v>83</v>
      </c>
      <c r="D8650" t="s">
        <v>128</v>
      </c>
      <c r="E8650" t="s">
        <v>30359</v>
      </c>
      <c r="F8650" t="s">
        <v>5878</v>
      </c>
      <c r="G8650" t="s">
        <v>31549</v>
      </c>
      <c r="H8650" t="s">
        <v>134</v>
      </c>
      <c r="I8650" t="s">
        <v>79</v>
      </c>
      <c r="J8650" t="s">
        <v>135</v>
      </c>
      <c r="K8650" t="s">
        <v>22</v>
      </c>
      <c r="L8650" t="s">
        <v>136</v>
      </c>
      <c r="M8650" t="s">
        <v>30360</v>
      </c>
      <c r="N8650" t="s">
        <v>30361</v>
      </c>
      <c r="O8650">
        <v>0.10583416666666666</v>
      </c>
      <c r="P8650">
        <v>11</v>
      </c>
      <c r="Q8650">
        <v>3</v>
      </c>
      <c r="R8650">
        <v>288</v>
      </c>
      <c r="S8650">
        <v>43</v>
      </c>
      <c r="T8650">
        <v>17</v>
      </c>
      <c r="U8650">
        <v>2</v>
      </c>
      <c r="V8650">
        <v>0</v>
      </c>
      <c r="W8650">
        <v>0</v>
      </c>
      <c r="X8650">
        <v>0.18909192</v>
      </c>
      <c r="Y8650">
        <v>0.15789196999999999</v>
      </c>
      <c r="Z8650">
        <v>13.322989</v>
      </c>
      <c r="AA8650">
        <v>4.4410340000000001</v>
      </c>
      <c r="AB8650">
        <v>1.8810331</v>
      </c>
      <c r="AC8650">
        <v>0.15486369999999999</v>
      </c>
      <c r="AD8650">
        <v>0</v>
      </c>
      <c r="AE8650">
        <v>0</v>
      </c>
      <c r="AF8650">
        <v>20.146903999999999</v>
      </c>
    </row>
    <row r="8651" spans="1:32" x14ac:dyDescent="0.3">
      <c r="A8651">
        <v>2783097</v>
      </c>
      <c r="B8651">
        <v>1</v>
      </c>
      <c r="C8651" t="s">
        <v>82</v>
      </c>
      <c r="D8651" t="s">
        <v>88</v>
      </c>
      <c r="E8651" t="s">
        <v>30362</v>
      </c>
      <c r="F8651" t="s">
        <v>30363</v>
      </c>
      <c r="G8651" t="s">
        <v>31551</v>
      </c>
      <c r="H8651" t="s">
        <v>624</v>
      </c>
      <c r="I8651" t="s">
        <v>79</v>
      </c>
      <c r="J8651" t="s">
        <v>135</v>
      </c>
      <c r="K8651" t="s">
        <v>22</v>
      </c>
      <c r="L8651" t="s">
        <v>136</v>
      </c>
      <c r="M8651" t="s">
        <v>30364</v>
      </c>
      <c r="N8651" t="s">
        <v>30365</v>
      </c>
      <c r="O8651">
        <v>1.4494444444444445</v>
      </c>
      <c r="P8651">
        <v>0</v>
      </c>
      <c r="Q8651">
        <v>93</v>
      </c>
      <c r="R8651">
        <v>0</v>
      </c>
      <c r="S8651">
        <v>0</v>
      </c>
      <c r="T8651">
        <v>0</v>
      </c>
      <c r="U8651">
        <v>2</v>
      </c>
      <c r="V8651">
        <v>0</v>
      </c>
      <c r="W8651">
        <v>0</v>
      </c>
      <c r="X8651">
        <v>0</v>
      </c>
      <c r="Y8651">
        <v>25.343437000000002</v>
      </c>
      <c r="Z8651">
        <v>0</v>
      </c>
      <c r="AA8651">
        <v>0</v>
      </c>
      <c r="AB8651">
        <v>0</v>
      </c>
      <c r="AC8651">
        <v>1.520905</v>
      </c>
      <c r="AD8651">
        <v>0</v>
      </c>
      <c r="AE8651">
        <v>0</v>
      </c>
      <c r="AF8651">
        <v>26.864342000000001</v>
      </c>
    </row>
    <row r="8652" spans="1:32" x14ac:dyDescent="0.3">
      <c r="A8652">
        <v>2794507</v>
      </c>
      <c r="B8652">
        <v>7</v>
      </c>
      <c r="C8652" t="s">
        <v>82</v>
      </c>
      <c r="D8652" t="s">
        <v>91</v>
      </c>
      <c r="E8652" t="s">
        <v>1955</v>
      </c>
      <c r="F8652" t="s">
        <v>1956</v>
      </c>
      <c r="G8652" t="s">
        <v>31551</v>
      </c>
      <c r="H8652" t="s">
        <v>3857</v>
      </c>
      <c r="I8652" t="s">
        <v>79</v>
      </c>
      <c r="J8652" t="s">
        <v>135</v>
      </c>
      <c r="K8652" t="s">
        <v>22</v>
      </c>
      <c r="L8652" t="s">
        <v>136</v>
      </c>
      <c r="M8652" t="s">
        <v>30193</v>
      </c>
      <c r="N8652" t="s">
        <v>19656</v>
      </c>
      <c r="O8652">
        <v>0.54388888888888887</v>
      </c>
      <c r="P8652">
        <v>0</v>
      </c>
      <c r="Q8652">
        <v>3612</v>
      </c>
      <c r="R8652">
        <v>0</v>
      </c>
      <c r="S8652">
        <v>12</v>
      </c>
      <c r="T8652">
        <v>0</v>
      </c>
      <c r="U8652">
        <v>271</v>
      </c>
      <c r="V8652">
        <v>0</v>
      </c>
      <c r="W8652">
        <v>0</v>
      </c>
      <c r="X8652">
        <v>0</v>
      </c>
      <c r="Y8652">
        <v>569.46299999999997</v>
      </c>
      <c r="Z8652">
        <v>0</v>
      </c>
      <c r="AA8652">
        <v>2.0866932999999999</v>
      </c>
      <c r="AB8652">
        <v>0</v>
      </c>
      <c r="AC8652">
        <v>243.50881999999999</v>
      </c>
      <c r="AD8652">
        <v>0</v>
      </c>
      <c r="AE8652">
        <v>0</v>
      </c>
      <c r="AF8652">
        <v>815.05853000000002</v>
      </c>
    </row>
    <row r="8653" spans="1:32" x14ac:dyDescent="0.3">
      <c r="A8653">
        <v>2783199</v>
      </c>
      <c r="B8653">
        <v>1</v>
      </c>
      <c r="C8653" t="s">
        <v>82</v>
      </c>
      <c r="D8653" t="s">
        <v>108</v>
      </c>
      <c r="E8653" t="s">
        <v>30366</v>
      </c>
      <c r="F8653" t="s">
        <v>30367</v>
      </c>
      <c r="G8653" t="s">
        <v>31546</v>
      </c>
      <c r="H8653" t="s">
        <v>643</v>
      </c>
      <c r="I8653" t="s">
        <v>78</v>
      </c>
      <c r="J8653" t="s">
        <v>135</v>
      </c>
      <c r="K8653" t="s">
        <v>22</v>
      </c>
      <c r="L8653" t="s">
        <v>186</v>
      </c>
      <c r="M8653" t="s">
        <v>30368</v>
      </c>
      <c r="N8653" t="s">
        <v>30369</v>
      </c>
      <c r="O8653">
        <v>6.2991666666666664</v>
      </c>
      <c r="P8653">
        <v>0</v>
      </c>
      <c r="Q8653">
        <v>55</v>
      </c>
      <c r="R8653">
        <v>0</v>
      </c>
      <c r="S8653">
        <v>0</v>
      </c>
      <c r="T8653">
        <v>0</v>
      </c>
      <c r="U8653">
        <v>25</v>
      </c>
      <c r="V8653">
        <v>0</v>
      </c>
      <c r="W8653">
        <v>0</v>
      </c>
      <c r="X8653">
        <v>0</v>
      </c>
      <c r="Y8653">
        <v>36.824359999999999</v>
      </c>
      <c r="Z8653">
        <v>0</v>
      </c>
      <c r="AA8653">
        <v>0</v>
      </c>
      <c r="AB8653">
        <v>0</v>
      </c>
      <c r="AC8653">
        <v>33.204436999999999</v>
      </c>
      <c r="AD8653">
        <v>0</v>
      </c>
      <c r="AE8653">
        <v>0</v>
      </c>
      <c r="AF8653">
        <v>70.028790000000001</v>
      </c>
    </row>
    <row r="8654" spans="1:32" x14ac:dyDescent="0.3">
      <c r="A8654">
        <v>2783119</v>
      </c>
      <c r="B8654">
        <v>1</v>
      </c>
      <c r="C8654" t="s">
        <v>82</v>
      </c>
      <c r="D8654" t="s">
        <v>104</v>
      </c>
      <c r="E8654" t="s">
        <v>30370</v>
      </c>
      <c r="F8654" t="s">
        <v>30371</v>
      </c>
      <c r="G8654" t="s">
        <v>31546</v>
      </c>
      <c r="H8654" t="s">
        <v>10278</v>
      </c>
      <c r="I8654" t="s">
        <v>78</v>
      </c>
      <c r="J8654" t="s">
        <v>135</v>
      </c>
      <c r="K8654" t="s">
        <v>3</v>
      </c>
      <c r="L8654" t="s">
        <v>136</v>
      </c>
      <c r="M8654" t="s">
        <v>30372</v>
      </c>
      <c r="N8654" t="s">
        <v>29993</v>
      </c>
      <c r="O8654">
        <v>3.2711111111111113</v>
      </c>
      <c r="P8654">
        <v>0</v>
      </c>
      <c r="Q8654">
        <v>120</v>
      </c>
      <c r="R8654">
        <v>0</v>
      </c>
      <c r="S8654">
        <v>0</v>
      </c>
      <c r="T8654">
        <v>0</v>
      </c>
      <c r="U8654">
        <v>47</v>
      </c>
      <c r="V8654">
        <v>0</v>
      </c>
      <c r="W8654">
        <v>0</v>
      </c>
      <c r="X8654">
        <v>0</v>
      </c>
      <c r="Y8654">
        <v>116.76346599999999</v>
      </c>
      <c r="Z8654">
        <v>0</v>
      </c>
      <c r="AA8654">
        <v>0</v>
      </c>
      <c r="AB8654">
        <v>0</v>
      </c>
      <c r="AC8654">
        <v>51.916392999999999</v>
      </c>
      <c r="AD8654">
        <v>0</v>
      </c>
      <c r="AE8654">
        <v>0</v>
      </c>
      <c r="AF8654">
        <v>168.67985999999999</v>
      </c>
    </row>
    <row r="8655" spans="1:32" x14ac:dyDescent="0.3">
      <c r="A8655">
        <v>2785358</v>
      </c>
      <c r="B8655">
        <v>1</v>
      </c>
      <c r="C8655" t="s">
        <v>82</v>
      </c>
      <c r="D8655" t="s">
        <v>101</v>
      </c>
      <c r="E8655" t="s">
        <v>30373</v>
      </c>
      <c r="F8655" t="s">
        <v>12641</v>
      </c>
      <c r="G8655" t="s">
        <v>31551</v>
      </c>
      <c r="H8655" t="s">
        <v>672</v>
      </c>
      <c r="I8655" t="s">
        <v>79</v>
      </c>
      <c r="J8655" t="s">
        <v>135</v>
      </c>
      <c r="K8655" t="s">
        <v>22</v>
      </c>
      <c r="L8655" t="s">
        <v>136</v>
      </c>
      <c r="M8655" t="s">
        <v>30374</v>
      </c>
      <c r="N8655" t="s">
        <v>30375</v>
      </c>
      <c r="O8655">
        <v>9.7861122222222221</v>
      </c>
      <c r="P8655">
        <v>0</v>
      </c>
      <c r="Q8655">
        <v>9</v>
      </c>
      <c r="R8655">
        <v>0</v>
      </c>
      <c r="S8655">
        <v>2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12.776014</v>
      </c>
      <c r="Z8655">
        <v>0</v>
      </c>
      <c r="AA8655">
        <v>6.3895619999999997</v>
      </c>
      <c r="AB8655">
        <v>0</v>
      </c>
      <c r="AC8655">
        <v>0</v>
      </c>
      <c r="AD8655">
        <v>0</v>
      </c>
      <c r="AE8655">
        <v>0</v>
      </c>
      <c r="AF8655">
        <v>19.165576999999999</v>
      </c>
    </row>
    <row r="8656" spans="1:32" x14ac:dyDescent="0.3">
      <c r="A8656">
        <v>2783196</v>
      </c>
      <c r="B8656">
        <v>1</v>
      </c>
      <c r="C8656" t="s">
        <v>82</v>
      </c>
      <c r="D8656" t="s">
        <v>101</v>
      </c>
      <c r="E8656" t="s">
        <v>30376</v>
      </c>
      <c r="F8656" t="s">
        <v>13625</v>
      </c>
      <c r="G8656" t="s">
        <v>31549</v>
      </c>
      <c r="H8656" t="s">
        <v>643</v>
      </c>
      <c r="I8656" t="s">
        <v>79</v>
      </c>
      <c r="J8656" t="s">
        <v>135</v>
      </c>
      <c r="K8656" t="s">
        <v>22</v>
      </c>
      <c r="L8656" t="s">
        <v>186</v>
      </c>
      <c r="M8656" t="s">
        <v>30377</v>
      </c>
      <c r="N8656" t="s">
        <v>30378</v>
      </c>
      <c r="O8656">
        <v>8.2566666666666659</v>
      </c>
      <c r="P8656">
        <v>2</v>
      </c>
      <c r="Q8656">
        <v>426</v>
      </c>
      <c r="R8656">
        <v>6</v>
      </c>
      <c r="S8656">
        <v>31</v>
      </c>
      <c r="T8656">
        <v>5</v>
      </c>
      <c r="U8656">
        <v>75</v>
      </c>
      <c r="V8656">
        <v>0</v>
      </c>
      <c r="W8656">
        <v>0</v>
      </c>
      <c r="X8656">
        <v>11.558214</v>
      </c>
      <c r="Y8656">
        <v>714.03340000000003</v>
      </c>
      <c r="Z8656">
        <v>106.92872</v>
      </c>
      <c r="AA8656">
        <v>86.845939999999999</v>
      </c>
      <c r="AB8656">
        <v>270.35750000000002</v>
      </c>
      <c r="AC8656">
        <v>318.72577000000001</v>
      </c>
      <c r="AD8656">
        <v>0</v>
      </c>
      <c r="AE8656">
        <v>0</v>
      </c>
      <c r="AF8656">
        <v>1508.4495999999999</v>
      </c>
    </row>
    <row r="8657" spans="1:32" x14ac:dyDescent="0.3">
      <c r="A8657">
        <v>3000646</v>
      </c>
      <c r="B8657">
        <v>1</v>
      </c>
      <c r="C8657" t="s">
        <v>82</v>
      </c>
      <c r="D8657" t="s">
        <v>99</v>
      </c>
      <c r="E8657" t="s">
        <v>30379</v>
      </c>
      <c r="F8657" t="s">
        <v>30380</v>
      </c>
      <c r="G8657" t="s">
        <v>31546</v>
      </c>
      <c r="H8657" t="s">
        <v>145</v>
      </c>
      <c r="I8657" t="s">
        <v>78</v>
      </c>
      <c r="J8657" t="s">
        <v>135</v>
      </c>
      <c r="K8657" t="s">
        <v>22</v>
      </c>
      <c r="L8657" t="s">
        <v>136</v>
      </c>
      <c r="M8657" t="s">
        <v>30381</v>
      </c>
      <c r="N8657" t="s">
        <v>30382</v>
      </c>
      <c r="O8657">
        <v>8.7304944444444441</v>
      </c>
      <c r="P8657">
        <v>0</v>
      </c>
      <c r="Q8657">
        <v>132</v>
      </c>
      <c r="R8657">
        <v>0</v>
      </c>
      <c r="S8657">
        <v>1</v>
      </c>
      <c r="T8657">
        <v>0</v>
      </c>
      <c r="U8657">
        <v>4</v>
      </c>
      <c r="V8657">
        <v>0</v>
      </c>
      <c r="W8657">
        <v>0</v>
      </c>
      <c r="X8657">
        <v>0</v>
      </c>
      <c r="Y8657">
        <v>239.19084000000001</v>
      </c>
      <c r="Z8657">
        <v>0</v>
      </c>
      <c r="AA8657">
        <v>2.1708934000000002</v>
      </c>
      <c r="AB8657">
        <v>0</v>
      </c>
      <c r="AC8657">
        <v>3.9967231999999999</v>
      </c>
      <c r="AD8657">
        <v>0</v>
      </c>
      <c r="AE8657">
        <v>0</v>
      </c>
      <c r="AF8657">
        <v>245.35846000000001</v>
      </c>
    </row>
    <row r="8658" spans="1:32" x14ac:dyDescent="0.3">
      <c r="A8658">
        <v>2798965</v>
      </c>
      <c r="B8658">
        <v>1</v>
      </c>
      <c r="C8658" t="s">
        <v>82</v>
      </c>
      <c r="D8658" t="s">
        <v>96</v>
      </c>
      <c r="E8658" t="s">
        <v>30383</v>
      </c>
      <c r="F8658" t="s">
        <v>30384</v>
      </c>
      <c r="G8658" t="s">
        <v>31548</v>
      </c>
      <c r="H8658" t="s">
        <v>10278</v>
      </c>
      <c r="I8658" t="s">
        <v>78</v>
      </c>
      <c r="J8658" t="s">
        <v>135</v>
      </c>
      <c r="K8658" t="s">
        <v>22</v>
      </c>
      <c r="L8658" t="s">
        <v>136</v>
      </c>
      <c r="M8658" t="s">
        <v>30385</v>
      </c>
      <c r="N8658" t="s">
        <v>29527</v>
      </c>
      <c r="O8658">
        <v>1.0902777777777777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1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</row>
    <row r="8659" spans="1:32" x14ac:dyDescent="0.3">
      <c r="A8659">
        <v>2783251</v>
      </c>
      <c r="B8659">
        <v>1</v>
      </c>
      <c r="C8659" t="s">
        <v>83</v>
      </c>
      <c r="D8659" t="s">
        <v>121</v>
      </c>
      <c r="E8659" t="s">
        <v>30386</v>
      </c>
      <c r="F8659" t="s">
        <v>30387</v>
      </c>
      <c r="G8659" t="s">
        <v>31552</v>
      </c>
      <c r="H8659" t="s">
        <v>145</v>
      </c>
      <c r="I8659" t="s">
        <v>78</v>
      </c>
      <c r="J8659" t="s">
        <v>135</v>
      </c>
      <c r="K8659" t="s">
        <v>22</v>
      </c>
      <c r="L8659" t="s">
        <v>136</v>
      </c>
      <c r="M8659" t="s">
        <v>30388</v>
      </c>
      <c r="N8659" t="s">
        <v>30389</v>
      </c>
      <c r="O8659">
        <v>0.82916666666666672</v>
      </c>
      <c r="P8659">
        <v>0</v>
      </c>
      <c r="Q8659">
        <v>86</v>
      </c>
      <c r="R8659">
        <v>0</v>
      </c>
      <c r="S8659">
        <v>2</v>
      </c>
      <c r="T8659">
        <v>0</v>
      </c>
      <c r="U8659">
        <v>7</v>
      </c>
      <c r="V8659">
        <v>0</v>
      </c>
      <c r="W8659">
        <v>0</v>
      </c>
      <c r="X8659">
        <v>0</v>
      </c>
      <c r="Y8659">
        <v>4.8770819999999997</v>
      </c>
      <c r="Z8659">
        <v>0</v>
      </c>
      <c r="AA8659">
        <v>9.0534570000000009E-3</v>
      </c>
      <c r="AB8659">
        <v>0</v>
      </c>
      <c r="AC8659">
        <v>2.4623735</v>
      </c>
      <c r="AD8659">
        <v>0</v>
      </c>
      <c r="AE8659">
        <v>0</v>
      </c>
      <c r="AF8659">
        <v>7.3485084000000001</v>
      </c>
    </row>
    <row r="8660" spans="1:32" x14ac:dyDescent="0.3">
      <c r="A8660">
        <v>2806795</v>
      </c>
      <c r="B8660">
        <v>1</v>
      </c>
      <c r="C8660" t="s">
        <v>82</v>
      </c>
      <c r="D8660" t="s">
        <v>90</v>
      </c>
      <c r="E8660" t="s">
        <v>2064</v>
      </c>
      <c r="F8660" t="s">
        <v>2065</v>
      </c>
      <c r="G8660" t="s">
        <v>31550</v>
      </c>
      <c r="H8660" t="s">
        <v>380</v>
      </c>
      <c r="I8660" t="s">
        <v>78</v>
      </c>
      <c r="J8660" t="s">
        <v>135</v>
      </c>
      <c r="K8660" t="s">
        <v>22</v>
      </c>
      <c r="L8660" t="s">
        <v>136</v>
      </c>
      <c r="M8660" t="s">
        <v>30390</v>
      </c>
      <c r="N8660" t="s">
        <v>2154</v>
      </c>
      <c r="O8660">
        <v>2.3000008333333337</v>
      </c>
      <c r="P8660">
        <v>0</v>
      </c>
      <c r="Q8660">
        <v>99</v>
      </c>
      <c r="R8660">
        <v>0</v>
      </c>
      <c r="S8660">
        <v>0</v>
      </c>
      <c r="T8660">
        <v>0</v>
      </c>
      <c r="U8660">
        <v>10</v>
      </c>
      <c r="V8660">
        <v>0</v>
      </c>
      <c r="W8660">
        <v>0</v>
      </c>
      <c r="X8660">
        <v>0</v>
      </c>
      <c r="Y8660">
        <v>49.033946999999998</v>
      </c>
      <c r="Z8660">
        <v>0</v>
      </c>
      <c r="AA8660">
        <v>0</v>
      </c>
      <c r="AB8660">
        <v>0</v>
      </c>
      <c r="AC8660">
        <v>15.2487955</v>
      </c>
      <c r="AD8660">
        <v>0</v>
      </c>
      <c r="AE8660">
        <v>0</v>
      </c>
      <c r="AF8660">
        <v>64.282740000000004</v>
      </c>
    </row>
    <row r="8661" spans="1:32" x14ac:dyDescent="0.3">
      <c r="A8661">
        <v>2783090</v>
      </c>
      <c r="B8661">
        <v>1</v>
      </c>
      <c r="C8661" t="s">
        <v>82</v>
      </c>
      <c r="D8661" t="s">
        <v>113</v>
      </c>
      <c r="E8661" t="s">
        <v>30391</v>
      </c>
      <c r="F8661" t="s">
        <v>30392</v>
      </c>
      <c r="G8661" t="s">
        <v>31549</v>
      </c>
      <c r="H8661" t="s">
        <v>134</v>
      </c>
      <c r="I8661" t="s">
        <v>79</v>
      </c>
      <c r="J8661" t="s">
        <v>248</v>
      </c>
      <c r="K8661" t="s">
        <v>22</v>
      </c>
      <c r="L8661" t="s">
        <v>136</v>
      </c>
      <c r="M8661" t="s">
        <v>30393</v>
      </c>
      <c r="N8661" t="s">
        <v>30394</v>
      </c>
      <c r="O8661">
        <v>3.6389722222222219E-2</v>
      </c>
      <c r="P8661">
        <v>13</v>
      </c>
      <c r="Q8661">
        <v>740</v>
      </c>
      <c r="R8661">
        <v>11</v>
      </c>
      <c r="S8661">
        <v>103</v>
      </c>
      <c r="T8661">
        <v>14</v>
      </c>
      <c r="U8661">
        <v>151</v>
      </c>
      <c r="V8661">
        <v>2</v>
      </c>
      <c r="W8661">
        <v>0</v>
      </c>
      <c r="X8661">
        <v>1.0771116000000001</v>
      </c>
      <c r="Y8661">
        <v>7.5923150000000001</v>
      </c>
      <c r="Z8661">
        <v>0.19777075999999999</v>
      </c>
      <c r="AA8661">
        <v>0.70533800000000002</v>
      </c>
      <c r="AB8661">
        <v>2.2082278999999998</v>
      </c>
      <c r="AC8661">
        <v>2.719106</v>
      </c>
      <c r="AD8661">
        <v>7.2520522999999999</v>
      </c>
      <c r="AE8661">
        <v>0</v>
      </c>
      <c r="AF8661">
        <v>21.751919999999998</v>
      </c>
    </row>
    <row r="8662" spans="1:32" x14ac:dyDescent="0.3">
      <c r="A8662">
        <v>2783505</v>
      </c>
      <c r="B8662">
        <v>1</v>
      </c>
      <c r="C8662" t="s">
        <v>82</v>
      </c>
      <c r="D8662" t="s">
        <v>86</v>
      </c>
      <c r="E8662" t="s">
        <v>30395</v>
      </c>
      <c r="F8662" t="s">
        <v>30396</v>
      </c>
      <c r="G8662" t="s">
        <v>31546</v>
      </c>
      <c r="H8662" t="s">
        <v>223</v>
      </c>
      <c r="I8662" t="s">
        <v>78</v>
      </c>
      <c r="J8662" t="s">
        <v>135</v>
      </c>
      <c r="K8662" t="s">
        <v>22</v>
      </c>
      <c r="L8662" t="s">
        <v>136</v>
      </c>
      <c r="M8662" t="s">
        <v>30397</v>
      </c>
      <c r="N8662" t="s">
        <v>30398</v>
      </c>
      <c r="O8662">
        <v>3.5422222222222222</v>
      </c>
      <c r="P8662">
        <v>0</v>
      </c>
      <c r="Q8662">
        <v>14</v>
      </c>
      <c r="R8662">
        <v>0</v>
      </c>
      <c r="S8662">
        <v>1</v>
      </c>
      <c r="T8662">
        <v>0</v>
      </c>
      <c r="U8662">
        <v>11</v>
      </c>
      <c r="V8662">
        <v>0</v>
      </c>
      <c r="W8662">
        <v>0</v>
      </c>
      <c r="X8662">
        <v>0</v>
      </c>
      <c r="Y8662">
        <v>25.844536000000002</v>
      </c>
      <c r="Z8662">
        <v>0</v>
      </c>
      <c r="AA8662">
        <v>0.35152507</v>
      </c>
      <c r="AB8662">
        <v>0</v>
      </c>
      <c r="AC8662">
        <v>35.794421999999997</v>
      </c>
      <c r="AD8662">
        <v>0</v>
      </c>
      <c r="AE8662">
        <v>0</v>
      </c>
      <c r="AF8662">
        <v>61.990485999999997</v>
      </c>
    </row>
    <row r="8663" spans="1:32" x14ac:dyDescent="0.3">
      <c r="A8663">
        <v>2783575</v>
      </c>
      <c r="B8663">
        <v>1</v>
      </c>
      <c r="C8663" t="s">
        <v>82</v>
      </c>
      <c r="D8663" t="s">
        <v>107</v>
      </c>
      <c r="E8663" t="s">
        <v>30399</v>
      </c>
      <c r="F8663" t="s">
        <v>30400</v>
      </c>
      <c r="G8663" t="s">
        <v>31548</v>
      </c>
      <c r="H8663" t="s">
        <v>333</v>
      </c>
      <c r="I8663" t="s">
        <v>78</v>
      </c>
      <c r="J8663" t="s">
        <v>135</v>
      </c>
      <c r="K8663" t="s">
        <v>22</v>
      </c>
      <c r="L8663" t="s">
        <v>136</v>
      </c>
      <c r="M8663" t="s">
        <v>30401</v>
      </c>
      <c r="N8663" t="s">
        <v>30402</v>
      </c>
      <c r="O8663">
        <v>3.7244444444444444</v>
      </c>
      <c r="P8663">
        <v>0</v>
      </c>
      <c r="Q8663">
        <v>1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0.63770616000000002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0.63770616000000002</v>
      </c>
    </row>
    <row r="8664" spans="1:32" x14ac:dyDescent="0.3">
      <c r="A8664">
        <v>2783061</v>
      </c>
      <c r="B8664">
        <v>1</v>
      </c>
      <c r="C8664" t="s">
        <v>82</v>
      </c>
      <c r="D8664" t="s">
        <v>100</v>
      </c>
      <c r="E8664" t="s">
        <v>30403</v>
      </c>
      <c r="F8664" t="s">
        <v>30404</v>
      </c>
      <c r="G8664" t="s">
        <v>31548</v>
      </c>
      <c r="H8664" t="s">
        <v>311</v>
      </c>
      <c r="I8664" t="s">
        <v>78</v>
      </c>
      <c r="J8664" t="s">
        <v>135</v>
      </c>
      <c r="K8664" t="s">
        <v>22</v>
      </c>
      <c r="L8664" t="s">
        <v>136</v>
      </c>
      <c r="M8664" t="s">
        <v>30405</v>
      </c>
      <c r="N8664" t="s">
        <v>30406</v>
      </c>
      <c r="O8664">
        <v>1.3675008333333332</v>
      </c>
      <c r="P8664">
        <v>0</v>
      </c>
      <c r="Q8664">
        <v>11</v>
      </c>
      <c r="R8664">
        <v>0</v>
      </c>
      <c r="S8664">
        <v>0</v>
      </c>
      <c r="T8664">
        <v>0</v>
      </c>
      <c r="U8664">
        <v>1</v>
      </c>
      <c r="V8664">
        <v>0</v>
      </c>
      <c r="W8664">
        <v>0</v>
      </c>
      <c r="X8664">
        <v>0</v>
      </c>
      <c r="Y8664">
        <v>2.5502326000000002</v>
      </c>
      <c r="Z8664">
        <v>0</v>
      </c>
      <c r="AA8664">
        <v>0</v>
      </c>
      <c r="AB8664">
        <v>0</v>
      </c>
      <c r="AC8664">
        <v>1.2245846</v>
      </c>
      <c r="AD8664">
        <v>0</v>
      </c>
      <c r="AE8664">
        <v>0</v>
      </c>
      <c r="AF8664">
        <v>3.7748172000000002</v>
      </c>
    </row>
    <row r="8665" spans="1:32" x14ac:dyDescent="0.3">
      <c r="A8665">
        <v>2783131</v>
      </c>
      <c r="B8665">
        <v>1</v>
      </c>
      <c r="C8665" t="s">
        <v>82</v>
      </c>
      <c r="D8665" t="s">
        <v>100</v>
      </c>
      <c r="E8665" t="s">
        <v>30403</v>
      </c>
      <c r="F8665" t="s">
        <v>30404</v>
      </c>
      <c r="G8665" t="s">
        <v>31548</v>
      </c>
      <c r="H8665" t="s">
        <v>893</v>
      </c>
      <c r="I8665" t="s">
        <v>78</v>
      </c>
      <c r="J8665" t="s">
        <v>135</v>
      </c>
      <c r="K8665" t="s">
        <v>22</v>
      </c>
      <c r="L8665" t="s">
        <v>136</v>
      </c>
      <c r="M8665" t="s">
        <v>30407</v>
      </c>
      <c r="N8665" t="s">
        <v>30408</v>
      </c>
      <c r="O8665">
        <v>1.0844444444444445</v>
      </c>
      <c r="P8665">
        <v>0</v>
      </c>
      <c r="Q8665">
        <v>11</v>
      </c>
      <c r="R8665">
        <v>0</v>
      </c>
      <c r="S8665">
        <v>0</v>
      </c>
      <c r="T8665">
        <v>0</v>
      </c>
      <c r="U8665">
        <v>1</v>
      </c>
      <c r="V8665">
        <v>0</v>
      </c>
      <c r="W8665">
        <v>0</v>
      </c>
      <c r="X8665">
        <v>0</v>
      </c>
      <c r="Y8665">
        <v>2.7921225999999999</v>
      </c>
      <c r="Z8665">
        <v>0</v>
      </c>
      <c r="AA8665">
        <v>0</v>
      </c>
      <c r="AB8665">
        <v>0</v>
      </c>
      <c r="AC8665">
        <v>2.0270600000000001</v>
      </c>
      <c r="AD8665">
        <v>0</v>
      </c>
      <c r="AE8665">
        <v>0</v>
      </c>
      <c r="AF8665">
        <v>4.8191829999999998</v>
      </c>
    </row>
    <row r="8666" spans="1:32" x14ac:dyDescent="0.3">
      <c r="A8666">
        <v>2783103</v>
      </c>
      <c r="B8666">
        <v>1</v>
      </c>
      <c r="C8666" t="s">
        <v>83</v>
      </c>
      <c r="D8666" t="s">
        <v>115</v>
      </c>
      <c r="E8666" t="s">
        <v>30409</v>
      </c>
      <c r="F8666" t="s">
        <v>30410</v>
      </c>
      <c r="G8666" t="s">
        <v>31552</v>
      </c>
      <c r="H8666" t="s">
        <v>223</v>
      </c>
      <c r="I8666" t="s">
        <v>78</v>
      </c>
      <c r="J8666" t="s">
        <v>135</v>
      </c>
      <c r="K8666" t="s">
        <v>22</v>
      </c>
      <c r="L8666" t="s">
        <v>136</v>
      </c>
      <c r="M8666" t="s">
        <v>30411</v>
      </c>
      <c r="N8666" t="s">
        <v>30412</v>
      </c>
      <c r="O8666">
        <v>0.93166666666666664</v>
      </c>
      <c r="P8666">
        <v>0</v>
      </c>
      <c r="Q8666">
        <v>12</v>
      </c>
      <c r="R8666">
        <v>0</v>
      </c>
      <c r="S8666">
        <v>29</v>
      </c>
      <c r="T8666">
        <v>0</v>
      </c>
      <c r="U8666">
        <v>1</v>
      </c>
      <c r="V8666">
        <v>0</v>
      </c>
      <c r="W8666">
        <v>0</v>
      </c>
      <c r="X8666">
        <v>0</v>
      </c>
      <c r="Y8666">
        <v>1.7686192999999999</v>
      </c>
      <c r="Z8666">
        <v>0</v>
      </c>
      <c r="AA8666">
        <v>2.2588941999999999</v>
      </c>
      <c r="AB8666">
        <v>0</v>
      </c>
      <c r="AC8666">
        <v>7.4502949999999997</v>
      </c>
      <c r="AD8666">
        <v>0</v>
      </c>
      <c r="AE8666">
        <v>0</v>
      </c>
      <c r="AF8666">
        <v>11.477809000000001</v>
      </c>
    </row>
    <row r="8667" spans="1:32" x14ac:dyDescent="0.3">
      <c r="A8667">
        <v>2783050</v>
      </c>
      <c r="B8667">
        <v>1</v>
      </c>
      <c r="C8667" t="s">
        <v>83</v>
      </c>
      <c r="D8667" t="s">
        <v>123</v>
      </c>
      <c r="E8667" t="s">
        <v>29594</v>
      </c>
      <c r="F8667" t="s">
        <v>29595</v>
      </c>
      <c r="G8667" t="s">
        <v>31549</v>
      </c>
      <c r="H8667" t="s">
        <v>134</v>
      </c>
      <c r="I8667" t="s">
        <v>79</v>
      </c>
      <c r="J8667" t="s">
        <v>135</v>
      </c>
      <c r="K8667" t="s">
        <v>22</v>
      </c>
      <c r="L8667" t="s">
        <v>136</v>
      </c>
      <c r="M8667" t="s">
        <v>30413</v>
      </c>
      <c r="N8667" t="s">
        <v>30414</v>
      </c>
      <c r="O8667">
        <v>0.5411111111111111</v>
      </c>
      <c r="P8667">
        <v>3</v>
      </c>
      <c r="Q8667">
        <v>240</v>
      </c>
      <c r="R8667">
        <v>49</v>
      </c>
      <c r="S8667">
        <v>50</v>
      </c>
      <c r="T8667">
        <v>1</v>
      </c>
      <c r="U8667">
        <v>29</v>
      </c>
      <c r="V8667">
        <v>0</v>
      </c>
      <c r="W8667">
        <v>0</v>
      </c>
      <c r="X8667">
        <v>1.8143426</v>
      </c>
      <c r="Y8667">
        <v>24.452673000000001</v>
      </c>
      <c r="Z8667">
        <v>6.7507386</v>
      </c>
      <c r="AA8667">
        <v>5.4619317000000001</v>
      </c>
      <c r="AB8667">
        <v>9.3278940000000005E-2</v>
      </c>
      <c r="AC8667">
        <v>9.3706510000000005</v>
      </c>
      <c r="AD8667">
        <v>0</v>
      </c>
      <c r="AE8667">
        <v>0</v>
      </c>
      <c r="AF8667">
        <v>47.943615000000001</v>
      </c>
    </row>
    <row r="8668" spans="1:32" x14ac:dyDescent="0.3">
      <c r="A8668">
        <v>2783291</v>
      </c>
      <c r="B8668">
        <v>1</v>
      </c>
      <c r="C8668" t="s">
        <v>82</v>
      </c>
      <c r="D8668" t="s">
        <v>92</v>
      </c>
      <c r="E8668" t="s">
        <v>30415</v>
      </c>
      <c r="F8668" t="s">
        <v>30416</v>
      </c>
      <c r="G8668" t="s">
        <v>31550</v>
      </c>
      <c r="H8668" t="s">
        <v>223</v>
      </c>
      <c r="I8668" t="s">
        <v>78</v>
      </c>
      <c r="J8668" t="s">
        <v>135</v>
      </c>
      <c r="K8668" t="s">
        <v>22</v>
      </c>
      <c r="L8668" t="s">
        <v>136</v>
      </c>
      <c r="M8668" t="s">
        <v>30417</v>
      </c>
      <c r="N8668" t="s">
        <v>30418</v>
      </c>
      <c r="O8668">
        <v>1.0375008333333333</v>
      </c>
      <c r="P8668">
        <v>0</v>
      </c>
      <c r="Q8668">
        <v>27</v>
      </c>
      <c r="R8668">
        <v>0</v>
      </c>
      <c r="S8668">
        <v>3</v>
      </c>
      <c r="T8668">
        <v>0</v>
      </c>
      <c r="U8668">
        <v>2</v>
      </c>
      <c r="V8668">
        <v>0</v>
      </c>
      <c r="W8668">
        <v>0</v>
      </c>
      <c r="X8668">
        <v>0</v>
      </c>
      <c r="Y8668">
        <v>121.136696</v>
      </c>
      <c r="Z8668">
        <v>0</v>
      </c>
      <c r="AA8668">
        <v>4.8040852999999997</v>
      </c>
      <c r="AB8668">
        <v>1.4511987</v>
      </c>
      <c r="AC8668">
        <v>126.554405</v>
      </c>
      <c r="AD8668">
        <v>0</v>
      </c>
      <c r="AE8668">
        <v>0</v>
      </c>
      <c r="AF8668">
        <v>253.94638</v>
      </c>
    </row>
    <row r="8669" spans="1:32" x14ac:dyDescent="0.3">
      <c r="A8669">
        <v>2783594</v>
      </c>
      <c r="B8669">
        <v>1</v>
      </c>
      <c r="C8669" t="s">
        <v>82</v>
      </c>
      <c r="D8669" t="s">
        <v>98</v>
      </c>
      <c r="E8669" t="s">
        <v>30419</v>
      </c>
      <c r="F8669" t="s">
        <v>30420</v>
      </c>
      <c r="G8669" t="s">
        <v>31552</v>
      </c>
      <c r="H8669" t="s">
        <v>145</v>
      </c>
      <c r="I8669" t="s">
        <v>78</v>
      </c>
      <c r="J8669" t="s">
        <v>135</v>
      </c>
      <c r="K8669" t="s">
        <v>22</v>
      </c>
      <c r="L8669" t="s">
        <v>136</v>
      </c>
      <c r="M8669" t="s">
        <v>30421</v>
      </c>
      <c r="N8669" t="s">
        <v>30422</v>
      </c>
      <c r="O8669">
        <v>1.8622230555555555</v>
      </c>
      <c r="P8669">
        <v>0</v>
      </c>
      <c r="Q8669">
        <v>711</v>
      </c>
      <c r="R8669">
        <v>0</v>
      </c>
      <c r="S8669">
        <v>0</v>
      </c>
      <c r="T8669">
        <v>0</v>
      </c>
      <c r="U8669">
        <v>27</v>
      </c>
      <c r="V8669">
        <v>0</v>
      </c>
      <c r="W8669">
        <v>0</v>
      </c>
      <c r="X8669">
        <v>0</v>
      </c>
      <c r="Y8669">
        <v>358.94889999999998</v>
      </c>
      <c r="Z8669">
        <v>0</v>
      </c>
      <c r="AA8669">
        <v>0</v>
      </c>
      <c r="AB8669">
        <v>0</v>
      </c>
      <c r="AC8669">
        <v>36.728104000000002</v>
      </c>
      <c r="AD8669">
        <v>0</v>
      </c>
      <c r="AE8669">
        <v>0</v>
      </c>
      <c r="AF8669">
        <v>395.67700000000002</v>
      </c>
    </row>
    <row r="8670" spans="1:32" x14ac:dyDescent="0.3">
      <c r="A8670">
        <v>2783265</v>
      </c>
      <c r="B8670">
        <v>1</v>
      </c>
      <c r="C8670" t="s">
        <v>83</v>
      </c>
      <c r="D8670" t="s">
        <v>123</v>
      </c>
      <c r="E8670" t="s">
        <v>30009</v>
      </c>
      <c r="F8670" t="s">
        <v>30010</v>
      </c>
      <c r="G8670" t="s">
        <v>31545</v>
      </c>
      <c r="H8670" t="s">
        <v>409</v>
      </c>
      <c r="I8670" t="s">
        <v>79</v>
      </c>
      <c r="J8670" t="s">
        <v>135</v>
      </c>
      <c r="K8670" t="s">
        <v>22</v>
      </c>
      <c r="L8670" t="s">
        <v>136</v>
      </c>
      <c r="M8670" t="s">
        <v>30423</v>
      </c>
      <c r="N8670" t="s">
        <v>30424</v>
      </c>
      <c r="O8670">
        <v>3.3697222222222223</v>
      </c>
      <c r="P8670">
        <v>0</v>
      </c>
      <c r="Q8670">
        <v>376</v>
      </c>
      <c r="R8670">
        <v>0</v>
      </c>
      <c r="S8670">
        <v>0</v>
      </c>
      <c r="T8670">
        <v>1</v>
      </c>
      <c r="U8670">
        <v>42</v>
      </c>
      <c r="V8670">
        <v>0</v>
      </c>
      <c r="W8670">
        <v>0</v>
      </c>
      <c r="X8670">
        <v>0</v>
      </c>
      <c r="Y8670">
        <v>299.36453</v>
      </c>
      <c r="Z8670">
        <v>0</v>
      </c>
      <c r="AA8670">
        <v>0</v>
      </c>
      <c r="AB8670">
        <v>965.84230000000002</v>
      </c>
      <c r="AC8670">
        <v>132.09378000000001</v>
      </c>
      <c r="AD8670">
        <v>0</v>
      </c>
      <c r="AE8670">
        <v>0</v>
      </c>
      <c r="AF8670">
        <v>1397.3005000000001</v>
      </c>
    </row>
    <row r="8671" spans="1:32" x14ac:dyDescent="0.3">
      <c r="A8671">
        <v>2783321</v>
      </c>
      <c r="B8671">
        <v>1</v>
      </c>
      <c r="C8671" t="s">
        <v>83</v>
      </c>
      <c r="D8671" t="s">
        <v>126</v>
      </c>
      <c r="E8671" t="s">
        <v>30425</v>
      </c>
      <c r="F8671" t="s">
        <v>30426</v>
      </c>
      <c r="G8671" t="s">
        <v>31551</v>
      </c>
      <c r="H8671" t="s">
        <v>409</v>
      </c>
      <c r="I8671" t="s">
        <v>79</v>
      </c>
      <c r="J8671" t="s">
        <v>135</v>
      </c>
      <c r="K8671" t="s">
        <v>3</v>
      </c>
      <c r="L8671" t="s">
        <v>136</v>
      </c>
      <c r="M8671" t="s">
        <v>30427</v>
      </c>
      <c r="N8671" t="s">
        <v>30428</v>
      </c>
      <c r="O8671">
        <v>3.173888888888889</v>
      </c>
      <c r="P8671">
        <v>1</v>
      </c>
      <c r="Q8671">
        <v>409</v>
      </c>
      <c r="R8671">
        <v>0</v>
      </c>
      <c r="S8671">
        <v>81</v>
      </c>
      <c r="T8671">
        <v>0</v>
      </c>
      <c r="U8671">
        <v>55</v>
      </c>
      <c r="V8671">
        <v>0</v>
      </c>
      <c r="W8671">
        <v>0</v>
      </c>
      <c r="X8671">
        <v>78.385050000000007</v>
      </c>
      <c r="Y8671">
        <v>224.60805999999999</v>
      </c>
      <c r="Z8671">
        <v>0</v>
      </c>
      <c r="AA8671">
        <v>20.403255000000001</v>
      </c>
      <c r="AB8671">
        <v>0</v>
      </c>
      <c r="AC8671">
        <v>90.878460000000004</v>
      </c>
      <c r="AD8671">
        <v>0</v>
      </c>
      <c r="AE8671">
        <v>0</v>
      </c>
      <c r="AF8671">
        <v>414.27483999999998</v>
      </c>
    </row>
    <row r="8672" spans="1:32" x14ac:dyDescent="0.3">
      <c r="A8672">
        <v>2783427</v>
      </c>
      <c r="B8672">
        <v>1</v>
      </c>
      <c r="C8672" t="s">
        <v>83</v>
      </c>
      <c r="D8672" t="s">
        <v>128</v>
      </c>
      <c r="E8672" t="s">
        <v>30429</v>
      </c>
      <c r="F8672" t="s">
        <v>5353</v>
      </c>
      <c r="G8672" t="s">
        <v>31546</v>
      </c>
      <c r="H8672" t="s">
        <v>223</v>
      </c>
      <c r="I8672" t="s">
        <v>78</v>
      </c>
      <c r="J8672" t="s">
        <v>135</v>
      </c>
      <c r="K8672" t="s">
        <v>22</v>
      </c>
      <c r="L8672" t="s">
        <v>136</v>
      </c>
      <c r="M8672" t="s">
        <v>30430</v>
      </c>
      <c r="N8672" t="s">
        <v>30431</v>
      </c>
      <c r="O8672">
        <v>5.6886122222222228</v>
      </c>
      <c r="P8672">
        <v>0</v>
      </c>
      <c r="Q8672">
        <v>10</v>
      </c>
      <c r="R8672">
        <v>0</v>
      </c>
      <c r="S8672">
        <v>0</v>
      </c>
      <c r="T8672">
        <v>0</v>
      </c>
      <c r="U8672">
        <v>1</v>
      </c>
      <c r="V8672">
        <v>0</v>
      </c>
      <c r="W8672">
        <v>0</v>
      </c>
      <c r="X8672">
        <v>0</v>
      </c>
      <c r="Y8672">
        <v>4.7208157000000002</v>
      </c>
      <c r="Z8672">
        <v>0</v>
      </c>
      <c r="AA8672">
        <v>0</v>
      </c>
      <c r="AB8672">
        <v>0</v>
      </c>
      <c r="AC8672">
        <v>1.2437031000000001</v>
      </c>
      <c r="AD8672">
        <v>0</v>
      </c>
      <c r="AE8672">
        <v>0</v>
      </c>
      <c r="AF8672">
        <v>5.9645184999999996</v>
      </c>
    </row>
    <row r="8673" spans="1:32" x14ac:dyDescent="0.3">
      <c r="A8673">
        <v>2783154</v>
      </c>
      <c r="B8673">
        <v>1</v>
      </c>
      <c r="C8673" t="s">
        <v>82</v>
      </c>
      <c r="D8673" t="s">
        <v>111</v>
      </c>
      <c r="E8673" t="s">
        <v>30432</v>
      </c>
      <c r="F8673" t="s">
        <v>19200</v>
      </c>
      <c r="G8673" t="s">
        <v>31549</v>
      </c>
      <c r="H8673" t="s">
        <v>134</v>
      </c>
      <c r="I8673" t="s">
        <v>79</v>
      </c>
      <c r="J8673" t="s">
        <v>135</v>
      </c>
      <c r="K8673" t="s">
        <v>22</v>
      </c>
      <c r="L8673" t="s">
        <v>136</v>
      </c>
      <c r="M8673" t="s">
        <v>30433</v>
      </c>
      <c r="N8673" t="s">
        <v>30434</v>
      </c>
      <c r="O8673">
        <v>9.5000833333333326E-2</v>
      </c>
      <c r="P8673">
        <v>0</v>
      </c>
      <c r="Q8673">
        <v>193</v>
      </c>
      <c r="R8673">
        <v>15</v>
      </c>
      <c r="S8673">
        <v>86</v>
      </c>
      <c r="T8673">
        <v>4</v>
      </c>
      <c r="U8673">
        <v>31</v>
      </c>
      <c r="V8673">
        <v>0</v>
      </c>
      <c r="W8673">
        <v>0</v>
      </c>
      <c r="X8673">
        <v>0</v>
      </c>
      <c r="Y8673">
        <v>3.7165431999999998</v>
      </c>
      <c r="Z8673">
        <v>4.0548285999999996</v>
      </c>
      <c r="AA8673">
        <v>7.0041479999999998</v>
      </c>
      <c r="AB8673">
        <v>2.4317837</v>
      </c>
      <c r="AC8673">
        <v>1.5037929999999999</v>
      </c>
      <c r="AD8673">
        <v>0</v>
      </c>
      <c r="AE8673">
        <v>0</v>
      </c>
      <c r="AF8673">
        <v>18.711096000000001</v>
      </c>
    </row>
    <row r="8674" spans="1:32" x14ac:dyDescent="0.3">
      <c r="A8674">
        <v>2783328</v>
      </c>
      <c r="B8674">
        <v>1</v>
      </c>
      <c r="C8674" t="s">
        <v>82</v>
      </c>
      <c r="D8674" t="s">
        <v>109</v>
      </c>
      <c r="E8674" t="s">
        <v>30435</v>
      </c>
      <c r="F8674" t="s">
        <v>30436</v>
      </c>
      <c r="G8674" t="s">
        <v>31552</v>
      </c>
      <c r="H8674" t="s">
        <v>145</v>
      </c>
      <c r="I8674" t="s">
        <v>78</v>
      </c>
      <c r="J8674" t="s">
        <v>135</v>
      </c>
      <c r="K8674" t="s">
        <v>22</v>
      </c>
      <c r="L8674" t="s">
        <v>136</v>
      </c>
      <c r="M8674" t="s">
        <v>30437</v>
      </c>
      <c r="N8674" t="s">
        <v>30438</v>
      </c>
      <c r="O8674">
        <v>0.74833333333333329</v>
      </c>
      <c r="P8674">
        <v>0</v>
      </c>
      <c r="Q8674">
        <v>304</v>
      </c>
      <c r="R8674">
        <v>0</v>
      </c>
      <c r="S8674">
        <v>1</v>
      </c>
      <c r="T8674">
        <v>0</v>
      </c>
      <c r="U8674">
        <v>33</v>
      </c>
      <c r="V8674">
        <v>0</v>
      </c>
      <c r="W8674">
        <v>0</v>
      </c>
      <c r="X8674">
        <v>0</v>
      </c>
      <c r="Y8674">
        <v>37.300359999999998</v>
      </c>
      <c r="Z8674">
        <v>0</v>
      </c>
      <c r="AA8674">
        <v>8.6502404999999997E-3</v>
      </c>
      <c r="AB8674">
        <v>0</v>
      </c>
      <c r="AC8674">
        <v>8.1813839999999995</v>
      </c>
      <c r="AD8674">
        <v>0</v>
      </c>
      <c r="AE8674">
        <v>0</v>
      </c>
      <c r="AF8674">
        <v>45.490400000000001</v>
      </c>
    </row>
    <row r="8675" spans="1:32" x14ac:dyDescent="0.3">
      <c r="A8675">
        <v>2783296</v>
      </c>
      <c r="B8675">
        <v>1</v>
      </c>
      <c r="C8675" t="s">
        <v>82</v>
      </c>
      <c r="D8675" t="s">
        <v>106</v>
      </c>
      <c r="E8675" t="s">
        <v>30439</v>
      </c>
      <c r="F8675" t="s">
        <v>30440</v>
      </c>
      <c r="G8675" t="s">
        <v>31550</v>
      </c>
      <c r="H8675" t="s">
        <v>145</v>
      </c>
      <c r="I8675" t="s">
        <v>78</v>
      </c>
      <c r="J8675" t="s">
        <v>135</v>
      </c>
      <c r="K8675" t="s">
        <v>22</v>
      </c>
      <c r="L8675" t="s">
        <v>136</v>
      </c>
      <c r="M8675" t="s">
        <v>30441</v>
      </c>
      <c r="N8675" t="s">
        <v>30442</v>
      </c>
      <c r="O8675">
        <v>1.3152777777777778</v>
      </c>
      <c r="P8675">
        <v>0</v>
      </c>
      <c r="Q8675">
        <v>68</v>
      </c>
      <c r="R8675">
        <v>0</v>
      </c>
      <c r="S8675">
        <v>0</v>
      </c>
      <c r="T8675">
        <v>0</v>
      </c>
      <c r="U8675">
        <v>2</v>
      </c>
      <c r="V8675">
        <v>0</v>
      </c>
      <c r="W8675">
        <v>0</v>
      </c>
      <c r="X8675">
        <v>0</v>
      </c>
      <c r="Y8675">
        <v>20.327331999999998</v>
      </c>
      <c r="Z8675">
        <v>0</v>
      </c>
      <c r="AA8675">
        <v>0</v>
      </c>
      <c r="AB8675">
        <v>0</v>
      </c>
      <c r="AC8675">
        <v>2.4981909999999998</v>
      </c>
      <c r="AD8675">
        <v>0</v>
      </c>
      <c r="AE8675">
        <v>0</v>
      </c>
      <c r="AF8675">
        <v>22.825523</v>
      </c>
    </row>
    <row r="8676" spans="1:32" x14ac:dyDescent="0.3">
      <c r="A8676">
        <v>2783629</v>
      </c>
      <c r="B8676">
        <v>1</v>
      </c>
      <c r="C8676" t="s">
        <v>83</v>
      </c>
      <c r="D8676" t="s">
        <v>126</v>
      </c>
      <c r="E8676" t="s">
        <v>30443</v>
      </c>
      <c r="F8676" t="s">
        <v>30444</v>
      </c>
      <c r="G8676" t="s">
        <v>31551</v>
      </c>
      <c r="H8676" t="s">
        <v>672</v>
      </c>
      <c r="I8676" t="s">
        <v>79</v>
      </c>
      <c r="J8676" t="s">
        <v>135</v>
      </c>
      <c r="K8676" t="s">
        <v>22</v>
      </c>
      <c r="L8676" t="s">
        <v>136</v>
      </c>
      <c r="M8676" t="s">
        <v>30445</v>
      </c>
      <c r="N8676" t="s">
        <v>30446</v>
      </c>
      <c r="O8676">
        <v>1.0852786111111112</v>
      </c>
      <c r="P8676">
        <v>0</v>
      </c>
      <c r="Q8676">
        <v>52</v>
      </c>
      <c r="R8676">
        <v>0</v>
      </c>
      <c r="S8676">
        <v>4</v>
      </c>
      <c r="T8676">
        <v>1</v>
      </c>
      <c r="U8676">
        <v>0</v>
      </c>
      <c r="V8676">
        <v>0</v>
      </c>
      <c r="W8676">
        <v>0</v>
      </c>
      <c r="X8676">
        <v>177.52558999999999</v>
      </c>
      <c r="Y8676">
        <v>1590.326</v>
      </c>
      <c r="Z8676">
        <v>65.147130000000004</v>
      </c>
      <c r="AA8676">
        <v>97.217479999999995</v>
      </c>
      <c r="AB8676">
        <v>220.43531999999999</v>
      </c>
      <c r="AC8676">
        <v>528.70159999999998</v>
      </c>
      <c r="AD8676">
        <v>115.29677599999999</v>
      </c>
      <c r="AE8676">
        <v>190.04378</v>
      </c>
      <c r="AF8676">
        <v>2984.6936000000001</v>
      </c>
    </row>
    <row r="8677" spans="1:32" x14ac:dyDescent="0.3">
      <c r="A8677">
        <v>2783147</v>
      </c>
      <c r="B8677">
        <v>1</v>
      </c>
      <c r="C8677" t="s">
        <v>83</v>
      </c>
      <c r="D8677" t="s">
        <v>115</v>
      </c>
      <c r="E8677" t="s">
        <v>30447</v>
      </c>
      <c r="F8677" t="s">
        <v>30448</v>
      </c>
      <c r="G8677" t="s">
        <v>31550</v>
      </c>
      <c r="H8677" t="s">
        <v>380</v>
      </c>
      <c r="I8677" t="s">
        <v>78</v>
      </c>
      <c r="J8677" t="s">
        <v>135</v>
      </c>
      <c r="K8677" t="s">
        <v>22</v>
      </c>
      <c r="L8677" t="s">
        <v>136</v>
      </c>
      <c r="M8677" t="s">
        <v>30449</v>
      </c>
      <c r="N8677" t="s">
        <v>30450</v>
      </c>
      <c r="O8677">
        <v>1.2097222222222221</v>
      </c>
      <c r="P8677">
        <v>0</v>
      </c>
      <c r="Q8677">
        <v>15</v>
      </c>
      <c r="R8677">
        <v>0</v>
      </c>
      <c r="S8677">
        <v>0</v>
      </c>
      <c r="T8677">
        <v>0</v>
      </c>
      <c r="U8677">
        <v>1</v>
      </c>
      <c r="V8677">
        <v>0</v>
      </c>
      <c r="W8677">
        <v>0</v>
      </c>
      <c r="X8677">
        <v>0</v>
      </c>
      <c r="Y8677">
        <v>4.1141304999999999</v>
      </c>
      <c r="Z8677">
        <v>0</v>
      </c>
      <c r="AA8677">
        <v>0</v>
      </c>
      <c r="AB8677">
        <v>0</v>
      </c>
      <c r="AC8677">
        <v>23.267787999999999</v>
      </c>
      <c r="AD8677">
        <v>0</v>
      </c>
      <c r="AE8677">
        <v>0</v>
      </c>
      <c r="AF8677">
        <v>27.381920000000001</v>
      </c>
    </row>
    <row r="8678" spans="1:32" x14ac:dyDescent="0.3">
      <c r="A8678">
        <v>2783625</v>
      </c>
      <c r="B8678">
        <v>1</v>
      </c>
      <c r="C8678" t="s">
        <v>83</v>
      </c>
      <c r="D8678" t="s">
        <v>123</v>
      </c>
      <c r="E8678" t="s">
        <v>30451</v>
      </c>
      <c r="F8678" t="s">
        <v>30452</v>
      </c>
      <c r="G8678" t="s">
        <v>31552</v>
      </c>
      <c r="H8678" t="s">
        <v>145</v>
      </c>
      <c r="I8678" t="s">
        <v>78</v>
      </c>
      <c r="J8678" t="s">
        <v>135</v>
      </c>
      <c r="K8678" t="s">
        <v>22</v>
      </c>
      <c r="L8678" t="s">
        <v>136</v>
      </c>
      <c r="M8678" t="s">
        <v>30453</v>
      </c>
      <c r="N8678" t="s">
        <v>30454</v>
      </c>
      <c r="O8678">
        <v>0.47305555555555556</v>
      </c>
      <c r="P8678">
        <v>0</v>
      </c>
      <c r="Q8678">
        <v>100</v>
      </c>
      <c r="R8678">
        <v>0</v>
      </c>
      <c r="S8678">
        <v>9</v>
      </c>
      <c r="T8678">
        <v>0</v>
      </c>
      <c r="U8678">
        <v>7</v>
      </c>
      <c r="V8678">
        <v>0</v>
      </c>
      <c r="W8678">
        <v>0</v>
      </c>
      <c r="X8678">
        <v>0</v>
      </c>
      <c r="Y8678">
        <v>16.277436999999999</v>
      </c>
      <c r="Z8678">
        <v>0</v>
      </c>
      <c r="AA8678">
        <v>0.22087851</v>
      </c>
      <c r="AB8678">
        <v>0</v>
      </c>
      <c r="AC8678">
        <v>2.9979540999999998</v>
      </c>
      <c r="AD8678">
        <v>0</v>
      </c>
      <c r="AE8678">
        <v>0</v>
      </c>
      <c r="AF8678">
        <v>19.496269999999999</v>
      </c>
    </row>
    <row r="8679" spans="1:32" x14ac:dyDescent="0.3">
      <c r="A8679">
        <v>2807716</v>
      </c>
      <c r="B8679">
        <v>1</v>
      </c>
      <c r="C8679" t="s">
        <v>82</v>
      </c>
      <c r="D8679" t="s">
        <v>87</v>
      </c>
      <c r="E8679" t="s">
        <v>30455</v>
      </c>
      <c r="F8679" t="s">
        <v>5192</v>
      </c>
      <c r="G8679" t="s">
        <v>31546</v>
      </c>
      <c r="H8679" t="s">
        <v>223</v>
      </c>
      <c r="I8679" t="s">
        <v>78</v>
      </c>
      <c r="J8679" t="s">
        <v>135</v>
      </c>
      <c r="K8679" t="s">
        <v>22</v>
      </c>
      <c r="L8679" t="s">
        <v>136</v>
      </c>
      <c r="M8679" t="s">
        <v>30456</v>
      </c>
      <c r="N8679" t="s">
        <v>30457</v>
      </c>
      <c r="O8679">
        <v>1.3416675</v>
      </c>
      <c r="P8679">
        <v>0</v>
      </c>
      <c r="Q8679">
        <v>164</v>
      </c>
      <c r="R8679">
        <v>0</v>
      </c>
      <c r="S8679">
        <v>0</v>
      </c>
      <c r="T8679">
        <v>0</v>
      </c>
      <c r="U8679">
        <v>6</v>
      </c>
      <c r="V8679">
        <v>0</v>
      </c>
      <c r="W8679">
        <v>0</v>
      </c>
      <c r="X8679">
        <v>0</v>
      </c>
      <c r="Y8679">
        <v>92.805214000000007</v>
      </c>
      <c r="Z8679">
        <v>0</v>
      </c>
      <c r="AA8679">
        <v>0</v>
      </c>
      <c r="AB8679">
        <v>0</v>
      </c>
      <c r="AC8679">
        <v>1.5799865</v>
      </c>
      <c r="AD8679">
        <v>0</v>
      </c>
      <c r="AE8679">
        <v>0</v>
      </c>
      <c r="AF8679">
        <v>94.385199999999998</v>
      </c>
    </row>
    <row r="8680" spans="1:32" x14ac:dyDescent="0.3">
      <c r="A8680">
        <v>2807686</v>
      </c>
      <c r="B8680">
        <v>1</v>
      </c>
      <c r="C8680" t="s">
        <v>83</v>
      </c>
      <c r="D8680" t="s">
        <v>116</v>
      </c>
      <c r="E8680" t="s">
        <v>30458</v>
      </c>
      <c r="F8680" t="s">
        <v>30459</v>
      </c>
      <c r="G8680" t="s">
        <v>31548</v>
      </c>
      <c r="H8680" t="s">
        <v>333</v>
      </c>
      <c r="I8680" t="s">
        <v>78</v>
      </c>
      <c r="J8680" t="s">
        <v>135</v>
      </c>
      <c r="K8680" t="s">
        <v>22</v>
      </c>
      <c r="L8680" t="s">
        <v>136</v>
      </c>
      <c r="M8680" t="s">
        <v>30460</v>
      </c>
      <c r="N8680" t="s">
        <v>30461</v>
      </c>
      <c r="O8680">
        <v>2.3425008333333337</v>
      </c>
      <c r="P8680">
        <v>0</v>
      </c>
      <c r="Q8680">
        <v>1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0.17350662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0.17350662</v>
      </c>
    </row>
    <row r="8681" spans="1:32" x14ac:dyDescent="0.3">
      <c r="A8681">
        <v>2807332</v>
      </c>
      <c r="B8681">
        <v>1</v>
      </c>
      <c r="C8681" t="s">
        <v>82</v>
      </c>
      <c r="D8681" t="s">
        <v>91</v>
      </c>
      <c r="E8681" t="s">
        <v>30462</v>
      </c>
      <c r="F8681" t="s">
        <v>30463</v>
      </c>
      <c r="G8681" t="s">
        <v>31548</v>
      </c>
      <c r="H8681" t="s">
        <v>320</v>
      </c>
      <c r="I8681" t="s">
        <v>78</v>
      </c>
      <c r="J8681" t="s">
        <v>135</v>
      </c>
      <c r="K8681" t="s">
        <v>22</v>
      </c>
      <c r="L8681" t="s">
        <v>136</v>
      </c>
      <c r="M8681" t="s">
        <v>30464</v>
      </c>
      <c r="N8681" t="s">
        <v>30465</v>
      </c>
      <c r="O8681">
        <v>7.0622233333333337</v>
      </c>
      <c r="P8681">
        <v>0</v>
      </c>
      <c r="Q8681">
        <v>4</v>
      </c>
      <c r="R8681">
        <v>0</v>
      </c>
      <c r="S8681">
        <v>0</v>
      </c>
      <c r="T8681">
        <v>0</v>
      </c>
      <c r="U8681">
        <v>1</v>
      </c>
      <c r="V8681">
        <v>0</v>
      </c>
      <c r="W8681">
        <v>0</v>
      </c>
      <c r="X8681">
        <v>0</v>
      </c>
      <c r="Y8681">
        <v>4.3049210000000002</v>
      </c>
      <c r="Z8681">
        <v>0</v>
      </c>
      <c r="AA8681">
        <v>0</v>
      </c>
      <c r="AB8681">
        <v>0</v>
      </c>
      <c r="AC8681">
        <v>3.2299870999999998</v>
      </c>
      <c r="AD8681">
        <v>0</v>
      </c>
      <c r="AE8681">
        <v>0</v>
      </c>
      <c r="AF8681">
        <v>7.5349082999999997</v>
      </c>
    </row>
    <row r="8682" spans="1:32" x14ac:dyDescent="0.3">
      <c r="A8682">
        <v>2807681</v>
      </c>
      <c r="B8682">
        <v>1</v>
      </c>
      <c r="C8682" t="s">
        <v>82</v>
      </c>
      <c r="D8682" t="s">
        <v>99</v>
      </c>
      <c r="E8682" t="s">
        <v>30466</v>
      </c>
      <c r="F8682" t="s">
        <v>30467</v>
      </c>
      <c r="G8682" t="s">
        <v>31551</v>
      </c>
      <c r="H8682" t="s">
        <v>266</v>
      </c>
      <c r="I8682" t="s">
        <v>79</v>
      </c>
      <c r="J8682" t="s">
        <v>135</v>
      </c>
      <c r="K8682" t="s">
        <v>22</v>
      </c>
      <c r="L8682" t="s">
        <v>136</v>
      </c>
      <c r="M8682" t="s">
        <v>30468</v>
      </c>
      <c r="N8682" t="s">
        <v>30469</v>
      </c>
      <c r="O8682">
        <v>1.7352786111111109</v>
      </c>
      <c r="P8682">
        <v>2</v>
      </c>
      <c r="Q8682">
        <v>398</v>
      </c>
      <c r="R8682">
        <v>0</v>
      </c>
      <c r="S8682">
        <v>4</v>
      </c>
      <c r="T8682">
        <v>1</v>
      </c>
      <c r="U8682">
        <v>20</v>
      </c>
      <c r="V8682">
        <v>0</v>
      </c>
      <c r="W8682">
        <v>2</v>
      </c>
      <c r="X8682">
        <v>9.0384379999999993</v>
      </c>
      <c r="Y8682">
        <v>129.60366999999999</v>
      </c>
      <c r="Z8682">
        <v>0</v>
      </c>
      <c r="AA8682">
        <v>0.94134879999999999</v>
      </c>
      <c r="AB8682">
        <v>0.41957873000000001</v>
      </c>
      <c r="AC8682">
        <v>22.586931</v>
      </c>
      <c r="AD8682">
        <v>0</v>
      </c>
      <c r="AE8682">
        <v>0.98314904999999997</v>
      </c>
      <c r="AF8682">
        <v>163.57311999999999</v>
      </c>
    </row>
    <row r="8683" spans="1:32" x14ac:dyDescent="0.3">
      <c r="A8683">
        <v>2785496</v>
      </c>
      <c r="B8683">
        <v>1</v>
      </c>
      <c r="C8683" t="s">
        <v>82</v>
      </c>
      <c r="D8683" t="s">
        <v>111</v>
      </c>
      <c r="E8683" t="s">
        <v>30470</v>
      </c>
      <c r="F8683" t="s">
        <v>30471</v>
      </c>
      <c r="G8683" t="s">
        <v>31549</v>
      </c>
      <c r="H8683" t="s">
        <v>134</v>
      </c>
      <c r="I8683" t="s">
        <v>79</v>
      </c>
      <c r="J8683" t="s">
        <v>135</v>
      </c>
      <c r="K8683" t="s">
        <v>22</v>
      </c>
      <c r="L8683" t="s">
        <v>136</v>
      </c>
      <c r="M8683" t="s">
        <v>30472</v>
      </c>
      <c r="N8683" t="s">
        <v>30473</v>
      </c>
      <c r="O8683">
        <v>5.2778611111111109E-2</v>
      </c>
      <c r="P8683">
        <v>1</v>
      </c>
      <c r="Q8683">
        <v>44</v>
      </c>
      <c r="R8683">
        <v>28</v>
      </c>
      <c r="S8683">
        <v>11</v>
      </c>
      <c r="T8683">
        <v>1</v>
      </c>
      <c r="U8683">
        <v>12</v>
      </c>
      <c r="V8683">
        <v>0</v>
      </c>
      <c r="W8683">
        <v>0</v>
      </c>
      <c r="X8683">
        <v>6.4990743999999998E-3</v>
      </c>
      <c r="Y8683">
        <v>0.34613177000000001</v>
      </c>
      <c r="Z8683">
        <v>0.91074043999999998</v>
      </c>
      <c r="AA8683">
        <v>1.2837742999999999</v>
      </c>
      <c r="AB8683">
        <v>3.0618198000000002E-3</v>
      </c>
      <c r="AC8683">
        <v>0.17535871</v>
      </c>
      <c r="AD8683">
        <v>0</v>
      </c>
      <c r="AE8683">
        <v>0</v>
      </c>
      <c r="AF8683">
        <v>2.7255661</v>
      </c>
    </row>
    <row r="8684" spans="1:32" x14ac:dyDescent="0.3">
      <c r="A8684">
        <v>2800405</v>
      </c>
      <c r="B8684">
        <v>3</v>
      </c>
      <c r="C8684" t="s">
        <v>82</v>
      </c>
      <c r="D8684" t="s">
        <v>91</v>
      </c>
      <c r="E8684" t="s">
        <v>30474</v>
      </c>
      <c r="F8684" t="s">
        <v>30475</v>
      </c>
      <c r="G8684" t="s">
        <v>31551</v>
      </c>
      <c r="H8684" t="s">
        <v>338</v>
      </c>
      <c r="I8684" t="s">
        <v>79</v>
      </c>
      <c r="J8684" t="s">
        <v>135</v>
      </c>
      <c r="K8684" t="s">
        <v>22</v>
      </c>
      <c r="L8684" t="s">
        <v>136</v>
      </c>
      <c r="M8684" t="s">
        <v>30476</v>
      </c>
      <c r="N8684" t="s">
        <v>6639</v>
      </c>
      <c r="O8684">
        <v>0.23555555555555555</v>
      </c>
      <c r="P8684">
        <v>0</v>
      </c>
      <c r="Q8684">
        <v>8805</v>
      </c>
      <c r="R8684">
        <v>0</v>
      </c>
      <c r="S8684">
        <v>0</v>
      </c>
      <c r="T8684">
        <v>0</v>
      </c>
      <c r="U8684">
        <v>632</v>
      </c>
      <c r="V8684">
        <v>0</v>
      </c>
      <c r="W8684">
        <v>0</v>
      </c>
      <c r="X8684">
        <v>0</v>
      </c>
      <c r="Y8684">
        <v>424.74040000000002</v>
      </c>
      <c r="Z8684">
        <v>0</v>
      </c>
      <c r="AA8684">
        <v>0</v>
      </c>
      <c r="AB8684">
        <v>0</v>
      </c>
      <c r="AC8684">
        <v>68.113820000000004</v>
      </c>
      <c r="AD8684">
        <v>0</v>
      </c>
      <c r="AE8684">
        <v>0</v>
      </c>
      <c r="AF8684">
        <v>492.85422</v>
      </c>
    </row>
    <row r="8685" spans="1:32" x14ac:dyDescent="0.3">
      <c r="A8685">
        <v>2807134</v>
      </c>
      <c r="B8685">
        <v>1</v>
      </c>
      <c r="C8685" t="s">
        <v>82</v>
      </c>
      <c r="D8685" t="s">
        <v>88</v>
      </c>
      <c r="E8685" t="s">
        <v>30477</v>
      </c>
      <c r="F8685" t="s">
        <v>30478</v>
      </c>
      <c r="G8685" t="s">
        <v>31552</v>
      </c>
      <c r="H8685" t="s">
        <v>261</v>
      </c>
      <c r="I8685" t="s">
        <v>78</v>
      </c>
      <c r="J8685" t="s">
        <v>135</v>
      </c>
      <c r="K8685" t="s">
        <v>22</v>
      </c>
      <c r="L8685" t="s">
        <v>136</v>
      </c>
      <c r="M8685" t="s">
        <v>30479</v>
      </c>
      <c r="N8685" t="s">
        <v>30480</v>
      </c>
      <c r="O8685">
        <v>1.6952777777777779</v>
      </c>
      <c r="P8685">
        <v>0</v>
      </c>
      <c r="Q8685">
        <v>24</v>
      </c>
      <c r="R8685">
        <v>0</v>
      </c>
      <c r="S8685">
        <v>5</v>
      </c>
      <c r="T8685">
        <v>0</v>
      </c>
      <c r="U8685">
        <v>3</v>
      </c>
      <c r="V8685">
        <v>0</v>
      </c>
      <c r="W8685">
        <v>0</v>
      </c>
      <c r="X8685">
        <v>0</v>
      </c>
      <c r="Y8685">
        <v>7.5586099999999998</v>
      </c>
      <c r="Z8685">
        <v>0</v>
      </c>
      <c r="AA8685">
        <v>3.3031391999999999</v>
      </c>
      <c r="AB8685">
        <v>0</v>
      </c>
      <c r="AC8685">
        <v>0.15726860000000001</v>
      </c>
      <c r="AD8685">
        <v>0</v>
      </c>
      <c r="AE8685">
        <v>0</v>
      </c>
      <c r="AF8685">
        <v>11.019018000000001</v>
      </c>
    </row>
    <row r="8686" spans="1:32" x14ac:dyDescent="0.3">
      <c r="A8686">
        <v>2804974</v>
      </c>
      <c r="B8686">
        <v>3</v>
      </c>
      <c r="C8686" t="s">
        <v>82</v>
      </c>
      <c r="D8686" t="s">
        <v>101</v>
      </c>
      <c r="E8686" t="s">
        <v>30481</v>
      </c>
      <c r="F8686" t="s">
        <v>30482</v>
      </c>
      <c r="G8686" t="s">
        <v>31546</v>
      </c>
      <c r="H8686" t="s">
        <v>150</v>
      </c>
      <c r="I8686" t="s">
        <v>78</v>
      </c>
      <c r="J8686" t="s">
        <v>135</v>
      </c>
      <c r="K8686" t="s">
        <v>22</v>
      </c>
      <c r="L8686" t="s">
        <v>136</v>
      </c>
      <c r="M8686" t="s">
        <v>30483</v>
      </c>
      <c r="N8686" t="s">
        <v>30484</v>
      </c>
      <c r="O8686">
        <v>2.1116666666666668</v>
      </c>
      <c r="P8686">
        <v>0</v>
      </c>
      <c r="Q8686">
        <v>208</v>
      </c>
      <c r="R8686">
        <v>0</v>
      </c>
      <c r="S8686">
        <v>0</v>
      </c>
      <c r="T8686">
        <v>0</v>
      </c>
      <c r="U8686">
        <v>8</v>
      </c>
      <c r="V8686">
        <v>0</v>
      </c>
      <c r="W8686">
        <v>0</v>
      </c>
      <c r="X8686">
        <v>0</v>
      </c>
      <c r="Y8686">
        <v>108.73557</v>
      </c>
      <c r="Z8686">
        <v>0</v>
      </c>
      <c r="AA8686">
        <v>0</v>
      </c>
      <c r="AB8686">
        <v>0</v>
      </c>
      <c r="AC8686">
        <v>2.1728375</v>
      </c>
      <c r="AD8686">
        <v>0</v>
      </c>
      <c r="AE8686">
        <v>0</v>
      </c>
      <c r="AF8686">
        <v>110.90842000000001</v>
      </c>
    </row>
    <row r="8687" spans="1:32" x14ac:dyDescent="0.3">
      <c r="A8687">
        <v>2804974</v>
      </c>
      <c r="B8687">
        <v>2</v>
      </c>
      <c r="C8687" t="s">
        <v>82</v>
      </c>
      <c r="D8687" t="s">
        <v>101</v>
      </c>
      <c r="E8687" t="s">
        <v>30485</v>
      </c>
      <c r="F8687" t="s">
        <v>30486</v>
      </c>
      <c r="G8687" t="s">
        <v>31552</v>
      </c>
      <c r="H8687" t="s">
        <v>150</v>
      </c>
      <c r="I8687" t="s">
        <v>78</v>
      </c>
      <c r="J8687" t="s">
        <v>135</v>
      </c>
      <c r="K8687" t="s">
        <v>22</v>
      </c>
      <c r="L8687" t="s">
        <v>136</v>
      </c>
      <c r="M8687" t="s">
        <v>29969</v>
      </c>
      <c r="N8687" t="s">
        <v>30483</v>
      </c>
      <c r="O8687">
        <v>0.93444444444444441</v>
      </c>
      <c r="P8687">
        <v>0</v>
      </c>
      <c r="Q8687">
        <v>635</v>
      </c>
      <c r="R8687">
        <v>0</v>
      </c>
      <c r="S8687">
        <v>0</v>
      </c>
      <c r="T8687">
        <v>0</v>
      </c>
      <c r="U8687">
        <v>48</v>
      </c>
      <c r="V8687">
        <v>0</v>
      </c>
      <c r="W8687">
        <v>0</v>
      </c>
      <c r="X8687">
        <v>0</v>
      </c>
      <c r="Y8687">
        <v>117.56601999999999</v>
      </c>
      <c r="Z8687">
        <v>0</v>
      </c>
      <c r="AA8687">
        <v>0</v>
      </c>
      <c r="AB8687">
        <v>0</v>
      </c>
      <c r="AC8687">
        <v>21.529409999999999</v>
      </c>
      <c r="AD8687">
        <v>0</v>
      </c>
      <c r="AE8687">
        <v>0</v>
      </c>
      <c r="AF8687">
        <v>139.09542999999999</v>
      </c>
    </row>
    <row r="8688" spans="1:32" x14ac:dyDescent="0.3">
      <c r="A8688">
        <v>2783244</v>
      </c>
      <c r="B8688">
        <v>1</v>
      </c>
      <c r="C8688" t="s">
        <v>82</v>
      </c>
      <c r="D8688" t="s">
        <v>91</v>
      </c>
      <c r="E8688" t="s">
        <v>30487</v>
      </c>
      <c r="F8688" t="s">
        <v>30488</v>
      </c>
      <c r="G8688" t="s">
        <v>31548</v>
      </c>
      <c r="H8688" t="s">
        <v>409</v>
      </c>
      <c r="I8688" t="s">
        <v>78</v>
      </c>
      <c r="J8688" t="s">
        <v>135</v>
      </c>
      <c r="K8688" t="s">
        <v>3</v>
      </c>
      <c r="L8688" t="s">
        <v>136</v>
      </c>
      <c r="M8688" t="s">
        <v>30489</v>
      </c>
      <c r="N8688" t="s">
        <v>30490</v>
      </c>
      <c r="O8688">
        <v>0.5516658333333333</v>
      </c>
      <c r="P8688">
        <v>0</v>
      </c>
      <c r="Q8688">
        <v>12</v>
      </c>
      <c r="R8688">
        <v>0</v>
      </c>
      <c r="S8688">
        <v>0</v>
      </c>
      <c r="T8688">
        <v>0</v>
      </c>
      <c r="U8688">
        <v>1</v>
      </c>
      <c r="V8688">
        <v>0</v>
      </c>
      <c r="W8688">
        <v>0</v>
      </c>
      <c r="X8688">
        <v>0</v>
      </c>
      <c r="Y8688">
        <v>2.0906319999999998</v>
      </c>
      <c r="Z8688">
        <v>0</v>
      </c>
      <c r="AA8688">
        <v>0</v>
      </c>
      <c r="AB8688">
        <v>0</v>
      </c>
      <c r="AC8688">
        <v>7.363199E-3</v>
      </c>
      <c r="AD8688">
        <v>0</v>
      </c>
      <c r="AE8688">
        <v>0</v>
      </c>
      <c r="AF8688">
        <v>2.0979950000000001</v>
      </c>
    </row>
    <row r="8689" spans="1:32" x14ac:dyDescent="0.3">
      <c r="A8689">
        <v>2782972</v>
      </c>
      <c r="B8689">
        <v>2</v>
      </c>
      <c r="C8689" t="s">
        <v>82</v>
      </c>
      <c r="D8689" t="s">
        <v>113</v>
      </c>
      <c r="E8689" t="s">
        <v>30491</v>
      </c>
      <c r="F8689" t="s">
        <v>30492</v>
      </c>
      <c r="G8689" t="s">
        <v>31552</v>
      </c>
      <c r="H8689" t="s">
        <v>333</v>
      </c>
      <c r="I8689" t="s">
        <v>78</v>
      </c>
      <c r="J8689" t="s">
        <v>135</v>
      </c>
      <c r="K8689" t="s">
        <v>22</v>
      </c>
      <c r="L8689" t="s">
        <v>136</v>
      </c>
      <c r="M8689" t="s">
        <v>30310</v>
      </c>
      <c r="N8689" t="s">
        <v>30493</v>
      </c>
      <c r="O8689">
        <v>0.46694444444444444</v>
      </c>
      <c r="P8689">
        <v>0</v>
      </c>
      <c r="Q8689">
        <v>139</v>
      </c>
      <c r="R8689">
        <v>0</v>
      </c>
      <c r="S8689">
        <v>2</v>
      </c>
      <c r="T8689">
        <v>0</v>
      </c>
      <c r="U8689">
        <v>20</v>
      </c>
      <c r="V8689">
        <v>0</v>
      </c>
      <c r="W8689">
        <v>0</v>
      </c>
      <c r="X8689">
        <v>0</v>
      </c>
      <c r="Y8689">
        <v>31.11598</v>
      </c>
      <c r="Z8689">
        <v>0</v>
      </c>
      <c r="AA8689">
        <v>0.18558406999999999</v>
      </c>
      <c r="AB8689">
        <v>0</v>
      </c>
      <c r="AC8689">
        <v>9.8765544999999992</v>
      </c>
      <c r="AD8689">
        <v>0</v>
      </c>
      <c r="AE8689">
        <v>0</v>
      </c>
      <c r="AF8689">
        <v>41.17812</v>
      </c>
    </row>
    <row r="8690" spans="1:32" x14ac:dyDescent="0.3">
      <c r="A8690">
        <v>2805105</v>
      </c>
      <c r="B8690">
        <v>1</v>
      </c>
      <c r="C8690" t="s">
        <v>82</v>
      </c>
      <c r="D8690" t="s">
        <v>94</v>
      </c>
      <c r="E8690" t="s">
        <v>30494</v>
      </c>
      <c r="F8690" t="s">
        <v>30495</v>
      </c>
      <c r="G8690" t="s">
        <v>31547</v>
      </c>
      <c r="H8690" t="s">
        <v>29566</v>
      </c>
      <c r="I8690" t="s">
        <v>80</v>
      </c>
      <c r="J8690" t="s">
        <v>135</v>
      </c>
      <c r="K8690" t="s">
        <v>22</v>
      </c>
      <c r="L8690" t="s">
        <v>136</v>
      </c>
      <c r="M8690" t="s">
        <v>30496</v>
      </c>
      <c r="N8690" t="s">
        <v>30497</v>
      </c>
      <c r="O8690">
        <v>1.1172230555555556</v>
      </c>
      <c r="P8690">
        <v>0</v>
      </c>
      <c r="Q8690">
        <v>0</v>
      </c>
      <c r="R8690">
        <v>0</v>
      </c>
      <c r="S8690">
        <v>0</v>
      </c>
      <c r="T8690">
        <v>1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18.403744</v>
      </c>
      <c r="AC8690">
        <v>0</v>
      </c>
      <c r="AD8690">
        <v>0</v>
      </c>
      <c r="AE8690">
        <v>0</v>
      </c>
      <c r="AF8690">
        <v>18.403744</v>
      </c>
    </row>
    <row r="8691" spans="1:32" x14ac:dyDescent="0.3">
      <c r="A8691">
        <v>2784708</v>
      </c>
      <c r="B8691">
        <v>2</v>
      </c>
      <c r="C8691" t="s">
        <v>83</v>
      </c>
      <c r="D8691" t="s">
        <v>123</v>
      </c>
      <c r="E8691" t="s">
        <v>30498</v>
      </c>
      <c r="F8691" t="s">
        <v>30499</v>
      </c>
      <c r="G8691" t="s">
        <v>31551</v>
      </c>
      <c r="H8691" t="s">
        <v>409</v>
      </c>
      <c r="I8691" t="s">
        <v>79</v>
      </c>
      <c r="J8691" t="s">
        <v>135</v>
      </c>
      <c r="K8691" t="s">
        <v>3</v>
      </c>
      <c r="L8691" t="s">
        <v>136</v>
      </c>
      <c r="M8691" t="s">
        <v>30500</v>
      </c>
      <c r="N8691" t="s">
        <v>30501</v>
      </c>
      <c r="O8691">
        <v>2.7083333333333335</v>
      </c>
      <c r="P8691">
        <v>0</v>
      </c>
      <c r="Q8691">
        <v>2</v>
      </c>
      <c r="R8691">
        <v>0</v>
      </c>
      <c r="S8691">
        <v>0</v>
      </c>
      <c r="T8691">
        <v>0</v>
      </c>
      <c r="U8691">
        <v>58</v>
      </c>
      <c r="V8691">
        <v>0</v>
      </c>
      <c r="W8691">
        <v>1</v>
      </c>
      <c r="X8691">
        <v>0</v>
      </c>
      <c r="Y8691">
        <v>1.3170773</v>
      </c>
      <c r="Z8691">
        <v>0</v>
      </c>
      <c r="AA8691">
        <v>0</v>
      </c>
      <c r="AB8691">
        <v>0</v>
      </c>
      <c r="AC8691">
        <v>140.30966000000001</v>
      </c>
      <c r="AD8691">
        <v>0</v>
      </c>
      <c r="AE8691">
        <v>0.78977059999999999</v>
      </c>
      <c r="AF8691">
        <v>142.41651999999999</v>
      </c>
    </row>
    <row r="8692" spans="1:32" x14ac:dyDescent="0.3">
      <c r="A8692">
        <v>2783091</v>
      </c>
      <c r="B8692">
        <v>2</v>
      </c>
      <c r="C8692" t="s">
        <v>83</v>
      </c>
      <c r="D8692" t="s">
        <v>116</v>
      </c>
      <c r="E8692" t="s">
        <v>30502</v>
      </c>
      <c r="F8692" t="s">
        <v>20055</v>
      </c>
      <c r="G8692" t="s">
        <v>31552</v>
      </c>
      <c r="H8692" t="s">
        <v>359</v>
      </c>
      <c r="I8692" t="s">
        <v>78</v>
      </c>
      <c r="J8692" t="s">
        <v>135</v>
      </c>
      <c r="K8692" t="s">
        <v>22</v>
      </c>
      <c r="L8692" t="s">
        <v>136</v>
      </c>
      <c r="M8692" t="s">
        <v>30503</v>
      </c>
      <c r="N8692" t="s">
        <v>30504</v>
      </c>
      <c r="O8692">
        <v>0.42277777777777775</v>
      </c>
      <c r="P8692">
        <v>0</v>
      </c>
      <c r="Q8692">
        <v>240</v>
      </c>
      <c r="R8692">
        <v>0</v>
      </c>
      <c r="S8692">
        <v>0</v>
      </c>
      <c r="T8692">
        <v>0</v>
      </c>
      <c r="U8692">
        <v>49</v>
      </c>
      <c r="V8692">
        <v>0</v>
      </c>
      <c r="W8692">
        <v>0</v>
      </c>
      <c r="X8692">
        <v>0</v>
      </c>
      <c r="Y8692">
        <v>24.265039999999999</v>
      </c>
      <c r="Z8692">
        <v>0</v>
      </c>
      <c r="AA8692">
        <v>0</v>
      </c>
      <c r="AB8692">
        <v>0</v>
      </c>
      <c r="AC8692">
        <v>15.739117999999999</v>
      </c>
      <c r="AD8692">
        <v>0</v>
      </c>
      <c r="AE8692">
        <v>0</v>
      </c>
      <c r="AF8692">
        <v>40.004157999999997</v>
      </c>
    </row>
    <row r="8693" spans="1:32" x14ac:dyDescent="0.3">
      <c r="A8693">
        <v>2798601</v>
      </c>
      <c r="B8693">
        <v>1</v>
      </c>
      <c r="C8693" t="s">
        <v>82</v>
      </c>
      <c r="D8693" t="s">
        <v>87</v>
      </c>
      <c r="E8693" t="s">
        <v>30127</v>
      </c>
      <c r="F8693" t="s">
        <v>30128</v>
      </c>
      <c r="G8693" t="s">
        <v>31547</v>
      </c>
      <c r="H8693" t="s">
        <v>185</v>
      </c>
      <c r="I8693" t="s">
        <v>79</v>
      </c>
      <c r="J8693" t="s">
        <v>135</v>
      </c>
      <c r="K8693" t="s">
        <v>22</v>
      </c>
      <c r="L8693" t="s">
        <v>186</v>
      </c>
      <c r="M8693" t="s">
        <v>30505</v>
      </c>
      <c r="N8693" t="s">
        <v>30506</v>
      </c>
      <c r="O8693">
        <v>6.6197222222222227E-2</v>
      </c>
      <c r="P8693">
        <v>0</v>
      </c>
      <c r="Q8693">
        <v>5342</v>
      </c>
      <c r="R8693">
        <v>0</v>
      </c>
      <c r="S8693">
        <v>0</v>
      </c>
      <c r="T8693">
        <v>0</v>
      </c>
      <c r="U8693">
        <v>460</v>
      </c>
      <c r="V8693">
        <v>0</v>
      </c>
      <c r="W8693">
        <v>0</v>
      </c>
      <c r="X8693">
        <v>0</v>
      </c>
      <c r="Y8693">
        <v>92.036420000000007</v>
      </c>
      <c r="Z8693">
        <v>0</v>
      </c>
      <c r="AA8693">
        <v>0</v>
      </c>
      <c r="AB8693">
        <v>0</v>
      </c>
      <c r="AC8693">
        <v>12.956552</v>
      </c>
      <c r="AD8693">
        <v>0</v>
      </c>
      <c r="AE8693">
        <v>0</v>
      </c>
      <c r="AF8693">
        <v>104.99297</v>
      </c>
    </row>
    <row r="8694" spans="1:32" x14ac:dyDescent="0.3">
      <c r="A8694">
        <v>2783160</v>
      </c>
      <c r="B8694">
        <v>1</v>
      </c>
      <c r="C8694" t="s">
        <v>82</v>
      </c>
      <c r="D8694" t="s">
        <v>104</v>
      </c>
      <c r="E8694" t="s">
        <v>30507</v>
      </c>
      <c r="F8694" t="s">
        <v>30508</v>
      </c>
      <c r="G8694" t="s">
        <v>31552</v>
      </c>
      <c r="H8694" t="s">
        <v>1432</v>
      </c>
      <c r="I8694" t="s">
        <v>78</v>
      </c>
      <c r="J8694" t="s">
        <v>135</v>
      </c>
      <c r="K8694" t="s">
        <v>22</v>
      </c>
      <c r="L8694" t="s">
        <v>136</v>
      </c>
      <c r="M8694" t="s">
        <v>30509</v>
      </c>
      <c r="N8694" t="s">
        <v>30510</v>
      </c>
      <c r="O8694">
        <v>0.86583416666666668</v>
      </c>
      <c r="P8694">
        <v>0</v>
      </c>
      <c r="Q8694">
        <v>5</v>
      </c>
      <c r="R8694">
        <v>0</v>
      </c>
      <c r="S8694">
        <v>0</v>
      </c>
      <c r="T8694">
        <v>0</v>
      </c>
      <c r="U8694">
        <v>482</v>
      </c>
      <c r="V8694">
        <v>0</v>
      </c>
      <c r="W8694">
        <v>0</v>
      </c>
      <c r="X8694">
        <v>0</v>
      </c>
      <c r="Y8694">
        <v>0.54197269999999997</v>
      </c>
      <c r="Z8694">
        <v>0</v>
      </c>
      <c r="AA8694">
        <v>0</v>
      </c>
      <c r="AB8694">
        <v>0</v>
      </c>
      <c r="AC8694">
        <v>198.05786000000001</v>
      </c>
      <c r="AD8694">
        <v>0</v>
      </c>
      <c r="AE8694">
        <v>0</v>
      </c>
      <c r="AF8694">
        <v>198.59984</v>
      </c>
    </row>
    <row r="8695" spans="1:32" x14ac:dyDescent="0.3">
      <c r="A8695">
        <v>2798603</v>
      </c>
      <c r="B8695">
        <v>1</v>
      </c>
      <c r="C8695" t="s">
        <v>82</v>
      </c>
      <c r="D8695" t="s">
        <v>87</v>
      </c>
      <c r="E8695" t="s">
        <v>30511</v>
      </c>
      <c r="F8695" t="s">
        <v>30512</v>
      </c>
      <c r="G8695" t="s">
        <v>31547</v>
      </c>
      <c r="H8695" t="s">
        <v>185</v>
      </c>
      <c r="I8695" t="s">
        <v>79</v>
      </c>
      <c r="J8695" t="s">
        <v>135</v>
      </c>
      <c r="K8695" t="s">
        <v>22</v>
      </c>
      <c r="L8695" t="s">
        <v>186</v>
      </c>
      <c r="M8695" t="s">
        <v>30513</v>
      </c>
      <c r="N8695" t="s">
        <v>30514</v>
      </c>
      <c r="O8695">
        <v>6.0277777777777777E-2</v>
      </c>
      <c r="P8695">
        <v>0</v>
      </c>
      <c r="Q8695">
        <v>5174</v>
      </c>
      <c r="R8695">
        <v>0</v>
      </c>
      <c r="S8695">
        <v>0</v>
      </c>
      <c r="T8695">
        <v>0</v>
      </c>
      <c r="U8695">
        <v>443</v>
      </c>
      <c r="V8695">
        <v>1</v>
      </c>
      <c r="W8695">
        <v>0</v>
      </c>
      <c r="X8695">
        <v>0</v>
      </c>
      <c r="Y8695">
        <v>104.12183</v>
      </c>
      <c r="Z8695">
        <v>0</v>
      </c>
      <c r="AA8695">
        <v>0</v>
      </c>
      <c r="AB8695">
        <v>0</v>
      </c>
      <c r="AC8695">
        <v>18.667898000000001</v>
      </c>
      <c r="AD8695">
        <v>3.2647655000000002</v>
      </c>
      <c r="AE8695">
        <v>0</v>
      </c>
      <c r="AF8695">
        <v>126.0545</v>
      </c>
    </row>
    <row r="8696" spans="1:32" x14ac:dyDescent="0.3">
      <c r="A8696">
        <v>2781409</v>
      </c>
      <c r="B8696">
        <v>1</v>
      </c>
      <c r="C8696" t="s">
        <v>82</v>
      </c>
      <c r="D8696" t="s">
        <v>102</v>
      </c>
      <c r="E8696" t="s">
        <v>22964</v>
      </c>
      <c r="F8696" t="s">
        <v>22965</v>
      </c>
      <c r="G8696" t="s">
        <v>31551</v>
      </c>
      <c r="H8696" t="s">
        <v>145</v>
      </c>
      <c r="I8696" t="s">
        <v>79</v>
      </c>
      <c r="J8696" t="s">
        <v>135</v>
      </c>
      <c r="K8696" t="s">
        <v>22</v>
      </c>
      <c r="L8696" t="s">
        <v>136</v>
      </c>
      <c r="M8696" t="s">
        <v>30515</v>
      </c>
      <c r="N8696" t="s">
        <v>30516</v>
      </c>
      <c r="O8696">
        <v>0.17500083333333336</v>
      </c>
      <c r="P8696">
        <v>1</v>
      </c>
      <c r="Q8696">
        <v>820</v>
      </c>
      <c r="R8696">
        <v>1</v>
      </c>
      <c r="S8696">
        <v>13</v>
      </c>
      <c r="T8696">
        <v>2</v>
      </c>
      <c r="U8696">
        <v>59</v>
      </c>
      <c r="V8696">
        <v>0</v>
      </c>
      <c r="W8696">
        <v>0</v>
      </c>
      <c r="X8696">
        <v>8.9971720000000005E-2</v>
      </c>
      <c r="Y8696">
        <v>16.06973</v>
      </c>
      <c r="Z8696">
        <v>3.423934E-2</v>
      </c>
      <c r="AA8696">
        <v>8.9189290000000004E-2</v>
      </c>
      <c r="AB8696">
        <v>1.482758</v>
      </c>
      <c r="AC8696">
        <v>3.5199834999999999</v>
      </c>
      <c r="AD8696">
        <v>0</v>
      </c>
      <c r="AE8696">
        <v>0</v>
      </c>
      <c r="AF8696">
        <v>21.285872999999999</v>
      </c>
    </row>
    <row r="8697" spans="1:32" x14ac:dyDescent="0.3">
      <c r="A8697">
        <v>2789338</v>
      </c>
      <c r="B8697">
        <v>1</v>
      </c>
      <c r="C8697" t="s">
        <v>82</v>
      </c>
      <c r="D8697" t="s">
        <v>104</v>
      </c>
      <c r="E8697" t="s">
        <v>30517</v>
      </c>
      <c r="F8697" t="s">
        <v>30518</v>
      </c>
      <c r="G8697" t="s">
        <v>31545</v>
      </c>
      <c r="H8697" t="s">
        <v>145</v>
      </c>
      <c r="I8697" t="s">
        <v>79</v>
      </c>
      <c r="J8697" t="s">
        <v>135</v>
      </c>
      <c r="K8697" t="s">
        <v>22</v>
      </c>
      <c r="L8697" t="s">
        <v>136</v>
      </c>
      <c r="M8697" t="s">
        <v>30519</v>
      </c>
      <c r="N8697" t="s">
        <v>30520</v>
      </c>
      <c r="O8697">
        <v>0.31027777777777776</v>
      </c>
      <c r="P8697">
        <v>0</v>
      </c>
      <c r="Q8697">
        <v>1442</v>
      </c>
      <c r="R8697">
        <v>0</v>
      </c>
      <c r="S8697">
        <v>0</v>
      </c>
      <c r="T8697">
        <v>0</v>
      </c>
      <c r="U8697">
        <v>107</v>
      </c>
      <c r="V8697">
        <v>0</v>
      </c>
      <c r="W8697">
        <v>0</v>
      </c>
      <c r="X8697">
        <v>0</v>
      </c>
      <c r="Y8697">
        <v>105.0288</v>
      </c>
      <c r="Z8697">
        <v>0</v>
      </c>
      <c r="AA8697">
        <v>0</v>
      </c>
      <c r="AB8697">
        <v>0</v>
      </c>
      <c r="AC8697">
        <v>30.257701999999998</v>
      </c>
      <c r="AD8697">
        <v>0</v>
      </c>
      <c r="AE8697">
        <v>0</v>
      </c>
      <c r="AF8697">
        <v>135.28649999999999</v>
      </c>
    </row>
    <row r="8698" spans="1:32" x14ac:dyDescent="0.3">
      <c r="A8698">
        <v>3000640</v>
      </c>
      <c r="B8698">
        <v>1</v>
      </c>
      <c r="C8698" t="s">
        <v>83</v>
      </c>
      <c r="D8698" t="s">
        <v>126</v>
      </c>
      <c r="E8698" t="s">
        <v>30521</v>
      </c>
      <c r="F8698" t="s">
        <v>30522</v>
      </c>
      <c r="G8698" t="s">
        <v>31548</v>
      </c>
      <c r="H8698" t="s">
        <v>320</v>
      </c>
      <c r="I8698" t="s">
        <v>78</v>
      </c>
      <c r="J8698" t="s">
        <v>135</v>
      </c>
      <c r="K8698" t="s">
        <v>22</v>
      </c>
      <c r="L8698" t="s">
        <v>136</v>
      </c>
      <c r="M8698" t="s">
        <v>30523</v>
      </c>
      <c r="N8698" t="s">
        <v>30524</v>
      </c>
      <c r="O8698">
        <v>2.9779633333333333</v>
      </c>
      <c r="P8698">
        <v>0</v>
      </c>
      <c r="Q8698">
        <v>1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0.36776473999999998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0.36776473999999998</v>
      </c>
    </row>
    <row r="8699" spans="1:32" x14ac:dyDescent="0.3">
      <c r="A8699">
        <v>2795407</v>
      </c>
      <c r="B8699">
        <v>1</v>
      </c>
      <c r="C8699" t="s">
        <v>82</v>
      </c>
      <c r="D8699" t="s">
        <v>91</v>
      </c>
      <c r="E8699" t="s">
        <v>30525</v>
      </c>
      <c r="F8699" t="s">
        <v>30526</v>
      </c>
      <c r="G8699" t="s">
        <v>31552</v>
      </c>
      <c r="H8699" t="s">
        <v>3706</v>
      </c>
      <c r="I8699" t="s">
        <v>78</v>
      </c>
      <c r="J8699" t="s">
        <v>135</v>
      </c>
      <c r="K8699" t="s">
        <v>22</v>
      </c>
      <c r="L8699" t="s">
        <v>136</v>
      </c>
      <c r="M8699" t="s">
        <v>30527</v>
      </c>
      <c r="N8699" t="s">
        <v>30528</v>
      </c>
      <c r="O8699">
        <v>1.0874999999999999</v>
      </c>
      <c r="P8699">
        <v>0</v>
      </c>
      <c r="Q8699">
        <v>318</v>
      </c>
      <c r="R8699">
        <v>0</v>
      </c>
      <c r="S8699">
        <v>0</v>
      </c>
      <c r="T8699">
        <v>0</v>
      </c>
      <c r="U8699">
        <v>14</v>
      </c>
      <c r="V8699">
        <v>0</v>
      </c>
      <c r="W8699">
        <v>0</v>
      </c>
      <c r="X8699">
        <v>0</v>
      </c>
      <c r="Y8699">
        <v>86.628029999999995</v>
      </c>
      <c r="Z8699">
        <v>0</v>
      </c>
      <c r="AA8699">
        <v>0</v>
      </c>
      <c r="AB8699">
        <v>0</v>
      </c>
      <c r="AC8699">
        <v>11.556366000000001</v>
      </c>
      <c r="AD8699">
        <v>0</v>
      </c>
      <c r="AE8699">
        <v>0</v>
      </c>
      <c r="AF8699">
        <v>98.184394999999995</v>
      </c>
    </row>
    <row r="8700" spans="1:32" x14ac:dyDescent="0.3">
      <c r="A8700">
        <v>2783227</v>
      </c>
      <c r="B8700">
        <v>1</v>
      </c>
      <c r="C8700" t="s">
        <v>82</v>
      </c>
      <c r="D8700" t="s">
        <v>87</v>
      </c>
      <c r="E8700" t="s">
        <v>30529</v>
      </c>
      <c r="F8700" t="s">
        <v>30530</v>
      </c>
      <c r="G8700" t="s">
        <v>31548</v>
      </c>
      <c r="H8700" t="s">
        <v>333</v>
      </c>
      <c r="I8700" t="s">
        <v>78</v>
      </c>
      <c r="J8700" t="s">
        <v>135</v>
      </c>
      <c r="K8700" t="s">
        <v>22</v>
      </c>
      <c r="L8700" t="s">
        <v>136</v>
      </c>
      <c r="M8700" t="s">
        <v>30531</v>
      </c>
      <c r="N8700" t="s">
        <v>30532</v>
      </c>
      <c r="O8700">
        <v>1.3438888888888889</v>
      </c>
      <c r="P8700">
        <v>0</v>
      </c>
      <c r="Q8700">
        <v>1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0.16683875000000001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0.16683875000000001</v>
      </c>
    </row>
    <row r="8701" spans="1:32" x14ac:dyDescent="0.3">
      <c r="A8701">
        <v>2789387</v>
      </c>
      <c r="B8701">
        <v>1</v>
      </c>
      <c r="C8701" t="s">
        <v>82</v>
      </c>
      <c r="D8701" t="s">
        <v>107</v>
      </c>
      <c r="E8701" t="s">
        <v>30533</v>
      </c>
      <c r="F8701" t="s">
        <v>30534</v>
      </c>
      <c r="G8701" t="s">
        <v>31547</v>
      </c>
      <c r="H8701" t="s">
        <v>185</v>
      </c>
      <c r="I8701" t="s">
        <v>79</v>
      </c>
      <c r="J8701" t="s">
        <v>135</v>
      </c>
      <c r="K8701" t="s">
        <v>22</v>
      </c>
      <c r="L8701" t="s">
        <v>136</v>
      </c>
      <c r="M8701" t="s">
        <v>30535</v>
      </c>
      <c r="N8701" t="s">
        <v>30536</v>
      </c>
      <c r="O8701">
        <v>0.48388888888888887</v>
      </c>
      <c r="P8701">
        <v>0</v>
      </c>
      <c r="Q8701">
        <v>426</v>
      </c>
      <c r="R8701">
        <v>0</v>
      </c>
      <c r="S8701">
        <v>3</v>
      </c>
      <c r="T8701">
        <v>2</v>
      </c>
      <c r="U8701">
        <v>43</v>
      </c>
      <c r="V8701">
        <v>0</v>
      </c>
      <c r="W8701">
        <v>0</v>
      </c>
      <c r="X8701">
        <v>0</v>
      </c>
      <c r="Y8701">
        <v>118.67485000000001</v>
      </c>
      <c r="Z8701">
        <v>0</v>
      </c>
      <c r="AA8701">
        <v>0.43327862</v>
      </c>
      <c r="AB8701">
        <v>135.21342000000001</v>
      </c>
      <c r="AC8701">
        <v>30.994199999999999</v>
      </c>
      <c r="AD8701">
        <v>0</v>
      </c>
      <c r="AE8701">
        <v>0</v>
      </c>
      <c r="AF8701">
        <v>285.31576999999999</v>
      </c>
    </row>
    <row r="8702" spans="1:32" x14ac:dyDescent="0.3">
      <c r="A8702">
        <v>2790034</v>
      </c>
      <c r="B8702">
        <v>1</v>
      </c>
      <c r="C8702" t="s">
        <v>82</v>
      </c>
      <c r="D8702" t="s">
        <v>100</v>
      </c>
      <c r="E8702" t="s">
        <v>30537</v>
      </c>
      <c r="F8702" t="s">
        <v>30538</v>
      </c>
      <c r="G8702" t="s">
        <v>31548</v>
      </c>
      <c r="H8702" t="s">
        <v>311</v>
      </c>
      <c r="I8702" t="s">
        <v>78</v>
      </c>
      <c r="J8702" t="s">
        <v>135</v>
      </c>
      <c r="K8702" t="s">
        <v>22</v>
      </c>
      <c r="L8702" t="s">
        <v>136</v>
      </c>
      <c r="M8702" t="s">
        <v>30539</v>
      </c>
      <c r="N8702" t="s">
        <v>30540</v>
      </c>
      <c r="O8702">
        <v>0.49555555555555558</v>
      </c>
      <c r="P8702">
        <v>0</v>
      </c>
      <c r="Q8702">
        <v>1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0.32365759999999999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0.32365759999999999</v>
      </c>
    </row>
    <row r="8703" spans="1:32" x14ac:dyDescent="0.3">
      <c r="A8703">
        <v>2802760</v>
      </c>
      <c r="B8703">
        <v>1</v>
      </c>
      <c r="C8703" t="s">
        <v>82</v>
      </c>
      <c r="D8703" t="s">
        <v>90</v>
      </c>
      <c r="E8703" t="s">
        <v>30541</v>
      </c>
      <c r="F8703" t="s">
        <v>30542</v>
      </c>
      <c r="G8703" t="s">
        <v>31548</v>
      </c>
      <c r="H8703" t="s">
        <v>333</v>
      </c>
      <c r="I8703" t="s">
        <v>78</v>
      </c>
      <c r="J8703" t="s">
        <v>135</v>
      </c>
      <c r="K8703" t="s">
        <v>22</v>
      </c>
      <c r="L8703" t="s">
        <v>136</v>
      </c>
      <c r="M8703" t="s">
        <v>30543</v>
      </c>
      <c r="N8703" t="s">
        <v>30544</v>
      </c>
      <c r="O8703">
        <v>1.5880555555555556</v>
      </c>
      <c r="P8703">
        <v>0</v>
      </c>
      <c r="Q8703">
        <v>14</v>
      </c>
      <c r="R8703">
        <v>0</v>
      </c>
      <c r="S8703">
        <v>0</v>
      </c>
      <c r="T8703">
        <v>0</v>
      </c>
      <c r="U8703">
        <v>36</v>
      </c>
      <c r="V8703">
        <v>0</v>
      </c>
      <c r="W8703">
        <v>0</v>
      </c>
      <c r="X8703">
        <v>0</v>
      </c>
      <c r="Y8703">
        <v>6.3312273000000001</v>
      </c>
      <c r="Z8703">
        <v>0</v>
      </c>
      <c r="AA8703">
        <v>0</v>
      </c>
      <c r="AB8703">
        <v>0</v>
      </c>
      <c r="AC8703">
        <v>21.345120000000001</v>
      </c>
      <c r="AD8703">
        <v>0</v>
      </c>
      <c r="AE8703">
        <v>0</v>
      </c>
      <c r="AF8703">
        <v>27.676348000000001</v>
      </c>
    </row>
    <row r="8704" spans="1:32" x14ac:dyDescent="0.3">
      <c r="A8704">
        <v>2796007</v>
      </c>
      <c r="B8704">
        <v>1</v>
      </c>
      <c r="C8704" t="s">
        <v>83</v>
      </c>
      <c r="D8704" t="s">
        <v>125</v>
      </c>
      <c r="E8704" t="s">
        <v>30545</v>
      </c>
      <c r="F8704" t="s">
        <v>30546</v>
      </c>
      <c r="G8704" t="s">
        <v>31548</v>
      </c>
      <c r="H8704" t="s">
        <v>311</v>
      </c>
      <c r="I8704" t="s">
        <v>78</v>
      </c>
      <c r="J8704" t="s">
        <v>135</v>
      </c>
      <c r="K8704" t="s">
        <v>22</v>
      </c>
      <c r="L8704" t="s">
        <v>136</v>
      </c>
      <c r="M8704" t="s">
        <v>30547</v>
      </c>
      <c r="N8704" t="s">
        <v>30548</v>
      </c>
      <c r="O8704">
        <v>1.2391666666666667</v>
      </c>
      <c r="P8704">
        <v>0</v>
      </c>
      <c r="Q8704">
        <v>2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0.15582557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0.15582557</v>
      </c>
    </row>
    <row r="8705" spans="1:32" x14ac:dyDescent="0.3">
      <c r="A8705">
        <v>2783170</v>
      </c>
      <c r="B8705">
        <v>1</v>
      </c>
      <c r="C8705" t="s">
        <v>82</v>
      </c>
      <c r="D8705" t="s">
        <v>108</v>
      </c>
      <c r="E8705" t="s">
        <v>30549</v>
      </c>
      <c r="F8705" t="s">
        <v>30550</v>
      </c>
      <c r="G8705" t="s">
        <v>31545</v>
      </c>
      <c r="H8705" t="s">
        <v>134</v>
      </c>
      <c r="I8705" t="s">
        <v>79</v>
      </c>
      <c r="J8705" t="s">
        <v>135</v>
      </c>
      <c r="K8705" t="s">
        <v>22</v>
      </c>
      <c r="L8705" t="s">
        <v>136</v>
      </c>
      <c r="M8705" t="s">
        <v>30551</v>
      </c>
      <c r="N8705" t="s">
        <v>30552</v>
      </c>
      <c r="O8705">
        <v>8.3055555555555549E-2</v>
      </c>
      <c r="P8705">
        <v>0</v>
      </c>
      <c r="Q8705">
        <v>637</v>
      </c>
      <c r="R8705">
        <v>10</v>
      </c>
      <c r="S8705">
        <v>165</v>
      </c>
      <c r="T8705">
        <v>2</v>
      </c>
      <c r="U8705">
        <v>118</v>
      </c>
      <c r="V8705">
        <v>1</v>
      </c>
      <c r="W8705">
        <v>0</v>
      </c>
      <c r="X8705">
        <v>0</v>
      </c>
      <c r="Y8705">
        <v>13.865190999999999</v>
      </c>
      <c r="Z8705">
        <v>0.35317520000000002</v>
      </c>
      <c r="AA8705">
        <v>12.012124</v>
      </c>
      <c r="AB8705">
        <v>1.8460977999999999</v>
      </c>
      <c r="AC8705">
        <v>11.956882</v>
      </c>
      <c r="AD8705">
        <v>16.427174000000001</v>
      </c>
      <c r="AE8705">
        <v>0</v>
      </c>
      <c r="AF8705">
        <v>56.460644000000002</v>
      </c>
    </row>
    <row r="8706" spans="1:32" x14ac:dyDescent="0.3">
      <c r="A8706">
        <v>2783536</v>
      </c>
      <c r="B8706">
        <v>1</v>
      </c>
      <c r="C8706" t="s">
        <v>82</v>
      </c>
      <c r="D8706" t="s">
        <v>88</v>
      </c>
      <c r="E8706" t="s">
        <v>30553</v>
      </c>
      <c r="F8706" t="s">
        <v>600</v>
      </c>
      <c r="G8706" t="s">
        <v>31545</v>
      </c>
      <c r="H8706" t="s">
        <v>1209</v>
      </c>
      <c r="I8706" t="s">
        <v>79</v>
      </c>
      <c r="J8706" t="s">
        <v>135</v>
      </c>
      <c r="K8706" t="s">
        <v>22</v>
      </c>
      <c r="L8706" t="s">
        <v>136</v>
      </c>
      <c r="M8706" t="s">
        <v>30554</v>
      </c>
      <c r="N8706" t="s">
        <v>30555</v>
      </c>
      <c r="O8706">
        <v>5.8763900000000007</v>
      </c>
      <c r="P8706">
        <v>0</v>
      </c>
      <c r="Q8706">
        <v>1</v>
      </c>
      <c r="R8706">
        <v>9</v>
      </c>
      <c r="S8706">
        <v>178</v>
      </c>
      <c r="T8706">
        <v>1</v>
      </c>
      <c r="U8706">
        <v>20</v>
      </c>
      <c r="V8706">
        <v>1</v>
      </c>
      <c r="W8706">
        <v>0</v>
      </c>
      <c r="X8706">
        <v>0</v>
      </c>
      <c r="Y8706">
        <v>1.6228514999999999</v>
      </c>
      <c r="Z8706">
        <v>4.8913270000000004</v>
      </c>
      <c r="AA8706">
        <v>1392.9581000000001</v>
      </c>
      <c r="AB8706">
        <v>53.661864999999999</v>
      </c>
      <c r="AC8706">
        <v>178.95968999999999</v>
      </c>
      <c r="AD8706">
        <v>27.52515</v>
      </c>
      <c r="AE8706">
        <v>0</v>
      </c>
      <c r="AF8706">
        <v>1659.6189999999999</v>
      </c>
    </row>
    <row r="8707" spans="1:32" x14ac:dyDescent="0.3">
      <c r="A8707">
        <v>2794507</v>
      </c>
      <c r="B8707">
        <v>5</v>
      </c>
      <c r="C8707" t="s">
        <v>82</v>
      </c>
      <c r="D8707" t="s">
        <v>91</v>
      </c>
      <c r="E8707" t="s">
        <v>6677</v>
      </c>
      <c r="F8707" t="s">
        <v>6678</v>
      </c>
      <c r="G8707" t="s">
        <v>31551</v>
      </c>
      <c r="H8707" t="s">
        <v>3857</v>
      </c>
      <c r="I8707" t="s">
        <v>79</v>
      </c>
      <c r="J8707" t="s">
        <v>135</v>
      </c>
      <c r="K8707" t="s">
        <v>22</v>
      </c>
      <c r="L8707" t="s">
        <v>136</v>
      </c>
      <c r="M8707" t="s">
        <v>29553</v>
      </c>
      <c r="N8707" t="s">
        <v>30192</v>
      </c>
      <c r="O8707">
        <v>0.16944444444444445</v>
      </c>
      <c r="P8707">
        <v>0</v>
      </c>
      <c r="Q8707">
        <v>16764</v>
      </c>
      <c r="R8707">
        <v>0</v>
      </c>
      <c r="S8707">
        <v>13</v>
      </c>
      <c r="T8707">
        <v>2</v>
      </c>
      <c r="U8707">
        <v>1173</v>
      </c>
      <c r="V8707">
        <v>1</v>
      </c>
      <c r="W8707">
        <v>0</v>
      </c>
      <c r="X8707">
        <v>0</v>
      </c>
      <c r="Y8707">
        <v>679.82056</v>
      </c>
      <c r="Z8707">
        <v>0</v>
      </c>
      <c r="AA8707">
        <v>0.59345526000000004</v>
      </c>
      <c r="AB8707">
        <v>0.55705539999999998</v>
      </c>
      <c r="AC8707">
        <v>299.78345000000002</v>
      </c>
      <c r="AD8707">
        <v>94.597229999999996</v>
      </c>
      <c r="AE8707">
        <v>0</v>
      </c>
      <c r="AF8707">
        <v>1075.3516999999999</v>
      </c>
    </row>
    <row r="8708" spans="1:32" x14ac:dyDescent="0.3">
      <c r="A8708">
        <v>2790066</v>
      </c>
      <c r="B8708">
        <v>1</v>
      </c>
      <c r="C8708" t="s">
        <v>82</v>
      </c>
      <c r="D8708" t="s">
        <v>107</v>
      </c>
      <c r="E8708" t="s">
        <v>30556</v>
      </c>
      <c r="F8708" t="s">
        <v>30557</v>
      </c>
      <c r="G8708" t="s">
        <v>31547</v>
      </c>
      <c r="H8708" t="s">
        <v>185</v>
      </c>
      <c r="I8708" t="s">
        <v>80</v>
      </c>
      <c r="J8708" t="s">
        <v>135</v>
      </c>
      <c r="K8708" t="s">
        <v>22</v>
      </c>
      <c r="L8708" t="s">
        <v>186</v>
      </c>
      <c r="M8708" t="s">
        <v>30558</v>
      </c>
      <c r="N8708" t="s">
        <v>30559</v>
      </c>
      <c r="O8708">
        <v>7.5555555555555556E-2</v>
      </c>
      <c r="P8708">
        <v>0</v>
      </c>
      <c r="Q8708">
        <v>1750</v>
      </c>
      <c r="R8708">
        <v>0</v>
      </c>
      <c r="S8708">
        <v>0</v>
      </c>
      <c r="T8708">
        <v>2</v>
      </c>
      <c r="U8708">
        <v>233</v>
      </c>
      <c r="V8708">
        <v>0</v>
      </c>
      <c r="W8708">
        <v>1</v>
      </c>
      <c r="X8708">
        <v>0</v>
      </c>
      <c r="Y8708">
        <v>41.267882999999998</v>
      </c>
      <c r="Z8708">
        <v>0</v>
      </c>
      <c r="AA8708">
        <v>0</v>
      </c>
      <c r="AB8708">
        <v>1.2381359000000001</v>
      </c>
      <c r="AC8708">
        <v>16.830552999999998</v>
      </c>
      <c r="AD8708">
        <v>0</v>
      </c>
      <c r="AE8708">
        <v>0.20392936</v>
      </c>
      <c r="AF8708">
        <v>59.540500000000002</v>
      </c>
    </row>
    <row r="8709" spans="1:32" x14ac:dyDescent="0.3">
      <c r="A8709">
        <v>2801802</v>
      </c>
      <c r="B8709">
        <v>1</v>
      </c>
      <c r="C8709" t="s">
        <v>82</v>
      </c>
      <c r="D8709" t="s">
        <v>91</v>
      </c>
      <c r="E8709" t="s">
        <v>30560</v>
      </c>
      <c r="F8709" t="s">
        <v>30561</v>
      </c>
      <c r="G8709" t="s">
        <v>31552</v>
      </c>
      <c r="H8709" t="s">
        <v>643</v>
      </c>
      <c r="I8709" t="s">
        <v>78</v>
      </c>
      <c r="J8709" t="s">
        <v>135</v>
      </c>
      <c r="K8709" t="s">
        <v>22</v>
      </c>
      <c r="L8709" t="s">
        <v>186</v>
      </c>
      <c r="M8709" t="s">
        <v>30562</v>
      </c>
      <c r="N8709" t="s">
        <v>30563</v>
      </c>
      <c r="O8709">
        <v>0.6497222222222222</v>
      </c>
      <c r="P8709">
        <v>0</v>
      </c>
      <c r="Q8709">
        <v>753</v>
      </c>
      <c r="R8709">
        <v>0</v>
      </c>
      <c r="S8709">
        <v>0</v>
      </c>
      <c r="T8709">
        <v>0</v>
      </c>
      <c r="U8709">
        <v>9</v>
      </c>
      <c r="V8709">
        <v>0</v>
      </c>
      <c r="W8709">
        <v>0</v>
      </c>
      <c r="X8709">
        <v>0</v>
      </c>
      <c r="Y8709">
        <v>87.861459999999994</v>
      </c>
      <c r="Z8709">
        <v>0</v>
      </c>
      <c r="AA8709">
        <v>0</v>
      </c>
      <c r="AB8709">
        <v>0</v>
      </c>
      <c r="AC8709">
        <v>4.1988339999999997</v>
      </c>
      <c r="AD8709">
        <v>0</v>
      </c>
      <c r="AE8709">
        <v>0</v>
      </c>
      <c r="AF8709">
        <v>92.060289999999995</v>
      </c>
    </row>
    <row r="8710" spans="1:32" x14ac:dyDescent="0.3">
      <c r="A8710">
        <v>2793602</v>
      </c>
      <c r="B8710">
        <v>1</v>
      </c>
      <c r="C8710" t="s">
        <v>82</v>
      </c>
      <c r="D8710" t="s">
        <v>90</v>
      </c>
      <c r="E8710" t="s">
        <v>17538</v>
      </c>
      <c r="F8710" t="s">
        <v>17539</v>
      </c>
      <c r="G8710" t="s">
        <v>31547</v>
      </c>
      <c r="H8710" t="s">
        <v>185</v>
      </c>
      <c r="I8710" t="s">
        <v>80</v>
      </c>
      <c r="J8710" t="s">
        <v>135</v>
      </c>
      <c r="K8710" t="s">
        <v>22</v>
      </c>
      <c r="L8710" t="s">
        <v>186</v>
      </c>
      <c r="M8710" t="s">
        <v>30564</v>
      </c>
      <c r="N8710" t="s">
        <v>30565</v>
      </c>
      <c r="O8710">
        <v>0.1225</v>
      </c>
      <c r="P8710">
        <v>10</v>
      </c>
      <c r="Q8710">
        <v>2064</v>
      </c>
      <c r="R8710">
        <v>0</v>
      </c>
      <c r="S8710">
        <v>0</v>
      </c>
      <c r="T8710">
        <v>17</v>
      </c>
      <c r="U8710">
        <v>361</v>
      </c>
      <c r="V8710">
        <v>6</v>
      </c>
      <c r="W8710">
        <v>10</v>
      </c>
      <c r="X8710">
        <v>0.44605025999999998</v>
      </c>
      <c r="Y8710">
        <v>107.09698</v>
      </c>
      <c r="Z8710">
        <v>0</v>
      </c>
      <c r="AA8710">
        <v>0</v>
      </c>
      <c r="AB8710">
        <v>19.167458</v>
      </c>
      <c r="AC8710">
        <v>49.087150000000001</v>
      </c>
      <c r="AD8710">
        <v>13.651004</v>
      </c>
      <c r="AE8710">
        <v>3.4336755000000001</v>
      </c>
      <c r="AF8710">
        <v>192.88230999999999</v>
      </c>
    </row>
    <row r="8711" spans="1:32" x14ac:dyDescent="0.3">
      <c r="A8711">
        <v>2783355</v>
      </c>
      <c r="B8711">
        <v>2</v>
      </c>
      <c r="C8711" t="s">
        <v>83</v>
      </c>
      <c r="D8711" t="s">
        <v>124</v>
      </c>
      <c r="E8711" t="s">
        <v>30566</v>
      </c>
      <c r="F8711" t="s">
        <v>30567</v>
      </c>
      <c r="G8711" t="s">
        <v>31546</v>
      </c>
      <c r="H8711" t="s">
        <v>409</v>
      </c>
      <c r="I8711" t="s">
        <v>78</v>
      </c>
      <c r="J8711" t="s">
        <v>135</v>
      </c>
      <c r="K8711" t="s">
        <v>3</v>
      </c>
      <c r="L8711" t="s">
        <v>136</v>
      </c>
      <c r="M8711" t="s">
        <v>30140</v>
      </c>
      <c r="N8711" t="s">
        <v>30568</v>
      </c>
      <c r="O8711">
        <v>2.0955555555555554</v>
      </c>
      <c r="P8711">
        <v>0</v>
      </c>
      <c r="Q8711">
        <v>34</v>
      </c>
      <c r="R8711">
        <v>0</v>
      </c>
      <c r="S8711">
        <v>0</v>
      </c>
      <c r="T8711">
        <v>0</v>
      </c>
      <c r="U8711">
        <v>2</v>
      </c>
      <c r="V8711">
        <v>0</v>
      </c>
      <c r="W8711">
        <v>0</v>
      </c>
      <c r="X8711">
        <v>0</v>
      </c>
      <c r="Y8711">
        <v>29.612220000000001</v>
      </c>
      <c r="Z8711">
        <v>0</v>
      </c>
      <c r="AA8711">
        <v>0</v>
      </c>
      <c r="AB8711">
        <v>0</v>
      </c>
      <c r="AC8711">
        <v>0.20813465</v>
      </c>
      <c r="AD8711">
        <v>0</v>
      </c>
      <c r="AE8711">
        <v>0</v>
      </c>
      <c r="AF8711">
        <v>29.820356</v>
      </c>
    </row>
    <row r="8712" spans="1:32" x14ac:dyDescent="0.3">
      <c r="A8712">
        <v>2794763</v>
      </c>
      <c r="B8712">
        <v>2</v>
      </c>
      <c r="C8712" t="s">
        <v>82</v>
      </c>
      <c r="D8712" t="s">
        <v>104</v>
      </c>
      <c r="E8712" t="s">
        <v>30569</v>
      </c>
      <c r="F8712" t="s">
        <v>30570</v>
      </c>
      <c r="G8712" t="s">
        <v>31545</v>
      </c>
      <c r="H8712" t="s">
        <v>134</v>
      </c>
      <c r="I8712" t="s">
        <v>79</v>
      </c>
      <c r="J8712" t="s">
        <v>135</v>
      </c>
      <c r="K8712" t="s">
        <v>22</v>
      </c>
      <c r="L8712" t="s">
        <v>136</v>
      </c>
      <c r="M8712" t="s">
        <v>20654</v>
      </c>
      <c r="N8712" t="s">
        <v>30571</v>
      </c>
      <c r="O8712">
        <v>1.4719444444444445</v>
      </c>
      <c r="P8712">
        <v>0</v>
      </c>
      <c r="Q8712">
        <v>5551</v>
      </c>
      <c r="R8712">
        <v>0</v>
      </c>
      <c r="S8712">
        <v>0</v>
      </c>
      <c r="T8712">
        <v>2</v>
      </c>
      <c r="U8712">
        <v>305</v>
      </c>
      <c r="V8712">
        <v>0</v>
      </c>
      <c r="W8712">
        <v>0</v>
      </c>
      <c r="X8712">
        <v>0</v>
      </c>
      <c r="Y8712">
        <v>2910.3539999999998</v>
      </c>
      <c r="Z8712">
        <v>0</v>
      </c>
      <c r="AA8712">
        <v>0</v>
      </c>
      <c r="AB8712">
        <v>28.569378</v>
      </c>
      <c r="AC8712">
        <v>205.95820000000001</v>
      </c>
      <c r="AD8712">
        <v>0</v>
      </c>
      <c r="AE8712">
        <v>0</v>
      </c>
      <c r="AF8712">
        <v>3144.8816000000002</v>
      </c>
    </row>
    <row r="8713" spans="1:32" x14ac:dyDescent="0.3">
      <c r="A8713">
        <v>2807150</v>
      </c>
      <c r="B8713">
        <v>2</v>
      </c>
      <c r="C8713" t="s">
        <v>83</v>
      </c>
      <c r="D8713" t="s">
        <v>126</v>
      </c>
      <c r="E8713" t="s">
        <v>30572</v>
      </c>
      <c r="F8713" t="s">
        <v>30573</v>
      </c>
      <c r="G8713" t="s">
        <v>31552</v>
      </c>
      <c r="H8713" t="s">
        <v>172</v>
      </c>
      <c r="I8713" t="s">
        <v>78</v>
      </c>
      <c r="J8713" t="s">
        <v>135</v>
      </c>
      <c r="K8713" t="s">
        <v>22</v>
      </c>
      <c r="L8713" t="s">
        <v>136</v>
      </c>
      <c r="M8713" t="s">
        <v>30574</v>
      </c>
      <c r="N8713" t="s">
        <v>30575</v>
      </c>
      <c r="O8713">
        <v>3.8022222222222224</v>
      </c>
      <c r="P8713">
        <v>0</v>
      </c>
      <c r="Q8713">
        <v>44</v>
      </c>
      <c r="R8713">
        <v>0</v>
      </c>
      <c r="S8713">
        <v>0</v>
      </c>
      <c r="T8713">
        <v>0</v>
      </c>
      <c r="U8713">
        <v>4</v>
      </c>
      <c r="V8713">
        <v>0</v>
      </c>
      <c r="W8713">
        <v>0</v>
      </c>
      <c r="X8713">
        <v>0</v>
      </c>
      <c r="Y8713">
        <v>17.010390999999998</v>
      </c>
      <c r="Z8713">
        <v>0</v>
      </c>
      <c r="AA8713">
        <v>0</v>
      </c>
      <c r="AB8713">
        <v>0</v>
      </c>
      <c r="AC8713">
        <v>4.3650140000000004</v>
      </c>
      <c r="AD8713">
        <v>0</v>
      </c>
      <c r="AE8713">
        <v>0</v>
      </c>
      <c r="AF8713">
        <v>21.375404</v>
      </c>
    </row>
    <row r="8714" spans="1:32" x14ac:dyDescent="0.3">
      <c r="A8714">
        <v>2783439</v>
      </c>
      <c r="B8714">
        <v>1</v>
      </c>
      <c r="C8714" t="s">
        <v>83</v>
      </c>
      <c r="D8714" t="s">
        <v>123</v>
      </c>
      <c r="E8714" t="s">
        <v>30576</v>
      </c>
      <c r="F8714" t="s">
        <v>30577</v>
      </c>
      <c r="G8714" t="s">
        <v>31549</v>
      </c>
      <c r="H8714" t="s">
        <v>134</v>
      </c>
      <c r="I8714" t="s">
        <v>79</v>
      </c>
      <c r="J8714" t="s">
        <v>135</v>
      </c>
      <c r="K8714" t="s">
        <v>22</v>
      </c>
      <c r="L8714" t="s">
        <v>136</v>
      </c>
      <c r="M8714" t="s">
        <v>30578</v>
      </c>
      <c r="N8714" t="s">
        <v>30579</v>
      </c>
      <c r="O8714">
        <v>0.17527861111111112</v>
      </c>
      <c r="P8714">
        <v>0</v>
      </c>
      <c r="Q8714">
        <v>199</v>
      </c>
      <c r="R8714">
        <v>31</v>
      </c>
      <c r="S8714">
        <v>17</v>
      </c>
      <c r="T8714">
        <v>1</v>
      </c>
      <c r="U8714">
        <v>14</v>
      </c>
      <c r="V8714">
        <v>0</v>
      </c>
      <c r="W8714">
        <v>0</v>
      </c>
      <c r="X8714">
        <v>0</v>
      </c>
      <c r="Y8714">
        <v>4.9218719999999996</v>
      </c>
      <c r="Z8714">
        <v>3.2405922</v>
      </c>
      <c r="AA8714">
        <v>0.68616900000000003</v>
      </c>
      <c r="AB8714">
        <v>0.13922704999999999</v>
      </c>
      <c r="AC8714">
        <v>1.0752103</v>
      </c>
      <c r="AD8714">
        <v>0</v>
      </c>
      <c r="AE8714">
        <v>0</v>
      </c>
      <c r="AF8714">
        <v>10.063071000000001</v>
      </c>
    </row>
    <row r="8715" spans="1:32" x14ac:dyDescent="0.3">
      <c r="A8715">
        <v>2794843</v>
      </c>
      <c r="B8715">
        <v>1</v>
      </c>
      <c r="C8715" t="s">
        <v>83</v>
      </c>
      <c r="D8715" t="s">
        <v>128</v>
      </c>
      <c r="E8715" t="s">
        <v>30580</v>
      </c>
      <c r="F8715" t="s">
        <v>30581</v>
      </c>
      <c r="G8715" t="s">
        <v>31551</v>
      </c>
      <c r="H8715" t="s">
        <v>134</v>
      </c>
      <c r="I8715" t="s">
        <v>79</v>
      </c>
      <c r="J8715" t="s">
        <v>135</v>
      </c>
      <c r="K8715" t="s">
        <v>22</v>
      </c>
      <c r="L8715" t="s">
        <v>136</v>
      </c>
      <c r="M8715" t="s">
        <v>30582</v>
      </c>
      <c r="N8715" t="s">
        <v>30583</v>
      </c>
      <c r="O8715">
        <v>0.29055555555555557</v>
      </c>
      <c r="P8715">
        <v>1</v>
      </c>
      <c r="Q8715">
        <v>421</v>
      </c>
      <c r="R8715">
        <v>1</v>
      </c>
      <c r="S8715">
        <v>41</v>
      </c>
      <c r="T8715">
        <v>0</v>
      </c>
      <c r="U8715">
        <v>74</v>
      </c>
      <c r="V8715">
        <v>0</v>
      </c>
      <c r="W8715">
        <v>0</v>
      </c>
      <c r="X8715">
        <v>1.0205468</v>
      </c>
      <c r="Y8715">
        <v>18.652224</v>
      </c>
      <c r="Z8715">
        <v>0.19103506000000001</v>
      </c>
      <c r="AA8715">
        <v>1.4651649</v>
      </c>
      <c r="AB8715">
        <v>0</v>
      </c>
      <c r="AC8715">
        <v>7.4192853000000003</v>
      </c>
      <c r="AD8715">
        <v>0</v>
      </c>
      <c r="AE8715">
        <v>0</v>
      </c>
      <c r="AF8715">
        <v>28.748255</v>
      </c>
    </row>
    <row r="8716" spans="1:32" x14ac:dyDescent="0.3">
      <c r="A8716">
        <v>2783581</v>
      </c>
      <c r="B8716">
        <v>1</v>
      </c>
      <c r="C8716" t="s">
        <v>82</v>
      </c>
      <c r="D8716" t="s">
        <v>90</v>
      </c>
      <c r="E8716" t="s">
        <v>30584</v>
      </c>
      <c r="F8716" t="s">
        <v>30585</v>
      </c>
      <c r="G8716" t="s">
        <v>31548</v>
      </c>
      <c r="H8716" t="s">
        <v>333</v>
      </c>
      <c r="I8716" t="s">
        <v>78</v>
      </c>
      <c r="J8716" t="s">
        <v>135</v>
      </c>
      <c r="K8716" t="s">
        <v>22</v>
      </c>
      <c r="L8716" t="s">
        <v>136</v>
      </c>
      <c r="M8716" t="s">
        <v>30586</v>
      </c>
      <c r="N8716" t="s">
        <v>30587</v>
      </c>
      <c r="O8716">
        <v>1.6263888888888889</v>
      </c>
      <c r="P8716">
        <v>0</v>
      </c>
      <c r="Q8716">
        <v>3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1.7635585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1.7635585</v>
      </c>
    </row>
    <row r="8717" spans="1:32" x14ac:dyDescent="0.3">
      <c r="A8717">
        <v>2807657</v>
      </c>
      <c r="B8717">
        <v>1</v>
      </c>
      <c r="C8717" t="s">
        <v>83</v>
      </c>
      <c r="D8717" t="s">
        <v>126</v>
      </c>
      <c r="E8717" t="s">
        <v>1322</v>
      </c>
      <c r="F8717" t="s">
        <v>1323</v>
      </c>
      <c r="G8717" t="s">
        <v>31552</v>
      </c>
      <c r="H8717" t="s">
        <v>261</v>
      </c>
      <c r="I8717" t="s">
        <v>78</v>
      </c>
      <c r="J8717" t="s">
        <v>135</v>
      </c>
      <c r="K8717" t="s">
        <v>22</v>
      </c>
      <c r="L8717" t="s">
        <v>136</v>
      </c>
      <c r="M8717" t="s">
        <v>30588</v>
      </c>
      <c r="N8717" t="s">
        <v>30589</v>
      </c>
      <c r="O8717">
        <v>0.68083333333333329</v>
      </c>
      <c r="P8717">
        <v>0</v>
      </c>
      <c r="Q8717">
        <v>15</v>
      </c>
      <c r="R8717">
        <v>0</v>
      </c>
      <c r="S8717">
        <v>1</v>
      </c>
      <c r="T8717">
        <v>0</v>
      </c>
      <c r="U8717">
        <v>1</v>
      </c>
      <c r="V8717">
        <v>0</v>
      </c>
      <c r="W8717">
        <v>0</v>
      </c>
      <c r="X8717">
        <v>0</v>
      </c>
      <c r="Y8717">
        <v>5.5770473000000003</v>
      </c>
      <c r="Z8717">
        <v>0</v>
      </c>
      <c r="AA8717">
        <v>7.5326590000000001E-4</v>
      </c>
      <c r="AB8717">
        <v>0</v>
      </c>
      <c r="AC8717">
        <v>0.73940969999999995</v>
      </c>
      <c r="AD8717">
        <v>0</v>
      </c>
      <c r="AE8717">
        <v>0</v>
      </c>
      <c r="AF8717">
        <v>6.3172100000000002</v>
      </c>
    </row>
    <row r="8718" spans="1:32" x14ac:dyDescent="0.3">
      <c r="A8718">
        <v>2795060</v>
      </c>
      <c r="B8718">
        <v>1</v>
      </c>
      <c r="C8718" t="s">
        <v>82</v>
      </c>
      <c r="D8718" t="s">
        <v>93</v>
      </c>
      <c r="E8718" t="s">
        <v>30590</v>
      </c>
      <c r="F8718" t="s">
        <v>30591</v>
      </c>
      <c r="G8718" t="s">
        <v>31552</v>
      </c>
      <c r="H8718" t="s">
        <v>643</v>
      </c>
      <c r="I8718" t="s">
        <v>78</v>
      </c>
      <c r="J8718" t="s">
        <v>135</v>
      </c>
      <c r="K8718" t="s">
        <v>22</v>
      </c>
      <c r="L8718" t="s">
        <v>186</v>
      </c>
      <c r="M8718" t="s">
        <v>30592</v>
      </c>
      <c r="N8718" t="s">
        <v>30593</v>
      </c>
      <c r="O8718">
        <v>1.1177777777777778</v>
      </c>
      <c r="P8718">
        <v>0</v>
      </c>
      <c r="Q8718">
        <v>538</v>
      </c>
      <c r="R8718">
        <v>0</v>
      </c>
      <c r="S8718">
        <v>0</v>
      </c>
      <c r="T8718">
        <v>0</v>
      </c>
      <c r="U8718">
        <v>23</v>
      </c>
      <c r="V8718">
        <v>0</v>
      </c>
      <c r="W8718">
        <v>0</v>
      </c>
      <c r="X8718">
        <v>0</v>
      </c>
      <c r="Y8718">
        <v>95.503579999999999</v>
      </c>
      <c r="Z8718">
        <v>0</v>
      </c>
      <c r="AA8718">
        <v>0</v>
      </c>
      <c r="AB8718">
        <v>0</v>
      </c>
      <c r="AC8718">
        <v>12.772565</v>
      </c>
      <c r="AD8718">
        <v>0</v>
      </c>
      <c r="AE8718">
        <v>0</v>
      </c>
      <c r="AF8718">
        <v>108.276146</v>
      </c>
    </row>
    <row r="8719" spans="1:32" x14ac:dyDescent="0.3">
      <c r="A8719">
        <v>3000024</v>
      </c>
      <c r="B8719">
        <v>1</v>
      </c>
      <c r="C8719" t="s">
        <v>82</v>
      </c>
      <c r="D8719" t="s">
        <v>86</v>
      </c>
      <c r="E8719" t="s">
        <v>30594</v>
      </c>
      <c r="F8719" t="s">
        <v>30595</v>
      </c>
      <c r="G8719" t="s">
        <v>31545</v>
      </c>
      <c r="H8719" t="s">
        <v>185</v>
      </c>
      <c r="I8719" t="s">
        <v>79</v>
      </c>
      <c r="J8719" t="s">
        <v>135</v>
      </c>
      <c r="K8719" t="s">
        <v>22</v>
      </c>
      <c r="L8719" t="s">
        <v>186</v>
      </c>
      <c r="M8719" t="s">
        <v>30596</v>
      </c>
      <c r="N8719" t="s">
        <v>30597</v>
      </c>
      <c r="O8719">
        <v>0.25694444444444442</v>
      </c>
      <c r="P8719">
        <v>0</v>
      </c>
      <c r="Q8719">
        <v>22</v>
      </c>
      <c r="R8719">
        <v>30</v>
      </c>
      <c r="S8719">
        <v>208</v>
      </c>
      <c r="T8719">
        <v>8</v>
      </c>
      <c r="U8719">
        <v>63</v>
      </c>
      <c r="V8719">
        <v>2</v>
      </c>
      <c r="W8719">
        <v>0</v>
      </c>
      <c r="X8719">
        <v>0</v>
      </c>
      <c r="Y8719">
        <v>2.5072095000000001</v>
      </c>
      <c r="Z8719">
        <v>4.9165583000000002</v>
      </c>
      <c r="AA8719">
        <v>52.241154000000002</v>
      </c>
      <c r="AB8719">
        <v>15.093047</v>
      </c>
      <c r="AC8719">
        <v>18.816064999999998</v>
      </c>
      <c r="AD8719">
        <v>42.075899999999997</v>
      </c>
      <c r="AE8719">
        <v>0</v>
      </c>
      <c r="AF8719">
        <v>135.64993000000001</v>
      </c>
    </row>
    <row r="8720" spans="1:32" x14ac:dyDescent="0.3">
      <c r="A8720">
        <v>2783433</v>
      </c>
      <c r="B8720">
        <v>1</v>
      </c>
      <c r="C8720" t="s">
        <v>83</v>
      </c>
      <c r="D8720" t="s">
        <v>114</v>
      </c>
      <c r="E8720" t="s">
        <v>30598</v>
      </c>
      <c r="F8720" t="s">
        <v>30599</v>
      </c>
      <c r="G8720" t="s">
        <v>31546</v>
      </c>
      <c r="H8720" t="s">
        <v>409</v>
      </c>
      <c r="I8720" t="s">
        <v>78</v>
      </c>
      <c r="J8720" t="s">
        <v>135</v>
      </c>
      <c r="K8720" t="s">
        <v>3</v>
      </c>
      <c r="L8720" t="s">
        <v>136</v>
      </c>
      <c r="M8720" t="s">
        <v>30600</v>
      </c>
      <c r="N8720" t="s">
        <v>30601</v>
      </c>
      <c r="O8720">
        <v>1.4630555555555556</v>
      </c>
      <c r="P8720">
        <v>0</v>
      </c>
      <c r="Q8720">
        <v>3</v>
      </c>
      <c r="R8720">
        <v>0</v>
      </c>
      <c r="S8720">
        <v>0</v>
      </c>
      <c r="T8720">
        <v>0</v>
      </c>
      <c r="U8720">
        <v>1</v>
      </c>
      <c r="V8720">
        <v>0</v>
      </c>
      <c r="W8720">
        <v>0</v>
      </c>
      <c r="X8720">
        <v>0</v>
      </c>
      <c r="Y8720">
        <v>0.71028950000000002</v>
      </c>
      <c r="Z8720">
        <v>0</v>
      </c>
      <c r="AA8720">
        <v>0</v>
      </c>
      <c r="AB8720">
        <v>0</v>
      </c>
      <c r="AC8720">
        <v>1.2730841E-2</v>
      </c>
      <c r="AD8720">
        <v>0</v>
      </c>
      <c r="AE8720">
        <v>0</v>
      </c>
      <c r="AF8720">
        <v>0.72302029999999995</v>
      </c>
    </row>
    <row r="8721" spans="1:32" x14ac:dyDescent="0.3">
      <c r="A8721">
        <v>3000698</v>
      </c>
      <c r="B8721">
        <v>1</v>
      </c>
      <c r="C8721" t="s">
        <v>82</v>
      </c>
      <c r="D8721" t="s">
        <v>103</v>
      </c>
      <c r="E8721" t="s">
        <v>30602</v>
      </c>
      <c r="F8721" t="s">
        <v>30603</v>
      </c>
      <c r="G8721" t="s">
        <v>31552</v>
      </c>
      <c r="H8721" t="s">
        <v>223</v>
      </c>
      <c r="I8721" t="s">
        <v>78</v>
      </c>
      <c r="J8721" t="s">
        <v>135</v>
      </c>
      <c r="K8721" t="s">
        <v>22</v>
      </c>
      <c r="L8721" t="s">
        <v>136</v>
      </c>
      <c r="M8721" t="s">
        <v>30604</v>
      </c>
      <c r="N8721" t="s">
        <v>376</v>
      </c>
      <c r="O8721">
        <v>5.7881033333333329</v>
      </c>
      <c r="P8721">
        <v>0</v>
      </c>
      <c r="Q8721">
        <v>34</v>
      </c>
      <c r="R8721">
        <v>0</v>
      </c>
      <c r="S8721">
        <v>9</v>
      </c>
      <c r="T8721">
        <v>0</v>
      </c>
      <c r="U8721">
        <v>2</v>
      </c>
      <c r="V8721">
        <v>0</v>
      </c>
      <c r="W8721">
        <v>0</v>
      </c>
      <c r="X8721">
        <v>0</v>
      </c>
      <c r="Y8721">
        <v>24.203907000000001</v>
      </c>
      <c r="Z8721">
        <v>0</v>
      </c>
      <c r="AA8721">
        <v>1.8238258000000001</v>
      </c>
      <c r="AB8721">
        <v>0</v>
      </c>
      <c r="AC8721">
        <v>0.17148378</v>
      </c>
      <c r="AD8721">
        <v>0</v>
      </c>
      <c r="AE8721">
        <v>0</v>
      </c>
      <c r="AF8721">
        <v>26.199217000000001</v>
      </c>
    </row>
    <row r="8722" spans="1:32" x14ac:dyDescent="0.3">
      <c r="A8722">
        <v>2807749</v>
      </c>
      <c r="B8722">
        <v>1</v>
      </c>
      <c r="C8722" t="s">
        <v>83</v>
      </c>
      <c r="D8722" t="s">
        <v>122</v>
      </c>
      <c r="E8722" t="s">
        <v>22207</v>
      </c>
      <c r="F8722" t="s">
        <v>22208</v>
      </c>
      <c r="G8722" t="s">
        <v>31545</v>
      </c>
      <c r="H8722" t="s">
        <v>185</v>
      </c>
      <c r="I8722" t="s">
        <v>79</v>
      </c>
      <c r="J8722" t="s">
        <v>135</v>
      </c>
      <c r="K8722" t="s">
        <v>22</v>
      </c>
      <c r="L8722" t="s">
        <v>136</v>
      </c>
      <c r="M8722" t="s">
        <v>30605</v>
      </c>
      <c r="N8722" t="s">
        <v>30606</v>
      </c>
      <c r="O8722">
        <v>8.3055555555555549E-2</v>
      </c>
      <c r="P8722">
        <v>4</v>
      </c>
      <c r="Q8722">
        <v>2477</v>
      </c>
      <c r="R8722">
        <v>41</v>
      </c>
      <c r="S8722">
        <v>87</v>
      </c>
      <c r="T8722">
        <v>27</v>
      </c>
      <c r="U8722">
        <v>239</v>
      </c>
      <c r="V8722">
        <v>4</v>
      </c>
      <c r="W8722">
        <v>0</v>
      </c>
      <c r="X8722">
        <v>2.2067429999999999</v>
      </c>
      <c r="Y8722">
        <v>23.557606</v>
      </c>
      <c r="Z8722">
        <v>13.097232</v>
      </c>
      <c r="AA8722">
        <v>0.79295970000000005</v>
      </c>
      <c r="AB8722">
        <v>24.321234</v>
      </c>
      <c r="AC8722">
        <v>10.373919000000001</v>
      </c>
      <c r="AD8722">
        <v>73.710809999999995</v>
      </c>
      <c r="AE8722">
        <v>0</v>
      </c>
      <c r="AF8722">
        <v>148.06049999999999</v>
      </c>
    </row>
    <row r="8723" spans="1:32" x14ac:dyDescent="0.3">
      <c r="A8723">
        <v>2804157</v>
      </c>
      <c r="B8723">
        <v>1</v>
      </c>
      <c r="C8723" t="s">
        <v>82</v>
      </c>
      <c r="D8723" t="s">
        <v>92</v>
      </c>
      <c r="E8723" t="s">
        <v>30607</v>
      </c>
      <c r="F8723" t="s">
        <v>30608</v>
      </c>
      <c r="G8723" t="s">
        <v>31548</v>
      </c>
      <c r="H8723" t="s">
        <v>409</v>
      </c>
      <c r="I8723" t="s">
        <v>78</v>
      </c>
      <c r="J8723" t="s">
        <v>135</v>
      </c>
      <c r="K8723" t="s">
        <v>22</v>
      </c>
      <c r="L8723" t="s">
        <v>136</v>
      </c>
      <c r="M8723" t="s">
        <v>30609</v>
      </c>
      <c r="N8723" t="s">
        <v>30610</v>
      </c>
      <c r="O8723">
        <v>6.056111111111111</v>
      </c>
      <c r="P8723">
        <v>0</v>
      </c>
      <c r="Q8723">
        <v>1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1.4753684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1.4753684</v>
      </c>
    </row>
    <row r="8724" spans="1:32" x14ac:dyDescent="0.3">
      <c r="A8724">
        <v>2781809</v>
      </c>
      <c r="B8724">
        <v>1</v>
      </c>
      <c r="C8724" t="s">
        <v>82</v>
      </c>
      <c r="D8724" t="s">
        <v>87</v>
      </c>
      <c r="E8724" t="s">
        <v>30611</v>
      </c>
      <c r="F8724" t="s">
        <v>30612</v>
      </c>
      <c r="G8724" t="s">
        <v>31545</v>
      </c>
      <c r="H8724" t="s">
        <v>134</v>
      </c>
      <c r="I8724" t="s">
        <v>79</v>
      </c>
      <c r="J8724" t="s">
        <v>135</v>
      </c>
      <c r="K8724" t="s">
        <v>22</v>
      </c>
      <c r="L8724" t="s">
        <v>136</v>
      </c>
      <c r="M8724" t="s">
        <v>30613</v>
      </c>
      <c r="N8724" t="s">
        <v>30614</v>
      </c>
      <c r="O8724">
        <v>0.98083333333333333</v>
      </c>
      <c r="P8724">
        <v>0</v>
      </c>
      <c r="Q8724">
        <v>11380</v>
      </c>
      <c r="R8724">
        <v>0</v>
      </c>
      <c r="S8724">
        <v>2</v>
      </c>
      <c r="T8724">
        <v>1</v>
      </c>
      <c r="U8724">
        <v>977</v>
      </c>
      <c r="V8724">
        <v>0</v>
      </c>
      <c r="W8724">
        <v>2</v>
      </c>
      <c r="X8724">
        <v>0</v>
      </c>
      <c r="Y8724">
        <v>2534.2759999999998</v>
      </c>
      <c r="Z8724">
        <v>0</v>
      </c>
      <c r="AA8724">
        <v>0</v>
      </c>
      <c r="AB8724">
        <v>5.1841489999999997</v>
      </c>
      <c r="AC8724">
        <v>472.21483999999998</v>
      </c>
      <c r="AD8724">
        <v>0</v>
      </c>
      <c r="AE8724">
        <v>4.5143465999999997</v>
      </c>
      <c r="AF8724">
        <v>3016.1891999999998</v>
      </c>
    </row>
    <row r="8725" spans="1:32" x14ac:dyDescent="0.3">
      <c r="A8725">
        <v>2784733</v>
      </c>
      <c r="B8725">
        <v>1</v>
      </c>
      <c r="C8725" t="s">
        <v>83</v>
      </c>
      <c r="D8725" t="s">
        <v>115</v>
      </c>
      <c r="E8725" t="s">
        <v>30615</v>
      </c>
      <c r="F8725" t="s">
        <v>30616</v>
      </c>
      <c r="G8725" t="s">
        <v>31546</v>
      </c>
      <c r="H8725" t="s">
        <v>409</v>
      </c>
      <c r="I8725" t="s">
        <v>78</v>
      </c>
      <c r="J8725" t="s">
        <v>135</v>
      </c>
      <c r="K8725" t="s">
        <v>22</v>
      </c>
      <c r="L8725" t="s">
        <v>136</v>
      </c>
      <c r="M8725" t="s">
        <v>30617</v>
      </c>
      <c r="N8725" t="s">
        <v>30618</v>
      </c>
      <c r="O8725">
        <v>1.8394444444444444</v>
      </c>
      <c r="P8725">
        <v>0</v>
      </c>
      <c r="Q8725">
        <v>150</v>
      </c>
      <c r="R8725">
        <v>0</v>
      </c>
      <c r="S8725">
        <v>2</v>
      </c>
      <c r="T8725">
        <v>0</v>
      </c>
      <c r="U8725">
        <v>3</v>
      </c>
      <c r="V8725">
        <v>0</v>
      </c>
      <c r="W8725">
        <v>0</v>
      </c>
      <c r="X8725">
        <v>0</v>
      </c>
      <c r="Y8725">
        <v>39.548943000000001</v>
      </c>
      <c r="Z8725">
        <v>0</v>
      </c>
      <c r="AA8725">
        <v>0.14199834</v>
      </c>
      <c r="AB8725">
        <v>0</v>
      </c>
      <c r="AC8725">
        <v>2.3638417999999999</v>
      </c>
      <c r="AD8725">
        <v>0</v>
      </c>
      <c r="AE8725">
        <v>0</v>
      </c>
      <c r="AF8725">
        <v>42.054783</v>
      </c>
    </row>
    <row r="8726" spans="1:32" x14ac:dyDescent="0.3">
      <c r="A8726">
        <v>2807745</v>
      </c>
      <c r="B8726">
        <v>1</v>
      </c>
      <c r="C8726" t="s">
        <v>82</v>
      </c>
      <c r="D8726" t="s">
        <v>112</v>
      </c>
      <c r="E8726" t="s">
        <v>30619</v>
      </c>
      <c r="F8726" t="s">
        <v>30620</v>
      </c>
      <c r="G8726" t="s">
        <v>31552</v>
      </c>
      <c r="H8726" t="s">
        <v>261</v>
      </c>
      <c r="I8726" t="s">
        <v>78</v>
      </c>
      <c r="J8726" t="s">
        <v>135</v>
      </c>
      <c r="K8726" t="s">
        <v>22</v>
      </c>
      <c r="L8726" t="s">
        <v>136</v>
      </c>
      <c r="M8726" t="s">
        <v>30621</v>
      </c>
      <c r="N8726" t="s">
        <v>30622</v>
      </c>
      <c r="O8726">
        <v>2.5911119444444446</v>
      </c>
      <c r="P8726">
        <v>0</v>
      </c>
      <c r="Q8726">
        <v>3</v>
      </c>
      <c r="R8726">
        <v>0</v>
      </c>
      <c r="S8726">
        <v>40</v>
      </c>
      <c r="T8726">
        <v>0</v>
      </c>
      <c r="U8726">
        <v>29</v>
      </c>
      <c r="V8726">
        <v>0</v>
      </c>
      <c r="W8726">
        <v>0</v>
      </c>
      <c r="X8726">
        <v>0</v>
      </c>
      <c r="Y8726">
        <v>2.5583279999999999</v>
      </c>
      <c r="Z8726">
        <v>0</v>
      </c>
      <c r="AA8726">
        <v>11.824959</v>
      </c>
      <c r="AB8726">
        <v>0</v>
      </c>
      <c r="AC8726">
        <v>38.474829999999997</v>
      </c>
      <c r="AD8726">
        <v>0</v>
      </c>
      <c r="AE8726">
        <v>0</v>
      </c>
      <c r="AF8726">
        <v>52.858116000000003</v>
      </c>
    </row>
    <row r="8727" spans="1:32" x14ac:dyDescent="0.3">
      <c r="A8727">
        <v>2804055</v>
      </c>
      <c r="B8727">
        <v>1</v>
      </c>
      <c r="C8727" t="s">
        <v>82</v>
      </c>
      <c r="D8727" t="s">
        <v>96</v>
      </c>
      <c r="E8727" t="s">
        <v>29525</v>
      </c>
      <c r="F8727" t="s">
        <v>29526</v>
      </c>
      <c r="G8727" t="s">
        <v>31552</v>
      </c>
      <c r="H8727" t="s">
        <v>10278</v>
      </c>
      <c r="I8727" t="s">
        <v>78</v>
      </c>
      <c r="J8727" t="s">
        <v>135</v>
      </c>
      <c r="K8727" t="s">
        <v>22</v>
      </c>
      <c r="L8727" t="s">
        <v>136</v>
      </c>
      <c r="M8727" t="s">
        <v>30623</v>
      </c>
      <c r="N8727" t="s">
        <v>30624</v>
      </c>
      <c r="O8727">
        <v>2.9016675000000003</v>
      </c>
      <c r="P8727">
        <v>0</v>
      </c>
      <c r="Q8727">
        <v>1</v>
      </c>
      <c r="R8727">
        <v>0</v>
      </c>
      <c r="S8727">
        <v>0</v>
      </c>
      <c r="T8727">
        <v>0</v>
      </c>
      <c r="U8727">
        <v>8</v>
      </c>
      <c r="V8727">
        <v>0</v>
      </c>
      <c r="W8727">
        <v>1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55.353805999999999</v>
      </c>
      <c r="AD8727">
        <v>0</v>
      </c>
      <c r="AE8727">
        <v>57.288685000000001</v>
      </c>
      <c r="AF8727">
        <v>112.64249</v>
      </c>
    </row>
    <row r="8728" spans="1:32" x14ac:dyDescent="0.3">
      <c r="A8728">
        <v>2805878</v>
      </c>
      <c r="B8728">
        <v>1</v>
      </c>
      <c r="C8728" t="s">
        <v>82</v>
      </c>
      <c r="D8728" t="s">
        <v>104</v>
      </c>
      <c r="E8728" t="s">
        <v>30625</v>
      </c>
      <c r="F8728" t="s">
        <v>239</v>
      </c>
      <c r="G8728" t="s">
        <v>31546</v>
      </c>
      <c r="H8728" t="s">
        <v>145</v>
      </c>
      <c r="I8728" t="s">
        <v>78</v>
      </c>
      <c r="J8728" t="s">
        <v>135</v>
      </c>
      <c r="K8728" t="s">
        <v>22</v>
      </c>
      <c r="L8728" t="s">
        <v>136</v>
      </c>
      <c r="M8728" t="s">
        <v>30626</v>
      </c>
      <c r="N8728" t="s">
        <v>30627</v>
      </c>
      <c r="O8728">
        <v>4.4058333333333337</v>
      </c>
      <c r="P8728">
        <v>0</v>
      </c>
      <c r="Q8728">
        <v>62</v>
      </c>
      <c r="R8728">
        <v>0</v>
      </c>
      <c r="S8728">
        <v>0</v>
      </c>
      <c r="T8728">
        <v>0</v>
      </c>
      <c r="U8728">
        <v>6</v>
      </c>
      <c r="V8728">
        <v>0</v>
      </c>
      <c r="W8728">
        <v>0</v>
      </c>
      <c r="X8728">
        <v>0</v>
      </c>
      <c r="Y8728">
        <v>96.345473999999996</v>
      </c>
      <c r="Z8728">
        <v>0</v>
      </c>
      <c r="AA8728">
        <v>0</v>
      </c>
      <c r="AB8728">
        <v>0</v>
      </c>
      <c r="AC8728">
        <v>4.9322970000000002</v>
      </c>
      <c r="AD8728">
        <v>0</v>
      </c>
      <c r="AE8728">
        <v>0</v>
      </c>
      <c r="AF8728">
        <v>101.27777</v>
      </c>
    </row>
    <row r="8729" spans="1:32" x14ac:dyDescent="0.3">
      <c r="A8729">
        <v>3000722</v>
      </c>
      <c r="B8729">
        <v>1</v>
      </c>
      <c r="C8729" t="s">
        <v>82</v>
      </c>
      <c r="D8729" t="s">
        <v>103</v>
      </c>
      <c r="E8729" t="s">
        <v>30628</v>
      </c>
      <c r="F8729" t="s">
        <v>30629</v>
      </c>
      <c r="G8729" t="s">
        <v>31546</v>
      </c>
      <c r="H8729" t="s">
        <v>145</v>
      </c>
      <c r="I8729" t="s">
        <v>78</v>
      </c>
      <c r="J8729" t="s">
        <v>135</v>
      </c>
      <c r="K8729" t="s">
        <v>22</v>
      </c>
      <c r="L8729" t="s">
        <v>136</v>
      </c>
      <c r="M8729" t="s">
        <v>30630</v>
      </c>
      <c r="N8729" t="s">
        <v>30631</v>
      </c>
      <c r="O8729">
        <v>0.30345333333333335</v>
      </c>
      <c r="P8729">
        <v>0</v>
      </c>
      <c r="Q8729">
        <v>15</v>
      </c>
      <c r="R8729">
        <v>0</v>
      </c>
      <c r="S8729">
        <v>6</v>
      </c>
      <c r="T8729">
        <v>0</v>
      </c>
      <c r="U8729">
        <v>1</v>
      </c>
      <c r="V8729">
        <v>0</v>
      </c>
      <c r="W8729">
        <v>0</v>
      </c>
      <c r="X8729">
        <v>0</v>
      </c>
      <c r="Y8729">
        <v>0.51648824999999998</v>
      </c>
      <c r="Z8729">
        <v>0</v>
      </c>
      <c r="AA8729">
        <v>0.29717263999999999</v>
      </c>
      <c r="AB8729">
        <v>0</v>
      </c>
      <c r="AC8729">
        <v>7.0181140000000003E-2</v>
      </c>
      <c r="AD8729">
        <v>0</v>
      </c>
      <c r="AE8729">
        <v>0</v>
      </c>
      <c r="AF8729">
        <v>0.88384200000000002</v>
      </c>
    </row>
    <row r="8730" spans="1:32" x14ac:dyDescent="0.3">
      <c r="A8730">
        <v>2797670</v>
      </c>
      <c r="B8730">
        <v>1</v>
      </c>
      <c r="C8730" t="s">
        <v>82</v>
      </c>
      <c r="D8730" t="s">
        <v>113</v>
      </c>
      <c r="E8730" t="s">
        <v>30632</v>
      </c>
      <c r="F8730" t="s">
        <v>30633</v>
      </c>
      <c r="G8730" t="s">
        <v>31545</v>
      </c>
      <c r="H8730" t="s">
        <v>150</v>
      </c>
      <c r="I8730" t="s">
        <v>79</v>
      </c>
      <c r="J8730" t="s">
        <v>135</v>
      </c>
      <c r="K8730" t="s">
        <v>22</v>
      </c>
      <c r="L8730" t="s">
        <v>136</v>
      </c>
      <c r="M8730" t="s">
        <v>30634</v>
      </c>
      <c r="N8730" t="s">
        <v>30635</v>
      </c>
      <c r="O8730">
        <v>1.4133333333333333</v>
      </c>
      <c r="P8730">
        <v>0</v>
      </c>
      <c r="Q8730">
        <v>0</v>
      </c>
      <c r="R8730">
        <v>0</v>
      </c>
      <c r="S8730">
        <v>0</v>
      </c>
      <c r="T8730">
        <v>1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147.7945</v>
      </c>
      <c r="AC8730">
        <v>0</v>
      </c>
      <c r="AD8730">
        <v>0</v>
      </c>
      <c r="AE8730">
        <v>0</v>
      </c>
      <c r="AF8730">
        <v>147.7945</v>
      </c>
    </row>
    <row r="8731" spans="1:32" x14ac:dyDescent="0.3">
      <c r="A8731">
        <v>2800239</v>
      </c>
      <c r="B8731">
        <v>1</v>
      </c>
      <c r="C8731" t="s">
        <v>82</v>
      </c>
      <c r="D8731" t="s">
        <v>94</v>
      </c>
      <c r="E8731" t="s">
        <v>30636</v>
      </c>
      <c r="F8731" t="s">
        <v>30637</v>
      </c>
      <c r="G8731" t="s">
        <v>31551</v>
      </c>
      <c r="H8731" t="s">
        <v>1209</v>
      </c>
      <c r="I8731" t="s">
        <v>79</v>
      </c>
      <c r="J8731" t="s">
        <v>135</v>
      </c>
      <c r="K8731" t="s">
        <v>22</v>
      </c>
      <c r="L8731" t="s">
        <v>136</v>
      </c>
      <c r="M8731" t="s">
        <v>30638</v>
      </c>
      <c r="N8731" t="s">
        <v>30639</v>
      </c>
      <c r="O8731">
        <v>2.7538897222222225</v>
      </c>
      <c r="P8731">
        <v>0</v>
      </c>
      <c r="Q8731">
        <v>31</v>
      </c>
      <c r="R8731">
        <v>0</v>
      </c>
      <c r="S8731">
        <v>1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6.5293536000000003</v>
      </c>
      <c r="Z8731">
        <v>0</v>
      </c>
      <c r="AA8731">
        <v>1.2707836E-2</v>
      </c>
      <c r="AB8731">
        <v>0</v>
      </c>
      <c r="AC8731">
        <v>0</v>
      </c>
      <c r="AD8731">
        <v>0</v>
      </c>
      <c r="AE8731">
        <v>0</v>
      </c>
      <c r="AF8731">
        <v>6.5420613000000003</v>
      </c>
    </row>
    <row r="8732" spans="1:32" x14ac:dyDescent="0.3">
      <c r="A8732">
        <v>2806753</v>
      </c>
      <c r="B8732">
        <v>1</v>
      </c>
      <c r="C8732" t="s">
        <v>82</v>
      </c>
      <c r="D8732" t="s">
        <v>87</v>
      </c>
      <c r="E8732" t="s">
        <v>30640</v>
      </c>
      <c r="F8732" t="s">
        <v>30641</v>
      </c>
      <c r="G8732" t="s">
        <v>31547</v>
      </c>
      <c r="H8732" t="s">
        <v>30642</v>
      </c>
      <c r="I8732" t="s">
        <v>80</v>
      </c>
      <c r="J8732" t="s">
        <v>135</v>
      </c>
      <c r="K8732" t="s">
        <v>22</v>
      </c>
      <c r="L8732" t="s">
        <v>186</v>
      </c>
      <c r="M8732" t="s">
        <v>30643</v>
      </c>
      <c r="N8732" t="s">
        <v>30644</v>
      </c>
      <c r="O8732">
        <v>0.73611111111111116</v>
      </c>
      <c r="P8732">
        <v>0</v>
      </c>
      <c r="Q8732">
        <v>14459</v>
      </c>
      <c r="R8732">
        <v>0</v>
      </c>
      <c r="S8732">
        <v>0</v>
      </c>
      <c r="T8732">
        <v>1</v>
      </c>
      <c r="U8732">
        <v>1926</v>
      </c>
      <c r="V8732">
        <v>2</v>
      </c>
      <c r="W8732">
        <v>3</v>
      </c>
      <c r="X8732">
        <v>0</v>
      </c>
      <c r="Y8732">
        <v>3657.9575</v>
      </c>
      <c r="Z8732">
        <v>0</v>
      </c>
      <c r="AA8732">
        <v>0</v>
      </c>
      <c r="AB8732">
        <v>100.07984</v>
      </c>
      <c r="AC8732">
        <v>986.39210000000003</v>
      </c>
      <c r="AD8732">
        <v>244.53778</v>
      </c>
      <c r="AE8732">
        <v>35.510693000000003</v>
      </c>
      <c r="AF8732">
        <v>5024.4780000000001</v>
      </c>
    </row>
    <row r="8733" spans="1:32" x14ac:dyDescent="0.3">
      <c r="A8733">
        <v>2794982</v>
      </c>
      <c r="B8733">
        <v>1</v>
      </c>
      <c r="C8733" t="s">
        <v>82</v>
      </c>
      <c r="D8733" t="s">
        <v>94</v>
      </c>
      <c r="E8733" t="s">
        <v>30645</v>
      </c>
      <c r="F8733" t="s">
        <v>30646</v>
      </c>
      <c r="G8733" t="s">
        <v>31549</v>
      </c>
      <c r="H8733" t="s">
        <v>134</v>
      </c>
      <c r="I8733" t="s">
        <v>79</v>
      </c>
      <c r="J8733" t="s">
        <v>135</v>
      </c>
      <c r="K8733" t="s">
        <v>22</v>
      </c>
      <c r="L8733" t="s">
        <v>136</v>
      </c>
      <c r="M8733" t="s">
        <v>30647</v>
      </c>
      <c r="N8733" t="s">
        <v>30648</v>
      </c>
      <c r="O8733">
        <v>2.5938897222222224</v>
      </c>
      <c r="P8733">
        <v>2</v>
      </c>
      <c r="Q8733">
        <v>713</v>
      </c>
      <c r="R8733">
        <v>5</v>
      </c>
      <c r="S8733">
        <v>12</v>
      </c>
      <c r="T8733">
        <v>10</v>
      </c>
      <c r="U8733">
        <v>104</v>
      </c>
      <c r="V8733">
        <v>0</v>
      </c>
      <c r="W8733">
        <v>0</v>
      </c>
      <c r="X8733">
        <v>1.7134499999999999</v>
      </c>
      <c r="Y8733">
        <v>225.22533000000001</v>
      </c>
      <c r="Z8733">
        <v>2227.4973</v>
      </c>
      <c r="AA8733">
        <v>4.4698887000000003</v>
      </c>
      <c r="AB8733">
        <v>203.56688</v>
      </c>
      <c r="AC8733">
        <v>60.57159</v>
      </c>
      <c r="AD8733">
        <v>0</v>
      </c>
      <c r="AE8733">
        <v>0</v>
      </c>
      <c r="AF8733">
        <v>2723.0444000000002</v>
      </c>
    </row>
    <row r="8734" spans="1:32" x14ac:dyDescent="0.3">
      <c r="A8734">
        <v>2795884</v>
      </c>
      <c r="B8734">
        <v>1</v>
      </c>
      <c r="C8734" t="s">
        <v>83</v>
      </c>
      <c r="D8734" t="s">
        <v>123</v>
      </c>
      <c r="E8734" t="s">
        <v>30649</v>
      </c>
      <c r="F8734" t="s">
        <v>30650</v>
      </c>
      <c r="G8734" t="s">
        <v>31545</v>
      </c>
      <c r="H8734" t="s">
        <v>6246</v>
      </c>
      <c r="I8734" t="s">
        <v>79</v>
      </c>
      <c r="J8734" t="s">
        <v>135</v>
      </c>
      <c r="K8734" t="s">
        <v>3</v>
      </c>
      <c r="L8734" t="s">
        <v>136</v>
      </c>
      <c r="M8734" t="s">
        <v>30651</v>
      </c>
      <c r="N8734" t="s">
        <v>30652</v>
      </c>
      <c r="O8734">
        <v>0.65888888888888886</v>
      </c>
      <c r="P8734">
        <v>0</v>
      </c>
      <c r="Q8734">
        <v>12262</v>
      </c>
      <c r="R8734">
        <v>0</v>
      </c>
      <c r="S8734">
        <v>3</v>
      </c>
      <c r="T8734">
        <v>11</v>
      </c>
      <c r="U8734">
        <v>542</v>
      </c>
      <c r="V8734">
        <v>0</v>
      </c>
      <c r="W8734">
        <v>1</v>
      </c>
      <c r="X8734">
        <v>0</v>
      </c>
      <c r="Y8734">
        <v>1698.5657000000001</v>
      </c>
      <c r="Z8734">
        <v>0</v>
      </c>
      <c r="AA8734">
        <v>0.10712404</v>
      </c>
      <c r="AB8734">
        <v>518.62645999999995</v>
      </c>
      <c r="AC8734">
        <v>399.40703999999999</v>
      </c>
      <c r="AD8734">
        <v>0</v>
      </c>
      <c r="AE8734">
        <v>8.4941840000000006</v>
      </c>
      <c r="AF8734">
        <v>2625.2004000000002</v>
      </c>
    </row>
    <row r="8735" spans="1:32" x14ac:dyDescent="0.3">
      <c r="A8735">
        <v>2803301</v>
      </c>
      <c r="B8735">
        <v>1</v>
      </c>
      <c r="C8735" t="s">
        <v>82</v>
      </c>
      <c r="D8735" t="s">
        <v>112</v>
      </c>
      <c r="E8735" t="s">
        <v>30653</v>
      </c>
      <c r="F8735" t="s">
        <v>30654</v>
      </c>
      <c r="G8735" t="s">
        <v>31549</v>
      </c>
      <c r="H8735" t="s">
        <v>185</v>
      </c>
      <c r="I8735" t="s">
        <v>79</v>
      </c>
      <c r="J8735" t="s">
        <v>135</v>
      </c>
      <c r="K8735" t="s">
        <v>22</v>
      </c>
      <c r="L8735" t="s">
        <v>136</v>
      </c>
      <c r="M8735" t="s">
        <v>30655</v>
      </c>
      <c r="N8735" t="s">
        <v>30656</v>
      </c>
      <c r="O8735">
        <v>0.1661111111111111</v>
      </c>
      <c r="P8735">
        <v>0</v>
      </c>
      <c r="Q8735">
        <v>5</v>
      </c>
      <c r="R8735">
        <v>0</v>
      </c>
      <c r="S8735">
        <v>3</v>
      </c>
      <c r="T8735">
        <v>0</v>
      </c>
      <c r="U8735">
        <v>9</v>
      </c>
      <c r="V8735">
        <v>2</v>
      </c>
      <c r="W8735">
        <v>1</v>
      </c>
      <c r="X8735">
        <v>0</v>
      </c>
      <c r="Y8735">
        <v>0.23406373999999999</v>
      </c>
      <c r="Z8735">
        <v>0</v>
      </c>
      <c r="AA8735">
        <v>0.13464409999999999</v>
      </c>
      <c r="AB8735">
        <v>0</v>
      </c>
      <c r="AC8735">
        <v>19.718153000000001</v>
      </c>
      <c r="AD8735">
        <v>53.951126000000002</v>
      </c>
      <c r="AE8735">
        <v>11.601865</v>
      </c>
      <c r="AF8735">
        <v>85.639854</v>
      </c>
    </row>
    <row r="8736" spans="1:32" x14ac:dyDescent="0.3">
      <c r="A8736">
        <v>2798161</v>
      </c>
      <c r="B8736">
        <v>1</v>
      </c>
      <c r="C8736" t="s">
        <v>82</v>
      </c>
      <c r="D8736" t="s">
        <v>99</v>
      </c>
      <c r="E8736" t="s">
        <v>30657</v>
      </c>
      <c r="F8736" t="s">
        <v>30658</v>
      </c>
      <c r="G8736" t="s">
        <v>31546</v>
      </c>
      <c r="H8736" t="s">
        <v>223</v>
      </c>
      <c r="I8736" t="s">
        <v>78</v>
      </c>
      <c r="J8736" t="s">
        <v>135</v>
      </c>
      <c r="K8736" t="s">
        <v>22</v>
      </c>
      <c r="L8736" t="s">
        <v>136</v>
      </c>
      <c r="M8736" t="s">
        <v>30659</v>
      </c>
      <c r="N8736" t="s">
        <v>30660</v>
      </c>
      <c r="O8736">
        <v>1.1619444444444444</v>
      </c>
      <c r="P8736">
        <v>0</v>
      </c>
      <c r="Q8736">
        <v>17</v>
      </c>
      <c r="R8736">
        <v>0</v>
      </c>
      <c r="S8736">
        <v>0</v>
      </c>
      <c r="T8736">
        <v>0</v>
      </c>
      <c r="U8736">
        <v>6</v>
      </c>
      <c r="V8736">
        <v>0</v>
      </c>
      <c r="W8736">
        <v>1</v>
      </c>
      <c r="X8736">
        <v>0</v>
      </c>
      <c r="Y8736">
        <v>3.8320744000000002</v>
      </c>
      <c r="Z8736">
        <v>0</v>
      </c>
      <c r="AA8736">
        <v>0</v>
      </c>
      <c r="AB8736">
        <v>0</v>
      </c>
      <c r="AC8736">
        <v>13.228868500000001</v>
      </c>
      <c r="AD8736">
        <v>0</v>
      </c>
      <c r="AE8736">
        <v>0.59693646</v>
      </c>
      <c r="AF8736">
        <v>17.657879000000001</v>
      </c>
    </row>
    <row r="8737" spans="1:32" x14ac:dyDescent="0.3">
      <c r="A8737">
        <v>2781810</v>
      </c>
      <c r="B8737">
        <v>1</v>
      </c>
      <c r="C8737" t="s">
        <v>82</v>
      </c>
      <c r="D8737" t="s">
        <v>90</v>
      </c>
      <c r="E8737" t="s">
        <v>30661</v>
      </c>
      <c r="F8737" t="s">
        <v>30662</v>
      </c>
      <c r="G8737" t="s">
        <v>31547</v>
      </c>
      <c r="H8737" t="s">
        <v>134</v>
      </c>
      <c r="I8737" t="s">
        <v>79</v>
      </c>
      <c r="J8737" t="s">
        <v>135</v>
      </c>
      <c r="K8737" t="s">
        <v>22</v>
      </c>
      <c r="L8737" t="s">
        <v>136</v>
      </c>
      <c r="M8737" t="s">
        <v>30613</v>
      </c>
      <c r="N8737" t="s">
        <v>30663</v>
      </c>
      <c r="O8737">
        <v>0.85000083333333343</v>
      </c>
      <c r="P8737">
        <v>0</v>
      </c>
      <c r="Q8737">
        <v>14022</v>
      </c>
      <c r="R8737">
        <v>0</v>
      </c>
      <c r="S8737">
        <v>1</v>
      </c>
      <c r="T8737">
        <v>2</v>
      </c>
      <c r="U8737">
        <v>804</v>
      </c>
      <c r="V8737">
        <v>0</v>
      </c>
      <c r="W8737">
        <v>4</v>
      </c>
      <c r="X8737">
        <v>0</v>
      </c>
      <c r="Y8737">
        <v>2358.8645000000001</v>
      </c>
      <c r="Z8737">
        <v>0</v>
      </c>
      <c r="AA8737">
        <v>0</v>
      </c>
      <c r="AB8737">
        <v>5.3520620000000001</v>
      </c>
      <c r="AC8737">
        <v>382.28019999999998</v>
      </c>
      <c r="AD8737">
        <v>0</v>
      </c>
      <c r="AE8737">
        <v>20.558769999999999</v>
      </c>
      <c r="AF8737">
        <v>2767.0556999999999</v>
      </c>
    </row>
    <row r="8738" spans="1:32" x14ac:dyDescent="0.3">
      <c r="A8738">
        <v>2784513</v>
      </c>
      <c r="B8738">
        <v>1</v>
      </c>
      <c r="C8738" t="s">
        <v>82</v>
      </c>
      <c r="D8738" t="s">
        <v>104</v>
      </c>
      <c r="E8738" t="s">
        <v>30664</v>
      </c>
      <c r="F8738" t="s">
        <v>30665</v>
      </c>
      <c r="G8738" t="s">
        <v>31545</v>
      </c>
      <c r="H8738" t="s">
        <v>409</v>
      </c>
      <c r="I8738" t="s">
        <v>79</v>
      </c>
      <c r="J8738" t="s">
        <v>135</v>
      </c>
      <c r="K8738" t="s">
        <v>22</v>
      </c>
      <c r="L8738" t="s">
        <v>136</v>
      </c>
      <c r="M8738" t="s">
        <v>30666</v>
      </c>
      <c r="N8738" t="s">
        <v>30667</v>
      </c>
      <c r="O8738">
        <v>1.0969444444444445</v>
      </c>
      <c r="P8738">
        <v>0</v>
      </c>
      <c r="Q8738">
        <v>6</v>
      </c>
      <c r="R8738">
        <v>0</v>
      </c>
      <c r="S8738">
        <v>0</v>
      </c>
      <c r="T8738">
        <v>0</v>
      </c>
      <c r="U8738">
        <v>1189</v>
      </c>
      <c r="V8738">
        <v>0</v>
      </c>
      <c r="W8738">
        <v>0</v>
      </c>
      <c r="X8738">
        <v>0</v>
      </c>
      <c r="Y8738">
        <v>1.3293748000000001</v>
      </c>
      <c r="Z8738">
        <v>0</v>
      </c>
      <c r="AA8738">
        <v>0</v>
      </c>
      <c r="AB8738">
        <v>0</v>
      </c>
      <c r="AC8738">
        <v>446.88287000000003</v>
      </c>
      <c r="AD8738">
        <v>0</v>
      </c>
      <c r="AE8738">
        <v>0</v>
      </c>
      <c r="AF8738">
        <v>448.21224999999998</v>
      </c>
    </row>
    <row r="8739" spans="1:32" x14ac:dyDescent="0.3">
      <c r="A8739">
        <v>2800179</v>
      </c>
      <c r="B8739">
        <v>1</v>
      </c>
      <c r="C8739" t="s">
        <v>82</v>
      </c>
      <c r="D8739" t="s">
        <v>99</v>
      </c>
      <c r="E8739" t="s">
        <v>30668</v>
      </c>
      <c r="F8739" t="s">
        <v>30669</v>
      </c>
      <c r="G8739" t="s">
        <v>31546</v>
      </c>
      <c r="H8739" t="s">
        <v>1297</v>
      </c>
      <c r="I8739" t="s">
        <v>78</v>
      </c>
      <c r="J8739" t="s">
        <v>135</v>
      </c>
      <c r="K8739" t="s">
        <v>22</v>
      </c>
      <c r="L8739" t="s">
        <v>136</v>
      </c>
      <c r="M8739" t="s">
        <v>30670</v>
      </c>
      <c r="N8739" t="s">
        <v>30671</v>
      </c>
      <c r="O8739">
        <v>1.2480563888888887</v>
      </c>
      <c r="P8739">
        <v>0</v>
      </c>
      <c r="Q8739">
        <v>23</v>
      </c>
      <c r="R8739">
        <v>0</v>
      </c>
      <c r="S8739">
        <v>0</v>
      </c>
      <c r="T8739">
        <v>0</v>
      </c>
      <c r="U8739">
        <v>4</v>
      </c>
      <c r="V8739">
        <v>0</v>
      </c>
      <c r="W8739">
        <v>0</v>
      </c>
      <c r="X8739">
        <v>0</v>
      </c>
      <c r="Y8739">
        <v>9.0835910000000002</v>
      </c>
      <c r="Z8739">
        <v>0</v>
      </c>
      <c r="AA8739">
        <v>0</v>
      </c>
      <c r="AB8739">
        <v>0</v>
      </c>
      <c r="AC8739">
        <v>0.65709169999999995</v>
      </c>
      <c r="AD8739">
        <v>0</v>
      </c>
      <c r="AE8739">
        <v>0</v>
      </c>
      <c r="AF8739">
        <v>9.7406839999999999</v>
      </c>
    </row>
    <row r="8740" spans="1:32" x14ac:dyDescent="0.3">
      <c r="A8740">
        <v>2784708</v>
      </c>
      <c r="B8740">
        <v>1</v>
      </c>
      <c r="C8740" t="s">
        <v>83</v>
      </c>
      <c r="D8740" t="s">
        <v>123</v>
      </c>
      <c r="E8740" t="s">
        <v>30672</v>
      </c>
      <c r="F8740" t="s">
        <v>30673</v>
      </c>
      <c r="G8740" t="s">
        <v>31551</v>
      </c>
      <c r="H8740" t="s">
        <v>409</v>
      </c>
      <c r="I8740" t="s">
        <v>79</v>
      </c>
      <c r="J8740" t="s">
        <v>135</v>
      </c>
      <c r="K8740" t="s">
        <v>3</v>
      </c>
      <c r="L8740" t="s">
        <v>136</v>
      </c>
      <c r="M8740" t="s">
        <v>30674</v>
      </c>
      <c r="N8740" t="s">
        <v>30500</v>
      </c>
      <c r="O8740">
        <v>0.61944444444444446</v>
      </c>
      <c r="P8740">
        <v>0</v>
      </c>
      <c r="Q8740">
        <v>2</v>
      </c>
      <c r="R8740">
        <v>0</v>
      </c>
      <c r="S8740">
        <v>0</v>
      </c>
      <c r="T8740">
        <v>0</v>
      </c>
      <c r="U8740">
        <v>58</v>
      </c>
      <c r="V8740">
        <v>0</v>
      </c>
      <c r="W8740">
        <v>1</v>
      </c>
      <c r="X8740">
        <v>0</v>
      </c>
      <c r="Y8740">
        <v>0.26531997000000002</v>
      </c>
      <c r="Z8740">
        <v>0</v>
      </c>
      <c r="AA8740">
        <v>0</v>
      </c>
      <c r="AB8740">
        <v>0</v>
      </c>
      <c r="AC8740">
        <v>23.601386999999999</v>
      </c>
      <c r="AD8740">
        <v>0</v>
      </c>
      <c r="AE8740">
        <v>0.10780089</v>
      </c>
      <c r="AF8740">
        <v>23.974506000000002</v>
      </c>
    </row>
    <row r="8741" spans="1:32" x14ac:dyDescent="0.3">
      <c r="A8741">
        <v>2797740</v>
      </c>
      <c r="B8741">
        <v>1</v>
      </c>
      <c r="C8741" t="s">
        <v>82</v>
      </c>
      <c r="D8741" t="s">
        <v>104</v>
      </c>
      <c r="E8741" t="s">
        <v>30252</v>
      </c>
      <c r="F8741" t="s">
        <v>30253</v>
      </c>
      <c r="G8741" t="s">
        <v>31550</v>
      </c>
      <c r="H8741" t="s">
        <v>380</v>
      </c>
      <c r="I8741" t="s">
        <v>78</v>
      </c>
      <c r="J8741" t="s">
        <v>135</v>
      </c>
      <c r="K8741" t="s">
        <v>22</v>
      </c>
      <c r="L8741" t="s">
        <v>136</v>
      </c>
      <c r="M8741" t="s">
        <v>30675</v>
      </c>
      <c r="N8741" t="s">
        <v>30676</v>
      </c>
      <c r="O8741">
        <v>2.0394452777777778</v>
      </c>
      <c r="P8741">
        <v>0</v>
      </c>
      <c r="Q8741">
        <v>4</v>
      </c>
      <c r="R8741">
        <v>0</v>
      </c>
      <c r="S8741">
        <v>0</v>
      </c>
      <c r="T8741">
        <v>0</v>
      </c>
      <c r="U8741">
        <v>3</v>
      </c>
      <c r="V8741">
        <v>0</v>
      </c>
      <c r="W8741">
        <v>0</v>
      </c>
      <c r="X8741">
        <v>0</v>
      </c>
      <c r="Y8741">
        <v>2.0998454</v>
      </c>
      <c r="Z8741">
        <v>0</v>
      </c>
      <c r="AA8741">
        <v>0</v>
      </c>
      <c r="AB8741">
        <v>0</v>
      </c>
      <c r="AC8741">
        <v>34.283763999999998</v>
      </c>
      <c r="AD8741">
        <v>0</v>
      </c>
      <c r="AE8741">
        <v>0</v>
      </c>
      <c r="AF8741">
        <v>36.383609999999997</v>
      </c>
    </row>
    <row r="8742" spans="1:32" x14ac:dyDescent="0.3">
      <c r="A8742">
        <v>3017329</v>
      </c>
      <c r="B8742">
        <v>1</v>
      </c>
      <c r="C8742" t="s">
        <v>83</v>
      </c>
      <c r="D8742" t="s">
        <v>122</v>
      </c>
      <c r="E8742" t="s">
        <v>30677</v>
      </c>
      <c r="F8742" t="s">
        <v>30678</v>
      </c>
      <c r="G8742" t="s">
        <v>31551</v>
      </c>
      <c r="H8742" t="s">
        <v>145</v>
      </c>
      <c r="I8742" t="s">
        <v>79</v>
      </c>
      <c r="J8742" t="s">
        <v>135</v>
      </c>
      <c r="K8742" t="s">
        <v>22</v>
      </c>
      <c r="L8742" t="s">
        <v>136</v>
      </c>
      <c r="M8742" t="s">
        <v>30679</v>
      </c>
      <c r="N8742" t="s">
        <v>30680</v>
      </c>
      <c r="O8742">
        <v>0.12626166666666666</v>
      </c>
      <c r="P8742">
        <v>0</v>
      </c>
      <c r="Q8742">
        <v>26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0.23566502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0.23566502</v>
      </c>
    </row>
    <row r="8743" spans="1:32" x14ac:dyDescent="0.3">
      <c r="A8743">
        <v>2784537</v>
      </c>
      <c r="B8743">
        <v>1</v>
      </c>
      <c r="C8743" t="s">
        <v>82</v>
      </c>
      <c r="D8743" t="s">
        <v>100</v>
      </c>
      <c r="E8743" t="s">
        <v>30681</v>
      </c>
      <c r="F8743" t="s">
        <v>30682</v>
      </c>
      <c r="G8743" t="s">
        <v>31550</v>
      </c>
      <c r="H8743" t="s">
        <v>380</v>
      </c>
      <c r="I8743" t="s">
        <v>78</v>
      </c>
      <c r="J8743" t="s">
        <v>135</v>
      </c>
      <c r="K8743" t="s">
        <v>22</v>
      </c>
      <c r="L8743" t="s">
        <v>136</v>
      </c>
      <c r="M8743" t="s">
        <v>30683</v>
      </c>
      <c r="N8743" t="s">
        <v>30684</v>
      </c>
      <c r="O8743">
        <v>2.7841666666666667</v>
      </c>
      <c r="P8743">
        <v>0</v>
      </c>
      <c r="Q8743">
        <v>33</v>
      </c>
      <c r="R8743">
        <v>0</v>
      </c>
      <c r="S8743">
        <v>0</v>
      </c>
      <c r="T8743">
        <v>0</v>
      </c>
      <c r="U8743">
        <v>4</v>
      </c>
      <c r="V8743">
        <v>0</v>
      </c>
      <c r="W8743">
        <v>0</v>
      </c>
      <c r="X8743">
        <v>0</v>
      </c>
      <c r="Y8743">
        <v>15.384335999999999</v>
      </c>
      <c r="Z8743">
        <v>0</v>
      </c>
      <c r="AA8743">
        <v>0</v>
      </c>
      <c r="AB8743">
        <v>0</v>
      </c>
      <c r="AC8743">
        <v>5.948353</v>
      </c>
      <c r="AD8743">
        <v>0</v>
      </c>
      <c r="AE8743">
        <v>0</v>
      </c>
      <c r="AF8743">
        <v>21.332689999999999</v>
      </c>
    </row>
    <row r="8744" spans="1:32" x14ac:dyDescent="0.3">
      <c r="A8744">
        <v>3000425</v>
      </c>
      <c r="B8744">
        <v>1</v>
      </c>
      <c r="C8744" t="s">
        <v>82</v>
      </c>
      <c r="D8744" t="s">
        <v>103</v>
      </c>
      <c r="E8744" t="s">
        <v>30685</v>
      </c>
      <c r="F8744" t="s">
        <v>30686</v>
      </c>
      <c r="G8744" t="s">
        <v>31552</v>
      </c>
      <c r="H8744" t="s">
        <v>223</v>
      </c>
      <c r="I8744" t="s">
        <v>78</v>
      </c>
      <c r="J8744" t="s">
        <v>135</v>
      </c>
      <c r="K8744" t="s">
        <v>22</v>
      </c>
      <c r="L8744" t="s">
        <v>136</v>
      </c>
      <c r="M8744" t="s">
        <v>30687</v>
      </c>
      <c r="N8744" t="s">
        <v>30688</v>
      </c>
      <c r="O8744">
        <v>3.1638694444444444</v>
      </c>
      <c r="P8744">
        <v>0</v>
      </c>
      <c r="Q8744">
        <v>15</v>
      </c>
      <c r="R8744">
        <v>0</v>
      </c>
      <c r="S8744">
        <v>8</v>
      </c>
      <c r="T8744">
        <v>0</v>
      </c>
      <c r="U8744">
        <v>4</v>
      </c>
      <c r="V8744">
        <v>0</v>
      </c>
      <c r="W8744">
        <v>0</v>
      </c>
      <c r="X8744">
        <v>0</v>
      </c>
      <c r="Y8744">
        <v>7.4088029999999998</v>
      </c>
      <c r="Z8744">
        <v>0</v>
      </c>
      <c r="AA8744">
        <v>3.9748320000000001</v>
      </c>
      <c r="AB8744">
        <v>0</v>
      </c>
      <c r="AC8744">
        <v>3.1987456999999999</v>
      </c>
      <c r="AD8744">
        <v>0</v>
      </c>
      <c r="AE8744">
        <v>0</v>
      </c>
      <c r="AF8744">
        <v>14.582381</v>
      </c>
    </row>
    <row r="8745" spans="1:32" x14ac:dyDescent="0.3">
      <c r="A8745">
        <v>2791318</v>
      </c>
      <c r="B8745">
        <v>1</v>
      </c>
      <c r="C8745" t="s">
        <v>82</v>
      </c>
      <c r="D8745" t="s">
        <v>97</v>
      </c>
      <c r="E8745" t="s">
        <v>30689</v>
      </c>
      <c r="F8745" t="s">
        <v>30690</v>
      </c>
      <c r="G8745" t="s">
        <v>31548</v>
      </c>
      <c r="H8745" t="s">
        <v>893</v>
      </c>
      <c r="I8745" t="s">
        <v>78</v>
      </c>
      <c r="J8745" t="s">
        <v>135</v>
      </c>
      <c r="K8745" t="s">
        <v>22</v>
      </c>
      <c r="L8745" t="s">
        <v>136</v>
      </c>
      <c r="M8745" t="s">
        <v>30691</v>
      </c>
      <c r="N8745" t="s">
        <v>30692</v>
      </c>
      <c r="O8745">
        <v>2.1416666666666666</v>
      </c>
      <c r="P8745">
        <v>0</v>
      </c>
      <c r="Q8745">
        <v>11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5.8201413000000004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5.8201413000000004</v>
      </c>
    </row>
    <row r="8746" spans="1:32" x14ac:dyDescent="0.3">
      <c r="A8746">
        <v>2804552</v>
      </c>
      <c r="B8746">
        <v>1</v>
      </c>
      <c r="C8746" t="s">
        <v>83</v>
      </c>
      <c r="D8746" t="s">
        <v>130</v>
      </c>
      <c r="E8746" t="s">
        <v>30693</v>
      </c>
      <c r="F8746" t="s">
        <v>30694</v>
      </c>
      <c r="G8746" t="s">
        <v>31548</v>
      </c>
      <c r="H8746" t="s">
        <v>409</v>
      </c>
      <c r="I8746" t="s">
        <v>78</v>
      </c>
      <c r="J8746" t="s">
        <v>135</v>
      </c>
      <c r="K8746" t="s">
        <v>22</v>
      </c>
      <c r="L8746" t="s">
        <v>136</v>
      </c>
      <c r="M8746" t="s">
        <v>30695</v>
      </c>
      <c r="N8746" t="s">
        <v>6045</v>
      </c>
      <c r="O8746">
        <v>2.6588888888888889</v>
      </c>
      <c r="P8746">
        <v>0</v>
      </c>
      <c r="Q8746">
        <v>11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6.048324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6.048324</v>
      </c>
    </row>
    <row r="8747" spans="1:32" x14ac:dyDescent="0.3">
      <c r="A8747">
        <v>2797824</v>
      </c>
      <c r="B8747">
        <v>1</v>
      </c>
      <c r="C8747" t="s">
        <v>83</v>
      </c>
      <c r="D8747" t="s">
        <v>129</v>
      </c>
      <c r="E8747" t="s">
        <v>30696</v>
      </c>
      <c r="F8747" t="s">
        <v>30697</v>
      </c>
      <c r="G8747" t="s">
        <v>31548</v>
      </c>
      <c r="H8747" t="s">
        <v>311</v>
      </c>
      <c r="I8747" t="s">
        <v>78</v>
      </c>
      <c r="J8747" t="s">
        <v>135</v>
      </c>
      <c r="K8747" t="s">
        <v>22</v>
      </c>
      <c r="L8747" t="s">
        <v>136</v>
      </c>
      <c r="M8747" t="s">
        <v>30698</v>
      </c>
      <c r="N8747" t="s">
        <v>30699</v>
      </c>
      <c r="O8747">
        <v>1.6308341666666666</v>
      </c>
      <c r="P8747">
        <v>0</v>
      </c>
      <c r="Q8747">
        <v>1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0.33098420000000001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0.33098420000000001</v>
      </c>
    </row>
    <row r="8748" spans="1:32" x14ac:dyDescent="0.3">
      <c r="A8748">
        <v>3000951</v>
      </c>
      <c r="B8748">
        <v>1</v>
      </c>
      <c r="C8748" t="s">
        <v>82</v>
      </c>
      <c r="D8748" t="s">
        <v>108</v>
      </c>
      <c r="E8748" t="s">
        <v>30700</v>
      </c>
      <c r="F8748" t="s">
        <v>30701</v>
      </c>
      <c r="G8748" t="s">
        <v>31546</v>
      </c>
      <c r="H8748" t="s">
        <v>223</v>
      </c>
      <c r="I8748" t="s">
        <v>78</v>
      </c>
      <c r="J8748" t="s">
        <v>135</v>
      </c>
      <c r="K8748" t="s">
        <v>22</v>
      </c>
      <c r="L8748" t="s">
        <v>136</v>
      </c>
      <c r="M8748" t="s">
        <v>30702</v>
      </c>
      <c r="N8748" t="s">
        <v>30703</v>
      </c>
      <c r="O8748">
        <v>1.1961183333333334</v>
      </c>
      <c r="P8748">
        <v>0</v>
      </c>
      <c r="Q8748">
        <v>59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11.793958999999999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11.793958999999999</v>
      </c>
    </row>
    <row r="8749" spans="1:32" x14ac:dyDescent="0.3">
      <c r="A8749">
        <v>2798598</v>
      </c>
      <c r="B8749">
        <v>1</v>
      </c>
      <c r="C8749" t="s">
        <v>82</v>
      </c>
      <c r="D8749" t="s">
        <v>87</v>
      </c>
      <c r="E8749" t="s">
        <v>30704</v>
      </c>
      <c r="F8749" t="s">
        <v>30705</v>
      </c>
      <c r="G8749" t="s">
        <v>31547</v>
      </c>
      <c r="H8749" t="s">
        <v>185</v>
      </c>
      <c r="I8749" t="s">
        <v>79</v>
      </c>
      <c r="J8749" t="s">
        <v>135</v>
      </c>
      <c r="K8749" t="s">
        <v>22</v>
      </c>
      <c r="L8749" t="s">
        <v>186</v>
      </c>
      <c r="M8749" t="s">
        <v>30706</v>
      </c>
      <c r="N8749" t="s">
        <v>30707</v>
      </c>
      <c r="O8749">
        <v>8.0555555555555561E-2</v>
      </c>
      <c r="P8749">
        <v>0</v>
      </c>
      <c r="Q8749">
        <v>3971</v>
      </c>
      <c r="R8749">
        <v>0</v>
      </c>
      <c r="S8749">
        <v>0</v>
      </c>
      <c r="T8749">
        <v>0</v>
      </c>
      <c r="U8749">
        <v>441</v>
      </c>
      <c r="V8749">
        <v>0</v>
      </c>
      <c r="W8749">
        <v>1</v>
      </c>
      <c r="X8749">
        <v>0</v>
      </c>
      <c r="Y8749">
        <v>105.657135</v>
      </c>
      <c r="Z8749">
        <v>0</v>
      </c>
      <c r="AA8749">
        <v>0</v>
      </c>
      <c r="AB8749">
        <v>0</v>
      </c>
      <c r="AC8749">
        <v>15.700009</v>
      </c>
      <c r="AD8749">
        <v>0</v>
      </c>
      <c r="AE8749">
        <v>2.0299109999999998</v>
      </c>
      <c r="AF8749">
        <v>123.38706000000001</v>
      </c>
    </row>
    <row r="8750" spans="1:32" x14ac:dyDescent="0.3">
      <c r="A8750">
        <v>2797747</v>
      </c>
      <c r="B8750">
        <v>1</v>
      </c>
      <c r="C8750" t="s">
        <v>82</v>
      </c>
      <c r="D8750" t="s">
        <v>87</v>
      </c>
      <c r="E8750" t="s">
        <v>30127</v>
      </c>
      <c r="F8750" t="s">
        <v>30128</v>
      </c>
      <c r="G8750" t="s">
        <v>31547</v>
      </c>
      <c r="H8750" t="s">
        <v>185</v>
      </c>
      <c r="I8750" t="s">
        <v>79</v>
      </c>
      <c r="J8750" t="s">
        <v>135</v>
      </c>
      <c r="K8750" t="s">
        <v>22</v>
      </c>
      <c r="L8750" t="s">
        <v>186</v>
      </c>
      <c r="M8750" t="s">
        <v>30708</v>
      </c>
      <c r="N8750" t="s">
        <v>30709</v>
      </c>
      <c r="O8750">
        <v>6.7538888888888884E-2</v>
      </c>
      <c r="P8750">
        <v>0</v>
      </c>
      <c r="Q8750">
        <v>5342</v>
      </c>
      <c r="R8750">
        <v>0</v>
      </c>
      <c r="S8750">
        <v>0</v>
      </c>
      <c r="T8750">
        <v>0</v>
      </c>
      <c r="U8750">
        <v>460</v>
      </c>
      <c r="V8750">
        <v>0</v>
      </c>
      <c r="W8750">
        <v>0</v>
      </c>
      <c r="X8750">
        <v>0</v>
      </c>
      <c r="Y8750">
        <v>89.834149999999994</v>
      </c>
      <c r="Z8750">
        <v>0</v>
      </c>
      <c r="AA8750">
        <v>0</v>
      </c>
      <c r="AB8750">
        <v>0</v>
      </c>
      <c r="AC8750">
        <v>13.094856</v>
      </c>
      <c r="AD8750">
        <v>0</v>
      </c>
      <c r="AE8750">
        <v>0</v>
      </c>
      <c r="AF8750">
        <v>102.92901000000001</v>
      </c>
    </row>
    <row r="8751" spans="1:32" x14ac:dyDescent="0.3">
      <c r="A8751">
        <v>2791571</v>
      </c>
      <c r="B8751">
        <v>2</v>
      </c>
      <c r="C8751" t="s">
        <v>83</v>
      </c>
      <c r="D8751" t="s">
        <v>122</v>
      </c>
      <c r="E8751" t="s">
        <v>30710</v>
      </c>
      <c r="F8751" t="s">
        <v>30711</v>
      </c>
      <c r="G8751" t="s">
        <v>31551</v>
      </c>
      <c r="H8751" t="s">
        <v>266</v>
      </c>
      <c r="I8751" t="s">
        <v>79</v>
      </c>
      <c r="J8751" t="s">
        <v>135</v>
      </c>
      <c r="K8751" t="s">
        <v>22</v>
      </c>
      <c r="L8751" t="s">
        <v>136</v>
      </c>
      <c r="M8751" t="s">
        <v>30215</v>
      </c>
      <c r="N8751" t="s">
        <v>30712</v>
      </c>
      <c r="O8751">
        <v>0.36412527777777781</v>
      </c>
      <c r="P8751">
        <v>0</v>
      </c>
      <c r="Q8751">
        <v>63</v>
      </c>
      <c r="R8751">
        <v>0</v>
      </c>
      <c r="S8751">
        <v>8</v>
      </c>
      <c r="T8751">
        <v>0</v>
      </c>
      <c r="U8751">
        <v>3</v>
      </c>
      <c r="V8751">
        <v>0</v>
      </c>
      <c r="W8751">
        <v>0</v>
      </c>
      <c r="X8751">
        <v>0</v>
      </c>
      <c r="Y8751">
        <v>3.4299924000000002</v>
      </c>
      <c r="Z8751">
        <v>0</v>
      </c>
      <c r="AA8751">
        <v>4.4484872000000002E-2</v>
      </c>
      <c r="AB8751">
        <v>0</v>
      </c>
      <c r="AC8751">
        <v>0.45985093999999999</v>
      </c>
      <c r="AD8751">
        <v>0</v>
      </c>
      <c r="AE8751">
        <v>0</v>
      </c>
      <c r="AF8751">
        <v>3.9343282999999998</v>
      </c>
    </row>
    <row r="8752" spans="1:32" x14ac:dyDescent="0.3">
      <c r="A8752">
        <v>2792254</v>
      </c>
      <c r="B8752">
        <v>1</v>
      </c>
      <c r="C8752" t="s">
        <v>82</v>
      </c>
      <c r="D8752" t="s">
        <v>106</v>
      </c>
      <c r="E8752" t="s">
        <v>2429</v>
      </c>
      <c r="F8752" t="s">
        <v>2430</v>
      </c>
      <c r="G8752" t="s">
        <v>31549</v>
      </c>
      <c r="H8752" t="s">
        <v>134</v>
      </c>
      <c r="I8752" t="s">
        <v>79</v>
      </c>
      <c r="J8752" t="s">
        <v>135</v>
      </c>
      <c r="K8752" t="s">
        <v>22</v>
      </c>
      <c r="L8752" t="s">
        <v>136</v>
      </c>
      <c r="M8752" t="s">
        <v>30713</v>
      </c>
      <c r="N8752" t="s">
        <v>30714</v>
      </c>
      <c r="O8752">
        <v>0.93416750000000004</v>
      </c>
      <c r="P8752">
        <v>4</v>
      </c>
      <c r="Q8752">
        <v>137</v>
      </c>
      <c r="R8752">
        <v>6</v>
      </c>
      <c r="S8752">
        <v>3</v>
      </c>
      <c r="T8752">
        <v>14</v>
      </c>
      <c r="U8752">
        <v>43</v>
      </c>
      <c r="V8752">
        <v>0</v>
      </c>
      <c r="W8752">
        <v>0</v>
      </c>
      <c r="X8752">
        <v>1.2267017</v>
      </c>
      <c r="Y8752">
        <v>43.127533</v>
      </c>
      <c r="Z8752">
        <v>33.988937</v>
      </c>
      <c r="AA8752">
        <v>1.4823204E-3</v>
      </c>
      <c r="AB8752">
        <v>68.350005999999993</v>
      </c>
      <c r="AC8752">
        <v>20.369623000000001</v>
      </c>
      <c r="AD8752">
        <v>0</v>
      </c>
      <c r="AE8752">
        <v>0</v>
      </c>
      <c r="AF8752">
        <v>167.06429</v>
      </c>
    </row>
    <row r="8753" spans="1:32" x14ac:dyDescent="0.3">
      <c r="A8753">
        <v>2797757</v>
      </c>
      <c r="B8753">
        <v>1</v>
      </c>
      <c r="C8753" t="s">
        <v>82</v>
      </c>
      <c r="D8753" t="s">
        <v>87</v>
      </c>
      <c r="E8753" t="s">
        <v>30715</v>
      </c>
      <c r="F8753" t="s">
        <v>30716</v>
      </c>
      <c r="G8753" t="s">
        <v>31547</v>
      </c>
      <c r="H8753" t="s">
        <v>185</v>
      </c>
      <c r="I8753" t="s">
        <v>79</v>
      </c>
      <c r="J8753" t="s">
        <v>135</v>
      </c>
      <c r="K8753" t="s">
        <v>22</v>
      </c>
      <c r="L8753" t="s">
        <v>186</v>
      </c>
      <c r="M8753" t="s">
        <v>30717</v>
      </c>
      <c r="N8753" t="s">
        <v>30718</v>
      </c>
      <c r="O8753">
        <v>5.527777777777778E-2</v>
      </c>
      <c r="P8753">
        <v>0</v>
      </c>
      <c r="Q8753">
        <v>2311</v>
      </c>
      <c r="R8753">
        <v>0</v>
      </c>
      <c r="S8753">
        <v>0</v>
      </c>
      <c r="T8753">
        <v>1</v>
      </c>
      <c r="U8753">
        <v>228</v>
      </c>
      <c r="V8753">
        <v>0</v>
      </c>
      <c r="W8753">
        <v>1</v>
      </c>
      <c r="X8753">
        <v>0</v>
      </c>
      <c r="Y8753">
        <v>39.370280000000001</v>
      </c>
      <c r="Z8753">
        <v>0</v>
      </c>
      <c r="AA8753">
        <v>0</v>
      </c>
      <c r="AB8753">
        <v>7.4625835</v>
      </c>
      <c r="AC8753">
        <v>12.46932</v>
      </c>
      <c r="AD8753">
        <v>0</v>
      </c>
      <c r="AE8753">
        <v>0.72455400000000003</v>
      </c>
      <c r="AF8753">
        <v>60.026736999999997</v>
      </c>
    </row>
    <row r="8754" spans="1:32" x14ac:dyDescent="0.3">
      <c r="A8754">
        <v>3017293</v>
      </c>
      <c r="B8754">
        <v>1</v>
      </c>
      <c r="C8754" t="s">
        <v>83</v>
      </c>
      <c r="D8754" t="s">
        <v>122</v>
      </c>
      <c r="E8754" t="s">
        <v>30719</v>
      </c>
      <c r="F8754" t="s">
        <v>30720</v>
      </c>
      <c r="G8754" t="s">
        <v>31549</v>
      </c>
      <c r="H8754" t="s">
        <v>624</v>
      </c>
      <c r="I8754" t="s">
        <v>79</v>
      </c>
      <c r="J8754" t="s">
        <v>135</v>
      </c>
      <c r="K8754" t="s">
        <v>22</v>
      </c>
      <c r="L8754" t="s">
        <v>136</v>
      </c>
      <c r="M8754" t="s">
        <v>30721</v>
      </c>
      <c r="N8754" t="s">
        <v>30722</v>
      </c>
      <c r="O8754">
        <v>3.1332769444444444</v>
      </c>
      <c r="P8754">
        <v>5</v>
      </c>
      <c r="Q8754">
        <v>778</v>
      </c>
      <c r="R8754">
        <v>3</v>
      </c>
      <c r="S8754">
        <v>22</v>
      </c>
      <c r="T8754">
        <v>3</v>
      </c>
      <c r="U8754">
        <v>24</v>
      </c>
      <c r="V8754">
        <v>0</v>
      </c>
      <c r="W8754">
        <v>0</v>
      </c>
      <c r="X8754">
        <v>112.444664</v>
      </c>
      <c r="Y8754">
        <v>232.09990999999999</v>
      </c>
      <c r="Z8754">
        <v>2.6196861</v>
      </c>
      <c r="AA8754">
        <v>5.7619689999999997</v>
      </c>
      <c r="AB8754">
        <v>20.611954000000001</v>
      </c>
      <c r="AC8754">
        <v>16.612576000000001</v>
      </c>
      <c r="AD8754">
        <v>0</v>
      </c>
      <c r="AE8754">
        <v>0</v>
      </c>
      <c r="AF8754">
        <v>390.15075999999999</v>
      </c>
    </row>
    <row r="8755" spans="1:32" x14ac:dyDescent="0.3">
      <c r="A8755">
        <v>2783091</v>
      </c>
      <c r="B8755">
        <v>1</v>
      </c>
      <c r="C8755" t="s">
        <v>83</v>
      </c>
      <c r="D8755" t="s">
        <v>116</v>
      </c>
      <c r="E8755" t="s">
        <v>30723</v>
      </c>
      <c r="F8755" t="s">
        <v>30724</v>
      </c>
      <c r="G8755" t="s">
        <v>31550</v>
      </c>
      <c r="H8755" t="s">
        <v>359</v>
      </c>
      <c r="I8755" t="s">
        <v>78</v>
      </c>
      <c r="J8755" t="s">
        <v>135</v>
      </c>
      <c r="K8755" t="s">
        <v>22</v>
      </c>
      <c r="L8755" t="s">
        <v>136</v>
      </c>
      <c r="M8755" t="s">
        <v>30725</v>
      </c>
      <c r="N8755" t="s">
        <v>30503</v>
      </c>
      <c r="O8755">
        <v>2.3066666666666666</v>
      </c>
      <c r="P8755">
        <v>0</v>
      </c>
      <c r="Q8755">
        <v>29</v>
      </c>
      <c r="R8755">
        <v>0</v>
      </c>
      <c r="S8755">
        <v>0</v>
      </c>
      <c r="T8755">
        <v>0</v>
      </c>
      <c r="U8755">
        <v>8</v>
      </c>
      <c r="V8755">
        <v>0</v>
      </c>
      <c r="W8755">
        <v>0</v>
      </c>
      <c r="X8755">
        <v>0</v>
      </c>
      <c r="Y8755">
        <v>20.445055</v>
      </c>
      <c r="Z8755">
        <v>0</v>
      </c>
      <c r="AA8755">
        <v>0</v>
      </c>
      <c r="AB8755">
        <v>0</v>
      </c>
      <c r="AC8755">
        <v>15.104684000000001</v>
      </c>
      <c r="AD8755">
        <v>0</v>
      </c>
      <c r="AE8755">
        <v>0</v>
      </c>
      <c r="AF8755">
        <v>35.54974</v>
      </c>
    </row>
    <row r="8756" spans="1:32" x14ac:dyDescent="0.3">
      <c r="A8756">
        <v>2802500</v>
      </c>
      <c r="B8756">
        <v>1</v>
      </c>
      <c r="C8756" t="s">
        <v>83</v>
      </c>
      <c r="D8756" t="s">
        <v>120</v>
      </c>
      <c r="E8756" t="s">
        <v>30726</v>
      </c>
      <c r="F8756" t="s">
        <v>30727</v>
      </c>
      <c r="G8756" t="s">
        <v>31548</v>
      </c>
      <c r="H8756" t="s">
        <v>333</v>
      </c>
      <c r="I8756" t="s">
        <v>78</v>
      </c>
      <c r="J8756" t="s">
        <v>135</v>
      </c>
      <c r="K8756" t="s">
        <v>22</v>
      </c>
      <c r="L8756" t="s">
        <v>136</v>
      </c>
      <c r="M8756" t="s">
        <v>30728</v>
      </c>
      <c r="N8756" t="s">
        <v>30729</v>
      </c>
      <c r="O8756">
        <v>3.5363888888888888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1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3.5372059999999997E-2</v>
      </c>
      <c r="AD8756">
        <v>0</v>
      </c>
      <c r="AE8756">
        <v>0</v>
      </c>
      <c r="AF8756">
        <v>3.5372059999999997E-2</v>
      </c>
    </row>
    <row r="8757" spans="1:32" x14ac:dyDescent="0.3">
      <c r="A8757">
        <v>2784847</v>
      </c>
      <c r="B8757">
        <v>1</v>
      </c>
      <c r="C8757" t="s">
        <v>82</v>
      </c>
      <c r="D8757" t="s">
        <v>101</v>
      </c>
      <c r="E8757" t="s">
        <v>30730</v>
      </c>
      <c r="F8757" t="s">
        <v>30731</v>
      </c>
      <c r="G8757" t="s">
        <v>31549</v>
      </c>
      <c r="H8757" t="s">
        <v>409</v>
      </c>
      <c r="I8757" t="s">
        <v>79</v>
      </c>
      <c r="J8757" t="s">
        <v>135</v>
      </c>
      <c r="K8757" t="s">
        <v>22</v>
      </c>
      <c r="L8757" t="s">
        <v>136</v>
      </c>
      <c r="M8757" t="s">
        <v>30732</v>
      </c>
      <c r="N8757" t="s">
        <v>30733</v>
      </c>
      <c r="O8757">
        <v>2.1141666666666667</v>
      </c>
      <c r="P8757">
        <v>11</v>
      </c>
      <c r="Q8757">
        <v>287</v>
      </c>
      <c r="R8757">
        <v>13</v>
      </c>
      <c r="S8757">
        <v>15</v>
      </c>
      <c r="T8757">
        <v>23</v>
      </c>
      <c r="U8757">
        <v>22</v>
      </c>
      <c r="V8757">
        <v>3</v>
      </c>
      <c r="W8757">
        <v>0</v>
      </c>
      <c r="X8757">
        <v>7.3030299999999997</v>
      </c>
      <c r="Y8757">
        <v>222.29138</v>
      </c>
      <c r="Z8757">
        <v>20.995504</v>
      </c>
      <c r="AA8757">
        <v>4.2258987000000001</v>
      </c>
      <c r="AB8757">
        <v>1137.4272000000001</v>
      </c>
      <c r="AC8757">
        <v>35.864821999999997</v>
      </c>
      <c r="AD8757">
        <v>982.48820000000001</v>
      </c>
      <c r="AE8757">
        <v>0</v>
      </c>
      <c r="AF8757">
        <v>2410.5962</v>
      </c>
    </row>
    <row r="8758" spans="1:32" x14ac:dyDescent="0.3">
      <c r="A8758">
        <v>2792396</v>
      </c>
      <c r="B8758">
        <v>1</v>
      </c>
      <c r="C8758" t="s">
        <v>82</v>
      </c>
      <c r="D8758" t="s">
        <v>112</v>
      </c>
      <c r="E8758" t="s">
        <v>30734</v>
      </c>
      <c r="F8758" t="s">
        <v>30735</v>
      </c>
      <c r="G8758" t="s">
        <v>31546</v>
      </c>
      <c r="H8758" t="s">
        <v>409</v>
      </c>
      <c r="I8758" t="s">
        <v>78</v>
      </c>
      <c r="J8758" t="s">
        <v>135</v>
      </c>
      <c r="K8758" t="s">
        <v>22</v>
      </c>
      <c r="L8758" t="s">
        <v>136</v>
      </c>
      <c r="M8758" t="s">
        <v>30736</v>
      </c>
      <c r="N8758" t="s">
        <v>30737</v>
      </c>
      <c r="O8758">
        <v>6.2233333333333336</v>
      </c>
      <c r="P8758">
        <v>0</v>
      </c>
      <c r="Q8758">
        <v>99</v>
      </c>
      <c r="R8758">
        <v>0</v>
      </c>
      <c r="S8758">
        <v>0</v>
      </c>
      <c r="T8758">
        <v>0</v>
      </c>
      <c r="U8758">
        <v>5</v>
      </c>
      <c r="V8758">
        <v>0</v>
      </c>
      <c r="W8758">
        <v>0</v>
      </c>
      <c r="X8758">
        <v>0</v>
      </c>
      <c r="Y8758">
        <v>152.70813000000001</v>
      </c>
      <c r="Z8758">
        <v>0</v>
      </c>
      <c r="AA8758">
        <v>0</v>
      </c>
      <c r="AB8758">
        <v>0</v>
      </c>
      <c r="AC8758">
        <v>5.995635</v>
      </c>
      <c r="AD8758">
        <v>0</v>
      </c>
      <c r="AE8758">
        <v>0</v>
      </c>
      <c r="AF8758">
        <v>158.70376999999999</v>
      </c>
    </row>
    <row r="8759" spans="1:32" x14ac:dyDescent="0.3">
      <c r="A8759">
        <v>2792438</v>
      </c>
      <c r="B8759">
        <v>1</v>
      </c>
      <c r="C8759" t="s">
        <v>82</v>
      </c>
      <c r="D8759" t="s">
        <v>111</v>
      </c>
      <c r="E8759" t="s">
        <v>30738</v>
      </c>
      <c r="F8759" t="s">
        <v>30739</v>
      </c>
      <c r="G8759" t="s">
        <v>31549</v>
      </c>
      <c r="H8759" t="s">
        <v>134</v>
      </c>
      <c r="I8759" t="s">
        <v>79</v>
      </c>
      <c r="J8759" t="s">
        <v>135</v>
      </c>
      <c r="K8759" t="s">
        <v>22</v>
      </c>
      <c r="L8759" t="s">
        <v>136</v>
      </c>
      <c r="M8759" t="s">
        <v>30740</v>
      </c>
      <c r="N8759" t="s">
        <v>30741</v>
      </c>
      <c r="O8759">
        <v>0.38277777777777777</v>
      </c>
      <c r="P8759">
        <v>0</v>
      </c>
      <c r="Q8759">
        <v>6</v>
      </c>
      <c r="R8759">
        <v>50</v>
      </c>
      <c r="S8759">
        <v>9</v>
      </c>
      <c r="T8759">
        <v>11</v>
      </c>
      <c r="U8759">
        <v>8</v>
      </c>
      <c r="V8759">
        <v>0</v>
      </c>
      <c r="W8759">
        <v>0</v>
      </c>
      <c r="X8759">
        <v>0</v>
      </c>
      <c r="Y8759">
        <v>0.37108279999999999</v>
      </c>
      <c r="Z8759">
        <v>5.0568</v>
      </c>
      <c r="AA8759">
        <v>0.74761460000000002</v>
      </c>
      <c r="AB8759">
        <v>7.4910516999999999</v>
      </c>
      <c r="AC8759">
        <v>2.4735586999999999</v>
      </c>
      <c r="AD8759">
        <v>0</v>
      </c>
      <c r="AE8759">
        <v>0</v>
      </c>
      <c r="AF8759">
        <v>16.140108000000001</v>
      </c>
    </row>
    <row r="8760" spans="1:32" x14ac:dyDescent="0.3">
      <c r="A8760">
        <v>2797756</v>
      </c>
      <c r="B8760">
        <v>1</v>
      </c>
      <c r="C8760" t="s">
        <v>82</v>
      </c>
      <c r="D8760" t="s">
        <v>87</v>
      </c>
      <c r="E8760" t="s">
        <v>30742</v>
      </c>
      <c r="F8760" t="s">
        <v>30743</v>
      </c>
      <c r="G8760" t="s">
        <v>31547</v>
      </c>
      <c r="H8760" t="s">
        <v>185</v>
      </c>
      <c r="I8760" t="s">
        <v>79</v>
      </c>
      <c r="J8760" t="s">
        <v>248</v>
      </c>
      <c r="K8760" t="s">
        <v>22</v>
      </c>
      <c r="L8760" t="s">
        <v>186</v>
      </c>
      <c r="M8760" t="s">
        <v>30744</v>
      </c>
      <c r="N8760" t="s">
        <v>30745</v>
      </c>
      <c r="O8760">
        <v>4.8888888888888891E-2</v>
      </c>
      <c r="P8760">
        <v>0</v>
      </c>
      <c r="Q8760">
        <v>1774</v>
      </c>
      <c r="R8760">
        <v>0</v>
      </c>
      <c r="S8760">
        <v>0</v>
      </c>
      <c r="T8760">
        <v>0</v>
      </c>
      <c r="U8760">
        <v>110</v>
      </c>
      <c r="V8760">
        <v>0</v>
      </c>
      <c r="W8760">
        <v>0</v>
      </c>
      <c r="X8760">
        <v>0</v>
      </c>
      <c r="Y8760">
        <v>37.839134000000001</v>
      </c>
      <c r="Z8760">
        <v>0</v>
      </c>
      <c r="AA8760">
        <v>0</v>
      </c>
      <c r="AB8760">
        <v>0</v>
      </c>
      <c r="AC8760">
        <v>2.2296906000000001</v>
      </c>
      <c r="AD8760">
        <v>0</v>
      </c>
      <c r="AE8760">
        <v>0</v>
      </c>
      <c r="AF8760">
        <v>40.068824999999997</v>
      </c>
    </row>
    <row r="8761" spans="1:32" x14ac:dyDescent="0.3">
      <c r="A8761">
        <v>2798597</v>
      </c>
      <c r="B8761">
        <v>1</v>
      </c>
      <c r="C8761" t="s">
        <v>82</v>
      </c>
      <c r="D8761" t="s">
        <v>87</v>
      </c>
      <c r="E8761" t="s">
        <v>13042</v>
      </c>
      <c r="F8761" t="s">
        <v>13043</v>
      </c>
      <c r="G8761" t="s">
        <v>31547</v>
      </c>
      <c r="H8761" t="s">
        <v>648</v>
      </c>
      <c r="I8761" t="s">
        <v>79</v>
      </c>
      <c r="J8761" t="s">
        <v>135</v>
      </c>
      <c r="K8761" t="s">
        <v>22</v>
      </c>
      <c r="L8761" t="s">
        <v>186</v>
      </c>
      <c r="M8761" t="s">
        <v>30746</v>
      </c>
      <c r="N8761" t="s">
        <v>30747</v>
      </c>
      <c r="O8761">
        <v>0.85416666666666663</v>
      </c>
      <c r="P8761">
        <v>0</v>
      </c>
      <c r="Q8761">
        <v>5080</v>
      </c>
      <c r="R8761">
        <v>0</v>
      </c>
      <c r="S8761">
        <v>0</v>
      </c>
      <c r="T8761">
        <v>2</v>
      </c>
      <c r="U8761">
        <v>2956</v>
      </c>
      <c r="V8761">
        <v>0</v>
      </c>
      <c r="W8761">
        <v>1</v>
      </c>
      <c r="X8761">
        <v>0</v>
      </c>
      <c r="Y8761">
        <v>1256.5746999999999</v>
      </c>
      <c r="Z8761">
        <v>0</v>
      </c>
      <c r="AA8761">
        <v>0</v>
      </c>
      <c r="AB8761">
        <v>8.0709280000000003</v>
      </c>
      <c r="AC8761">
        <v>1837.2312999999999</v>
      </c>
      <c r="AD8761">
        <v>0</v>
      </c>
      <c r="AE8761">
        <v>8.2631859999999993</v>
      </c>
      <c r="AF8761">
        <v>3110.1401000000001</v>
      </c>
    </row>
    <row r="8762" spans="1:32" x14ac:dyDescent="0.3">
      <c r="A8762">
        <v>2805051</v>
      </c>
      <c r="B8762">
        <v>1</v>
      </c>
      <c r="C8762" t="s">
        <v>82</v>
      </c>
      <c r="D8762" t="s">
        <v>99</v>
      </c>
      <c r="E8762" t="s">
        <v>30748</v>
      </c>
      <c r="F8762" t="s">
        <v>30749</v>
      </c>
      <c r="G8762" t="s">
        <v>31551</v>
      </c>
      <c r="H8762" t="s">
        <v>1237</v>
      </c>
      <c r="I8762" t="s">
        <v>79</v>
      </c>
      <c r="J8762" t="s">
        <v>135</v>
      </c>
      <c r="K8762" t="s">
        <v>22</v>
      </c>
      <c r="L8762" t="s">
        <v>136</v>
      </c>
      <c r="M8762" t="s">
        <v>30750</v>
      </c>
      <c r="N8762" t="s">
        <v>30751</v>
      </c>
      <c r="O8762">
        <v>7.945001111111111</v>
      </c>
      <c r="P8762">
        <v>0</v>
      </c>
      <c r="Q8762">
        <v>229</v>
      </c>
      <c r="R8762">
        <v>0</v>
      </c>
      <c r="S8762">
        <v>3</v>
      </c>
      <c r="T8762">
        <v>0</v>
      </c>
      <c r="U8762">
        <v>41</v>
      </c>
      <c r="V8762">
        <v>0</v>
      </c>
      <c r="W8762">
        <v>0</v>
      </c>
      <c r="X8762">
        <v>0</v>
      </c>
      <c r="Y8762">
        <v>416.51566000000003</v>
      </c>
      <c r="Z8762">
        <v>0</v>
      </c>
      <c r="AA8762">
        <v>10.131893</v>
      </c>
      <c r="AB8762">
        <v>0</v>
      </c>
      <c r="AC8762">
        <v>182.31708</v>
      </c>
      <c r="AD8762">
        <v>0</v>
      </c>
      <c r="AE8762">
        <v>0</v>
      </c>
      <c r="AF8762">
        <v>608.96460000000002</v>
      </c>
    </row>
    <row r="8763" spans="1:32" x14ac:dyDescent="0.3">
      <c r="A8763">
        <v>2797745</v>
      </c>
      <c r="B8763">
        <v>1</v>
      </c>
      <c r="C8763" t="s">
        <v>82</v>
      </c>
      <c r="D8763" t="s">
        <v>87</v>
      </c>
      <c r="E8763" t="s">
        <v>30752</v>
      </c>
      <c r="F8763" t="s">
        <v>30753</v>
      </c>
      <c r="G8763" t="s">
        <v>31547</v>
      </c>
      <c r="H8763" t="s">
        <v>185</v>
      </c>
      <c r="I8763" t="s">
        <v>79</v>
      </c>
      <c r="J8763" t="s">
        <v>135</v>
      </c>
      <c r="K8763" t="s">
        <v>22</v>
      </c>
      <c r="L8763" t="s">
        <v>186</v>
      </c>
      <c r="M8763" t="s">
        <v>30754</v>
      </c>
      <c r="N8763" t="s">
        <v>30745</v>
      </c>
      <c r="O8763">
        <v>5.9722222222222225E-2</v>
      </c>
      <c r="P8763">
        <v>0</v>
      </c>
      <c r="Q8763">
        <v>3854</v>
      </c>
      <c r="R8763">
        <v>0</v>
      </c>
      <c r="S8763">
        <v>0</v>
      </c>
      <c r="T8763">
        <v>3</v>
      </c>
      <c r="U8763">
        <v>367</v>
      </c>
      <c r="V8763">
        <v>0</v>
      </c>
      <c r="W8763">
        <v>3</v>
      </c>
      <c r="X8763">
        <v>0</v>
      </c>
      <c r="Y8763">
        <v>65.946830000000006</v>
      </c>
      <c r="Z8763">
        <v>0</v>
      </c>
      <c r="AA8763">
        <v>0</v>
      </c>
      <c r="AB8763">
        <v>0.33241366999999999</v>
      </c>
      <c r="AC8763">
        <v>19.462340000000001</v>
      </c>
      <c r="AD8763">
        <v>0</v>
      </c>
      <c r="AE8763">
        <v>9.2807150000000007</v>
      </c>
      <c r="AF8763">
        <v>95.022300000000001</v>
      </c>
    </row>
    <row r="8764" spans="1:32" x14ac:dyDescent="0.3">
      <c r="A8764">
        <v>3000660</v>
      </c>
      <c r="B8764">
        <v>1</v>
      </c>
      <c r="C8764" t="s">
        <v>82</v>
      </c>
      <c r="D8764" t="s">
        <v>103</v>
      </c>
      <c r="E8764" t="s">
        <v>30755</v>
      </c>
      <c r="F8764" t="s">
        <v>1813</v>
      </c>
      <c r="G8764" t="s">
        <v>31551</v>
      </c>
      <c r="H8764" t="s">
        <v>624</v>
      </c>
      <c r="I8764" t="s">
        <v>79</v>
      </c>
      <c r="J8764" t="s">
        <v>135</v>
      </c>
      <c r="K8764" t="s">
        <v>22</v>
      </c>
      <c r="L8764" t="s">
        <v>136</v>
      </c>
      <c r="M8764" t="s">
        <v>30756</v>
      </c>
      <c r="N8764" t="s">
        <v>30757</v>
      </c>
      <c r="O8764">
        <v>4.6781827777777778</v>
      </c>
      <c r="P8764">
        <v>0</v>
      </c>
      <c r="Q8764">
        <v>130</v>
      </c>
      <c r="R8764">
        <v>0</v>
      </c>
      <c r="S8764">
        <v>9</v>
      </c>
      <c r="T8764">
        <v>0</v>
      </c>
      <c r="U8764">
        <v>14</v>
      </c>
      <c r="V8764">
        <v>0</v>
      </c>
      <c r="W8764">
        <v>0</v>
      </c>
      <c r="X8764">
        <v>0</v>
      </c>
      <c r="Y8764">
        <v>84.032700000000006</v>
      </c>
      <c r="Z8764">
        <v>0</v>
      </c>
      <c r="AA8764">
        <v>3.1197447999999999</v>
      </c>
      <c r="AB8764">
        <v>0</v>
      </c>
      <c r="AC8764">
        <v>104.533356</v>
      </c>
      <c r="AD8764">
        <v>0</v>
      </c>
      <c r="AE8764">
        <v>0</v>
      </c>
      <c r="AF8764">
        <v>191.6858</v>
      </c>
    </row>
    <row r="8765" spans="1:32" x14ac:dyDescent="0.3">
      <c r="A8765">
        <v>2807784</v>
      </c>
      <c r="B8765">
        <v>1</v>
      </c>
      <c r="C8765" t="s">
        <v>82</v>
      </c>
      <c r="D8765" t="s">
        <v>99</v>
      </c>
      <c r="E8765" t="s">
        <v>30758</v>
      </c>
      <c r="F8765" t="s">
        <v>30759</v>
      </c>
      <c r="G8765" t="s">
        <v>31548</v>
      </c>
      <c r="H8765" t="s">
        <v>311</v>
      </c>
      <c r="I8765" t="s">
        <v>78</v>
      </c>
      <c r="J8765" t="s">
        <v>135</v>
      </c>
      <c r="K8765" t="s">
        <v>22</v>
      </c>
      <c r="L8765" t="s">
        <v>136</v>
      </c>
      <c r="M8765" t="s">
        <v>30760</v>
      </c>
      <c r="N8765" t="s">
        <v>30761</v>
      </c>
      <c r="O8765">
        <v>3.0102786111111115</v>
      </c>
      <c r="P8765">
        <v>0</v>
      </c>
      <c r="Q8765">
        <v>2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2.1787100000000001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2.1787100000000001</v>
      </c>
    </row>
    <row r="8766" spans="1:32" x14ac:dyDescent="0.3">
      <c r="A8766">
        <v>2797759</v>
      </c>
      <c r="B8766">
        <v>1</v>
      </c>
      <c r="C8766" t="s">
        <v>82</v>
      </c>
      <c r="D8766" t="s">
        <v>87</v>
      </c>
      <c r="E8766" t="s">
        <v>20387</v>
      </c>
      <c r="F8766" t="s">
        <v>20388</v>
      </c>
      <c r="G8766" t="s">
        <v>31547</v>
      </c>
      <c r="H8766" t="s">
        <v>185</v>
      </c>
      <c r="I8766" t="s">
        <v>79</v>
      </c>
      <c r="J8766" t="s">
        <v>248</v>
      </c>
      <c r="K8766" t="s">
        <v>22</v>
      </c>
      <c r="L8766" t="s">
        <v>186</v>
      </c>
      <c r="M8766" t="s">
        <v>30762</v>
      </c>
      <c r="N8766" t="s">
        <v>30763</v>
      </c>
      <c r="O8766">
        <v>4.1944444444444444E-2</v>
      </c>
      <c r="P8766">
        <v>0</v>
      </c>
      <c r="Q8766">
        <v>371</v>
      </c>
      <c r="R8766">
        <v>0</v>
      </c>
      <c r="S8766">
        <v>0</v>
      </c>
      <c r="T8766">
        <v>0</v>
      </c>
      <c r="U8766">
        <v>30</v>
      </c>
      <c r="V8766">
        <v>0</v>
      </c>
      <c r="W8766">
        <v>0</v>
      </c>
      <c r="X8766">
        <v>0</v>
      </c>
      <c r="Y8766">
        <v>5.4143129999999999</v>
      </c>
      <c r="Z8766">
        <v>0</v>
      </c>
      <c r="AA8766">
        <v>0</v>
      </c>
      <c r="AB8766">
        <v>0</v>
      </c>
      <c r="AC8766">
        <v>2.3258486</v>
      </c>
      <c r="AD8766">
        <v>0</v>
      </c>
      <c r="AE8766">
        <v>0</v>
      </c>
      <c r="AF8766">
        <v>7.7401613999999999</v>
      </c>
    </row>
    <row r="8767" spans="1:32" x14ac:dyDescent="0.3">
      <c r="A8767">
        <v>2806268</v>
      </c>
      <c r="B8767">
        <v>1</v>
      </c>
      <c r="C8767" t="s">
        <v>82</v>
      </c>
      <c r="D8767" t="s">
        <v>93</v>
      </c>
      <c r="E8767" t="s">
        <v>30764</v>
      </c>
      <c r="F8767" t="s">
        <v>30765</v>
      </c>
      <c r="G8767" t="s">
        <v>31546</v>
      </c>
      <c r="H8767" t="s">
        <v>409</v>
      </c>
      <c r="I8767" t="s">
        <v>78</v>
      </c>
      <c r="J8767" t="s">
        <v>135</v>
      </c>
      <c r="K8767" t="s">
        <v>22</v>
      </c>
      <c r="L8767" t="s">
        <v>136</v>
      </c>
      <c r="M8767" t="s">
        <v>30766</v>
      </c>
      <c r="N8767" t="s">
        <v>30767</v>
      </c>
      <c r="O8767">
        <v>2.4852777777777777</v>
      </c>
      <c r="P8767">
        <v>0</v>
      </c>
      <c r="Q8767">
        <v>1</v>
      </c>
      <c r="R8767">
        <v>0</v>
      </c>
      <c r="S8767">
        <v>0</v>
      </c>
      <c r="T8767">
        <v>0</v>
      </c>
      <c r="U8767">
        <v>2</v>
      </c>
      <c r="V8767">
        <v>0</v>
      </c>
      <c r="W8767">
        <v>0</v>
      </c>
      <c r="X8767">
        <v>0</v>
      </c>
      <c r="Y8767">
        <v>4.496175</v>
      </c>
      <c r="Z8767">
        <v>0</v>
      </c>
      <c r="AA8767">
        <v>0</v>
      </c>
      <c r="AB8767">
        <v>0</v>
      </c>
      <c r="AC8767">
        <v>63.190117000000001</v>
      </c>
      <c r="AD8767">
        <v>0</v>
      </c>
      <c r="AE8767">
        <v>0</v>
      </c>
      <c r="AF8767">
        <v>67.686295000000001</v>
      </c>
    </row>
    <row r="8768" spans="1:32" x14ac:dyDescent="0.3">
      <c r="A8768">
        <v>2783649</v>
      </c>
      <c r="B8768">
        <v>1</v>
      </c>
      <c r="C8768" t="s">
        <v>82</v>
      </c>
      <c r="D8768" t="s">
        <v>112</v>
      </c>
      <c r="E8768" t="s">
        <v>30768</v>
      </c>
      <c r="F8768" t="s">
        <v>30769</v>
      </c>
      <c r="G8768" t="s">
        <v>31548</v>
      </c>
      <c r="H8768" t="s">
        <v>333</v>
      </c>
      <c r="I8768" t="s">
        <v>78</v>
      </c>
      <c r="J8768" t="s">
        <v>135</v>
      </c>
      <c r="K8768" t="s">
        <v>22</v>
      </c>
      <c r="L8768" t="s">
        <v>136</v>
      </c>
      <c r="M8768" t="s">
        <v>30770</v>
      </c>
      <c r="N8768" t="s">
        <v>30771</v>
      </c>
      <c r="O8768">
        <v>1.8322222222222222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1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</row>
    <row r="8769" spans="1:32" x14ac:dyDescent="0.3">
      <c r="A8769">
        <v>2805404</v>
      </c>
      <c r="B8769">
        <v>1</v>
      </c>
      <c r="C8769" t="s">
        <v>83</v>
      </c>
      <c r="D8769" t="s">
        <v>122</v>
      </c>
      <c r="E8769" t="s">
        <v>30772</v>
      </c>
      <c r="F8769" t="s">
        <v>30773</v>
      </c>
      <c r="G8769" t="s">
        <v>31547</v>
      </c>
      <c r="H8769" t="s">
        <v>30774</v>
      </c>
      <c r="I8769" t="s">
        <v>79</v>
      </c>
      <c r="J8769" t="s">
        <v>135</v>
      </c>
      <c r="K8769" t="s">
        <v>22</v>
      </c>
      <c r="L8769" t="s">
        <v>186</v>
      </c>
      <c r="M8769" t="s">
        <v>30775</v>
      </c>
      <c r="N8769" t="s">
        <v>30776</v>
      </c>
      <c r="O8769">
        <v>10.453692222222223</v>
      </c>
      <c r="P8769">
        <v>55</v>
      </c>
      <c r="Q8769">
        <v>20721</v>
      </c>
      <c r="R8769">
        <v>304</v>
      </c>
      <c r="S8769">
        <v>884</v>
      </c>
      <c r="T8769">
        <v>90</v>
      </c>
      <c r="U8769">
        <v>2847</v>
      </c>
      <c r="V8769">
        <v>14</v>
      </c>
      <c r="W8769">
        <v>17</v>
      </c>
      <c r="X8769">
        <v>3401.2944000000002</v>
      </c>
      <c r="Y8769">
        <v>33501.777000000002</v>
      </c>
      <c r="Z8769">
        <v>5607.7782999999999</v>
      </c>
      <c r="AA8769">
        <v>1717.7701</v>
      </c>
      <c r="AB8769">
        <v>4143.3285999999998</v>
      </c>
      <c r="AC8769">
        <v>13907.514999999999</v>
      </c>
      <c r="AD8769">
        <v>3840.9893000000002</v>
      </c>
      <c r="AE8769">
        <v>1017.19525</v>
      </c>
      <c r="AF8769">
        <v>67137.649999999994</v>
      </c>
    </row>
    <row r="8770" spans="1:32" x14ac:dyDescent="0.3">
      <c r="A8770">
        <v>2802794</v>
      </c>
      <c r="B8770">
        <v>1</v>
      </c>
      <c r="C8770" t="s">
        <v>83</v>
      </c>
      <c r="D8770" t="s">
        <v>116</v>
      </c>
      <c r="E8770" t="s">
        <v>30777</v>
      </c>
      <c r="F8770" t="s">
        <v>30778</v>
      </c>
      <c r="G8770" t="s">
        <v>31549</v>
      </c>
      <c r="H8770" t="s">
        <v>409</v>
      </c>
      <c r="I8770" t="s">
        <v>79</v>
      </c>
      <c r="J8770" t="s">
        <v>135</v>
      </c>
      <c r="K8770" t="s">
        <v>3</v>
      </c>
      <c r="L8770" t="s">
        <v>136</v>
      </c>
      <c r="M8770" t="s">
        <v>30779</v>
      </c>
      <c r="N8770" t="s">
        <v>30780</v>
      </c>
      <c r="O8770">
        <v>4.8386111111111108</v>
      </c>
      <c r="P8770">
        <v>2</v>
      </c>
      <c r="Q8770">
        <v>442</v>
      </c>
      <c r="R8770">
        <v>2</v>
      </c>
      <c r="S8770">
        <v>30</v>
      </c>
      <c r="T8770">
        <v>3</v>
      </c>
      <c r="U8770">
        <v>12</v>
      </c>
      <c r="V8770">
        <v>0</v>
      </c>
      <c r="W8770">
        <v>0</v>
      </c>
      <c r="X8770">
        <v>60.01491</v>
      </c>
      <c r="Y8770">
        <v>227.08437000000001</v>
      </c>
      <c r="Z8770">
        <v>27.330894000000001</v>
      </c>
      <c r="AA8770">
        <v>41.249577000000002</v>
      </c>
      <c r="AB8770">
        <v>44.916134</v>
      </c>
      <c r="AC8770">
        <v>35.849181999999999</v>
      </c>
      <c r="AD8770">
        <v>0</v>
      </c>
      <c r="AE8770">
        <v>0</v>
      </c>
      <c r="AF8770">
        <v>436.44506999999999</v>
      </c>
    </row>
    <row r="8771" spans="1:32" x14ac:dyDescent="0.3">
      <c r="A8771">
        <v>2797750</v>
      </c>
      <c r="B8771">
        <v>1</v>
      </c>
      <c r="C8771" t="s">
        <v>82</v>
      </c>
      <c r="D8771" t="s">
        <v>87</v>
      </c>
      <c r="E8771" t="s">
        <v>10561</v>
      </c>
      <c r="F8771" t="s">
        <v>10562</v>
      </c>
      <c r="G8771" t="s">
        <v>31547</v>
      </c>
      <c r="H8771" t="s">
        <v>648</v>
      </c>
      <c r="I8771" t="s">
        <v>79</v>
      </c>
      <c r="J8771" t="s">
        <v>135</v>
      </c>
      <c r="K8771" t="s">
        <v>22</v>
      </c>
      <c r="L8771" t="s">
        <v>186</v>
      </c>
      <c r="M8771" t="s">
        <v>30781</v>
      </c>
      <c r="N8771" t="s">
        <v>30782</v>
      </c>
      <c r="O8771">
        <v>0.43118138888888885</v>
      </c>
      <c r="P8771">
        <v>0</v>
      </c>
      <c r="Q8771">
        <v>5348</v>
      </c>
      <c r="R8771">
        <v>0</v>
      </c>
      <c r="S8771">
        <v>0</v>
      </c>
      <c r="T8771">
        <v>0</v>
      </c>
      <c r="U8771">
        <v>1013</v>
      </c>
      <c r="V8771">
        <v>0</v>
      </c>
      <c r="W8771">
        <v>1</v>
      </c>
      <c r="X8771">
        <v>0</v>
      </c>
      <c r="Y8771">
        <v>579.66876000000002</v>
      </c>
      <c r="Z8771">
        <v>0</v>
      </c>
      <c r="AA8771">
        <v>0</v>
      </c>
      <c r="AB8771">
        <v>0</v>
      </c>
      <c r="AC8771">
        <v>293.06209999999999</v>
      </c>
      <c r="AD8771">
        <v>0</v>
      </c>
      <c r="AE8771">
        <v>0.91697525999999996</v>
      </c>
      <c r="AF8771">
        <v>873.64779999999996</v>
      </c>
    </row>
    <row r="8772" spans="1:32" x14ac:dyDescent="0.3">
      <c r="A8772">
        <v>2793612</v>
      </c>
      <c r="B8772">
        <v>1</v>
      </c>
      <c r="C8772" t="s">
        <v>82</v>
      </c>
      <c r="D8772" t="s">
        <v>90</v>
      </c>
      <c r="E8772" t="s">
        <v>17534</v>
      </c>
      <c r="F8772" t="s">
        <v>17535</v>
      </c>
      <c r="G8772" t="s">
        <v>31547</v>
      </c>
      <c r="H8772" t="s">
        <v>185</v>
      </c>
      <c r="I8772" t="s">
        <v>80</v>
      </c>
      <c r="J8772" t="s">
        <v>135</v>
      </c>
      <c r="K8772" t="s">
        <v>22</v>
      </c>
      <c r="L8772" t="s">
        <v>186</v>
      </c>
      <c r="M8772" t="s">
        <v>30783</v>
      </c>
      <c r="N8772" t="s">
        <v>30784</v>
      </c>
      <c r="O8772">
        <v>0.16886027777777779</v>
      </c>
      <c r="P8772">
        <v>0</v>
      </c>
      <c r="Q8772">
        <v>1028</v>
      </c>
      <c r="R8772">
        <v>0</v>
      </c>
      <c r="S8772">
        <v>0</v>
      </c>
      <c r="T8772">
        <v>0</v>
      </c>
      <c r="U8772">
        <v>13</v>
      </c>
      <c r="V8772">
        <v>0</v>
      </c>
      <c r="W8772">
        <v>0</v>
      </c>
      <c r="X8772">
        <v>0</v>
      </c>
      <c r="Y8772">
        <v>55.033301999999999</v>
      </c>
      <c r="Z8772">
        <v>0</v>
      </c>
      <c r="AA8772">
        <v>0</v>
      </c>
      <c r="AB8772">
        <v>0</v>
      </c>
      <c r="AC8772">
        <v>4.0758840000000003</v>
      </c>
      <c r="AD8772">
        <v>0</v>
      </c>
      <c r="AE8772">
        <v>0</v>
      </c>
      <c r="AF8772">
        <v>59.109188000000003</v>
      </c>
    </row>
    <row r="8773" spans="1:32" x14ac:dyDescent="0.3">
      <c r="A8773">
        <v>2786550</v>
      </c>
      <c r="B8773">
        <v>1</v>
      </c>
      <c r="C8773" t="s">
        <v>82</v>
      </c>
      <c r="D8773" t="s">
        <v>105</v>
      </c>
      <c r="E8773" t="s">
        <v>30785</v>
      </c>
      <c r="F8773" t="s">
        <v>30786</v>
      </c>
      <c r="G8773" t="s">
        <v>31546</v>
      </c>
      <c r="H8773" t="s">
        <v>409</v>
      </c>
      <c r="I8773" t="s">
        <v>78</v>
      </c>
      <c r="J8773" t="s">
        <v>135</v>
      </c>
      <c r="K8773" t="s">
        <v>22</v>
      </c>
      <c r="L8773" t="s">
        <v>136</v>
      </c>
      <c r="M8773" t="s">
        <v>30787</v>
      </c>
      <c r="N8773" t="s">
        <v>30788</v>
      </c>
      <c r="O8773">
        <v>3.4886111111111111</v>
      </c>
      <c r="P8773">
        <v>0</v>
      </c>
      <c r="Q8773">
        <v>3</v>
      </c>
      <c r="R8773">
        <v>0</v>
      </c>
      <c r="S8773">
        <v>14</v>
      </c>
      <c r="T8773">
        <v>0</v>
      </c>
      <c r="U8773">
        <v>1</v>
      </c>
      <c r="V8773">
        <v>0</v>
      </c>
      <c r="W8773">
        <v>0</v>
      </c>
      <c r="X8773">
        <v>0</v>
      </c>
      <c r="Y8773">
        <v>4.6645756</v>
      </c>
      <c r="Z8773">
        <v>0</v>
      </c>
      <c r="AA8773">
        <v>30.536042999999999</v>
      </c>
      <c r="AB8773">
        <v>0</v>
      </c>
      <c r="AC8773">
        <v>7.5653664999999995E-2</v>
      </c>
      <c r="AD8773">
        <v>0</v>
      </c>
      <c r="AE8773">
        <v>0</v>
      </c>
      <c r="AF8773">
        <v>35.276269999999997</v>
      </c>
    </row>
    <row r="8774" spans="1:32" x14ac:dyDescent="0.3">
      <c r="A8774">
        <v>2797755</v>
      </c>
      <c r="B8774">
        <v>1</v>
      </c>
      <c r="C8774" t="s">
        <v>82</v>
      </c>
      <c r="D8774" t="s">
        <v>87</v>
      </c>
      <c r="E8774" t="s">
        <v>30511</v>
      </c>
      <c r="F8774" t="s">
        <v>30512</v>
      </c>
      <c r="G8774" t="s">
        <v>31547</v>
      </c>
      <c r="H8774" t="s">
        <v>185</v>
      </c>
      <c r="I8774" t="s">
        <v>79</v>
      </c>
      <c r="J8774" t="s">
        <v>248</v>
      </c>
      <c r="K8774" t="s">
        <v>22</v>
      </c>
      <c r="L8774" t="s">
        <v>186</v>
      </c>
      <c r="M8774" t="s">
        <v>30789</v>
      </c>
      <c r="N8774" t="s">
        <v>30745</v>
      </c>
      <c r="O8774">
        <v>4.8333333333333332E-2</v>
      </c>
      <c r="P8774">
        <v>0</v>
      </c>
      <c r="Q8774">
        <v>5174</v>
      </c>
      <c r="R8774">
        <v>0</v>
      </c>
      <c r="S8774">
        <v>0</v>
      </c>
      <c r="T8774">
        <v>0</v>
      </c>
      <c r="U8774">
        <v>443</v>
      </c>
      <c r="V8774">
        <v>1</v>
      </c>
      <c r="W8774">
        <v>0</v>
      </c>
      <c r="X8774">
        <v>0</v>
      </c>
      <c r="Y8774">
        <v>79.862459999999999</v>
      </c>
      <c r="Z8774">
        <v>0</v>
      </c>
      <c r="AA8774">
        <v>0</v>
      </c>
      <c r="AB8774">
        <v>0</v>
      </c>
      <c r="AC8774">
        <v>14.817226</v>
      </c>
      <c r="AD8774">
        <v>2.7683053000000002</v>
      </c>
      <c r="AE8774">
        <v>0</v>
      </c>
      <c r="AF8774">
        <v>97.447990000000004</v>
      </c>
    </row>
    <row r="8775" spans="1:32" x14ac:dyDescent="0.3">
      <c r="A8775">
        <v>2806768</v>
      </c>
      <c r="B8775">
        <v>1</v>
      </c>
      <c r="C8775" t="s">
        <v>82</v>
      </c>
      <c r="D8775" t="s">
        <v>87</v>
      </c>
      <c r="E8775" t="s">
        <v>30790</v>
      </c>
      <c r="F8775" t="s">
        <v>30791</v>
      </c>
      <c r="G8775" t="s">
        <v>31547</v>
      </c>
      <c r="H8775" t="s">
        <v>185</v>
      </c>
      <c r="I8775" t="s">
        <v>80</v>
      </c>
      <c r="J8775" t="s">
        <v>135</v>
      </c>
      <c r="K8775" t="s">
        <v>22</v>
      </c>
      <c r="L8775" t="s">
        <v>186</v>
      </c>
      <c r="M8775" t="s">
        <v>30792</v>
      </c>
      <c r="N8775" t="s">
        <v>30793</v>
      </c>
      <c r="O8775">
        <v>0.22722222222222221</v>
      </c>
      <c r="P8775">
        <v>0</v>
      </c>
      <c r="Q8775">
        <v>6757</v>
      </c>
      <c r="R8775">
        <v>0</v>
      </c>
      <c r="S8775">
        <v>0</v>
      </c>
      <c r="T8775">
        <v>2</v>
      </c>
      <c r="U8775">
        <v>523</v>
      </c>
      <c r="V8775">
        <v>0</v>
      </c>
      <c r="W8775">
        <v>0</v>
      </c>
      <c r="X8775">
        <v>0</v>
      </c>
      <c r="Y8775">
        <v>411.45391999999998</v>
      </c>
      <c r="Z8775">
        <v>0</v>
      </c>
      <c r="AA8775">
        <v>0</v>
      </c>
      <c r="AB8775">
        <v>2.0546674999999999</v>
      </c>
      <c r="AC8775">
        <v>97.934600000000003</v>
      </c>
      <c r="AD8775">
        <v>0</v>
      </c>
      <c r="AE8775">
        <v>0</v>
      </c>
      <c r="AF8775">
        <v>511.44317999999998</v>
      </c>
    </row>
    <row r="8776" spans="1:32" x14ac:dyDescent="0.3">
      <c r="A8776">
        <v>2807748</v>
      </c>
      <c r="B8776">
        <v>1</v>
      </c>
      <c r="C8776" t="s">
        <v>82</v>
      </c>
      <c r="D8776" t="s">
        <v>88</v>
      </c>
      <c r="E8776" t="s">
        <v>30794</v>
      </c>
      <c r="F8776" t="s">
        <v>30795</v>
      </c>
      <c r="G8776" t="s">
        <v>31548</v>
      </c>
      <c r="H8776" t="s">
        <v>311</v>
      </c>
      <c r="I8776" t="s">
        <v>78</v>
      </c>
      <c r="J8776" t="s">
        <v>135</v>
      </c>
      <c r="K8776" t="s">
        <v>22</v>
      </c>
      <c r="L8776" t="s">
        <v>136</v>
      </c>
      <c r="M8776" t="s">
        <v>30796</v>
      </c>
      <c r="N8776" t="s">
        <v>30797</v>
      </c>
      <c r="O8776">
        <v>1.700278611111111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5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0</v>
      </c>
      <c r="AC8776">
        <v>0.90897894000000001</v>
      </c>
      <c r="AD8776">
        <v>0</v>
      </c>
      <c r="AE8776">
        <v>0</v>
      </c>
      <c r="AF8776">
        <v>0.90897894000000001</v>
      </c>
    </row>
    <row r="8777" spans="1:32" x14ac:dyDescent="0.3">
      <c r="A8777">
        <v>2783331</v>
      </c>
      <c r="B8777">
        <v>1</v>
      </c>
      <c r="C8777" t="s">
        <v>83</v>
      </c>
      <c r="D8777" t="s">
        <v>130</v>
      </c>
      <c r="E8777" t="s">
        <v>30798</v>
      </c>
      <c r="F8777" t="s">
        <v>10654</v>
      </c>
      <c r="G8777" t="s">
        <v>31546</v>
      </c>
      <c r="H8777" t="s">
        <v>145</v>
      </c>
      <c r="I8777" t="s">
        <v>78</v>
      </c>
      <c r="J8777" t="s">
        <v>135</v>
      </c>
      <c r="K8777" t="s">
        <v>22</v>
      </c>
      <c r="L8777" t="s">
        <v>136</v>
      </c>
      <c r="M8777" t="s">
        <v>30799</v>
      </c>
      <c r="N8777" t="s">
        <v>30800</v>
      </c>
      <c r="O8777">
        <v>1.4524999999999999</v>
      </c>
      <c r="P8777">
        <v>0</v>
      </c>
      <c r="Q8777">
        <v>346</v>
      </c>
      <c r="R8777">
        <v>0</v>
      </c>
      <c r="S8777">
        <v>0</v>
      </c>
      <c r="T8777">
        <v>0</v>
      </c>
      <c r="U8777">
        <v>54</v>
      </c>
      <c r="V8777">
        <v>0</v>
      </c>
      <c r="W8777">
        <v>0</v>
      </c>
      <c r="X8777">
        <v>0</v>
      </c>
      <c r="Y8777">
        <v>96.529229999999998</v>
      </c>
      <c r="Z8777">
        <v>0</v>
      </c>
      <c r="AA8777">
        <v>0</v>
      </c>
      <c r="AB8777">
        <v>0</v>
      </c>
      <c r="AC8777">
        <v>55.331843999999997</v>
      </c>
      <c r="AD8777">
        <v>0</v>
      </c>
      <c r="AE8777">
        <v>0</v>
      </c>
      <c r="AF8777">
        <v>151.86107000000001</v>
      </c>
    </row>
    <row r="8778" spans="1:32" x14ac:dyDescent="0.3">
      <c r="A8778">
        <v>2793600</v>
      </c>
      <c r="B8778">
        <v>1</v>
      </c>
      <c r="C8778" t="s">
        <v>82</v>
      </c>
      <c r="D8778" t="s">
        <v>90</v>
      </c>
      <c r="E8778" t="s">
        <v>15139</v>
      </c>
      <c r="F8778" t="s">
        <v>15140</v>
      </c>
      <c r="G8778" t="s">
        <v>31547</v>
      </c>
      <c r="H8778" t="s">
        <v>185</v>
      </c>
      <c r="I8778" t="s">
        <v>80</v>
      </c>
      <c r="J8778" t="s">
        <v>135</v>
      </c>
      <c r="K8778" t="s">
        <v>22</v>
      </c>
      <c r="L8778" t="s">
        <v>186</v>
      </c>
      <c r="M8778" t="s">
        <v>30801</v>
      </c>
      <c r="N8778" t="s">
        <v>30802</v>
      </c>
      <c r="O8778">
        <v>0.13155277777777777</v>
      </c>
      <c r="P8778">
        <v>0</v>
      </c>
      <c r="Q8778">
        <v>0</v>
      </c>
      <c r="R8778">
        <v>0</v>
      </c>
      <c r="S8778">
        <v>0</v>
      </c>
      <c r="T8778">
        <v>2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23.767965</v>
      </c>
      <c r="AC8778">
        <v>0</v>
      </c>
      <c r="AD8778">
        <v>0</v>
      </c>
      <c r="AE8778">
        <v>0</v>
      </c>
      <c r="AF8778">
        <v>23.767965</v>
      </c>
    </row>
    <row r="8779" spans="1:32" x14ac:dyDescent="0.3">
      <c r="A8779">
        <v>2798600</v>
      </c>
      <c r="B8779">
        <v>1</v>
      </c>
      <c r="C8779" t="s">
        <v>82</v>
      </c>
      <c r="D8779" t="s">
        <v>87</v>
      </c>
      <c r="E8779" t="s">
        <v>10561</v>
      </c>
      <c r="F8779" t="s">
        <v>10562</v>
      </c>
      <c r="G8779" t="s">
        <v>31547</v>
      </c>
      <c r="H8779" t="s">
        <v>185</v>
      </c>
      <c r="I8779" t="s">
        <v>79</v>
      </c>
      <c r="J8779" t="s">
        <v>135</v>
      </c>
      <c r="K8779" t="s">
        <v>22</v>
      </c>
      <c r="L8779" t="s">
        <v>186</v>
      </c>
      <c r="M8779" t="s">
        <v>30803</v>
      </c>
      <c r="N8779" t="s">
        <v>30804</v>
      </c>
      <c r="O8779">
        <v>9.6666666666666665E-2</v>
      </c>
      <c r="P8779">
        <v>0</v>
      </c>
      <c r="Q8779">
        <v>5348</v>
      </c>
      <c r="R8779">
        <v>0</v>
      </c>
      <c r="S8779">
        <v>0</v>
      </c>
      <c r="T8779">
        <v>0</v>
      </c>
      <c r="U8779">
        <v>1013</v>
      </c>
      <c r="V8779">
        <v>0</v>
      </c>
      <c r="W8779">
        <v>1</v>
      </c>
      <c r="X8779">
        <v>0</v>
      </c>
      <c r="Y8779">
        <v>136.01841999999999</v>
      </c>
      <c r="Z8779">
        <v>0</v>
      </c>
      <c r="AA8779">
        <v>0</v>
      </c>
      <c r="AB8779">
        <v>0</v>
      </c>
      <c r="AC8779">
        <v>66.384270000000001</v>
      </c>
      <c r="AD8779">
        <v>0</v>
      </c>
      <c r="AE8779">
        <v>0.20342962000000001</v>
      </c>
      <c r="AF8779">
        <v>202.60611</v>
      </c>
    </row>
    <row r="8780" spans="1:32" x14ac:dyDescent="0.3">
      <c r="A8780">
        <v>2798608</v>
      </c>
      <c r="B8780">
        <v>1</v>
      </c>
      <c r="C8780" t="s">
        <v>82</v>
      </c>
      <c r="D8780" t="s">
        <v>87</v>
      </c>
      <c r="E8780" t="s">
        <v>30805</v>
      </c>
      <c r="F8780" t="s">
        <v>30806</v>
      </c>
      <c r="G8780" t="s">
        <v>31547</v>
      </c>
      <c r="H8780" t="s">
        <v>185</v>
      </c>
      <c r="I8780" t="s">
        <v>79</v>
      </c>
      <c r="J8780" t="s">
        <v>135</v>
      </c>
      <c r="K8780" t="s">
        <v>22</v>
      </c>
      <c r="L8780" t="s">
        <v>186</v>
      </c>
      <c r="M8780" t="s">
        <v>30807</v>
      </c>
      <c r="N8780" t="s">
        <v>30808</v>
      </c>
      <c r="O8780">
        <v>6.222222222222222E-2</v>
      </c>
      <c r="P8780">
        <v>0</v>
      </c>
      <c r="Q8780">
        <v>5096</v>
      </c>
      <c r="R8780">
        <v>0</v>
      </c>
      <c r="S8780">
        <v>0</v>
      </c>
      <c r="T8780">
        <v>0</v>
      </c>
      <c r="U8780">
        <v>241</v>
      </c>
      <c r="V8780">
        <v>0</v>
      </c>
      <c r="W8780">
        <v>1</v>
      </c>
      <c r="X8780">
        <v>0</v>
      </c>
      <c r="Y8780">
        <v>97.780919999999995</v>
      </c>
      <c r="Z8780">
        <v>0</v>
      </c>
      <c r="AA8780">
        <v>0</v>
      </c>
      <c r="AB8780">
        <v>0</v>
      </c>
      <c r="AC8780">
        <v>16.645788</v>
      </c>
      <c r="AD8780">
        <v>0</v>
      </c>
      <c r="AE8780">
        <v>2.6167707999999999E-3</v>
      </c>
      <c r="AF8780">
        <v>114.42932999999999</v>
      </c>
    </row>
    <row r="8781" spans="1:32" x14ac:dyDescent="0.3">
      <c r="A8781">
        <v>3000955</v>
      </c>
      <c r="B8781">
        <v>1</v>
      </c>
      <c r="C8781" t="s">
        <v>82</v>
      </c>
      <c r="D8781" t="s">
        <v>105</v>
      </c>
      <c r="E8781" t="s">
        <v>30809</v>
      </c>
      <c r="F8781" t="s">
        <v>30810</v>
      </c>
      <c r="G8781" t="s">
        <v>31545</v>
      </c>
      <c r="H8781" t="s">
        <v>134</v>
      </c>
      <c r="I8781" t="s">
        <v>79</v>
      </c>
      <c r="J8781" t="s">
        <v>135</v>
      </c>
      <c r="K8781" t="s">
        <v>22</v>
      </c>
      <c r="L8781" t="s">
        <v>136</v>
      </c>
      <c r="M8781" t="s">
        <v>30811</v>
      </c>
      <c r="N8781" t="s">
        <v>30812</v>
      </c>
      <c r="O8781">
        <v>0.53388888888888886</v>
      </c>
      <c r="P8781">
        <v>0</v>
      </c>
      <c r="Q8781">
        <v>11952</v>
      </c>
      <c r="R8781">
        <v>2</v>
      </c>
      <c r="S8781">
        <v>56</v>
      </c>
      <c r="T8781">
        <v>16</v>
      </c>
      <c r="U8781">
        <v>1171</v>
      </c>
      <c r="V8781">
        <v>6</v>
      </c>
      <c r="W8781">
        <v>4</v>
      </c>
      <c r="X8781">
        <v>0</v>
      </c>
      <c r="Y8781">
        <v>1339.4525000000001</v>
      </c>
      <c r="Z8781">
        <v>0.42648789999999998</v>
      </c>
      <c r="AA8781">
        <v>9.2471429999999994</v>
      </c>
      <c r="AB8781">
        <v>66.128494000000003</v>
      </c>
      <c r="AC8781">
        <v>838.72310000000004</v>
      </c>
      <c r="AD8781">
        <v>370.27724999999998</v>
      </c>
      <c r="AE8781">
        <v>181.75776999999999</v>
      </c>
      <c r="AF8781">
        <v>2806.0127000000002</v>
      </c>
    </row>
    <row r="8782" spans="1:32" x14ac:dyDescent="0.3">
      <c r="A8782">
        <v>2800592</v>
      </c>
      <c r="B8782">
        <v>1</v>
      </c>
      <c r="C8782" t="s">
        <v>82</v>
      </c>
      <c r="D8782" t="s">
        <v>88</v>
      </c>
      <c r="E8782" t="s">
        <v>30813</v>
      </c>
      <c r="F8782" t="s">
        <v>30814</v>
      </c>
      <c r="G8782" t="s">
        <v>31545</v>
      </c>
      <c r="H8782" t="s">
        <v>30815</v>
      </c>
      <c r="I8782" t="s">
        <v>79</v>
      </c>
      <c r="J8782" t="s">
        <v>135</v>
      </c>
      <c r="K8782" t="s">
        <v>22</v>
      </c>
      <c r="L8782" t="s">
        <v>136</v>
      </c>
      <c r="M8782" t="s">
        <v>30816</v>
      </c>
      <c r="N8782" t="s">
        <v>30817</v>
      </c>
      <c r="O8782">
        <v>1.8527786111111111</v>
      </c>
      <c r="P8782">
        <v>0</v>
      </c>
      <c r="Q8782">
        <v>817</v>
      </c>
      <c r="R8782">
        <v>0</v>
      </c>
      <c r="S8782">
        <v>61</v>
      </c>
      <c r="T8782">
        <v>2</v>
      </c>
      <c r="U8782">
        <v>151</v>
      </c>
      <c r="V8782">
        <v>1</v>
      </c>
      <c r="W8782">
        <v>1</v>
      </c>
      <c r="X8782">
        <v>0</v>
      </c>
      <c r="Y8782">
        <v>227.71999</v>
      </c>
      <c r="Z8782">
        <v>0</v>
      </c>
      <c r="AA8782">
        <v>69.673240000000007</v>
      </c>
      <c r="AB8782">
        <v>16.345272000000001</v>
      </c>
      <c r="AC8782">
        <v>85.356223999999997</v>
      </c>
      <c r="AD8782">
        <v>2.2203697999999998</v>
      </c>
      <c r="AE8782">
        <v>4.802683</v>
      </c>
      <c r="AF8782">
        <v>406.11777000000001</v>
      </c>
    </row>
    <row r="8783" spans="1:32" x14ac:dyDescent="0.3">
      <c r="A8783">
        <v>2798607</v>
      </c>
      <c r="B8783">
        <v>1</v>
      </c>
      <c r="C8783" t="s">
        <v>82</v>
      </c>
      <c r="D8783" t="s">
        <v>87</v>
      </c>
      <c r="E8783" t="s">
        <v>30752</v>
      </c>
      <c r="F8783" t="s">
        <v>30753</v>
      </c>
      <c r="G8783" t="s">
        <v>31547</v>
      </c>
      <c r="H8783" t="s">
        <v>185</v>
      </c>
      <c r="I8783" t="s">
        <v>79</v>
      </c>
      <c r="J8783" t="s">
        <v>135</v>
      </c>
      <c r="K8783" t="s">
        <v>22</v>
      </c>
      <c r="L8783" t="s">
        <v>186</v>
      </c>
      <c r="M8783" t="s">
        <v>30807</v>
      </c>
      <c r="N8783" t="s">
        <v>15446</v>
      </c>
      <c r="O8783">
        <v>6.7777777777777784E-2</v>
      </c>
      <c r="P8783">
        <v>0</v>
      </c>
      <c r="Q8783">
        <v>3854</v>
      </c>
      <c r="R8783">
        <v>0</v>
      </c>
      <c r="S8783">
        <v>0</v>
      </c>
      <c r="T8783">
        <v>3</v>
      </c>
      <c r="U8783">
        <v>367</v>
      </c>
      <c r="V8783">
        <v>0</v>
      </c>
      <c r="W8783">
        <v>3</v>
      </c>
      <c r="X8783">
        <v>0</v>
      </c>
      <c r="Y8783">
        <v>78.280815000000004</v>
      </c>
      <c r="Z8783">
        <v>0</v>
      </c>
      <c r="AA8783">
        <v>0</v>
      </c>
      <c r="AB8783">
        <v>0.37210149999999997</v>
      </c>
      <c r="AC8783">
        <v>22.313331999999999</v>
      </c>
      <c r="AD8783">
        <v>0</v>
      </c>
      <c r="AE8783">
        <v>10.420816</v>
      </c>
      <c r="AF8783">
        <v>111.38706000000001</v>
      </c>
    </row>
    <row r="8784" spans="1:32" x14ac:dyDescent="0.3">
      <c r="A8784">
        <v>2804415</v>
      </c>
      <c r="B8784">
        <v>1</v>
      </c>
      <c r="C8784" t="s">
        <v>83</v>
      </c>
      <c r="D8784" t="s">
        <v>127</v>
      </c>
      <c r="E8784" t="s">
        <v>30818</v>
      </c>
      <c r="F8784" t="s">
        <v>30819</v>
      </c>
      <c r="G8784" t="s">
        <v>31545</v>
      </c>
      <c r="H8784" t="s">
        <v>409</v>
      </c>
      <c r="I8784" t="s">
        <v>79</v>
      </c>
      <c r="J8784" t="s">
        <v>135</v>
      </c>
      <c r="K8784" t="s">
        <v>22</v>
      </c>
      <c r="L8784" t="s">
        <v>136</v>
      </c>
      <c r="M8784" t="s">
        <v>30820</v>
      </c>
      <c r="N8784" t="s">
        <v>30821</v>
      </c>
      <c r="O8784">
        <v>0.5444444444444444</v>
      </c>
      <c r="P8784">
        <v>0</v>
      </c>
      <c r="Q8784">
        <v>4142</v>
      </c>
      <c r="R8784">
        <v>0</v>
      </c>
      <c r="S8784">
        <v>6</v>
      </c>
      <c r="T8784">
        <v>6</v>
      </c>
      <c r="U8784">
        <v>304</v>
      </c>
      <c r="V8784">
        <v>0</v>
      </c>
      <c r="W8784">
        <v>1</v>
      </c>
      <c r="X8784">
        <v>0</v>
      </c>
      <c r="Y8784">
        <v>556.47469999999998</v>
      </c>
      <c r="Z8784">
        <v>0</v>
      </c>
      <c r="AA8784">
        <v>1.4494605</v>
      </c>
      <c r="AB8784">
        <v>63.017197000000003</v>
      </c>
      <c r="AC8784">
        <v>266.09440000000001</v>
      </c>
      <c r="AD8784">
        <v>0</v>
      </c>
      <c r="AE8784">
        <v>9.3897899999999996</v>
      </c>
      <c r="AF8784">
        <v>896.42553999999996</v>
      </c>
    </row>
    <row r="8785" spans="1:32" x14ac:dyDescent="0.3">
      <c r="A8785">
        <v>2789173</v>
      </c>
      <c r="B8785">
        <v>1</v>
      </c>
      <c r="C8785" t="s">
        <v>83</v>
      </c>
      <c r="D8785" t="s">
        <v>128</v>
      </c>
      <c r="E8785" t="s">
        <v>30822</v>
      </c>
      <c r="F8785" t="s">
        <v>30823</v>
      </c>
      <c r="G8785" t="s">
        <v>31545</v>
      </c>
      <c r="H8785" t="s">
        <v>409</v>
      </c>
      <c r="I8785" t="s">
        <v>79</v>
      </c>
      <c r="J8785" t="s">
        <v>135</v>
      </c>
      <c r="K8785" t="s">
        <v>22</v>
      </c>
      <c r="L8785" t="s">
        <v>136</v>
      </c>
      <c r="M8785" t="s">
        <v>30824</v>
      </c>
      <c r="N8785" t="s">
        <v>30825</v>
      </c>
      <c r="O8785">
        <v>0.58250000000000002</v>
      </c>
      <c r="P8785">
        <v>0</v>
      </c>
      <c r="Q8785">
        <v>7032</v>
      </c>
      <c r="R8785">
        <v>0</v>
      </c>
      <c r="S8785">
        <v>0</v>
      </c>
      <c r="T8785">
        <v>0</v>
      </c>
      <c r="U8785">
        <v>290</v>
      </c>
      <c r="V8785">
        <v>0</v>
      </c>
      <c r="W8785">
        <v>0</v>
      </c>
      <c r="X8785">
        <v>0</v>
      </c>
      <c r="Y8785">
        <v>775.51635999999996</v>
      </c>
      <c r="Z8785">
        <v>0</v>
      </c>
      <c r="AA8785">
        <v>0</v>
      </c>
      <c r="AB8785">
        <v>0</v>
      </c>
      <c r="AC8785">
        <v>138.77574000000001</v>
      </c>
      <c r="AD8785">
        <v>0</v>
      </c>
      <c r="AE8785">
        <v>0</v>
      </c>
      <c r="AF8785">
        <v>914.2921</v>
      </c>
    </row>
    <row r="8786" spans="1:32" x14ac:dyDescent="0.3">
      <c r="A8786">
        <v>3023799</v>
      </c>
      <c r="B8786">
        <v>1</v>
      </c>
      <c r="C8786" t="s">
        <v>82</v>
      </c>
      <c r="D8786" t="s">
        <v>99</v>
      </c>
      <c r="E8786" t="s">
        <v>30826</v>
      </c>
      <c r="F8786" t="s">
        <v>8919</v>
      </c>
      <c r="G8786" t="s">
        <v>31545</v>
      </c>
      <c r="H8786" t="s">
        <v>145</v>
      </c>
      <c r="I8786" t="s">
        <v>79</v>
      </c>
      <c r="J8786" t="s">
        <v>135</v>
      </c>
      <c r="K8786" t="s">
        <v>22</v>
      </c>
      <c r="L8786" t="s">
        <v>136</v>
      </c>
      <c r="M8786" t="s">
        <v>30827</v>
      </c>
      <c r="N8786" t="s">
        <v>30828</v>
      </c>
      <c r="O8786">
        <v>4.4830672222222221</v>
      </c>
      <c r="P8786">
        <v>4</v>
      </c>
      <c r="Q8786">
        <v>973</v>
      </c>
      <c r="R8786">
        <v>14</v>
      </c>
      <c r="S8786">
        <v>132</v>
      </c>
      <c r="T8786">
        <v>20</v>
      </c>
      <c r="U8786">
        <v>82</v>
      </c>
      <c r="V8786">
        <v>0</v>
      </c>
      <c r="W8786">
        <v>4</v>
      </c>
      <c r="X8786">
        <v>46.760593</v>
      </c>
      <c r="Y8786">
        <v>602.41079999999999</v>
      </c>
      <c r="Z8786">
        <v>41.200733</v>
      </c>
      <c r="AA8786">
        <v>193.74764999999999</v>
      </c>
      <c r="AB8786">
        <v>446.84134</v>
      </c>
      <c r="AC8786">
        <v>147.06267</v>
      </c>
      <c r="AD8786">
        <v>0</v>
      </c>
      <c r="AE8786">
        <v>39.964725000000001</v>
      </c>
      <c r="AF8786">
        <v>1517.9884999999999</v>
      </c>
    </row>
    <row r="8787" spans="1:32" x14ac:dyDescent="0.3">
      <c r="A8787">
        <v>2790994</v>
      </c>
      <c r="B8787">
        <v>1</v>
      </c>
      <c r="C8787" t="s">
        <v>82</v>
      </c>
      <c r="D8787" t="s">
        <v>91</v>
      </c>
      <c r="E8787" t="s">
        <v>30829</v>
      </c>
      <c r="F8787" t="s">
        <v>1722</v>
      </c>
      <c r="G8787" t="s">
        <v>31549</v>
      </c>
      <c r="H8787" t="s">
        <v>134</v>
      </c>
      <c r="I8787" t="s">
        <v>79</v>
      </c>
      <c r="J8787" t="s">
        <v>135</v>
      </c>
      <c r="K8787" t="s">
        <v>22</v>
      </c>
      <c r="L8787" t="s">
        <v>136</v>
      </c>
      <c r="M8787" t="s">
        <v>30830</v>
      </c>
      <c r="N8787" t="s">
        <v>30831</v>
      </c>
      <c r="O8787">
        <v>5.9072222222222219</v>
      </c>
      <c r="P8787">
        <v>6</v>
      </c>
      <c r="Q8787">
        <v>340</v>
      </c>
      <c r="R8787">
        <v>12</v>
      </c>
      <c r="S8787">
        <v>133</v>
      </c>
      <c r="T8787">
        <v>23</v>
      </c>
      <c r="U8787">
        <v>106</v>
      </c>
      <c r="V8787">
        <v>1</v>
      </c>
      <c r="W8787">
        <v>0</v>
      </c>
      <c r="X8787">
        <v>15.204928000000001</v>
      </c>
      <c r="Y8787">
        <v>537.42926</v>
      </c>
      <c r="Z8787">
        <v>111.21083</v>
      </c>
      <c r="AA8787">
        <v>320.89330000000001</v>
      </c>
      <c r="AB8787">
        <v>1158.6233</v>
      </c>
      <c r="AC8787">
        <v>576.15539999999999</v>
      </c>
      <c r="AD8787">
        <v>96.564760000000007</v>
      </c>
      <c r="AE8787">
        <v>0</v>
      </c>
      <c r="AF8787">
        <v>2816.0817999999999</v>
      </c>
    </row>
    <row r="8788" spans="1:32" x14ac:dyDescent="0.3">
      <c r="A8788">
        <v>2797749</v>
      </c>
      <c r="B8788">
        <v>1</v>
      </c>
      <c r="C8788" t="s">
        <v>82</v>
      </c>
      <c r="D8788" t="s">
        <v>87</v>
      </c>
      <c r="E8788" t="s">
        <v>30832</v>
      </c>
      <c r="F8788" t="s">
        <v>30833</v>
      </c>
      <c r="G8788" t="s">
        <v>31547</v>
      </c>
      <c r="H8788" t="s">
        <v>185</v>
      </c>
      <c r="I8788" t="s">
        <v>79</v>
      </c>
      <c r="J8788" t="s">
        <v>135</v>
      </c>
      <c r="K8788" t="s">
        <v>22</v>
      </c>
      <c r="L8788" t="s">
        <v>186</v>
      </c>
      <c r="M8788" t="s">
        <v>30834</v>
      </c>
      <c r="N8788" t="s">
        <v>30835</v>
      </c>
      <c r="O8788">
        <v>8.5555555555555551E-2</v>
      </c>
      <c r="P8788">
        <v>0</v>
      </c>
      <c r="Q8788">
        <v>4875</v>
      </c>
      <c r="R8788">
        <v>0</v>
      </c>
      <c r="S8788">
        <v>0</v>
      </c>
      <c r="T8788">
        <v>0</v>
      </c>
      <c r="U8788">
        <v>300</v>
      </c>
      <c r="V8788">
        <v>0</v>
      </c>
      <c r="W8788">
        <v>0</v>
      </c>
      <c r="X8788">
        <v>0</v>
      </c>
      <c r="Y8788">
        <v>140.70993000000001</v>
      </c>
      <c r="Z8788">
        <v>0</v>
      </c>
      <c r="AA8788">
        <v>0</v>
      </c>
      <c r="AB8788">
        <v>0</v>
      </c>
      <c r="AC8788">
        <v>16.516949</v>
      </c>
      <c r="AD8788">
        <v>0</v>
      </c>
      <c r="AE8788">
        <v>0</v>
      </c>
      <c r="AF8788">
        <v>157.22687999999999</v>
      </c>
    </row>
    <row r="8789" spans="1:32" x14ac:dyDescent="0.3">
      <c r="A8789">
        <v>2798599</v>
      </c>
      <c r="B8789">
        <v>1</v>
      </c>
      <c r="C8789" t="s">
        <v>82</v>
      </c>
      <c r="D8789" t="s">
        <v>87</v>
      </c>
      <c r="E8789" t="s">
        <v>30832</v>
      </c>
      <c r="F8789" t="s">
        <v>30833</v>
      </c>
      <c r="G8789" t="s">
        <v>31547</v>
      </c>
      <c r="H8789" t="s">
        <v>185</v>
      </c>
      <c r="I8789" t="s">
        <v>79</v>
      </c>
      <c r="J8789" t="s">
        <v>135</v>
      </c>
      <c r="K8789" t="s">
        <v>22</v>
      </c>
      <c r="L8789" t="s">
        <v>186</v>
      </c>
      <c r="M8789" t="s">
        <v>30836</v>
      </c>
      <c r="N8789" t="s">
        <v>30707</v>
      </c>
      <c r="O8789">
        <v>8.4444444444444447E-2</v>
      </c>
      <c r="P8789">
        <v>0</v>
      </c>
      <c r="Q8789">
        <v>4875</v>
      </c>
      <c r="R8789">
        <v>0</v>
      </c>
      <c r="S8789">
        <v>0</v>
      </c>
      <c r="T8789">
        <v>0</v>
      </c>
      <c r="U8789">
        <v>300</v>
      </c>
      <c r="V8789">
        <v>0</v>
      </c>
      <c r="W8789">
        <v>0</v>
      </c>
      <c r="X8789">
        <v>0</v>
      </c>
      <c r="Y8789">
        <v>145.33757</v>
      </c>
      <c r="Z8789">
        <v>0</v>
      </c>
      <c r="AA8789">
        <v>0</v>
      </c>
      <c r="AB8789">
        <v>0</v>
      </c>
      <c r="AC8789">
        <v>16.469131000000001</v>
      </c>
      <c r="AD8789">
        <v>0</v>
      </c>
      <c r="AE8789">
        <v>0</v>
      </c>
      <c r="AF8789">
        <v>161.80670000000001</v>
      </c>
    </row>
    <row r="8790" spans="1:32" x14ac:dyDescent="0.3">
      <c r="A8790">
        <v>2795617</v>
      </c>
      <c r="B8790">
        <v>1</v>
      </c>
      <c r="C8790" t="s">
        <v>83</v>
      </c>
      <c r="D8790" t="s">
        <v>128</v>
      </c>
      <c r="E8790" t="s">
        <v>30837</v>
      </c>
      <c r="F8790" t="s">
        <v>30838</v>
      </c>
      <c r="G8790" t="s">
        <v>31548</v>
      </c>
      <c r="H8790" t="s">
        <v>333</v>
      </c>
      <c r="I8790" t="s">
        <v>78</v>
      </c>
      <c r="J8790" t="s">
        <v>135</v>
      </c>
      <c r="K8790" t="s">
        <v>22</v>
      </c>
      <c r="L8790" t="s">
        <v>136</v>
      </c>
      <c r="M8790" t="s">
        <v>30839</v>
      </c>
      <c r="N8790" t="s">
        <v>30840</v>
      </c>
      <c r="O8790">
        <v>1.32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3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1.0401138999999999</v>
      </c>
      <c r="AD8790">
        <v>0</v>
      </c>
      <c r="AE8790">
        <v>0</v>
      </c>
      <c r="AF8790">
        <v>1.0401138999999999</v>
      </c>
    </row>
    <row r="8791" spans="1:32" x14ac:dyDescent="0.3">
      <c r="A8791">
        <v>2797760</v>
      </c>
      <c r="B8791">
        <v>1</v>
      </c>
      <c r="C8791" t="s">
        <v>82</v>
      </c>
      <c r="D8791" t="s">
        <v>87</v>
      </c>
      <c r="E8791" t="s">
        <v>30805</v>
      </c>
      <c r="F8791" t="s">
        <v>30806</v>
      </c>
      <c r="G8791" t="s">
        <v>31547</v>
      </c>
      <c r="H8791" t="s">
        <v>185</v>
      </c>
      <c r="I8791" t="s">
        <v>79</v>
      </c>
      <c r="J8791" t="s">
        <v>248</v>
      </c>
      <c r="K8791" t="s">
        <v>22</v>
      </c>
      <c r="L8791" t="s">
        <v>186</v>
      </c>
      <c r="M8791" t="s">
        <v>30841</v>
      </c>
      <c r="N8791" t="s">
        <v>30842</v>
      </c>
      <c r="O8791">
        <v>3.3193611111111111E-2</v>
      </c>
      <c r="P8791">
        <v>0</v>
      </c>
      <c r="Q8791">
        <v>5096</v>
      </c>
      <c r="R8791">
        <v>0</v>
      </c>
      <c r="S8791">
        <v>0</v>
      </c>
      <c r="T8791">
        <v>0</v>
      </c>
      <c r="U8791">
        <v>241</v>
      </c>
      <c r="V8791">
        <v>0</v>
      </c>
      <c r="W8791">
        <v>1</v>
      </c>
      <c r="X8791">
        <v>0</v>
      </c>
      <c r="Y8791">
        <v>49.648223999999999</v>
      </c>
      <c r="Z8791">
        <v>0</v>
      </c>
      <c r="AA8791">
        <v>0</v>
      </c>
      <c r="AB8791">
        <v>0</v>
      </c>
      <c r="AC8791">
        <v>8.7878419999999995</v>
      </c>
      <c r="AD8791">
        <v>0</v>
      </c>
      <c r="AE8791">
        <v>1.4050623E-3</v>
      </c>
      <c r="AF8791">
        <v>58.437472999999997</v>
      </c>
    </row>
    <row r="8792" spans="1:32" x14ac:dyDescent="0.3">
      <c r="A8792">
        <v>2801792</v>
      </c>
      <c r="B8792">
        <v>1</v>
      </c>
      <c r="C8792" t="s">
        <v>82</v>
      </c>
      <c r="D8792" t="s">
        <v>105</v>
      </c>
      <c r="E8792" t="s">
        <v>30843</v>
      </c>
      <c r="F8792" t="s">
        <v>30844</v>
      </c>
      <c r="G8792" t="s">
        <v>31548</v>
      </c>
      <c r="H8792" t="s">
        <v>409</v>
      </c>
      <c r="I8792" t="s">
        <v>78</v>
      </c>
      <c r="J8792" t="s">
        <v>135</v>
      </c>
      <c r="K8792" t="s">
        <v>22</v>
      </c>
      <c r="L8792" t="s">
        <v>136</v>
      </c>
      <c r="M8792" t="s">
        <v>30845</v>
      </c>
      <c r="N8792" t="s">
        <v>30846</v>
      </c>
      <c r="O8792">
        <v>6.1383333333333336</v>
      </c>
      <c r="P8792">
        <v>0</v>
      </c>
      <c r="Q8792">
        <v>4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4.7283480000000004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4.7283480000000004</v>
      </c>
    </row>
    <row r="8793" spans="1:32" x14ac:dyDescent="0.3">
      <c r="A8793">
        <v>2807737</v>
      </c>
      <c r="B8793">
        <v>1</v>
      </c>
      <c r="C8793" t="s">
        <v>83</v>
      </c>
      <c r="D8793" t="s">
        <v>116</v>
      </c>
      <c r="E8793" t="s">
        <v>30847</v>
      </c>
      <c r="F8793" t="s">
        <v>30848</v>
      </c>
      <c r="G8793" t="s">
        <v>31548</v>
      </c>
      <c r="H8793" t="s">
        <v>311</v>
      </c>
      <c r="I8793" t="s">
        <v>78</v>
      </c>
      <c r="J8793" t="s">
        <v>135</v>
      </c>
      <c r="K8793" t="s">
        <v>22</v>
      </c>
      <c r="L8793" t="s">
        <v>136</v>
      </c>
      <c r="M8793" t="s">
        <v>30849</v>
      </c>
      <c r="N8793" t="s">
        <v>30850</v>
      </c>
      <c r="O8793">
        <v>2.0522222222222224</v>
      </c>
      <c r="P8793">
        <v>0</v>
      </c>
      <c r="Q8793">
        <v>1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0.98232889999999995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0.98232889999999995</v>
      </c>
    </row>
    <row r="8794" spans="1:32" x14ac:dyDescent="0.3">
      <c r="A8794">
        <v>2797746</v>
      </c>
      <c r="B8794">
        <v>1</v>
      </c>
      <c r="C8794" t="s">
        <v>82</v>
      </c>
      <c r="D8794" t="s">
        <v>87</v>
      </c>
      <c r="E8794" t="s">
        <v>30704</v>
      </c>
      <c r="F8794" t="s">
        <v>30705</v>
      </c>
      <c r="G8794" t="s">
        <v>31547</v>
      </c>
      <c r="H8794" t="s">
        <v>185</v>
      </c>
      <c r="I8794" t="s">
        <v>79</v>
      </c>
      <c r="J8794" t="s">
        <v>135</v>
      </c>
      <c r="K8794" t="s">
        <v>22</v>
      </c>
      <c r="L8794" t="s">
        <v>186</v>
      </c>
      <c r="M8794" t="s">
        <v>30851</v>
      </c>
      <c r="N8794" t="s">
        <v>30763</v>
      </c>
      <c r="O8794">
        <v>6.0555555555555557E-2</v>
      </c>
      <c r="P8794">
        <v>0</v>
      </c>
      <c r="Q8794">
        <v>3971</v>
      </c>
      <c r="R8794">
        <v>0</v>
      </c>
      <c r="S8794">
        <v>0</v>
      </c>
      <c r="T8794">
        <v>0</v>
      </c>
      <c r="U8794">
        <v>441</v>
      </c>
      <c r="V8794">
        <v>0</v>
      </c>
      <c r="W8794">
        <v>1</v>
      </c>
      <c r="X8794">
        <v>0</v>
      </c>
      <c r="Y8794">
        <v>75.914375000000007</v>
      </c>
      <c r="Z8794">
        <v>0</v>
      </c>
      <c r="AA8794">
        <v>0</v>
      </c>
      <c r="AB8794">
        <v>0</v>
      </c>
      <c r="AC8794">
        <v>11.682624000000001</v>
      </c>
      <c r="AD8794">
        <v>0</v>
      </c>
      <c r="AE8794">
        <v>1.5422914999999999</v>
      </c>
      <c r="AF8794">
        <v>89.139290000000003</v>
      </c>
    </row>
    <row r="8795" spans="1:32" x14ac:dyDescent="0.3">
      <c r="A8795">
        <v>2807619</v>
      </c>
      <c r="B8795">
        <v>1</v>
      </c>
      <c r="C8795" t="s">
        <v>82</v>
      </c>
      <c r="D8795" t="s">
        <v>92</v>
      </c>
      <c r="E8795" t="s">
        <v>30852</v>
      </c>
      <c r="F8795" t="s">
        <v>30853</v>
      </c>
      <c r="G8795" t="s">
        <v>31552</v>
      </c>
      <c r="H8795" t="s">
        <v>261</v>
      </c>
      <c r="I8795" t="s">
        <v>78</v>
      </c>
      <c r="J8795" t="s">
        <v>135</v>
      </c>
      <c r="K8795" t="s">
        <v>22</v>
      </c>
      <c r="L8795" t="s">
        <v>136</v>
      </c>
      <c r="M8795" t="s">
        <v>30854</v>
      </c>
      <c r="N8795" t="s">
        <v>30855</v>
      </c>
      <c r="O8795">
        <v>3.7636119444444445</v>
      </c>
      <c r="P8795">
        <v>0</v>
      </c>
      <c r="Q8795">
        <v>208</v>
      </c>
      <c r="R8795">
        <v>0</v>
      </c>
      <c r="S8795">
        <v>0</v>
      </c>
      <c r="T8795">
        <v>0</v>
      </c>
      <c r="U8795">
        <v>28</v>
      </c>
      <c r="V8795">
        <v>0</v>
      </c>
      <c r="W8795">
        <v>0</v>
      </c>
      <c r="X8795">
        <v>0</v>
      </c>
      <c r="Y8795">
        <v>265.66388000000001</v>
      </c>
      <c r="Z8795">
        <v>0</v>
      </c>
      <c r="AA8795">
        <v>0</v>
      </c>
      <c r="AB8795">
        <v>0</v>
      </c>
      <c r="AC8795">
        <v>170.97842</v>
      </c>
      <c r="AD8795">
        <v>0</v>
      </c>
      <c r="AE8795">
        <v>0</v>
      </c>
      <c r="AF8795">
        <v>436.64229999999998</v>
      </c>
    </row>
    <row r="8796" spans="1:32" x14ac:dyDescent="0.3">
      <c r="A8796">
        <v>2798604</v>
      </c>
      <c r="B8796">
        <v>1</v>
      </c>
      <c r="C8796" t="s">
        <v>82</v>
      </c>
      <c r="D8796" t="s">
        <v>87</v>
      </c>
      <c r="E8796" t="s">
        <v>30742</v>
      </c>
      <c r="F8796" t="s">
        <v>30743</v>
      </c>
      <c r="G8796" t="s">
        <v>31547</v>
      </c>
      <c r="H8796" t="s">
        <v>185</v>
      </c>
      <c r="I8796" t="s">
        <v>79</v>
      </c>
      <c r="J8796" t="s">
        <v>135</v>
      </c>
      <c r="K8796" t="s">
        <v>22</v>
      </c>
      <c r="L8796" t="s">
        <v>186</v>
      </c>
      <c r="M8796" t="s">
        <v>30856</v>
      </c>
      <c r="N8796" t="s">
        <v>30857</v>
      </c>
      <c r="O8796">
        <v>6.3333333333333339E-2</v>
      </c>
      <c r="P8796">
        <v>0</v>
      </c>
      <c r="Q8796">
        <v>1774</v>
      </c>
      <c r="R8796">
        <v>0</v>
      </c>
      <c r="S8796">
        <v>0</v>
      </c>
      <c r="T8796">
        <v>0</v>
      </c>
      <c r="U8796">
        <v>110</v>
      </c>
      <c r="V8796">
        <v>0</v>
      </c>
      <c r="W8796">
        <v>0</v>
      </c>
      <c r="X8796">
        <v>0</v>
      </c>
      <c r="Y8796">
        <v>51.297199999999997</v>
      </c>
      <c r="Z8796">
        <v>0</v>
      </c>
      <c r="AA8796">
        <v>0</v>
      </c>
      <c r="AB8796">
        <v>0</v>
      </c>
      <c r="AC8796">
        <v>2.9179963999999998</v>
      </c>
      <c r="AD8796">
        <v>0</v>
      </c>
      <c r="AE8796">
        <v>0</v>
      </c>
      <c r="AF8796">
        <v>54.215195000000001</v>
      </c>
    </row>
    <row r="8797" spans="1:32" x14ac:dyDescent="0.3">
      <c r="A8797">
        <v>2787582</v>
      </c>
      <c r="B8797">
        <v>1</v>
      </c>
      <c r="C8797" t="s">
        <v>82</v>
      </c>
      <c r="D8797" t="s">
        <v>104</v>
      </c>
      <c r="E8797" t="s">
        <v>30858</v>
      </c>
      <c r="F8797" t="s">
        <v>30859</v>
      </c>
      <c r="G8797" t="s">
        <v>31548</v>
      </c>
      <c r="H8797" t="s">
        <v>10278</v>
      </c>
      <c r="I8797" t="s">
        <v>78</v>
      </c>
      <c r="J8797" t="s">
        <v>135</v>
      </c>
      <c r="K8797" t="s">
        <v>22</v>
      </c>
      <c r="L8797" t="s">
        <v>136</v>
      </c>
      <c r="M8797" t="s">
        <v>30860</v>
      </c>
      <c r="N8797" t="s">
        <v>30861</v>
      </c>
      <c r="O8797">
        <v>1.4966666666666666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1</v>
      </c>
      <c r="V8797">
        <v>0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0</v>
      </c>
      <c r="AC8797">
        <v>0.24620447000000001</v>
      </c>
      <c r="AD8797">
        <v>0</v>
      </c>
      <c r="AE8797">
        <v>0</v>
      </c>
      <c r="AF8797">
        <v>0.24620447000000001</v>
      </c>
    </row>
    <row r="8798" spans="1:32" x14ac:dyDescent="0.3">
      <c r="A8798">
        <v>2797751</v>
      </c>
      <c r="B8798">
        <v>1</v>
      </c>
      <c r="C8798" t="s">
        <v>82</v>
      </c>
      <c r="D8798" t="s">
        <v>87</v>
      </c>
      <c r="E8798" t="s">
        <v>30862</v>
      </c>
      <c r="F8798" t="s">
        <v>30863</v>
      </c>
      <c r="G8798" t="s">
        <v>31547</v>
      </c>
      <c r="H8798" t="s">
        <v>185</v>
      </c>
      <c r="I8798" t="s">
        <v>79</v>
      </c>
      <c r="J8798" t="s">
        <v>248</v>
      </c>
      <c r="K8798" t="s">
        <v>22</v>
      </c>
      <c r="L8798" t="s">
        <v>186</v>
      </c>
      <c r="M8798" t="s">
        <v>30864</v>
      </c>
      <c r="N8798" t="s">
        <v>30865</v>
      </c>
      <c r="O8798">
        <v>4.9722222222222223E-2</v>
      </c>
      <c r="P8798">
        <v>0</v>
      </c>
      <c r="Q8798">
        <v>3624</v>
      </c>
      <c r="R8798">
        <v>0</v>
      </c>
      <c r="S8798">
        <v>0</v>
      </c>
      <c r="T8798">
        <v>1</v>
      </c>
      <c r="U8798">
        <v>324</v>
      </c>
      <c r="V8798">
        <v>0</v>
      </c>
      <c r="W8798">
        <v>0</v>
      </c>
      <c r="X8798">
        <v>0</v>
      </c>
      <c r="Y8798">
        <v>68.321960000000004</v>
      </c>
      <c r="Z8798">
        <v>0</v>
      </c>
      <c r="AA8798">
        <v>0</v>
      </c>
      <c r="AB8798">
        <v>1.0627882</v>
      </c>
      <c r="AC8798">
        <v>9.7883849999999999</v>
      </c>
      <c r="AD8798">
        <v>0</v>
      </c>
      <c r="AE8798">
        <v>0</v>
      </c>
      <c r="AF8798">
        <v>79.173134000000005</v>
      </c>
    </row>
    <row r="8799" spans="1:32" x14ac:dyDescent="0.3">
      <c r="A8799">
        <v>2797758</v>
      </c>
      <c r="B8799">
        <v>1</v>
      </c>
      <c r="C8799" t="s">
        <v>82</v>
      </c>
      <c r="D8799" t="s">
        <v>87</v>
      </c>
      <c r="E8799" t="s">
        <v>13042</v>
      </c>
      <c r="F8799" t="s">
        <v>13043</v>
      </c>
      <c r="G8799" t="s">
        <v>31547</v>
      </c>
      <c r="H8799" t="s">
        <v>185</v>
      </c>
      <c r="I8799" t="s">
        <v>79</v>
      </c>
      <c r="J8799" t="s">
        <v>135</v>
      </c>
      <c r="K8799" t="s">
        <v>22</v>
      </c>
      <c r="L8799" t="s">
        <v>186</v>
      </c>
      <c r="M8799" t="s">
        <v>30866</v>
      </c>
      <c r="N8799" t="s">
        <v>30867</v>
      </c>
      <c r="O8799">
        <v>6.7738055555555551E-2</v>
      </c>
      <c r="P8799">
        <v>0</v>
      </c>
      <c r="Q8799">
        <v>5080</v>
      </c>
      <c r="R8799">
        <v>0</v>
      </c>
      <c r="S8799">
        <v>0</v>
      </c>
      <c r="T8799">
        <v>2</v>
      </c>
      <c r="U8799">
        <v>2956</v>
      </c>
      <c r="V8799">
        <v>0</v>
      </c>
      <c r="W8799">
        <v>1</v>
      </c>
      <c r="X8799">
        <v>0</v>
      </c>
      <c r="Y8799">
        <v>95.299189999999996</v>
      </c>
      <c r="Z8799">
        <v>0</v>
      </c>
      <c r="AA8799">
        <v>0</v>
      </c>
      <c r="AB8799">
        <v>0.64928750000000002</v>
      </c>
      <c r="AC8799">
        <v>144.30804000000001</v>
      </c>
      <c r="AD8799">
        <v>0</v>
      </c>
      <c r="AE8799">
        <v>0.66270952999999999</v>
      </c>
      <c r="AF8799">
        <v>240.91924</v>
      </c>
    </row>
    <row r="8800" spans="1:32" x14ac:dyDescent="0.3">
      <c r="A8800">
        <v>2783344</v>
      </c>
      <c r="B8800">
        <v>1</v>
      </c>
      <c r="C8800" t="s">
        <v>82</v>
      </c>
      <c r="D8800" t="s">
        <v>84</v>
      </c>
      <c r="E8800" t="s">
        <v>30868</v>
      </c>
      <c r="F8800" t="s">
        <v>30869</v>
      </c>
      <c r="G8800" t="s">
        <v>31546</v>
      </c>
      <c r="H8800" t="s">
        <v>145</v>
      </c>
      <c r="I8800" t="s">
        <v>78</v>
      </c>
      <c r="J8800" t="s">
        <v>135</v>
      </c>
      <c r="K8800" t="s">
        <v>22</v>
      </c>
      <c r="L8800" t="s">
        <v>136</v>
      </c>
      <c r="M8800" t="s">
        <v>30870</v>
      </c>
      <c r="N8800" t="s">
        <v>30871</v>
      </c>
      <c r="O8800">
        <v>1.356111111111111</v>
      </c>
      <c r="P8800">
        <v>0</v>
      </c>
      <c r="Q8800">
        <v>187</v>
      </c>
      <c r="R8800">
        <v>0</v>
      </c>
      <c r="S8800">
        <v>2</v>
      </c>
      <c r="T8800">
        <v>0</v>
      </c>
      <c r="U8800">
        <v>13</v>
      </c>
      <c r="V8800">
        <v>0</v>
      </c>
      <c r="W8800">
        <v>0</v>
      </c>
      <c r="X8800">
        <v>0</v>
      </c>
      <c r="Y8800">
        <v>44.076039999999999</v>
      </c>
      <c r="Z8800">
        <v>0</v>
      </c>
      <c r="AA8800">
        <v>2.7391093000000001E-3</v>
      </c>
      <c r="AB8800">
        <v>0</v>
      </c>
      <c r="AC8800">
        <v>12.7063465</v>
      </c>
      <c r="AD8800">
        <v>0</v>
      </c>
      <c r="AE8800">
        <v>0</v>
      </c>
      <c r="AF8800">
        <v>56.785125999999998</v>
      </c>
    </row>
    <row r="8801" spans="1:32" x14ac:dyDescent="0.3">
      <c r="A8801">
        <v>2807696</v>
      </c>
      <c r="B8801">
        <v>1</v>
      </c>
      <c r="C8801" t="s">
        <v>82</v>
      </c>
      <c r="D8801" t="s">
        <v>90</v>
      </c>
      <c r="E8801" t="s">
        <v>1240</v>
      </c>
      <c r="F8801" t="s">
        <v>1241</v>
      </c>
      <c r="G8801" t="s">
        <v>31552</v>
      </c>
      <c r="H8801" t="s">
        <v>261</v>
      </c>
      <c r="I8801" t="s">
        <v>78</v>
      </c>
      <c r="J8801" t="s">
        <v>135</v>
      </c>
      <c r="K8801" t="s">
        <v>22</v>
      </c>
      <c r="L8801" t="s">
        <v>136</v>
      </c>
      <c r="M8801" t="s">
        <v>30872</v>
      </c>
      <c r="N8801" t="s">
        <v>1072</v>
      </c>
      <c r="O8801">
        <v>2.0547222222222223</v>
      </c>
      <c r="P8801">
        <v>0</v>
      </c>
      <c r="Q8801">
        <v>373</v>
      </c>
      <c r="R8801">
        <v>0</v>
      </c>
      <c r="S8801">
        <v>0</v>
      </c>
      <c r="T8801">
        <v>0</v>
      </c>
      <c r="U8801">
        <v>20</v>
      </c>
      <c r="V8801">
        <v>0</v>
      </c>
      <c r="W8801">
        <v>0</v>
      </c>
      <c r="X8801">
        <v>0</v>
      </c>
      <c r="Y8801">
        <v>232.74287000000001</v>
      </c>
      <c r="Z8801">
        <v>0</v>
      </c>
      <c r="AA8801">
        <v>0</v>
      </c>
      <c r="AB8801">
        <v>0</v>
      </c>
      <c r="AC8801">
        <v>15.780706</v>
      </c>
      <c r="AD8801">
        <v>0</v>
      </c>
      <c r="AE8801">
        <v>0</v>
      </c>
      <c r="AF8801">
        <v>248.52357000000001</v>
      </c>
    </row>
    <row r="8802" spans="1:32" x14ac:dyDescent="0.3">
      <c r="A8802">
        <v>2788605</v>
      </c>
      <c r="B8802">
        <v>2</v>
      </c>
      <c r="C8802" t="s">
        <v>82</v>
      </c>
      <c r="D8802" t="s">
        <v>87</v>
      </c>
      <c r="E8802" t="s">
        <v>30873</v>
      </c>
      <c r="F8802" t="s">
        <v>30612</v>
      </c>
      <c r="G8802" t="s">
        <v>31545</v>
      </c>
      <c r="H8802" t="s">
        <v>134</v>
      </c>
      <c r="I8802" t="s">
        <v>79</v>
      </c>
      <c r="J8802" t="s">
        <v>135</v>
      </c>
      <c r="K8802" t="s">
        <v>22</v>
      </c>
      <c r="L8802" t="s">
        <v>136</v>
      </c>
      <c r="M8802" t="s">
        <v>30874</v>
      </c>
      <c r="N8802" t="s">
        <v>30875</v>
      </c>
      <c r="O8802">
        <v>1.0369444444444444</v>
      </c>
      <c r="P8802">
        <v>0</v>
      </c>
      <c r="Q8802">
        <v>12464</v>
      </c>
      <c r="R8802">
        <v>0</v>
      </c>
      <c r="S8802">
        <v>1</v>
      </c>
      <c r="T8802">
        <v>0</v>
      </c>
      <c r="U8802">
        <v>702</v>
      </c>
      <c r="V8802">
        <v>0</v>
      </c>
      <c r="W8802">
        <v>2</v>
      </c>
      <c r="X8802">
        <v>0</v>
      </c>
      <c r="Y8802">
        <v>3376.4247999999998</v>
      </c>
      <c r="Z8802">
        <v>0</v>
      </c>
      <c r="AA8802">
        <v>0</v>
      </c>
      <c r="AB8802">
        <v>0</v>
      </c>
      <c r="AC8802">
        <v>1106.7523000000001</v>
      </c>
      <c r="AD8802">
        <v>0</v>
      </c>
      <c r="AE8802">
        <v>64.01258</v>
      </c>
      <c r="AF8802">
        <v>4547.1899999999996</v>
      </c>
    </row>
    <row r="8803" spans="1:32" x14ac:dyDescent="0.3">
      <c r="A8803">
        <v>2788605</v>
      </c>
      <c r="B8803">
        <v>1</v>
      </c>
      <c r="C8803" t="s">
        <v>82</v>
      </c>
      <c r="D8803" t="s">
        <v>87</v>
      </c>
      <c r="E8803" t="s">
        <v>30876</v>
      </c>
      <c r="F8803" t="s">
        <v>30877</v>
      </c>
      <c r="G8803" t="s">
        <v>31545</v>
      </c>
      <c r="H8803" t="s">
        <v>134</v>
      </c>
      <c r="I8803" t="s">
        <v>79</v>
      </c>
      <c r="J8803" t="s">
        <v>135</v>
      </c>
      <c r="K8803" t="s">
        <v>22</v>
      </c>
      <c r="L8803" t="s">
        <v>136</v>
      </c>
      <c r="M8803" t="s">
        <v>30878</v>
      </c>
      <c r="N8803" t="s">
        <v>30874</v>
      </c>
      <c r="O8803">
        <v>1.05</v>
      </c>
      <c r="P8803">
        <v>0</v>
      </c>
      <c r="Q8803">
        <v>18343</v>
      </c>
      <c r="R8803">
        <v>0</v>
      </c>
      <c r="S8803">
        <v>2</v>
      </c>
      <c r="T8803">
        <v>1</v>
      </c>
      <c r="U8803">
        <v>1184</v>
      </c>
      <c r="V8803">
        <v>0</v>
      </c>
      <c r="W8803">
        <v>4</v>
      </c>
      <c r="X8803">
        <v>0</v>
      </c>
      <c r="Y8803">
        <v>5070.3360000000002</v>
      </c>
      <c r="Z8803">
        <v>0</v>
      </c>
      <c r="AA8803">
        <v>0</v>
      </c>
      <c r="AB8803">
        <v>10.998661999999999</v>
      </c>
      <c r="AC8803">
        <v>1712.673</v>
      </c>
      <c r="AD8803">
        <v>0</v>
      </c>
      <c r="AE8803">
        <v>78.487120000000004</v>
      </c>
      <c r="AF8803">
        <v>6872.4946</v>
      </c>
    </row>
    <row r="8804" spans="1:32" x14ac:dyDescent="0.3">
      <c r="A8804">
        <v>2806573</v>
      </c>
      <c r="B8804">
        <v>1</v>
      </c>
      <c r="C8804" t="s">
        <v>82</v>
      </c>
      <c r="D8804" t="s">
        <v>93</v>
      </c>
      <c r="E8804" t="s">
        <v>30879</v>
      </c>
      <c r="F8804" t="s">
        <v>30880</v>
      </c>
      <c r="G8804" t="s">
        <v>31552</v>
      </c>
      <c r="H8804" t="s">
        <v>409</v>
      </c>
      <c r="I8804" t="s">
        <v>78</v>
      </c>
      <c r="J8804" t="s">
        <v>135</v>
      </c>
      <c r="K8804" t="s">
        <v>22</v>
      </c>
      <c r="L8804" t="s">
        <v>136</v>
      </c>
      <c r="M8804" t="s">
        <v>30881</v>
      </c>
      <c r="N8804" t="s">
        <v>30882</v>
      </c>
      <c r="O8804">
        <v>0.87277777777777776</v>
      </c>
      <c r="P8804">
        <v>0</v>
      </c>
      <c r="Q8804">
        <v>150</v>
      </c>
      <c r="R8804">
        <v>0</v>
      </c>
      <c r="S8804">
        <v>0</v>
      </c>
      <c r="T8804">
        <v>0</v>
      </c>
      <c r="U8804">
        <v>11</v>
      </c>
      <c r="V8804">
        <v>0</v>
      </c>
      <c r="W8804">
        <v>0</v>
      </c>
      <c r="X8804">
        <v>0</v>
      </c>
      <c r="Y8804">
        <v>34.467033000000001</v>
      </c>
      <c r="Z8804">
        <v>0</v>
      </c>
      <c r="AA8804">
        <v>0</v>
      </c>
      <c r="AB8804">
        <v>0</v>
      </c>
      <c r="AC8804">
        <v>18.558844000000001</v>
      </c>
      <c r="AD8804">
        <v>0</v>
      </c>
      <c r="AE8804">
        <v>0</v>
      </c>
      <c r="AF8804">
        <v>53.025874999999999</v>
      </c>
    </row>
    <row r="8805" spans="1:32" x14ac:dyDescent="0.3">
      <c r="A8805">
        <v>2783056</v>
      </c>
      <c r="B8805">
        <v>1</v>
      </c>
      <c r="C8805" t="s">
        <v>82</v>
      </c>
      <c r="D8805" t="s">
        <v>86</v>
      </c>
      <c r="E8805" t="s">
        <v>30883</v>
      </c>
      <c r="F8805" t="s">
        <v>30884</v>
      </c>
      <c r="G8805" t="s">
        <v>31550</v>
      </c>
      <c r="H8805" t="s">
        <v>380</v>
      </c>
      <c r="I8805" t="s">
        <v>78</v>
      </c>
      <c r="J8805" t="s">
        <v>135</v>
      </c>
      <c r="K8805" t="s">
        <v>22</v>
      </c>
      <c r="L8805" t="s">
        <v>136</v>
      </c>
      <c r="M8805" t="s">
        <v>30885</v>
      </c>
      <c r="N8805" t="s">
        <v>30886</v>
      </c>
      <c r="O8805">
        <v>2.507222222222222</v>
      </c>
      <c r="P8805">
        <v>0</v>
      </c>
      <c r="Q8805">
        <v>45</v>
      </c>
      <c r="R8805">
        <v>0</v>
      </c>
      <c r="S8805">
        <v>0</v>
      </c>
      <c r="T8805">
        <v>0</v>
      </c>
      <c r="U8805">
        <v>10</v>
      </c>
      <c r="V8805">
        <v>0</v>
      </c>
      <c r="W8805">
        <v>0</v>
      </c>
      <c r="X8805">
        <v>0</v>
      </c>
      <c r="Y8805">
        <v>26.995577000000001</v>
      </c>
      <c r="Z8805">
        <v>0</v>
      </c>
      <c r="AA8805">
        <v>0</v>
      </c>
      <c r="AB8805">
        <v>0</v>
      </c>
      <c r="AC8805">
        <v>17.788689000000002</v>
      </c>
      <c r="AD8805">
        <v>0</v>
      </c>
      <c r="AE8805">
        <v>0</v>
      </c>
      <c r="AF8805">
        <v>44.784267</v>
      </c>
    </row>
    <row r="8806" spans="1:32" x14ac:dyDescent="0.3">
      <c r="A8806">
        <v>2803015</v>
      </c>
      <c r="B8806">
        <v>1</v>
      </c>
      <c r="C8806" t="s">
        <v>82</v>
      </c>
      <c r="D8806" t="s">
        <v>104</v>
      </c>
      <c r="E8806" t="s">
        <v>7072</v>
      </c>
      <c r="F8806" t="s">
        <v>7073</v>
      </c>
      <c r="G8806" t="s">
        <v>31552</v>
      </c>
      <c r="H8806" t="s">
        <v>10278</v>
      </c>
      <c r="I8806" t="s">
        <v>78</v>
      </c>
      <c r="J8806" t="s">
        <v>135</v>
      </c>
      <c r="K8806" t="s">
        <v>22</v>
      </c>
      <c r="L8806" t="s">
        <v>136</v>
      </c>
      <c r="M8806" t="s">
        <v>30887</v>
      </c>
      <c r="N8806" t="s">
        <v>30888</v>
      </c>
      <c r="O8806">
        <v>0.40111111111111108</v>
      </c>
      <c r="P8806">
        <v>0</v>
      </c>
      <c r="Q8806">
        <v>531</v>
      </c>
      <c r="R8806">
        <v>0</v>
      </c>
      <c r="S8806">
        <v>0</v>
      </c>
      <c r="T8806">
        <v>0</v>
      </c>
      <c r="U8806">
        <v>85</v>
      </c>
      <c r="V8806">
        <v>0</v>
      </c>
      <c r="W8806">
        <v>0</v>
      </c>
      <c r="X8806">
        <v>0</v>
      </c>
      <c r="Y8806">
        <v>60.023980000000002</v>
      </c>
      <c r="Z8806">
        <v>0</v>
      </c>
      <c r="AA8806">
        <v>0</v>
      </c>
      <c r="AB8806">
        <v>0</v>
      </c>
      <c r="AC8806">
        <v>26.985825999999999</v>
      </c>
      <c r="AD8806">
        <v>0</v>
      </c>
      <c r="AE8806">
        <v>0</v>
      </c>
      <c r="AF8806">
        <v>87.009799999999998</v>
      </c>
    </row>
    <row r="8807" spans="1:32" x14ac:dyDescent="0.3">
      <c r="A8807">
        <v>2798606</v>
      </c>
      <c r="B8807">
        <v>1</v>
      </c>
      <c r="C8807" t="s">
        <v>82</v>
      </c>
      <c r="D8807" t="s">
        <v>87</v>
      </c>
      <c r="E8807" t="s">
        <v>30862</v>
      </c>
      <c r="F8807" t="s">
        <v>30863</v>
      </c>
      <c r="G8807" t="s">
        <v>31547</v>
      </c>
      <c r="H8807" t="s">
        <v>185</v>
      </c>
      <c r="I8807" t="s">
        <v>79</v>
      </c>
      <c r="J8807" t="s">
        <v>135</v>
      </c>
      <c r="K8807" t="s">
        <v>22</v>
      </c>
      <c r="L8807" t="s">
        <v>186</v>
      </c>
      <c r="M8807" t="s">
        <v>30889</v>
      </c>
      <c r="N8807" t="s">
        <v>30890</v>
      </c>
      <c r="O8807">
        <v>6.7320277777777784E-2</v>
      </c>
      <c r="P8807">
        <v>0</v>
      </c>
      <c r="Q8807">
        <v>3624</v>
      </c>
      <c r="R8807">
        <v>0</v>
      </c>
      <c r="S8807">
        <v>0</v>
      </c>
      <c r="T8807">
        <v>1</v>
      </c>
      <c r="U8807">
        <v>324</v>
      </c>
      <c r="V8807">
        <v>0</v>
      </c>
      <c r="W8807">
        <v>0</v>
      </c>
      <c r="X8807">
        <v>0</v>
      </c>
      <c r="Y8807">
        <v>96.661360000000002</v>
      </c>
      <c r="Z8807">
        <v>0</v>
      </c>
      <c r="AA8807">
        <v>0</v>
      </c>
      <c r="AB8807">
        <v>1.4172294999999999</v>
      </c>
      <c r="AC8807">
        <v>13.368767999999999</v>
      </c>
      <c r="AD8807">
        <v>0</v>
      </c>
      <c r="AE8807">
        <v>0</v>
      </c>
      <c r="AF8807">
        <v>111.447365</v>
      </c>
    </row>
    <row r="8808" spans="1:32" x14ac:dyDescent="0.3">
      <c r="A8808">
        <v>2807744</v>
      </c>
      <c r="B8808">
        <v>1</v>
      </c>
      <c r="C8808" t="s">
        <v>83</v>
      </c>
      <c r="D8808" t="s">
        <v>115</v>
      </c>
      <c r="E8808" t="s">
        <v>30891</v>
      </c>
      <c r="F8808" t="s">
        <v>30892</v>
      </c>
      <c r="G8808" t="s">
        <v>31548</v>
      </c>
      <c r="H8808" t="s">
        <v>333</v>
      </c>
      <c r="I8808" t="s">
        <v>78</v>
      </c>
      <c r="J8808" t="s">
        <v>135</v>
      </c>
      <c r="K8808" t="s">
        <v>22</v>
      </c>
      <c r="L8808" t="s">
        <v>136</v>
      </c>
      <c r="M8808" t="s">
        <v>30893</v>
      </c>
      <c r="N8808" t="s">
        <v>30894</v>
      </c>
      <c r="O8808">
        <v>1.5116674999999999</v>
      </c>
      <c r="P8808">
        <v>0</v>
      </c>
      <c r="Q8808">
        <v>1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</row>
    <row r="8809" spans="1:32" x14ac:dyDescent="0.3">
      <c r="A8809">
        <v>3000242</v>
      </c>
      <c r="B8809">
        <v>1</v>
      </c>
      <c r="C8809" t="s">
        <v>82</v>
      </c>
      <c r="D8809" t="s">
        <v>87</v>
      </c>
      <c r="E8809" t="s">
        <v>370</v>
      </c>
      <c r="F8809" t="s">
        <v>371</v>
      </c>
      <c r="G8809" t="s">
        <v>31546</v>
      </c>
      <c r="H8809" t="s">
        <v>223</v>
      </c>
      <c r="I8809" t="s">
        <v>78</v>
      </c>
      <c r="J8809" t="s">
        <v>135</v>
      </c>
      <c r="K8809" t="s">
        <v>22</v>
      </c>
      <c r="L8809" t="s">
        <v>136</v>
      </c>
      <c r="M8809" t="s">
        <v>30895</v>
      </c>
      <c r="N8809" t="s">
        <v>30896</v>
      </c>
      <c r="O8809">
        <v>3.5175205555555555</v>
      </c>
      <c r="P8809">
        <v>0</v>
      </c>
      <c r="Q8809">
        <v>283</v>
      </c>
      <c r="R8809">
        <v>0</v>
      </c>
      <c r="S8809">
        <v>0</v>
      </c>
      <c r="T8809">
        <v>0</v>
      </c>
      <c r="U8809">
        <v>7</v>
      </c>
      <c r="V8809">
        <v>0</v>
      </c>
      <c r="W8809">
        <v>0</v>
      </c>
      <c r="X8809">
        <v>0</v>
      </c>
      <c r="Y8809">
        <v>401.93259999999998</v>
      </c>
      <c r="Z8809">
        <v>0</v>
      </c>
      <c r="AA8809">
        <v>0</v>
      </c>
      <c r="AB8809">
        <v>0</v>
      </c>
      <c r="AC8809">
        <v>22.434260999999999</v>
      </c>
      <c r="AD8809">
        <v>0</v>
      </c>
      <c r="AE8809">
        <v>0</v>
      </c>
      <c r="AF8809">
        <v>424.36685</v>
      </c>
    </row>
    <row r="8810" spans="1:32" x14ac:dyDescent="0.3">
      <c r="A8810">
        <v>2792077</v>
      </c>
      <c r="B8810">
        <v>2</v>
      </c>
      <c r="C8810" t="s">
        <v>82</v>
      </c>
      <c r="D8810" t="s">
        <v>106</v>
      </c>
      <c r="E8810" t="s">
        <v>30897</v>
      </c>
      <c r="F8810" t="s">
        <v>30898</v>
      </c>
      <c r="G8810" t="s">
        <v>31551</v>
      </c>
      <c r="H8810" t="s">
        <v>672</v>
      </c>
      <c r="I8810" t="s">
        <v>79</v>
      </c>
      <c r="J8810" t="s">
        <v>135</v>
      </c>
      <c r="K8810" t="s">
        <v>22</v>
      </c>
      <c r="L8810" t="s">
        <v>136</v>
      </c>
      <c r="M8810" t="s">
        <v>30144</v>
      </c>
      <c r="N8810" t="s">
        <v>30899</v>
      </c>
      <c r="O8810">
        <v>0.72777777777777775</v>
      </c>
      <c r="P8810">
        <v>0</v>
      </c>
      <c r="Q8810">
        <v>0</v>
      </c>
      <c r="R8810">
        <v>0</v>
      </c>
      <c r="S8810">
        <v>0</v>
      </c>
      <c r="T8810">
        <v>4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18.343830000000001</v>
      </c>
      <c r="AC8810">
        <v>0</v>
      </c>
      <c r="AD8810">
        <v>0</v>
      </c>
      <c r="AE8810">
        <v>0</v>
      </c>
      <c r="AF8810">
        <v>18.343830000000001</v>
      </c>
    </row>
    <row r="8811" spans="1:32" x14ac:dyDescent="0.3">
      <c r="A8811">
        <v>3000800</v>
      </c>
      <c r="B8811">
        <v>1</v>
      </c>
      <c r="C8811" t="s">
        <v>82</v>
      </c>
      <c r="D8811" t="s">
        <v>98</v>
      </c>
      <c r="E8811" t="s">
        <v>30900</v>
      </c>
      <c r="F8811" t="s">
        <v>30901</v>
      </c>
      <c r="G8811" t="s">
        <v>31548</v>
      </c>
      <c r="H8811" t="s">
        <v>333</v>
      </c>
      <c r="I8811" t="s">
        <v>78</v>
      </c>
      <c r="J8811" t="s">
        <v>135</v>
      </c>
      <c r="K8811" t="s">
        <v>22</v>
      </c>
      <c r="L8811" t="s">
        <v>136</v>
      </c>
      <c r="M8811" t="s">
        <v>30902</v>
      </c>
      <c r="N8811" t="s">
        <v>30903</v>
      </c>
      <c r="O8811">
        <v>0.99522083333333333</v>
      </c>
      <c r="P8811">
        <v>0</v>
      </c>
      <c r="Q8811">
        <v>0</v>
      </c>
      <c r="R8811">
        <v>0</v>
      </c>
      <c r="S8811">
        <v>0</v>
      </c>
      <c r="T8811">
        <v>0</v>
      </c>
      <c r="U8811">
        <v>12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21.004116</v>
      </c>
      <c r="AD8811">
        <v>0</v>
      </c>
      <c r="AE8811">
        <v>0</v>
      </c>
      <c r="AF8811">
        <v>21.004116</v>
      </c>
    </row>
    <row r="8812" spans="1:32" x14ac:dyDescent="0.3">
      <c r="A8812">
        <v>3022173</v>
      </c>
      <c r="B8812">
        <v>1</v>
      </c>
      <c r="C8812" t="s">
        <v>82</v>
      </c>
      <c r="D8812" t="s">
        <v>106</v>
      </c>
      <c r="E8812" t="s">
        <v>30904</v>
      </c>
      <c r="F8812" t="s">
        <v>30905</v>
      </c>
      <c r="G8812" t="s">
        <v>31547</v>
      </c>
      <c r="H8812" t="s">
        <v>134</v>
      </c>
      <c r="I8812" t="s">
        <v>79</v>
      </c>
      <c r="J8812" t="s">
        <v>135</v>
      </c>
      <c r="K8812" t="s">
        <v>22</v>
      </c>
      <c r="L8812" t="s">
        <v>136</v>
      </c>
      <c r="M8812" t="s">
        <v>30906</v>
      </c>
      <c r="N8812" t="s">
        <v>30907</v>
      </c>
      <c r="O8812">
        <v>0.14742861111111114</v>
      </c>
      <c r="P8812">
        <v>99</v>
      </c>
      <c r="Q8812">
        <v>28728</v>
      </c>
      <c r="R8812">
        <v>73</v>
      </c>
      <c r="S8812">
        <v>1201</v>
      </c>
      <c r="T8812">
        <v>190</v>
      </c>
      <c r="U8812">
        <v>2716</v>
      </c>
      <c r="V8812">
        <v>24</v>
      </c>
      <c r="W8812">
        <v>11</v>
      </c>
      <c r="X8812">
        <v>5.9301887000000004</v>
      </c>
      <c r="Y8812">
        <v>985.15173000000004</v>
      </c>
      <c r="Z8812">
        <v>17.348661</v>
      </c>
      <c r="AA8812">
        <v>20.483989999999999</v>
      </c>
      <c r="AB8812">
        <v>521.37036000000001</v>
      </c>
      <c r="AC8812">
        <v>468.39571999999998</v>
      </c>
      <c r="AD8812">
        <v>769.77562999999998</v>
      </c>
      <c r="AE8812">
        <v>63.443863</v>
      </c>
      <c r="AF8812">
        <v>2851.9000999999998</v>
      </c>
    </row>
    <row r="8813" spans="1:32" x14ac:dyDescent="0.3">
      <c r="A8813">
        <v>2791719</v>
      </c>
      <c r="B8813">
        <v>1</v>
      </c>
      <c r="C8813" t="s">
        <v>83</v>
      </c>
      <c r="D8813" t="s">
        <v>122</v>
      </c>
      <c r="E8813" t="s">
        <v>30908</v>
      </c>
      <c r="F8813" t="s">
        <v>30909</v>
      </c>
      <c r="G8813" t="s">
        <v>31552</v>
      </c>
      <c r="H8813" t="s">
        <v>409</v>
      </c>
      <c r="I8813" t="s">
        <v>78</v>
      </c>
      <c r="J8813" t="s">
        <v>135</v>
      </c>
      <c r="K8813" t="s">
        <v>3</v>
      </c>
      <c r="L8813" t="s">
        <v>136</v>
      </c>
      <c r="M8813" t="s">
        <v>30910</v>
      </c>
      <c r="N8813" t="s">
        <v>30911</v>
      </c>
      <c r="O8813">
        <v>2.0716666666666668</v>
      </c>
      <c r="P8813">
        <v>0</v>
      </c>
      <c r="Q8813">
        <v>213</v>
      </c>
      <c r="R8813">
        <v>0</v>
      </c>
      <c r="S8813">
        <v>0</v>
      </c>
      <c r="T8813">
        <v>0</v>
      </c>
      <c r="U8813">
        <v>2</v>
      </c>
      <c r="V8813">
        <v>0</v>
      </c>
      <c r="W8813">
        <v>0</v>
      </c>
      <c r="X8813">
        <v>0</v>
      </c>
      <c r="Y8813">
        <v>72.266090000000005</v>
      </c>
      <c r="Z8813">
        <v>0</v>
      </c>
      <c r="AA8813">
        <v>0</v>
      </c>
      <c r="AB8813">
        <v>0</v>
      </c>
      <c r="AC8813">
        <v>2.9934219999999998E-4</v>
      </c>
      <c r="AD8813">
        <v>0</v>
      </c>
      <c r="AE8813">
        <v>0</v>
      </c>
      <c r="AF8813">
        <v>72.266390000000001</v>
      </c>
    </row>
    <row r="8814" spans="1:32" x14ac:dyDescent="0.3">
      <c r="A8814">
        <v>2797714</v>
      </c>
      <c r="B8814">
        <v>1</v>
      </c>
      <c r="C8814" t="s">
        <v>82</v>
      </c>
      <c r="D8814" t="s">
        <v>98</v>
      </c>
      <c r="E8814" t="s">
        <v>30912</v>
      </c>
      <c r="F8814" t="s">
        <v>30913</v>
      </c>
      <c r="G8814" t="s">
        <v>31552</v>
      </c>
      <c r="H8814" t="s">
        <v>10278</v>
      </c>
      <c r="I8814" t="s">
        <v>78</v>
      </c>
      <c r="J8814" t="s">
        <v>135</v>
      </c>
      <c r="K8814" t="s">
        <v>3</v>
      </c>
      <c r="L8814" t="s">
        <v>136</v>
      </c>
      <c r="M8814" t="s">
        <v>30914</v>
      </c>
      <c r="N8814" t="s">
        <v>30915</v>
      </c>
      <c r="O8814">
        <v>0.9194444444444444</v>
      </c>
      <c r="P8814">
        <v>0</v>
      </c>
      <c r="Q8814">
        <v>676</v>
      </c>
      <c r="R8814">
        <v>0</v>
      </c>
      <c r="S8814">
        <v>0</v>
      </c>
      <c r="T8814">
        <v>0</v>
      </c>
      <c r="U8814">
        <v>14</v>
      </c>
      <c r="V8814">
        <v>0</v>
      </c>
      <c r="W8814">
        <v>0</v>
      </c>
      <c r="X8814">
        <v>0</v>
      </c>
      <c r="Y8814">
        <v>173.42068</v>
      </c>
      <c r="Z8814">
        <v>0</v>
      </c>
      <c r="AA8814">
        <v>0</v>
      </c>
      <c r="AB8814">
        <v>0</v>
      </c>
      <c r="AC8814">
        <v>10.298907</v>
      </c>
      <c r="AD8814">
        <v>0</v>
      </c>
      <c r="AE8814">
        <v>0</v>
      </c>
      <c r="AF8814">
        <v>183.71959000000001</v>
      </c>
    </row>
    <row r="8815" spans="1:32" x14ac:dyDescent="0.3">
      <c r="A8815">
        <v>2800948</v>
      </c>
      <c r="B8815">
        <v>1</v>
      </c>
      <c r="C8815" t="s">
        <v>82</v>
      </c>
      <c r="D8815" t="s">
        <v>97</v>
      </c>
      <c r="E8815" t="s">
        <v>30916</v>
      </c>
      <c r="F8815" t="s">
        <v>30917</v>
      </c>
      <c r="G8815" t="s">
        <v>31551</v>
      </c>
      <c r="H8815" t="s">
        <v>409</v>
      </c>
      <c r="I8815" t="s">
        <v>79</v>
      </c>
      <c r="J8815" t="s">
        <v>135</v>
      </c>
      <c r="K8815" t="s">
        <v>3</v>
      </c>
      <c r="L8815" t="s">
        <v>136</v>
      </c>
      <c r="M8815" t="s">
        <v>30918</v>
      </c>
      <c r="N8815" t="s">
        <v>30919</v>
      </c>
      <c r="O8815">
        <v>4.5116666666666667</v>
      </c>
      <c r="P8815">
        <v>0</v>
      </c>
      <c r="Q8815">
        <v>3</v>
      </c>
      <c r="R8815">
        <v>0</v>
      </c>
      <c r="S8815">
        <v>3</v>
      </c>
      <c r="T8815">
        <v>0</v>
      </c>
      <c r="U8815">
        <v>1</v>
      </c>
      <c r="V8815">
        <v>0</v>
      </c>
      <c r="W8815">
        <v>0</v>
      </c>
      <c r="X8815">
        <v>0</v>
      </c>
      <c r="Y8815">
        <v>3.5151590000000001</v>
      </c>
      <c r="Z8815">
        <v>0</v>
      </c>
      <c r="AA8815">
        <v>2.8857430000000002</v>
      </c>
      <c r="AB8815">
        <v>0</v>
      </c>
      <c r="AC8815">
        <v>6.0420194</v>
      </c>
      <c r="AD8815">
        <v>0</v>
      </c>
      <c r="AE8815">
        <v>0</v>
      </c>
      <c r="AF8815">
        <v>12.442921999999999</v>
      </c>
    </row>
    <row r="8816" spans="1:32" x14ac:dyDescent="0.3">
      <c r="A8816">
        <v>2807637</v>
      </c>
      <c r="B8816">
        <v>1</v>
      </c>
      <c r="C8816" t="s">
        <v>82</v>
      </c>
      <c r="D8816" t="s">
        <v>99</v>
      </c>
      <c r="E8816" t="s">
        <v>30920</v>
      </c>
      <c r="F8816" t="s">
        <v>30921</v>
      </c>
      <c r="G8816" t="s">
        <v>31548</v>
      </c>
      <c r="H8816" t="s">
        <v>333</v>
      </c>
      <c r="I8816" t="s">
        <v>78</v>
      </c>
      <c r="J8816" t="s">
        <v>135</v>
      </c>
      <c r="K8816" t="s">
        <v>22</v>
      </c>
      <c r="L8816" t="s">
        <v>136</v>
      </c>
      <c r="M8816" t="s">
        <v>30922</v>
      </c>
      <c r="N8816" t="s">
        <v>30923</v>
      </c>
      <c r="O8816">
        <v>5.3258344444444443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1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1.3690500999999999</v>
      </c>
      <c r="AD8816">
        <v>0</v>
      </c>
      <c r="AE8816">
        <v>0</v>
      </c>
      <c r="AF8816">
        <v>1.3690500999999999</v>
      </c>
    </row>
    <row r="8817" spans="1:32" x14ac:dyDescent="0.3">
      <c r="A8817">
        <v>2790077</v>
      </c>
      <c r="B8817">
        <v>1</v>
      </c>
      <c r="C8817" t="s">
        <v>82</v>
      </c>
      <c r="D8817" t="s">
        <v>107</v>
      </c>
      <c r="E8817" t="s">
        <v>30924</v>
      </c>
      <c r="F8817" t="s">
        <v>30925</v>
      </c>
      <c r="G8817" t="s">
        <v>31547</v>
      </c>
      <c r="H8817" t="s">
        <v>185</v>
      </c>
      <c r="I8817" t="s">
        <v>80</v>
      </c>
      <c r="J8817" t="s">
        <v>135</v>
      </c>
      <c r="K8817" t="s">
        <v>22</v>
      </c>
      <c r="L8817" t="s">
        <v>186</v>
      </c>
      <c r="M8817" t="s">
        <v>30926</v>
      </c>
      <c r="N8817" t="s">
        <v>30927</v>
      </c>
      <c r="O8817">
        <v>0.10333333333333333</v>
      </c>
      <c r="P8817">
        <v>1</v>
      </c>
      <c r="Q8817">
        <v>1200</v>
      </c>
      <c r="R8817">
        <v>0</v>
      </c>
      <c r="S8817">
        <v>125</v>
      </c>
      <c r="T8817">
        <v>0</v>
      </c>
      <c r="U8817">
        <v>184</v>
      </c>
      <c r="V8817">
        <v>0</v>
      </c>
      <c r="W8817">
        <v>0</v>
      </c>
      <c r="X8817">
        <v>2.0868641999999999</v>
      </c>
      <c r="Y8817">
        <v>84.960800000000006</v>
      </c>
      <c r="Z8817">
        <v>0</v>
      </c>
      <c r="AA8817">
        <v>3.8668906999999999</v>
      </c>
      <c r="AB8817">
        <v>0</v>
      </c>
      <c r="AC8817">
        <v>21.937097999999999</v>
      </c>
      <c r="AD8817">
        <v>0</v>
      </c>
      <c r="AE8817">
        <v>0</v>
      </c>
      <c r="AF8817">
        <v>112.851654</v>
      </c>
    </row>
    <row r="8818" spans="1:32" x14ac:dyDescent="0.3">
      <c r="A8818">
        <v>2807698</v>
      </c>
      <c r="B8818">
        <v>1</v>
      </c>
      <c r="C8818" t="s">
        <v>83</v>
      </c>
      <c r="D8818" t="s">
        <v>126</v>
      </c>
      <c r="E8818" t="s">
        <v>30928</v>
      </c>
      <c r="F8818" t="s">
        <v>4587</v>
      </c>
      <c r="G8818" t="s">
        <v>31546</v>
      </c>
      <c r="H8818" t="s">
        <v>223</v>
      </c>
      <c r="I8818" t="s">
        <v>78</v>
      </c>
      <c r="J8818" t="s">
        <v>135</v>
      </c>
      <c r="K8818" t="s">
        <v>22</v>
      </c>
      <c r="L8818" t="s">
        <v>136</v>
      </c>
      <c r="M8818" t="s">
        <v>30929</v>
      </c>
      <c r="N8818" t="s">
        <v>30930</v>
      </c>
      <c r="O8818">
        <v>3.1461119444444448</v>
      </c>
      <c r="P8818">
        <v>0</v>
      </c>
      <c r="Q8818">
        <v>4</v>
      </c>
      <c r="R8818">
        <v>0</v>
      </c>
      <c r="S8818">
        <v>11</v>
      </c>
      <c r="T8818">
        <v>0</v>
      </c>
      <c r="U8818">
        <v>3</v>
      </c>
      <c r="V8818">
        <v>0</v>
      </c>
      <c r="W8818">
        <v>0</v>
      </c>
      <c r="X8818">
        <v>0</v>
      </c>
      <c r="Y8818">
        <v>1.3013077</v>
      </c>
      <c r="Z8818">
        <v>0</v>
      </c>
      <c r="AA8818">
        <v>4.0984220000000002</v>
      </c>
      <c r="AB8818">
        <v>0</v>
      </c>
      <c r="AC8818">
        <v>0.37055149999999998</v>
      </c>
      <c r="AD8818">
        <v>0</v>
      </c>
      <c r="AE8818">
        <v>0</v>
      </c>
      <c r="AF8818">
        <v>5.7702809999999998</v>
      </c>
    </row>
    <row r="8819" spans="1:32" x14ac:dyDescent="0.3">
      <c r="A8819">
        <v>2807616</v>
      </c>
      <c r="B8819">
        <v>1</v>
      </c>
      <c r="C8819" t="s">
        <v>83</v>
      </c>
      <c r="D8819" t="s">
        <v>127</v>
      </c>
      <c r="E8819" t="s">
        <v>30931</v>
      </c>
      <c r="F8819" t="s">
        <v>12603</v>
      </c>
      <c r="G8819" t="s">
        <v>31552</v>
      </c>
      <c r="H8819" t="s">
        <v>261</v>
      </c>
      <c r="I8819" t="s">
        <v>78</v>
      </c>
      <c r="J8819" t="s">
        <v>135</v>
      </c>
      <c r="K8819" t="s">
        <v>22</v>
      </c>
      <c r="L8819" t="s">
        <v>136</v>
      </c>
      <c r="M8819" t="s">
        <v>30932</v>
      </c>
      <c r="N8819" t="s">
        <v>30933</v>
      </c>
      <c r="O8819">
        <v>3.3797230555555555</v>
      </c>
      <c r="P8819">
        <v>0</v>
      </c>
      <c r="Q8819">
        <v>180</v>
      </c>
      <c r="R8819">
        <v>0</v>
      </c>
      <c r="S8819">
        <v>1</v>
      </c>
      <c r="T8819">
        <v>0</v>
      </c>
      <c r="U8819">
        <v>9</v>
      </c>
      <c r="V8819">
        <v>0</v>
      </c>
      <c r="W8819">
        <v>0</v>
      </c>
      <c r="X8819">
        <v>0</v>
      </c>
      <c r="Y8819">
        <v>100.9395</v>
      </c>
      <c r="Z8819">
        <v>0</v>
      </c>
      <c r="AA8819">
        <v>4.3585755000000002E-5</v>
      </c>
      <c r="AB8819">
        <v>0</v>
      </c>
      <c r="AC8819">
        <v>34.770130000000002</v>
      </c>
      <c r="AD8819">
        <v>0</v>
      </c>
      <c r="AE8819">
        <v>0</v>
      </c>
      <c r="AF8819">
        <v>135.70966999999999</v>
      </c>
    </row>
    <row r="8820" spans="1:32" x14ac:dyDescent="0.3">
      <c r="A8820">
        <v>2807750</v>
      </c>
      <c r="B8820">
        <v>1</v>
      </c>
      <c r="C8820" t="s">
        <v>82</v>
      </c>
      <c r="D8820" t="s">
        <v>90</v>
      </c>
      <c r="E8820" t="s">
        <v>30934</v>
      </c>
      <c r="F8820" t="s">
        <v>30935</v>
      </c>
      <c r="G8820" t="s">
        <v>31546</v>
      </c>
      <c r="H8820" t="s">
        <v>30936</v>
      </c>
      <c r="I8820" t="s">
        <v>78</v>
      </c>
      <c r="J8820" t="s">
        <v>135</v>
      </c>
      <c r="K8820" t="s">
        <v>22</v>
      </c>
      <c r="L8820" t="s">
        <v>136</v>
      </c>
      <c r="M8820" t="s">
        <v>30937</v>
      </c>
      <c r="N8820" t="s">
        <v>1192</v>
      </c>
      <c r="O8820">
        <v>1.3200008333333333</v>
      </c>
      <c r="P8820">
        <v>0</v>
      </c>
      <c r="Q8820">
        <v>131</v>
      </c>
      <c r="R8820">
        <v>0</v>
      </c>
      <c r="S8820">
        <v>0</v>
      </c>
      <c r="T8820">
        <v>0</v>
      </c>
      <c r="U8820">
        <v>5</v>
      </c>
      <c r="V8820">
        <v>0</v>
      </c>
      <c r="W8820">
        <v>0</v>
      </c>
      <c r="X8820">
        <v>0</v>
      </c>
      <c r="Y8820">
        <v>51.726025</v>
      </c>
      <c r="Z8820">
        <v>0</v>
      </c>
      <c r="AA8820">
        <v>0</v>
      </c>
      <c r="AB8820">
        <v>0</v>
      </c>
      <c r="AC8820">
        <v>0.60605394999999995</v>
      </c>
      <c r="AD8820">
        <v>0</v>
      </c>
      <c r="AE8820">
        <v>0</v>
      </c>
      <c r="AF8820">
        <v>52.332076999999998</v>
      </c>
    </row>
    <row r="8821" spans="1:32" x14ac:dyDescent="0.3">
      <c r="A8821">
        <v>2793365</v>
      </c>
      <c r="B8821">
        <v>2</v>
      </c>
      <c r="C8821" t="s">
        <v>82</v>
      </c>
      <c r="D8821" t="s">
        <v>111</v>
      </c>
      <c r="E8821" t="s">
        <v>30938</v>
      </c>
      <c r="F8821" t="s">
        <v>30939</v>
      </c>
      <c r="G8821" t="s">
        <v>31551</v>
      </c>
      <c r="H8821" t="s">
        <v>409</v>
      </c>
      <c r="I8821" t="s">
        <v>79</v>
      </c>
      <c r="J8821" t="s">
        <v>135</v>
      </c>
      <c r="K8821" t="s">
        <v>3</v>
      </c>
      <c r="L8821" t="s">
        <v>136</v>
      </c>
      <c r="M8821" t="s">
        <v>29937</v>
      </c>
      <c r="N8821" t="s">
        <v>30940</v>
      </c>
      <c r="O8821">
        <v>3.5649999999999999</v>
      </c>
      <c r="P8821">
        <v>0</v>
      </c>
      <c r="Q8821">
        <v>784</v>
      </c>
      <c r="R8821">
        <v>0</v>
      </c>
      <c r="S8821">
        <v>5</v>
      </c>
      <c r="T8821">
        <v>0</v>
      </c>
      <c r="U8821">
        <v>74</v>
      </c>
      <c r="V8821">
        <v>0</v>
      </c>
      <c r="W8821">
        <v>0</v>
      </c>
      <c r="X8821">
        <v>0</v>
      </c>
      <c r="Y8821">
        <v>596.42340000000002</v>
      </c>
      <c r="Z8821">
        <v>0</v>
      </c>
      <c r="AA8821">
        <v>1.7739210000000001</v>
      </c>
      <c r="AB8821">
        <v>0</v>
      </c>
      <c r="AC8821">
        <v>149.65187</v>
      </c>
      <c r="AD8821">
        <v>0</v>
      </c>
      <c r="AE8821">
        <v>0</v>
      </c>
      <c r="AF8821">
        <v>747.8492</v>
      </c>
    </row>
    <row r="8822" spans="1:32" x14ac:dyDescent="0.3">
      <c r="A8822">
        <v>2807397</v>
      </c>
      <c r="B8822">
        <v>1</v>
      </c>
      <c r="C8822" t="s">
        <v>83</v>
      </c>
      <c r="D8822" t="s">
        <v>126</v>
      </c>
      <c r="E8822" t="s">
        <v>30941</v>
      </c>
      <c r="F8822" t="s">
        <v>30942</v>
      </c>
      <c r="G8822" t="s">
        <v>31551</v>
      </c>
      <c r="H8822" t="s">
        <v>672</v>
      </c>
      <c r="I8822" t="s">
        <v>79</v>
      </c>
      <c r="J8822" t="s">
        <v>135</v>
      </c>
      <c r="K8822" t="s">
        <v>22</v>
      </c>
      <c r="L8822" t="s">
        <v>136</v>
      </c>
      <c r="M8822" t="s">
        <v>30943</v>
      </c>
      <c r="N8822" t="s">
        <v>30944</v>
      </c>
      <c r="O8822">
        <v>6.4266666666666667</v>
      </c>
      <c r="P8822">
        <v>0</v>
      </c>
      <c r="Q8822">
        <v>105</v>
      </c>
      <c r="R8822">
        <v>0</v>
      </c>
      <c r="S8822">
        <v>1</v>
      </c>
      <c r="T8822">
        <v>0</v>
      </c>
      <c r="U8822">
        <v>6</v>
      </c>
      <c r="V8822">
        <v>0</v>
      </c>
      <c r="W8822">
        <v>0</v>
      </c>
      <c r="X8822">
        <v>0</v>
      </c>
      <c r="Y8822">
        <v>70.689869999999999</v>
      </c>
      <c r="Z8822">
        <v>0</v>
      </c>
      <c r="AA8822">
        <v>0.65014267000000003</v>
      </c>
      <c r="AB8822">
        <v>0</v>
      </c>
      <c r="AC8822">
        <v>19.356752</v>
      </c>
      <c r="AD8822">
        <v>0</v>
      </c>
      <c r="AE8822">
        <v>0</v>
      </c>
      <c r="AF8822">
        <v>90.696770000000001</v>
      </c>
    </row>
    <row r="8823" spans="1:32" x14ac:dyDescent="0.3">
      <c r="A8823">
        <v>2790071</v>
      </c>
      <c r="B8823">
        <v>1</v>
      </c>
      <c r="C8823" t="s">
        <v>82</v>
      </c>
      <c r="D8823" t="s">
        <v>107</v>
      </c>
      <c r="E8823" t="s">
        <v>30945</v>
      </c>
      <c r="F8823" t="s">
        <v>30946</v>
      </c>
      <c r="G8823" t="s">
        <v>31547</v>
      </c>
      <c r="H8823" t="s">
        <v>185</v>
      </c>
      <c r="I8823" t="s">
        <v>80</v>
      </c>
      <c r="J8823" t="s">
        <v>135</v>
      </c>
      <c r="K8823" t="s">
        <v>22</v>
      </c>
      <c r="L8823" t="s">
        <v>186</v>
      </c>
      <c r="M8823" t="s">
        <v>30947</v>
      </c>
      <c r="N8823" t="s">
        <v>30948</v>
      </c>
      <c r="O8823">
        <v>5.8888888888888886E-2</v>
      </c>
      <c r="P8823">
        <v>0</v>
      </c>
      <c r="Q8823">
        <v>1841</v>
      </c>
      <c r="R8823">
        <v>0</v>
      </c>
      <c r="S8823">
        <v>0</v>
      </c>
      <c r="T8823">
        <v>0</v>
      </c>
      <c r="U8823">
        <v>16</v>
      </c>
      <c r="V8823">
        <v>0</v>
      </c>
      <c r="W8823">
        <v>0</v>
      </c>
      <c r="X8823">
        <v>0</v>
      </c>
      <c r="Y8823">
        <v>37.682119999999998</v>
      </c>
      <c r="Z8823">
        <v>0</v>
      </c>
      <c r="AA8823">
        <v>0</v>
      </c>
      <c r="AB8823">
        <v>0</v>
      </c>
      <c r="AC8823">
        <v>1.6250122</v>
      </c>
      <c r="AD8823">
        <v>0</v>
      </c>
      <c r="AE8823">
        <v>0</v>
      </c>
      <c r="AF8823">
        <v>39.307133</v>
      </c>
    </row>
    <row r="8824" spans="1:32" x14ac:dyDescent="0.3">
      <c r="A8824">
        <v>3000329</v>
      </c>
      <c r="B8824">
        <v>1</v>
      </c>
      <c r="C8824" t="s">
        <v>82</v>
      </c>
      <c r="D8824" t="s">
        <v>84</v>
      </c>
      <c r="E8824" t="s">
        <v>30949</v>
      </c>
      <c r="F8824" t="s">
        <v>30950</v>
      </c>
      <c r="G8824" t="s">
        <v>31545</v>
      </c>
      <c r="H8824" t="s">
        <v>30951</v>
      </c>
      <c r="I8824" t="s">
        <v>79</v>
      </c>
      <c r="J8824" t="s">
        <v>135</v>
      </c>
      <c r="K8824" t="s">
        <v>22</v>
      </c>
      <c r="L8824" t="s">
        <v>136</v>
      </c>
      <c r="M8824" t="s">
        <v>30952</v>
      </c>
      <c r="N8824" t="s">
        <v>30953</v>
      </c>
      <c r="O8824">
        <v>5.8487055555555552</v>
      </c>
      <c r="P8824">
        <v>4</v>
      </c>
      <c r="Q8824">
        <v>1492</v>
      </c>
      <c r="R8824">
        <v>12</v>
      </c>
      <c r="S8824">
        <v>9</v>
      </c>
      <c r="T8824">
        <v>21</v>
      </c>
      <c r="U8824">
        <v>89</v>
      </c>
      <c r="V8824">
        <v>1</v>
      </c>
      <c r="W8824">
        <v>0</v>
      </c>
      <c r="X8824">
        <v>7.3188715000000002</v>
      </c>
      <c r="Y8824">
        <v>1773.5742</v>
      </c>
      <c r="Z8824">
        <v>158.02641</v>
      </c>
      <c r="AA8824">
        <v>15.178063</v>
      </c>
      <c r="AB8824">
        <v>1013.3579</v>
      </c>
      <c r="AC8824">
        <v>422.61110000000002</v>
      </c>
      <c r="AD8824">
        <v>22.222978999999999</v>
      </c>
      <c r="AE8824">
        <v>0</v>
      </c>
      <c r="AF8824">
        <v>3412.2896000000001</v>
      </c>
    </row>
    <row r="8825" spans="1:32" x14ac:dyDescent="0.3">
      <c r="A8825">
        <v>2800636</v>
      </c>
      <c r="B8825">
        <v>1</v>
      </c>
      <c r="C8825" t="s">
        <v>83</v>
      </c>
      <c r="D8825" t="s">
        <v>117</v>
      </c>
      <c r="E8825" t="s">
        <v>30954</v>
      </c>
      <c r="F8825" t="s">
        <v>30955</v>
      </c>
      <c r="G8825" t="s">
        <v>31549</v>
      </c>
      <c r="H8825" t="s">
        <v>643</v>
      </c>
      <c r="I8825" t="s">
        <v>79</v>
      </c>
      <c r="J8825" t="s">
        <v>135</v>
      </c>
      <c r="K8825" t="s">
        <v>22</v>
      </c>
      <c r="L8825" t="s">
        <v>186</v>
      </c>
      <c r="M8825" t="s">
        <v>30956</v>
      </c>
      <c r="N8825" t="s">
        <v>30957</v>
      </c>
      <c r="O8825">
        <v>6.1869444444444444</v>
      </c>
      <c r="P8825">
        <v>1</v>
      </c>
      <c r="Q8825">
        <v>689</v>
      </c>
      <c r="R8825">
        <v>0</v>
      </c>
      <c r="S8825">
        <v>36</v>
      </c>
      <c r="T8825">
        <v>0</v>
      </c>
      <c r="U8825">
        <v>47</v>
      </c>
      <c r="V8825">
        <v>0</v>
      </c>
      <c r="W8825">
        <v>0</v>
      </c>
      <c r="X8825">
        <v>11.307840000000001</v>
      </c>
      <c r="Y8825">
        <v>309.04433999999998</v>
      </c>
      <c r="Z8825">
        <v>0</v>
      </c>
      <c r="AA8825">
        <v>4.2198257000000003</v>
      </c>
      <c r="AB8825">
        <v>0</v>
      </c>
      <c r="AC8825">
        <v>80.902079999999998</v>
      </c>
      <c r="AD8825">
        <v>0</v>
      </c>
      <c r="AE8825">
        <v>0</v>
      </c>
      <c r="AF8825">
        <v>405.47410000000002</v>
      </c>
    </row>
    <row r="8826" spans="1:32" x14ac:dyDescent="0.3">
      <c r="A8826">
        <v>2807074</v>
      </c>
      <c r="B8826">
        <v>1</v>
      </c>
      <c r="C8826" t="s">
        <v>82</v>
      </c>
      <c r="D8826" t="s">
        <v>92</v>
      </c>
      <c r="E8826" t="s">
        <v>30958</v>
      </c>
      <c r="F8826" t="s">
        <v>7563</v>
      </c>
      <c r="G8826" t="s">
        <v>31546</v>
      </c>
      <c r="H8826" t="s">
        <v>223</v>
      </c>
      <c r="I8826" t="s">
        <v>78</v>
      </c>
      <c r="J8826" t="s">
        <v>135</v>
      </c>
      <c r="K8826" t="s">
        <v>22</v>
      </c>
      <c r="L8826" t="s">
        <v>136</v>
      </c>
      <c r="M8826" t="s">
        <v>30959</v>
      </c>
      <c r="N8826" t="s">
        <v>30960</v>
      </c>
      <c r="O8826">
        <v>5.7436122222222226</v>
      </c>
      <c r="P8826">
        <v>0</v>
      </c>
      <c r="Q8826">
        <v>69</v>
      </c>
      <c r="R8826">
        <v>0</v>
      </c>
      <c r="S8826">
        <v>0</v>
      </c>
      <c r="T8826">
        <v>0</v>
      </c>
      <c r="U8826">
        <v>3</v>
      </c>
      <c r="V8826">
        <v>0</v>
      </c>
      <c r="W8826">
        <v>0</v>
      </c>
      <c r="X8826">
        <v>0</v>
      </c>
      <c r="Y8826">
        <v>167.29839000000001</v>
      </c>
      <c r="Z8826">
        <v>0</v>
      </c>
      <c r="AA8826">
        <v>0</v>
      </c>
      <c r="AB8826">
        <v>0</v>
      </c>
      <c r="AC8826">
        <v>11.9812975</v>
      </c>
      <c r="AD8826">
        <v>0</v>
      </c>
      <c r="AE8826">
        <v>0</v>
      </c>
      <c r="AF8826">
        <v>179.27968000000001</v>
      </c>
    </row>
    <row r="8827" spans="1:32" x14ac:dyDescent="0.3">
      <c r="A8827">
        <v>2807674</v>
      </c>
      <c r="B8827">
        <v>1</v>
      </c>
      <c r="C8827" t="s">
        <v>82</v>
      </c>
      <c r="D8827" t="s">
        <v>84</v>
      </c>
      <c r="E8827" t="s">
        <v>1530</v>
      </c>
      <c r="F8827" t="s">
        <v>1169</v>
      </c>
      <c r="G8827" t="s">
        <v>31552</v>
      </c>
      <c r="H8827" t="s">
        <v>261</v>
      </c>
      <c r="I8827" t="s">
        <v>78</v>
      </c>
      <c r="J8827" t="s">
        <v>135</v>
      </c>
      <c r="K8827" t="s">
        <v>22</v>
      </c>
      <c r="L8827" t="s">
        <v>136</v>
      </c>
      <c r="M8827" t="s">
        <v>30961</v>
      </c>
      <c r="N8827" t="s">
        <v>30962</v>
      </c>
      <c r="O8827">
        <v>3.3041675000000001</v>
      </c>
      <c r="P8827">
        <v>0</v>
      </c>
      <c r="Q8827">
        <v>41</v>
      </c>
      <c r="R8827">
        <v>0</v>
      </c>
      <c r="S8827">
        <v>0</v>
      </c>
      <c r="T8827">
        <v>0</v>
      </c>
      <c r="U8827">
        <v>5</v>
      </c>
      <c r="V8827">
        <v>0</v>
      </c>
      <c r="W8827">
        <v>0</v>
      </c>
      <c r="X8827">
        <v>0</v>
      </c>
      <c r="Y8827">
        <v>24.784399000000001</v>
      </c>
      <c r="Z8827">
        <v>0</v>
      </c>
      <c r="AA8827">
        <v>0</v>
      </c>
      <c r="AB8827">
        <v>0</v>
      </c>
      <c r="AC8827">
        <v>44.380164999999998</v>
      </c>
      <c r="AD8827">
        <v>0</v>
      </c>
      <c r="AE8827">
        <v>0</v>
      </c>
      <c r="AF8827">
        <v>69.164565999999994</v>
      </c>
    </row>
    <row r="8828" spans="1:32" x14ac:dyDescent="0.3">
      <c r="A8828">
        <v>2807496</v>
      </c>
      <c r="B8828">
        <v>1</v>
      </c>
      <c r="C8828" t="s">
        <v>82</v>
      </c>
      <c r="D8828" t="s">
        <v>94</v>
      </c>
      <c r="E8828" t="s">
        <v>30963</v>
      </c>
      <c r="F8828" t="s">
        <v>30964</v>
      </c>
      <c r="G8828" t="s">
        <v>31546</v>
      </c>
      <c r="H8828" t="s">
        <v>223</v>
      </c>
      <c r="I8828" t="s">
        <v>78</v>
      </c>
      <c r="J8828" t="s">
        <v>135</v>
      </c>
      <c r="K8828" t="s">
        <v>22</v>
      </c>
      <c r="L8828" t="s">
        <v>136</v>
      </c>
      <c r="M8828" t="s">
        <v>30965</v>
      </c>
      <c r="N8828" t="s">
        <v>30966</v>
      </c>
      <c r="O8828">
        <v>4.4183341666666669</v>
      </c>
      <c r="P8828">
        <v>0</v>
      </c>
      <c r="Q8828">
        <v>18</v>
      </c>
      <c r="R8828">
        <v>0</v>
      </c>
      <c r="S8828">
        <v>2</v>
      </c>
      <c r="T8828">
        <v>0</v>
      </c>
      <c r="U8828">
        <v>18</v>
      </c>
      <c r="V8828">
        <v>0</v>
      </c>
      <c r="W8828">
        <v>0</v>
      </c>
      <c r="X8828">
        <v>0</v>
      </c>
      <c r="Y8828">
        <v>24.81072</v>
      </c>
      <c r="Z8828">
        <v>0</v>
      </c>
      <c r="AA8828">
        <v>1.5794266000000001E-2</v>
      </c>
      <c r="AB8828">
        <v>0</v>
      </c>
      <c r="AC8828">
        <v>141.71055999999999</v>
      </c>
      <c r="AD8828">
        <v>0</v>
      </c>
      <c r="AE8828">
        <v>0</v>
      </c>
      <c r="AF8828">
        <v>166.53706</v>
      </c>
    </row>
    <row r="8829" spans="1:32" x14ac:dyDescent="0.3">
      <c r="A8829">
        <v>2784699</v>
      </c>
      <c r="B8829">
        <v>1</v>
      </c>
      <c r="C8829" t="s">
        <v>83</v>
      </c>
      <c r="D8829" t="s">
        <v>123</v>
      </c>
      <c r="E8829" t="s">
        <v>30967</v>
      </c>
      <c r="F8829" t="s">
        <v>30968</v>
      </c>
      <c r="G8829" t="s">
        <v>31545</v>
      </c>
      <c r="H8829" t="s">
        <v>409</v>
      </c>
      <c r="I8829" t="s">
        <v>79</v>
      </c>
      <c r="J8829" t="s">
        <v>135</v>
      </c>
      <c r="K8829" t="s">
        <v>3</v>
      </c>
      <c r="L8829" t="s">
        <v>136</v>
      </c>
      <c r="M8829" t="s">
        <v>30969</v>
      </c>
      <c r="N8829" t="s">
        <v>30970</v>
      </c>
      <c r="O8829">
        <v>0.4152777777777778</v>
      </c>
      <c r="P8829">
        <v>0</v>
      </c>
      <c r="Q8829">
        <v>106</v>
      </c>
      <c r="R8829">
        <v>0</v>
      </c>
      <c r="S8829">
        <v>0</v>
      </c>
      <c r="T8829">
        <v>0</v>
      </c>
      <c r="U8829">
        <v>699</v>
      </c>
      <c r="V8829">
        <v>0</v>
      </c>
      <c r="W8829">
        <v>2</v>
      </c>
      <c r="X8829">
        <v>0</v>
      </c>
      <c r="Y8829">
        <v>9.1839139999999997</v>
      </c>
      <c r="Z8829">
        <v>0</v>
      </c>
      <c r="AA8829">
        <v>0</v>
      </c>
      <c r="AB8829">
        <v>0</v>
      </c>
      <c r="AC8829">
        <v>78.349159999999998</v>
      </c>
      <c r="AD8829">
        <v>0</v>
      </c>
      <c r="AE8829">
        <v>1.6603867000000001</v>
      </c>
      <c r="AF8829">
        <v>89.193460000000002</v>
      </c>
    </row>
    <row r="8830" spans="1:32" x14ac:dyDescent="0.3">
      <c r="A8830">
        <v>2807729</v>
      </c>
      <c r="B8830">
        <v>1</v>
      </c>
      <c r="C8830" t="s">
        <v>82</v>
      </c>
      <c r="D8830" t="s">
        <v>104</v>
      </c>
      <c r="E8830" t="s">
        <v>30971</v>
      </c>
      <c r="F8830" t="s">
        <v>30972</v>
      </c>
      <c r="G8830" t="s">
        <v>31546</v>
      </c>
      <c r="H8830" t="s">
        <v>223</v>
      </c>
      <c r="I8830" t="s">
        <v>78</v>
      </c>
      <c r="J8830" t="s">
        <v>135</v>
      </c>
      <c r="K8830" t="s">
        <v>22</v>
      </c>
      <c r="L8830" t="s">
        <v>136</v>
      </c>
      <c r="M8830" t="s">
        <v>30973</v>
      </c>
      <c r="N8830" t="s">
        <v>30974</v>
      </c>
      <c r="O8830">
        <v>1.3844452777777776</v>
      </c>
      <c r="P8830">
        <v>0</v>
      </c>
      <c r="Q8830">
        <v>64</v>
      </c>
      <c r="R8830">
        <v>0</v>
      </c>
      <c r="S8830">
        <v>0</v>
      </c>
      <c r="T8830">
        <v>0</v>
      </c>
      <c r="U8830">
        <v>5</v>
      </c>
      <c r="V8830">
        <v>0</v>
      </c>
      <c r="W8830">
        <v>0</v>
      </c>
      <c r="X8830">
        <v>0</v>
      </c>
      <c r="Y8830">
        <v>9.0501970000000007</v>
      </c>
      <c r="Z8830">
        <v>0</v>
      </c>
      <c r="AA8830">
        <v>0</v>
      </c>
      <c r="AB8830">
        <v>0</v>
      </c>
      <c r="AC8830">
        <v>0.73251975000000003</v>
      </c>
      <c r="AD8830">
        <v>0</v>
      </c>
      <c r="AE8830">
        <v>0</v>
      </c>
      <c r="AF8830">
        <v>9.7827169999999999</v>
      </c>
    </row>
    <row r="8831" spans="1:32" x14ac:dyDescent="0.3">
      <c r="A8831">
        <v>2794862</v>
      </c>
      <c r="B8831">
        <v>1</v>
      </c>
      <c r="C8831" t="s">
        <v>83</v>
      </c>
      <c r="D8831" t="s">
        <v>128</v>
      </c>
      <c r="E8831" t="s">
        <v>30975</v>
      </c>
      <c r="F8831" t="s">
        <v>13240</v>
      </c>
      <c r="G8831" t="s">
        <v>31549</v>
      </c>
      <c r="H8831" t="s">
        <v>134</v>
      </c>
      <c r="I8831" t="s">
        <v>79</v>
      </c>
      <c r="J8831" t="s">
        <v>135</v>
      </c>
      <c r="K8831" t="s">
        <v>22</v>
      </c>
      <c r="L8831" t="s">
        <v>136</v>
      </c>
      <c r="M8831" t="s">
        <v>30976</v>
      </c>
      <c r="N8831" t="s">
        <v>30977</v>
      </c>
      <c r="O8831">
        <v>2.8702786111111114</v>
      </c>
      <c r="P8831">
        <v>0</v>
      </c>
      <c r="Q8831">
        <v>321</v>
      </c>
      <c r="R8831">
        <v>0</v>
      </c>
      <c r="S8831">
        <v>19</v>
      </c>
      <c r="T8831">
        <v>0</v>
      </c>
      <c r="U8831">
        <v>45</v>
      </c>
      <c r="V8831">
        <v>0</v>
      </c>
      <c r="W8831">
        <v>0</v>
      </c>
      <c r="X8831">
        <v>0</v>
      </c>
      <c r="Y8831">
        <v>149.63693000000001</v>
      </c>
      <c r="Z8831">
        <v>0</v>
      </c>
      <c r="AA8831">
        <v>17.358592999999999</v>
      </c>
      <c r="AB8831">
        <v>0</v>
      </c>
      <c r="AC8831">
        <v>27.945356</v>
      </c>
      <c r="AD8831">
        <v>0</v>
      </c>
      <c r="AE8831">
        <v>0</v>
      </c>
      <c r="AF8831">
        <v>194.94089</v>
      </c>
    </row>
    <row r="8832" spans="1:32" x14ac:dyDescent="0.3">
      <c r="A8832">
        <v>2807629</v>
      </c>
      <c r="B8832">
        <v>1</v>
      </c>
      <c r="C8832" t="s">
        <v>83</v>
      </c>
      <c r="D8832" t="s">
        <v>126</v>
      </c>
      <c r="E8832" t="s">
        <v>1322</v>
      </c>
      <c r="F8832" t="s">
        <v>1323</v>
      </c>
      <c r="G8832" t="s">
        <v>31552</v>
      </c>
      <c r="H8832" t="s">
        <v>261</v>
      </c>
      <c r="I8832" t="s">
        <v>78</v>
      </c>
      <c r="J8832" t="s">
        <v>135</v>
      </c>
      <c r="K8832" t="s">
        <v>22</v>
      </c>
      <c r="L8832" t="s">
        <v>136</v>
      </c>
      <c r="M8832" t="s">
        <v>30978</v>
      </c>
      <c r="N8832" t="s">
        <v>30979</v>
      </c>
      <c r="O8832">
        <v>0.4361119444444444</v>
      </c>
      <c r="P8832">
        <v>0</v>
      </c>
      <c r="Q8832">
        <v>15</v>
      </c>
      <c r="R8832">
        <v>0</v>
      </c>
      <c r="S8832">
        <v>1</v>
      </c>
      <c r="T8832">
        <v>0</v>
      </c>
      <c r="U8832">
        <v>1</v>
      </c>
      <c r="V8832">
        <v>0</v>
      </c>
      <c r="W8832">
        <v>0</v>
      </c>
      <c r="X8832">
        <v>0</v>
      </c>
      <c r="Y8832">
        <v>3.5420474999999998</v>
      </c>
      <c r="Z8832">
        <v>0</v>
      </c>
      <c r="AA8832">
        <v>5.0746324000000001E-4</v>
      </c>
      <c r="AB8832">
        <v>0</v>
      </c>
      <c r="AC8832">
        <v>0.48634559999999999</v>
      </c>
      <c r="AD8832">
        <v>0</v>
      </c>
      <c r="AE8832">
        <v>0</v>
      </c>
      <c r="AF8832">
        <v>4.0289006000000001</v>
      </c>
    </row>
    <row r="8833" spans="1:32" x14ac:dyDescent="0.3">
      <c r="A8833">
        <v>2806977</v>
      </c>
      <c r="B8833">
        <v>1</v>
      </c>
      <c r="C8833" t="s">
        <v>82</v>
      </c>
      <c r="D8833" t="s">
        <v>113</v>
      </c>
      <c r="E8833" t="s">
        <v>30980</v>
      </c>
      <c r="F8833" t="s">
        <v>30981</v>
      </c>
      <c r="G8833" t="s">
        <v>31548</v>
      </c>
      <c r="H8833" t="s">
        <v>311</v>
      </c>
      <c r="I8833" t="s">
        <v>78</v>
      </c>
      <c r="J8833" t="s">
        <v>135</v>
      </c>
      <c r="K8833" t="s">
        <v>22</v>
      </c>
      <c r="L8833" t="s">
        <v>136</v>
      </c>
      <c r="M8833" t="s">
        <v>30982</v>
      </c>
      <c r="N8833" t="s">
        <v>30983</v>
      </c>
      <c r="O8833">
        <v>4.4275008333333332</v>
      </c>
      <c r="P8833">
        <v>0</v>
      </c>
      <c r="Q8833">
        <v>0</v>
      </c>
      <c r="R8833">
        <v>0</v>
      </c>
      <c r="S8833">
        <v>1</v>
      </c>
      <c r="T8833">
        <v>0</v>
      </c>
      <c r="U8833">
        <v>1</v>
      </c>
      <c r="V8833">
        <v>0</v>
      </c>
      <c r="W8833">
        <v>0</v>
      </c>
      <c r="X8833">
        <v>0</v>
      </c>
      <c r="Y8833">
        <v>0</v>
      </c>
      <c r="Z8833">
        <v>0</v>
      </c>
      <c r="AA8833">
        <v>0</v>
      </c>
      <c r="AB8833">
        <v>0</v>
      </c>
      <c r="AC8833">
        <v>5.7087535999999997</v>
      </c>
      <c r="AD8833">
        <v>0</v>
      </c>
      <c r="AE8833">
        <v>0</v>
      </c>
      <c r="AF8833">
        <v>5.7087535999999997</v>
      </c>
    </row>
    <row r="8834" spans="1:32" x14ac:dyDescent="0.3">
      <c r="A8834">
        <v>2807706</v>
      </c>
      <c r="B8834">
        <v>1</v>
      </c>
      <c r="C8834" t="s">
        <v>82</v>
      </c>
      <c r="D8834" t="s">
        <v>99</v>
      </c>
      <c r="E8834" t="s">
        <v>30984</v>
      </c>
      <c r="F8834" t="s">
        <v>30985</v>
      </c>
      <c r="G8834" t="s">
        <v>31548</v>
      </c>
      <c r="H8834" t="s">
        <v>1103</v>
      </c>
      <c r="I8834" t="s">
        <v>78</v>
      </c>
      <c r="J8834" t="s">
        <v>135</v>
      </c>
      <c r="K8834" t="s">
        <v>22</v>
      </c>
      <c r="L8834" t="s">
        <v>136</v>
      </c>
      <c r="M8834" t="s">
        <v>30986</v>
      </c>
      <c r="N8834" t="s">
        <v>30987</v>
      </c>
      <c r="O8834">
        <v>4.6027786111111109</v>
      </c>
      <c r="P8834">
        <v>0</v>
      </c>
      <c r="Q8834">
        <v>2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0.84528709999999996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0.84528709999999996</v>
      </c>
    </row>
    <row r="8835" spans="1:32" x14ac:dyDescent="0.3">
      <c r="A8835">
        <v>2807628</v>
      </c>
      <c r="B8835">
        <v>1</v>
      </c>
      <c r="C8835" t="s">
        <v>82</v>
      </c>
      <c r="D8835" t="s">
        <v>99</v>
      </c>
      <c r="E8835" t="s">
        <v>30356</v>
      </c>
      <c r="F8835" t="s">
        <v>30357</v>
      </c>
      <c r="G8835" t="s">
        <v>31551</v>
      </c>
      <c r="H8835" t="s">
        <v>624</v>
      </c>
      <c r="I8835" t="s">
        <v>79</v>
      </c>
      <c r="J8835" t="s">
        <v>135</v>
      </c>
      <c r="K8835" t="s">
        <v>22</v>
      </c>
      <c r="L8835" t="s">
        <v>136</v>
      </c>
      <c r="M8835" t="s">
        <v>30988</v>
      </c>
      <c r="N8835" t="s">
        <v>30989</v>
      </c>
      <c r="O8835">
        <v>7.106667777777778</v>
      </c>
      <c r="P8835">
        <v>0</v>
      </c>
      <c r="Q8835">
        <v>30</v>
      </c>
      <c r="R8835">
        <v>0</v>
      </c>
      <c r="S8835">
        <v>14</v>
      </c>
      <c r="T8835">
        <v>0</v>
      </c>
      <c r="U8835">
        <v>7</v>
      </c>
      <c r="V8835">
        <v>0</v>
      </c>
      <c r="W8835">
        <v>0</v>
      </c>
      <c r="X8835">
        <v>0</v>
      </c>
      <c r="Y8835">
        <v>30.681080000000001</v>
      </c>
      <c r="Z8835">
        <v>0</v>
      </c>
      <c r="AA8835">
        <v>16.373678000000002</v>
      </c>
      <c r="AB8835">
        <v>0</v>
      </c>
      <c r="AC8835">
        <v>13.070536000000001</v>
      </c>
      <c r="AD8835">
        <v>0</v>
      </c>
      <c r="AE8835">
        <v>0</v>
      </c>
      <c r="AF8835">
        <v>60.125293999999997</v>
      </c>
    </row>
    <row r="8836" spans="1:32" x14ac:dyDescent="0.3">
      <c r="A8836">
        <v>2784203</v>
      </c>
      <c r="B8836">
        <v>1</v>
      </c>
      <c r="C8836" t="s">
        <v>82</v>
      </c>
      <c r="D8836" t="s">
        <v>100</v>
      </c>
      <c r="E8836" t="s">
        <v>30990</v>
      </c>
      <c r="F8836" t="s">
        <v>30991</v>
      </c>
      <c r="G8836" t="s">
        <v>31547</v>
      </c>
      <c r="H8836" t="s">
        <v>134</v>
      </c>
      <c r="I8836" t="s">
        <v>79</v>
      </c>
      <c r="J8836" t="s">
        <v>135</v>
      </c>
      <c r="K8836" t="s">
        <v>22</v>
      </c>
      <c r="L8836" t="s">
        <v>136</v>
      </c>
      <c r="M8836" t="s">
        <v>30992</v>
      </c>
      <c r="N8836" t="s">
        <v>22369</v>
      </c>
      <c r="O8836">
        <v>1.1747222222222222</v>
      </c>
      <c r="P8836">
        <v>0</v>
      </c>
      <c r="Q8836">
        <v>3117</v>
      </c>
      <c r="R8836">
        <v>0</v>
      </c>
      <c r="S8836">
        <v>0</v>
      </c>
      <c r="T8836">
        <v>1</v>
      </c>
      <c r="U8836">
        <v>398</v>
      </c>
      <c r="V8836">
        <v>0</v>
      </c>
      <c r="W8836">
        <v>1</v>
      </c>
      <c r="X8836">
        <v>0</v>
      </c>
      <c r="Y8836">
        <v>749.65814</v>
      </c>
      <c r="Z8836">
        <v>0</v>
      </c>
      <c r="AA8836">
        <v>0</v>
      </c>
      <c r="AB8836">
        <v>30.113952999999999</v>
      </c>
      <c r="AC8836">
        <v>367.74774000000002</v>
      </c>
      <c r="AD8836">
        <v>0</v>
      </c>
      <c r="AE8836">
        <v>4.4222983999999999</v>
      </c>
      <c r="AF8836">
        <v>1151.9421</v>
      </c>
    </row>
    <row r="8837" spans="1:32" x14ac:dyDescent="0.3">
      <c r="A8837">
        <v>2785654</v>
      </c>
      <c r="B8837">
        <v>1</v>
      </c>
      <c r="C8837" t="s">
        <v>82</v>
      </c>
      <c r="D8837" t="s">
        <v>90</v>
      </c>
      <c r="E8837" t="s">
        <v>30993</v>
      </c>
      <c r="F8837" t="s">
        <v>30994</v>
      </c>
      <c r="G8837" t="s">
        <v>31547</v>
      </c>
      <c r="H8837" t="s">
        <v>29566</v>
      </c>
      <c r="I8837" t="s">
        <v>80</v>
      </c>
      <c r="J8837" t="s">
        <v>135</v>
      </c>
      <c r="K8837" t="s">
        <v>22</v>
      </c>
      <c r="L8837" t="s">
        <v>136</v>
      </c>
      <c r="M8837" t="s">
        <v>30995</v>
      </c>
      <c r="N8837" t="s">
        <v>30996</v>
      </c>
      <c r="O8837">
        <v>1.9222222222222223</v>
      </c>
      <c r="P8837">
        <v>1</v>
      </c>
      <c r="Q8837">
        <v>45754</v>
      </c>
      <c r="R8837">
        <v>1</v>
      </c>
      <c r="S8837">
        <v>6</v>
      </c>
      <c r="T8837">
        <v>128</v>
      </c>
      <c r="U8837">
        <v>6885</v>
      </c>
      <c r="V8837">
        <v>49</v>
      </c>
      <c r="W8837">
        <v>89</v>
      </c>
      <c r="X8837">
        <v>1.5765562</v>
      </c>
      <c r="Y8837">
        <v>21212.69</v>
      </c>
      <c r="Z8837">
        <v>310.33346999999998</v>
      </c>
      <c r="AA8837">
        <v>10.716887</v>
      </c>
      <c r="AB8837">
        <v>8953.3009999999995</v>
      </c>
      <c r="AC8837">
        <v>11533.541999999999</v>
      </c>
      <c r="AD8837">
        <v>12362.083000000001</v>
      </c>
      <c r="AE8837">
        <v>1003.298</v>
      </c>
      <c r="AF8837">
        <v>55387.542999999998</v>
      </c>
    </row>
    <row r="8838" spans="1:32" x14ac:dyDescent="0.3">
      <c r="A8838">
        <v>2795546</v>
      </c>
      <c r="B8838">
        <v>1</v>
      </c>
      <c r="C8838" t="s">
        <v>82</v>
      </c>
      <c r="D8838" t="s">
        <v>105</v>
      </c>
      <c r="E8838" t="s">
        <v>21817</v>
      </c>
      <c r="F8838" t="s">
        <v>21818</v>
      </c>
      <c r="G8838" t="s">
        <v>31547</v>
      </c>
      <c r="H8838" t="s">
        <v>1656</v>
      </c>
      <c r="I8838" t="s">
        <v>80</v>
      </c>
      <c r="J8838" t="s">
        <v>135</v>
      </c>
      <c r="K8838" t="s">
        <v>22</v>
      </c>
      <c r="L8838" t="s">
        <v>186</v>
      </c>
      <c r="M8838" t="s">
        <v>30997</v>
      </c>
      <c r="N8838" t="s">
        <v>30998</v>
      </c>
      <c r="O8838">
        <v>5.9105555555555558</v>
      </c>
      <c r="P8838">
        <v>0</v>
      </c>
      <c r="Q8838">
        <v>0</v>
      </c>
      <c r="R8838">
        <v>1</v>
      </c>
      <c r="S8838">
        <v>0</v>
      </c>
      <c r="T8838">
        <v>3</v>
      </c>
      <c r="U8838">
        <v>0</v>
      </c>
      <c r="V8838">
        <v>1</v>
      </c>
      <c r="W8838">
        <v>0</v>
      </c>
      <c r="X8838">
        <v>0</v>
      </c>
      <c r="Y8838">
        <v>0</v>
      </c>
      <c r="Z8838">
        <v>7.3951169999999999</v>
      </c>
      <c r="AA8838">
        <v>0</v>
      </c>
      <c r="AB8838">
        <v>37.680349999999997</v>
      </c>
      <c r="AC8838">
        <v>0</v>
      </c>
      <c r="AD8838">
        <v>2505.799</v>
      </c>
      <c r="AE8838">
        <v>0</v>
      </c>
      <c r="AF8838">
        <v>2550.8744999999999</v>
      </c>
    </row>
    <row r="8839" spans="1:32" x14ac:dyDescent="0.3">
      <c r="A8839">
        <v>2807766</v>
      </c>
      <c r="B8839">
        <v>1</v>
      </c>
      <c r="C8839" t="s">
        <v>83</v>
      </c>
      <c r="D8839" t="s">
        <v>130</v>
      </c>
      <c r="E8839" t="s">
        <v>30999</v>
      </c>
      <c r="F8839" t="s">
        <v>31000</v>
      </c>
      <c r="G8839" t="s">
        <v>31546</v>
      </c>
      <c r="H8839" t="s">
        <v>261</v>
      </c>
      <c r="I8839" t="s">
        <v>78</v>
      </c>
      <c r="J8839" t="s">
        <v>135</v>
      </c>
      <c r="K8839" t="s">
        <v>22</v>
      </c>
      <c r="L8839" t="s">
        <v>136</v>
      </c>
      <c r="M8839" t="s">
        <v>31001</v>
      </c>
      <c r="N8839" t="s">
        <v>31002</v>
      </c>
      <c r="O8839">
        <v>3.690556388888889</v>
      </c>
      <c r="P8839">
        <v>0</v>
      </c>
      <c r="Q8839">
        <v>4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5.4164833999999997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5.4164833999999997</v>
      </c>
    </row>
    <row r="8840" spans="1:32" x14ac:dyDescent="0.3">
      <c r="A8840">
        <v>2807765</v>
      </c>
      <c r="B8840">
        <v>1</v>
      </c>
      <c r="C8840" t="s">
        <v>83</v>
      </c>
      <c r="D8840" t="s">
        <v>122</v>
      </c>
      <c r="E8840" t="s">
        <v>31003</v>
      </c>
      <c r="F8840" t="s">
        <v>31004</v>
      </c>
      <c r="G8840" t="s">
        <v>31551</v>
      </c>
      <c r="H8840" t="s">
        <v>31005</v>
      </c>
      <c r="I8840" t="s">
        <v>79</v>
      </c>
      <c r="J8840" t="s">
        <v>135</v>
      </c>
      <c r="K8840" t="s">
        <v>22</v>
      </c>
      <c r="L8840" t="s">
        <v>136</v>
      </c>
      <c r="M8840" t="s">
        <v>31006</v>
      </c>
      <c r="N8840" t="s">
        <v>31007</v>
      </c>
      <c r="O8840">
        <v>6.3272233333333334</v>
      </c>
      <c r="P8840">
        <v>1</v>
      </c>
      <c r="Q8840">
        <v>1070</v>
      </c>
      <c r="R8840">
        <v>9</v>
      </c>
      <c r="S8840">
        <v>54</v>
      </c>
      <c r="T8840">
        <v>8</v>
      </c>
      <c r="U8840">
        <v>127</v>
      </c>
      <c r="V8840">
        <v>0</v>
      </c>
      <c r="W8840">
        <v>0</v>
      </c>
      <c r="X8840">
        <v>110.642685</v>
      </c>
      <c r="Y8840">
        <v>947.58770000000004</v>
      </c>
      <c r="Z8840">
        <v>531.32749999999999</v>
      </c>
      <c r="AA8840">
        <v>43.189872999999999</v>
      </c>
      <c r="AB8840">
        <v>815.62134000000003</v>
      </c>
      <c r="AC8840">
        <v>378.0034</v>
      </c>
      <c r="AD8840">
        <v>0</v>
      </c>
      <c r="AE8840">
        <v>0</v>
      </c>
      <c r="AF8840">
        <v>2826.3726000000001</v>
      </c>
    </row>
    <row r="8841" spans="1:32" x14ac:dyDescent="0.3">
      <c r="A8841">
        <v>2783244</v>
      </c>
      <c r="B8841">
        <v>2</v>
      </c>
      <c r="C8841" t="s">
        <v>82</v>
      </c>
      <c r="D8841" t="s">
        <v>91</v>
      </c>
      <c r="E8841" t="s">
        <v>31008</v>
      </c>
      <c r="F8841" t="s">
        <v>13812</v>
      </c>
      <c r="G8841" t="s">
        <v>31552</v>
      </c>
      <c r="H8841" t="s">
        <v>409</v>
      </c>
      <c r="I8841" t="s">
        <v>78</v>
      </c>
      <c r="J8841" t="s">
        <v>135</v>
      </c>
      <c r="K8841" t="s">
        <v>3</v>
      </c>
      <c r="L8841" t="s">
        <v>136</v>
      </c>
      <c r="M8841" t="s">
        <v>30490</v>
      </c>
      <c r="N8841" t="s">
        <v>31009</v>
      </c>
      <c r="O8841">
        <v>0.66277861111111114</v>
      </c>
      <c r="P8841">
        <v>0</v>
      </c>
      <c r="Q8841">
        <v>963</v>
      </c>
      <c r="R8841">
        <v>0</v>
      </c>
      <c r="S8841">
        <v>0</v>
      </c>
      <c r="T8841">
        <v>0</v>
      </c>
      <c r="U8841">
        <v>66</v>
      </c>
      <c r="V8841">
        <v>0</v>
      </c>
      <c r="W8841">
        <v>0</v>
      </c>
      <c r="X8841">
        <v>0</v>
      </c>
      <c r="Y8841">
        <v>153.93161000000001</v>
      </c>
      <c r="Z8841">
        <v>0</v>
      </c>
      <c r="AA8841">
        <v>0</v>
      </c>
      <c r="AB8841">
        <v>0</v>
      </c>
      <c r="AC8841">
        <v>79.391999999999996</v>
      </c>
      <c r="AD8841">
        <v>0</v>
      </c>
      <c r="AE8841">
        <v>0</v>
      </c>
      <c r="AF8841">
        <v>233.32361</v>
      </c>
    </row>
    <row r="8842" spans="1:32" x14ac:dyDescent="0.3">
      <c r="A8842">
        <v>2807777</v>
      </c>
      <c r="B8842">
        <v>1</v>
      </c>
      <c r="C8842" t="s">
        <v>82</v>
      </c>
      <c r="D8842" t="s">
        <v>104</v>
      </c>
      <c r="E8842" t="s">
        <v>31010</v>
      </c>
      <c r="F8842" t="s">
        <v>31011</v>
      </c>
      <c r="G8842" t="s">
        <v>31546</v>
      </c>
      <c r="H8842" t="s">
        <v>223</v>
      </c>
      <c r="I8842" t="s">
        <v>78</v>
      </c>
      <c r="J8842" t="s">
        <v>135</v>
      </c>
      <c r="K8842" t="s">
        <v>22</v>
      </c>
      <c r="L8842" t="s">
        <v>136</v>
      </c>
      <c r="M8842" t="s">
        <v>31012</v>
      </c>
      <c r="N8842" t="s">
        <v>30974</v>
      </c>
      <c r="O8842">
        <v>0.62527861111111116</v>
      </c>
      <c r="P8842">
        <v>0</v>
      </c>
      <c r="Q8842">
        <v>156</v>
      </c>
      <c r="R8842">
        <v>0</v>
      </c>
      <c r="S8842">
        <v>0</v>
      </c>
      <c r="T8842">
        <v>0</v>
      </c>
      <c r="U8842">
        <v>13</v>
      </c>
      <c r="V8842">
        <v>0</v>
      </c>
      <c r="W8842">
        <v>0</v>
      </c>
      <c r="X8842">
        <v>0</v>
      </c>
      <c r="Y8842">
        <v>29.483613999999999</v>
      </c>
      <c r="Z8842">
        <v>0</v>
      </c>
      <c r="AA8842">
        <v>0</v>
      </c>
      <c r="AB8842">
        <v>0</v>
      </c>
      <c r="AC8842">
        <v>2.4665941999999998</v>
      </c>
      <c r="AD8842">
        <v>0</v>
      </c>
      <c r="AE8842">
        <v>0</v>
      </c>
      <c r="AF8842">
        <v>31.950209000000001</v>
      </c>
    </row>
    <row r="8843" spans="1:32" x14ac:dyDescent="0.3">
      <c r="A8843">
        <v>2801488</v>
      </c>
      <c r="B8843">
        <v>3</v>
      </c>
      <c r="C8843" t="s">
        <v>82</v>
      </c>
      <c r="D8843" t="s">
        <v>104</v>
      </c>
      <c r="E8843" t="s">
        <v>31013</v>
      </c>
      <c r="F8843" t="s">
        <v>31014</v>
      </c>
      <c r="G8843" t="s">
        <v>31551</v>
      </c>
      <c r="H8843" t="s">
        <v>409</v>
      </c>
      <c r="I8843" t="s">
        <v>79</v>
      </c>
      <c r="J8843" t="s">
        <v>135</v>
      </c>
      <c r="K8843" t="s">
        <v>3</v>
      </c>
      <c r="L8843" t="s">
        <v>136</v>
      </c>
      <c r="M8843" t="s">
        <v>31015</v>
      </c>
      <c r="N8843" t="s">
        <v>31016</v>
      </c>
      <c r="O8843">
        <v>4.0030555555555551</v>
      </c>
      <c r="P8843">
        <v>0</v>
      </c>
      <c r="Q8843">
        <v>479</v>
      </c>
      <c r="R8843">
        <v>0</v>
      </c>
      <c r="S8843">
        <v>0</v>
      </c>
      <c r="T8843">
        <v>4</v>
      </c>
      <c r="U8843">
        <v>1120</v>
      </c>
      <c r="V8843">
        <v>0</v>
      </c>
      <c r="W8843">
        <v>0</v>
      </c>
      <c r="X8843">
        <v>0</v>
      </c>
      <c r="Y8843">
        <v>592.35799999999995</v>
      </c>
      <c r="Z8843">
        <v>0</v>
      </c>
      <c r="AA8843">
        <v>0</v>
      </c>
      <c r="AB8843">
        <v>329.98813000000001</v>
      </c>
      <c r="AC8843">
        <v>1543.7594999999999</v>
      </c>
      <c r="AD8843">
        <v>0</v>
      </c>
      <c r="AE8843">
        <v>0</v>
      </c>
      <c r="AF8843">
        <v>2466.1057000000001</v>
      </c>
    </row>
    <row r="8844" spans="1:32" x14ac:dyDescent="0.3">
      <c r="A8844">
        <v>2798247</v>
      </c>
      <c r="B8844">
        <v>1</v>
      </c>
      <c r="C8844" t="s">
        <v>82</v>
      </c>
      <c r="D8844" t="s">
        <v>92</v>
      </c>
      <c r="E8844" t="s">
        <v>31017</v>
      </c>
      <c r="F8844" t="s">
        <v>31018</v>
      </c>
      <c r="G8844" t="s">
        <v>31546</v>
      </c>
      <c r="H8844" t="s">
        <v>409</v>
      </c>
      <c r="I8844" t="s">
        <v>78</v>
      </c>
      <c r="J8844" t="s">
        <v>135</v>
      </c>
      <c r="K8844" t="s">
        <v>22</v>
      </c>
      <c r="L8844" t="s">
        <v>136</v>
      </c>
      <c r="M8844" t="s">
        <v>31019</v>
      </c>
      <c r="N8844" t="s">
        <v>31020</v>
      </c>
      <c r="O8844">
        <v>1.3708333333333333</v>
      </c>
      <c r="P8844">
        <v>0</v>
      </c>
      <c r="Q8844">
        <v>7</v>
      </c>
      <c r="R8844">
        <v>0</v>
      </c>
      <c r="S8844">
        <v>0</v>
      </c>
      <c r="T8844">
        <v>0</v>
      </c>
      <c r="U8844">
        <v>6</v>
      </c>
      <c r="V8844">
        <v>0</v>
      </c>
      <c r="W8844">
        <v>0</v>
      </c>
      <c r="X8844">
        <v>0</v>
      </c>
      <c r="Y8844">
        <v>0.56486833000000003</v>
      </c>
      <c r="Z8844">
        <v>0</v>
      </c>
      <c r="AA8844">
        <v>0</v>
      </c>
      <c r="AB8844">
        <v>0</v>
      </c>
      <c r="AC8844">
        <v>27.738510000000002</v>
      </c>
      <c r="AD8844">
        <v>0</v>
      </c>
      <c r="AE8844">
        <v>0</v>
      </c>
      <c r="AF8844">
        <v>28.303377000000001</v>
      </c>
    </row>
    <row r="8845" spans="1:32" x14ac:dyDescent="0.3">
      <c r="A8845">
        <v>2807542</v>
      </c>
      <c r="B8845">
        <v>1</v>
      </c>
      <c r="C8845" t="s">
        <v>82</v>
      </c>
      <c r="D8845" t="s">
        <v>92</v>
      </c>
      <c r="E8845" t="s">
        <v>31021</v>
      </c>
      <c r="F8845" t="s">
        <v>26089</v>
      </c>
      <c r="G8845" t="s">
        <v>31552</v>
      </c>
      <c r="H8845" t="s">
        <v>261</v>
      </c>
      <c r="I8845" t="s">
        <v>78</v>
      </c>
      <c r="J8845" t="s">
        <v>135</v>
      </c>
      <c r="K8845" t="s">
        <v>22</v>
      </c>
      <c r="L8845" t="s">
        <v>136</v>
      </c>
      <c r="M8845" t="s">
        <v>31022</v>
      </c>
      <c r="N8845" t="s">
        <v>31023</v>
      </c>
      <c r="O8845">
        <v>3.9886119444444446</v>
      </c>
      <c r="P8845">
        <v>0</v>
      </c>
      <c r="Q8845">
        <v>371</v>
      </c>
      <c r="R8845">
        <v>0</v>
      </c>
      <c r="S8845">
        <v>1</v>
      </c>
      <c r="T8845">
        <v>0</v>
      </c>
      <c r="U8845">
        <v>39</v>
      </c>
      <c r="V8845">
        <v>0</v>
      </c>
      <c r="W8845">
        <v>0</v>
      </c>
      <c r="X8845">
        <v>0</v>
      </c>
      <c r="Y8845">
        <v>558.58563000000004</v>
      </c>
      <c r="Z8845">
        <v>0</v>
      </c>
      <c r="AA8845">
        <v>0.64211105999999996</v>
      </c>
      <c r="AB8845">
        <v>0</v>
      </c>
      <c r="AC8845">
        <v>172.84126000000001</v>
      </c>
      <c r="AD8845">
        <v>0</v>
      </c>
      <c r="AE8845">
        <v>0</v>
      </c>
      <c r="AF8845">
        <v>732.06903</v>
      </c>
    </row>
    <row r="8846" spans="1:32" x14ac:dyDescent="0.3">
      <c r="A8846">
        <v>2807640</v>
      </c>
      <c r="B8846">
        <v>1</v>
      </c>
      <c r="C8846" t="s">
        <v>83</v>
      </c>
      <c r="D8846" t="s">
        <v>128</v>
      </c>
      <c r="E8846" t="s">
        <v>31024</v>
      </c>
      <c r="F8846" t="s">
        <v>31025</v>
      </c>
      <c r="G8846" t="s">
        <v>31548</v>
      </c>
      <c r="H8846" t="s">
        <v>311</v>
      </c>
      <c r="I8846" t="s">
        <v>78</v>
      </c>
      <c r="J8846" t="s">
        <v>135</v>
      </c>
      <c r="K8846" t="s">
        <v>22</v>
      </c>
      <c r="L8846" t="s">
        <v>136</v>
      </c>
      <c r="M8846" t="s">
        <v>31026</v>
      </c>
      <c r="N8846" t="s">
        <v>31027</v>
      </c>
      <c r="O8846">
        <v>3.1025008333333335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1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221.82335</v>
      </c>
      <c r="AD8846">
        <v>0</v>
      </c>
      <c r="AE8846">
        <v>0</v>
      </c>
      <c r="AF8846">
        <v>221.82335</v>
      </c>
    </row>
    <row r="8847" spans="1:32" x14ac:dyDescent="0.3">
      <c r="A8847">
        <v>2807150</v>
      </c>
      <c r="B8847">
        <v>1</v>
      </c>
      <c r="C8847" t="s">
        <v>83</v>
      </c>
      <c r="D8847" t="s">
        <v>126</v>
      </c>
      <c r="E8847" t="s">
        <v>31028</v>
      </c>
      <c r="F8847" t="s">
        <v>31029</v>
      </c>
      <c r="G8847" t="s">
        <v>31548</v>
      </c>
      <c r="H8847" t="s">
        <v>172</v>
      </c>
      <c r="I8847" t="s">
        <v>78</v>
      </c>
      <c r="J8847" t="s">
        <v>135</v>
      </c>
      <c r="K8847" t="s">
        <v>22</v>
      </c>
      <c r="L8847" t="s">
        <v>136</v>
      </c>
      <c r="M8847" t="s">
        <v>31030</v>
      </c>
      <c r="N8847" t="s">
        <v>30574</v>
      </c>
      <c r="O8847">
        <v>2.3786111111111112</v>
      </c>
      <c r="P8847">
        <v>0</v>
      </c>
      <c r="Q8847">
        <v>1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0.66650933000000001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0.66650933000000001</v>
      </c>
    </row>
    <row r="8848" spans="1:32" x14ac:dyDescent="0.3">
      <c r="A8848">
        <v>2807770</v>
      </c>
      <c r="B8848">
        <v>1</v>
      </c>
      <c r="C8848" t="s">
        <v>82</v>
      </c>
      <c r="D8848" t="s">
        <v>112</v>
      </c>
      <c r="E8848" t="s">
        <v>31031</v>
      </c>
      <c r="F8848" t="s">
        <v>31032</v>
      </c>
      <c r="G8848" t="s">
        <v>31548</v>
      </c>
      <c r="H8848" t="s">
        <v>333</v>
      </c>
      <c r="I8848" t="s">
        <v>78</v>
      </c>
      <c r="J8848" t="s">
        <v>135</v>
      </c>
      <c r="K8848" t="s">
        <v>22</v>
      </c>
      <c r="L8848" t="s">
        <v>136</v>
      </c>
      <c r="M8848" t="s">
        <v>31033</v>
      </c>
      <c r="N8848" t="s">
        <v>30894</v>
      </c>
      <c r="O8848">
        <v>1.1830563888888888</v>
      </c>
      <c r="P8848">
        <v>0</v>
      </c>
      <c r="Q8848">
        <v>0</v>
      </c>
      <c r="R8848">
        <v>0</v>
      </c>
      <c r="S8848">
        <v>0</v>
      </c>
      <c r="T8848">
        <v>0</v>
      </c>
      <c r="U8848">
        <v>1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5.1764725000000003E-3</v>
      </c>
      <c r="AD8848">
        <v>0</v>
      </c>
      <c r="AE8848">
        <v>0</v>
      </c>
      <c r="AF8848">
        <v>5.1764725000000003E-3</v>
      </c>
    </row>
    <row r="8849" spans="1:32" x14ac:dyDescent="0.3">
      <c r="A8849">
        <v>2807760</v>
      </c>
      <c r="B8849">
        <v>1</v>
      </c>
      <c r="C8849" t="s">
        <v>83</v>
      </c>
      <c r="D8849" t="s">
        <v>127</v>
      </c>
      <c r="E8849" t="s">
        <v>31034</v>
      </c>
      <c r="F8849" t="s">
        <v>31035</v>
      </c>
      <c r="G8849" t="s">
        <v>31551</v>
      </c>
      <c r="H8849" t="s">
        <v>134</v>
      </c>
      <c r="I8849" t="s">
        <v>79</v>
      </c>
      <c r="J8849" t="s">
        <v>135</v>
      </c>
      <c r="K8849" t="s">
        <v>22</v>
      </c>
      <c r="L8849" t="s">
        <v>136</v>
      </c>
      <c r="M8849" t="s">
        <v>31036</v>
      </c>
      <c r="N8849" t="s">
        <v>31037</v>
      </c>
      <c r="O8849">
        <v>1.5536119444444443</v>
      </c>
      <c r="P8849">
        <v>0</v>
      </c>
      <c r="Q8849">
        <v>237</v>
      </c>
      <c r="R8849">
        <v>1</v>
      </c>
      <c r="S8849">
        <v>12</v>
      </c>
      <c r="T8849">
        <v>1</v>
      </c>
      <c r="U8849">
        <v>18</v>
      </c>
      <c r="V8849">
        <v>0</v>
      </c>
      <c r="W8849">
        <v>0</v>
      </c>
      <c r="X8849">
        <v>0</v>
      </c>
      <c r="Y8849">
        <v>40.98574</v>
      </c>
      <c r="Z8849">
        <v>0.36592653000000003</v>
      </c>
      <c r="AA8849">
        <v>1.5323587999999999</v>
      </c>
      <c r="AB8849">
        <v>2.5305293</v>
      </c>
      <c r="AC8849">
        <v>7.9429740000000004</v>
      </c>
      <c r="AD8849">
        <v>0</v>
      </c>
      <c r="AE8849">
        <v>0</v>
      </c>
      <c r="AF8849">
        <v>53.357529999999997</v>
      </c>
    </row>
    <row r="8850" spans="1:32" x14ac:dyDescent="0.3">
      <c r="A8850">
        <v>2807109</v>
      </c>
      <c r="B8850">
        <v>1</v>
      </c>
      <c r="C8850" t="s">
        <v>82</v>
      </c>
      <c r="D8850" t="s">
        <v>99</v>
      </c>
      <c r="E8850" t="s">
        <v>31038</v>
      </c>
      <c r="F8850" t="s">
        <v>30669</v>
      </c>
      <c r="G8850" t="s">
        <v>31546</v>
      </c>
      <c r="H8850" t="s">
        <v>223</v>
      </c>
      <c r="I8850" t="s">
        <v>78</v>
      </c>
      <c r="J8850" t="s">
        <v>135</v>
      </c>
      <c r="K8850" t="s">
        <v>22</v>
      </c>
      <c r="L8850" t="s">
        <v>136</v>
      </c>
      <c r="M8850" t="s">
        <v>31039</v>
      </c>
      <c r="N8850" t="s">
        <v>31040</v>
      </c>
      <c r="O8850">
        <v>2.0241674999999999</v>
      </c>
      <c r="P8850">
        <v>0</v>
      </c>
      <c r="Q8850">
        <v>23</v>
      </c>
      <c r="R8850">
        <v>0</v>
      </c>
      <c r="S8850">
        <v>0</v>
      </c>
      <c r="T8850">
        <v>0</v>
      </c>
      <c r="U8850">
        <v>4</v>
      </c>
      <c r="V8850">
        <v>0</v>
      </c>
      <c r="W8850">
        <v>0</v>
      </c>
      <c r="X8850">
        <v>0</v>
      </c>
      <c r="Y8850">
        <v>11.464391000000001</v>
      </c>
      <c r="Z8850">
        <v>0</v>
      </c>
      <c r="AA8850">
        <v>0</v>
      </c>
      <c r="AB8850">
        <v>0</v>
      </c>
      <c r="AC8850">
        <v>1.4504409</v>
      </c>
      <c r="AD8850">
        <v>0</v>
      </c>
      <c r="AE8850">
        <v>0</v>
      </c>
      <c r="AF8850">
        <v>12.914831</v>
      </c>
    </row>
    <row r="8851" spans="1:32" x14ac:dyDescent="0.3">
      <c r="A8851">
        <v>2781812</v>
      </c>
      <c r="B8851">
        <v>1</v>
      </c>
      <c r="C8851" t="s">
        <v>82</v>
      </c>
      <c r="D8851" t="s">
        <v>90</v>
      </c>
      <c r="E8851" t="s">
        <v>31041</v>
      </c>
      <c r="F8851" t="s">
        <v>31042</v>
      </c>
      <c r="G8851" t="s">
        <v>31547</v>
      </c>
      <c r="H8851" t="s">
        <v>134</v>
      </c>
      <c r="I8851" t="s">
        <v>79</v>
      </c>
      <c r="J8851" t="s">
        <v>135</v>
      </c>
      <c r="K8851" t="s">
        <v>22</v>
      </c>
      <c r="L8851" t="s">
        <v>136</v>
      </c>
      <c r="M8851" t="s">
        <v>31043</v>
      </c>
      <c r="N8851" t="s">
        <v>31044</v>
      </c>
      <c r="O8851">
        <v>2.6288888888888891</v>
      </c>
      <c r="P8851">
        <v>0</v>
      </c>
      <c r="Q8851">
        <v>2288</v>
      </c>
      <c r="R8851">
        <v>0</v>
      </c>
      <c r="S8851">
        <v>0</v>
      </c>
      <c r="T8851">
        <v>0</v>
      </c>
      <c r="U8851">
        <v>1025</v>
      </c>
      <c r="V8851">
        <v>0</v>
      </c>
      <c r="W8851">
        <v>1</v>
      </c>
      <c r="X8851">
        <v>0</v>
      </c>
      <c r="Y8851">
        <v>1439.0001</v>
      </c>
      <c r="Z8851">
        <v>0</v>
      </c>
      <c r="AA8851">
        <v>0</v>
      </c>
      <c r="AB8851">
        <v>0</v>
      </c>
      <c r="AC8851">
        <v>1565.7327</v>
      </c>
      <c r="AD8851">
        <v>0</v>
      </c>
      <c r="AE8851">
        <v>1.6290568999999999</v>
      </c>
      <c r="AF8851">
        <v>3006.3618000000001</v>
      </c>
    </row>
    <row r="8852" spans="1:32" x14ac:dyDescent="0.3">
      <c r="A8852">
        <v>2807779</v>
      </c>
      <c r="B8852">
        <v>1</v>
      </c>
      <c r="C8852" t="s">
        <v>82</v>
      </c>
      <c r="D8852" t="s">
        <v>87</v>
      </c>
      <c r="E8852" t="s">
        <v>31045</v>
      </c>
      <c r="F8852" t="s">
        <v>31046</v>
      </c>
      <c r="G8852" t="s">
        <v>31546</v>
      </c>
      <c r="H8852" t="s">
        <v>223</v>
      </c>
      <c r="I8852" t="s">
        <v>78</v>
      </c>
      <c r="J8852" t="s">
        <v>135</v>
      </c>
      <c r="K8852" t="s">
        <v>22</v>
      </c>
      <c r="L8852" t="s">
        <v>136</v>
      </c>
      <c r="M8852" t="s">
        <v>31047</v>
      </c>
      <c r="N8852" t="s">
        <v>31048</v>
      </c>
      <c r="O8852">
        <v>2.6822230555555557</v>
      </c>
      <c r="P8852">
        <v>0</v>
      </c>
      <c r="Q8852">
        <v>245</v>
      </c>
      <c r="R8852">
        <v>0</v>
      </c>
      <c r="S8852">
        <v>0</v>
      </c>
      <c r="T8852">
        <v>0</v>
      </c>
      <c r="U8852">
        <v>2</v>
      </c>
      <c r="V8852">
        <v>0</v>
      </c>
      <c r="W8852">
        <v>0</v>
      </c>
      <c r="X8852">
        <v>0</v>
      </c>
      <c r="Y8852">
        <v>238.6309</v>
      </c>
      <c r="Z8852">
        <v>0</v>
      </c>
      <c r="AA8852">
        <v>0</v>
      </c>
      <c r="AB8852">
        <v>0</v>
      </c>
      <c r="AC8852">
        <v>0.72789020000000004</v>
      </c>
      <c r="AD8852">
        <v>0</v>
      </c>
      <c r="AE8852">
        <v>0</v>
      </c>
      <c r="AF8852">
        <v>239.3588</v>
      </c>
    </row>
    <row r="8853" spans="1:32" x14ac:dyDescent="0.3">
      <c r="A8853">
        <v>3000233</v>
      </c>
      <c r="B8853">
        <v>1</v>
      </c>
      <c r="C8853" t="s">
        <v>82</v>
      </c>
      <c r="D8853" t="s">
        <v>87</v>
      </c>
      <c r="E8853" t="s">
        <v>31049</v>
      </c>
      <c r="F8853" t="s">
        <v>1245</v>
      </c>
      <c r="G8853" t="s">
        <v>31552</v>
      </c>
      <c r="H8853" t="s">
        <v>223</v>
      </c>
      <c r="I8853" t="s">
        <v>78</v>
      </c>
      <c r="J8853" t="s">
        <v>135</v>
      </c>
      <c r="K8853" t="s">
        <v>22</v>
      </c>
      <c r="L8853" t="s">
        <v>136</v>
      </c>
      <c r="M8853" t="s">
        <v>31050</v>
      </c>
      <c r="N8853" t="s">
        <v>31051</v>
      </c>
      <c r="O8853">
        <v>1.9506430555555554</v>
      </c>
      <c r="P8853">
        <v>0</v>
      </c>
      <c r="Q8853">
        <v>947</v>
      </c>
      <c r="R8853">
        <v>0</v>
      </c>
      <c r="S8853">
        <v>0</v>
      </c>
      <c r="T8853">
        <v>0</v>
      </c>
      <c r="U8853">
        <v>45</v>
      </c>
      <c r="V8853">
        <v>0</v>
      </c>
      <c r="W8853">
        <v>0</v>
      </c>
      <c r="X8853">
        <v>0</v>
      </c>
      <c r="Y8853">
        <v>731.52359999999999</v>
      </c>
      <c r="Z8853">
        <v>0</v>
      </c>
      <c r="AA8853">
        <v>0</v>
      </c>
      <c r="AB8853">
        <v>0</v>
      </c>
      <c r="AC8853">
        <v>53.412883999999998</v>
      </c>
      <c r="AD8853">
        <v>0</v>
      </c>
      <c r="AE8853">
        <v>0</v>
      </c>
      <c r="AF8853">
        <v>784.93646000000001</v>
      </c>
    </row>
    <row r="8854" spans="1:32" x14ac:dyDescent="0.3">
      <c r="A8854">
        <v>2802154</v>
      </c>
      <c r="B8854">
        <v>1</v>
      </c>
      <c r="C8854" t="s">
        <v>83</v>
      </c>
      <c r="D8854" t="s">
        <v>128</v>
      </c>
      <c r="E8854" t="s">
        <v>18879</v>
      </c>
      <c r="F8854" t="s">
        <v>18880</v>
      </c>
      <c r="G8854" t="s">
        <v>31552</v>
      </c>
      <c r="H8854" t="s">
        <v>409</v>
      </c>
      <c r="I8854" t="s">
        <v>78</v>
      </c>
      <c r="J8854" t="s">
        <v>135</v>
      </c>
      <c r="K8854" t="s">
        <v>22</v>
      </c>
      <c r="L8854" t="s">
        <v>136</v>
      </c>
      <c r="M8854" t="s">
        <v>31052</v>
      </c>
      <c r="N8854" t="s">
        <v>31053</v>
      </c>
      <c r="O8854">
        <v>1.9191666666666667</v>
      </c>
      <c r="P8854">
        <v>0</v>
      </c>
      <c r="Q8854">
        <v>162</v>
      </c>
      <c r="R8854">
        <v>0</v>
      </c>
      <c r="S8854">
        <v>8</v>
      </c>
      <c r="T8854">
        <v>0</v>
      </c>
      <c r="U8854">
        <v>31</v>
      </c>
      <c r="V8854">
        <v>0</v>
      </c>
      <c r="W8854">
        <v>0</v>
      </c>
      <c r="X8854">
        <v>0</v>
      </c>
      <c r="Y8854">
        <v>108.44742599999999</v>
      </c>
      <c r="Z8854">
        <v>0</v>
      </c>
      <c r="AA8854">
        <v>5.2691283000000002</v>
      </c>
      <c r="AB8854">
        <v>0</v>
      </c>
      <c r="AC8854">
        <v>38.872630000000001</v>
      </c>
      <c r="AD8854">
        <v>0</v>
      </c>
      <c r="AE8854">
        <v>0</v>
      </c>
      <c r="AF8854">
        <v>152.58919</v>
      </c>
    </row>
    <row r="8855" spans="1:32" x14ac:dyDescent="0.3">
      <c r="A8855">
        <v>2804760</v>
      </c>
      <c r="B8855">
        <v>1</v>
      </c>
      <c r="C8855" t="s">
        <v>83</v>
      </c>
      <c r="D8855" t="s">
        <v>116</v>
      </c>
      <c r="E8855" t="s">
        <v>4428</v>
      </c>
      <c r="F8855" t="s">
        <v>4429</v>
      </c>
      <c r="G8855" t="s">
        <v>31545</v>
      </c>
      <c r="H8855" t="s">
        <v>185</v>
      </c>
      <c r="I8855" t="s">
        <v>79</v>
      </c>
      <c r="J8855" t="s">
        <v>135</v>
      </c>
      <c r="K8855" t="s">
        <v>22</v>
      </c>
      <c r="L8855" t="s">
        <v>186</v>
      </c>
      <c r="M8855" t="s">
        <v>31054</v>
      </c>
      <c r="N8855" t="s">
        <v>31055</v>
      </c>
      <c r="O8855">
        <v>5.5555555555555552E-2</v>
      </c>
      <c r="P8855">
        <v>0</v>
      </c>
      <c r="Q8855">
        <v>5988</v>
      </c>
      <c r="R8855">
        <v>1</v>
      </c>
      <c r="S8855">
        <v>98</v>
      </c>
      <c r="T8855">
        <v>5</v>
      </c>
      <c r="U8855">
        <v>678</v>
      </c>
      <c r="V8855">
        <v>2</v>
      </c>
      <c r="W8855">
        <v>2</v>
      </c>
      <c r="X8855">
        <v>0</v>
      </c>
      <c r="Y8855">
        <v>138.43735000000001</v>
      </c>
      <c r="Z8855">
        <v>5.8505124999999998E-2</v>
      </c>
      <c r="AA8855">
        <v>0.89602999999999999</v>
      </c>
      <c r="AB8855">
        <v>4.3483840000000002</v>
      </c>
      <c r="AC8855">
        <v>40.308616999999998</v>
      </c>
      <c r="AD8855">
        <v>4.2291410000000003</v>
      </c>
      <c r="AE8855">
        <v>0.76807099999999995</v>
      </c>
      <c r="AF8855">
        <v>189.0461</v>
      </c>
    </row>
    <row r="8856" spans="1:32" x14ac:dyDescent="0.3">
      <c r="A8856">
        <v>2781876</v>
      </c>
      <c r="B8856">
        <v>2</v>
      </c>
      <c r="C8856" t="s">
        <v>82</v>
      </c>
      <c r="D8856" t="s">
        <v>87</v>
      </c>
      <c r="E8856" t="s">
        <v>31056</v>
      </c>
      <c r="F8856" t="s">
        <v>31057</v>
      </c>
      <c r="G8856" t="s">
        <v>31551</v>
      </c>
      <c r="H8856" t="s">
        <v>134</v>
      </c>
      <c r="I8856" t="s">
        <v>79</v>
      </c>
      <c r="J8856" t="s">
        <v>135</v>
      </c>
      <c r="K8856" t="s">
        <v>22</v>
      </c>
      <c r="L8856" t="s">
        <v>136</v>
      </c>
      <c r="M8856" t="s">
        <v>31058</v>
      </c>
      <c r="N8856" t="s">
        <v>31059</v>
      </c>
      <c r="O8856">
        <v>0.38666666666666666</v>
      </c>
      <c r="P8856">
        <v>0</v>
      </c>
      <c r="Q8856">
        <v>1369</v>
      </c>
      <c r="R8856">
        <v>0</v>
      </c>
      <c r="S8856">
        <v>0</v>
      </c>
      <c r="T8856">
        <v>1</v>
      </c>
      <c r="U8856">
        <v>252</v>
      </c>
      <c r="V8856">
        <v>0</v>
      </c>
      <c r="W8856">
        <v>0</v>
      </c>
      <c r="X8856">
        <v>0</v>
      </c>
      <c r="Y8856">
        <v>106.77419</v>
      </c>
      <c r="Z8856">
        <v>0</v>
      </c>
      <c r="AA8856">
        <v>0</v>
      </c>
      <c r="AB8856">
        <v>23.406593000000001</v>
      </c>
      <c r="AC8856">
        <v>38.626266000000001</v>
      </c>
      <c r="AD8856">
        <v>0</v>
      </c>
      <c r="AE8856">
        <v>0</v>
      </c>
      <c r="AF8856">
        <v>168.80705</v>
      </c>
    </row>
    <row r="8857" spans="1:32" x14ac:dyDescent="0.3">
      <c r="A8857">
        <v>2789348</v>
      </c>
      <c r="B8857">
        <v>1</v>
      </c>
      <c r="C8857" t="s">
        <v>82</v>
      </c>
      <c r="D8857" t="s">
        <v>104</v>
      </c>
      <c r="E8857" t="s">
        <v>31060</v>
      </c>
      <c r="F8857" t="s">
        <v>31061</v>
      </c>
      <c r="G8857" t="s">
        <v>31545</v>
      </c>
      <c r="H8857" t="s">
        <v>145</v>
      </c>
      <c r="I8857" t="s">
        <v>79</v>
      </c>
      <c r="J8857" t="s">
        <v>248</v>
      </c>
      <c r="K8857" t="s">
        <v>22</v>
      </c>
      <c r="L8857" t="s">
        <v>136</v>
      </c>
      <c r="M8857" t="s">
        <v>30519</v>
      </c>
      <c r="N8857" t="s">
        <v>31062</v>
      </c>
      <c r="O8857">
        <v>3.833333333333333E-2</v>
      </c>
      <c r="P8857">
        <v>0</v>
      </c>
      <c r="Q8857">
        <v>461</v>
      </c>
      <c r="R8857">
        <v>0</v>
      </c>
      <c r="S8857">
        <v>0</v>
      </c>
      <c r="T8857">
        <v>0</v>
      </c>
      <c r="U8857">
        <v>55</v>
      </c>
      <c r="V8857">
        <v>0</v>
      </c>
      <c r="W8857">
        <v>1</v>
      </c>
      <c r="X8857">
        <v>0</v>
      </c>
      <c r="Y8857">
        <v>4.0429930000000001</v>
      </c>
      <c r="Z8857">
        <v>0</v>
      </c>
      <c r="AA8857">
        <v>0</v>
      </c>
      <c r="AB8857">
        <v>0</v>
      </c>
      <c r="AC8857">
        <v>1.1458366</v>
      </c>
      <c r="AD8857">
        <v>0</v>
      </c>
      <c r="AE8857">
        <v>0.37292224000000002</v>
      </c>
      <c r="AF8857">
        <v>5.5617520000000003</v>
      </c>
    </row>
    <row r="8858" spans="1:32" x14ac:dyDescent="0.3">
      <c r="A8858">
        <v>2806414</v>
      </c>
      <c r="B8858">
        <v>1</v>
      </c>
      <c r="C8858" t="s">
        <v>82</v>
      </c>
      <c r="D8858" t="s">
        <v>95</v>
      </c>
      <c r="E8858" t="s">
        <v>31063</v>
      </c>
      <c r="F8858" t="s">
        <v>31064</v>
      </c>
      <c r="G8858" t="s">
        <v>31546</v>
      </c>
      <c r="H8858" t="s">
        <v>145</v>
      </c>
      <c r="I8858" t="s">
        <v>78</v>
      </c>
      <c r="J8858" t="s">
        <v>135</v>
      </c>
      <c r="K8858" t="s">
        <v>22</v>
      </c>
      <c r="L8858" t="s">
        <v>136</v>
      </c>
      <c r="M8858" t="s">
        <v>31065</v>
      </c>
      <c r="N8858" t="s">
        <v>31066</v>
      </c>
      <c r="O8858">
        <v>1.0272222222222223</v>
      </c>
      <c r="P8858">
        <v>0</v>
      </c>
      <c r="Q8858">
        <v>201</v>
      </c>
      <c r="R8858">
        <v>0</v>
      </c>
      <c r="S8858">
        <v>0</v>
      </c>
      <c r="T8858">
        <v>0</v>
      </c>
      <c r="U8858">
        <v>2</v>
      </c>
      <c r="V8858">
        <v>0</v>
      </c>
      <c r="W8858">
        <v>0</v>
      </c>
      <c r="X8858">
        <v>0</v>
      </c>
      <c r="Y8858">
        <v>40.994239999999998</v>
      </c>
      <c r="Z8858">
        <v>0</v>
      </c>
      <c r="AA8858">
        <v>0</v>
      </c>
      <c r="AB8858">
        <v>0</v>
      </c>
      <c r="AC8858">
        <v>3.8753161</v>
      </c>
      <c r="AD8858">
        <v>0</v>
      </c>
      <c r="AE8858">
        <v>0</v>
      </c>
      <c r="AF8858">
        <v>44.869556000000003</v>
      </c>
    </row>
    <row r="8859" spans="1:32" x14ac:dyDescent="0.3">
      <c r="A8859">
        <v>2804770</v>
      </c>
      <c r="B8859">
        <v>1</v>
      </c>
      <c r="C8859" t="s">
        <v>82</v>
      </c>
      <c r="D8859" t="s">
        <v>104</v>
      </c>
      <c r="E8859" t="s">
        <v>5580</v>
      </c>
      <c r="F8859" t="s">
        <v>5581</v>
      </c>
      <c r="G8859" t="s">
        <v>31545</v>
      </c>
      <c r="H8859" t="s">
        <v>185</v>
      </c>
      <c r="I8859" t="s">
        <v>79</v>
      </c>
      <c r="J8859" t="s">
        <v>135</v>
      </c>
      <c r="K8859" t="s">
        <v>22</v>
      </c>
      <c r="L8859" t="s">
        <v>186</v>
      </c>
      <c r="M8859" t="s">
        <v>31067</v>
      </c>
      <c r="N8859" t="s">
        <v>31068</v>
      </c>
      <c r="O8859">
        <v>0.21027777777777779</v>
      </c>
      <c r="P8859">
        <v>0</v>
      </c>
      <c r="Q8859">
        <v>1031</v>
      </c>
      <c r="R8859">
        <v>0</v>
      </c>
      <c r="S8859">
        <v>0</v>
      </c>
      <c r="T8859">
        <v>1</v>
      </c>
      <c r="U8859">
        <v>649</v>
      </c>
      <c r="V8859">
        <v>0</v>
      </c>
      <c r="W8859">
        <v>2</v>
      </c>
      <c r="X8859">
        <v>0</v>
      </c>
      <c r="Y8859">
        <v>73.092150000000004</v>
      </c>
      <c r="Z8859">
        <v>0</v>
      </c>
      <c r="AA8859">
        <v>0</v>
      </c>
      <c r="AB8859">
        <v>45.715229999999998</v>
      </c>
      <c r="AC8859">
        <v>81.456435999999997</v>
      </c>
      <c r="AD8859">
        <v>0</v>
      </c>
      <c r="AE8859">
        <v>1.0006624</v>
      </c>
      <c r="AF8859">
        <v>201.26447999999999</v>
      </c>
    </row>
    <row r="8860" spans="1:32" x14ac:dyDescent="0.3">
      <c r="A8860">
        <v>2806761</v>
      </c>
      <c r="B8860">
        <v>1</v>
      </c>
      <c r="C8860" t="s">
        <v>82</v>
      </c>
      <c r="D8860" t="s">
        <v>87</v>
      </c>
      <c r="E8860" t="s">
        <v>6553</v>
      </c>
      <c r="F8860" t="s">
        <v>6554</v>
      </c>
      <c r="G8860" t="s">
        <v>31545</v>
      </c>
      <c r="H8860" t="s">
        <v>134</v>
      </c>
      <c r="I8860" t="s">
        <v>79</v>
      </c>
      <c r="J8860" t="s">
        <v>135</v>
      </c>
      <c r="K8860" t="s">
        <v>22</v>
      </c>
      <c r="L8860" t="s">
        <v>136</v>
      </c>
      <c r="M8860" t="s">
        <v>31069</v>
      </c>
      <c r="N8860" t="s">
        <v>31070</v>
      </c>
      <c r="O8860">
        <v>6.3372233333333332</v>
      </c>
      <c r="P8860">
        <v>8</v>
      </c>
      <c r="Q8860">
        <v>953</v>
      </c>
      <c r="R8860">
        <v>5</v>
      </c>
      <c r="S8860">
        <v>11</v>
      </c>
      <c r="T8860">
        <v>8</v>
      </c>
      <c r="U8860">
        <v>93</v>
      </c>
      <c r="V8860">
        <v>0</v>
      </c>
      <c r="W8860">
        <v>0</v>
      </c>
      <c r="X8860">
        <v>15.150174</v>
      </c>
      <c r="Y8860">
        <v>1963.578</v>
      </c>
      <c r="Z8860">
        <v>5.5614540000000003</v>
      </c>
      <c r="AA8860">
        <v>4.2484460000000004</v>
      </c>
      <c r="AB8860">
        <v>506.7604</v>
      </c>
      <c r="AC8860">
        <v>277.11860000000001</v>
      </c>
      <c r="AD8860">
        <v>0</v>
      </c>
      <c r="AE8860">
        <v>0</v>
      </c>
      <c r="AF8860">
        <v>2772.4169999999999</v>
      </c>
    </row>
    <row r="8861" spans="1:32" x14ac:dyDescent="0.3">
      <c r="A8861">
        <v>2781812</v>
      </c>
      <c r="B8861">
        <v>3</v>
      </c>
      <c r="C8861" t="s">
        <v>82</v>
      </c>
      <c r="D8861" t="s">
        <v>87</v>
      </c>
      <c r="E8861" t="s">
        <v>31071</v>
      </c>
      <c r="F8861" t="s">
        <v>31072</v>
      </c>
      <c r="G8861" t="s">
        <v>31551</v>
      </c>
      <c r="H8861" t="s">
        <v>134</v>
      </c>
      <c r="I8861" t="s">
        <v>79</v>
      </c>
      <c r="J8861" t="s">
        <v>135</v>
      </c>
      <c r="K8861" t="s">
        <v>22</v>
      </c>
      <c r="L8861" t="s">
        <v>136</v>
      </c>
      <c r="M8861" t="s">
        <v>31073</v>
      </c>
      <c r="N8861" t="s">
        <v>31074</v>
      </c>
      <c r="O8861">
        <v>0.49805555555555553</v>
      </c>
      <c r="P8861">
        <v>0</v>
      </c>
      <c r="Q8861">
        <v>2075</v>
      </c>
      <c r="R8861">
        <v>0</v>
      </c>
      <c r="S8861">
        <v>0</v>
      </c>
      <c r="T8861">
        <v>0</v>
      </c>
      <c r="U8861">
        <v>143</v>
      </c>
      <c r="V8861">
        <v>0</v>
      </c>
      <c r="W8861">
        <v>0</v>
      </c>
      <c r="X8861">
        <v>0</v>
      </c>
      <c r="Y8861">
        <v>259.02866</v>
      </c>
      <c r="Z8861">
        <v>0</v>
      </c>
      <c r="AA8861">
        <v>0</v>
      </c>
      <c r="AB8861">
        <v>0</v>
      </c>
      <c r="AC8861">
        <v>54.069839999999999</v>
      </c>
      <c r="AD8861">
        <v>0</v>
      </c>
      <c r="AE8861">
        <v>0</v>
      </c>
      <c r="AF8861">
        <v>313.0985</v>
      </c>
    </row>
    <row r="8862" spans="1:32" x14ac:dyDescent="0.3">
      <c r="A8862">
        <v>2804852</v>
      </c>
      <c r="B8862">
        <v>1</v>
      </c>
      <c r="C8862" t="s">
        <v>82</v>
      </c>
      <c r="D8862" t="s">
        <v>90</v>
      </c>
      <c r="E8862" t="s">
        <v>7423</v>
      </c>
      <c r="F8862" t="s">
        <v>7424</v>
      </c>
      <c r="G8862" t="s">
        <v>31551</v>
      </c>
      <c r="H8862" t="s">
        <v>185</v>
      </c>
      <c r="I8862" t="s">
        <v>79</v>
      </c>
      <c r="J8862" t="s">
        <v>135</v>
      </c>
      <c r="K8862" t="s">
        <v>22</v>
      </c>
      <c r="L8862" t="s">
        <v>186</v>
      </c>
      <c r="M8862" t="s">
        <v>31075</v>
      </c>
      <c r="N8862" t="s">
        <v>5504</v>
      </c>
      <c r="O8862">
        <v>0.31666666666666665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4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8.1704760000000007</v>
      </c>
      <c r="AD8862">
        <v>0</v>
      </c>
      <c r="AE8862">
        <v>0</v>
      </c>
      <c r="AF8862">
        <v>8.1704760000000007</v>
      </c>
    </row>
    <row r="8863" spans="1:32" x14ac:dyDescent="0.3">
      <c r="A8863">
        <v>2800943</v>
      </c>
      <c r="B8863">
        <v>1</v>
      </c>
      <c r="C8863" t="s">
        <v>82</v>
      </c>
      <c r="D8863" t="s">
        <v>98</v>
      </c>
      <c r="E8863" t="s">
        <v>31076</v>
      </c>
      <c r="F8863" t="s">
        <v>3924</v>
      </c>
      <c r="G8863" t="s">
        <v>31548</v>
      </c>
      <c r="H8863" t="s">
        <v>893</v>
      </c>
      <c r="I8863" t="s">
        <v>78</v>
      </c>
      <c r="J8863" t="s">
        <v>135</v>
      </c>
      <c r="K8863" t="s">
        <v>22</v>
      </c>
      <c r="L8863" t="s">
        <v>136</v>
      </c>
      <c r="M8863" t="s">
        <v>31077</v>
      </c>
      <c r="N8863" t="s">
        <v>31078</v>
      </c>
      <c r="O8863">
        <v>3.5261111111111112</v>
      </c>
      <c r="P8863">
        <v>0</v>
      </c>
      <c r="Q8863">
        <v>9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7.9151910000000001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7.9151910000000001</v>
      </c>
    </row>
    <row r="8864" spans="1:32" x14ac:dyDescent="0.3">
      <c r="A8864">
        <v>2791805</v>
      </c>
      <c r="B8864">
        <v>3</v>
      </c>
      <c r="C8864" t="s">
        <v>82</v>
      </c>
      <c r="D8864" t="s">
        <v>100</v>
      </c>
      <c r="E8864" t="s">
        <v>31079</v>
      </c>
      <c r="F8864" t="s">
        <v>31080</v>
      </c>
      <c r="G8864" t="s">
        <v>31551</v>
      </c>
      <c r="H8864" t="s">
        <v>134</v>
      </c>
      <c r="I8864" t="s">
        <v>79</v>
      </c>
      <c r="J8864" t="s">
        <v>135</v>
      </c>
      <c r="K8864" t="s">
        <v>22</v>
      </c>
      <c r="L8864" t="s">
        <v>136</v>
      </c>
      <c r="M8864" t="s">
        <v>31081</v>
      </c>
      <c r="N8864" t="s">
        <v>31082</v>
      </c>
      <c r="O8864">
        <v>0.62611111111111106</v>
      </c>
      <c r="P8864">
        <v>0</v>
      </c>
      <c r="Q8864">
        <v>2278</v>
      </c>
      <c r="R8864">
        <v>0</v>
      </c>
      <c r="S8864">
        <v>0</v>
      </c>
      <c r="T8864">
        <v>0</v>
      </c>
      <c r="U8864">
        <v>528</v>
      </c>
      <c r="V8864">
        <v>0</v>
      </c>
      <c r="W8864">
        <v>1</v>
      </c>
      <c r="X8864">
        <v>0</v>
      </c>
      <c r="Y8864">
        <v>383.0471</v>
      </c>
      <c r="Z8864">
        <v>0</v>
      </c>
      <c r="AA8864">
        <v>0</v>
      </c>
      <c r="AB8864">
        <v>0</v>
      </c>
      <c r="AC8864">
        <v>251.23948999999999</v>
      </c>
      <c r="AD8864">
        <v>0</v>
      </c>
      <c r="AE8864">
        <v>1.3598794999999999</v>
      </c>
      <c r="AF8864">
        <v>635.64649999999995</v>
      </c>
    </row>
    <row r="8865" spans="1:32" x14ac:dyDescent="0.3">
      <c r="A8865">
        <v>2789346</v>
      </c>
      <c r="B8865">
        <v>1</v>
      </c>
      <c r="C8865" t="s">
        <v>82</v>
      </c>
      <c r="D8865" t="s">
        <v>104</v>
      </c>
      <c r="E8865" t="s">
        <v>1412</v>
      </c>
      <c r="F8865" t="s">
        <v>1413</v>
      </c>
      <c r="G8865" t="s">
        <v>31545</v>
      </c>
      <c r="H8865" t="s">
        <v>145</v>
      </c>
      <c r="I8865" t="s">
        <v>79</v>
      </c>
      <c r="J8865" t="s">
        <v>248</v>
      </c>
      <c r="K8865" t="s">
        <v>22</v>
      </c>
      <c r="L8865" t="s">
        <v>136</v>
      </c>
      <c r="M8865" t="s">
        <v>30519</v>
      </c>
      <c r="N8865" t="s">
        <v>31062</v>
      </c>
      <c r="O8865">
        <v>3.833333333333333E-2</v>
      </c>
      <c r="P8865">
        <v>0</v>
      </c>
      <c r="Q8865">
        <v>3501</v>
      </c>
      <c r="R8865">
        <v>0</v>
      </c>
      <c r="S8865">
        <v>0</v>
      </c>
      <c r="T8865">
        <v>0</v>
      </c>
      <c r="U8865">
        <v>200</v>
      </c>
      <c r="V8865">
        <v>0</v>
      </c>
      <c r="W8865">
        <v>2</v>
      </c>
      <c r="X8865">
        <v>0</v>
      </c>
      <c r="Y8865">
        <v>27.391144000000001</v>
      </c>
      <c r="Z8865">
        <v>0</v>
      </c>
      <c r="AA8865">
        <v>0</v>
      </c>
      <c r="AB8865">
        <v>0</v>
      </c>
      <c r="AC8865">
        <v>5.5092353999999997</v>
      </c>
      <c r="AD8865">
        <v>0</v>
      </c>
      <c r="AE8865">
        <v>0.49704083999999998</v>
      </c>
      <c r="AF8865">
        <v>33.397423000000003</v>
      </c>
    </row>
    <row r="8866" spans="1:32" x14ac:dyDescent="0.3">
      <c r="A8866">
        <v>2801488</v>
      </c>
      <c r="B8866">
        <v>1</v>
      </c>
      <c r="C8866" t="s">
        <v>82</v>
      </c>
      <c r="D8866" t="s">
        <v>104</v>
      </c>
      <c r="E8866" t="s">
        <v>31083</v>
      </c>
      <c r="F8866" t="s">
        <v>31084</v>
      </c>
      <c r="G8866" t="s">
        <v>31545</v>
      </c>
      <c r="H8866" t="s">
        <v>409</v>
      </c>
      <c r="I8866" t="s">
        <v>79</v>
      </c>
      <c r="J8866" t="s">
        <v>135</v>
      </c>
      <c r="K8866" t="s">
        <v>3</v>
      </c>
      <c r="L8866" t="s">
        <v>136</v>
      </c>
      <c r="M8866" t="s">
        <v>31085</v>
      </c>
      <c r="N8866" t="s">
        <v>31086</v>
      </c>
      <c r="O8866">
        <v>0.86750000000000005</v>
      </c>
      <c r="P8866">
        <v>0</v>
      </c>
      <c r="Q8866">
        <v>4321</v>
      </c>
      <c r="R8866">
        <v>0</v>
      </c>
      <c r="S8866">
        <v>0</v>
      </c>
      <c r="T8866">
        <v>22</v>
      </c>
      <c r="U8866">
        <v>5399</v>
      </c>
      <c r="V8866">
        <v>0</v>
      </c>
      <c r="W8866">
        <v>7</v>
      </c>
      <c r="X8866">
        <v>0</v>
      </c>
      <c r="Y8866">
        <v>1540.0916999999999</v>
      </c>
      <c r="Z8866">
        <v>0</v>
      </c>
      <c r="AA8866">
        <v>0</v>
      </c>
      <c r="AB8866">
        <v>1216.8696</v>
      </c>
      <c r="AC8866">
        <v>2826.5041999999999</v>
      </c>
      <c r="AD8866">
        <v>0</v>
      </c>
      <c r="AE8866">
        <v>104.18109</v>
      </c>
      <c r="AF8866">
        <v>5687.6464999999998</v>
      </c>
    </row>
    <row r="8867" spans="1:32" x14ac:dyDescent="0.3">
      <c r="A8867">
        <v>2807538</v>
      </c>
      <c r="B8867">
        <v>1</v>
      </c>
      <c r="C8867" t="s">
        <v>82</v>
      </c>
      <c r="D8867" t="s">
        <v>92</v>
      </c>
      <c r="E8867" t="s">
        <v>31087</v>
      </c>
      <c r="F8867" t="s">
        <v>31088</v>
      </c>
      <c r="G8867" t="s">
        <v>31549</v>
      </c>
      <c r="H8867" t="s">
        <v>134</v>
      </c>
      <c r="I8867" t="s">
        <v>79</v>
      </c>
      <c r="J8867" t="s">
        <v>135</v>
      </c>
      <c r="K8867" t="s">
        <v>22</v>
      </c>
      <c r="L8867" t="s">
        <v>136</v>
      </c>
      <c r="M8867" t="s">
        <v>31089</v>
      </c>
      <c r="N8867" t="s">
        <v>31090</v>
      </c>
      <c r="O8867">
        <v>5.8827788888888888</v>
      </c>
      <c r="P8867">
        <v>0</v>
      </c>
      <c r="Q8867">
        <v>484</v>
      </c>
      <c r="R8867">
        <v>5</v>
      </c>
      <c r="S8867">
        <v>0</v>
      </c>
      <c r="T8867">
        <v>1</v>
      </c>
      <c r="U8867">
        <v>9</v>
      </c>
      <c r="V8867">
        <v>0</v>
      </c>
      <c r="W8867">
        <v>0</v>
      </c>
      <c r="X8867">
        <v>0</v>
      </c>
      <c r="Y8867">
        <v>258.29293999999999</v>
      </c>
      <c r="Z8867">
        <v>3557.0563999999999</v>
      </c>
      <c r="AA8867">
        <v>0</v>
      </c>
      <c r="AB8867">
        <v>1.3321536</v>
      </c>
      <c r="AC8867">
        <v>65.583259999999996</v>
      </c>
      <c r="AD8867">
        <v>0</v>
      </c>
      <c r="AE8867">
        <v>0</v>
      </c>
      <c r="AF8867">
        <v>3882.2646</v>
      </c>
    </row>
    <row r="8868" spans="1:32" x14ac:dyDescent="0.3">
      <c r="A8868">
        <v>2783349</v>
      </c>
      <c r="B8868">
        <v>1</v>
      </c>
      <c r="C8868" t="s">
        <v>82</v>
      </c>
      <c r="D8868" t="s">
        <v>112</v>
      </c>
      <c r="E8868" t="s">
        <v>31091</v>
      </c>
      <c r="F8868" t="s">
        <v>20886</v>
      </c>
      <c r="G8868" t="s">
        <v>31551</v>
      </c>
      <c r="H8868" t="s">
        <v>145</v>
      </c>
      <c r="I8868" t="s">
        <v>79</v>
      </c>
      <c r="J8868" t="s">
        <v>135</v>
      </c>
      <c r="K8868" t="s">
        <v>22</v>
      </c>
      <c r="L8868" t="s">
        <v>136</v>
      </c>
      <c r="M8868" t="s">
        <v>31092</v>
      </c>
      <c r="N8868" t="s">
        <v>31093</v>
      </c>
      <c r="O8868">
        <v>0.97138888888888886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108</v>
      </c>
      <c r="V8868">
        <v>0</v>
      </c>
      <c r="W8868">
        <v>2</v>
      </c>
      <c r="X8868">
        <v>0</v>
      </c>
      <c r="Y8868">
        <v>0</v>
      </c>
      <c r="Z8868">
        <v>0</v>
      </c>
      <c r="AA8868">
        <v>0</v>
      </c>
      <c r="AB8868">
        <v>0</v>
      </c>
      <c r="AC8868">
        <v>56.362648</v>
      </c>
      <c r="AD8868">
        <v>0</v>
      </c>
      <c r="AE8868">
        <v>20.030428000000001</v>
      </c>
      <c r="AF8868">
        <v>76.393073999999999</v>
      </c>
    </row>
    <row r="8869" spans="1:32" x14ac:dyDescent="0.3">
      <c r="A8869">
        <v>2786405</v>
      </c>
      <c r="B8869">
        <v>1</v>
      </c>
      <c r="C8869" t="s">
        <v>82</v>
      </c>
      <c r="D8869" t="s">
        <v>112</v>
      </c>
      <c r="E8869" t="s">
        <v>31094</v>
      </c>
      <c r="F8869" t="s">
        <v>31095</v>
      </c>
      <c r="G8869" t="s">
        <v>31549</v>
      </c>
      <c r="H8869" t="s">
        <v>185</v>
      </c>
      <c r="I8869" t="s">
        <v>79</v>
      </c>
      <c r="J8869" t="s">
        <v>135</v>
      </c>
      <c r="K8869" t="s">
        <v>22</v>
      </c>
      <c r="L8869" t="s">
        <v>136</v>
      </c>
      <c r="M8869" t="s">
        <v>31096</v>
      </c>
      <c r="N8869" t="s">
        <v>31097</v>
      </c>
      <c r="O8869">
        <v>0.40888888888888891</v>
      </c>
      <c r="P8869">
        <v>2</v>
      </c>
      <c r="Q8869">
        <v>580</v>
      </c>
      <c r="R8869">
        <v>14</v>
      </c>
      <c r="S8869">
        <v>50</v>
      </c>
      <c r="T8869">
        <v>34</v>
      </c>
      <c r="U8869">
        <v>155</v>
      </c>
      <c r="V8869">
        <v>13</v>
      </c>
      <c r="W8869">
        <v>0</v>
      </c>
      <c r="X8869">
        <v>0.15255200999999999</v>
      </c>
      <c r="Y8869">
        <v>62.455222999999997</v>
      </c>
      <c r="Z8869">
        <v>48.149585999999999</v>
      </c>
      <c r="AA8869">
        <v>4.6537350000000002</v>
      </c>
      <c r="AB8869">
        <v>23.187474999999999</v>
      </c>
      <c r="AC8869">
        <v>28.587719</v>
      </c>
      <c r="AD8869">
        <v>264.20522999999997</v>
      </c>
      <c r="AE8869">
        <v>0</v>
      </c>
      <c r="AF8869">
        <v>431.39154000000002</v>
      </c>
    </row>
    <row r="8870" spans="1:32" x14ac:dyDescent="0.3">
      <c r="A8870">
        <v>2789020</v>
      </c>
      <c r="B8870">
        <v>1</v>
      </c>
      <c r="C8870" t="s">
        <v>83</v>
      </c>
      <c r="D8870" t="s">
        <v>127</v>
      </c>
      <c r="E8870" t="s">
        <v>12318</v>
      </c>
      <c r="F8870" t="s">
        <v>872</v>
      </c>
      <c r="G8870" t="s">
        <v>31545</v>
      </c>
      <c r="H8870" t="s">
        <v>134</v>
      </c>
      <c r="I8870" t="s">
        <v>79</v>
      </c>
      <c r="J8870" t="s">
        <v>135</v>
      </c>
      <c r="K8870" t="s">
        <v>22</v>
      </c>
      <c r="L8870" t="s">
        <v>136</v>
      </c>
      <c r="M8870" t="s">
        <v>31098</v>
      </c>
      <c r="N8870" t="s">
        <v>31099</v>
      </c>
      <c r="O8870">
        <v>0.78888972222222231</v>
      </c>
      <c r="P8870">
        <v>2</v>
      </c>
      <c r="Q8870">
        <v>127</v>
      </c>
      <c r="R8870">
        <v>57</v>
      </c>
      <c r="S8870">
        <v>17</v>
      </c>
      <c r="T8870">
        <v>4</v>
      </c>
      <c r="U8870">
        <v>21</v>
      </c>
      <c r="V8870">
        <v>1</v>
      </c>
      <c r="W8870">
        <v>0</v>
      </c>
      <c r="X8870">
        <v>16.819208</v>
      </c>
      <c r="Y8870">
        <v>11.788475999999999</v>
      </c>
      <c r="Z8870">
        <v>73.952483999999998</v>
      </c>
      <c r="AA8870">
        <v>2.3466406000000002</v>
      </c>
      <c r="AB8870">
        <v>34.218707999999999</v>
      </c>
      <c r="AC8870">
        <v>16.582194999999999</v>
      </c>
      <c r="AD8870">
        <v>6.8145914000000003</v>
      </c>
      <c r="AE8870">
        <v>0</v>
      </c>
      <c r="AF8870">
        <v>162.52231</v>
      </c>
    </row>
    <row r="8871" spans="1:32" x14ac:dyDescent="0.3">
      <c r="A8871">
        <v>3000037</v>
      </c>
      <c r="B8871">
        <v>1</v>
      </c>
      <c r="C8871" t="s">
        <v>82</v>
      </c>
      <c r="D8871" t="s">
        <v>88</v>
      </c>
      <c r="E8871" t="s">
        <v>31100</v>
      </c>
      <c r="F8871" t="s">
        <v>3402</v>
      </c>
      <c r="G8871" t="s">
        <v>31551</v>
      </c>
      <c r="H8871" t="s">
        <v>648</v>
      </c>
      <c r="I8871" t="s">
        <v>79</v>
      </c>
      <c r="J8871" t="s">
        <v>135</v>
      </c>
      <c r="K8871" t="s">
        <v>22</v>
      </c>
      <c r="L8871" t="s">
        <v>186</v>
      </c>
      <c r="M8871" t="s">
        <v>31101</v>
      </c>
      <c r="N8871" t="s">
        <v>645</v>
      </c>
      <c r="O8871">
        <v>5.833299444444445</v>
      </c>
      <c r="P8871">
        <v>0</v>
      </c>
      <c r="Q8871">
        <v>52</v>
      </c>
      <c r="R8871">
        <v>0</v>
      </c>
      <c r="S8871">
        <v>0</v>
      </c>
      <c r="T8871">
        <v>1</v>
      </c>
      <c r="U8871">
        <v>6</v>
      </c>
      <c r="V8871">
        <v>0</v>
      </c>
      <c r="W8871">
        <v>0</v>
      </c>
      <c r="X8871">
        <v>0</v>
      </c>
      <c r="Y8871">
        <v>82.803479999999993</v>
      </c>
      <c r="Z8871">
        <v>0</v>
      </c>
      <c r="AA8871">
        <v>0</v>
      </c>
      <c r="AB8871">
        <v>179.37894</v>
      </c>
      <c r="AC8871">
        <v>55.167834999999997</v>
      </c>
      <c r="AD8871">
        <v>0</v>
      </c>
      <c r="AE8871">
        <v>0</v>
      </c>
      <c r="AF8871">
        <v>317.35025000000002</v>
      </c>
    </row>
    <row r="8872" spans="1:32" x14ac:dyDescent="0.3">
      <c r="A8872">
        <v>3000716</v>
      </c>
      <c r="B8872">
        <v>1</v>
      </c>
      <c r="C8872" t="s">
        <v>82</v>
      </c>
      <c r="D8872" t="s">
        <v>91</v>
      </c>
      <c r="E8872" t="s">
        <v>31102</v>
      </c>
      <c r="F8872" t="s">
        <v>31103</v>
      </c>
      <c r="G8872" t="s">
        <v>31551</v>
      </c>
      <c r="H8872" t="s">
        <v>185</v>
      </c>
      <c r="I8872" t="s">
        <v>79</v>
      </c>
      <c r="J8872" t="s">
        <v>135</v>
      </c>
      <c r="K8872" t="s">
        <v>22</v>
      </c>
      <c r="L8872" t="s">
        <v>136</v>
      </c>
      <c r="M8872" t="s">
        <v>31104</v>
      </c>
      <c r="N8872" t="s">
        <v>31105</v>
      </c>
      <c r="O8872">
        <v>4.5491666666666664</v>
      </c>
      <c r="P8872">
        <v>0</v>
      </c>
      <c r="Q8872">
        <v>2557</v>
      </c>
      <c r="R8872">
        <v>0</v>
      </c>
      <c r="S8872">
        <v>0</v>
      </c>
      <c r="T8872">
        <v>1</v>
      </c>
      <c r="U8872">
        <v>230</v>
      </c>
      <c r="V8872">
        <v>0</v>
      </c>
      <c r="W8872">
        <v>0</v>
      </c>
      <c r="X8872">
        <v>0</v>
      </c>
      <c r="Y8872">
        <v>3091.3525</v>
      </c>
      <c r="Z8872">
        <v>0</v>
      </c>
      <c r="AA8872">
        <v>0</v>
      </c>
      <c r="AB8872">
        <v>96.356269999999995</v>
      </c>
      <c r="AC8872">
        <v>905.62756000000002</v>
      </c>
      <c r="AD8872">
        <v>0</v>
      </c>
      <c r="AE8872">
        <v>0</v>
      </c>
      <c r="AF8872">
        <v>4093.3362000000002</v>
      </c>
    </row>
    <row r="8873" spans="1:32" x14ac:dyDescent="0.3">
      <c r="A8873">
        <v>2791805</v>
      </c>
      <c r="B8873">
        <v>2</v>
      </c>
      <c r="C8873" t="s">
        <v>82</v>
      </c>
      <c r="D8873" t="s">
        <v>100</v>
      </c>
      <c r="E8873" t="s">
        <v>31106</v>
      </c>
      <c r="F8873" t="s">
        <v>31107</v>
      </c>
      <c r="G8873" t="s">
        <v>31551</v>
      </c>
      <c r="H8873" t="s">
        <v>134</v>
      </c>
      <c r="I8873" t="s">
        <v>79</v>
      </c>
      <c r="J8873" t="s">
        <v>135</v>
      </c>
      <c r="K8873" t="s">
        <v>22</v>
      </c>
      <c r="L8873" t="s">
        <v>136</v>
      </c>
      <c r="M8873" t="s">
        <v>31108</v>
      </c>
      <c r="N8873" t="s">
        <v>31081</v>
      </c>
      <c r="O8873">
        <v>0.19027777777777777</v>
      </c>
      <c r="P8873">
        <v>0</v>
      </c>
      <c r="Q8873">
        <v>6421</v>
      </c>
      <c r="R8873">
        <v>0</v>
      </c>
      <c r="S8873">
        <v>0</v>
      </c>
      <c r="T8873">
        <v>0</v>
      </c>
      <c r="U8873">
        <v>890</v>
      </c>
      <c r="V8873">
        <v>0</v>
      </c>
      <c r="W8873">
        <v>1</v>
      </c>
      <c r="X8873">
        <v>0</v>
      </c>
      <c r="Y8873">
        <v>331.56610000000001</v>
      </c>
      <c r="Z8873">
        <v>0</v>
      </c>
      <c r="AA8873">
        <v>0</v>
      </c>
      <c r="AB8873">
        <v>0</v>
      </c>
      <c r="AC8873">
        <v>130.38679999999999</v>
      </c>
      <c r="AD8873">
        <v>0</v>
      </c>
      <c r="AE8873">
        <v>0.420788</v>
      </c>
      <c r="AF8873">
        <v>462.37369999999999</v>
      </c>
    </row>
    <row r="8874" spans="1:32" x14ac:dyDescent="0.3">
      <c r="A8874">
        <v>2791805</v>
      </c>
      <c r="B8874">
        <v>4</v>
      </c>
      <c r="C8874" t="s">
        <v>82</v>
      </c>
      <c r="D8874" t="s">
        <v>100</v>
      </c>
      <c r="E8874" t="s">
        <v>31109</v>
      </c>
      <c r="F8874" t="s">
        <v>31110</v>
      </c>
      <c r="G8874" t="s">
        <v>31551</v>
      </c>
      <c r="H8874" t="s">
        <v>134</v>
      </c>
      <c r="I8874" t="s">
        <v>79</v>
      </c>
      <c r="J8874" t="s">
        <v>135</v>
      </c>
      <c r="K8874" t="s">
        <v>22</v>
      </c>
      <c r="L8874" t="s">
        <v>136</v>
      </c>
      <c r="M8874" t="s">
        <v>31082</v>
      </c>
      <c r="N8874" t="s">
        <v>31111</v>
      </c>
      <c r="O8874">
        <v>0.63555555555555554</v>
      </c>
      <c r="P8874">
        <v>0</v>
      </c>
      <c r="Q8874">
        <v>535</v>
      </c>
      <c r="R8874">
        <v>0</v>
      </c>
      <c r="S8874">
        <v>0</v>
      </c>
      <c r="T8874">
        <v>0</v>
      </c>
      <c r="U8874">
        <v>190</v>
      </c>
      <c r="V8874">
        <v>0</v>
      </c>
      <c r="W8874">
        <v>0</v>
      </c>
      <c r="X8874">
        <v>0</v>
      </c>
      <c r="Y8874">
        <v>99.691249999999997</v>
      </c>
      <c r="Z8874">
        <v>0</v>
      </c>
      <c r="AA8874">
        <v>0</v>
      </c>
      <c r="AB8874">
        <v>0</v>
      </c>
      <c r="AC8874">
        <v>72.730980000000002</v>
      </c>
      <c r="AD8874">
        <v>0</v>
      </c>
      <c r="AE8874">
        <v>0</v>
      </c>
      <c r="AF8874">
        <v>172.42223999999999</v>
      </c>
    </row>
    <row r="8875" spans="1:32" x14ac:dyDescent="0.3">
      <c r="A8875">
        <v>2791727</v>
      </c>
      <c r="B8875">
        <v>1</v>
      </c>
      <c r="C8875" t="s">
        <v>82</v>
      </c>
      <c r="D8875" t="s">
        <v>91</v>
      </c>
      <c r="E8875" t="s">
        <v>31112</v>
      </c>
      <c r="F8875" t="s">
        <v>31113</v>
      </c>
      <c r="G8875" t="s">
        <v>31545</v>
      </c>
      <c r="H8875" t="s">
        <v>6246</v>
      </c>
      <c r="I8875" t="s">
        <v>79</v>
      </c>
      <c r="J8875" t="s">
        <v>135</v>
      </c>
      <c r="K8875" t="s">
        <v>22</v>
      </c>
      <c r="L8875" t="s">
        <v>136</v>
      </c>
      <c r="M8875" t="s">
        <v>31114</v>
      </c>
      <c r="N8875" t="s">
        <v>31115</v>
      </c>
      <c r="O8875">
        <v>0.80277777777777781</v>
      </c>
      <c r="P8875">
        <v>0</v>
      </c>
      <c r="Q8875">
        <v>7097</v>
      </c>
      <c r="R8875">
        <v>0</v>
      </c>
      <c r="S8875">
        <v>0</v>
      </c>
      <c r="T8875">
        <v>2</v>
      </c>
      <c r="U8875">
        <v>678</v>
      </c>
      <c r="V8875">
        <v>0</v>
      </c>
      <c r="W8875">
        <v>2</v>
      </c>
      <c r="X8875">
        <v>0</v>
      </c>
      <c r="Y8875">
        <v>1371.5227</v>
      </c>
      <c r="Z8875">
        <v>0</v>
      </c>
      <c r="AA8875">
        <v>0</v>
      </c>
      <c r="AB8875">
        <v>511.00150000000002</v>
      </c>
      <c r="AC8875">
        <v>420.2475</v>
      </c>
      <c r="AD8875">
        <v>0</v>
      </c>
      <c r="AE8875">
        <v>23.487303000000001</v>
      </c>
      <c r="AF8875">
        <v>2326.259</v>
      </c>
    </row>
    <row r="8876" spans="1:32" x14ac:dyDescent="0.3">
      <c r="A8876">
        <v>2781876</v>
      </c>
      <c r="B8876">
        <v>3</v>
      </c>
      <c r="C8876" t="s">
        <v>82</v>
      </c>
      <c r="D8876" t="s">
        <v>90</v>
      </c>
      <c r="E8876" t="s">
        <v>31116</v>
      </c>
      <c r="F8876" t="s">
        <v>31117</v>
      </c>
      <c r="G8876" t="s">
        <v>31551</v>
      </c>
      <c r="H8876" t="s">
        <v>134</v>
      </c>
      <c r="I8876" t="s">
        <v>79</v>
      </c>
      <c r="J8876" t="s">
        <v>135</v>
      </c>
      <c r="K8876" t="s">
        <v>22</v>
      </c>
      <c r="L8876" t="s">
        <v>136</v>
      </c>
      <c r="M8876" t="s">
        <v>31059</v>
      </c>
      <c r="N8876" t="s">
        <v>31118</v>
      </c>
      <c r="O8876">
        <v>0.66027777777777774</v>
      </c>
      <c r="P8876">
        <v>0</v>
      </c>
      <c r="Q8876">
        <v>0</v>
      </c>
      <c r="R8876">
        <v>0</v>
      </c>
      <c r="S8876">
        <v>0</v>
      </c>
      <c r="T8876">
        <v>1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71.991630000000001</v>
      </c>
      <c r="AC8876">
        <v>0</v>
      </c>
      <c r="AD8876">
        <v>0</v>
      </c>
      <c r="AE8876">
        <v>0</v>
      </c>
      <c r="AF8876">
        <v>71.991630000000001</v>
      </c>
    </row>
    <row r="8877" spans="1:32" x14ac:dyDescent="0.3">
      <c r="A8877">
        <v>3000915</v>
      </c>
      <c r="B8877">
        <v>1</v>
      </c>
      <c r="C8877" t="s">
        <v>82</v>
      </c>
      <c r="D8877" t="s">
        <v>88</v>
      </c>
      <c r="E8877" t="s">
        <v>31119</v>
      </c>
      <c r="F8877" t="s">
        <v>31120</v>
      </c>
      <c r="G8877" t="s">
        <v>31546</v>
      </c>
      <c r="H8877" t="s">
        <v>172</v>
      </c>
      <c r="I8877" t="s">
        <v>78</v>
      </c>
      <c r="J8877" t="s">
        <v>135</v>
      </c>
      <c r="K8877" t="s">
        <v>22</v>
      </c>
      <c r="L8877" t="s">
        <v>136</v>
      </c>
      <c r="M8877" t="s">
        <v>31121</v>
      </c>
      <c r="N8877" t="s">
        <v>31122</v>
      </c>
      <c r="O8877">
        <v>2.3315825000000001</v>
      </c>
      <c r="P8877">
        <v>0</v>
      </c>
      <c r="Q8877">
        <v>28</v>
      </c>
      <c r="R8877">
        <v>0</v>
      </c>
      <c r="S8877">
        <v>0</v>
      </c>
      <c r="T8877">
        <v>0</v>
      </c>
      <c r="U8877">
        <v>6</v>
      </c>
      <c r="V8877">
        <v>0</v>
      </c>
      <c r="W8877">
        <v>0</v>
      </c>
      <c r="X8877">
        <v>0</v>
      </c>
      <c r="Y8877">
        <v>5.0885606000000001</v>
      </c>
      <c r="Z8877">
        <v>0</v>
      </c>
      <c r="AA8877">
        <v>0</v>
      </c>
      <c r="AB8877">
        <v>0</v>
      </c>
      <c r="AC8877">
        <v>1.2958018</v>
      </c>
      <c r="AD8877">
        <v>0</v>
      </c>
      <c r="AE8877">
        <v>0</v>
      </c>
      <c r="AF8877">
        <v>6.3843620000000003</v>
      </c>
    </row>
    <row r="8878" spans="1:32" x14ac:dyDescent="0.3">
      <c r="A8878">
        <v>2807465</v>
      </c>
      <c r="B8878">
        <v>1</v>
      </c>
      <c r="C8878" t="s">
        <v>83</v>
      </c>
      <c r="D8878" t="s">
        <v>128</v>
      </c>
      <c r="E8878" t="s">
        <v>31123</v>
      </c>
      <c r="F8878" t="s">
        <v>31124</v>
      </c>
      <c r="G8878" t="s">
        <v>31548</v>
      </c>
      <c r="H8878" t="s">
        <v>311</v>
      </c>
      <c r="I8878" t="s">
        <v>78</v>
      </c>
      <c r="J8878" t="s">
        <v>135</v>
      </c>
      <c r="K8878" t="s">
        <v>22</v>
      </c>
      <c r="L8878" t="s">
        <v>136</v>
      </c>
      <c r="M8878" t="s">
        <v>31125</v>
      </c>
      <c r="N8878" t="s">
        <v>30850</v>
      </c>
      <c r="O8878">
        <v>5.6986122222222226</v>
      </c>
      <c r="P8878">
        <v>0</v>
      </c>
      <c r="Q8878">
        <v>1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1.7511599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1.7511599</v>
      </c>
    </row>
    <row r="8879" spans="1:32" x14ac:dyDescent="0.3">
      <c r="A8879">
        <v>2803162</v>
      </c>
      <c r="B8879">
        <v>1</v>
      </c>
      <c r="C8879" t="s">
        <v>82</v>
      </c>
      <c r="D8879" t="s">
        <v>106</v>
      </c>
      <c r="E8879" t="s">
        <v>6703</v>
      </c>
      <c r="F8879" t="s">
        <v>6704</v>
      </c>
      <c r="G8879" t="s">
        <v>31549</v>
      </c>
      <c r="H8879" t="s">
        <v>185</v>
      </c>
      <c r="I8879" t="s">
        <v>79</v>
      </c>
      <c r="J8879" t="s">
        <v>135</v>
      </c>
      <c r="K8879" t="s">
        <v>22</v>
      </c>
      <c r="L8879" t="s">
        <v>186</v>
      </c>
      <c r="M8879" t="s">
        <v>31126</v>
      </c>
      <c r="N8879" t="s">
        <v>31127</v>
      </c>
      <c r="O8879">
        <v>0.19444444444444445</v>
      </c>
      <c r="P8879">
        <v>8</v>
      </c>
      <c r="Q8879">
        <v>1551</v>
      </c>
      <c r="R8879">
        <v>4</v>
      </c>
      <c r="S8879">
        <v>116</v>
      </c>
      <c r="T8879">
        <v>8</v>
      </c>
      <c r="U8879">
        <v>160</v>
      </c>
      <c r="V8879">
        <v>0</v>
      </c>
      <c r="W8879">
        <v>0</v>
      </c>
      <c r="X8879">
        <v>0.44853599999999999</v>
      </c>
      <c r="Y8879">
        <v>63.138466000000001</v>
      </c>
      <c r="Z8879">
        <v>9.557544</v>
      </c>
      <c r="AA8879">
        <v>1.7251342999999999</v>
      </c>
      <c r="AB8879">
        <v>29.310904000000001</v>
      </c>
      <c r="AC8879">
        <v>12.442359</v>
      </c>
      <c r="AD8879">
        <v>0</v>
      </c>
      <c r="AE8879">
        <v>0</v>
      </c>
      <c r="AF8879">
        <v>116.62294</v>
      </c>
    </row>
    <row r="8880" spans="1:32" x14ac:dyDescent="0.3">
      <c r="A8880">
        <v>2791805</v>
      </c>
      <c r="B8880">
        <v>1</v>
      </c>
      <c r="C8880" t="s">
        <v>82</v>
      </c>
      <c r="D8880" t="s">
        <v>87</v>
      </c>
      <c r="E8880" t="s">
        <v>10561</v>
      </c>
      <c r="F8880" t="s">
        <v>10562</v>
      </c>
      <c r="G8880" t="s">
        <v>31547</v>
      </c>
      <c r="H8880" t="s">
        <v>134</v>
      </c>
      <c r="I8880" t="s">
        <v>79</v>
      </c>
      <c r="J8880" t="s">
        <v>135</v>
      </c>
      <c r="K8880" t="s">
        <v>22</v>
      </c>
      <c r="L8880" t="s">
        <v>136</v>
      </c>
      <c r="M8880" t="s">
        <v>31128</v>
      </c>
      <c r="N8880" t="s">
        <v>31108</v>
      </c>
      <c r="O8880">
        <v>0.52972222222222221</v>
      </c>
      <c r="P8880">
        <v>0</v>
      </c>
      <c r="Q8880">
        <v>7759</v>
      </c>
      <c r="R8880">
        <v>0</v>
      </c>
      <c r="S8880">
        <v>0</v>
      </c>
      <c r="T8880">
        <v>0</v>
      </c>
      <c r="U8880">
        <v>1028</v>
      </c>
      <c r="V8880">
        <v>0</v>
      </c>
      <c r="W8880">
        <v>1</v>
      </c>
      <c r="X8880">
        <v>0</v>
      </c>
      <c r="Y8880">
        <v>1126.441</v>
      </c>
      <c r="Z8880">
        <v>0</v>
      </c>
      <c r="AA8880">
        <v>0</v>
      </c>
      <c r="AB8880">
        <v>0</v>
      </c>
      <c r="AC8880">
        <v>413.85266000000001</v>
      </c>
      <c r="AD8880">
        <v>0</v>
      </c>
      <c r="AE8880">
        <v>1.1899573000000001</v>
      </c>
      <c r="AF8880">
        <v>1541.4836</v>
      </c>
    </row>
    <row r="8881" spans="1:32" x14ac:dyDescent="0.3">
      <c r="A8881">
        <v>2787966</v>
      </c>
      <c r="B8881">
        <v>2</v>
      </c>
      <c r="C8881" t="s">
        <v>82</v>
      </c>
      <c r="D8881" t="s">
        <v>98</v>
      </c>
      <c r="E8881" t="s">
        <v>31129</v>
      </c>
      <c r="F8881" t="s">
        <v>31130</v>
      </c>
      <c r="G8881" t="s">
        <v>31552</v>
      </c>
      <c r="H8881" t="s">
        <v>333</v>
      </c>
      <c r="I8881" t="s">
        <v>78</v>
      </c>
      <c r="J8881" t="s">
        <v>135</v>
      </c>
      <c r="K8881" t="s">
        <v>22</v>
      </c>
      <c r="L8881" t="s">
        <v>136</v>
      </c>
      <c r="M8881" t="s">
        <v>31131</v>
      </c>
      <c r="N8881" t="s">
        <v>31132</v>
      </c>
      <c r="O8881">
        <v>0.57999999999999996</v>
      </c>
      <c r="P8881">
        <v>0</v>
      </c>
      <c r="Q8881">
        <v>402</v>
      </c>
      <c r="R8881">
        <v>0</v>
      </c>
      <c r="S8881">
        <v>0</v>
      </c>
      <c r="T8881">
        <v>0</v>
      </c>
      <c r="U8881">
        <v>15</v>
      </c>
      <c r="V8881">
        <v>0</v>
      </c>
      <c r="W8881">
        <v>0</v>
      </c>
      <c r="X8881">
        <v>0</v>
      </c>
      <c r="Y8881">
        <v>60.945506999999999</v>
      </c>
      <c r="Z8881">
        <v>0</v>
      </c>
      <c r="AA8881">
        <v>0</v>
      </c>
      <c r="AB8881">
        <v>0</v>
      </c>
      <c r="AC8881">
        <v>4.7347089999999996</v>
      </c>
      <c r="AD8881">
        <v>0</v>
      </c>
      <c r="AE8881">
        <v>0</v>
      </c>
      <c r="AF8881">
        <v>65.680214000000007</v>
      </c>
    </row>
    <row r="8882" spans="1:32" x14ac:dyDescent="0.3">
      <c r="A8882">
        <v>2787966</v>
      </c>
      <c r="B8882">
        <v>1</v>
      </c>
      <c r="C8882" t="s">
        <v>82</v>
      </c>
      <c r="D8882" t="s">
        <v>98</v>
      </c>
      <c r="E8882" t="s">
        <v>31133</v>
      </c>
      <c r="F8882" t="s">
        <v>31134</v>
      </c>
      <c r="G8882" t="s">
        <v>31548</v>
      </c>
      <c r="H8882" t="s">
        <v>333</v>
      </c>
      <c r="I8882" t="s">
        <v>78</v>
      </c>
      <c r="J8882" t="s">
        <v>135</v>
      </c>
      <c r="K8882" t="s">
        <v>22</v>
      </c>
      <c r="L8882" t="s">
        <v>136</v>
      </c>
      <c r="M8882" t="s">
        <v>31135</v>
      </c>
      <c r="N8882" t="s">
        <v>31131</v>
      </c>
      <c r="O8882">
        <v>1.0458333333333334</v>
      </c>
      <c r="P8882">
        <v>0</v>
      </c>
      <c r="Q8882">
        <v>4</v>
      </c>
      <c r="R8882">
        <v>0</v>
      </c>
      <c r="S8882">
        <v>0</v>
      </c>
      <c r="T8882">
        <v>0</v>
      </c>
      <c r="U8882">
        <v>2</v>
      </c>
      <c r="V8882">
        <v>0</v>
      </c>
      <c r="W8882">
        <v>0</v>
      </c>
      <c r="X8882">
        <v>0</v>
      </c>
      <c r="Y8882">
        <v>0.41287664000000002</v>
      </c>
      <c r="Z8882">
        <v>0</v>
      </c>
      <c r="AA8882">
        <v>0</v>
      </c>
      <c r="AB8882">
        <v>0</v>
      </c>
      <c r="AC8882">
        <v>2.2071065999999999</v>
      </c>
      <c r="AD8882">
        <v>0</v>
      </c>
      <c r="AE8882">
        <v>0</v>
      </c>
      <c r="AF8882">
        <v>2.6199834000000002</v>
      </c>
    </row>
    <row r="8883" spans="1:32" x14ac:dyDescent="0.3">
      <c r="A8883">
        <v>2801488</v>
      </c>
      <c r="B8883">
        <v>2</v>
      </c>
      <c r="C8883" t="s">
        <v>82</v>
      </c>
      <c r="D8883" t="s">
        <v>104</v>
      </c>
      <c r="E8883" t="s">
        <v>5778</v>
      </c>
      <c r="F8883" t="s">
        <v>5779</v>
      </c>
      <c r="G8883" t="s">
        <v>31545</v>
      </c>
      <c r="H8883" t="s">
        <v>409</v>
      </c>
      <c r="I8883" t="s">
        <v>79</v>
      </c>
      <c r="J8883" t="s">
        <v>135</v>
      </c>
      <c r="K8883" t="s">
        <v>3</v>
      </c>
      <c r="L8883" t="s">
        <v>136</v>
      </c>
      <c r="M8883" t="s">
        <v>31086</v>
      </c>
      <c r="N8883" t="s">
        <v>31015</v>
      </c>
      <c r="O8883">
        <v>1.2886111111111112</v>
      </c>
      <c r="P8883">
        <v>0</v>
      </c>
      <c r="Q8883">
        <v>483</v>
      </c>
      <c r="R8883">
        <v>0</v>
      </c>
      <c r="S8883">
        <v>0</v>
      </c>
      <c r="T8883">
        <v>15</v>
      </c>
      <c r="U8883">
        <v>1479</v>
      </c>
      <c r="V8883">
        <v>0</v>
      </c>
      <c r="W8883">
        <v>0</v>
      </c>
      <c r="X8883">
        <v>0</v>
      </c>
      <c r="Y8883">
        <v>224.38216</v>
      </c>
      <c r="Z8883">
        <v>0</v>
      </c>
      <c r="AA8883">
        <v>0</v>
      </c>
      <c r="AB8883">
        <v>860.41150000000005</v>
      </c>
      <c r="AC8883">
        <v>1029.4946</v>
      </c>
      <c r="AD8883">
        <v>0</v>
      </c>
      <c r="AE8883">
        <v>0</v>
      </c>
      <c r="AF8883">
        <v>2114.2883000000002</v>
      </c>
    </row>
    <row r="8884" spans="1:32" x14ac:dyDescent="0.3">
      <c r="A8884">
        <v>2781876</v>
      </c>
      <c r="B8884">
        <v>1</v>
      </c>
      <c r="C8884" t="s">
        <v>82</v>
      </c>
      <c r="D8884" t="s">
        <v>90</v>
      </c>
      <c r="E8884" t="s">
        <v>31136</v>
      </c>
      <c r="F8884" t="s">
        <v>31137</v>
      </c>
      <c r="G8884" t="s">
        <v>31547</v>
      </c>
      <c r="H8884" t="s">
        <v>134</v>
      </c>
      <c r="I8884" t="s">
        <v>79</v>
      </c>
      <c r="J8884" t="s">
        <v>135</v>
      </c>
      <c r="K8884" t="s">
        <v>22</v>
      </c>
      <c r="L8884" t="s">
        <v>136</v>
      </c>
      <c r="M8884" t="s">
        <v>31138</v>
      </c>
      <c r="N8884" t="s">
        <v>31058</v>
      </c>
      <c r="O8884">
        <v>3.4161119444444448</v>
      </c>
      <c r="P8884">
        <v>0</v>
      </c>
      <c r="Q8884">
        <v>1286</v>
      </c>
      <c r="R8884">
        <v>0</v>
      </c>
      <c r="S8884">
        <v>0</v>
      </c>
      <c r="T8884">
        <v>2</v>
      </c>
      <c r="U8884">
        <v>797</v>
      </c>
      <c r="V8884">
        <v>1</v>
      </c>
      <c r="W8884">
        <v>0</v>
      </c>
      <c r="X8884">
        <v>0</v>
      </c>
      <c r="Y8884">
        <v>1266.1824999999999</v>
      </c>
      <c r="Z8884">
        <v>0</v>
      </c>
      <c r="AA8884">
        <v>0</v>
      </c>
      <c r="AB8884">
        <v>886.34349999999995</v>
      </c>
      <c r="AC8884">
        <v>1682.9060999999999</v>
      </c>
      <c r="AD8884">
        <v>308.75330000000002</v>
      </c>
      <c r="AE8884">
        <v>0</v>
      </c>
      <c r="AF8884">
        <v>4144.1854999999996</v>
      </c>
    </row>
    <row r="8885" spans="1:32" x14ac:dyDescent="0.3">
      <c r="A8885">
        <v>2800405</v>
      </c>
      <c r="B8885">
        <v>1</v>
      </c>
      <c r="C8885" t="s">
        <v>82</v>
      </c>
      <c r="D8885" t="s">
        <v>91</v>
      </c>
      <c r="E8885" t="s">
        <v>31139</v>
      </c>
      <c r="F8885" t="s">
        <v>31140</v>
      </c>
      <c r="G8885" t="s">
        <v>31547</v>
      </c>
      <c r="H8885" t="s">
        <v>338</v>
      </c>
      <c r="I8885" t="s">
        <v>79</v>
      </c>
      <c r="J8885" t="s">
        <v>135</v>
      </c>
      <c r="K8885" t="s">
        <v>22</v>
      </c>
      <c r="L8885" t="s">
        <v>136</v>
      </c>
      <c r="M8885" t="s">
        <v>31141</v>
      </c>
      <c r="N8885" t="s">
        <v>31142</v>
      </c>
      <c r="O8885">
        <v>0.65222222222222226</v>
      </c>
      <c r="P8885">
        <v>0</v>
      </c>
      <c r="Q8885">
        <v>5893</v>
      </c>
      <c r="R8885">
        <v>0</v>
      </c>
      <c r="S8885">
        <v>0</v>
      </c>
      <c r="T8885">
        <v>3</v>
      </c>
      <c r="U8885">
        <v>433</v>
      </c>
      <c r="V8885">
        <v>0</v>
      </c>
      <c r="W8885">
        <v>1</v>
      </c>
      <c r="X8885">
        <v>0</v>
      </c>
      <c r="Y8885">
        <v>790.68975999999998</v>
      </c>
      <c r="Z8885">
        <v>0</v>
      </c>
      <c r="AA8885">
        <v>0</v>
      </c>
      <c r="AB8885">
        <v>9.2631080000000008</v>
      </c>
      <c r="AC8885">
        <v>161.10739000000001</v>
      </c>
      <c r="AD8885">
        <v>0</v>
      </c>
      <c r="AE8885">
        <v>1.2869352999999999</v>
      </c>
      <c r="AF8885">
        <v>962.34720000000004</v>
      </c>
    </row>
    <row r="8886" spans="1:32" x14ac:dyDescent="0.3">
      <c r="A8886">
        <v>2794515</v>
      </c>
      <c r="B8886">
        <v>1</v>
      </c>
      <c r="C8886" t="s">
        <v>83</v>
      </c>
      <c r="D8886" t="s">
        <v>123</v>
      </c>
      <c r="E8886" t="s">
        <v>31143</v>
      </c>
      <c r="F8886" t="s">
        <v>31144</v>
      </c>
      <c r="G8886" t="s">
        <v>31551</v>
      </c>
      <c r="H8886" t="s">
        <v>145</v>
      </c>
      <c r="I8886" t="s">
        <v>79</v>
      </c>
      <c r="J8886" t="s">
        <v>135</v>
      </c>
      <c r="K8886" t="s">
        <v>22</v>
      </c>
      <c r="L8886" t="s">
        <v>136</v>
      </c>
      <c r="M8886" t="s">
        <v>31145</v>
      </c>
      <c r="N8886" t="s">
        <v>31146</v>
      </c>
      <c r="O8886">
        <v>0.30694444444444446</v>
      </c>
      <c r="P8886">
        <v>0</v>
      </c>
      <c r="Q8886">
        <v>146</v>
      </c>
      <c r="R8886">
        <v>0</v>
      </c>
      <c r="S8886">
        <v>3</v>
      </c>
      <c r="T8886">
        <v>0</v>
      </c>
      <c r="U8886">
        <v>6</v>
      </c>
      <c r="V8886">
        <v>0</v>
      </c>
      <c r="W8886">
        <v>0</v>
      </c>
      <c r="X8886">
        <v>0</v>
      </c>
      <c r="Y8886">
        <v>9.9979659999999999</v>
      </c>
      <c r="Z8886">
        <v>0</v>
      </c>
      <c r="AA8886">
        <v>2.6386289E-2</v>
      </c>
      <c r="AB8886">
        <v>0</v>
      </c>
      <c r="AC8886">
        <v>2.7306354000000002</v>
      </c>
      <c r="AD8886">
        <v>0</v>
      </c>
      <c r="AE8886">
        <v>0</v>
      </c>
      <c r="AF8886">
        <v>12.754988000000001</v>
      </c>
    </row>
    <row r="8887" spans="1:32" x14ac:dyDescent="0.3">
      <c r="A8887">
        <v>2804755</v>
      </c>
      <c r="B8887">
        <v>1</v>
      </c>
      <c r="C8887" t="s">
        <v>82</v>
      </c>
      <c r="D8887" t="s">
        <v>99</v>
      </c>
      <c r="E8887" t="s">
        <v>31147</v>
      </c>
      <c r="F8887" t="s">
        <v>31148</v>
      </c>
      <c r="G8887" t="s">
        <v>31545</v>
      </c>
      <c r="H8887" t="s">
        <v>185</v>
      </c>
      <c r="I8887" t="s">
        <v>79</v>
      </c>
      <c r="J8887" t="s">
        <v>135</v>
      </c>
      <c r="K8887" t="s">
        <v>22</v>
      </c>
      <c r="L8887" t="s">
        <v>186</v>
      </c>
      <c r="M8887" t="s">
        <v>31149</v>
      </c>
      <c r="N8887" t="s">
        <v>31150</v>
      </c>
      <c r="O8887">
        <v>0.1875</v>
      </c>
      <c r="P8887">
        <v>11</v>
      </c>
      <c r="Q8887">
        <v>5996</v>
      </c>
      <c r="R8887">
        <v>16</v>
      </c>
      <c r="S8887">
        <v>217</v>
      </c>
      <c r="T8887">
        <v>33</v>
      </c>
      <c r="U8887">
        <v>755</v>
      </c>
      <c r="V8887">
        <v>0</v>
      </c>
      <c r="W8887">
        <v>10</v>
      </c>
      <c r="X8887">
        <v>6.9273610000000003</v>
      </c>
      <c r="Y8887">
        <v>299.45904999999999</v>
      </c>
      <c r="Z8887">
        <v>1.8826541000000001</v>
      </c>
      <c r="AA8887">
        <v>9.5231460000000006</v>
      </c>
      <c r="AB8887">
        <v>36.63288</v>
      </c>
      <c r="AC8887">
        <v>102.40317</v>
      </c>
      <c r="AD8887">
        <v>0</v>
      </c>
      <c r="AE8887">
        <v>19.614236999999999</v>
      </c>
      <c r="AF8887">
        <v>476.44247000000001</v>
      </c>
    </row>
    <row r="8888" spans="1:32" x14ac:dyDescent="0.3">
      <c r="A8888">
        <v>2785392</v>
      </c>
      <c r="B8888">
        <v>1</v>
      </c>
      <c r="C8888" t="s">
        <v>82</v>
      </c>
      <c r="D8888" t="s">
        <v>94</v>
      </c>
      <c r="E8888" t="s">
        <v>31151</v>
      </c>
      <c r="F8888" t="s">
        <v>31152</v>
      </c>
      <c r="G8888" t="s">
        <v>31547</v>
      </c>
      <c r="H8888" t="s">
        <v>185</v>
      </c>
      <c r="I8888" t="s">
        <v>80</v>
      </c>
      <c r="J8888" t="s">
        <v>135</v>
      </c>
      <c r="K8888" t="s">
        <v>22</v>
      </c>
      <c r="L8888" t="s">
        <v>136</v>
      </c>
      <c r="M8888" t="s">
        <v>31153</v>
      </c>
      <c r="N8888" t="s">
        <v>31154</v>
      </c>
      <c r="O8888">
        <v>0.10194444444444445</v>
      </c>
      <c r="P8888">
        <v>35</v>
      </c>
      <c r="Q8888">
        <v>23897</v>
      </c>
      <c r="R8888">
        <v>196</v>
      </c>
      <c r="S8888">
        <v>555</v>
      </c>
      <c r="T8888">
        <v>99</v>
      </c>
      <c r="U8888">
        <v>1497</v>
      </c>
      <c r="V8888">
        <v>4</v>
      </c>
      <c r="W8888">
        <v>20</v>
      </c>
      <c r="X8888">
        <v>7.9448667000000004</v>
      </c>
      <c r="Y8888">
        <v>516.44219999999996</v>
      </c>
      <c r="Z8888">
        <v>32.944496000000001</v>
      </c>
      <c r="AA8888">
        <v>21.973623</v>
      </c>
      <c r="AB8888">
        <v>55.582607000000003</v>
      </c>
      <c r="AC8888">
        <v>99.037809999999993</v>
      </c>
      <c r="AD8888">
        <v>13.090401999999999</v>
      </c>
      <c r="AE8888">
        <v>5.0468659999999996</v>
      </c>
      <c r="AF8888">
        <v>752.06286999999998</v>
      </c>
    </row>
    <row r="8889" spans="1:32" x14ac:dyDescent="0.3">
      <c r="A8889">
        <v>2789007</v>
      </c>
      <c r="B8889">
        <v>1</v>
      </c>
      <c r="C8889" t="s">
        <v>83</v>
      </c>
      <c r="D8889" t="s">
        <v>119</v>
      </c>
      <c r="E8889" t="s">
        <v>15651</v>
      </c>
      <c r="F8889" t="s">
        <v>15652</v>
      </c>
      <c r="G8889" t="s">
        <v>31551</v>
      </c>
      <c r="H8889" t="s">
        <v>185</v>
      </c>
      <c r="I8889" t="s">
        <v>79</v>
      </c>
      <c r="J8889" t="s">
        <v>135</v>
      </c>
      <c r="K8889" t="s">
        <v>22</v>
      </c>
      <c r="L8889" t="s">
        <v>136</v>
      </c>
      <c r="M8889" t="s">
        <v>31155</v>
      </c>
      <c r="N8889" t="s">
        <v>16550</v>
      </c>
      <c r="O8889">
        <v>0.20083333333333334</v>
      </c>
      <c r="P8889">
        <v>1</v>
      </c>
      <c r="Q8889">
        <v>225</v>
      </c>
      <c r="R8889">
        <v>5</v>
      </c>
      <c r="S8889">
        <v>26</v>
      </c>
      <c r="T8889">
        <v>3</v>
      </c>
      <c r="U8889">
        <v>11</v>
      </c>
      <c r="V8889">
        <v>0</v>
      </c>
      <c r="W8889">
        <v>0</v>
      </c>
      <c r="X8889">
        <v>1.0310408</v>
      </c>
      <c r="Y8889">
        <v>4.5011200000000002</v>
      </c>
      <c r="Z8889">
        <v>0.62504269999999995</v>
      </c>
      <c r="AA8889">
        <v>0.79274403999999998</v>
      </c>
      <c r="AB8889">
        <v>0.89863782999999997</v>
      </c>
      <c r="AC8889">
        <v>0.43428776000000002</v>
      </c>
      <c r="AD8889">
        <v>0</v>
      </c>
      <c r="AE8889">
        <v>0</v>
      </c>
      <c r="AF8889">
        <v>8.2828730000000004</v>
      </c>
    </row>
    <row r="8890" spans="1:32" x14ac:dyDescent="0.3">
      <c r="A8890">
        <v>2789146</v>
      </c>
      <c r="B8890">
        <v>1</v>
      </c>
      <c r="C8890" t="s">
        <v>82</v>
      </c>
      <c r="D8890" t="s">
        <v>88</v>
      </c>
      <c r="E8890" t="s">
        <v>31156</v>
      </c>
      <c r="F8890" t="s">
        <v>31157</v>
      </c>
      <c r="G8890" t="s">
        <v>31548</v>
      </c>
      <c r="H8890" t="s">
        <v>893</v>
      </c>
      <c r="I8890" t="s">
        <v>78</v>
      </c>
      <c r="J8890" t="s">
        <v>135</v>
      </c>
      <c r="K8890" t="s">
        <v>22</v>
      </c>
      <c r="L8890" t="s">
        <v>136</v>
      </c>
      <c r="M8890" t="s">
        <v>31158</v>
      </c>
      <c r="N8890" t="s">
        <v>10613</v>
      </c>
      <c r="O8890">
        <v>0.37666666666666665</v>
      </c>
      <c r="P8890">
        <v>0</v>
      </c>
      <c r="Q8890">
        <v>4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0.21905374999999999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0.21905374999999999</v>
      </c>
    </row>
    <row r="8891" spans="1:32" x14ac:dyDescent="0.3">
      <c r="A8891">
        <v>2794183</v>
      </c>
      <c r="B8891">
        <v>1</v>
      </c>
      <c r="C8891" t="s">
        <v>82</v>
      </c>
      <c r="D8891" t="s">
        <v>107</v>
      </c>
      <c r="E8891" t="s">
        <v>31159</v>
      </c>
      <c r="F8891" t="s">
        <v>31160</v>
      </c>
      <c r="G8891" t="s">
        <v>31547</v>
      </c>
      <c r="H8891" t="s">
        <v>2930</v>
      </c>
      <c r="I8891" t="s">
        <v>79</v>
      </c>
      <c r="J8891" t="s">
        <v>135</v>
      </c>
      <c r="K8891" t="s">
        <v>22</v>
      </c>
      <c r="L8891" t="s">
        <v>136</v>
      </c>
      <c r="M8891" t="s">
        <v>23831</v>
      </c>
      <c r="N8891" t="s">
        <v>31161</v>
      </c>
      <c r="O8891">
        <v>2.3330555555555557</v>
      </c>
      <c r="P8891">
        <v>0</v>
      </c>
      <c r="Q8891">
        <v>1673</v>
      </c>
      <c r="R8891">
        <v>0</v>
      </c>
      <c r="S8891">
        <v>1</v>
      </c>
      <c r="T8891">
        <v>1</v>
      </c>
      <c r="U8891">
        <v>148</v>
      </c>
      <c r="V8891">
        <v>0</v>
      </c>
      <c r="W8891">
        <v>0</v>
      </c>
      <c r="X8891">
        <v>0</v>
      </c>
      <c r="Y8891">
        <v>1140.5894000000001</v>
      </c>
      <c r="Z8891">
        <v>0</v>
      </c>
      <c r="AA8891">
        <v>0</v>
      </c>
      <c r="AB8891">
        <v>120.12166000000001</v>
      </c>
      <c r="AC8891">
        <v>506.27465999999998</v>
      </c>
      <c r="AD8891">
        <v>0</v>
      </c>
      <c r="AE8891">
        <v>0</v>
      </c>
      <c r="AF8891">
        <v>1766.9857</v>
      </c>
    </row>
    <row r="8892" spans="1:32" x14ac:dyDescent="0.3">
      <c r="A8892">
        <v>2795617</v>
      </c>
      <c r="B8892">
        <v>2</v>
      </c>
      <c r="C8892" t="s">
        <v>83</v>
      </c>
      <c r="D8892" t="s">
        <v>128</v>
      </c>
      <c r="E8892" t="s">
        <v>31162</v>
      </c>
      <c r="F8892" t="s">
        <v>31163</v>
      </c>
      <c r="G8892" t="s">
        <v>31552</v>
      </c>
      <c r="H8892" t="s">
        <v>333</v>
      </c>
      <c r="I8892" t="s">
        <v>78</v>
      </c>
      <c r="J8892" t="s">
        <v>135</v>
      </c>
      <c r="K8892" t="s">
        <v>22</v>
      </c>
      <c r="L8892" t="s">
        <v>136</v>
      </c>
      <c r="M8892" t="s">
        <v>30840</v>
      </c>
      <c r="N8892" t="s">
        <v>31164</v>
      </c>
      <c r="O8892">
        <v>0.82138888888888884</v>
      </c>
      <c r="P8892">
        <v>0</v>
      </c>
      <c r="Q8892">
        <v>216</v>
      </c>
      <c r="R8892">
        <v>0</v>
      </c>
      <c r="S8892">
        <v>0</v>
      </c>
      <c r="T8892">
        <v>0</v>
      </c>
      <c r="U8892">
        <v>32</v>
      </c>
      <c r="V8892">
        <v>0</v>
      </c>
      <c r="W8892">
        <v>0</v>
      </c>
      <c r="X8892">
        <v>0</v>
      </c>
      <c r="Y8892">
        <v>36.982433</v>
      </c>
      <c r="Z8892">
        <v>0</v>
      </c>
      <c r="AA8892">
        <v>0</v>
      </c>
      <c r="AB8892">
        <v>0</v>
      </c>
      <c r="AC8892">
        <v>8.0965380000000007</v>
      </c>
      <c r="AD8892">
        <v>0</v>
      </c>
      <c r="AE8892">
        <v>0</v>
      </c>
      <c r="AF8892">
        <v>45.078969999999998</v>
      </c>
    </row>
    <row r="8893" spans="1:32" x14ac:dyDescent="0.3">
      <c r="A8893">
        <v>2805094</v>
      </c>
      <c r="B8893">
        <v>1</v>
      </c>
      <c r="C8893" t="s">
        <v>82</v>
      </c>
      <c r="D8893" t="s">
        <v>94</v>
      </c>
      <c r="E8893" t="s">
        <v>31165</v>
      </c>
      <c r="F8893" t="s">
        <v>31166</v>
      </c>
      <c r="G8893" t="s">
        <v>31548</v>
      </c>
      <c r="H8893" t="s">
        <v>145</v>
      </c>
      <c r="I8893" t="s">
        <v>78</v>
      </c>
      <c r="J8893" t="s">
        <v>135</v>
      </c>
      <c r="K8893" t="s">
        <v>22</v>
      </c>
      <c r="L8893" t="s">
        <v>136</v>
      </c>
      <c r="M8893" t="s">
        <v>31167</v>
      </c>
      <c r="N8893" t="s">
        <v>31168</v>
      </c>
      <c r="O8893">
        <v>0.19305555555555556</v>
      </c>
      <c r="P8893">
        <v>0</v>
      </c>
      <c r="Q8893">
        <v>4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0.21054943000000001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0</v>
      </c>
      <c r="AF8893">
        <v>0.21054943000000001</v>
      </c>
    </row>
    <row r="8894" spans="1:32" x14ac:dyDescent="0.3">
      <c r="A8894">
        <v>2801617</v>
      </c>
      <c r="B8894">
        <v>1</v>
      </c>
      <c r="C8894" t="s">
        <v>82</v>
      </c>
      <c r="D8894" t="s">
        <v>104</v>
      </c>
      <c r="E8894" t="s">
        <v>31169</v>
      </c>
      <c r="F8894" t="s">
        <v>31170</v>
      </c>
      <c r="G8894" t="s">
        <v>31545</v>
      </c>
      <c r="H8894" t="s">
        <v>145</v>
      </c>
      <c r="I8894" t="s">
        <v>79</v>
      </c>
      <c r="J8894" t="s">
        <v>248</v>
      </c>
      <c r="K8894" t="s">
        <v>22</v>
      </c>
      <c r="L8894" t="s">
        <v>136</v>
      </c>
      <c r="M8894" t="s">
        <v>31171</v>
      </c>
      <c r="N8894" t="s">
        <v>31172</v>
      </c>
      <c r="O8894">
        <v>3.0833333333333334E-2</v>
      </c>
      <c r="P8894">
        <v>0</v>
      </c>
      <c r="Q8894">
        <v>3848</v>
      </c>
      <c r="R8894">
        <v>0</v>
      </c>
      <c r="S8894">
        <v>0</v>
      </c>
      <c r="T8894">
        <v>1</v>
      </c>
      <c r="U8894">
        <v>1125</v>
      </c>
      <c r="V8894">
        <v>0</v>
      </c>
      <c r="W8894">
        <v>0</v>
      </c>
      <c r="X8894">
        <v>0</v>
      </c>
      <c r="Y8894">
        <v>23.396077999999999</v>
      </c>
      <c r="Z8894">
        <v>0</v>
      </c>
      <c r="AA8894">
        <v>0</v>
      </c>
      <c r="AB8894">
        <v>1.1239758</v>
      </c>
      <c r="AC8894">
        <v>15.716338</v>
      </c>
      <c r="AD8894">
        <v>0</v>
      </c>
      <c r="AE8894">
        <v>0</v>
      </c>
      <c r="AF8894">
        <v>40.236393</v>
      </c>
    </row>
    <row r="8895" spans="1:32" x14ac:dyDescent="0.3">
      <c r="A8895">
        <v>2800943</v>
      </c>
      <c r="B8895">
        <v>2</v>
      </c>
      <c r="C8895" t="s">
        <v>82</v>
      </c>
      <c r="D8895" t="s">
        <v>98</v>
      </c>
      <c r="E8895" t="s">
        <v>31173</v>
      </c>
      <c r="F8895" t="s">
        <v>31174</v>
      </c>
      <c r="G8895" t="s">
        <v>31552</v>
      </c>
      <c r="H8895" t="s">
        <v>893</v>
      </c>
      <c r="I8895" t="s">
        <v>78</v>
      </c>
      <c r="J8895" t="s">
        <v>135</v>
      </c>
      <c r="K8895" t="s">
        <v>22</v>
      </c>
      <c r="L8895" t="s">
        <v>136</v>
      </c>
      <c r="M8895" t="s">
        <v>31078</v>
      </c>
      <c r="N8895" t="s">
        <v>31175</v>
      </c>
      <c r="O8895">
        <v>0.46166666666666667</v>
      </c>
      <c r="P8895">
        <v>0</v>
      </c>
      <c r="Q8895">
        <v>689</v>
      </c>
      <c r="R8895">
        <v>0</v>
      </c>
      <c r="S8895">
        <v>0</v>
      </c>
      <c r="T8895">
        <v>0</v>
      </c>
      <c r="U8895">
        <v>14</v>
      </c>
      <c r="V8895">
        <v>0</v>
      </c>
      <c r="W8895">
        <v>0</v>
      </c>
      <c r="X8895">
        <v>0</v>
      </c>
      <c r="Y8895">
        <v>65.014690000000002</v>
      </c>
      <c r="Z8895">
        <v>0</v>
      </c>
      <c r="AA8895">
        <v>0</v>
      </c>
      <c r="AB8895">
        <v>0</v>
      </c>
      <c r="AC8895">
        <v>4.5409410000000001</v>
      </c>
      <c r="AD8895">
        <v>0</v>
      </c>
      <c r="AE8895">
        <v>0</v>
      </c>
      <c r="AF8895">
        <v>69.555626000000004</v>
      </c>
    </row>
    <row r="8896" spans="1:32" x14ac:dyDescent="0.3">
      <c r="A8896">
        <v>2802590</v>
      </c>
      <c r="B8896">
        <v>1</v>
      </c>
      <c r="C8896" t="s">
        <v>82</v>
      </c>
      <c r="D8896" t="s">
        <v>87</v>
      </c>
      <c r="E8896" t="s">
        <v>31176</v>
      </c>
      <c r="F8896" t="s">
        <v>31177</v>
      </c>
      <c r="G8896" t="s">
        <v>31545</v>
      </c>
      <c r="H8896" t="s">
        <v>145</v>
      </c>
      <c r="I8896" t="s">
        <v>79</v>
      </c>
      <c r="J8896" t="s">
        <v>135</v>
      </c>
      <c r="K8896" t="s">
        <v>22</v>
      </c>
      <c r="L8896" t="s">
        <v>136</v>
      </c>
      <c r="M8896" t="s">
        <v>31178</v>
      </c>
      <c r="N8896" t="s">
        <v>31179</v>
      </c>
      <c r="O8896">
        <v>0.31944444444444442</v>
      </c>
      <c r="P8896">
        <v>0</v>
      </c>
      <c r="Q8896">
        <v>0</v>
      </c>
      <c r="R8896">
        <v>0</v>
      </c>
      <c r="S8896">
        <v>0</v>
      </c>
      <c r="T8896">
        <v>1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14.357022000000001</v>
      </c>
      <c r="AC8896">
        <v>0</v>
      </c>
      <c r="AD8896">
        <v>0</v>
      </c>
      <c r="AE8896">
        <v>0</v>
      </c>
      <c r="AF8896">
        <v>14.357022000000001</v>
      </c>
    </row>
    <row r="8897" spans="1:32" x14ac:dyDescent="0.3">
      <c r="A8897">
        <v>2794515</v>
      </c>
      <c r="B8897">
        <v>2</v>
      </c>
      <c r="C8897" t="s">
        <v>83</v>
      </c>
      <c r="D8897" t="s">
        <v>123</v>
      </c>
      <c r="E8897" t="s">
        <v>31180</v>
      </c>
      <c r="F8897" t="s">
        <v>31181</v>
      </c>
      <c r="G8897" t="s">
        <v>31551</v>
      </c>
      <c r="H8897" t="s">
        <v>672</v>
      </c>
      <c r="I8897" t="s">
        <v>79</v>
      </c>
      <c r="J8897" t="s">
        <v>135</v>
      </c>
      <c r="K8897" t="s">
        <v>22</v>
      </c>
      <c r="L8897" t="s">
        <v>136</v>
      </c>
      <c r="M8897" t="s">
        <v>31146</v>
      </c>
      <c r="N8897" t="s">
        <v>31182</v>
      </c>
      <c r="O8897">
        <v>0.55666666666666664</v>
      </c>
      <c r="P8897">
        <v>0</v>
      </c>
      <c r="Q8897">
        <v>455</v>
      </c>
      <c r="R8897">
        <v>0</v>
      </c>
      <c r="S8897">
        <v>9</v>
      </c>
      <c r="T8897">
        <v>0</v>
      </c>
      <c r="U8897">
        <v>27</v>
      </c>
      <c r="V8897">
        <v>0</v>
      </c>
      <c r="W8897">
        <v>0</v>
      </c>
      <c r="X8897">
        <v>0</v>
      </c>
      <c r="Y8897">
        <v>50.122010000000003</v>
      </c>
      <c r="Z8897">
        <v>0</v>
      </c>
      <c r="AA8897">
        <v>0.67712532999999997</v>
      </c>
      <c r="AB8897">
        <v>0</v>
      </c>
      <c r="AC8897">
        <v>12.086738</v>
      </c>
      <c r="AD8897">
        <v>0</v>
      </c>
      <c r="AE8897">
        <v>0</v>
      </c>
      <c r="AF8897">
        <v>62.885868000000002</v>
      </c>
    </row>
    <row r="8898" spans="1:32" x14ac:dyDescent="0.3">
      <c r="A8898">
        <v>2781812</v>
      </c>
      <c r="B8898">
        <v>2</v>
      </c>
      <c r="C8898" t="s">
        <v>82</v>
      </c>
      <c r="D8898" t="s">
        <v>87</v>
      </c>
      <c r="E8898" t="s">
        <v>31183</v>
      </c>
      <c r="F8898" t="s">
        <v>31184</v>
      </c>
      <c r="G8898" t="s">
        <v>31551</v>
      </c>
      <c r="H8898" t="s">
        <v>134</v>
      </c>
      <c r="I8898" t="s">
        <v>79</v>
      </c>
      <c r="J8898" t="s">
        <v>135</v>
      </c>
      <c r="K8898" t="s">
        <v>22</v>
      </c>
      <c r="L8898" t="s">
        <v>136</v>
      </c>
      <c r="M8898" t="s">
        <v>31044</v>
      </c>
      <c r="N8898" t="s">
        <v>31073</v>
      </c>
      <c r="O8898">
        <v>0.36499999999999999</v>
      </c>
      <c r="P8898">
        <v>0</v>
      </c>
      <c r="Q8898">
        <v>2711</v>
      </c>
      <c r="R8898">
        <v>0</v>
      </c>
      <c r="S8898">
        <v>0</v>
      </c>
      <c r="T8898">
        <v>0</v>
      </c>
      <c r="U8898">
        <v>196</v>
      </c>
      <c r="V8898">
        <v>0</v>
      </c>
      <c r="W8898">
        <v>0</v>
      </c>
      <c r="X8898">
        <v>0</v>
      </c>
      <c r="Y8898">
        <v>256.39334000000002</v>
      </c>
      <c r="Z8898">
        <v>0</v>
      </c>
      <c r="AA8898">
        <v>0</v>
      </c>
      <c r="AB8898">
        <v>0</v>
      </c>
      <c r="AC8898">
        <v>79.119169999999997</v>
      </c>
      <c r="AD8898">
        <v>0</v>
      </c>
      <c r="AE8898">
        <v>0</v>
      </c>
      <c r="AF8898">
        <v>335.51249999999999</v>
      </c>
    </row>
    <row r="8899" spans="1:32" x14ac:dyDescent="0.3">
      <c r="A8899">
        <v>2798074</v>
      </c>
      <c r="B8899">
        <v>1</v>
      </c>
      <c r="C8899" t="s">
        <v>82</v>
      </c>
      <c r="D8899" t="s">
        <v>91</v>
      </c>
      <c r="E8899" t="s">
        <v>11145</v>
      </c>
      <c r="F8899" t="s">
        <v>11146</v>
      </c>
      <c r="G8899" t="s">
        <v>31547</v>
      </c>
      <c r="H8899" t="s">
        <v>409</v>
      </c>
      <c r="I8899" t="s">
        <v>79</v>
      </c>
      <c r="J8899" t="s">
        <v>135</v>
      </c>
      <c r="K8899" t="s">
        <v>3</v>
      </c>
      <c r="L8899" t="s">
        <v>136</v>
      </c>
      <c r="M8899" t="s">
        <v>31185</v>
      </c>
      <c r="N8899" t="s">
        <v>31186</v>
      </c>
      <c r="O8899">
        <v>1.4144444444444444</v>
      </c>
      <c r="P8899">
        <v>0</v>
      </c>
      <c r="Q8899">
        <v>2000</v>
      </c>
      <c r="R8899">
        <v>0</v>
      </c>
      <c r="S8899">
        <v>0</v>
      </c>
      <c r="T8899">
        <v>1</v>
      </c>
      <c r="U8899">
        <v>125</v>
      </c>
      <c r="V8899">
        <v>0</v>
      </c>
      <c r="W8899">
        <v>0</v>
      </c>
      <c r="X8899">
        <v>0</v>
      </c>
      <c r="Y8899">
        <v>598.93039999999996</v>
      </c>
      <c r="Z8899">
        <v>0</v>
      </c>
      <c r="AA8899">
        <v>0</v>
      </c>
      <c r="AB8899">
        <v>294.7704</v>
      </c>
      <c r="AC8899">
        <v>104.06225000000001</v>
      </c>
      <c r="AD8899">
        <v>0</v>
      </c>
      <c r="AE8899">
        <v>0</v>
      </c>
      <c r="AF8899">
        <v>997.76306</v>
      </c>
    </row>
    <row r="8900" spans="1:32" x14ac:dyDescent="0.3">
      <c r="A8900">
        <v>2800405</v>
      </c>
      <c r="B8900">
        <v>2</v>
      </c>
      <c r="C8900" t="s">
        <v>82</v>
      </c>
      <c r="D8900" t="s">
        <v>91</v>
      </c>
      <c r="E8900" t="s">
        <v>31187</v>
      </c>
      <c r="F8900" t="s">
        <v>6638</v>
      </c>
      <c r="G8900" t="s">
        <v>31547</v>
      </c>
      <c r="H8900" t="s">
        <v>338</v>
      </c>
      <c r="I8900" t="s">
        <v>79</v>
      </c>
      <c r="J8900" t="s">
        <v>135</v>
      </c>
      <c r="K8900" t="s">
        <v>22</v>
      </c>
      <c r="L8900" t="s">
        <v>136</v>
      </c>
      <c r="M8900" t="s">
        <v>31142</v>
      </c>
      <c r="N8900" t="s">
        <v>30476</v>
      </c>
      <c r="O8900">
        <v>0.60666666666666669</v>
      </c>
      <c r="P8900">
        <v>0</v>
      </c>
      <c r="Q8900">
        <v>11068</v>
      </c>
      <c r="R8900">
        <v>0</v>
      </c>
      <c r="S8900">
        <v>0</v>
      </c>
      <c r="T8900">
        <v>4</v>
      </c>
      <c r="U8900">
        <v>759</v>
      </c>
      <c r="V8900">
        <v>0</v>
      </c>
      <c r="W8900">
        <v>1</v>
      </c>
      <c r="X8900">
        <v>0</v>
      </c>
      <c r="Y8900">
        <v>1396.0842</v>
      </c>
      <c r="Z8900">
        <v>0</v>
      </c>
      <c r="AA8900">
        <v>0</v>
      </c>
      <c r="AB8900">
        <v>17.715786000000001</v>
      </c>
      <c r="AC8900">
        <v>245.12710000000001</v>
      </c>
      <c r="AD8900">
        <v>0</v>
      </c>
      <c r="AE8900">
        <v>1.2627033000000001</v>
      </c>
      <c r="AF8900">
        <v>1660.1898000000001</v>
      </c>
    </row>
    <row r="8901" spans="1:32" x14ac:dyDescent="0.3">
      <c r="A8901">
        <v>2803926</v>
      </c>
      <c r="B8901">
        <v>1</v>
      </c>
      <c r="C8901" t="s">
        <v>82</v>
      </c>
      <c r="D8901" t="s">
        <v>106</v>
      </c>
      <c r="E8901" t="s">
        <v>22752</v>
      </c>
      <c r="F8901" t="s">
        <v>22753</v>
      </c>
      <c r="G8901" t="s">
        <v>31546</v>
      </c>
      <c r="H8901" t="s">
        <v>210</v>
      </c>
      <c r="I8901" t="s">
        <v>78</v>
      </c>
      <c r="J8901" t="s">
        <v>135</v>
      </c>
      <c r="K8901" t="s">
        <v>22</v>
      </c>
      <c r="L8901" t="s">
        <v>136</v>
      </c>
      <c r="M8901" t="s">
        <v>31188</v>
      </c>
      <c r="N8901" t="s">
        <v>31189</v>
      </c>
      <c r="O8901">
        <v>1.5452777777777778</v>
      </c>
      <c r="P8901">
        <v>0</v>
      </c>
      <c r="Q8901">
        <v>36</v>
      </c>
      <c r="R8901">
        <v>0</v>
      </c>
      <c r="S8901">
        <v>0</v>
      </c>
      <c r="T8901">
        <v>0</v>
      </c>
      <c r="U8901">
        <v>2</v>
      </c>
      <c r="V8901">
        <v>0</v>
      </c>
      <c r="W8901">
        <v>0</v>
      </c>
      <c r="X8901">
        <v>0</v>
      </c>
      <c r="Y8901">
        <v>19.501958999999999</v>
      </c>
      <c r="Z8901">
        <v>0</v>
      </c>
      <c r="AA8901">
        <v>0</v>
      </c>
      <c r="AB8901">
        <v>0</v>
      </c>
      <c r="AC8901">
        <v>1.5608867</v>
      </c>
      <c r="AD8901">
        <v>0</v>
      </c>
      <c r="AE8901">
        <v>0</v>
      </c>
      <c r="AF8901">
        <v>21.062844999999999</v>
      </c>
    </row>
    <row r="8902" spans="1:32" x14ac:dyDescent="0.3">
      <c r="A8902">
        <v>2784058</v>
      </c>
      <c r="B8902">
        <v>1</v>
      </c>
      <c r="C8902" t="s">
        <v>82</v>
      </c>
      <c r="D8902" t="s">
        <v>100</v>
      </c>
      <c r="E8902" t="s">
        <v>31190</v>
      </c>
      <c r="F8902" t="s">
        <v>31191</v>
      </c>
      <c r="G8902" t="s">
        <v>31548</v>
      </c>
      <c r="H8902" t="s">
        <v>1297</v>
      </c>
      <c r="I8902" t="s">
        <v>78</v>
      </c>
      <c r="J8902" t="s">
        <v>135</v>
      </c>
      <c r="K8902" t="s">
        <v>22</v>
      </c>
      <c r="L8902" t="s">
        <v>136</v>
      </c>
      <c r="M8902" t="s">
        <v>31192</v>
      </c>
      <c r="N8902" t="s">
        <v>22358</v>
      </c>
      <c r="O8902">
        <v>1.9363897222222222</v>
      </c>
      <c r="P8902">
        <v>0</v>
      </c>
      <c r="Q8902">
        <v>1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0.47861906999999998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  <c r="AF8902">
        <v>0.47861906999999998</v>
      </c>
    </row>
    <row r="8903" spans="1:32" x14ac:dyDescent="0.3">
      <c r="A8903">
        <v>2796627</v>
      </c>
      <c r="B8903">
        <v>1</v>
      </c>
      <c r="C8903" t="s">
        <v>82</v>
      </c>
      <c r="D8903" t="s">
        <v>111</v>
      </c>
      <c r="E8903" t="s">
        <v>31193</v>
      </c>
      <c r="F8903" t="s">
        <v>31194</v>
      </c>
      <c r="G8903" t="s">
        <v>31546</v>
      </c>
      <c r="H8903" t="s">
        <v>223</v>
      </c>
      <c r="I8903" t="s">
        <v>78</v>
      </c>
      <c r="J8903" t="s">
        <v>135</v>
      </c>
      <c r="K8903" t="s">
        <v>22</v>
      </c>
      <c r="L8903" t="s">
        <v>136</v>
      </c>
      <c r="M8903" t="s">
        <v>31195</v>
      </c>
      <c r="N8903" t="s">
        <v>31196</v>
      </c>
      <c r="O8903">
        <v>2.4655555555555555</v>
      </c>
      <c r="P8903">
        <v>0</v>
      </c>
      <c r="Q8903">
        <v>2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1.2114007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1.2114007</v>
      </c>
    </row>
    <row r="8904" spans="1:32" x14ac:dyDescent="0.3">
      <c r="A8904">
        <v>2785463</v>
      </c>
      <c r="B8904">
        <v>1</v>
      </c>
      <c r="C8904" t="s">
        <v>82</v>
      </c>
      <c r="D8904" t="s">
        <v>95</v>
      </c>
      <c r="E8904" t="s">
        <v>8330</v>
      </c>
      <c r="F8904" t="s">
        <v>8331</v>
      </c>
      <c r="G8904" t="s">
        <v>31551</v>
      </c>
      <c r="H8904" t="s">
        <v>145</v>
      </c>
      <c r="I8904" t="s">
        <v>79</v>
      </c>
      <c r="J8904" t="s">
        <v>135</v>
      </c>
      <c r="K8904" t="s">
        <v>22</v>
      </c>
      <c r="L8904" t="s">
        <v>136</v>
      </c>
      <c r="M8904" t="s">
        <v>31197</v>
      </c>
      <c r="N8904" t="s">
        <v>31198</v>
      </c>
      <c r="O8904">
        <v>1.6475</v>
      </c>
      <c r="P8904">
        <v>1</v>
      </c>
      <c r="Q8904">
        <v>2181</v>
      </c>
      <c r="R8904">
        <v>2</v>
      </c>
      <c r="S8904">
        <v>44</v>
      </c>
      <c r="T8904">
        <v>1</v>
      </c>
      <c r="U8904">
        <v>141</v>
      </c>
      <c r="V8904">
        <v>0</v>
      </c>
      <c r="W8904">
        <v>1</v>
      </c>
      <c r="X8904">
        <v>0.36404520000000001</v>
      </c>
      <c r="Y8904">
        <v>556.81759999999997</v>
      </c>
      <c r="Z8904">
        <v>1.6706504</v>
      </c>
      <c r="AA8904">
        <v>12.088298999999999</v>
      </c>
      <c r="AB8904">
        <v>1.5712303999999999</v>
      </c>
      <c r="AC8904">
        <v>104.19223</v>
      </c>
      <c r="AD8904">
        <v>0</v>
      </c>
      <c r="AE8904">
        <v>1.188402</v>
      </c>
      <c r="AF8904">
        <v>677.89250000000004</v>
      </c>
    </row>
    <row r="8905" spans="1:32" x14ac:dyDescent="0.3">
      <c r="A8905">
        <v>2793475</v>
      </c>
      <c r="B8905">
        <v>2</v>
      </c>
      <c r="C8905" t="s">
        <v>82</v>
      </c>
      <c r="D8905" t="s">
        <v>91</v>
      </c>
      <c r="E8905" t="s">
        <v>31199</v>
      </c>
      <c r="F8905" t="s">
        <v>31200</v>
      </c>
      <c r="G8905" t="s">
        <v>31552</v>
      </c>
      <c r="H8905" t="s">
        <v>145</v>
      </c>
      <c r="I8905" t="s">
        <v>78</v>
      </c>
      <c r="J8905" t="s">
        <v>135</v>
      </c>
      <c r="K8905" t="s">
        <v>22</v>
      </c>
      <c r="L8905" t="s">
        <v>136</v>
      </c>
      <c r="M8905" t="s">
        <v>31201</v>
      </c>
      <c r="N8905" t="s">
        <v>31202</v>
      </c>
      <c r="O8905">
        <v>0.17249999999999999</v>
      </c>
      <c r="P8905">
        <v>0</v>
      </c>
      <c r="Q8905">
        <v>884</v>
      </c>
      <c r="R8905">
        <v>0</v>
      </c>
      <c r="S8905">
        <v>0</v>
      </c>
      <c r="T8905">
        <v>0</v>
      </c>
      <c r="U8905">
        <v>40</v>
      </c>
      <c r="V8905">
        <v>0</v>
      </c>
      <c r="W8905">
        <v>0</v>
      </c>
      <c r="X8905">
        <v>0</v>
      </c>
      <c r="Y8905">
        <v>38.009956000000003</v>
      </c>
      <c r="Z8905">
        <v>0</v>
      </c>
      <c r="AA8905">
        <v>0</v>
      </c>
      <c r="AB8905">
        <v>0</v>
      </c>
      <c r="AC8905">
        <v>4.7956560000000001</v>
      </c>
      <c r="AD8905">
        <v>0</v>
      </c>
      <c r="AE8905">
        <v>0</v>
      </c>
      <c r="AF8905">
        <v>42.805610000000001</v>
      </c>
    </row>
    <row r="8906" spans="1:32" x14ac:dyDescent="0.3">
      <c r="A8906">
        <v>2794183</v>
      </c>
      <c r="B8906">
        <v>2</v>
      </c>
      <c r="C8906" t="s">
        <v>82</v>
      </c>
      <c r="D8906" t="s">
        <v>85</v>
      </c>
      <c r="E8906" t="s">
        <v>31203</v>
      </c>
      <c r="F8906" t="s">
        <v>31204</v>
      </c>
      <c r="G8906" t="s">
        <v>31551</v>
      </c>
      <c r="H8906" t="s">
        <v>2930</v>
      </c>
      <c r="I8906" t="s">
        <v>79</v>
      </c>
      <c r="J8906" t="s">
        <v>135</v>
      </c>
      <c r="K8906" t="s">
        <v>22</v>
      </c>
      <c r="L8906" t="s">
        <v>136</v>
      </c>
      <c r="M8906" t="s">
        <v>31161</v>
      </c>
      <c r="N8906" t="s">
        <v>31205</v>
      </c>
      <c r="O8906">
        <v>1.4561111111111111</v>
      </c>
      <c r="P8906">
        <v>0</v>
      </c>
      <c r="Q8906">
        <v>362</v>
      </c>
      <c r="R8906">
        <v>0</v>
      </c>
      <c r="S8906">
        <v>0</v>
      </c>
      <c r="T8906">
        <v>1</v>
      </c>
      <c r="U8906">
        <v>61</v>
      </c>
      <c r="V8906">
        <v>0</v>
      </c>
      <c r="W8906">
        <v>0</v>
      </c>
      <c r="X8906">
        <v>0</v>
      </c>
      <c r="Y8906">
        <v>147.71614</v>
      </c>
      <c r="Z8906">
        <v>0</v>
      </c>
      <c r="AA8906">
        <v>0</v>
      </c>
      <c r="AB8906">
        <v>69.807010000000005</v>
      </c>
      <c r="AC8906">
        <v>255.81487999999999</v>
      </c>
      <c r="AD8906">
        <v>0</v>
      </c>
      <c r="AE8906">
        <v>0</v>
      </c>
      <c r="AF8906">
        <v>473.33803999999998</v>
      </c>
    </row>
    <row r="8907" spans="1:32" x14ac:dyDescent="0.3">
      <c r="A8907">
        <v>2807563</v>
      </c>
      <c r="B8907">
        <v>1</v>
      </c>
      <c r="C8907" t="s">
        <v>82</v>
      </c>
      <c r="D8907" t="s">
        <v>92</v>
      </c>
      <c r="E8907" t="s">
        <v>31206</v>
      </c>
      <c r="F8907" t="s">
        <v>584</v>
      </c>
      <c r="G8907" t="s">
        <v>31546</v>
      </c>
      <c r="H8907" t="s">
        <v>210</v>
      </c>
      <c r="I8907" t="s">
        <v>78</v>
      </c>
      <c r="J8907" t="s">
        <v>135</v>
      </c>
      <c r="K8907" t="s">
        <v>22</v>
      </c>
      <c r="L8907" t="s">
        <v>136</v>
      </c>
      <c r="M8907" t="s">
        <v>31207</v>
      </c>
      <c r="N8907" t="s">
        <v>31208</v>
      </c>
      <c r="O8907">
        <v>3.5313897222222224</v>
      </c>
      <c r="P8907">
        <v>0</v>
      </c>
      <c r="Q8907">
        <v>52</v>
      </c>
      <c r="R8907">
        <v>0</v>
      </c>
      <c r="S8907">
        <v>0</v>
      </c>
      <c r="T8907">
        <v>0</v>
      </c>
      <c r="U8907">
        <v>17</v>
      </c>
      <c r="V8907">
        <v>0</v>
      </c>
      <c r="W8907">
        <v>0</v>
      </c>
      <c r="X8907">
        <v>0</v>
      </c>
      <c r="Y8907">
        <v>44.455914</v>
      </c>
      <c r="Z8907">
        <v>0</v>
      </c>
      <c r="AA8907">
        <v>0</v>
      </c>
      <c r="AB8907">
        <v>0</v>
      </c>
      <c r="AC8907">
        <v>102.023094</v>
      </c>
      <c r="AD8907">
        <v>0</v>
      </c>
      <c r="AE8907">
        <v>0</v>
      </c>
      <c r="AF8907">
        <v>146.47900000000001</v>
      </c>
    </row>
    <row r="8908" spans="1:32" x14ac:dyDescent="0.3">
      <c r="A8908">
        <v>2793475</v>
      </c>
      <c r="B8908">
        <v>3</v>
      </c>
      <c r="C8908" t="s">
        <v>82</v>
      </c>
      <c r="D8908" t="s">
        <v>91</v>
      </c>
      <c r="E8908" t="s">
        <v>2530</v>
      </c>
      <c r="F8908" t="s">
        <v>2531</v>
      </c>
      <c r="G8908" t="s">
        <v>31546</v>
      </c>
      <c r="H8908" t="s">
        <v>145</v>
      </c>
      <c r="I8908" t="s">
        <v>78</v>
      </c>
      <c r="J8908" t="s">
        <v>135</v>
      </c>
      <c r="K8908" t="s">
        <v>22</v>
      </c>
      <c r="L8908" t="s">
        <v>136</v>
      </c>
      <c r="M8908" t="s">
        <v>31202</v>
      </c>
      <c r="N8908" t="s">
        <v>31209</v>
      </c>
      <c r="O8908">
        <v>1.173888888888889</v>
      </c>
      <c r="P8908">
        <v>0</v>
      </c>
      <c r="Q8908">
        <v>280</v>
      </c>
      <c r="R8908">
        <v>0</v>
      </c>
      <c r="S8908">
        <v>0</v>
      </c>
      <c r="T8908">
        <v>0</v>
      </c>
      <c r="U8908">
        <v>3</v>
      </c>
      <c r="V8908">
        <v>0</v>
      </c>
      <c r="W8908">
        <v>0</v>
      </c>
      <c r="X8908">
        <v>0</v>
      </c>
      <c r="Y8908">
        <v>95.682000000000002</v>
      </c>
      <c r="Z8908">
        <v>0</v>
      </c>
      <c r="AA8908">
        <v>0</v>
      </c>
      <c r="AB8908">
        <v>0</v>
      </c>
      <c r="AC8908">
        <v>1.940814</v>
      </c>
      <c r="AD8908">
        <v>0</v>
      </c>
      <c r="AE8908">
        <v>0</v>
      </c>
      <c r="AF8908">
        <v>97.622810000000001</v>
      </c>
    </row>
    <row r="8909" spans="1:32" x14ac:dyDescent="0.3">
      <c r="A8909">
        <v>2787548</v>
      </c>
      <c r="B8909">
        <v>1</v>
      </c>
      <c r="C8909" t="s">
        <v>82</v>
      </c>
      <c r="D8909" t="s">
        <v>94</v>
      </c>
      <c r="E8909" t="s">
        <v>14460</v>
      </c>
      <c r="F8909" t="s">
        <v>14461</v>
      </c>
      <c r="G8909" t="s">
        <v>31546</v>
      </c>
      <c r="H8909" t="s">
        <v>210</v>
      </c>
      <c r="I8909" t="s">
        <v>78</v>
      </c>
      <c r="J8909" t="s">
        <v>135</v>
      </c>
      <c r="K8909" t="s">
        <v>22</v>
      </c>
      <c r="L8909" t="s">
        <v>136</v>
      </c>
      <c r="M8909" t="s">
        <v>31210</v>
      </c>
      <c r="N8909" t="s">
        <v>31211</v>
      </c>
      <c r="O8909">
        <v>3.778888888888889</v>
      </c>
      <c r="P8909">
        <v>0</v>
      </c>
      <c r="Q8909">
        <v>52</v>
      </c>
      <c r="R8909">
        <v>0</v>
      </c>
      <c r="S8909">
        <v>0</v>
      </c>
      <c r="T8909">
        <v>0</v>
      </c>
      <c r="U8909">
        <v>5</v>
      </c>
      <c r="V8909">
        <v>0</v>
      </c>
      <c r="W8909">
        <v>0</v>
      </c>
      <c r="X8909">
        <v>0</v>
      </c>
      <c r="Y8909">
        <v>22.037016000000001</v>
      </c>
      <c r="Z8909">
        <v>0</v>
      </c>
      <c r="AA8909">
        <v>0</v>
      </c>
      <c r="AB8909">
        <v>0</v>
      </c>
      <c r="AC8909">
        <v>8.6870309999999993</v>
      </c>
      <c r="AD8909">
        <v>0</v>
      </c>
      <c r="AE8909">
        <v>0</v>
      </c>
      <c r="AF8909">
        <v>30.724046999999999</v>
      </c>
    </row>
    <row r="8910" spans="1:32" x14ac:dyDescent="0.3">
      <c r="A8910">
        <v>2802905</v>
      </c>
      <c r="B8910">
        <v>1</v>
      </c>
      <c r="C8910" t="s">
        <v>82</v>
      </c>
      <c r="D8910" t="s">
        <v>92</v>
      </c>
      <c r="E8910" t="s">
        <v>31212</v>
      </c>
      <c r="F8910" t="s">
        <v>31213</v>
      </c>
      <c r="G8910" t="s">
        <v>31548</v>
      </c>
      <c r="H8910" t="s">
        <v>893</v>
      </c>
      <c r="I8910" t="s">
        <v>78</v>
      </c>
      <c r="J8910" t="s">
        <v>135</v>
      </c>
      <c r="K8910" t="s">
        <v>22</v>
      </c>
      <c r="L8910" t="s">
        <v>136</v>
      </c>
      <c r="M8910" t="s">
        <v>31214</v>
      </c>
      <c r="N8910" t="s">
        <v>31215</v>
      </c>
      <c r="O8910">
        <v>2.0111111111111111</v>
      </c>
      <c r="P8910">
        <v>0</v>
      </c>
      <c r="Q8910">
        <v>1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0</v>
      </c>
      <c r="AF8910">
        <v>0</v>
      </c>
    </row>
    <row r="8911" spans="1:32" x14ac:dyDescent="0.3">
      <c r="A8911">
        <v>2791290</v>
      </c>
      <c r="B8911">
        <v>1</v>
      </c>
      <c r="C8911" t="s">
        <v>82</v>
      </c>
      <c r="D8911" t="s">
        <v>112</v>
      </c>
      <c r="E8911" t="s">
        <v>31216</v>
      </c>
      <c r="F8911" t="s">
        <v>31217</v>
      </c>
      <c r="G8911" t="s">
        <v>31545</v>
      </c>
      <c r="H8911" t="s">
        <v>185</v>
      </c>
      <c r="I8911" t="s">
        <v>79</v>
      </c>
      <c r="J8911" t="s">
        <v>135</v>
      </c>
      <c r="K8911" t="s">
        <v>22</v>
      </c>
      <c r="L8911" t="s">
        <v>136</v>
      </c>
      <c r="M8911" t="s">
        <v>31218</v>
      </c>
      <c r="N8911" t="s">
        <v>31219</v>
      </c>
      <c r="O8911">
        <v>0.51093500000000003</v>
      </c>
      <c r="P8911">
        <v>0</v>
      </c>
      <c r="Q8911">
        <v>11143</v>
      </c>
      <c r="R8911">
        <v>1</v>
      </c>
      <c r="S8911">
        <v>61</v>
      </c>
      <c r="T8911">
        <v>2</v>
      </c>
      <c r="U8911">
        <v>2082</v>
      </c>
      <c r="V8911">
        <v>0</v>
      </c>
      <c r="W8911">
        <v>1</v>
      </c>
      <c r="X8911">
        <v>0</v>
      </c>
      <c r="Y8911">
        <v>1334.8475000000001</v>
      </c>
      <c r="Z8911">
        <v>0.29354864000000003</v>
      </c>
      <c r="AA8911">
        <v>5.6132770000000001</v>
      </c>
      <c r="AB8911">
        <v>77.573493999999997</v>
      </c>
      <c r="AC8911">
        <v>713.75573999999995</v>
      </c>
      <c r="AD8911">
        <v>0</v>
      </c>
      <c r="AE8911">
        <v>1.4756453</v>
      </c>
      <c r="AF8911">
        <v>2133.5592999999999</v>
      </c>
    </row>
    <row r="8912" spans="1:32" x14ac:dyDescent="0.3">
      <c r="A8912">
        <v>2795754</v>
      </c>
      <c r="B8912">
        <v>1</v>
      </c>
      <c r="C8912" t="s">
        <v>82</v>
      </c>
      <c r="D8912" t="s">
        <v>91</v>
      </c>
      <c r="E8912" t="s">
        <v>31220</v>
      </c>
      <c r="F8912" t="s">
        <v>31221</v>
      </c>
      <c r="G8912" t="s">
        <v>31551</v>
      </c>
      <c r="H8912" t="s">
        <v>672</v>
      </c>
      <c r="I8912" t="s">
        <v>79</v>
      </c>
      <c r="J8912" t="s">
        <v>135</v>
      </c>
      <c r="K8912" t="s">
        <v>22</v>
      </c>
      <c r="L8912" t="s">
        <v>136</v>
      </c>
      <c r="M8912" t="s">
        <v>31222</v>
      </c>
      <c r="N8912" t="s">
        <v>31223</v>
      </c>
      <c r="O8912">
        <v>3.278056388888889</v>
      </c>
      <c r="P8912">
        <v>10</v>
      </c>
      <c r="Q8912">
        <v>489</v>
      </c>
      <c r="R8912">
        <v>3</v>
      </c>
      <c r="S8912">
        <v>168</v>
      </c>
      <c r="T8912">
        <v>4</v>
      </c>
      <c r="U8912">
        <v>84</v>
      </c>
      <c r="V8912">
        <v>0</v>
      </c>
      <c r="W8912">
        <v>0</v>
      </c>
      <c r="X8912">
        <v>16.331060000000001</v>
      </c>
      <c r="Y8912">
        <v>419.75745000000001</v>
      </c>
      <c r="Z8912">
        <v>106.70835</v>
      </c>
      <c r="AA8912">
        <v>268.86306999999999</v>
      </c>
      <c r="AB8912">
        <v>7.4621963999999998</v>
      </c>
      <c r="AC8912">
        <v>286.84775000000002</v>
      </c>
      <c r="AD8912">
        <v>0</v>
      </c>
      <c r="AE8912">
        <v>0</v>
      </c>
      <c r="AF8912">
        <v>1105.9698000000001</v>
      </c>
    </row>
    <row r="8913" spans="1:32" x14ac:dyDescent="0.3">
      <c r="A8913">
        <v>2807655</v>
      </c>
      <c r="B8913">
        <v>1</v>
      </c>
      <c r="C8913" t="s">
        <v>82</v>
      </c>
      <c r="D8913" t="s">
        <v>96</v>
      </c>
      <c r="E8913" t="s">
        <v>31224</v>
      </c>
      <c r="F8913" t="s">
        <v>27419</v>
      </c>
      <c r="G8913" t="s">
        <v>31546</v>
      </c>
      <c r="H8913" t="s">
        <v>223</v>
      </c>
      <c r="I8913" t="s">
        <v>78</v>
      </c>
      <c r="J8913" t="s">
        <v>135</v>
      </c>
      <c r="K8913" t="s">
        <v>22</v>
      </c>
      <c r="L8913" t="s">
        <v>136</v>
      </c>
      <c r="M8913" t="s">
        <v>31225</v>
      </c>
      <c r="N8913" t="s">
        <v>31226</v>
      </c>
      <c r="O8913">
        <v>0.52305638888888883</v>
      </c>
      <c r="P8913">
        <v>0</v>
      </c>
      <c r="Q8913">
        <v>65</v>
      </c>
      <c r="R8913">
        <v>0</v>
      </c>
      <c r="S8913">
        <v>0</v>
      </c>
      <c r="T8913">
        <v>0</v>
      </c>
      <c r="U8913">
        <v>8</v>
      </c>
      <c r="V8913">
        <v>0</v>
      </c>
      <c r="W8913">
        <v>0</v>
      </c>
      <c r="X8913">
        <v>0</v>
      </c>
      <c r="Y8913">
        <v>10.281605000000001</v>
      </c>
      <c r="Z8913">
        <v>0</v>
      </c>
      <c r="AA8913">
        <v>0</v>
      </c>
      <c r="AB8913">
        <v>0</v>
      </c>
      <c r="AC8913">
        <v>3.4850973999999999</v>
      </c>
      <c r="AD8913">
        <v>0</v>
      </c>
      <c r="AE8913">
        <v>0</v>
      </c>
      <c r="AF8913">
        <v>13.766702</v>
      </c>
    </row>
    <row r="8914" spans="1:32" x14ac:dyDescent="0.3">
      <c r="A8914">
        <v>2807523</v>
      </c>
      <c r="B8914">
        <v>1</v>
      </c>
      <c r="C8914" t="s">
        <v>82</v>
      </c>
      <c r="D8914" t="s">
        <v>99</v>
      </c>
      <c r="E8914" t="s">
        <v>31227</v>
      </c>
      <c r="F8914" t="s">
        <v>31228</v>
      </c>
      <c r="G8914" t="s">
        <v>31546</v>
      </c>
      <c r="H8914" t="s">
        <v>172</v>
      </c>
      <c r="I8914" t="s">
        <v>78</v>
      </c>
      <c r="J8914" t="s">
        <v>135</v>
      </c>
      <c r="K8914" t="s">
        <v>22</v>
      </c>
      <c r="L8914" t="s">
        <v>136</v>
      </c>
      <c r="M8914" t="s">
        <v>31229</v>
      </c>
      <c r="N8914" t="s">
        <v>31230</v>
      </c>
      <c r="O8914">
        <v>4.4513897222222223</v>
      </c>
      <c r="P8914">
        <v>0</v>
      </c>
      <c r="Q8914">
        <v>41</v>
      </c>
      <c r="R8914">
        <v>0</v>
      </c>
      <c r="S8914">
        <v>5</v>
      </c>
      <c r="T8914">
        <v>0</v>
      </c>
      <c r="U8914">
        <v>6</v>
      </c>
      <c r="V8914">
        <v>0</v>
      </c>
      <c r="W8914">
        <v>0</v>
      </c>
      <c r="X8914">
        <v>0</v>
      </c>
      <c r="Y8914">
        <v>64.478620000000006</v>
      </c>
      <c r="Z8914">
        <v>0</v>
      </c>
      <c r="AA8914">
        <v>6.0113070000000004</v>
      </c>
      <c r="AB8914">
        <v>0</v>
      </c>
      <c r="AC8914">
        <v>13.463020999999999</v>
      </c>
      <c r="AD8914">
        <v>0</v>
      </c>
      <c r="AE8914">
        <v>0</v>
      </c>
      <c r="AF8914">
        <v>83.952950000000001</v>
      </c>
    </row>
    <row r="8915" spans="1:32" x14ac:dyDescent="0.3">
      <c r="A8915">
        <v>2786254</v>
      </c>
      <c r="B8915">
        <v>1</v>
      </c>
      <c r="C8915" t="s">
        <v>82</v>
      </c>
      <c r="D8915" t="s">
        <v>111</v>
      </c>
      <c r="E8915" t="s">
        <v>31231</v>
      </c>
      <c r="F8915" t="s">
        <v>31232</v>
      </c>
      <c r="G8915" t="s">
        <v>31549</v>
      </c>
      <c r="H8915" t="s">
        <v>134</v>
      </c>
      <c r="I8915" t="s">
        <v>79</v>
      </c>
      <c r="J8915" t="s">
        <v>135</v>
      </c>
      <c r="K8915" t="s">
        <v>22</v>
      </c>
      <c r="L8915" t="s">
        <v>136</v>
      </c>
      <c r="M8915" t="s">
        <v>31233</v>
      </c>
      <c r="N8915" t="s">
        <v>31234</v>
      </c>
      <c r="O8915">
        <v>4.8072222222222223</v>
      </c>
      <c r="P8915">
        <v>1</v>
      </c>
      <c r="Q8915">
        <v>738</v>
      </c>
      <c r="R8915">
        <v>27</v>
      </c>
      <c r="S8915">
        <v>209</v>
      </c>
      <c r="T8915">
        <v>10</v>
      </c>
      <c r="U8915">
        <v>107</v>
      </c>
      <c r="V8915">
        <v>4</v>
      </c>
      <c r="W8915">
        <v>0</v>
      </c>
      <c r="X8915">
        <v>3.9005320000000001</v>
      </c>
      <c r="Y8915">
        <v>644.44640000000004</v>
      </c>
      <c r="Z8915">
        <v>283.83008000000001</v>
      </c>
      <c r="AA8915">
        <v>521.57165999999995</v>
      </c>
      <c r="AB8915">
        <v>250.21512999999999</v>
      </c>
      <c r="AC8915">
        <v>356.78482000000002</v>
      </c>
      <c r="AD8915">
        <v>867.49879999999996</v>
      </c>
      <c r="AE8915">
        <v>0</v>
      </c>
      <c r="AF8915">
        <v>2928.2473</v>
      </c>
    </row>
    <row r="8916" spans="1:32" x14ac:dyDescent="0.3">
      <c r="A8916">
        <v>2783586</v>
      </c>
      <c r="B8916">
        <v>1</v>
      </c>
      <c r="C8916" t="s">
        <v>82</v>
      </c>
      <c r="D8916" t="s">
        <v>90</v>
      </c>
      <c r="E8916" t="s">
        <v>31235</v>
      </c>
      <c r="F8916" t="s">
        <v>31236</v>
      </c>
      <c r="G8916" t="s">
        <v>31546</v>
      </c>
      <c r="H8916" t="s">
        <v>223</v>
      </c>
      <c r="I8916" t="s">
        <v>78</v>
      </c>
      <c r="J8916" t="s">
        <v>135</v>
      </c>
      <c r="K8916" t="s">
        <v>22</v>
      </c>
      <c r="L8916" t="s">
        <v>136</v>
      </c>
      <c r="M8916" t="s">
        <v>31237</v>
      </c>
      <c r="N8916" t="s">
        <v>31238</v>
      </c>
      <c r="O8916">
        <v>3.568888888888889</v>
      </c>
      <c r="P8916">
        <v>0</v>
      </c>
      <c r="Q8916">
        <v>221</v>
      </c>
      <c r="R8916">
        <v>0</v>
      </c>
      <c r="S8916">
        <v>0</v>
      </c>
      <c r="T8916">
        <v>0</v>
      </c>
      <c r="U8916">
        <v>17</v>
      </c>
      <c r="V8916">
        <v>0</v>
      </c>
      <c r="W8916">
        <v>0</v>
      </c>
      <c r="X8916">
        <v>0</v>
      </c>
      <c r="Y8916">
        <v>192.79125999999999</v>
      </c>
      <c r="Z8916">
        <v>0</v>
      </c>
      <c r="AA8916">
        <v>0</v>
      </c>
      <c r="AB8916">
        <v>0</v>
      </c>
      <c r="AC8916">
        <v>49.124299999999998</v>
      </c>
      <c r="AD8916">
        <v>0</v>
      </c>
      <c r="AE8916">
        <v>0</v>
      </c>
      <c r="AF8916">
        <v>241.91556</v>
      </c>
    </row>
    <row r="8917" spans="1:32" x14ac:dyDescent="0.3">
      <c r="A8917">
        <v>2798655</v>
      </c>
      <c r="B8917">
        <v>1</v>
      </c>
      <c r="C8917" t="s">
        <v>82</v>
      </c>
      <c r="D8917" t="s">
        <v>106</v>
      </c>
      <c r="E8917" t="s">
        <v>31239</v>
      </c>
      <c r="F8917" t="s">
        <v>3437</v>
      </c>
      <c r="G8917" t="s">
        <v>31548</v>
      </c>
      <c r="H8917" t="s">
        <v>893</v>
      </c>
      <c r="I8917" t="s">
        <v>78</v>
      </c>
      <c r="J8917" t="s">
        <v>135</v>
      </c>
      <c r="K8917" t="s">
        <v>22</v>
      </c>
      <c r="L8917" t="s">
        <v>136</v>
      </c>
      <c r="M8917" t="s">
        <v>31240</v>
      </c>
      <c r="N8917" t="s">
        <v>31241</v>
      </c>
      <c r="O8917">
        <v>4.2547222222222221</v>
      </c>
      <c r="P8917">
        <v>0</v>
      </c>
      <c r="Q8917">
        <v>4</v>
      </c>
      <c r="R8917">
        <v>0</v>
      </c>
      <c r="S8917">
        <v>0</v>
      </c>
      <c r="T8917">
        <v>0</v>
      </c>
      <c r="U8917">
        <v>1</v>
      </c>
      <c r="V8917">
        <v>0</v>
      </c>
      <c r="W8917">
        <v>0</v>
      </c>
      <c r="X8917">
        <v>0</v>
      </c>
      <c r="Y8917">
        <v>2.2688674999999998</v>
      </c>
      <c r="Z8917">
        <v>0</v>
      </c>
      <c r="AA8917">
        <v>0</v>
      </c>
      <c r="AB8917">
        <v>0</v>
      </c>
      <c r="AC8917">
        <v>5.5531009999999997E-4</v>
      </c>
      <c r="AD8917">
        <v>0</v>
      </c>
      <c r="AE8917">
        <v>0</v>
      </c>
      <c r="AF8917">
        <v>2.2694228000000001</v>
      </c>
    </row>
    <row r="8918" spans="1:32" x14ac:dyDescent="0.3">
      <c r="A8918">
        <v>2807210</v>
      </c>
      <c r="B8918">
        <v>1</v>
      </c>
      <c r="C8918" t="s">
        <v>82</v>
      </c>
      <c r="D8918" t="s">
        <v>84</v>
      </c>
      <c r="E8918" t="s">
        <v>31242</v>
      </c>
      <c r="F8918" t="s">
        <v>31243</v>
      </c>
      <c r="G8918" t="s">
        <v>31546</v>
      </c>
      <c r="H8918" t="s">
        <v>223</v>
      </c>
      <c r="I8918" t="s">
        <v>78</v>
      </c>
      <c r="J8918" t="s">
        <v>135</v>
      </c>
      <c r="K8918" t="s">
        <v>22</v>
      </c>
      <c r="L8918" t="s">
        <v>136</v>
      </c>
      <c r="M8918" t="s">
        <v>31244</v>
      </c>
      <c r="N8918" t="s">
        <v>31245</v>
      </c>
      <c r="O8918">
        <v>1.2158341666666665</v>
      </c>
      <c r="P8918">
        <v>0</v>
      </c>
      <c r="Q8918">
        <v>71</v>
      </c>
      <c r="R8918">
        <v>0</v>
      </c>
      <c r="S8918">
        <v>0</v>
      </c>
      <c r="T8918">
        <v>0</v>
      </c>
      <c r="U8918">
        <v>5</v>
      </c>
      <c r="V8918">
        <v>0</v>
      </c>
      <c r="W8918">
        <v>0</v>
      </c>
      <c r="X8918">
        <v>0</v>
      </c>
      <c r="Y8918">
        <v>10.200521999999999</v>
      </c>
      <c r="Z8918">
        <v>0</v>
      </c>
      <c r="AA8918">
        <v>0</v>
      </c>
      <c r="AB8918">
        <v>0</v>
      </c>
      <c r="AC8918">
        <v>1.5926762999999999</v>
      </c>
      <c r="AD8918">
        <v>0</v>
      </c>
      <c r="AE8918">
        <v>0</v>
      </c>
      <c r="AF8918">
        <v>11.793199</v>
      </c>
    </row>
    <row r="8919" spans="1:32" x14ac:dyDescent="0.3">
      <c r="A8919">
        <v>2807349</v>
      </c>
      <c r="B8919">
        <v>1</v>
      </c>
      <c r="C8919" t="s">
        <v>82</v>
      </c>
      <c r="D8919" t="s">
        <v>92</v>
      </c>
      <c r="E8919" t="s">
        <v>31246</v>
      </c>
      <c r="F8919" t="s">
        <v>31247</v>
      </c>
      <c r="G8919" t="s">
        <v>31546</v>
      </c>
      <c r="H8919" t="s">
        <v>380</v>
      </c>
      <c r="I8919" t="s">
        <v>78</v>
      </c>
      <c r="J8919" t="s">
        <v>135</v>
      </c>
      <c r="K8919" t="s">
        <v>22</v>
      </c>
      <c r="L8919" t="s">
        <v>136</v>
      </c>
      <c r="M8919" t="s">
        <v>31248</v>
      </c>
      <c r="N8919" t="s">
        <v>31249</v>
      </c>
      <c r="O8919">
        <v>8.0147233333333343</v>
      </c>
      <c r="P8919">
        <v>0</v>
      </c>
      <c r="Q8919">
        <v>47</v>
      </c>
      <c r="R8919">
        <v>0</v>
      </c>
      <c r="S8919">
        <v>1</v>
      </c>
      <c r="T8919">
        <v>0</v>
      </c>
      <c r="U8919">
        <v>14</v>
      </c>
      <c r="V8919">
        <v>0</v>
      </c>
      <c r="W8919">
        <v>0</v>
      </c>
      <c r="X8919">
        <v>0</v>
      </c>
      <c r="Y8919">
        <v>303.64440000000002</v>
      </c>
      <c r="Z8919">
        <v>0</v>
      </c>
      <c r="AA8919">
        <v>5.4064164000000003</v>
      </c>
      <c r="AB8919">
        <v>0</v>
      </c>
      <c r="AC8919">
        <v>134.32525999999999</v>
      </c>
      <c r="AD8919">
        <v>0</v>
      </c>
      <c r="AE8919">
        <v>0</v>
      </c>
      <c r="AF8919">
        <v>443.37607000000003</v>
      </c>
    </row>
    <row r="8920" spans="1:32" x14ac:dyDescent="0.3">
      <c r="A8920">
        <v>3000301</v>
      </c>
      <c r="B8920">
        <v>1</v>
      </c>
      <c r="C8920" t="s">
        <v>82</v>
      </c>
      <c r="D8920" t="s">
        <v>92</v>
      </c>
      <c r="E8920" t="s">
        <v>31250</v>
      </c>
      <c r="F8920" t="s">
        <v>31251</v>
      </c>
      <c r="G8920" t="s">
        <v>31551</v>
      </c>
      <c r="H8920" t="s">
        <v>624</v>
      </c>
      <c r="I8920" t="s">
        <v>79</v>
      </c>
      <c r="J8920" t="s">
        <v>135</v>
      </c>
      <c r="K8920" t="s">
        <v>22</v>
      </c>
      <c r="L8920" t="s">
        <v>136</v>
      </c>
      <c r="M8920" t="s">
        <v>31252</v>
      </c>
      <c r="N8920" t="s">
        <v>625</v>
      </c>
      <c r="O8920">
        <v>1.3063922222222222</v>
      </c>
      <c r="P8920">
        <v>0</v>
      </c>
      <c r="Q8920">
        <v>71</v>
      </c>
      <c r="R8920">
        <v>0</v>
      </c>
      <c r="S8920">
        <v>0</v>
      </c>
      <c r="T8920">
        <v>0</v>
      </c>
      <c r="U8920">
        <v>2</v>
      </c>
      <c r="V8920">
        <v>0</v>
      </c>
      <c r="W8920">
        <v>0</v>
      </c>
      <c r="X8920">
        <v>0</v>
      </c>
      <c r="Y8920">
        <v>15.101689</v>
      </c>
      <c r="Z8920">
        <v>0</v>
      </c>
      <c r="AA8920">
        <v>0</v>
      </c>
      <c r="AB8920">
        <v>0</v>
      </c>
      <c r="AC8920">
        <v>2.5007796999999998E-2</v>
      </c>
      <c r="AD8920">
        <v>0</v>
      </c>
      <c r="AE8920">
        <v>0</v>
      </c>
      <c r="AF8920">
        <v>15.126697</v>
      </c>
    </row>
    <row r="8921" spans="1:32" x14ac:dyDescent="0.3">
      <c r="A8921">
        <v>2807595</v>
      </c>
      <c r="B8921">
        <v>1</v>
      </c>
      <c r="C8921" t="s">
        <v>83</v>
      </c>
      <c r="D8921" t="s">
        <v>115</v>
      </c>
      <c r="E8921" t="s">
        <v>31253</v>
      </c>
      <c r="F8921" t="s">
        <v>31254</v>
      </c>
      <c r="G8921" t="s">
        <v>31552</v>
      </c>
      <c r="H8921" t="s">
        <v>261</v>
      </c>
      <c r="I8921" t="s">
        <v>78</v>
      </c>
      <c r="J8921" t="s">
        <v>135</v>
      </c>
      <c r="K8921" t="s">
        <v>22</v>
      </c>
      <c r="L8921" t="s">
        <v>136</v>
      </c>
      <c r="M8921" t="s">
        <v>31255</v>
      </c>
      <c r="N8921" t="s">
        <v>1072</v>
      </c>
      <c r="O8921">
        <v>3.4933341666666666</v>
      </c>
      <c r="P8921">
        <v>0</v>
      </c>
      <c r="Q8921">
        <v>46</v>
      </c>
      <c r="R8921">
        <v>0</v>
      </c>
      <c r="S8921">
        <v>0</v>
      </c>
      <c r="T8921">
        <v>0</v>
      </c>
      <c r="U8921">
        <v>1</v>
      </c>
      <c r="V8921">
        <v>0</v>
      </c>
      <c r="W8921">
        <v>0</v>
      </c>
      <c r="X8921">
        <v>0</v>
      </c>
      <c r="Y8921">
        <v>9.5558460000000007</v>
      </c>
      <c r="Z8921">
        <v>0</v>
      </c>
      <c r="AA8921">
        <v>0</v>
      </c>
      <c r="AB8921">
        <v>0</v>
      </c>
      <c r="AC8921">
        <v>0.38825675999999998</v>
      </c>
      <c r="AD8921">
        <v>0</v>
      </c>
      <c r="AE8921">
        <v>0</v>
      </c>
      <c r="AF8921">
        <v>9.9441030000000001</v>
      </c>
    </row>
    <row r="8922" spans="1:32" x14ac:dyDescent="0.3">
      <c r="A8922">
        <v>2807182</v>
      </c>
      <c r="B8922">
        <v>1</v>
      </c>
      <c r="C8922" t="s">
        <v>82</v>
      </c>
      <c r="D8922" t="s">
        <v>92</v>
      </c>
      <c r="E8922" t="s">
        <v>31256</v>
      </c>
      <c r="F8922" t="s">
        <v>31257</v>
      </c>
      <c r="G8922" t="s">
        <v>31552</v>
      </c>
      <c r="H8922" t="s">
        <v>320</v>
      </c>
      <c r="I8922" t="s">
        <v>78</v>
      </c>
      <c r="J8922" t="s">
        <v>135</v>
      </c>
      <c r="K8922" t="s">
        <v>22</v>
      </c>
      <c r="L8922" t="s">
        <v>136</v>
      </c>
      <c r="M8922" t="s">
        <v>31258</v>
      </c>
      <c r="N8922" t="s">
        <v>31259</v>
      </c>
      <c r="O8922">
        <v>0.20833416666666668</v>
      </c>
      <c r="P8922">
        <v>0</v>
      </c>
      <c r="Q8922">
        <v>76</v>
      </c>
      <c r="R8922">
        <v>0</v>
      </c>
      <c r="S8922">
        <v>1</v>
      </c>
      <c r="T8922">
        <v>0</v>
      </c>
      <c r="U8922">
        <v>120</v>
      </c>
      <c r="V8922">
        <v>0</v>
      </c>
      <c r="W8922">
        <v>0</v>
      </c>
      <c r="X8922">
        <v>0</v>
      </c>
      <c r="Y8922">
        <v>4.8904047000000004</v>
      </c>
      <c r="Z8922">
        <v>0</v>
      </c>
      <c r="AA8922">
        <v>6.3296519999999995E-2</v>
      </c>
      <c r="AB8922">
        <v>0</v>
      </c>
      <c r="AC8922">
        <v>20.757002</v>
      </c>
      <c r="AD8922">
        <v>0</v>
      </c>
      <c r="AE8922">
        <v>0</v>
      </c>
      <c r="AF8922">
        <v>25.710702999999999</v>
      </c>
    </row>
    <row r="8923" spans="1:32" x14ac:dyDescent="0.3">
      <c r="A8923">
        <v>2807591</v>
      </c>
      <c r="B8923">
        <v>1</v>
      </c>
      <c r="C8923" t="s">
        <v>82</v>
      </c>
      <c r="D8923" t="s">
        <v>88</v>
      </c>
      <c r="E8923" t="s">
        <v>31260</v>
      </c>
      <c r="F8923" t="s">
        <v>7772</v>
      </c>
      <c r="G8923" t="s">
        <v>31546</v>
      </c>
      <c r="H8923" t="s">
        <v>223</v>
      </c>
      <c r="I8923" t="s">
        <v>78</v>
      </c>
      <c r="J8923" t="s">
        <v>135</v>
      </c>
      <c r="K8923" t="s">
        <v>22</v>
      </c>
      <c r="L8923" t="s">
        <v>136</v>
      </c>
      <c r="M8923" t="s">
        <v>31261</v>
      </c>
      <c r="N8923" t="s">
        <v>31262</v>
      </c>
      <c r="O8923">
        <v>1.6444452777777776</v>
      </c>
      <c r="P8923">
        <v>0</v>
      </c>
      <c r="Q8923">
        <v>35</v>
      </c>
      <c r="R8923">
        <v>0</v>
      </c>
      <c r="S8923">
        <v>1</v>
      </c>
      <c r="T8923">
        <v>0</v>
      </c>
      <c r="U8923">
        <v>5</v>
      </c>
      <c r="V8923">
        <v>0</v>
      </c>
      <c r="W8923">
        <v>0</v>
      </c>
      <c r="X8923">
        <v>0</v>
      </c>
      <c r="Y8923">
        <v>16.892242</v>
      </c>
      <c r="Z8923">
        <v>0</v>
      </c>
      <c r="AA8923">
        <v>0.40617449999999999</v>
      </c>
      <c r="AB8923">
        <v>0</v>
      </c>
      <c r="AC8923">
        <v>2.9125923999999999</v>
      </c>
      <c r="AD8923">
        <v>0</v>
      </c>
      <c r="AE8923">
        <v>0</v>
      </c>
      <c r="AF8923">
        <v>20.211010000000002</v>
      </c>
    </row>
    <row r="8924" spans="1:32" x14ac:dyDescent="0.3">
      <c r="A8924">
        <v>2807346</v>
      </c>
      <c r="B8924">
        <v>1</v>
      </c>
      <c r="C8924" t="s">
        <v>82</v>
      </c>
      <c r="D8924" t="s">
        <v>99</v>
      </c>
      <c r="E8924" t="s">
        <v>31263</v>
      </c>
      <c r="F8924" t="s">
        <v>31264</v>
      </c>
      <c r="G8924" t="s">
        <v>31552</v>
      </c>
      <c r="H8924" t="s">
        <v>223</v>
      </c>
      <c r="I8924" t="s">
        <v>78</v>
      </c>
      <c r="J8924" t="s">
        <v>135</v>
      </c>
      <c r="K8924" t="s">
        <v>22</v>
      </c>
      <c r="L8924" t="s">
        <v>136</v>
      </c>
      <c r="M8924" t="s">
        <v>31265</v>
      </c>
      <c r="N8924" t="s">
        <v>31266</v>
      </c>
      <c r="O8924">
        <v>4.4302786111111114</v>
      </c>
      <c r="P8924">
        <v>0</v>
      </c>
      <c r="Q8924">
        <v>157</v>
      </c>
      <c r="R8924">
        <v>0</v>
      </c>
      <c r="S8924">
        <v>0</v>
      </c>
      <c r="T8924">
        <v>0</v>
      </c>
      <c r="U8924">
        <v>11</v>
      </c>
      <c r="V8924">
        <v>0</v>
      </c>
      <c r="W8924">
        <v>0</v>
      </c>
      <c r="X8924">
        <v>0</v>
      </c>
      <c r="Y8924">
        <v>120.3402</v>
      </c>
      <c r="Z8924">
        <v>0</v>
      </c>
      <c r="AA8924">
        <v>0</v>
      </c>
      <c r="AB8924">
        <v>0</v>
      </c>
      <c r="AC8924">
        <v>158.39177000000001</v>
      </c>
      <c r="AD8924">
        <v>0</v>
      </c>
      <c r="AE8924">
        <v>0</v>
      </c>
      <c r="AF8924">
        <v>278.73196000000002</v>
      </c>
    </row>
    <row r="8925" spans="1:32" x14ac:dyDescent="0.3">
      <c r="A8925">
        <v>2807650</v>
      </c>
      <c r="B8925">
        <v>1</v>
      </c>
      <c r="C8925" t="s">
        <v>82</v>
      </c>
      <c r="D8925" t="s">
        <v>84</v>
      </c>
      <c r="E8925" t="s">
        <v>31267</v>
      </c>
      <c r="F8925" t="s">
        <v>31268</v>
      </c>
      <c r="G8925" t="s">
        <v>31546</v>
      </c>
      <c r="H8925" t="s">
        <v>223</v>
      </c>
      <c r="I8925" t="s">
        <v>78</v>
      </c>
      <c r="J8925" t="s">
        <v>135</v>
      </c>
      <c r="K8925" t="s">
        <v>22</v>
      </c>
      <c r="L8925" t="s">
        <v>136</v>
      </c>
      <c r="M8925" t="s">
        <v>31269</v>
      </c>
      <c r="N8925" t="s">
        <v>31270</v>
      </c>
      <c r="O8925">
        <v>3.1463897222222226</v>
      </c>
      <c r="P8925">
        <v>0</v>
      </c>
      <c r="Q8925">
        <v>6</v>
      </c>
      <c r="R8925">
        <v>0</v>
      </c>
      <c r="S8925">
        <v>0</v>
      </c>
      <c r="T8925">
        <v>0</v>
      </c>
      <c r="U8925">
        <v>2</v>
      </c>
      <c r="V8925">
        <v>0</v>
      </c>
      <c r="W8925">
        <v>0</v>
      </c>
      <c r="X8925">
        <v>0</v>
      </c>
      <c r="Y8925">
        <v>6.109451</v>
      </c>
      <c r="Z8925">
        <v>0</v>
      </c>
      <c r="AA8925">
        <v>0</v>
      </c>
      <c r="AB8925">
        <v>0</v>
      </c>
      <c r="AC8925">
        <v>1.9086738000000001</v>
      </c>
      <c r="AD8925">
        <v>0</v>
      </c>
      <c r="AE8925">
        <v>0</v>
      </c>
      <c r="AF8925">
        <v>8.0181249999999995</v>
      </c>
    </row>
    <row r="8926" spans="1:32" x14ac:dyDescent="0.3">
      <c r="A8926">
        <v>2807000</v>
      </c>
      <c r="B8926">
        <v>1</v>
      </c>
      <c r="C8926" t="s">
        <v>82</v>
      </c>
      <c r="D8926" t="s">
        <v>92</v>
      </c>
      <c r="E8926" t="s">
        <v>31271</v>
      </c>
      <c r="F8926" t="s">
        <v>31272</v>
      </c>
      <c r="G8926" t="s">
        <v>31546</v>
      </c>
      <c r="H8926" t="s">
        <v>380</v>
      </c>
      <c r="I8926" t="s">
        <v>78</v>
      </c>
      <c r="J8926" t="s">
        <v>135</v>
      </c>
      <c r="K8926" t="s">
        <v>22</v>
      </c>
      <c r="L8926" t="s">
        <v>136</v>
      </c>
      <c r="M8926" t="s">
        <v>31273</v>
      </c>
      <c r="N8926" t="s">
        <v>31274</v>
      </c>
      <c r="O8926">
        <v>3.3538897222222226</v>
      </c>
      <c r="P8926">
        <v>0</v>
      </c>
      <c r="Q8926">
        <v>54</v>
      </c>
      <c r="R8926">
        <v>0</v>
      </c>
      <c r="S8926">
        <v>0</v>
      </c>
      <c r="T8926">
        <v>0</v>
      </c>
      <c r="U8926">
        <v>1</v>
      </c>
      <c r="V8926">
        <v>0</v>
      </c>
      <c r="W8926">
        <v>0</v>
      </c>
      <c r="X8926">
        <v>0</v>
      </c>
      <c r="Y8926">
        <v>41.369433999999998</v>
      </c>
      <c r="Z8926">
        <v>0</v>
      </c>
      <c r="AA8926">
        <v>0</v>
      </c>
      <c r="AB8926">
        <v>0</v>
      </c>
      <c r="AC8926">
        <v>0.84136699999999998</v>
      </c>
      <c r="AD8926">
        <v>0</v>
      </c>
      <c r="AE8926">
        <v>0</v>
      </c>
      <c r="AF8926">
        <v>42.210799999999999</v>
      </c>
    </row>
    <row r="8927" spans="1:32" x14ac:dyDescent="0.3">
      <c r="A8927">
        <v>2802118</v>
      </c>
      <c r="B8927">
        <v>1</v>
      </c>
      <c r="C8927" t="s">
        <v>82</v>
      </c>
      <c r="D8927" t="s">
        <v>108</v>
      </c>
      <c r="E8927" t="s">
        <v>31275</v>
      </c>
      <c r="F8927" t="s">
        <v>31276</v>
      </c>
      <c r="G8927" t="s">
        <v>31548</v>
      </c>
      <c r="H8927" t="s">
        <v>145</v>
      </c>
      <c r="I8927" t="s">
        <v>78</v>
      </c>
      <c r="J8927" t="s">
        <v>135</v>
      </c>
      <c r="K8927" t="s">
        <v>22</v>
      </c>
      <c r="L8927" t="s">
        <v>136</v>
      </c>
      <c r="M8927" t="s">
        <v>31277</v>
      </c>
      <c r="N8927" t="s">
        <v>31278</v>
      </c>
      <c r="O8927">
        <v>2.4516666666666667</v>
      </c>
      <c r="P8927">
        <v>0</v>
      </c>
      <c r="Q8927">
        <v>9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5.1667686000000002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5.1667686000000002</v>
      </c>
    </row>
    <row r="8928" spans="1:32" x14ac:dyDescent="0.3">
      <c r="A8928">
        <v>2783443</v>
      </c>
      <c r="B8928">
        <v>1</v>
      </c>
      <c r="C8928" t="s">
        <v>82</v>
      </c>
      <c r="D8928" t="s">
        <v>95</v>
      </c>
      <c r="E8928" t="s">
        <v>31279</v>
      </c>
      <c r="F8928" t="s">
        <v>31280</v>
      </c>
      <c r="G8928" t="s">
        <v>31551</v>
      </c>
      <c r="H8928" t="s">
        <v>1209</v>
      </c>
      <c r="I8928" t="s">
        <v>79</v>
      </c>
      <c r="J8928" t="s">
        <v>135</v>
      </c>
      <c r="K8928" t="s">
        <v>22</v>
      </c>
      <c r="L8928" t="s">
        <v>136</v>
      </c>
      <c r="M8928" t="s">
        <v>31281</v>
      </c>
      <c r="N8928" t="s">
        <v>31282</v>
      </c>
      <c r="O8928">
        <v>3.6577786111111115</v>
      </c>
      <c r="P8928">
        <v>10</v>
      </c>
      <c r="Q8928">
        <v>0</v>
      </c>
      <c r="R8928">
        <v>14</v>
      </c>
      <c r="S8928">
        <v>0</v>
      </c>
      <c r="T8928">
        <v>12</v>
      </c>
      <c r="U8928">
        <v>0</v>
      </c>
      <c r="V8928">
        <v>0</v>
      </c>
      <c r="W8928">
        <v>0</v>
      </c>
      <c r="X8928">
        <v>67.402360000000002</v>
      </c>
      <c r="Y8928">
        <v>5462.1270000000004</v>
      </c>
      <c r="Z8928">
        <v>395.56522000000001</v>
      </c>
      <c r="AA8928">
        <v>112.210075</v>
      </c>
      <c r="AB8928">
        <v>17432.348000000002</v>
      </c>
      <c r="AC8928">
        <v>2181.1572000000001</v>
      </c>
      <c r="AD8928">
        <v>1338.8690999999999</v>
      </c>
      <c r="AE8928">
        <v>7.1485224000000001</v>
      </c>
      <c r="AF8928">
        <v>26996.828000000001</v>
      </c>
    </row>
    <row r="8929" spans="1:32" x14ac:dyDescent="0.3">
      <c r="A8929">
        <v>2807342</v>
      </c>
      <c r="B8929">
        <v>1</v>
      </c>
      <c r="C8929" t="s">
        <v>82</v>
      </c>
      <c r="D8929" t="s">
        <v>112</v>
      </c>
      <c r="E8929" t="s">
        <v>31283</v>
      </c>
      <c r="F8929" t="s">
        <v>31284</v>
      </c>
      <c r="G8929" t="s">
        <v>31548</v>
      </c>
      <c r="H8929" t="s">
        <v>359</v>
      </c>
      <c r="I8929" t="s">
        <v>78</v>
      </c>
      <c r="J8929" t="s">
        <v>135</v>
      </c>
      <c r="K8929" t="s">
        <v>22</v>
      </c>
      <c r="L8929" t="s">
        <v>136</v>
      </c>
      <c r="M8929" t="s">
        <v>31285</v>
      </c>
      <c r="N8929" t="s">
        <v>31286</v>
      </c>
      <c r="O8929">
        <v>2.6297230555555555</v>
      </c>
      <c r="P8929">
        <v>0</v>
      </c>
      <c r="Q8929">
        <v>0</v>
      </c>
      <c r="R8929">
        <v>0</v>
      </c>
      <c r="S8929">
        <v>4</v>
      </c>
      <c r="T8929">
        <v>0</v>
      </c>
      <c r="U8929">
        <v>1</v>
      </c>
      <c r="V8929">
        <v>0</v>
      </c>
      <c r="W8929">
        <v>0</v>
      </c>
      <c r="X8929">
        <v>0</v>
      </c>
      <c r="Y8929">
        <v>0</v>
      </c>
      <c r="Z8929">
        <v>0</v>
      </c>
      <c r="AA8929">
        <v>4.3528433</v>
      </c>
      <c r="AB8929">
        <v>0</v>
      </c>
      <c r="AC8929">
        <v>0</v>
      </c>
      <c r="AD8929">
        <v>0</v>
      </c>
      <c r="AE8929">
        <v>0</v>
      </c>
      <c r="AF8929">
        <v>4.3528433</v>
      </c>
    </row>
    <row r="8930" spans="1:32" x14ac:dyDescent="0.3">
      <c r="A8930">
        <v>2807494</v>
      </c>
      <c r="B8930">
        <v>1</v>
      </c>
      <c r="C8930" t="s">
        <v>82</v>
      </c>
      <c r="D8930" t="s">
        <v>113</v>
      </c>
      <c r="E8930" t="s">
        <v>31287</v>
      </c>
      <c r="F8930" t="s">
        <v>31288</v>
      </c>
      <c r="G8930" t="s">
        <v>31548</v>
      </c>
      <c r="H8930" t="s">
        <v>2242</v>
      </c>
      <c r="I8930" t="s">
        <v>78</v>
      </c>
      <c r="J8930" t="s">
        <v>135</v>
      </c>
      <c r="K8930" t="s">
        <v>22</v>
      </c>
      <c r="L8930" t="s">
        <v>136</v>
      </c>
      <c r="M8930" t="s">
        <v>31289</v>
      </c>
      <c r="N8930" t="s">
        <v>31290</v>
      </c>
      <c r="O8930">
        <v>1.0158341666666668</v>
      </c>
      <c r="P8930">
        <v>0</v>
      </c>
      <c r="Q8930">
        <v>0</v>
      </c>
      <c r="R8930">
        <v>0</v>
      </c>
      <c r="S8930">
        <v>1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0.51298416000000002</v>
      </c>
      <c r="AB8930">
        <v>0</v>
      </c>
      <c r="AC8930">
        <v>0</v>
      </c>
      <c r="AD8930">
        <v>0</v>
      </c>
      <c r="AE8930">
        <v>0</v>
      </c>
      <c r="AF8930">
        <v>0.51298416000000002</v>
      </c>
    </row>
    <row r="8931" spans="1:32" x14ac:dyDescent="0.3">
      <c r="A8931">
        <v>2802118</v>
      </c>
      <c r="B8931">
        <v>2</v>
      </c>
      <c r="C8931" t="s">
        <v>82</v>
      </c>
      <c r="D8931" t="s">
        <v>108</v>
      </c>
      <c r="E8931" t="s">
        <v>31291</v>
      </c>
      <c r="F8931" t="s">
        <v>31292</v>
      </c>
      <c r="G8931" t="s">
        <v>31552</v>
      </c>
      <c r="H8931" t="s">
        <v>145</v>
      </c>
      <c r="I8931" t="s">
        <v>78</v>
      </c>
      <c r="J8931" t="s">
        <v>135</v>
      </c>
      <c r="K8931" t="s">
        <v>22</v>
      </c>
      <c r="L8931" t="s">
        <v>136</v>
      </c>
      <c r="M8931" t="s">
        <v>31278</v>
      </c>
      <c r="N8931" t="s">
        <v>31293</v>
      </c>
      <c r="O8931">
        <v>0.18111111111111111</v>
      </c>
      <c r="P8931">
        <v>0</v>
      </c>
      <c r="Q8931">
        <v>776</v>
      </c>
      <c r="R8931">
        <v>0</v>
      </c>
      <c r="S8931">
        <v>0</v>
      </c>
      <c r="T8931">
        <v>0</v>
      </c>
      <c r="U8931">
        <v>12</v>
      </c>
      <c r="V8931">
        <v>0</v>
      </c>
      <c r="W8931">
        <v>0</v>
      </c>
      <c r="X8931">
        <v>0</v>
      </c>
      <c r="Y8931">
        <v>41.653492</v>
      </c>
      <c r="Z8931">
        <v>0</v>
      </c>
      <c r="AA8931">
        <v>0</v>
      </c>
      <c r="AB8931">
        <v>0</v>
      </c>
      <c r="AC8931">
        <v>2.2436175</v>
      </c>
      <c r="AD8931">
        <v>0</v>
      </c>
      <c r="AE8931">
        <v>0</v>
      </c>
      <c r="AF8931">
        <v>43.897109999999998</v>
      </c>
    </row>
    <row r="8932" spans="1:32" x14ac:dyDescent="0.3">
      <c r="A8932">
        <v>2807540</v>
      </c>
      <c r="B8932">
        <v>1</v>
      </c>
      <c r="C8932" t="s">
        <v>82</v>
      </c>
      <c r="D8932" t="s">
        <v>90</v>
      </c>
      <c r="E8932" t="s">
        <v>31294</v>
      </c>
      <c r="F8932" t="s">
        <v>31295</v>
      </c>
      <c r="G8932" t="s">
        <v>31548</v>
      </c>
      <c r="H8932" t="s">
        <v>333</v>
      </c>
      <c r="I8932" t="s">
        <v>78</v>
      </c>
      <c r="J8932" t="s">
        <v>135</v>
      </c>
      <c r="K8932" t="s">
        <v>22</v>
      </c>
      <c r="L8932" t="s">
        <v>136</v>
      </c>
      <c r="M8932" t="s">
        <v>31296</v>
      </c>
      <c r="N8932" t="s">
        <v>31297</v>
      </c>
      <c r="O8932">
        <v>3.8719452777777779</v>
      </c>
      <c r="P8932">
        <v>0</v>
      </c>
      <c r="Q8932">
        <v>0</v>
      </c>
      <c r="R8932">
        <v>0</v>
      </c>
      <c r="S8932">
        <v>1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1.1409990999999999</v>
      </c>
      <c r="AB8932">
        <v>0</v>
      </c>
      <c r="AC8932">
        <v>0</v>
      </c>
      <c r="AD8932">
        <v>0</v>
      </c>
      <c r="AE8932">
        <v>0</v>
      </c>
      <c r="AF8932">
        <v>1.1409990999999999</v>
      </c>
    </row>
    <row r="8933" spans="1:32" x14ac:dyDescent="0.3">
      <c r="A8933">
        <v>2783177</v>
      </c>
      <c r="B8933">
        <v>1</v>
      </c>
      <c r="C8933" t="s">
        <v>82</v>
      </c>
      <c r="D8933" t="s">
        <v>84</v>
      </c>
      <c r="E8933" t="s">
        <v>31298</v>
      </c>
      <c r="F8933" t="s">
        <v>31299</v>
      </c>
      <c r="G8933" t="s">
        <v>31547</v>
      </c>
      <c r="H8933" t="s">
        <v>134</v>
      </c>
      <c r="I8933" t="s">
        <v>80</v>
      </c>
      <c r="J8933" t="s">
        <v>135</v>
      </c>
      <c r="K8933" t="s">
        <v>22</v>
      </c>
      <c r="L8933" t="s">
        <v>136</v>
      </c>
      <c r="M8933" t="s">
        <v>31300</v>
      </c>
      <c r="N8933" t="s">
        <v>31301</v>
      </c>
      <c r="O8933">
        <v>9.5000833333333326E-2</v>
      </c>
      <c r="P8933">
        <v>3</v>
      </c>
      <c r="Q8933">
        <v>1688</v>
      </c>
      <c r="R8933">
        <v>2</v>
      </c>
      <c r="S8933">
        <v>100</v>
      </c>
      <c r="T8933">
        <v>20</v>
      </c>
      <c r="U8933">
        <v>188</v>
      </c>
      <c r="V8933">
        <v>4</v>
      </c>
      <c r="W8933">
        <v>1</v>
      </c>
      <c r="X8933">
        <v>2.1870816000000001E-2</v>
      </c>
      <c r="Y8933">
        <v>57.198402000000002</v>
      </c>
      <c r="Z8933">
        <v>0.12188876</v>
      </c>
      <c r="AA8933">
        <v>1.7497678999999999</v>
      </c>
      <c r="AB8933">
        <v>189.8614</v>
      </c>
      <c r="AC8933">
        <v>28.747019000000002</v>
      </c>
      <c r="AD8933">
        <v>176.38576</v>
      </c>
      <c r="AE8933">
        <v>18.78961</v>
      </c>
      <c r="AF8933">
        <v>472.87572999999998</v>
      </c>
    </row>
    <row r="8934" spans="1:32" x14ac:dyDescent="0.3">
      <c r="A8934">
        <v>2799965</v>
      </c>
      <c r="B8934">
        <v>1</v>
      </c>
      <c r="C8934" t="s">
        <v>82</v>
      </c>
      <c r="D8934" t="s">
        <v>88</v>
      </c>
      <c r="E8934" t="s">
        <v>7516</v>
      </c>
      <c r="F8934" t="s">
        <v>7517</v>
      </c>
      <c r="G8934" t="s">
        <v>31547</v>
      </c>
      <c r="H8934" t="s">
        <v>134</v>
      </c>
      <c r="I8934" t="s">
        <v>79</v>
      </c>
      <c r="J8934" t="s">
        <v>135</v>
      </c>
      <c r="K8934" t="s">
        <v>22</v>
      </c>
      <c r="L8934" t="s">
        <v>136</v>
      </c>
      <c r="M8934" t="s">
        <v>31302</v>
      </c>
      <c r="N8934" t="s">
        <v>31303</v>
      </c>
      <c r="O8934">
        <v>0.59027777777777779</v>
      </c>
      <c r="P8934">
        <v>2</v>
      </c>
      <c r="Q8934">
        <v>995</v>
      </c>
      <c r="R8934">
        <v>93</v>
      </c>
      <c r="S8934">
        <v>252</v>
      </c>
      <c r="T8934">
        <v>32</v>
      </c>
      <c r="U8934">
        <v>162</v>
      </c>
      <c r="V8934">
        <v>9</v>
      </c>
      <c r="W8934">
        <v>0</v>
      </c>
      <c r="X8934">
        <v>0.30982989999999999</v>
      </c>
      <c r="Y8934">
        <v>222.14252999999999</v>
      </c>
      <c r="Z8934">
        <v>9.4335574999999992</v>
      </c>
      <c r="AA8934">
        <v>116.48162000000001</v>
      </c>
      <c r="AB8934">
        <v>137.89510000000001</v>
      </c>
      <c r="AC8934">
        <v>74.322140000000005</v>
      </c>
      <c r="AD8934">
        <v>69.830344999999994</v>
      </c>
      <c r="AE8934">
        <v>0</v>
      </c>
      <c r="AF8934">
        <v>630.41510000000005</v>
      </c>
    </row>
    <row r="8935" spans="1:32" x14ac:dyDescent="0.3">
      <c r="A8935">
        <v>2797800</v>
      </c>
      <c r="B8935">
        <v>2</v>
      </c>
      <c r="C8935" t="s">
        <v>82</v>
      </c>
      <c r="D8935" t="s">
        <v>87</v>
      </c>
      <c r="E8935" t="s">
        <v>31304</v>
      </c>
      <c r="F8935" t="s">
        <v>31305</v>
      </c>
      <c r="G8935" t="s">
        <v>31551</v>
      </c>
      <c r="H8935" t="s">
        <v>134</v>
      </c>
      <c r="I8935" t="s">
        <v>79</v>
      </c>
      <c r="J8935" t="s">
        <v>135</v>
      </c>
      <c r="K8935" t="s">
        <v>22</v>
      </c>
      <c r="L8935" t="s">
        <v>136</v>
      </c>
      <c r="M8935" t="s">
        <v>17027</v>
      </c>
      <c r="N8935" t="s">
        <v>16739</v>
      </c>
      <c r="O8935">
        <v>1.7858341666666666</v>
      </c>
      <c r="P8935">
        <v>0</v>
      </c>
      <c r="Q8935">
        <v>6893</v>
      </c>
      <c r="R8935">
        <v>0</v>
      </c>
      <c r="S8935">
        <v>0</v>
      </c>
      <c r="T8935">
        <v>1</v>
      </c>
      <c r="U8935">
        <v>307</v>
      </c>
      <c r="V8935">
        <v>0</v>
      </c>
      <c r="W8935">
        <v>0</v>
      </c>
      <c r="X8935">
        <v>0</v>
      </c>
      <c r="Y8935">
        <v>3673.9294</v>
      </c>
      <c r="Z8935">
        <v>0</v>
      </c>
      <c r="AA8935">
        <v>0</v>
      </c>
      <c r="AB8935">
        <v>1664.3679</v>
      </c>
      <c r="AC8935">
        <v>267.56824</v>
      </c>
      <c r="AD8935">
        <v>0</v>
      </c>
      <c r="AE8935">
        <v>0</v>
      </c>
      <c r="AF8935">
        <v>5605.8657000000003</v>
      </c>
    </row>
    <row r="8936" spans="1:32" x14ac:dyDescent="0.3">
      <c r="A8936">
        <v>2807159</v>
      </c>
      <c r="B8936">
        <v>1</v>
      </c>
      <c r="C8936" t="s">
        <v>82</v>
      </c>
      <c r="D8936" t="s">
        <v>92</v>
      </c>
      <c r="E8936" t="s">
        <v>1430</v>
      </c>
      <c r="F8936" t="s">
        <v>1431</v>
      </c>
      <c r="G8936" t="s">
        <v>31550</v>
      </c>
      <c r="H8936" t="s">
        <v>2242</v>
      </c>
      <c r="I8936" t="s">
        <v>78</v>
      </c>
      <c r="J8936" t="s">
        <v>135</v>
      </c>
      <c r="K8936" t="s">
        <v>22</v>
      </c>
      <c r="L8936" t="s">
        <v>136</v>
      </c>
      <c r="M8936" t="s">
        <v>31306</v>
      </c>
      <c r="N8936" t="s">
        <v>31307</v>
      </c>
      <c r="O8936">
        <v>3.1897230555555556</v>
      </c>
      <c r="P8936">
        <v>0</v>
      </c>
      <c r="Q8936">
        <v>101</v>
      </c>
      <c r="R8936">
        <v>0</v>
      </c>
      <c r="S8936">
        <v>0</v>
      </c>
      <c r="T8936">
        <v>0</v>
      </c>
      <c r="U8936">
        <v>23</v>
      </c>
      <c r="V8936">
        <v>0</v>
      </c>
      <c r="W8936">
        <v>0</v>
      </c>
      <c r="X8936">
        <v>0</v>
      </c>
      <c r="Y8936">
        <v>102.615166</v>
      </c>
      <c r="Z8936">
        <v>0</v>
      </c>
      <c r="AA8936">
        <v>0</v>
      </c>
      <c r="AB8936">
        <v>0</v>
      </c>
      <c r="AC8936">
        <v>213.51473999999999</v>
      </c>
      <c r="AD8936">
        <v>0</v>
      </c>
      <c r="AE8936">
        <v>0</v>
      </c>
      <c r="AF8936">
        <v>316.12990000000002</v>
      </c>
    </row>
    <row r="8937" spans="1:32" x14ac:dyDescent="0.3">
      <c r="A8937">
        <v>2797019</v>
      </c>
      <c r="B8937">
        <v>1</v>
      </c>
      <c r="C8937" t="s">
        <v>82</v>
      </c>
      <c r="D8937" t="s">
        <v>94</v>
      </c>
      <c r="E8937" t="s">
        <v>31308</v>
      </c>
      <c r="F8937" t="s">
        <v>31309</v>
      </c>
      <c r="G8937" t="s">
        <v>31548</v>
      </c>
      <c r="H8937" t="s">
        <v>893</v>
      </c>
      <c r="I8937" t="s">
        <v>78</v>
      </c>
      <c r="J8937" t="s">
        <v>135</v>
      </c>
      <c r="K8937" t="s">
        <v>22</v>
      </c>
      <c r="L8937" t="s">
        <v>136</v>
      </c>
      <c r="M8937" t="s">
        <v>31310</v>
      </c>
      <c r="N8937" t="s">
        <v>31311</v>
      </c>
      <c r="O8937">
        <v>1.0616675</v>
      </c>
      <c r="P8937">
        <v>0</v>
      </c>
      <c r="Q8937">
        <v>3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0.46917419999999999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0.46917419999999999</v>
      </c>
    </row>
    <row r="8938" spans="1:32" x14ac:dyDescent="0.3">
      <c r="A8938">
        <v>2807426</v>
      </c>
      <c r="B8938">
        <v>1</v>
      </c>
      <c r="C8938" t="s">
        <v>83</v>
      </c>
      <c r="D8938" t="s">
        <v>123</v>
      </c>
      <c r="E8938" t="s">
        <v>31312</v>
      </c>
      <c r="F8938" t="s">
        <v>31313</v>
      </c>
      <c r="G8938" t="s">
        <v>31548</v>
      </c>
      <c r="H8938" t="s">
        <v>320</v>
      </c>
      <c r="I8938" t="s">
        <v>78</v>
      </c>
      <c r="J8938" t="s">
        <v>135</v>
      </c>
      <c r="K8938" t="s">
        <v>22</v>
      </c>
      <c r="L8938" t="s">
        <v>136</v>
      </c>
      <c r="M8938" t="s">
        <v>31314</v>
      </c>
      <c r="N8938" t="s">
        <v>31315</v>
      </c>
      <c r="O8938">
        <v>5.1266666666666669</v>
      </c>
      <c r="P8938">
        <v>0</v>
      </c>
      <c r="Q8938">
        <v>4</v>
      </c>
      <c r="R8938">
        <v>0</v>
      </c>
      <c r="S8938">
        <v>0</v>
      </c>
      <c r="T8938">
        <v>0</v>
      </c>
      <c r="U8938">
        <v>2</v>
      </c>
      <c r="V8938">
        <v>0</v>
      </c>
      <c r="W8938">
        <v>0</v>
      </c>
      <c r="X8938">
        <v>0</v>
      </c>
      <c r="Y8938">
        <v>2.3448329999999999</v>
      </c>
      <c r="Z8938">
        <v>0</v>
      </c>
      <c r="AA8938">
        <v>0</v>
      </c>
      <c r="AB8938">
        <v>0</v>
      </c>
      <c r="AC8938">
        <v>7.5359789999999996E-2</v>
      </c>
      <c r="AD8938">
        <v>0</v>
      </c>
      <c r="AE8938">
        <v>0</v>
      </c>
      <c r="AF8938">
        <v>2.4201926999999999</v>
      </c>
    </row>
    <row r="8939" spans="1:32" x14ac:dyDescent="0.3">
      <c r="A8939">
        <v>2804031</v>
      </c>
      <c r="B8939">
        <v>1</v>
      </c>
      <c r="C8939" t="s">
        <v>82</v>
      </c>
      <c r="D8939" t="s">
        <v>91</v>
      </c>
      <c r="E8939" t="s">
        <v>3578</v>
      </c>
      <c r="F8939" t="s">
        <v>3579</v>
      </c>
      <c r="G8939" t="s">
        <v>31552</v>
      </c>
      <c r="H8939" t="s">
        <v>145</v>
      </c>
      <c r="I8939" t="s">
        <v>78</v>
      </c>
      <c r="J8939" t="s">
        <v>135</v>
      </c>
      <c r="K8939" t="s">
        <v>22</v>
      </c>
      <c r="L8939" t="s">
        <v>136</v>
      </c>
      <c r="M8939" t="s">
        <v>31316</v>
      </c>
      <c r="N8939" t="s">
        <v>31317</v>
      </c>
      <c r="O8939">
        <v>0.25666666666666665</v>
      </c>
      <c r="P8939">
        <v>0</v>
      </c>
      <c r="Q8939">
        <v>13</v>
      </c>
      <c r="R8939">
        <v>0</v>
      </c>
      <c r="S8939">
        <v>0</v>
      </c>
      <c r="T8939">
        <v>0</v>
      </c>
      <c r="U8939">
        <v>60</v>
      </c>
      <c r="V8939">
        <v>0</v>
      </c>
      <c r="W8939">
        <v>3</v>
      </c>
      <c r="X8939">
        <v>0</v>
      </c>
      <c r="Y8939">
        <v>2.3985120000000002</v>
      </c>
      <c r="Z8939">
        <v>0</v>
      </c>
      <c r="AA8939">
        <v>0</v>
      </c>
      <c r="AB8939">
        <v>0</v>
      </c>
      <c r="AC8939">
        <v>11.771191</v>
      </c>
      <c r="AD8939">
        <v>0</v>
      </c>
      <c r="AE8939">
        <v>18.329219999999999</v>
      </c>
      <c r="AF8939">
        <v>32.498919999999998</v>
      </c>
    </row>
    <row r="8940" spans="1:32" x14ac:dyDescent="0.3">
      <c r="A8940">
        <v>2807583</v>
      </c>
      <c r="B8940">
        <v>1</v>
      </c>
      <c r="C8940" t="s">
        <v>82</v>
      </c>
      <c r="D8940" t="s">
        <v>101</v>
      </c>
      <c r="E8940" t="s">
        <v>31318</v>
      </c>
      <c r="F8940" t="s">
        <v>31319</v>
      </c>
      <c r="G8940" t="s">
        <v>31545</v>
      </c>
      <c r="H8940" t="s">
        <v>134</v>
      </c>
      <c r="I8940" t="s">
        <v>79</v>
      </c>
      <c r="J8940" t="s">
        <v>135</v>
      </c>
      <c r="K8940" t="s">
        <v>22</v>
      </c>
      <c r="L8940" t="s">
        <v>136</v>
      </c>
      <c r="M8940" t="s">
        <v>31320</v>
      </c>
      <c r="N8940" t="s">
        <v>31321</v>
      </c>
      <c r="O8940">
        <v>0.95777861111111118</v>
      </c>
      <c r="P8940">
        <v>11</v>
      </c>
      <c r="Q8940">
        <v>228</v>
      </c>
      <c r="R8940">
        <v>12</v>
      </c>
      <c r="S8940">
        <v>13</v>
      </c>
      <c r="T8940">
        <v>11</v>
      </c>
      <c r="U8940">
        <v>22</v>
      </c>
      <c r="V8940">
        <v>2</v>
      </c>
      <c r="W8940">
        <v>0</v>
      </c>
      <c r="X8940">
        <v>2.7320986</v>
      </c>
      <c r="Y8940">
        <v>63.241619999999998</v>
      </c>
      <c r="Z8940">
        <v>7.9200024999999998</v>
      </c>
      <c r="AA8940">
        <v>1.1593180999999999</v>
      </c>
      <c r="AB8940">
        <v>314.25974000000002</v>
      </c>
      <c r="AC8940">
        <v>14.701668</v>
      </c>
      <c r="AD8940">
        <v>623.68150000000003</v>
      </c>
      <c r="AE8940">
        <v>0</v>
      </c>
      <c r="AF8940">
        <v>1027.6958999999999</v>
      </c>
    </row>
    <row r="8941" spans="1:32" x14ac:dyDescent="0.3">
      <c r="A8941">
        <v>3000783</v>
      </c>
      <c r="B8941">
        <v>1</v>
      </c>
      <c r="C8941" t="s">
        <v>82</v>
      </c>
      <c r="D8941" t="s">
        <v>99</v>
      </c>
      <c r="E8941" t="s">
        <v>31322</v>
      </c>
      <c r="F8941" t="s">
        <v>31323</v>
      </c>
      <c r="G8941" t="s">
        <v>31546</v>
      </c>
      <c r="H8941" t="s">
        <v>145</v>
      </c>
      <c r="I8941" t="s">
        <v>78</v>
      </c>
      <c r="J8941" t="s">
        <v>135</v>
      </c>
      <c r="K8941" t="s">
        <v>22</v>
      </c>
      <c r="L8941" t="s">
        <v>136</v>
      </c>
      <c r="M8941" t="s">
        <v>31324</v>
      </c>
      <c r="N8941" t="s">
        <v>31325</v>
      </c>
      <c r="O8941">
        <v>6.3105961111111109</v>
      </c>
      <c r="P8941">
        <v>0</v>
      </c>
      <c r="Q8941">
        <v>50</v>
      </c>
      <c r="R8941">
        <v>0</v>
      </c>
      <c r="S8941">
        <v>1</v>
      </c>
      <c r="T8941">
        <v>0</v>
      </c>
      <c r="U8941">
        <v>1</v>
      </c>
      <c r="V8941">
        <v>0</v>
      </c>
      <c r="W8941">
        <v>0</v>
      </c>
      <c r="X8941">
        <v>0</v>
      </c>
      <c r="Y8941">
        <v>123.3603</v>
      </c>
      <c r="Z8941">
        <v>0</v>
      </c>
      <c r="AA8941">
        <v>0.46755271999999998</v>
      </c>
      <c r="AB8941">
        <v>0</v>
      </c>
      <c r="AC8941">
        <v>0</v>
      </c>
      <c r="AD8941">
        <v>0</v>
      </c>
      <c r="AE8941">
        <v>0</v>
      </c>
      <c r="AF8941">
        <v>123.82785</v>
      </c>
    </row>
    <row r="8942" spans="1:32" x14ac:dyDescent="0.3">
      <c r="A8942">
        <v>2798791</v>
      </c>
      <c r="B8942">
        <v>1</v>
      </c>
      <c r="C8942" t="s">
        <v>82</v>
      </c>
      <c r="D8942" t="s">
        <v>90</v>
      </c>
      <c r="E8942" t="s">
        <v>31326</v>
      </c>
      <c r="F8942" t="s">
        <v>31327</v>
      </c>
      <c r="G8942" t="s">
        <v>31552</v>
      </c>
      <c r="H8942" t="s">
        <v>409</v>
      </c>
      <c r="I8942" t="s">
        <v>78</v>
      </c>
      <c r="J8942" t="s">
        <v>135</v>
      </c>
      <c r="K8942" t="s">
        <v>3</v>
      </c>
      <c r="L8942" t="s">
        <v>136</v>
      </c>
      <c r="M8942" t="s">
        <v>31328</v>
      </c>
      <c r="N8942" t="s">
        <v>31329</v>
      </c>
      <c r="O8942">
        <v>5.1438899999999999</v>
      </c>
      <c r="P8942">
        <v>0</v>
      </c>
      <c r="Q8942">
        <v>32</v>
      </c>
      <c r="R8942">
        <v>0</v>
      </c>
      <c r="S8942">
        <v>0</v>
      </c>
      <c r="T8942">
        <v>0</v>
      </c>
      <c r="U8942">
        <v>5</v>
      </c>
      <c r="V8942">
        <v>0</v>
      </c>
      <c r="W8942">
        <v>0</v>
      </c>
      <c r="X8942">
        <v>0</v>
      </c>
      <c r="Y8942">
        <v>46.840423999999999</v>
      </c>
      <c r="Z8942">
        <v>0</v>
      </c>
      <c r="AA8942">
        <v>0</v>
      </c>
      <c r="AB8942">
        <v>0</v>
      </c>
      <c r="AC8942">
        <v>90.057929999999999</v>
      </c>
      <c r="AD8942">
        <v>0</v>
      </c>
      <c r="AE8942">
        <v>0</v>
      </c>
      <c r="AF8942">
        <v>136.89836</v>
      </c>
    </row>
    <row r="8943" spans="1:32" x14ac:dyDescent="0.3">
      <c r="A8943">
        <v>2793475</v>
      </c>
      <c r="B8943">
        <v>1</v>
      </c>
      <c r="C8943" t="s">
        <v>82</v>
      </c>
      <c r="D8943" t="s">
        <v>91</v>
      </c>
      <c r="E8943" t="s">
        <v>2530</v>
      </c>
      <c r="F8943" t="s">
        <v>2531</v>
      </c>
      <c r="G8943" t="s">
        <v>31546</v>
      </c>
      <c r="H8943" t="s">
        <v>145</v>
      </c>
      <c r="I8943" t="s">
        <v>78</v>
      </c>
      <c r="J8943" t="s">
        <v>135</v>
      </c>
      <c r="K8943" t="s">
        <v>22</v>
      </c>
      <c r="L8943" t="s">
        <v>136</v>
      </c>
      <c r="M8943" t="s">
        <v>31330</v>
      </c>
      <c r="N8943" t="s">
        <v>31201</v>
      </c>
      <c r="O8943">
        <v>0.27416666666666667</v>
      </c>
      <c r="P8943">
        <v>0</v>
      </c>
      <c r="Q8943">
        <v>280</v>
      </c>
      <c r="R8943">
        <v>0</v>
      </c>
      <c r="S8943">
        <v>0</v>
      </c>
      <c r="T8943">
        <v>0</v>
      </c>
      <c r="U8943">
        <v>3</v>
      </c>
      <c r="V8943">
        <v>0</v>
      </c>
      <c r="W8943">
        <v>0</v>
      </c>
      <c r="X8943">
        <v>0</v>
      </c>
      <c r="Y8943">
        <v>21.384712</v>
      </c>
      <c r="Z8943">
        <v>0</v>
      </c>
      <c r="AA8943">
        <v>0</v>
      </c>
      <c r="AB8943">
        <v>0</v>
      </c>
      <c r="AC8943">
        <v>0.45309567000000001</v>
      </c>
      <c r="AD8943">
        <v>0</v>
      </c>
      <c r="AE8943">
        <v>0</v>
      </c>
      <c r="AF8943">
        <v>21.837809</v>
      </c>
    </row>
    <row r="8944" spans="1:32" x14ac:dyDescent="0.3">
      <c r="A8944">
        <v>2799032</v>
      </c>
      <c r="B8944">
        <v>1</v>
      </c>
      <c r="C8944" t="s">
        <v>82</v>
      </c>
      <c r="D8944" t="s">
        <v>91</v>
      </c>
      <c r="E8944" t="s">
        <v>31331</v>
      </c>
      <c r="F8944" t="s">
        <v>10249</v>
      </c>
      <c r="G8944" t="s">
        <v>31548</v>
      </c>
      <c r="H8944" t="s">
        <v>893</v>
      </c>
      <c r="I8944" t="s">
        <v>78</v>
      </c>
      <c r="J8944" t="s">
        <v>135</v>
      </c>
      <c r="K8944" t="s">
        <v>22</v>
      </c>
      <c r="L8944" t="s">
        <v>136</v>
      </c>
      <c r="M8944" t="s">
        <v>31332</v>
      </c>
      <c r="N8944" t="s">
        <v>31333</v>
      </c>
      <c r="O8944">
        <v>3.9627777777777777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7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115.52184</v>
      </c>
      <c r="AD8944">
        <v>0</v>
      </c>
      <c r="AE8944">
        <v>0</v>
      </c>
      <c r="AF8944">
        <v>115.52184</v>
      </c>
    </row>
    <row r="8945" spans="1:32" x14ac:dyDescent="0.3">
      <c r="A8945">
        <v>2804837</v>
      </c>
      <c r="B8945">
        <v>1</v>
      </c>
      <c r="C8945" t="s">
        <v>82</v>
      </c>
      <c r="D8945" t="s">
        <v>107</v>
      </c>
      <c r="E8945" t="s">
        <v>9108</v>
      </c>
      <c r="F8945" t="s">
        <v>9109</v>
      </c>
      <c r="G8945" t="s">
        <v>31550</v>
      </c>
      <c r="H8945" t="s">
        <v>1432</v>
      </c>
      <c r="I8945" t="s">
        <v>78</v>
      </c>
      <c r="J8945" t="s">
        <v>135</v>
      </c>
      <c r="K8945" t="s">
        <v>22</v>
      </c>
      <c r="L8945" t="s">
        <v>136</v>
      </c>
      <c r="M8945" t="s">
        <v>31334</v>
      </c>
      <c r="N8945" t="s">
        <v>31335</v>
      </c>
      <c r="O8945">
        <v>0.64055638888888888</v>
      </c>
      <c r="P8945">
        <v>0</v>
      </c>
      <c r="Q8945">
        <v>31</v>
      </c>
      <c r="R8945">
        <v>0</v>
      </c>
      <c r="S8945">
        <v>0</v>
      </c>
      <c r="T8945">
        <v>0</v>
      </c>
      <c r="U8945">
        <v>3</v>
      </c>
      <c r="V8945">
        <v>0</v>
      </c>
      <c r="W8945">
        <v>0</v>
      </c>
      <c r="X8945">
        <v>0</v>
      </c>
      <c r="Y8945">
        <v>11.787043000000001</v>
      </c>
      <c r="Z8945">
        <v>0</v>
      </c>
      <c r="AA8945">
        <v>0</v>
      </c>
      <c r="AB8945">
        <v>0</v>
      </c>
      <c r="AC8945">
        <v>2.4993153000000001</v>
      </c>
      <c r="AD8945">
        <v>0</v>
      </c>
      <c r="AE8945">
        <v>0</v>
      </c>
      <c r="AF8945">
        <v>14.286358</v>
      </c>
    </row>
    <row r="8946" spans="1:32" x14ac:dyDescent="0.3">
      <c r="A8946">
        <v>2807518</v>
      </c>
      <c r="B8946">
        <v>1</v>
      </c>
      <c r="C8946" t="s">
        <v>83</v>
      </c>
      <c r="D8946" t="s">
        <v>127</v>
      </c>
      <c r="E8946" t="s">
        <v>31336</v>
      </c>
      <c r="F8946" t="s">
        <v>31337</v>
      </c>
      <c r="G8946" t="s">
        <v>31552</v>
      </c>
      <c r="H8946" t="s">
        <v>261</v>
      </c>
      <c r="I8946" t="s">
        <v>78</v>
      </c>
      <c r="J8946" t="s">
        <v>135</v>
      </c>
      <c r="K8946" t="s">
        <v>22</v>
      </c>
      <c r="L8946" t="s">
        <v>136</v>
      </c>
      <c r="M8946" t="s">
        <v>31338</v>
      </c>
      <c r="N8946" t="s">
        <v>31339</v>
      </c>
      <c r="O8946">
        <v>2.5611119444444448</v>
      </c>
      <c r="P8946">
        <v>0</v>
      </c>
      <c r="Q8946">
        <v>48</v>
      </c>
      <c r="R8946">
        <v>0</v>
      </c>
      <c r="S8946">
        <v>0</v>
      </c>
      <c r="T8946">
        <v>0</v>
      </c>
      <c r="U8946">
        <v>1</v>
      </c>
      <c r="V8946">
        <v>0</v>
      </c>
      <c r="W8946">
        <v>0</v>
      </c>
      <c r="X8946">
        <v>0</v>
      </c>
      <c r="Y8946">
        <v>11.951286</v>
      </c>
      <c r="Z8946">
        <v>0</v>
      </c>
      <c r="AA8946">
        <v>0</v>
      </c>
      <c r="AB8946">
        <v>0</v>
      </c>
      <c r="AC8946">
        <v>0.12884316000000001</v>
      </c>
      <c r="AD8946">
        <v>0</v>
      </c>
      <c r="AE8946">
        <v>0</v>
      </c>
      <c r="AF8946">
        <v>12.08013</v>
      </c>
    </row>
    <row r="8947" spans="1:32" x14ac:dyDescent="0.3">
      <c r="A8947">
        <v>2783381</v>
      </c>
      <c r="B8947">
        <v>1</v>
      </c>
      <c r="C8947" t="s">
        <v>82</v>
      </c>
      <c r="D8947" t="s">
        <v>112</v>
      </c>
      <c r="E8947" t="s">
        <v>31340</v>
      </c>
      <c r="F8947" t="s">
        <v>22774</v>
      </c>
      <c r="G8947" t="s">
        <v>31551</v>
      </c>
      <c r="H8947" t="s">
        <v>145</v>
      </c>
      <c r="I8947" t="s">
        <v>79</v>
      </c>
      <c r="J8947" t="s">
        <v>135</v>
      </c>
      <c r="K8947" t="s">
        <v>22</v>
      </c>
      <c r="L8947" t="s">
        <v>136</v>
      </c>
      <c r="M8947" t="s">
        <v>31341</v>
      </c>
      <c r="N8947" t="s">
        <v>31342</v>
      </c>
      <c r="O8947">
        <v>0.44555555555555554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69</v>
      </c>
      <c r="V8947">
        <v>0</v>
      </c>
      <c r="W8947">
        <v>1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34.260536000000002</v>
      </c>
      <c r="AD8947">
        <v>0</v>
      </c>
      <c r="AE8947">
        <v>4.7205009999999996</v>
      </c>
      <c r="AF8947">
        <v>38.981037000000001</v>
      </c>
    </row>
    <row r="8948" spans="1:32" x14ac:dyDescent="0.3">
      <c r="A8948">
        <v>2785764</v>
      </c>
      <c r="B8948">
        <v>1</v>
      </c>
      <c r="C8948" t="s">
        <v>82</v>
      </c>
      <c r="D8948" t="s">
        <v>111</v>
      </c>
      <c r="E8948" t="s">
        <v>189</v>
      </c>
      <c r="F8948" t="s">
        <v>190</v>
      </c>
      <c r="G8948" t="s">
        <v>31545</v>
      </c>
      <c r="H8948" t="s">
        <v>134</v>
      </c>
      <c r="I8948" t="s">
        <v>79</v>
      </c>
      <c r="J8948" t="s">
        <v>135</v>
      </c>
      <c r="K8948" t="s">
        <v>22</v>
      </c>
      <c r="L8948" t="s">
        <v>136</v>
      </c>
      <c r="M8948" t="s">
        <v>31343</v>
      </c>
      <c r="N8948" t="s">
        <v>31344</v>
      </c>
      <c r="O8948">
        <v>1.7969452777777777</v>
      </c>
      <c r="P8948">
        <v>4</v>
      </c>
      <c r="Q8948">
        <v>1839</v>
      </c>
      <c r="R8948">
        <v>56</v>
      </c>
      <c r="S8948">
        <v>393</v>
      </c>
      <c r="T8948">
        <v>25</v>
      </c>
      <c r="U8948">
        <v>298</v>
      </c>
      <c r="V8948">
        <v>5</v>
      </c>
      <c r="W8948">
        <v>1</v>
      </c>
      <c r="X8948">
        <v>2.2510633000000002</v>
      </c>
      <c r="Y8948">
        <v>536.46387000000004</v>
      </c>
      <c r="Z8948">
        <v>232.10416000000001</v>
      </c>
      <c r="AA8948">
        <v>254.88353000000001</v>
      </c>
      <c r="AB8948">
        <v>163.14227</v>
      </c>
      <c r="AC8948">
        <v>193.14134000000001</v>
      </c>
      <c r="AD8948">
        <v>833.59105999999997</v>
      </c>
      <c r="AE8948">
        <v>0.12312313</v>
      </c>
      <c r="AF8948">
        <v>2215.7004000000002</v>
      </c>
    </row>
    <row r="8949" spans="1:32" x14ac:dyDescent="0.3">
      <c r="A8949">
        <v>2807514</v>
      </c>
      <c r="B8949">
        <v>1</v>
      </c>
      <c r="C8949" t="s">
        <v>82</v>
      </c>
      <c r="D8949" t="s">
        <v>104</v>
      </c>
      <c r="E8949" t="s">
        <v>31345</v>
      </c>
      <c r="F8949" t="s">
        <v>31346</v>
      </c>
      <c r="G8949" t="s">
        <v>31545</v>
      </c>
      <c r="H8949" t="s">
        <v>134</v>
      </c>
      <c r="I8949" t="s">
        <v>79</v>
      </c>
      <c r="J8949" t="s">
        <v>135</v>
      </c>
      <c r="K8949" t="s">
        <v>22</v>
      </c>
      <c r="L8949" t="s">
        <v>136</v>
      </c>
      <c r="M8949" t="s">
        <v>31347</v>
      </c>
      <c r="N8949" t="s">
        <v>31348</v>
      </c>
      <c r="O8949">
        <v>1.2019452777777777</v>
      </c>
      <c r="P8949">
        <v>0</v>
      </c>
      <c r="Q8949">
        <v>953</v>
      </c>
      <c r="R8949">
        <v>0</v>
      </c>
      <c r="S8949">
        <v>0</v>
      </c>
      <c r="T8949">
        <v>1</v>
      </c>
      <c r="U8949">
        <v>1753</v>
      </c>
      <c r="V8949">
        <v>1</v>
      </c>
      <c r="W8949">
        <v>29</v>
      </c>
      <c r="X8949">
        <v>0</v>
      </c>
      <c r="Y8949">
        <v>329.18709999999999</v>
      </c>
      <c r="Z8949">
        <v>0</v>
      </c>
      <c r="AA8949">
        <v>0</v>
      </c>
      <c r="AB8949">
        <v>0</v>
      </c>
      <c r="AC8949">
        <v>3156.2692999999999</v>
      </c>
      <c r="AD8949">
        <v>67.101920000000007</v>
      </c>
      <c r="AE8949">
        <v>561.93804999999998</v>
      </c>
      <c r="AF8949">
        <v>4114.4966000000004</v>
      </c>
    </row>
    <row r="8950" spans="1:32" x14ac:dyDescent="0.3">
      <c r="A8950">
        <v>2790078</v>
      </c>
      <c r="B8950">
        <v>1</v>
      </c>
      <c r="C8950" t="s">
        <v>82</v>
      </c>
      <c r="D8950" t="s">
        <v>107</v>
      </c>
      <c r="E8950" t="s">
        <v>31349</v>
      </c>
      <c r="F8950" t="s">
        <v>31350</v>
      </c>
      <c r="G8950" t="s">
        <v>31547</v>
      </c>
      <c r="H8950" t="s">
        <v>185</v>
      </c>
      <c r="I8950" t="s">
        <v>80</v>
      </c>
      <c r="J8950" t="s">
        <v>135</v>
      </c>
      <c r="K8950" t="s">
        <v>22</v>
      </c>
      <c r="L8950" t="s">
        <v>186</v>
      </c>
      <c r="M8950" t="s">
        <v>31351</v>
      </c>
      <c r="N8950" t="s">
        <v>31352</v>
      </c>
      <c r="O8950">
        <v>0.1</v>
      </c>
      <c r="P8950">
        <v>0</v>
      </c>
      <c r="Q8950">
        <v>1114</v>
      </c>
      <c r="R8950">
        <v>0</v>
      </c>
      <c r="S8950">
        <v>3</v>
      </c>
      <c r="T8950">
        <v>0</v>
      </c>
      <c r="U8950">
        <v>100</v>
      </c>
      <c r="V8950">
        <v>1</v>
      </c>
      <c r="W8950">
        <v>0</v>
      </c>
      <c r="X8950">
        <v>0</v>
      </c>
      <c r="Y8950">
        <v>61.358531999999997</v>
      </c>
      <c r="Z8950">
        <v>0</v>
      </c>
      <c r="AA8950">
        <v>4.4072084000000003E-3</v>
      </c>
      <c r="AB8950">
        <v>0</v>
      </c>
      <c r="AC8950">
        <v>19.793119999999998</v>
      </c>
      <c r="AD8950">
        <v>24.277087999999999</v>
      </c>
      <c r="AE8950">
        <v>0</v>
      </c>
      <c r="AF8950">
        <v>105.43313999999999</v>
      </c>
    </row>
    <row r="8951" spans="1:32" x14ac:dyDescent="0.3">
      <c r="A8951">
        <v>2783133</v>
      </c>
      <c r="B8951">
        <v>1</v>
      </c>
      <c r="C8951" t="s">
        <v>82</v>
      </c>
      <c r="D8951" t="s">
        <v>105</v>
      </c>
      <c r="E8951" t="s">
        <v>31353</v>
      </c>
      <c r="F8951" t="s">
        <v>31354</v>
      </c>
      <c r="G8951" t="s">
        <v>31552</v>
      </c>
      <c r="H8951" t="s">
        <v>1853</v>
      </c>
      <c r="I8951" t="s">
        <v>78</v>
      </c>
      <c r="J8951" t="s">
        <v>135</v>
      </c>
      <c r="K8951" t="s">
        <v>22</v>
      </c>
      <c r="L8951" t="s">
        <v>136</v>
      </c>
      <c r="M8951" t="s">
        <v>31355</v>
      </c>
      <c r="N8951" t="s">
        <v>31356</v>
      </c>
      <c r="O8951">
        <v>3.6211119444444444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27</v>
      </c>
      <c r="V8951">
        <v>0</v>
      </c>
      <c r="W8951">
        <v>10</v>
      </c>
      <c r="X8951">
        <v>0</v>
      </c>
      <c r="Y8951">
        <v>0</v>
      </c>
      <c r="Z8951">
        <v>0</v>
      </c>
      <c r="AA8951">
        <v>0</v>
      </c>
      <c r="AB8951">
        <v>0</v>
      </c>
      <c r="AC8951">
        <v>536.91454999999996</v>
      </c>
      <c r="AD8951">
        <v>0</v>
      </c>
      <c r="AE8951">
        <v>624.14359999999999</v>
      </c>
      <c r="AF8951">
        <v>1161.0581999999999</v>
      </c>
    </row>
    <row r="8952" spans="1:32" x14ac:dyDescent="0.3">
      <c r="A8952">
        <v>2783067</v>
      </c>
      <c r="B8952">
        <v>1</v>
      </c>
      <c r="C8952" t="s">
        <v>82</v>
      </c>
      <c r="D8952" t="s">
        <v>98</v>
      </c>
      <c r="E8952" t="s">
        <v>31357</v>
      </c>
      <c r="F8952" t="s">
        <v>31358</v>
      </c>
      <c r="G8952" t="s">
        <v>31548</v>
      </c>
      <c r="H8952" t="s">
        <v>893</v>
      </c>
      <c r="I8952" t="s">
        <v>78</v>
      </c>
      <c r="J8952" t="s">
        <v>135</v>
      </c>
      <c r="K8952" t="s">
        <v>22</v>
      </c>
      <c r="L8952" t="s">
        <v>136</v>
      </c>
      <c r="M8952" t="s">
        <v>31359</v>
      </c>
      <c r="N8952" t="s">
        <v>31360</v>
      </c>
      <c r="O8952">
        <v>0.995</v>
      </c>
      <c r="P8952">
        <v>0</v>
      </c>
      <c r="Q8952">
        <v>1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3.6333982000000001E-2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3.6333982000000001E-2</v>
      </c>
    </row>
    <row r="8953" spans="1:32" x14ac:dyDescent="0.3">
      <c r="A8953">
        <v>2783376</v>
      </c>
      <c r="B8953">
        <v>1</v>
      </c>
      <c r="C8953" t="s">
        <v>82</v>
      </c>
      <c r="D8953" t="s">
        <v>112</v>
      </c>
      <c r="E8953" t="s">
        <v>31091</v>
      </c>
      <c r="F8953" t="s">
        <v>20886</v>
      </c>
      <c r="G8953" t="s">
        <v>31551</v>
      </c>
      <c r="H8953" t="s">
        <v>145</v>
      </c>
      <c r="I8953" t="s">
        <v>79</v>
      </c>
      <c r="J8953" t="s">
        <v>135</v>
      </c>
      <c r="K8953" t="s">
        <v>22</v>
      </c>
      <c r="L8953" t="s">
        <v>136</v>
      </c>
      <c r="M8953" t="s">
        <v>31361</v>
      </c>
      <c r="N8953" t="s">
        <v>31342</v>
      </c>
      <c r="O8953">
        <v>0.42972305555555551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108</v>
      </c>
      <c r="V8953">
        <v>0</v>
      </c>
      <c r="W8953">
        <v>2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47.396664000000001</v>
      </c>
      <c r="AD8953">
        <v>0</v>
      </c>
      <c r="AE8953">
        <v>18.452411999999999</v>
      </c>
      <c r="AF8953">
        <v>65.849074999999999</v>
      </c>
    </row>
    <row r="8954" spans="1:32" x14ac:dyDescent="0.3">
      <c r="A8954">
        <v>2783116</v>
      </c>
      <c r="B8954">
        <v>1</v>
      </c>
      <c r="C8954" t="s">
        <v>82</v>
      </c>
      <c r="D8954" t="s">
        <v>104</v>
      </c>
      <c r="E8954" t="s">
        <v>31362</v>
      </c>
      <c r="F8954" t="s">
        <v>31363</v>
      </c>
      <c r="G8954" t="s">
        <v>31550</v>
      </c>
      <c r="H8954" t="s">
        <v>10278</v>
      </c>
      <c r="I8954" t="s">
        <v>78</v>
      </c>
      <c r="J8954" t="s">
        <v>135</v>
      </c>
      <c r="K8954" t="s">
        <v>22</v>
      </c>
      <c r="L8954" t="s">
        <v>136</v>
      </c>
      <c r="M8954" t="s">
        <v>31364</v>
      </c>
      <c r="N8954" t="s">
        <v>31365</v>
      </c>
      <c r="O8954">
        <v>1.8766674999999999</v>
      </c>
      <c r="P8954">
        <v>0</v>
      </c>
      <c r="Q8954">
        <v>84</v>
      </c>
      <c r="R8954">
        <v>0</v>
      </c>
      <c r="S8954">
        <v>0</v>
      </c>
      <c r="T8954">
        <v>0</v>
      </c>
      <c r="U8954">
        <v>15</v>
      </c>
      <c r="V8954">
        <v>0</v>
      </c>
      <c r="W8954">
        <v>0</v>
      </c>
      <c r="X8954">
        <v>0</v>
      </c>
      <c r="Y8954">
        <v>58.798839999999998</v>
      </c>
      <c r="Z8954">
        <v>0</v>
      </c>
      <c r="AA8954">
        <v>0</v>
      </c>
      <c r="AB8954">
        <v>0</v>
      </c>
      <c r="AC8954">
        <v>167.11317</v>
      </c>
      <c r="AD8954">
        <v>0</v>
      </c>
      <c r="AE8954">
        <v>0</v>
      </c>
      <c r="AF8954">
        <v>225.91200000000001</v>
      </c>
    </row>
    <row r="8955" spans="1:32" x14ac:dyDescent="0.3">
      <c r="A8955">
        <v>2783557</v>
      </c>
      <c r="B8955">
        <v>1</v>
      </c>
      <c r="C8955" t="s">
        <v>82</v>
      </c>
      <c r="D8955" t="s">
        <v>104</v>
      </c>
      <c r="E8955" t="s">
        <v>31366</v>
      </c>
      <c r="F8955" t="s">
        <v>31367</v>
      </c>
      <c r="G8955" t="s">
        <v>31546</v>
      </c>
      <c r="H8955" t="s">
        <v>223</v>
      </c>
      <c r="I8955" t="s">
        <v>78</v>
      </c>
      <c r="J8955" t="s">
        <v>135</v>
      </c>
      <c r="K8955" t="s">
        <v>22</v>
      </c>
      <c r="L8955" t="s">
        <v>136</v>
      </c>
      <c r="M8955" t="s">
        <v>31368</v>
      </c>
      <c r="N8955" t="s">
        <v>31369</v>
      </c>
      <c r="O8955">
        <v>1.8616674999999998</v>
      </c>
      <c r="P8955">
        <v>0</v>
      </c>
      <c r="Q8955">
        <v>48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27.156255999999999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27.156255999999999</v>
      </c>
    </row>
    <row r="8956" spans="1:32" x14ac:dyDescent="0.3">
      <c r="A8956">
        <v>2791943</v>
      </c>
      <c r="B8956">
        <v>1</v>
      </c>
      <c r="C8956" t="s">
        <v>83</v>
      </c>
      <c r="D8956" t="s">
        <v>122</v>
      </c>
      <c r="E8956" t="s">
        <v>31370</v>
      </c>
      <c r="F8956" t="s">
        <v>31371</v>
      </c>
      <c r="G8956" t="s">
        <v>31546</v>
      </c>
      <c r="H8956" t="s">
        <v>145</v>
      </c>
      <c r="I8956" t="s">
        <v>78</v>
      </c>
      <c r="J8956" t="s">
        <v>135</v>
      </c>
      <c r="K8956" t="s">
        <v>22</v>
      </c>
      <c r="L8956" t="s">
        <v>136</v>
      </c>
      <c r="M8956" t="s">
        <v>31372</v>
      </c>
      <c r="N8956" t="s">
        <v>31373</v>
      </c>
      <c r="O8956">
        <v>0.8833333333333333</v>
      </c>
      <c r="P8956">
        <v>0</v>
      </c>
      <c r="Q8956">
        <v>5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0.54621430000000004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  <c r="AF8956">
        <v>0.54621430000000004</v>
      </c>
    </row>
    <row r="8957" spans="1:32" x14ac:dyDescent="0.3">
      <c r="A8957">
        <v>2783060</v>
      </c>
      <c r="B8957">
        <v>1</v>
      </c>
      <c r="C8957" t="s">
        <v>82</v>
      </c>
      <c r="D8957" t="s">
        <v>84</v>
      </c>
      <c r="E8957" t="s">
        <v>31374</v>
      </c>
      <c r="F8957" t="s">
        <v>31375</v>
      </c>
      <c r="G8957" t="s">
        <v>31552</v>
      </c>
      <c r="H8957" t="s">
        <v>145</v>
      </c>
      <c r="I8957" t="s">
        <v>78</v>
      </c>
      <c r="J8957" t="s">
        <v>135</v>
      </c>
      <c r="K8957" t="s">
        <v>22</v>
      </c>
      <c r="L8957" t="s">
        <v>136</v>
      </c>
      <c r="M8957" t="s">
        <v>31376</v>
      </c>
      <c r="N8957" t="s">
        <v>31377</v>
      </c>
      <c r="O8957">
        <v>0.74194444444444441</v>
      </c>
      <c r="P8957">
        <v>0</v>
      </c>
      <c r="Q8957">
        <v>241</v>
      </c>
      <c r="R8957">
        <v>0</v>
      </c>
      <c r="S8957">
        <v>0</v>
      </c>
      <c r="T8957">
        <v>0</v>
      </c>
      <c r="U8957">
        <v>19</v>
      </c>
      <c r="V8957">
        <v>0</v>
      </c>
      <c r="W8957">
        <v>0</v>
      </c>
      <c r="X8957">
        <v>0</v>
      </c>
      <c r="Y8957">
        <v>41.340023000000002</v>
      </c>
      <c r="Z8957">
        <v>0</v>
      </c>
      <c r="AA8957">
        <v>0</v>
      </c>
      <c r="AB8957">
        <v>0</v>
      </c>
      <c r="AC8957">
        <v>6.865704</v>
      </c>
      <c r="AD8957">
        <v>0</v>
      </c>
      <c r="AE8957">
        <v>0</v>
      </c>
      <c r="AF8957">
        <v>48.205730000000003</v>
      </c>
    </row>
    <row r="8958" spans="1:32" x14ac:dyDescent="0.3">
      <c r="A8958">
        <v>2783163</v>
      </c>
      <c r="B8958">
        <v>1</v>
      </c>
      <c r="C8958" t="s">
        <v>82</v>
      </c>
      <c r="D8958" t="s">
        <v>102</v>
      </c>
      <c r="E8958" t="s">
        <v>31378</v>
      </c>
      <c r="F8958" t="s">
        <v>31379</v>
      </c>
      <c r="G8958" t="s">
        <v>31551</v>
      </c>
      <c r="H8958" t="s">
        <v>672</v>
      </c>
      <c r="I8958" t="s">
        <v>79</v>
      </c>
      <c r="J8958" t="s">
        <v>135</v>
      </c>
      <c r="K8958" t="s">
        <v>22</v>
      </c>
      <c r="L8958" t="s">
        <v>136</v>
      </c>
      <c r="M8958" t="s">
        <v>31380</v>
      </c>
      <c r="N8958" t="s">
        <v>31381</v>
      </c>
      <c r="O8958">
        <v>1.5869444444444445</v>
      </c>
      <c r="P8958">
        <v>0</v>
      </c>
      <c r="Q8958">
        <v>9</v>
      </c>
      <c r="R8958">
        <v>0</v>
      </c>
      <c r="S8958">
        <v>89</v>
      </c>
      <c r="T8958">
        <v>0</v>
      </c>
      <c r="U8958">
        <v>32</v>
      </c>
      <c r="V8958">
        <v>0</v>
      </c>
      <c r="W8958">
        <v>0</v>
      </c>
      <c r="X8958">
        <v>0</v>
      </c>
      <c r="Y8958">
        <v>2.8868873000000002</v>
      </c>
      <c r="Z8958">
        <v>0</v>
      </c>
      <c r="AA8958">
        <v>26.653704000000001</v>
      </c>
      <c r="AB8958">
        <v>0</v>
      </c>
      <c r="AC8958">
        <v>37.538944000000001</v>
      </c>
      <c r="AD8958">
        <v>0</v>
      </c>
      <c r="AE8958">
        <v>0</v>
      </c>
      <c r="AF8958">
        <v>67.079539999999994</v>
      </c>
    </row>
    <row r="8959" spans="1:32" x14ac:dyDescent="0.3">
      <c r="A8959">
        <v>2802862</v>
      </c>
      <c r="B8959">
        <v>1</v>
      </c>
      <c r="C8959" t="s">
        <v>83</v>
      </c>
      <c r="D8959" t="s">
        <v>116</v>
      </c>
      <c r="E8959" t="s">
        <v>31382</v>
      </c>
      <c r="F8959" t="s">
        <v>31383</v>
      </c>
      <c r="G8959" t="s">
        <v>31545</v>
      </c>
      <c r="H8959" t="s">
        <v>134</v>
      </c>
      <c r="I8959" t="s">
        <v>79</v>
      </c>
      <c r="J8959" t="s">
        <v>135</v>
      </c>
      <c r="K8959" t="s">
        <v>22</v>
      </c>
      <c r="L8959" t="s">
        <v>136</v>
      </c>
      <c r="M8959" t="s">
        <v>31384</v>
      </c>
      <c r="N8959" t="s">
        <v>4828</v>
      </c>
      <c r="O8959">
        <v>0.90888972222222231</v>
      </c>
      <c r="P8959">
        <v>0</v>
      </c>
      <c r="Q8959">
        <v>0</v>
      </c>
      <c r="R8959">
        <v>0</v>
      </c>
      <c r="S8959">
        <v>0</v>
      </c>
      <c r="T8959">
        <v>4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v>0</v>
      </c>
    </row>
    <row r="8960" spans="1:32" x14ac:dyDescent="0.3">
      <c r="A8960">
        <v>2790060</v>
      </c>
      <c r="B8960">
        <v>1</v>
      </c>
      <c r="C8960" t="s">
        <v>82</v>
      </c>
      <c r="D8960" t="s">
        <v>85</v>
      </c>
      <c r="E8960" t="s">
        <v>31385</v>
      </c>
      <c r="F8960" t="s">
        <v>31386</v>
      </c>
      <c r="G8960" t="s">
        <v>31551</v>
      </c>
      <c r="H8960" t="s">
        <v>185</v>
      </c>
      <c r="I8960" t="s">
        <v>79</v>
      </c>
      <c r="J8960" t="s">
        <v>135</v>
      </c>
      <c r="K8960" t="s">
        <v>4</v>
      </c>
      <c r="L8960" t="s">
        <v>186</v>
      </c>
      <c r="M8960" t="s">
        <v>31387</v>
      </c>
      <c r="N8960" t="s">
        <v>31388</v>
      </c>
      <c r="O8960">
        <v>8.5277777777777772E-2</v>
      </c>
      <c r="P8960">
        <v>0</v>
      </c>
      <c r="Q8960">
        <v>0</v>
      </c>
      <c r="R8960">
        <v>0</v>
      </c>
      <c r="S8960">
        <v>0</v>
      </c>
      <c r="T8960">
        <v>2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272.64632999999998</v>
      </c>
      <c r="AC8960">
        <v>0</v>
      </c>
      <c r="AD8960">
        <v>0</v>
      </c>
      <c r="AE8960">
        <v>0</v>
      </c>
      <c r="AF8960">
        <v>272.64632999999998</v>
      </c>
    </row>
    <row r="8961" spans="1:32" x14ac:dyDescent="0.3">
      <c r="A8961">
        <v>2784481</v>
      </c>
      <c r="B8961">
        <v>1</v>
      </c>
      <c r="C8961" t="s">
        <v>82</v>
      </c>
      <c r="D8961" t="s">
        <v>100</v>
      </c>
      <c r="E8961" t="s">
        <v>30681</v>
      </c>
      <c r="F8961" t="s">
        <v>30682</v>
      </c>
      <c r="G8961" t="s">
        <v>31550</v>
      </c>
      <c r="H8961" t="s">
        <v>380</v>
      </c>
      <c r="I8961" t="s">
        <v>78</v>
      </c>
      <c r="J8961" t="s">
        <v>135</v>
      </c>
      <c r="K8961" t="s">
        <v>22</v>
      </c>
      <c r="L8961" t="s">
        <v>136</v>
      </c>
      <c r="M8961" t="s">
        <v>31389</v>
      </c>
      <c r="N8961" t="s">
        <v>31390</v>
      </c>
      <c r="O8961">
        <v>0.90722222222222226</v>
      </c>
      <c r="P8961">
        <v>0</v>
      </c>
      <c r="Q8961">
        <v>33</v>
      </c>
      <c r="R8961">
        <v>0</v>
      </c>
      <c r="S8961">
        <v>0</v>
      </c>
      <c r="T8961">
        <v>0</v>
      </c>
      <c r="U8961">
        <v>4</v>
      </c>
      <c r="V8961">
        <v>0</v>
      </c>
      <c r="W8961">
        <v>0</v>
      </c>
      <c r="X8961">
        <v>0</v>
      </c>
      <c r="Y8961">
        <v>7.5234036</v>
      </c>
      <c r="Z8961">
        <v>0</v>
      </c>
      <c r="AA8961">
        <v>0</v>
      </c>
      <c r="AB8961">
        <v>0</v>
      </c>
      <c r="AC8961">
        <v>3.510589</v>
      </c>
      <c r="AD8961">
        <v>0</v>
      </c>
      <c r="AE8961">
        <v>0</v>
      </c>
      <c r="AF8961">
        <v>11.033993000000001</v>
      </c>
    </row>
    <row r="8962" spans="1:32" x14ac:dyDescent="0.3">
      <c r="A8962">
        <v>2783382</v>
      </c>
      <c r="B8962">
        <v>1</v>
      </c>
      <c r="C8962" t="s">
        <v>82</v>
      </c>
      <c r="D8962" t="s">
        <v>112</v>
      </c>
      <c r="E8962" t="s">
        <v>31391</v>
      </c>
      <c r="F8962" t="s">
        <v>20551</v>
      </c>
      <c r="G8962" t="s">
        <v>31551</v>
      </c>
      <c r="H8962" t="s">
        <v>145</v>
      </c>
      <c r="I8962" t="s">
        <v>79</v>
      </c>
      <c r="J8962" t="s">
        <v>135</v>
      </c>
      <c r="K8962" t="s">
        <v>22</v>
      </c>
      <c r="L8962" t="s">
        <v>136</v>
      </c>
      <c r="M8962" t="s">
        <v>31361</v>
      </c>
      <c r="N8962" t="s">
        <v>31342</v>
      </c>
      <c r="O8962">
        <v>0.42972305555555551</v>
      </c>
      <c r="P8962">
        <v>0</v>
      </c>
      <c r="Q8962">
        <v>3</v>
      </c>
      <c r="R8962">
        <v>0</v>
      </c>
      <c r="S8962">
        <v>0</v>
      </c>
      <c r="T8962">
        <v>6</v>
      </c>
      <c r="U8962">
        <v>478</v>
      </c>
      <c r="V8962">
        <v>3</v>
      </c>
      <c r="W8962">
        <v>2</v>
      </c>
      <c r="X8962">
        <v>0</v>
      </c>
      <c r="Y8962">
        <v>0.61571412999999997</v>
      </c>
      <c r="Z8962">
        <v>0</v>
      </c>
      <c r="AA8962">
        <v>0</v>
      </c>
      <c r="AB8962">
        <v>34.646102999999997</v>
      </c>
      <c r="AC8962">
        <v>136.4468</v>
      </c>
      <c r="AD8962">
        <v>110.850815</v>
      </c>
      <c r="AE8962">
        <v>2.2752208999999999</v>
      </c>
      <c r="AF8962">
        <v>284.83463</v>
      </c>
    </row>
    <row r="8963" spans="1:32" x14ac:dyDescent="0.3">
      <c r="A8963">
        <v>2783595</v>
      </c>
      <c r="B8963">
        <v>1</v>
      </c>
      <c r="C8963" t="s">
        <v>83</v>
      </c>
      <c r="D8963" t="s">
        <v>125</v>
      </c>
      <c r="E8963" t="s">
        <v>31392</v>
      </c>
      <c r="F8963" t="s">
        <v>31393</v>
      </c>
      <c r="G8963" t="s">
        <v>31552</v>
      </c>
      <c r="H8963" t="s">
        <v>145</v>
      </c>
      <c r="I8963" t="s">
        <v>78</v>
      </c>
      <c r="J8963" t="s">
        <v>135</v>
      </c>
      <c r="K8963" t="s">
        <v>22</v>
      </c>
      <c r="L8963" t="s">
        <v>136</v>
      </c>
      <c r="M8963" t="s">
        <v>31394</v>
      </c>
      <c r="N8963" t="s">
        <v>31395</v>
      </c>
      <c r="O8963">
        <v>0.49555638888888887</v>
      </c>
      <c r="P8963">
        <v>0</v>
      </c>
      <c r="Q8963">
        <v>52</v>
      </c>
      <c r="R8963">
        <v>0</v>
      </c>
      <c r="S8963">
        <v>10</v>
      </c>
      <c r="T8963">
        <v>0</v>
      </c>
      <c r="U8963">
        <v>38</v>
      </c>
      <c r="V8963">
        <v>0</v>
      </c>
      <c r="W8963">
        <v>0</v>
      </c>
      <c r="X8963">
        <v>0</v>
      </c>
      <c r="Y8963">
        <v>5.8752513000000004</v>
      </c>
      <c r="Z8963">
        <v>0</v>
      </c>
      <c r="AA8963">
        <v>0.79971429999999999</v>
      </c>
      <c r="AB8963">
        <v>0</v>
      </c>
      <c r="AC8963">
        <v>21.520479999999999</v>
      </c>
      <c r="AD8963">
        <v>0</v>
      </c>
      <c r="AE8963">
        <v>0</v>
      </c>
      <c r="AF8963">
        <v>28.195446</v>
      </c>
    </row>
    <row r="8964" spans="1:32" x14ac:dyDescent="0.3">
      <c r="A8964">
        <v>2783058</v>
      </c>
      <c r="B8964">
        <v>1</v>
      </c>
      <c r="C8964" t="s">
        <v>83</v>
      </c>
      <c r="D8964" t="s">
        <v>123</v>
      </c>
      <c r="E8964" t="s">
        <v>31396</v>
      </c>
      <c r="F8964" t="s">
        <v>31397</v>
      </c>
      <c r="G8964" t="s">
        <v>31550</v>
      </c>
      <c r="H8964" t="s">
        <v>380</v>
      </c>
      <c r="I8964" t="s">
        <v>78</v>
      </c>
      <c r="J8964" t="s">
        <v>135</v>
      </c>
      <c r="K8964" t="s">
        <v>22</v>
      </c>
      <c r="L8964" t="s">
        <v>136</v>
      </c>
      <c r="M8964" t="s">
        <v>31398</v>
      </c>
      <c r="N8964" t="s">
        <v>31399</v>
      </c>
      <c r="O8964">
        <v>1.3911111111111112</v>
      </c>
      <c r="P8964">
        <v>0</v>
      </c>
      <c r="Q8964">
        <v>46</v>
      </c>
      <c r="R8964">
        <v>0</v>
      </c>
      <c r="S8964">
        <v>0</v>
      </c>
      <c r="T8964">
        <v>0</v>
      </c>
      <c r="U8964">
        <v>10</v>
      </c>
      <c r="V8964">
        <v>0</v>
      </c>
      <c r="W8964">
        <v>0</v>
      </c>
      <c r="X8964">
        <v>0</v>
      </c>
      <c r="Y8964">
        <v>19.141869</v>
      </c>
      <c r="Z8964">
        <v>0</v>
      </c>
      <c r="AA8964">
        <v>0</v>
      </c>
      <c r="AB8964">
        <v>0</v>
      </c>
      <c r="AC8964">
        <v>13.171935</v>
      </c>
      <c r="AD8964">
        <v>0</v>
      </c>
      <c r="AE8964">
        <v>0</v>
      </c>
      <c r="AF8964">
        <v>32.313805000000002</v>
      </c>
    </row>
    <row r="8965" spans="1:32" x14ac:dyDescent="0.3">
      <c r="A8965">
        <v>2807556</v>
      </c>
      <c r="B8965">
        <v>1</v>
      </c>
      <c r="C8965" t="s">
        <v>82</v>
      </c>
      <c r="D8965" t="s">
        <v>113</v>
      </c>
      <c r="E8965" t="s">
        <v>7783</v>
      </c>
      <c r="F8965" t="s">
        <v>1119</v>
      </c>
      <c r="G8965" t="s">
        <v>31552</v>
      </c>
      <c r="H8965" t="s">
        <v>665</v>
      </c>
      <c r="I8965" t="s">
        <v>78</v>
      </c>
      <c r="J8965" t="s">
        <v>135</v>
      </c>
      <c r="K8965" t="s">
        <v>22</v>
      </c>
      <c r="L8965" t="s">
        <v>136</v>
      </c>
      <c r="M8965" t="s">
        <v>31400</v>
      </c>
      <c r="N8965" t="s">
        <v>31401</v>
      </c>
      <c r="O8965">
        <v>3.1483341666666669</v>
      </c>
      <c r="P8965">
        <v>0</v>
      </c>
      <c r="Q8965">
        <v>223</v>
      </c>
      <c r="R8965">
        <v>0</v>
      </c>
      <c r="S8965">
        <v>6</v>
      </c>
      <c r="T8965">
        <v>0</v>
      </c>
      <c r="U8965">
        <v>36</v>
      </c>
      <c r="V8965">
        <v>0</v>
      </c>
      <c r="W8965">
        <v>0</v>
      </c>
      <c r="X8965">
        <v>0</v>
      </c>
      <c r="Y8965">
        <v>318.99680000000001</v>
      </c>
      <c r="Z8965">
        <v>0</v>
      </c>
      <c r="AA8965">
        <v>4.3587036000000001</v>
      </c>
      <c r="AB8965">
        <v>0</v>
      </c>
      <c r="AC8965">
        <v>58.888030000000001</v>
      </c>
      <c r="AD8965">
        <v>0</v>
      </c>
      <c r="AE8965">
        <v>0</v>
      </c>
      <c r="AF8965">
        <v>382.24353000000002</v>
      </c>
    </row>
    <row r="8966" spans="1:32" x14ac:dyDescent="0.3">
      <c r="A8966">
        <v>2804731</v>
      </c>
      <c r="B8966">
        <v>1</v>
      </c>
      <c r="C8966" t="s">
        <v>82</v>
      </c>
      <c r="D8966" t="s">
        <v>107</v>
      </c>
      <c r="E8966" t="s">
        <v>9108</v>
      </c>
      <c r="F8966" t="s">
        <v>9109</v>
      </c>
      <c r="G8966" t="s">
        <v>31550</v>
      </c>
      <c r="H8966" t="s">
        <v>1432</v>
      </c>
      <c r="I8966" t="s">
        <v>78</v>
      </c>
      <c r="J8966" t="s">
        <v>135</v>
      </c>
      <c r="K8966" t="s">
        <v>22</v>
      </c>
      <c r="L8966" t="s">
        <v>136</v>
      </c>
      <c r="M8966" t="s">
        <v>31402</v>
      </c>
      <c r="N8966" t="s">
        <v>31403</v>
      </c>
      <c r="O8966">
        <v>2.3550008333333334</v>
      </c>
      <c r="P8966">
        <v>0</v>
      </c>
      <c r="Q8966">
        <v>31</v>
      </c>
      <c r="R8966">
        <v>0</v>
      </c>
      <c r="S8966">
        <v>0</v>
      </c>
      <c r="T8966">
        <v>0</v>
      </c>
      <c r="U8966">
        <v>3</v>
      </c>
      <c r="V8966">
        <v>0</v>
      </c>
      <c r="W8966">
        <v>0</v>
      </c>
      <c r="X8966">
        <v>0</v>
      </c>
      <c r="Y8966">
        <v>35.487811999999998</v>
      </c>
      <c r="Z8966">
        <v>0</v>
      </c>
      <c r="AA8966">
        <v>0</v>
      </c>
      <c r="AB8966">
        <v>0</v>
      </c>
      <c r="AC8966">
        <v>4.828004</v>
      </c>
      <c r="AD8966">
        <v>0</v>
      </c>
      <c r="AE8966">
        <v>0</v>
      </c>
      <c r="AF8966">
        <v>40.315815000000001</v>
      </c>
    </row>
    <row r="8967" spans="1:32" x14ac:dyDescent="0.3">
      <c r="A8967">
        <v>2783390</v>
      </c>
      <c r="B8967">
        <v>1</v>
      </c>
      <c r="C8967" t="s">
        <v>83</v>
      </c>
      <c r="D8967" t="s">
        <v>128</v>
      </c>
      <c r="E8967" t="s">
        <v>31404</v>
      </c>
      <c r="F8967" t="s">
        <v>31405</v>
      </c>
      <c r="G8967" t="s">
        <v>31551</v>
      </c>
      <c r="H8967" t="s">
        <v>134</v>
      </c>
      <c r="I8967" t="s">
        <v>79</v>
      </c>
      <c r="J8967" t="s">
        <v>135</v>
      </c>
      <c r="K8967" t="s">
        <v>22</v>
      </c>
      <c r="L8967" t="s">
        <v>136</v>
      </c>
      <c r="M8967" t="s">
        <v>31406</v>
      </c>
      <c r="N8967" t="s">
        <v>31407</v>
      </c>
      <c r="O8967">
        <v>0.23222305555555556</v>
      </c>
      <c r="P8967">
        <v>1</v>
      </c>
      <c r="Q8967">
        <v>501</v>
      </c>
      <c r="R8967">
        <v>108</v>
      </c>
      <c r="S8967">
        <v>143</v>
      </c>
      <c r="T8967">
        <v>8</v>
      </c>
      <c r="U8967">
        <v>71</v>
      </c>
      <c r="V8967">
        <v>0</v>
      </c>
      <c r="W8967">
        <v>0</v>
      </c>
      <c r="X8967">
        <v>4.3138374E-2</v>
      </c>
      <c r="Y8967">
        <v>24.705696</v>
      </c>
      <c r="Z8967">
        <v>30.19811</v>
      </c>
      <c r="AA8967">
        <v>16.482776999999999</v>
      </c>
      <c r="AB8967">
        <v>13.1451235</v>
      </c>
      <c r="AC8967">
        <v>8.3726160000000007</v>
      </c>
      <c r="AD8967">
        <v>0</v>
      </c>
      <c r="AE8967">
        <v>0</v>
      </c>
      <c r="AF8967">
        <v>92.947463999999997</v>
      </c>
    </row>
    <row r="8968" spans="1:32" x14ac:dyDescent="0.3">
      <c r="A8968">
        <v>2783630</v>
      </c>
      <c r="B8968">
        <v>1</v>
      </c>
      <c r="C8968" t="s">
        <v>83</v>
      </c>
      <c r="D8968" t="s">
        <v>123</v>
      </c>
      <c r="E8968" t="s">
        <v>31408</v>
      </c>
      <c r="F8968" t="s">
        <v>31409</v>
      </c>
      <c r="G8968" t="s">
        <v>31546</v>
      </c>
      <c r="H8968" t="s">
        <v>223</v>
      </c>
      <c r="I8968" t="s">
        <v>78</v>
      </c>
      <c r="J8968" t="s">
        <v>135</v>
      </c>
      <c r="K8968" t="s">
        <v>22</v>
      </c>
      <c r="L8968" t="s">
        <v>136</v>
      </c>
      <c r="M8968" t="s">
        <v>31410</v>
      </c>
      <c r="N8968" t="s">
        <v>31411</v>
      </c>
      <c r="O8968">
        <v>0.98388888888888892</v>
      </c>
      <c r="P8968">
        <v>0</v>
      </c>
      <c r="Q8968">
        <v>7</v>
      </c>
      <c r="R8968">
        <v>0</v>
      </c>
      <c r="S8968">
        <v>2</v>
      </c>
      <c r="T8968">
        <v>0</v>
      </c>
      <c r="U8968">
        <v>2</v>
      </c>
      <c r="V8968">
        <v>0</v>
      </c>
      <c r="W8968">
        <v>0</v>
      </c>
      <c r="X8968">
        <v>0</v>
      </c>
      <c r="Y8968">
        <v>0.51969520000000002</v>
      </c>
      <c r="Z8968">
        <v>0</v>
      </c>
      <c r="AA8968">
        <v>0.53562343000000001</v>
      </c>
      <c r="AB8968">
        <v>0</v>
      </c>
      <c r="AC8968">
        <v>3.8620968000000002</v>
      </c>
      <c r="AD8968">
        <v>0</v>
      </c>
      <c r="AE8968">
        <v>0</v>
      </c>
      <c r="AF8968">
        <v>4.9174156</v>
      </c>
    </row>
    <row r="8969" spans="1:32" x14ac:dyDescent="0.3">
      <c r="A8969">
        <v>2783346</v>
      </c>
      <c r="B8969">
        <v>1</v>
      </c>
      <c r="C8969" t="s">
        <v>82</v>
      </c>
      <c r="D8969" t="s">
        <v>112</v>
      </c>
      <c r="E8969" t="s">
        <v>31340</v>
      </c>
      <c r="F8969" t="s">
        <v>22774</v>
      </c>
      <c r="G8969" t="s">
        <v>31551</v>
      </c>
      <c r="H8969" t="s">
        <v>145</v>
      </c>
      <c r="I8969" t="s">
        <v>79</v>
      </c>
      <c r="J8969" t="s">
        <v>135</v>
      </c>
      <c r="K8969" t="s">
        <v>22</v>
      </c>
      <c r="L8969" t="s">
        <v>136</v>
      </c>
      <c r="M8969" t="s">
        <v>31412</v>
      </c>
      <c r="N8969" t="s">
        <v>31413</v>
      </c>
      <c r="O8969">
        <v>0.96805555555555556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69</v>
      </c>
      <c r="V8969">
        <v>0</v>
      </c>
      <c r="W8969">
        <v>1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39.155329999999999</v>
      </c>
      <c r="AD8969">
        <v>0</v>
      </c>
      <c r="AE8969">
        <v>4.8823093999999996</v>
      </c>
      <c r="AF8969">
        <v>44.037640000000003</v>
      </c>
    </row>
    <row r="8970" spans="1:32" x14ac:dyDescent="0.3">
      <c r="A8970">
        <v>2783158</v>
      </c>
      <c r="B8970">
        <v>1</v>
      </c>
      <c r="C8970" t="s">
        <v>83</v>
      </c>
      <c r="D8970" t="s">
        <v>127</v>
      </c>
      <c r="E8970" t="s">
        <v>31414</v>
      </c>
      <c r="F8970" t="s">
        <v>18373</v>
      </c>
      <c r="G8970" t="s">
        <v>31549</v>
      </c>
      <c r="H8970" t="s">
        <v>134</v>
      </c>
      <c r="I8970" t="s">
        <v>79</v>
      </c>
      <c r="J8970" t="s">
        <v>135</v>
      </c>
      <c r="K8970" t="s">
        <v>22</v>
      </c>
      <c r="L8970" t="s">
        <v>136</v>
      </c>
      <c r="M8970" t="s">
        <v>31415</v>
      </c>
      <c r="N8970" t="s">
        <v>31416</v>
      </c>
      <c r="O8970">
        <v>0.4613888888888889</v>
      </c>
      <c r="P8970">
        <v>0</v>
      </c>
      <c r="Q8970">
        <v>138</v>
      </c>
      <c r="R8970">
        <v>0</v>
      </c>
      <c r="S8970">
        <v>0</v>
      </c>
      <c r="T8970">
        <v>14</v>
      </c>
      <c r="U8970">
        <v>12</v>
      </c>
      <c r="V8970">
        <v>1</v>
      </c>
      <c r="W8970">
        <v>0</v>
      </c>
      <c r="X8970">
        <v>0</v>
      </c>
      <c r="Y8970">
        <v>5.9690450000000004</v>
      </c>
      <c r="Z8970">
        <v>0</v>
      </c>
      <c r="AA8970">
        <v>0</v>
      </c>
      <c r="AB8970">
        <v>6.2290263000000001</v>
      </c>
      <c r="AC8970">
        <v>4.2780769999999997</v>
      </c>
      <c r="AD8970">
        <v>0</v>
      </c>
      <c r="AE8970">
        <v>0</v>
      </c>
      <c r="AF8970">
        <v>16.476148999999999</v>
      </c>
    </row>
    <row r="8971" spans="1:32" x14ac:dyDescent="0.3">
      <c r="A8971">
        <v>2786749</v>
      </c>
      <c r="B8971">
        <v>1</v>
      </c>
      <c r="C8971" t="s">
        <v>83</v>
      </c>
      <c r="D8971" t="s">
        <v>122</v>
      </c>
      <c r="E8971" t="s">
        <v>31417</v>
      </c>
      <c r="F8971" t="s">
        <v>31418</v>
      </c>
      <c r="G8971" t="s">
        <v>31549</v>
      </c>
      <c r="H8971" t="s">
        <v>134</v>
      </c>
      <c r="I8971" t="s">
        <v>79</v>
      </c>
      <c r="J8971" t="s">
        <v>248</v>
      </c>
      <c r="K8971" t="s">
        <v>22</v>
      </c>
      <c r="L8971" t="s">
        <v>136</v>
      </c>
      <c r="M8971" t="s">
        <v>31419</v>
      </c>
      <c r="N8971" t="s">
        <v>31420</v>
      </c>
      <c r="O8971">
        <v>4.9723055555555555E-2</v>
      </c>
      <c r="P8971">
        <v>6</v>
      </c>
      <c r="Q8971">
        <v>804</v>
      </c>
      <c r="R8971">
        <v>3</v>
      </c>
      <c r="S8971">
        <v>22</v>
      </c>
      <c r="T8971">
        <v>3</v>
      </c>
      <c r="U8971">
        <v>24</v>
      </c>
      <c r="V8971">
        <v>0</v>
      </c>
      <c r="W8971">
        <v>0</v>
      </c>
      <c r="X8971">
        <v>1.8122174</v>
      </c>
      <c r="Y8971">
        <v>3.3397169999999998</v>
      </c>
      <c r="Z8971">
        <v>3.8841236000000001E-2</v>
      </c>
      <c r="AA8971">
        <v>8.5102899999999995E-2</v>
      </c>
      <c r="AB8971">
        <v>0.31455958000000001</v>
      </c>
      <c r="AC8971">
        <v>0.20245603000000001</v>
      </c>
      <c r="AD8971">
        <v>0</v>
      </c>
      <c r="AE8971">
        <v>0</v>
      </c>
      <c r="AF8971">
        <v>5.7928940000000004</v>
      </c>
    </row>
    <row r="8972" spans="1:32" x14ac:dyDescent="0.3">
      <c r="A8972">
        <v>2801539</v>
      </c>
      <c r="B8972">
        <v>1</v>
      </c>
      <c r="C8972" t="s">
        <v>82</v>
      </c>
      <c r="D8972" t="s">
        <v>90</v>
      </c>
      <c r="E8972" t="s">
        <v>2064</v>
      </c>
      <c r="F8972" t="s">
        <v>2065</v>
      </c>
      <c r="G8972" t="s">
        <v>31550</v>
      </c>
      <c r="H8972" t="s">
        <v>223</v>
      </c>
      <c r="I8972" t="s">
        <v>78</v>
      </c>
      <c r="J8972" t="s">
        <v>135</v>
      </c>
      <c r="K8972" t="s">
        <v>22</v>
      </c>
      <c r="L8972" t="s">
        <v>136</v>
      </c>
      <c r="M8972" t="s">
        <v>31421</v>
      </c>
      <c r="N8972" t="s">
        <v>31422</v>
      </c>
      <c r="O8972">
        <v>1.8836111111111111</v>
      </c>
      <c r="P8972">
        <v>0</v>
      </c>
      <c r="Q8972">
        <v>99</v>
      </c>
      <c r="R8972">
        <v>0</v>
      </c>
      <c r="S8972">
        <v>0</v>
      </c>
      <c r="T8972">
        <v>0</v>
      </c>
      <c r="U8972">
        <v>10</v>
      </c>
      <c r="V8972">
        <v>0</v>
      </c>
      <c r="W8972">
        <v>0</v>
      </c>
      <c r="X8972">
        <v>0</v>
      </c>
      <c r="Y8972">
        <v>39.830722999999999</v>
      </c>
      <c r="Z8972">
        <v>0</v>
      </c>
      <c r="AA8972">
        <v>0</v>
      </c>
      <c r="AB8972">
        <v>0</v>
      </c>
      <c r="AC8972">
        <v>12.457703</v>
      </c>
      <c r="AD8972">
        <v>0</v>
      </c>
      <c r="AE8972">
        <v>0</v>
      </c>
      <c r="AF8972">
        <v>52.288424999999997</v>
      </c>
    </row>
    <row r="8973" spans="1:32" x14ac:dyDescent="0.3">
      <c r="A8973">
        <v>2783347</v>
      </c>
      <c r="B8973">
        <v>1</v>
      </c>
      <c r="C8973" t="s">
        <v>82</v>
      </c>
      <c r="D8973" t="s">
        <v>112</v>
      </c>
      <c r="E8973" t="s">
        <v>31391</v>
      </c>
      <c r="F8973" t="s">
        <v>20551</v>
      </c>
      <c r="G8973" t="s">
        <v>31551</v>
      </c>
      <c r="H8973" t="s">
        <v>145</v>
      </c>
      <c r="I8973" t="s">
        <v>79</v>
      </c>
      <c r="J8973" t="s">
        <v>135</v>
      </c>
      <c r="K8973" t="s">
        <v>22</v>
      </c>
      <c r="L8973" t="s">
        <v>136</v>
      </c>
      <c r="M8973" t="s">
        <v>31412</v>
      </c>
      <c r="N8973" t="s">
        <v>31413</v>
      </c>
      <c r="O8973">
        <v>0.96805555555555556</v>
      </c>
      <c r="P8973">
        <v>0</v>
      </c>
      <c r="Q8973">
        <v>3</v>
      </c>
      <c r="R8973">
        <v>0</v>
      </c>
      <c r="S8973">
        <v>0</v>
      </c>
      <c r="T8973">
        <v>6</v>
      </c>
      <c r="U8973">
        <v>477</v>
      </c>
      <c r="V8973">
        <v>3</v>
      </c>
      <c r="W8973">
        <v>2</v>
      </c>
      <c r="X8973">
        <v>0</v>
      </c>
      <c r="Y8973">
        <v>1.0045297</v>
      </c>
      <c r="Z8973">
        <v>0</v>
      </c>
      <c r="AA8973">
        <v>0</v>
      </c>
      <c r="AB8973">
        <v>54.944316999999998</v>
      </c>
      <c r="AC8973">
        <v>160.90496999999999</v>
      </c>
      <c r="AD8973">
        <v>122.69479</v>
      </c>
      <c r="AE8973">
        <v>2.4612257</v>
      </c>
      <c r="AF8973">
        <v>342.00983000000002</v>
      </c>
    </row>
    <row r="8974" spans="1:32" x14ac:dyDescent="0.3">
      <c r="A8974">
        <v>2783128</v>
      </c>
      <c r="B8974">
        <v>1</v>
      </c>
      <c r="C8974" t="s">
        <v>83</v>
      </c>
      <c r="D8974" t="s">
        <v>128</v>
      </c>
      <c r="E8974" t="s">
        <v>31423</v>
      </c>
      <c r="F8974" t="s">
        <v>31424</v>
      </c>
      <c r="G8974" t="s">
        <v>31550</v>
      </c>
      <c r="H8974" t="s">
        <v>1432</v>
      </c>
      <c r="I8974" t="s">
        <v>78</v>
      </c>
      <c r="J8974" t="s">
        <v>135</v>
      </c>
      <c r="K8974" t="s">
        <v>22</v>
      </c>
      <c r="L8974" t="s">
        <v>136</v>
      </c>
      <c r="M8974" t="s">
        <v>31425</v>
      </c>
      <c r="N8974" t="s">
        <v>31426</v>
      </c>
      <c r="O8974">
        <v>2.6</v>
      </c>
      <c r="P8974">
        <v>0</v>
      </c>
      <c r="Q8974">
        <v>81</v>
      </c>
      <c r="R8974">
        <v>0</v>
      </c>
      <c r="S8974">
        <v>0</v>
      </c>
      <c r="T8974">
        <v>0</v>
      </c>
      <c r="U8974">
        <v>5</v>
      </c>
      <c r="V8974">
        <v>0</v>
      </c>
      <c r="W8974">
        <v>0</v>
      </c>
      <c r="X8974">
        <v>0</v>
      </c>
      <c r="Y8974">
        <v>44.309139999999999</v>
      </c>
      <c r="Z8974">
        <v>0</v>
      </c>
      <c r="AA8974">
        <v>0</v>
      </c>
      <c r="AB8974">
        <v>0</v>
      </c>
      <c r="AC8974">
        <v>23.207457999999999</v>
      </c>
      <c r="AD8974">
        <v>0</v>
      </c>
      <c r="AE8974">
        <v>0</v>
      </c>
      <c r="AF8974">
        <v>67.516593999999998</v>
      </c>
    </row>
    <row r="8975" spans="1:32" x14ac:dyDescent="0.3">
      <c r="A8975">
        <v>2783292</v>
      </c>
      <c r="B8975">
        <v>1</v>
      </c>
      <c r="C8975" t="s">
        <v>83</v>
      </c>
      <c r="D8975" t="s">
        <v>129</v>
      </c>
      <c r="E8975" t="s">
        <v>31427</v>
      </c>
      <c r="F8975" t="s">
        <v>31428</v>
      </c>
      <c r="G8975" t="s">
        <v>31548</v>
      </c>
      <c r="H8975" t="s">
        <v>333</v>
      </c>
      <c r="I8975" t="s">
        <v>78</v>
      </c>
      <c r="J8975" t="s">
        <v>135</v>
      </c>
      <c r="K8975" t="s">
        <v>22</v>
      </c>
      <c r="L8975" t="s">
        <v>136</v>
      </c>
      <c r="M8975" t="s">
        <v>31429</v>
      </c>
      <c r="N8975" t="s">
        <v>31430</v>
      </c>
      <c r="O8975">
        <v>1.9044444444444444</v>
      </c>
      <c r="P8975">
        <v>0</v>
      </c>
      <c r="Q8975">
        <v>0</v>
      </c>
      <c r="R8975">
        <v>0</v>
      </c>
      <c r="S8975">
        <v>1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>
        <v>7.9751156000000004E-2</v>
      </c>
      <c r="AB8975">
        <v>0</v>
      </c>
      <c r="AC8975">
        <v>0</v>
      </c>
      <c r="AD8975">
        <v>0</v>
      </c>
      <c r="AE8975">
        <v>0</v>
      </c>
      <c r="AF8975">
        <v>7.9751156000000004E-2</v>
      </c>
    </row>
    <row r="8976" spans="1:32" x14ac:dyDescent="0.3">
      <c r="A8976">
        <v>2807528</v>
      </c>
      <c r="B8976">
        <v>1</v>
      </c>
      <c r="C8976" t="s">
        <v>82</v>
      </c>
      <c r="D8976" t="s">
        <v>112</v>
      </c>
      <c r="E8976" t="s">
        <v>31431</v>
      </c>
      <c r="F8976" t="s">
        <v>31432</v>
      </c>
      <c r="G8976" t="s">
        <v>31548</v>
      </c>
      <c r="H8976" t="s">
        <v>359</v>
      </c>
      <c r="I8976" t="s">
        <v>78</v>
      </c>
      <c r="J8976" t="s">
        <v>135</v>
      </c>
      <c r="K8976" t="s">
        <v>22</v>
      </c>
      <c r="L8976" t="s">
        <v>136</v>
      </c>
      <c r="M8976" t="s">
        <v>31433</v>
      </c>
      <c r="N8976" t="s">
        <v>31434</v>
      </c>
      <c r="O8976">
        <v>1.5038897222222221</v>
      </c>
      <c r="P8976">
        <v>0</v>
      </c>
      <c r="Q8976">
        <v>1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0.3708417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0.3708417</v>
      </c>
    </row>
    <row r="8977" spans="1:32" x14ac:dyDescent="0.3">
      <c r="A8977">
        <v>2783070</v>
      </c>
      <c r="B8977">
        <v>1</v>
      </c>
      <c r="C8977" t="s">
        <v>82</v>
      </c>
      <c r="D8977" t="s">
        <v>104</v>
      </c>
      <c r="E8977" t="s">
        <v>31435</v>
      </c>
      <c r="F8977" t="s">
        <v>31436</v>
      </c>
      <c r="G8977" t="s">
        <v>31551</v>
      </c>
      <c r="H8977" t="s">
        <v>145</v>
      </c>
      <c r="I8977" t="s">
        <v>79</v>
      </c>
      <c r="J8977" t="s">
        <v>135</v>
      </c>
      <c r="K8977" t="s">
        <v>22</v>
      </c>
      <c r="L8977" t="s">
        <v>136</v>
      </c>
      <c r="M8977" t="s">
        <v>31437</v>
      </c>
      <c r="N8977" t="s">
        <v>31438</v>
      </c>
      <c r="O8977">
        <v>0.11611194444444443</v>
      </c>
      <c r="P8977">
        <v>0</v>
      </c>
      <c r="Q8977">
        <v>114</v>
      </c>
      <c r="R8977">
        <v>0</v>
      </c>
      <c r="S8977">
        <v>0</v>
      </c>
      <c r="T8977">
        <v>0</v>
      </c>
      <c r="U8977">
        <v>94</v>
      </c>
      <c r="V8977">
        <v>0</v>
      </c>
      <c r="W8977">
        <v>0</v>
      </c>
      <c r="X8977">
        <v>0</v>
      </c>
      <c r="Y8977">
        <v>5.9515890000000002</v>
      </c>
      <c r="Z8977">
        <v>0</v>
      </c>
      <c r="AA8977">
        <v>0</v>
      </c>
      <c r="AB8977">
        <v>0</v>
      </c>
      <c r="AC8977">
        <v>9.8292490000000008</v>
      </c>
      <c r="AD8977">
        <v>0</v>
      </c>
      <c r="AE8977">
        <v>0</v>
      </c>
      <c r="AF8977">
        <v>15.780837999999999</v>
      </c>
    </row>
    <row r="8978" spans="1:32" x14ac:dyDescent="0.3">
      <c r="A8978">
        <v>2783591</v>
      </c>
      <c r="B8978">
        <v>1</v>
      </c>
      <c r="C8978" t="s">
        <v>82</v>
      </c>
      <c r="D8978" t="s">
        <v>109</v>
      </c>
      <c r="E8978" t="s">
        <v>31439</v>
      </c>
      <c r="F8978" t="s">
        <v>31440</v>
      </c>
      <c r="G8978" t="s">
        <v>31548</v>
      </c>
      <c r="H8978" t="s">
        <v>311</v>
      </c>
      <c r="I8978" t="s">
        <v>78</v>
      </c>
      <c r="J8978" t="s">
        <v>135</v>
      </c>
      <c r="K8978" t="s">
        <v>22</v>
      </c>
      <c r="L8978" t="s">
        <v>136</v>
      </c>
      <c r="M8978" t="s">
        <v>31441</v>
      </c>
      <c r="N8978" t="s">
        <v>31442</v>
      </c>
      <c r="O8978">
        <v>3.0755555555555554</v>
      </c>
      <c r="P8978">
        <v>0</v>
      </c>
      <c r="Q8978">
        <v>1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0.2977957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  <c r="AF8978">
        <v>0.2977957</v>
      </c>
    </row>
    <row r="8979" spans="1:32" x14ac:dyDescent="0.3">
      <c r="A8979">
        <v>2783573</v>
      </c>
      <c r="B8979">
        <v>1</v>
      </c>
      <c r="C8979" t="s">
        <v>83</v>
      </c>
      <c r="D8979" t="s">
        <v>116</v>
      </c>
      <c r="E8979" t="s">
        <v>31443</v>
      </c>
      <c r="F8979" t="s">
        <v>31444</v>
      </c>
      <c r="G8979" t="s">
        <v>31551</v>
      </c>
      <c r="H8979" t="s">
        <v>672</v>
      </c>
      <c r="I8979" t="s">
        <v>79</v>
      </c>
      <c r="J8979" t="s">
        <v>135</v>
      </c>
      <c r="K8979" t="s">
        <v>22</v>
      </c>
      <c r="L8979" t="s">
        <v>136</v>
      </c>
      <c r="M8979" t="s">
        <v>31445</v>
      </c>
      <c r="N8979" t="s">
        <v>31446</v>
      </c>
      <c r="O8979">
        <v>1.5827777777777778</v>
      </c>
      <c r="P8979">
        <v>0</v>
      </c>
      <c r="Q8979">
        <v>0</v>
      </c>
      <c r="R8979">
        <v>0</v>
      </c>
      <c r="S8979">
        <v>21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16.383832999999999</v>
      </c>
      <c r="AB8979">
        <v>0</v>
      </c>
      <c r="AC8979">
        <v>0</v>
      </c>
      <c r="AD8979">
        <v>0</v>
      </c>
      <c r="AE8979">
        <v>0</v>
      </c>
      <c r="AF8979">
        <v>16.383832999999999</v>
      </c>
    </row>
    <row r="8980" spans="1:32" x14ac:dyDescent="0.3">
      <c r="A8980">
        <v>2782581</v>
      </c>
      <c r="B8980">
        <v>1</v>
      </c>
      <c r="C8980" t="s">
        <v>83</v>
      </c>
      <c r="D8980" t="s">
        <v>125</v>
      </c>
      <c r="E8980" t="s">
        <v>31447</v>
      </c>
      <c r="F8980" t="s">
        <v>31448</v>
      </c>
      <c r="G8980" t="s">
        <v>31548</v>
      </c>
      <c r="H8980" t="s">
        <v>333</v>
      </c>
      <c r="I8980" t="s">
        <v>78</v>
      </c>
      <c r="J8980" t="s">
        <v>135</v>
      </c>
      <c r="K8980" t="s">
        <v>22</v>
      </c>
      <c r="L8980" t="s">
        <v>136</v>
      </c>
      <c r="M8980" t="s">
        <v>31449</v>
      </c>
      <c r="N8980" t="s">
        <v>31450</v>
      </c>
      <c r="O8980">
        <v>1.2722222222222221</v>
      </c>
      <c r="P8980">
        <v>0</v>
      </c>
      <c r="Q8980">
        <v>1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</row>
    <row r="8981" spans="1:32" x14ac:dyDescent="0.3">
      <c r="A8981">
        <v>3000339</v>
      </c>
      <c r="B8981">
        <v>1</v>
      </c>
      <c r="C8981" t="s">
        <v>82</v>
      </c>
      <c r="D8981" t="s">
        <v>113</v>
      </c>
      <c r="E8981" t="s">
        <v>31451</v>
      </c>
      <c r="F8981" t="s">
        <v>31452</v>
      </c>
      <c r="G8981" t="s">
        <v>31548</v>
      </c>
      <c r="H8981" t="s">
        <v>145</v>
      </c>
      <c r="I8981" t="s">
        <v>78</v>
      </c>
      <c r="J8981" t="s">
        <v>135</v>
      </c>
      <c r="K8981" t="s">
        <v>22</v>
      </c>
      <c r="L8981" t="s">
        <v>136</v>
      </c>
      <c r="M8981" t="s">
        <v>31453</v>
      </c>
      <c r="N8981" t="s">
        <v>31454</v>
      </c>
      <c r="O8981">
        <v>0.10761416666666666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3</v>
      </c>
      <c r="V8981">
        <v>0</v>
      </c>
      <c r="W8981">
        <v>0</v>
      </c>
      <c r="X8981">
        <v>0</v>
      </c>
      <c r="Y8981">
        <v>0</v>
      </c>
      <c r="Z8981">
        <v>0</v>
      </c>
      <c r="AA8981">
        <v>0</v>
      </c>
      <c r="AB8981">
        <v>0</v>
      </c>
      <c r="AC8981">
        <v>0.55271709999999996</v>
      </c>
      <c r="AD8981">
        <v>0</v>
      </c>
      <c r="AE8981">
        <v>0</v>
      </c>
      <c r="AF8981">
        <v>0.55271709999999996</v>
      </c>
    </row>
    <row r="8982" spans="1:32" x14ac:dyDescent="0.3">
      <c r="A8982">
        <v>2783592</v>
      </c>
      <c r="B8982">
        <v>1</v>
      </c>
      <c r="C8982" t="s">
        <v>82</v>
      </c>
      <c r="D8982" t="s">
        <v>89</v>
      </c>
      <c r="E8982" t="s">
        <v>31455</v>
      </c>
      <c r="F8982" t="s">
        <v>31456</v>
      </c>
      <c r="G8982" t="s">
        <v>31546</v>
      </c>
      <c r="H8982" t="s">
        <v>223</v>
      </c>
      <c r="I8982" t="s">
        <v>78</v>
      </c>
      <c r="J8982" t="s">
        <v>135</v>
      </c>
      <c r="K8982" t="s">
        <v>22</v>
      </c>
      <c r="L8982" t="s">
        <v>136</v>
      </c>
      <c r="M8982" t="s">
        <v>31457</v>
      </c>
      <c r="N8982" t="s">
        <v>31458</v>
      </c>
      <c r="O8982">
        <v>1.4033333333333333</v>
      </c>
      <c r="P8982">
        <v>0</v>
      </c>
      <c r="Q8982">
        <v>8</v>
      </c>
      <c r="R8982">
        <v>0</v>
      </c>
      <c r="S8982">
        <v>6</v>
      </c>
      <c r="T8982">
        <v>0</v>
      </c>
      <c r="U8982">
        <v>1</v>
      </c>
      <c r="V8982">
        <v>0</v>
      </c>
      <c r="W8982">
        <v>0</v>
      </c>
      <c r="X8982">
        <v>0</v>
      </c>
      <c r="Y8982">
        <v>0.47783073999999998</v>
      </c>
      <c r="Z8982">
        <v>0</v>
      </c>
      <c r="AA8982">
        <v>9.3707230000000002E-2</v>
      </c>
      <c r="AB8982">
        <v>0</v>
      </c>
      <c r="AC8982">
        <v>2.2326964999999999</v>
      </c>
      <c r="AD8982">
        <v>0</v>
      </c>
      <c r="AE8982">
        <v>0</v>
      </c>
      <c r="AF8982">
        <v>2.8042345000000002</v>
      </c>
    </row>
    <row r="8983" spans="1:32" x14ac:dyDescent="0.3">
      <c r="A8983">
        <v>2783256</v>
      </c>
      <c r="B8983">
        <v>1</v>
      </c>
      <c r="C8983" t="s">
        <v>83</v>
      </c>
      <c r="D8983" t="s">
        <v>128</v>
      </c>
      <c r="E8983" t="s">
        <v>31459</v>
      </c>
      <c r="F8983" t="s">
        <v>13528</v>
      </c>
      <c r="G8983" t="s">
        <v>31550</v>
      </c>
      <c r="H8983" t="s">
        <v>1432</v>
      </c>
      <c r="I8983" t="s">
        <v>78</v>
      </c>
      <c r="J8983" t="s">
        <v>135</v>
      </c>
      <c r="K8983" t="s">
        <v>22</v>
      </c>
      <c r="L8983" t="s">
        <v>136</v>
      </c>
      <c r="M8983" t="s">
        <v>31460</v>
      </c>
      <c r="N8983" t="s">
        <v>31461</v>
      </c>
      <c r="O8983">
        <v>7.7419455555555556</v>
      </c>
      <c r="P8983">
        <v>0</v>
      </c>
      <c r="Q8983">
        <v>119</v>
      </c>
      <c r="R8983">
        <v>0</v>
      </c>
      <c r="S8983">
        <v>0</v>
      </c>
      <c r="T8983">
        <v>0</v>
      </c>
      <c r="U8983">
        <v>5</v>
      </c>
      <c r="V8983">
        <v>0</v>
      </c>
      <c r="W8983">
        <v>0</v>
      </c>
      <c r="X8983">
        <v>0</v>
      </c>
      <c r="Y8983">
        <v>173.36732000000001</v>
      </c>
      <c r="Z8983">
        <v>0</v>
      </c>
      <c r="AA8983">
        <v>0</v>
      </c>
      <c r="AB8983">
        <v>0</v>
      </c>
      <c r="AC8983">
        <v>63.317399999999999</v>
      </c>
      <c r="AD8983">
        <v>0</v>
      </c>
      <c r="AE8983">
        <v>0</v>
      </c>
      <c r="AF8983">
        <v>236.68472</v>
      </c>
    </row>
    <row r="8984" spans="1:32" x14ac:dyDescent="0.3">
      <c r="A8984">
        <v>2784848</v>
      </c>
      <c r="B8984">
        <v>1</v>
      </c>
      <c r="C8984" t="s">
        <v>82</v>
      </c>
      <c r="D8984" t="s">
        <v>107</v>
      </c>
      <c r="E8984" t="s">
        <v>31462</v>
      </c>
      <c r="F8984" t="s">
        <v>29510</v>
      </c>
      <c r="G8984" t="s">
        <v>31550</v>
      </c>
      <c r="H8984" t="s">
        <v>1432</v>
      </c>
      <c r="I8984" t="s">
        <v>78</v>
      </c>
      <c r="J8984" t="s">
        <v>135</v>
      </c>
      <c r="K8984" t="s">
        <v>22</v>
      </c>
      <c r="L8984" t="s">
        <v>136</v>
      </c>
      <c r="M8984" t="s">
        <v>31463</v>
      </c>
      <c r="N8984" t="s">
        <v>31464</v>
      </c>
      <c r="O8984">
        <v>1.5116674999999999</v>
      </c>
      <c r="P8984">
        <v>0</v>
      </c>
      <c r="Q8984">
        <v>25</v>
      </c>
      <c r="R8984">
        <v>0</v>
      </c>
      <c r="S8984">
        <v>0</v>
      </c>
      <c r="T8984">
        <v>0</v>
      </c>
      <c r="U8984">
        <v>3</v>
      </c>
      <c r="V8984">
        <v>0</v>
      </c>
      <c r="W8984">
        <v>0</v>
      </c>
      <c r="X8984">
        <v>0</v>
      </c>
      <c r="Y8984">
        <v>24.769932000000001</v>
      </c>
      <c r="Z8984">
        <v>0</v>
      </c>
      <c r="AA8984">
        <v>0</v>
      </c>
      <c r="AB8984">
        <v>0</v>
      </c>
      <c r="AC8984">
        <v>4.9623290000000004</v>
      </c>
      <c r="AD8984">
        <v>0</v>
      </c>
      <c r="AE8984">
        <v>0</v>
      </c>
      <c r="AF8984">
        <v>29.73226</v>
      </c>
    </row>
    <row r="8985" spans="1:32" x14ac:dyDescent="0.3">
      <c r="A8985">
        <v>2783156</v>
      </c>
      <c r="B8985">
        <v>1</v>
      </c>
      <c r="C8985" t="s">
        <v>83</v>
      </c>
      <c r="D8985" t="s">
        <v>120</v>
      </c>
      <c r="E8985" t="s">
        <v>31465</v>
      </c>
      <c r="F8985" t="s">
        <v>31466</v>
      </c>
      <c r="G8985" t="s">
        <v>31551</v>
      </c>
      <c r="H8985" t="s">
        <v>134</v>
      </c>
      <c r="I8985" t="s">
        <v>79</v>
      </c>
      <c r="J8985" t="s">
        <v>135</v>
      </c>
      <c r="K8985" t="s">
        <v>22</v>
      </c>
      <c r="L8985" t="s">
        <v>136</v>
      </c>
      <c r="M8985" t="s">
        <v>31415</v>
      </c>
      <c r="N8985" t="s">
        <v>31467</v>
      </c>
      <c r="O8985">
        <v>0.26277777777777778</v>
      </c>
      <c r="P8985">
        <v>0</v>
      </c>
      <c r="Q8985">
        <v>49</v>
      </c>
      <c r="R8985">
        <v>0</v>
      </c>
      <c r="S8985">
        <v>41</v>
      </c>
      <c r="T8985">
        <v>1</v>
      </c>
      <c r="U8985">
        <v>16</v>
      </c>
      <c r="V8985">
        <v>0</v>
      </c>
      <c r="W8985">
        <v>0</v>
      </c>
      <c r="X8985">
        <v>0</v>
      </c>
      <c r="Y8985">
        <v>4.2389270000000003</v>
      </c>
      <c r="Z8985">
        <v>0</v>
      </c>
      <c r="AA8985">
        <v>3.9671086999999998</v>
      </c>
      <c r="AB8985">
        <v>0.73037149999999995</v>
      </c>
      <c r="AC8985">
        <v>3.003676</v>
      </c>
      <c r="AD8985">
        <v>0</v>
      </c>
      <c r="AE8985">
        <v>0</v>
      </c>
      <c r="AF8985">
        <v>11.940083</v>
      </c>
    </row>
    <row r="8986" spans="1:32" x14ac:dyDescent="0.3">
      <c r="A8986">
        <v>2783075</v>
      </c>
      <c r="B8986">
        <v>1</v>
      </c>
      <c r="C8986" t="s">
        <v>82</v>
      </c>
      <c r="D8986" t="s">
        <v>102</v>
      </c>
      <c r="E8986" t="s">
        <v>31468</v>
      </c>
      <c r="F8986" t="s">
        <v>31469</v>
      </c>
      <c r="G8986" t="s">
        <v>31552</v>
      </c>
      <c r="H8986" t="s">
        <v>665</v>
      </c>
      <c r="I8986" t="s">
        <v>78</v>
      </c>
      <c r="J8986" t="s">
        <v>135</v>
      </c>
      <c r="K8986" t="s">
        <v>22</v>
      </c>
      <c r="L8986" t="s">
        <v>136</v>
      </c>
      <c r="M8986" t="s">
        <v>31470</v>
      </c>
      <c r="N8986" t="s">
        <v>31471</v>
      </c>
      <c r="O8986">
        <v>1.2847222222222223</v>
      </c>
      <c r="P8986">
        <v>0</v>
      </c>
      <c r="Q8986">
        <v>110</v>
      </c>
      <c r="R8986">
        <v>0</v>
      </c>
      <c r="S8986">
        <v>0</v>
      </c>
      <c r="T8986">
        <v>0</v>
      </c>
      <c r="U8986">
        <v>6</v>
      </c>
      <c r="V8986">
        <v>0</v>
      </c>
      <c r="W8986">
        <v>0</v>
      </c>
      <c r="X8986">
        <v>0</v>
      </c>
      <c r="Y8986">
        <v>22.380890000000001</v>
      </c>
      <c r="Z8986">
        <v>0</v>
      </c>
      <c r="AA8986">
        <v>0</v>
      </c>
      <c r="AB8986">
        <v>0</v>
      </c>
      <c r="AC8986">
        <v>1.7556795000000001</v>
      </c>
      <c r="AD8986">
        <v>0</v>
      </c>
      <c r="AE8986">
        <v>0</v>
      </c>
      <c r="AF8986">
        <v>24.136569999999999</v>
      </c>
    </row>
    <row r="8987" spans="1:32" x14ac:dyDescent="0.3">
      <c r="A8987">
        <v>2783262</v>
      </c>
      <c r="B8987">
        <v>1</v>
      </c>
      <c r="C8987" t="s">
        <v>82</v>
      </c>
      <c r="D8987" t="s">
        <v>98</v>
      </c>
      <c r="E8987" t="s">
        <v>31472</v>
      </c>
      <c r="F8987" t="s">
        <v>31473</v>
      </c>
      <c r="G8987" t="s">
        <v>31550</v>
      </c>
      <c r="H8987" t="s">
        <v>145</v>
      </c>
      <c r="I8987" t="s">
        <v>78</v>
      </c>
      <c r="J8987" t="s">
        <v>135</v>
      </c>
      <c r="K8987" t="s">
        <v>22</v>
      </c>
      <c r="L8987" t="s">
        <v>136</v>
      </c>
      <c r="M8987" t="s">
        <v>31474</v>
      </c>
      <c r="N8987" t="s">
        <v>31475</v>
      </c>
      <c r="O8987">
        <v>2.0886111111111112</v>
      </c>
      <c r="P8987">
        <v>0</v>
      </c>
      <c r="Q8987">
        <v>46</v>
      </c>
      <c r="R8987">
        <v>0</v>
      </c>
      <c r="S8987">
        <v>0</v>
      </c>
      <c r="T8987">
        <v>0</v>
      </c>
      <c r="U8987">
        <v>11</v>
      </c>
      <c r="V8987">
        <v>0</v>
      </c>
      <c r="W8987">
        <v>0</v>
      </c>
      <c r="X8987">
        <v>0</v>
      </c>
      <c r="Y8987">
        <v>23.142655999999999</v>
      </c>
      <c r="Z8987">
        <v>0</v>
      </c>
      <c r="AA8987">
        <v>0</v>
      </c>
      <c r="AB8987">
        <v>0</v>
      </c>
      <c r="AC8987">
        <v>6.6698427000000002</v>
      </c>
      <c r="AD8987">
        <v>0</v>
      </c>
      <c r="AE8987">
        <v>0</v>
      </c>
      <c r="AF8987">
        <v>29.812498000000001</v>
      </c>
    </row>
    <row r="8988" spans="1:32" x14ac:dyDescent="0.3">
      <c r="A8988">
        <v>2783378</v>
      </c>
      <c r="B8988">
        <v>1</v>
      </c>
      <c r="C8988" t="s">
        <v>82</v>
      </c>
      <c r="D8988" t="s">
        <v>112</v>
      </c>
      <c r="E8988" t="s">
        <v>31476</v>
      </c>
      <c r="F8988" t="s">
        <v>22778</v>
      </c>
      <c r="G8988" t="s">
        <v>31551</v>
      </c>
      <c r="H8988" t="s">
        <v>145</v>
      </c>
      <c r="I8988" t="s">
        <v>79</v>
      </c>
      <c r="J8988" t="s">
        <v>135</v>
      </c>
      <c r="K8988" t="s">
        <v>22</v>
      </c>
      <c r="L8988" t="s">
        <v>136</v>
      </c>
      <c r="M8988" t="s">
        <v>31341</v>
      </c>
      <c r="N8988" t="s">
        <v>31342</v>
      </c>
      <c r="O8988">
        <v>0.44555555555555554</v>
      </c>
      <c r="P8988">
        <v>0</v>
      </c>
      <c r="Q8988">
        <v>1</v>
      </c>
      <c r="R8988">
        <v>3</v>
      </c>
      <c r="S8988">
        <v>0</v>
      </c>
      <c r="T8988">
        <v>10</v>
      </c>
      <c r="U8988">
        <v>12</v>
      </c>
      <c r="V8988">
        <v>7</v>
      </c>
      <c r="W8988">
        <v>0</v>
      </c>
      <c r="X8988">
        <v>0</v>
      </c>
      <c r="Y8988">
        <v>0.64432997000000003</v>
      </c>
      <c r="Z8988">
        <v>0.11128873</v>
      </c>
      <c r="AA8988">
        <v>0</v>
      </c>
      <c r="AB8988">
        <v>54.404705</v>
      </c>
      <c r="AC8988">
        <v>8.3082049999999992</v>
      </c>
      <c r="AD8988">
        <v>180.04966999999999</v>
      </c>
      <c r="AE8988">
        <v>0</v>
      </c>
      <c r="AF8988">
        <v>243.51819</v>
      </c>
    </row>
    <row r="8989" spans="1:32" x14ac:dyDescent="0.3">
      <c r="A8989">
        <v>2783569</v>
      </c>
      <c r="B8989">
        <v>1</v>
      </c>
      <c r="C8989" t="s">
        <v>83</v>
      </c>
      <c r="D8989" t="s">
        <v>129</v>
      </c>
      <c r="E8989" t="s">
        <v>31477</v>
      </c>
      <c r="F8989" t="s">
        <v>31478</v>
      </c>
      <c r="G8989" t="s">
        <v>31549</v>
      </c>
      <c r="H8989" t="s">
        <v>134</v>
      </c>
      <c r="I8989" t="s">
        <v>79</v>
      </c>
      <c r="J8989" t="s">
        <v>135</v>
      </c>
      <c r="K8989" t="s">
        <v>22</v>
      </c>
      <c r="L8989" t="s">
        <v>136</v>
      </c>
      <c r="M8989" t="s">
        <v>31479</v>
      </c>
      <c r="N8989" t="s">
        <v>31480</v>
      </c>
      <c r="O8989">
        <v>0.4302786111111111</v>
      </c>
      <c r="P8989">
        <v>7</v>
      </c>
      <c r="Q8989">
        <v>397</v>
      </c>
      <c r="R8989">
        <v>305</v>
      </c>
      <c r="S8989">
        <v>354</v>
      </c>
      <c r="T8989">
        <v>25</v>
      </c>
      <c r="U8989">
        <v>62</v>
      </c>
      <c r="V8989">
        <v>1</v>
      </c>
      <c r="W8989">
        <v>0</v>
      </c>
      <c r="X8989">
        <v>1.9268687</v>
      </c>
      <c r="Y8989">
        <v>21.494226000000001</v>
      </c>
      <c r="Z8989">
        <v>64.387559999999993</v>
      </c>
      <c r="AA8989">
        <v>42.456963000000002</v>
      </c>
      <c r="AB8989">
        <v>8.2851520000000001</v>
      </c>
      <c r="AC8989">
        <v>12.821979499999999</v>
      </c>
      <c r="AD8989">
        <v>272.09528</v>
      </c>
      <c r="AE8989">
        <v>0</v>
      </c>
      <c r="AF8989">
        <v>423.46802000000002</v>
      </c>
    </row>
    <row r="8990" spans="1:32" x14ac:dyDescent="0.3">
      <c r="A8990">
        <v>2783135</v>
      </c>
      <c r="B8990">
        <v>1</v>
      </c>
      <c r="C8990" t="s">
        <v>83</v>
      </c>
      <c r="D8990" t="s">
        <v>129</v>
      </c>
      <c r="E8990" t="s">
        <v>31481</v>
      </c>
      <c r="F8990" t="s">
        <v>23477</v>
      </c>
      <c r="G8990" t="s">
        <v>31548</v>
      </c>
      <c r="H8990" t="s">
        <v>893</v>
      </c>
      <c r="I8990" t="s">
        <v>78</v>
      </c>
      <c r="J8990" t="s">
        <v>135</v>
      </c>
      <c r="K8990" t="s">
        <v>22</v>
      </c>
      <c r="L8990" t="s">
        <v>136</v>
      </c>
      <c r="M8990" t="s">
        <v>31482</v>
      </c>
      <c r="N8990" t="s">
        <v>31483</v>
      </c>
      <c r="O8990">
        <v>3.6936111111111112</v>
      </c>
      <c r="P8990">
        <v>0</v>
      </c>
      <c r="Q8990">
        <v>5</v>
      </c>
      <c r="R8990">
        <v>0</v>
      </c>
      <c r="S8990">
        <v>0</v>
      </c>
      <c r="T8990">
        <v>0</v>
      </c>
      <c r="U8990">
        <v>1</v>
      </c>
      <c r="V8990">
        <v>0</v>
      </c>
      <c r="W8990">
        <v>0</v>
      </c>
      <c r="X8990">
        <v>0</v>
      </c>
      <c r="Y8990">
        <v>3.5877705</v>
      </c>
      <c r="Z8990">
        <v>0</v>
      </c>
      <c r="AA8990">
        <v>0</v>
      </c>
      <c r="AB8990">
        <v>0</v>
      </c>
      <c r="AC8990">
        <v>3.2281713000000001</v>
      </c>
      <c r="AD8990">
        <v>0</v>
      </c>
      <c r="AE8990">
        <v>0</v>
      </c>
      <c r="AF8990">
        <v>6.8159419999999997</v>
      </c>
    </row>
    <row r="8991" spans="1:32" x14ac:dyDescent="0.3">
      <c r="A8991">
        <v>2783322</v>
      </c>
      <c r="B8991">
        <v>1</v>
      </c>
      <c r="C8991" t="s">
        <v>82</v>
      </c>
      <c r="D8991" t="s">
        <v>93</v>
      </c>
      <c r="E8991" t="s">
        <v>30333</v>
      </c>
      <c r="F8991" t="s">
        <v>22651</v>
      </c>
      <c r="G8991" t="s">
        <v>31548</v>
      </c>
      <c r="H8991" t="s">
        <v>311</v>
      </c>
      <c r="I8991" t="s">
        <v>78</v>
      </c>
      <c r="J8991" t="s">
        <v>135</v>
      </c>
      <c r="K8991" t="s">
        <v>22</v>
      </c>
      <c r="L8991" t="s">
        <v>136</v>
      </c>
      <c r="M8991" t="s">
        <v>31484</v>
      </c>
      <c r="N8991" t="s">
        <v>31485</v>
      </c>
      <c r="O8991">
        <v>2.2994444444444446</v>
      </c>
      <c r="P8991">
        <v>0</v>
      </c>
      <c r="Q8991">
        <v>31</v>
      </c>
      <c r="R8991">
        <v>0</v>
      </c>
      <c r="S8991">
        <v>0</v>
      </c>
      <c r="T8991">
        <v>0</v>
      </c>
      <c r="U8991">
        <v>1</v>
      </c>
      <c r="V8991">
        <v>0</v>
      </c>
      <c r="W8991">
        <v>0</v>
      </c>
      <c r="X8991">
        <v>0</v>
      </c>
      <c r="Y8991">
        <v>17.478193000000001</v>
      </c>
      <c r="Z8991">
        <v>0</v>
      </c>
      <c r="AA8991">
        <v>0</v>
      </c>
      <c r="AB8991">
        <v>0</v>
      </c>
      <c r="AC8991">
        <v>1.3666103000000001</v>
      </c>
      <c r="AD8991">
        <v>0</v>
      </c>
      <c r="AE8991">
        <v>0</v>
      </c>
      <c r="AF8991">
        <v>18.844805000000001</v>
      </c>
    </row>
    <row r="8992" spans="1:32" x14ac:dyDescent="0.3">
      <c r="A8992">
        <v>2783333</v>
      </c>
      <c r="B8992">
        <v>1</v>
      </c>
      <c r="C8992" t="s">
        <v>82</v>
      </c>
      <c r="D8992" t="s">
        <v>104</v>
      </c>
      <c r="E8992" t="s">
        <v>31486</v>
      </c>
      <c r="F8992" t="s">
        <v>31487</v>
      </c>
      <c r="G8992" t="s">
        <v>31546</v>
      </c>
      <c r="H8992" t="s">
        <v>479</v>
      </c>
      <c r="I8992" t="s">
        <v>78</v>
      </c>
      <c r="J8992" t="s">
        <v>135</v>
      </c>
      <c r="K8992" t="s">
        <v>22</v>
      </c>
      <c r="L8992" t="s">
        <v>136</v>
      </c>
      <c r="M8992" t="s">
        <v>30319</v>
      </c>
      <c r="N8992" t="s">
        <v>31488</v>
      </c>
      <c r="O8992">
        <v>1.1591666666666667</v>
      </c>
      <c r="P8992">
        <v>0</v>
      </c>
      <c r="Q8992">
        <v>98</v>
      </c>
      <c r="R8992">
        <v>0</v>
      </c>
      <c r="S8992">
        <v>0</v>
      </c>
      <c r="T8992">
        <v>0</v>
      </c>
      <c r="U8992">
        <v>2</v>
      </c>
      <c r="V8992">
        <v>0</v>
      </c>
      <c r="W8992">
        <v>0</v>
      </c>
      <c r="X8992">
        <v>0</v>
      </c>
      <c r="Y8992">
        <v>35.803179999999998</v>
      </c>
      <c r="Z8992">
        <v>0</v>
      </c>
      <c r="AA8992">
        <v>0</v>
      </c>
      <c r="AB8992">
        <v>0</v>
      </c>
      <c r="AC8992">
        <v>2.0900675999999998</v>
      </c>
      <c r="AD8992">
        <v>0</v>
      </c>
      <c r="AE8992">
        <v>0</v>
      </c>
      <c r="AF8992">
        <v>37.893245999999998</v>
      </c>
    </row>
    <row r="8993" spans="1:32" x14ac:dyDescent="0.3">
      <c r="A8993">
        <v>2783399</v>
      </c>
      <c r="B8993">
        <v>1</v>
      </c>
      <c r="C8993" t="s">
        <v>82</v>
      </c>
      <c r="D8993" t="s">
        <v>113</v>
      </c>
      <c r="E8993" t="s">
        <v>31489</v>
      </c>
      <c r="F8993" t="s">
        <v>31490</v>
      </c>
      <c r="G8993" t="s">
        <v>31548</v>
      </c>
      <c r="H8993" t="s">
        <v>311</v>
      </c>
      <c r="I8993" t="s">
        <v>78</v>
      </c>
      <c r="J8993" t="s">
        <v>135</v>
      </c>
      <c r="K8993" t="s">
        <v>22</v>
      </c>
      <c r="L8993" t="s">
        <v>136</v>
      </c>
      <c r="M8993" t="s">
        <v>31491</v>
      </c>
      <c r="N8993" t="s">
        <v>31492</v>
      </c>
      <c r="O8993">
        <v>0.36055555555555557</v>
      </c>
      <c r="P8993">
        <v>0</v>
      </c>
      <c r="Q8993">
        <v>1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5.6231959999999998E-2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0</v>
      </c>
      <c r="AF8993">
        <v>5.6231959999999998E-2</v>
      </c>
    </row>
    <row r="8994" spans="1:32" x14ac:dyDescent="0.3">
      <c r="A8994">
        <v>2792205</v>
      </c>
      <c r="B8994">
        <v>1</v>
      </c>
      <c r="C8994" t="s">
        <v>82</v>
      </c>
      <c r="D8994" t="s">
        <v>90</v>
      </c>
      <c r="E8994" t="s">
        <v>31493</v>
      </c>
      <c r="F8994" t="s">
        <v>31494</v>
      </c>
      <c r="G8994" t="s">
        <v>31547</v>
      </c>
      <c r="H8994" t="s">
        <v>409</v>
      </c>
      <c r="I8994" t="s">
        <v>79</v>
      </c>
      <c r="J8994" t="s">
        <v>135</v>
      </c>
      <c r="K8994" t="s">
        <v>3</v>
      </c>
      <c r="L8994" t="s">
        <v>136</v>
      </c>
      <c r="M8994" t="s">
        <v>31495</v>
      </c>
      <c r="N8994" t="s">
        <v>31496</v>
      </c>
      <c r="O8994">
        <v>0.73444444444444446</v>
      </c>
      <c r="P8994">
        <v>0</v>
      </c>
      <c r="Q8994">
        <v>4</v>
      </c>
      <c r="R8994">
        <v>0</v>
      </c>
      <c r="S8994">
        <v>0</v>
      </c>
      <c r="T8994">
        <v>1</v>
      </c>
      <c r="U8994">
        <v>69</v>
      </c>
      <c r="V8994">
        <v>2</v>
      </c>
      <c r="W8994">
        <v>1</v>
      </c>
      <c r="X8994">
        <v>0</v>
      </c>
      <c r="Y8994">
        <v>1.0166040999999999</v>
      </c>
      <c r="Z8994">
        <v>0</v>
      </c>
      <c r="AA8994">
        <v>0</v>
      </c>
      <c r="AB8994">
        <v>7.3268940000000002</v>
      </c>
      <c r="AC8994">
        <v>204.33778000000001</v>
      </c>
      <c r="AD8994">
        <v>1890.271</v>
      </c>
      <c r="AE8994">
        <v>0.29871175</v>
      </c>
      <c r="AF8994">
        <v>2103.2510000000002</v>
      </c>
    </row>
    <row r="8995" spans="1:32" x14ac:dyDescent="0.3">
      <c r="A8995">
        <v>2783268</v>
      </c>
      <c r="B8995">
        <v>1</v>
      </c>
      <c r="C8995" t="s">
        <v>82</v>
      </c>
      <c r="D8995" t="s">
        <v>92</v>
      </c>
      <c r="E8995" t="s">
        <v>31497</v>
      </c>
      <c r="F8995" t="s">
        <v>31498</v>
      </c>
      <c r="G8995" t="s">
        <v>31548</v>
      </c>
      <c r="H8995" t="s">
        <v>893</v>
      </c>
      <c r="I8995" t="s">
        <v>78</v>
      </c>
      <c r="J8995" t="s">
        <v>135</v>
      </c>
      <c r="K8995" t="s">
        <v>22</v>
      </c>
      <c r="L8995" t="s">
        <v>136</v>
      </c>
      <c r="M8995" t="s">
        <v>31499</v>
      </c>
      <c r="N8995" t="s">
        <v>31500</v>
      </c>
      <c r="O8995">
        <v>4.7122222222222225</v>
      </c>
      <c r="P8995">
        <v>0</v>
      </c>
      <c r="Q8995">
        <v>1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7.9783220000000004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  <c r="AF8995">
        <v>7.9783220000000004</v>
      </c>
    </row>
    <row r="8996" spans="1:32" x14ac:dyDescent="0.3">
      <c r="A8996">
        <v>2787264</v>
      </c>
      <c r="B8996">
        <v>1</v>
      </c>
      <c r="C8996" t="s">
        <v>83</v>
      </c>
      <c r="D8996" t="s">
        <v>116</v>
      </c>
      <c r="E8996" t="s">
        <v>31501</v>
      </c>
      <c r="F8996" t="s">
        <v>31502</v>
      </c>
      <c r="G8996" t="s">
        <v>31548</v>
      </c>
      <c r="H8996" t="s">
        <v>333</v>
      </c>
      <c r="I8996" t="s">
        <v>78</v>
      </c>
      <c r="J8996" t="s">
        <v>135</v>
      </c>
      <c r="K8996" t="s">
        <v>22</v>
      </c>
      <c r="L8996" t="s">
        <v>136</v>
      </c>
      <c r="M8996" t="s">
        <v>31503</v>
      </c>
      <c r="N8996" t="s">
        <v>31504</v>
      </c>
      <c r="O8996">
        <v>5.6319444444444446</v>
      </c>
      <c r="P8996">
        <v>0</v>
      </c>
      <c r="Q8996">
        <v>1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4.4846247999999998E-2</v>
      </c>
      <c r="Z8996">
        <v>0</v>
      </c>
      <c r="AA8996">
        <v>0</v>
      </c>
      <c r="AB8996">
        <v>0</v>
      </c>
      <c r="AC8996">
        <v>0</v>
      </c>
      <c r="AD8996">
        <v>0</v>
      </c>
      <c r="AE8996">
        <v>0</v>
      </c>
      <c r="AF8996">
        <v>4.4846247999999998E-2</v>
      </c>
    </row>
    <row r="8997" spans="1:32" x14ac:dyDescent="0.3">
      <c r="A8997">
        <v>3000294</v>
      </c>
      <c r="B8997">
        <v>1</v>
      </c>
      <c r="C8997" t="s">
        <v>82</v>
      </c>
      <c r="D8997" t="s">
        <v>90</v>
      </c>
      <c r="E8997" t="s">
        <v>31505</v>
      </c>
      <c r="F8997" t="s">
        <v>31506</v>
      </c>
      <c r="G8997" t="s">
        <v>31551</v>
      </c>
      <c r="H8997" t="s">
        <v>145</v>
      </c>
      <c r="I8997" t="s">
        <v>79</v>
      </c>
      <c r="J8997" t="s">
        <v>135</v>
      </c>
      <c r="K8997" t="s">
        <v>22</v>
      </c>
      <c r="L8997" t="s">
        <v>136</v>
      </c>
      <c r="M8997" t="s">
        <v>31507</v>
      </c>
      <c r="N8997" t="s">
        <v>31508</v>
      </c>
      <c r="O8997">
        <v>0.12659472222222221</v>
      </c>
      <c r="P8997">
        <v>0</v>
      </c>
      <c r="Q8997">
        <v>1853</v>
      </c>
      <c r="R8997">
        <v>0</v>
      </c>
      <c r="S8997">
        <v>0</v>
      </c>
      <c r="T8997">
        <v>1</v>
      </c>
      <c r="U8997">
        <v>177</v>
      </c>
      <c r="V8997">
        <v>0</v>
      </c>
      <c r="W8997">
        <v>0</v>
      </c>
      <c r="X8997">
        <v>0</v>
      </c>
      <c r="Y8997">
        <v>84.073329999999999</v>
      </c>
      <c r="Z8997">
        <v>0</v>
      </c>
      <c r="AA8997">
        <v>0</v>
      </c>
      <c r="AB8997">
        <v>2.1433922999999999</v>
      </c>
      <c r="AC8997">
        <v>14.026363</v>
      </c>
      <c r="AD8997">
        <v>0</v>
      </c>
      <c r="AE8997">
        <v>0</v>
      </c>
      <c r="AF8997">
        <v>100.24309</v>
      </c>
    </row>
    <row r="8998" spans="1:32" x14ac:dyDescent="0.3">
      <c r="A8998">
        <v>2783385</v>
      </c>
      <c r="B8998">
        <v>1</v>
      </c>
      <c r="C8998" t="s">
        <v>83</v>
      </c>
      <c r="D8998" t="s">
        <v>123</v>
      </c>
      <c r="E8998" t="s">
        <v>31509</v>
      </c>
      <c r="F8998" t="s">
        <v>31510</v>
      </c>
      <c r="G8998" t="s">
        <v>31548</v>
      </c>
      <c r="H8998" t="s">
        <v>333</v>
      </c>
      <c r="I8998" t="s">
        <v>78</v>
      </c>
      <c r="J8998" t="s">
        <v>135</v>
      </c>
      <c r="K8998" t="s">
        <v>22</v>
      </c>
      <c r="L8998" t="s">
        <v>136</v>
      </c>
      <c r="M8998" t="s">
        <v>31511</v>
      </c>
      <c r="N8998" t="s">
        <v>31512</v>
      </c>
      <c r="O8998">
        <v>4.6177777777777775</v>
      </c>
      <c r="P8998">
        <v>0</v>
      </c>
      <c r="Q8998">
        <v>1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0.18889749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0.18889749</v>
      </c>
    </row>
    <row r="8999" spans="1:32" x14ac:dyDescent="0.3">
      <c r="A8999">
        <v>2783388</v>
      </c>
      <c r="B8999">
        <v>1</v>
      </c>
      <c r="C8999" t="s">
        <v>82</v>
      </c>
      <c r="D8999" t="s">
        <v>92</v>
      </c>
      <c r="E8999" t="s">
        <v>31513</v>
      </c>
      <c r="F8999" t="s">
        <v>31514</v>
      </c>
      <c r="G8999" t="s">
        <v>31548</v>
      </c>
      <c r="H8999" t="s">
        <v>893</v>
      </c>
      <c r="I8999" t="s">
        <v>78</v>
      </c>
      <c r="J8999" t="s">
        <v>135</v>
      </c>
      <c r="K8999" t="s">
        <v>22</v>
      </c>
      <c r="L8999" t="s">
        <v>136</v>
      </c>
      <c r="M8999" t="s">
        <v>31515</v>
      </c>
      <c r="N8999" t="s">
        <v>31516</v>
      </c>
      <c r="O8999">
        <v>1.6597222222222223</v>
      </c>
      <c r="P8999">
        <v>0</v>
      </c>
      <c r="Q8999">
        <v>3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1.4167183999999999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1.4167183999999999</v>
      </c>
    </row>
    <row r="9000" spans="1:32" x14ac:dyDescent="0.3">
      <c r="A9000">
        <v>2783016</v>
      </c>
      <c r="B9000">
        <v>1</v>
      </c>
      <c r="C9000" t="s">
        <v>82</v>
      </c>
      <c r="D9000" t="s">
        <v>95</v>
      </c>
      <c r="E9000" t="s">
        <v>31517</v>
      </c>
      <c r="F9000" t="s">
        <v>31518</v>
      </c>
      <c r="G9000" t="s">
        <v>31548</v>
      </c>
      <c r="H9000" t="s">
        <v>311</v>
      </c>
      <c r="I9000" t="s">
        <v>78</v>
      </c>
      <c r="J9000" t="s">
        <v>135</v>
      </c>
      <c r="K9000" t="s">
        <v>22</v>
      </c>
      <c r="L9000" t="s">
        <v>136</v>
      </c>
      <c r="M9000" t="s">
        <v>31519</v>
      </c>
      <c r="N9000" t="s">
        <v>31520</v>
      </c>
      <c r="O9000">
        <v>0.48222222222222222</v>
      </c>
      <c r="P9000">
        <v>0</v>
      </c>
      <c r="Q9000">
        <v>1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0.18147968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0.18147968</v>
      </c>
    </row>
    <row r="9001" spans="1:32" x14ac:dyDescent="0.3">
      <c r="A9001">
        <v>2783267</v>
      </c>
      <c r="B9001">
        <v>1</v>
      </c>
      <c r="C9001" t="s">
        <v>83</v>
      </c>
      <c r="D9001" t="s">
        <v>123</v>
      </c>
      <c r="E9001" t="s">
        <v>31521</v>
      </c>
      <c r="F9001" t="s">
        <v>31522</v>
      </c>
      <c r="G9001" t="s">
        <v>31547</v>
      </c>
      <c r="H9001" t="s">
        <v>134</v>
      </c>
      <c r="I9001" t="s">
        <v>79</v>
      </c>
      <c r="J9001" t="s">
        <v>135</v>
      </c>
      <c r="K9001" t="s">
        <v>22</v>
      </c>
      <c r="L9001" t="s">
        <v>136</v>
      </c>
      <c r="M9001" t="s">
        <v>31523</v>
      </c>
      <c r="N9001" t="s">
        <v>31524</v>
      </c>
      <c r="O9001">
        <v>0.10916666666666666</v>
      </c>
      <c r="P9001">
        <v>0</v>
      </c>
      <c r="Q9001">
        <v>8957</v>
      </c>
      <c r="R9001">
        <v>1</v>
      </c>
      <c r="S9001">
        <v>3</v>
      </c>
      <c r="T9001">
        <v>3</v>
      </c>
      <c r="U9001">
        <v>2463</v>
      </c>
      <c r="V9001">
        <v>0</v>
      </c>
      <c r="W9001">
        <v>4</v>
      </c>
      <c r="X9001">
        <v>0</v>
      </c>
      <c r="Y9001">
        <v>193.35803000000001</v>
      </c>
      <c r="Z9001">
        <v>0</v>
      </c>
      <c r="AA9001">
        <v>9.0007989999999996E-2</v>
      </c>
      <c r="AB9001">
        <v>1.6726481</v>
      </c>
      <c r="AC9001">
        <v>135.13050000000001</v>
      </c>
      <c r="AD9001">
        <v>0</v>
      </c>
      <c r="AE9001">
        <v>1.9504659</v>
      </c>
      <c r="AF9001">
        <v>332.20166</v>
      </c>
    </row>
    <row r="9002" spans="1:32" x14ac:dyDescent="0.3">
      <c r="A9002">
        <v>2783250</v>
      </c>
      <c r="B9002">
        <v>1</v>
      </c>
      <c r="C9002" t="s">
        <v>83</v>
      </c>
      <c r="D9002" t="s">
        <v>127</v>
      </c>
      <c r="E9002" t="s">
        <v>31525</v>
      </c>
      <c r="F9002" t="s">
        <v>31526</v>
      </c>
      <c r="G9002" t="s">
        <v>31552</v>
      </c>
      <c r="H9002" t="s">
        <v>665</v>
      </c>
      <c r="I9002" t="s">
        <v>78</v>
      </c>
      <c r="J9002" t="s">
        <v>135</v>
      </c>
      <c r="K9002" t="s">
        <v>22</v>
      </c>
      <c r="L9002" t="s">
        <v>136</v>
      </c>
      <c r="M9002" t="s">
        <v>31527</v>
      </c>
      <c r="N9002" t="s">
        <v>31528</v>
      </c>
      <c r="O9002">
        <v>3.4136111111111109</v>
      </c>
      <c r="P9002">
        <v>0</v>
      </c>
      <c r="Q9002">
        <v>42</v>
      </c>
      <c r="R9002">
        <v>0</v>
      </c>
      <c r="S9002">
        <v>0</v>
      </c>
      <c r="T9002">
        <v>0</v>
      </c>
      <c r="U9002">
        <v>3</v>
      </c>
      <c r="V9002">
        <v>0</v>
      </c>
      <c r="W9002">
        <v>0</v>
      </c>
      <c r="X9002">
        <v>0</v>
      </c>
      <c r="Y9002">
        <v>11.084796000000001</v>
      </c>
      <c r="Z9002">
        <v>0</v>
      </c>
      <c r="AA9002">
        <v>0</v>
      </c>
      <c r="AB9002">
        <v>0</v>
      </c>
      <c r="AC9002">
        <v>9.2155234999999995E-3</v>
      </c>
      <c r="AD9002">
        <v>0</v>
      </c>
      <c r="AE9002">
        <v>0</v>
      </c>
      <c r="AF9002">
        <v>11.094011</v>
      </c>
    </row>
    <row r="9003" spans="1:32" x14ac:dyDescent="0.3">
      <c r="A9003">
        <v>2790639</v>
      </c>
      <c r="B9003">
        <v>1</v>
      </c>
      <c r="C9003" t="s">
        <v>83</v>
      </c>
      <c r="D9003" t="s">
        <v>129</v>
      </c>
      <c r="E9003" t="s">
        <v>31529</v>
      </c>
      <c r="F9003" t="s">
        <v>31530</v>
      </c>
      <c r="G9003" t="s">
        <v>31548</v>
      </c>
      <c r="H9003" t="s">
        <v>311</v>
      </c>
      <c r="I9003" t="s">
        <v>78</v>
      </c>
      <c r="J9003" t="s">
        <v>135</v>
      </c>
      <c r="K9003" t="s">
        <v>22</v>
      </c>
      <c r="L9003" t="s">
        <v>136</v>
      </c>
      <c r="M9003" t="s">
        <v>31531</v>
      </c>
      <c r="N9003" t="s">
        <v>31532</v>
      </c>
      <c r="O9003">
        <v>1.1855555555555555</v>
      </c>
      <c r="P9003">
        <v>0</v>
      </c>
      <c r="Q9003">
        <v>4</v>
      </c>
      <c r="R9003">
        <v>0</v>
      </c>
      <c r="S9003">
        <v>0</v>
      </c>
      <c r="T9003">
        <v>0</v>
      </c>
      <c r="U9003">
        <v>1</v>
      </c>
      <c r="V9003">
        <v>0</v>
      </c>
      <c r="W9003">
        <v>0</v>
      </c>
      <c r="X9003">
        <v>0</v>
      </c>
      <c r="Y9003">
        <v>0.88589309999999999</v>
      </c>
      <c r="Z9003">
        <v>0</v>
      </c>
      <c r="AA9003">
        <v>0</v>
      </c>
      <c r="AB9003">
        <v>0</v>
      </c>
      <c r="AC9003">
        <v>0</v>
      </c>
      <c r="AD9003">
        <v>0</v>
      </c>
      <c r="AE9003">
        <v>0</v>
      </c>
      <c r="AF9003">
        <v>0.88589309999999999</v>
      </c>
    </row>
    <row r="9004" spans="1:32" x14ac:dyDescent="0.3">
      <c r="A9004">
        <v>2790061</v>
      </c>
      <c r="B9004">
        <v>1</v>
      </c>
      <c r="C9004" t="s">
        <v>82</v>
      </c>
      <c r="D9004" t="s">
        <v>107</v>
      </c>
      <c r="E9004" t="s">
        <v>31533</v>
      </c>
      <c r="F9004" t="s">
        <v>31534</v>
      </c>
      <c r="G9004" t="s">
        <v>31547</v>
      </c>
      <c r="H9004" t="s">
        <v>185</v>
      </c>
      <c r="I9004" t="s">
        <v>80</v>
      </c>
      <c r="J9004" t="s">
        <v>135</v>
      </c>
      <c r="K9004" t="s">
        <v>22</v>
      </c>
      <c r="L9004" t="s">
        <v>186</v>
      </c>
      <c r="M9004" t="s">
        <v>31535</v>
      </c>
      <c r="N9004" t="s">
        <v>31536</v>
      </c>
      <c r="O9004">
        <v>7.1388888888888891E-2</v>
      </c>
      <c r="P9004">
        <v>0</v>
      </c>
      <c r="Q9004">
        <v>37</v>
      </c>
      <c r="R9004">
        <v>0</v>
      </c>
      <c r="S9004">
        <v>27</v>
      </c>
      <c r="T9004">
        <v>3</v>
      </c>
      <c r="U9004">
        <v>83</v>
      </c>
      <c r="V9004">
        <v>0</v>
      </c>
      <c r="W9004">
        <v>0</v>
      </c>
      <c r="X9004">
        <v>0</v>
      </c>
      <c r="Y9004">
        <v>2.9921264999999999</v>
      </c>
      <c r="Z9004">
        <v>0</v>
      </c>
      <c r="AA9004">
        <v>1.0867205</v>
      </c>
      <c r="AB9004">
        <v>65.5715</v>
      </c>
      <c r="AC9004">
        <v>28.955470999999999</v>
      </c>
      <c r="AD9004">
        <v>0</v>
      </c>
      <c r="AE9004">
        <v>0</v>
      </c>
      <c r="AF9004">
        <v>98.605819999999994</v>
      </c>
    </row>
    <row r="9005" spans="1:32" x14ac:dyDescent="0.3">
      <c r="A9005">
        <v>2783136</v>
      </c>
      <c r="B9005">
        <v>1</v>
      </c>
      <c r="C9005" t="s">
        <v>82</v>
      </c>
      <c r="D9005" t="s">
        <v>91</v>
      </c>
      <c r="E9005" t="s">
        <v>29995</v>
      </c>
      <c r="F9005" t="s">
        <v>10068</v>
      </c>
      <c r="G9005" t="s">
        <v>31546</v>
      </c>
      <c r="H9005" t="s">
        <v>145</v>
      </c>
      <c r="I9005" t="s">
        <v>78</v>
      </c>
      <c r="J9005" t="s">
        <v>135</v>
      </c>
      <c r="K9005" t="s">
        <v>22</v>
      </c>
      <c r="L9005" t="s">
        <v>136</v>
      </c>
      <c r="M9005" t="s">
        <v>31537</v>
      </c>
      <c r="N9005" t="s">
        <v>31365</v>
      </c>
      <c r="O9005">
        <v>0.74944527777777781</v>
      </c>
      <c r="P9005">
        <v>0</v>
      </c>
      <c r="Q9005">
        <v>203</v>
      </c>
      <c r="R9005">
        <v>0</v>
      </c>
      <c r="S9005">
        <v>0</v>
      </c>
      <c r="T9005">
        <v>0</v>
      </c>
      <c r="U9005">
        <v>4</v>
      </c>
      <c r="V9005">
        <v>0</v>
      </c>
      <c r="W9005">
        <v>0</v>
      </c>
      <c r="X9005">
        <v>0</v>
      </c>
      <c r="Y9005">
        <v>48.697495000000004</v>
      </c>
      <c r="Z9005">
        <v>0</v>
      </c>
      <c r="AA9005">
        <v>0</v>
      </c>
      <c r="AB9005">
        <v>0</v>
      </c>
      <c r="AC9005">
        <v>2.0469096000000002</v>
      </c>
      <c r="AD9005">
        <v>0</v>
      </c>
      <c r="AE9005">
        <v>0</v>
      </c>
      <c r="AF9005">
        <v>50.744404000000003</v>
      </c>
    </row>
    <row r="9006" spans="1:32" x14ac:dyDescent="0.3">
      <c r="A9006">
        <v>2783062</v>
      </c>
      <c r="B9006">
        <v>1</v>
      </c>
      <c r="C9006" t="s">
        <v>82</v>
      </c>
      <c r="D9006" t="s">
        <v>91</v>
      </c>
      <c r="E9006" t="s">
        <v>31538</v>
      </c>
      <c r="F9006" t="s">
        <v>28298</v>
      </c>
      <c r="G9006" t="s">
        <v>31546</v>
      </c>
      <c r="H9006" t="s">
        <v>223</v>
      </c>
      <c r="I9006" t="s">
        <v>78</v>
      </c>
      <c r="J9006" t="s">
        <v>135</v>
      </c>
      <c r="K9006" t="s">
        <v>22</v>
      </c>
      <c r="L9006" t="s">
        <v>136</v>
      </c>
      <c r="M9006" t="s">
        <v>31539</v>
      </c>
      <c r="N9006" t="s">
        <v>31540</v>
      </c>
      <c r="O9006">
        <v>0.9777786111111112</v>
      </c>
      <c r="P9006">
        <v>0</v>
      </c>
      <c r="Q9006">
        <v>111</v>
      </c>
      <c r="R9006">
        <v>0</v>
      </c>
      <c r="S9006">
        <v>0</v>
      </c>
      <c r="T9006">
        <v>0</v>
      </c>
      <c r="U9006">
        <v>12</v>
      </c>
      <c r="V9006">
        <v>0</v>
      </c>
      <c r="W9006">
        <v>0</v>
      </c>
      <c r="X9006">
        <v>0</v>
      </c>
      <c r="Y9006">
        <v>23.945180000000001</v>
      </c>
      <c r="Z9006">
        <v>0</v>
      </c>
      <c r="AA9006">
        <v>0</v>
      </c>
      <c r="AB9006">
        <v>0</v>
      </c>
      <c r="AC9006">
        <v>1.1436120000000001</v>
      </c>
      <c r="AD9006">
        <v>0</v>
      </c>
      <c r="AE9006">
        <v>0</v>
      </c>
      <c r="AF9006">
        <v>25.088795000000001</v>
      </c>
    </row>
    <row r="9007" spans="1:32" x14ac:dyDescent="0.3">
      <c r="A9007">
        <v>2790062</v>
      </c>
      <c r="B9007">
        <v>1</v>
      </c>
      <c r="C9007" t="s">
        <v>82</v>
      </c>
      <c r="D9007" t="s">
        <v>107</v>
      </c>
      <c r="E9007" t="s">
        <v>31541</v>
      </c>
      <c r="F9007" t="s">
        <v>31542</v>
      </c>
      <c r="G9007" t="s">
        <v>31547</v>
      </c>
      <c r="H9007" t="s">
        <v>185</v>
      </c>
      <c r="I9007" t="s">
        <v>80</v>
      </c>
      <c r="J9007" t="s">
        <v>135</v>
      </c>
      <c r="K9007" t="s">
        <v>22</v>
      </c>
      <c r="L9007" t="s">
        <v>186</v>
      </c>
      <c r="M9007" t="s">
        <v>31543</v>
      </c>
      <c r="N9007" t="s">
        <v>31544</v>
      </c>
      <c r="O9007">
        <v>6.9444444444444448E-2</v>
      </c>
      <c r="P9007">
        <v>0</v>
      </c>
      <c r="Q9007">
        <v>0</v>
      </c>
      <c r="R9007">
        <v>0</v>
      </c>
      <c r="S9007">
        <v>0</v>
      </c>
      <c r="T9007">
        <v>2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222.0247</v>
      </c>
      <c r="AC9007">
        <v>0</v>
      </c>
      <c r="AD9007">
        <v>0</v>
      </c>
      <c r="AE9007">
        <v>0</v>
      </c>
      <c r="AF9007">
        <v>222.0247</v>
      </c>
    </row>
  </sheetData>
  <pageMargins left="0.7" right="0.7" top="0.75" bottom="0.75" header="0.3" footer="0.3"/>
  <headerFooter>
    <oddFooter xml:space="preserve">&amp;R_x000D_&amp;1#&amp;"Calibri"&amp;10&amp;K000000 Tasnif Dışı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99B6E-21BD-4F09-9950-6D05527497D7}">
  <dimension ref="A1:AC67"/>
  <sheetViews>
    <sheetView topLeftCell="A9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96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1.5939115211521153E-3</v>
      </c>
      <c r="D16" s="12">
        <f t="shared" si="1"/>
        <v>2.06447147</v>
      </c>
      <c r="E16" s="12">
        <f t="shared" si="2"/>
        <v>1.6282956791399284E-3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5.4416240190285438E-2</v>
      </c>
      <c r="J16" s="12">
        <f t="shared" si="7"/>
        <v>30.580920763265308</v>
      </c>
      <c r="K16" s="12">
        <f t="shared" si="8"/>
        <v>0.78550065936461388</v>
      </c>
      <c r="L16" s="12">
        <f t="shared" si="9"/>
        <v>0.59281377391304357</v>
      </c>
      <c r="M16" s="12">
        <f t="shared" si="10"/>
        <v>0.84479464383561642</v>
      </c>
      <c r="N16" s="12">
        <f t="shared" si="11"/>
        <v>0.69065740957446808</v>
      </c>
      <c r="O16" s="16">
        <f t="shared" si="12"/>
        <v>0.11733007138696805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2.5931240601926857E-2</v>
      </c>
      <c r="D19" s="12">
        <f t="shared" si="1"/>
        <v>0</v>
      </c>
      <c r="E19" s="12">
        <f t="shared" si="2"/>
        <v>2.593080837856488E-2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0.11429075350025039</v>
      </c>
      <c r="J19" s="12">
        <f t="shared" si="7"/>
        <v>0</v>
      </c>
      <c r="K19" s="12">
        <f t="shared" si="8"/>
        <v>0.11155358491691107</v>
      </c>
      <c r="L19" s="12">
        <f t="shared" si="9"/>
        <v>2.1324015365217392</v>
      </c>
      <c r="M19" s="12">
        <f t="shared" si="10"/>
        <v>0</v>
      </c>
      <c r="N19" s="12">
        <f t="shared" si="11"/>
        <v>1.3043945569148936</v>
      </c>
      <c r="O19" s="16">
        <f t="shared" si="12"/>
        <v>4.1775713846564533E-2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3.0627898848272408E-3</v>
      </c>
      <c r="J20" s="12">
        <f t="shared" si="7"/>
        <v>0</v>
      </c>
      <c r="K20" s="12">
        <f t="shared" si="8"/>
        <v>2.9894386119257085E-3</v>
      </c>
      <c r="L20" s="12">
        <f t="shared" si="9"/>
        <v>0.29378217391304351</v>
      </c>
      <c r="M20" s="12">
        <f t="shared" si="10"/>
        <v>0</v>
      </c>
      <c r="N20" s="12">
        <f t="shared" si="11"/>
        <v>0.17970718085106385</v>
      </c>
      <c r="O20" s="16">
        <f t="shared" si="12"/>
        <v>9.1395213483465147E-4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2.7525152123078971E-2</v>
      </c>
      <c r="D22" s="12">
        <f t="shared" ref="D22:O22" si="13">SUM(D15:D21)</f>
        <v>2.06447147</v>
      </c>
      <c r="E22" s="12">
        <f t="shared" si="13"/>
        <v>2.7559104057704807E-2</v>
      </c>
      <c r="F22" s="12">
        <f t="shared" si="13"/>
        <v>0</v>
      </c>
      <c r="G22" s="12">
        <f t="shared" si="13"/>
        <v>0</v>
      </c>
      <c r="H22" s="12">
        <f t="shared" si="13"/>
        <v>0</v>
      </c>
      <c r="I22" s="12">
        <f t="shared" si="13"/>
        <v>0.17176978357536307</v>
      </c>
      <c r="J22" s="12">
        <f t="shared" si="13"/>
        <v>30.580920763265308</v>
      </c>
      <c r="K22" s="12">
        <f t="shared" si="13"/>
        <v>0.9000436828934506</v>
      </c>
      <c r="L22" s="12">
        <f t="shared" si="13"/>
        <v>3.0189974843478264</v>
      </c>
      <c r="M22" s="12">
        <f t="shared" si="13"/>
        <v>0.84479464383561642</v>
      </c>
      <c r="N22" s="12">
        <f t="shared" si="13"/>
        <v>2.1747591473404255</v>
      </c>
      <c r="O22" s="12">
        <f t="shared" si="13"/>
        <v>0.16001973736836722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7.1492920458712542E-2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7.1491728810734234E-2</v>
      </c>
      <c r="F26" s="12">
        <f>IFERROR((SUMIFS(TARIMSALAG2,KAYNAK,A26,SEBEP,B26,SÜRE,"Uzun",BİLDİRİM,"Bildirimli",İL,$B$10,İLÇE,$B$11)/VLOOKUP($B$11,ABONE,6,FALSE)),0)</f>
        <v>0</v>
      </c>
      <c r="G26" s="12">
        <f>IFERROR((SUMIFS(TARIMSALOG2,KAYNAK,A26,SEBEP,B26,SÜRE,"Uzun",BİLDİRİM,"Bildirimli",İL,$B$10,İLÇE,$B$11)/VLOOKUP($B$11,ABONE,7,FALSE)),0)</f>
        <v>0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</v>
      </c>
      <c r="I26" s="12">
        <f>IFERROR((SUMIFS(TICARETHANEAG2,KAYNAK,A26,SEBEP,B26,SÜRE,"Uzun",BİLDİRİM,"Bildirimli",İL,$B$10,İLÇE,$B$11)/VLOOKUP($B$11,ABONE,9,FALSE)),0)</f>
        <v>0.31976706099148722</v>
      </c>
      <c r="J26" s="12">
        <f>IFERROR((SUMIFS(TICARETHANEOG2,KAYNAK,A26,SEBEP,B26,SÜRE,"Uzun",BİLDİRİM,"Bildirimli",İL,$B$10,İLÇE,$B$11)/VLOOKUP($B$11,ABONE,10,FALSE)),0)</f>
        <v>0.21618102040816328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0.31728626138807431</v>
      </c>
      <c r="L26" s="12">
        <f>IFERROR((SUMIFS(SANAYIAG2,KAYNAK,A26,SEBEP,B26,SÜRE,"Uzun",BİLDİRİM,"Bildirimli",İL,$B$10,İLÇE,$B$11)/VLOOKUP($B$11,ABONE,12,FALSE)),0)</f>
        <v>8.653308608695653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5.2932472872340428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0.12111995703352407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7.1492920458712542E-2</v>
      </c>
      <c r="D30" s="12">
        <f t="shared" ref="D30:O30" si="14">SUM(D25:D29)</f>
        <v>0</v>
      </c>
      <c r="E30" s="12">
        <f t="shared" si="14"/>
        <v>7.1491728810734234E-2</v>
      </c>
      <c r="F30" s="12">
        <f t="shared" si="14"/>
        <v>0</v>
      </c>
      <c r="G30" s="12">
        <f t="shared" si="14"/>
        <v>0</v>
      </c>
      <c r="H30" s="12">
        <f t="shared" si="14"/>
        <v>0</v>
      </c>
      <c r="I30" s="12">
        <f t="shared" si="14"/>
        <v>0.31976706099148722</v>
      </c>
      <c r="J30" s="12">
        <f t="shared" si="14"/>
        <v>0.21618102040816328</v>
      </c>
      <c r="K30" s="12">
        <f t="shared" si="14"/>
        <v>0.31728626138807431</v>
      </c>
      <c r="L30" s="12">
        <f t="shared" si="14"/>
        <v>8.653308608695653</v>
      </c>
      <c r="M30" s="12">
        <f t="shared" si="14"/>
        <v>0</v>
      </c>
      <c r="N30" s="12">
        <f t="shared" si="14"/>
        <v>5.2932472872340428</v>
      </c>
      <c r="O30" s="12">
        <f t="shared" si="14"/>
        <v>0.12111995703352407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59994</v>
      </c>
      <c r="D34" s="20">
        <f>VLOOKUP($B$11,ABONE,4,FALSE)</f>
        <v>1</v>
      </c>
      <c r="E34" s="20">
        <f>VLOOKUP($B$11,ABONE,5,FALSE)</f>
        <v>59995</v>
      </c>
      <c r="F34" s="20">
        <f>VLOOKUP($B$11,ABONE,6,FALSE)</f>
        <v>13</v>
      </c>
      <c r="G34" s="20">
        <f>VLOOKUP($B$11,ABONE,7,FALSE)</f>
        <v>1</v>
      </c>
      <c r="H34" s="20">
        <f>VLOOKUP($B$11,ABONE,8,FALSE)</f>
        <v>14</v>
      </c>
      <c r="I34" s="20">
        <f>VLOOKUP($B$11,ABONE,9,FALSE)</f>
        <v>9985</v>
      </c>
      <c r="J34" s="20">
        <f>VLOOKUP($B$11,ABONE,10,FALSE)</f>
        <v>245</v>
      </c>
      <c r="K34" s="20">
        <f>VLOOKUP($B$11,ABONE,11,FALSE)</f>
        <v>10230</v>
      </c>
      <c r="L34" s="20">
        <f>VLOOKUP($B$11,ABONE,12,FALSE)</f>
        <v>115</v>
      </c>
      <c r="M34" s="20">
        <f>VLOOKUP($B$11,ABONE,13,FALSE)</f>
        <v>73</v>
      </c>
      <c r="N34" s="20">
        <f>VLOOKUP($B$11,ABONE,14,FALSE)</f>
        <v>188</v>
      </c>
      <c r="O34" s="20">
        <f>VLOOKUP($B$11,ABONE,15,FALSE)</f>
        <v>70427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13806.904678146018</v>
      </c>
      <c r="D35" s="20">
        <f>VLOOKUP($B$11,TUKETIM,4,FALSE)</f>
        <v>63.772799999999997</v>
      </c>
      <c r="E35" s="20">
        <f>VLOOKUP($B$11,TUKETIM,5,FALSE)</f>
        <v>13870.677478146019</v>
      </c>
      <c r="F35" s="20">
        <f>VLOOKUP($B$11,TUKETIM,6,FALSE)</f>
        <v>8.5147999999999993</v>
      </c>
      <c r="G35" s="20">
        <f>VLOOKUP($B$11,TUKETIM,7,FALSE)</f>
        <v>0</v>
      </c>
      <c r="H35" s="20">
        <f>VLOOKUP($B$11,TUKETIM,8,FALSE)</f>
        <v>8.5147999999999993</v>
      </c>
      <c r="I35" s="20">
        <f>VLOOKUP($B$11,TUKETIM,9,FALSE)</f>
        <v>9542.1660451279095</v>
      </c>
      <c r="J35" s="20">
        <f>VLOOKUP($B$11,TUKETIM,10,FALSE)</f>
        <v>15431.460971897686</v>
      </c>
      <c r="K35" s="20">
        <f>VLOOKUP($B$11,TUKETIM,11,FALSE)</f>
        <v>24973.627017025596</v>
      </c>
      <c r="L35" s="20">
        <f>VLOOKUP($B$11,TUKETIM,12,FALSE)</f>
        <v>2111.1825146585061</v>
      </c>
      <c r="M35" s="20">
        <f>VLOOKUP($B$11,TUKETIM,13,FALSE)</f>
        <v>5845.5100398229124</v>
      </c>
      <c r="N35" s="20">
        <f>VLOOKUP($B$11,TUKETIM,14,FALSE)</f>
        <v>7956.6925544814185</v>
      </c>
      <c r="O35" s="20">
        <f>VLOOKUP($B$11,TUKETIM,15,FALSE)</f>
        <v>46809.511849653034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311057.188000019</v>
      </c>
      <c r="D36" s="20">
        <f>VLOOKUP($B$11,ANLASMA,4,FALSE)</f>
        <v>1950</v>
      </c>
      <c r="E36" s="20">
        <f>VLOOKUP($B$11,ANLASMA,5,FALSE)</f>
        <v>313007.188000019</v>
      </c>
      <c r="F36" s="20">
        <f>VLOOKUP($B$11,ANLASMA,6,FALSE)</f>
        <v>63.29</v>
      </c>
      <c r="G36" s="20">
        <f>VLOOKUP($B$11,ANLASMA,7,FALSE)</f>
        <v>100</v>
      </c>
      <c r="H36" s="20">
        <f>VLOOKUP($B$11,ANLASMA,8,FALSE)</f>
        <v>163.29</v>
      </c>
      <c r="I36" s="20">
        <f>VLOOKUP($B$11,ANLASMA,9,FALSE)</f>
        <v>87035.115999998801</v>
      </c>
      <c r="J36" s="20">
        <f>VLOOKUP($B$11,ANLASMA,10,FALSE)</f>
        <v>116125.79800000001</v>
      </c>
      <c r="K36" s="20">
        <f>VLOOKUP($B$11,ANLASMA,11,FALSE)</f>
        <v>203160.91399999883</v>
      </c>
      <c r="L36" s="20">
        <f>VLOOKUP($B$11,ANLASMA,12,FALSE)</f>
        <v>7978.6480000000001</v>
      </c>
      <c r="M36" s="20">
        <f>VLOOKUP($B$11,ANLASMA,13,FALSE)</f>
        <v>62790.767999999996</v>
      </c>
      <c r="N36" s="20">
        <f>VLOOKUP($B$11,ANLASMA,14,FALSE)</f>
        <v>70769.415999999997</v>
      </c>
      <c r="O36" s="20">
        <f>VLOOKUP($B$11,ANLASMA,15,FALSE)</f>
        <v>587100.80800001777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B6740E44-44AF-4B2C-8052-C8DB53C2F6C1}">
      <formula1>10</formula1>
      <formula2>10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108C9-3B71-4777-9187-E14E88F473C7}">
  <dimension ref="A1:AC67"/>
  <sheetViews>
    <sheetView topLeftCell="A6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93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7.4903725588238212E-2</v>
      </c>
      <c r="D16" s="12">
        <f t="shared" si="1"/>
        <v>5.2966126199999994</v>
      </c>
      <c r="E16" s="12">
        <f t="shared" si="2"/>
        <v>7.5938167755579114E-2</v>
      </c>
      <c r="F16" s="12">
        <f t="shared" si="3"/>
        <v>0.36517213947368427</v>
      </c>
      <c r="G16" s="12">
        <f t="shared" si="4"/>
        <v>0</v>
      </c>
      <c r="H16" s="12">
        <f t="shared" si="5"/>
        <v>0.35580875128205131</v>
      </c>
      <c r="I16" s="12">
        <f t="shared" si="6"/>
        <v>0.26069731459098061</v>
      </c>
      <c r="J16" s="12">
        <f t="shared" si="7"/>
        <v>18.659857088904118</v>
      </c>
      <c r="K16" s="12">
        <f t="shared" si="8"/>
        <v>0.43510825648487222</v>
      </c>
      <c r="L16" s="12">
        <f t="shared" si="9"/>
        <v>5.7660197479999997</v>
      </c>
      <c r="M16" s="12">
        <f t="shared" si="10"/>
        <v>100.01061812499998</v>
      </c>
      <c r="N16" s="12">
        <f t="shared" si="11"/>
        <v>42.544399602439015</v>
      </c>
      <c r="O16" s="16">
        <f t="shared" si="12"/>
        <v>0.138495039406728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1.8767792185917946E-2</v>
      </c>
      <c r="D19" s="12">
        <f t="shared" si="1"/>
        <v>0</v>
      </c>
      <c r="E19" s="12">
        <f t="shared" si="2"/>
        <v>1.8764074208524419E-2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5.8751236372404307E-2</v>
      </c>
      <c r="J19" s="12">
        <f t="shared" si="7"/>
        <v>0</v>
      </c>
      <c r="K19" s="12">
        <f t="shared" si="8"/>
        <v>5.8194316458732645E-2</v>
      </c>
      <c r="L19" s="12">
        <f t="shared" si="9"/>
        <v>20.582207440000001</v>
      </c>
      <c r="M19" s="12">
        <f t="shared" si="10"/>
        <v>0</v>
      </c>
      <c r="N19" s="12">
        <f t="shared" si="11"/>
        <v>12.55012648780488</v>
      </c>
      <c r="O19" s="16">
        <f t="shared" si="12"/>
        <v>2.8385924715665711E-2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7.378858099606685E-4</v>
      </c>
      <c r="D20" s="12">
        <f t="shared" si="1"/>
        <v>0</v>
      </c>
      <c r="E20" s="12">
        <f t="shared" si="2"/>
        <v>7.3773963172439746E-4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6.8453395385422132E-3</v>
      </c>
      <c r="J20" s="12">
        <f t="shared" si="7"/>
        <v>0</v>
      </c>
      <c r="K20" s="12">
        <f t="shared" si="8"/>
        <v>6.78045059083236E-3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1.5365339791650566E-3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9.4409403584116827E-2</v>
      </c>
      <c r="D22" s="12">
        <f t="shared" ref="D22:O22" si="13">SUM(D15:D21)</f>
        <v>5.2966126199999994</v>
      </c>
      <c r="E22" s="12">
        <f t="shared" si="13"/>
        <v>9.5439981595827936E-2</v>
      </c>
      <c r="F22" s="12">
        <f t="shared" si="13"/>
        <v>0.36517213947368427</v>
      </c>
      <c r="G22" s="12">
        <f t="shared" si="13"/>
        <v>0</v>
      </c>
      <c r="H22" s="12">
        <f t="shared" si="13"/>
        <v>0.35580875128205131</v>
      </c>
      <c r="I22" s="12">
        <f t="shared" si="13"/>
        <v>0.32629389050192714</v>
      </c>
      <c r="J22" s="12">
        <f t="shared" si="13"/>
        <v>18.659857088904118</v>
      </c>
      <c r="K22" s="12">
        <f t="shared" si="13"/>
        <v>0.50008302353443723</v>
      </c>
      <c r="L22" s="12">
        <f t="shared" si="13"/>
        <v>26.348227188000003</v>
      </c>
      <c r="M22" s="12">
        <f t="shared" si="13"/>
        <v>100.01061812499998</v>
      </c>
      <c r="N22" s="12">
        <f t="shared" si="13"/>
        <v>55.094526090243896</v>
      </c>
      <c r="O22" s="12">
        <f t="shared" si="13"/>
        <v>0.16841749810155876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2.2631707550254117E-2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2.2627224115217368E-2</v>
      </c>
      <c r="F26" s="12">
        <f>IFERROR((SUMIFS(TARIMSALAG2,KAYNAK,A26,SEBEP,B26,SÜRE,"Uzun",BİLDİRİM,"Bildirimli",İL,$B$10,İLÇE,$B$11)/VLOOKUP($B$11,ABONE,6,FALSE)),0)</f>
        <v>0</v>
      </c>
      <c r="G26" s="12">
        <f>IFERROR((SUMIFS(TARIMSALOG2,KAYNAK,A26,SEBEP,B26,SÜRE,"Uzun",BİLDİRİM,"Bildirimli",İL,$B$10,İLÇE,$B$11)/VLOOKUP($B$11,ABONE,7,FALSE)),0)</f>
        <v>0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</v>
      </c>
      <c r="I26" s="12">
        <f>IFERROR((SUMIFS(TICARETHANEAG2,KAYNAK,A26,SEBEP,B26,SÜRE,"Uzun",BİLDİRİM,"Bildirimli",İL,$B$10,İLÇE,$B$11)/VLOOKUP($B$11,ABONE,9,FALSE)),0)</f>
        <v>2.4765375131095963E-2</v>
      </c>
      <c r="J26" s="12">
        <f>IFERROR((SUMIFS(TICARETHANEOG2,KAYNAK,A26,SEBEP,B26,SÜRE,"Uzun",BİLDİRİM,"Bildirimli",İL,$B$10,İLÇE,$B$11)/VLOOKUP($B$11,ABONE,10,FALSE)),0)</f>
        <v>0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2.4530616997792493E-2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132.92802499999999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51.874351219512192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4.1129223267118403E-2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1.3984469629570919E-2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1.3981699248194776E-2</v>
      </c>
      <c r="F28" s="12">
        <f>IFERROR((SUMIFS(TARIMSALAG2,KAYNAK,A28,SEBEP,B28,SÜRE,"Uzun",BİLDİRİM,"Bildirimli",İL,$B$10,İLÇE,$B$11)/VLOOKUP($B$11,ABONE,6,FALSE)),0)</f>
        <v>2.5837811578947366E-3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2.5175303589743589E-3</v>
      </c>
      <c r="I28" s="12">
        <f>IFERROR((SUMIFS(TICARETHANEAG2,KAYNAK,A28,SEBEP,B28,SÜRE,"Uzun",BİLDİRİM,"Bildirimli",İL,$B$10,İLÇE,$B$11)/VLOOKUP($B$11,ABONE,9,FALSE)),0)</f>
        <v>3.3646219910854744E-2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3.3327277688611864E-2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1.6531877855735622E-2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3.6616177179825037E-2</v>
      </c>
      <c r="D30" s="12">
        <f t="shared" ref="D30:O30" si="14">SUM(D25:D29)</f>
        <v>0</v>
      </c>
      <c r="E30" s="12">
        <f t="shared" si="14"/>
        <v>3.6608923363412142E-2</v>
      </c>
      <c r="F30" s="12">
        <f t="shared" si="14"/>
        <v>2.5837811578947366E-3</v>
      </c>
      <c r="G30" s="12">
        <f t="shared" si="14"/>
        <v>0</v>
      </c>
      <c r="H30" s="12">
        <f t="shared" si="14"/>
        <v>2.5175303589743589E-3</v>
      </c>
      <c r="I30" s="12">
        <f t="shared" si="14"/>
        <v>5.8411595041950704E-2</v>
      </c>
      <c r="J30" s="12">
        <f t="shared" si="14"/>
        <v>0</v>
      </c>
      <c r="K30" s="12">
        <f t="shared" si="14"/>
        <v>5.7857894686404357E-2</v>
      </c>
      <c r="L30" s="12">
        <f t="shared" si="14"/>
        <v>0</v>
      </c>
      <c r="M30" s="12">
        <f t="shared" si="14"/>
        <v>132.92802499999999</v>
      </c>
      <c r="N30" s="12">
        <f t="shared" si="14"/>
        <v>51.874351219512192</v>
      </c>
      <c r="O30" s="12">
        <f t="shared" si="14"/>
        <v>5.7661101122854025E-2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100937</v>
      </c>
      <c r="D34" s="20">
        <f>VLOOKUP($B$11,ABONE,4,FALSE)</f>
        <v>20</v>
      </c>
      <c r="E34" s="20">
        <f>VLOOKUP($B$11,ABONE,5,FALSE)</f>
        <v>100957</v>
      </c>
      <c r="F34" s="20">
        <f>VLOOKUP($B$11,ABONE,6,FALSE)</f>
        <v>38</v>
      </c>
      <c r="G34" s="20">
        <f>VLOOKUP($B$11,ABONE,7,FALSE)</f>
        <v>1</v>
      </c>
      <c r="H34" s="20">
        <f>VLOOKUP($B$11,ABONE,8,FALSE)</f>
        <v>39</v>
      </c>
      <c r="I34" s="20">
        <f>VLOOKUP($B$11,ABONE,9,FALSE)</f>
        <v>15256</v>
      </c>
      <c r="J34" s="20">
        <f>VLOOKUP($B$11,ABONE,10,FALSE)</f>
        <v>146</v>
      </c>
      <c r="K34" s="20">
        <f>VLOOKUP($B$11,ABONE,11,FALSE)</f>
        <v>15402</v>
      </c>
      <c r="L34" s="20">
        <f>VLOOKUP($B$11,ABONE,12,FALSE)</f>
        <v>25</v>
      </c>
      <c r="M34" s="20">
        <f>VLOOKUP($B$11,ABONE,13,FALSE)</f>
        <v>16</v>
      </c>
      <c r="N34" s="20">
        <f>VLOOKUP($B$11,ABONE,14,FALSE)</f>
        <v>41</v>
      </c>
      <c r="O34" s="20">
        <f>VLOOKUP($B$11,ABONE,15,FALSE)</f>
        <v>116439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23013.379932619373</v>
      </c>
      <c r="D35" s="20">
        <f>VLOOKUP($B$11,TUKETIM,4,FALSE)</f>
        <v>138.5729</v>
      </c>
      <c r="E35" s="20">
        <f>VLOOKUP($B$11,TUKETIM,5,FALSE)</f>
        <v>23151.952832619372</v>
      </c>
      <c r="F35" s="20">
        <f>VLOOKUP($B$11,TUKETIM,6,FALSE)</f>
        <v>4.9337</v>
      </c>
      <c r="G35" s="20">
        <f>VLOOKUP($B$11,TUKETIM,7,FALSE)</f>
        <v>0.25140000000000001</v>
      </c>
      <c r="H35" s="20">
        <f>VLOOKUP($B$11,TUKETIM,8,FALSE)</f>
        <v>5.1851000000000003</v>
      </c>
      <c r="I35" s="20">
        <f>VLOOKUP($B$11,TUKETIM,9,FALSE)</f>
        <v>9852.1220160910252</v>
      </c>
      <c r="J35" s="20">
        <f>VLOOKUP($B$11,TUKETIM,10,FALSE)</f>
        <v>14095.681184470681</v>
      </c>
      <c r="K35" s="20">
        <f>VLOOKUP($B$11,TUKETIM,11,FALSE)</f>
        <v>23947.803200561706</v>
      </c>
      <c r="L35" s="20">
        <f>VLOOKUP($B$11,TUKETIM,12,FALSE)</f>
        <v>434.25420000000003</v>
      </c>
      <c r="M35" s="20">
        <f>VLOOKUP($B$11,TUKETIM,13,FALSE)</f>
        <v>10471.169400000001</v>
      </c>
      <c r="N35" s="20">
        <f>VLOOKUP($B$11,TUKETIM,14,FALSE)</f>
        <v>10905.4236</v>
      </c>
      <c r="O35" s="20">
        <f>VLOOKUP($B$11,TUKETIM,15,FALSE)</f>
        <v>58010.364733181079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600584.30400002783</v>
      </c>
      <c r="D36" s="20">
        <f>VLOOKUP($B$11,ANLASMA,4,FALSE)</f>
        <v>1152.51</v>
      </c>
      <c r="E36" s="20">
        <f>VLOOKUP($B$11,ANLASMA,5,FALSE)</f>
        <v>601736.81400002784</v>
      </c>
      <c r="F36" s="20">
        <f>VLOOKUP($B$11,ANLASMA,6,FALSE)</f>
        <v>290.61599999999999</v>
      </c>
      <c r="G36" s="20">
        <f>VLOOKUP($B$11,ANLASMA,7,FALSE)</f>
        <v>15</v>
      </c>
      <c r="H36" s="20">
        <f>VLOOKUP($B$11,ANLASMA,8,FALSE)</f>
        <v>305.61599999999999</v>
      </c>
      <c r="I36" s="20">
        <f>VLOOKUP($B$11,ANLASMA,9,FALSE)</f>
        <v>103706.431999996</v>
      </c>
      <c r="J36" s="20">
        <f>VLOOKUP($B$11,ANLASMA,10,FALSE)</f>
        <v>58181.446000000004</v>
      </c>
      <c r="K36" s="20">
        <f>VLOOKUP($B$11,ANLASMA,11,FALSE)</f>
        <v>161887.87799999601</v>
      </c>
      <c r="L36" s="20">
        <f>VLOOKUP($B$11,ANLASMA,12,FALSE)</f>
        <v>2260.163</v>
      </c>
      <c r="M36" s="20">
        <f>VLOOKUP($B$11,ANLASMA,13,FALSE)</f>
        <v>53476</v>
      </c>
      <c r="N36" s="20">
        <f>VLOOKUP($B$11,ANLASMA,14,FALSE)</f>
        <v>55736.163</v>
      </c>
      <c r="O36" s="20">
        <f>VLOOKUP($B$11,ANLASMA,15,FALSE)</f>
        <v>819666.47100002388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4B77A332-9AB1-4A2A-9EB8-EC91664A9156}">
      <formula1>10</formula1>
      <formula2>10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E9B15-2F73-4396-B686-D0BFE1BA8E48}">
  <dimension ref="A1:AC67"/>
  <sheetViews>
    <sheetView topLeftCell="A9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97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0.69229085890718556</v>
      </c>
      <c r="D16" s="12">
        <f t="shared" si="1"/>
        <v>28.160616044499999</v>
      </c>
      <c r="E16" s="12">
        <f t="shared" si="2"/>
        <v>0.72163109089350552</v>
      </c>
      <c r="F16" s="12">
        <f t="shared" si="3"/>
        <v>0.30813254396181378</v>
      </c>
      <c r="G16" s="12">
        <f t="shared" si="4"/>
        <v>7.5552115468499998</v>
      </c>
      <c r="H16" s="12">
        <f t="shared" si="5"/>
        <v>0.46052439215338781</v>
      </c>
      <c r="I16" s="12">
        <f t="shared" si="6"/>
        <v>0.74394611973894509</v>
      </c>
      <c r="J16" s="12">
        <f t="shared" si="7"/>
        <v>25.811247466265062</v>
      </c>
      <c r="K16" s="12">
        <f t="shared" si="8"/>
        <v>1.2861890209017459</v>
      </c>
      <c r="L16" s="12">
        <f t="shared" si="9"/>
        <v>9.9092567533333327</v>
      </c>
      <c r="M16" s="12">
        <f t="shared" si="10"/>
        <v>242.61247784124998</v>
      </c>
      <c r="N16" s="12">
        <f t="shared" si="11"/>
        <v>179.14796299909088</v>
      </c>
      <c r="O16" s="16">
        <f t="shared" si="12"/>
        <v>0.89628955877920213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1.8793621685201026E-4</v>
      </c>
      <c r="D17" s="12">
        <f t="shared" si="1"/>
        <v>0</v>
      </c>
      <c r="E17" s="12">
        <f t="shared" si="2"/>
        <v>1.8773547318948943E-4</v>
      </c>
      <c r="F17" s="12">
        <f t="shared" si="3"/>
        <v>6.8872147971360386E-3</v>
      </c>
      <c r="G17" s="12">
        <f t="shared" si="4"/>
        <v>0</v>
      </c>
      <c r="H17" s="12">
        <f t="shared" si="5"/>
        <v>6.7423901869158882E-3</v>
      </c>
      <c r="I17" s="12">
        <f t="shared" si="6"/>
        <v>1.6094883857218968E-3</v>
      </c>
      <c r="J17" s="12">
        <f t="shared" si="7"/>
        <v>0</v>
      </c>
      <c r="K17" s="12">
        <f t="shared" si="8"/>
        <v>1.5746727651811312E-3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5.4099658260869563E-4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8.7308264409751923E-2</v>
      </c>
      <c r="D19" s="12">
        <f t="shared" si="1"/>
        <v>0</v>
      </c>
      <c r="E19" s="12">
        <f t="shared" si="2"/>
        <v>8.7215006276436663E-2</v>
      </c>
      <c r="F19" s="12">
        <f t="shared" si="3"/>
        <v>5.612435718377088E-2</v>
      </c>
      <c r="G19" s="12">
        <f t="shared" si="4"/>
        <v>0</v>
      </c>
      <c r="H19" s="12">
        <f t="shared" si="5"/>
        <v>5.494417210280373E-2</v>
      </c>
      <c r="I19" s="12">
        <f t="shared" si="6"/>
        <v>0.22834704717900903</v>
      </c>
      <c r="J19" s="12">
        <f t="shared" si="7"/>
        <v>0</v>
      </c>
      <c r="K19" s="12">
        <f t="shared" si="8"/>
        <v>0.22340756192598382</v>
      </c>
      <c r="L19" s="12">
        <f t="shared" si="9"/>
        <v>6.1839530666666667</v>
      </c>
      <c r="M19" s="12">
        <f t="shared" si="10"/>
        <v>0</v>
      </c>
      <c r="N19" s="12">
        <f t="shared" si="11"/>
        <v>1.6865326545454544</v>
      </c>
      <c r="O19" s="16">
        <f t="shared" si="12"/>
        <v>0.11009985032565217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0.77978705953378946</v>
      </c>
      <c r="D22" s="12">
        <f t="shared" ref="D22:O22" si="13">SUM(D15:D21)</f>
        <v>28.160616044499999</v>
      </c>
      <c r="E22" s="12">
        <f t="shared" si="13"/>
        <v>0.80903383264313167</v>
      </c>
      <c r="F22" s="12">
        <f t="shared" si="13"/>
        <v>0.37114411594272073</v>
      </c>
      <c r="G22" s="12">
        <f t="shared" si="13"/>
        <v>7.5552115468499998</v>
      </c>
      <c r="H22" s="12">
        <f t="shared" si="13"/>
        <v>0.5222109544431075</v>
      </c>
      <c r="I22" s="12">
        <f t="shared" si="13"/>
        <v>0.97390265530367603</v>
      </c>
      <c r="J22" s="12">
        <f t="shared" si="13"/>
        <v>25.811247466265062</v>
      </c>
      <c r="K22" s="12">
        <f t="shared" si="13"/>
        <v>1.5111712555929109</v>
      </c>
      <c r="L22" s="12">
        <f t="shared" si="13"/>
        <v>16.093209819999998</v>
      </c>
      <c r="M22" s="12">
        <f t="shared" si="13"/>
        <v>242.61247784124998</v>
      </c>
      <c r="N22" s="12">
        <f t="shared" si="13"/>
        <v>180.83449565363634</v>
      </c>
      <c r="O22" s="12">
        <f t="shared" si="13"/>
        <v>1.0069304056874628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2.5882709580838326E-2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2.5855063020722067E-2</v>
      </c>
      <c r="F26" s="12">
        <f>IFERROR((SUMIFS(TARIMSALAG2,KAYNAK,A26,SEBEP,B26,SÜRE,"Uzun",BİLDİRİM,"Bildirimli",İL,$B$10,İLÇE,$B$11)/VLOOKUP($B$11,ABONE,6,FALSE)),0)</f>
        <v>0</v>
      </c>
      <c r="G26" s="12">
        <f>IFERROR((SUMIFS(TARIMSALOG2,KAYNAK,A26,SEBEP,B26,SÜRE,"Uzun",BİLDİRİM,"Bildirimli",İL,$B$10,İLÇE,$B$11)/VLOOKUP($B$11,ABONE,7,FALSE)),0)</f>
        <v>0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</v>
      </c>
      <c r="I26" s="12">
        <f>IFERROR((SUMIFS(TICARETHANEAG2,KAYNAK,A26,SEBEP,B26,SÜRE,"Uzun",BİLDİRİM,"Bildirimli",İL,$B$10,İLÇE,$B$11)/VLOOKUP($B$11,ABONE,9,FALSE)),0)</f>
        <v>0.32511481086840704</v>
      </c>
      <c r="J26" s="12">
        <f>IFERROR((SUMIFS(TICARETHANEOG2,KAYNAK,A26,SEBEP,B26,SÜRE,"Uzun",BİLDİRİM,"Bildirimli",İL,$B$10,İLÇE,$B$11)/VLOOKUP($B$11,ABONE,10,FALSE)),0)</f>
        <v>0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0.31808209538702109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0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7.4112660869565222E-2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8.2219677528068857E-2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8.2131854757797468E-2</v>
      </c>
      <c r="F28" s="12">
        <f>IFERROR((SUMIFS(TARIMSALAG2,KAYNAK,A28,SEBEP,B28,SÜRE,"Uzun",BİLDİRİM,"Bildirimli",İL,$B$10,İLÇE,$B$11)/VLOOKUP($B$11,ABONE,6,FALSE)),0)</f>
        <v>2.46339446300716E-2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2.4115941121495326E-2</v>
      </c>
      <c r="I28" s="12">
        <f>IFERROR((SUMIFS(TICARETHANEAG2,KAYNAK,A28,SEBEP,B28,SÜRE,"Uzun",BİLDİRİM,"Bildirimli",İL,$B$10,İLÇE,$B$11)/VLOOKUP($B$11,ABONE,9,FALSE)),0)</f>
        <v>0.11494920085242408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0.11246267917643993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8.6072946577608694E-2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0.10810238710890718</v>
      </c>
      <c r="D30" s="12">
        <f t="shared" ref="D30:O30" si="14">SUM(D25:D29)</f>
        <v>0</v>
      </c>
      <c r="E30" s="12">
        <f t="shared" si="14"/>
        <v>0.10798691777851954</v>
      </c>
      <c r="F30" s="12">
        <f t="shared" si="14"/>
        <v>2.46339446300716E-2</v>
      </c>
      <c r="G30" s="12">
        <f t="shared" si="14"/>
        <v>0</v>
      </c>
      <c r="H30" s="12">
        <f t="shared" si="14"/>
        <v>2.4115941121495326E-2</v>
      </c>
      <c r="I30" s="12">
        <f t="shared" si="14"/>
        <v>0.44006401172083109</v>
      </c>
      <c r="J30" s="12">
        <f t="shared" si="14"/>
        <v>0</v>
      </c>
      <c r="K30" s="12">
        <f t="shared" si="14"/>
        <v>0.43054477456346102</v>
      </c>
      <c r="L30" s="12">
        <f t="shared" si="14"/>
        <v>0</v>
      </c>
      <c r="M30" s="12">
        <f t="shared" si="14"/>
        <v>0</v>
      </c>
      <c r="N30" s="12">
        <f t="shared" si="14"/>
        <v>0</v>
      </c>
      <c r="O30" s="12">
        <f t="shared" si="14"/>
        <v>0.16018560744717392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18704</v>
      </c>
      <c r="D34" s="20">
        <f>VLOOKUP($B$11,ABONE,4,FALSE)</f>
        <v>20</v>
      </c>
      <c r="E34" s="20">
        <f>VLOOKUP($B$11,ABONE,5,FALSE)</f>
        <v>18724</v>
      </c>
      <c r="F34" s="20">
        <f>VLOOKUP($B$11,ABONE,6,FALSE)</f>
        <v>419</v>
      </c>
      <c r="G34" s="20">
        <f>VLOOKUP($B$11,ABONE,7,FALSE)</f>
        <v>9</v>
      </c>
      <c r="H34" s="20">
        <f>VLOOKUP($B$11,ABONE,8,FALSE)</f>
        <v>428</v>
      </c>
      <c r="I34" s="20">
        <f>VLOOKUP($B$11,ABONE,9,FALSE)</f>
        <v>3754</v>
      </c>
      <c r="J34" s="20">
        <f>VLOOKUP($B$11,ABONE,10,FALSE)</f>
        <v>83</v>
      </c>
      <c r="K34" s="20">
        <f>VLOOKUP($B$11,ABONE,11,FALSE)</f>
        <v>3837</v>
      </c>
      <c r="L34" s="20">
        <f>VLOOKUP($B$11,ABONE,12,FALSE)</f>
        <v>3</v>
      </c>
      <c r="M34" s="20">
        <f>VLOOKUP($B$11,ABONE,13,FALSE)</f>
        <v>8</v>
      </c>
      <c r="N34" s="20">
        <f>VLOOKUP($B$11,ABONE,14,FALSE)</f>
        <v>11</v>
      </c>
      <c r="O34" s="20">
        <f>VLOOKUP($B$11,ABONE,15,FALSE)</f>
        <v>23000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7020.5711076325115</v>
      </c>
      <c r="D35" s="20">
        <f>VLOOKUP($B$11,TUKETIM,4,FALSE)</f>
        <v>221.0736</v>
      </c>
      <c r="E35" s="20">
        <f>VLOOKUP($B$11,TUKETIM,5,FALSE)</f>
        <v>7241.6447076325112</v>
      </c>
      <c r="F35" s="20">
        <f>VLOOKUP($B$11,TUKETIM,6,FALSE)</f>
        <v>108.58269451453523</v>
      </c>
      <c r="G35" s="20">
        <f>VLOOKUP($B$11,TUKETIM,7,FALSE)</f>
        <v>11.97</v>
      </c>
      <c r="H35" s="20">
        <f>VLOOKUP($B$11,TUKETIM,8,FALSE)</f>
        <v>120.55269451453523</v>
      </c>
      <c r="I35" s="20">
        <f>VLOOKUP($B$11,TUKETIM,9,FALSE)</f>
        <v>3008.6316666002031</v>
      </c>
      <c r="J35" s="20">
        <f>VLOOKUP($B$11,TUKETIM,10,FALSE)</f>
        <v>838.12132188305486</v>
      </c>
      <c r="K35" s="20">
        <f>VLOOKUP($B$11,TUKETIM,11,FALSE)</f>
        <v>3846.7529884832579</v>
      </c>
      <c r="L35" s="20">
        <f>VLOOKUP($B$11,TUKETIM,12,FALSE)</f>
        <v>121.1444</v>
      </c>
      <c r="M35" s="20">
        <f>VLOOKUP($B$11,TUKETIM,13,FALSE)</f>
        <v>5683.1446999999998</v>
      </c>
      <c r="N35" s="20">
        <f>VLOOKUP($B$11,TUKETIM,14,FALSE)</f>
        <v>5804.2891</v>
      </c>
      <c r="O35" s="20">
        <f>VLOOKUP($B$11,TUKETIM,15,FALSE)</f>
        <v>17013.239490630305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137987.96300000002</v>
      </c>
      <c r="D36" s="20">
        <f>VLOOKUP($B$11,ANLASMA,4,FALSE)</f>
        <v>2486.4</v>
      </c>
      <c r="E36" s="20">
        <f>VLOOKUP($B$11,ANLASMA,5,FALSE)</f>
        <v>140474.36300000001</v>
      </c>
      <c r="F36" s="20">
        <f>VLOOKUP($B$11,ANLASMA,6,FALSE)</f>
        <v>2056.2959999999998</v>
      </c>
      <c r="G36" s="20">
        <f>VLOOKUP($B$11,ANLASMA,7,FALSE)</f>
        <v>580</v>
      </c>
      <c r="H36" s="20">
        <f>VLOOKUP($B$11,ANLASMA,8,FALSE)</f>
        <v>2636.2959999999998</v>
      </c>
      <c r="I36" s="20">
        <f>VLOOKUP($B$11,ANLASMA,9,FALSE)</f>
        <v>26699.752000000502</v>
      </c>
      <c r="J36" s="20">
        <f>VLOOKUP($B$11,ANLASMA,10,FALSE)</f>
        <v>12326.5</v>
      </c>
      <c r="K36" s="20">
        <f>VLOOKUP($B$11,ANLASMA,11,FALSE)</f>
        <v>39026.252000000502</v>
      </c>
      <c r="L36" s="20">
        <f>VLOOKUP($B$11,ANLASMA,12,FALSE)</f>
        <v>483.10700000000003</v>
      </c>
      <c r="M36" s="20">
        <f>VLOOKUP($B$11,ANLASMA,13,FALSE)</f>
        <v>8016</v>
      </c>
      <c r="N36" s="20">
        <f>VLOOKUP($B$11,ANLASMA,14,FALSE)</f>
        <v>8499.107</v>
      </c>
      <c r="O36" s="20">
        <f>VLOOKUP($B$11,ANLASMA,15,FALSE)</f>
        <v>190636.01800000051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34B1CC24-EBB4-464B-975B-79401F9CFFAB}">
      <formula1>10</formula1>
      <formula2>10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45702-3B4C-4C3B-8FCD-3E7DB0C6B9B5}">
  <dimension ref="A1:AC67"/>
  <sheetViews>
    <sheetView topLeftCell="A4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98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8.3282939596708554E-3</v>
      </c>
      <c r="D16" s="12">
        <f t="shared" si="1"/>
        <v>0</v>
      </c>
      <c r="E16" s="12">
        <f t="shared" si="2"/>
        <v>8.3280303905744896E-3</v>
      </c>
      <c r="F16" s="12">
        <f t="shared" si="3"/>
        <v>0.12241587142857144</v>
      </c>
      <c r="G16" s="12">
        <f t="shared" si="4"/>
        <v>0</v>
      </c>
      <c r="H16" s="12">
        <f t="shared" si="5"/>
        <v>0.1008130705882353</v>
      </c>
      <c r="I16" s="12">
        <f t="shared" si="6"/>
        <v>2.1945224152717338E-2</v>
      </c>
      <c r="J16" s="12">
        <f t="shared" si="7"/>
        <v>0.46697149384482761</v>
      </c>
      <c r="K16" s="12">
        <f t="shared" si="8"/>
        <v>2.2763572449922321E-2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6">
        <f t="shared" si="12"/>
        <v>1.013214883616523E-2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8.165868000954872E-2</v>
      </c>
      <c r="D19" s="12">
        <f t="shared" si="1"/>
        <v>0</v>
      </c>
      <c r="E19" s="12">
        <f t="shared" si="2"/>
        <v>8.165609572222593E-2</v>
      </c>
      <c r="F19" s="12">
        <f t="shared" si="3"/>
        <v>5.1698245000000006E-3</v>
      </c>
      <c r="G19" s="12">
        <f t="shared" si="4"/>
        <v>0</v>
      </c>
      <c r="H19" s="12">
        <f t="shared" si="5"/>
        <v>4.2575025294117651E-3</v>
      </c>
      <c r="I19" s="12">
        <f t="shared" si="6"/>
        <v>0.11386375718066899</v>
      </c>
      <c r="J19" s="12">
        <f t="shared" si="7"/>
        <v>0</v>
      </c>
      <c r="K19" s="12">
        <f t="shared" si="8"/>
        <v>0.1136543758066961</v>
      </c>
      <c r="L19" s="12">
        <f t="shared" si="9"/>
        <v>3.2297364920454545</v>
      </c>
      <c r="M19" s="12">
        <f t="shared" si="10"/>
        <v>0</v>
      </c>
      <c r="N19" s="12">
        <f t="shared" si="11"/>
        <v>3.1934473179775282</v>
      </c>
      <c r="O19" s="16">
        <f t="shared" si="12"/>
        <v>8.6738052242475258E-2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2.6792415679537029E-3</v>
      </c>
      <c r="D20" s="12">
        <f t="shared" si="1"/>
        <v>0</v>
      </c>
      <c r="E20" s="12">
        <f t="shared" si="2"/>
        <v>2.6791567768449319E-3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9.6594208938157108E-3</v>
      </c>
      <c r="J20" s="12">
        <f t="shared" si="7"/>
        <v>0</v>
      </c>
      <c r="K20" s="12">
        <f t="shared" si="8"/>
        <v>9.6416584128594524E-3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3.5466044835742025E-3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9.2666215537173274E-2</v>
      </c>
      <c r="D22" s="12">
        <f t="shared" ref="D22:O22" si="13">SUM(D15:D21)</f>
        <v>0</v>
      </c>
      <c r="E22" s="12">
        <f t="shared" si="13"/>
        <v>9.2663282889645357E-2</v>
      </c>
      <c r="F22" s="12">
        <f t="shared" si="13"/>
        <v>0.12758569592857144</v>
      </c>
      <c r="G22" s="12">
        <f t="shared" si="13"/>
        <v>0</v>
      </c>
      <c r="H22" s="12">
        <f t="shared" si="13"/>
        <v>0.10507057311764706</v>
      </c>
      <c r="I22" s="12">
        <f t="shared" si="13"/>
        <v>0.14546840222720203</v>
      </c>
      <c r="J22" s="12">
        <f t="shared" si="13"/>
        <v>0.46697149384482761</v>
      </c>
      <c r="K22" s="12">
        <f t="shared" si="13"/>
        <v>0.14605960666947787</v>
      </c>
      <c r="L22" s="12">
        <f t="shared" si="13"/>
        <v>3.2297364920454545</v>
      </c>
      <c r="M22" s="12">
        <f t="shared" si="13"/>
        <v>0</v>
      </c>
      <c r="N22" s="12">
        <f t="shared" si="13"/>
        <v>3.1934473179775282</v>
      </c>
      <c r="O22" s="12">
        <f t="shared" si="13"/>
        <v>0.10041680556221469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8.9526845912831166E-2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8.9524012618282259E-2</v>
      </c>
      <c r="F26" s="12">
        <f>IFERROR((SUMIFS(TARIMSALAG2,KAYNAK,A26,SEBEP,B26,SÜRE,"Uzun",BİLDİRİM,"Bildirimli",İL,$B$10,İLÇE,$B$11)/VLOOKUP($B$11,ABONE,6,FALSE)),0)</f>
        <v>0</v>
      </c>
      <c r="G26" s="12">
        <f>IFERROR((SUMIFS(TARIMSALOG2,KAYNAK,A26,SEBEP,B26,SÜRE,"Uzun",BİLDİRİM,"Bildirimli",İL,$B$10,İLÇE,$B$11)/VLOOKUP($B$11,ABONE,7,FALSE)),0)</f>
        <v>0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</v>
      </c>
      <c r="I26" s="12">
        <f>IFERROR((SUMIFS(TICARETHANEAG2,KAYNAK,A26,SEBEP,B26,SÜRE,"Uzun",BİLDİRİM,"Bildirimli",İL,$B$10,İLÇE,$B$11)/VLOOKUP($B$11,ABONE,9,FALSE)),0)</f>
        <v>0.20863512459104916</v>
      </c>
      <c r="J26" s="12">
        <f>IFERROR((SUMIFS(TICARETHANEOG2,KAYNAK,A26,SEBEP,B26,SÜRE,"Uzun",BİLDİRİM,"Bildirimli",İL,$B$10,İLÇE,$B$11)/VLOOKUP($B$11,ABONE,10,FALSE)),0)</f>
        <v>4.7075155172413794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0.2169080094955772</v>
      </c>
      <c r="L26" s="12">
        <f>IFERROR((SUMIFS(SANAYIAG2,KAYNAK,A26,SEBEP,B26,SÜRE,"Uzun",BİLDİRİM,"Bildirimli",İL,$B$10,İLÇE,$B$11)/VLOOKUP($B$11,ABONE,12,FALSE)),0)</f>
        <v>3.432327272727273E-2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3.393761797752809E-2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0.10538955897743181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8.9526845912831166E-2</v>
      </c>
      <c r="D30" s="12">
        <f t="shared" ref="D30:O30" si="14">SUM(D25:D29)</f>
        <v>0</v>
      </c>
      <c r="E30" s="12">
        <f t="shared" si="14"/>
        <v>8.9524012618282259E-2</v>
      </c>
      <c r="F30" s="12">
        <f t="shared" si="14"/>
        <v>0</v>
      </c>
      <c r="G30" s="12">
        <f t="shared" si="14"/>
        <v>0</v>
      </c>
      <c r="H30" s="12">
        <f t="shared" si="14"/>
        <v>0</v>
      </c>
      <c r="I30" s="12">
        <f t="shared" si="14"/>
        <v>0.20863512459104916</v>
      </c>
      <c r="J30" s="12">
        <f t="shared" si="14"/>
        <v>4.7075155172413794</v>
      </c>
      <c r="K30" s="12">
        <f t="shared" si="14"/>
        <v>0.2169080094955772</v>
      </c>
      <c r="L30" s="12">
        <f t="shared" si="14"/>
        <v>3.432327272727273E-2</v>
      </c>
      <c r="M30" s="12">
        <f t="shared" si="14"/>
        <v>0</v>
      </c>
      <c r="N30" s="12">
        <f t="shared" si="14"/>
        <v>3.393761797752809E-2</v>
      </c>
      <c r="O30" s="12">
        <f t="shared" si="14"/>
        <v>0.10538955897743181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221180</v>
      </c>
      <c r="D34" s="20">
        <f>VLOOKUP($B$11,ABONE,4,FALSE)</f>
        <v>7</v>
      </c>
      <c r="E34" s="20">
        <f>VLOOKUP($B$11,ABONE,5,FALSE)</f>
        <v>221187</v>
      </c>
      <c r="F34" s="20">
        <f>VLOOKUP($B$11,ABONE,6,FALSE)</f>
        <v>14</v>
      </c>
      <c r="G34" s="20">
        <f>VLOOKUP($B$11,ABONE,7,FALSE)</f>
        <v>3</v>
      </c>
      <c r="H34" s="20">
        <f>VLOOKUP($B$11,ABONE,8,FALSE)</f>
        <v>17</v>
      </c>
      <c r="I34" s="20">
        <f>VLOOKUP($B$11,ABONE,9,FALSE)</f>
        <v>31483</v>
      </c>
      <c r="J34" s="20">
        <f>VLOOKUP($B$11,ABONE,10,FALSE)</f>
        <v>58</v>
      </c>
      <c r="K34" s="20">
        <f>VLOOKUP($B$11,ABONE,11,FALSE)</f>
        <v>31541</v>
      </c>
      <c r="L34" s="20">
        <f>VLOOKUP($B$11,ABONE,12,FALSE)</f>
        <v>88</v>
      </c>
      <c r="M34" s="20">
        <f>VLOOKUP($B$11,ABONE,13,FALSE)</f>
        <v>1</v>
      </c>
      <c r="N34" s="20">
        <f>VLOOKUP($B$11,ABONE,14,FALSE)</f>
        <v>89</v>
      </c>
      <c r="O34" s="20">
        <f>VLOOKUP($B$11,ABONE,15,FALSE)</f>
        <v>252834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50449.50007704</v>
      </c>
      <c r="D35" s="20">
        <f>VLOOKUP($B$11,TUKETIM,4,FALSE)</f>
        <v>22.8</v>
      </c>
      <c r="E35" s="20">
        <f>VLOOKUP($B$11,TUKETIM,5,FALSE)</f>
        <v>50472.300077040003</v>
      </c>
      <c r="F35" s="20">
        <f>VLOOKUP($B$11,TUKETIM,6,FALSE)</f>
        <v>2.4306999999999999</v>
      </c>
      <c r="G35" s="20">
        <f>VLOOKUP($B$11,TUKETIM,7,FALSE)</f>
        <v>0</v>
      </c>
      <c r="H35" s="20">
        <f>VLOOKUP($B$11,TUKETIM,8,FALSE)</f>
        <v>2.4306999999999999</v>
      </c>
      <c r="I35" s="20">
        <f>VLOOKUP($B$11,TUKETIM,9,FALSE)</f>
        <v>17534.951915205384</v>
      </c>
      <c r="J35" s="20">
        <f>VLOOKUP($B$11,TUKETIM,10,FALSE)</f>
        <v>5291.6506237351505</v>
      </c>
      <c r="K35" s="20">
        <f>VLOOKUP($B$11,TUKETIM,11,FALSE)</f>
        <v>22826.602538940533</v>
      </c>
      <c r="L35" s="20">
        <f>VLOOKUP($B$11,TUKETIM,12,FALSE)</f>
        <v>751.92698712121216</v>
      </c>
      <c r="M35" s="20">
        <f>VLOOKUP($B$11,TUKETIM,13,FALSE)</f>
        <v>29.536000000000001</v>
      </c>
      <c r="N35" s="20">
        <f>VLOOKUP($B$11,TUKETIM,14,FALSE)</f>
        <v>781.46298712121211</v>
      </c>
      <c r="O35" s="20">
        <f>VLOOKUP($B$11,TUKETIM,15,FALSE)</f>
        <v>74082.796303101743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1017818.0590000289</v>
      </c>
      <c r="D36" s="20">
        <f>VLOOKUP($B$11,ANLASMA,4,FALSE)</f>
        <v>518.10900000000004</v>
      </c>
      <c r="E36" s="20">
        <f>VLOOKUP($B$11,ANLASMA,5,FALSE)</f>
        <v>1018336.1680000289</v>
      </c>
      <c r="F36" s="20">
        <f>VLOOKUP($B$11,ANLASMA,6,FALSE)</f>
        <v>55.87</v>
      </c>
      <c r="G36" s="20">
        <f>VLOOKUP($B$11,ANLASMA,7,FALSE)</f>
        <v>65</v>
      </c>
      <c r="H36" s="20">
        <f>VLOOKUP($B$11,ANLASMA,8,FALSE)</f>
        <v>120.87</v>
      </c>
      <c r="I36" s="20">
        <f>VLOOKUP($B$11,ANLASMA,9,FALSE)</f>
        <v>174630.88700000002</v>
      </c>
      <c r="J36" s="20">
        <f>VLOOKUP($B$11,ANLASMA,10,FALSE)</f>
        <v>25859.964</v>
      </c>
      <c r="K36" s="20">
        <f>VLOOKUP($B$11,ANLASMA,11,FALSE)</f>
        <v>200490.85100000002</v>
      </c>
      <c r="L36" s="20">
        <f>VLOOKUP($B$11,ANLASMA,12,FALSE)</f>
        <v>2237.2150000000001</v>
      </c>
      <c r="M36" s="20">
        <f>VLOOKUP($B$11,ANLASMA,13,FALSE)</f>
        <v>240</v>
      </c>
      <c r="N36" s="20">
        <f>VLOOKUP($B$11,ANLASMA,14,FALSE)</f>
        <v>2477.2150000000001</v>
      </c>
      <c r="O36" s="20">
        <f>VLOOKUP($B$11,ANLASMA,15,FALSE)</f>
        <v>1221425.1040000289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EAC10855-A8FE-4CB2-BF74-F87EF5019E35}">
      <formula1>10</formula1>
      <formula2>10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093DD-68AE-41FB-9C0B-502A7FCA2AD5}">
  <dimension ref="A1:AC67"/>
  <sheetViews>
    <sheetView topLeftCell="A12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110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7.7949958692072451E-3</v>
      </c>
      <c r="D16" s="12">
        <f t="shared" si="1"/>
        <v>9.2002846606382985E-2</v>
      </c>
      <c r="E16" s="12">
        <f t="shared" si="2"/>
        <v>8.1657644283573E-3</v>
      </c>
      <c r="F16" s="12">
        <f t="shared" si="3"/>
        <v>0.1264189158061117</v>
      </c>
      <c r="G16" s="12">
        <f t="shared" si="4"/>
        <v>0.82929750691056914</v>
      </c>
      <c r="H16" s="12">
        <f t="shared" si="5"/>
        <v>0.2711119144769874</v>
      </c>
      <c r="I16" s="12">
        <f t="shared" si="6"/>
        <v>2.0871632957393485E-2</v>
      </c>
      <c r="J16" s="12">
        <f t="shared" si="7"/>
        <v>4.04929996347032</v>
      </c>
      <c r="K16" s="12">
        <f t="shared" si="8"/>
        <v>0.1970701159576593</v>
      </c>
      <c r="L16" s="12">
        <f t="shared" si="9"/>
        <v>0</v>
      </c>
      <c r="M16" s="12">
        <f t="shared" si="10"/>
        <v>2.1023708028000003</v>
      </c>
      <c r="N16" s="12">
        <f t="shared" si="11"/>
        <v>1.1679837793333334</v>
      </c>
      <c r="O16" s="16">
        <f t="shared" si="12"/>
        <v>5.4628873778845809E-2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2.7313088716537287E-2</v>
      </c>
      <c r="D19" s="12">
        <f t="shared" si="1"/>
        <v>0</v>
      </c>
      <c r="E19" s="12">
        <f t="shared" si="2"/>
        <v>2.7192828735303761E-2</v>
      </c>
      <c r="F19" s="12">
        <f t="shared" si="3"/>
        <v>9.3582553530031616E-4</v>
      </c>
      <c r="G19" s="12">
        <f t="shared" si="4"/>
        <v>0</v>
      </c>
      <c r="H19" s="12">
        <f t="shared" si="5"/>
        <v>7.4317860502092056E-4</v>
      </c>
      <c r="I19" s="12">
        <f t="shared" si="6"/>
        <v>5.1486459122598166E-2</v>
      </c>
      <c r="J19" s="12">
        <f t="shared" si="7"/>
        <v>0</v>
      </c>
      <c r="K19" s="12">
        <f t="shared" si="8"/>
        <v>4.9234504948871584E-2</v>
      </c>
      <c r="L19" s="12">
        <f t="shared" si="9"/>
        <v>5.3482364999999996</v>
      </c>
      <c r="M19" s="12">
        <f t="shared" si="10"/>
        <v>0</v>
      </c>
      <c r="N19" s="12">
        <f t="shared" si="11"/>
        <v>2.3769939999999998</v>
      </c>
      <c r="O19" s="16">
        <f t="shared" si="12"/>
        <v>3.1583693909173344E-2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3.5108084585744534E-2</v>
      </c>
      <c r="D22" s="12">
        <f t="shared" ref="D22:O22" si="13">SUM(D15:D21)</f>
        <v>9.2002846606382985E-2</v>
      </c>
      <c r="E22" s="12">
        <f t="shared" si="13"/>
        <v>3.5358593163661065E-2</v>
      </c>
      <c r="F22" s="12">
        <f t="shared" si="13"/>
        <v>0.127354741341412</v>
      </c>
      <c r="G22" s="12">
        <f t="shared" si="13"/>
        <v>0.82929750691056914</v>
      </c>
      <c r="H22" s="12">
        <f t="shared" si="13"/>
        <v>0.27185509308200834</v>
      </c>
      <c r="I22" s="12">
        <f t="shared" si="13"/>
        <v>7.2358092079991651E-2</v>
      </c>
      <c r="J22" s="12">
        <f t="shared" si="13"/>
        <v>4.04929996347032</v>
      </c>
      <c r="K22" s="12">
        <f t="shared" si="13"/>
        <v>0.24630462090653088</v>
      </c>
      <c r="L22" s="12">
        <f t="shared" si="13"/>
        <v>5.3482364999999996</v>
      </c>
      <c r="M22" s="12">
        <f t="shared" si="13"/>
        <v>2.1023708028000003</v>
      </c>
      <c r="N22" s="12">
        <f t="shared" si="13"/>
        <v>3.5449777793333332</v>
      </c>
      <c r="O22" s="12">
        <f t="shared" si="13"/>
        <v>8.6212567688019159E-2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0.1339828255496843</v>
      </c>
      <c r="D26" s="12">
        <f>IFERROR((SUMIFS(MESKENOG2,KAYNAK,A26,SEBEP,B26,SÜRE,"Uzun",BİLDİRİM,"Bildirimli",İL,$B$10,İLÇE,$B$11)/VLOOKUP($B$11,ABONE,4,FALSE)),0)</f>
        <v>2.4072966255319153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0.1439922637996412</v>
      </c>
      <c r="F26" s="12">
        <f>IFERROR((SUMIFS(TARIMSALAG2,KAYNAK,A26,SEBEP,B26,SÜRE,"Uzun",BİLDİRİM,"Bildirimli",İL,$B$10,İLÇE,$B$11)/VLOOKUP($B$11,ABONE,6,FALSE)),0)</f>
        <v>0.77584990115911479</v>
      </c>
      <c r="G26" s="12">
        <f>IFERROR((SUMIFS(TARIMSALOG2,KAYNAK,A26,SEBEP,B26,SÜRE,"Uzun",BİLDİRİM,"Bildirimli",İL,$B$10,İLÇE,$B$11)/VLOOKUP($B$11,ABONE,7,FALSE)),0)</f>
        <v>3.0189933780487803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1.2376183491213388</v>
      </c>
      <c r="I26" s="12">
        <f>IFERROR((SUMIFS(TICARETHANEAG2,KAYNAK,A26,SEBEP,B26,SÜRE,"Uzun",BİLDİRİM,"Bildirimli",İL,$B$10,İLÇE,$B$11)/VLOOKUP($B$11,ABONE,9,FALSE)),0)</f>
        <v>0.51741753003341695</v>
      </c>
      <c r="J26" s="12">
        <f>IFERROR((SUMIFS(TICARETHANEOG2,KAYNAK,A26,SEBEP,B26,SÜRE,"Uzun",BİLDİRİM,"Bildirimli",İL,$B$10,İLÇE,$B$11)/VLOOKUP($B$11,ABONE,10,FALSE)),0)</f>
        <v>10.928402447488585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0.97278116033553041</v>
      </c>
      <c r="L26" s="12">
        <f>IFERROR((SUMIFS(SANAYIAG2,KAYNAK,A26,SEBEP,B26,SÜRE,"Uzun",BİLDİRİM,"Bildirimli",İL,$B$10,İLÇE,$B$11)/VLOOKUP($B$11,ABONE,12,FALSE)),0)</f>
        <v>14.645405</v>
      </c>
      <c r="M26" s="12">
        <f>IFERROR((SUMIFS(SANAYIOG2,KAYNAK,A26,SEBEP,B26,SÜRE,"Uzun",BİLDİRİM,"Bildirimli",İL,$B$10,İLÇE,$B$11)/VLOOKUP($B$11,ABONE,13,FALSE)),0)</f>
        <v>46.489757000000004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32.336711666666673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0.36293738789432117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2.6459435144671844E-2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2.6342933814230175E-2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3.0053117585630744E-3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2.8738631316157382E-3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2.0921496126083648E-2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0.16044226069435613</v>
      </c>
      <c r="D30" s="12">
        <f t="shared" ref="D30:O30" si="14">SUM(D25:D29)</f>
        <v>2.4072966255319153</v>
      </c>
      <c r="E30" s="12">
        <f t="shared" si="14"/>
        <v>0.17033519761387136</v>
      </c>
      <c r="F30" s="12">
        <f t="shared" si="14"/>
        <v>0.77584990115911479</v>
      </c>
      <c r="G30" s="12">
        <f t="shared" si="14"/>
        <v>3.0189933780487803</v>
      </c>
      <c r="H30" s="12">
        <f t="shared" si="14"/>
        <v>1.2376183491213388</v>
      </c>
      <c r="I30" s="12">
        <f t="shared" si="14"/>
        <v>0.52042284179198006</v>
      </c>
      <c r="J30" s="12">
        <f t="shared" si="14"/>
        <v>10.928402447488585</v>
      </c>
      <c r="K30" s="12">
        <f t="shared" si="14"/>
        <v>0.97565502346714617</v>
      </c>
      <c r="L30" s="12">
        <f t="shared" si="14"/>
        <v>14.645405</v>
      </c>
      <c r="M30" s="12">
        <f t="shared" si="14"/>
        <v>46.489757000000004</v>
      </c>
      <c r="N30" s="12">
        <f t="shared" si="14"/>
        <v>32.336711666666673</v>
      </c>
      <c r="O30" s="12">
        <f t="shared" si="14"/>
        <v>0.3838588840204048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21255</v>
      </c>
      <c r="D34" s="20">
        <f>VLOOKUP($B$11,ABONE,4,FALSE)</f>
        <v>94</v>
      </c>
      <c r="E34" s="20">
        <f>VLOOKUP($B$11,ABONE,5,FALSE)</f>
        <v>21349</v>
      </c>
      <c r="F34" s="20">
        <f>VLOOKUP($B$11,ABONE,6,FALSE)</f>
        <v>949</v>
      </c>
      <c r="G34" s="20">
        <f>VLOOKUP($B$11,ABONE,7,FALSE)</f>
        <v>246</v>
      </c>
      <c r="H34" s="20">
        <f>VLOOKUP($B$11,ABONE,8,FALSE)</f>
        <v>1195</v>
      </c>
      <c r="I34" s="20">
        <f>VLOOKUP($B$11,ABONE,9,FALSE)</f>
        <v>4788</v>
      </c>
      <c r="J34" s="20">
        <f>VLOOKUP($B$11,ABONE,10,FALSE)</f>
        <v>219</v>
      </c>
      <c r="K34" s="20">
        <f>VLOOKUP($B$11,ABONE,11,FALSE)</f>
        <v>5007</v>
      </c>
      <c r="L34" s="20">
        <f>VLOOKUP($B$11,ABONE,12,FALSE)</f>
        <v>8</v>
      </c>
      <c r="M34" s="20">
        <f>VLOOKUP($B$11,ABONE,13,FALSE)</f>
        <v>10</v>
      </c>
      <c r="N34" s="20">
        <f>VLOOKUP($B$11,ABONE,14,FALSE)</f>
        <v>18</v>
      </c>
      <c r="O34" s="20">
        <f>VLOOKUP($B$11,ABONE,15,FALSE)</f>
        <v>27569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3950.3490620156763</v>
      </c>
      <c r="D35" s="20">
        <f>VLOOKUP($B$11,TUKETIM,4,FALSE)</f>
        <v>115.69790376919883</v>
      </c>
      <c r="E35" s="20">
        <f>VLOOKUP($B$11,TUKETIM,5,FALSE)</f>
        <v>4066.0469657848753</v>
      </c>
      <c r="F35" s="20">
        <f>VLOOKUP($B$11,TUKETIM,6,FALSE)</f>
        <v>466.50352884578001</v>
      </c>
      <c r="G35" s="20">
        <f>VLOOKUP($B$11,TUKETIM,7,FALSE)</f>
        <v>309.38792327867719</v>
      </c>
      <c r="H35" s="20">
        <f>VLOOKUP($B$11,TUKETIM,8,FALSE)</f>
        <v>775.89145212445715</v>
      </c>
      <c r="I35" s="20">
        <f>VLOOKUP($B$11,TUKETIM,9,FALSE)</f>
        <v>2654.6190129596007</v>
      </c>
      <c r="J35" s="20">
        <f>VLOOKUP($B$11,TUKETIM,10,FALSE)</f>
        <v>3978.2430212014806</v>
      </c>
      <c r="K35" s="20">
        <f>VLOOKUP($B$11,TUKETIM,11,FALSE)</f>
        <v>6632.8620341610813</v>
      </c>
      <c r="L35" s="20">
        <f>VLOOKUP($B$11,TUKETIM,12,FALSE)</f>
        <v>92.399699999999996</v>
      </c>
      <c r="M35" s="20">
        <f>VLOOKUP($B$11,TUKETIM,13,FALSE)</f>
        <v>153.1353</v>
      </c>
      <c r="N35" s="20">
        <f>VLOOKUP($B$11,TUKETIM,14,FALSE)</f>
        <v>245.535</v>
      </c>
      <c r="O35" s="20">
        <f>VLOOKUP($B$11,TUKETIM,15,FALSE)</f>
        <v>11720.335452070412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108235.45</v>
      </c>
      <c r="D36" s="20">
        <f>VLOOKUP($B$11,ANLASMA,4,FALSE)</f>
        <v>2287.44</v>
      </c>
      <c r="E36" s="20">
        <f>VLOOKUP($B$11,ANLASMA,5,FALSE)</f>
        <v>110522.89</v>
      </c>
      <c r="F36" s="20">
        <f>VLOOKUP($B$11,ANLASMA,6,FALSE)</f>
        <v>9592.304000000031</v>
      </c>
      <c r="G36" s="20">
        <f>VLOOKUP($B$11,ANLASMA,7,FALSE)</f>
        <v>6763.46</v>
      </c>
      <c r="H36" s="20">
        <f>VLOOKUP($B$11,ANLASMA,8,FALSE)</f>
        <v>16355.764000000032</v>
      </c>
      <c r="I36" s="20">
        <f>VLOOKUP($B$11,ANLASMA,9,FALSE)</f>
        <v>31003.530999999799</v>
      </c>
      <c r="J36" s="20">
        <f>VLOOKUP($B$11,ANLASMA,10,FALSE)</f>
        <v>30144.62</v>
      </c>
      <c r="K36" s="20">
        <f>VLOOKUP($B$11,ANLASMA,11,FALSE)</f>
        <v>61148.150999999794</v>
      </c>
      <c r="L36" s="20">
        <f>VLOOKUP($B$11,ANLASMA,12,FALSE)</f>
        <v>234.27700000000002</v>
      </c>
      <c r="M36" s="20">
        <f>VLOOKUP($B$11,ANLASMA,13,FALSE)</f>
        <v>1602</v>
      </c>
      <c r="N36" s="20">
        <f>VLOOKUP($B$11,ANLASMA,14,FALSE)</f>
        <v>1836.277</v>
      </c>
      <c r="O36" s="20">
        <f>VLOOKUP($B$11,ANLASMA,15,FALSE)</f>
        <v>189863.08199999982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DA5A09A5-EEEE-4C98-B066-9B1EAC583F8C}">
      <formula1>10</formula1>
      <formula2>10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EAF24-ACBE-4162-9E33-C17B59BA8F18}">
  <dimension ref="A1:AC67"/>
  <sheetViews>
    <sheetView topLeftCell="A9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109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5.1428488619492327E-2</v>
      </c>
      <c r="D16" s="12">
        <f t="shared" si="1"/>
        <v>0.59504784835616431</v>
      </c>
      <c r="E16" s="12">
        <f t="shared" si="2"/>
        <v>5.2219247078409872E-2</v>
      </c>
      <c r="F16" s="12">
        <f t="shared" si="3"/>
        <v>3.2605210313131315E-2</v>
      </c>
      <c r="G16" s="12">
        <f t="shared" si="4"/>
        <v>5.4581297111111107E-2</v>
      </c>
      <c r="H16" s="12">
        <f t="shared" si="5"/>
        <v>3.3093567797530858E-2</v>
      </c>
      <c r="I16" s="12">
        <f t="shared" si="6"/>
        <v>7.7255957253243079E-2</v>
      </c>
      <c r="J16" s="12">
        <f t="shared" si="7"/>
        <v>6.9947184543147225</v>
      </c>
      <c r="K16" s="12">
        <f t="shared" si="8"/>
        <v>0.26421440311976957</v>
      </c>
      <c r="L16" s="12">
        <f t="shared" si="9"/>
        <v>7.6841081818181819E-2</v>
      </c>
      <c r="M16" s="12">
        <f t="shared" si="10"/>
        <v>15.24071509090909</v>
      </c>
      <c r="N16" s="12">
        <f t="shared" si="11"/>
        <v>7.6587780863636361</v>
      </c>
      <c r="O16" s="16">
        <f t="shared" si="12"/>
        <v>8.0341212205104082E-2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2.7524666516484466E-2</v>
      </c>
      <c r="D19" s="12">
        <f t="shared" si="1"/>
        <v>0</v>
      </c>
      <c r="E19" s="12">
        <f t="shared" si="2"/>
        <v>2.7484628643500441E-2</v>
      </c>
      <c r="F19" s="12">
        <f t="shared" si="3"/>
        <v>2.5862971343383841E-2</v>
      </c>
      <c r="G19" s="12">
        <f t="shared" si="4"/>
        <v>0</v>
      </c>
      <c r="H19" s="12">
        <f t="shared" si="5"/>
        <v>2.5288238646864202E-2</v>
      </c>
      <c r="I19" s="12">
        <f t="shared" si="6"/>
        <v>5.2419578869754679E-2</v>
      </c>
      <c r="J19" s="12">
        <f t="shared" si="7"/>
        <v>0</v>
      </c>
      <c r="K19" s="12">
        <f t="shared" si="8"/>
        <v>5.1002833494896448E-2</v>
      </c>
      <c r="L19" s="12">
        <f t="shared" si="9"/>
        <v>4.2481254545454546E-2</v>
      </c>
      <c r="M19" s="12">
        <f t="shared" si="10"/>
        <v>0</v>
      </c>
      <c r="N19" s="12">
        <f t="shared" si="11"/>
        <v>2.1240627272727273E-2</v>
      </c>
      <c r="O19" s="16">
        <f t="shared" si="12"/>
        <v>3.0287658454633992E-2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7.8953155135976796E-2</v>
      </c>
      <c r="D22" s="12">
        <f t="shared" ref="D22:O22" si="13">SUM(D15:D21)</f>
        <v>0.59504784835616431</v>
      </c>
      <c r="E22" s="12">
        <f t="shared" si="13"/>
        <v>7.9703875721910317E-2</v>
      </c>
      <c r="F22" s="12">
        <f t="shared" si="13"/>
        <v>5.8468181656515156E-2</v>
      </c>
      <c r="G22" s="12">
        <f t="shared" si="13"/>
        <v>5.4581297111111107E-2</v>
      </c>
      <c r="H22" s="12">
        <f t="shared" si="13"/>
        <v>5.8381806444395057E-2</v>
      </c>
      <c r="I22" s="12">
        <f t="shared" si="13"/>
        <v>0.12967553612299776</v>
      </c>
      <c r="J22" s="12">
        <f t="shared" si="13"/>
        <v>6.9947184543147225</v>
      </c>
      <c r="K22" s="12">
        <f t="shared" si="13"/>
        <v>0.315217236614666</v>
      </c>
      <c r="L22" s="12">
        <f t="shared" si="13"/>
        <v>0.11932233636363637</v>
      </c>
      <c r="M22" s="12">
        <f t="shared" si="13"/>
        <v>15.24071509090909</v>
      </c>
      <c r="N22" s="12">
        <f t="shared" si="13"/>
        <v>7.6800187136363638</v>
      </c>
      <c r="O22" s="12">
        <f t="shared" si="13"/>
        <v>0.11062887065973807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0.12078949201787995</v>
      </c>
      <c r="D26" s="12">
        <f>IFERROR((SUMIFS(MESKENOG2,KAYNAK,A26,SEBEP,B26,SÜRE,"Uzun",BİLDİRİM,"Bildirimli",İL,$B$10,İLÇE,$B$11)/VLOOKUP($B$11,ABONE,4,FALSE)),0)</f>
        <v>4.4504539726027401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0.12708749953173257</v>
      </c>
      <c r="F26" s="12">
        <f>IFERROR((SUMIFS(TARIMSALAG2,KAYNAK,A26,SEBEP,B26,SÜRE,"Uzun",BİLDİRİM,"Bildirimli",İL,$B$10,İLÇE,$B$11)/VLOOKUP($B$11,ABONE,6,FALSE)),0)</f>
        <v>2.6556288318181822E-2</v>
      </c>
      <c r="G26" s="12">
        <f>IFERROR((SUMIFS(TARIMSALOG2,KAYNAK,A26,SEBEP,B26,SÜRE,"Uzun",BİLDİRİM,"Bildirimli",İL,$B$10,İLÇE,$B$11)/VLOOKUP($B$11,ABONE,7,FALSE)),0)</f>
        <v>1.821093377777778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6.6434890306172847E-2</v>
      </c>
      <c r="I26" s="12">
        <f>IFERROR((SUMIFS(TICARETHANEAG2,KAYNAK,A26,SEBEP,B26,SÜRE,"Uzun",BİLDİRİM,"Bildirimli",İL,$B$10,İLÇE,$B$11)/VLOOKUP($B$11,ABONE,9,FALSE)),0)</f>
        <v>0.23705563482774672</v>
      </c>
      <c r="J26" s="12">
        <f>IFERROR((SUMIFS(TICARETHANEOG2,KAYNAK,A26,SEBEP,B26,SÜRE,"Uzun",BİLDİRİM,"Bildirimli",İL,$B$10,İLÇE,$B$11)/VLOOKUP($B$11,ABONE,10,FALSE)),0)</f>
        <v>19.302998406091369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0.75235138540243918</v>
      </c>
      <c r="L26" s="12">
        <f>IFERROR((SUMIFS(SANAYIAG2,KAYNAK,A26,SEBEP,B26,SÜRE,"Uzun",BİLDİRİM,"Bildirimli",İL,$B$10,İLÇE,$B$11)/VLOOKUP($B$11,ABONE,12,FALSE)),0)</f>
        <v>1.0781182727272727</v>
      </c>
      <c r="M26" s="12">
        <f>IFERROR((SUMIFS(SANAYIOG2,KAYNAK,A26,SEBEP,B26,SÜRE,"Uzun",BİLDİRİM,"Bildirimli",İL,$B$10,İLÇE,$B$11)/VLOOKUP($B$11,ABONE,13,FALSE)),0)</f>
        <v>156.94231136363635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79.010214818181808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0.23075100873756119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2.6649680715197955E-3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2.6610915612234731E-3</v>
      </c>
      <c r="F28" s="12">
        <f>IFERROR((SUMIFS(TARIMSALAG2,KAYNAK,A28,SEBEP,B28,SÜRE,"Uzun",BİLDİRİM,"Bildirimli",İL,$B$10,İLÇE,$B$11)/VLOOKUP($B$11,ABONE,6,FALSE)),0)</f>
        <v>9.7277045454545449E-6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9.5115333333333337E-6</v>
      </c>
      <c r="I28" s="12">
        <f>IFERROR((SUMIFS(TICARETHANEAG2,KAYNAK,A28,SEBEP,B28,SÜRE,"Uzun",BİLDİRİM,"Bildirimli",İL,$B$10,İLÇE,$B$11)/VLOOKUP($B$11,ABONE,9,FALSE)),0)</f>
        <v>2.5467315284827974E-3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2.4779009466319108E-3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2.5474632626299957E-3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0.12345446008939974</v>
      </c>
      <c r="D30" s="12">
        <f t="shared" ref="D30:O30" si="14">SUM(D25:D29)</f>
        <v>4.4504539726027401</v>
      </c>
      <c r="E30" s="12">
        <f t="shared" si="14"/>
        <v>0.12974859109295603</v>
      </c>
      <c r="F30" s="12">
        <f t="shared" si="14"/>
        <v>2.6566016022727276E-2</v>
      </c>
      <c r="G30" s="12">
        <f t="shared" si="14"/>
        <v>1.821093377777778</v>
      </c>
      <c r="H30" s="12">
        <f t="shared" si="14"/>
        <v>6.6444401839506187E-2</v>
      </c>
      <c r="I30" s="12">
        <f t="shared" si="14"/>
        <v>0.23960236635622953</v>
      </c>
      <c r="J30" s="12">
        <f t="shared" si="14"/>
        <v>19.302998406091369</v>
      </c>
      <c r="K30" s="12">
        <f t="shared" si="14"/>
        <v>0.75482928634907109</v>
      </c>
      <c r="L30" s="12">
        <f t="shared" si="14"/>
        <v>1.0781182727272727</v>
      </c>
      <c r="M30" s="12">
        <f t="shared" si="14"/>
        <v>156.94231136363635</v>
      </c>
      <c r="N30" s="12">
        <f t="shared" si="14"/>
        <v>79.010214818181808</v>
      </c>
      <c r="O30" s="12">
        <f t="shared" si="14"/>
        <v>0.23329847200019119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50112</v>
      </c>
      <c r="D34" s="20">
        <f>VLOOKUP($B$11,ABONE,4,FALSE)</f>
        <v>73</v>
      </c>
      <c r="E34" s="20">
        <f>VLOOKUP($B$11,ABONE,5,FALSE)</f>
        <v>50185</v>
      </c>
      <c r="F34" s="20">
        <f>VLOOKUP($B$11,ABONE,6,FALSE)</f>
        <v>1980</v>
      </c>
      <c r="G34" s="20">
        <f>VLOOKUP($B$11,ABONE,7,FALSE)</f>
        <v>45</v>
      </c>
      <c r="H34" s="20">
        <f>VLOOKUP($B$11,ABONE,8,FALSE)</f>
        <v>2025</v>
      </c>
      <c r="I34" s="20">
        <f>VLOOKUP($B$11,ABONE,9,FALSE)</f>
        <v>7092</v>
      </c>
      <c r="J34" s="20">
        <f>VLOOKUP($B$11,ABONE,10,FALSE)</f>
        <v>197</v>
      </c>
      <c r="K34" s="20">
        <f>VLOOKUP($B$11,ABONE,11,FALSE)</f>
        <v>7289</v>
      </c>
      <c r="L34" s="20">
        <f>VLOOKUP($B$11,ABONE,12,FALSE)</f>
        <v>11</v>
      </c>
      <c r="M34" s="20">
        <f>VLOOKUP($B$11,ABONE,13,FALSE)</f>
        <v>11</v>
      </c>
      <c r="N34" s="20">
        <f>VLOOKUP($B$11,ABONE,14,FALSE)</f>
        <v>22</v>
      </c>
      <c r="O34" s="20">
        <f>VLOOKUP($B$11,ABONE,15,FALSE)</f>
        <v>59521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9304.0412500934654</v>
      </c>
      <c r="D35" s="20">
        <f>VLOOKUP($B$11,TUKETIM,4,FALSE)</f>
        <v>743.64525000000003</v>
      </c>
      <c r="E35" s="20">
        <f>VLOOKUP($B$11,TUKETIM,5,FALSE)</f>
        <v>10047.686500093465</v>
      </c>
      <c r="F35" s="20">
        <f>VLOOKUP($B$11,TUKETIM,6,FALSE)</f>
        <v>533.00918296040106</v>
      </c>
      <c r="G35" s="20">
        <f>VLOOKUP($B$11,TUKETIM,7,FALSE)</f>
        <v>120.78368602739727</v>
      </c>
      <c r="H35" s="20">
        <f>VLOOKUP($B$11,TUKETIM,8,FALSE)</f>
        <v>653.79286898779833</v>
      </c>
      <c r="I35" s="20">
        <f>VLOOKUP($B$11,TUKETIM,9,FALSE)</f>
        <v>3849.2702629845026</v>
      </c>
      <c r="J35" s="20">
        <f>VLOOKUP($B$11,TUKETIM,10,FALSE)</f>
        <v>3347.464776333959</v>
      </c>
      <c r="K35" s="20">
        <f>VLOOKUP($B$11,TUKETIM,11,FALSE)</f>
        <v>7196.7350393184615</v>
      </c>
      <c r="L35" s="20">
        <f>VLOOKUP($B$11,TUKETIM,12,FALSE)</f>
        <v>34.700499999999998</v>
      </c>
      <c r="M35" s="20">
        <f>VLOOKUP($B$11,TUKETIM,13,FALSE)</f>
        <v>596.97320000000002</v>
      </c>
      <c r="N35" s="20">
        <f>VLOOKUP($B$11,TUKETIM,14,FALSE)</f>
        <v>631.67370000000005</v>
      </c>
      <c r="O35" s="20">
        <f>VLOOKUP($B$11,TUKETIM,15,FALSE)</f>
        <v>18529.888108399726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288974.42800000706</v>
      </c>
      <c r="D36" s="20">
        <f>VLOOKUP($B$11,ANLASMA,4,FALSE)</f>
        <v>11200.14</v>
      </c>
      <c r="E36" s="20">
        <f>VLOOKUP($B$11,ANLASMA,5,FALSE)</f>
        <v>300174.56800000707</v>
      </c>
      <c r="F36" s="20">
        <f>VLOOKUP($B$11,ANLASMA,6,FALSE)</f>
        <v>10243.330000000071</v>
      </c>
      <c r="G36" s="20">
        <f>VLOOKUP($B$11,ANLASMA,7,FALSE)</f>
        <v>2103.9</v>
      </c>
      <c r="H36" s="20">
        <f>VLOOKUP($B$11,ANLASMA,8,FALSE)</f>
        <v>12347.230000000071</v>
      </c>
      <c r="I36" s="20">
        <f>VLOOKUP($B$11,ANLASMA,9,FALSE)</f>
        <v>39784.345999999401</v>
      </c>
      <c r="J36" s="20">
        <f>VLOOKUP($B$11,ANLASMA,10,FALSE)</f>
        <v>59959.320999999996</v>
      </c>
      <c r="K36" s="20">
        <f>VLOOKUP($B$11,ANLASMA,11,FALSE)</f>
        <v>99743.666999999405</v>
      </c>
      <c r="L36" s="20">
        <f>VLOOKUP($B$11,ANLASMA,12,FALSE)</f>
        <v>245.393</v>
      </c>
      <c r="M36" s="20">
        <f>VLOOKUP($B$11,ANLASMA,13,FALSE)</f>
        <v>10299</v>
      </c>
      <c r="N36" s="20">
        <f>VLOOKUP($B$11,ANLASMA,14,FALSE)</f>
        <v>10544.393</v>
      </c>
      <c r="O36" s="20">
        <f>VLOOKUP($B$11,ANLASMA,15,FALSE)</f>
        <v>422809.85800000653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54BAE8AC-1C8E-46E3-A83A-B792449E93CD}">
      <formula1>10</formula1>
      <formula2>10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BCD5C-2DCA-467B-8698-FC14050ED909}">
  <dimension ref="A1:AC67"/>
  <sheetViews>
    <sheetView topLeftCell="A9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108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7.0059235607767237E-2</v>
      </c>
      <c r="D16" s="12">
        <f t="shared" si="1"/>
        <v>2.4454005358536586</v>
      </c>
      <c r="E16" s="12">
        <f t="shared" si="2"/>
        <v>7.135825780715209E-2</v>
      </c>
      <c r="F16" s="12">
        <f t="shared" si="3"/>
        <v>0.51709555361483506</v>
      </c>
      <c r="G16" s="12">
        <f t="shared" si="4"/>
        <v>1.9995345757810363</v>
      </c>
      <c r="H16" s="12">
        <f t="shared" si="5"/>
        <v>0.68552459844780089</v>
      </c>
      <c r="I16" s="12">
        <f t="shared" si="6"/>
        <v>0.19761422142055859</v>
      </c>
      <c r="J16" s="12">
        <f t="shared" si="7"/>
        <v>6.7726048657434053</v>
      </c>
      <c r="K16" s="12">
        <f t="shared" si="8"/>
        <v>0.35087997683911903</v>
      </c>
      <c r="L16" s="12">
        <f t="shared" si="9"/>
        <v>0.8278485659999999</v>
      </c>
      <c r="M16" s="12">
        <f t="shared" si="10"/>
        <v>42.2733798868421</v>
      </c>
      <c r="N16" s="12">
        <f t="shared" si="11"/>
        <v>23.988586657058818</v>
      </c>
      <c r="O16" s="16">
        <f t="shared" si="12"/>
        <v>0.19062099467133967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2.2335497124956628E-2</v>
      </c>
      <c r="D19" s="12">
        <f t="shared" si="1"/>
        <v>0</v>
      </c>
      <c r="E19" s="12">
        <f t="shared" si="2"/>
        <v>2.2323282330140991E-2</v>
      </c>
      <c r="F19" s="12">
        <f t="shared" si="3"/>
        <v>7.420625604600925E-2</v>
      </c>
      <c r="G19" s="12">
        <f t="shared" si="4"/>
        <v>0</v>
      </c>
      <c r="H19" s="12">
        <f t="shared" si="5"/>
        <v>6.5775225400177675E-2</v>
      </c>
      <c r="I19" s="12">
        <f t="shared" si="6"/>
        <v>6.6599959772494846E-2</v>
      </c>
      <c r="J19" s="12">
        <f t="shared" si="7"/>
        <v>0</v>
      </c>
      <c r="K19" s="12">
        <f t="shared" si="8"/>
        <v>6.5047487123094078E-2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3.3644718304568041E-2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9.2394732732723861E-2</v>
      </c>
      <c r="D22" s="12">
        <f t="shared" ref="D22:O22" si="13">SUM(D15:D21)</f>
        <v>2.4454005358536586</v>
      </c>
      <c r="E22" s="12">
        <f t="shared" si="13"/>
        <v>9.3681540137293073E-2</v>
      </c>
      <c r="F22" s="12">
        <f t="shared" si="13"/>
        <v>0.59130180966084434</v>
      </c>
      <c r="G22" s="12">
        <f t="shared" si="13"/>
        <v>1.9995345757810363</v>
      </c>
      <c r="H22" s="12">
        <f t="shared" si="13"/>
        <v>0.75129982384797855</v>
      </c>
      <c r="I22" s="12">
        <f t="shared" si="13"/>
        <v>0.26421418119305345</v>
      </c>
      <c r="J22" s="12">
        <f t="shared" si="13"/>
        <v>6.7726048657434053</v>
      </c>
      <c r="K22" s="12">
        <f t="shared" si="13"/>
        <v>0.41592746396221314</v>
      </c>
      <c r="L22" s="12">
        <f t="shared" si="13"/>
        <v>0.8278485659999999</v>
      </c>
      <c r="M22" s="12">
        <f t="shared" si="13"/>
        <v>42.2733798868421</v>
      </c>
      <c r="N22" s="12">
        <f t="shared" si="13"/>
        <v>23.988586657058818</v>
      </c>
      <c r="O22" s="12">
        <f t="shared" si="13"/>
        <v>0.22426571297590769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0.2658170172934739</v>
      </c>
      <c r="D26" s="12">
        <f>IFERROR((SUMIFS(MESKENOG2,KAYNAK,A26,SEBEP,B26,SÜRE,"Uzun",BİLDİRİM,"Bildirimli",İL,$B$10,İLÇE,$B$11)/VLOOKUP($B$11,ABONE,4,FALSE)),0)</f>
        <v>6.5551533609756092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0.2692565177682037</v>
      </c>
      <c r="F26" s="12">
        <f>IFERROR((SUMIFS(TARIMSALAG2,KAYNAK,A26,SEBEP,B26,SÜRE,"Uzun",BİLDİRİM,"Bildirimli",İL,$B$10,İLÇE,$B$11)/VLOOKUP($B$11,ABONE,6,FALSE)),0)</f>
        <v>0.91937275636135829</v>
      </c>
      <c r="G26" s="12">
        <f>IFERROR((SUMIFS(TARIMSALOG2,KAYNAK,A26,SEBEP,B26,SÜRE,"Uzun",BİLDİRİM,"Bildirimli",İL,$B$10,İLÇE,$B$11)/VLOOKUP($B$11,ABONE,7,FALSE)),0)</f>
        <v>5.9061764847507332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1.4859542994691248</v>
      </c>
      <c r="I26" s="12">
        <f>IFERROR((SUMIFS(TICARETHANEAG2,KAYNAK,A26,SEBEP,B26,SÜRE,"Uzun",BİLDİRİM,"Bildirimli",İL,$B$10,İLÇE,$B$11)/VLOOKUP($B$11,ABONE,9,FALSE)),0)</f>
        <v>0.48197354449977103</v>
      </c>
      <c r="J26" s="12">
        <f>IFERROR((SUMIFS(TICARETHANEOG2,KAYNAK,A26,SEBEP,B26,SÜRE,"Uzun",BİLDİRİM,"Bildirimli",İL,$B$10,İLÇE,$B$11)/VLOOKUP($B$11,ABONE,10,FALSE)),0)</f>
        <v>13.812169916834533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0.79270594358656166</v>
      </c>
      <c r="L26" s="12">
        <f>IFERROR((SUMIFS(SANAYIAG2,KAYNAK,A26,SEBEP,B26,SÜRE,"Uzun",BİLDİRİM,"Bildirimli",İL,$B$10,İLÇE,$B$11)/VLOOKUP($B$11,ABONE,12,FALSE)),0)</f>
        <v>0.54350397980333331</v>
      </c>
      <c r="M26" s="12">
        <f>IFERROR((SUMIFS(SANAYIOG2,KAYNAK,A26,SEBEP,B26,SÜRE,"Uzun",BİLDİRİM,"Bildirimli",İL,$B$10,İLÇE,$B$11)/VLOOKUP($B$11,ABONE,13,FALSE)),0)</f>
        <v>92.611593236842111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51.993318564619123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0.50310231520262627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1.3531632841718939E-2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1.3524232687705914E-2</v>
      </c>
      <c r="F28" s="12">
        <f>IFERROR((SUMIFS(TARIMSALAG2,KAYNAK,A28,SEBEP,B28,SÜRE,"Uzun",BİLDİRİM,"Bildirimli",İL,$B$10,İLÇE,$B$11)/VLOOKUP($B$11,ABONE,6,FALSE)),0)</f>
        <v>0.10112785394060894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8.9638094435806309E-2</v>
      </c>
      <c r="I28" s="12">
        <f>IFERROR((SUMIFS(TICARETHANEAG2,KAYNAK,A28,SEBEP,B28,SÜRE,"Uzun",BİLDİRİM,"Bildirimli",İL,$B$10,İLÇE,$B$11)/VLOOKUP($B$11,ABONE,9,FALSE)),0)</f>
        <v>6.2187188175366323E-2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6.0737579059757414E-2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2.8524518335066518E-2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0.27934865013519283</v>
      </c>
      <c r="D30" s="12">
        <f t="shared" ref="D30:O30" si="14">SUM(D25:D29)</f>
        <v>6.5551533609756092</v>
      </c>
      <c r="E30" s="12">
        <f t="shared" si="14"/>
        <v>0.28278075045590961</v>
      </c>
      <c r="F30" s="12">
        <f t="shared" si="14"/>
        <v>1.0205006103019671</v>
      </c>
      <c r="G30" s="12">
        <f t="shared" si="14"/>
        <v>5.9061764847507332</v>
      </c>
      <c r="H30" s="12">
        <f t="shared" si="14"/>
        <v>1.5755923939049312</v>
      </c>
      <c r="I30" s="12">
        <f t="shared" si="14"/>
        <v>0.54416073267513732</v>
      </c>
      <c r="J30" s="12">
        <f t="shared" si="14"/>
        <v>13.812169916834533</v>
      </c>
      <c r="K30" s="12">
        <f t="shared" si="14"/>
        <v>0.85344352264631906</v>
      </c>
      <c r="L30" s="12">
        <f t="shared" si="14"/>
        <v>0.54350397980333331</v>
      </c>
      <c r="M30" s="12">
        <f t="shared" si="14"/>
        <v>92.611593236842111</v>
      </c>
      <c r="N30" s="12">
        <f t="shared" si="14"/>
        <v>51.993318564619123</v>
      </c>
      <c r="O30" s="12">
        <f t="shared" si="14"/>
        <v>0.5316268335376928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74930</v>
      </c>
      <c r="D34" s="20">
        <f>VLOOKUP($B$11,ABONE,4,FALSE)</f>
        <v>41</v>
      </c>
      <c r="E34" s="20">
        <f>VLOOKUP($B$11,ABONE,5,FALSE)</f>
        <v>74971</v>
      </c>
      <c r="F34" s="20">
        <f>VLOOKUP($B$11,ABONE,6,FALSE)</f>
        <v>7981</v>
      </c>
      <c r="G34" s="20">
        <f>VLOOKUP($B$11,ABONE,7,FALSE)</f>
        <v>1023</v>
      </c>
      <c r="H34" s="20">
        <f>VLOOKUP($B$11,ABONE,8,FALSE)</f>
        <v>9004</v>
      </c>
      <c r="I34" s="20">
        <f>VLOOKUP($B$11,ABONE,9,FALSE)</f>
        <v>17472</v>
      </c>
      <c r="J34" s="20">
        <f>VLOOKUP($B$11,ABONE,10,FALSE)</f>
        <v>417</v>
      </c>
      <c r="K34" s="20">
        <f>VLOOKUP($B$11,ABONE,11,FALSE)</f>
        <v>17889</v>
      </c>
      <c r="L34" s="20">
        <f>VLOOKUP($B$11,ABONE,12,FALSE)</f>
        <v>30</v>
      </c>
      <c r="M34" s="20">
        <f>VLOOKUP($B$11,ABONE,13,FALSE)</f>
        <v>38</v>
      </c>
      <c r="N34" s="20">
        <f>VLOOKUP($B$11,ABONE,14,FALSE)</f>
        <v>68</v>
      </c>
      <c r="O34" s="20">
        <f>VLOOKUP($B$11,ABONE,15,FALSE)</f>
        <v>101932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12307.119032989234</v>
      </c>
      <c r="D35" s="20">
        <f>VLOOKUP($B$11,TUKETIM,4,FALSE)</f>
        <v>53.673435616438354</v>
      </c>
      <c r="E35" s="20">
        <f>VLOOKUP($B$11,TUKETIM,5,FALSE)</f>
        <v>12360.792468605672</v>
      </c>
      <c r="F35" s="20">
        <f>VLOOKUP($B$11,TUKETIM,6,FALSE)</f>
        <v>7689.2368789853917</v>
      </c>
      <c r="G35" s="20">
        <f>VLOOKUP($B$11,TUKETIM,7,FALSE)</f>
        <v>4618.002236349038</v>
      </c>
      <c r="H35" s="20">
        <f>VLOOKUP($B$11,TUKETIM,8,FALSE)</f>
        <v>12307.239115334429</v>
      </c>
      <c r="I35" s="20">
        <f>VLOOKUP($B$11,TUKETIM,9,FALSE)</f>
        <v>8844.2674604312288</v>
      </c>
      <c r="J35" s="20">
        <f>VLOOKUP($B$11,TUKETIM,10,FALSE)</f>
        <v>4629.4736287315136</v>
      </c>
      <c r="K35" s="20">
        <f>VLOOKUP($B$11,TUKETIM,11,FALSE)</f>
        <v>13473.741089162742</v>
      </c>
      <c r="L35" s="20">
        <f>VLOOKUP($B$11,TUKETIM,12,FALSE)</f>
        <v>273.39530000000002</v>
      </c>
      <c r="M35" s="20">
        <f>VLOOKUP($B$11,TUKETIM,13,FALSE)</f>
        <v>4032.1732999999999</v>
      </c>
      <c r="N35" s="20">
        <f>VLOOKUP($B$11,TUKETIM,14,FALSE)</f>
        <v>4305.5685999999996</v>
      </c>
      <c r="O35" s="20">
        <f>VLOOKUP($B$11,TUKETIM,15,FALSE)</f>
        <v>42447.341273102844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359155.86600002594</v>
      </c>
      <c r="D36" s="20">
        <f>VLOOKUP($B$11,ANLASMA,4,FALSE)</f>
        <v>782.7</v>
      </c>
      <c r="E36" s="20">
        <f>VLOOKUP($B$11,ANLASMA,5,FALSE)</f>
        <v>359938.56600002595</v>
      </c>
      <c r="F36" s="20">
        <f>VLOOKUP($B$11,ANLASMA,6,FALSE)</f>
        <v>49067.221000000296</v>
      </c>
      <c r="G36" s="20">
        <f>VLOOKUP($B$11,ANLASMA,7,FALSE)</f>
        <v>33117.250999999997</v>
      </c>
      <c r="H36" s="20">
        <f>VLOOKUP($B$11,ANLASMA,8,FALSE)</f>
        <v>82184.4720000003</v>
      </c>
      <c r="I36" s="20">
        <f>VLOOKUP($B$11,ANLASMA,9,FALSE)</f>
        <v>95848.177999997395</v>
      </c>
      <c r="J36" s="20">
        <f>VLOOKUP($B$11,ANLASMA,10,FALSE)</f>
        <v>60748.701000000001</v>
      </c>
      <c r="K36" s="20">
        <f>VLOOKUP($B$11,ANLASMA,11,FALSE)</f>
        <v>156596.8789999974</v>
      </c>
      <c r="L36" s="20">
        <f>VLOOKUP($B$11,ANLASMA,12,FALSE)</f>
        <v>1431.52</v>
      </c>
      <c r="M36" s="20">
        <f>VLOOKUP($B$11,ANLASMA,13,FALSE)</f>
        <v>63462</v>
      </c>
      <c r="N36" s="20">
        <f>VLOOKUP($B$11,ANLASMA,14,FALSE)</f>
        <v>64893.52</v>
      </c>
      <c r="O36" s="20">
        <f>VLOOKUP($B$11,ANLASMA,15,FALSE)</f>
        <v>663613.43700002367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4BB276D4-7D3E-4829-8FD6-81CBF2774864}">
      <formula1>10</formula1>
      <formula2>10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7706C-120D-4716-9AD8-906DB6E58929}">
  <dimension ref="A1:AC67"/>
  <sheetViews>
    <sheetView topLeftCell="A9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88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6.408904853509474E-3</v>
      </c>
      <c r="D15" s="12">
        <f t="shared" ref="D15:D21" si="1">IFERROR((SUMIFS(MESKENOG2,KAYNAK,A15,SEBEP,B15,SÜRE,"Uzun",BİLDİRİM,"Bildirimsiz",İL,$B$10,İLÇE,$B$11)/VLOOKUP($B$11,ABONE,4,FALSE)),0)</f>
        <v>0.12247114482758621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6.4661756542453638E-3</v>
      </c>
      <c r="F15" s="12">
        <f t="shared" ref="F15:F21" si="3">IFERROR((SUMIFS(TARIMSALAG2,KAYNAK,A15,SEBEP,B15,SÜRE,"Uzun",BİLDİRİM,"Bildirimsiz",İL,$B$10,İLÇE,$B$11)/VLOOKUP($B$11,ABONE,6,FALSE)),0)</f>
        <v>0.10757604281168644</v>
      </c>
      <c r="G15" s="12">
        <f t="shared" ref="G15:G21" si="4">IFERROR((SUMIFS(TARIMSALOG2,KAYNAK,A15,SEBEP,B15,SÜRE,"Uzun",BİLDİRİM,"Bildirimsiz",İL,$B$10,İLÇE,$B$11)/VLOOKUP($B$11,ABONE,7,FALSE)),0)</f>
        <v>0.32169102167182662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0.14128754082378747</v>
      </c>
      <c r="I15" s="12">
        <f t="shared" ref="I15:I21" si="6">IFERROR((SUMIFS(TICARETHANEAG2,KAYNAK,A15,SEBEP,B15,SÜRE,"Uzun",BİLDİRİM,"Bildirimsiz",İL,$B$10,İLÇE,$B$11)/VLOOKUP($B$11,ABONE,9,FALSE)),0)</f>
        <v>1.0556642869141609E-2</v>
      </c>
      <c r="J15" s="12">
        <f t="shared" ref="J15:J21" si="7">IFERROR((SUMIFS(TICARETHANEOG2,KAYNAK,A15,SEBEP,B15,SÜRE,"Uzun",BİLDİRİM,"Bildirimsiz",İL,$B$10,İLÇE,$B$11)/VLOOKUP($B$11,ABONE,10,FALSE)),0)</f>
        <v>0.52288759259259254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3.0649673983214974E-2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59.324250724637686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49.919186585365857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7.2105113451099573E-2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0.12127272766279087</v>
      </c>
      <c r="D16" s="12">
        <f t="shared" si="1"/>
        <v>3.6339497935517242</v>
      </c>
      <c r="E16" s="12">
        <f t="shared" si="2"/>
        <v>0.12300605478395438</v>
      </c>
      <c r="F16" s="12">
        <f t="shared" si="3"/>
        <v>1.0996699932064014</v>
      </c>
      <c r="G16" s="12">
        <f t="shared" si="4"/>
        <v>1.3024796547368425</v>
      </c>
      <c r="H16" s="12">
        <f t="shared" si="5"/>
        <v>1.1316015168107556</v>
      </c>
      <c r="I16" s="12">
        <f t="shared" si="6"/>
        <v>0.25641243192675961</v>
      </c>
      <c r="J16" s="12">
        <f t="shared" si="7"/>
        <v>9.907965150123454</v>
      </c>
      <c r="K16" s="12">
        <f t="shared" si="8"/>
        <v>0.63493523866042589</v>
      </c>
      <c r="L16" s="12">
        <f t="shared" si="9"/>
        <v>1.904950953846154</v>
      </c>
      <c r="M16" s="12">
        <f t="shared" si="10"/>
        <v>48.49179299463767</v>
      </c>
      <c r="N16" s="12">
        <f t="shared" si="11"/>
        <v>41.106074134512191</v>
      </c>
      <c r="O16" s="16">
        <f t="shared" si="12"/>
        <v>0.30672544918361083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1.1084071207430341E-2</v>
      </c>
      <c r="H17" s="12">
        <f t="shared" si="5"/>
        <v>1.7451401413599804E-3</v>
      </c>
      <c r="I17" s="12">
        <f t="shared" si="6"/>
        <v>0</v>
      </c>
      <c r="J17" s="12">
        <f t="shared" si="7"/>
        <v>7.1932195473251035E-3</v>
      </c>
      <c r="K17" s="12">
        <f t="shared" si="8"/>
        <v>2.8210980471271791E-4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1.4142852004724805E-4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8.9482696382867155E-2</v>
      </c>
      <c r="D19" s="12">
        <f t="shared" si="1"/>
        <v>0</v>
      </c>
      <c r="E19" s="12">
        <f t="shared" si="2"/>
        <v>8.9438541232363444E-2</v>
      </c>
      <c r="F19" s="12">
        <f t="shared" si="3"/>
        <v>3.1507279627883418E-2</v>
      </c>
      <c r="G19" s="12">
        <f t="shared" si="4"/>
        <v>0</v>
      </c>
      <c r="H19" s="12">
        <f t="shared" si="5"/>
        <v>2.6546591682572011E-2</v>
      </c>
      <c r="I19" s="12">
        <f t="shared" si="6"/>
        <v>0.17554156783001323</v>
      </c>
      <c r="J19" s="12">
        <f t="shared" si="7"/>
        <v>0</v>
      </c>
      <c r="K19" s="12">
        <f t="shared" si="8"/>
        <v>0.16865702925953338</v>
      </c>
      <c r="L19" s="12">
        <f t="shared" si="9"/>
        <v>21.972120769230767</v>
      </c>
      <c r="M19" s="12">
        <f t="shared" si="10"/>
        <v>0</v>
      </c>
      <c r="N19" s="12">
        <f t="shared" si="11"/>
        <v>3.4833849999999997</v>
      </c>
      <c r="O19" s="16">
        <f t="shared" si="12"/>
        <v>0.10273613031021449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1.6957632658620044E-4</v>
      </c>
      <c r="D20" s="12">
        <f t="shared" si="1"/>
        <v>0</v>
      </c>
      <c r="E20" s="12">
        <f t="shared" si="2"/>
        <v>1.694926493108729E-4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8.9209583403326051E-4</v>
      </c>
      <c r="J20" s="12">
        <f t="shared" si="7"/>
        <v>0</v>
      </c>
      <c r="K20" s="12">
        <f t="shared" si="8"/>
        <v>8.5710886055519685E-4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2.731678235364381E-4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2.243988015185305E-3</v>
      </c>
      <c r="D21" s="12">
        <f t="shared" si="1"/>
        <v>0</v>
      </c>
      <c r="E21" s="12">
        <f t="shared" si="2"/>
        <v>2.2428807214565252E-3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1.4932686040651771E-2</v>
      </c>
      <c r="J21" s="12">
        <f t="shared" si="7"/>
        <v>0</v>
      </c>
      <c r="K21" s="12">
        <f t="shared" si="8"/>
        <v>1.4347043253712071E-2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4.1090243805327357E-3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0.21957789324093901</v>
      </c>
      <c r="D22" s="12">
        <f t="shared" ref="D22:O22" si="13">SUM(D15:D21)</f>
        <v>3.7564209383793106</v>
      </c>
      <c r="E22" s="12">
        <f t="shared" si="13"/>
        <v>0.2213231450413306</v>
      </c>
      <c r="F22" s="12">
        <f t="shared" si="13"/>
        <v>1.2387533156459714</v>
      </c>
      <c r="G22" s="12">
        <f t="shared" si="13"/>
        <v>1.6352547476160992</v>
      </c>
      <c r="H22" s="12">
        <f t="shared" si="13"/>
        <v>1.301180789458475</v>
      </c>
      <c r="I22" s="12">
        <f t="shared" si="13"/>
        <v>0.4583354245005995</v>
      </c>
      <c r="J22" s="12">
        <f t="shared" si="13"/>
        <v>10.438045962263372</v>
      </c>
      <c r="K22" s="12">
        <f t="shared" si="13"/>
        <v>0.8497282038221543</v>
      </c>
      <c r="L22" s="12">
        <f t="shared" si="13"/>
        <v>23.87707172307692</v>
      </c>
      <c r="M22" s="12">
        <f t="shared" si="13"/>
        <v>107.81604371927536</v>
      </c>
      <c r="N22" s="12">
        <f t="shared" si="13"/>
        <v>94.508645719878047</v>
      </c>
      <c r="O22" s="12">
        <f t="shared" si="13"/>
        <v>0.48609031366904126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2.7800139306446946E-2</v>
      </c>
      <c r="D26" s="12">
        <f>IFERROR((SUMIFS(MESKENOG2,KAYNAK,A26,SEBEP,B26,SÜRE,"Uzun",BİLDİRİM,"Bildirimli",İL,$B$10,İLÇE,$B$11)/VLOOKUP($B$11,ABONE,4,FALSE)),0)</f>
        <v>0.28555620344827587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2.7927328788497532E-2</v>
      </c>
      <c r="F26" s="12">
        <f>IFERROR((SUMIFS(TARIMSALAG2,KAYNAK,A26,SEBEP,B26,SÜRE,"Uzun",BİLDİRİM,"Bildirimli",İL,$B$10,İLÇE,$B$11)/VLOOKUP($B$11,ABONE,6,FALSE)),0)</f>
        <v>0.23674289326005205</v>
      </c>
      <c r="G26" s="12">
        <f>IFERROR((SUMIFS(TARIMSALOG2,KAYNAK,A26,SEBEP,B26,SÜRE,"Uzun",BİLDİRİM,"Bildirimli",İL,$B$10,İLÇE,$B$11)/VLOOKUP($B$11,ABONE,7,FALSE)),0)</f>
        <v>2.839684422600619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0.64656503022178891</v>
      </c>
      <c r="I26" s="12">
        <f>IFERROR((SUMIFS(TICARETHANEAG2,KAYNAK,A26,SEBEP,B26,SÜRE,"Uzun",BİLDİRİM,"Bildirimli",İL,$B$10,İLÇE,$B$11)/VLOOKUP($B$11,ABONE,9,FALSE)),0)</f>
        <v>7.5637610532504618E-2</v>
      </c>
      <c r="J26" s="12">
        <f>IFERROR((SUMIFS(TICARETHANEOG2,KAYNAK,A26,SEBEP,B26,SÜRE,"Uzun",BİLDİRİM,"Bildirimli",İL,$B$10,İLÇE,$B$11)/VLOOKUP($B$11,ABONE,10,FALSE)),0)</f>
        <v>11.761012738683128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0.53392459506132983</v>
      </c>
      <c r="L26" s="12">
        <f>IFERROR((SUMIFS(SANAYIAG2,KAYNAK,A26,SEBEP,B26,SÜRE,"Uzun",BİLDİRİM,"Bildirimli",İL,$B$10,İLÇE,$B$11)/VLOOKUP($B$11,ABONE,12,FALSE)),0)</f>
        <v>2.7915930769230766</v>
      </c>
      <c r="M26" s="12">
        <f>IFERROR((SUMIFS(SANAYIOG2,KAYNAK,A26,SEBEP,B26,SÜRE,"Uzun",BİLDİRİM,"Bildirimli",İL,$B$10,İLÇE,$B$11)/VLOOKUP($B$11,ABONE,13,FALSE)),0)</f>
        <v>75.593557260869559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64.051782451219509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0.21451132991227254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1.1131260376908802E-2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1.1125767667177129E-2</v>
      </c>
      <c r="F28" s="12">
        <f>IFERROR((SUMIFS(TARIMSALAG2,KAYNAK,A28,SEBEP,B28,SÜRE,"Uzun",BİLDİRİM,"Bildirimli",İL,$B$10,İLÇE,$B$11)/VLOOKUP($B$11,ABONE,6,FALSE)),0)</f>
        <v>1.5004567052357535E-2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1.2642161418474287E-2</v>
      </c>
      <c r="I28" s="12">
        <f>IFERROR((SUMIFS(TICARETHANEAG2,KAYNAK,A28,SEBEP,B28,SÜRE,"Uzun",BİLDİRİM,"Bildirimli",İL,$B$10,İLÇE,$B$11)/VLOOKUP($B$11,ABONE,9,FALSE)),0)</f>
        <v>5.0339830183100953E-2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4.8365559890251771E-2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1.7320904246486257E-2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3.8931399683355745E-2</v>
      </c>
      <c r="D30" s="12">
        <f t="shared" ref="D30:O30" si="14">SUM(D25:D29)</f>
        <v>0.28555620344827587</v>
      </c>
      <c r="E30" s="12">
        <f t="shared" si="14"/>
        <v>3.905309645567466E-2</v>
      </c>
      <c r="F30" s="12">
        <f t="shared" si="14"/>
        <v>0.25174746031240958</v>
      </c>
      <c r="G30" s="12">
        <f t="shared" si="14"/>
        <v>2.839684422600619</v>
      </c>
      <c r="H30" s="12">
        <f t="shared" si="14"/>
        <v>0.6592071916402632</v>
      </c>
      <c r="I30" s="12">
        <f t="shared" si="14"/>
        <v>0.12597744071560557</v>
      </c>
      <c r="J30" s="12">
        <f t="shared" si="14"/>
        <v>11.761012738683128</v>
      </c>
      <c r="K30" s="12">
        <f t="shared" si="14"/>
        <v>0.58229015495158165</v>
      </c>
      <c r="L30" s="12">
        <f t="shared" si="14"/>
        <v>2.7915930769230766</v>
      </c>
      <c r="M30" s="12">
        <f t="shared" si="14"/>
        <v>75.593557260869559</v>
      </c>
      <c r="N30" s="12">
        <f t="shared" si="14"/>
        <v>64.051782451219509</v>
      </c>
      <c r="O30" s="12">
        <f t="shared" si="14"/>
        <v>0.23183223415875878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58741</v>
      </c>
      <c r="D34" s="20">
        <f>VLOOKUP($B$11,ABONE,4,FALSE)</f>
        <v>29</v>
      </c>
      <c r="E34" s="20">
        <f>VLOOKUP($B$11,ABONE,5,FALSE)</f>
        <v>58770</v>
      </c>
      <c r="F34" s="20">
        <f>VLOOKUP($B$11,ABONE,6,FALSE)</f>
        <v>3457</v>
      </c>
      <c r="G34" s="20">
        <f>VLOOKUP($B$11,ABONE,7,FALSE)</f>
        <v>646</v>
      </c>
      <c r="H34" s="20">
        <f>VLOOKUP($B$11,ABONE,8,FALSE)</f>
        <v>4103</v>
      </c>
      <c r="I34" s="20">
        <f>VLOOKUP($B$11,ABONE,9,FALSE)</f>
        <v>11906</v>
      </c>
      <c r="J34" s="20">
        <f>VLOOKUP($B$11,ABONE,10,FALSE)</f>
        <v>486</v>
      </c>
      <c r="K34" s="20">
        <f>VLOOKUP($B$11,ABONE,11,FALSE)</f>
        <v>12392</v>
      </c>
      <c r="L34" s="20">
        <f>VLOOKUP($B$11,ABONE,12,FALSE)</f>
        <v>13</v>
      </c>
      <c r="M34" s="20">
        <f>VLOOKUP($B$11,ABONE,13,FALSE)</f>
        <v>69</v>
      </c>
      <c r="N34" s="20">
        <f>VLOOKUP($B$11,ABONE,14,FALSE)</f>
        <v>82</v>
      </c>
      <c r="O34" s="20">
        <f>VLOOKUP($B$11,ABONE,15,FALSE)</f>
        <v>75347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9550.5640862082346</v>
      </c>
      <c r="D35" s="20">
        <f>VLOOKUP($B$11,TUKETIM,4,FALSE)</f>
        <v>12.009385316455695</v>
      </c>
      <c r="E35" s="20">
        <f>VLOOKUP($B$11,TUKETIM,5,FALSE)</f>
        <v>9562.5734715246908</v>
      </c>
      <c r="F35" s="20">
        <f>VLOOKUP($B$11,TUKETIM,6,FALSE)</f>
        <v>2146.5939491297318</v>
      </c>
      <c r="G35" s="20">
        <f>VLOOKUP($B$11,TUKETIM,7,FALSE)</f>
        <v>2011.8845377715263</v>
      </c>
      <c r="H35" s="20">
        <f>VLOOKUP($B$11,TUKETIM,8,FALSE)</f>
        <v>4158.4784869012583</v>
      </c>
      <c r="I35" s="20">
        <f>VLOOKUP($B$11,TUKETIM,9,FALSE)</f>
        <v>5278.6471266962981</v>
      </c>
      <c r="J35" s="20">
        <f>VLOOKUP($B$11,TUKETIM,10,FALSE)</f>
        <v>4102.6646185191885</v>
      </c>
      <c r="K35" s="20">
        <f>VLOOKUP($B$11,TUKETIM,11,FALSE)</f>
        <v>9381.3117452154875</v>
      </c>
      <c r="L35" s="20">
        <f>VLOOKUP($B$11,TUKETIM,12,FALSE)</f>
        <v>102.79300000000001</v>
      </c>
      <c r="M35" s="20">
        <f>VLOOKUP($B$11,TUKETIM,13,FALSE)</f>
        <v>10792.274518793052</v>
      </c>
      <c r="N35" s="20">
        <f>VLOOKUP($B$11,TUKETIM,14,FALSE)</f>
        <v>10895.067518793052</v>
      </c>
      <c r="O35" s="20">
        <f>VLOOKUP($B$11,TUKETIM,15,FALSE)</f>
        <v>33997.43122243449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254054.51300000498</v>
      </c>
      <c r="D36" s="20">
        <f>VLOOKUP($B$11,ANLASMA,4,FALSE)</f>
        <v>627.91</v>
      </c>
      <c r="E36" s="20">
        <f>VLOOKUP($B$11,ANLASMA,5,FALSE)</f>
        <v>254682.42300000499</v>
      </c>
      <c r="F36" s="20">
        <f>VLOOKUP($B$11,ANLASMA,6,FALSE)</f>
        <v>30934.684999999699</v>
      </c>
      <c r="G36" s="20">
        <f>VLOOKUP($B$11,ANLASMA,7,FALSE)</f>
        <v>25220.35</v>
      </c>
      <c r="H36" s="20">
        <f>VLOOKUP($B$11,ANLASMA,8,FALSE)</f>
        <v>56155.034999999698</v>
      </c>
      <c r="I36" s="20">
        <f>VLOOKUP($B$11,ANLASMA,9,FALSE)</f>
        <v>64981.527000001006</v>
      </c>
      <c r="J36" s="20">
        <f>VLOOKUP($B$11,ANLASMA,10,FALSE)</f>
        <v>121911.02600000001</v>
      </c>
      <c r="K36" s="20">
        <f>VLOOKUP($B$11,ANLASMA,11,FALSE)</f>
        <v>186892.553000001</v>
      </c>
      <c r="L36" s="20">
        <f>VLOOKUP($B$11,ANLASMA,12,FALSE)</f>
        <v>720.91300000000001</v>
      </c>
      <c r="M36" s="20">
        <f>VLOOKUP($B$11,ANLASMA,13,FALSE)</f>
        <v>69387.739999999991</v>
      </c>
      <c r="N36" s="20">
        <f>VLOOKUP($B$11,ANLASMA,14,FALSE)</f>
        <v>70108.652999999991</v>
      </c>
      <c r="O36" s="20">
        <f>VLOOKUP($B$11,ANLASMA,15,FALSE)</f>
        <v>567838.66400000569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96179777-43D9-41AF-A25E-D06928E7DBCC}">
      <formula1>10</formula1>
      <formula2>10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F7DD5-D205-4FC4-B25B-620D2DAD2C1F}">
  <dimension ref="A1:AC67"/>
  <sheetViews>
    <sheetView topLeftCell="A9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84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1.4515615382928808E-2</v>
      </c>
      <c r="D15" s="12">
        <f t="shared" ref="D15:D21" si="1">IFERROR((SUMIFS(MESKENOG2,KAYNAK,A15,SEBEP,B15,SÜRE,"Uzun",BİLDİRİM,"Bildirimsiz",İL,$B$10,İLÇE,$B$11)/VLOOKUP($B$11,ABONE,4,FALSE)),0)</f>
        <v>2.9038220965517246E-2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1.4534060017430529E-2</v>
      </c>
      <c r="F15" s="12">
        <f t="shared" ref="F15:F21" si="3">IFERROR((SUMIFS(TARIMSALAG2,KAYNAK,A15,SEBEP,B15,SÜRE,"Uzun",BİLDİRİM,"Bildirimsiz",İL,$B$10,İLÇE,$B$11)/VLOOKUP($B$11,ABONE,6,FALSE)),0)</f>
        <v>2.2896829777777777E-2</v>
      </c>
      <c r="G15" s="12">
        <f t="shared" ref="G15:G21" si="4">IFERROR((SUMIFS(TARIMSALOG2,KAYNAK,A15,SEBEP,B15,SÜRE,"Uzun",BİLDİRİM,"Bildirimsiz",İL,$B$10,İLÇE,$B$11)/VLOOKUP($B$11,ABONE,7,FALSE)),0)</f>
        <v>0.35872418759999997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0.1262283244923077</v>
      </c>
      <c r="I15" s="12">
        <f t="shared" ref="I15:I21" si="6">IFERROR((SUMIFS(TICARETHANEAG2,KAYNAK,A15,SEBEP,B15,SÜRE,"Uzun",BİLDİRİM,"Bildirimsiz",İL,$B$10,İLÇE,$B$11)/VLOOKUP($B$11,ABONE,9,FALSE)),0)</f>
        <v>1.4060754776328052E-2</v>
      </c>
      <c r="J15" s="12">
        <f t="shared" ref="J15:J21" si="7">IFERROR((SUMIFS(TICARETHANEOG2,KAYNAK,A15,SEBEP,B15,SÜRE,"Uzun",BİLDİRİM,"Bildirimsiz",İL,$B$10,İLÇE,$B$11)/VLOOKUP($B$11,ABONE,10,FALSE)),0)</f>
        <v>0.8729875449101796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6.1426998238855252E-2</v>
      </c>
      <c r="L15" s="12">
        <f t="shared" ref="L15:L21" si="9">IFERROR((SUMIFS(SANAYIAG2,KAYNAK,A15,SEBEP,B15,SÜRE,"Uzun",BİLDİRİM,"Bildirimsiz",İL,$B$10,İLÇE,$B$11)/VLOOKUP($B$11,ABONE,12,FALSE)),0)</f>
        <v>1.5658008333333333</v>
      </c>
      <c r="M15" s="12">
        <f t="shared" ref="M15:M21" si="10">IFERROR((SUMIFS(SANAYIOG2,KAYNAK,A15,SEBEP,B15,SÜRE,"Uzun",BİLDİRİM,"Bildirimsiz",İL,$B$10,İLÇE,$B$11)/VLOOKUP($B$11,ABONE,13,FALSE)),0)</f>
        <v>3.241825833333333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2.9624883333333334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2.6765935253150554E-2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0.42134987367940524</v>
      </c>
      <c r="D16" s="12">
        <f t="shared" si="1"/>
        <v>12.074885717810345</v>
      </c>
      <c r="E16" s="12">
        <f t="shared" si="2"/>
        <v>0.4361506067899576</v>
      </c>
      <c r="F16" s="12">
        <f t="shared" si="3"/>
        <v>1.8206896324539779</v>
      </c>
      <c r="G16" s="12">
        <f t="shared" si="4"/>
        <v>52.386746599049999</v>
      </c>
      <c r="H16" s="12">
        <f t="shared" si="5"/>
        <v>17.379476391406602</v>
      </c>
      <c r="I16" s="12">
        <f t="shared" si="6"/>
        <v>0.77999992611486524</v>
      </c>
      <c r="J16" s="12">
        <f t="shared" si="7"/>
        <v>61.74280513642713</v>
      </c>
      <c r="K16" s="12">
        <f t="shared" si="8"/>
        <v>4.1418453207616945</v>
      </c>
      <c r="L16" s="12">
        <f t="shared" si="9"/>
        <v>7.9951165233333334</v>
      </c>
      <c r="M16" s="12">
        <f t="shared" si="10"/>
        <v>288.33705897833335</v>
      </c>
      <c r="N16" s="12">
        <f t="shared" si="11"/>
        <v>241.61340190249999</v>
      </c>
      <c r="O16" s="16">
        <f t="shared" si="12"/>
        <v>1.4613292945218253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0.12524074310550554</v>
      </c>
      <c r="D19" s="12">
        <f t="shared" si="1"/>
        <v>0</v>
      </c>
      <c r="E19" s="12">
        <f t="shared" si="2"/>
        <v>0.12508167938115053</v>
      </c>
      <c r="F19" s="12">
        <f t="shared" si="3"/>
        <v>0.12123595940722609</v>
      </c>
      <c r="G19" s="12">
        <f t="shared" si="4"/>
        <v>0</v>
      </c>
      <c r="H19" s="12">
        <f t="shared" si="5"/>
        <v>8.393258728192575E-2</v>
      </c>
      <c r="I19" s="12">
        <f t="shared" si="6"/>
        <v>0.26270363012339243</v>
      </c>
      <c r="J19" s="12">
        <f t="shared" si="7"/>
        <v>2.1054730538922158E-2</v>
      </c>
      <c r="K19" s="12">
        <f t="shared" si="8"/>
        <v>0.24937769741102925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0.14515185269261141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6.6944938498980464E-6</v>
      </c>
      <c r="D20" s="12">
        <f t="shared" si="1"/>
        <v>0</v>
      </c>
      <c r="E20" s="12">
        <f t="shared" si="2"/>
        <v>6.6859914161210497E-6</v>
      </c>
      <c r="F20" s="12">
        <f t="shared" si="3"/>
        <v>7.510776888888889E-3</v>
      </c>
      <c r="G20" s="12">
        <f t="shared" si="4"/>
        <v>0</v>
      </c>
      <c r="H20" s="12">
        <f t="shared" si="5"/>
        <v>5.1997686153846152E-3</v>
      </c>
      <c r="I20" s="12">
        <f t="shared" si="6"/>
        <v>1.9669551491146318E-2</v>
      </c>
      <c r="J20" s="12">
        <f t="shared" si="7"/>
        <v>0</v>
      </c>
      <c r="K20" s="12">
        <f t="shared" si="8"/>
        <v>1.8584857457347278E-2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3.0977657613012024E-3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0.56111292666168944</v>
      </c>
      <c r="D22" s="12">
        <f t="shared" ref="D22:O22" si="13">SUM(D15:D21)</f>
        <v>12.103923938775862</v>
      </c>
      <c r="E22" s="12">
        <f t="shared" si="13"/>
        <v>0.57577303217995468</v>
      </c>
      <c r="F22" s="12">
        <f t="shared" si="13"/>
        <v>1.9723331985278707</v>
      </c>
      <c r="G22" s="12">
        <f t="shared" si="13"/>
        <v>52.745470786649996</v>
      </c>
      <c r="H22" s="12">
        <f t="shared" si="13"/>
        <v>17.594837071796217</v>
      </c>
      <c r="I22" s="12">
        <f t="shared" si="13"/>
        <v>1.0764338625057319</v>
      </c>
      <c r="J22" s="12">
        <f t="shared" si="13"/>
        <v>62.636847411876232</v>
      </c>
      <c r="K22" s="12">
        <f t="shared" si="13"/>
        <v>4.4712348738689265</v>
      </c>
      <c r="L22" s="12">
        <f t="shared" si="13"/>
        <v>9.5609173566666676</v>
      </c>
      <c r="M22" s="12">
        <f t="shared" si="13"/>
        <v>291.57888481166668</v>
      </c>
      <c r="N22" s="12">
        <f t="shared" si="13"/>
        <v>244.57589023583333</v>
      </c>
      <c r="O22" s="12">
        <f t="shared" si="13"/>
        <v>1.6363448482288885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0.17321856209520053</v>
      </c>
      <c r="D26" s="12">
        <f>IFERROR((SUMIFS(MESKENOG2,KAYNAK,A26,SEBEP,B26,SÜRE,"Uzun",BİLDİRİM,"Bildirimli",İL,$B$10,İLÇE,$B$11)/VLOOKUP($B$11,ABONE,4,FALSE)),0)</f>
        <v>5.7168282492758635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0.18025929964871795</v>
      </c>
      <c r="F26" s="12">
        <f>IFERROR((SUMIFS(TARIMSALAG2,KAYNAK,A26,SEBEP,B26,SÜRE,"Uzun",BİLDİRİM,"Bildirimli",İL,$B$10,İLÇE,$B$11)/VLOOKUP($B$11,ABONE,6,FALSE)),0)</f>
        <v>0.85277981813333326</v>
      </c>
      <c r="G26" s="12">
        <f>IFERROR((SUMIFS(TARIMSALOG2,KAYNAK,A26,SEBEP,B26,SÜRE,"Uzun",BİLDİRİM,"Bildirimli",İL,$B$10,İLÇE,$B$11)/VLOOKUP($B$11,ABONE,7,FALSE)),0)</f>
        <v>13.865212728900001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4.8566053291384614</v>
      </c>
      <c r="I26" s="12">
        <f>IFERROR((SUMIFS(TICARETHANEAG2,KAYNAK,A26,SEBEP,B26,SÜRE,"Uzun",BİLDİRİM,"Bildirimli",İL,$B$10,İLÇE,$B$11)/VLOOKUP($B$11,ABONE,9,FALSE)),0)</f>
        <v>0.29514740097856479</v>
      </c>
      <c r="J26" s="12">
        <f>IFERROR((SUMIFS(TICARETHANEOG2,KAYNAK,A26,SEBEP,B26,SÜRE,"Uzun",BİLDİRİM,"Bildirimli",İL,$B$10,İLÇE,$B$11)/VLOOKUP($B$11,ABONE,10,FALSE)),0)</f>
        <v>50.859906455089813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3.083583756081453</v>
      </c>
      <c r="L26" s="12">
        <f>IFERROR((SUMIFS(SANAYIAG2,KAYNAK,A26,SEBEP,B26,SÜRE,"Uzun",BİLDİRİM,"Bildirimli",İL,$B$10,İLÇE,$B$11)/VLOOKUP($B$11,ABONE,12,FALSE)),0)</f>
        <v>1.6022172858333334</v>
      </c>
      <c r="M26" s="12">
        <f>IFERROR((SUMIFS(SANAYIOG2,KAYNAK,A26,SEBEP,B26,SÜRE,"Uzun",BİLDİRİM,"Bildirimli",İL,$B$10,İLÇE,$B$11)/VLOOKUP($B$11,ABONE,13,FALSE)),0)</f>
        <v>97.467332216666648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81.489813061527755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0.79225231887174741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6.6835326361025229E-3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6.6750441237655193E-3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9.4252438024231139E-3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8.9054807705008267E-3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6.994424791020689E-3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0.17990209473130306</v>
      </c>
      <c r="D30" s="12">
        <f t="shared" ref="D30:O30" si="14">SUM(D25:D29)</f>
        <v>5.7168282492758635</v>
      </c>
      <c r="E30" s="12">
        <f t="shared" si="14"/>
        <v>0.18693434377248347</v>
      </c>
      <c r="F30" s="12">
        <f t="shared" si="14"/>
        <v>0.85277981813333326</v>
      </c>
      <c r="G30" s="12">
        <f t="shared" si="14"/>
        <v>13.865212728900001</v>
      </c>
      <c r="H30" s="12">
        <f t="shared" si="14"/>
        <v>4.8566053291384614</v>
      </c>
      <c r="I30" s="12">
        <f t="shared" si="14"/>
        <v>0.30457264478098789</v>
      </c>
      <c r="J30" s="12">
        <f t="shared" si="14"/>
        <v>50.859906455089813</v>
      </c>
      <c r="K30" s="12">
        <f t="shared" si="14"/>
        <v>3.0924892368519536</v>
      </c>
      <c r="L30" s="12">
        <f t="shared" si="14"/>
        <v>1.6022172858333334</v>
      </c>
      <c r="M30" s="12">
        <f t="shared" si="14"/>
        <v>97.467332216666648</v>
      </c>
      <c r="N30" s="12">
        <f t="shared" si="14"/>
        <v>81.489813061527755</v>
      </c>
      <c r="O30" s="12">
        <f t="shared" si="14"/>
        <v>0.79924674366276804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45609</v>
      </c>
      <c r="D34" s="20">
        <f>VLOOKUP($B$11,ABONE,4,FALSE)</f>
        <v>58</v>
      </c>
      <c r="E34" s="20">
        <f>VLOOKUP($B$11,ABONE,5,FALSE)</f>
        <v>45667</v>
      </c>
      <c r="F34" s="20">
        <f>VLOOKUP($B$11,ABONE,6,FALSE)</f>
        <v>225</v>
      </c>
      <c r="G34" s="20">
        <f>VLOOKUP($B$11,ABONE,7,FALSE)</f>
        <v>100</v>
      </c>
      <c r="H34" s="20">
        <f>VLOOKUP($B$11,ABONE,8,FALSE)</f>
        <v>325</v>
      </c>
      <c r="I34" s="20">
        <f>VLOOKUP($B$11,ABONE,9,FALSE)</f>
        <v>8584</v>
      </c>
      <c r="J34" s="20">
        <f>VLOOKUP($B$11,ABONE,10,FALSE)</f>
        <v>501</v>
      </c>
      <c r="K34" s="20">
        <f>VLOOKUP($B$11,ABONE,11,FALSE)</f>
        <v>9085</v>
      </c>
      <c r="L34" s="20">
        <f>VLOOKUP($B$11,ABONE,12,FALSE)</f>
        <v>12</v>
      </c>
      <c r="M34" s="20">
        <f>VLOOKUP($B$11,ABONE,13,FALSE)</f>
        <v>60</v>
      </c>
      <c r="N34" s="20">
        <f>VLOOKUP($B$11,ABONE,14,FALSE)</f>
        <v>72</v>
      </c>
      <c r="O34" s="20">
        <f>VLOOKUP($B$11,ABONE,15,FALSE)</f>
        <v>55149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8464.3699669750004</v>
      </c>
      <c r="D35" s="20">
        <f>VLOOKUP($B$11,TUKETIM,4,FALSE)</f>
        <v>62.021292405063292</v>
      </c>
      <c r="E35" s="20">
        <f>VLOOKUP($B$11,TUKETIM,5,FALSE)</f>
        <v>8526.3912593800633</v>
      </c>
      <c r="F35" s="20">
        <f>VLOOKUP($B$11,TUKETIM,6,FALSE)</f>
        <v>53.34921780821918</v>
      </c>
      <c r="G35" s="20">
        <f>VLOOKUP($B$11,TUKETIM,7,FALSE)</f>
        <v>414.36284179107457</v>
      </c>
      <c r="H35" s="20">
        <f>VLOOKUP($B$11,TUKETIM,8,FALSE)</f>
        <v>467.71205959929375</v>
      </c>
      <c r="I35" s="20">
        <f>VLOOKUP($B$11,TUKETIM,9,FALSE)</f>
        <v>5113.2063446340899</v>
      </c>
      <c r="J35" s="20">
        <f>VLOOKUP($B$11,TUKETIM,10,FALSE)</f>
        <v>12458.207577748108</v>
      </c>
      <c r="K35" s="20">
        <f>VLOOKUP($B$11,TUKETIM,11,FALSE)</f>
        <v>17571.413922382199</v>
      </c>
      <c r="L35" s="20">
        <f>VLOOKUP($B$11,TUKETIM,12,FALSE)</f>
        <v>82.312399999999997</v>
      </c>
      <c r="M35" s="20">
        <f>VLOOKUP($B$11,TUKETIM,13,FALSE)</f>
        <v>35961.007195696206</v>
      </c>
      <c r="N35" s="20">
        <f>VLOOKUP($B$11,TUKETIM,14,FALSE)</f>
        <v>36043.319595696208</v>
      </c>
      <c r="O35" s="20">
        <f>VLOOKUP($B$11,TUKETIM,15,FALSE)</f>
        <v>62608.836837057766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261681.30500000599</v>
      </c>
      <c r="D36" s="20">
        <f>VLOOKUP($B$11,ANLASMA,4,FALSE)</f>
        <v>1667.03</v>
      </c>
      <c r="E36" s="20">
        <f>VLOOKUP($B$11,ANLASMA,5,FALSE)</f>
        <v>263348.33500000602</v>
      </c>
      <c r="F36" s="20">
        <f>VLOOKUP($B$11,ANLASMA,6,FALSE)</f>
        <v>1164.4010000000001</v>
      </c>
      <c r="G36" s="20">
        <f>VLOOKUP($B$11,ANLASMA,7,FALSE)</f>
        <v>4297.1000000000004</v>
      </c>
      <c r="H36" s="20">
        <f>VLOOKUP($B$11,ANLASMA,8,FALSE)</f>
        <v>5461.5010000000002</v>
      </c>
      <c r="I36" s="20">
        <f>VLOOKUP($B$11,ANLASMA,9,FALSE)</f>
        <v>53084.347000000103</v>
      </c>
      <c r="J36" s="20">
        <f>VLOOKUP($B$11,ANLASMA,10,FALSE)</f>
        <v>463972.18700000003</v>
      </c>
      <c r="K36" s="20">
        <f>VLOOKUP($B$11,ANLASMA,11,FALSE)</f>
        <v>517056.53400000016</v>
      </c>
      <c r="L36" s="20">
        <f>VLOOKUP($B$11,ANLASMA,12,FALSE)</f>
        <v>407.38900000000001</v>
      </c>
      <c r="M36" s="20">
        <f>VLOOKUP($B$11,ANLASMA,13,FALSE)</f>
        <v>220303.91700000002</v>
      </c>
      <c r="N36" s="20">
        <f>VLOOKUP($B$11,ANLASMA,14,FALSE)</f>
        <v>220711.30600000001</v>
      </c>
      <c r="O36" s="20">
        <f>VLOOKUP($B$11,ANLASMA,15,FALSE)</f>
        <v>1006577.6760000063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F16634F5-BB79-46C3-9BC2-9F60382DBDBF}">
      <formula1>10</formula1>
      <formula2>10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C8FA1-2C35-4A54-8DDF-D47836ABA6D3}">
  <dimension ref="A1:AC67"/>
  <sheetViews>
    <sheetView topLeftCell="A9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92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0.50801708358257414</v>
      </c>
      <c r="D16" s="12">
        <f t="shared" si="1"/>
        <v>3.4141638469333326</v>
      </c>
      <c r="E16" s="12">
        <f t="shared" si="2"/>
        <v>0.52030211386390135</v>
      </c>
      <c r="F16" s="12">
        <f t="shared" si="3"/>
        <v>1.8938361465552926</v>
      </c>
      <c r="G16" s="12">
        <f t="shared" si="4"/>
        <v>58.476869647849455</v>
      </c>
      <c r="H16" s="12">
        <f t="shared" si="5"/>
        <v>7.2579769371978591</v>
      </c>
      <c r="I16" s="12">
        <f t="shared" si="6"/>
        <v>1.031262654094419</v>
      </c>
      <c r="J16" s="12">
        <f t="shared" si="7"/>
        <v>18.23744940010258</v>
      </c>
      <c r="K16" s="12">
        <f t="shared" si="8"/>
        <v>1.5797230407673395</v>
      </c>
      <c r="L16" s="12">
        <f t="shared" si="9"/>
        <v>0.69248428797285722</v>
      </c>
      <c r="M16" s="12">
        <f t="shared" si="10"/>
        <v>473.82762033</v>
      </c>
      <c r="N16" s="12">
        <f t="shared" si="11"/>
        <v>299.51467547241106</v>
      </c>
      <c r="O16" s="16">
        <f t="shared" si="12"/>
        <v>0.90026279962196365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0.1453019358974359</v>
      </c>
      <c r="K17" s="12">
        <f t="shared" si="8"/>
        <v>4.6316105435226804E-3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8.5264674019349697E-4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0.1955082219845232</v>
      </c>
      <c r="D19" s="12">
        <f t="shared" si="1"/>
        <v>0</v>
      </c>
      <c r="E19" s="12">
        <f t="shared" si="2"/>
        <v>0.1946817584150925</v>
      </c>
      <c r="F19" s="12">
        <f t="shared" si="3"/>
        <v>0.20573353276576578</v>
      </c>
      <c r="G19" s="12">
        <f t="shared" si="4"/>
        <v>0</v>
      </c>
      <c r="H19" s="12">
        <f t="shared" si="5"/>
        <v>0.18622974219775743</v>
      </c>
      <c r="I19" s="12">
        <f t="shared" si="6"/>
        <v>0.3918533305492613</v>
      </c>
      <c r="J19" s="12">
        <f t="shared" si="7"/>
        <v>3.7210223076923074E-3</v>
      </c>
      <c r="K19" s="12">
        <f t="shared" si="8"/>
        <v>0.379481315819861</v>
      </c>
      <c r="L19" s="12">
        <f t="shared" si="9"/>
        <v>0.21661192857142855</v>
      </c>
      <c r="M19" s="12">
        <f t="shared" si="10"/>
        <v>0</v>
      </c>
      <c r="N19" s="12">
        <f t="shared" si="11"/>
        <v>7.9804394736842102E-2</v>
      </c>
      <c r="O19" s="16">
        <f t="shared" si="12"/>
        <v>0.22854445213062868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3.4769839812456372E-3</v>
      </c>
      <c r="D20" s="12">
        <f t="shared" si="1"/>
        <v>0</v>
      </c>
      <c r="E20" s="12">
        <f t="shared" si="2"/>
        <v>3.462285875136212E-3</v>
      </c>
      <c r="F20" s="12">
        <f t="shared" si="3"/>
        <v>2.2163305337837839E-2</v>
      </c>
      <c r="G20" s="12">
        <f t="shared" si="4"/>
        <v>0</v>
      </c>
      <c r="H20" s="12">
        <f t="shared" si="5"/>
        <v>2.0062196880733945E-2</v>
      </c>
      <c r="I20" s="12">
        <f t="shared" si="6"/>
        <v>2.1734543351625155E-2</v>
      </c>
      <c r="J20" s="12">
        <f t="shared" si="7"/>
        <v>0</v>
      </c>
      <c r="K20" s="12">
        <f t="shared" si="8"/>
        <v>2.104173812832039E-2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6.9425724730292947E-3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0.70700228954834299</v>
      </c>
      <c r="D22" s="12">
        <f t="shared" ref="D22:O22" si="13">SUM(D15:D21)</f>
        <v>3.4141638469333326</v>
      </c>
      <c r="E22" s="12">
        <f t="shared" si="13"/>
        <v>0.71844615815413004</v>
      </c>
      <c r="F22" s="12">
        <f t="shared" si="13"/>
        <v>2.1217329846588964</v>
      </c>
      <c r="G22" s="12">
        <f t="shared" si="13"/>
        <v>58.476869647849455</v>
      </c>
      <c r="H22" s="12">
        <f t="shared" si="13"/>
        <v>7.4642688762763507</v>
      </c>
      <c r="I22" s="12">
        <f t="shared" si="13"/>
        <v>1.4448505279953054</v>
      </c>
      <c r="J22" s="12">
        <f t="shared" si="13"/>
        <v>18.38647235830771</v>
      </c>
      <c r="K22" s="12">
        <f t="shared" si="13"/>
        <v>1.9848777052590434</v>
      </c>
      <c r="L22" s="12">
        <f t="shared" si="13"/>
        <v>0.90909621654428574</v>
      </c>
      <c r="M22" s="12">
        <f t="shared" si="13"/>
        <v>473.82762033</v>
      </c>
      <c r="N22" s="12">
        <f t="shared" si="13"/>
        <v>299.59447986714792</v>
      </c>
      <c r="O22" s="12">
        <f t="shared" si="13"/>
        <v>1.1366024709658149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0.42099352133733325</v>
      </c>
      <c r="D26" s="12">
        <f>IFERROR((SUMIFS(MESKENOG2,KAYNAK,A26,SEBEP,B26,SÜRE,"Uzun",BİLDİRİM,"Bildirimli",İL,$B$10,İLÇE,$B$11)/VLOOKUP($B$11,ABONE,4,FALSE)),0)</f>
        <v>4.8106030160000008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0.43954953036110173</v>
      </c>
      <c r="F26" s="12">
        <f>IFERROR((SUMIFS(TARIMSALAG2,KAYNAK,A26,SEBEP,B26,SÜRE,"Uzun",BİLDİRİM,"Bildirimli",İL,$B$10,İLÇE,$B$11)/VLOOKUP($B$11,ABONE,6,FALSE)),0)</f>
        <v>3.8201858408356979</v>
      </c>
      <c r="G26" s="12">
        <f>IFERROR((SUMIFS(TARIMSALOG2,KAYNAK,A26,SEBEP,B26,SÜRE,"Uzun",BİLDİRİM,"Bildirimli",İL,$B$10,İLÇE,$B$11)/VLOOKUP($B$11,ABONE,7,FALSE)),0)</f>
        <v>43.194267378494629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7.552896934619878</v>
      </c>
      <c r="I26" s="12">
        <f>IFERROR((SUMIFS(TICARETHANEAG2,KAYNAK,A26,SEBEP,B26,SÜRE,"Uzun",BİLDİRİM,"Bildirimli",İL,$B$10,İLÇE,$B$11)/VLOOKUP($B$11,ABONE,9,FALSE)),0)</f>
        <v>1.1782007415837905</v>
      </c>
      <c r="J26" s="12">
        <f>IFERROR((SUMIFS(TICARETHANEOG2,KAYNAK,A26,SEBEP,B26,SÜRE,"Uzun",BİLDİRİM,"Bildirimli",İL,$B$10,İLÇE,$B$11)/VLOOKUP($B$11,ABONE,10,FALSE)),0)</f>
        <v>27.118637049487184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2.0050720256117693</v>
      </c>
      <c r="L26" s="12">
        <f>IFERROR((SUMIFS(SANAYIAG2,KAYNAK,A26,SEBEP,B26,SÜRE,"Uzun",BİLDİRİM,"Bildirimli",İL,$B$10,İLÇE,$B$11)/VLOOKUP($B$11,ABONE,12,FALSE)),0)</f>
        <v>5.020171202857143</v>
      </c>
      <c r="M26" s="12">
        <f>IFERROR((SUMIFS(SANAYIOG2,KAYNAK,A26,SEBEP,B26,SÜRE,"Uzun",BİLDİRİM,"Bildirimli",İL,$B$10,İLÇE,$B$11)/VLOOKUP($B$11,ABONE,13,FALSE)),0)</f>
        <v>1137.4194126666669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720.2196921273686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1.0385201182594619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1.2947482266372334E-2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1.289274992672754E-2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4.0140193921485857E-2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3.8860694483040456E-2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1.747927513278464E-2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0.43394100360370558</v>
      </c>
      <c r="D30" s="12">
        <f t="shared" ref="D30:O30" si="14">SUM(D25:D29)</f>
        <v>4.8106030160000008</v>
      </c>
      <c r="E30" s="12">
        <f t="shared" si="14"/>
        <v>0.45244228028782929</v>
      </c>
      <c r="F30" s="12">
        <f t="shared" si="14"/>
        <v>3.8201858408356979</v>
      </c>
      <c r="G30" s="12">
        <f t="shared" si="14"/>
        <v>43.194267378494629</v>
      </c>
      <c r="H30" s="12">
        <f t="shared" si="14"/>
        <v>7.552896934619878</v>
      </c>
      <c r="I30" s="12">
        <f t="shared" si="14"/>
        <v>1.2183409355052763</v>
      </c>
      <c r="J30" s="12">
        <f t="shared" si="14"/>
        <v>27.118637049487184</v>
      </c>
      <c r="K30" s="12">
        <f t="shared" si="14"/>
        <v>2.0439327200948099</v>
      </c>
      <c r="L30" s="12">
        <f t="shared" si="14"/>
        <v>5.020171202857143</v>
      </c>
      <c r="M30" s="12">
        <f t="shared" si="14"/>
        <v>1137.4194126666669</v>
      </c>
      <c r="N30" s="12">
        <f t="shared" si="14"/>
        <v>720.2196921273686</v>
      </c>
      <c r="O30" s="12">
        <f t="shared" si="14"/>
        <v>1.0559993933922465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53001</v>
      </c>
      <c r="D34" s="20">
        <f>VLOOKUP($B$11,ABONE,4,FALSE)</f>
        <v>225</v>
      </c>
      <c r="E34" s="20">
        <f>VLOOKUP($B$11,ABONE,5,FALSE)</f>
        <v>53226</v>
      </c>
      <c r="F34" s="20">
        <f>VLOOKUP($B$11,ABONE,6,FALSE)</f>
        <v>888</v>
      </c>
      <c r="G34" s="20">
        <f>VLOOKUP($B$11,ABONE,7,FALSE)</f>
        <v>93</v>
      </c>
      <c r="H34" s="20">
        <f>VLOOKUP($B$11,ABONE,8,FALSE)</f>
        <v>981</v>
      </c>
      <c r="I34" s="20">
        <f>VLOOKUP($B$11,ABONE,9,FALSE)</f>
        <v>11845</v>
      </c>
      <c r="J34" s="20">
        <f>VLOOKUP($B$11,ABONE,10,FALSE)</f>
        <v>390</v>
      </c>
      <c r="K34" s="20">
        <f>VLOOKUP($B$11,ABONE,11,FALSE)</f>
        <v>12235</v>
      </c>
      <c r="L34" s="20">
        <f>VLOOKUP($B$11,ABONE,12,FALSE)</f>
        <v>7</v>
      </c>
      <c r="M34" s="20">
        <f>VLOOKUP($B$11,ABONE,13,FALSE)</f>
        <v>12</v>
      </c>
      <c r="N34" s="20">
        <f>VLOOKUP($B$11,ABONE,14,FALSE)</f>
        <v>19</v>
      </c>
      <c r="O34" s="20">
        <f>VLOOKUP($B$11,ABONE,15,FALSE)</f>
        <v>66461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16479.347343166268</v>
      </c>
      <c r="D35" s="20">
        <f>VLOOKUP($B$11,TUKETIM,4,FALSE)</f>
        <v>359.91502301369866</v>
      </c>
      <c r="E35" s="20">
        <f>VLOOKUP($B$11,TUKETIM,5,FALSE)</f>
        <v>16839.262366179966</v>
      </c>
      <c r="F35" s="20">
        <f>VLOOKUP($B$11,TUKETIM,6,FALSE)</f>
        <v>304.69807070656094</v>
      </c>
      <c r="G35" s="20">
        <f>VLOOKUP($B$11,TUKETIM,7,FALSE)</f>
        <v>928.30278193861625</v>
      </c>
      <c r="H35" s="20">
        <f>VLOOKUP($B$11,TUKETIM,8,FALSE)</f>
        <v>1233.0008526451772</v>
      </c>
      <c r="I35" s="20">
        <f>VLOOKUP($B$11,TUKETIM,9,FALSE)</f>
        <v>9892.5701253674997</v>
      </c>
      <c r="J35" s="20">
        <f>VLOOKUP($B$11,TUKETIM,10,FALSE)</f>
        <v>7774.2766668779377</v>
      </c>
      <c r="K35" s="20">
        <f>VLOOKUP($B$11,TUKETIM,11,FALSE)</f>
        <v>17666.846792245437</v>
      </c>
      <c r="L35" s="20">
        <f>VLOOKUP($B$11,TUKETIM,12,FALSE)</f>
        <v>62.305199999999999</v>
      </c>
      <c r="M35" s="20">
        <f>VLOOKUP($B$11,TUKETIM,13,FALSE)</f>
        <v>962.4896</v>
      </c>
      <c r="N35" s="20">
        <f>VLOOKUP($B$11,TUKETIM,14,FALSE)</f>
        <v>1024.7947999999999</v>
      </c>
      <c r="O35" s="20">
        <f>VLOOKUP($B$11,TUKETIM,15,FALSE)</f>
        <v>36763.904811070584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343035.27700001001</v>
      </c>
      <c r="D36" s="20">
        <f>VLOOKUP($B$11,ANLASMA,4,FALSE)</f>
        <v>13611.61</v>
      </c>
      <c r="E36" s="20">
        <f>VLOOKUP($B$11,ANLASMA,5,FALSE)</f>
        <v>356646.88700001</v>
      </c>
      <c r="F36" s="20">
        <f>VLOOKUP($B$11,ANLASMA,6,FALSE)</f>
        <v>3954.9940000000001</v>
      </c>
      <c r="G36" s="20">
        <f>VLOOKUP($B$11,ANLASMA,7,FALSE)</f>
        <v>4122.8100000000004</v>
      </c>
      <c r="H36" s="20">
        <f>VLOOKUP($B$11,ANLASMA,8,FALSE)</f>
        <v>8077.8040000000001</v>
      </c>
      <c r="I36" s="20">
        <f>VLOOKUP($B$11,ANLASMA,9,FALSE)</f>
        <v>87812.787999999302</v>
      </c>
      <c r="J36" s="20">
        <f>VLOOKUP($B$11,ANLASMA,10,FALSE)</f>
        <v>82300.48000000001</v>
      </c>
      <c r="K36" s="20">
        <f>VLOOKUP($B$11,ANLASMA,11,FALSE)</f>
        <v>170113.26799999931</v>
      </c>
      <c r="L36" s="20">
        <f>VLOOKUP($B$11,ANLASMA,12,FALSE)</f>
        <v>322.62599999999998</v>
      </c>
      <c r="M36" s="20">
        <f>VLOOKUP($B$11,ANLASMA,13,FALSE)</f>
        <v>5514</v>
      </c>
      <c r="N36" s="20">
        <f>VLOOKUP($B$11,ANLASMA,14,FALSE)</f>
        <v>5836.6260000000002</v>
      </c>
      <c r="O36" s="20">
        <f>VLOOKUP($B$11,ANLASMA,15,FALSE)</f>
        <v>540674.58500000928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65FB76C6-B21F-41B8-859F-5B8EB54B8134}">
      <formula1>10</formula1>
      <formula2>10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A1:AC66"/>
  <sheetViews>
    <sheetView tabSelected="1" zoomScale="55" zoomScaleNormal="55" workbookViewId="0">
      <selection activeCell="B10" sqref="B10:C10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20</v>
      </c>
      <c r="C10" s="43"/>
      <c r="D10" s="5"/>
      <c r="F10" s="8"/>
      <c r="G10" s="8"/>
      <c r="H10" s="8"/>
      <c r="I10" s="8"/>
    </row>
    <row r="11" spans="1:29" x14ac:dyDescent="0.3">
      <c r="A11" s="3"/>
      <c r="B11" s="9"/>
      <c r="C11" s="22"/>
      <c r="D11" s="23"/>
      <c r="E11" s="22"/>
      <c r="F11" s="23"/>
      <c r="G11" s="22"/>
      <c r="H11" s="23"/>
      <c r="I11" s="22"/>
      <c r="J11" s="23"/>
      <c r="K11" s="22"/>
      <c r="L11" s="23"/>
      <c r="M11" s="22"/>
      <c r="N11" s="23"/>
      <c r="O11" s="22"/>
    </row>
    <row r="12" spans="1:29" x14ac:dyDescent="0.3">
      <c r="A12" s="37" t="s">
        <v>67</v>
      </c>
      <c r="B12" s="37"/>
      <c r="C12" s="38" t="s">
        <v>54</v>
      </c>
      <c r="D12" s="38"/>
      <c r="E12" s="38"/>
      <c r="F12" s="38" t="s">
        <v>55</v>
      </c>
      <c r="G12" s="38"/>
      <c r="H12" s="38"/>
      <c r="I12" s="38" t="s">
        <v>56</v>
      </c>
      <c r="J12" s="38"/>
      <c r="K12" s="38"/>
      <c r="L12" s="38" t="s">
        <v>57</v>
      </c>
      <c r="M12" s="38"/>
      <c r="N12" s="38"/>
      <c r="O12" s="35" t="s">
        <v>58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14" t="s">
        <v>17</v>
      </c>
      <c r="B13" s="14" t="s">
        <v>18</v>
      </c>
      <c r="C13" s="15" t="s">
        <v>19</v>
      </c>
      <c r="D13" s="15" t="s">
        <v>2</v>
      </c>
      <c r="E13" s="15" t="s">
        <v>59</v>
      </c>
      <c r="F13" s="15" t="s">
        <v>19</v>
      </c>
      <c r="G13" s="15" t="s">
        <v>2</v>
      </c>
      <c r="H13" s="15" t="s">
        <v>59</v>
      </c>
      <c r="I13" s="15" t="s">
        <v>19</v>
      </c>
      <c r="J13" s="15" t="s">
        <v>2</v>
      </c>
      <c r="K13" s="15" t="s">
        <v>59</v>
      </c>
      <c r="L13" s="15" t="s">
        <v>19</v>
      </c>
      <c r="M13" s="15" t="s">
        <v>2</v>
      </c>
      <c r="N13" s="15" t="s">
        <v>59</v>
      </c>
      <c r="O13" s="35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80</v>
      </c>
      <c r="B14" s="14" t="s">
        <v>22</v>
      </c>
      <c r="C14" s="12">
        <f t="shared" ref="C14" si="0">IFERROR((SUMIFS(MESKENAG2,KAYNAK,A14,SEBEP,B14,SÜRE,"Uzun",BİLDİRİM,"Bildirimsiz")/VLOOKUP($B$10,ABONE,3,FALSE)),0)</f>
        <v>9.457220218642615E-3</v>
      </c>
      <c r="D14" s="12">
        <f t="shared" ref="D14" si="1">IFERROR((SUMIFS(MESKENOG2,KAYNAK,A14,SEBEP,B14,SÜRE,"Uzun",BİLDİRİM,"Bildirimsiz")/VLOOKUP($B$10,ABONE,4,FALSE)),0)</f>
        <v>0.1672762924036697</v>
      </c>
      <c r="E14" s="12">
        <f t="shared" ref="E14:E20" si="2">IFERROR(((SUMIFS(MESKENAG2,KAYNAK,A14,SEBEP,B14,SÜRE,"Uzun",BİLDİRİM,"Bildirimsiz")+SUMIFS(MESKENOG2,KAYNAK,A14,SEBEP,B14,SÜRE,"Uzun",BİLDİRİM,"Bildirimsiz"))/VLOOKUP($B$10,ABONE,5,FALSE)),0)</f>
        <v>9.6414353709113609E-3</v>
      </c>
      <c r="F14" s="12">
        <f t="shared" ref="F14" si="3">IFERROR((SUMIFS(TARIMSALAG2,KAYNAK,A14,SEBEP,B14,SÜRE,"Uzun",BİLDİRİM,"Bildirimsiz")/VLOOKUP($B$10,ABONE,6,FALSE)),0)</f>
        <v>1.0941266707125938E-2</v>
      </c>
      <c r="G14" s="12">
        <f t="shared" ref="G14" si="4">IFERROR((SUMIFS(TARIMSALOG2,KAYNAK,A14,SEBEP,B14,SÜRE,"Uzun",BİLDİRİM,"Bildirimsiz")/VLOOKUP($B$10,ABONE,7,FALSE)),0)</f>
        <v>4.4189630755292197E-2</v>
      </c>
      <c r="H14" s="12">
        <f t="shared" ref="H14:H20" si="5">IFERROR(((SUMIFS(TARIMSALAG2,KAYNAK,A14,SEBEP,B14,SÜRE,"Uzun",BİLDİRİM,"Bildirimsiz")+SUMIFS(TARIMSALOG2,KAYNAK,A14,SEBEP,B14,SÜRE,"Uzun",BİLDİRİM,"Bildirimsiz"))/VLOOKUP($B$10,ABONE,8,FALSE)),0)</f>
        <v>1.8101095370788179E-2</v>
      </c>
      <c r="I14" s="12">
        <f t="shared" ref="I14" si="6">IFERROR((SUMIFS(TICARETHANEAG2,KAYNAK,A14,SEBEP,B14,SÜRE,"Uzun",BİLDİRİM,"Bildirimsiz")/VLOOKUP($B$10,ABONE,9,FALSE)),0)</f>
        <v>2.5368250511446096E-2</v>
      </c>
      <c r="J14" s="12">
        <f t="shared" ref="J14" si="7">IFERROR((SUMIFS(TICARETHANEOG2,KAYNAK,A14,SEBEP,B14,SÜRE,"Uzun",BİLDİRİM,"Bildirimsiz")/VLOOKUP($B$10,ABONE,10,FALSE)),0)</f>
        <v>0.70952194775794519</v>
      </c>
      <c r="K14" s="12">
        <f t="shared" ref="K14:K20" si="8">IFERROR(((SUMIFS(TICARETHANEAG2,KAYNAK,A14,SEBEP,B14,SÜRE,"Uzun",BİLDİRİM,"Bildirimsiz")+SUMIFS(TICARETHANEOG2,KAYNAK,A14,SEBEP,B14,SÜRE,"Uzun",BİLDİRİM,"Bildirimsiz"))/VLOOKUP($B$10,ABONE,11,FALSE)),0)</f>
        <v>4.3159988891189133E-2</v>
      </c>
      <c r="L14" s="12">
        <f t="shared" ref="L14" si="9">IFERROR((SUMIFS(SANAYIAG2,KAYNAK,A14,SEBEP,B14,SÜRE,"Uzun",BİLDİRİM,"Bildirimsiz")/VLOOKUP($B$10,ABONE,12,FALSE)),0)</f>
        <v>0.90056300206966178</v>
      </c>
      <c r="M14" s="12">
        <f t="shared" ref="M14" si="10">IFERROR((SUMIFS(SANAYIOG2,KAYNAK,A14,SEBEP,B14,SÜRE,"Uzun",BİLDİRİM,"Bildirimsiz")/VLOOKUP($B$10,ABONE,13,FALSE)),0)</f>
        <v>8.4519107205636299</v>
      </c>
      <c r="N14" s="12">
        <f t="shared" ref="N14:N20" si="11">IFERROR(((SUMIFS(SANAYIAG2,KAYNAK,A14,SEBEP,B14,SÜRE,"Uzun",BİLDİRİM,"Bildirimsiz")+SUMIFS(SANAYIOG2,KAYNAK,A14,SEBEP,B14,SÜRE,"Uzun",BİLDİRİM,"Bildirimsiz"))/VLOOKUP($B$10,ABONE,14,FALSE)),0)</f>
        <v>4.9337498949905934</v>
      </c>
      <c r="O14" s="16">
        <f t="shared" ref="O14:O20" si="12">IFERROR(((SUMIFS(MESKENAG2,KAYNAK,A14,SEBEP,B14,SÜRE,"Uzun",BİLDİRİM,"Bildirimsiz")+SUMIFS(MESKENOG2,KAYNAK,A14,SEBEP,B14,SÜRE,"Uzun",BİLDİRİM,"Bildirimsiz")+SUMIFS(TARIMSALAG2,KAYNAK,A14,SEBEP,B14,SÜRE,"Uzun",BİLDİRİM,"Bildirimsiz")+SUMIFS(TARIMSALOG2,KAYNAK,A14,SEBEP,B14,SÜRE,"Uzun",BİLDİRİM,"Bildirimsiz")+SUMIFS(TICARETHANEAG2,KAYNAK,A14,SEBEP,B14,SÜRE,"Uzun",BİLDİRİM,"Bildirimsiz")+SUMIFS(TICARETHANEOG2,KAYNAK,A14,SEBEP,B14,SÜRE,"Uzun",BİLDİRİM,"Bildirimsiz")+SUMIFS(SANAYIAG2,KAYNAK,A14,SEBEP,B14,SÜRE,"Uzun",BİLDİRİM,"Bildirimsiz")+SUMIFS(SANAYIOG2,KAYNAK,A14,SEBEP,B14,SÜRE,"Uzun",BİLDİRİM,"Bildirimsiz"))/VLOOKUP($B$10,ABONE,15,FALSE)),0)</f>
        <v>2.0809681229934519E-2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79</v>
      </c>
      <c r="B15" s="14" t="s">
        <v>22</v>
      </c>
      <c r="C15" s="12">
        <f t="shared" ref="C15:C20" si="13">IFERROR((SUMIFS(MESKENAG2,KAYNAK,A15,SEBEP,B15,SÜRE,"Uzun",BİLDİRİM,"Bildirimsiz")/VLOOKUP($B$10,ABONE,3,FALSE)),0)</f>
        <v>0.16610189586631899</v>
      </c>
      <c r="D15" s="12">
        <f t="shared" ref="D15:D20" si="14">IFERROR((SUMIFS(MESKENOG2,KAYNAK,A15,SEBEP,B15,SÜRE,"Uzun",BİLDİRİM,"Bildirimsiz")/VLOOKUP($B$10,ABONE,4,FALSE)),0)</f>
        <v>5.607915516355404</v>
      </c>
      <c r="E15" s="12">
        <f t="shared" si="2"/>
        <v>0.17245388178815516</v>
      </c>
      <c r="F15" s="12">
        <f t="shared" ref="F15:F20" si="15">IFERROR((SUMIFS(TARIMSALAG2,KAYNAK,A15,SEBEP,B15,SÜRE,"Uzun",BİLDİRİM,"Bildirimsiz")/VLOOKUP($B$10,ABONE,6,FALSE)),0)</f>
        <v>0.61507521179480218</v>
      </c>
      <c r="G15" s="12">
        <f t="shared" ref="G15:G20" si="16">IFERROR((SUMIFS(TARIMSALOG2,KAYNAK,A15,SEBEP,B15,SÜRE,"Uzun",BİLDİRİM,"Bildirimsiz")/VLOOKUP($B$10,ABONE,7,FALSE)),0)</f>
        <v>3.0345379968029831</v>
      </c>
      <c r="H15" s="12">
        <f t="shared" si="5"/>
        <v>1.1360914931874819</v>
      </c>
      <c r="I15" s="12">
        <f t="shared" ref="I15:I20" si="17">IFERROR((SUMIFS(TICARETHANEAG2,KAYNAK,A15,SEBEP,B15,SÜRE,"Uzun",BİLDİRİM,"Bildirimsiz")/VLOOKUP($B$10,ABONE,9,FALSE)),0)</f>
        <v>0.33099114689889736</v>
      </c>
      <c r="J15" s="12">
        <f t="shared" ref="J15:J20" si="18">IFERROR((SUMIFS(TICARETHANEOG2,KAYNAK,A15,SEBEP,B15,SÜRE,"Uzun",BİLDİRİM,"Bildirimsiz")/VLOOKUP($B$10,ABONE,10,FALSE)),0)</f>
        <v>17.746727413604717</v>
      </c>
      <c r="K15" s="12">
        <f t="shared" si="8"/>
        <v>0.78389555214424689</v>
      </c>
      <c r="L15" s="12">
        <f t="shared" ref="L15:L20" si="19">IFERROR((SUMIFS(SANAYIAG2,KAYNAK,A15,SEBEP,B15,SÜRE,"Uzun",BİLDİRİM,"Bildirimsiz")/VLOOKUP($B$10,ABONE,12,FALSE)),0)</f>
        <v>13.27133770743837</v>
      </c>
      <c r="M15" s="12">
        <f t="shared" ref="M15:M20" si="20">IFERROR((SUMIFS(SANAYIOG2,KAYNAK,A15,SEBEP,B15,SÜRE,"Uzun",BİLDİRİM,"Bildirimsiz")/VLOOKUP($B$10,ABONE,13,FALSE)),0)</f>
        <v>169.26188826511148</v>
      </c>
      <c r="N15" s="12">
        <f t="shared" si="11"/>
        <v>96.586140227775999</v>
      </c>
      <c r="O15" s="16">
        <f t="shared" si="12"/>
        <v>0.40649134634814793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3</v>
      </c>
      <c r="C16" s="12">
        <f t="shared" si="13"/>
        <v>4.994314210428165E-3</v>
      </c>
      <c r="D16" s="12">
        <f t="shared" si="14"/>
        <v>3.9136962607728663E-2</v>
      </c>
      <c r="E16" s="12">
        <f t="shared" si="2"/>
        <v>5.034167398552304E-3</v>
      </c>
      <c r="F16" s="12">
        <f t="shared" si="15"/>
        <v>4.0266818527203941E-3</v>
      </c>
      <c r="G16" s="12">
        <f t="shared" si="16"/>
        <v>5.1785089097857355E-3</v>
      </c>
      <c r="H16" s="12">
        <f t="shared" si="5"/>
        <v>4.2747206544734989E-3</v>
      </c>
      <c r="I16" s="12">
        <f t="shared" si="17"/>
        <v>1.6704808834899224E-2</v>
      </c>
      <c r="J16" s="12">
        <f t="shared" si="18"/>
        <v>0.30232888466322533</v>
      </c>
      <c r="K16" s="12">
        <f t="shared" si="8"/>
        <v>2.4132597141161234E-2</v>
      </c>
      <c r="L16" s="12">
        <f t="shared" si="19"/>
        <v>7.6098179676930833E-2</v>
      </c>
      <c r="M16" s="12">
        <f t="shared" si="20"/>
        <v>5.2476142668428007</v>
      </c>
      <c r="N16" s="12">
        <f t="shared" si="11"/>
        <v>2.8382131923659455</v>
      </c>
      <c r="O16" s="16">
        <f t="shared" si="12"/>
        <v>1.1270058716251504E-2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4</v>
      </c>
      <c r="C17" s="12">
        <f t="shared" si="13"/>
        <v>0</v>
      </c>
      <c r="D17" s="12">
        <f t="shared" si="14"/>
        <v>0</v>
      </c>
      <c r="E17" s="12">
        <f t="shared" si="2"/>
        <v>0</v>
      </c>
      <c r="F17" s="12">
        <f t="shared" si="15"/>
        <v>0</v>
      </c>
      <c r="G17" s="12">
        <f t="shared" si="16"/>
        <v>0</v>
      </c>
      <c r="H17" s="12">
        <f t="shared" si="5"/>
        <v>0</v>
      </c>
      <c r="I17" s="12">
        <f t="shared" si="17"/>
        <v>0</v>
      </c>
      <c r="J17" s="12">
        <f t="shared" si="18"/>
        <v>0</v>
      </c>
      <c r="K17" s="12">
        <f t="shared" si="8"/>
        <v>0</v>
      </c>
      <c r="L17" s="12">
        <f t="shared" si="19"/>
        <v>0</v>
      </c>
      <c r="M17" s="12">
        <f t="shared" si="2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78</v>
      </c>
      <c r="B18" s="14" t="s">
        <v>22</v>
      </c>
      <c r="C18" s="12">
        <f t="shared" si="13"/>
        <v>7.046809767422571E-2</v>
      </c>
      <c r="D18" s="12">
        <f t="shared" si="14"/>
        <v>2.4966232971921046E-3</v>
      </c>
      <c r="E18" s="12">
        <f t="shared" si="2"/>
        <v>7.0388757608865191E-2</v>
      </c>
      <c r="F18" s="12">
        <f t="shared" si="15"/>
        <v>5.5965518248384492E-2</v>
      </c>
      <c r="G18" s="12">
        <f t="shared" si="16"/>
        <v>1.2158604491390786E-3</v>
      </c>
      <c r="H18" s="12">
        <f t="shared" si="5"/>
        <v>4.4175519538407176E-2</v>
      </c>
      <c r="I18" s="12">
        <f t="shared" si="17"/>
        <v>0.15930679023780783</v>
      </c>
      <c r="J18" s="12">
        <f t="shared" si="18"/>
        <v>3.0299336942595935E-2</v>
      </c>
      <c r="K18" s="12">
        <f t="shared" si="8"/>
        <v>0.1559518907944473</v>
      </c>
      <c r="L18" s="12">
        <f t="shared" si="19"/>
        <v>8.097554594034829</v>
      </c>
      <c r="M18" s="12">
        <f t="shared" si="20"/>
        <v>0.28496724570673715</v>
      </c>
      <c r="N18" s="12">
        <f t="shared" si="11"/>
        <v>3.9248391970326892</v>
      </c>
      <c r="O18" s="16">
        <f t="shared" si="12"/>
        <v>8.7821182003682732E-2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3</v>
      </c>
      <c r="C19" s="12">
        <f t="shared" si="13"/>
        <v>1.4864999531311169E-3</v>
      </c>
      <c r="D19" s="12">
        <f t="shared" si="14"/>
        <v>0</v>
      </c>
      <c r="E19" s="12">
        <f t="shared" si="2"/>
        <v>1.4847648281463971E-3</v>
      </c>
      <c r="F19" s="12">
        <f t="shared" si="15"/>
        <v>4.5264800267502561E-4</v>
      </c>
      <c r="G19" s="12">
        <f t="shared" si="16"/>
        <v>0</v>
      </c>
      <c r="H19" s="12">
        <f t="shared" si="5"/>
        <v>3.5517306708399599E-4</v>
      </c>
      <c r="I19" s="12">
        <f t="shared" si="17"/>
        <v>4.3582817089061355E-3</v>
      </c>
      <c r="J19" s="12">
        <f t="shared" si="18"/>
        <v>0</v>
      </c>
      <c r="K19" s="12">
        <f t="shared" si="8"/>
        <v>4.2449425451156651E-3</v>
      </c>
      <c r="L19" s="12">
        <f t="shared" si="19"/>
        <v>2.1682697627460879E-2</v>
      </c>
      <c r="M19" s="12">
        <f t="shared" si="20"/>
        <v>0</v>
      </c>
      <c r="N19" s="12">
        <f t="shared" si="11"/>
        <v>1.0101934148635935E-2</v>
      </c>
      <c r="O19" s="16">
        <f t="shared" si="12"/>
        <v>1.9099894312995815E-3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4</v>
      </c>
      <c r="C20" s="12">
        <f t="shared" si="13"/>
        <v>4.2824719110614685E-5</v>
      </c>
      <c r="D20" s="12">
        <f t="shared" si="14"/>
        <v>0</v>
      </c>
      <c r="E20" s="12">
        <f t="shared" si="2"/>
        <v>4.2774731729225322E-5</v>
      </c>
      <c r="F20" s="12">
        <f t="shared" si="15"/>
        <v>0</v>
      </c>
      <c r="G20" s="12">
        <f t="shared" si="16"/>
        <v>0</v>
      </c>
      <c r="H20" s="12">
        <f t="shared" si="5"/>
        <v>0</v>
      </c>
      <c r="I20" s="12">
        <f t="shared" si="17"/>
        <v>2.9522488683424825E-4</v>
      </c>
      <c r="J20" s="12">
        <f t="shared" si="18"/>
        <v>0</v>
      </c>
      <c r="K20" s="12">
        <f t="shared" si="8"/>
        <v>2.8754742492636984E-4</v>
      </c>
      <c r="L20" s="12">
        <f t="shared" si="19"/>
        <v>0</v>
      </c>
      <c r="M20" s="12">
        <f t="shared" si="20"/>
        <v>0</v>
      </c>
      <c r="N20" s="12">
        <f t="shared" si="11"/>
        <v>0</v>
      </c>
      <c r="O20" s="16">
        <f t="shared" si="12"/>
        <v>8.1211920107673069E-5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37" t="s">
        <v>58</v>
      </c>
      <c r="B21" s="37"/>
      <c r="C21" s="12">
        <f t="shared" ref="C21:O21" si="21">SUM(C14:C20)</f>
        <v>0.25255085264185723</v>
      </c>
      <c r="D21" s="12">
        <f t="shared" si="21"/>
        <v>5.8168253946639945</v>
      </c>
      <c r="E21" s="12">
        <f t="shared" si="21"/>
        <v>0.25904578172635961</v>
      </c>
      <c r="F21" s="12">
        <f t="shared" si="21"/>
        <v>0.68646132660570791</v>
      </c>
      <c r="G21" s="12">
        <f t="shared" si="21"/>
        <v>3.0851219969172003</v>
      </c>
      <c r="H21" s="12">
        <f t="shared" si="21"/>
        <v>1.2029980018182349</v>
      </c>
      <c r="I21" s="12">
        <f t="shared" si="21"/>
        <v>0.5370245030787909</v>
      </c>
      <c r="J21" s="12">
        <f t="shared" si="21"/>
        <v>18.788877582968485</v>
      </c>
      <c r="K21" s="12">
        <f t="shared" si="21"/>
        <v>1.0116725189410867</v>
      </c>
      <c r="L21" s="12">
        <f t="shared" si="21"/>
        <v>22.367236180847254</v>
      </c>
      <c r="M21" s="12">
        <f t="shared" si="21"/>
        <v>183.24638049822462</v>
      </c>
      <c r="N21" s="12">
        <f t="shared" si="21"/>
        <v>108.29304444631386</v>
      </c>
      <c r="O21" s="12">
        <f t="shared" si="21"/>
        <v>0.52838346964942406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ht="29.25" customHeight="1" x14ac:dyDescent="0.3">
      <c r="A22" s="37" t="s">
        <v>68</v>
      </c>
      <c r="B22" s="37"/>
      <c r="C22" s="38" t="s">
        <v>54</v>
      </c>
      <c r="D22" s="38"/>
      <c r="E22" s="38"/>
      <c r="F22" s="38" t="s">
        <v>55</v>
      </c>
      <c r="G22" s="38"/>
      <c r="H22" s="38"/>
      <c r="I22" s="38" t="s">
        <v>56</v>
      </c>
      <c r="J22" s="38"/>
      <c r="K22" s="38"/>
      <c r="L22" s="38" t="s">
        <v>57</v>
      </c>
      <c r="M22" s="38"/>
      <c r="N22" s="38"/>
      <c r="O22" s="35" t="s">
        <v>58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17</v>
      </c>
      <c r="B23" s="14" t="s">
        <v>18</v>
      </c>
      <c r="C23" s="15" t="s">
        <v>1</v>
      </c>
      <c r="D23" s="15" t="s">
        <v>2</v>
      </c>
      <c r="E23" s="15" t="s">
        <v>59</v>
      </c>
      <c r="F23" s="15" t="s">
        <v>1</v>
      </c>
      <c r="G23" s="15" t="s">
        <v>2</v>
      </c>
      <c r="H23" s="15" t="s">
        <v>59</v>
      </c>
      <c r="I23" s="15" t="s">
        <v>1</v>
      </c>
      <c r="J23" s="15" t="s">
        <v>2</v>
      </c>
      <c r="K23" s="15" t="s">
        <v>59</v>
      </c>
      <c r="L23" s="15" t="s">
        <v>1</v>
      </c>
      <c r="M23" s="15" t="s">
        <v>2</v>
      </c>
      <c r="N23" s="15" t="s">
        <v>59</v>
      </c>
      <c r="O23" s="35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80</v>
      </c>
      <c r="B24" s="14" t="s">
        <v>22</v>
      </c>
      <c r="C24" s="12">
        <f>IFERROR((SUMIFS(MESKENAG2,KAYNAK,A24,SEBEP,B24,SÜRE,"Uzun",BİLDİRİM,"Bildirimli")/VLOOKUP($B$10,ABONE,3,FALSE)),0)</f>
        <v>1.103747065293563E-2</v>
      </c>
      <c r="D24" s="12">
        <f>IFERROR((SUMIFS(MESKENOG2,KAYNAK,A24,SEBEP,B24,SÜRE,"Uzun",BİLDİRİM,"Bildirimli")/VLOOKUP($B$10,ABONE,4,FALSE)),0)</f>
        <v>4.1628607422852376E-2</v>
      </c>
      <c r="E24" s="12">
        <f>IFERROR(((SUMIFS(MESKENAG2,KAYNAK,A24,SEBEP,B24,SÜRE,"Uzun",BİLDİRİM,"Bildirimli")+SUMIFS(MESKENOG2,KAYNAK,A24,SEBEP,B24,SÜRE,"Uzun",BİLDİRİM,"Bildirimli"))/VLOOKUP($B$10,ABONE,5,FALSE)),0)</f>
        <v>1.1073178320203738E-2</v>
      </c>
      <c r="F24" s="12">
        <f>IFERROR((SUMIFS(TARIMSALAG2,KAYNAK,A24,SEBEP,B24,SÜRE,"Uzun",BİLDİRİM,"Bildirimli")/VLOOKUP($B$10,ABONE,6,FALSE)),0)</f>
        <v>3.5018669284047656E-2</v>
      </c>
      <c r="G24" s="12">
        <f>IFERROR((SUMIFS(TARIMSALOG2,KAYNAK,A24,SEBEP,B24,SÜRE,"Uzun",BİLDİRİM,"Bildirimli")/VLOOKUP($B$10,ABONE,7,FALSE)),0)</f>
        <v>5.8325695263858474E-2</v>
      </c>
      <c r="H24" s="12">
        <f>IFERROR(((SUMIFS(TARIMSALAG2,KAYNAK,A24,SEBEP,B24,SÜRE,"Uzun",BİLDİRİM,"Bildirimli")+SUMIFS(TARIMSALOG2,KAYNAK,A24,SEBEP,B24,SÜRE,"Uzun",BİLDİRİM,"Bildirimli"))/VLOOKUP($B$10,ABONE,8,FALSE)),0)</f>
        <v>4.0037692548868221E-2</v>
      </c>
      <c r="I24" s="12">
        <f>IFERROR((SUMIFS(TICARETHANEAG2,KAYNAK,A24,SEBEP,B24,SÜRE,"Uzun",BİLDİRİM,"Bildirimli")/VLOOKUP($B$10,ABONE,9,FALSE)),0)</f>
        <v>2.3723035526025629E-2</v>
      </c>
      <c r="J24" s="12">
        <f>IFERROR((SUMIFS(TICARETHANEOG2,KAYNAK,A24,SEBEP,B24,SÜRE,"Uzun",BİLDİRİM,"Bildirimli")/VLOOKUP($B$10,ABONE,10,FALSE)),0)</f>
        <v>0.23623338899664156</v>
      </c>
      <c r="K24" s="12">
        <f>IFERROR(((SUMIFS(TICARETHANEAG2,KAYNAK,A24,SEBEP,B24,SÜRE,"Uzun",BİLDİRİM,"Bildirimli")+SUMIFS(TICARETHANEOG2,KAYNAK,A24,SEBEP,B24,SÜRE,"Uzun",BİLDİRİM,"Bildirimli"))/VLOOKUP($B$10,ABONE,11,FALSE)),0)</f>
        <v>2.924946712634139E-2</v>
      </c>
      <c r="L24" s="12">
        <f>IFERROR((SUMIFS(SANAYIAG2,KAYNAK,A24,SEBEP,B24,SÜRE,"Uzun",BİLDİRİM,"Bildirimli")/VLOOKUP($B$10,ABONE,12,FALSE)),0)</f>
        <v>0.3591145507622413</v>
      </c>
      <c r="M24" s="12">
        <f>IFERROR((SUMIFS(SANAYIOG2,KAYNAK,A24,SEBEP,B24,SÜRE,"Uzun",BİLDİRİM,"Bildirimli")/VLOOKUP($B$10,ABONE,13,FALSE)),0)</f>
        <v>1.5216033166446499</v>
      </c>
      <c r="N24" s="12">
        <f>IFERROR(((SUMIFS(SANAYIAG2,KAYNAK,A24,SEBEP,B24,SÜRE,"Uzun",BİLDİRİM,"Bildirimli")+SUMIFS(SANAYIOG2,KAYNAK,A24,SEBEP,B24,SÜRE,"Uzun",BİLDİRİM,"Bildirimli"))/VLOOKUP($B$10,ABONE,14,FALSE)),0)</f>
        <v>0.98000165972718722</v>
      </c>
      <c r="O24" s="16">
        <f>IFERROR(((SUMIFS(MESKENAG2,KAYNAK,A24,SEBEP,B24,SÜRE,"Uzun",BİLDİRİM,"Bildirimli")+SUMIFS(MESKENOG2,KAYNAK,A24,SEBEP,B24,SÜRE,"Uzun",BİLDİRİM,"Bildirimli")+SUMIFS(TARIMSALAG2,KAYNAK,A24,SEBEP,B24,SÜRE,"Uzun",BİLDİRİM,"Bildirimli")+SUMIFS(TARIMSALOG2,KAYNAK,A24,SEBEP,B24,SÜRE,"Uzun",BİLDİRİM,"Bildirimli")+SUMIFS(TICARETHANEAG2,KAYNAK,A24,SEBEP,B24,SÜRE,"Uzun",BİLDİRİM,"Bildirimli")+SUMIFS(TICARETHANEOG2,KAYNAK,A24,SEBEP,B24,SÜRE,"Uzun",BİLDİRİM,"Bildirimli")+SUMIFS(SANAYIAG2,KAYNAK,A24,SEBEP,B24,SÜRE,"Uzun",BİLDİRİM,"Bildirimli")+SUMIFS(SANAYIOG2,KAYNAK,A24,SEBEP,B24,SÜRE,"Uzun",BİLDİRİM,"Bildirimli"))/VLOOKUP($B$10,ABONE,15,FALSE)),0)</f>
        <v>1.5923453082887118E-2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79</v>
      </c>
      <c r="B25" s="14" t="s">
        <v>22</v>
      </c>
      <c r="C25" s="12">
        <f>IFERROR((SUMIFS(MESKENAG2,KAYNAK,A25,SEBEP,B25,SÜRE,"Uzun",BİLDİRİM,"Bildirimli")/VLOOKUP($B$10,ABONE,3,FALSE)),0)</f>
        <v>0.16352469236981626</v>
      </c>
      <c r="D25" s="12">
        <f>IFERROR((SUMIFS(MESKENOG2,KAYNAK,A25,SEBEP,B25,SÜRE,"Uzun",BİLDİRİM,"Bildirimli")/VLOOKUP($B$10,ABONE,4,FALSE)),0)</f>
        <v>6.7394057799043621</v>
      </c>
      <c r="E25" s="12">
        <f>IFERROR(((SUMIFS(MESKENAG2,KAYNAK,A25,SEBEP,B25,SÜRE,"Uzun",BİLDİRİM,"Bildirimli")+SUMIFS(MESKENOG2,KAYNAK,A25,SEBEP,B25,SÜRE,"Uzun",BİLDİRİM,"Bildirimli"))/VLOOKUP($B$10,ABONE,5,FALSE)),0)</f>
        <v>0.17120042458056661</v>
      </c>
      <c r="F25" s="12">
        <f>IFERROR((SUMIFS(TARIMSALAG2,KAYNAK,A25,SEBEP,B25,SÜRE,"Uzun",BİLDİRİM,"Bildirimli")/VLOOKUP($B$10,ABONE,6,FALSE)),0)</f>
        <v>0.62369955241671182</v>
      </c>
      <c r="G25" s="12">
        <f>IFERROR((SUMIFS(TARIMSALOG2,KAYNAK,A25,SEBEP,B25,SÜRE,"Uzun",BİLDİRİM,"Bildirimli")/VLOOKUP($B$10,ABONE,7,FALSE)),0)</f>
        <v>2.4896194436314563</v>
      </c>
      <c r="H25" s="12">
        <f>IFERROR(((SUMIFS(TARIMSALAG2,KAYNAK,A25,SEBEP,B25,SÜRE,"Uzun",BİLDİRİM,"Bildirimli")+SUMIFS(TARIMSALOG2,KAYNAK,A25,SEBEP,B25,SÜRE,"Uzun",BİLDİRİM,"Bildirimli"))/VLOOKUP($B$10,ABONE,8,FALSE)),0)</f>
        <v>1.0255138101607308</v>
      </c>
      <c r="I25" s="12">
        <f>IFERROR((SUMIFS(TICARETHANEAG2,KAYNAK,A25,SEBEP,B25,SÜRE,"Uzun",BİLDİRİM,"Bildirimli")/VLOOKUP($B$10,ABONE,9,FALSE)),0)</f>
        <v>0.31394113827018544</v>
      </c>
      <c r="J25" s="12">
        <f>IFERROR((SUMIFS(TICARETHANEOG2,KAYNAK,A25,SEBEP,B25,SÜRE,"Uzun",BİLDİRİM,"Bildirimli")/VLOOKUP($B$10,ABONE,10,FALSE)),0)</f>
        <v>10.168232640365694</v>
      </c>
      <c r="K25" s="12">
        <f>IFERROR(((SUMIFS(TICARETHANEAG2,KAYNAK,A25,SEBEP,B25,SÜRE,"Uzun",BİLDİRİM,"Bildirimli")+SUMIFS(TICARETHANEOG2,KAYNAK,A25,SEBEP,B25,SÜRE,"Uzun",BİLDİRİM,"Bildirimli"))/VLOOKUP($B$10,ABONE,11,FALSE)),0)</f>
        <v>0.5702066192997195</v>
      </c>
      <c r="L25" s="12">
        <f>IFERROR((SUMIFS(SANAYIAG2,KAYNAK,A25,SEBEP,B25,SÜRE,"Uzun",BİLDİRİM,"Bildirimli")/VLOOKUP($B$10,ABONE,12,FALSE)),0)</f>
        <v>9.6131561868273163</v>
      </c>
      <c r="M25" s="12">
        <f>IFERROR((SUMIFS(SANAYIOG2,KAYNAK,A25,SEBEP,B25,SÜRE,"Uzun",BİLDİRİM,"Bildirimli")/VLOOKUP($B$10,ABONE,13,FALSE)),0)</f>
        <v>97.486331353117521</v>
      </c>
      <c r="N25" s="12">
        <f>IFERROR(((SUMIFS(SANAYIAG2,KAYNAK,A25,SEBEP,B25,SÜRE,"Uzun",BİLDİRİM,"Bildirimli")+SUMIFS(SANAYIOG2,KAYNAK,A25,SEBEP,B25,SÜRE,"Uzun",BİLDİRİM,"Bildirimli"))/VLOOKUP($B$10,ABONE,14,FALSE)),0)</f>
        <v>56.546359574090971</v>
      </c>
      <c r="O25" s="16">
        <f>IFERROR(((SUMIFS(MESKENAG2,KAYNAK,A25,SEBEP,B25,SÜRE,"Uzun",BİLDİRİM,"Bildirimli")+SUMIFS(MESKENOG2,KAYNAK,A25,SEBEP,B25,SÜRE,"Uzun",BİLDİRİM,"Bildirimli")+SUMIFS(TARIMSALAG2,KAYNAK,A25,SEBEP,B25,SÜRE,"Uzun",BİLDİRİM,"Bildirimli")+SUMIFS(TARIMSALOG2,KAYNAK,A25,SEBEP,B25,SÜRE,"Uzun",BİLDİRİM,"Bildirimli")+SUMIFS(TICARETHANEAG2,KAYNAK,A25,SEBEP,B25,SÜRE,"Uzun",BİLDİRİM,"Bildirimli")+SUMIFS(TICARETHANEOG2,KAYNAK,A25,SEBEP,B25,SÜRE,"Uzun",BİLDİRİM,"Bildirimli")+SUMIFS(SANAYIAG2,KAYNAK,A25,SEBEP,B25,SÜRE,"Uzun",BİLDİRİM,"Bildirimli")+SUMIFS(SANAYIOG2,KAYNAK,A25,SEBEP,B25,SÜRE,"Uzun",BİLDİRİM,"Bildirimli"))/VLOOKUP($B$10,ABONE,15,FALSE)),0)</f>
        <v>0.32302611578195795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4</v>
      </c>
      <c r="C26" s="12">
        <f>IFERROR((SUMIFS(MESKENAG2,KAYNAK,A26,SEBEP,B26,SÜRE,"Uzun",BİLDİRİM,"Bildirimli")/VLOOKUP($B$10,ABONE,3,FALSE)),0)</f>
        <v>1.7925366903282044E-5</v>
      </c>
      <c r="D26" s="12">
        <f>IFERROR((SUMIFS(MESKENOG2,KAYNAK,A26,SEBEP,B26,SÜRE,"Uzun",BİLDİRİM,"Bildirimli")/VLOOKUP($B$10,ABONE,4,FALSE)),0)</f>
        <v>0</v>
      </c>
      <c r="E26" s="12">
        <f>IFERROR(((SUMIFS(MESKENAG2,KAYNAK,A26,SEBEP,B26,SÜRE,"Uzun",BİLDİRİM,"Bildirimli")+SUMIFS(MESKENOG2,KAYNAK,A26,SEBEP,B26,SÜRE,"Uzun",BİLDİRİM,"Bildirimli"))/VLOOKUP($B$10,ABONE,5,FALSE)),0)</f>
        <v>1.7904443423325896E-5</v>
      </c>
      <c r="F26" s="12">
        <f>IFERROR((SUMIFS(TARIMSALAG2,KAYNAK,A26,SEBEP,B26,SÜRE,"Uzun",BİLDİRİM,"Bildirimli")/VLOOKUP($B$10,ABONE,6,FALSE)),0)</f>
        <v>0</v>
      </c>
      <c r="G26" s="12">
        <f>IFERROR((SUMIFS(TARIMSALOG2,KAYNAK,A26,SEBEP,B26,SÜRE,"Uzun",BİLDİRİM,"Bildirimli")/VLOOKUP($B$10,ABONE,7,FALSE)),0)</f>
        <v>0</v>
      </c>
      <c r="H26" s="12">
        <f>IFERROR(((SUMIFS(TARIMSALAG2,KAYNAK,A26,SEBEP,B26,SÜRE,"Uzun",BİLDİRİM,"Bildirimli")+SUMIFS(TARIMSALOG2,KAYNAK,A26,SEBEP,B26,SÜRE,"Uzun",BİLDİRİM,"Bildirimli"))/VLOOKUP($B$10,ABONE,8,FALSE)),0)</f>
        <v>0</v>
      </c>
      <c r="I26" s="12">
        <f>IFERROR((SUMIFS(TICARETHANEAG2,KAYNAK,A26,SEBEP,B26,SÜRE,"Uzun",BİLDİRİM,"Bildirimli")/VLOOKUP($B$10,ABONE,9,FALSE)),0)</f>
        <v>3.2679872935534543E-5</v>
      </c>
      <c r="J26" s="12">
        <f>IFERROR((SUMIFS(TICARETHANEOG2,KAYNAK,A26,SEBEP,B26,SÜRE,"Uzun",BİLDİRİM,"Bildirimli")/VLOOKUP($B$10,ABONE,10,FALSE)),0)</f>
        <v>1.9407384787611167E-2</v>
      </c>
      <c r="K26" s="12">
        <f>IFERROR(((SUMIFS(TICARETHANEAG2,KAYNAK,A26,SEBEP,B26,SÜRE,"Uzun",BİLDİRİM,"Bildirimli")+SUMIFS(TICARETHANEOG2,KAYNAK,A26,SEBEP,B26,SÜRE,"Uzun",BİLDİRİM,"Bildirimli"))/VLOOKUP($B$10,ABONE,11,FALSE)),0)</f>
        <v>5.365281783879164E-4</v>
      </c>
      <c r="L26" s="12">
        <f>IFERROR((SUMIFS(SANAYIAG2,KAYNAK,A26,SEBEP,B26,SÜRE,"Uzun",BİLDİRİM,"Bildirimli")/VLOOKUP($B$10,ABONE,12,FALSE)),0)</f>
        <v>0</v>
      </c>
      <c r="M26" s="12">
        <f>IFERROR((SUMIFS(SANAYIOG2,KAYNAK,A26,SEBEP,B26,SÜRE,"Uzun",BİLDİRİM,"Bildirimli")/VLOOKUP($B$10,ABONE,13,FALSE)),0)</f>
        <v>0</v>
      </c>
      <c r="N26" s="12">
        <f>IFERROR(((SUMIFS(SANAYIAG2,KAYNAK,A26,SEBEP,B26,SÜRE,"Uzun",BİLDİRİM,"Bildirimli")+SUMIFS(SANAYIOG2,KAYNAK,A26,SEBEP,B26,SÜRE,"Uzun",BİLDİRİM,"Bildirimli"))/VLOOKUP($B$10,ABONE,14,FALSE)),0)</f>
        <v>0</v>
      </c>
      <c r="O26" s="16">
        <f>IFERROR(((SUMIFS(MESKENAG2,KAYNAK,A26,SEBEP,B26,SÜRE,"Uzun",BİLDİRİM,"Bildirimli")+SUMIFS(MESKENOG2,KAYNAK,A26,SEBEP,B26,SÜRE,"Uzun",BİLDİRİM,"Bildirimli")+SUMIFS(TARIMSALAG2,KAYNAK,A26,SEBEP,B26,SÜRE,"Uzun",BİLDİRİM,"Bildirimli")+SUMIFS(TARIMSALOG2,KAYNAK,A26,SEBEP,B26,SÜRE,"Uzun",BİLDİRİM,"Bildirimli")+SUMIFS(TICARETHANEAG2,KAYNAK,A26,SEBEP,B26,SÜRE,"Uzun",BİLDİRİM,"Bildirimli")+SUMIFS(TICARETHANEOG2,KAYNAK,A26,SEBEP,B26,SÜRE,"Uzun",BİLDİRİM,"Bildirimli")+SUMIFS(SANAYIAG2,KAYNAK,A26,SEBEP,B26,SÜRE,"Uzun",BİLDİRİM,"Bildirimli")+SUMIFS(SANAYIOG2,KAYNAK,A26,SEBEP,B26,SÜRE,"Uzun",BİLDİRİM,"Bildirimli"))/VLOOKUP($B$10,ABONE,15,FALSE)),0)</f>
        <v>1.0148930128707721E-4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78</v>
      </c>
      <c r="B27" s="14" t="s">
        <v>22</v>
      </c>
      <c r="C27" s="12">
        <f>IFERROR((SUMIFS(MESKENAG2,KAYNAK,A27,SEBEP,B27,SÜRE,"Uzun",BİLDİRİM,"Bildirimli")/VLOOKUP($B$10,ABONE,3,FALSE)),0)</f>
        <v>2.0259209633436231E-2</v>
      </c>
      <c r="D27" s="12">
        <f>IFERROR((SUMIFS(MESKENOG2,KAYNAK,A27,SEBEP,B27,SÜRE,"Uzun",BİLDİRİM,"Bildirimli")/VLOOKUP($B$10,ABONE,4,FALSE)),0)</f>
        <v>0</v>
      </c>
      <c r="E27" s="12">
        <f>IFERROR(((SUMIFS(MESKENAG2,KAYNAK,A27,SEBEP,B27,SÜRE,"Uzun",BİLDİRİM,"Bildirimli")+SUMIFS(MESKENOG2,KAYNAK,A27,SEBEP,B27,SÜRE,"Uzun",BİLDİRİM,"Bildirimli"))/VLOOKUP($B$10,ABONE,5,FALSE)),0)</f>
        <v>2.0235561963127459E-2</v>
      </c>
      <c r="F27" s="12">
        <f>IFERROR((SUMIFS(TARIMSALAG2,KAYNAK,A27,SEBEP,B27,SÜRE,"Uzun",BİLDİRİM,"Bildirimli")/VLOOKUP($B$10,ABONE,6,FALSE)),0)</f>
        <v>2.0211888556920261E-2</v>
      </c>
      <c r="G27" s="12">
        <f>IFERROR((SUMIFS(TARIMSALOG2,KAYNAK,A27,SEBEP,B27,SÜRE,"Uzun",BİLDİRİM,"Bildirimli")/VLOOKUP($B$10,ABONE,7,FALSE)),0)</f>
        <v>0</v>
      </c>
      <c r="H27" s="12">
        <f>IFERROR(((SUMIFS(TARIMSALAG2,KAYNAK,A27,SEBEP,B27,SÜRE,"Uzun",BİLDİRİM,"Bildirimli")+SUMIFS(TARIMSALOG2,KAYNAK,A27,SEBEP,B27,SÜRE,"Uzun",BİLDİRİM,"Bildirimli"))/VLOOKUP($B$10,ABONE,8,FALSE)),0)</f>
        <v>1.5859383909565563E-2</v>
      </c>
      <c r="I27" s="12">
        <f>IFERROR((SUMIFS(TICARETHANEAG2,KAYNAK,A27,SEBEP,B27,SÜRE,"Uzun",BİLDİRİM,"Bildirimli")/VLOOKUP($B$10,ABONE,9,FALSE)),0)</f>
        <v>3.9947597787591306E-2</v>
      </c>
      <c r="J27" s="12">
        <f>IFERROR((SUMIFS(TICARETHANEOG2,KAYNAK,A27,SEBEP,B27,SÜRE,"Uzun",BİLDİRİM,"Bildirimli")/VLOOKUP($B$10,ABONE,10,FALSE)),0)</f>
        <v>0</v>
      </c>
      <c r="K27" s="12">
        <f>IFERROR(((SUMIFS(TICARETHANEAG2,KAYNAK,A27,SEBEP,B27,SÜRE,"Uzun",BİLDİRİM,"Bildirimli")+SUMIFS(TICARETHANEOG2,KAYNAK,A27,SEBEP,B27,SÜRE,"Uzun",BİLDİRİM,"Bildirimli"))/VLOOKUP($B$10,ABONE,11,FALSE)),0)</f>
        <v>3.8908741735805698E-2</v>
      </c>
      <c r="L27" s="12">
        <f>IFERROR((SUMIFS(SANAYIAG2,KAYNAK,A27,SEBEP,B27,SÜRE,"Uzun",BİLDİRİM,"Bildirimli")/VLOOKUP($B$10,ABONE,12,FALSE)),0)</f>
        <v>0.87363132756183748</v>
      </c>
      <c r="M27" s="12">
        <f>IFERROR((SUMIFS(SANAYIOG2,KAYNAK,A27,SEBEP,B27,SÜRE,"Uzun",BİLDİRİM,"Bildirimli")/VLOOKUP($B$10,ABONE,13,FALSE)),0)</f>
        <v>0</v>
      </c>
      <c r="N27" s="12">
        <f>IFERROR(((SUMIFS(SANAYIAG2,KAYNAK,A27,SEBEP,B27,SÜRE,"Uzun",BİLDİRİM,"Bildirimli")+SUMIFS(SANAYIOG2,KAYNAK,A27,SEBEP,B27,SÜRE,"Uzun",BİLDİRİM,"Bildirimli"))/VLOOKUP($B$10,ABONE,14,FALSE)),0)</f>
        <v>0.40702343835841959</v>
      </c>
      <c r="O27" s="16">
        <f>IFERROR(((SUMIFS(MESKENAG2,KAYNAK,A27,SEBEP,B27,SÜRE,"Uzun",BİLDİRİM,"Bildirimli")+SUMIFS(MESKENOG2,KAYNAK,A27,SEBEP,B27,SÜRE,"Uzun",BİLDİRİM,"Bildirimli")+SUMIFS(TARIMSALAG2,KAYNAK,A27,SEBEP,B27,SÜRE,"Uzun",BİLDİRİM,"Bildirimli")+SUMIFS(TARIMSALOG2,KAYNAK,A27,SEBEP,B27,SÜRE,"Uzun",BİLDİRİM,"Bildirimli")+SUMIFS(TICARETHANEAG2,KAYNAK,A27,SEBEP,B27,SÜRE,"Uzun",BİLDİRİM,"Bildirimli")+SUMIFS(TICARETHANEOG2,KAYNAK,A27,SEBEP,B27,SÜRE,"Uzun",BİLDİRİM,"Bildirimli")+SUMIFS(SANAYIAG2,KAYNAK,A27,SEBEP,B27,SÜRE,"Uzun",BİLDİRİM,"Bildirimli")+SUMIFS(SANAYIOG2,KAYNAK,A27,SEBEP,B27,SÜRE,"Uzun",BİLDİRİM,"Bildirimli"))/VLOOKUP($B$10,ABONE,15,FALSE)),0)</f>
        <v>2.3571319082679957E-2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4</v>
      </c>
      <c r="C28" s="12">
        <f>IFERROR((SUMIFS(MESKENAG2,KAYNAK,A28,SEBEP,B28,SÜRE,"Uzun",BİLDİRİM,"Bildirimli")/VLOOKUP($B$10,ABONE,3,FALSE)),0)</f>
        <v>0</v>
      </c>
      <c r="D28" s="12">
        <f>IFERROR((SUMIFS(MESKENOG2,KAYNAK,A28,SEBEP,B28,SÜRE,"Uzun",BİLDİRİM,"Bildirimli")/VLOOKUP($B$10,ABONE,4,FALSE)),0)</f>
        <v>0</v>
      </c>
      <c r="E28" s="12">
        <f>IFERROR(((SUMIFS(MESKENAG2,KAYNAK,A28,SEBEP,B28,SÜRE,"Uzun",BİLDİRİM,"Bildirimli")+SUMIFS(MESKENOG2,KAYNAK,A28,SEBEP,B28,SÜRE,"Uzun",BİLDİRİM,"Bildirimli"))/VLOOKUP($B$10,ABONE,5,FALSE)),0)</f>
        <v>0</v>
      </c>
      <c r="F28" s="12">
        <f>IFERROR((SUMIFS(TARIMSALAG2,KAYNAK,A28,SEBEP,B28,SÜRE,"Uzun",BİLDİRİM,"Bildirimli")/VLOOKUP($B$10,ABONE,6,FALSE)),0)</f>
        <v>0</v>
      </c>
      <c r="G28" s="12">
        <f>IFERROR((SUMIFS(TARIMSALOG2,KAYNAK,A28,SEBEP,B28,SÜRE,"Uzun",BİLDİRİM,"Bildirimli")/VLOOKUP($B$10,ABONE,7,FALSE)),0)</f>
        <v>0</v>
      </c>
      <c r="H28" s="12">
        <f>IFERROR(((SUMIFS(TARIMSALAG2,KAYNAK,A28,SEBEP,B28,SÜRE,"Uzun",BİLDİRİM,"Bildirimli")+SUMIFS(TARIMSALOG2,KAYNAK,A28,SEBEP,B28,SÜRE,"Uzun",BİLDİRİM,"Bildirimli"))/VLOOKUP($B$10,ABONE,8,FALSE)),0)</f>
        <v>0</v>
      </c>
      <c r="I28" s="12">
        <f>IFERROR((SUMIFS(TICARETHANEAG2,KAYNAK,A28,SEBEP,B28,SÜRE,"Uzun",BİLDİRİM,"Bildirimli")/VLOOKUP($B$10,ABONE,9,FALSE)),0)</f>
        <v>0</v>
      </c>
      <c r="J28" s="12">
        <f>IFERROR((SUMIFS(TICARETHANEOG2,KAYNAK,A28,SEBEP,B28,SÜRE,"Uzun",BİLDİRİM,"Bildirimli")/VLOOKUP($B$10,ABONE,10,FALSE)),0)</f>
        <v>0</v>
      </c>
      <c r="K28" s="12">
        <f>IFERROR(((SUMIFS(TICARETHANEAG2,KAYNAK,A28,SEBEP,B28,SÜRE,"Uzun",BİLDİRİM,"Bildirimli")+SUMIFS(TICARETHANEOG2,KAYNAK,A28,SEBEP,B28,SÜRE,"Uzun",BİLDİRİM,"Bildirimli"))/VLOOKUP($B$10,ABONE,11,FALSE)),0)</f>
        <v>0</v>
      </c>
      <c r="L28" s="12">
        <f>IFERROR((SUMIFS(SANAYIAG2,KAYNAK,A28,SEBEP,B28,SÜRE,"Uzun",BİLDİRİM,"Bildirimli")/VLOOKUP($B$10,ABONE,12,FALSE)),0)</f>
        <v>0</v>
      </c>
      <c r="M28" s="12">
        <f>IFERROR((SUMIFS(SANAYIOG2,KAYNAK,A28,SEBEP,B28,SÜRE,"Uzun",BİLDİRİM,"Bildirimli")/VLOOKUP($B$10,ABONE,13,FALSE)),0)</f>
        <v>0</v>
      </c>
      <c r="N28" s="12">
        <f>IFERROR(((SUMIFS(SANAYIAG2,KAYNAK,A28,SEBEP,B28,SÜRE,"Uzun",BİLDİRİM,"Bildirimli")+SUMIFS(SANAYIOG2,KAYNAK,A28,SEBEP,B28,SÜRE,"Uzun",BİLDİRİM,"Bildirimli"))/VLOOKUP($B$10,ABONE,14,FALSE)),0)</f>
        <v>0</v>
      </c>
      <c r="O28" s="16">
        <f>IFERROR((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37" t="s">
        <v>58</v>
      </c>
      <c r="B29" s="37"/>
      <c r="C29" s="12">
        <f>SUM(C24:C28)</f>
        <v>0.19483929802309141</v>
      </c>
      <c r="D29" s="12">
        <f t="shared" ref="D29:O29" si="22">SUM(D24:D28)</f>
        <v>6.7810343873272148</v>
      </c>
      <c r="E29" s="12">
        <f t="shared" si="22"/>
        <v>0.20252706930732114</v>
      </c>
      <c r="F29" s="12">
        <f t="shared" si="22"/>
        <v>0.67893011025767969</v>
      </c>
      <c r="G29" s="12">
        <f t="shared" si="22"/>
        <v>2.5479451388953147</v>
      </c>
      <c r="H29" s="12">
        <f t="shared" si="22"/>
        <v>1.0814108866191645</v>
      </c>
      <c r="I29" s="12">
        <f t="shared" si="22"/>
        <v>0.37764445145673792</v>
      </c>
      <c r="J29" s="12">
        <f t="shared" si="22"/>
        <v>10.423873414149947</v>
      </c>
      <c r="K29" s="12">
        <f t="shared" si="22"/>
        <v>0.63890135634025447</v>
      </c>
      <c r="L29" s="12">
        <f t="shared" si="22"/>
        <v>10.845902065151394</v>
      </c>
      <c r="M29" s="12">
        <f t="shared" si="22"/>
        <v>99.007934669762165</v>
      </c>
      <c r="N29" s="12">
        <f t="shared" si="22"/>
        <v>57.933384672176579</v>
      </c>
      <c r="O29" s="12">
        <f t="shared" si="22"/>
        <v>0.36262237724881208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C30" s="10"/>
      <c r="D30" s="10"/>
      <c r="E30" s="10"/>
      <c r="F30" s="10"/>
      <c r="G30" s="10"/>
      <c r="H30" s="10"/>
      <c r="I30" s="10"/>
      <c r="J30" s="10"/>
      <c r="K30" s="10"/>
      <c r="L30" s="1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B31" s="35" t="s">
        <v>69</v>
      </c>
      <c r="C31" s="34" t="s">
        <v>54</v>
      </c>
      <c r="D31" s="34"/>
      <c r="E31" s="34"/>
      <c r="F31" s="34" t="s">
        <v>55</v>
      </c>
      <c r="G31" s="34"/>
      <c r="H31" s="34"/>
      <c r="I31" s="34" t="s">
        <v>56</v>
      </c>
      <c r="J31" s="34"/>
      <c r="K31" s="34"/>
      <c r="L31" s="34" t="s">
        <v>77</v>
      </c>
      <c r="M31" s="34"/>
      <c r="N31" s="34"/>
      <c r="O31" s="35" t="s">
        <v>58</v>
      </c>
      <c r="T31"/>
      <c r="U31"/>
      <c r="V31"/>
      <c r="W31"/>
      <c r="X31"/>
      <c r="Y31"/>
      <c r="Z31"/>
      <c r="AA31"/>
      <c r="AB31"/>
      <c r="AC31"/>
    </row>
    <row r="32" spans="1:29" ht="28.5" customHeight="1" x14ac:dyDescent="0.3">
      <c r="B32" s="35"/>
      <c r="C32" s="21" t="s">
        <v>1</v>
      </c>
      <c r="D32" s="21" t="s">
        <v>2</v>
      </c>
      <c r="E32" s="21" t="s">
        <v>59</v>
      </c>
      <c r="F32" s="21" t="s">
        <v>1</v>
      </c>
      <c r="G32" s="21" t="s">
        <v>2</v>
      </c>
      <c r="H32" s="21" t="s">
        <v>59</v>
      </c>
      <c r="I32" s="21" t="s">
        <v>1</v>
      </c>
      <c r="J32" s="21" t="s">
        <v>2</v>
      </c>
      <c r="K32" s="21" t="s">
        <v>59</v>
      </c>
      <c r="L32" s="21" t="s">
        <v>1</v>
      </c>
      <c r="M32" s="21" t="s">
        <v>2</v>
      </c>
      <c r="N32" s="21" t="s">
        <v>59</v>
      </c>
      <c r="O32" s="35"/>
      <c r="T32"/>
      <c r="U32"/>
      <c r="V32"/>
      <c r="W32"/>
      <c r="X32"/>
      <c r="Y32"/>
      <c r="Z32"/>
      <c r="AA32"/>
      <c r="AB32"/>
      <c r="AC32"/>
    </row>
    <row r="33" spans="2:29" ht="16.2" x14ac:dyDescent="0.3">
      <c r="B33" s="14" t="s">
        <v>60</v>
      </c>
      <c r="C33" s="20">
        <f>VLOOKUP($B$10,ABONE,3,FALSE)</f>
        <v>3077991</v>
      </c>
      <c r="D33" s="20">
        <f>VLOOKUP($B$10,ABONE,4,FALSE)</f>
        <v>3597</v>
      </c>
      <c r="E33" s="20">
        <f>VLOOKUP($B$10,ABONE,5,FALSE)</f>
        <v>3081588</v>
      </c>
      <c r="F33" s="20">
        <f>VLOOKUP($B$10,ABONE,6,FALSE)</f>
        <v>84859</v>
      </c>
      <c r="G33" s="20">
        <f>VLOOKUP($B$10,ABONE,7,FALSE)</f>
        <v>23289</v>
      </c>
      <c r="H33" s="20">
        <f>VLOOKUP($B$10,ABONE,8,FALSE)</f>
        <v>108148</v>
      </c>
      <c r="I33" s="20">
        <f>VLOOKUP($B$10,ABONE,9,FALSE)</f>
        <v>602214</v>
      </c>
      <c r="J33" s="20">
        <f>VLOOKUP($B$10,ABONE,10,FALSE)</f>
        <v>16079</v>
      </c>
      <c r="K33" s="20">
        <f>VLOOKUP($B$10,ABONE,11,FALSE)</f>
        <v>618293</v>
      </c>
      <c r="L33" s="20">
        <f>VLOOKUP($B$10,ABONE,12,FALSE)</f>
        <v>1981</v>
      </c>
      <c r="M33" s="20">
        <f>VLOOKUP($B$10,ABONE,13,FALSE)</f>
        <v>2271</v>
      </c>
      <c r="N33" s="20">
        <f>VLOOKUP($B$10,ABONE,14,FALSE)</f>
        <v>4252</v>
      </c>
      <c r="O33" s="20">
        <f>VLOOKUP($B$10,ABONE,15,FALSE)</f>
        <v>3812281</v>
      </c>
      <c r="T33"/>
      <c r="U33"/>
      <c r="V33"/>
      <c r="W33"/>
      <c r="X33"/>
      <c r="Y33"/>
      <c r="Z33"/>
      <c r="AA33"/>
      <c r="AB33"/>
      <c r="AC33"/>
    </row>
    <row r="34" spans="2:29" ht="30" x14ac:dyDescent="0.3">
      <c r="B34" s="14" t="s">
        <v>61</v>
      </c>
      <c r="C34" s="20">
        <f>VLOOKUP($B$10,TUKETIM,3,FALSE)</f>
        <v>628837.01409497648</v>
      </c>
      <c r="D34" s="20">
        <f>VLOOKUP($B$10,TUKETIM,4,FALSE)</f>
        <v>16103.948339122973</v>
      </c>
      <c r="E34" s="20">
        <f>VLOOKUP($B$10,TUKETIM,5,FALSE)</f>
        <v>644940.96243409941</v>
      </c>
      <c r="F34" s="20">
        <f>VLOOKUP($B$10,TUKETIM,6,FALSE)</f>
        <v>54815.521403282168</v>
      </c>
      <c r="G34" s="20">
        <f>VLOOKUP($B$10,TUKETIM,7,FALSE)</f>
        <v>56783.888262640015</v>
      </c>
      <c r="H34" s="20">
        <f>VLOOKUP($B$10,TUKETIM,8,FALSE)</f>
        <v>111599.40966592218</v>
      </c>
      <c r="I34" s="20">
        <f>VLOOKUP($B$10,TUKETIM,9,FALSE)</f>
        <v>338642.58123570459</v>
      </c>
      <c r="J34" s="20">
        <f>VLOOKUP($B$10,TUKETIM,10,FALSE)</f>
        <v>299520.40615469369</v>
      </c>
      <c r="K34" s="20">
        <f>VLOOKUP($B$10,TUKETIM,11,FALSE)</f>
        <v>638162.98739039828</v>
      </c>
      <c r="L34" s="20">
        <f>VLOOKUP($B$10,TUKETIM,12,FALSE)</f>
        <v>26223.257026689116</v>
      </c>
      <c r="M34" s="20">
        <f>VLOOKUP($B$10,TUKETIM,13,FALSE)</f>
        <v>411418.09229566529</v>
      </c>
      <c r="N34" s="20">
        <f>VLOOKUP($B$10,TUKETIM,14,FALSE)</f>
        <v>437641.34932235442</v>
      </c>
      <c r="O34" s="20">
        <f>VLOOKUP($B$10,TUKETIM,15,FALSE)</f>
        <v>1832344.7088127742</v>
      </c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62</v>
      </c>
      <c r="C35" s="20">
        <f>VLOOKUP($B$10,ANLASMA,3,FALSE)</f>
        <v>15551205.020000614</v>
      </c>
      <c r="D35" s="20">
        <f>VLOOKUP($B$10,ANLASMA,4,FALSE)</f>
        <v>144123.59100000001</v>
      </c>
      <c r="E35" s="20">
        <f>VLOOKUP($B$10,ANLASMA,5,FALSE)</f>
        <v>15695328.611000614</v>
      </c>
      <c r="F35" s="20">
        <f>VLOOKUP($B$10,ANLASMA,6,FALSE)</f>
        <v>544355.37899999844</v>
      </c>
      <c r="G35" s="20">
        <f>VLOOKUP($B$10,ANLASMA,7,FALSE)</f>
        <v>631304.84299999964</v>
      </c>
      <c r="H35" s="20">
        <f>VLOOKUP($B$10,ANLASMA,8,FALSE)</f>
        <v>1175660.2219999982</v>
      </c>
      <c r="I35" s="20">
        <f>VLOOKUP($B$10,ANLASMA,9,FALSE)</f>
        <v>3774496.082000114</v>
      </c>
      <c r="J35" s="20">
        <f>VLOOKUP($B$10,ANLASMA,10,FALSE)</f>
        <v>4557876.8999999994</v>
      </c>
      <c r="K35" s="20">
        <f>VLOOKUP($B$10,ANLASMA,11,FALSE)</f>
        <v>8332372.9820001135</v>
      </c>
      <c r="L35" s="20">
        <f>VLOOKUP($B$10,ANLASMA,12,FALSE)</f>
        <v>98553.172999999995</v>
      </c>
      <c r="M35" s="20">
        <f>VLOOKUP($B$10,ANLASMA,13,FALSE)</f>
        <v>1997602.9110000003</v>
      </c>
      <c r="N35" s="20">
        <f>VLOOKUP($B$10,ANLASMA,14,FALSE)</f>
        <v>2096156.0840000003</v>
      </c>
      <c r="O35" s="20">
        <f>VLOOKUP($B$10,ANLASMA,15,FALSE)</f>
        <v>27299517.899000727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x14ac:dyDescent="0.3">
      <c r="C36" s="10"/>
      <c r="D36" s="10"/>
      <c r="E36" s="10"/>
      <c r="F36" s="10"/>
      <c r="G36" s="10"/>
      <c r="H36" s="10"/>
      <c r="I36" s="10"/>
      <c r="J36" s="10"/>
      <c r="K36" s="10"/>
      <c r="L36" s="1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B37" s="17" t="s">
        <v>23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ht="27" customHeight="1" x14ac:dyDescent="0.3">
      <c r="B38" s="36" t="s">
        <v>70</v>
      </c>
      <c r="C38" s="36"/>
      <c r="D38" s="36"/>
      <c r="E38" s="36"/>
      <c r="F38" s="36"/>
      <c r="G38" s="36"/>
      <c r="H38" s="36"/>
      <c r="I38" s="36"/>
      <c r="J38" s="36"/>
      <c r="K38" s="36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x14ac:dyDescent="0.3">
      <c r="B39" s="36" t="s">
        <v>71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72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18" t="s">
        <v>73</v>
      </c>
      <c r="C41" s="19"/>
      <c r="D41" s="19"/>
      <c r="E41" s="19"/>
      <c r="F41" s="19"/>
      <c r="G41" s="19"/>
      <c r="H41" s="19"/>
      <c r="I41" s="19"/>
      <c r="J41" s="19"/>
      <c r="K41" s="19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E42" s="10"/>
      <c r="F42" s="10"/>
      <c r="G42" s="10"/>
      <c r="H42" s="10"/>
      <c r="I42" s="10"/>
      <c r="J42" s="10"/>
      <c r="K42" s="10"/>
      <c r="L42" s="10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</sheetData>
  <mergeCells count="33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O12:O13"/>
    <mergeCell ref="A21:B21"/>
    <mergeCell ref="A22:B22"/>
    <mergeCell ref="C22:E22"/>
    <mergeCell ref="F22:H22"/>
    <mergeCell ref="I22:K22"/>
    <mergeCell ref="L22:N22"/>
    <mergeCell ref="O22:O23"/>
    <mergeCell ref="A12:B12"/>
    <mergeCell ref="C12:E12"/>
    <mergeCell ref="F12:H12"/>
    <mergeCell ref="I12:K12"/>
    <mergeCell ref="L12:N12"/>
    <mergeCell ref="A29:B29"/>
    <mergeCell ref="B31:B32"/>
    <mergeCell ref="C31:E31"/>
    <mergeCell ref="F31:H31"/>
    <mergeCell ref="I31:K31"/>
    <mergeCell ref="L31:N31"/>
    <mergeCell ref="O31:O32"/>
    <mergeCell ref="B38:K38"/>
    <mergeCell ref="B39:K39"/>
    <mergeCell ref="B40:K40"/>
  </mergeCells>
  <dataValidations disablePrompts="1" count="1">
    <dataValidation type="textLength" allowBlank="1" showInputMessage="1" showErrorMessage="1" sqref="B6" xr:uid="{00000000-0002-0000-0100-000000000000}">
      <formula1>10</formula1>
      <formula2>10</formula2>
    </dataValidation>
  </dataValidations>
  <pageMargins left="0.7" right="0.7" top="0.75" bottom="0.75" header="0.3" footer="0.3"/>
  <pageSetup orientation="portrait" r:id="rId1"/>
  <headerFooter>
    <oddFooter xml:space="preserve">&amp;R_x000D_&amp;1#&amp;"Calibri"&amp;10&amp;K000000 Tasnif Dışı 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FE320-00DE-44B2-B5F7-4B20DEBE1FC9}">
  <dimension ref="A1:AC67"/>
  <sheetViews>
    <sheetView topLeftCell="A9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113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0.5491641722284164</v>
      </c>
      <c r="D16" s="12">
        <f t="shared" si="1"/>
        <v>22.04722038931034</v>
      </c>
      <c r="E16" s="12">
        <f t="shared" si="2"/>
        <v>0.64415166596138751</v>
      </c>
      <c r="F16" s="12">
        <f t="shared" si="3"/>
        <v>0.8860518612006395</v>
      </c>
      <c r="G16" s="12">
        <f t="shared" si="4"/>
        <v>19.866229207564359</v>
      </c>
      <c r="H16" s="12">
        <f t="shared" si="5"/>
        <v>1.5443615837221831</v>
      </c>
      <c r="I16" s="12">
        <f t="shared" si="6"/>
        <v>0.80776891786964133</v>
      </c>
      <c r="J16" s="12">
        <f t="shared" si="7"/>
        <v>15.112051449303619</v>
      </c>
      <c r="K16" s="12">
        <f t="shared" si="8"/>
        <v>1.348149579638009</v>
      </c>
      <c r="L16" s="12">
        <f t="shared" si="9"/>
        <v>20.613914697727271</v>
      </c>
      <c r="M16" s="12">
        <f t="shared" si="10"/>
        <v>173.3597590141176</v>
      </c>
      <c r="N16" s="12">
        <f t="shared" si="11"/>
        <v>113.35246303267854</v>
      </c>
      <c r="O16" s="16">
        <f t="shared" si="12"/>
        <v>0.85768098194707698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0.12584699435338095</v>
      </c>
      <c r="D19" s="12">
        <f t="shared" si="1"/>
        <v>0</v>
      </c>
      <c r="E19" s="12">
        <f t="shared" si="2"/>
        <v>0.12529094917112132</v>
      </c>
      <c r="F19" s="12">
        <f t="shared" si="3"/>
        <v>0.11889355165823552</v>
      </c>
      <c r="G19" s="12">
        <f t="shared" si="4"/>
        <v>0</v>
      </c>
      <c r="H19" s="12">
        <f t="shared" si="5"/>
        <v>0.114769839873386</v>
      </c>
      <c r="I19" s="12">
        <f t="shared" si="6"/>
        <v>0.2323371801207349</v>
      </c>
      <c r="J19" s="12">
        <f t="shared" si="7"/>
        <v>0</v>
      </c>
      <c r="K19" s="12">
        <f t="shared" si="8"/>
        <v>0.22356005209133956</v>
      </c>
      <c r="L19" s="12">
        <f t="shared" si="9"/>
        <v>0.10510786363636364</v>
      </c>
      <c r="M19" s="12">
        <f t="shared" si="10"/>
        <v>0</v>
      </c>
      <c r="N19" s="12">
        <f t="shared" si="11"/>
        <v>4.1292374999999999E-2</v>
      </c>
      <c r="O19" s="16">
        <f t="shared" si="12"/>
        <v>0.14072010043251576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0.67501116658179738</v>
      </c>
      <c r="D22" s="12">
        <f t="shared" ref="D22:O22" si="13">SUM(D15:D21)</f>
        <v>22.04722038931034</v>
      </c>
      <c r="E22" s="12">
        <f t="shared" si="13"/>
        <v>0.76944261513250889</v>
      </c>
      <c r="F22" s="12">
        <f t="shared" si="13"/>
        <v>1.0049454128588751</v>
      </c>
      <c r="G22" s="12">
        <f t="shared" si="13"/>
        <v>19.866229207564359</v>
      </c>
      <c r="H22" s="12">
        <f t="shared" si="13"/>
        <v>1.6591314235955692</v>
      </c>
      <c r="I22" s="12">
        <f t="shared" si="13"/>
        <v>1.0401060979903762</v>
      </c>
      <c r="J22" s="12">
        <f t="shared" si="13"/>
        <v>15.112051449303619</v>
      </c>
      <c r="K22" s="12">
        <f t="shared" si="13"/>
        <v>1.5717096317293486</v>
      </c>
      <c r="L22" s="12">
        <f t="shared" si="13"/>
        <v>20.719022561363634</v>
      </c>
      <c r="M22" s="12">
        <f t="shared" si="13"/>
        <v>173.3597590141176</v>
      </c>
      <c r="N22" s="12">
        <f t="shared" si="13"/>
        <v>113.39375540767854</v>
      </c>
      <c r="O22" s="12">
        <f t="shared" si="13"/>
        <v>0.9984010823795928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1.5993942881441159</v>
      </c>
      <c r="D26" s="12">
        <f>IFERROR((SUMIFS(MESKENOG2,KAYNAK,A26,SEBEP,B26,SÜRE,"Uzun",BİLDİRİM,"Bildirimli",İL,$B$10,İLÇE,$B$11)/VLOOKUP($B$11,ABONE,4,FALSE)),0)</f>
        <v>38.923890666995071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1.7643096800322133</v>
      </c>
      <c r="F26" s="12">
        <f>IFERROR((SUMIFS(TARIMSALAG2,KAYNAK,A26,SEBEP,B26,SÜRE,"Uzun",BİLDİRİM,"Bildirimli",İL,$B$10,İLÇE,$B$11)/VLOOKUP($B$11,ABONE,6,FALSE)),0)</f>
        <v>1.3549910642831731</v>
      </c>
      <c r="G26" s="12">
        <f>IFERROR((SUMIFS(TARIMSALOG2,KAYNAK,A26,SEBEP,B26,SÜRE,"Uzun",BİLDİRİM,"Bildirimli",İL,$B$10,İLÇE,$B$11)/VLOOKUP($B$11,ABONE,7,FALSE)),0)</f>
        <v>5.2467631435643565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1.4899735436813184</v>
      </c>
      <c r="I26" s="12">
        <f>IFERROR((SUMIFS(TICARETHANEAG2,KAYNAK,A26,SEBEP,B26,SÜRE,"Uzun",BİLDİRİM,"Bildirimli",İL,$B$10,İLÇE,$B$11)/VLOOKUP($B$11,ABONE,9,FALSE)),0)</f>
        <v>2.3581550964020117</v>
      </c>
      <c r="J26" s="12">
        <f>IFERROR((SUMIFS(TICARETHANEOG2,KAYNAK,A26,SEBEP,B26,SÜRE,"Uzun",BİLDİRİM,"Bildirimli",İL,$B$10,İLÇE,$B$11)/VLOOKUP($B$11,ABONE,10,FALSE)),0)</f>
        <v>39.187806657381614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3.7494888763022196</v>
      </c>
      <c r="L26" s="12">
        <f>IFERROR((SUMIFS(SANAYIAG2,KAYNAK,A26,SEBEP,B26,SÜRE,"Uzun",BİLDİRİM,"Bildirimli",İL,$B$10,İLÇE,$B$11)/VLOOKUP($B$11,ABONE,12,FALSE)),0)</f>
        <v>70.496612363636373</v>
      </c>
      <c r="M26" s="12">
        <f>IFERROR((SUMIFS(SANAYIOG2,KAYNAK,A26,SEBEP,B26,SÜRE,"Uzun",BİLDİRİM,"Bildirimli",İL,$B$10,İLÇE,$B$11)/VLOOKUP($B$11,ABONE,13,FALSE)),0)</f>
        <v>244.03865190764705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175.86142208678572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2.157222661012383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8.8120431582169173E-2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8.7731078290962911E-2</v>
      </c>
      <c r="F28" s="12">
        <f>IFERROR((SUMIFS(TARIMSALAG2,KAYNAK,A28,SEBEP,B28,SÜRE,"Uzun",BİLDİRİM,"Bildirimli",İL,$B$10,İLÇE,$B$11)/VLOOKUP($B$11,ABONE,6,FALSE)),0)</f>
        <v>2.2415400365350408E-2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2.163794314114011E-2</v>
      </c>
      <c r="I28" s="12">
        <f>IFERROR((SUMIFS(TICARETHANEAG2,KAYNAK,A28,SEBEP,B28,SÜRE,"Uzun",BİLDİRİM,"Bildirimli",İL,$B$10,İLÇE,$B$11)/VLOOKUP($B$11,ABONE,9,FALSE)),0)</f>
        <v>0.14431561602143483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0.13886372649689574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9.2714959568516955E-2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1.687514719726285</v>
      </c>
      <c r="D30" s="12">
        <f t="shared" ref="D30:O30" si="14">SUM(D25:D29)</f>
        <v>38.923890666995071</v>
      </c>
      <c r="E30" s="12">
        <f t="shared" si="14"/>
        <v>1.8520407583231762</v>
      </c>
      <c r="F30" s="12">
        <f t="shared" si="14"/>
        <v>1.3774064646485236</v>
      </c>
      <c r="G30" s="12">
        <f t="shared" si="14"/>
        <v>5.2467631435643565</v>
      </c>
      <c r="H30" s="12">
        <f t="shared" si="14"/>
        <v>1.5116114868224586</v>
      </c>
      <c r="I30" s="12">
        <f t="shared" si="14"/>
        <v>2.5024707124234467</v>
      </c>
      <c r="J30" s="12">
        <f t="shared" si="14"/>
        <v>39.187806657381614</v>
      </c>
      <c r="K30" s="12">
        <f t="shared" si="14"/>
        <v>3.8883526027991153</v>
      </c>
      <c r="L30" s="12">
        <f t="shared" si="14"/>
        <v>70.496612363636373</v>
      </c>
      <c r="M30" s="12">
        <f t="shared" si="14"/>
        <v>244.03865190764705</v>
      </c>
      <c r="N30" s="12">
        <f t="shared" si="14"/>
        <v>175.86142208678572</v>
      </c>
      <c r="O30" s="12">
        <f t="shared" si="14"/>
        <v>2.2499376205809001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45741</v>
      </c>
      <c r="D34" s="20">
        <f>VLOOKUP($B$11,ABONE,4,FALSE)</f>
        <v>203</v>
      </c>
      <c r="E34" s="20">
        <f>VLOOKUP($B$11,ABONE,5,FALSE)</f>
        <v>45944</v>
      </c>
      <c r="F34" s="20">
        <f>VLOOKUP($B$11,ABONE,6,FALSE)</f>
        <v>2811</v>
      </c>
      <c r="G34" s="20">
        <f>VLOOKUP($B$11,ABONE,7,FALSE)</f>
        <v>101</v>
      </c>
      <c r="H34" s="20">
        <f>VLOOKUP($B$11,ABONE,8,FALSE)</f>
        <v>2912</v>
      </c>
      <c r="I34" s="20">
        <f>VLOOKUP($B$11,ABONE,9,FALSE)</f>
        <v>9144</v>
      </c>
      <c r="J34" s="20">
        <f>VLOOKUP($B$11,ABONE,10,FALSE)</f>
        <v>359</v>
      </c>
      <c r="K34" s="20">
        <f>VLOOKUP($B$11,ABONE,11,FALSE)</f>
        <v>9503</v>
      </c>
      <c r="L34" s="20">
        <f>VLOOKUP($B$11,ABONE,12,FALSE)</f>
        <v>11</v>
      </c>
      <c r="M34" s="20">
        <f>VLOOKUP($B$11,ABONE,13,FALSE)</f>
        <v>17</v>
      </c>
      <c r="N34" s="20">
        <f>VLOOKUP($B$11,ABONE,14,FALSE)</f>
        <v>28</v>
      </c>
      <c r="O34" s="20">
        <f>VLOOKUP($B$11,ABONE,15,FALSE)</f>
        <v>58387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14735.118123741966</v>
      </c>
      <c r="D35" s="20">
        <f>VLOOKUP($B$11,TUKETIM,4,FALSE)</f>
        <v>2461.8381312328765</v>
      </c>
      <c r="E35" s="20">
        <f>VLOOKUP($B$11,TUKETIM,5,FALSE)</f>
        <v>17196.956254974844</v>
      </c>
      <c r="F35" s="20">
        <f>VLOOKUP($B$11,TUKETIM,6,FALSE)</f>
        <v>927.60953006648913</v>
      </c>
      <c r="G35" s="20">
        <f>VLOOKUP($B$11,TUKETIM,7,FALSE)</f>
        <v>773.80340570707074</v>
      </c>
      <c r="H35" s="20">
        <f>VLOOKUP($B$11,TUKETIM,8,FALSE)</f>
        <v>1701.4129357735599</v>
      </c>
      <c r="I35" s="20">
        <f>VLOOKUP($B$11,TUKETIM,9,FALSE)</f>
        <v>5660.7123729699879</v>
      </c>
      <c r="J35" s="20">
        <f>VLOOKUP($B$11,TUKETIM,10,FALSE)</f>
        <v>7058.9869020276401</v>
      </c>
      <c r="K35" s="20">
        <f>VLOOKUP($B$11,TUKETIM,11,FALSE)</f>
        <v>12719.699274997627</v>
      </c>
      <c r="L35" s="20">
        <f>VLOOKUP($B$11,TUKETIM,12,FALSE)</f>
        <v>59.878700000000002</v>
      </c>
      <c r="M35" s="20">
        <f>VLOOKUP($B$11,TUKETIM,13,FALSE)</f>
        <v>1293.5864999999999</v>
      </c>
      <c r="N35" s="20">
        <f>VLOOKUP($B$11,TUKETIM,14,FALSE)</f>
        <v>1353.4651999999999</v>
      </c>
      <c r="O35" s="20">
        <f>VLOOKUP($B$11,TUKETIM,15,FALSE)</f>
        <v>32971.533665746028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273208.90500000899</v>
      </c>
      <c r="D36" s="20">
        <f>VLOOKUP($B$11,ANLASMA,4,FALSE)</f>
        <v>16631.490000000002</v>
      </c>
      <c r="E36" s="20">
        <f>VLOOKUP($B$11,ANLASMA,5,FALSE)</f>
        <v>289840.39500000898</v>
      </c>
      <c r="F36" s="20">
        <f>VLOOKUP($B$11,ANLASMA,6,FALSE)</f>
        <v>10661.880000000101</v>
      </c>
      <c r="G36" s="20">
        <f>VLOOKUP($B$11,ANLASMA,7,FALSE)</f>
        <v>4972.28</v>
      </c>
      <c r="H36" s="20">
        <f>VLOOKUP($B$11,ANLASMA,8,FALSE)</f>
        <v>15634.160000000102</v>
      </c>
      <c r="I36" s="20">
        <f>VLOOKUP($B$11,ANLASMA,9,FALSE)</f>
        <v>52443.307000000998</v>
      </c>
      <c r="J36" s="20">
        <f>VLOOKUP($B$11,ANLASMA,10,FALSE)</f>
        <v>74063.856</v>
      </c>
      <c r="K36" s="20">
        <f>VLOOKUP($B$11,ANLASMA,11,FALSE)</f>
        <v>126507.16300000099</v>
      </c>
      <c r="L36" s="20">
        <f>VLOOKUP($B$11,ANLASMA,12,FALSE)</f>
        <v>135.05000000000001</v>
      </c>
      <c r="M36" s="20">
        <f>VLOOKUP($B$11,ANLASMA,13,FALSE)</f>
        <v>16650</v>
      </c>
      <c r="N36" s="20">
        <f>VLOOKUP($B$11,ANLASMA,14,FALSE)</f>
        <v>16785.05</v>
      </c>
      <c r="O36" s="20">
        <f>VLOOKUP($B$11,ANLASMA,15,FALSE)</f>
        <v>448766.76800001005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51AFCAF7-3ACD-421B-8044-A263AB95A018}">
      <formula1>10</formula1>
      <formula2>10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42F0D-7D76-4215-88CE-E40435C2A9B9}">
  <dimension ref="A1:AC67"/>
  <sheetViews>
    <sheetView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86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5.9585993993386308E-2</v>
      </c>
      <c r="D16" s="12">
        <f t="shared" si="1"/>
        <v>3.4573152571428572E-3</v>
      </c>
      <c r="E16" s="12">
        <f t="shared" si="2"/>
        <v>5.9489201336913669E-2</v>
      </c>
      <c r="F16" s="12">
        <f t="shared" si="3"/>
        <v>0.36154966186233012</v>
      </c>
      <c r="G16" s="12">
        <f t="shared" si="4"/>
        <v>0.78979812873941357</v>
      </c>
      <c r="H16" s="12">
        <f t="shared" si="5"/>
        <v>0.38896256414157632</v>
      </c>
      <c r="I16" s="12">
        <f t="shared" si="6"/>
        <v>0.11928899616593336</v>
      </c>
      <c r="J16" s="12">
        <f t="shared" si="7"/>
        <v>2.7521667748815162</v>
      </c>
      <c r="K16" s="12">
        <f t="shared" si="8"/>
        <v>0.20378134769581746</v>
      </c>
      <c r="L16" s="12">
        <f t="shared" si="9"/>
        <v>0</v>
      </c>
      <c r="M16" s="12">
        <f t="shared" si="10"/>
        <v>66.332310166666659</v>
      </c>
      <c r="N16" s="12">
        <f t="shared" si="11"/>
        <v>61.22982476923076</v>
      </c>
      <c r="O16" s="16">
        <f t="shared" si="12"/>
        <v>0.16441626802578913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1.5460802750570062E-2</v>
      </c>
      <c r="D19" s="12">
        <f t="shared" si="1"/>
        <v>0</v>
      </c>
      <c r="E19" s="12">
        <f t="shared" si="2"/>
        <v>1.5434140940544936E-2</v>
      </c>
      <c r="F19" s="12">
        <f t="shared" si="3"/>
        <v>3.2936688499443083E-2</v>
      </c>
      <c r="G19" s="12">
        <f t="shared" si="4"/>
        <v>0</v>
      </c>
      <c r="H19" s="12">
        <f t="shared" si="5"/>
        <v>3.0828355853628021E-2</v>
      </c>
      <c r="I19" s="12">
        <f t="shared" si="6"/>
        <v>4.2869041422328724E-2</v>
      </c>
      <c r="J19" s="12">
        <f t="shared" si="7"/>
        <v>0</v>
      </c>
      <c r="K19" s="12">
        <f t="shared" si="8"/>
        <v>4.1493320093034219E-2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2.3166751856534089E-2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1.6597696591668523E-6</v>
      </c>
      <c r="G20" s="12">
        <f t="shared" si="4"/>
        <v>0</v>
      </c>
      <c r="H20" s="12">
        <f t="shared" si="5"/>
        <v>1.5535250208507088E-6</v>
      </c>
      <c r="I20" s="12">
        <f t="shared" si="6"/>
        <v>3.3112770270270268E-4</v>
      </c>
      <c r="J20" s="12">
        <f t="shared" si="7"/>
        <v>0</v>
      </c>
      <c r="K20" s="12">
        <f t="shared" si="8"/>
        <v>3.2050139923954371E-4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6.6753390340909094E-5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7.5046796743956368E-2</v>
      </c>
      <c r="D22" s="12">
        <f t="shared" ref="D22:O22" si="13">SUM(D15:D21)</f>
        <v>3.4573152571428572E-3</v>
      </c>
      <c r="E22" s="12">
        <f t="shared" si="13"/>
        <v>7.4923342277458602E-2</v>
      </c>
      <c r="F22" s="12">
        <f t="shared" si="13"/>
        <v>0.39448801013143237</v>
      </c>
      <c r="G22" s="12">
        <f t="shared" si="13"/>
        <v>0.78979812873941357</v>
      </c>
      <c r="H22" s="12">
        <f t="shared" si="13"/>
        <v>0.4197924735202252</v>
      </c>
      <c r="I22" s="12">
        <f t="shared" si="13"/>
        <v>0.1624891652909648</v>
      </c>
      <c r="J22" s="12">
        <f t="shared" si="13"/>
        <v>2.7521667748815162</v>
      </c>
      <c r="K22" s="12">
        <f t="shared" si="13"/>
        <v>0.24559516918809121</v>
      </c>
      <c r="L22" s="12">
        <f t="shared" si="13"/>
        <v>0</v>
      </c>
      <c r="M22" s="12">
        <f t="shared" si="13"/>
        <v>66.332310166666659</v>
      </c>
      <c r="N22" s="12">
        <f t="shared" si="13"/>
        <v>61.22982476923076</v>
      </c>
      <c r="O22" s="12">
        <f t="shared" si="13"/>
        <v>0.18764977327266411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0.10799776047085534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0.10781152073807647</v>
      </c>
      <c r="F26" s="12">
        <f>IFERROR((SUMIFS(TARIMSALAG2,KAYNAK,A26,SEBEP,B26,SÜRE,"Uzun",BİLDİRİM,"Bildirimli",İL,$B$10,İLÇE,$B$11)/VLOOKUP($B$11,ABONE,6,FALSE)),0)</f>
        <v>0.29728500269547786</v>
      </c>
      <c r="G26" s="12">
        <f>IFERROR((SUMIFS(TARIMSALOG2,KAYNAK,A26,SEBEP,B26,SÜRE,"Uzun",BİLDİRİM,"Bildirimli",İL,$B$10,İLÇE,$B$11)/VLOOKUP($B$11,ABONE,7,FALSE)),0)</f>
        <v>0.67546256254071657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0.32149278227689743</v>
      </c>
      <c r="I26" s="12">
        <f>IFERROR((SUMIFS(TICARETHANEAG2,KAYNAK,A26,SEBEP,B26,SÜRE,"Uzun",BİLDİRİM,"Bildirimli",İL,$B$10,İLÇE,$B$11)/VLOOKUP($B$11,ABONE,9,FALSE)),0)</f>
        <v>0.27830444553739786</v>
      </c>
      <c r="J26" s="12">
        <f>IFERROR((SUMIFS(TICARETHANEOG2,KAYNAK,A26,SEBEP,B26,SÜRE,"Uzun",BİLDİRİM,"Bildirimli",İL,$B$10,İLÇE,$B$11)/VLOOKUP($B$11,ABONE,10,FALSE)),0)</f>
        <v>5.4334652559241716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0.4437400243954373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17.493928283333332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16.14824149230769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0.21646274648042932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4.8002150930358825E-2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4.7919372290106434E-2</v>
      </c>
      <c r="F28" s="12">
        <f>IFERROR((SUMIFS(TARIMSALAG2,KAYNAK,A28,SEBEP,B28,SÜRE,"Uzun",BİLDİRİM,"Bildirimli",İL,$B$10,İLÇE,$B$11)/VLOOKUP($B$11,ABONE,6,FALSE)),0)</f>
        <v>2.880028380485632E-2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2.6956729357798168E-2</v>
      </c>
      <c r="I28" s="12">
        <f>IFERROR((SUMIFS(TICARETHANEAG2,KAYNAK,A28,SEBEP,B28,SÜRE,"Uzun",BİLDİRİM,"Bildirimli",İL,$B$10,İLÇE,$B$11)/VLOOKUP($B$11,ABONE,9,FALSE)),0)</f>
        <v>0.13347454321181645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0.12919117764258553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6.1593688352272725E-2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0.15599991140121416</v>
      </c>
      <c r="D30" s="12">
        <f t="shared" ref="D30:O30" si="14">SUM(D25:D29)</f>
        <v>0</v>
      </c>
      <c r="E30" s="12">
        <f t="shared" si="14"/>
        <v>0.15573089302818291</v>
      </c>
      <c r="F30" s="12">
        <f t="shared" si="14"/>
        <v>0.32608528650033419</v>
      </c>
      <c r="G30" s="12">
        <f t="shared" si="14"/>
        <v>0.67546256254071657</v>
      </c>
      <c r="H30" s="12">
        <f t="shared" si="14"/>
        <v>0.34844951163469562</v>
      </c>
      <c r="I30" s="12">
        <f t="shared" si="14"/>
        <v>0.41177898874921431</v>
      </c>
      <c r="J30" s="12">
        <f t="shared" si="14"/>
        <v>5.4334652559241716</v>
      </c>
      <c r="K30" s="12">
        <f t="shared" si="14"/>
        <v>0.57293120203802284</v>
      </c>
      <c r="L30" s="12">
        <f t="shared" si="14"/>
        <v>0</v>
      </c>
      <c r="M30" s="12">
        <f t="shared" si="14"/>
        <v>17.493928283333332</v>
      </c>
      <c r="N30" s="12">
        <f t="shared" si="14"/>
        <v>16.14824149230769</v>
      </c>
      <c r="O30" s="12">
        <f t="shared" si="14"/>
        <v>0.27805643483270204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20261</v>
      </c>
      <c r="D34" s="20">
        <f>VLOOKUP($B$11,ABONE,4,FALSE)</f>
        <v>35</v>
      </c>
      <c r="E34" s="20">
        <f>VLOOKUP($B$11,ABONE,5,FALSE)</f>
        <v>20296</v>
      </c>
      <c r="F34" s="20">
        <f>VLOOKUP($B$11,ABONE,6,FALSE)</f>
        <v>4489</v>
      </c>
      <c r="G34" s="20">
        <f>VLOOKUP($B$11,ABONE,7,FALSE)</f>
        <v>307</v>
      </c>
      <c r="H34" s="20">
        <f>VLOOKUP($B$11,ABONE,8,FALSE)</f>
        <v>4796</v>
      </c>
      <c r="I34" s="20">
        <f>VLOOKUP($B$11,ABONE,9,FALSE)</f>
        <v>6364</v>
      </c>
      <c r="J34" s="20">
        <f>VLOOKUP($B$11,ABONE,10,FALSE)</f>
        <v>211</v>
      </c>
      <c r="K34" s="20">
        <f>VLOOKUP($B$11,ABONE,11,FALSE)</f>
        <v>6575</v>
      </c>
      <c r="L34" s="20">
        <f>VLOOKUP($B$11,ABONE,12,FALSE)</f>
        <v>1</v>
      </c>
      <c r="M34" s="20">
        <f>VLOOKUP($B$11,ABONE,13,FALSE)</f>
        <v>12</v>
      </c>
      <c r="N34" s="20">
        <f>VLOOKUP($B$11,ABONE,14,FALSE)</f>
        <v>13</v>
      </c>
      <c r="O34" s="20">
        <f>VLOOKUP($B$11,ABONE,15,FALSE)</f>
        <v>31680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3656.0975609850052</v>
      </c>
      <c r="D35" s="20">
        <f>VLOOKUP($B$11,TUKETIM,4,FALSE)</f>
        <v>8.4098000000000006</v>
      </c>
      <c r="E35" s="20">
        <f>VLOOKUP($B$11,TUKETIM,5,FALSE)</f>
        <v>3664.5073609850051</v>
      </c>
      <c r="F35" s="20">
        <f>VLOOKUP($B$11,TUKETIM,6,FALSE)</f>
        <v>3623.4979455543303</v>
      </c>
      <c r="G35" s="20">
        <f>VLOOKUP($B$11,TUKETIM,7,FALSE)</f>
        <v>799.79548373983744</v>
      </c>
      <c r="H35" s="20">
        <f>VLOOKUP($B$11,TUKETIM,8,FALSE)</f>
        <v>4423.2934292941682</v>
      </c>
      <c r="I35" s="20">
        <f>VLOOKUP($B$11,TUKETIM,9,FALSE)</f>
        <v>3602.1696682719371</v>
      </c>
      <c r="J35" s="20">
        <f>VLOOKUP($B$11,TUKETIM,10,FALSE)</f>
        <v>1489.4835271552945</v>
      </c>
      <c r="K35" s="20">
        <f>VLOOKUP($B$11,TUKETIM,11,FALSE)</f>
        <v>5091.6531954272314</v>
      </c>
      <c r="L35" s="20">
        <f>VLOOKUP($B$11,TUKETIM,12,FALSE)</f>
        <v>0</v>
      </c>
      <c r="M35" s="20">
        <f>VLOOKUP($B$11,TUKETIM,13,FALSE)</f>
        <v>1241.0123000000001</v>
      </c>
      <c r="N35" s="20">
        <f>VLOOKUP($B$11,TUKETIM,14,FALSE)</f>
        <v>1241.0123000000001</v>
      </c>
      <c r="O35" s="20">
        <f>VLOOKUP($B$11,TUKETIM,15,FALSE)</f>
        <v>14420.466285706405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80006.1679999997</v>
      </c>
      <c r="D36" s="20">
        <f>VLOOKUP($B$11,ANLASMA,4,FALSE)</f>
        <v>182.6</v>
      </c>
      <c r="E36" s="20">
        <f>VLOOKUP($B$11,ANLASMA,5,FALSE)</f>
        <v>80188.767999999705</v>
      </c>
      <c r="F36" s="20">
        <f>VLOOKUP($B$11,ANLASMA,6,FALSE)</f>
        <v>23055.989999999802</v>
      </c>
      <c r="G36" s="20">
        <f>VLOOKUP($B$11,ANLASMA,7,FALSE)</f>
        <v>8730.7900000000009</v>
      </c>
      <c r="H36" s="20">
        <f>VLOOKUP($B$11,ANLASMA,8,FALSE)</f>
        <v>31786.779999999802</v>
      </c>
      <c r="I36" s="20">
        <f>VLOOKUP($B$11,ANLASMA,9,FALSE)</f>
        <v>33818.502999999298</v>
      </c>
      <c r="J36" s="20">
        <f>VLOOKUP($B$11,ANLASMA,10,FALSE)</f>
        <v>16819.77</v>
      </c>
      <c r="K36" s="20">
        <f>VLOOKUP($B$11,ANLASMA,11,FALSE)</f>
        <v>50638.272999999303</v>
      </c>
      <c r="L36" s="20">
        <f>VLOOKUP($B$11,ANLASMA,12,FALSE)</f>
        <v>5</v>
      </c>
      <c r="M36" s="20">
        <f>VLOOKUP($B$11,ANLASMA,13,FALSE)</f>
        <v>5562</v>
      </c>
      <c r="N36" s="20">
        <f>VLOOKUP($B$11,ANLASMA,14,FALSE)</f>
        <v>5567</v>
      </c>
      <c r="O36" s="20">
        <f>VLOOKUP($B$11,ANLASMA,15,FALSE)</f>
        <v>168180.82099999883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F4D35B45-6137-4836-A0C4-C711AF7D5C5B}">
      <formula1>10</formula1>
      <formula2>10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B448F-A745-48DA-A6B4-CB1A4DCBD7BC}">
  <dimension ref="A1:AC67"/>
  <sheetViews>
    <sheetView topLeftCell="A15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99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0.80050182620122423</v>
      </c>
      <c r="D16" s="12">
        <f t="shared" si="1"/>
        <v>8.8735587089583348</v>
      </c>
      <c r="E16" s="12">
        <f t="shared" si="2"/>
        <v>0.82439397308896956</v>
      </c>
      <c r="F16" s="12">
        <f t="shared" si="3"/>
        <v>2.8515385856363635</v>
      </c>
      <c r="G16" s="12">
        <f t="shared" si="4"/>
        <v>8.8183878388695689</v>
      </c>
      <c r="H16" s="12">
        <f t="shared" si="5"/>
        <v>3.1479479437883371</v>
      </c>
      <c r="I16" s="12">
        <f t="shared" si="6"/>
        <v>1.5461377703221186</v>
      </c>
      <c r="J16" s="12">
        <f t="shared" si="7"/>
        <v>51.587480516904755</v>
      </c>
      <c r="K16" s="12">
        <f t="shared" si="8"/>
        <v>3.7054559847294515</v>
      </c>
      <c r="L16" s="12">
        <f t="shared" si="9"/>
        <v>26.234666906333331</v>
      </c>
      <c r="M16" s="12">
        <f t="shared" si="10"/>
        <v>250.26747585000004</v>
      </c>
      <c r="N16" s="12">
        <f t="shared" si="11"/>
        <v>58.239353898285721</v>
      </c>
      <c r="O16" s="16">
        <f t="shared" si="12"/>
        <v>1.3896576226218029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0.29225350179030363</v>
      </c>
      <c r="D19" s="12">
        <f t="shared" si="1"/>
        <v>0</v>
      </c>
      <c r="E19" s="12">
        <f t="shared" si="2"/>
        <v>0.29138857990326156</v>
      </c>
      <c r="F19" s="12">
        <f t="shared" si="3"/>
        <v>0.27876408114434087</v>
      </c>
      <c r="G19" s="12">
        <f t="shared" si="4"/>
        <v>0</v>
      </c>
      <c r="H19" s="12">
        <f t="shared" si="5"/>
        <v>0.26491618942442763</v>
      </c>
      <c r="I19" s="12">
        <f t="shared" si="6"/>
        <v>0.67341593275538114</v>
      </c>
      <c r="J19" s="12">
        <f t="shared" si="7"/>
        <v>0</v>
      </c>
      <c r="K19" s="12">
        <f t="shared" si="8"/>
        <v>0.64435757401319693</v>
      </c>
      <c r="L19" s="12">
        <f t="shared" si="9"/>
        <v>2.8030848899999996</v>
      </c>
      <c r="M19" s="12">
        <f t="shared" si="10"/>
        <v>0</v>
      </c>
      <c r="N19" s="12">
        <f t="shared" si="11"/>
        <v>2.4026441914285712</v>
      </c>
      <c r="O19" s="16">
        <f t="shared" si="12"/>
        <v>0.34628047512139809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1.0927553279915279</v>
      </c>
      <c r="D22" s="12">
        <f t="shared" ref="D22:O22" si="13">SUM(D15:D21)</f>
        <v>8.8735587089583348</v>
      </c>
      <c r="E22" s="12">
        <f t="shared" si="13"/>
        <v>1.1157825529922312</v>
      </c>
      <c r="F22" s="12">
        <f t="shared" si="13"/>
        <v>3.1303026667807043</v>
      </c>
      <c r="G22" s="12">
        <f t="shared" si="13"/>
        <v>8.8183878388695689</v>
      </c>
      <c r="H22" s="12">
        <f t="shared" si="13"/>
        <v>3.4128641332127647</v>
      </c>
      <c r="I22" s="12">
        <f t="shared" si="13"/>
        <v>2.2195537030774997</v>
      </c>
      <c r="J22" s="12">
        <f t="shared" si="13"/>
        <v>51.587480516904755</v>
      </c>
      <c r="K22" s="12">
        <f t="shared" si="13"/>
        <v>4.3498135587426487</v>
      </c>
      <c r="L22" s="12">
        <f t="shared" si="13"/>
        <v>29.037751796333332</v>
      </c>
      <c r="M22" s="12">
        <f t="shared" si="13"/>
        <v>250.26747585000004</v>
      </c>
      <c r="N22" s="12">
        <f t="shared" si="13"/>
        <v>60.641998089714292</v>
      </c>
      <c r="O22" s="12">
        <f t="shared" si="13"/>
        <v>1.7359380977432011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0.73274175190155211</v>
      </c>
      <c r="D26" s="12">
        <f>IFERROR((SUMIFS(MESKENOG2,KAYNAK,A26,SEBEP,B26,SÜRE,"Uzun",BİLDİRİM,"Bildirimli",İL,$B$10,İLÇE,$B$11)/VLOOKUP($B$11,ABONE,4,FALSE)),0)</f>
        <v>7.8362346458333327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0.75376448196559576</v>
      </c>
      <c r="F26" s="12">
        <f>IFERROR((SUMIFS(TARIMSALAG2,KAYNAK,A26,SEBEP,B26,SÜRE,"Uzun",BİLDİRİM,"Bildirimli",İL,$B$10,İLÇE,$B$11)/VLOOKUP($B$11,ABONE,6,FALSE)),0)</f>
        <v>2.6464852734090907</v>
      </c>
      <c r="G26" s="12">
        <f>IFERROR((SUMIFS(TARIMSALOG2,KAYNAK,A26,SEBEP,B26,SÜRE,"Uzun",BİLDİRİM,"Bildirimli",İL,$B$10,İLÇE,$B$11)/VLOOKUP($B$11,ABONE,7,FALSE)),0)</f>
        <v>10.171834534782608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3.0203147183585308</v>
      </c>
      <c r="I26" s="12">
        <f>IFERROR((SUMIFS(TICARETHANEAG2,KAYNAK,A26,SEBEP,B26,SÜRE,"Uzun",BİLDİRİM,"Bildirimli",İL,$B$10,İLÇE,$B$11)/VLOOKUP($B$11,ABONE,9,FALSE)),0)</f>
        <v>1.6061778503937008</v>
      </c>
      <c r="J26" s="12">
        <f>IFERROR((SUMIFS(TICARETHANEOG2,KAYNAK,A26,SEBEP,B26,SÜRE,"Uzun",BİLDİRİM,"Bildirimli",İL,$B$10,İLÇE,$B$11)/VLOOKUP($B$11,ABONE,10,FALSE)),0)</f>
        <v>39.454445238095232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3.2393565116438356</v>
      </c>
      <c r="L26" s="12">
        <f>IFERROR((SUMIFS(SANAYIAG2,KAYNAK,A26,SEBEP,B26,SÜRE,"Uzun",BİLDİRİM,"Bildirimli",İL,$B$10,İLÇE,$B$11)/VLOOKUP($B$11,ABONE,12,FALSE)),0)</f>
        <v>8.3679789583333335</v>
      </c>
      <c r="M26" s="12">
        <f>IFERROR((SUMIFS(SANAYIOG2,KAYNAK,A26,SEBEP,B26,SÜRE,"Uzun",BİLDİRİM,"Bildirimli",İL,$B$10,İLÇE,$B$11)/VLOOKUP($B$11,ABONE,13,FALSE)),0)</f>
        <v>145.872635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28.011501250000002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1.2158407996230256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6.9885665697854184E-3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6.967883963252975E-3</v>
      </c>
      <c r="F28" s="12">
        <f>IFERROR((SUMIFS(TARIMSALAG2,KAYNAK,A28,SEBEP,B28,SÜRE,"Uzun",BİLDİRİM,"Bildirimli",İL,$B$10,İLÇE,$B$11)/VLOOKUP($B$11,ABONE,6,FALSE)),0)</f>
        <v>1.256739090909091E-3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1.1943092872570196E-3</v>
      </c>
      <c r="I28" s="12">
        <f>IFERROR((SUMIFS(TICARETHANEAG2,KAYNAK,A28,SEBEP,B28,SÜRE,"Uzun",BİLDİRİM,"Bildirimli",İL,$B$10,İLÇE,$B$11)/VLOOKUP($B$11,ABONE,9,FALSE)),0)</f>
        <v>9.6389964209019335E-3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9.2230671232876715E-3</v>
      </c>
      <c r="L28" s="12">
        <f>IFERROR((SUMIFS(SANAYIAG2,KAYNAK,A28,SEBEP,B28,SÜRE,"Uzun",BİLDİRİM,"Bildirimli",İL,$B$10,İLÇE,$B$11)/VLOOKUP($B$11,ABONE,12,FALSE)),0)</f>
        <v>0.81348179166666668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0.69727010714285709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8.1518081609780954E-3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0.73973031847133752</v>
      </c>
      <c r="D30" s="12">
        <f t="shared" ref="D30:O30" si="14">SUM(D25:D29)</f>
        <v>7.8362346458333327</v>
      </c>
      <c r="E30" s="12">
        <f t="shared" si="14"/>
        <v>0.76073236592884874</v>
      </c>
      <c r="F30" s="12">
        <f t="shared" si="14"/>
        <v>2.6477420124999997</v>
      </c>
      <c r="G30" s="12">
        <f t="shared" si="14"/>
        <v>10.171834534782608</v>
      </c>
      <c r="H30" s="12">
        <f t="shared" si="14"/>
        <v>3.0215090276457879</v>
      </c>
      <c r="I30" s="12">
        <f t="shared" si="14"/>
        <v>1.6158168468146026</v>
      </c>
      <c r="J30" s="12">
        <f t="shared" si="14"/>
        <v>39.454445238095232</v>
      </c>
      <c r="K30" s="12">
        <f t="shared" si="14"/>
        <v>3.2485795787671234</v>
      </c>
      <c r="L30" s="12">
        <f t="shared" si="14"/>
        <v>9.1814607499999994</v>
      </c>
      <c r="M30" s="12">
        <f t="shared" si="14"/>
        <v>145.872635</v>
      </c>
      <c r="N30" s="12">
        <f t="shared" si="14"/>
        <v>28.708771357142858</v>
      </c>
      <c r="O30" s="12">
        <f t="shared" si="14"/>
        <v>1.2239926077840038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16171</v>
      </c>
      <c r="D34" s="20">
        <f>VLOOKUP($B$11,ABONE,4,FALSE)</f>
        <v>48</v>
      </c>
      <c r="E34" s="20">
        <f>VLOOKUP($B$11,ABONE,5,FALSE)</f>
        <v>16219</v>
      </c>
      <c r="F34" s="20">
        <f>VLOOKUP($B$11,ABONE,6,FALSE)</f>
        <v>440</v>
      </c>
      <c r="G34" s="20">
        <f>VLOOKUP($B$11,ABONE,7,FALSE)</f>
        <v>23</v>
      </c>
      <c r="H34" s="20">
        <f>VLOOKUP($B$11,ABONE,8,FALSE)</f>
        <v>463</v>
      </c>
      <c r="I34" s="20">
        <f>VLOOKUP($B$11,ABONE,9,FALSE)</f>
        <v>2794</v>
      </c>
      <c r="J34" s="20">
        <f>VLOOKUP($B$11,ABONE,10,FALSE)</f>
        <v>126</v>
      </c>
      <c r="K34" s="20">
        <f>VLOOKUP($B$11,ABONE,11,FALSE)</f>
        <v>2920</v>
      </c>
      <c r="L34" s="20">
        <f>VLOOKUP($B$11,ABONE,12,FALSE)</f>
        <v>24</v>
      </c>
      <c r="M34" s="20">
        <f>VLOOKUP($B$11,ABONE,13,FALSE)</f>
        <v>4</v>
      </c>
      <c r="N34" s="20">
        <f>VLOOKUP($B$11,ABONE,14,FALSE)</f>
        <v>28</v>
      </c>
      <c r="O34" s="20">
        <f>VLOOKUP($B$11,ABONE,15,FALSE)</f>
        <v>19630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2614.6486230229043</v>
      </c>
      <c r="D35" s="20">
        <f>VLOOKUP($B$11,TUKETIM,4,FALSE)</f>
        <v>210.5274</v>
      </c>
      <c r="E35" s="20">
        <f>VLOOKUP($B$11,TUKETIM,5,FALSE)</f>
        <v>2825.1760230229042</v>
      </c>
      <c r="F35" s="20">
        <f>VLOOKUP($B$11,TUKETIM,6,FALSE)</f>
        <v>79.505756624425572</v>
      </c>
      <c r="G35" s="20">
        <f>VLOOKUP($B$11,TUKETIM,7,FALSE)</f>
        <v>51.498699999999999</v>
      </c>
      <c r="H35" s="20">
        <f>VLOOKUP($B$11,TUKETIM,8,FALSE)</f>
        <v>131.00445662442559</v>
      </c>
      <c r="I35" s="20">
        <f>VLOOKUP($B$11,TUKETIM,9,FALSE)</f>
        <v>1268.8718713819685</v>
      </c>
      <c r="J35" s="20">
        <f>VLOOKUP($B$11,TUKETIM,10,FALSE)</f>
        <v>1291.0569025431619</v>
      </c>
      <c r="K35" s="20">
        <f>VLOOKUP($B$11,TUKETIM,11,FALSE)</f>
        <v>2559.9287739251304</v>
      </c>
      <c r="L35" s="20">
        <f>VLOOKUP($B$11,TUKETIM,12,FALSE)</f>
        <v>40.657922465753423</v>
      </c>
      <c r="M35" s="20">
        <f>VLOOKUP($B$11,TUKETIM,13,FALSE)</f>
        <v>150.2133</v>
      </c>
      <c r="N35" s="20">
        <f>VLOOKUP($B$11,TUKETIM,14,FALSE)</f>
        <v>190.87122246575342</v>
      </c>
      <c r="O35" s="20">
        <f>VLOOKUP($B$11,TUKETIM,15,FALSE)</f>
        <v>5706.980476038214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77344.732000000513</v>
      </c>
      <c r="D36" s="20">
        <f>VLOOKUP($B$11,ANLASMA,4,FALSE)</f>
        <v>5649.13</v>
      </c>
      <c r="E36" s="20">
        <f>VLOOKUP($B$11,ANLASMA,5,FALSE)</f>
        <v>82993.862000000518</v>
      </c>
      <c r="F36" s="20">
        <f>VLOOKUP($B$11,ANLASMA,6,FALSE)</f>
        <v>2304.0730000000003</v>
      </c>
      <c r="G36" s="20">
        <f>VLOOKUP($B$11,ANLASMA,7,FALSE)</f>
        <v>1133.0999999999999</v>
      </c>
      <c r="H36" s="20">
        <f>VLOOKUP($B$11,ANLASMA,8,FALSE)</f>
        <v>3437.1730000000002</v>
      </c>
      <c r="I36" s="20">
        <f>VLOOKUP($B$11,ANLASMA,9,FALSE)</f>
        <v>16008.881000000001</v>
      </c>
      <c r="J36" s="20">
        <f>VLOOKUP($B$11,ANLASMA,10,FALSE)</f>
        <v>72011.100000000006</v>
      </c>
      <c r="K36" s="20">
        <f>VLOOKUP($B$11,ANLASMA,11,FALSE)</f>
        <v>88019.981</v>
      </c>
      <c r="L36" s="20">
        <f>VLOOKUP($B$11,ANLASMA,12,FALSE)</f>
        <v>168.1</v>
      </c>
      <c r="M36" s="20">
        <f>VLOOKUP($B$11,ANLASMA,13,FALSE)</f>
        <v>24862.32</v>
      </c>
      <c r="N36" s="20">
        <f>VLOOKUP($B$11,ANLASMA,14,FALSE)</f>
        <v>25030.42</v>
      </c>
      <c r="O36" s="20">
        <f>VLOOKUP($B$11,ANLASMA,15,FALSE)</f>
        <v>199481.43600000051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308B582D-C6AF-4DA4-89E7-D32C3B95A6CD}">
      <formula1>10</formula1>
      <formula2>10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E3D17-C565-4DF5-B53D-E313D31DCAD7}">
  <dimension ref="A1:AC67"/>
  <sheetViews>
    <sheetView topLeftCell="A6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105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0.11878621695062749</v>
      </c>
      <c r="D16" s="12">
        <f t="shared" si="1"/>
        <v>0.36112067333333325</v>
      </c>
      <c r="E16" s="12">
        <f t="shared" si="2"/>
        <v>0.11921160750750166</v>
      </c>
      <c r="F16" s="12">
        <f t="shared" si="3"/>
        <v>0.70108306002922416</v>
      </c>
      <c r="G16" s="12">
        <f t="shared" si="4"/>
        <v>1.0616350130741412</v>
      </c>
      <c r="H16" s="12">
        <f t="shared" si="5"/>
        <v>0.74726912211721097</v>
      </c>
      <c r="I16" s="12">
        <f t="shared" si="6"/>
        <v>0.20095807549593497</v>
      </c>
      <c r="J16" s="12">
        <f t="shared" si="7"/>
        <v>3.2794913059090907</v>
      </c>
      <c r="K16" s="12">
        <f t="shared" si="8"/>
        <v>0.33042909920489949</v>
      </c>
      <c r="L16" s="12">
        <f t="shared" si="9"/>
        <v>2.3649615262857142</v>
      </c>
      <c r="M16" s="12">
        <f t="shared" si="10"/>
        <v>59.972735843661965</v>
      </c>
      <c r="N16" s="12">
        <f t="shared" si="11"/>
        <v>18.531570129185766</v>
      </c>
      <c r="O16" s="16">
        <f t="shared" si="12"/>
        <v>0.24051649407850395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2.2474820861914796E-2</v>
      </c>
      <c r="D19" s="12">
        <f t="shared" si="1"/>
        <v>0</v>
      </c>
      <c r="E19" s="12">
        <f t="shared" si="2"/>
        <v>2.2435368871864324E-2</v>
      </c>
      <c r="F19" s="12">
        <f t="shared" si="3"/>
        <v>2.5476512632268866E-2</v>
      </c>
      <c r="G19" s="12">
        <f t="shared" si="4"/>
        <v>0</v>
      </c>
      <c r="H19" s="12">
        <f t="shared" si="5"/>
        <v>2.221301680515636E-2</v>
      </c>
      <c r="I19" s="12">
        <f t="shared" si="6"/>
        <v>0.13149109465844788</v>
      </c>
      <c r="J19" s="12">
        <f t="shared" si="7"/>
        <v>0</v>
      </c>
      <c r="K19" s="12">
        <f t="shared" si="8"/>
        <v>0.12596109535038233</v>
      </c>
      <c r="L19" s="12">
        <f t="shared" si="9"/>
        <v>13.027166045241756</v>
      </c>
      <c r="M19" s="12">
        <f t="shared" si="10"/>
        <v>0</v>
      </c>
      <c r="N19" s="12">
        <f t="shared" si="11"/>
        <v>9.3713210285928845</v>
      </c>
      <c r="O19" s="16">
        <f t="shared" si="12"/>
        <v>6.7270575428938204E-2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0.14126103781254229</v>
      </c>
      <c r="D22" s="12">
        <f t="shared" ref="D22:O22" si="13">SUM(D15:D21)</f>
        <v>0.36112067333333325</v>
      </c>
      <c r="E22" s="12">
        <f t="shared" si="13"/>
        <v>0.14164697637936599</v>
      </c>
      <c r="F22" s="12">
        <f t="shared" si="13"/>
        <v>0.72655957266149307</v>
      </c>
      <c r="G22" s="12">
        <f t="shared" si="13"/>
        <v>1.0616350130741412</v>
      </c>
      <c r="H22" s="12">
        <f t="shared" si="13"/>
        <v>0.76948213892236739</v>
      </c>
      <c r="I22" s="12">
        <f t="shared" si="13"/>
        <v>0.33244917015438286</v>
      </c>
      <c r="J22" s="12">
        <f t="shared" si="13"/>
        <v>3.2794913059090907</v>
      </c>
      <c r="K22" s="12">
        <f t="shared" si="13"/>
        <v>0.45639019455528185</v>
      </c>
      <c r="L22" s="12">
        <f t="shared" si="13"/>
        <v>15.392127571527471</v>
      </c>
      <c r="M22" s="12">
        <f t="shared" si="13"/>
        <v>59.972735843661965</v>
      </c>
      <c r="N22" s="12">
        <f t="shared" si="13"/>
        <v>27.902891157778651</v>
      </c>
      <c r="O22" s="12">
        <f t="shared" si="13"/>
        <v>0.30778706950744217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0.12879631772751182</v>
      </c>
      <c r="D25" s="12">
        <f>IFERROR((SUMIFS(MESKENOG2,KAYNAK,A25,SEBEP,B25,SÜRE,"Uzun",BİLDİRİM,"Bildirimli",İL,$B$10,İLÇE,$B$11)/VLOOKUP($B$11,ABONE,4,FALSE)),0)</f>
        <v>1.2284226495726496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0.13072658659905179</v>
      </c>
      <c r="F25" s="12">
        <f>IFERROR((SUMIFS(TARIMSALAG2,KAYNAK,A25,SEBEP,B25,SÜRE,"Uzun",BİLDİRİM,"Bildirimli",İL,$B$10,İLÇE,$B$11)/VLOOKUP($B$11,ABONE,6,FALSE)),0)</f>
        <v>0.78812061636556852</v>
      </c>
      <c r="G25" s="12">
        <f>IFERROR((SUMIFS(TARIMSALOG2,KAYNAK,A25,SEBEP,B25,SÜRE,"Uzun",BİLDİRİM,"Bildirimli",İL,$B$10,İLÇE,$B$11)/VLOOKUP($B$11,ABONE,7,FALSE)),0)</f>
        <v>2.4563239005424955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1.0018144815844336</v>
      </c>
      <c r="I25" s="12">
        <f>IFERROR((SUMIFS(TICARETHANEAG2,KAYNAK,A25,SEBEP,B25,SÜRE,"Uzun",BİLDİRİM,"Bildirimli",İL,$B$10,İLÇE,$B$11)/VLOOKUP($B$11,ABONE,9,FALSE)),0)</f>
        <v>0.27378759793052476</v>
      </c>
      <c r="J25" s="12">
        <f>IFERROR((SUMIFS(TICARETHANEOG2,KAYNAK,A25,SEBEP,B25,SÜRE,"Uzun",BİLDİRİM,"Bildirimli",İL,$B$10,İLÇE,$B$11)/VLOOKUP($B$11,ABONE,10,FALSE)),0)</f>
        <v>3.7159908249158247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0.41855315420560746</v>
      </c>
      <c r="L25" s="12">
        <f>IFERROR((SUMIFS(SANAYIAG2,KAYNAK,A25,SEBEP,B25,SÜRE,"Uzun",BİLDİRİM,"Bildirimli",İL,$B$10,İLÇE,$B$11)/VLOOKUP($B$11,ABONE,12,FALSE)),0)</f>
        <v>0.34113027472527474</v>
      </c>
      <c r="M25" s="12">
        <f>IFERROR((SUMIFS(SANAYIOG2,KAYNAK,A25,SEBEP,B25,SÜRE,"Uzun",BİLDİRİM,"Bildirimli",İL,$B$10,İLÇE,$B$11)/VLOOKUP($B$11,ABONE,13,FALSE)),0)</f>
        <v>42.585611267605636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12.196300830039524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0.25818820362992984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0.12997280719921847</v>
      </c>
      <c r="D26" s="12">
        <f>IFERROR((SUMIFS(MESKENOG2,KAYNAK,A26,SEBEP,B26,SÜRE,"Uzun",BİLDİRİM,"Bildirimli",İL,$B$10,İLÇE,$B$11)/VLOOKUP($B$11,ABONE,4,FALSE)),0)</f>
        <v>2.1024116777777779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0.13343519914331153</v>
      </c>
      <c r="F26" s="12">
        <f>IFERROR((SUMIFS(TARIMSALAG2,KAYNAK,A26,SEBEP,B26,SÜRE,"Uzun",BİLDİRİM,"Bildirimli",İL,$B$10,İLÇE,$B$11)/VLOOKUP($B$11,ABONE,6,FALSE)),0)</f>
        <v>1.096868910345377</v>
      </c>
      <c r="G26" s="12">
        <f>IFERROR((SUMIFS(TARIMSALOG2,KAYNAK,A26,SEBEP,B26,SÜRE,"Uzun",BİLDİRİM,"Bildirimli",İL,$B$10,İLÇE,$B$11)/VLOOKUP($B$11,ABONE,7,FALSE)),0)</f>
        <v>1.7825564819168174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1.1847042652397497</v>
      </c>
      <c r="I26" s="12">
        <f>IFERROR((SUMIFS(TICARETHANEAG2,KAYNAK,A26,SEBEP,B26,SÜRE,"Uzun",BİLDİRİM,"Bildirimli",İL,$B$10,İLÇE,$B$11)/VLOOKUP($B$11,ABONE,9,FALSE)),0)</f>
        <v>0.25164046925351075</v>
      </c>
      <c r="J26" s="12">
        <f>IFERROR((SUMIFS(TICARETHANEOG2,KAYNAK,A26,SEBEP,B26,SÜRE,"Uzun",BİLDİRİM,"Bildirimli",İL,$B$10,İLÇE,$B$11)/VLOOKUP($B$11,ABONE,10,FALSE)),0)</f>
        <v>5.7696873309764305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0.4837078606343812</v>
      </c>
      <c r="L26" s="12">
        <f>IFERROR((SUMIFS(SANAYIAG2,KAYNAK,A26,SEBEP,B26,SÜRE,"Uzun",BİLDİRİM,"Bildirimli",İL,$B$10,İLÇE,$B$11)/VLOOKUP($B$11,ABONE,12,FALSE)),0)</f>
        <v>1.8322344604395602</v>
      </c>
      <c r="M26" s="12">
        <f>IFERROR((SUMIFS(SANAYIOG2,KAYNAK,A26,SEBEP,B26,SÜRE,"Uzun",BİLDİRİM,"Bildirimli",İL,$B$10,İLÇE,$B$11)/VLOOKUP($B$11,ABONE,13,FALSE)),0)</f>
        <v>30.491568450704222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9.8749724577075089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0.27345568698872824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3.3925838125798448E-2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3.3866285178239211E-2</v>
      </c>
      <c r="F28" s="12">
        <f>IFERROR((SUMIFS(TARIMSALAG2,KAYNAK,A28,SEBEP,B28,SÜRE,"Uzun",BİLDİRİM,"Bildirimli",İL,$B$10,İLÇE,$B$11)/VLOOKUP($B$11,ABONE,6,FALSE)),0)</f>
        <v>3.2142660281615303E-3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2.8025242830669447E-3</v>
      </c>
      <c r="I28" s="12">
        <f>IFERROR((SUMIFS(TICARETHANEAG2,KAYNAK,A28,SEBEP,B28,SÜRE,"Uzun",BİLDİRİM,"Bildirimli",İL,$B$10,İLÇE,$B$11)/VLOOKUP($B$11,ABONE,9,FALSE)),0)</f>
        <v>5.8171677451330381E-2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5.5725205035152936E-2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3.581207007881447E-2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0.29269496305252879</v>
      </c>
      <c r="D30" s="12">
        <f t="shared" ref="D30:O30" si="14">SUM(D25:D29)</f>
        <v>3.3308343273504275</v>
      </c>
      <c r="E30" s="12">
        <f t="shared" si="14"/>
        <v>0.29802807092060252</v>
      </c>
      <c r="F30" s="12">
        <f t="shared" si="14"/>
        <v>1.8882037927391071</v>
      </c>
      <c r="G30" s="12">
        <f t="shared" si="14"/>
        <v>4.2388803824593131</v>
      </c>
      <c r="H30" s="12">
        <f t="shared" si="14"/>
        <v>2.1893212711072505</v>
      </c>
      <c r="I30" s="12">
        <f t="shared" si="14"/>
        <v>0.58359974463536579</v>
      </c>
      <c r="J30" s="12">
        <f t="shared" si="14"/>
        <v>9.4856781558922556</v>
      </c>
      <c r="K30" s="12">
        <f t="shared" si="14"/>
        <v>0.95798621987514165</v>
      </c>
      <c r="L30" s="12">
        <f t="shared" si="14"/>
        <v>2.1733647351648351</v>
      </c>
      <c r="M30" s="12">
        <f t="shared" si="14"/>
        <v>73.07717971830985</v>
      </c>
      <c r="N30" s="12">
        <f t="shared" si="14"/>
        <v>22.071273287747033</v>
      </c>
      <c r="O30" s="12">
        <f t="shared" si="14"/>
        <v>0.56745596069747251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66535</v>
      </c>
      <c r="D34" s="20">
        <f>VLOOKUP($B$11,ABONE,4,FALSE)</f>
        <v>117</v>
      </c>
      <c r="E34" s="20">
        <f>VLOOKUP($B$11,ABONE,5,FALSE)</f>
        <v>66652</v>
      </c>
      <c r="F34" s="20">
        <f>VLOOKUP($B$11,ABONE,6,FALSE)</f>
        <v>3764</v>
      </c>
      <c r="G34" s="20">
        <f>VLOOKUP($B$11,ABONE,7,FALSE)</f>
        <v>553</v>
      </c>
      <c r="H34" s="20">
        <f>VLOOKUP($B$11,ABONE,8,FALSE)</f>
        <v>4317</v>
      </c>
      <c r="I34" s="20">
        <f>VLOOKUP($B$11,ABONE,9,FALSE)</f>
        <v>13530</v>
      </c>
      <c r="J34" s="20">
        <f>VLOOKUP($B$11,ABONE,10,FALSE)</f>
        <v>594</v>
      </c>
      <c r="K34" s="20">
        <f>VLOOKUP($B$11,ABONE,11,FALSE)</f>
        <v>14124</v>
      </c>
      <c r="L34" s="20">
        <f>VLOOKUP($B$11,ABONE,12,FALSE)</f>
        <v>182</v>
      </c>
      <c r="M34" s="20">
        <f>VLOOKUP($B$11,ABONE,13,FALSE)</f>
        <v>71</v>
      </c>
      <c r="N34" s="20">
        <f>VLOOKUP($B$11,ABONE,14,FALSE)</f>
        <v>253</v>
      </c>
      <c r="O34" s="20">
        <f>VLOOKUP($B$11,ABONE,15,FALSE)</f>
        <v>85346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13316.688022364899</v>
      </c>
      <c r="D35" s="20">
        <f>VLOOKUP($B$11,TUKETIM,4,FALSE)</f>
        <v>205.7722449396077</v>
      </c>
      <c r="E35" s="20">
        <f>VLOOKUP($B$11,TUKETIM,5,FALSE)</f>
        <v>13522.460267304506</v>
      </c>
      <c r="F35" s="20">
        <f>VLOOKUP($B$11,TUKETIM,6,FALSE)</f>
        <v>2249.7565834592233</v>
      </c>
      <c r="G35" s="20">
        <f>VLOOKUP($B$11,TUKETIM,7,FALSE)</f>
        <v>1246.2031937897029</v>
      </c>
      <c r="H35" s="20">
        <f>VLOOKUP($B$11,TUKETIM,8,FALSE)</f>
        <v>3495.959777248926</v>
      </c>
      <c r="I35" s="20">
        <f>VLOOKUP($B$11,TUKETIM,9,FALSE)</f>
        <v>7860.3115440112497</v>
      </c>
      <c r="J35" s="20">
        <f>VLOOKUP($B$11,TUKETIM,10,FALSE)</f>
        <v>9931.6685807249287</v>
      </c>
      <c r="K35" s="20">
        <f>VLOOKUP($B$11,TUKETIM,11,FALSE)</f>
        <v>17791.980124736179</v>
      </c>
      <c r="L35" s="20">
        <f>VLOOKUP($B$11,TUKETIM,12,FALSE)</f>
        <v>1967.4989344397013</v>
      </c>
      <c r="M35" s="20">
        <f>VLOOKUP($B$11,TUKETIM,13,FALSE)</f>
        <v>9718.1149811860578</v>
      </c>
      <c r="N35" s="20">
        <f>VLOOKUP($B$11,TUKETIM,14,FALSE)</f>
        <v>11685.61391562576</v>
      </c>
      <c r="O35" s="20">
        <f>VLOOKUP($B$11,TUKETIM,15,FALSE)</f>
        <v>46496.014084915369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358154.0880000061</v>
      </c>
      <c r="D36" s="20">
        <f>VLOOKUP($B$11,ANLASMA,4,FALSE)</f>
        <v>6988.58</v>
      </c>
      <c r="E36" s="20">
        <f>VLOOKUP($B$11,ANLASMA,5,FALSE)</f>
        <v>365142.66800000612</v>
      </c>
      <c r="F36" s="20">
        <f>VLOOKUP($B$11,ANLASMA,6,FALSE)</f>
        <v>21049.389999999901</v>
      </c>
      <c r="G36" s="20">
        <f>VLOOKUP($B$11,ANLASMA,7,FALSE)</f>
        <v>17750.47</v>
      </c>
      <c r="H36" s="20">
        <f>VLOOKUP($B$11,ANLASMA,8,FALSE)</f>
        <v>38799.859999999899</v>
      </c>
      <c r="I36" s="20">
        <f>VLOOKUP($B$11,ANLASMA,9,FALSE)</f>
        <v>99929.282999997697</v>
      </c>
      <c r="J36" s="20">
        <f>VLOOKUP($B$11,ANLASMA,10,FALSE)</f>
        <v>93445.04</v>
      </c>
      <c r="K36" s="20">
        <f>VLOOKUP($B$11,ANLASMA,11,FALSE)</f>
        <v>193374.3229999977</v>
      </c>
      <c r="L36" s="20">
        <f>VLOOKUP($B$11,ANLASMA,12,FALSE)</f>
        <v>7707.5140000000092</v>
      </c>
      <c r="M36" s="20">
        <f>VLOOKUP($B$11,ANLASMA,13,FALSE)</f>
        <v>41095.730000000003</v>
      </c>
      <c r="N36" s="20">
        <f>VLOOKUP($B$11,ANLASMA,14,FALSE)</f>
        <v>48803.244000000013</v>
      </c>
      <c r="O36" s="20">
        <f>VLOOKUP($B$11,ANLASMA,15,FALSE)</f>
        <v>646120.0950000037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D25C83A5-12AF-46C9-A11E-F3C97F538671}">
      <formula1>10</formula1>
      <formula2>10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8A6BA-3680-48E1-B936-E234452343D6}">
  <dimension ref="A1:AC67"/>
  <sheetViews>
    <sheetView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95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0.65232736930659985</v>
      </c>
      <c r="D16" s="12">
        <f t="shared" si="1"/>
        <v>2.5493349217460319</v>
      </c>
      <c r="E16" s="12">
        <f t="shared" si="2"/>
        <v>0.66028127937972114</v>
      </c>
      <c r="F16" s="12">
        <f t="shared" si="3"/>
        <v>0.77505446642613629</v>
      </c>
      <c r="G16" s="12">
        <f t="shared" si="4"/>
        <v>14.262027785398232</v>
      </c>
      <c r="H16" s="12">
        <f t="shared" si="5"/>
        <v>4.0525340041548397</v>
      </c>
      <c r="I16" s="12">
        <f t="shared" si="6"/>
        <v>1.4159828131010377</v>
      </c>
      <c r="J16" s="12">
        <f t="shared" si="7"/>
        <v>82.336628094736852</v>
      </c>
      <c r="K16" s="12">
        <f t="shared" si="8"/>
        <v>5.4392113526670691</v>
      </c>
      <c r="L16" s="12">
        <f t="shared" si="9"/>
        <v>8.8789126166666676</v>
      </c>
      <c r="M16" s="12">
        <f t="shared" si="10"/>
        <v>110.19636815714284</v>
      </c>
      <c r="N16" s="12">
        <f t="shared" si="11"/>
        <v>92.316817179411743</v>
      </c>
      <c r="O16" s="16">
        <f t="shared" si="12"/>
        <v>1.4173665229337766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0.13794602226365912</v>
      </c>
      <c r="D19" s="12">
        <f t="shared" si="1"/>
        <v>0</v>
      </c>
      <c r="E19" s="12">
        <f t="shared" si="2"/>
        <v>0.13736763223320353</v>
      </c>
      <c r="F19" s="12">
        <f t="shared" si="3"/>
        <v>0.16746152859307387</v>
      </c>
      <c r="G19" s="12">
        <f t="shared" si="4"/>
        <v>0</v>
      </c>
      <c r="H19" s="12">
        <f t="shared" si="5"/>
        <v>0.12676657648335912</v>
      </c>
      <c r="I19" s="12">
        <f t="shared" si="6"/>
        <v>0.32972728338699431</v>
      </c>
      <c r="J19" s="12">
        <f t="shared" si="7"/>
        <v>0</v>
      </c>
      <c r="K19" s="12">
        <f t="shared" si="8"/>
        <v>0.31333383753421901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0.1617876589159393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3.3667766081871349E-5</v>
      </c>
      <c r="D20" s="12">
        <f t="shared" si="1"/>
        <v>0</v>
      </c>
      <c r="E20" s="12">
        <f t="shared" si="2"/>
        <v>3.3526601444211509E-5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2.8379704797047971E-5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0.79030705933634082</v>
      </c>
      <c r="D22" s="12">
        <f t="shared" ref="D22:O22" si="13">SUM(D15:D21)</f>
        <v>2.5493349217460319</v>
      </c>
      <c r="E22" s="12">
        <f t="shared" si="13"/>
        <v>0.79768243821436879</v>
      </c>
      <c r="F22" s="12">
        <f t="shared" si="13"/>
        <v>0.94251599501921013</v>
      </c>
      <c r="G22" s="12">
        <f t="shared" si="13"/>
        <v>14.262027785398232</v>
      </c>
      <c r="H22" s="12">
        <f t="shared" si="13"/>
        <v>4.1793005806381984</v>
      </c>
      <c r="I22" s="12">
        <f t="shared" si="13"/>
        <v>1.7457100964880321</v>
      </c>
      <c r="J22" s="12">
        <f t="shared" si="13"/>
        <v>82.336628094736852</v>
      </c>
      <c r="K22" s="12">
        <f t="shared" si="13"/>
        <v>5.7525451902012881</v>
      </c>
      <c r="L22" s="12">
        <f t="shared" si="13"/>
        <v>8.8789126166666676</v>
      </c>
      <c r="M22" s="12">
        <f t="shared" si="13"/>
        <v>110.19636815714284</v>
      </c>
      <c r="N22" s="12">
        <f t="shared" si="13"/>
        <v>92.316817179411743</v>
      </c>
      <c r="O22" s="12">
        <f t="shared" si="13"/>
        <v>1.579182561554513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7.694545029239766E-2</v>
      </c>
      <c r="D26" s="12">
        <f>IFERROR((SUMIFS(MESKENOG2,KAYNAK,A26,SEBEP,B26,SÜRE,"Uzun",BİLDİRİM,"Bildirimli",İL,$B$10,İLÇE,$B$11)/VLOOKUP($B$11,ABONE,4,FALSE)),0)</f>
        <v>0.37630425666666667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7.8200623484742604E-2</v>
      </c>
      <c r="F26" s="12">
        <f>IFERROR((SUMIFS(TARIMSALAG2,KAYNAK,A26,SEBEP,B26,SÜRE,"Uzun",BİLDİRİM,"Bildirimli",İL,$B$10,İLÇE,$B$11)/VLOOKUP($B$11,ABONE,6,FALSE)),0)</f>
        <v>0.15578242329545455</v>
      </c>
      <c r="G26" s="12">
        <f>IFERROR((SUMIFS(TARIMSALOG2,KAYNAK,A26,SEBEP,B26,SÜRE,"Uzun",BİLDİRİM,"Bildirimli",İL,$B$10,İLÇE,$B$11)/VLOOKUP($B$11,ABONE,7,FALSE)),0)</f>
        <v>0.16943544663716811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0.15910025477419354</v>
      </c>
      <c r="I26" s="12">
        <f>IFERROR((SUMIFS(TICARETHANEAG2,KAYNAK,A26,SEBEP,B26,SÜRE,"Uzun",BİLDİRİM,"Bildirimli",İL,$B$10,İLÇE,$B$11)/VLOOKUP($B$11,ABONE,9,FALSE)),0)</f>
        <v>0.16850024782884981</v>
      </c>
      <c r="J26" s="12">
        <f>IFERROR((SUMIFS(TICARETHANEOG2,KAYNAK,A26,SEBEP,B26,SÜRE,"Uzun",BİLDİRİM,"Bildirimli",İL,$B$10,İLÇE,$B$11)/VLOOKUP($B$11,ABONE,10,FALSE)),0)</f>
        <v>0.53317038461538457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0.18663098933172301</v>
      </c>
      <c r="L26" s="12">
        <f>IFERROR((SUMIFS(SANAYIAG2,KAYNAK,A26,SEBEP,B26,SÜRE,"Uzun",BİLDİRİM,"Bildirimli",İL,$B$10,İLÇE,$B$11)/VLOOKUP($B$11,ABONE,12,FALSE)),0)</f>
        <v>3.4080143333333335</v>
      </c>
      <c r="M26" s="12">
        <f>IFERROR((SUMIFS(SANAYIOG2,KAYNAK,A26,SEBEP,B26,SÜRE,"Uzun",BİLDİRİM,"Bildirimli",İL,$B$10,İLÇE,$B$11)/VLOOKUP($B$11,ABONE,13,FALSE)),0)</f>
        <v>1.5819733571428571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1.9042158823529414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9.5308385110560251E-2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2.7664422957393481E-2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2.7548429569731456E-2</v>
      </c>
      <c r="F28" s="12">
        <f>IFERROR((SUMIFS(TARIMSALAG2,KAYNAK,A28,SEBEP,B28,SÜRE,"Uzun",BİLDİRİM,"Bildirimli",İL,$B$10,İLÇE,$B$11)/VLOOKUP($B$11,ABONE,6,FALSE)),0)</f>
        <v>5.5563309659090912E-2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4.2060827956989254E-2</v>
      </c>
      <c r="I28" s="12">
        <f>IFERROR((SUMIFS(TICARETHANEAG2,KAYNAK,A28,SEBEP,B28,SÜRE,"Uzun",BİLDİRİM,"Bildirimli",İL,$B$10,İLÇE,$B$11)/VLOOKUP($B$11,ABONE,9,FALSE)),0)</f>
        <v>2.2350900021181952E-2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2.1239653582930756E-2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2.6842476014760145E-2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0.10460987324979114</v>
      </c>
      <c r="D30" s="12">
        <f t="shared" ref="D30:O30" si="14">SUM(D25:D29)</f>
        <v>0.37630425666666667</v>
      </c>
      <c r="E30" s="12">
        <f t="shared" si="14"/>
        <v>0.10574905305447406</v>
      </c>
      <c r="F30" s="12">
        <f t="shared" si="14"/>
        <v>0.21134573295454545</v>
      </c>
      <c r="G30" s="12">
        <f t="shared" si="14"/>
        <v>0.16943544663716811</v>
      </c>
      <c r="H30" s="12">
        <f t="shared" si="14"/>
        <v>0.2011610827311828</v>
      </c>
      <c r="I30" s="12">
        <f t="shared" si="14"/>
        <v>0.19085114785003177</v>
      </c>
      <c r="J30" s="12">
        <f t="shared" si="14"/>
        <v>0.53317038461538457</v>
      </c>
      <c r="K30" s="12">
        <f t="shared" si="14"/>
        <v>0.20787064291465376</v>
      </c>
      <c r="L30" s="12">
        <f t="shared" si="14"/>
        <v>3.4080143333333335</v>
      </c>
      <c r="M30" s="12">
        <f t="shared" si="14"/>
        <v>1.5819733571428571</v>
      </c>
      <c r="N30" s="12">
        <f t="shared" si="14"/>
        <v>1.9042158823529414</v>
      </c>
      <c r="O30" s="12">
        <f t="shared" si="14"/>
        <v>0.12215086112532039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29925</v>
      </c>
      <c r="D34" s="20">
        <f>VLOOKUP($B$11,ABONE,4,FALSE)</f>
        <v>126</v>
      </c>
      <c r="E34" s="20">
        <f>VLOOKUP($B$11,ABONE,5,FALSE)</f>
        <v>30051</v>
      </c>
      <c r="F34" s="20">
        <f>VLOOKUP($B$11,ABONE,6,FALSE)</f>
        <v>352</v>
      </c>
      <c r="G34" s="20">
        <f>VLOOKUP($B$11,ABONE,7,FALSE)</f>
        <v>113</v>
      </c>
      <c r="H34" s="20">
        <f>VLOOKUP($B$11,ABONE,8,FALSE)</f>
        <v>465</v>
      </c>
      <c r="I34" s="20">
        <f>VLOOKUP($B$11,ABONE,9,FALSE)</f>
        <v>4721</v>
      </c>
      <c r="J34" s="20">
        <f>VLOOKUP($B$11,ABONE,10,FALSE)</f>
        <v>247</v>
      </c>
      <c r="K34" s="20">
        <f>VLOOKUP($B$11,ABONE,11,FALSE)</f>
        <v>4968</v>
      </c>
      <c r="L34" s="20">
        <f>VLOOKUP($B$11,ABONE,12,FALSE)</f>
        <v>3</v>
      </c>
      <c r="M34" s="20">
        <f>VLOOKUP($B$11,ABONE,13,FALSE)</f>
        <v>14</v>
      </c>
      <c r="N34" s="20">
        <f>VLOOKUP($B$11,ABONE,14,FALSE)</f>
        <v>17</v>
      </c>
      <c r="O34" s="20">
        <f>VLOOKUP($B$11,ABONE,15,FALSE)</f>
        <v>35501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6016.0916986486964</v>
      </c>
      <c r="D35" s="20">
        <f>VLOOKUP($B$11,TUKETIM,4,FALSE)</f>
        <v>172.53250872377319</v>
      </c>
      <c r="E35" s="20">
        <f>VLOOKUP($B$11,TUKETIM,5,FALSE)</f>
        <v>6188.6242073724698</v>
      </c>
      <c r="F35" s="20">
        <f>VLOOKUP($B$11,TUKETIM,6,FALSE)</f>
        <v>97.950704657534246</v>
      </c>
      <c r="G35" s="20">
        <f>VLOOKUP($B$11,TUKETIM,7,FALSE)</f>
        <v>811.8476931193178</v>
      </c>
      <c r="H35" s="20">
        <f>VLOOKUP($B$11,TUKETIM,8,FALSE)</f>
        <v>909.79839777685208</v>
      </c>
      <c r="I35" s="20">
        <f>VLOOKUP($B$11,TUKETIM,9,FALSE)</f>
        <v>2700.9438001129638</v>
      </c>
      <c r="J35" s="20">
        <f>VLOOKUP($B$11,TUKETIM,10,FALSE)</f>
        <v>5711.354297731762</v>
      </c>
      <c r="K35" s="20">
        <f>VLOOKUP($B$11,TUKETIM,11,FALSE)</f>
        <v>8412.2980978447267</v>
      </c>
      <c r="L35" s="20">
        <f>VLOOKUP($B$11,TUKETIM,12,FALSE)</f>
        <v>2.3803999999999998</v>
      </c>
      <c r="M35" s="20">
        <f>VLOOKUP($B$11,TUKETIM,13,FALSE)</f>
        <v>840.74929999999995</v>
      </c>
      <c r="N35" s="20">
        <f>VLOOKUP($B$11,TUKETIM,14,FALSE)</f>
        <v>843.12969999999996</v>
      </c>
      <c r="O35" s="20">
        <f>VLOOKUP($B$11,TUKETIM,15,FALSE)</f>
        <v>16353.850402994047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166016.02499999799</v>
      </c>
      <c r="D36" s="20">
        <f>VLOOKUP($B$11,ANLASMA,4,FALSE)</f>
        <v>4299.3</v>
      </c>
      <c r="E36" s="20">
        <f>VLOOKUP($B$11,ANLASMA,5,FALSE)</f>
        <v>170315.32499999797</v>
      </c>
      <c r="F36" s="20">
        <f>VLOOKUP($B$11,ANLASMA,6,FALSE)</f>
        <v>1886.27</v>
      </c>
      <c r="G36" s="20">
        <f>VLOOKUP($B$11,ANLASMA,7,FALSE)</f>
        <v>5594.4</v>
      </c>
      <c r="H36" s="20">
        <f>VLOOKUP($B$11,ANLASMA,8,FALSE)</f>
        <v>7480.67</v>
      </c>
      <c r="I36" s="20">
        <f>VLOOKUP($B$11,ANLASMA,9,FALSE)</f>
        <v>25186.4729999999</v>
      </c>
      <c r="J36" s="20">
        <f>VLOOKUP($B$11,ANLASMA,10,FALSE)</f>
        <v>71640.14</v>
      </c>
      <c r="K36" s="20">
        <f>VLOOKUP($B$11,ANLASMA,11,FALSE)</f>
        <v>96826.612999999896</v>
      </c>
      <c r="L36" s="20">
        <f>VLOOKUP($B$11,ANLASMA,12,FALSE)</f>
        <v>41.6</v>
      </c>
      <c r="M36" s="20">
        <f>VLOOKUP($B$11,ANLASMA,13,FALSE)</f>
        <v>4963.8</v>
      </c>
      <c r="N36" s="20">
        <f>VLOOKUP($B$11,ANLASMA,14,FALSE)</f>
        <v>5005.4000000000005</v>
      </c>
      <c r="O36" s="20">
        <f>VLOOKUP($B$11,ANLASMA,15,FALSE)</f>
        <v>279628.00799999788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56CACC03-3654-4FF7-968A-37A672B0CFB0}">
      <formula1>10</formula1>
      <formula2>10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5DC82-208C-4CF8-A4D2-CC10384F4CC9}">
  <dimension ref="A1:AC67"/>
  <sheetViews>
    <sheetView topLeftCell="A15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102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0.17272263142484012</v>
      </c>
      <c r="D16" s="12">
        <f t="shared" si="1"/>
        <v>0.17787159087499999</v>
      </c>
      <c r="E16" s="12">
        <f t="shared" si="2"/>
        <v>0.17272580318703318</v>
      </c>
      <c r="F16" s="12">
        <f t="shared" si="3"/>
        <v>0.7491296689148037</v>
      </c>
      <c r="G16" s="12">
        <f t="shared" si="4"/>
        <v>1.5643747606557372</v>
      </c>
      <c r="H16" s="12">
        <f t="shared" si="5"/>
        <v>0.80510035050872264</v>
      </c>
      <c r="I16" s="12">
        <f t="shared" si="6"/>
        <v>0.61853414976817711</v>
      </c>
      <c r="J16" s="12">
        <f t="shared" si="7"/>
        <v>37.330629676383829</v>
      </c>
      <c r="K16" s="12">
        <f t="shared" si="8"/>
        <v>1.8522400075872367</v>
      </c>
      <c r="L16" s="12">
        <f t="shared" si="9"/>
        <v>3.7311222749999997</v>
      </c>
      <c r="M16" s="12">
        <f t="shared" si="10"/>
        <v>2711.7173082736845</v>
      </c>
      <c r="N16" s="12">
        <f t="shared" si="11"/>
        <v>2240.7631889695654</v>
      </c>
      <c r="O16" s="16">
        <f t="shared" si="12"/>
        <v>3.421198090424407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2.5499305694583564E-2</v>
      </c>
      <c r="D19" s="12">
        <f t="shared" si="1"/>
        <v>0</v>
      </c>
      <c r="E19" s="12">
        <f t="shared" si="2"/>
        <v>2.5483598106568115E-2</v>
      </c>
      <c r="F19" s="12">
        <f t="shared" si="3"/>
        <v>6.8378107939577035E-2</v>
      </c>
      <c r="G19" s="12">
        <f t="shared" si="4"/>
        <v>0</v>
      </c>
      <c r="H19" s="12">
        <f t="shared" si="5"/>
        <v>6.3683606437816537E-2</v>
      </c>
      <c r="I19" s="12">
        <f t="shared" si="6"/>
        <v>5.7564112258440457E-2</v>
      </c>
      <c r="J19" s="12">
        <f t="shared" si="7"/>
        <v>0</v>
      </c>
      <c r="K19" s="12">
        <f t="shared" si="8"/>
        <v>5.5629676714114049E-2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3.4286713181626349E-2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0.19822193711942368</v>
      </c>
      <c r="D22" s="12">
        <f t="shared" ref="D22:O22" si="13">SUM(D15:D21)</f>
        <v>0.17787159087499999</v>
      </c>
      <c r="E22" s="12">
        <f t="shared" si="13"/>
        <v>0.19820940129360129</v>
      </c>
      <c r="F22" s="12">
        <f t="shared" si="13"/>
        <v>0.8175077768543807</v>
      </c>
      <c r="G22" s="12">
        <f t="shared" si="13"/>
        <v>1.5643747606557372</v>
      </c>
      <c r="H22" s="12">
        <f t="shared" si="13"/>
        <v>0.8687839569465392</v>
      </c>
      <c r="I22" s="12">
        <f t="shared" si="13"/>
        <v>0.6760982620266176</v>
      </c>
      <c r="J22" s="12">
        <f t="shared" si="13"/>
        <v>37.330629676383829</v>
      </c>
      <c r="K22" s="12">
        <f t="shared" si="13"/>
        <v>1.9078696843013507</v>
      </c>
      <c r="L22" s="12">
        <f t="shared" si="13"/>
        <v>3.7311222749999997</v>
      </c>
      <c r="M22" s="12">
        <f t="shared" si="13"/>
        <v>2711.7173082736845</v>
      </c>
      <c r="N22" s="12">
        <f t="shared" si="13"/>
        <v>2240.7631889695654</v>
      </c>
      <c r="O22" s="12">
        <f t="shared" si="13"/>
        <v>3.4554848036060335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7.9187620741197312E-2</v>
      </c>
      <c r="D26" s="12">
        <f>IFERROR((SUMIFS(MESKENOG2,KAYNAK,A26,SEBEP,B26,SÜRE,"Uzun",BİLDİRİM,"Bildirimli",İL,$B$10,İLÇE,$B$11)/VLOOKUP($B$11,ABONE,4,FALSE)),0)</f>
        <v>3.7985187500000003E-2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7.916224001694E-2</v>
      </c>
      <c r="F26" s="12">
        <f>IFERROR((SUMIFS(TARIMSALAG2,KAYNAK,A26,SEBEP,B26,SÜRE,"Uzun",BİLDİRİM,"Bildirimli",İL,$B$10,İLÇE,$B$11)/VLOOKUP($B$11,ABONE,6,FALSE)),0)</f>
        <v>0.76553841858610272</v>
      </c>
      <c r="G26" s="12">
        <f>IFERROR((SUMIFS(TARIMSALOG2,KAYNAK,A26,SEBEP,B26,SÜRE,"Uzun",BİLDİRİM,"Bildirimli",İL,$B$10,İLÇE,$B$11)/VLOOKUP($B$11,ABONE,7,FALSE)),0)</f>
        <v>0.37568645901639341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0.73877311804164325</v>
      </c>
      <c r="I26" s="12">
        <f>IFERROR((SUMIFS(TICARETHANEAG2,KAYNAK,A26,SEBEP,B26,SÜRE,"Uzun",BİLDİRİM,"Bildirimli",İL,$B$10,İLÇE,$B$11)/VLOOKUP($B$11,ABONE,9,FALSE)),0)</f>
        <v>0.52390695468914639</v>
      </c>
      <c r="J26" s="12">
        <f>IFERROR((SUMIFS(TICARETHANEOG2,KAYNAK,A26,SEBEP,B26,SÜRE,"Uzun",BİLDİRİM,"Bildirimli",İL,$B$10,İLÇE,$B$11)/VLOOKUP($B$11,ABONE,10,FALSE)),0)</f>
        <v>4.3820063636363633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0.65355795315682275</v>
      </c>
      <c r="L26" s="12">
        <f>IFERROR((SUMIFS(SANAYIAG2,KAYNAK,A26,SEBEP,B26,SÜRE,"Uzun",BİLDİRİM,"Bildirimli",İL,$B$10,İLÇE,$B$11)/VLOOKUP($B$11,ABONE,12,FALSE)),0)</f>
        <v>22.807994999999998</v>
      </c>
      <c r="M26" s="12">
        <f>IFERROR((SUMIFS(SANAYIOG2,KAYNAK,A26,SEBEP,B26,SÜRE,"Uzun",BİLDİRİM,"Bildirimli",İL,$B$10,İLÇE,$B$11)/VLOOKUP($B$11,ABONE,13,FALSE)),0)</f>
        <v>158.87004210526317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135.20707739130435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0.41594904144025263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7.9187620741197312E-2</v>
      </c>
      <c r="D30" s="12">
        <f t="shared" ref="D30:O30" si="14">SUM(D25:D29)</f>
        <v>3.7985187500000003E-2</v>
      </c>
      <c r="E30" s="12">
        <f t="shared" si="14"/>
        <v>7.916224001694E-2</v>
      </c>
      <c r="F30" s="12">
        <f t="shared" si="14"/>
        <v>0.76553841858610272</v>
      </c>
      <c r="G30" s="12">
        <f t="shared" si="14"/>
        <v>0.37568645901639341</v>
      </c>
      <c r="H30" s="12">
        <f t="shared" si="14"/>
        <v>0.73877311804164325</v>
      </c>
      <c r="I30" s="12">
        <f t="shared" si="14"/>
        <v>0.52390695468914639</v>
      </c>
      <c r="J30" s="12">
        <f t="shared" si="14"/>
        <v>4.3820063636363633</v>
      </c>
      <c r="K30" s="12">
        <f t="shared" si="14"/>
        <v>0.65355795315682275</v>
      </c>
      <c r="L30" s="12">
        <f t="shared" si="14"/>
        <v>22.807994999999998</v>
      </c>
      <c r="M30" s="12">
        <f t="shared" si="14"/>
        <v>158.87004210526317</v>
      </c>
      <c r="N30" s="12">
        <f t="shared" si="14"/>
        <v>135.20707739130435</v>
      </c>
      <c r="O30" s="12">
        <f t="shared" si="14"/>
        <v>0.41594904144025263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12979</v>
      </c>
      <c r="D34" s="20">
        <f>VLOOKUP($B$11,ABONE,4,FALSE)</f>
        <v>8</v>
      </c>
      <c r="E34" s="20">
        <f>VLOOKUP($B$11,ABONE,5,FALSE)</f>
        <v>12987</v>
      </c>
      <c r="F34" s="20">
        <f>VLOOKUP($B$11,ABONE,6,FALSE)</f>
        <v>1655</v>
      </c>
      <c r="G34" s="20">
        <f>VLOOKUP($B$11,ABONE,7,FALSE)</f>
        <v>122</v>
      </c>
      <c r="H34" s="20">
        <f>VLOOKUP($B$11,ABONE,8,FALSE)</f>
        <v>1777</v>
      </c>
      <c r="I34" s="20">
        <f>VLOOKUP($B$11,ABONE,9,FALSE)</f>
        <v>2847</v>
      </c>
      <c r="J34" s="20">
        <f>VLOOKUP($B$11,ABONE,10,FALSE)</f>
        <v>99</v>
      </c>
      <c r="K34" s="20">
        <f>VLOOKUP($B$11,ABONE,11,FALSE)</f>
        <v>2946</v>
      </c>
      <c r="L34" s="20">
        <f>VLOOKUP($B$11,ABONE,12,FALSE)</f>
        <v>4</v>
      </c>
      <c r="M34" s="20">
        <f>VLOOKUP($B$11,ABONE,13,FALSE)</f>
        <v>19</v>
      </c>
      <c r="N34" s="20">
        <f>VLOOKUP($B$11,ABONE,14,FALSE)</f>
        <v>23</v>
      </c>
      <c r="O34" s="20">
        <f>VLOOKUP($B$11,ABONE,15,FALSE)</f>
        <v>17733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2014.6237950142076</v>
      </c>
      <c r="D35" s="20">
        <f>VLOOKUP($B$11,TUKETIM,4,FALSE)</f>
        <v>1.4328000000000001</v>
      </c>
      <c r="E35" s="20">
        <f>VLOOKUP($B$11,TUKETIM,5,FALSE)</f>
        <v>2016.0565950142077</v>
      </c>
      <c r="F35" s="20">
        <f>VLOOKUP($B$11,TUKETIM,6,FALSE)</f>
        <v>1272.2792420439798</v>
      </c>
      <c r="G35" s="20">
        <f>VLOOKUP($B$11,TUKETIM,7,FALSE)</f>
        <v>219.89500000000001</v>
      </c>
      <c r="H35" s="20">
        <f>VLOOKUP($B$11,TUKETIM,8,FALSE)</f>
        <v>1492.1742420439798</v>
      </c>
      <c r="I35" s="20">
        <f>VLOOKUP($B$11,TUKETIM,9,FALSE)</f>
        <v>1290.7972766844573</v>
      </c>
      <c r="J35" s="20">
        <f>VLOOKUP($B$11,TUKETIM,10,FALSE)</f>
        <v>1032.9094872036824</v>
      </c>
      <c r="K35" s="20">
        <f>VLOOKUP($B$11,TUKETIM,11,FALSE)</f>
        <v>2323.7067638881399</v>
      </c>
      <c r="L35" s="20">
        <f>VLOOKUP($B$11,TUKETIM,12,FALSE)</f>
        <v>58.218600000000002</v>
      </c>
      <c r="M35" s="20">
        <f>VLOOKUP($B$11,TUKETIM,13,FALSE)</f>
        <v>12752.6756</v>
      </c>
      <c r="N35" s="20">
        <f>VLOOKUP($B$11,TUKETIM,14,FALSE)</f>
        <v>12810.894200000001</v>
      </c>
      <c r="O35" s="20">
        <f>VLOOKUP($B$11,TUKETIM,15,FALSE)</f>
        <v>18642.831800946329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55032.010000000104</v>
      </c>
      <c r="D36" s="20">
        <f>VLOOKUP($B$11,ANLASMA,4,FALSE)</f>
        <v>100</v>
      </c>
      <c r="E36" s="20">
        <f>VLOOKUP($B$11,ANLASMA,5,FALSE)</f>
        <v>55132.010000000104</v>
      </c>
      <c r="F36" s="20">
        <f>VLOOKUP($B$11,ANLASMA,6,FALSE)</f>
        <v>12786.2410000001</v>
      </c>
      <c r="G36" s="20">
        <f>VLOOKUP($B$11,ANLASMA,7,FALSE)</f>
        <v>6448.02</v>
      </c>
      <c r="H36" s="20">
        <f>VLOOKUP($B$11,ANLASMA,8,FALSE)</f>
        <v>19234.2610000001</v>
      </c>
      <c r="I36" s="20">
        <f>VLOOKUP($B$11,ANLASMA,9,FALSE)</f>
        <v>15792.029000000099</v>
      </c>
      <c r="J36" s="20">
        <f>VLOOKUP($B$11,ANLASMA,10,FALSE)</f>
        <v>50378.400000000001</v>
      </c>
      <c r="K36" s="20">
        <f>VLOOKUP($B$11,ANLASMA,11,FALSE)</f>
        <v>66170.429000000106</v>
      </c>
      <c r="L36" s="20">
        <f>VLOOKUP($B$11,ANLASMA,12,FALSE)</f>
        <v>787.67899999999997</v>
      </c>
      <c r="M36" s="20">
        <f>VLOOKUP($B$11,ANLASMA,13,FALSE)</f>
        <v>52601</v>
      </c>
      <c r="N36" s="20">
        <f>VLOOKUP($B$11,ANLASMA,14,FALSE)</f>
        <v>53388.678999999996</v>
      </c>
      <c r="O36" s="20">
        <f>VLOOKUP($B$11,ANLASMA,15,FALSE)</f>
        <v>193925.37900000028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117A6107-4D1A-4B80-ACE9-19C89B76E366}">
      <formula1>10</formula1>
      <formula2>10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FC181-16FF-44ED-8511-BF3DD2DE249A}">
  <dimension ref="A1:AC67"/>
  <sheetViews>
    <sheetView topLeftCell="A9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112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1.3604700492641752E-4</v>
      </c>
      <c r="D15" s="12">
        <f t="shared" ref="D15:D21" si="1">IFERROR((SUMIFS(MESKENOG2,KAYNAK,A15,SEBEP,B15,SÜRE,"Uzun",BİLDİRİM,"Bildirimsiz",İL,$B$10,İLÇE,$B$11)/VLOOKUP($B$11,ABONE,4,FALSE)),0)</f>
        <v>1.8710886486486488E-3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1.3738889183850504E-4</v>
      </c>
      <c r="F15" s="12">
        <f t="shared" ref="F15:F21" si="3">IFERROR((SUMIFS(TARIMSALAG2,KAYNAK,A15,SEBEP,B15,SÜRE,"Uzun",BİLDİRİM,"Bildirimsiz",İL,$B$10,İLÇE,$B$11)/VLOOKUP($B$11,ABONE,6,FALSE)),0)</f>
        <v>3.5540789159027504E-3</v>
      </c>
      <c r="G15" s="12">
        <f t="shared" ref="G15:G21" si="4">IFERROR((SUMIFS(TARIMSALOG2,KAYNAK,A15,SEBEP,B15,SÜRE,"Uzun",BİLDİRİM,"Bildirimsiz",İL,$B$10,İLÇE,$B$11)/VLOOKUP($B$11,ABONE,7,FALSE)),0)</f>
        <v>3.545369086651054E-2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1.165466428783824E-2</v>
      </c>
      <c r="I15" s="12">
        <f t="shared" ref="I15:I21" si="6">IFERROR((SUMIFS(TICARETHANEAG2,KAYNAK,A15,SEBEP,B15,SÜRE,"Uzun",BİLDİRİM,"Bildirimsiz",İL,$B$10,İLÇE,$B$11)/VLOOKUP($B$11,ABONE,9,FALSE)),0)</f>
        <v>2.6862701056686272E-4</v>
      </c>
      <c r="J15" s="12">
        <f t="shared" ref="J15:J21" si="7">IFERROR((SUMIFS(TICARETHANEOG2,KAYNAK,A15,SEBEP,B15,SÜRE,"Uzun",BİLDİRİM,"Bildirimsiz",İL,$B$10,İLÇE,$B$11)/VLOOKUP($B$11,ABONE,10,FALSE)),0)</f>
        <v>1.2199125117591721E-2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8.9416313998224326E-4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3.4705982102908278E-3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2.966266539196941E-3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6.0096096878363837E-4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0.10853221958036546</v>
      </c>
      <c r="D16" s="12">
        <f t="shared" si="1"/>
        <v>0.33621606156756756</v>
      </c>
      <c r="E16" s="12">
        <f t="shared" si="2"/>
        <v>0.10870831101238491</v>
      </c>
      <c r="F16" s="12">
        <f t="shared" si="3"/>
        <v>1.4854859588647671</v>
      </c>
      <c r="G16" s="12">
        <f t="shared" si="4"/>
        <v>4.0017838428454331</v>
      </c>
      <c r="H16" s="12">
        <f t="shared" si="5"/>
        <v>2.1244744789121914</v>
      </c>
      <c r="I16" s="12">
        <f t="shared" si="6"/>
        <v>0.3271539280568424</v>
      </c>
      <c r="J16" s="12">
        <f t="shared" si="7"/>
        <v>16.911924611491063</v>
      </c>
      <c r="K16" s="12">
        <f t="shared" si="8"/>
        <v>1.196721415306057</v>
      </c>
      <c r="L16" s="12">
        <f t="shared" si="9"/>
        <v>21.559437993421056</v>
      </c>
      <c r="M16" s="12">
        <f t="shared" si="10"/>
        <v>74.909174789932891</v>
      </c>
      <c r="N16" s="12">
        <f t="shared" si="11"/>
        <v>67.15663177552581</v>
      </c>
      <c r="O16" s="16">
        <f t="shared" si="12"/>
        <v>0.64194370850604299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4.6375631491417995E-3</v>
      </c>
      <c r="D17" s="12">
        <f t="shared" si="1"/>
        <v>0</v>
      </c>
      <c r="E17" s="12">
        <f t="shared" si="2"/>
        <v>4.633976442553903E-3</v>
      </c>
      <c r="F17" s="12">
        <f t="shared" si="3"/>
        <v>1.4106580310880828E-3</v>
      </c>
      <c r="G17" s="12">
        <f t="shared" si="4"/>
        <v>0</v>
      </c>
      <c r="H17" s="12">
        <f t="shared" si="5"/>
        <v>1.0524356229556942E-3</v>
      </c>
      <c r="I17" s="12">
        <f t="shared" si="6"/>
        <v>7.3972484514080476E-3</v>
      </c>
      <c r="J17" s="12">
        <f t="shared" si="7"/>
        <v>0</v>
      </c>
      <c r="K17" s="12">
        <f t="shared" si="8"/>
        <v>7.009398244056427E-3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4.915107358917232E-3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4.1573063195163525E-2</v>
      </c>
      <c r="D19" s="12">
        <f t="shared" si="1"/>
        <v>0</v>
      </c>
      <c r="E19" s="12">
        <f t="shared" si="2"/>
        <v>4.1540910451395775E-2</v>
      </c>
      <c r="F19" s="12">
        <f t="shared" si="3"/>
        <v>6.8495825937265845E-2</v>
      </c>
      <c r="G19" s="12">
        <f t="shared" si="4"/>
        <v>0</v>
      </c>
      <c r="H19" s="12">
        <f t="shared" si="5"/>
        <v>5.1102000379601546E-2</v>
      </c>
      <c r="I19" s="12">
        <f t="shared" si="6"/>
        <v>0.14522494194759247</v>
      </c>
      <c r="J19" s="12">
        <f t="shared" si="7"/>
        <v>6.4028071495766697E-2</v>
      </c>
      <c r="K19" s="12">
        <f t="shared" si="8"/>
        <v>0.14096765313974541</v>
      </c>
      <c r="L19" s="12">
        <f t="shared" si="9"/>
        <v>1.0055071135</v>
      </c>
      <c r="M19" s="12">
        <f t="shared" si="10"/>
        <v>1.2823635346756153</v>
      </c>
      <c r="N19" s="12">
        <f t="shared" si="11"/>
        <v>1.2421320088451242</v>
      </c>
      <c r="O19" s="16">
        <f t="shared" si="12"/>
        <v>6.3869169320664873E-2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0.1548788929295972</v>
      </c>
      <c r="D22" s="12">
        <f t="shared" ref="D22:O22" si="13">SUM(D15:D21)</f>
        <v>0.33808715021621621</v>
      </c>
      <c r="E22" s="12">
        <f t="shared" si="13"/>
        <v>0.1550205867981731</v>
      </c>
      <c r="F22" s="12">
        <f t="shared" si="13"/>
        <v>1.5589465217490237</v>
      </c>
      <c r="G22" s="12">
        <f t="shared" si="13"/>
        <v>4.0372375337119433</v>
      </c>
      <c r="H22" s="12">
        <f t="shared" si="13"/>
        <v>2.1882835792025865</v>
      </c>
      <c r="I22" s="12">
        <f t="shared" si="13"/>
        <v>0.48004474546640974</v>
      </c>
      <c r="J22" s="12">
        <f t="shared" si="13"/>
        <v>16.988151808104423</v>
      </c>
      <c r="K22" s="12">
        <f t="shared" si="13"/>
        <v>1.3455926298298411</v>
      </c>
      <c r="L22" s="12">
        <f t="shared" si="13"/>
        <v>22.564945106921055</v>
      </c>
      <c r="M22" s="12">
        <f t="shared" si="13"/>
        <v>76.195008922818786</v>
      </c>
      <c r="N22" s="12">
        <f t="shared" si="13"/>
        <v>68.401730050910132</v>
      </c>
      <c r="O22" s="12">
        <f t="shared" si="13"/>
        <v>0.71132894615440867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0.12234317080339306</v>
      </c>
      <c r="D26" s="12">
        <f>IFERROR((SUMIFS(MESKENOG2,KAYNAK,A26,SEBEP,B26,SÜRE,"Uzun",BİLDİRİM,"Bildirimli",İL,$B$10,İLÇE,$B$11)/VLOOKUP($B$11,ABONE,4,FALSE)),0)</f>
        <v>1.2532949986486488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0.12321785266562851</v>
      </c>
      <c r="F26" s="12">
        <f>IFERROR((SUMIFS(TARIMSALAG2,KAYNAK,A26,SEBEP,B26,SÜRE,"Uzun",BİLDİRİM,"Bildirimli",İL,$B$10,İLÇE,$B$11)/VLOOKUP($B$11,ABONE,6,FALSE)),0)</f>
        <v>2.256257185213232</v>
      </c>
      <c r="G26" s="12">
        <f>IFERROR((SUMIFS(TARIMSALOG2,KAYNAK,A26,SEBEP,B26,SÜRE,"Uzun",BİLDİRİM,"Bildirimli",İL,$B$10,İLÇE,$B$11)/VLOOKUP($B$11,ABONE,7,FALSE)),0)</f>
        <v>7.0482244459016385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3.4731290379125772</v>
      </c>
      <c r="I26" s="12">
        <f>IFERROR((SUMIFS(TICARETHANEAG2,KAYNAK,A26,SEBEP,B26,SÜRE,"Uzun",BİLDİRİM,"Bildirimli",İL,$B$10,İLÇE,$B$11)/VLOOKUP($B$11,ABONE,9,FALSE)),0)</f>
        <v>0.32025501983238763</v>
      </c>
      <c r="J26" s="12">
        <f>IFERROR((SUMIFS(TICARETHANEOG2,KAYNAK,A26,SEBEP,B26,SÜRE,"Uzun",BİLDİRİM,"Bildirimli",İL,$B$10,İLÇE,$B$11)/VLOOKUP($B$11,ABONE,10,FALSE)),0)</f>
        <v>8.4660369689557857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0.74735210042418854</v>
      </c>
      <c r="L26" s="12">
        <f>IFERROR((SUMIFS(SANAYIAG2,KAYNAK,A26,SEBEP,B26,SÜRE,"Uzun",BİLDİRİM,"Bildirimli",İL,$B$10,İLÇE,$B$11)/VLOOKUP($B$11,ABONE,12,FALSE)),0)</f>
        <v>14.17901377631579</v>
      </c>
      <c r="M26" s="12">
        <f>IFERROR((SUMIFS(SANAYIOG2,KAYNAK,A26,SEBEP,B26,SÜRE,"Uzun",BİLDİRİM,"Bildirimli",İL,$B$10,İLÇE,$B$11)/VLOOKUP($B$11,ABONE,13,FALSE)),0)</f>
        <v>74.022213722595069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65.326069944550653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0.60736385194048781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1.0659156756304453E-4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1.0650912929421724E-4</v>
      </c>
      <c r="F28" s="12">
        <f>IFERROR((SUMIFS(TARIMSALAG2,KAYNAK,A28,SEBEP,B28,SÜRE,"Uzun",BİLDİRİM,"Bildirimli",İL,$B$10,İLÇE,$B$11)/VLOOKUP($B$11,ABONE,6,FALSE)),0)</f>
        <v>3.0414497010761258E-4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2.2691041629497471E-4</v>
      </c>
      <c r="I28" s="12">
        <f>IFERROR((SUMIFS(TICARETHANEAG2,KAYNAK,A28,SEBEP,B28,SÜRE,"Uzun",BİLDİRİM,"Bildirimli",İL,$B$10,İLÇE,$B$11)/VLOOKUP($B$11,ABONE,9,FALSE)),0)</f>
        <v>1.4105897662797356E-4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1.3366301667159909E-4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1.1401676997021053E-4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0.1224497623709561</v>
      </c>
      <c r="D30" s="12">
        <f t="shared" ref="D30:O30" si="14">SUM(D25:D29)</f>
        <v>1.2532949986486488</v>
      </c>
      <c r="E30" s="12">
        <f t="shared" si="14"/>
        <v>0.12332436179492273</v>
      </c>
      <c r="F30" s="12">
        <f t="shared" si="14"/>
        <v>2.2565613301833398</v>
      </c>
      <c r="G30" s="12">
        <f t="shared" si="14"/>
        <v>7.0482244459016385</v>
      </c>
      <c r="H30" s="12">
        <f t="shared" si="14"/>
        <v>3.4733559483288721</v>
      </c>
      <c r="I30" s="12">
        <f t="shared" si="14"/>
        <v>0.32039607880901561</v>
      </c>
      <c r="J30" s="12">
        <f t="shared" si="14"/>
        <v>8.4660369689557857</v>
      </c>
      <c r="K30" s="12">
        <f t="shared" si="14"/>
        <v>0.74748576344086015</v>
      </c>
      <c r="L30" s="12">
        <f t="shared" si="14"/>
        <v>14.17901377631579</v>
      </c>
      <c r="M30" s="12">
        <f t="shared" si="14"/>
        <v>74.022213722595069</v>
      </c>
      <c r="N30" s="12">
        <f t="shared" si="14"/>
        <v>65.326069944550653</v>
      </c>
      <c r="O30" s="12">
        <f t="shared" si="14"/>
        <v>0.60747786871045806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95607</v>
      </c>
      <c r="D34" s="20">
        <f>VLOOKUP($B$11,ABONE,4,FALSE)</f>
        <v>74</v>
      </c>
      <c r="E34" s="20">
        <f>VLOOKUP($B$11,ABONE,5,FALSE)</f>
        <v>95681</v>
      </c>
      <c r="F34" s="20">
        <f>VLOOKUP($B$11,ABONE,6,FALSE)</f>
        <v>2509</v>
      </c>
      <c r="G34" s="20">
        <f>VLOOKUP($B$11,ABONE,7,FALSE)</f>
        <v>854</v>
      </c>
      <c r="H34" s="20">
        <f>VLOOKUP($B$11,ABONE,8,FALSE)</f>
        <v>3363</v>
      </c>
      <c r="I34" s="20">
        <f>VLOOKUP($B$11,ABONE,9,FALSE)</f>
        <v>19211</v>
      </c>
      <c r="J34" s="20">
        <f>VLOOKUP($B$11,ABONE,10,FALSE)</f>
        <v>1063</v>
      </c>
      <c r="K34" s="20">
        <f>VLOOKUP($B$11,ABONE,11,FALSE)</f>
        <v>20274</v>
      </c>
      <c r="L34" s="20">
        <f>VLOOKUP($B$11,ABONE,12,FALSE)</f>
        <v>76</v>
      </c>
      <c r="M34" s="20">
        <f>VLOOKUP($B$11,ABONE,13,FALSE)</f>
        <v>447</v>
      </c>
      <c r="N34" s="20">
        <f>VLOOKUP($B$11,ABONE,14,FALSE)</f>
        <v>523</v>
      </c>
      <c r="O34" s="20">
        <f>VLOOKUP($B$11,ABONE,15,FALSE)</f>
        <v>119841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19535.700789126837</v>
      </c>
      <c r="D35" s="20">
        <f>VLOOKUP($B$11,TUKETIM,4,FALSE)</f>
        <v>43.923263044831877</v>
      </c>
      <c r="E35" s="20">
        <f>VLOOKUP($B$11,TUKETIM,5,FALSE)</f>
        <v>19579.624052171668</v>
      </c>
      <c r="F35" s="20">
        <f>VLOOKUP($B$11,TUKETIM,6,FALSE)</f>
        <v>2439.830535995347</v>
      </c>
      <c r="G35" s="20">
        <f>VLOOKUP($B$11,TUKETIM,7,FALSE)</f>
        <v>3944.3278818975455</v>
      </c>
      <c r="H35" s="20">
        <f>VLOOKUP($B$11,TUKETIM,8,FALSE)</f>
        <v>6384.1584178928924</v>
      </c>
      <c r="I35" s="20">
        <f>VLOOKUP($B$11,TUKETIM,9,FALSE)</f>
        <v>10191.291000681857</v>
      </c>
      <c r="J35" s="20">
        <f>VLOOKUP($B$11,TUKETIM,10,FALSE)</f>
        <v>12882.756786460724</v>
      </c>
      <c r="K35" s="20">
        <f>VLOOKUP($B$11,TUKETIM,11,FALSE)</f>
        <v>23074.047787142583</v>
      </c>
      <c r="L35" s="20">
        <f>VLOOKUP($B$11,TUKETIM,12,FALSE)</f>
        <v>1727.9269233187135</v>
      </c>
      <c r="M35" s="20">
        <f>VLOOKUP($B$11,TUKETIM,13,FALSE)</f>
        <v>69116.626493015021</v>
      </c>
      <c r="N35" s="20">
        <f>VLOOKUP($B$11,TUKETIM,14,FALSE)</f>
        <v>70844.553416333729</v>
      </c>
      <c r="O35" s="20">
        <f>VLOOKUP($B$11,TUKETIM,15,FALSE)</f>
        <v>119882.38367354087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561201.53600001894</v>
      </c>
      <c r="D36" s="20">
        <f>VLOOKUP($B$11,ANLASMA,4,FALSE)</f>
        <v>2085.19</v>
      </c>
      <c r="E36" s="20">
        <f>VLOOKUP($B$11,ANLASMA,5,FALSE)</f>
        <v>563286.72600001888</v>
      </c>
      <c r="F36" s="20">
        <f>VLOOKUP($B$11,ANLASMA,6,FALSE)</f>
        <v>18248.225000000002</v>
      </c>
      <c r="G36" s="20">
        <f>VLOOKUP($B$11,ANLASMA,7,FALSE)</f>
        <v>33949.948000000004</v>
      </c>
      <c r="H36" s="20">
        <f>VLOOKUP($B$11,ANLASMA,8,FALSE)</f>
        <v>52198.17300000001</v>
      </c>
      <c r="I36" s="20">
        <f>VLOOKUP($B$11,ANLASMA,9,FALSE)</f>
        <v>119317.234999993</v>
      </c>
      <c r="J36" s="20">
        <f>VLOOKUP($B$11,ANLASMA,10,FALSE)</f>
        <v>196106.82</v>
      </c>
      <c r="K36" s="20">
        <f>VLOOKUP($B$11,ANLASMA,11,FALSE)</f>
        <v>315424.05499999301</v>
      </c>
      <c r="L36" s="20">
        <f>VLOOKUP($B$11,ANLASMA,12,FALSE)</f>
        <v>8531.0360000000001</v>
      </c>
      <c r="M36" s="20">
        <f>VLOOKUP($B$11,ANLASMA,13,FALSE)</f>
        <v>277674.52</v>
      </c>
      <c r="N36" s="20">
        <f>VLOOKUP($B$11,ANLASMA,14,FALSE)</f>
        <v>286205.55600000004</v>
      </c>
      <c r="O36" s="20">
        <f>VLOOKUP($B$11,ANLASMA,15,FALSE)</f>
        <v>1217114.5100000119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EE86E7E9-9539-43F9-8690-8FFC4AC5D195}">
      <formula1>10</formula1>
      <formula2>10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46096-E0DE-4F3D-94FA-9F8563037E58}">
  <dimension ref="A1:AC67"/>
  <sheetViews>
    <sheetView topLeftCell="A9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101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0.1845132994078528</v>
      </c>
      <c r="D16" s="12">
        <f t="shared" si="1"/>
        <v>1.6957042185626527</v>
      </c>
      <c r="E16" s="12">
        <f t="shared" si="2"/>
        <v>0.19503604883635584</v>
      </c>
      <c r="F16" s="12">
        <f t="shared" si="3"/>
        <v>0.358966010010628</v>
      </c>
      <c r="G16" s="12">
        <f t="shared" si="4"/>
        <v>2.9985822074622885</v>
      </c>
      <c r="H16" s="12">
        <f t="shared" si="5"/>
        <v>0.93593409661420079</v>
      </c>
      <c r="I16" s="12">
        <f t="shared" si="6"/>
        <v>0.32937797996779383</v>
      </c>
      <c r="J16" s="12">
        <f t="shared" si="7"/>
        <v>10.635421902915251</v>
      </c>
      <c r="K16" s="12">
        <f t="shared" si="8"/>
        <v>1.6615499882359124</v>
      </c>
      <c r="L16" s="12">
        <f t="shared" si="9"/>
        <v>0.81086761166666665</v>
      </c>
      <c r="M16" s="12">
        <f t="shared" si="10"/>
        <v>129.05954923147206</v>
      </c>
      <c r="N16" s="12">
        <f t="shared" si="11"/>
        <v>118.32245030516279</v>
      </c>
      <c r="O16" s="16">
        <f t="shared" si="12"/>
        <v>0.80583803418755084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6.6222579718725777E-2</v>
      </c>
      <c r="D19" s="12">
        <f t="shared" si="1"/>
        <v>0</v>
      </c>
      <c r="E19" s="12">
        <f t="shared" si="2"/>
        <v>6.57614575639692E-2</v>
      </c>
      <c r="F19" s="12">
        <f t="shared" si="3"/>
        <v>2.1779048904492424E-2</v>
      </c>
      <c r="G19" s="12">
        <f t="shared" si="4"/>
        <v>0</v>
      </c>
      <c r="H19" s="12">
        <f t="shared" si="5"/>
        <v>1.7018577974437545E-2</v>
      </c>
      <c r="I19" s="12">
        <f t="shared" si="6"/>
        <v>8.8842112265042808E-2</v>
      </c>
      <c r="J19" s="12">
        <f t="shared" si="7"/>
        <v>0</v>
      </c>
      <c r="K19" s="12">
        <f t="shared" si="8"/>
        <v>7.7358270744497873E-2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6.3991921125527235E-2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0.25073587912657858</v>
      </c>
      <c r="D22" s="12">
        <f t="shared" ref="D22:O22" si="13">SUM(D15:D21)</f>
        <v>1.6957042185626527</v>
      </c>
      <c r="E22" s="12">
        <f t="shared" si="13"/>
        <v>0.26079750640032506</v>
      </c>
      <c r="F22" s="12">
        <f t="shared" si="13"/>
        <v>0.38074505891512045</v>
      </c>
      <c r="G22" s="12">
        <f t="shared" si="13"/>
        <v>2.9985822074622885</v>
      </c>
      <c r="H22" s="12">
        <f t="shared" si="13"/>
        <v>0.9529526745886383</v>
      </c>
      <c r="I22" s="12">
        <f t="shared" si="13"/>
        <v>0.41822009223283663</v>
      </c>
      <c r="J22" s="12">
        <f t="shared" si="13"/>
        <v>10.635421902915251</v>
      </c>
      <c r="K22" s="12">
        <f t="shared" si="13"/>
        <v>1.7389082589804103</v>
      </c>
      <c r="L22" s="12">
        <f t="shared" si="13"/>
        <v>0.81086761166666665</v>
      </c>
      <c r="M22" s="12">
        <f t="shared" si="13"/>
        <v>129.05954923147206</v>
      </c>
      <c r="N22" s="12">
        <f t="shared" si="13"/>
        <v>118.32245030516279</v>
      </c>
      <c r="O22" s="12">
        <f t="shared" si="13"/>
        <v>0.86982995531307805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0.2550767325775718</v>
      </c>
      <c r="D26" s="12">
        <f>IFERROR((SUMIFS(MESKENOG2,KAYNAK,A26,SEBEP,B26,SÜRE,"Uzun",BİLDİRİM,"Bildirimli",İL,$B$10,İLÇE,$B$11)/VLOOKUP($B$11,ABONE,4,FALSE)),0)</f>
        <v>0.82279493341523335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0.25902987727801541</v>
      </c>
      <c r="F26" s="12">
        <f>IFERROR((SUMIFS(TARIMSALAG2,KAYNAK,A26,SEBEP,B26,SÜRE,"Uzun",BİLDİRİM,"Bildirimli",İL,$B$10,İLÇE,$B$11)/VLOOKUP($B$11,ABONE,6,FALSE)),0)</f>
        <v>0.25083695757994545</v>
      </c>
      <c r="G26" s="12">
        <f>IFERROR((SUMIFS(TARIMSALOG2,KAYNAK,A26,SEBEP,B26,SÜRE,"Uzun",BİLDİRİM,"Bildirimli",İL,$B$10,İLÇE,$B$11)/VLOOKUP($B$11,ABONE,7,FALSE)),0)</f>
        <v>1.5833231890505763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0.54209219087463145</v>
      </c>
      <c r="I26" s="12">
        <f>IFERROR((SUMIFS(TICARETHANEAG2,KAYNAK,A26,SEBEP,B26,SÜRE,"Uzun",BİLDİRİM,"Bildirimli",İL,$B$10,İLÇE,$B$11)/VLOOKUP($B$11,ABONE,9,FALSE)),0)</f>
        <v>0.53639797791998789</v>
      </c>
      <c r="J26" s="12">
        <f>IFERROR((SUMIFS(TICARETHANEOG2,KAYNAK,A26,SEBEP,B26,SÜRE,"Uzun",BİLDİRİM,"Bildirimli",İL,$B$10,İLÇE,$B$11)/VLOOKUP($B$11,ABONE,10,FALSE)),0)</f>
        <v>4.4067123871186435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1.0366796143732364</v>
      </c>
      <c r="L26" s="12">
        <f>IFERROR((SUMIFS(SANAYIAG2,KAYNAK,A26,SEBEP,B26,SÜRE,"Uzun",BİLDİRİM,"Bildirimli",İL,$B$10,İLÇE,$B$11)/VLOOKUP($B$11,ABONE,12,FALSE)),0)</f>
        <v>1.828429311111111</v>
      </c>
      <c r="M26" s="12">
        <f>IFERROR((SUMIFS(SANAYIOG2,KAYNAK,A26,SEBEP,B26,SÜRE,"Uzun",BİLDİRİM,"Bildirimli",İL,$B$10,İLÇE,$B$11)/VLOOKUP($B$11,ABONE,13,FALSE)),0)</f>
        <v>51.807105380710667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47.622844128372094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0.53173897052135533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0.2550767325775718</v>
      </c>
      <c r="D30" s="12">
        <f t="shared" ref="D30:O30" si="14">SUM(D25:D29)</f>
        <v>0.82279493341523335</v>
      </c>
      <c r="E30" s="12">
        <f t="shared" si="14"/>
        <v>0.25902987727801541</v>
      </c>
      <c r="F30" s="12">
        <f t="shared" si="14"/>
        <v>0.25083695757994545</v>
      </c>
      <c r="G30" s="12">
        <f t="shared" si="14"/>
        <v>1.5833231890505763</v>
      </c>
      <c r="H30" s="12">
        <f t="shared" si="14"/>
        <v>0.54209219087463145</v>
      </c>
      <c r="I30" s="12">
        <f t="shared" si="14"/>
        <v>0.53639797791998789</v>
      </c>
      <c r="J30" s="12">
        <f t="shared" si="14"/>
        <v>4.4067123871186435</v>
      </c>
      <c r="K30" s="12">
        <f t="shared" si="14"/>
        <v>1.0366796143732364</v>
      </c>
      <c r="L30" s="12">
        <f t="shared" si="14"/>
        <v>1.828429311111111</v>
      </c>
      <c r="M30" s="12">
        <f t="shared" si="14"/>
        <v>51.807105380710667</v>
      </c>
      <c r="N30" s="12">
        <f t="shared" si="14"/>
        <v>47.622844128372094</v>
      </c>
      <c r="O30" s="12">
        <f t="shared" si="14"/>
        <v>0.53173897052135533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58043</v>
      </c>
      <c r="D34" s="20">
        <f>VLOOKUP($B$11,ABONE,4,FALSE)</f>
        <v>407</v>
      </c>
      <c r="E34" s="20">
        <f>VLOOKUP($B$11,ABONE,5,FALSE)</f>
        <v>58450</v>
      </c>
      <c r="F34" s="20">
        <f>VLOOKUP($B$11,ABONE,6,FALSE)</f>
        <v>4029</v>
      </c>
      <c r="G34" s="20">
        <f>VLOOKUP($B$11,ABONE,7,FALSE)</f>
        <v>1127</v>
      </c>
      <c r="H34" s="20">
        <f>VLOOKUP($B$11,ABONE,8,FALSE)</f>
        <v>5156</v>
      </c>
      <c r="I34" s="20">
        <f>VLOOKUP($B$11,ABONE,9,FALSE)</f>
        <v>9936</v>
      </c>
      <c r="J34" s="20">
        <f>VLOOKUP($B$11,ABONE,10,FALSE)</f>
        <v>1475</v>
      </c>
      <c r="K34" s="20">
        <f>VLOOKUP($B$11,ABONE,11,FALSE)</f>
        <v>11411</v>
      </c>
      <c r="L34" s="20">
        <f>VLOOKUP($B$11,ABONE,12,FALSE)</f>
        <v>18</v>
      </c>
      <c r="M34" s="20">
        <f>VLOOKUP($B$11,ABONE,13,FALSE)</f>
        <v>197</v>
      </c>
      <c r="N34" s="20">
        <f>VLOOKUP($B$11,ABONE,14,FALSE)</f>
        <v>215</v>
      </c>
      <c r="O34" s="20">
        <f>VLOOKUP($B$11,ABONE,15,FALSE)</f>
        <v>75232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10668.45472247117</v>
      </c>
      <c r="D35" s="20">
        <f>VLOOKUP($B$11,TUKETIM,4,FALSE)</f>
        <v>256.94165459599134</v>
      </c>
      <c r="E35" s="20">
        <f>VLOOKUP($B$11,TUKETIM,5,FALSE)</f>
        <v>10925.396377067162</v>
      </c>
      <c r="F35" s="20">
        <f>VLOOKUP($B$11,TUKETIM,6,FALSE)</f>
        <v>1479.1253928766068</v>
      </c>
      <c r="G35" s="20">
        <f>VLOOKUP($B$11,TUKETIM,7,FALSE)</f>
        <v>1590.7646399330831</v>
      </c>
      <c r="H35" s="20">
        <f>VLOOKUP($B$11,TUKETIM,8,FALSE)</f>
        <v>3069.8900328096897</v>
      </c>
      <c r="I35" s="20">
        <f>VLOOKUP($B$11,TUKETIM,9,FALSE)</f>
        <v>4909.0345164853379</v>
      </c>
      <c r="J35" s="20">
        <f>VLOOKUP($B$11,TUKETIM,10,FALSE)</f>
        <v>10332.60994884432</v>
      </c>
      <c r="K35" s="20">
        <f>VLOOKUP($B$11,TUKETIM,11,FALSE)</f>
        <v>15241.644465329657</v>
      </c>
      <c r="L35" s="20">
        <f>VLOOKUP($B$11,TUKETIM,12,FALSE)</f>
        <v>350.38979999999998</v>
      </c>
      <c r="M35" s="20">
        <f>VLOOKUP($B$11,TUKETIM,13,FALSE)</f>
        <v>35350.136838751067</v>
      </c>
      <c r="N35" s="20">
        <f>VLOOKUP($B$11,TUKETIM,14,FALSE)</f>
        <v>35700.526638751064</v>
      </c>
      <c r="O35" s="20">
        <f>VLOOKUP($B$11,TUKETIM,15,FALSE)</f>
        <v>64937.457513957575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291947.56600001303</v>
      </c>
      <c r="D36" s="20">
        <f>VLOOKUP($B$11,ANLASMA,4,FALSE)</f>
        <v>5204.1580000000004</v>
      </c>
      <c r="E36" s="20">
        <f>VLOOKUP($B$11,ANLASMA,5,FALSE)</f>
        <v>297151.72400001303</v>
      </c>
      <c r="F36" s="20">
        <f>VLOOKUP($B$11,ANLASMA,6,FALSE)</f>
        <v>32650.363999999503</v>
      </c>
      <c r="G36" s="20">
        <f>VLOOKUP($B$11,ANLASMA,7,FALSE)</f>
        <v>29993.886999999901</v>
      </c>
      <c r="H36" s="20">
        <f>VLOOKUP($B$11,ANLASMA,8,FALSE)</f>
        <v>62644.250999999407</v>
      </c>
      <c r="I36" s="20">
        <f>VLOOKUP($B$11,ANLASMA,9,FALSE)</f>
        <v>56708.022000000696</v>
      </c>
      <c r="J36" s="20">
        <f>VLOOKUP($B$11,ANLASMA,10,FALSE)</f>
        <v>308541.06</v>
      </c>
      <c r="K36" s="20">
        <f>VLOOKUP($B$11,ANLASMA,11,FALSE)</f>
        <v>365249.08200000069</v>
      </c>
      <c r="L36" s="20">
        <f>VLOOKUP($B$11,ANLASMA,12,FALSE)</f>
        <v>1011.938</v>
      </c>
      <c r="M36" s="20">
        <f>VLOOKUP($B$11,ANLASMA,13,FALSE)</f>
        <v>81708.540000000008</v>
      </c>
      <c r="N36" s="20">
        <f>VLOOKUP($B$11,ANLASMA,14,FALSE)</f>
        <v>82720.478000000003</v>
      </c>
      <c r="O36" s="20">
        <f>VLOOKUP($B$11,ANLASMA,15,FALSE)</f>
        <v>807765.53500001319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1C61E8F9-BFFF-4148-BA03-D90D2DAAB97C}">
      <formula1>10</formula1>
      <formula2>10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51E41-E498-4E93-9FFC-0DCC668454B4}">
  <dimension ref="A1:AC67"/>
  <sheetViews>
    <sheetView topLeftCell="A9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106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0.6373847603114734</v>
      </c>
      <c r="D16" s="12">
        <f t="shared" si="1"/>
        <v>2.3153341069360467</v>
      </c>
      <c r="E16" s="12">
        <f t="shared" si="2"/>
        <v>0.64046715062685433</v>
      </c>
      <c r="F16" s="12">
        <f t="shared" si="3"/>
        <v>0.44257555074556681</v>
      </c>
      <c r="G16" s="12">
        <f t="shared" si="4"/>
        <v>4.6072586707738088</v>
      </c>
      <c r="H16" s="12">
        <f t="shared" si="5"/>
        <v>0.77167562796322653</v>
      </c>
      <c r="I16" s="12">
        <f t="shared" si="6"/>
        <v>1.6413035326387861</v>
      </c>
      <c r="J16" s="12">
        <f t="shared" si="7"/>
        <v>20.966887235189191</v>
      </c>
      <c r="K16" s="12">
        <f t="shared" si="8"/>
        <v>2.6448777038589473</v>
      </c>
      <c r="L16" s="12">
        <f t="shared" si="9"/>
        <v>24.040421825271739</v>
      </c>
      <c r="M16" s="12">
        <f t="shared" si="10"/>
        <v>178.60236568524593</v>
      </c>
      <c r="N16" s="12">
        <f t="shared" si="11"/>
        <v>112.15517486693926</v>
      </c>
      <c r="O16" s="16">
        <f t="shared" si="12"/>
        <v>1.118651408233529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5.4056956044896694E-2</v>
      </c>
      <c r="D17" s="12">
        <f t="shared" si="1"/>
        <v>1.3812177325581394E-2</v>
      </c>
      <c r="E17" s="12">
        <f t="shared" si="2"/>
        <v>5.3983026449573319E-2</v>
      </c>
      <c r="F17" s="12">
        <f t="shared" si="3"/>
        <v>0.12976320224719101</v>
      </c>
      <c r="G17" s="12">
        <f t="shared" si="4"/>
        <v>0</v>
      </c>
      <c r="H17" s="12">
        <f t="shared" si="5"/>
        <v>0.11950910159924741</v>
      </c>
      <c r="I17" s="12">
        <f t="shared" si="6"/>
        <v>0.13904501480384898</v>
      </c>
      <c r="J17" s="12">
        <f t="shared" si="7"/>
        <v>1.7930158108108107</v>
      </c>
      <c r="K17" s="12">
        <f t="shared" si="8"/>
        <v>0.22493542807017544</v>
      </c>
      <c r="L17" s="12">
        <f t="shared" si="9"/>
        <v>0.27852025000000002</v>
      </c>
      <c r="M17" s="12">
        <f t="shared" si="10"/>
        <v>17.14599426229508</v>
      </c>
      <c r="N17" s="12">
        <f t="shared" si="11"/>
        <v>9.8945568364485972</v>
      </c>
      <c r="O17" s="16">
        <f t="shared" si="12"/>
        <v>9.6454633078088575E-2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0.19352839596426241</v>
      </c>
      <c r="D19" s="12">
        <f t="shared" si="1"/>
        <v>5.2211360465116277E-2</v>
      </c>
      <c r="E19" s="12">
        <f t="shared" si="2"/>
        <v>0.19326879679191722</v>
      </c>
      <c r="F19" s="12">
        <f t="shared" si="3"/>
        <v>6.3444544497497424E-2</v>
      </c>
      <c r="G19" s="12">
        <f t="shared" si="4"/>
        <v>0.16854865476190475</v>
      </c>
      <c r="H19" s="12">
        <f t="shared" si="5"/>
        <v>7.1750043333066782E-2</v>
      </c>
      <c r="I19" s="12">
        <f t="shared" si="6"/>
        <v>0.34147952531920789</v>
      </c>
      <c r="J19" s="12">
        <f t="shared" si="7"/>
        <v>0.55016429729729732</v>
      </c>
      <c r="K19" s="12">
        <f t="shared" si="8"/>
        <v>0.35231648891666656</v>
      </c>
      <c r="L19" s="12">
        <f t="shared" si="9"/>
        <v>0</v>
      </c>
      <c r="M19" s="12">
        <f t="shared" si="10"/>
        <v>0.60609930327868855</v>
      </c>
      <c r="N19" s="12">
        <f t="shared" si="11"/>
        <v>0.34553324766355137</v>
      </c>
      <c r="O19" s="16">
        <f t="shared" si="12"/>
        <v>0.21178310291698133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3.2463059979242234E-3</v>
      </c>
      <c r="D20" s="12">
        <f t="shared" si="1"/>
        <v>0</v>
      </c>
      <c r="E20" s="12">
        <f t="shared" si="2"/>
        <v>3.2403425389027139E-3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4.6149667590673566E-3</v>
      </c>
      <c r="J20" s="12">
        <f t="shared" si="7"/>
        <v>0</v>
      </c>
      <c r="K20" s="12">
        <f t="shared" si="8"/>
        <v>4.3753123449122803E-3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3.3182852013227972E-3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0.88821641831855669</v>
      </c>
      <c r="D22" s="12">
        <f t="shared" ref="D22:O22" si="13">SUM(D15:D21)</f>
        <v>2.3813576447267444</v>
      </c>
      <c r="E22" s="12">
        <f t="shared" si="13"/>
        <v>0.89095931640724757</v>
      </c>
      <c r="F22" s="12">
        <f t="shared" si="13"/>
        <v>0.63578329749025531</v>
      </c>
      <c r="G22" s="12">
        <f t="shared" si="13"/>
        <v>4.7758073255357134</v>
      </c>
      <c r="H22" s="12">
        <f t="shared" si="13"/>
        <v>0.96293477289554075</v>
      </c>
      <c r="I22" s="12">
        <f t="shared" si="13"/>
        <v>2.1264430395209102</v>
      </c>
      <c r="J22" s="12">
        <f t="shared" si="13"/>
        <v>23.310067343297298</v>
      </c>
      <c r="K22" s="12">
        <f t="shared" si="13"/>
        <v>3.2265049331907019</v>
      </c>
      <c r="L22" s="12">
        <f t="shared" si="13"/>
        <v>24.318942075271739</v>
      </c>
      <c r="M22" s="12">
        <f t="shared" si="13"/>
        <v>196.3544592508197</v>
      </c>
      <c r="N22" s="12">
        <f t="shared" si="13"/>
        <v>122.39526495105142</v>
      </c>
      <c r="O22" s="12">
        <f t="shared" si="13"/>
        <v>1.4302074294299216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0.64667068692153762</v>
      </c>
      <c r="D26" s="12">
        <f>IFERROR((SUMIFS(MESKENOG2,KAYNAK,A26,SEBEP,B26,SÜRE,"Uzun",BİLDİRİM,"Bildirimli",İL,$B$10,İLÇE,$B$11)/VLOOKUP($B$11,ABONE,4,FALSE)),0)</f>
        <v>1.5899748838953487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0.64840353525039773</v>
      </c>
      <c r="F26" s="12">
        <f>IFERROR((SUMIFS(TARIMSALAG2,KAYNAK,A26,SEBEP,B26,SÜRE,"Uzun",BİLDİRİM,"Bildirimli",İL,$B$10,İLÇE,$B$11)/VLOOKUP($B$11,ABONE,6,FALSE)),0)</f>
        <v>0.49615689138401431</v>
      </c>
      <c r="G26" s="12">
        <f>IFERROR((SUMIFS(TARIMSALOG2,KAYNAK,A26,SEBEP,B26,SÜRE,"Uzun",BİLDİRİM,"Bildirimli",İL,$B$10,İLÇE,$B$11)/VLOOKUP($B$11,ABONE,7,FALSE)),0)</f>
        <v>4.1774448251190472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0.78705828972243641</v>
      </c>
      <c r="I26" s="12">
        <f>IFERROR((SUMIFS(TICARETHANEAG2,KAYNAK,A26,SEBEP,B26,SÜRE,"Uzun",BİLDİRİM,"Bildirimli",İL,$B$10,İLÇE,$B$11)/VLOOKUP($B$11,ABONE,9,FALSE)),0)</f>
        <v>1.1856650780754996</v>
      </c>
      <c r="J26" s="12">
        <f>IFERROR((SUMIFS(TICARETHANEOG2,KAYNAK,A26,SEBEP,B26,SÜRE,"Uzun",BİLDİRİM,"Bildirimli",İL,$B$10,İLÇE,$B$11)/VLOOKUP($B$11,ABONE,10,FALSE)),0)</f>
        <v>20.129800452702707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2.1694307045473686</v>
      </c>
      <c r="L26" s="12">
        <f>IFERROR((SUMIFS(SANAYIAG2,KAYNAK,A26,SEBEP,B26,SÜRE,"Uzun",BİLDİRİM,"Bildirimli",İL,$B$10,İLÇE,$B$11)/VLOOKUP($B$11,ABONE,12,FALSE)),0)</f>
        <v>8.1894467858695652</v>
      </c>
      <c r="M26" s="12">
        <f>IFERROR((SUMIFS(SANAYIOG2,KAYNAK,A26,SEBEP,B26,SÜRE,"Uzun",BİLDİRİM,"Bildirimli",İL,$B$10,İLÇE,$B$11)/VLOOKUP($B$11,ABONE,13,FALSE)),0)</f>
        <v>111.31589258196722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66.981158875233646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0.97651366683372398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1.9847799167549408E-2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1.9811338791639523E-2</v>
      </c>
      <c r="F28" s="12">
        <f>IFERROR((SUMIFS(TARIMSALAG2,KAYNAK,A28,SEBEP,B28,SÜRE,"Uzun",BİLDİRİM,"Bildirimli",İL,$B$10,İLÇE,$B$11)/VLOOKUP($B$11,ABONE,6,FALSE)),0)</f>
        <v>1.3980343571501533E-2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1.2875593938381938E-2</v>
      </c>
      <c r="I28" s="12">
        <f>IFERROR((SUMIFS(TICARETHANEAG2,KAYNAK,A28,SEBEP,B28,SÜRE,"Uzun",BİLDİRİM,"Bildirimli",İL,$B$10,İLÇE,$B$11)/VLOOKUP($B$11,ABONE,9,FALSE)),0)</f>
        <v>5.0733468715988161E-2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4.8098888586175441E-2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2.3296269653387283E-2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0.66651848608908704</v>
      </c>
      <c r="D30" s="12">
        <f t="shared" ref="D30:O30" si="14">SUM(D25:D29)</f>
        <v>1.5899748838953487</v>
      </c>
      <c r="E30" s="12">
        <f t="shared" si="14"/>
        <v>0.66821487404203728</v>
      </c>
      <c r="F30" s="12">
        <f t="shared" si="14"/>
        <v>0.51013723495551588</v>
      </c>
      <c r="G30" s="12">
        <f t="shared" si="14"/>
        <v>4.1774448251190472</v>
      </c>
      <c r="H30" s="12">
        <f t="shared" si="14"/>
        <v>0.7999338836608183</v>
      </c>
      <c r="I30" s="12">
        <f t="shared" si="14"/>
        <v>1.2363985467914878</v>
      </c>
      <c r="J30" s="12">
        <f t="shared" si="14"/>
        <v>20.129800452702707</v>
      </c>
      <c r="K30" s="12">
        <f t="shared" si="14"/>
        <v>2.2175295931335439</v>
      </c>
      <c r="L30" s="12">
        <f t="shared" si="14"/>
        <v>8.1894467858695652</v>
      </c>
      <c r="M30" s="12">
        <f t="shared" si="14"/>
        <v>111.31589258196722</v>
      </c>
      <c r="N30" s="12">
        <f t="shared" si="14"/>
        <v>66.981158875233646</v>
      </c>
      <c r="O30" s="12">
        <f t="shared" si="14"/>
        <v>0.99980993648711125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93459</v>
      </c>
      <c r="D34" s="20">
        <f>VLOOKUP($B$11,ABONE,4,FALSE)</f>
        <v>172</v>
      </c>
      <c r="E34" s="20">
        <f>VLOOKUP($B$11,ABONE,5,FALSE)</f>
        <v>93631</v>
      </c>
      <c r="F34" s="20">
        <f>VLOOKUP($B$11,ABONE,6,FALSE)</f>
        <v>1958</v>
      </c>
      <c r="G34" s="20">
        <f>VLOOKUP($B$11,ABONE,7,FALSE)</f>
        <v>168</v>
      </c>
      <c r="H34" s="20">
        <f>VLOOKUP($B$11,ABONE,8,FALSE)</f>
        <v>2126</v>
      </c>
      <c r="I34" s="20">
        <f>VLOOKUP($B$11,ABONE,9,FALSE)</f>
        <v>13510</v>
      </c>
      <c r="J34" s="20">
        <f>VLOOKUP($B$11,ABONE,10,FALSE)</f>
        <v>740</v>
      </c>
      <c r="K34" s="20">
        <f>VLOOKUP($B$11,ABONE,11,FALSE)</f>
        <v>14250</v>
      </c>
      <c r="L34" s="20">
        <f>VLOOKUP($B$11,ABONE,12,FALSE)</f>
        <v>92</v>
      </c>
      <c r="M34" s="20">
        <f>VLOOKUP($B$11,ABONE,13,FALSE)</f>
        <v>122</v>
      </c>
      <c r="N34" s="20">
        <f>VLOOKUP($B$11,ABONE,14,FALSE)</f>
        <v>214</v>
      </c>
      <c r="O34" s="20">
        <f>VLOOKUP($B$11,ABONE,15,FALSE)</f>
        <v>110221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19143.600719358506</v>
      </c>
      <c r="D35" s="20">
        <f>VLOOKUP($B$11,TUKETIM,4,FALSE)</f>
        <v>143.54917083464696</v>
      </c>
      <c r="E35" s="20">
        <f>VLOOKUP($B$11,TUKETIM,5,FALSE)</f>
        <v>19287.149890193152</v>
      </c>
      <c r="F35" s="20">
        <f>VLOOKUP($B$11,TUKETIM,6,FALSE)</f>
        <v>502.12171639274112</v>
      </c>
      <c r="G35" s="20">
        <f>VLOOKUP($B$11,TUKETIM,7,FALSE)</f>
        <v>698.85140000000001</v>
      </c>
      <c r="H35" s="20">
        <f>VLOOKUP($B$11,TUKETIM,8,FALSE)</f>
        <v>1200.9731163927411</v>
      </c>
      <c r="I35" s="20">
        <f>VLOOKUP($B$11,TUKETIM,9,FALSE)</f>
        <v>8216.4008166487056</v>
      </c>
      <c r="J35" s="20">
        <f>VLOOKUP($B$11,TUKETIM,10,FALSE)</f>
        <v>10567.199387821576</v>
      </c>
      <c r="K35" s="20">
        <f>VLOOKUP($B$11,TUKETIM,11,FALSE)</f>
        <v>18783.600204470284</v>
      </c>
      <c r="L35" s="20">
        <f>VLOOKUP($B$11,TUKETIM,12,FALSE)</f>
        <v>1327.3233282194631</v>
      </c>
      <c r="M35" s="20">
        <f>VLOOKUP($B$11,TUKETIM,13,FALSE)</f>
        <v>18015.513084343434</v>
      </c>
      <c r="N35" s="20">
        <f>VLOOKUP($B$11,TUKETIM,14,FALSE)</f>
        <v>19342.836412562898</v>
      </c>
      <c r="O35" s="20">
        <f>VLOOKUP($B$11,TUKETIM,15,FALSE)</f>
        <v>58614.559623619076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541601.36899999797</v>
      </c>
      <c r="D36" s="20">
        <f>VLOOKUP($B$11,ANLASMA,4,FALSE)</f>
        <v>3468.9</v>
      </c>
      <c r="E36" s="20">
        <f>VLOOKUP($B$11,ANLASMA,5,FALSE)</f>
        <v>545070.26899999799</v>
      </c>
      <c r="F36" s="20">
        <f>VLOOKUP($B$11,ANLASMA,6,FALSE)</f>
        <v>8607.5040000000699</v>
      </c>
      <c r="G36" s="20">
        <f>VLOOKUP($B$11,ANLASMA,7,FALSE)</f>
        <v>7123.8</v>
      </c>
      <c r="H36" s="20">
        <f>VLOOKUP($B$11,ANLASMA,8,FALSE)</f>
        <v>15731.304000000069</v>
      </c>
      <c r="I36" s="20">
        <f>VLOOKUP($B$11,ANLASMA,9,FALSE)</f>
        <v>84415.643999995795</v>
      </c>
      <c r="J36" s="20">
        <f>VLOOKUP($B$11,ANLASMA,10,FALSE)</f>
        <v>140513.60000000001</v>
      </c>
      <c r="K36" s="20">
        <f>VLOOKUP($B$11,ANLASMA,11,FALSE)</f>
        <v>224929.24399999582</v>
      </c>
      <c r="L36" s="20">
        <f>VLOOKUP($B$11,ANLASMA,12,FALSE)</f>
        <v>7567.0019999999995</v>
      </c>
      <c r="M36" s="20">
        <f>VLOOKUP($B$11,ANLASMA,13,FALSE)</f>
        <v>103388.41</v>
      </c>
      <c r="N36" s="20">
        <f>VLOOKUP($B$11,ANLASMA,14,FALSE)</f>
        <v>110955.412</v>
      </c>
      <c r="O36" s="20">
        <f>VLOOKUP($B$11,ANLASMA,15,FALSE)</f>
        <v>896686.22899999388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A4E19297-BB6F-47A8-9C87-7D1C02DE86E4}">
      <formula1>10</formula1>
      <formula2>10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C9BA4-B6E8-4EF6-8D1C-3589DEF670F5}">
  <dimension ref="A1:AC67"/>
  <sheetViews>
    <sheetView topLeftCell="A12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111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0.11629142875195998</v>
      </c>
      <c r="D16" s="12">
        <f t="shared" si="1"/>
        <v>0.75733400089019587</v>
      </c>
      <c r="E16" s="12">
        <f t="shared" si="2"/>
        <v>0.11699869043241536</v>
      </c>
      <c r="F16" s="12">
        <f t="shared" si="3"/>
        <v>1.3873280974671867</v>
      </c>
      <c r="G16" s="12">
        <f t="shared" si="4"/>
        <v>3.3060727306602775</v>
      </c>
      <c r="H16" s="12">
        <f t="shared" si="5"/>
        <v>1.7856701736485512</v>
      </c>
      <c r="I16" s="12">
        <f t="shared" si="6"/>
        <v>0.31224177563062133</v>
      </c>
      <c r="J16" s="12">
        <f t="shared" si="7"/>
        <v>6.8435330652682804</v>
      </c>
      <c r="K16" s="12">
        <f t="shared" si="8"/>
        <v>0.55682002807125042</v>
      </c>
      <c r="L16" s="12">
        <f t="shared" si="9"/>
        <v>0.92007788942857149</v>
      </c>
      <c r="M16" s="12">
        <f t="shared" si="10"/>
        <v>136.89385517586206</v>
      </c>
      <c r="N16" s="12">
        <f t="shared" si="11"/>
        <v>92.623323036093026</v>
      </c>
      <c r="O16" s="16">
        <f t="shared" si="12"/>
        <v>0.37874193017805852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1.2932779735348897E-2</v>
      </c>
      <c r="D17" s="12">
        <f t="shared" si="1"/>
        <v>0</v>
      </c>
      <c r="E17" s="12">
        <f t="shared" si="2"/>
        <v>1.291851101135749E-2</v>
      </c>
      <c r="F17" s="12">
        <f t="shared" si="3"/>
        <v>4.5935645368303576E-3</v>
      </c>
      <c r="G17" s="12">
        <f t="shared" si="4"/>
        <v>0</v>
      </c>
      <c r="H17" s="12">
        <f t="shared" si="5"/>
        <v>3.6399149458324121E-3</v>
      </c>
      <c r="I17" s="12">
        <f t="shared" si="6"/>
        <v>1.5957100219619325E-2</v>
      </c>
      <c r="J17" s="12">
        <f t="shared" si="7"/>
        <v>0</v>
      </c>
      <c r="K17" s="12">
        <f t="shared" si="8"/>
        <v>1.5359552275015098E-2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1.2617592410045286E-2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3.2202524954021747E-2</v>
      </c>
      <c r="D19" s="12">
        <f t="shared" si="1"/>
        <v>0</v>
      </c>
      <c r="E19" s="12">
        <f t="shared" si="2"/>
        <v>3.2166995937847491E-2</v>
      </c>
      <c r="F19" s="12">
        <f t="shared" si="3"/>
        <v>0.10226698407533484</v>
      </c>
      <c r="G19" s="12">
        <f t="shared" si="4"/>
        <v>0</v>
      </c>
      <c r="H19" s="12">
        <f t="shared" si="5"/>
        <v>8.1035788398408151E-2</v>
      </c>
      <c r="I19" s="12">
        <f t="shared" si="6"/>
        <v>4.0903819247020599E-2</v>
      </c>
      <c r="J19" s="12">
        <f t="shared" si="7"/>
        <v>0</v>
      </c>
      <c r="K19" s="12">
        <f t="shared" si="8"/>
        <v>3.9372087743105591E-2</v>
      </c>
      <c r="L19" s="12">
        <f t="shared" si="9"/>
        <v>2.2755701714285714</v>
      </c>
      <c r="M19" s="12">
        <f t="shared" si="10"/>
        <v>0</v>
      </c>
      <c r="N19" s="12">
        <f t="shared" si="11"/>
        <v>0.74088331162790688</v>
      </c>
      <c r="O19" s="16">
        <f t="shared" si="12"/>
        <v>3.7487436149740816E-2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0.16142673344133063</v>
      </c>
      <c r="D22" s="12">
        <f t="shared" ref="D22:O22" si="13">SUM(D15:D21)</f>
        <v>0.75733400089019587</v>
      </c>
      <c r="E22" s="12">
        <f t="shared" si="13"/>
        <v>0.16208419738162033</v>
      </c>
      <c r="F22" s="12">
        <f t="shared" si="13"/>
        <v>1.4941886460793519</v>
      </c>
      <c r="G22" s="12">
        <f t="shared" si="13"/>
        <v>3.3060727306602775</v>
      </c>
      <c r="H22" s="12">
        <f t="shared" si="13"/>
        <v>1.8703458769927916</v>
      </c>
      <c r="I22" s="12">
        <f t="shared" si="13"/>
        <v>0.36910269509726124</v>
      </c>
      <c r="J22" s="12">
        <f t="shared" si="13"/>
        <v>6.8435330652682804</v>
      </c>
      <c r="K22" s="12">
        <f t="shared" si="13"/>
        <v>0.61155166808937111</v>
      </c>
      <c r="L22" s="12">
        <f t="shared" si="13"/>
        <v>3.1956480608571427</v>
      </c>
      <c r="M22" s="12">
        <f t="shared" si="13"/>
        <v>136.89385517586206</v>
      </c>
      <c r="N22" s="12">
        <f t="shared" si="13"/>
        <v>93.364206347720938</v>
      </c>
      <c r="O22" s="12">
        <f t="shared" si="13"/>
        <v>0.42884695873784462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7.7440230164161655E-2</v>
      </c>
      <c r="D26" s="12">
        <f>IFERROR((SUMIFS(MESKENOG2,KAYNAK,A26,SEBEP,B26,SÜRE,"Uzun",BİLDİRİM,"Bildirimli",İL,$B$10,İLÇE,$B$11)/VLOOKUP($B$11,ABONE,4,FALSE)),0)</f>
        <v>0.75789721176470592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7.8190977726338567E-2</v>
      </c>
      <c r="F26" s="12">
        <f>IFERROR((SUMIFS(TARIMSALAG2,KAYNAK,A26,SEBEP,B26,SÜRE,"Uzun",BİLDİRİM,"Bildirimli",İL,$B$10,İLÇE,$B$11)/VLOOKUP($B$11,ABONE,6,FALSE)),0)</f>
        <v>0.76957014074776775</v>
      </c>
      <c r="G26" s="12">
        <f>IFERROR((SUMIFS(TARIMSALOG2,KAYNAK,A26,SEBEP,B26,SÜRE,"Uzun",BİLDİRİM,"Bildirimli",İL,$B$10,İLÇE,$B$11)/VLOOKUP($B$11,ABONE,7,FALSE)),0)</f>
        <v>2.3359542205005326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1.0947602028498782</v>
      </c>
      <c r="I26" s="12">
        <f>IFERROR((SUMIFS(TICARETHANEAG2,KAYNAK,A26,SEBEP,B26,SÜRE,"Uzun",BİLDİRİM,"Bildirimli",İL,$B$10,İLÇE,$B$11)/VLOOKUP($B$11,ABONE,9,FALSE)),0)</f>
        <v>0.20181182683539012</v>
      </c>
      <c r="J26" s="12">
        <f>IFERROR((SUMIFS(TICARETHANEOG2,KAYNAK,A26,SEBEP,B26,SÜRE,"Uzun",BİLDİRİM,"Bildirimli",İL,$B$10,İLÇE,$B$11)/VLOOKUP($B$11,ABONE,10,FALSE)),0)</f>
        <v>3.5178046862903227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0.32598631281457624</v>
      </c>
      <c r="L26" s="12">
        <f>IFERROR((SUMIFS(SANAYIAG2,KAYNAK,A26,SEBEP,B26,SÜRE,"Uzun",BİLDİRİM,"Bildirimli",İL,$B$10,İLÇE,$B$11)/VLOOKUP($B$11,ABONE,12,FALSE)),0)</f>
        <v>3.8243467857142859</v>
      </c>
      <c r="M26" s="12">
        <f>IFERROR((SUMIFS(SANAYIOG2,KAYNAK,A26,SEBEP,B26,SÜRE,"Uzun",BİLDİRİM,"Bildirimli",İL,$B$10,İLÇE,$B$11)/VLOOKUP($B$11,ABONE,13,FALSE)),0)</f>
        <v>16.785471034482757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12.565570116279071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0.20328770505376695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7.7440230164161655E-2</v>
      </c>
      <c r="D30" s="12">
        <f t="shared" ref="D30:O30" si="14">SUM(D25:D29)</f>
        <v>0.75789721176470592</v>
      </c>
      <c r="E30" s="12">
        <f t="shared" si="14"/>
        <v>7.8190977726338567E-2</v>
      </c>
      <c r="F30" s="12">
        <f t="shared" si="14"/>
        <v>0.76957014074776775</v>
      </c>
      <c r="G30" s="12">
        <f t="shared" si="14"/>
        <v>2.3359542205005326</v>
      </c>
      <c r="H30" s="12">
        <f t="shared" si="14"/>
        <v>1.0947602028498782</v>
      </c>
      <c r="I30" s="12">
        <f t="shared" si="14"/>
        <v>0.20181182683539012</v>
      </c>
      <c r="J30" s="12">
        <f t="shared" si="14"/>
        <v>3.5178046862903227</v>
      </c>
      <c r="K30" s="12">
        <f t="shared" si="14"/>
        <v>0.32598631281457624</v>
      </c>
      <c r="L30" s="12">
        <f t="shared" si="14"/>
        <v>3.8243467857142859</v>
      </c>
      <c r="M30" s="12">
        <f t="shared" si="14"/>
        <v>16.785471034482757</v>
      </c>
      <c r="N30" s="12">
        <f t="shared" si="14"/>
        <v>12.565570116279071</v>
      </c>
      <c r="O30" s="12">
        <f t="shared" si="14"/>
        <v>0.20328770505376695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46174</v>
      </c>
      <c r="D34" s="20">
        <f>VLOOKUP($B$11,ABONE,4,FALSE)</f>
        <v>51</v>
      </c>
      <c r="E34" s="20">
        <f>VLOOKUP($B$11,ABONE,5,FALSE)</f>
        <v>46225</v>
      </c>
      <c r="F34" s="20">
        <f>VLOOKUP($B$11,ABONE,6,FALSE)</f>
        <v>3584</v>
      </c>
      <c r="G34" s="20">
        <f>VLOOKUP($B$11,ABONE,7,FALSE)</f>
        <v>939</v>
      </c>
      <c r="H34" s="20">
        <f>VLOOKUP($B$11,ABONE,8,FALSE)</f>
        <v>4523</v>
      </c>
      <c r="I34" s="20">
        <f>VLOOKUP($B$11,ABONE,9,FALSE)</f>
        <v>9562</v>
      </c>
      <c r="J34" s="20">
        <f>VLOOKUP($B$11,ABONE,10,FALSE)</f>
        <v>372</v>
      </c>
      <c r="K34" s="20">
        <f>VLOOKUP($B$11,ABONE,11,FALSE)</f>
        <v>9934</v>
      </c>
      <c r="L34" s="20">
        <f>VLOOKUP($B$11,ABONE,12,FALSE)</f>
        <v>14</v>
      </c>
      <c r="M34" s="20">
        <f>VLOOKUP($B$11,ABONE,13,FALSE)</f>
        <v>29</v>
      </c>
      <c r="N34" s="20">
        <f>VLOOKUP($B$11,ABONE,14,FALSE)</f>
        <v>43</v>
      </c>
      <c r="O34" s="20">
        <f>VLOOKUP($B$11,ABONE,15,FALSE)</f>
        <v>60725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7994.3686664283396</v>
      </c>
      <c r="D35" s="20">
        <f>VLOOKUP($B$11,TUKETIM,4,FALSE)</f>
        <v>13.278850951285001</v>
      </c>
      <c r="E35" s="20">
        <f>VLOOKUP($B$11,TUKETIM,5,FALSE)</f>
        <v>8007.6475173796243</v>
      </c>
      <c r="F35" s="20">
        <f>VLOOKUP($B$11,TUKETIM,6,FALSE)</f>
        <v>4719.3581408370856</v>
      </c>
      <c r="G35" s="20">
        <f>VLOOKUP($B$11,TUKETIM,7,FALSE)</f>
        <v>3926.3325442110126</v>
      </c>
      <c r="H35" s="20">
        <f>VLOOKUP($B$11,TUKETIM,8,FALSE)</f>
        <v>8645.6906850480991</v>
      </c>
      <c r="I35" s="20">
        <f>VLOOKUP($B$11,TUKETIM,9,FALSE)</f>
        <v>5336.3314666903434</v>
      </c>
      <c r="J35" s="20">
        <f>VLOOKUP($B$11,TUKETIM,10,FALSE)</f>
        <v>2966.03275455841</v>
      </c>
      <c r="K35" s="20">
        <f>VLOOKUP($B$11,TUKETIM,11,FALSE)</f>
        <v>8302.3642212487539</v>
      </c>
      <c r="L35" s="20">
        <f>VLOOKUP($B$11,TUKETIM,12,FALSE)</f>
        <v>51.476100000000002</v>
      </c>
      <c r="M35" s="20">
        <f>VLOOKUP($B$11,TUKETIM,13,FALSE)</f>
        <v>4854.1763392405064</v>
      </c>
      <c r="N35" s="20">
        <f>VLOOKUP($B$11,TUKETIM,14,FALSE)</f>
        <v>4905.6524392405063</v>
      </c>
      <c r="O35" s="20">
        <f>VLOOKUP($B$11,TUKETIM,15,FALSE)</f>
        <v>29861.354862916982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240667.90900001299</v>
      </c>
      <c r="D36" s="20">
        <f>VLOOKUP($B$11,ANLASMA,4,FALSE)</f>
        <v>337.7</v>
      </c>
      <c r="E36" s="20">
        <f>VLOOKUP($B$11,ANLASMA,5,FALSE)</f>
        <v>241005.60900001301</v>
      </c>
      <c r="F36" s="20">
        <f>VLOOKUP($B$11,ANLASMA,6,FALSE)</f>
        <v>28422.255999999597</v>
      </c>
      <c r="G36" s="20">
        <f>VLOOKUP($B$11,ANLASMA,7,FALSE)</f>
        <v>30460.890000000003</v>
      </c>
      <c r="H36" s="20">
        <f>VLOOKUP($B$11,ANLASMA,8,FALSE)</f>
        <v>58883.1459999996</v>
      </c>
      <c r="I36" s="20">
        <f>VLOOKUP($B$11,ANLASMA,9,FALSE)</f>
        <v>59650.609000000797</v>
      </c>
      <c r="J36" s="20">
        <f>VLOOKUP($B$11,ANLASMA,10,FALSE)</f>
        <v>70387.956000000006</v>
      </c>
      <c r="K36" s="20">
        <f>VLOOKUP($B$11,ANLASMA,11,FALSE)</f>
        <v>130038.5650000008</v>
      </c>
      <c r="L36" s="20">
        <f>VLOOKUP($B$11,ANLASMA,12,FALSE)</f>
        <v>721.08299999999997</v>
      </c>
      <c r="M36" s="20">
        <f>VLOOKUP($B$11,ANLASMA,13,FALSE)</f>
        <v>19051.317999999999</v>
      </c>
      <c r="N36" s="20">
        <f>VLOOKUP($B$11,ANLASMA,14,FALSE)</f>
        <v>19772.400999999998</v>
      </c>
      <c r="O36" s="20">
        <f>VLOOKUP($B$11,ANLASMA,15,FALSE)</f>
        <v>449699.72100001341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1472E9CC-85B6-4B74-BBA4-215E3789D204}">
      <formula1>10</formula1>
      <formula2>10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66"/>
  <sheetViews>
    <sheetView zoomScale="55" zoomScaleNormal="55" workbookViewId="0">
      <selection activeCell="B10" sqref="B10:C10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"/>
      <c r="B11" s="9"/>
      <c r="C11" s="22"/>
      <c r="D11" s="23"/>
      <c r="E11" s="22"/>
      <c r="F11" s="23"/>
      <c r="G11" s="22"/>
      <c r="H11" s="23"/>
      <c r="I11" s="22"/>
      <c r="J11" s="23"/>
      <c r="K11" s="22"/>
      <c r="L11" s="23"/>
      <c r="M11" s="22"/>
      <c r="N11" s="23"/>
      <c r="O11" s="22"/>
    </row>
    <row r="12" spans="1:29" x14ac:dyDescent="0.3">
      <c r="A12" s="37" t="s">
        <v>67</v>
      </c>
      <c r="B12" s="37"/>
      <c r="C12" s="38" t="s">
        <v>54</v>
      </c>
      <c r="D12" s="38"/>
      <c r="E12" s="38"/>
      <c r="F12" s="38" t="s">
        <v>55</v>
      </c>
      <c r="G12" s="38"/>
      <c r="H12" s="38"/>
      <c r="I12" s="38" t="s">
        <v>56</v>
      </c>
      <c r="J12" s="38"/>
      <c r="K12" s="38"/>
      <c r="L12" s="38" t="s">
        <v>57</v>
      </c>
      <c r="M12" s="38"/>
      <c r="N12" s="38"/>
      <c r="O12" s="35" t="s">
        <v>58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14" t="s">
        <v>17</v>
      </c>
      <c r="B13" s="14" t="s">
        <v>18</v>
      </c>
      <c r="C13" s="15" t="s">
        <v>19</v>
      </c>
      <c r="D13" s="15" t="s">
        <v>2</v>
      </c>
      <c r="E13" s="15" t="s">
        <v>59</v>
      </c>
      <c r="F13" s="15" t="s">
        <v>19</v>
      </c>
      <c r="G13" s="15" t="s">
        <v>2</v>
      </c>
      <c r="H13" s="15" t="s">
        <v>59</v>
      </c>
      <c r="I13" s="15" t="s">
        <v>19</v>
      </c>
      <c r="J13" s="15" t="s">
        <v>2</v>
      </c>
      <c r="K13" s="15" t="s">
        <v>59</v>
      </c>
      <c r="L13" s="15" t="s">
        <v>19</v>
      </c>
      <c r="M13" s="15" t="s">
        <v>2</v>
      </c>
      <c r="N13" s="15" t="s">
        <v>59</v>
      </c>
      <c r="O13" s="35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80</v>
      </c>
      <c r="B14" s="14" t="s">
        <v>22</v>
      </c>
      <c r="C14" s="12">
        <f t="shared" ref="C14" si="0">IFERROR((SUMIFS(MESKENAG2,KAYNAK,A14,SEBEP,B14,SÜRE,"Uzun",BİLDİRİM,"Bildirimsiz",İL,$B$10)/VLOOKUP($B$10,ABONE,3,FALSE)),0)</f>
        <v>1.0613127069065764E-2</v>
      </c>
      <c r="D14" s="12">
        <f t="shared" ref="D14" si="1">IFERROR((SUMIFS(MESKENOG2,KAYNAK,A14,SEBEP,B14,SÜRE,"Uzun",BİLDİRİM,"Bildirimsiz",İL,$B$10)/VLOOKUP($B$10,ABONE,4,FALSE)),0)</f>
        <v>1.3884989226017781E-2</v>
      </c>
      <c r="E14" s="12">
        <f t="shared" ref="E14:E20" si="2">IFERROR(((SUMIFS(MESKENAG2,KAYNAK,A14,SEBEP,B14,SÜRE,"Uzun",BİLDİRİM,"Bildirimsiz",İL,$B$10)+SUMIFS(MESKENOG2,KAYNAK,A14,SEBEP,B14,SÜRE,"Uzun",BİLDİRİM,"Bildirimsiz",İL,$B$10))/VLOOKUP($B$10,ABONE,5,FALSE)),0)</f>
        <v>1.0616122323601141E-2</v>
      </c>
      <c r="F14" s="12">
        <f t="shared" ref="F14" si="3">IFERROR((SUMIFS(TARIMSALAG2,KAYNAK,A14,SEBEP,B14,SÜRE,"Uzun",BİLDİRİM,"Bildirimsiz",İL,$B$10)/VLOOKUP($B$10,ABONE,6,FALSE)),0)</f>
        <v>9.4249837018688578E-3</v>
      </c>
      <c r="G14" s="12">
        <f t="shared" ref="G14" si="4">IFERROR((SUMIFS(TARIMSALOG2,KAYNAK,A14,SEBEP,B14,SÜRE,"Uzun",BİLDİRİM,"Bildirimsiz",İL,$B$10)/VLOOKUP($B$10,ABONE,7,FALSE)),0)</f>
        <v>9.4205382428612636E-2</v>
      </c>
      <c r="H14" s="12">
        <f t="shared" ref="H14:H20" si="5">IFERROR(((SUMIFS(TARIMSALAG2,KAYNAK,A14,SEBEP,B14,SÜRE,"Uzun",BİLDİRİM,"Bildirimsiz",İL,$B$10)+SUMIFS(TARIMSALOG2,KAYNAK,A14,SEBEP,B14,SÜRE,"Uzun",BİLDİRİM,"Bildirimsiz",İL,$B$10))/VLOOKUP($B$10,ABONE,8,FALSE)),0)</f>
        <v>1.9813166857395297E-2</v>
      </c>
      <c r="I14" s="12">
        <f t="shared" ref="I14" si="6">IFERROR((SUMIFS(TICARETHANEAG2,KAYNAK,A14,SEBEP,B14,SÜRE,"Uzun",BİLDİRİM,"Bildirimsiz",İL,$B$10)/VLOOKUP($B$10,ABONE,9,FALSE)),0)</f>
        <v>2.9143814712349916E-2</v>
      </c>
      <c r="J14" s="12">
        <f t="shared" ref="J14" si="7">IFERROR((SUMIFS(TICARETHANEOG2,KAYNAK,A14,SEBEP,B14,SÜRE,"Uzun",BİLDİRİM,"Bildirimsiz",İL,$B$10)/VLOOKUP($B$10,ABONE,10,FALSE)),0)</f>
        <v>0.99613068636877822</v>
      </c>
      <c r="K14" s="12">
        <f t="shared" ref="K14:K20" si="8">IFERROR(((SUMIFS(TICARETHANEAG2,KAYNAK,A14,SEBEP,B14,SÜRE,"Uzun",BİLDİRİM,"Bildirimsiz",İL,$B$10)+SUMIFS(TICARETHANEOG2,KAYNAK,A14,SEBEP,B14,SÜRE,"Uzun",BİLDİRİM,"Bildirimsiz",İL,$B$10))/VLOOKUP($B$10,ABONE,11,FALSE)),0)</f>
        <v>5.0826042108700745E-2</v>
      </c>
      <c r="L14" s="12">
        <f t="shared" ref="L14" si="9">IFERROR((SUMIFS(SANAYIAG2,KAYNAK,A14,SEBEP,B14,SÜRE,"Uzun",BİLDİRİM,"Bildirimsiz",İL,$B$10)/VLOOKUP($B$10,ABONE,12,FALSE)),0)</f>
        <v>0.89076462280701751</v>
      </c>
      <c r="M14" s="12">
        <f t="shared" ref="M14" si="10">IFERROR((SUMIFS(SANAYIOG2,KAYNAK,A14,SEBEP,B14,SÜRE,"Uzun",BİLDİRİM,"Bildirimsiz",İL,$B$10)/VLOOKUP($B$10,ABONE,13,FALSE)),0)</f>
        <v>12.087082718806746</v>
      </c>
      <c r="N14" s="12">
        <f t="shared" ref="N14:N20" si="11">IFERROR(((SUMIFS(SANAYIAG2,KAYNAK,A14,SEBEP,B14,SÜRE,"Uzun",BİLDİRİM,"Bildirimsiz",İL,$B$10)+SUMIFS(SANAYIOG2,KAYNAK,A14,SEBEP,B14,SÜRE,"Uzun",BİLDİRİM,"Bildirimsiz",İL,$B$10))/VLOOKUP($B$10,ABONE,14,FALSE)),0)</f>
        <v>6.3925882378585106</v>
      </c>
      <c r="O14" s="16">
        <f t="shared" ref="O14:O20" si="12">IFERROR(((SUMIFS(MESKENAG2,KAYNAK,A14,SEBEP,B14,SÜRE,"Uzun",BİLDİRİM,"Bildirimsiz",İL,$B$10)+SUMIFS(MESKENOG2,KAYNAK,A14,SEBEP,B14,SÜRE,"Uzun",BİLDİRİM,"Bildirimsiz",İL,$B$10)+SUMIFS(TARIMSALAG2,KAYNAK,A14,SEBEP,B14,SÜRE,"Uzun",BİLDİRİM,"Bildirimsiz",İL,$B$10)+SUMIFS(TARIMSALOG2,KAYNAK,A14,SEBEP,B14,SÜRE,"Uzun",BİLDİRİM,"Bildirimsiz",İL,$B$10)+SUMIFS(TICARETHANEAG2,KAYNAK,A14,SEBEP,B14,SÜRE,"Uzun",BİLDİRİM,"Bildirimsiz",İL,$B$10)+SUMIFS(TICARETHANEOG2,KAYNAK,A14,SEBEP,B14,SÜRE,"Uzun",BİLDİRİM,"Bildirimsiz",İL,$B$10)+SUMIFS(SANAYIAG2,KAYNAK,A14,SEBEP,B14,SÜRE,"Uzun",BİLDİRİM,"Bildirimsiz",İL,$B$10)+SUMIFS(SANAYIOG2,KAYNAK,A14,SEBEP,B14,SÜRE,"Uzun",BİLDİRİM,"Bildirimsiz",İL,$B$10))/VLOOKUP($B$10,ABONE,15,FALSE)),0)</f>
        <v>2.4417266470865041E-2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79</v>
      </c>
      <c r="B15" s="14" t="s">
        <v>22</v>
      </c>
      <c r="C15" s="12">
        <f t="shared" ref="C15:C20" si="13">IFERROR((SUMIFS(MESKENAG2,KAYNAK,A15,SEBEP,B15,SÜRE,"Uzun",BİLDİRİM,"Bildirimsiz",İL,$B$10)/VLOOKUP($B$10,ABONE,3,FALSE)),0)</f>
        <v>0.17271142963731428</v>
      </c>
      <c r="D15" s="12">
        <f t="shared" ref="D15:D20" si="14">IFERROR((SUMIFS(MESKENOG2,KAYNAK,A15,SEBEP,B15,SÜRE,"Uzun",BİLDİRİM,"Bildirimsiz",İL,$B$10)/VLOOKUP($B$10,ABONE,4,FALSE)),0)</f>
        <v>4.3702815045303671</v>
      </c>
      <c r="E15" s="12">
        <f t="shared" si="2"/>
        <v>0.17655413149982349</v>
      </c>
      <c r="F15" s="12">
        <f t="shared" ref="F15:F20" si="15">IFERROR((SUMIFS(TARIMSALAG2,KAYNAK,A15,SEBEP,B15,SÜRE,"Uzun",BİLDİRİM,"Bildirimsiz",İL,$B$10)/VLOOKUP($B$10,ABONE,6,FALSE)),0)</f>
        <v>0.68861107351217432</v>
      </c>
      <c r="G15" s="12">
        <f t="shared" ref="G15:G20" si="16">IFERROR((SUMIFS(TARIMSALOG2,KAYNAK,A15,SEBEP,B15,SÜRE,"Uzun",BİLDİRİM,"Bildirimsiz",İL,$B$10)/VLOOKUP($B$10,ABONE,7,FALSE)),0)</f>
        <v>5.1740623961934826</v>
      </c>
      <c r="H15" s="12">
        <f t="shared" si="5"/>
        <v>1.2382155879400272</v>
      </c>
      <c r="I15" s="12">
        <f t="shared" ref="I15:I20" si="17">IFERROR((SUMIFS(TICARETHANEAG2,KAYNAK,A15,SEBEP,B15,SÜRE,"Uzun",BİLDİRİM,"Bildirimsiz",İL,$B$10)/VLOOKUP($B$10,ABONE,9,FALSE)),0)</f>
        <v>0.34846897166828084</v>
      </c>
      <c r="J15" s="12">
        <f t="shared" ref="J15:J20" si="18">IFERROR((SUMIFS(TICARETHANEOG2,KAYNAK,A15,SEBEP,B15,SÜRE,"Uzun",BİLDİRİM,"Bildirimsiz",İL,$B$10)/VLOOKUP($B$10,ABONE,10,FALSE)),0)</f>
        <v>19.976715399587391</v>
      </c>
      <c r="K15" s="12">
        <f t="shared" si="8"/>
        <v>0.78858260186962625</v>
      </c>
      <c r="L15" s="12">
        <f t="shared" ref="L15:L20" si="19">IFERROR((SUMIFS(SANAYIAG2,KAYNAK,A15,SEBEP,B15,SÜRE,"Uzun",BİLDİRİM,"Bildirimsiz",İL,$B$10)/VLOOKUP($B$10,ABONE,12,FALSE)),0)</f>
        <v>7.5605391856884783</v>
      </c>
      <c r="M15" s="12">
        <f t="shared" ref="M15:M20" si="20">IFERROR((SUMIFS(SANAYIOG2,KAYNAK,A15,SEBEP,B15,SÜRE,"Uzun",BİLDİRİM,"Bildirimsiz",İL,$B$10)/VLOOKUP($B$10,ABONE,13,FALSE)),0)</f>
        <v>162.76161760748261</v>
      </c>
      <c r="N15" s="12">
        <f t="shared" si="11"/>
        <v>83.825696268673354</v>
      </c>
      <c r="O15" s="16">
        <f t="shared" si="12"/>
        <v>0.39004632384425192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3</v>
      </c>
      <c r="C16" s="12">
        <f t="shared" si="13"/>
        <v>3.8816988976988361E-3</v>
      </c>
      <c r="D16" s="12">
        <f t="shared" si="14"/>
        <v>1.1116960692559663E-3</v>
      </c>
      <c r="E16" s="12">
        <f t="shared" si="2"/>
        <v>3.8791630746302279E-3</v>
      </c>
      <c r="F16" s="12">
        <f t="shared" si="15"/>
        <v>5.5776697539068783E-3</v>
      </c>
      <c r="G16" s="12">
        <f t="shared" si="16"/>
        <v>1.0326377271416211E-3</v>
      </c>
      <c r="H16" s="12">
        <f t="shared" si="5"/>
        <v>5.0207647870648513E-3</v>
      </c>
      <c r="I16" s="12">
        <f t="shared" si="17"/>
        <v>1.7054219304026688E-2</v>
      </c>
      <c r="J16" s="12">
        <f t="shared" si="18"/>
        <v>0.38615779446644044</v>
      </c>
      <c r="K16" s="12">
        <f t="shared" si="8"/>
        <v>2.5330430578507156E-2</v>
      </c>
      <c r="L16" s="12">
        <f t="shared" si="19"/>
        <v>8.1518586936090223E-2</v>
      </c>
      <c r="M16" s="12">
        <f t="shared" si="20"/>
        <v>2.5824139429312583</v>
      </c>
      <c r="N16" s="12">
        <f t="shared" si="11"/>
        <v>1.3104480448534099</v>
      </c>
      <c r="O16" s="16">
        <f t="shared" si="12"/>
        <v>8.8712377426518225E-3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4</v>
      </c>
      <c r="C17" s="12">
        <f t="shared" si="13"/>
        <v>0</v>
      </c>
      <c r="D17" s="12">
        <f t="shared" si="14"/>
        <v>0</v>
      </c>
      <c r="E17" s="12">
        <f t="shared" si="2"/>
        <v>0</v>
      </c>
      <c r="F17" s="12">
        <f t="shared" si="15"/>
        <v>0</v>
      </c>
      <c r="G17" s="12">
        <f t="shared" si="16"/>
        <v>0</v>
      </c>
      <c r="H17" s="12">
        <f t="shared" si="5"/>
        <v>0</v>
      </c>
      <c r="I17" s="12">
        <f t="shared" si="17"/>
        <v>0</v>
      </c>
      <c r="J17" s="12">
        <f t="shared" si="18"/>
        <v>0</v>
      </c>
      <c r="K17" s="12">
        <f t="shared" si="8"/>
        <v>0</v>
      </c>
      <c r="L17" s="12">
        <f t="shared" si="19"/>
        <v>0</v>
      </c>
      <c r="M17" s="12">
        <f t="shared" si="2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78</v>
      </c>
      <c r="B18" s="14" t="s">
        <v>22</v>
      </c>
      <c r="C18" s="12">
        <f t="shared" si="13"/>
        <v>7.9555764943726404E-2</v>
      </c>
      <c r="D18" s="12">
        <f t="shared" si="14"/>
        <v>4.2023182030884419E-3</v>
      </c>
      <c r="E18" s="12">
        <f t="shared" si="2"/>
        <v>7.9486781978589341E-2</v>
      </c>
      <c r="F18" s="12">
        <f t="shared" si="15"/>
        <v>6.4987464436712272E-2</v>
      </c>
      <c r="G18" s="12">
        <f t="shared" si="16"/>
        <v>4.0836708970291317E-3</v>
      </c>
      <c r="H18" s="12">
        <f t="shared" si="5"/>
        <v>5.7524893233245881E-2</v>
      </c>
      <c r="I18" s="12">
        <f t="shared" si="17"/>
        <v>0.18120957037796293</v>
      </c>
      <c r="J18" s="12">
        <f t="shared" si="18"/>
        <v>4.5926002894042237E-2</v>
      </c>
      <c r="K18" s="12">
        <f t="shared" si="8"/>
        <v>0.17817617958523027</v>
      </c>
      <c r="L18" s="12">
        <f t="shared" si="19"/>
        <v>8.8229101550645357</v>
      </c>
      <c r="M18" s="12">
        <f t="shared" si="20"/>
        <v>0.41968911478599225</v>
      </c>
      <c r="N18" s="12">
        <f t="shared" si="11"/>
        <v>4.6936026840289991</v>
      </c>
      <c r="O18" s="16">
        <f t="shared" si="12"/>
        <v>0.10038747735181894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3</v>
      </c>
      <c r="C19" s="12">
        <f t="shared" si="13"/>
        <v>1.3756445301370548E-3</v>
      </c>
      <c r="D19" s="12">
        <f t="shared" si="14"/>
        <v>0</v>
      </c>
      <c r="E19" s="12">
        <f t="shared" si="2"/>
        <v>1.3743851844432863E-3</v>
      </c>
      <c r="F19" s="12">
        <f t="shared" si="15"/>
        <v>4.3052985834541647E-4</v>
      </c>
      <c r="G19" s="12">
        <f t="shared" si="16"/>
        <v>0</v>
      </c>
      <c r="H19" s="12">
        <f t="shared" si="5"/>
        <v>3.7777682710726275E-4</v>
      </c>
      <c r="I19" s="12">
        <f t="shared" si="17"/>
        <v>4.8868700274255147E-3</v>
      </c>
      <c r="J19" s="12">
        <f t="shared" si="18"/>
        <v>0</v>
      </c>
      <c r="K19" s="12">
        <f t="shared" si="8"/>
        <v>4.7772943648215884E-3</v>
      </c>
      <c r="L19" s="12">
        <f t="shared" si="19"/>
        <v>2.6913172932330826E-2</v>
      </c>
      <c r="M19" s="12">
        <f t="shared" si="20"/>
        <v>0</v>
      </c>
      <c r="N19" s="12">
        <f t="shared" si="11"/>
        <v>1.3688152963671128E-2</v>
      </c>
      <c r="O19" s="16">
        <f t="shared" si="12"/>
        <v>1.9296876044774404E-3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4</v>
      </c>
      <c r="C20" s="12">
        <f t="shared" si="13"/>
        <v>5.6518918520271741E-5</v>
      </c>
      <c r="D20" s="12">
        <f t="shared" si="14"/>
        <v>0</v>
      </c>
      <c r="E20" s="12">
        <f t="shared" si="2"/>
        <v>5.6467177787040413E-5</v>
      </c>
      <c r="F20" s="12">
        <f t="shared" si="15"/>
        <v>0</v>
      </c>
      <c r="G20" s="12">
        <f t="shared" si="16"/>
        <v>0</v>
      </c>
      <c r="H20" s="12">
        <f t="shared" si="5"/>
        <v>0</v>
      </c>
      <c r="I20" s="12">
        <f t="shared" si="17"/>
        <v>3.8441684018430706E-4</v>
      </c>
      <c r="J20" s="12">
        <f t="shared" si="18"/>
        <v>0</v>
      </c>
      <c r="K20" s="12">
        <f t="shared" si="8"/>
        <v>3.7579726779074903E-4</v>
      </c>
      <c r="L20" s="12">
        <f t="shared" si="19"/>
        <v>0</v>
      </c>
      <c r="M20" s="12">
        <f t="shared" si="20"/>
        <v>0</v>
      </c>
      <c r="N20" s="12">
        <f t="shared" si="11"/>
        <v>0</v>
      </c>
      <c r="O20" s="16">
        <f t="shared" si="12"/>
        <v>1.0798181763646016E-4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37" t="s">
        <v>58</v>
      </c>
      <c r="B21" s="37"/>
      <c r="C21" s="12">
        <f t="shared" ref="C21:O21" si="21">SUM(C14:C20)</f>
        <v>0.26819418399646261</v>
      </c>
      <c r="D21" s="12">
        <f t="shared" si="21"/>
        <v>4.3894805080287291</v>
      </c>
      <c r="E21" s="12">
        <f t="shared" si="21"/>
        <v>0.27196705123887455</v>
      </c>
      <c r="F21" s="12">
        <f t="shared" si="21"/>
        <v>0.76903172126300767</v>
      </c>
      <c r="G21" s="12">
        <f t="shared" si="21"/>
        <v>5.2733840872462663</v>
      </c>
      <c r="H21" s="12">
        <f t="shared" si="21"/>
        <v>1.3209521896448404</v>
      </c>
      <c r="I21" s="12">
        <f t="shared" si="21"/>
        <v>0.58114786293023013</v>
      </c>
      <c r="J21" s="12">
        <f t="shared" si="21"/>
        <v>21.404929883316655</v>
      </c>
      <c r="K21" s="12">
        <f t="shared" si="21"/>
        <v>1.0480683457746769</v>
      </c>
      <c r="L21" s="12">
        <f t="shared" si="21"/>
        <v>17.382645723428453</v>
      </c>
      <c r="M21" s="12">
        <f t="shared" si="21"/>
        <v>177.85080338400661</v>
      </c>
      <c r="N21" s="12">
        <f t="shared" si="21"/>
        <v>96.236023388377944</v>
      </c>
      <c r="O21" s="12">
        <f t="shared" si="21"/>
        <v>0.52575997483170167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ht="29.25" customHeight="1" x14ac:dyDescent="0.3">
      <c r="A22" s="37" t="s">
        <v>68</v>
      </c>
      <c r="B22" s="37"/>
      <c r="C22" s="38" t="s">
        <v>54</v>
      </c>
      <c r="D22" s="38"/>
      <c r="E22" s="38"/>
      <c r="F22" s="38" t="s">
        <v>55</v>
      </c>
      <c r="G22" s="38"/>
      <c r="H22" s="38"/>
      <c r="I22" s="38" t="s">
        <v>56</v>
      </c>
      <c r="J22" s="38"/>
      <c r="K22" s="38"/>
      <c r="L22" s="38" t="s">
        <v>57</v>
      </c>
      <c r="M22" s="38"/>
      <c r="N22" s="38"/>
      <c r="O22" s="35" t="s">
        <v>58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17</v>
      </c>
      <c r="B23" s="14" t="s">
        <v>18</v>
      </c>
      <c r="C23" s="15" t="s">
        <v>1</v>
      </c>
      <c r="D23" s="15" t="s">
        <v>2</v>
      </c>
      <c r="E23" s="15" t="s">
        <v>59</v>
      </c>
      <c r="F23" s="15" t="s">
        <v>1</v>
      </c>
      <c r="G23" s="15" t="s">
        <v>2</v>
      </c>
      <c r="H23" s="15" t="s">
        <v>59</v>
      </c>
      <c r="I23" s="15" t="s">
        <v>1</v>
      </c>
      <c r="J23" s="15" t="s">
        <v>2</v>
      </c>
      <c r="K23" s="15" t="s">
        <v>59</v>
      </c>
      <c r="L23" s="15" t="s">
        <v>1</v>
      </c>
      <c r="M23" s="15" t="s">
        <v>2</v>
      </c>
      <c r="N23" s="15" t="s">
        <v>59</v>
      </c>
      <c r="O23" s="35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80</v>
      </c>
      <c r="B24" s="14" t="s">
        <v>22</v>
      </c>
      <c r="C24" s="12">
        <f>IFERROR((SUMIFS(MESKENAG2,KAYNAK,A24,SEBEP,B24,SÜRE,"Uzun",BİLDİRİM,"Bildirimli",İL,$B$10)/VLOOKUP($B$10,ABONE,3,FALSE)),0)</f>
        <v>1.4566958463681686E-2</v>
      </c>
      <c r="D24" s="12">
        <f>IFERROR((SUMIFS(MESKENOG2,KAYNAK,A24,SEBEP,B24,SÜRE,"Uzun",BİLDİRİM,"Bildirimli",İL,$B$10)/VLOOKUP($B$10,ABONE,4,FALSE)),0)</f>
        <v>7.006930318203089E-2</v>
      </c>
      <c r="E24" s="12">
        <f>IFERROR(((SUMIFS(MESKENAG2,KAYNAK,A24,SEBEP,B24,SÜRE,"Uzun",BİLDİRİM,"Bildirimli",İL,$B$10)+SUMIFS(MESKENOG2,KAYNAK,A24,SEBEP,B24,SÜRE,"Uzun",BİLDİRİM,"Bildirimli",İL,$B$10))/VLOOKUP($B$10,ABONE,5,FALSE)),0)</f>
        <v>1.4617768565625789E-2</v>
      </c>
      <c r="F24" s="12">
        <f>IFERROR((SUMIFS(TARIMSALAG2,KAYNAK,A24,SEBEP,B24,SÜRE,"Uzun",BİLDİRİM,"Bildirimli",İL,$B$10)/VLOOKUP($B$10,ABONE,6,FALSE)),0)</f>
        <v>5.9844716786994524E-2</v>
      </c>
      <c r="G24" s="12">
        <f>IFERROR((SUMIFS(TARIMSALOG2,KAYNAK,A24,SEBEP,B24,SÜRE,"Uzun",BİLDİRİM,"Bildirimli",İL,$B$10)/VLOOKUP($B$10,ABONE,7,FALSE)),0)</f>
        <v>0.19589661335448516</v>
      </c>
      <c r="H24" s="12">
        <f>IFERROR(((SUMIFS(TARIMSALAG2,KAYNAK,A24,SEBEP,B24,SÜRE,"Uzun",BİLDİRİM,"Bildirimli",İL,$B$10)+SUMIFS(TARIMSALOG2,KAYNAK,A24,SEBEP,B24,SÜRE,"Uzun",BİLDİRİM,"Bildirimli",İL,$B$10))/VLOOKUP($B$10,ABONE,8,FALSE)),0)</f>
        <v>7.6515221307209766E-2</v>
      </c>
      <c r="I24" s="12">
        <f>IFERROR((SUMIFS(TICARETHANEAG2,KAYNAK,A24,SEBEP,B24,SÜRE,"Uzun",BİLDİRİM,"Bildirimli",İL,$B$10)/VLOOKUP($B$10,ABONE,9,FALSE)),0)</f>
        <v>3.0890127367937396E-2</v>
      </c>
      <c r="J24" s="12">
        <f>IFERROR((SUMIFS(TICARETHANEOG2,KAYNAK,A24,SEBEP,B24,SÜRE,"Uzun",BİLDİRİM,"Bildirimli",İL,$B$10)/VLOOKUP($B$10,ABONE,10,FALSE)),0)</f>
        <v>0.35806906690016965</v>
      </c>
      <c r="K24" s="12">
        <f>IFERROR(((SUMIFS(TICARETHANEAG2,KAYNAK,A24,SEBEP,B24,SÜRE,"Uzun",BİLDİRİM,"Bildirimli",İL,$B$10)+SUMIFS(TICARETHANEOG2,KAYNAK,A24,SEBEP,B24,SÜRE,"Uzun",BİLDİRİM,"Bildirimli",İL,$B$10))/VLOOKUP($B$10,ABONE,11,FALSE)),0)</f>
        <v>3.8226285049254162E-2</v>
      </c>
      <c r="L24" s="12">
        <f>IFERROR((SUMIFS(SANAYIAG2,KAYNAK,A24,SEBEP,B24,SÜRE,"Uzun",BİLDİRİM,"Bildirimli",İL,$B$10)/VLOOKUP($B$10,ABONE,12,FALSE)),0)</f>
        <v>0.44574306081453641</v>
      </c>
      <c r="M24" s="12">
        <f>IFERROR((SUMIFS(SANAYIOG2,KAYNAK,A24,SEBEP,B24,SÜRE,"Uzun",BİLDİRİM,"Bildirimli",İL,$B$10)/VLOOKUP($B$10,ABONE,13,FALSE)),0)</f>
        <v>2.2409605266536965</v>
      </c>
      <c r="N24" s="12">
        <f>IFERROR(((SUMIFS(SANAYIAG2,KAYNAK,A24,SEBEP,B24,SÜRE,"Uzun",BİLDİRİM,"Bildirimli",İL,$B$10)+SUMIFS(SANAYIOG2,KAYNAK,A24,SEBEP,B24,SÜRE,"Uzun",BİLDİRİM,"Bildirimli",İL,$B$10))/VLOOKUP($B$10,ABONE,14,FALSE)),0)</f>
        <v>1.3279053719439133</v>
      </c>
      <c r="O24" s="16">
        <f>IFERROR(((SUMIFS(MESKENAG2,KAYNAK,A24,SEBEP,B24,SÜRE,"Uzun",BİLDİRİM,"Bildirimli",İL,$B$10)+SUMIFS(MESKENOG2,KAYNAK,A24,SEBEP,B24,SÜRE,"Uzun",BİLDİRİM,"Bildirimli",İL,$B$10)+SUMIFS(TARIMSALAG2,KAYNAK,A24,SEBEP,B24,SÜRE,"Uzun",BİLDİRİM,"Bildirimli",İL,$B$10)+SUMIFS(TARIMSALOG2,KAYNAK,A24,SEBEP,B24,SÜRE,"Uzun",BİLDİRİM,"Bildirimli",İL,$B$10)+SUMIFS(TICARETHANEAG2,KAYNAK,A24,SEBEP,B24,SÜRE,"Uzun",BİLDİRİM,"Bildirimli",İL,$B$10)+SUMIFS(TICARETHANEOG2,KAYNAK,A24,SEBEP,B24,SÜRE,"Uzun",BİLDİRİM,"Bildirimli",İL,$B$10)+SUMIFS(SANAYIAG2,KAYNAK,A24,SEBEP,B24,SÜRE,"Uzun",BİLDİRİM,"Bildirimli",İL,$B$10)+SUMIFS(SANAYIOG2,KAYNAK,A24,SEBEP,B24,SÜRE,"Uzun",BİLDİRİM,"Bildirimli",İL,$B$10))/VLOOKUP($B$10,ABONE,15,FALSE)),0)</f>
        <v>2.1172303335019772E-2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79</v>
      </c>
      <c r="B25" s="14" t="s">
        <v>22</v>
      </c>
      <c r="C25" s="12">
        <f>IFERROR((SUMIFS(MESKENAG2,KAYNAK,A25,SEBEP,B25,SÜRE,"Uzun",BİLDİRİM,"Bildirimli",İL,$B$10)/VLOOKUP($B$10,ABONE,3,FALSE)),0)</f>
        <v>0.15209008012454833</v>
      </c>
      <c r="D25" s="12">
        <f>IFERROR((SUMIFS(MESKENOG2,KAYNAK,A25,SEBEP,B25,SÜRE,"Uzun",BİLDİRİM,"Bildirimli",İL,$B$10)/VLOOKUP($B$10,ABONE,4,FALSE)),0)</f>
        <v>5.6526905333027573</v>
      </c>
      <c r="E25" s="12">
        <f>IFERROR(((SUMIFS(MESKENAG2,KAYNAK,A25,SEBEP,B25,SÜRE,"Uzun",BİLDİRİM,"Bildirimli",İL,$B$10)+SUMIFS(MESKENOG2,KAYNAK,A25,SEBEP,B25,SÜRE,"Uzun",BİLDİRİM,"Bildirimli",İL,$B$10))/VLOOKUP($B$10,ABONE,5,FALSE)),0)</f>
        <v>0.15712565242690837</v>
      </c>
      <c r="F25" s="12">
        <f>IFERROR((SUMIFS(TARIMSALAG2,KAYNAK,A25,SEBEP,B25,SÜRE,"Uzun",BİLDİRİM,"Bildirimli",İL,$B$10)/VLOOKUP($B$10,ABONE,6,FALSE)),0)</f>
        <v>0.74793231736712085</v>
      </c>
      <c r="G25" s="12">
        <f>IFERROR((SUMIFS(TARIMSALOG2,KAYNAK,A25,SEBEP,B25,SÜRE,"Uzun",BİLDİRİM,"Bildirimli",İL,$B$10)/VLOOKUP($B$10,ABONE,7,FALSE)),0)</f>
        <v>4.4255302526261913</v>
      </c>
      <c r="H25" s="12">
        <f>IFERROR(((SUMIFS(TARIMSALAG2,KAYNAK,A25,SEBEP,B25,SÜRE,"Uzun",BİLDİRİM,"Bildirimli",İL,$B$10)+SUMIFS(TARIMSALOG2,KAYNAK,A25,SEBEP,B25,SÜRE,"Uzun",BİLDİRİM,"Bildirimli",İL,$B$10))/VLOOKUP($B$10,ABONE,8,FALSE)),0)</f>
        <v>1.1985501665116056</v>
      </c>
      <c r="I25" s="12">
        <f>IFERROR((SUMIFS(TICARETHANEAG2,KAYNAK,A25,SEBEP,B25,SÜRE,"Uzun",BİLDİRİM,"Bildirimli",İL,$B$10)/VLOOKUP($B$10,ABONE,9,FALSE)),0)</f>
        <v>0.29426562065556466</v>
      </c>
      <c r="J25" s="12">
        <f>IFERROR((SUMIFS(TICARETHANEOG2,KAYNAK,A25,SEBEP,B25,SÜRE,"Uzun",BİLDİRİM,"Bildirimli",İL,$B$10)/VLOOKUP($B$10,ABONE,10,FALSE)),0)</f>
        <v>11.536321174914214</v>
      </c>
      <c r="K25" s="12">
        <f>IFERROR(((SUMIFS(TICARETHANEAG2,KAYNAK,A25,SEBEP,B25,SÜRE,"Uzun",BİLDİRİM,"Bildirimli",İL,$B$10)+SUMIFS(TICARETHANEOG2,KAYNAK,A25,SEBEP,B25,SÜRE,"Uzun",BİLDİRİM,"Bildirimli",İL,$B$10))/VLOOKUP($B$10,ABONE,11,FALSE)),0)</f>
        <v>0.54634019588976768</v>
      </c>
      <c r="L25" s="12">
        <f>IFERROR((SUMIFS(SANAYIAG2,KAYNAK,A25,SEBEP,B25,SÜRE,"Uzun",BİLDİRİM,"Bildirimli",İL,$B$10)/VLOOKUP($B$10,ABONE,12,FALSE)),0)</f>
        <v>3.6854695294015669</v>
      </c>
      <c r="M25" s="12">
        <f>IFERROR((SUMIFS(SANAYIOG2,KAYNAK,A25,SEBEP,B25,SÜRE,"Uzun",BİLDİRİM,"Bildirimli",İL,$B$10)/VLOOKUP($B$10,ABONE,13,FALSE)),0)</f>
        <v>84.338220762859905</v>
      </c>
      <c r="N25" s="12">
        <f>IFERROR(((SUMIFS(SANAYIAG2,KAYNAK,A25,SEBEP,B25,SÜRE,"Uzun",BİLDİRİM,"Bildirimli",İL,$B$10)+SUMIFS(SANAYIOG2,KAYNAK,A25,SEBEP,B25,SÜRE,"Uzun",BİLDİRİM,"Bildirimli",İL,$B$10))/VLOOKUP($B$10,ABONE,14,FALSE)),0)</f>
        <v>43.317892219647831</v>
      </c>
      <c r="O25" s="16">
        <f>IFERROR(((SUMIFS(MESKENAG2,KAYNAK,A25,SEBEP,B25,SÜRE,"Uzun",BİLDİRİM,"Bildirimli",İL,$B$10)+SUMIFS(MESKENOG2,KAYNAK,A25,SEBEP,B25,SÜRE,"Uzun",BİLDİRİM,"Bildirimli",İL,$B$10)+SUMIFS(TARIMSALAG2,KAYNAK,A25,SEBEP,B25,SÜRE,"Uzun",BİLDİRİM,"Bildirimli",İL,$B$10)+SUMIFS(TARIMSALOG2,KAYNAK,A25,SEBEP,B25,SÜRE,"Uzun",BİLDİRİM,"Bildirimli",İL,$B$10)+SUMIFS(TICARETHANEAG2,KAYNAK,A25,SEBEP,B25,SÜRE,"Uzun",BİLDİRİM,"Bildirimli",İL,$B$10)+SUMIFS(TICARETHANEOG2,KAYNAK,A25,SEBEP,B25,SÜRE,"Uzun",BİLDİRİM,"Bildirimli",İL,$B$10)+SUMIFS(SANAYIAG2,KAYNAK,A25,SEBEP,B25,SÜRE,"Uzun",BİLDİRİM,"Bildirimli",İL,$B$10)+SUMIFS(SANAYIOG2,KAYNAK,A25,SEBEP,B25,SÜRE,"Uzun",BİLDİRİM,"Bildirimli",İL,$B$10))/VLOOKUP($B$10,ABONE,15,FALSE)),0)</f>
        <v>0.2891402883048288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4</v>
      </c>
      <c r="C26" s="12">
        <f>IFERROR((SUMIFS(MESKENAG2,KAYNAK,A26,SEBEP,B26,SÜRE,"Uzun",BİLDİRİM,"Bildirimli",İL,$B$10)/VLOOKUP($B$10,ABONE,3,FALSE)),0)</f>
        <v>2.3657419651386751E-5</v>
      </c>
      <c r="D26" s="12">
        <f>IFERROR((SUMIFS(MESKENOG2,KAYNAK,A26,SEBEP,B26,SÜRE,"Uzun",BİLDİRİM,"Bildirimli",İL,$B$10)/VLOOKUP($B$10,ABONE,4,FALSE)),0)</f>
        <v>0</v>
      </c>
      <c r="E26" s="12">
        <f>IFERROR(((SUMIFS(MESKENAG2,KAYNAK,A26,SEBEP,B26,SÜRE,"Uzun",BİLDİRİM,"Bildirimli",İL,$B$10)+SUMIFS(MESKENOG2,KAYNAK,A26,SEBEP,B26,SÜRE,"Uzun",BİLDİRİM,"Bildirimli",İL,$B$10))/VLOOKUP($B$10,ABONE,5,FALSE)),0)</f>
        <v>2.363576226176977E-5</v>
      </c>
      <c r="F26" s="12">
        <f>IFERROR((SUMIFS(TARIMSALAG2,KAYNAK,A26,SEBEP,B26,SÜRE,"Uzun",BİLDİRİM,"Bildirimli",İL,$B$10)/VLOOKUP($B$10,ABONE,6,FALSE)),0)</f>
        <v>0</v>
      </c>
      <c r="G26" s="12">
        <f>IFERROR((SUMIFS(TARIMSALOG2,KAYNAK,A26,SEBEP,B26,SÜRE,"Uzun",BİLDİRİM,"Bildirimli",İL,$B$10)/VLOOKUP($B$10,ABONE,7,FALSE)),0)</f>
        <v>0</v>
      </c>
      <c r="H26" s="12">
        <f>IFERROR(((SUMIFS(TARIMSALAG2,KAYNAK,A26,SEBEP,B26,SÜRE,"Uzun",BİLDİRİM,"Bildirimli",İL,$B$10)+SUMIFS(TARIMSALOG2,KAYNAK,A26,SEBEP,B26,SÜRE,"Uzun",BİLDİRİM,"Bildirimli",İL,$B$10))/VLOOKUP($B$10,ABONE,8,FALSE)),0)</f>
        <v>0</v>
      </c>
      <c r="I26" s="12">
        <f>IFERROR((SUMIFS(TICARETHANEAG2,KAYNAK,A26,SEBEP,B26,SÜRE,"Uzun",BİLDİRİM,"Bildirimli",İL,$B$10)/VLOOKUP($B$10,ABONE,9,FALSE)),0)</f>
        <v>4.2552962340725942E-5</v>
      </c>
      <c r="J26" s="12">
        <f>IFERROR((SUMIFS(TICARETHANEOG2,KAYNAK,A26,SEBEP,B26,SÜRE,"Uzun",BİLDİRİM,"Bildirimli",İL,$B$10)/VLOOKUP($B$10,ABONE,10,FALSE)),0)</f>
        <v>2.9416604449472094E-2</v>
      </c>
      <c r="K26" s="12">
        <f>IFERROR(((SUMIFS(TICARETHANEAG2,KAYNAK,A26,SEBEP,B26,SÜRE,"Uzun",BİLDİRİM,"Bildirimli",İL,$B$10)+SUMIFS(TICARETHANEOG2,KAYNAK,A26,SEBEP,B26,SÜRE,"Uzun",BİLDİRİM,"Bildirimli",İL,$B$10))/VLOOKUP($B$10,ABONE,11,FALSE)),0)</f>
        <v>7.0119154634250475E-4</v>
      </c>
      <c r="L26" s="12">
        <f>IFERROR((SUMIFS(SANAYIAG2,KAYNAK,A26,SEBEP,B26,SÜRE,"Uzun",BİLDİRİM,"Bildirimli",İL,$B$10)/VLOOKUP($B$10,ABONE,12,FALSE)),0)</f>
        <v>0</v>
      </c>
      <c r="M26" s="12">
        <f>IFERROR((SUMIFS(SANAYIOG2,KAYNAK,A26,SEBEP,B26,SÜRE,"Uzun",BİLDİRİM,"Bildirimli",İL,$B$10)/VLOOKUP($B$10,ABONE,13,FALSE)),0)</f>
        <v>0</v>
      </c>
      <c r="N26" s="12">
        <f>IFERROR(((SUMIFS(SANAYIAG2,KAYNAK,A26,SEBEP,B26,SÜRE,"Uzun",BİLDİRİM,"Bildirimli",İL,$B$10)+SUMIFS(SANAYIOG2,KAYNAK,A26,SEBEP,B26,SÜRE,"Uzun",BİLDİRİM,"Bildirimli",İL,$B$10))/VLOOKUP($B$10,ABONE,14,FALSE)),0)</f>
        <v>0</v>
      </c>
      <c r="O26" s="16">
        <f>IFERROR(((SUMIFS(MESKENAG2,KAYNAK,A26,SEBEP,B26,SÜRE,"Uzun",BİLDİRİM,"Bildirimli",İL,$B$10)+SUMIFS(MESKENOG2,KAYNAK,A26,SEBEP,B26,SÜRE,"Uzun",BİLDİRİM,"Bildirimli",İL,$B$10)+SUMIFS(TARIMSALAG2,KAYNAK,A26,SEBEP,B26,SÜRE,"Uzun",BİLDİRİM,"Bildirimli",İL,$B$10)+SUMIFS(TARIMSALOG2,KAYNAK,A26,SEBEP,B26,SÜRE,"Uzun",BİLDİRİM,"Bildirimli",İL,$B$10)+SUMIFS(TICARETHANEAG2,KAYNAK,A26,SEBEP,B26,SÜRE,"Uzun",BİLDİRİM,"Bildirimli",İL,$B$10)+SUMIFS(TICARETHANEOG2,KAYNAK,A26,SEBEP,B26,SÜRE,"Uzun",BİLDİRİM,"Bildirimli",İL,$B$10)+SUMIFS(SANAYIAG2,KAYNAK,A26,SEBEP,B26,SÜRE,"Uzun",BİLDİRİM,"Bildirimli",İL,$B$10)+SUMIFS(SANAYIOG2,KAYNAK,A26,SEBEP,B26,SÜRE,"Uzun",BİLDİRİM,"Bildirimli",İL,$B$10))/VLOOKUP($B$10,ABONE,15,FALSE)),0)</f>
        <v>1.3494323504607673E-4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78</v>
      </c>
      <c r="B27" s="14" t="s">
        <v>22</v>
      </c>
      <c r="C27" s="12">
        <f>IFERROR((SUMIFS(MESKENAG2,KAYNAK,A27,SEBEP,B27,SÜRE,"Uzun",BİLDİRİM,"Bildirimli",İL,$B$10)/VLOOKUP($B$10,ABONE,3,FALSE)),0)</f>
        <v>2.4534317325384664E-2</v>
      </c>
      <c r="D27" s="12">
        <f>IFERROR((SUMIFS(MESKENOG2,KAYNAK,A27,SEBEP,B27,SÜRE,"Uzun",BİLDİRİM,"Bildirimli",İL,$B$10)/VLOOKUP($B$10,ABONE,4,FALSE)),0)</f>
        <v>0</v>
      </c>
      <c r="E27" s="12">
        <f>IFERROR(((SUMIFS(MESKENAG2,KAYNAK,A27,SEBEP,B27,SÜRE,"Uzun",BİLDİRİM,"Bildirimli",İL,$B$10)+SUMIFS(MESKENOG2,KAYNAK,A27,SEBEP,B27,SÜRE,"Uzun",BİLDİRİM,"Bildirimli",İL,$B$10))/VLOOKUP($B$10,ABONE,5,FALSE)),0)</f>
        <v>2.4511857172200908E-2</v>
      </c>
      <c r="F27" s="12">
        <f>IFERROR((SUMIFS(TARIMSALAG2,KAYNAK,A27,SEBEP,B27,SÜRE,"Uzun",BİLDİRİM,"Bildirimli",İL,$B$10)/VLOOKUP($B$10,ABONE,6,FALSE)),0)</f>
        <v>2.8608425482096831E-2</v>
      </c>
      <c r="G27" s="12">
        <f>IFERROR((SUMIFS(TARIMSALOG2,KAYNAK,A27,SEBEP,B27,SÜRE,"Uzun",BİLDİRİM,"Bildirimli",İL,$B$10)/VLOOKUP($B$10,ABONE,7,FALSE)),0)</f>
        <v>0</v>
      </c>
      <c r="H27" s="12">
        <f>IFERROR(((SUMIFS(TARIMSALAG2,KAYNAK,A27,SEBEP,B27,SÜRE,"Uzun",BİLDİRİM,"Bildirimli",İL,$B$10)+SUMIFS(TARIMSALOG2,KAYNAK,A27,SEBEP,B27,SÜRE,"Uzun",BİLDİRİM,"Bildirimli",İL,$B$10))/VLOOKUP($B$10,ABONE,8,FALSE)),0)</f>
        <v>2.5103021306573603E-2</v>
      </c>
      <c r="I27" s="12">
        <f>IFERROR((SUMIFS(TICARETHANEAG2,KAYNAK,A27,SEBEP,B27,SÜRE,"Uzun",BİLDİRİM,"Bildirimli",İL,$B$10)/VLOOKUP($B$10,ABONE,9,FALSE)),0)</f>
        <v>4.8206466466444636E-2</v>
      </c>
      <c r="J27" s="12">
        <f>IFERROR((SUMIFS(TICARETHANEOG2,KAYNAK,A27,SEBEP,B27,SÜRE,"Uzun",BİLDİRİM,"Bildirimli",İL,$B$10)/VLOOKUP($B$10,ABONE,10,FALSE)),0)</f>
        <v>0</v>
      </c>
      <c r="K27" s="12">
        <f>IFERROR(((SUMIFS(TICARETHANEAG2,KAYNAK,A27,SEBEP,B27,SÜRE,"Uzun",BİLDİRİM,"Bildirimli",İL,$B$10)+SUMIFS(TICARETHANEOG2,KAYNAK,A27,SEBEP,B27,SÜRE,"Uzun",BİLDİRİM,"Bildirimli",İL,$B$10))/VLOOKUP($B$10,ABONE,11,FALSE)),0)</f>
        <v>4.7125558753489276E-2</v>
      </c>
      <c r="L27" s="12">
        <f>IFERROR((SUMIFS(SANAYIAG2,KAYNAK,A27,SEBEP,B27,SÜRE,"Uzun",BİLDİRİM,"Bildirimli",İL,$B$10)/VLOOKUP($B$10,ABONE,12,FALSE)),0)</f>
        <v>1.0843757267543861</v>
      </c>
      <c r="M27" s="12">
        <f>IFERROR((SUMIFS(SANAYIOG2,KAYNAK,A27,SEBEP,B27,SÜRE,"Uzun",BİLDİRİM,"Bildirimli",İL,$B$10)/VLOOKUP($B$10,ABONE,13,FALSE)),0)</f>
        <v>0</v>
      </c>
      <c r="N27" s="12">
        <f>IFERROR(((SUMIFS(SANAYIAG2,KAYNAK,A27,SEBEP,B27,SÜRE,"Uzun",BİLDİRİM,"Bildirimli",İL,$B$10)+SUMIFS(SANAYIOG2,KAYNAK,A27,SEBEP,B27,SÜRE,"Uzun",BİLDİRİM,"Bildirimli",İL,$B$10))/VLOOKUP($B$10,ABONE,14,FALSE)),0)</f>
        <v>0.55151805605481197</v>
      </c>
      <c r="O27" s="16">
        <f>IFERROR(((SUMIFS(MESKENAG2,KAYNAK,A27,SEBEP,B27,SÜRE,"Uzun",BİLDİRİM,"Bildirimli",İL,$B$10)+SUMIFS(MESKENOG2,KAYNAK,A27,SEBEP,B27,SÜRE,"Uzun",BİLDİRİM,"Bildirimli",İL,$B$10)+SUMIFS(TARIMSALAG2,KAYNAK,A27,SEBEP,B27,SÜRE,"Uzun",BİLDİRİM,"Bildirimli",İL,$B$10)+SUMIFS(TARIMSALOG2,KAYNAK,A27,SEBEP,B27,SÜRE,"Uzun",BİLDİRİM,"Bildirimli",İL,$B$10)+SUMIFS(TICARETHANEAG2,KAYNAK,A27,SEBEP,B27,SÜRE,"Uzun",BİLDİRİM,"Bildirimli",İL,$B$10)+SUMIFS(TICARETHANEOG2,KAYNAK,A27,SEBEP,B27,SÜRE,"Uzun",BİLDİRİM,"Bildirimli",İL,$B$10)+SUMIFS(SANAYIAG2,KAYNAK,A27,SEBEP,B27,SÜRE,"Uzun",BİLDİRİM,"Bildirimli",İL,$B$10)+SUMIFS(SANAYIOG2,KAYNAK,A27,SEBEP,B27,SÜRE,"Uzun",BİLDİRİM,"Bildirimli",İL,$B$10))/VLOOKUP($B$10,ABONE,15,FALSE)),0)</f>
        <v>2.883167655095524E-2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4</v>
      </c>
      <c r="C28" s="12">
        <f>IFERROR((SUMIFS(MESKENAG2,KAYNAK,A28,SEBEP,B28,SÜRE,"Uzun",BİLDİRİM,"Bildirimli",İL,$B$10)/VLOOKUP($B$10,ABONE,3,FALSE)),0)</f>
        <v>0</v>
      </c>
      <c r="D28" s="12">
        <f>IFERROR((SUMIFS(MESKENOG2,KAYNAK,A28,SEBEP,B28,SÜRE,"Uzun",BİLDİRİM,"Bildirimli",İL,$B$10)/VLOOKUP($B$10,ABONE,4,FALSE)),0)</f>
        <v>0</v>
      </c>
      <c r="E28" s="12">
        <f>IFERROR(((SUMIFS(MESKENAG2,KAYNAK,A28,SEBEP,B28,SÜRE,"Uzun",BİLDİRİM,"Bildirimli",İL,$B$10)+SUMIFS(MESKENOG2,KAYNAK,A28,SEBEP,B28,SÜRE,"Uzun",BİLDİRİM,"Bildirimli",İL,$B$10))/VLOOKUP($B$10,ABONE,5,FALSE)),0)</f>
        <v>0</v>
      </c>
      <c r="F28" s="12">
        <f>IFERROR((SUMIFS(TARIMSALAG2,KAYNAK,A28,SEBEP,B28,SÜRE,"Uzun",BİLDİRİM,"Bildirimli",İL,$B$10)/VLOOKUP($B$10,ABONE,6,FALSE)),0)</f>
        <v>0</v>
      </c>
      <c r="G28" s="12">
        <f>IFERROR((SUMIFS(TARIMSALOG2,KAYNAK,A28,SEBEP,B28,SÜRE,"Uzun",BİLDİRİM,"Bildirimli",İL,$B$10)/VLOOKUP($B$10,ABONE,7,FALSE)),0)</f>
        <v>0</v>
      </c>
      <c r="H28" s="12">
        <f>IFERROR(((SUMIFS(TARIMSALAG2,KAYNAK,A28,SEBEP,B28,SÜRE,"Uzun",BİLDİRİM,"Bildirimli",İL,$B$10)+SUMIFS(TARIMSALOG2,KAYNAK,A28,SEBEP,B28,SÜRE,"Uzun",BİLDİRİM,"Bildirimli",İL,$B$10))/VLOOKUP($B$10,ABONE,8,FALSE)),0)</f>
        <v>0</v>
      </c>
      <c r="I28" s="12">
        <f>IFERROR((SUMIFS(TICARETHANEAG2,KAYNAK,A28,SEBEP,B28,SÜRE,"Uzun",BİLDİRİM,"Bildirimli",İL,$B$10)/VLOOKUP($B$10,ABONE,9,FALSE)),0)</f>
        <v>0</v>
      </c>
      <c r="J28" s="12">
        <f>IFERROR((SUMIFS(TICARETHANEOG2,KAYNAK,A28,SEBEP,B28,SÜRE,"Uzun",BİLDİRİM,"Bildirimli",İL,$B$10)/VLOOKUP($B$10,ABONE,10,FALSE)),0)</f>
        <v>0</v>
      </c>
      <c r="K28" s="12">
        <f>IFERROR(((SUMIFS(TICARETHANEAG2,KAYNAK,A28,SEBEP,B28,SÜRE,"Uzun",BİLDİRİM,"Bildirimli",İL,$B$10)+SUMIFS(TICARETHANEOG2,KAYNAK,A28,SEBEP,B28,SÜRE,"Uzun",BİLDİRİM,"Bildirimli",İL,$B$10))/VLOOKUP($B$10,ABONE,11,FALSE)),0)</f>
        <v>0</v>
      </c>
      <c r="L28" s="12">
        <f>IFERROR((SUMIFS(SANAYIAG2,KAYNAK,A28,SEBEP,B28,SÜRE,"Uzun",BİLDİRİM,"Bildirimli",İL,$B$10)/VLOOKUP($B$10,ABONE,12,FALSE)),0)</f>
        <v>0</v>
      </c>
      <c r="M28" s="12">
        <f>IFERROR((SUMIFS(SANAYIOG2,KAYNAK,A28,SEBEP,B28,SÜRE,"Uzun",BİLDİRİM,"Bildirimli",İL,$B$10)/VLOOKUP($B$10,ABONE,13,FALSE)),0)</f>
        <v>0</v>
      </c>
      <c r="N28" s="12">
        <f>IFERROR(((SUMIFS(SANAYIAG2,KAYNAK,A28,SEBEP,B28,SÜRE,"Uzun",BİLDİRİM,"Bildirimli",İL,$B$10)+SUMIFS(SANAYIOG2,KAYNAK,A28,SEBEP,B28,SÜRE,"Uzun",BİLDİRİM,"Bildirimli",İL,$B$10))/VLOOKUP($B$10,ABONE,14,FALSE)),0)</f>
        <v>0</v>
      </c>
      <c r="O28" s="16">
        <f>IFERROR((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37" t="s">
        <v>58</v>
      </c>
      <c r="B29" s="37"/>
      <c r="C29" s="12">
        <f>SUM(C24:C28)</f>
        <v>0.19121501333326607</v>
      </c>
      <c r="D29" s="12">
        <f t="shared" ref="D29:O29" si="22">SUM(D24:D28)</f>
        <v>5.722759836484788</v>
      </c>
      <c r="E29" s="12">
        <f t="shared" si="22"/>
        <v>0.19627891392699687</v>
      </c>
      <c r="F29" s="12">
        <f t="shared" si="22"/>
        <v>0.83638545963621225</v>
      </c>
      <c r="G29" s="12">
        <f t="shared" si="22"/>
        <v>4.6214268659806761</v>
      </c>
      <c r="H29" s="12">
        <f t="shared" si="22"/>
        <v>1.3001684091253889</v>
      </c>
      <c r="I29" s="12">
        <f t="shared" si="22"/>
        <v>0.37340476745228746</v>
      </c>
      <c r="J29" s="12">
        <f t="shared" si="22"/>
        <v>11.923806846263854</v>
      </c>
      <c r="K29" s="12">
        <f t="shared" si="22"/>
        <v>0.6323932312388536</v>
      </c>
      <c r="L29" s="12">
        <f t="shared" si="22"/>
        <v>5.2155883169704893</v>
      </c>
      <c r="M29" s="12">
        <f t="shared" si="22"/>
        <v>86.579181289513599</v>
      </c>
      <c r="N29" s="12">
        <f t="shared" si="22"/>
        <v>45.197315647646555</v>
      </c>
      <c r="O29" s="12">
        <f t="shared" si="22"/>
        <v>0.33927921142584994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C30" s="10"/>
      <c r="D30" s="10"/>
      <c r="E30" s="10"/>
      <c r="F30" s="10"/>
      <c r="G30" s="10"/>
      <c r="H30" s="10"/>
      <c r="I30" s="10"/>
      <c r="J30" s="10"/>
      <c r="K30" s="10"/>
      <c r="L30" s="1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B31" s="35" t="s">
        <v>69</v>
      </c>
      <c r="C31" s="34" t="s">
        <v>54</v>
      </c>
      <c r="D31" s="34"/>
      <c r="E31" s="34"/>
      <c r="F31" s="34" t="s">
        <v>55</v>
      </c>
      <c r="G31" s="34"/>
      <c r="H31" s="34"/>
      <c r="I31" s="34" t="s">
        <v>56</v>
      </c>
      <c r="J31" s="34"/>
      <c r="K31" s="34"/>
      <c r="L31" s="34" t="s">
        <v>77</v>
      </c>
      <c r="M31" s="34"/>
      <c r="N31" s="34"/>
      <c r="O31" s="35" t="s">
        <v>58</v>
      </c>
      <c r="T31"/>
      <c r="U31"/>
      <c r="V31"/>
      <c r="W31"/>
      <c r="X31"/>
      <c r="Y31"/>
      <c r="Z31"/>
      <c r="AA31"/>
      <c r="AB31"/>
      <c r="AC31"/>
    </row>
    <row r="32" spans="1:29" ht="28.5" customHeight="1" x14ac:dyDescent="0.3">
      <c r="B32" s="35"/>
      <c r="C32" s="21" t="s">
        <v>1</v>
      </c>
      <c r="D32" s="21" t="s">
        <v>2</v>
      </c>
      <c r="E32" s="21" t="s">
        <v>59</v>
      </c>
      <c r="F32" s="21" t="s">
        <v>1</v>
      </c>
      <c r="G32" s="21" t="s">
        <v>2</v>
      </c>
      <c r="H32" s="21" t="s">
        <v>59</v>
      </c>
      <c r="I32" s="21" t="s">
        <v>1</v>
      </c>
      <c r="J32" s="21" t="s">
        <v>2</v>
      </c>
      <c r="K32" s="21" t="s">
        <v>59</v>
      </c>
      <c r="L32" s="21" t="s">
        <v>1</v>
      </c>
      <c r="M32" s="21" t="s">
        <v>2</v>
      </c>
      <c r="N32" s="21" t="s">
        <v>59</v>
      </c>
      <c r="O32" s="35"/>
      <c r="T32"/>
      <c r="U32"/>
      <c r="V32"/>
      <c r="W32"/>
      <c r="X32"/>
      <c r="Y32"/>
      <c r="Z32"/>
      <c r="AA32"/>
      <c r="AB32"/>
      <c r="AC32"/>
    </row>
    <row r="33" spans="2:29" ht="16.2" x14ac:dyDescent="0.3">
      <c r="B33" s="14" t="s">
        <v>60</v>
      </c>
      <c r="C33" s="20">
        <f>VLOOKUP($B$10,ABONE,3,FALSE)</f>
        <v>2332212</v>
      </c>
      <c r="D33" s="20">
        <f>VLOOKUP($B$10,ABONE,4,FALSE)</f>
        <v>2137</v>
      </c>
      <c r="E33" s="20">
        <f>VLOOKUP($B$10,ABONE,5,FALSE)</f>
        <v>2334349</v>
      </c>
      <c r="F33" s="20">
        <f>VLOOKUP($B$10,ABONE,6,FALSE)</f>
        <v>49656</v>
      </c>
      <c r="G33" s="20">
        <f>VLOOKUP($B$10,ABONE,7,FALSE)</f>
        <v>6934</v>
      </c>
      <c r="H33" s="20">
        <f>VLOOKUP($B$10,ABONE,8,FALSE)</f>
        <v>56590</v>
      </c>
      <c r="I33" s="20">
        <f>VLOOKUP($B$10,ABONE,9,FALSE)</f>
        <v>462489</v>
      </c>
      <c r="J33" s="20">
        <f>VLOOKUP($B$10,ABONE,10,FALSE)</f>
        <v>10608</v>
      </c>
      <c r="K33" s="20">
        <f>VLOOKUP($B$10,ABONE,11,FALSE)</f>
        <v>473097</v>
      </c>
      <c r="L33" s="20">
        <f>VLOOKUP($B$10,ABONE,12,FALSE)</f>
        <v>1596</v>
      </c>
      <c r="M33" s="20">
        <f>VLOOKUP($B$10,ABONE,13,FALSE)</f>
        <v>1542</v>
      </c>
      <c r="N33" s="20">
        <f>VLOOKUP($B$10,ABONE,14,FALSE)</f>
        <v>3138</v>
      </c>
      <c r="O33" s="20">
        <f>VLOOKUP($B$10,ABONE,15,FALSE)</f>
        <v>2867174</v>
      </c>
      <c r="T33"/>
      <c r="U33"/>
      <c r="V33"/>
      <c r="W33"/>
      <c r="X33"/>
      <c r="Y33"/>
      <c r="Z33"/>
      <c r="AA33"/>
      <c r="AB33"/>
      <c r="AC33"/>
    </row>
    <row r="34" spans="2:29" ht="30" x14ac:dyDescent="0.3">
      <c r="B34" s="14" t="s">
        <v>61</v>
      </c>
      <c r="C34" s="20">
        <f>VLOOKUP($B$10,TUKETIM,3,FALSE)</f>
        <v>506709.05007193878</v>
      </c>
      <c r="D34" s="20">
        <f>VLOOKUP($B$10,TUKETIM,4,FALSE)</f>
        <v>6280.0341515436385</v>
      </c>
      <c r="E34" s="20">
        <f>VLOOKUP($B$10,TUKETIM,5,FALSE)</f>
        <v>512989.08422348241</v>
      </c>
      <c r="F34" s="20">
        <f>VLOOKUP($B$10,TUKETIM,6,FALSE)</f>
        <v>32975.483576707884</v>
      </c>
      <c r="G34" s="20">
        <f>VLOOKUP($B$10,TUKETIM,7,FALSE)</f>
        <v>24892.519995150305</v>
      </c>
      <c r="H34" s="20">
        <f>VLOOKUP($B$10,TUKETIM,8,FALSE)</f>
        <v>57868.003571858193</v>
      </c>
      <c r="I34" s="20">
        <f>VLOOKUP($B$10,TUKETIM,9,FALSE)</f>
        <v>279648.53157749481</v>
      </c>
      <c r="J34" s="20">
        <f>VLOOKUP($B$10,TUKETIM,10,FALSE)</f>
        <v>239107.21192181559</v>
      </c>
      <c r="K34" s="20">
        <f>VLOOKUP($B$10,TUKETIM,11,FALSE)</f>
        <v>518755.7434993104</v>
      </c>
      <c r="L34" s="20">
        <f>VLOOKUP($B$10,TUKETIM,12,FALSE)</f>
        <v>21077.789076206231</v>
      </c>
      <c r="M34" s="20">
        <f>VLOOKUP($B$10,TUKETIM,13,FALSE)</f>
        <v>297136.98490167881</v>
      </c>
      <c r="N34" s="20">
        <f>VLOOKUP($B$10,TUKETIM,14,FALSE)</f>
        <v>318214.77397788502</v>
      </c>
      <c r="O34" s="20">
        <f>VLOOKUP($B$10,TUKETIM,15,FALSE)</f>
        <v>1407827.6052725359</v>
      </c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62</v>
      </c>
      <c r="C35" s="20">
        <f>VLOOKUP($B$10,ANLASMA,3,FALSE)</f>
        <v>11948322.594000474</v>
      </c>
      <c r="D35" s="20">
        <f>VLOOKUP($B$10,ANLASMA,4,FALSE)</f>
        <v>116789.739</v>
      </c>
      <c r="E35" s="20">
        <f>VLOOKUP($B$10,ANLASMA,5,FALSE)</f>
        <v>12065112.333000474</v>
      </c>
      <c r="F35" s="20">
        <f>VLOOKUP($B$10,ANLASMA,6,FALSE)</f>
        <v>308582.28199999925</v>
      </c>
      <c r="G35" s="20">
        <f>VLOOKUP($B$10,ANLASMA,7,FALSE)</f>
        <v>242380.64399999991</v>
      </c>
      <c r="H35" s="20">
        <f>VLOOKUP($B$10,ANLASMA,8,FALSE)</f>
        <v>550962.92599999916</v>
      </c>
      <c r="I35" s="20">
        <f>VLOOKUP($B$10,ANLASMA,9,FALSE)</f>
        <v>2999894.826000113</v>
      </c>
      <c r="J35" s="20">
        <f>VLOOKUP($B$10,ANLASMA,10,FALSE)</f>
        <v>3565181.5409999993</v>
      </c>
      <c r="K35" s="20">
        <f>VLOOKUP($B$10,ANLASMA,11,FALSE)</f>
        <v>6565076.3670001123</v>
      </c>
      <c r="L35" s="20">
        <f>VLOOKUP($B$10,ANLASMA,12,FALSE)</f>
        <v>79997.452999999994</v>
      </c>
      <c r="M35" s="20">
        <f>VLOOKUP($B$10,ANLASMA,13,FALSE)</f>
        <v>1376825.6430000002</v>
      </c>
      <c r="N35" s="20">
        <f>VLOOKUP($B$10,ANLASMA,14,FALSE)</f>
        <v>1456823.0960000001</v>
      </c>
      <c r="O35" s="20">
        <f>VLOOKUP($B$10,ANLASMA,15,FALSE)</f>
        <v>20637974.722000584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x14ac:dyDescent="0.3">
      <c r="C36" s="10"/>
      <c r="D36" s="10"/>
      <c r="E36" s="10"/>
      <c r="F36" s="10"/>
      <c r="G36" s="10"/>
      <c r="H36" s="10"/>
      <c r="I36" s="10"/>
      <c r="J36" s="10"/>
      <c r="K36" s="10"/>
      <c r="L36" s="1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B37" s="17" t="s">
        <v>23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ht="27" customHeight="1" x14ac:dyDescent="0.3">
      <c r="B38" s="36" t="s">
        <v>70</v>
      </c>
      <c r="C38" s="36"/>
      <c r="D38" s="36"/>
      <c r="E38" s="36"/>
      <c r="F38" s="36"/>
      <c r="G38" s="36"/>
      <c r="H38" s="36"/>
      <c r="I38" s="36"/>
      <c r="J38" s="36"/>
      <c r="K38" s="36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x14ac:dyDescent="0.3">
      <c r="B39" s="36" t="s">
        <v>71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72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18" t="s">
        <v>73</v>
      </c>
      <c r="C41" s="19"/>
      <c r="D41" s="19"/>
      <c r="E41" s="19"/>
      <c r="F41" s="19"/>
      <c r="G41" s="19"/>
      <c r="H41" s="19"/>
      <c r="I41" s="19"/>
      <c r="J41" s="19"/>
      <c r="K41" s="19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E42" s="10"/>
      <c r="F42" s="10"/>
      <c r="G42" s="10"/>
      <c r="H42" s="10"/>
      <c r="I42" s="10"/>
      <c r="J42" s="10"/>
      <c r="K42" s="10"/>
      <c r="L42" s="10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</sheetData>
  <mergeCells count="33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O12:O13"/>
    <mergeCell ref="A21:B21"/>
    <mergeCell ref="A22:B22"/>
    <mergeCell ref="C22:E22"/>
    <mergeCell ref="F22:H22"/>
    <mergeCell ref="I22:K22"/>
    <mergeCell ref="L22:N22"/>
    <mergeCell ref="O22:O23"/>
    <mergeCell ref="A12:B12"/>
    <mergeCell ref="C12:E12"/>
    <mergeCell ref="F12:H12"/>
    <mergeCell ref="I12:K12"/>
    <mergeCell ref="L12:N12"/>
    <mergeCell ref="A29:B29"/>
    <mergeCell ref="B31:B32"/>
    <mergeCell ref="C31:E31"/>
    <mergeCell ref="F31:H31"/>
    <mergeCell ref="I31:K31"/>
    <mergeCell ref="L31:N31"/>
    <mergeCell ref="O31:O32"/>
    <mergeCell ref="B38:K38"/>
    <mergeCell ref="B39:K39"/>
    <mergeCell ref="B40:K40"/>
  </mergeCells>
  <dataValidations disablePrompts="1" count="1">
    <dataValidation type="textLength" allowBlank="1" showInputMessage="1" showErrorMessage="1" sqref="B6" xr:uid="{00000000-0002-0000-0200-000000000000}">
      <formula1>10</formula1>
      <formula2>10</formula2>
    </dataValidation>
  </dataValidations>
  <pageMargins left="0.7" right="0.7" top="0.75" bottom="0.75" header="0.3" footer="0.3"/>
  <pageSetup orientation="portrait" r:id="rId1"/>
  <headerFooter>
    <oddFooter xml:space="preserve">&amp;R_x000D_&amp;1#&amp;"Calibri"&amp;10&amp;K000000 Tasnif Dışı 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2EE53-478B-4A6D-B19B-0C1B697E07FF}">
  <dimension ref="A1:AC67"/>
  <sheetViews>
    <sheetView topLeftCell="A4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94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1.7492254331078882E-2</v>
      </c>
      <c r="D15" s="12">
        <f t="shared" ref="D15:D21" si="1">IFERROR((SUMIFS(MESKENOG2,KAYNAK,A15,SEBEP,B15,SÜRE,"Uzun",BİLDİRİM,"Bildirimsiz",İL,$B$10,İLÇE,$B$11)/VLOOKUP($B$11,ABONE,4,FALSE)),0)</f>
        <v>0.10106764081632653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1.7713835750743982E-2</v>
      </c>
      <c r="F15" s="12">
        <f t="shared" ref="F15:F21" si="3">IFERROR((SUMIFS(TARIMSALAG2,KAYNAK,A15,SEBEP,B15,SÜRE,"Uzun",BİLDİRİM,"Bildirimsiz",İL,$B$10,İLÇE,$B$11)/VLOOKUP($B$11,ABONE,6,FALSE)),0)</f>
        <v>4.2602403788634093E-2</v>
      </c>
      <c r="G15" s="12">
        <f t="shared" ref="G15:G21" si="4">IFERROR((SUMIFS(TARIMSALOG2,KAYNAK,A15,SEBEP,B15,SÜRE,"Uzun",BİLDİRİM,"Bildirimsiz",İL,$B$10,İLÇE,$B$11)/VLOOKUP($B$11,ABONE,7,FALSE)),0)</f>
        <v>0.21077792354740066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8.3950821052631588E-2</v>
      </c>
      <c r="I15" s="12">
        <f t="shared" ref="I15:I21" si="6">IFERROR((SUMIFS(TICARETHANEAG2,KAYNAK,A15,SEBEP,B15,SÜRE,"Uzun",BİLDİRİM,"Bildirimsiz",İL,$B$10,İLÇE,$B$11)/VLOOKUP($B$11,ABONE,9,FALSE)),0)</f>
        <v>2.4429416258803866E-2</v>
      </c>
      <c r="J15" s="12">
        <f t="shared" ref="J15:J21" si="7">IFERROR((SUMIFS(TICARETHANEOG2,KAYNAK,A15,SEBEP,B15,SÜRE,"Uzun",BİLDİRİM,"Bildirimsiz",İL,$B$10,İLÇE,$B$11)/VLOOKUP($B$11,ABONE,10,FALSE)),0)</f>
        <v>0.51762036330935246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4.0270789254766029E-2</v>
      </c>
      <c r="L15" s="12">
        <f t="shared" ref="L15:L21" si="9">IFERROR((SUMIFS(SANAYIAG2,KAYNAK,A15,SEBEP,B15,SÜRE,"Uzun",BİLDİRİM,"Bildirimsiz",İL,$B$10,İLÇE,$B$11)/VLOOKUP($B$11,ABONE,12,FALSE)),0)</f>
        <v>0.61998929032258066</v>
      </c>
      <c r="M15" s="12">
        <f t="shared" ref="M15:M21" si="10">IFERROR((SUMIFS(SANAYIOG2,KAYNAK,A15,SEBEP,B15,SÜRE,"Uzun",BİLDİRİM,"Bildirimsiz",İL,$B$10,İLÇE,$B$11)/VLOOKUP($B$11,ABONE,13,FALSE)),0)</f>
        <v>3.8652544999999998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1.4115173902439022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2.2914177409845575E-2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8.5217789076282288E-2</v>
      </c>
      <c r="D16" s="12">
        <f t="shared" si="1"/>
        <v>0.32893634485714285</v>
      </c>
      <c r="E16" s="12">
        <f t="shared" si="2"/>
        <v>8.586395424356133E-2</v>
      </c>
      <c r="F16" s="12">
        <f t="shared" si="3"/>
        <v>0.22150534929212368</v>
      </c>
      <c r="G16" s="12">
        <f t="shared" si="4"/>
        <v>18.044591642507648</v>
      </c>
      <c r="H16" s="12">
        <f t="shared" si="5"/>
        <v>4.6035724304060155</v>
      </c>
      <c r="I16" s="12">
        <f t="shared" si="6"/>
        <v>0.25375859070311568</v>
      </c>
      <c r="J16" s="12">
        <f t="shared" si="7"/>
        <v>5.9437707723884889</v>
      </c>
      <c r="K16" s="12">
        <f t="shared" si="8"/>
        <v>0.43652270237365687</v>
      </c>
      <c r="L16" s="12">
        <f t="shared" si="9"/>
        <v>0.69524576016129036</v>
      </c>
      <c r="M16" s="12">
        <f t="shared" si="10"/>
        <v>78.645218400000005</v>
      </c>
      <c r="N16" s="12">
        <f t="shared" si="11"/>
        <v>19.707434208902441</v>
      </c>
      <c r="O16" s="16">
        <f t="shared" si="12"/>
        <v>0.23628151497736799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4.6050373637491419E-2</v>
      </c>
      <c r="D19" s="12">
        <f t="shared" si="1"/>
        <v>0</v>
      </c>
      <c r="E19" s="12">
        <f t="shared" si="2"/>
        <v>4.5928281385264683E-2</v>
      </c>
      <c r="F19" s="12">
        <f t="shared" si="3"/>
        <v>2.0431870814556333E-2</v>
      </c>
      <c r="G19" s="12">
        <f t="shared" si="4"/>
        <v>0</v>
      </c>
      <c r="H19" s="12">
        <f t="shared" si="5"/>
        <v>1.5408395809774437E-2</v>
      </c>
      <c r="I19" s="12">
        <f t="shared" si="6"/>
        <v>0.10957651608112741</v>
      </c>
      <c r="J19" s="12">
        <f t="shared" si="7"/>
        <v>0</v>
      </c>
      <c r="K19" s="12">
        <f t="shared" si="8"/>
        <v>0.10605690065991961</v>
      </c>
      <c r="L19" s="12">
        <f t="shared" si="9"/>
        <v>0.1638824171935484</v>
      </c>
      <c r="M19" s="12">
        <f t="shared" si="10"/>
        <v>0</v>
      </c>
      <c r="N19" s="12">
        <f t="shared" si="11"/>
        <v>0.12391109592682928</v>
      </c>
      <c r="O19" s="16">
        <f t="shared" si="12"/>
        <v>5.3305884406494544E-2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0.1487604170448526</v>
      </c>
      <c r="D22" s="12">
        <f t="shared" ref="D22:O22" si="13">SUM(D15:D21)</f>
        <v>0.43000398567346937</v>
      </c>
      <c r="E22" s="12">
        <f t="shared" si="13"/>
        <v>0.14950607137957</v>
      </c>
      <c r="F22" s="12">
        <f t="shared" si="13"/>
        <v>0.28453962389531412</v>
      </c>
      <c r="G22" s="12">
        <f t="shared" si="13"/>
        <v>18.255369566055048</v>
      </c>
      <c r="H22" s="12">
        <f t="shared" si="13"/>
        <v>4.7029316472684215</v>
      </c>
      <c r="I22" s="12">
        <f t="shared" si="13"/>
        <v>0.38776452304304693</v>
      </c>
      <c r="J22" s="12">
        <f t="shared" si="13"/>
        <v>6.4613911356978413</v>
      </c>
      <c r="K22" s="12">
        <f t="shared" si="13"/>
        <v>0.58285039228834246</v>
      </c>
      <c r="L22" s="12">
        <f t="shared" si="13"/>
        <v>1.4791174676774195</v>
      </c>
      <c r="M22" s="12">
        <f t="shared" si="13"/>
        <v>82.510472900000011</v>
      </c>
      <c r="N22" s="12">
        <f t="shared" si="13"/>
        <v>21.242862695073171</v>
      </c>
      <c r="O22" s="12">
        <f t="shared" si="13"/>
        <v>0.3125015767937081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0.19625424281663981</v>
      </c>
      <c r="D26" s="12">
        <f>IFERROR((SUMIFS(MESKENOG2,KAYNAK,A26,SEBEP,B26,SÜRE,"Uzun",BİLDİRİM,"Bildirimli",İL,$B$10,İLÇE,$B$11)/VLOOKUP($B$11,ABONE,4,FALSE)),0)</f>
        <v>1.8002644421768708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0.20050691662502568</v>
      </c>
      <c r="F26" s="12">
        <f>IFERROR((SUMIFS(TARIMSALAG2,KAYNAK,A26,SEBEP,B26,SÜRE,"Uzun",BİLDİRİM,"Bildirimli",İL,$B$10,İLÇE,$B$11)/VLOOKUP($B$11,ABONE,6,FALSE)),0)</f>
        <v>0.41429997760717846</v>
      </c>
      <c r="G26" s="12">
        <f>IFERROR((SUMIFS(TARIMSALOG2,KAYNAK,A26,SEBEP,B26,SÜRE,"Uzun",BİLDİRİM,"Bildirimli",İL,$B$10,İLÇE,$B$11)/VLOOKUP($B$11,ABONE,7,FALSE)),0)</f>
        <v>11.13050078211009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3.0490350626240601</v>
      </c>
      <c r="I26" s="12">
        <f>IFERROR((SUMIFS(TICARETHANEAG2,KAYNAK,A26,SEBEP,B26,SÜRE,"Uzun",BİLDİRİM,"Bildirimli",İL,$B$10,İLÇE,$B$11)/VLOOKUP($B$11,ABONE,9,FALSE)),0)</f>
        <v>0.6880747747403605</v>
      </c>
      <c r="J26" s="12">
        <f>IFERROR((SUMIFS(TICARETHANEOG2,KAYNAK,A26,SEBEP,B26,SÜRE,"Uzun",BİLDİRİM,"Bildirimli",İL,$B$10,İLÇE,$B$11)/VLOOKUP($B$11,ABONE,10,FALSE)),0)</f>
        <v>9.8329042913669067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0.98180817804737142</v>
      </c>
      <c r="L26" s="12">
        <f>IFERROR((SUMIFS(SANAYIAG2,KAYNAK,A26,SEBEP,B26,SÜRE,"Uzun",BİLDİRİM,"Bildirimli",İL,$B$10,İLÇE,$B$11)/VLOOKUP($B$11,ABONE,12,FALSE)),0)</f>
        <v>3.1258310096774191</v>
      </c>
      <c r="M26" s="12">
        <f>IFERROR((SUMIFS(SANAYIOG2,KAYNAK,A26,SEBEP,B26,SÜRE,"Uzun",BİLDİRİM,"Bildirimli",İL,$B$10,İLÇE,$B$11)/VLOOKUP($B$11,ABONE,13,FALSE)),0)</f>
        <v>2611.61843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639.34353808048786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0.76190920358425174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3.0526274006293177E-4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3.0445340427450628E-4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4.964582786200311E-4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4.8051195840554593E-4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3.2135220173817414E-4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0.19655950555670273</v>
      </c>
      <c r="D30" s="12">
        <f t="shared" ref="D30:O30" si="14">SUM(D25:D29)</f>
        <v>1.8002644421768708</v>
      </c>
      <c r="E30" s="12">
        <f t="shared" si="14"/>
        <v>0.20081137002930019</v>
      </c>
      <c r="F30" s="12">
        <f t="shared" si="14"/>
        <v>0.41429997760717846</v>
      </c>
      <c r="G30" s="12">
        <f t="shared" si="14"/>
        <v>11.13050078211009</v>
      </c>
      <c r="H30" s="12">
        <f t="shared" si="14"/>
        <v>3.0490350626240601</v>
      </c>
      <c r="I30" s="12">
        <f t="shared" si="14"/>
        <v>0.68857123301898049</v>
      </c>
      <c r="J30" s="12">
        <f t="shared" si="14"/>
        <v>9.8329042913669067</v>
      </c>
      <c r="K30" s="12">
        <f t="shared" si="14"/>
        <v>0.98228869000577701</v>
      </c>
      <c r="L30" s="12">
        <f t="shared" si="14"/>
        <v>3.1258310096774191</v>
      </c>
      <c r="M30" s="12">
        <f t="shared" si="14"/>
        <v>2611.61843</v>
      </c>
      <c r="N30" s="12">
        <f t="shared" si="14"/>
        <v>639.34353808048786</v>
      </c>
      <c r="O30" s="12">
        <f t="shared" si="14"/>
        <v>0.76223055578598986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55298</v>
      </c>
      <c r="D34" s="20">
        <f>VLOOKUP($B$11,ABONE,4,FALSE)</f>
        <v>147</v>
      </c>
      <c r="E34" s="20">
        <f>VLOOKUP($B$11,ABONE,5,FALSE)</f>
        <v>55445</v>
      </c>
      <c r="F34" s="20">
        <f>VLOOKUP($B$11,ABONE,6,FALSE)</f>
        <v>1003</v>
      </c>
      <c r="G34" s="20">
        <f>VLOOKUP($B$11,ABONE,7,FALSE)</f>
        <v>327</v>
      </c>
      <c r="H34" s="20">
        <f>VLOOKUP($B$11,ABONE,8,FALSE)</f>
        <v>1330</v>
      </c>
      <c r="I34" s="20">
        <f>VLOOKUP($B$11,ABONE,9,FALSE)</f>
        <v>8377</v>
      </c>
      <c r="J34" s="20">
        <f>VLOOKUP($B$11,ABONE,10,FALSE)</f>
        <v>278</v>
      </c>
      <c r="K34" s="20">
        <f>VLOOKUP($B$11,ABONE,11,FALSE)</f>
        <v>8655</v>
      </c>
      <c r="L34" s="20">
        <f>VLOOKUP($B$11,ABONE,12,FALSE)</f>
        <v>31</v>
      </c>
      <c r="M34" s="20">
        <f>VLOOKUP($B$11,ABONE,13,FALSE)</f>
        <v>10</v>
      </c>
      <c r="N34" s="20">
        <f>VLOOKUP($B$11,ABONE,14,FALSE)</f>
        <v>41</v>
      </c>
      <c r="O34" s="20">
        <f>VLOOKUP($B$11,ABONE,15,FALSE)</f>
        <v>65471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8833.0020663099604</v>
      </c>
      <c r="D35" s="20">
        <f>VLOOKUP($B$11,TUKETIM,4,FALSE)</f>
        <v>278.89325946450811</v>
      </c>
      <c r="E35" s="20">
        <f>VLOOKUP($B$11,TUKETIM,5,FALSE)</f>
        <v>9111.8953257744688</v>
      </c>
      <c r="F35" s="20">
        <f>VLOOKUP($B$11,TUKETIM,6,FALSE)</f>
        <v>539.75393127883922</v>
      </c>
      <c r="G35" s="20">
        <f>VLOOKUP($B$11,TUKETIM,7,FALSE)</f>
        <v>1902.4002726166118</v>
      </c>
      <c r="H35" s="20">
        <f>VLOOKUP($B$11,TUKETIM,8,FALSE)</f>
        <v>2442.1542038954512</v>
      </c>
      <c r="I35" s="20">
        <f>VLOOKUP($B$11,TUKETIM,9,FALSE)</f>
        <v>3430.6861028637277</v>
      </c>
      <c r="J35" s="20">
        <f>VLOOKUP($B$11,TUKETIM,10,FALSE)</f>
        <v>1628.5094932208915</v>
      </c>
      <c r="K35" s="20">
        <f>VLOOKUP($B$11,TUKETIM,11,FALSE)</f>
        <v>5059.195596084619</v>
      </c>
      <c r="L35" s="20">
        <f>VLOOKUP($B$11,TUKETIM,12,FALSE)</f>
        <v>106.2835</v>
      </c>
      <c r="M35" s="20">
        <f>VLOOKUP($B$11,TUKETIM,13,FALSE)</f>
        <v>4560.2884999999997</v>
      </c>
      <c r="N35" s="20">
        <f>VLOOKUP($B$11,TUKETIM,14,FALSE)</f>
        <v>4666.5720000000001</v>
      </c>
      <c r="O35" s="20">
        <f>VLOOKUP($B$11,TUKETIM,15,FALSE)</f>
        <v>21279.81712575454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289384.25499998394</v>
      </c>
      <c r="D36" s="20">
        <f>VLOOKUP($B$11,ANLASMA,4,FALSE)</f>
        <v>17115.3</v>
      </c>
      <c r="E36" s="20">
        <f>VLOOKUP($B$11,ANLASMA,5,FALSE)</f>
        <v>306499.55499998393</v>
      </c>
      <c r="F36" s="20">
        <f>VLOOKUP($B$11,ANLASMA,6,FALSE)</f>
        <v>8464.0500000000284</v>
      </c>
      <c r="G36" s="20">
        <f>VLOOKUP($B$11,ANLASMA,7,FALSE)</f>
        <v>14179.788</v>
      </c>
      <c r="H36" s="20">
        <f>VLOOKUP($B$11,ANLASMA,8,FALSE)</f>
        <v>22643.838000000029</v>
      </c>
      <c r="I36" s="20">
        <f>VLOOKUP($B$11,ANLASMA,9,FALSE)</f>
        <v>46237.268999999797</v>
      </c>
      <c r="J36" s="20">
        <f>VLOOKUP($B$11,ANLASMA,10,FALSE)</f>
        <v>46431.509999999995</v>
      </c>
      <c r="K36" s="20">
        <f>VLOOKUP($B$11,ANLASMA,11,FALSE)</f>
        <v>92668.778999999791</v>
      </c>
      <c r="L36" s="20">
        <f>VLOOKUP($B$11,ANLASMA,12,FALSE)</f>
        <v>547.93200000000002</v>
      </c>
      <c r="M36" s="20">
        <f>VLOOKUP($B$11,ANLASMA,13,FALSE)</f>
        <v>11219.4</v>
      </c>
      <c r="N36" s="20">
        <f>VLOOKUP($B$11,ANLASMA,14,FALSE)</f>
        <v>11767.332</v>
      </c>
      <c r="O36" s="20">
        <f>VLOOKUP($B$11,ANLASMA,15,FALSE)</f>
        <v>433579.50399998378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646E51E3-E085-437F-B0F2-29584C2DA899}">
      <formula1>10</formula1>
      <formula2>10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0E9E8-C341-41CF-A9F3-F68DF800558B}">
  <dimension ref="A1:AC67"/>
  <sheetViews>
    <sheetView topLeftCell="A15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103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0.10511316170124688</v>
      </c>
      <c r="D16" s="12">
        <f t="shared" si="1"/>
        <v>0.1128869</v>
      </c>
      <c r="E16" s="12">
        <f t="shared" si="2"/>
        <v>0.10511354939953119</v>
      </c>
      <c r="F16" s="12">
        <f t="shared" si="3"/>
        <v>0.17802061892159765</v>
      </c>
      <c r="G16" s="12">
        <f t="shared" si="4"/>
        <v>4.546523801428572</v>
      </c>
      <c r="H16" s="12">
        <f t="shared" si="5"/>
        <v>0.20797117942850149</v>
      </c>
      <c r="I16" s="12">
        <f t="shared" si="6"/>
        <v>0.27167078611254297</v>
      </c>
      <c r="J16" s="12">
        <f t="shared" si="7"/>
        <v>3.5182045939999997</v>
      </c>
      <c r="K16" s="12">
        <f t="shared" si="8"/>
        <v>0.35324198731574541</v>
      </c>
      <c r="L16" s="12">
        <f t="shared" si="9"/>
        <v>0</v>
      </c>
      <c r="M16" s="12">
        <f t="shared" si="10"/>
        <v>12.218056799999999</v>
      </c>
      <c r="N16" s="12">
        <f t="shared" si="11"/>
        <v>10.690799699999999</v>
      </c>
      <c r="O16" s="16">
        <f t="shared" si="12"/>
        <v>0.16354632611141462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4.9227969657157103E-2</v>
      </c>
      <c r="D19" s="12">
        <f t="shared" si="1"/>
        <v>0</v>
      </c>
      <c r="E19" s="12">
        <f t="shared" si="2"/>
        <v>4.9225514519275843E-2</v>
      </c>
      <c r="F19" s="12">
        <f t="shared" si="3"/>
        <v>7.5407429638602086E-2</v>
      </c>
      <c r="G19" s="12">
        <f t="shared" si="4"/>
        <v>0</v>
      </c>
      <c r="H19" s="12">
        <f t="shared" si="5"/>
        <v>7.4890434528445168E-2</v>
      </c>
      <c r="I19" s="12">
        <f t="shared" si="6"/>
        <v>0.1243289580825032</v>
      </c>
      <c r="J19" s="12">
        <f t="shared" si="7"/>
        <v>0</v>
      </c>
      <c r="K19" s="12">
        <f t="shared" si="8"/>
        <v>0.12120511491460111</v>
      </c>
      <c r="L19" s="12">
        <f t="shared" si="9"/>
        <v>29.449677999999999</v>
      </c>
      <c r="M19" s="12">
        <f t="shared" si="10"/>
        <v>0</v>
      </c>
      <c r="N19" s="12">
        <f t="shared" si="11"/>
        <v>3.6812097499999998</v>
      </c>
      <c r="O19" s="16">
        <f t="shared" si="12"/>
        <v>6.5742198315028352E-2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0.15434113135840399</v>
      </c>
      <c r="D22" s="12">
        <f t="shared" ref="D22:O22" si="13">SUM(D15:D21)</f>
        <v>0.1128869</v>
      </c>
      <c r="E22" s="12">
        <f t="shared" si="13"/>
        <v>0.15433906391880703</v>
      </c>
      <c r="F22" s="12">
        <f t="shared" si="13"/>
        <v>0.25342804856019974</v>
      </c>
      <c r="G22" s="12">
        <f t="shared" si="13"/>
        <v>4.546523801428572</v>
      </c>
      <c r="H22" s="12">
        <f t="shared" si="13"/>
        <v>0.28286161395694664</v>
      </c>
      <c r="I22" s="12">
        <f t="shared" si="13"/>
        <v>0.39599974419504619</v>
      </c>
      <c r="J22" s="12">
        <f t="shared" si="13"/>
        <v>3.5182045939999997</v>
      </c>
      <c r="K22" s="12">
        <f t="shared" si="13"/>
        <v>0.47444710223034653</v>
      </c>
      <c r="L22" s="12">
        <f t="shared" si="13"/>
        <v>29.449677999999999</v>
      </c>
      <c r="M22" s="12">
        <f t="shared" si="13"/>
        <v>12.218056799999999</v>
      </c>
      <c r="N22" s="12">
        <f t="shared" si="13"/>
        <v>14.37200945</v>
      </c>
      <c r="O22" s="12">
        <f t="shared" si="13"/>
        <v>0.22928852442644299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9.2066400448877803E-2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9.2061808837464468E-2</v>
      </c>
      <c r="F26" s="12">
        <f>IFERROR((SUMIFS(TARIMSALAG2,KAYNAK,A26,SEBEP,B26,SÜRE,"Uzun",BİLDİRİM,"Bildirimli",İL,$B$10,İLÇE,$B$11)/VLOOKUP($B$11,ABONE,6,FALSE)),0)</f>
        <v>0.35422308462758878</v>
      </c>
      <c r="G26" s="12">
        <f>IFERROR((SUMIFS(TARIMSALOG2,KAYNAK,A26,SEBEP,B26,SÜRE,"Uzun",BİLDİRİM,"Bildirimli",İL,$B$10,İLÇE,$B$11)/VLOOKUP($B$11,ABONE,7,FALSE)),0)</f>
        <v>0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0.35179452283288443</v>
      </c>
      <c r="I26" s="12">
        <f>IFERROR((SUMIFS(TICARETHANEAG2,KAYNAK,A26,SEBEP,B26,SÜRE,"Uzun",BİLDİRİM,"Bildirimli",İL,$B$10,İLÇE,$B$11)/VLOOKUP($B$11,ABONE,9,FALSE)),0)</f>
        <v>0.39223266473367696</v>
      </c>
      <c r="J26" s="12">
        <f>IFERROR((SUMIFS(TICARETHANEOG2,KAYNAK,A26,SEBEP,B26,SÜRE,"Uzun",BİLDİRİM,"Bildirimli",İL,$B$10,İLÇE,$B$11)/VLOOKUP($B$11,ABONE,10,FALSE)),0)</f>
        <v>3.0706557074999998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0.45952972610971521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3.9235961428571429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3.433146625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0.19035372264426503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2.0210224837905237E-2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2.0209216896912872E-2</v>
      </c>
      <c r="F28" s="12">
        <f>IFERROR((SUMIFS(TARIMSALAG2,KAYNAK,A28,SEBEP,B28,SÜRE,"Uzun",BİLDİRİM,"Bildirimli",İL,$B$10,İLÇE,$B$11)/VLOOKUP($B$11,ABONE,6,FALSE)),0)</f>
        <v>5.6691909368836294E-2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5.6303228305582764E-2</v>
      </c>
      <c r="I28" s="12">
        <f>IFERROR((SUMIFS(TICARETHANEAG2,KAYNAK,A28,SEBEP,B28,SÜRE,"Uzun",BİLDİRİM,"Bildirimli",İL,$B$10,İLÇE,$B$11)/VLOOKUP($B$11,ABONE,9,FALSE)),0)</f>
        <v>0.1050038058848797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0.1023655193048576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3.8869086503682704E-2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0.11227662528678303</v>
      </c>
      <c r="D30" s="12">
        <f t="shared" ref="D30:O30" si="14">SUM(D25:D29)</f>
        <v>0</v>
      </c>
      <c r="E30" s="12">
        <f t="shared" si="14"/>
        <v>0.11227102573437733</v>
      </c>
      <c r="F30" s="12">
        <f t="shared" si="14"/>
        <v>0.41091499399642506</v>
      </c>
      <c r="G30" s="12">
        <f t="shared" si="14"/>
        <v>0</v>
      </c>
      <c r="H30" s="12">
        <f t="shared" si="14"/>
        <v>0.40809775113846719</v>
      </c>
      <c r="I30" s="12">
        <f t="shared" si="14"/>
        <v>0.49723647061855669</v>
      </c>
      <c r="J30" s="12">
        <f t="shared" si="14"/>
        <v>3.0706557074999998</v>
      </c>
      <c r="K30" s="12">
        <f t="shared" si="14"/>
        <v>0.56189524541457281</v>
      </c>
      <c r="L30" s="12">
        <f t="shared" si="14"/>
        <v>0</v>
      </c>
      <c r="M30" s="12">
        <f t="shared" si="14"/>
        <v>3.9235961428571429</v>
      </c>
      <c r="N30" s="12">
        <f t="shared" si="14"/>
        <v>3.433146625</v>
      </c>
      <c r="O30" s="12">
        <f t="shared" si="14"/>
        <v>0.22922280914794774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20050</v>
      </c>
      <c r="D34" s="20">
        <f>VLOOKUP($B$11,ABONE,4,FALSE)</f>
        <v>1</v>
      </c>
      <c r="E34" s="20">
        <f>VLOOKUP($B$11,ABONE,5,FALSE)</f>
        <v>20051</v>
      </c>
      <c r="F34" s="20">
        <f>VLOOKUP($B$11,ABONE,6,FALSE)</f>
        <v>4056</v>
      </c>
      <c r="G34" s="20">
        <f>VLOOKUP($B$11,ABONE,7,FALSE)</f>
        <v>28</v>
      </c>
      <c r="H34" s="20">
        <f>VLOOKUP($B$11,ABONE,8,FALSE)</f>
        <v>4084</v>
      </c>
      <c r="I34" s="20">
        <f>VLOOKUP($B$11,ABONE,9,FALSE)</f>
        <v>4656</v>
      </c>
      <c r="J34" s="20">
        <f>VLOOKUP($B$11,ABONE,10,FALSE)</f>
        <v>120</v>
      </c>
      <c r="K34" s="20">
        <f>VLOOKUP($B$11,ABONE,11,FALSE)</f>
        <v>4776</v>
      </c>
      <c r="L34" s="20">
        <f>VLOOKUP($B$11,ABONE,12,FALSE)</f>
        <v>1</v>
      </c>
      <c r="M34" s="20">
        <f>VLOOKUP($B$11,ABONE,13,FALSE)</f>
        <v>7</v>
      </c>
      <c r="N34" s="20">
        <f>VLOOKUP($B$11,ABONE,14,FALSE)</f>
        <v>8</v>
      </c>
      <c r="O34" s="20">
        <f>VLOOKUP($B$11,ABONE,15,FALSE)</f>
        <v>28919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2929.5201610764943</v>
      </c>
      <c r="D35" s="20">
        <f>VLOOKUP($B$11,TUKETIM,4,FALSE)</f>
        <v>0</v>
      </c>
      <c r="E35" s="20">
        <f>VLOOKUP($B$11,TUKETIM,5,FALSE)</f>
        <v>2929.5201610764943</v>
      </c>
      <c r="F35" s="20">
        <f>VLOOKUP($B$11,TUKETIM,6,FALSE)</f>
        <v>2476.4114112836182</v>
      </c>
      <c r="G35" s="20">
        <f>VLOOKUP($B$11,TUKETIM,7,FALSE)</f>
        <v>189.9436</v>
      </c>
      <c r="H35" s="20">
        <f>VLOOKUP($B$11,TUKETIM,8,FALSE)</f>
        <v>2666.3550112836183</v>
      </c>
      <c r="I35" s="20">
        <f>VLOOKUP($B$11,TUKETIM,9,FALSE)</f>
        <v>2539.49876833497</v>
      </c>
      <c r="J35" s="20">
        <f>VLOOKUP($B$11,TUKETIM,10,FALSE)</f>
        <v>783.1750427169444</v>
      </c>
      <c r="K35" s="20">
        <f>VLOOKUP($B$11,TUKETIM,11,FALSE)</f>
        <v>3322.6738110519145</v>
      </c>
      <c r="L35" s="20">
        <f>VLOOKUP($B$11,TUKETIM,12,FALSE)</f>
        <v>7.0410000000000004</v>
      </c>
      <c r="M35" s="20">
        <f>VLOOKUP($B$11,TUKETIM,13,FALSE)</f>
        <v>327.56439999999998</v>
      </c>
      <c r="N35" s="20">
        <f>VLOOKUP($B$11,TUKETIM,14,FALSE)</f>
        <v>334.60539999999997</v>
      </c>
      <c r="O35" s="20">
        <f>VLOOKUP($B$11,TUKETIM,15,FALSE)</f>
        <v>9253.1543834120275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79261.729999999807</v>
      </c>
      <c r="D36" s="20">
        <f>VLOOKUP($B$11,ANLASMA,4,FALSE)</f>
        <v>750</v>
      </c>
      <c r="E36" s="20">
        <f>VLOOKUP($B$11,ANLASMA,5,FALSE)</f>
        <v>80011.729999999807</v>
      </c>
      <c r="F36" s="20">
        <f>VLOOKUP($B$11,ANLASMA,6,FALSE)</f>
        <v>18834.260000000002</v>
      </c>
      <c r="G36" s="20">
        <f>VLOOKUP($B$11,ANLASMA,7,FALSE)</f>
        <v>1088.5999999999999</v>
      </c>
      <c r="H36" s="20">
        <f>VLOOKUP($B$11,ANLASMA,8,FALSE)</f>
        <v>19922.86</v>
      </c>
      <c r="I36" s="20">
        <f>VLOOKUP($B$11,ANLASMA,9,FALSE)</f>
        <v>24292.878999999899</v>
      </c>
      <c r="J36" s="20">
        <f>VLOOKUP($B$11,ANLASMA,10,FALSE)</f>
        <v>24776.400000000001</v>
      </c>
      <c r="K36" s="20">
        <f>VLOOKUP($B$11,ANLASMA,11,FALSE)</f>
        <v>49069.2789999999</v>
      </c>
      <c r="L36" s="20">
        <f>VLOOKUP($B$11,ANLASMA,12,FALSE)</f>
        <v>30</v>
      </c>
      <c r="M36" s="20">
        <f>VLOOKUP($B$11,ANLASMA,13,FALSE)</f>
        <v>1128</v>
      </c>
      <c r="N36" s="20">
        <f>VLOOKUP($B$11,ANLASMA,14,FALSE)</f>
        <v>1158</v>
      </c>
      <c r="O36" s="20">
        <f>VLOOKUP($B$11,ANLASMA,15,FALSE)</f>
        <v>150161.86899999972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E84A6F1D-DED5-4AE8-8855-C7252451CCF7}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26B03-4EB6-4EBF-9C9D-B09BF344F1B8}">
  <dimension ref="A1:AC67"/>
  <sheetViews>
    <sheetView topLeftCell="A9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89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5.0726738905090135E-2</v>
      </c>
      <c r="D16" s="12">
        <f t="shared" si="1"/>
        <v>0</v>
      </c>
      <c r="E16" s="12">
        <f t="shared" si="2"/>
        <v>5.0713294235356476E-2</v>
      </c>
      <c r="F16" s="12">
        <f t="shared" si="3"/>
        <v>0.11430787603925067</v>
      </c>
      <c r="G16" s="12">
        <f t="shared" si="4"/>
        <v>0.45526878333333332</v>
      </c>
      <c r="H16" s="12">
        <f t="shared" si="5"/>
        <v>0.11612310713398402</v>
      </c>
      <c r="I16" s="12">
        <f t="shared" si="6"/>
        <v>8.531259950497018E-2</v>
      </c>
      <c r="J16" s="12">
        <f t="shared" si="7"/>
        <v>2.2552257330000001</v>
      </c>
      <c r="K16" s="12">
        <f t="shared" si="8"/>
        <v>0.1255353795404878</v>
      </c>
      <c r="L16" s="12">
        <f t="shared" si="9"/>
        <v>6.5845149999999997</v>
      </c>
      <c r="M16" s="12">
        <f t="shared" si="10"/>
        <v>22.064057499999997</v>
      </c>
      <c r="N16" s="12">
        <f t="shared" si="11"/>
        <v>18.968148999999997</v>
      </c>
      <c r="O16" s="16">
        <f t="shared" si="12"/>
        <v>8.9498022742755978E-2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3.7463869578472963E-3</v>
      </c>
      <c r="D19" s="12">
        <f t="shared" si="1"/>
        <v>0</v>
      </c>
      <c r="E19" s="12">
        <f t="shared" si="2"/>
        <v>3.7453940113967668E-3</v>
      </c>
      <c r="F19" s="12">
        <f t="shared" si="3"/>
        <v>3.5345596610169498E-2</v>
      </c>
      <c r="G19" s="12">
        <f t="shared" si="4"/>
        <v>0</v>
      </c>
      <c r="H19" s="12">
        <f t="shared" si="5"/>
        <v>3.5157421295474715E-2</v>
      </c>
      <c r="I19" s="12">
        <f t="shared" si="6"/>
        <v>1.0370422071491053E-2</v>
      </c>
      <c r="J19" s="12">
        <f t="shared" si="7"/>
        <v>0</v>
      </c>
      <c r="K19" s="12">
        <f t="shared" si="8"/>
        <v>1.0178189857482927E-2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8.2689319125910741E-3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5.4473125862937434E-2</v>
      </c>
      <c r="D22" s="12">
        <f t="shared" ref="D22:O22" si="13">SUM(D15:D21)</f>
        <v>0</v>
      </c>
      <c r="E22" s="12">
        <f t="shared" si="13"/>
        <v>5.4458688246753241E-2</v>
      </c>
      <c r="F22" s="12">
        <f t="shared" si="13"/>
        <v>0.14965347264942017</v>
      </c>
      <c r="G22" s="12">
        <f t="shared" si="13"/>
        <v>0.45526878333333332</v>
      </c>
      <c r="H22" s="12">
        <f t="shared" si="13"/>
        <v>0.15128052842945874</v>
      </c>
      <c r="I22" s="12">
        <f t="shared" si="13"/>
        <v>9.5683021576461233E-2</v>
      </c>
      <c r="J22" s="12">
        <f t="shared" si="13"/>
        <v>2.2552257330000001</v>
      </c>
      <c r="K22" s="12">
        <f t="shared" si="13"/>
        <v>0.13571356939797072</v>
      </c>
      <c r="L22" s="12">
        <f t="shared" si="13"/>
        <v>6.5845149999999997</v>
      </c>
      <c r="M22" s="12">
        <f t="shared" si="13"/>
        <v>22.064057499999997</v>
      </c>
      <c r="N22" s="12">
        <f t="shared" si="13"/>
        <v>18.968148999999997</v>
      </c>
      <c r="O22" s="12">
        <f t="shared" si="13"/>
        <v>9.7766954655347058E-2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6.8515475874867445E-4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6.8497316459051154E-4</v>
      </c>
      <c r="F26" s="12">
        <f>IFERROR((SUMIFS(TARIMSALAG2,KAYNAK,A26,SEBEP,B26,SÜRE,"Uzun",BİLDİRİM,"Bildirimli",İL,$B$10,İLÇE,$B$11)/VLOOKUP($B$11,ABONE,6,FALSE)),0)</f>
        <v>1.5334335414808208E-5</v>
      </c>
      <c r="G26" s="12">
        <f>IFERROR((SUMIFS(TARIMSALOG2,KAYNAK,A26,SEBEP,B26,SÜRE,"Uzun",BİLDİRİM,"Bildirimli",İL,$B$10,İLÇE,$B$11)/VLOOKUP($B$11,ABONE,7,FALSE)),0)</f>
        <v>0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1.5252697426796806E-5</v>
      </c>
      <c r="I26" s="12">
        <f>IFERROR((SUMIFS(TICARETHANEAG2,KAYNAK,A26,SEBEP,B26,SÜRE,"Uzun",BİLDİRİM,"Bildirimli",İL,$B$10,İLÇE,$B$11)/VLOOKUP($B$11,ABONE,9,FALSE)),0)</f>
        <v>0</v>
      </c>
      <c r="J26" s="12">
        <f>IFERROR((SUMIFS(TICARETHANEOG2,KAYNAK,A26,SEBEP,B26,SÜRE,"Uzun",BİLDİRİM,"Bildirimli",İL,$B$10,İLÇE,$B$11)/VLOOKUP($B$11,ABONE,10,FALSE)),0)</f>
        <v>0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0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4.831824550451877E-4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6.8515475874867445E-4</v>
      </c>
      <c r="D30" s="12">
        <f t="shared" ref="D30:O30" si="14">SUM(D25:D29)</f>
        <v>0</v>
      </c>
      <c r="E30" s="12">
        <f t="shared" si="14"/>
        <v>6.8497316459051154E-4</v>
      </c>
      <c r="F30" s="12">
        <f t="shared" si="14"/>
        <v>1.5334335414808208E-5</v>
      </c>
      <c r="G30" s="12">
        <f t="shared" si="14"/>
        <v>0</v>
      </c>
      <c r="H30" s="12">
        <f t="shared" si="14"/>
        <v>1.5252697426796806E-5</v>
      </c>
      <c r="I30" s="12">
        <f t="shared" si="14"/>
        <v>0</v>
      </c>
      <c r="J30" s="12">
        <f t="shared" si="14"/>
        <v>0</v>
      </c>
      <c r="K30" s="12">
        <f t="shared" si="14"/>
        <v>0</v>
      </c>
      <c r="L30" s="12">
        <f t="shared" si="14"/>
        <v>0</v>
      </c>
      <c r="M30" s="12">
        <f t="shared" si="14"/>
        <v>0</v>
      </c>
      <c r="N30" s="12">
        <f t="shared" si="14"/>
        <v>0</v>
      </c>
      <c r="O30" s="12">
        <f t="shared" si="14"/>
        <v>4.831824550451877E-4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7544</v>
      </c>
      <c r="D34" s="20">
        <f>VLOOKUP($B$11,ABONE,4,FALSE)</f>
        <v>2</v>
      </c>
      <c r="E34" s="20">
        <f>VLOOKUP($B$11,ABONE,5,FALSE)</f>
        <v>7546</v>
      </c>
      <c r="F34" s="20">
        <f>VLOOKUP($B$11,ABONE,6,FALSE)</f>
        <v>1121</v>
      </c>
      <c r="G34" s="20">
        <f>VLOOKUP($B$11,ABONE,7,FALSE)</f>
        <v>6</v>
      </c>
      <c r="H34" s="20">
        <f>VLOOKUP($B$11,ABONE,8,FALSE)</f>
        <v>1127</v>
      </c>
      <c r="I34" s="20">
        <f>VLOOKUP($B$11,ABONE,9,FALSE)</f>
        <v>2012</v>
      </c>
      <c r="J34" s="20">
        <f>VLOOKUP($B$11,ABONE,10,FALSE)</f>
        <v>38</v>
      </c>
      <c r="K34" s="20">
        <f>VLOOKUP($B$11,ABONE,11,FALSE)</f>
        <v>2050</v>
      </c>
      <c r="L34" s="20">
        <f>VLOOKUP($B$11,ABONE,12,FALSE)</f>
        <v>2</v>
      </c>
      <c r="M34" s="20">
        <f>VLOOKUP($B$11,ABONE,13,FALSE)</f>
        <v>8</v>
      </c>
      <c r="N34" s="20">
        <f>VLOOKUP($B$11,ABONE,14,FALSE)</f>
        <v>10</v>
      </c>
      <c r="O34" s="20">
        <f>VLOOKUP($B$11,ABONE,15,FALSE)</f>
        <v>10733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916.12326677775445</v>
      </c>
      <c r="D35" s="20">
        <f>VLOOKUP($B$11,TUKETIM,4,FALSE)</f>
        <v>0</v>
      </c>
      <c r="E35" s="20">
        <f>VLOOKUP($B$11,TUKETIM,5,FALSE)</f>
        <v>916.12326677775445</v>
      </c>
      <c r="F35" s="20">
        <f>VLOOKUP($B$11,TUKETIM,6,FALSE)</f>
        <v>450.32244875912409</v>
      </c>
      <c r="G35" s="20">
        <f>VLOOKUP($B$11,TUKETIM,7,FALSE)</f>
        <v>5.8457999999999997</v>
      </c>
      <c r="H35" s="20">
        <f>VLOOKUP($B$11,TUKETIM,8,FALSE)</f>
        <v>456.16824875912408</v>
      </c>
      <c r="I35" s="20">
        <f>VLOOKUP($B$11,TUKETIM,9,FALSE)</f>
        <v>677.08168353352983</v>
      </c>
      <c r="J35" s="20">
        <f>VLOOKUP($B$11,TUKETIM,10,FALSE)</f>
        <v>330.22012657534248</v>
      </c>
      <c r="K35" s="20">
        <f>VLOOKUP($B$11,TUKETIM,11,FALSE)</f>
        <v>1007.3018101088724</v>
      </c>
      <c r="L35" s="20">
        <f>VLOOKUP($B$11,TUKETIM,12,FALSE)</f>
        <v>82.726799999999997</v>
      </c>
      <c r="M35" s="20">
        <f>VLOOKUP($B$11,TUKETIM,13,FALSE)</f>
        <v>325.70069999999998</v>
      </c>
      <c r="N35" s="20">
        <f>VLOOKUP($B$11,TUKETIM,14,FALSE)</f>
        <v>408.42750000000001</v>
      </c>
      <c r="O35" s="20">
        <f>VLOOKUP($B$11,TUKETIM,15,FALSE)</f>
        <v>2788.0208256457508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30825.185999999903</v>
      </c>
      <c r="D36" s="20">
        <f>VLOOKUP($B$11,ANLASMA,4,FALSE)</f>
        <v>155</v>
      </c>
      <c r="E36" s="20">
        <f>VLOOKUP($B$11,ANLASMA,5,FALSE)</f>
        <v>30980.185999999903</v>
      </c>
      <c r="F36" s="20">
        <f>VLOOKUP($B$11,ANLASMA,6,FALSE)</f>
        <v>4649.0910000000003</v>
      </c>
      <c r="G36" s="20">
        <f>VLOOKUP($B$11,ANLASMA,7,FALSE)</f>
        <v>157.80000000000001</v>
      </c>
      <c r="H36" s="20">
        <f>VLOOKUP($B$11,ANLASMA,8,FALSE)</f>
        <v>4806.8910000000005</v>
      </c>
      <c r="I36" s="20">
        <f>VLOOKUP($B$11,ANLASMA,9,FALSE)</f>
        <v>10492.643000000018</v>
      </c>
      <c r="J36" s="20">
        <f>VLOOKUP($B$11,ANLASMA,10,FALSE)</f>
        <v>5026.3999999999996</v>
      </c>
      <c r="K36" s="20">
        <f>VLOOKUP($B$11,ANLASMA,11,FALSE)</f>
        <v>15519.043000000018</v>
      </c>
      <c r="L36" s="20">
        <f>VLOOKUP($B$11,ANLASMA,12,FALSE)</f>
        <v>172.04900000000001</v>
      </c>
      <c r="M36" s="20">
        <f>VLOOKUP($B$11,ANLASMA,13,FALSE)</f>
        <v>2140</v>
      </c>
      <c r="N36" s="20">
        <f>VLOOKUP($B$11,ANLASMA,14,FALSE)</f>
        <v>2312.049</v>
      </c>
      <c r="O36" s="20">
        <f>VLOOKUP($B$11,ANLASMA,15,FALSE)</f>
        <v>53618.168999999922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E827762A-0731-4705-99DD-214D6247EFF5}">
      <formula1>10</formula1>
      <formula2>10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DDC12-FCE4-4F03-9952-2353BB90BCFE}">
  <dimension ref="A1:AC67"/>
  <sheetViews>
    <sheetView topLeftCell="A9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87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0.34696711280038511</v>
      </c>
      <c r="D16" s="12">
        <f t="shared" si="1"/>
        <v>4.3382679999999993</v>
      </c>
      <c r="E16" s="12">
        <f t="shared" si="2"/>
        <v>0.34720355902194122</v>
      </c>
      <c r="F16" s="12">
        <f t="shared" si="3"/>
        <v>0.32693662776923083</v>
      </c>
      <c r="G16" s="12">
        <f t="shared" si="4"/>
        <v>4.4296271666666671</v>
      </c>
      <c r="H16" s="12">
        <f t="shared" si="5"/>
        <v>1.0961911038125001</v>
      </c>
      <c r="I16" s="12">
        <f t="shared" si="6"/>
        <v>0.65730403723184605</v>
      </c>
      <c r="J16" s="12">
        <f t="shared" si="7"/>
        <v>93.81708388529411</v>
      </c>
      <c r="K16" s="12">
        <f t="shared" si="8"/>
        <v>1.0253319829512579</v>
      </c>
      <c r="L16" s="12">
        <f t="shared" si="9"/>
        <v>14.831253342727274</v>
      </c>
      <c r="M16" s="12">
        <f t="shared" si="10"/>
        <v>28.078954333333332</v>
      </c>
      <c r="N16" s="12">
        <f t="shared" si="11"/>
        <v>16.4209774616</v>
      </c>
      <c r="O16" s="16">
        <f t="shared" si="12"/>
        <v>0.42656462791611782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0.15626010203021448</v>
      </c>
      <c r="D19" s="12">
        <f t="shared" si="1"/>
        <v>0</v>
      </c>
      <c r="E19" s="12">
        <f t="shared" si="2"/>
        <v>0.15625084512081347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0.13362813073581217</v>
      </c>
      <c r="J19" s="12">
        <f t="shared" si="7"/>
        <v>0</v>
      </c>
      <c r="K19" s="12">
        <f t="shared" si="8"/>
        <v>0.13310023246764072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0.1535922387119609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4.7086821194505129E-4</v>
      </c>
      <c r="D20" s="12">
        <f t="shared" si="1"/>
        <v>0</v>
      </c>
      <c r="E20" s="12">
        <f t="shared" si="2"/>
        <v>4.708403175284909E-4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5.4522896471274429E-4</v>
      </c>
      <c r="J20" s="12">
        <f t="shared" si="7"/>
        <v>0</v>
      </c>
      <c r="K20" s="12">
        <f t="shared" si="8"/>
        <v>5.4307503630976592E-4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4.7887771656697107E-4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0.50369808304254471</v>
      </c>
      <c r="D22" s="12">
        <f t="shared" ref="D22:O22" si="13">SUM(D15:D21)</f>
        <v>4.3382679999999993</v>
      </c>
      <c r="E22" s="12">
        <f t="shared" si="13"/>
        <v>0.50392524446028319</v>
      </c>
      <c r="F22" s="12">
        <f t="shared" si="13"/>
        <v>0.32693662776923083</v>
      </c>
      <c r="G22" s="12">
        <f t="shared" si="13"/>
        <v>4.4296271666666671</v>
      </c>
      <c r="H22" s="12">
        <f t="shared" si="13"/>
        <v>1.0961911038125001</v>
      </c>
      <c r="I22" s="12">
        <f t="shared" si="13"/>
        <v>0.79147739693237096</v>
      </c>
      <c r="J22" s="12">
        <f t="shared" si="13"/>
        <v>93.81708388529411</v>
      </c>
      <c r="K22" s="12">
        <f t="shared" si="13"/>
        <v>1.1589752904552084</v>
      </c>
      <c r="L22" s="12">
        <f t="shared" si="13"/>
        <v>14.831253342727274</v>
      </c>
      <c r="M22" s="12">
        <f t="shared" si="13"/>
        <v>28.078954333333332</v>
      </c>
      <c r="N22" s="12">
        <f t="shared" si="13"/>
        <v>16.4209774616</v>
      </c>
      <c r="O22" s="12">
        <f t="shared" si="13"/>
        <v>0.58063574434464571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9.5636444107083357E-2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9.5630778566826877E-2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0.25535300320793231</v>
      </c>
      <c r="J25" s="12">
        <f>IFERROR((SUMIFS(TICARETHANEOG2,KAYNAK,A25,SEBEP,B25,SÜRE,"Uzun",BİLDİRİM,"Bildirimli",İL,$B$10,İLÇE,$B$11)/VLOOKUP($B$11,ABONE,10,FALSE)),0)</f>
        <v>1.9449907176470589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0.26202792126880842</v>
      </c>
      <c r="L25" s="12">
        <f>IFERROR((SUMIFS(SANAYIAG2,KAYNAK,A25,SEBEP,B25,SÜRE,"Uzun",BİLDİRİM,"Bildirimli",İL,$B$10,İLÇE,$B$11)/VLOOKUP($B$11,ABONE,12,FALSE)),0)</f>
        <v>7.1342158181818176</v>
      </c>
      <c r="M25" s="12">
        <f>IFERROR((SUMIFS(SANAYIOG2,KAYNAK,A25,SEBEP,B25,SÜRE,"Uzun",BİLDİRİM,"Bildirimli",İL,$B$10,İLÇE,$B$11)/VLOOKUP($B$11,ABONE,13,FALSE)),0)</f>
        <v>81.512593333333328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16.059621119999999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0.11704790223576302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0.11310730007553599</v>
      </c>
      <c r="D26" s="12">
        <f>IFERROR((SUMIFS(MESKENOG2,KAYNAK,A26,SEBEP,B26,SÜRE,"Uzun",BİLDİRİM,"Bildirimli",İL,$B$10,İLÇE,$B$11)/VLOOKUP($B$11,ABONE,4,FALSE)),0)</f>
        <v>3.77226175E-2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0.1131028342575328</v>
      </c>
      <c r="F26" s="12">
        <f>IFERROR((SUMIFS(TARIMSALAG2,KAYNAK,A26,SEBEP,B26,SÜRE,"Uzun",BİLDİRİM,"Bildirimli",İL,$B$10,İLÇE,$B$11)/VLOOKUP($B$11,ABONE,6,FALSE)),0)</f>
        <v>2.7069582045384619E-3</v>
      </c>
      <c r="G26" s="12">
        <f>IFERROR((SUMIFS(TARIMSALOG2,KAYNAK,A26,SEBEP,B26,SÜRE,"Uzun",BİLDİRİM,"Bildirimli",İL,$B$10,İLÇE,$B$11)/VLOOKUP($B$11,ABONE,7,FALSE)),0)</f>
        <v>4.0470391666666668E-2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9.787601978687499E-3</v>
      </c>
      <c r="I26" s="12">
        <f>IFERROR((SUMIFS(TICARETHANEAG2,KAYNAK,A26,SEBEP,B26,SÜRE,"Uzun",BİLDİRİM,"Bildirimli",İL,$B$10,İLÇE,$B$11)/VLOOKUP($B$11,ABONE,9,FALSE)),0)</f>
        <v>0.37192904383202097</v>
      </c>
      <c r="J26" s="12">
        <f>IFERROR((SUMIFS(TICARETHANEOG2,KAYNAK,A26,SEBEP,B26,SÜRE,"Uzun",BİLDİRİM,"Bildirimli",İL,$B$10,İLÇE,$B$11)/VLOOKUP($B$11,ABONE,10,FALSE)),0)</f>
        <v>0.40449432455882356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0.37205769305582986</v>
      </c>
      <c r="L26" s="12">
        <f>IFERROR((SUMIFS(SANAYIAG2,KAYNAK,A26,SEBEP,B26,SÜRE,"Uzun",BİLDİRİM,"Bildirimli",İL,$B$10,İLÇE,$B$11)/VLOOKUP($B$11,ABONE,12,FALSE)),0)</f>
        <v>1.5476002127636364</v>
      </c>
      <c r="M26" s="12">
        <f>IFERROR((SUMIFS(SANAYIOG2,KAYNAK,A26,SEBEP,B26,SÜRE,"Uzun",BİLDİRİM,"Bildirimli",İL,$B$10,İLÇE,$B$11)/VLOOKUP($B$11,ABONE,13,FALSE)),0)</f>
        <v>1.0882551666666667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1.4924788072320001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0.14258615526912849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4.0080124208908803E-3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4.0077749846715487E-3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5.5783294733158361E-3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5.5562922686341722E-3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4.181713468256105E-3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0.21275175660351023</v>
      </c>
      <c r="D30" s="12">
        <f t="shared" ref="D30:O30" si="14">SUM(D25:D29)</f>
        <v>3.77226175E-2</v>
      </c>
      <c r="E30" s="12">
        <f t="shared" si="14"/>
        <v>0.21274138780903123</v>
      </c>
      <c r="F30" s="12">
        <f t="shared" si="14"/>
        <v>2.7069582045384619E-3</v>
      </c>
      <c r="G30" s="12">
        <f t="shared" si="14"/>
        <v>4.0470391666666668E-2</v>
      </c>
      <c r="H30" s="12">
        <f t="shared" si="14"/>
        <v>9.787601978687499E-3</v>
      </c>
      <c r="I30" s="12">
        <f t="shared" si="14"/>
        <v>0.6328603765132691</v>
      </c>
      <c r="J30" s="12">
        <f t="shared" si="14"/>
        <v>2.3494850422058824</v>
      </c>
      <c r="K30" s="12">
        <f t="shared" si="14"/>
        <v>0.63964190659327247</v>
      </c>
      <c r="L30" s="12">
        <f t="shared" si="14"/>
        <v>8.6818160309454537</v>
      </c>
      <c r="M30" s="12">
        <f t="shared" si="14"/>
        <v>82.600848499999998</v>
      </c>
      <c r="N30" s="12">
        <f t="shared" si="14"/>
        <v>17.552099927232</v>
      </c>
      <c r="O30" s="12">
        <f t="shared" si="14"/>
        <v>0.26381577097314762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135035</v>
      </c>
      <c r="D34" s="20">
        <f>VLOOKUP($B$11,ABONE,4,FALSE)</f>
        <v>8</v>
      </c>
      <c r="E34" s="20">
        <f>VLOOKUP($B$11,ABONE,5,FALSE)</f>
        <v>135043</v>
      </c>
      <c r="F34" s="20">
        <f>VLOOKUP($B$11,ABONE,6,FALSE)</f>
        <v>13</v>
      </c>
      <c r="G34" s="20">
        <f>VLOOKUP($B$11,ABONE,7,FALSE)</f>
        <v>3</v>
      </c>
      <c r="H34" s="20">
        <f>VLOOKUP($B$11,ABONE,8,FALSE)</f>
        <v>16</v>
      </c>
      <c r="I34" s="20">
        <f>VLOOKUP($B$11,ABONE,9,FALSE)</f>
        <v>17145</v>
      </c>
      <c r="J34" s="20">
        <f>VLOOKUP($B$11,ABONE,10,FALSE)</f>
        <v>68</v>
      </c>
      <c r="K34" s="20">
        <f>VLOOKUP($B$11,ABONE,11,FALSE)</f>
        <v>17213</v>
      </c>
      <c r="L34" s="20">
        <f>VLOOKUP($B$11,ABONE,12,FALSE)</f>
        <v>22</v>
      </c>
      <c r="M34" s="20">
        <f>VLOOKUP($B$11,ABONE,13,FALSE)</f>
        <v>3</v>
      </c>
      <c r="N34" s="20">
        <f>VLOOKUP($B$11,ABONE,14,FALSE)</f>
        <v>25</v>
      </c>
      <c r="O34" s="20">
        <f>VLOOKUP($B$11,ABONE,15,FALSE)</f>
        <v>152297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34537.77430904995</v>
      </c>
      <c r="D35" s="20">
        <f>VLOOKUP($B$11,TUKETIM,4,FALSE)</f>
        <v>164.19084936708862</v>
      </c>
      <c r="E35" s="20">
        <f>VLOOKUP($B$11,TUKETIM,5,FALSE)</f>
        <v>34701.965158417035</v>
      </c>
      <c r="F35" s="20">
        <f>VLOOKUP($B$11,TUKETIM,6,FALSE)</f>
        <v>3.7078000000000002</v>
      </c>
      <c r="G35" s="20">
        <f>VLOOKUP($B$11,TUKETIM,7,FALSE)</f>
        <v>1.1979</v>
      </c>
      <c r="H35" s="20">
        <f>VLOOKUP($B$11,TUKETIM,8,FALSE)</f>
        <v>4.9057000000000004</v>
      </c>
      <c r="I35" s="20">
        <f>VLOOKUP($B$11,TUKETIM,9,FALSE)</f>
        <v>13265.167801833746</v>
      </c>
      <c r="J35" s="20">
        <f>VLOOKUP($B$11,TUKETIM,10,FALSE)</f>
        <v>7811.5580393171986</v>
      </c>
      <c r="K35" s="20">
        <f>VLOOKUP($B$11,TUKETIM,11,FALSE)</f>
        <v>21076.725841150947</v>
      </c>
      <c r="L35" s="20">
        <f>VLOOKUP($B$11,TUKETIM,12,FALSE)</f>
        <v>271.59012222222225</v>
      </c>
      <c r="M35" s="20">
        <f>VLOOKUP($B$11,TUKETIM,13,FALSE)</f>
        <v>1223.2077901515152</v>
      </c>
      <c r="N35" s="20">
        <f>VLOOKUP($B$11,TUKETIM,14,FALSE)</f>
        <v>1494.7979123737373</v>
      </c>
      <c r="O35" s="20">
        <f>VLOOKUP($B$11,TUKETIM,15,FALSE)</f>
        <v>57278.394611941723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696877.38400002208</v>
      </c>
      <c r="D36" s="20">
        <f>VLOOKUP($B$11,ANLASMA,4,FALSE)</f>
        <v>1555.588</v>
      </c>
      <c r="E36" s="20">
        <f>VLOOKUP($B$11,ANLASMA,5,FALSE)</f>
        <v>698432.97200002207</v>
      </c>
      <c r="F36" s="20">
        <f>VLOOKUP($B$11,ANLASMA,6,FALSE)</f>
        <v>53.52</v>
      </c>
      <c r="G36" s="20">
        <f>VLOOKUP($B$11,ANLASMA,7,FALSE)</f>
        <v>21.1</v>
      </c>
      <c r="H36" s="20">
        <f>VLOOKUP($B$11,ANLASMA,8,FALSE)</f>
        <v>74.62</v>
      </c>
      <c r="I36" s="20">
        <f>VLOOKUP($B$11,ANLASMA,9,FALSE)</f>
        <v>118303.099999994</v>
      </c>
      <c r="J36" s="20">
        <f>VLOOKUP($B$11,ANLASMA,10,FALSE)</f>
        <v>62732</v>
      </c>
      <c r="K36" s="20">
        <f>VLOOKUP($B$11,ANLASMA,11,FALSE)</f>
        <v>181035.09999999398</v>
      </c>
      <c r="L36" s="20">
        <f>VLOOKUP($B$11,ANLASMA,12,FALSE)</f>
        <v>959.48399999999992</v>
      </c>
      <c r="M36" s="20">
        <f>VLOOKUP($B$11,ANLASMA,13,FALSE)</f>
        <v>2209.4899999999998</v>
      </c>
      <c r="N36" s="20">
        <f>VLOOKUP($B$11,ANLASMA,14,FALSE)</f>
        <v>3168.9739999999997</v>
      </c>
      <c r="O36" s="20">
        <f>VLOOKUP($B$11,ANLASMA,15,FALSE)</f>
        <v>882711.66600001603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E43CF2EE-3D3F-4350-8E89-413E52678980}">
      <formula1>10</formula1>
      <formula2>10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DDE92-1C54-45E5-BA4B-B118D0A90114}">
  <dimension ref="A1:AC67"/>
  <sheetViews>
    <sheetView topLeftCell="A9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85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1.4934930659541257E-2</v>
      </c>
      <c r="D16" s="12">
        <f t="shared" si="1"/>
        <v>1.43733</v>
      </c>
      <c r="E16" s="12">
        <f t="shared" si="2"/>
        <v>1.5010187666992934E-2</v>
      </c>
      <c r="F16" s="12">
        <f t="shared" si="3"/>
        <v>5.858047974137931E-2</v>
      </c>
      <c r="G16" s="12">
        <f t="shared" si="4"/>
        <v>0</v>
      </c>
      <c r="H16" s="12">
        <f t="shared" si="5"/>
        <v>5.858047974137931E-2</v>
      </c>
      <c r="I16" s="12">
        <f t="shared" si="6"/>
        <v>7.3744006258833025E-2</v>
      </c>
      <c r="J16" s="12">
        <f t="shared" si="7"/>
        <v>6.8183137209302336</v>
      </c>
      <c r="K16" s="12">
        <f t="shared" si="8"/>
        <v>0.13179374559647719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6">
        <f t="shared" si="12"/>
        <v>2.8792536722651984E-2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6.0580287767930376E-2</v>
      </c>
      <c r="D19" s="12">
        <f t="shared" si="1"/>
        <v>0</v>
      </c>
      <c r="E19" s="12">
        <f t="shared" si="2"/>
        <v>6.0577082546493487E-2</v>
      </c>
      <c r="F19" s="12">
        <f t="shared" si="3"/>
        <v>5.3332314051724138E-2</v>
      </c>
      <c r="G19" s="12">
        <f t="shared" si="4"/>
        <v>0</v>
      </c>
      <c r="H19" s="12">
        <f t="shared" si="5"/>
        <v>5.3332314051724138E-2</v>
      </c>
      <c r="I19" s="12">
        <f t="shared" si="6"/>
        <v>0.31407625359216645</v>
      </c>
      <c r="J19" s="12">
        <f t="shared" si="7"/>
        <v>0</v>
      </c>
      <c r="K19" s="12">
        <f t="shared" si="8"/>
        <v>0.31137303523658938</v>
      </c>
      <c r="L19" s="12">
        <f t="shared" si="9"/>
        <v>3.1799106666666668</v>
      </c>
      <c r="M19" s="12">
        <f t="shared" si="10"/>
        <v>0</v>
      </c>
      <c r="N19" s="12">
        <f t="shared" si="11"/>
        <v>2.1199404444444445</v>
      </c>
      <c r="O19" s="16">
        <f t="shared" si="12"/>
        <v>9.0506330435152285E-2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7.5515218427471636E-2</v>
      </c>
      <c r="D22" s="12">
        <f t="shared" ref="D22:O22" si="13">SUM(D15:D21)</f>
        <v>1.43733</v>
      </c>
      <c r="E22" s="12">
        <f t="shared" si="13"/>
        <v>7.5587270213486421E-2</v>
      </c>
      <c r="F22" s="12">
        <f t="shared" si="13"/>
        <v>0.11191279379310345</v>
      </c>
      <c r="G22" s="12">
        <f t="shared" si="13"/>
        <v>0</v>
      </c>
      <c r="H22" s="12">
        <f t="shared" si="13"/>
        <v>0.11191279379310345</v>
      </c>
      <c r="I22" s="12">
        <f t="shared" si="13"/>
        <v>0.38782025985099949</v>
      </c>
      <c r="J22" s="12">
        <f t="shared" si="13"/>
        <v>6.8183137209302336</v>
      </c>
      <c r="K22" s="12">
        <f t="shared" si="13"/>
        <v>0.4431667808330666</v>
      </c>
      <c r="L22" s="12">
        <f t="shared" si="13"/>
        <v>3.1799106666666668</v>
      </c>
      <c r="M22" s="12">
        <f t="shared" si="13"/>
        <v>0</v>
      </c>
      <c r="N22" s="12">
        <f t="shared" si="13"/>
        <v>2.1199404444444445</v>
      </c>
      <c r="O22" s="12">
        <f t="shared" si="13"/>
        <v>0.11929886715780427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4.3406754146935102E-2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4.3404457554032959E-2</v>
      </c>
      <c r="F26" s="12">
        <f>IFERROR((SUMIFS(TARIMSALAG2,KAYNAK,A26,SEBEP,B26,SÜRE,"Uzun",BİLDİRİM,"Bildirimli",İL,$B$10,İLÇE,$B$11)/VLOOKUP($B$11,ABONE,6,FALSE)),0)</f>
        <v>0</v>
      </c>
      <c r="G26" s="12">
        <f>IFERROR((SUMIFS(TARIMSALOG2,KAYNAK,A26,SEBEP,B26,SÜRE,"Uzun",BİLDİRİM,"Bildirimli",İL,$B$10,İLÇE,$B$11)/VLOOKUP($B$11,ABONE,7,FALSE)),0)</f>
        <v>0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</v>
      </c>
      <c r="I26" s="12">
        <f>IFERROR((SUMIFS(TICARETHANEAG2,KAYNAK,A26,SEBEP,B26,SÜRE,"Uzun",BİLDİRİM,"Bildirimli",İL,$B$10,İLÇE,$B$11)/VLOOKUP($B$11,ABONE,9,FALSE)),0)</f>
        <v>0.20310035332121945</v>
      </c>
      <c r="J26" s="12">
        <f>IFERROR((SUMIFS(TICARETHANEOG2,KAYNAK,A26,SEBEP,B26,SÜRE,"Uzun",BİLDİRİM,"Bildirimli",İL,$B$10,İLÇE,$B$11)/VLOOKUP($B$11,ABONE,10,FALSE)),0)</f>
        <v>0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0.20135229183346678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0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6.1483679466629498E-2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6.3406123255813949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5.4572924339471571E-2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6.3336894557111988E-3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5.3692150862068973E-2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5.3692150862068973E-2</v>
      </c>
      <c r="I28" s="12">
        <f>IFERROR((SUMIFS(TICARETHANEAG2,KAYNAK,A28,SEBEP,B28,SÜRE,"Uzun",BİLDİRİM,"Bildirimli",İL,$B$10,İLÇE,$B$11)/VLOOKUP($B$11,ABONE,9,FALSE)),0)</f>
        <v>0.24532354128810824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0.24321206965572459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2.851636766789788E-2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4.3406754146935102E-2</v>
      </c>
      <c r="D30" s="12">
        <f t="shared" ref="D30:O30" si="14">SUM(D25:D29)</f>
        <v>0</v>
      </c>
      <c r="E30" s="12">
        <f t="shared" si="14"/>
        <v>4.3404457554032959E-2</v>
      </c>
      <c r="F30" s="12">
        <f t="shared" si="14"/>
        <v>5.3692150862068973E-2</v>
      </c>
      <c r="G30" s="12">
        <f t="shared" si="14"/>
        <v>0</v>
      </c>
      <c r="H30" s="12">
        <f t="shared" si="14"/>
        <v>5.3692150862068973E-2</v>
      </c>
      <c r="I30" s="12">
        <f t="shared" si="14"/>
        <v>0.44842389460932769</v>
      </c>
      <c r="J30" s="12">
        <f t="shared" si="14"/>
        <v>6.3406123255813949</v>
      </c>
      <c r="K30" s="12">
        <f t="shared" si="14"/>
        <v>0.4991372858286629</v>
      </c>
      <c r="L30" s="12">
        <f t="shared" si="14"/>
        <v>0</v>
      </c>
      <c r="M30" s="12">
        <f t="shared" si="14"/>
        <v>0</v>
      </c>
      <c r="N30" s="12">
        <f t="shared" si="14"/>
        <v>0</v>
      </c>
      <c r="O30" s="12">
        <f t="shared" si="14"/>
        <v>9.6333736590238569E-2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37799</v>
      </c>
      <c r="D34" s="20">
        <f>VLOOKUP($B$11,ABONE,4,FALSE)</f>
        <v>2</v>
      </c>
      <c r="E34" s="20">
        <f>VLOOKUP($B$11,ABONE,5,FALSE)</f>
        <v>37801</v>
      </c>
      <c r="F34" s="20">
        <f>VLOOKUP($B$11,ABONE,6,FALSE)</f>
        <v>232</v>
      </c>
      <c r="G34" s="20">
        <f>VLOOKUP($B$11,ABONE,7,FALSE)</f>
        <v>0</v>
      </c>
      <c r="H34" s="20">
        <f>VLOOKUP($B$11,ABONE,8,FALSE)</f>
        <v>232</v>
      </c>
      <c r="I34" s="20">
        <f>VLOOKUP($B$11,ABONE,9,FALSE)</f>
        <v>4953</v>
      </c>
      <c r="J34" s="20">
        <f>VLOOKUP($B$11,ABONE,10,FALSE)</f>
        <v>43</v>
      </c>
      <c r="K34" s="20">
        <f>VLOOKUP($B$11,ABONE,11,FALSE)</f>
        <v>4996</v>
      </c>
      <c r="L34" s="20">
        <f>VLOOKUP($B$11,ABONE,12,FALSE)</f>
        <v>12</v>
      </c>
      <c r="M34" s="20">
        <f>VLOOKUP($B$11,ABONE,13,FALSE)</f>
        <v>6</v>
      </c>
      <c r="N34" s="20">
        <f>VLOOKUP($B$11,ABONE,14,FALSE)</f>
        <v>18</v>
      </c>
      <c r="O34" s="20">
        <f>VLOOKUP($B$11,ABONE,15,FALSE)</f>
        <v>43047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9598.6847834852906</v>
      </c>
      <c r="D35" s="20">
        <f>VLOOKUP($B$11,TUKETIM,4,FALSE)</f>
        <v>12.4252</v>
      </c>
      <c r="E35" s="20">
        <f>VLOOKUP($B$11,TUKETIM,5,FALSE)</f>
        <v>9611.1099834852903</v>
      </c>
      <c r="F35" s="20">
        <f>VLOOKUP($B$11,TUKETIM,6,FALSE)</f>
        <v>130.24876717171716</v>
      </c>
      <c r="G35" s="20">
        <f>VLOOKUP($B$11,TUKETIM,7,FALSE)</f>
        <v>0</v>
      </c>
      <c r="H35" s="20">
        <f>VLOOKUP($B$11,TUKETIM,8,FALSE)</f>
        <v>130.24876717171716</v>
      </c>
      <c r="I35" s="20">
        <f>VLOOKUP($B$11,TUKETIM,9,FALSE)</f>
        <v>4341.4482679711164</v>
      </c>
      <c r="J35" s="20">
        <f>VLOOKUP($B$11,TUKETIM,10,FALSE)</f>
        <v>16440.993679959083</v>
      </c>
      <c r="K35" s="20">
        <f>VLOOKUP($B$11,TUKETIM,11,FALSE)</f>
        <v>20782.441947930201</v>
      </c>
      <c r="L35" s="20">
        <f>VLOOKUP($B$11,TUKETIM,12,FALSE)</f>
        <v>247.7809</v>
      </c>
      <c r="M35" s="20">
        <f>VLOOKUP($B$11,TUKETIM,13,FALSE)</f>
        <v>436.09269999999998</v>
      </c>
      <c r="N35" s="20">
        <f>VLOOKUP($B$11,TUKETIM,14,FALSE)</f>
        <v>683.87360000000001</v>
      </c>
      <c r="O35" s="20">
        <f>VLOOKUP($B$11,TUKETIM,15,FALSE)</f>
        <v>31207.674298587208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175442.07700000002</v>
      </c>
      <c r="D36" s="20">
        <f>VLOOKUP($B$11,ANLASMA,4,FALSE)</f>
        <v>60</v>
      </c>
      <c r="E36" s="20">
        <f>VLOOKUP($B$11,ANLASMA,5,FALSE)</f>
        <v>175502.07700000002</v>
      </c>
      <c r="F36" s="20">
        <f>VLOOKUP($B$11,ANLASMA,6,FALSE)</f>
        <v>1273.48</v>
      </c>
      <c r="G36" s="20">
        <f>VLOOKUP($B$11,ANLASMA,7,FALSE)</f>
        <v>0</v>
      </c>
      <c r="H36" s="20">
        <f>VLOOKUP($B$11,ANLASMA,8,FALSE)</f>
        <v>1273.48</v>
      </c>
      <c r="I36" s="20">
        <f>VLOOKUP($B$11,ANLASMA,9,FALSE)</f>
        <v>30700.360000000499</v>
      </c>
      <c r="J36" s="20">
        <f>VLOOKUP($B$11,ANLASMA,10,FALSE)</f>
        <v>85430.8</v>
      </c>
      <c r="K36" s="20">
        <f>VLOOKUP($B$11,ANLASMA,11,FALSE)</f>
        <v>116131.1600000005</v>
      </c>
      <c r="L36" s="20">
        <f>VLOOKUP($B$11,ANLASMA,12,FALSE)</f>
        <v>1166.18</v>
      </c>
      <c r="M36" s="20">
        <f>VLOOKUP($B$11,ANLASMA,13,FALSE)</f>
        <v>2208</v>
      </c>
      <c r="N36" s="20">
        <f>VLOOKUP($B$11,ANLASMA,14,FALSE)</f>
        <v>3374.1800000000003</v>
      </c>
      <c r="O36" s="20">
        <f>VLOOKUP($B$11,ANLASMA,15,FALSE)</f>
        <v>296280.89700000052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A3BF8A6D-DE78-4493-90E3-70F7CB08F4C6}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0B194-9BE4-4B63-BF8C-5745A7103674}">
  <dimension ref="A1:AC67"/>
  <sheetViews>
    <sheetView topLeftCell="A12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83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115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0.16288561515248404</v>
      </c>
      <c r="D16" s="12">
        <f t="shared" si="1"/>
        <v>5.90938606923077</v>
      </c>
      <c r="E16" s="12">
        <f t="shared" si="2"/>
        <v>0.16950294488809384</v>
      </c>
      <c r="F16" s="12">
        <f t="shared" si="3"/>
        <v>0.2186383859710862</v>
      </c>
      <c r="G16" s="12">
        <f t="shared" si="4"/>
        <v>1.2324503595560081</v>
      </c>
      <c r="H16" s="12">
        <f t="shared" si="5"/>
        <v>0.46426242575703153</v>
      </c>
      <c r="I16" s="12">
        <f t="shared" si="6"/>
        <v>0.35721629464674698</v>
      </c>
      <c r="J16" s="12">
        <f t="shared" si="7"/>
        <v>6.4110291177783321</v>
      </c>
      <c r="K16" s="12">
        <f t="shared" si="8"/>
        <v>0.526498472671585</v>
      </c>
      <c r="L16" s="12">
        <f t="shared" si="9"/>
        <v>7.9670959208333336</v>
      </c>
      <c r="M16" s="12">
        <f t="shared" si="10"/>
        <v>116.13214629511359</v>
      </c>
      <c r="N16" s="12">
        <f t="shared" si="11"/>
        <v>84.729389734838676</v>
      </c>
      <c r="O16" s="16">
        <f t="shared" si="12"/>
        <v>0.32801443870545532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2.4677681630714578E-2</v>
      </c>
      <c r="D19" s="12">
        <f t="shared" si="1"/>
        <v>0</v>
      </c>
      <c r="E19" s="12">
        <f t="shared" si="2"/>
        <v>2.4649264273443695E-2</v>
      </c>
      <c r="F19" s="12">
        <f t="shared" si="3"/>
        <v>3.5651955653894243E-2</v>
      </c>
      <c r="G19" s="12">
        <f t="shared" si="4"/>
        <v>0</v>
      </c>
      <c r="H19" s="12">
        <f t="shared" si="5"/>
        <v>2.7014281605704137E-2</v>
      </c>
      <c r="I19" s="12">
        <f t="shared" si="6"/>
        <v>4.2820787761557288E-2</v>
      </c>
      <c r="J19" s="12">
        <f t="shared" si="7"/>
        <v>0</v>
      </c>
      <c r="K19" s="12">
        <f t="shared" si="8"/>
        <v>4.1623394246297261E-2</v>
      </c>
      <c r="L19" s="12">
        <f t="shared" si="9"/>
        <v>1.486802111111111E-2</v>
      </c>
      <c r="M19" s="12">
        <f t="shared" si="10"/>
        <v>0</v>
      </c>
      <c r="N19" s="12">
        <f t="shared" si="11"/>
        <v>4.3165222580645157E-3</v>
      </c>
      <c r="O19" s="16">
        <f t="shared" si="12"/>
        <v>2.7542048895400437E-2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0.18756329678319861</v>
      </c>
      <c r="D22" s="12">
        <f t="shared" ref="D22:O22" si="13">SUM(D15:D21)</f>
        <v>5.90938606923077</v>
      </c>
      <c r="E22" s="12">
        <f t="shared" si="13"/>
        <v>0.19415220916153753</v>
      </c>
      <c r="F22" s="12">
        <f t="shared" si="13"/>
        <v>0.25429034162498043</v>
      </c>
      <c r="G22" s="12">
        <f t="shared" si="13"/>
        <v>1.2324503595560081</v>
      </c>
      <c r="H22" s="12">
        <f t="shared" si="13"/>
        <v>0.49127670736273565</v>
      </c>
      <c r="I22" s="12">
        <f t="shared" si="13"/>
        <v>0.40003708240830427</v>
      </c>
      <c r="J22" s="12">
        <f t="shared" si="13"/>
        <v>6.4110291177783321</v>
      </c>
      <c r="K22" s="12">
        <f t="shared" si="13"/>
        <v>0.56812186691788225</v>
      </c>
      <c r="L22" s="12">
        <f t="shared" si="13"/>
        <v>7.9819639419444446</v>
      </c>
      <c r="M22" s="12">
        <f t="shared" si="13"/>
        <v>116.13214629511359</v>
      </c>
      <c r="N22" s="12">
        <f t="shared" si="13"/>
        <v>84.733706257096742</v>
      </c>
      <c r="O22" s="12">
        <f t="shared" si="13"/>
        <v>0.35555648760085579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4.5816094988471313E-2</v>
      </c>
      <c r="D26" s="12">
        <f>IFERROR((SUMIFS(MESKENOG2,KAYNAK,A26,SEBEP,B26,SÜRE,"Uzun",BİLDİRİM,"Bildirimli",İL,$B$10,İLÇE,$B$11)/VLOOKUP($B$11,ABONE,4,FALSE)),0)</f>
        <v>4.599073512564102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5.1059356682086152E-2</v>
      </c>
      <c r="F26" s="12">
        <f>IFERROR((SUMIFS(TARIMSALAG2,KAYNAK,A26,SEBEP,B26,SÜRE,"Uzun",BİLDİRİM,"Bildirimli",İL,$B$10,İLÇE,$B$11)/VLOOKUP($B$11,ABONE,6,FALSE)),0)</f>
        <v>4.8303199908830426E-2</v>
      </c>
      <c r="G26" s="12">
        <f>IFERROR((SUMIFS(TARIMSALOG2,KAYNAK,A26,SEBEP,B26,SÜRE,"Uzun",BİLDİRİM,"Bildirimli",İL,$B$10,İLÇE,$B$11)/VLOOKUP($B$11,ABONE,7,FALSE)),0)</f>
        <v>0.48516753116089617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0.15414568813776769</v>
      </c>
      <c r="I26" s="12">
        <f>IFERROR((SUMIFS(TICARETHANEAG2,KAYNAK,A26,SEBEP,B26,SÜRE,"Uzun",BİLDİRİM,"Bildirimli",İL,$B$10,İLÇE,$B$11)/VLOOKUP($B$11,ABONE,9,FALSE)),0)</f>
        <v>5.0644133000910967E-2</v>
      </c>
      <c r="J26" s="12">
        <f>IFERROR((SUMIFS(TICARETHANEOG2,KAYNAK,A26,SEBEP,B26,SÜRE,"Uzun",BİLDİRİM,"Bildirimli",İL,$B$10,İLÇE,$B$11)/VLOOKUP($B$11,ABONE,10,FALSE)),0)</f>
        <v>0.58001587700000001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6.5446903490702327E-2</v>
      </c>
      <c r="L26" s="12">
        <f>IFERROR((SUMIFS(SANAYIAG2,KAYNAK,A26,SEBEP,B26,SÜRE,"Uzun",BİLDİRİM,"Bildirimli",İL,$B$10,İLÇE,$B$11)/VLOOKUP($B$11,ABONE,12,FALSE)),0)</f>
        <v>8.1285755555555561E-2</v>
      </c>
      <c r="M26" s="12">
        <f>IFERROR((SUMIFS(SANAYIOG2,KAYNAK,A26,SEBEP,B26,SÜRE,"Uzun",BİLDİRİM,"Bildirimli",İL,$B$10,İLÇE,$B$11)/VLOOKUP($B$11,ABONE,13,FALSE)),0)</f>
        <v>17.162997045454546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12.203790541935483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7.2513680252855955E-2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1.2032088012139607E-2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1.2018232571872879E-2</v>
      </c>
      <c r="F28" s="12">
        <f>IFERROR((SUMIFS(TARIMSALAG2,KAYNAK,A28,SEBEP,B28,SÜRE,"Uzun",BİLDİRİM,"Bildirimli",İL,$B$10,İLÇE,$B$11)/VLOOKUP($B$11,ABONE,6,FALSE)),0)</f>
        <v>1.0074036155248762E-2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7.6333217803217206E-3</v>
      </c>
      <c r="I28" s="12">
        <f>IFERROR((SUMIFS(TICARETHANEAG2,KAYNAK,A28,SEBEP,B28,SÜRE,"Uzun",BİLDİRİM,"Bildirimli",İL,$B$10,İLÇE,$B$11)/VLOOKUP($B$11,ABONE,9,FALSE)),0)</f>
        <v>4.2991493599271223E-3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4.178932665330661E-3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1.0412057665564033E-2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5.7848183000610919E-2</v>
      </c>
      <c r="D30" s="12">
        <f t="shared" ref="D30:O30" si="14">SUM(D25:D29)</f>
        <v>4.599073512564102</v>
      </c>
      <c r="E30" s="12">
        <f t="shared" si="14"/>
        <v>6.3077589253959038E-2</v>
      </c>
      <c r="F30" s="12">
        <f t="shared" si="14"/>
        <v>5.8377236064079185E-2</v>
      </c>
      <c r="G30" s="12">
        <f t="shared" si="14"/>
        <v>0.48516753116089617</v>
      </c>
      <c r="H30" s="12">
        <f t="shared" si="14"/>
        <v>0.16177900991808941</v>
      </c>
      <c r="I30" s="12">
        <f t="shared" si="14"/>
        <v>5.4943282360838092E-2</v>
      </c>
      <c r="J30" s="12">
        <f t="shared" si="14"/>
        <v>0.58001587700000001</v>
      </c>
      <c r="K30" s="12">
        <f t="shared" si="14"/>
        <v>6.9625836156032989E-2</v>
      </c>
      <c r="L30" s="12">
        <f t="shared" si="14"/>
        <v>8.1285755555555561E-2</v>
      </c>
      <c r="M30" s="12">
        <f t="shared" si="14"/>
        <v>17.162997045454546</v>
      </c>
      <c r="N30" s="12">
        <f t="shared" si="14"/>
        <v>12.203790541935483</v>
      </c>
      <c r="O30" s="12">
        <f t="shared" si="14"/>
        <v>8.2925737918419992E-2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101486</v>
      </c>
      <c r="D34" s="20">
        <f>VLOOKUP($B$11,ABONE,4,FALSE)</f>
        <v>117</v>
      </c>
      <c r="E34" s="20">
        <f>VLOOKUP($B$11,ABONE,5,FALSE)</f>
        <v>101603</v>
      </c>
      <c r="F34" s="20">
        <f>VLOOKUP($B$11,ABONE,6,FALSE)</f>
        <v>7678</v>
      </c>
      <c r="G34" s="20">
        <f>VLOOKUP($B$11,ABONE,7,FALSE)</f>
        <v>2455</v>
      </c>
      <c r="H34" s="20">
        <f>VLOOKUP($B$11,ABONE,8,FALSE)</f>
        <v>10133</v>
      </c>
      <c r="I34" s="20">
        <f>VLOOKUP($B$11,ABONE,9,FALSE)</f>
        <v>20857</v>
      </c>
      <c r="J34" s="20">
        <f>VLOOKUP($B$11,ABONE,10,FALSE)</f>
        <v>600</v>
      </c>
      <c r="K34" s="20">
        <f>VLOOKUP($B$11,ABONE,11,FALSE)</f>
        <v>21457</v>
      </c>
      <c r="L34" s="20">
        <f>VLOOKUP($B$11,ABONE,12,FALSE)</f>
        <v>36</v>
      </c>
      <c r="M34" s="20">
        <f>VLOOKUP($B$11,ABONE,13,FALSE)</f>
        <v>88</v>
      </c>
      <c r="N34" s="20">
        <f>VLOOKUP($B$11,ABONE,14,FALSE)</f>
        <v>124</v>
      </c>
      <c r="O34" s="20">
        <f>VLOOKUP($B$11,ABONE,15,FALSE)</f>
        <v>133317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14166.609886921211</v>
      </c>
      <c r="D35" s="20">
        <f>VLOOKUP($B$11,TUKETIM,4,FALSE)</f>
        <v>424.09616493150685</v>
      </c>
      <c r="E35" s="20">
        <f>VLOOKUP($B$11,TUKETIM,5,FALSE)</f>
        <v>14590.706051852718</v>
      </c>
      <c r="F35" s="20">
        <f>VLOOKUP($B$11,TUKETIM,6,FALSE)</f>
        <v>3367.2559426023131</v>
      </c>
      <c r="G35" s="20">
        <f>VLOOKUP($B$11,TUKETIM,7,FALSE)</f>
        <v>4696.7438921077774</v>
      </c>
      <c r="H35" s="20">
        <f>VLOOKUP($B$11,TUKETIM,8,FALSE)</f>
        <v>8063.99983471009</v>
      </c>
      <c r="I35" s="20">
        <f>VLOOKUP($B$11,TUKETIM,9,FALSE)</f>
        <v>6952.9216010632617</v>
      </c>
      <c r="J35" s="20">
        <f>VLOOKUP($B$11,TUKETIM,10,FALSE)</f>
        <v>6207.5866876392656</v>
      </c>
      <c r="K35" s="20">
        <f>VLOOKUP($B$11,TUKETIM,11,FALSE)</f>
        <v>13160.508288702527</v>
      </c>
      <c r="L35" s="20">
        <f>VLOOKUP($B$11,TUKETIM,12,FALSE)</f>
        <v>469.97548239642913</v>
      </c>
      <c r="M35" s="20">
        <f>VLOOKUP($B$11,TUKETIM,13,FALSE)</f>
        <v>12111.121598864534</v>
      </c>
      <c r="N35" s="20">
        <f>VLOOKUP($B$11,TUKETIM,14,FALSE)</f>
        <v>12581.097081260963</v>
      </c>
      <c r="O35" s="20">
        <f>VLOOKUP($B$11,TUKETIM,15,FALSE)</f>
        <v>48396.3112565263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481454.77400003694</v>
      </c>
      <c r="D36" s="20">
        <f>VLOOKUP($B$11,ANLASMA,4,FALSE)</f>
        <v>2301.1260000000002</v>
      </c>
      <c r="E36" s="20">
        <f>VLOOKUP($B$11,ANLASMA,5,FALSE)</f>
        <v>483755.90000003693</v>
      </c>
      <c r="F36" s="20">
        <f>VLOOKUP($B$11,ANLASMA,6,FALSE)</f>
        <v>38205.929999999404</v>
      </c>
      <c r="G36" s="20">
        <f>VLOOKUP($B$11,ANLASMA,7,FALSE)</f>
        <v>73627.546999999991</v>
      </c>
      <c r="H36" s="20">
        <f>VLOOKUP($B$11,ANLASMA,8,FALSE)</f>
        <v>111833.4769999994</v>
      </c>
      <c r="I36" s="20">
        <f>VLOOKUP($B$11,ANLASMA,9,FALSE)</f>
        <v>104825.355999999</v>
      </c>
      <c r="J36" s="20">
        <f>VLOOKUP($B$11,ANLASMA,10,FALSE)</f>
        <v>102875.64200000001</v>
      </c>
      <c r="K36" s="20">
        <f>VLOOKUP($B$11,ANLASMA,11,FALSE)</f>
        <v>207700.997999999</v>
      </c>
      <c r="L36" s="20">
        <f>VLOOKUP($B$11,ANLASMA,12,FALSE)</f>
        <v>1298.1559999999999</v>
      </c>
      <c r="M36" s="20">
        <f>VLOOKUP($B$11,ANLASMA,13,FALSE)</f>
        <v>34902.800000000003</v>
      </c>
      <c r="N36" s="20">
        <f>VLOOKUP($B$11,ANLASMA,14,FALSE)</f>
        <v>36200.956000000006</v>
      </c>
      <c r="O36" s="20">
        <f>VLOOKUP($B$11,ANLASMA,15,FALSE)</f>
        <v>839491.3310000354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FE7DBB00-92A4-4C1E-B1D8-874F9B36A7D8}">
      <formula1>10</formula1>
      <formula2>10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35AEC-0131-40AF-9586-3AFE50DE47B3}">
  <dimension ref="A1:AC67"/>
  <sheetViews>
    <sheetView topLeftCell="A12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83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116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0.10533508298464878</v>
      </c>
      <c r="D16" s="12">
        <f t="shared" si="1"/>
        <v>13.346172046829265</v>
      </c>
      <c r="E16" s="12">
        <f t="shared" si="2"/>
        <v>0.12711539654603812</v>
      </c>
      <c r="F16" s="12">
        <f t="shared" si="3"/>
        <v>0.54594752058567098</v>
      </c>
      <c r="G16" s="12">
        <f t="shared" si="4"/>
        <v>0.80700966960608489</v>
      </c>
      <c r="H16" s="12">
        <f t="shared" si="5"/>
        <v>0.59591941700352491</v>
      </c>
      <c r="I16" s="12">
        <f t="shared" si="6"/>
        <v>9.4410997184980014E-2</v>
      </c>
      <c r="J16" s="12">
        <f t="shared" si="7"/>
        <v>2.4053353915211977</v>
      </c>
      <c r="K16" s="12">
        <f t="shared" si="8"/>
        <v>0.1878734966432577</v>
      </c>
      <c r="L16" s="12">
        <f t="shared" si="9"/>
        <v>0</v>
      </c>
      <c r="M16" s="12">
        <f t="shared" si="10"/>
        <v>81.918902846511628</v>
      </c>
      <c r="N16" s="12">
        <f t="shared" si="11"/>
        <v>55.03926285</v>
      </c>
      <c r="O16" s="16">
        <f t="shared" si="12"/>
        <v>0.23525869209672212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4.5628590660665488E-3</v>
      </c>
      <c r="D17" s="12">
        <f t="shared" si="1"/>
        <v>0.7318891463414634</v>
      </c>
      <c r="E17" s="12">
        <f t="shared" si="2"/>
        <v>5.7592633901705119E-3</v>
      </c>
      <c r="F17" s="12">
        <f t="shared" si="3"/>
        <v>7.8183428733889313E-3</v>
      </c>
      <c r="G17" s="12">
        <f t="shared" si="4"/>
        <v>2.1882220976781427E-2</v>
      </c>
      <c r="H17" s="12">
        <f t="shared" si="5"/>
        <v>1.0510417011494253E-2</v>
      </c>
      <c r="I17" s="12">
        <f t="shared" si="6"/>
        <v>9.6724941139373546E-3</v>
      </c>
      <c r="J17" s="12">
        <f t="shared" si="7"/>
        <v>0.18619055610972568</v>
      </c>
      <c r="K17" s="12">
        <f t="shared" si="8"/>
        <v>1.6811550378214826E-2</v>
      </c>
      <c r="L17" s="12">
        <f t="shared" si="9"/>
        <v>0</v>
      </c>
      <c r="M17" s="12">
        <f t="shared" si="10"/>
        <v>41.45325581395349</v>
      </c>
      <c r="N17" s="12">
        <f t="shared" si="11"/>
        <v>27.85140625</v>
      </c>
      <c r="O17" s="16">
        <f t="shared" si="12"/>
        <v>3.4735754784941376E-2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6.0687875329010578E-2</v>
      </c>
      <c r="D19" s="12">
        <f t="shared" si="1"/>
        <v>0</v>
      </c>
      <c r="E19" s="12">
        <f t="shared" si="2"/>
        <v>6.0588047730675998E-2</v>
      </c>
      <c r="F19" s="12">
        <f t="shared" si="3"/>
        <v>3.4370672008586046E-2</v>
      </c>
      <c r="G19" s="12">
        <f t="shared" si="4"/>
        <v>0</v>
      </c>
      <c r="H19" s="12">
        <f t="shared" si="5"/>
        <v>2.7791519619509576E-2</v>
      </c>
      <c r="I19" s="12">
        <f t="shared" si="6"/>
        <v>0.11057259573555285</v>
      </c>
      <c r="J19" s="12">
        <f t="shared" si="7"/>
        <v>0</v>
      </c>
      <c r="K19" s="12">
        <f t="shared" si="8"/>
        <v>0.1061006228772617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6.4105276557849533E-2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7.050987108181965E-3</v>
      </c>
      <c r="D20" s="12">
        <f t="shared" si="1"/>
        <v>0</v>
      </c>
      <c r="E20" s="12">
        <f t="shared" si="2"/>
        <v>7.0393886940822471E-3</v>
      </c>
      <c r="F20" s="12">
        <f t="shared" si="3"/>
        <v>1.1017729340409403E-3</v>
      </c>
      <c r="G20" s="12">
        <f t="shared" si="4"/>
        <v>0</v>
      </c>
      <c r="H20" s="12">
        <f t="shared" si="5"/>
        <v>8.9087417624521075E-4</v>
      </c>
      <c r="I20" s="12">
        <f t="shared" si="6"/>
        <v>9.2155368929997903E-3</v>
      </c>
      <c r="J20" s="12">
        <f t="shared" si="7"/>
        <v>0</v>
      </c>
      <c r="K20" s="12">
        <f t="shared" si="8"/>
        <v>8.8428258194654576E-3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6.6974575519184983E-3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0.17763680448790786</v>
      </c>
      <c r="D22" s="12">
        <f t="shared" ref="D22:O22" si="13">SUM(D15:D21)</f>
        <v>14.078061193170729</v>
      </c>
      <c r="E22" s="12">
        <f t="shared" si="13"/>
        <v>0.20050209636096689</v>
      </c>
      <c r="F22" s="12">
        <f t="shared" si="13"/>
        <v>0.58923830840168678</v>
      </c>
      <c r="G22" s="12">
        <f t="shared" si="13"/>
        <v>0.82889189058286628</v>
      </c>
      <c r="H22" s="12">
        <f t="shared" si="13"/>
        <v>0.63511222781077392</v>
      </c>
      <c r="I22" s="12">
        <f t="shared" si="13"/>
        <v>0.22387162392746998</v>
      </c>
      <c r="J22" s="12">
        <f t="shared" si="13"/>
        <v>2.5915259476309234</v>
      </c>
      <c r="K22" s="12">
        <f t="shared" si="13"/>
        <v>0.31962849571819968</v>
      </c>
      <c r="L22" s="12">
        <f t="shared" si="13"/>
        <v>0</v>
      </c>
      <c r="M22" s="12">
        <f t="shared" si="13"/>
        <v>123.37215866046512</v>
      </c>
      <c r="N22" s="12">
        <f t="shared" si="13"/>
        <v>82.890669099999997</v>
      </c>
      <c r="O22" s="12">
        <f t="shared" si="13"/>
        <v>0.34079718099143153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0.2366252417416814</v>
      </c>
      <c r="D26" s="12">
        <f>IFERROR((SUMIFS(MESKENOG2,KAYNAK,A26,SEBEP,B26,SÜRE,"Uzun",BİLDİRİM,"Bildirimli",İL,$B$10,İLÇE,$B$11)/VLOOKUP($B$11,ABONE,4,FALSE)),0)</f>
        <v>42.695797408951222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0.30646781180609828</v>
      </c>
      <c r="F26" s="12">
        <f>IFERROR((SUMIFS(TARIMSALAG2,KAYNAK,A26,SEBEP,B26,SÜRE,"Uzun",BİLDİRİM,"Bildirimli",İL,$B$10,İLÇE,$B$11)/VLOOKUP($B$11,ABONE,6,FALSE)),0)</f>
        <v>0.55616598973654285</v>
      </c>
      <c r="G26" s="12">
        <f>IFERROR((SUMIFS(TARIMSALOG2,KAYNAK,A26,SEBEP,B26,SÜRE,"Uzun",BİLDİRİM,"Bildirimli",İL,$B$10,İLÇE,$B$11)/VLOOKUP($B$11,ABONE,7,FALSE)),0)</f>
        <v>0.91197508769015212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0.62427412204980848</v>
      </c>
      <c r="I26" s="12">
        <f>IFERROR((SUMIFS(TICARETHANEAG2,KAYNAK,A26,SEBEP,B26,SÜRE,"Uzun",BİLDİRİM,"Bildirimli",İL,$B$10,İLÇE,$B$11)/VLOOKUP($B$11,ABONE,9,FALSE)),0)</f>
        <v>0.34958355452280848</v>
      </c>
      <c r="J26" s="12">
        <f>IFERROR((SUMIFS(TICARETHANEOG2,KAYNAK,A26,SEBEP,B26,SÜRE,"Uzun",BİLDİRİM,"Bildirimli",İL,$B$10,İLÇE,$B$11)/VLOOKUP($B$11,ABONE,10,FALSE)),0)</f>
        <v>8.7440371097256833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0.68908692069894095</v>
      </c>
      <c r="L26" s="12">
        <f>IFERROR((SUMIFS(SANAYIAG2,KAYNAK,A26,SEBEP,B26,SÜRE,"Uzun",BİLDİRİM,"Bildirimli",İL,$B$10,İLÇE,$B$11)/VLOOKUP($B$11,ABONE,12,FALSE)),0)</f>
        <v>0.12864414761904761</v>
      </c>
      <c r="M26" s="12">
        <f>IFERROR((SUMIFS(SANAYIOG2,KAYNAK,A26,SEBEP,B26,SÜRE,"Uzun",BİLDİRİM,"Bildirimli",İL,$B$10,İLÇE,$B$11)/VLOOKUP($B$11,ABONE,13,FALSE)),0)</f>
        <v>245.93945502325579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165.28278270468749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0.55401639655090873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7.1698240234688961E-3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7.1580301303911737E-3</v>
      </c>
      <c r="F28" s="12">
        <f>IFERROR((SUMIFS(TARIMSALAG2,KAYNAK,A28,SEBEP,B28,SÜRE,"Uzun",BİLDİRİM,"Bildirimli",İL,$B$10,İLÇE,$B$11)/VLOOKUP($B$11,ABONE,6,FALSE)),0)</f>
        <v>1.9460157316148597E-4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1.5735140229885056E-4</v>
      </c>
      <c r="I28" s="12">
        <f>IFERROR((SUMIFS(TICARETHANEAG2,KAYNAK,A28,SEBEP,B28,SÜRE,"Uzun",BİLDİRİM,"Bildirimli",İL,$B$10,İLÇE,$B$11)/VLOOKUP($B$11,ABONE,9,FALSE)),0)</f>
        <v>6.6249824364095017E-2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6.357043156833081E-2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1.489217453205534E-2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0.24379506576515028</v>
      </c>
      <c r="D30" s="12">
        <f t="shared" ref="D30:O30" si="14">SUM(D25:D29)</f>
        <v>42.695797408951222</v>
      </c>
      <c r="E30" s="12">
        <f t="shared" si="14"/>
        <v>0.31362584193648946</v>
      </c>
      <c r="F30" s="12">
        <f t="shared" si="14"/>
        <v>0.55636059130970439</v>
      </c>
      <c r="G30" s="12">
        <f t="shared" si="14"/>
        <v>0.91197508769015212</v>
      </c>
      <c r="H30" s="12">
        <f t="shared" si="14"/>
        <v>0.62443147345210737</v>
      </c>
      <c r="I30" s="12">
        <f t="shared" si="14"/>
        <v>0.41583337888690353</v>
      </c>
      <c r="J30" s="12">
        <f t="shared" si="14"/>
        <v>8.7440371097256833</v>
      </c>
      <c r="K30" s="12">
        <f t="shared" si="14"/>
        <v>0.75265735226727171</v>
      </c>
      <c r="L30" s="12">
        <f t="shared" si="14"/>
        <v>0.12864414761904761</v>
      </c>
      <c r="M30" s="12">
        <f t="shared" si="14"/>
        <v>245.93945502325579</v>
      </c>
      <c r="N30" s="12">
        <f t="shared" si="14"/>
        <v>165.28278270468749</v>
      </c>
      <c r="O30" s="12">
        <f t="shared" si="14"/>
        <v>0.56890857108296411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49768</v>
      </c>
      <c r="D34" s="20">
        <f>VLOOKUP($B$11,ABONE,4,FALSE)</f>
        <v>82</v>
      </c>
      <c r="E34" s="20">
        <f>VLOOKUP($B$11,ABONE,5,FALSE)</f>
        <v>49850</v>
      </c>
      <c r="F34" s="20">
        <f>VLOOKUP($B$11,ABONE,6,FALSE)</f>
        <v>5276</v>
      </c>
      <c r="G34" s="20">
        <f>VLOOKUP($B$11,ABONE,7,FALSE)</f>
        <v>1249</v>
      </c>
      <c r="H34" s="20">
        <f>VLOOKUP($B$11,ABONE,8,FALSE)</f>
        <v>6525</v>
      </c>
      <c r="I34" s="20">
        <f>VLOOKUP($B$11,ABONE,9,FALSE)</f>
        <v>9514</v>
      </c>
      <c r="J34" s="20">
        <f>VLOOKUP($B$11,ABONE,10,FALSE)</f>
        <v>401</v>
      </c>
      <c r="K34" s="20">
        <f>VLOOKUP($B$11,ABONE,11,FALSE)</f>
        <v>9915</v>
      </c>
      <c r="L34" s="20">
        <f>VLOOKUP($B$11,ABONE,12,FALSE)</f>
        <v>21</v>
      </c>
      <c r="M34" s="20">
        <f>VLOOKUP($B$11,ABONE,13,FALSE)</f>
        <v>43</v>
      </c>
      <c r="N34" s="20">
        <f>VLOOKUP($B$11,ABONE,14,FALSE)</f>
        <v>64</v>
      </c>
      <c r="O34" s="20">
        <f>VLOOKUP($B$11,ABONE,15,FALSE)</f>
        <v>66354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9754.555399768582</v>
      </c>
      <c r="D35" s="20">
        <f>VLOOKUP($B$11,TUKETIM,4,FALSE)</f>
        <v>374.02969999999999</v>
      </c>
      <c r="E35" s="20">
        <f>VLOOKUP($B$11,TUKETIM,5,FALSE)</f>
        <v>10128.585099768581</v>
      </c>
      <c r="F35" s="20">
        <f>VLOOKUP($B$11,TUKETIM,6,FALSE)</f>
        <v>3649.0207686069734</v>
      </c>
      <c r="G35" s="20">
        <f>VLOOKUP($B$11,TUKETIM,7,FALSE)</f>
        <v>1713.7040204847503</v>
      </c>
      <c r="H35" s="20">
        <f>VLOOKUP($B$11,TUKETIM,8,FALSE)</f>
        <v>5362.7247890917242</v>
      </c>
      <c r="I35" s="20">
        <f>VLOOKUP($B$11,TUKETIM,9,FALSE)</f>
        <v>4497.0073310921471</v>
      </c>
      <c r="J35" s="20">
        <f>VLOOKUP($B$11,TUKETIM,10,FALSE)</f>
        <v>4830.6034426764545</v>
      </c>
      <c r="K35" s="20">
        <f>VLOOKUP($B$11,TUKETIM,11,FALSE)</f>
        <v>9327.6107737686016</v>
      </c>
      <c r="L35" s="20">
        <f>VLOOKUP($B$11,TUKETIM,12,FALSE)</f>
        <v>152.76430219780221</v>
      </c>
      <c r="M35" s="20">
        <f>VLOOKUP($B$11,TUKETIM,13,FALSE)</f>
        <v>5932.7206617315624</v>
      </c>
      <c r="N35" s="20">
        <f>VLOOKUP($B$11,TUKETIM,14,FALSE)</f>
        <v>6085.4849639293643</v>
      </c>
      <c r="O35" s="20">
        <f>VLOOKUP($B$11,TUKETIM,15,FALSE)</f>
        <v>30904.405626558273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235539.24900000799</v>
      </c>
      <c r="D36" s="20">
        <f>VLOOKUP($B$11,ANLASMA,4,FALSE)</f>
        <v>1333.32</v>
      </c>
      <c r="E36" s="20">
        <f>VLOOKUP($B$11,ANLASMA,5,FALSE)</f>
        <v>236872.56900000799</v>
      </c>
      <c r="F36" s="20">
        <f>VLOOKUP($B$11,ANLASMA,6,FALSE)</f>
        <v>44584.779999999504</v>
      </c>
      <c r="G36" s="20">
        <f>VLOOKUP($B$11,ANLASMA,7,FALSE)</f>
        <v>27870.827000000099</v>
      </c>
      <c r="H36" s="20">
        <f>VLOOKUP($B$11,ANLASMA,8,FALSE)</f>
        <v>72455.606999999611</v>
      </c>
      <c r="I36" s="20">
        <f>VLOOKUP($B$11,ANLASMA,9,FALSE)</f>
        <v>51467.2389999999</v>
      </c>
      <c r="J36" s="20">
        <f>VLOOKUP($B$11,ANLASMA,10,FALSE)</f>
        <v>76645.200000000012</v>
      </c>
      <c r="K36" s="20">
        <f>VLOOKUP($B$11,ANLASMA,11,FALSE)</f>
        <v>128112.43899999991</v>
      </c>
      <c r="L36" s="20">
        <f>VLOOKUP($B$11,ANLASMA,12,FALSE)</f>
        <v>436.21899999999999</v>
      </c>
      <c r="M36" s="20">
        <f>VLOOKUP($B$11,ANLASMA,13,FALSE)</f>
        <v>61532.2</v>
      </c>
      <c r="N36" s="20">
        <f>VLOOKUP($B$11,ANLASMA,14,FALSE)</f>
        <v>61968.418999999994</v>
      </c>
      <c r="O36" s="20">
        <f>VLOOKUP($B$11,ANLASMA,15,FALSE)</f>
        <v>499409.03400000749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147D120C-2EBA-4665-A5ED-E75CED9B354D}">
      <formula1>10</formula1>
      <formula2>10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9E6A6-EF72-460C-89FF-AE768816BCF6}">
  <dimension ref="A1:AC67"/>
  <sheetViews>
    <sheetView topLeftCell="A9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83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117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3.9952894091719038E-2</v>
      </c>
      <c r="D16" s="12">
        <f t="shared" si="1"/>
        <v>4.1231627606060606</v>
      </c>
      <c r="E16" s="12">
        <f t="shared" si="2"/>
        <v>4.6261519289292577E-2</v>
      </c>
      <c r="F16" s="12">
        <f t="shared" si="3"/>
        <v>7.9083498878202999E-2</v>
      </c>
      <c r="G16" s="12">
        <f t="shared" si="4"/>
        <v>1.4029164105263157</v>
      </c>
      <c r="H16" s="12">
        <f t="shared" si="5"/>
        <v>0.11965257197709678</v>
      </c>
      <c r="I16" s="12">
        <f t="shared" si="6"/>
        <v>3.7138101427713857E-2</v>
      </c>
      <c r="J16" s="12">
        <f t="shared" si="7"/>
        <v>0.47339209046153846</v>
      </c>
      <c r="K16" s="12">
        <f t="shared" si="8"/>
        <v>5.0876720268410849E-2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6">
        <f t="shared" si="12"/>
        <v>4.870061191937991E-2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1.5169503700178185E-2</v>
      </c>
      <c r="D19" s="12">
        <f t="shared" si="1"/>
        <v>0</v>
      </c>
      <c r="E19" s="12">
        <f t="shared" si="2"/>
        <v>1.5146066571936888E-2</v>
      </c>
      <c r="F19" s="12">
        <f t="shared" si="3"/>
        <v>5.6684665224625622E-4</v>
      </c>
      <c r="G19" s="12">
        <f t="shared" si="4"/>
        <v>0</v>
      </c>
      <c r="H19" s="12">
        <f t="shared" si="5"/>
        <v>5.4947554516129025E-4</v>
      </c>
      <c r="I19" s="12">
        <f t="shared" si="6"/>
        <v>1.7104308523011504E-2</v>
      </c>
      <c r="J19" s="12">
        <f t="shared" si="7"/>
        <v>0</v>
      </c>
      <c r="K19" s="12">
        <f t="shared" si="8"/>
        <v>1.6565655396075581E-2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1.5013532487004785E-2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5.5122397791897225E-2</v>
      </c>
      <c r="D22" s="12">
        <f t="shared" ref="D22:O22" si="13">SUM(D15:D21)</f>
        <v>4.1231627606060606</v>
      </c>
      <c r="E22" s="12">
        <f t="shared" si="13"/>
        <v>6.1407585861229463E-2</v>
      </c>
      <c r="F22" s="12">
        <f t="shared" si="13"/>
        <v>7.9650345530449251E-2</v>
      </c>
      <c r="G22" s="12">
        <f t="shared" si="13"/>
        <v>1.4029164105263157</v>
      </c>
      <c r="H22" s="12">
        <f t="shared" si="13"/>
        <v>0.12020204752225806</v>
      </c>
      <c r="I22" s="12">
        <f t="shared" si="13"/>
        <v>5.4242409950725365E-2</v>
      </c>
      <c r="J22" s="12">
        <f t="shared" si="13"/>
        <v>0.47339209046153846</v>
      </c>
      <c r="K22" s="12">
        <f t="shared" si="13"/>
        <v>6.7442375664486437E-2</v>
      </c>
      <c r="L22" s="12">
        <f t="shared" si="13"/>
        <v>0</v>
      </c>
      <c r="M22" s="12">
        <f t="shared" si="13"/>
        <v>0</v>
      </c>
      <c r="N22" s="12">
        <f t="shared" si="13"/>
        <v>0</v>
      </c>
      <c r="O22" s="12">
        <f t="shared" si="13"/>
        <v>6.371414440638469E-2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3.1391160377004595E-2</v>
      </c>
      <c r="D26" s="12">
        <f>IFERROR((SUMIFS(MESKENOG2,KAYNAK,A26,SEBEP,B26,SÜRE,"Uzun",BİLDİRİM,"Bildirimli",İL,$B$10,İLÇE,$B$11)/VLOOKUP($B$11,ABONE,4,FALSE)),0)</f>
        <v>3.6468394242424238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3.6977086342993584E-2</v>
      </c>
      <c r="F26" s="12">
        <f>IFERROR((SUMIFS(TARIMSALAG2,KAYNAK,A26,SEBEP,B26,SÜRE,"Uzun",BİLDİRİM,"Bildirimli",İL,$B$10,İLÇE,$B$11)/VLOOKUP($B$11,ABONE,6,FALSE)),0)</f>
        <v>1.2103525374376041E-2</v>
      </c>
      <c r="G26" s="12">
        <f>IFERROR((SUMIFS(TARIMSALOG2,KAYNAK,A26,SEBEP,B26,SÜRE,"Uzun",BİLDİRİM,"Bildirimli",İL,$B$10,İLÇE,$B$11)/VLOOKUP($B$11,ABONE,7,FALSE)),0)</f>
        <v>1.0902058421052632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4.5142144758064516E-2</v>
      </c>
      <c r="I26" s="12">
        <f>IFERROR((SUMIFS(TICARETHANEAG2,KAYNAK,A26,SEBEP,B26,SÜRE,"Uzun",BİLDİRİM,"Bildirimli",İL,$B$10,İLÇE,$B$11)/VLOOKUP($B$11,ABONE,9,FALSE)),0)</f>
        <v>0.12850668084042022</v>
      </c>
      <c r="J26" s="12">
        <f>IFERROR((SUMIFS(TICARETHANEOG2,KAYNAK,A26,SEBEP,B26,SÜRE,"Uzun",BİLDİRİM,"Bildirimli",İL,$B$10,İLÇE,$B$11)/VLOOKUP($B$11,ABONE,10,FALSE)),0)</f>
        <v>9.405638230769231E-2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0.12742176349321707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0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5.1436507431578946E-2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4.3918254712557447E-3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4.3850400299639495E-3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4.974942971485743E-3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4.8182708333333333E-3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4.3464073492822967E-3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3.578298584826034E-2</v>
      </c>
      <c r="D30" s="12">
        <f t="shared" ref="D30:O30" si="14">SUM(D25:D29)</f>
        <v>3.6468394242424238</v>
      </c>
      <c r="E30" s="12">
        <f t="shared" si="14"/>
        <v>4.1362126372957532E-2</v>
      </c>
      <c r="F30" s="12">
        <f t="shared" si="14"/>
        <v>1.2103525374376041E-2</v>
      </c>
      <c r="G30" s="12">
        <f t="shared" si="14"/>
        <v>1.0902058421052632</v>
      </c>
      <c r="H30" s="12">
        <f t="shared" si="14"/>
        <v>4.5142144758064516E-2</v>
      </c>
      <c r="I30" s="12">
        <f t="shared" si="14"/>
        <v>0.13348162381190595</v>
      </c>
      <c r="J30" s="12">
        <f t="shared" si="14"/>
        <v>9.405638230769231E-2</v>
      </c>
      <c r="K30" s="12">
        <f t="shared" si="14"/>
        <v>0.1322400343265504</v>
      </c>
      <c r="L30" s="12">
        <f t="shared" si="14"/>
        <v>0</v>
      </c>
      <c r="M30" s="12">
        <f t="shared" si="14"/>
        <v>0</v>
      </c>
      <c r="N30" s="12">
        <f t="shared" si="14"/>
        <v>0</v>
      </c>
      <c r="O30" s="12">
        <f t="shared" si="14"/>
        <v>5.578291478086124E-2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21326</v>
      </c>
      <c r="D34" s="20">
        <f>VLOOKUP($B$11,ABONE,4,FALSE)</f>
        <v>33</v>
      </c>
      <c r="E34" s="20">
        <f>VLOOKUP($B$11,ABONE,5,FALSE)</f>
        <v>21359</v>
      </c>
      <c r="F34" s="20">
        <f>VLOOKUP($B$11,ABONE,6,FALSE)</f>
        <v>601</v>
      </c>
      <c r="G34" s="20">
        <f>VLOOKUP($B$11,ABONE,7,FALSE)</f>
        <v>19</v>
      </c>
      <c r="H34" s="20">
        <f>VLOOKUP($B$11,ABONE,8,FALSE)</f>
        <v>620</v>
      </c>
      <c r="I34" s="20">
        <f>VLOOKUP($B$11,ABONE,9,FALSE)</f>
        <v>3998</v>
      </c>
      <c r="J34" s="20">
        <f>VLOOKUP($B$11,ABONE,10,FALSE)</f>
        <v>130</v>
      </c>
      <c r="K34" s="20">
        <f>VLOOKUP($B$11,ABONE,11,FALSE)</f>
        <v>4128</v>
      </c>
      <c r="L34" s="20">
        <f>VLOOKUP($B$11,ABONE,12,FALSE)</f>
        <v>16</v>
      </c>
      <c r="M34" s="20">
        <f>VLOOKUP($B$11,ABONE,13,FALSE)</f>
        <v>2</v>
      </c>
      <c r="N34" s="20">
        <f>VLOOKUP($B$11,ABONE,14,FALSE)</f>
        <v>18</v>
      </c>
      <c r="O34" s="20">
        <f>VLOOKUP($B$11,ABONE,15,FALSE)</f>
        <v>26125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2358.6505474712944</v>
      </c>
      <c r="D35" s="20">
        <f>VLOOKUP($B$11,TUKETIM,4,FALSE)</f>
        <v>114.3308</v>
      </c>
      <c r="E35" s="20">
        <f>VLOOKUP($B$11,TUKETIM,5,FALSE)</f>
        <v>2472.9813474712946</v>
      </c>
      <c r="F35" s="20">
        <f>VLOOKUP($B$11,TUKETIM,6,FALSE)</f>
        <v>132.62126810309303</v>
      </c>
      <c r="G35" s="20">
        <f>VLOOKUP($B$11,TUKETIM,7,FALSE)</f>
        <v>44.896999999999998</v>
      </c>
      <c r="H35" s="20">
        <f>VLOOKUP($B$11,TUKETIM,8,FALSE)</f>
        <v>177.51826810309302</v>
      </c>
      <c r="I35" s="20">
        <f>VLOOKUP($B$11,TUKETIM,9,FALSE)</f>
        <v>1190.0892478393723</v>
      </c>
      <c r="J35" s="20">
        <f>VLOOKUP($B$11,TUKETIM,10,FALSE)</f>
        <v>507.47087572635621</v>
      </c>
      <c r="K35" s="20">
        <f>VLOOKUP($B$11,TUKETIM,11,FALSE)</f>
        <v>1697.5601235657286</v>
      </c>
      <c r="L35" s="20">
        <f>VLOOKUP($B$11,TUKETIM,12,FALSE)</f>
        <v>653.06815567765568</v>
      </c>
      <c r="M35" s="20">
        <f>VLOOKUP($B$11,TUKETIM,13,FALSE)</f>
        <v>11.297697802197803</v>
      </c>
      <c r="N35" s="20">
        <f>VLOOKUP($B$11,TUKETIM,14,FALSE)</f>
        <v>664.36585347985351</v>
      </c>
      <c r="O35" s="20">
        <f>VLOOKUP($B$11,TUKETIM,15,FALSE)</f>
        <v>5012.4255926199694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88736.0659999989</v>
      </c>
      <c r="D36" s="20">
        <f>VLOOKUP($B$11,ANLASMA,4,FALSE)</f>
        <v>700.2</v>
      </c>
      <c r="E36" s="20">
        <f>VLOOKUP($B$11,ANLASMA,5,FALSE)</f>
        <v>89436.265999998897</v>
      </c>
      <c r="F36" s="20">
        <f>VLOOKUP($B$11,ANLASMA,6,FALSE)</f>
        <v>2572.4839999999999</v>
      </c>
      <c r="G36" s="20">
        <f>VLOOKUP($B$11,ANLASMA,7,FALSE)</f>
        <v>567.6</v>
      </c>
      <c r="H36" s="20">
        <f>VLOOKUP($B$11,ANLASMA,8,FALSE)</f>
        <v>3140.0839999999998</v>
      </c>
      <c r="I36" s="20">
        <f>VLOOKUP($B$11,ANLASMA,9,FALSE)</f>
        <v>21527.437999999798</v>
      </c>
      <c r="J36" s="20">
        <f>VLOOKUP($B$11,ANLASMA,10,FALSE)</f>
        <v>7690.82</v>
      </c>
      <c r="K36" s="20">
        <f>VLOOKUP($B$11,ANLASMA,11,FALSE)</f>
        <v>29218.257999999798</v>
      </c>
      <c r="L36" s="20">
        <f>VLOOKUP($B$11,ANLASMA,12,FALSE)</f>
        <v>2166.5699999999997</v>
      </c>
      <c r="M36" s="20">
        <f>VLOOKUP($B$11,ANLASMA,13,FALSE)</f>
        <v>0</v>
      </c>
      <c r="N36" s="20">
        <f>VLOOKUP($B$11,ANLASMA,14,FALSE)</f>
        <v>2166.5699999999997</v>
      </c>
      <c r="O36" s="20">
        <f>VLOOKUP($B$11,ANLASMA,15,FALSE)</f>
        <v>123961.1779999987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D114DE24-1FC1-4E6B-9E5F-5E5869854502}">
      <formula1>10</formula1>
      <formula2>10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57E93-6A4B-4D4C-824B-57AC3FD2BD58}">
  <dimension ref="A1:AC67"/>
  <sheetViews>
    <sheetView topLeftCell="A12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83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119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5.3974783115820504E-2</v>
      </c>
      <c r="D16" s="12">
        <f t="shared" si="1"/>
        <v>7.8992310942857147</v>
      </c>
      <c r="E16" s="12">
        <f t="shared" si="2"/>
        <v>6.7904570600142045E-2</v>
      </c>
      <c r="F16" s="12">
        <f t="shared" si="3"/>
        <v>9.5632825047507641E-2</v>
      </c>
      <c r="G16" s="12">
        <f t="shared" si="4"/>
        <v>1.6494718712244898</v>
      </c>
      <c r="H16" s="12">
        <f t="shared" si="5"/>
        <v>0.16941006658110466</v>
      </c>
      <c r="I16" s="12">
        <f t="shared" si="6"/>
        <v>6.248642762713566E-2</v>
      </c>
      <c r="J16" s="12">
        <f t="shared" si="7"/>
        <v>0.63188808830000009</v>
      </c>
      <c r="K16" s="12">
        <f t="shared" si="8"/>
        <v>8.0943531700810353E-2</v>
      </c>
      <c r="L16" s="12">
        <f t="shared" si="9"/>
        <v>0</v>
      </c>
      <c r="M16" s="12">
        <f t="shared" si="10"/>
        <v>3.3769373000000003</v>
      </c>
      <c r="N16" s="12">
        <f t="shared" si="11"/>
        <v>2.814114416666667</v>
      </c>
      <c r="O16" s="16">
        <f t="shared" si="12"/>
        <v>7.5367906240455529E-2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9.9438979600548864E-3</v>
      </c>
      <c r="D19" s="12">
        <f t="shared" si="1"/>
        <v>0</v>
      </c>
      <c r="E19" s="12">
        <f t="shared" si="2"/>
        <v>9.9262418912337662E-3</v>
      </c>
      <c r="F19" s="12">
        <f t="shared" si="3"/>
        <v>3.5161886592065101E-3</v>
      </c>
      <c r="G19" s="12">
        <f t="shared" si="4"/>
        <v>0</v>
      </c>
      <c r="H19" s="12">
        <f t="shared" si="5"/>
        <v>3.349237841085271E-3</v>
      </c>
      <c r="I19" s="12">
        <f t="shared" si="6"/>
        <v>8.2546240449983248E-3</v>
      </c>
      <c r="J19" s="12">
        <f t="shared" si="7"/>
        <v>0</v>
      </c>
      <c r="K19" s="12">
        <f t="shared" si="8"/>
        <v>7.9870511424051851E-3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9.3856191596963217E-3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3.4335231996747472E-5</v>
      </c>
      <c r="D20" s="12">
        <f t="shared" si="1"/>
        <v>0</v>
      </c>
      <c r="E20" s="12">
        <f t="shared" si="2"/>
        <v>3.4274267451298702E-5</v>
      </c>
      <c r="F20" s="12">
        <f t="shared" si="3"/>
        <v>1.7923315361139368E-4</v>
      </c>
      <c r="G20" s="12">
        <f t="shared" si="4"/>
        <v>0</v>
      </c>
      <c r="H20" s="12">
        <f t="shared" si="5"/>
        <v>1.7072305232558138E-4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3.5728390168197644E-5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6.3953016307872146E-2</v>
      </c>
      <c r="D22" s="12">
        <f t="shared" ref="D22:O22" si="13">SUM(D15:D21)</f>
        <v>7.8992310942857147</v>
      </c>
      <c r="E22" s="12">
        <f t="shared" si="13"/>
        <v>7.7865086758827112E-2</v>
      </c>
      <c r="F22" s="12">
        <f t="shared" si="13"/>
        <v>9.9328246860325542E-2</v>
      </c>
      <c r="G22" s="12">
        <f t="shared" si="13"/>
        <v>1.6494718712244898</v>
      </c>
      <c r="H22" s="12">
        <f t="shared" si="13"/>
        <v>0.1729300274745155</v>
      </c>
      <c r="I22" s="12">
        <f t="shared" si="13"/>
        <v>7.0741051672133987E-2</v>
      </c>
      <c r="J22" s="12">
        <f t="shared" si="13"/>
        <v>0.63188808830000009</v>
      </c>
      <c r="K22" s="12">
        <f t="shared" si="13"/>
        <v>8.8930582843215533E-2</v>
      </c>
      <c r="L22" s="12">
        <f t="shared" si="13"/>
        <v>0</v>
      </c>
      <c r="M22" s="12">
        <f t="shared" si="13"/>
        <v>3.3769373000000003</v>
      </c>
      <c r="N22" s="12">
        <f t="shared" si="13"/>
        <v>2.814114416666667</v>
      </c>
      <c r="O22" s="12">
        <f t="shared" si="13"/>
        <v>8.4789253790320054E-2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8.3657352746861809E-3</v>
      </c>
      <c r="D26" s="12">
        <f>IFERROR((SUMIFS(MESKENOG2,KAYNAK,A26,SEBEP,B26,SÜRE,"Uzun",BİLDİRİM,"Bildirimli",İL,$B$10,İLÇE,$B$11)/VLOOKUP($B$11,ABONE,4,FALSE)),0)</f>
        <v>1.4053060285714285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1.0846098011363636E-2</v>
      </c>
      <c r="F26" s="12">
        <f>IFERROR((SUMIFS(TARIMSALAG2,KAYNAK,A26,SEBEP,B26,SÜRE,"Uzun",BİLDİRİM,"Bildirimli",İL,$B$10,İLÇE,$B$11)/VLOOKUP($B$11,ABONE,6,FALSE)),0)</f>
        <v>2.5937190233977617E-2</v>
      </c>
      <c r="G26" s="12">
        <f>IFERROR((SUMIFS(TARIMSALOG2,KAYNAK,A26,SEBEP,B26,SÜRE,"Uzun",BİLDİRİM,"Bildirimli",İL,$B$10,İLÇE,$B$11)/VLOOKUP($B$11,ABONE,7,FALSE)),0)</f>
        <v>3.6070802040816329E-2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2.6418340406976742E-2</v>
      </c>
      <c r="I26" s="12">
        <f>IFERROR((SUMIFS(TICARETHANEAG2,KAYNAK,A26,SEBEP,B26,SÜRE,"Uzun",BİLDİRİM,"Bildirimli",İL,$B$10,İLÇE,$B$11)/VLOOKUP($B$11,ABONE,9,FALSE)),0)</f>
        <v>2.505457554438861E-2</v>
      </c>
      <c r="J26" s="12">
        <f>IFERROR((SUMIFS(TICARETHANEOG2,KAYNAK,A26,SEBEP,B26,SÜRE,"Uzun",BİLDİRİM,"Bildirimli",İL,$B$10,İLÇE,$B$11)/VLOOKUP($B$11,ABONE,10,FALSE)),0)</f>
        <v>0.60358002999999993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4.3807426580226912E-2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0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1.5779871746151586E-2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8.3657352746861809E-3</v>
      </c>
      <c r="D30" s="12">
        <f t="shared" ref="D30:O30" si="14">SUM(D25:D29)</f>
        <v>1.4053060285714285</v>
      </c>
      <c r="E30" s="12">
        <f t="shared" si="14"/>
        <v>1.0846098011363636E-2</v>
      </c>
      <c r="F30" s="12">
        <f t="shared" si="14"/>
        <v>2.5937190233977617E-2</v>
      </c>
      <c r="G30" s="12">
        <f t="shared" si="14"/>
        <v>3.6070802040816329E-2</v>
      </c>
      <c r="H30" s="12">
        <f t="shared" si="14"/>
        <v>2.6418340406976742E-2</v>
      </c>
      <c r="I30" s="12">
        <f t="shared" si="14"/>
        <v>2.505457554438861E-2</v>
      </c>
      <c r="J30" s="12">
        <f t="shared" si="14"/>
        <v>0.60358002999999993</v>
      </c>
      <c r="K30" s="12">
        <f t="shared" si="14"/>
        <v>4.3807426580226912E-2</v>
      </c>
      <c r="L30" s="12">
        <f t="shared" si="14"/>
        <v>0</v>
      </c>
      <c r="M30" s="12">
        <f t="shared" si="14"/>
        <v>0</v>
      </c>
      <c r="N30" s="12">
        <f t="shared" si="14"/>
        <v>0</v>
      </c>
      <c r="O30" s="12">
        <f t="shared" si="14"/>
        <v>1.5779871746151586E-2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19677</v>
      </c>
      <c r="D34" s="20">
        <f>VLOOKUP($B$11,ABONE,4,FALSE)</f>
        <v>35</v>
      </c>
      <c r="E34" s="20">
        <f>VLOOKUP($B$11,ABONE,5,FALSE)</f>
        <v>19712</v>
      </c>
      <c r="F34" s="20">
        <f>VLOOKUP($B$11,ABONE,6,FALSE)</f>
        <v>983</v>
      </c>
      <c r="G34" s="20">
        <f>VLOOKUP($B$11,ABONE,7,FALSE)</f>
        <v>49</v>
      </c>
      <c r="H34" s="20">
        <f>VLOOKUP($B$11,ABONE,8,FALSE)</f>
        <v>1032</v>
      </c>
      <c r="I34" s="20">
        <f>VLOOKUP($B$11,ABONE,9,FALSE)</f>
        <v>2985</v>
      </c>
      <c r="J34" s="20">
        <f>VLOOKUP($B$11,ABONE,10,FALSE)</f>
        <v>100</v>
      </c>
      <c r="K34" s="20">
        <f>VLOOKUP($B$11,ABONE,11,FALSE)</f>
        <v>3085</v>
      </c>
      <c r="L34" s="20">
        <f>VLOOKUP($B$11,ABONE,12,FALSE)</f>
        <v>2</v>
      </c>
      <c r="M34" s="20">
        <f>VLOOKUP($B$11,ABONE,13,FALSE)</f>
        <v>10</v>
      </c>
      <c r="N34" s="20">
        <f>VLOOKUP($B$11,ABONE,14,FALSE)</f>
        <v>12</v>
      </c>
      <c r="O34" s="20">
        <f>VLOOKUP($B$11,ABONE,15,FALSE)</f>
        <v>23841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1889.9584761683643</v>
      </c>
      <c r="D35" s="20">
        <f>VLOOKUP($B$11,TUKETIM,4,FALSE)</f>
        <v>294.48689999999999</v>
      </c>
      <c r="E35" s="20">
        <f>VLOOKUP($B$11,TUKETIM,5,FALSE)</f>
        <v>2184.4453761683644</v>
      </c>
      <c r="F35" s="20">
        <f>VLOOKUP($B$11,TUKETIM,6,FALSE)</f>
        <v>319.42847753588711</v>
      </c>
      <c r="G35" s="20">
        <f>VLOOKUP($B$11,TUKETIM,7,FALSE)</f>
        <v>140.80869395599834</v>
      </c>
      <c r="H35" s="20">
        <f>VLOOKUP($B$11,TUKETIM,8,FALSE)</f>
        <v>460.23717149188542</v>
      </c>
      <c r="I35" s="20">
        <f>VLOOKUP($B$11,TUKETIM,9,FALSE)</f>
        <v>875.64528108209834</v>
      </c>
      <c r="J35" s="20">
        <f>VLOOKUP($B$11,TUKETIM,10,FALSE)</f>
        <v>650.88150414092149</v>
      </c>
      <c r="K35" s="20">
        <f>VLOOKUP($B$11,TUKETIM,11,FALSE)</f>
        <v>1526.5267852230199</v>
      </c>
      <c r="L35" s="20">
        <f>VLOOKUP($B$11,TUKETIM,12,FALSE)</f>
        <v>12.826522222222222</v>
      </c>
      <c r="M35" s="20">
        <f>VLOOKUP($B$11,TUKETIM,13,FALSE)</f>
        <v>199.77748493150685</v>
      </c>
      <c r="N35" s="20">
        <f>VLOOKUP($B$11,TUKETIM,14,FALSE)</f>
        <v>212.60400715372907</v>
      </c>
      <c r="O35" s="20">
        <f>VLOOKUP($B$11,TUKETIM,15,FALSE)</f>
        <v>4383.8133400369989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75745.20199999951</v>
      </c>
      <c r="D36" s="20">
        <f>VLOOKUP($B$11,ANLASMA,4,FALSE)</f>
        <v>770.65</v>
      </c>
      <c r="E36" s="20">
        <f>VLOOKUP($B$11,ANLASMA,5,FALSE)</f>
        <v>76515.851999999504</v>
      </c>
      <c r="F36" s="20">
        <f>VLOOKUP($B$11,ANLASMA,6,FALSE)</f>
        <v>4170.8600000000297</v>
      </c>
      <c r="G36" s="20">
        <f>VLOOKUP($B$11,ANLASMA,7,FALSE)</f>
        <v>1949.18</v>
      </c>
      <c r="H36" s="20">
        <f>VLOOKUP($B$11,ANLASMA,8,FALSE)</f>
        <v>6120.04000000003</v>
      </c>
      <c r="I36" s="20">
        <f>VLOOKUP($B$11,ANLASMA,9,FALSE)</f>
        <v>14571.341</v>
      </c>
      <c r="J36" s="20">
        <f>VLOOKUP($B$11,ANLASMA,10,FALSE)</f>
        <v>10020.93</v>
      </c>
      <c r="K36" s="20">
        <f>VLOOKUP($B$11,ANLASMA,11,FALSE)</f>
        <v>24592.271000000001</v>
      </c>
      <c r="L36" s="20">
        <f>VLOOKUP($B$11,ANLASMA,12,FALSE)</f>
        <v>62.506</v>
      </c>
      <c r="M36" s="20">
        <f>VLOOKUP($B$11,ANLASMA,13,FALSE)</f>
        <v>2970</v>
      </c>
      <c r="N36" s="20">
        <f>VLOOKUP($B$11,ANLASMA,14,FALSE)</f>
        <v>3032.5059999999999</v>
      </c>
      <c r="O36" s="20">
        <f>VLOOKUP($B$11,ANLASMA,15,FALSE)</f>
        <v>110260.66899999953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EEFFE081-250E-4DFE-BFD3-FD9DA419F31D}">
      <formula1>10</formula1>
      <formula2>10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63C4C-A686-4B76-B8F8-6AF3F6762695}">
  <dimension ref="A1:AC67"/>
  <sheetViews>
    <sheetView topLeftCell="A9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83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120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0.3214512865814087</v>
      </c>
      <c r="D16" s="12">
        <f t="shared" si="1"/>
        <v>5.3644979608705023</v>
      </c>
      <c r="E16" s="12">
        <f t="shared" si="2"/>
        <v>0.35468112719416928</v>
      </c>
      <c r="F16" s="12">
        <f t="shared" si="3"/>
        <v>0.17942922077968401</v>
      </c>
      <c r="G16" s="12">
        <f t="shared" si="4"/>
        <v>0.43251028567537941</v>
      </c>
      <c r="H16" s="12">
        <f t="shared" si="5"/>
        <v>0.3121233600220778</v>
      </c>
      <c r="I16" s="12">
        <f t="shared" si="6"/>
        <v>0.47852586850730444</v>
      </c>
      <c r="J16" s="12">
        <f t="shared" si="7"/>
        <v>3.9141178970680626</v>
      </c>
      <c r="K16" s="12">
        <f t="shared" si="8"/>
        <v>0.62648484876775645</v>
      </c>
      <c r="L16" s="12">
        <f t="shared" si="9"/>
        <v>0.41615576666666665</v>
      </c>
      <c r="M16" s="12">
        <f t="shared" si="10"/>
        <v>12.06675852</v>
      </c>
      <c r="N16" s="12">
        <f t="shared" si="11"/>
        <v>9.7366379693333336</v>
      </c>
      <c r="O16" s="16">
        <f t="shared" si="12"/>
        <v>0.3996307150126206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2.1958693236108988E-2</v>
      </c>
      <c r="D19" s="12">
        <f t="shared" si="1"/>
        <v>0</v>
      </c>
      <c r="E19" s="12">
        <f t="shared" si="2"/>
        <v>2.1814002154818678E-2</v>
      </c>
      <c r="F19" s="12">
        <f t="shared" si="3"/>
        <v>1.491048423513011E-2</v>
      </c>
      <c r="G19" s="12">
        <f t="shared" si="4"/>
        <v>0</v>
      </c>
      <c r="H19" s="12">
        <f t="shared" si="5"/>
        <v>7.0926971870026523E-3</v>
      </c>
      <c r="I19" s="12">
        <f t="shared" si="6"/>
        <v>2.8916927304029217E-2</v>
      </c>
      <c r="J19" s="12">
        <f t="shared" si="7"/>
        <v>0</v>
      </c>
      <c r="K19" s="12">
        <f t="shared" si="8"/>
        <v>2.7671575981578354E-2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2.1538946882842448E-2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0.3434099798175177</v>
      </c>
      <c r="D22" s="12">
        <f t="shared" ref="D22:O22" si="13">SUM(D15:D21)</f>
        <v>5.3644979608705023</v>
      </c>
      <c r="E22" s="12">
        <f t="shared" si="13"/>
        <v>0.37649512934898793</v>
      </c>
      <c r="F22" s="12">
        <f t="shared" si="13"/>
        <v>0.19433970501481412</v>
      </c>
      <c r="G22" s="12">
        <f t="shared" si="13"/>
        <v>0.43251028567537941</v>
      </c>
      <c r="H22" s="12">
        <f t="shared" si="13"/>
        <v>0.31921605720908047</v>
      </c>
      <c r="I22" s="12">
        <f t="shared" si="13"/>
        <v>0.50744279581133367</v>
      </c>
      <c r="J22" s="12">
        <f t="shared" si="13"/>
        <v>3.9141178970680626</v>
      </c>
      <c r="K22" s="12">
        <f t="shared" si="13"/>
        <v>0.65415642474933478</v>
      </c>
      <c r="L22" s="12">
        <f t="shared" si="13"/>
        <v>0.41615576666666665</v>
      </c>
      <c r="M22" s="12">
        <f t="shared" si="13"/>
        <v>12.06675852</v>
      </c>
      <c r="N22" s="12">
        <f t="shared" si="13"/>
        <v>9.7366379693333336</v>
      </c>
      <c r="O22" s="12">
        <f t="shared" si="13"/>
        <v>0.42116966189546307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0.23736771759877837</v>
      </c>
      <c r="D26" s="12">
        <f>IFERROR((SUMIFS(MESKENOG2,KAYNAK,A26,SEBEP,B26,SÜRE,"Uzun",BİLDİRİM,"Bildirimli",İL,$B$10,İLÇE,$B$11)/VLOOKUP($B$11,ABONE,4,FALSE)),0)</f>
        <v>1.5665409484892086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0.24612595789713199</v>
      </c>
      <c r="F26" s="12">
        <f>IFERROR((SUMIFS(TARIMSALAG2,KAYNAK,A26,SEBEP,B26,SÜRE,"Uzun",BİLDİRİM,"Bildirimli",İL,$B$10,İLÇE,$B$11)/VLOOKUP($B$11,ABONE,6,FALSE)),0)</f>
        <v>0.28363011384758369</v>
      </c>
      <c r="G26" s="12">
        <f>IFERROR((SUMIFS(TARIMSALOG2,KAYNAK,A26,SEBEP,B26,SÜRE,"Uzun",BİLDİRİM,"Bildirimli",İL,$B$10,İLÇE,$B$11)/VLOOKUP($B$11,ABONE,7,FALSE)),0)</f>
        <v>1.0964367324620574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0.70979662564102564</v>
      </c>
      <c r="I26" s="12">
        <f>IFERROR((SUMIFS(TICARETHANEAG2,KAYNAK,A26,SEBEP,B26,SÜRE,"Uzun",BİLDİRİM,"Bildirimli",İL,$B$10,İLÇE,$B$11)/VLOOKUP($B$11,ABONE,9,FALSE)),0)</f>
        <v>0.32088858859566449</v>
      </c>
      <c r="J26" s="12">
        <f>IFERROR((SUMIFS(TICARETHANEOG2,KAYNAK,A26,SEBEP,B26,SÜRE,"Uzun",BİLDİRİM,"Bildirimli",İL,$B$10,İLÇE,$B$11)/VLOOKUP($B$11,ABONE,10,FALSE)),0)</f>
        <v>6.6847220036649215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0.59495672439684344</v>
      </c>
      <c r="L26" s="12">
        <f>IFERROR((SUMIFS(SANAYIAG2,KAYNAK,A26,SEBEP,B26,SÜRE,"Uzun",BİLDİRİM,"Bildirimli",İL,$B$10,İLÇE,$B$11)/VLOOKUP($B$11,ABONE,12,FALSE)),0)</f>
        <v>0.57523867666666662</v>
      </c>
      <c r="M26" s="12">
        <f>IFERROR((SUMIFS(SANAYIOG2,KAYNAK,A26,SEBEP,B26,SÜRE,"Uzun",BİLDİRİM,"Bildirimli",İL,$B$10,İLÇE,$B$11)/VLOOKUP($B$11,ABONE,13,FALSE)),0)</f>
        <v>12.126191499999999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9.8160009353333333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0.34464200150213975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2.226978812750525E-3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2.2123047167575253E-3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9.9690607917059387E-5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9.5397280721533267E-5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1.6935179969072534E-3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0.23959469641152889</v>
      </c>
      <c r="D30" s="12">
        <f t="shared" ref="D30:O30" si="14">SUM(D25:D29)</f>
        <v>1.5665409484892086</v>
      </c>
      <c r="E30" s="12">
        <f t="shared" si="14"/>
        <v>0.2483382626138895</v>
      </c>
      <c r="F30" s="12">
        <f t="shared" si="14"/>
        <v>0.28363011384758369</v>
      </c>
      <c r="G30" s="12">
        <f t="shared" si="14"/>
        <v>1.0964367324620574</v>
      </c>
      <c r="H30" s="12">
        <f t="shared" si="14"/>
        <v>0.70979662564102564</v>
      </c>
      <c r="I30" s="12">
        <f t="shared" si="14"/>
        <v>0.32098827920358153</v>
      </c>
      <c r="J30" s="12">
        <f t="shared" si="14"/>
        <v>6.6847220036649215</v>
      </c>
      <c r="K30" s="12">
        <f t="shared" si="14"/>
        <v>0.59505212167756494</v>
      </c>
      <c r="L30" s="12">
        <f t="shared" si="14"/>
        <v>0.57523867666666662</v>
      </c>
      <c r="M30" s="12">
        <f t="shared" si="14"/>
        <v>12.126191499999999</v>
      </c>
      <c r="N30" s="12">
        <f t="shared" si="14"/>
        <v>9.8160009353333333</v>
      </c>
      <c r="O30" s="12">
        <f t="shared" si="14"/>
        <v>0.34633551949904701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20956</v>
      </c>
      <c r="D34" s="20">
        <f>VLOOKUP($B$11,ABONE,4,FALSE)</f>
        <v>139</v>
      </c>
      <c r="E34" s="20">
        <f>VLOOKUP($B$11,ABONE,5,FALSE)</f>
        <v>21095</v>
      </c>
      <c r="F34" s="20">
        <f>VLOOKUP($B$11,ABONE,6,FALSE)</f>
        <v>1076</v>
      </c>
      <c r="G34" s="20">
        <f>VLOOKUP($B$11,ABONE,7,FALSE)</f>
        <v>1186</v>
      </c>
      <c r="H34" s="20">
        <f>VLOOKUP($B$11,ABONE,8,FALSE)</f>
        <v>2262</v>
      </c>
      <c r="I34" s="20">
        <f>VLOOKUP($B$11,ABONE,9,FALSE)</f>
        <v>4244</v>
      </c>
      <c r="J34" s="20">
        <f>VLOOKUP($B$11,ABONE,10,FALSE)</f>
        <v>191</v>
      </c>
      <c r="K34" s="20">
        <f>VLOOKUP($B$11,ABONE,11,FALSE)</f>
        <v>4435</v>
      </c>
      <c r="L34" s="20">
        <f>VLOOKUP($B$11,ABONE,12,FALSE)</f>
        <v>3</v>
      </c>
      <c r="M34" s="20">
        <f>VLOOKUP($B$11,ABONE,13,FALSE)</f>
        <v>12</v>
      </c>
      <c r="N34" s="20">
        <f>VLOOKUP($B$11,ABONE,14,FALSE)</f>
        <v>15</v>
      </c>
      <c r="O34" s="20">
        <f>VLOOKUP($B$11,ABONE,15,FALSE)</f>
        <v>27807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3039.8305384308137</v>
      </c>
      <c r="D35" s="20">
        <f>VLOOKUP($B$11,TUKETIM,4,FALSE)</f>
        <v>268.54828311592661</v>
      </c>
      <c r="E35" s="20">
        <f>VLOOKUP($B$11,TUKETIM,5,FALSE)</f>
        <v>3308.3788215467403</v>
      </c>
      <c r="F35" s="20">
        <f>VLOOKUP($B$11,TUKETIM,6,FALSE)</f>
        <v>349.69885007145598</v>
      </c>
      <c r="G35" s="20">
        <f>VLOOKUP($B$11,TUKETIM,7,FALSE)</f>
        <v>1367.3917544590847</v>
      </c>
      <c r="H35" s="20">
        <f>VLOOKUP($B$11,TUKETIM,8,FALSE)</f>
        <v>1717.0906045305408</v>
      </c>
      <c r="I35" s="20">
        <f>VLOOKUP($B$11,TUKETIM,9,FALSE)</f>
        <v>1229.007001565571</v>
      </c>
      <c r="J35" s="20">
        <f>VLOOKUP($B$11,TUKETIM,10,FALSE)</f>
        <v>1198.2552785949595</v>
      </c>
      <c r="K35" s="20">
        <f>VLOOKUP($B$11,TUKETIM,11,FALSE)</f>
        <v>2427.2622801605303</v>
      </c>
      <c r="L35" s="20">
        <f>VLOOKUP($B$11,TUKETIM,12,FALSE)</f>
        <v>50.567340614180338</v>
      </c>
      <c r="M35" s="20">
        <f>VLOOKUP($B$11,TUKETIM,13,FALSE)</f>
        <v>386.22819487489801</v>
      </c>
      <c r="N35" s="20">
        <f>VLOOKUP($B$11,TUKETIM,14,FALSE)</f>
        <v>436.79553548907836</v>
      </c>
      <c r="O35" s="20">
        <f>VLOOKUP($B$11,TUKETIM,15,FALSE)</f>
        <v>7889.5272417268898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89440.195999998512</v>
      </c>
      <c r="D36" s="20">
        <f>VLOOKUP($B$11,ANLASMA,4,FALSE)</f>
        <v>1367.4829999999999</v>
      </c>
      <c r="E36" s="20">
        <f>VLOOKUP($B$11,ANLASMA,5,FALSE)</f>
        <v>90807.678999998505</v>
      </c>
      <c r="F36" s="20">
        <f>VLOOKUP($B$11,ANLASMA,6,FALSE)</f>
        <v>4750.2780000000203</v>
      </c>
      <c r="G36" s="20">
        <f>VLOOKUP($B$11,ANLASMA,7,FALSE)</f>
        <v>12361.965999999999</v>
      </c>
      <c r="H36" s="20">
        <f>VLOOKUP($B$11,ANLASMA,8,FALSE)</f>
        <v>17112.244000000021</v>
      </c>
      <c r="I36" s="20">
        <f>VLOOKUP($B$11,ANLASMA,9,FALSE)</f>
        <v>22443.281999999897</v>
      </c>
      <c r="J36" s="20">
        <f>VLOOKUP($B$11,ANLASMA,10,FALSE)</f>
        <v>18077.459000000003</v>
      </c>
      <c r="K36" s="20">
        <f>VLOOKUP($B$11,ANLASMA,11,FALSE)</f>
        <v>40520.7409999999</v>
      </c>
      <c r="L36" s="20">
        <f>VLOOKUP($B$11,ANLASMA,12,FALSE)</f>
        <v>20.010000000000002</v>
      </c>
      <c r="M36" s="20">
        <f>VLOOKUP($B$11,ANLASMA,13,FALSE)</f>
        <v>22974</v>
      </c>
      <c r="N36" s="20">
        <f>VLOOKUP($B$11,ANLASMA,14,FALSE)</f>
        <v>22994.01</v>
      </c>
      <c r="O36" s="20">
        <f>VLOOKUP($B$11,ANLASMA,15,FALSE)</f>
        <v>171434.67399999843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FCAE1612-3963-4052-AB8A-9435B1FA14D5}">
      <formula1>10</formula1>
      <formula2>10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66"/>
  <sheetViews>
    <sheetView zoomScale="55" zoomScaleNormal="55" workbookViewId="0">
      <selection activeCell="B10" sqref="B10:C10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83</v>
      </c>
      <c r="C10" s="43"/>
      <c r="D10" s="5"/>
      <c r="F10" s="8"/>
      <c r="G10" s="8"/>
      <c r="H10" s="8"/>
      <c r="I10" s="8"/>
    </row>
    <row r="11" spans="1:29" x14ac:dyDescent="0.3">
      <c r="A11" s="3"/>
      <c r="B11" s="9"/>
      <c r="C11" s="22"/>
      <c r="D11" s="23"/>
      <c r="E11" s="22"/>
      <c r="F11" s="23"/>
      <c r="G11" s="22"/>
      <c r="H11" s="23"/>
      <c r="I11" s="22"/>
      <c r="J11" s="23"/>
      <c r="K11" s="22"/>
      <c r="L11" s="23"/>
      <c r="M11" s="22"/>
      <c r="N11" s="23"/>
      <c r="O11" s="22"/>
    </row>
    <row r="12" spans="1:29" x14ac:dyDescent="0.3">
      <c r="A12" s="37" t="s">
        <v>67</v>
      </c>
      <c r="B12" s="37"/>
      <c r="C12" s="38" t="s">
        <v>54</v>
      </c>
      <c r="D12" s="38"/>
      <c r="E12" s="38"/>
      <c r="F12" s="38" t="s">
        <v>55</v>
      </c>
      <c r="G12" s="38"/>
      <c r="H12" s="38"/>
      <c r="I12" s="38" t="s">
        <v>56</v>
      </c>
      <c r="J12" s="38"/>
      <c r="K12" s="38"/>
      <c r="L12" s="38" t="s">
        <v>57</v>
      </c>
      <c r="M12" s="38"/>
      <c r="N12" s="38"/>
      <c r="O12" s="35" t="s">
        <v>58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14" t="s">
        <v>17</v>
      </c>
      <c r="B13" s="14" t="s">
        <v>18</v>
      </c>
      <c r="C13" s="15" t="s">
        <v>19</v>
      </c>
      <c r="D13" s="15" t="s">
        <v>2</v>
      </c>
      <c r="E13" s="15" t="s">
        <v>59</v>
      </c>
      <c r="F13" s="15" t="s">
        <v>19</v>
      </c>
      <c r="G13" s="15" t="s">
        <v>2</v>
      </c>
      <c r="H13" s="15" t="s">
        <v>59</v>
      </c>
      <c r="I13" s="15" t="s">
        <v>19</v>
      </c>
      <c r="J13" s="15" t="s">
        <v>2</v>
      </c>
      <c r="K13" s="15" t="s">
        <v>59</v>
      </c>
      <c r="L13" s="15" t="s">
        <v>19</v>
      </c>
      <c r="M13" s="15" t="s">
        <v>2</v>
      </c>
      <c r="N13" s="15" t="s">
        <v>59</v>
      </c>
      <c r="O13" s="35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80</v>
      </c>
      <c r="B14" s="14" t="s">
        <v>22</v>
      </c>
      <c r="C14" s="12">
        <f t="shared" ref="C14" si="0">IFERROR((SUMIFS(MESKENAG2,KAYNAK,A14,SEBEP,B14,SÜRE,"Uzun",BİLDİRİM,"Bildirimsiz",İL,$B$10)/VLOOKUP($B$10,ABONE,3,FALSE)),0)</f>
        <v>5.8424498544474958E-3</v>
      </c>
      <c r="D14" s="12">
        <f t="shared" ref="D14" si="1">IFERROR((SUMIFS(MESKENOG2,KAYNAK,A14,SEBEP,B14,SÜRE,"Uzun",BİLDİRİM,"Bildirimsiz",İL,$B$10)/VLOOKUP($B$10,ABONE,4,FALSE)),0)</f>
        <v>0.39179493273972588</v>
      </c>
      <c r="E14" s="12">
        <f t="shared" ref="E14:E20" si="2">IFERROR(((SUMIFS(MESKENAG2,KAYNAK,A14,SEBEP,B14,SÜRE,"Uzun",BİLDİRİM,"Bildirimsiz",İL,$B$10)+SUMIFS(MESKENOG2,KAYNAK,A14,SEBEP,B14,SÜRE,"Uzun",BİLDİRİM,"Bildirimsiz",İL,$B$10))/VLOOKUP($B$10,ABONE,5,FALSE)),0)</f>
        <v>6.5965467699089569E-3</v>
      </c>
      <c r="F14" s="12">
        <f t="shared" ref="F14" si="3">IFERROR((SUMIFS(TARIMSALAG2,KAYNAK,A14,SEBEP,B14,SÜRE,"Uzun",BİLDİRİM,"Bildirimsiz",İL,$B$10)/VLOOKUP($B$10,ABONE,6,FALSE)),0)</f>
        <v>1.3080077288867425E-2</v>
      </c>
      <c r="G14" s="12">
        <f t="shared" ref="G14" si="4">IFERROR((SUMIFS(TARIMSALOG2,KAYNAK,A14,SEBEP,B14,SÜRE,"Uzun",BİLDİRİM,"Bildirimsiz",İL,$B$10)/VLOOKUP($B$10,ABONE,7,FALSE)),0)</f>
        <v>2.2984542274533781E-2</v>
      </c>
      <c r="H14" s="12">
        <f t="shared" ref="H14:H20" si="5">IFERROR(((SUMIFS(TARIMSALAG2,KAYNAK,A14,SEBEP,B14,SÜRE,"Uzun",BİLDİRİM,"Bildirimsiz",İL,$B$10)+SUMIFS(TARIMSALOG2,KAYNAK,A14,SEBEP,B14,SÜRE,"Uzun",BİLDİRİM,"Bildirimsiz",İL,$B$10))/VLOOKUP($B$10,ABONE,8,FALSE)),0)</f>
        <v>1.6221927726056091E-2</v>
      </c>
      <c r="I14" s="12">
        <f t="shared" ref="I14" si="6">IFERROR((SUMIFS(TICARETHANEAG2,KAYNAK,A14,SEBEP,B14,SÜRE,"Uzun",BİLDİRİM,"Bildirimsiz",İL,$B$10)/VLOOKUP($B$10,ABONE,9,FALSE)),0)</f>
        <v>1.2871153272499552E-2</v>
      </c>
      <c r="J14" s="12">
        <f t="shared" ref="J14" si="7">IFERROR((SUMIFS(TICARETHANEOG2,KAYNAK,A14,SEBEP,B14,SÜRE,"Uzun",BİLDİRİM,"Bildirimsiz",İL,$B$10)/VLOOKUP($B$10,ABONE,10,FALSE)),0)</f>
        <v>0.15380169566806801</v>
      </c>
      <c r="K14" s="12">
        <f t="shared" ref="K14:K20" si="8">IFERROR(((SUMIFS(TICARETHANEAG2,KAYNAK,A14,SEBEP,B14,SÜRE,"Uzun",BİLDİRİM,"Bildirimsiz",İL,$B$10)+SUMIFS(TICARETHANEOG2,KAYNAK,A14,SEBEP,B14,SÜRE,"Uzun",BİLDİRİM,"Bildirimsiz",İL,$B$10))/VLOOKUP($B$10,ABONE,11,FALSE)),0)</f>
        <v>1.8181430397531614E-2</v>
      </c>
      <c r="L14" s="12">
        <f t="shared" ref="L14" si="9">IFERROR((SUMIFS(SANAYIAG2,KAYNAK,A14,SEBEP,B14,SÜRE,"Uzun",BİLDİRİM,"Bildirimsiz",İL,$B$10)/VLOOKUP($B$10,ABONE,12,FALSE)),0)</f>
        <v>0.94118173792207793</v>
      </c>
      <c r="M14" s="12">
        <f t="shared" ref="M14" si="10">IFERROR((SUMIFS(SANAYIOG2,KAYNAK,A14,SEBEP,B14,SÜRE,"Uzun",BİLDİRİM,"Bildirimsiz",İL,$B$10)/VLOOKUP($B$10,ABONE,13,FALSE)),0)</f>
        <v>0.7626991687242799</v>
      </c>
      <c r="N14" s="12">
        <f t="shared" ref="N14:N20" si="11">IFERROR(((SUMIFS(SANAYIAG2,KAYNAK,A14,SEBEP,B14,SÜRE,"Uzun",BİLDİRİM,"Bildirimsiz",İL,$B$10)+SUMIFS(SANAYIOG2,KAYNAK,A14,SEBEP,B14,SÜRE,"Uzun",BİLDİRİM,"Bildirimsiz",İL,$B$10))/VLOOKUP($B$10,ABONE,14,FALSE)),0)</f>
        <v>0.82438300098743267</v>
      </c>
      <c r="O14" s="16">
        <f t="shared" ref="O14:O20" si="12">IFERROR(((SUMIFS(MESKENAG2,KAYNAK,A14,SEBEP,B14,SÜRE,"Uzun",BİLDİRİM,"Bildirimsiz",İL,$B$10)+SUMIFS(MESKENOG2,KAYNAK,A14,SEBEP,B14,SÜRE,"Uzun",BİLDİRİM,"Bildirimsiz",İL,$B$10)+SUMIFS(TARIMSALAG2,KAYNAK,A14,SEBEP,B14,SÜRE,"Uzun",BİLDİRİM,"Bildirimsiz",İL,$B$10)+SUMIFS(TARIMSALOG2,KAYNAK,A14,SEBEP,B14,SÜRE,"Uzun",BİLDİRİM,"Bildirimsiz",İL,$B$10)+SUMIFS(TICARETHANEAG2,KAYNAK,A14,SEBEP,B14,SÜRE,"Uzun",BİLDİRİM,"Bildirimsiz",İL,$B$10)+SUMIFS(TICARETHANEOG2,KAYNAK,A14,SEBEP,B14,SÜRE,"Uzun",BİLDİRİM,"Bildirimsiz",İL,$B$10)+SUMIFS(SANAYIAG2,KAYNAK,A14,SEBEP,B14,SÜRE,"Uzun",BİLDİRİM,"Bildirimsiz",İL,$B$10)+SUMIFS(SANAYIOG2,KAYNAK,A14,SEBEP,B14,SÜRE,"Uzun",BİLDİRİM,"Bildirimsiz",İL,$B$10))/VLOOKUP($B$10,ABONE,15,FALSE)),0)</f>
        <v>9.8653388374014793E-3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79</v>
      </c>
      <c r="B15" s="14" t="s">
        <v>22</v>
      </c>
      <c r="C15" s="12">
        <f t="shared" ref="C15:C20" si="13">IFERROR((SUMIFS(MESKENAG2,KAYNAK,A15,SEBEP,B15,SÜRE,"Uzun",BİLDİRİM,"Bildirimsiz",İL,$B$10)/VLOOKUP($B$10,ABONE,3,FALSE)),0)</f>
        <v>0.1454324562935764</v>
      </c>
      <c r="D15" s="12">
        <f t="shared" ref="D15:D20" si="14">IFERROR((SUMIFS(MESKENOG2,KAYNAK,A15,SEBEP,B15,SÜRE,"Uzun",BİLDİRİM,"Bildirimsiz",İL,$B$10)/VLOOKUP($B$10,ABONE,4,FALSE)),0)</f>
        <v>7.419438724074662</v>
      </c>
      <c r="E15" s="12">
        <f t="shared" si="2"/>
        <v>0.1596448423587582</v>
      </c>
      <c r="F15" s="12">
        <f t="shared" ref="F15:F20" si="15">IFERROR((SUMIFS(TARIMSALAG2,KAYNAK,A15,SEBEP,B15,SÜRE,"Uzun",BİLDİRİM,"Bildirimsiz",İL,$B$10)/VLOOKUP($B$10,ABONE,6,FALSE)),0)</f>
        <v>0.51134834904339244</v>
      </c>
      <c r="G15" s="12">
        <f t="shared" ref="G15:G20" si="16">IFERROR((SUMIFS(TARIMSALOG2,KAYNAK,A15,SEBEP,B15,SÜRE,"Uzun",BİLDİRİM,"Bildirimsiz",İL,$B$10)/VLOOKUP($B$10,ABONE,7,FALSE)),0)</f>
        <v>2.1274476766945267</v>
      </c>
      <c r="H15" s="12">
        <f t="shared" si="5"/>
        <v>1.0240002072173771</v>
      </c>
      <c r="I15" s="12">
        <f t="shared" ref="I15:I20" si="17">IFERROR((SUMIFS(TICARETHANEAG2,KAYNAK,A15,SEBEP,B15,SÜRE,"Uzun",BİLDİRİM,"Bildirimsiz",İL,$B$10)/VLOOKUP($B$10,ABONE,9,FALSE)),0)</f>
        <v>0.2731396407277234</v>
      </c>
      <c r="J15" s="12">
        <f t="shared" ref="J15:J20" si="18">IFERROR((SUMIFS(TICARETHANEOG2,KAYNAK,A15,SEBEP,B15,SÜRE,"Uzun",BİLDİRİM,"Bildirimsiz",İL,$B$10)/VLOOKUP($B$10,ABONE,10,FALSE)),0)</f>
        <v>13.422890353596598</v>
      </c>
      <c r="K15" s="12">
        <f t="shared" si="8"/>
        <v>0.76862358071302339</v>
      </c>
      <c r="L15" s="12">
        <f t="shared" ref="L15:L20" si="19">IFERROR((SUMIFS(SANAYIAG2,KAYNAK,A15,SEBEP,B15,SÜRE,"Uzun",BİLDİRİM,"Bildirimsiz",İL,$B$10)/VLOOKUP($B$10,ABONE,12,FALSE)),0)</f>
        <v>36.94519339760155</v>
      </c>
      <c r="M15" s="12">
        <f t="shared" ref="M15:M20" si="20">IFERROR((SUMIFS(SANAYIOG2,KAYNAK,A15,SEBEP,B15,SÜRE,"Uzun",BİLDİRİM,"Bildirimsiz",İL,$B$10)/VLOOKUP($B$10,ABONE,13,FALSE)),0)</f>
        <v>183.01143196067227</v>
      </c>
      <c r="N15" s="12">
        <f t="shared" si="11"/>
        <v>132.53073012334531</v>
      </c>
      <c r="O15" s="16">
        <f t="shared" si="12"/>
        <v>0.45638066147604917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3</v>
      </c>
      <c r="C16" s="12">
        <f t="shared" si="13"/>
        <v>8.4737025865169163E-3</v>
      </c>
      <c r="D16" s="12">
        <f t="shared" si="14"/>
        <v>9.4794493150684944E-2</v>
      </c>
      <c r="E16" s="12">
        <f t="shared" si="2"/>
        <v>8.6423612810225363E-3</v>
      </c>
      <c r="F16" s="12">
        <f t="shared" si="15"/>
        <v>1.8389178774536263E-3</v>
      </c>
      <c r="G16" s="12">
        <f t="shared" si="16"/>
        <v>6.9362264750840721E-3</v>
      </c>
      <c r="H16" s="12">
        <f t="shared" si="5"/>
        <v>3.4558634943170799E-3</v>
      </c>
      <c r="I16" s="12">
        <f t="shared" si="17"/>
        <v>1.5548262057613171E-2</v>
      </c>
      <c r="J16" s="12">
        <f t="shared" si="18"/>
        <v>0.13978875028331197</v>
      </c>
      <c r="K16" s="12">
        <f t="shared" si="8"/>
        <v>2.022965624948346E-2</v>
      </c>
      <c r="L16" s="12">
        <f t="shared" si="19"/>
        <v>5.3628127766233769E-2</v>
      </c>
      <c r="M16" s="12">
        <f t="shared" si="20"/>
        <v>10.885116186556926</v>
      </c>
      <c r="N16" s="12">
        <f t="shared" si="11"/>
        <v>7.1417383565439856</v>
      </c>
      <c r="O16" s="16">
        <f t="shared" si="12"/>
        <v>1.8547369249513546E-2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4</v>
      </c>
      <c r="C17" s="12">
        <f t="shared" si="13"/>
        <v>0</v>
      </c>
      <c r="D17" s="12">
        <f t="shared" si="14"/>
        <v>0</v>
      </c>
      <c r="E17" s="12">
        <f t="shared" si="2"/>
        <v>0</v>
      </c>
      <c r="F17" s="12">
        <f t="shared" si="15"/>
        <v>0</v>
      </c>
      <c r="G17" s="12">
        <f t="shared" si="16"/>
        <v>0</v>
      </c>
      <c r="H17" s="12">
        <f t="shared" si="5"/>
        <v>0</v>
      </c>
      <c r="I17" s="12">
        <f t="shared" si="17"/>
        <v>0</v>
      </c>
      <c r="J17" s="12">
        <f t="shared" si="18"/>
        <v>0</v>
      </c>
      <c r="K17" s="12">
        <f t="shared" si="8"/>
        <v>0</v>
      </c>
      <c r="L17" s="12">
        <f t="shared" si="19"/>
        <v>0</v>
      </c>
      <c r="M17" s="12">
        <f t="shared" si="2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78</v>
      </c>
      <c r="B18" s="14" t="s">
        <v>22</v>
      </c>
      <c r="C18" s="12">
        <f t="shared" si="13"/>
        <v>4.2048999445478734E-2</v>
      </c>
      <c r="D18" s="12">
        <f t="shared" si="14"/>
        <v>0</v>
      </c>
      <c r="E18" s="12">
        <f t="shared" si="2"/>
        <v>4.1966841609511397E-2</v>
      </c>
      <c r="F18" s="12">
        <f t="shared" si="15"/>
        <v>4.3239507399093158E-2</v>
      </c>
      <c r="G18" s="12">
        <f t="shared" si="16"/>
        <v>0</v>
      </c>
      <c r="H18" s="12">
        <f t="shared" si="5"/>
        <v>2.9523262713260338E-2</v>
      </c>
      <c r="I18" s="12">
        <f t="shared" si="17"/>
        <v>8.6808705541152442E-2</v>
      </c>
      <c r="J18" s="12">
        <f t="shared" si="18"/>
        <v>0</v>
      </c>
      <c r="K18" s="12">
        <f t="shared" si="8"/>
        <v>8.3537744715677598E-2</v>
      </c>
      <c r="L18" s="12">
        <f t="shared" si="19"/>
        <v>5.0906260864935069</v>
      </c>
      <c r="M18" s="12">
        <f t="shared" si="20"/>
        <v>0</v>
      </c>
      <c r="N18" s="12">
        <f t="shared" si="11"/>
        <v>1.7593276869838423</v>
      </c>
      <c r="O18" s="16">
        <f t="shared" si="12"/>
        <v>4.9698773325620789E-2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3</v>
      </c>
      <c r="C19" s="12">
        <f t="shared" si="13"/>
        <v>1.8331688024441556E-3</v>
      </c>
      <c r="D19" s="12">
        <f t="shared" si="14"/>
        <v>0</v>
      </c>
      <c r="E19" s="12">
        <f t="shared" si="2"/>
        <v>1.8295870482108135E-3</v>
      </c>
      <c r="F19" s="12">
        <f t="shared" si="15"/>
        <v>4.8384700772661414E-4</v>
      </c>
      <c r="G19" s="12">
        <f t="shared" si="16"/>
        <v>0</v>
      </c>
      <c r="H19" s="12">
        <f t="shared" si="5"/>
        <v>3.3036320673804256E-4</v>
      </c>
      <c r="I19" s="12">
        <f t="shared" si="17"/>
        <v>2.6086572119033815E-3</v>
      </c>
      <c r="J19" s="12">
        <f t="shared" si="18"/>
        <v>0</v>
      </c>
      <c r="K19" s="12">
        <f t="shared" si="8"/>
        <v>2.5103627436926634E-3</v>
      </c>
      <c r="L19" s="12">
        <f t="shared" si="19"/>
        <v>0</v>
      </c>
      <c r="M19" s="12">
        <f t="shared" si="20"/>
        <v>0</v>
      </c>
      <c r="N19" s="12">
        <f t="shared" si="11"/>
        <v>0</v>
      </c>
      <c r="O19" s="16">
        <f t="shared" si="12"/>
        <v>1.8502310230103045E-3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4</v>
      </c>
      <c r="C20" s="12">
        <f t="shared" si="13"/>
        <v>0</v>
      </c>
      <c r="D20" s="12">
        <f t="shared" si="14"/>
        <v>0</v>
      </c>
      <c r="E20" s="12">
        <f t="shared" si="2"/>
        <v>0</v>
      </c>
      <c r="F20" s="12">
        <f t="shared" si="15"/>
        <v>0</v>
      </c>
      <c r="G20" s="12">
        <f t="shared" si="16"/>
        <v>0</v>
      </c>
      <c r="H20" s="12">
        <f t="shared" si="5"/>
        <v>0</v>
      </c>
      <c r="I20" s="12">
        <f t="shared" si="17"/>
        <v>0</v>
      </c>
      <c r="J20" s="12">
        <f t="shared" si="18"/>
        <v>0</v>
      </c>
      <c r="K20" s="12">
        <f t="shared" si="8"/>
        <v>0</v>
      </c>
      <c r="L20" s="12">
        <f t="shared" si="19"/>
        <v>0</v>
      </c>
      <c r="M20" s="12">
        <f t="shared" si="2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37" t="s">
        <v>58</v>
      </c>
      <c r="B21" s="37"/>
      <c r="C21" s="12">
        <f t="shared" ref="C21:O21" si="21">SUM(C14:C20)</f>
        <v>0.20363077698246371</v>
      </c>
      <c r="D21" s="12">
        <f t="shared" si="21"/>
        <v>7.9060281499650724</v>
      </c>
      <c r="E21" s="12">
        <f t="shared" si="21"/>
        <v>0.21868017906741188</v>
      </c>
      <c r="F21" s="12">
        <f t="shared" si="21"/>
        <v>0.56999069861653329</v>
      </c>
      <c r="G21" s="12">
        <f t="shared" si="21"/>
        <v>2.1573684454441446</v>
      </c>
      <c r="H21" s="12">
        <f t="shared" si="21"/>
        <v>1.0735316243577486</v>
      </c>
      <c r="I21" s="12">
        <f t="shared" si="21"/>
        <v>0.39097641881089196</v>
      </c>
      <c r="J21" s="12">
        <f t="shared" si="21"/>
        <v>13.716480799547979</v>
      </c>
      <c r="K21" s="12">
        <f t="shared" si="21"/>
        <v>0.89308277481940879</v>
      </c>
      <c r="L21" s="12">
        <f t="shared" si="21"/>
        <v>43.030629349783368</v>
      </c>
      <c r="M21" s="12">
        <f t="shared" si="21"/>
        <v>194.65924731595348</v>
      </c>
      <c r="N21" s="12">
        <f t="shared" si="21"/>
        <v>142.25617916786058</v>
      </c>
      <c r="O21" s="12">
        <f t="shared" si="21"/>
        <v>0.53634237391159534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ht="29.25" customHeight="1" x14ac:dyDescent="0.3">
      <c r="A22" s="37" t="s">
        <v>68</v>
      </c>
      <c r="B22" s="37"/>
      <c r="C22" s="38" t="s">
        <v>54</v>
      </c>
      <c r="D22" s="38"/>
      <c r="E22" s="38"/>
      <c r="F22" s="38" t="s">
        <v>55</v>
      </c>
      <c r="G22" s="38"/>
      <c r="H22" s="38"/>
      <c r="I22" s="38" t="s">
        <v>56</v>
      </c>
      <c r="J22" s="38"/>
      <c r="K22" s="38"/>
      <c r="L22" s="38" t="s">
        <v>57</v>
      </c>
      <c r="M22" s="38"/>
      <c r="N22" s="38"/>
      <c r="O22" s="35" t="s">
        <v>58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17</v>
      </c>
      <c r="B23" s="14" t="s">
        <v>18</v>
      </c>
      <c r="C23" s="15" t="s">
        <v>1</v>
      </c>
      <c r="D23" s="15" t="s">
        <v>2</v>
      </c>
      <c r="E23" s="15" t="s">
        <v>59</v>
      </c>
      <c r="F23" s="15" t="s">
        <v>1</v>
      </c>
      <c r="G23" s="15" t="s">
        <v>2</v>
      </c>
      <c r="H23" s="15" t="s">
        <v>59</v>
      </c>
      <c r="I23" s="15" t="s">
        <v>1</v>
      </c>
      <c r="J23" s="15" t="s">
        <v>2</v>
      </c>
      <c r="K23" s="15" t="s">
        <v>59</v>
      </c>
      <c r="L23" s="15" t="s">
        <v>1</v>
      </c>
      <c r="M23" s="15" t="s">
        <v>2</v>
      </c>
      <c r="N23" s="15" t="s">
        <v>59</v>
      </c>
      <c r="O23" s="35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80</v>
      </c>
      <c r="B24" s="14" t="s">
        <v>22</v>
      </c>
      <c r="C24" s="12">
        <f>IFERROR((SUMIFS(MESKENAG2,KAYNAK,A24,SEBEP,B24,SÜRE,"Uzun",BİLDİRİM,"Bildirimli",İL,$B$10)/VLOOKUP($B$10,ABONE,3,FALSE)),0)</f>
        <v>0</v>
      </c>
      <c r="D24" s="12">
        <f>IFERROR((SUMIFS(MESKENOG2,KAYNAK,A24,SEBEP,B24,SÜRE,"Uzun",BİLDİRİM,"Bildirimli",İL,$B$10)/VLOOKUP($B$10,ABONE,4,FALSE)),0)</f>
        <v>0</v>
      </c>
      <c r="E24" s="12">
        <f>IFERROR(((SUMIFS(MESKENAG2,KAYNAK,A24,SEBEP,B24,SÜRE,"Uzun",BİLDİRİM,"Bildirimli",İL,$B$10)+SUMIFS(MESKENOG2,KAYNAK,A24,SEBEP,B24,SÜRE,"Uzun",BİLDİRİM,"Bildirimli",İL,$B$10))/VLOOKUP($B$10,ABONE,5,FALSE)),0)</f>
        <v>0</v>
      </c>
      <c r="F24" s="12">
        <f>IFERROR((SUMIFS(TARIMSALAG2,KAYNAK,A24,SEBEP,B24,SÜRE,"Uzun",BİLDİRİM,"Bildirimli",İL,$B$10)/VLOOKUP($B$10,ABONE,6,FALSE)),0)</f>
        <v>0</v>
      </c>
      <c r="G24" s="12">
        <f>IFERROR((SUMIFS(TARIMSALOG2,KAYNAK,A24,SEBEP,B24,SÜRE,"Uzun",BİLDİRİM,"Bildirimli",İL,$B$10)/VLOOKUP($B$10,ABONE,7,FALSE)),0)</f>
        <v>0</v>
      </c>
      <c r="H24" s="12">
        <f>IFERROR(((SUMIFS(TARIMSALAG2,KAYNAK,A24,SEBEP,B24,SÜRE,"Uzun",BİLDİRİM,"Bildirimli",İL,$B$10)+SUMIFS(TARIMSALOG2,KAYNAK,A24,SEBEP,B24,SÜRE,"Uzun",BİLDİRİM,"Bildirimli",İL,$B$10))/VLOOKUP($B$10,ABONE,8,FALSE)),0)</f>
        <v>0</v>
      </c>
      <c r="I24" s="12">
        <f>IFERROR((SUMIFS(TICARETHANEAG2,KAYNAK,A24,SEBEP,B24,SÜRE,"Uzun",BİLDİRİM,"Bildirimli",İL,$B$10)/VLOOKUP($B$10,ABONE,9,FALSE)),0)</f>
        <v>0</v>
      </c>
      <c r="J24" s="12">
        <f>IFERROR((SUMIFS(TICARETHANEOG2,KAYNAK,A24,SEBEP,B24,SÜRE,"Uzun",BİLDİRİM,"Bildirimli",İL,$B$10)/VLOOKUP($B$10,ABONE,10,FALSE)),0)</f>
        <v>0</v>
      </c>
      <c r="K24" s="12">
        <f>IFERROR(((SUMIFS(TICARETHANEAG2,KAYNAK,A24,SEBEP,B24,SÜRE,"Uzun",BİLDİRİM,"Bildirimli",İL,$B$10)+SUMIFS(TICARETHANEOG2,KAYNAK,A24,SEBEP,B24,SÜRE,"Uzun",BİLDİRİM,"Bildirimli",İL,$B$10))/VLOOKUP($B$10,ABONE,11,FALSE)),0)</f>
        <v>0</v>
      </c>
      <c r="L24" s="12">
        <f>IFERROR((SUMIFS(SANAYIAG2,KAYNAK,A24,SEBEP,B24,SÜRE,"Uzun",BİLDİRİM,"Bildirimli",İL,$B$10)/VLOOKUP($B$10,ABONE,12,FALSE)),0)</f>
        <v>0</v>
      </c>
      <c r="M24" s="12">
        <f>IFERROR((SUMIFS(SANAYIOG2,KAYNAK,A24,SEBEP,B24,SÜRE,"Uzun",BİLDİRİM,"Bildirimli",İL,$B$10)/VLOOKUP($B$10,ABONE,13,FALSE)),0)</f>
        <v>0</v>
      </c>
      <c r="N24" s="12">
        <f>IFERROR(((SUMIFS(SANAYIAG2,KAYNAK,A24,SEBEP,B24,SÜRE,"Uzun",BİLDİRİM,"Bildirimli",İL,$B$10)+SUMIFS(SANAYIOG2,KAYNAK,A24,SEBEP,B24,SÜRE,"Uzun",BİLDİRİM,"Bildirimli",İL,$B$10))/VLOOKUP($B$10,ABONE,14,FALSE)),0)</f>
        <v>0</v>
      </c>
      <c r="O24" s="16">
        <f>IFERROR(((SUMIFS(MESKENAG2,KAYNAK,A24,SEBEP,B24,SÜRE,"Uzun",BİLDİRİM,"Bildirimli",İL,$B$10)+SUMIFS(MESKENOG2,KAYNAK,A24,SEBEP,B24,SÜRE,"Uzun",BİLDİRİM,"Bildirimli",İL,$B$10)+SUMIFS(TARIMSALAG2,KAYNAK,A24,SEBEP,B24,SÜRE,"Uzun",BİLDİRİM,"Bildirimli",İL,$B$10)+SUMIFS(TARIMSALOG2,KAYNAK,A24,SEBEP,B24,SÜRE,"Uzun",BİLDİRİM,"Bildirimli",İL,$B$10)+SUMIFS(TICARETHANEAG2,KAYNAK,A24,SEBEP,B24,SÜRE,"Uzun",BİLDİRİM,"Bildirimli",İL,$B$10)+SUMIFS(TICARETHANEOG2,KAYNAK,A24,SEBEP,B24,SÜRE,"Uzun",BİLDİRİM,"Bildirimli",İL,$B$10)+SUMIFS(SANAYIAG2,KAYNAK,A24,SEBEP,B24,SÜRE,"Uzun",BİLDİRİM,"Bildirimli",İL,$B$10)+SUMIFS(SANAYIOG2,KAYNAK,A24,SEBEP,B24,SÜRE,"Uzun",BİLDİRİM,"Bildirimli",İL,$B$10))/VLOOKUP($B$10,ABONE,15,FALSE)),0)</f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79</v>
      </c>
      <c r="B25" s="14" t="s">
        <v>22</v>
      </c>
      <c r="C25" s="12">
        <f>IFERROR((SUMIFS(MESKENAG2,KAYNAK,A25,SEBEP,B25,SÜRE,"Uzun",BİLDİRİM,"Bildirimli",İL,$B$10)/VLOOKUP($B$10,ABONE,3,FALSE)),0)</f>
        <v>0.19928319441098488</v>
      </c>
      <c r="D25" s="12">
        <f>IFERROR((SUMIFS(MESKENOG2,KAYNAK,A25,SEBEP,B25,SÜRE,"Uzun",BİLDİRİM,"Bildirimli",İL,$B$10)/VLOOKUP($B$10,ABONE,4,FALSE)),0)</f>
        <v>8.3300293977041093</v>
      </c>
      <c r="E25" s="12">
        <f>IFERROR(((SUMIFS(MESKENAG2,KAYNAK,A25,SEBEP,B25,SÜRE,"Uzun",BİLDİRİM,"Bildirimli",İL,$B$10)+SUMIFS(MESKENOG2,KAYNAK,A25,SEBEP,B25,SÜRE,"Uzun",BİLDİRİM,"Bildirimli",İL,$B$10))/VLOOKUP($B$10,ABONE,5,FALSE)),0)</f>
        <v>0.21516952991650312</v>
      </c>
      <c r="F25" s="12">
        <f>IFERROR((SUMIFS(TARIMSALAG2,KAYNAK,A25,SEBEP,B25,SÜRE,"Uzun",BİLDİRİM,"Bildirimli",İL,$B$10)/VLOOKUP($B$10,ABONE,6,FALSE)),0)</f>
        <v>0.44846158473277858</v>
      </c>
      <c r="G25" s="12">
        <f>IFERROR((SUMIFS(TARIMSALOG2,KAYNAK,A25,SEBEP,B25,SÜRE,"Uzun",BİLDİRİM,"Bildirimli",İL,$B$10)/VLOOKUP($B$10,ABONE,7,FALSE)),0)</f>
        <v>1.6688548120466526</v>
      </c>
      <c r="H25" s="12">
        <f>IFERROR(((SUMIFS(TARIMSALAG2,KAYNAK,A25,SEBEP,B25,SÜRE,"Uzun",BİLDİRİM,"Bildirimli",İL,$B$10)+SUMIFS(TARIMSALOG2,KAYNAK,A25,SEBEP,B25,SÜRE,"Uzun",BİLDİRİM,"Bildirimli",İL,$B$10))/VLOOKUP($B$10,ABONE,8,FALSE)),0)</f>
        <v>0.83558930948390175</v>
      </c>
      <c r="I25" s="12">
        <f>IFERROR((SUMIFS(TICARETHANEAG2,KAYNAK,A25,SEBEP,B25,SÜRE,"Uzun",BİLDİRİM,"Bildirimli",İL,$B$10)/VLOOKUP($B$10,ABONE,9,FALSE)),0)</f>
        <v>0.37906699596256949</v>
      </c>
      <c r="J25" s="12">
        <f>IFERROR((SUMIFS(TICARETHANEOG2,KAYNAK,A25,SEBEP,B25,SÜRE,"Uzun",BİLDİRİM,"Bildirimli",İL,$B$10)/VLOOKUP($B$10,ABONE,10,FALSE)),0)</f>
        <v>7.5155762385212945</v>
      </c>
      <c r="K25" s="12">
        <f>IFERROR(((SUMIFS(TICARETHANEAG2,KAYNAK,A25,SEBEP,B25,SÜRE,"Uzun",BİLDİRİM,"Bildirimli",İL,$B$10)+SUMIFS(TICARETHANEOG2,KAYNAK,A25,SEBEP,B25,SÜRE,"Uzun",BİLDİRİM,"Bildirimli",İL,$B$10))/VLOOKUP($B$10,ABONE,11,FALSE)),0)</f>
        <v>0.64797138772294027</v>
      </c>
      <c r="L25" s="12">
        <f>IFERROR((SUMIFS(SANAYIAG2,KAYNAK,A25,SEBEP,B25,SÜRE,"Uzun",BİLDİRİM,"Bildirimli",İL,$B$10)/VLOOKUP($B$10,ABONE,12,FALSE)),0)</f>
        <v>34.186111784883124</v>
      </c>
      <c r="M25" s="12">
        <f>IFERROR((SUMIFS(SANAYIOG2,KAYNAK,A25,SEBEP,B25,SÜRE,"Uzun",BİLDİRİM,"Bildirimli",İL,$B$10)/VLOOKUP($B$10,ABONE,13,FALSE)),0)</f>
        <v>125.29756116131689</v>
      </c>
      <c r="N25" s="12">
        <f>IFERROR(((SUMIFS(SANAYIAG2,KAYNAK,A25,SEBEP,B25,SÜRE,"Uzun",BİLDİRİM,"Bildirimli",İL,$B$10)+SUMIFS(SANAYIOG2,KAYNAK,A25,SEBEP,B25,SÜRE,"Uzun",BİLDİRİM,"Bildirimli",İL,$B$10))/VLOOKUP($B$10,ABONE,14,FALSE)),0)</f>
        <v>93.809313396570928</v>
      </c>
      <c r="O25" s="16">
        <f>IFERROR(((SUMIFS(MESKENAG2,KAYNAK,A25,SEBEP,B25,SÜRE,"Uzun",BİLDİRİM,"Bildirimli",İL,$B$10)+SUMIFS(MESKENOG2,KAYNAK,A25,SEBEP,B25,SÜRE,"Uzun",BİLDİRİM,"Bildirimli",İL,$B$10)+SUMIFS(TARIMSALAG2,KAYNAK,A25,SEBEP,B25,SÜRE,"Uzun",BİLDİRİM,"Bildirimli",İL,$B$10)+SUMIFS(TARIMSALOG2,KAYNAK,A25,SEBEP,B25,SÜRE,"Uzun",BİLDİRİM,"Bildirimli",İL,$B$10)+SUMIFS(TICARETHANEAG2,KAYNAK,A25,SEBEP,B25,SÜRE,"Uzun",BİLDİRİM,"Bildirimli",İL,$B$10)+SUMIFS(TICARETHANEOG2,KAYNAK,A25,SEBEP,B25,SÜRE,"Uzun",BİLDİRİM,"Bildirimli",İL,$B$10)+SUMIFS(SANAYIAG2,KAYNAK,A25,SEBEP,B25,SÜRE,"Uzun",BİLDİRİM,"Bildirimli",İL,$B$10)+SUMIFS(SANAYIOG2,KAYNAK,A25,SEBEP,B25,SÜRE,"Uzun",BİLDİRİM,"Bildirimli",İL,$B$10))/VLOOKUP($B$10,ABONE,15,FALSE)),0)</f>
        <v>0.42582565436426667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4</v>
      </c>
      <c r="C26" s="12">
        <f>IFERROR((SUMIFS(MESKENAG2,KAYNAK,A26,SEBEP,B26,SÜRE,"Uzun",BİLDİRİM,"Bildirimli",İL,$B$10)/VLOOKUP($B$10,ABONE,3,FALSE)),0)</f>
        <v>0</v>
      </c>
      <c r="D26" s="12">
        <f>IFERROR((SUMIFS(MESKENOG2,KAYNAK,A26,SEBEP,B26,SÜRE,"Uzun",BİLDİRİM,"Bildirimli",İL,$B$10)/VLOOKUP($B$10,ABONE,4,FALSE)),0)</f>
        <v>0</v>
      </c>
      <c r="E26" s="12">
        <f>IFERROR(((SUMIFS(MESKENAG2,KAYNAK,A26,SEBEP,B26,SÜRE,"Uzun",BİLDİRİM,"Bildirimli",İL,$B$10)+SUMIFS(MESKENOG2,KAYNAK,A26,SEBEP,B26,SÜRE,"Uzun",BİLDİRİM,"Bildirimli",İL,$B$10))/VLOOKUP($B$10,ABONE,5,FALSE)),0)</f>
        <v>0</v>
      </c>
      <c r="F26" s="12">
        <f>IFERROR((SUMIFS(TARIMSALAG2,KAYNAK,A26,SEBEP,B26,SÜRE,"Uzun",BİLDİRİM,"Bildirimli",İL,$B$10)/VLOOKUP($B$10,ABONE,6,FALSE)),0)</f>
        <v>0</v>
      </c>
      <c r="G26" s="12">
        <f>IFERROR((SUMIFS(TARIMSALOG2,KAYNAK,A26,SEBEP,B26,SÜRE,"Uzun",BİLDİRİM,"Bildirimli",İL,$B$10)/VLOOKUP($B$10,ABONE,7,FALSE)),0)</f>
        <v>0</v>
      </c>
      <c r="H26" s="12">
        <f>IFERROR(((SUMIFS(TARIMSALAG2,KAYNAK,A26,SEBEP,B26,SÜRE,"Uzun",BİLDİRİM,"Bildirimli",İL,$B$10)+SUMIFS(TARIMSALOG2,KAYNAK,A26,SEBEP,B26,SÜRE,"Uzun",BİLDİRİM,"Bildirimli",İL,$B$10))/VLOOKUP($B$10,ABONE,8,FALSE)),0)</f>
        <v>0</v>
      </c>
      <c r="I26" s="12">
        <f>IFERROR((SUMIFS(TICARETHANEAG2,KAYNAK,A26,SEBEP,B26,SÜRE,"Uzun",BİLDİRİM,"Bildirimli",İL,$B$10)/VLOOKUP($B$10,ABONE,9,FALSE)),0)</f>
        <v>0</v>
      </c>
      <c r="J26" s="12">
        <f>IFERROR((SUMIFS(TICARETHANEOG2,KAYNAK,A26,SEBEP,B26,SÜRE,"Uzun",BİLDİRİM,"Bildirimli",İL,$B$10)/VLOOKUP($B$10,ABONE,10,FALSE)),0)</f>
        <v>0</v>
      </c>
      <c r="K26" s="12">
        <f>IFERROR(((SUMIFS(TICARETHANEAG2,KAYNAK,A26,SEBEP,B26,SÜRE,"Uzun",BİLDİRİM,"Bildirimli",İL,$B$10)+SUMIFS(TICARETHANEOG2,KAYNAK,A26,SEBEP,B26,SÜRE,"Uzun",BİLDİRİM,"Bildirimli",İL,$B$10))/VLOOKUP($B$10,ABONE,11,FALSE)),0)</f>
        <v>0</v>
      </c>
      <c r="L26" s="12">
        <f>IFERROR((SUMIFS(SANAYIAG2,KAYNAK,A26,SEBEP,B26,SÜRE,"Uzun",BİLDİRİM,"Bildirimli",İL,$B$10)/VLOOKUP($B$10,ABONE,12,FALSE)),0)</f>
        <v>0</v>
      </c>
      <c r="M26" s="12">
        <f>IFERROR((SUMIFS(SANAYIOG2,KAYNAK,A26,SEBEP,B26,SÜRE,"Uzun",BİLDİRİM,"Bildirimli",İL,$B$10)/VLOOKUP($B$10,ABONE,13,FALSE)),0)</f>
        <v>0</v>
      </c>
      <c r="N26" s="12">
        <f>IFERROR(((SUMIFS(SANAYIAG2,KAYNAK,A26,SEBEP,B26,SÜRE,"Uzun",BİLDİRİM,"Bildirimli",İL,$B$10)+SUMIFS(SANAYIOG2,KAYNAK,A26,SEBEP,B26,SÜRE,"Uzun",BİLDİRİM,"Bildirimli",İL,$B$10))/VLOOKUP($B$10,ABONE,14,FALSE)),0)</f>
        <v>0</v>
      </c>
      <c r="O26" s="16">
        <f>IFERROR(((SUMIFS(MESKENAG2,KAYNAK,A26,SEBEP,B26,SÜRE,"Uzun",BİLDİRİM,"Bildirimli",İL,$B$10)+SUMIFS(MESKENOG2,KAYNAK,A26,SEBEP,B26,SÜRE,"Uzun",BİLDİRİM,"Bildirimli",İL,$B$10)+SUMIFS(TARIMSALAG2,KAYNAK,A26,SEBEP,B26,SÜRE,"Uzun",BİLDİRİM,"Bildirimli",İL,$B$10)+SUMIFS(TARIMSALOG2,KAYNAK,A26,SEBEP,B26,SÜRE,"Uzun",BİLDİRİM,"Bildirimli",İL,$B$10)+SUMIFS(TICARETHANEAG2,KAYNAK,A26,SEBEP,B26,SÜRE,"Uzun",BİLDİRİM,"Bildirimli",İL,$B$10)+SUMIFS(TICARETHANEOG2,KAYNAK,A26,SEBEP,B26,SÜRE,"Uzun",BİLDİRİM,"Bildirimli",İL,$B$10)+SUMIFS(SANAYIAG2,KAYNAK,A26,SEBEP,B26,SÜRE,"Uzun",BİLDİRİM,"Bildirimli",İL,$B$10)+SUMIFS(SANAYIOG2,KAYNAK,A26,SEBEP,B26,SÜRE,"Uzun",BİLDİRİM,"Bildirimli",İL,$B$10))/VLOOKUP($B$10,ABONE,15,FALSE)),0)</f>
        <v>0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78</v>
      </c>
      <c r="B27" s="14" t="s">
        <v>22</v>
      </c>
      <c r="C27" s="12">
        <f>IFERROR((SUMIFS(MESKENAG2,KAYNAK,A27,SEBEP,B27,SÜRE,"Uzun",BİLDİRİM,"Bildirimli",İL,$B$10)/VLOOKUP($B$10,ABONE,3,FALSE)),0)</f>
        <v>6.8900245793458914E-3</v>
      </c>
      <c r="D27" s="12">
        <f>IFERROR((SUMIFS(MESKENOG2,KAYNAK,A27,SEBEP,B27,SÜRE,"Uzun",BİLDİRİM,"Bildirimli",İL,$B$10)/VLOOKUP($B$10,ABONE,4,FALSE)),0)</f>
        <v>0</v>
      </c>
      <c r="E27" s="12">
        <f>IFERROR(((SUMIFS(MESKENAG2,KAYNAK,A27,SEBEP,B27,SÜRE,"Uzun",BİLDİRİM,"Bildirimli",İL,$B$10)+SUMIFS(MESKENOG2,KAYNAK,A27,SEBEP,B27,SÜRE,"Uzun",BİLDİRİM,"Bildirimli",İL,$B$10))/VLOOKUP($B$10,ABONE,5,FALSE)),0)</f>
        <v>6.8765624395407624E-3</v>
      </c>
      <c r="F27" s="12">
        <f>IFERROR((SUMIFS(TARIMSALAG2,KAYNAK,A27,SEBEP,B27,SÜRE,"Uzun",BİLDİRİM,"Bildirimli",İL,$B$10)/VLOOKUP($B$10,ABONE,6,FALSE)),0)</f>
        <v>8.368055998428995E-3</v>
      </c>
      <c r="G27" s="12">
        <f>IFERROR((SUMIFS(TARIMSALOG2,KAYNAK,A27,SEBEP,B27,SÜRE,"Uzun",BİLDİRİM,"Bildirimli",İL,$B$10)/VLOOKUP($B$10,ABONE,7,FALSE)),0)</f>
        <v>0</v>
      </c>
      <c r="H27" s="12">
        <f>IFERROR(((SUMIFS(TARIMSALAG2,KAYNAK,A27,SEBEP,B27,SÜRE,"Uzun",BİLDİRİM,"Bildirimli",İL,$B$10)+SUMIFS(TARIMSALOG2,KAYNAK,A27,SEBEP,B27,SÜRE,"Uzun",BİLDİRİM,"Bildirimli",İL,$B$10))/VLOOKUP($B$10,ABONE,8,FALSE)),0)</f>
        <v>5.7135784032098982E-3</v>
      </c>
      <c r="I27" s="12">
        <f>IFERROR((SUMIFS(TICARETHANEAG2,KAYNAK,A27,SEBEP,B27,SÜRE,"Uzun",BİLDİRİM,"Bildirimli",İL,$B$10)/VLOOKUP($B$10,ABONE,9,FALSE)),0)</f>
        <v>1.2610786791604937E-2</v>
      </c>
      <c r="J27" s="12">
        <f>IFERROR((SUMIFS(TICARETHANEOG2,KAYNAK,A27,SEBEP,B27,SÜRE,"Uzun",BİLDİRİM,"Bildirimli",İL,$B$10)/VLOOKUP($B$10,ABONE,10,FALSE)),0)</f>
        <v>0</v>
      </c>
      <c r="K27" s="12">
        <f>IFERROR(((SUMIFS(TICARETHANEAG2,KAYNAK,A27,SEBEP,B27,SÜRE,"Uzun",BİLDİRİM,"Bildirimli",İL,$B$10)+SUMIFS(TICARETHANEOG2,KAYNAK,A27,SEBEP,B27,SÜRE,"Uzun",BİLDİRİM,"Bildirimli",İL,$B$10))/VLOOKUP($B$10,ABONE,11,FALSE)),0)</f>
        <v>1.2135611066813134E-2</v>
      </c>
      <c r="L27" s="12">
        <f>IFERROR((SUMIFS(SANAYIAG2,KAYNAK,A27,SEBEP,B27,SÜRE,"Uzun",BİLDİRİM,"Bildirimli",İL,$B$10)/VLOOKUP($B$10,ABONE,12,FALSE)),0)</f>
        <v>0</v>
      </c>
      <c r="M27" s="12">
        <f>IFERROR((SUMIFS(SANAYIOG2,KAYNAK,A27,SEBEP,B27,SÜRE,"Uzun",BİLDİRİM,"Bildirimli",İL,$B$10)/VLOOKUP($B$10,ABONE,13,FALSE)),0)</f>
        <v>0</v>
      </c>
      <c r="N27" s="12">
        <f>IFERROR(((SUMIFS(SANAYIAG2,KAYNAK,A27,SEBEP,B27,SÜRE,"Uzun",BİLDİRİM,"Bildirimli",İL,$B$10)+SUMIFS(SANAYIOG2,KAYNAK,A27,SEBEP,B27,SÜRE,"Uzun",BİLDİRİM,"Bildirimli",İL,$B$10))/VLOOKUP($B$10,ABONE,14,FALSE)),0)</f>
        <v>0</v>
      </c>
      <c r="O27" s="16">
        <f>IFERROR(((SUMIFS(MESKENAG2,KAYNAK,A27,SEBEP,B27,SÜRE,"Uzun",BİLDİRİM,"Bildirimli",İL,$B$10)+SUMIFS(MESKENOG2,KAYNAK,A27,SEBEP,B27,SÜRE,"Uzun",BİLDİRİM,"Bildirimli",İL,$B$10)+SUMIFS(TARIMSALAG2,KAYNAK,A27,SEBEP,B27,SÜRE,"Uzun",BİLDİRİM,"Bildirimli",İL,$B$10)+SUMIFS(TARIMSALOG2,KAYNAK,A27,SEBEP,B27,SÜRE,"Uzun",BİLDİRİM,"Bildirimli",İL,$B$10)+SUMIFS(TICARETHANEAG2,KAYNAK,A27,SEBEP,B27,SÜRE,"Uzun",BİLDİRİM,"Bildirimli",İL,$B$10)+SUMIFS(TICARETHANEOG2,KAYNAK,A27,SEBEP,B27,SÜRE,"Uzun",BİLDİRİM,"Bildirimli",İL,$B$10)+SUMIFS(SANAYIAG2,KAYNAK,A27,SEBEP,B27,SÜRE,"Uzun",BİLDİRİM,"Bildirimli",İL,$B$10)+SUMIFS(SANAYIOG2,KAYNAK,A27,SEBEP,B27,SÜRE,"Uzun",BİLDİRİM,"Bildirimli",İL,$B$10))/VLOOKUP($B$10,ABONE,15,FALSE)),0)</f>
        <v>7.6129565229436412E-3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4</v>
      </c>
      <c r="C28" s="12">
        <f>IFERROR((SUMIFS(MESKENAG2,KAYNAK,A28,SEBEP,B28,SÜRE,"Uzun",BİLDİRİM,"Bildirimli",İL,$B$10)/VLOOKUP($B$10,ABONE,3,FALSE)),0)</f>
        <v>0</v>
      </c>
      <c r="D28" s="12">
        <f>IFERROR((SUMIFS(MESKENOG2,KAYNAK,A28,SEBEP,B28,SÜRE,"Uzun",BİLDİRİM,"Bildirimli",İL,$B$10)/VLOOKUP($B$10,ABONE,4,FALSE)),0)</f>
        <v>0</v>
      </c>
      <c r="E28" s="12">
        <f>IFERROR(((SUMIFS(MESKENAG2,KAYNAK,A28,SEBEP,B28,SÜRE,"Uzun",BİLDİRİM,"Bildirimli",İL,$B$10)+SUMIFS(MESKENOG2,KAYNAK,A28,SEBEP,B28,SÜRE,"Uzun",BİLDİRİM,"Bildirimli",İL,$B$10))/VLOOKUP($B$10,ABONE,5,FALSE)),0)</f>
        <v>0</v>
      </c>
      <c r="F28" s="12">
        <f>IFERROR((SUMIFS(TARIMSALAG2,KAYNAK,A28,SEBEP,B28,SÜRE,"Uzun",BİLDİRİM,"Bildirimli",İL,$B$10)/VLOOKUP($B$10,ABONE,6,FALSE)),0)</f>
        <v>0</v>
      </c>
      <c r="G28" s="12">
        <f>IFERROR((SUMIFS(TARIMSALOG2,KAYNAK,A28,SEBEP,B28,SÜRE,"Uzun",BİLDİRİM,"Bildirimli",İL,$B$10)/VLOOKUP($B$10,ABONE,7,FALSE)),0)</f>
        <v>0</v>
      </c>
      <c r="H28" s="12">
        <f>IFERROR(((SUMIFS(TARIMSALAG2,KAYNAK,A28,SEBEP,B28,SÜRE,"Uzun",BİLDİRİM,"Bildirimli",İL,$B$10)+SUMIFS(TARIMSALOG2,KAYNAK,A28,SEBEP,B28,SÜRE,"Uzun",BİLDİRİM,"Bildirimli",İL,$B$10))/VLOOKUP($B$10,ABONE,8,FALSE)),0)</f>
        <v>0</v>
      </c>
      <c r="I28" s="12">
        <f>IFERROR((SUMIFS(TICARETHANEAG2,KAYNAK,A28,SEBEP,B28,SÜRE,"Uzun",BİLDİRİM,"Bildirimli",İL,$B$10)/VLOOKUP($B$10,ABONE,9,FALSE)),0)</f>
        <v>0</v>
      </c>
      <c r="J28" s="12">
        <f>IFERROR((SUMIFS(TICARETHANEOG2,KAYNAK,A28,SEBEP,B28,SÜRE,"Uzun",BİLDİRİM,"Bildirimli",İL,$B$10)/VLOOKUP($B$10,ABONE,10,FALSE)),0)</f>
        <v>0</v>
      </c>
      <c r="K28" s="12">
        <f>IFERROR(((SUMIFS(TICARETHANEAG2,KAYNAK,A28,SEBEP,B28,SÜRE,"Uzun",BİLDİRİM,"Bildirimli",İL,$B$10)+SUMIFS(TICARETHANEOG2,KAYNAK,A28,SEBEP,B28,SÜRE,"Uzun",BİLDİRİM,"Bildirimli",İL,$B$10))/VLOOKUP($B$10,ABONE,11,FALSE)),0)</f>
        <v>0</v>
      </c>
      <c r="L28" s="12">
        <f>IFERROR((SUMIFS(SANAYIAG2,KAYNAK,A28,SEBEP,B28,SÜRE,"Uzun",BİLDİRİM,"Bildirimli",İL,$B$10)/VLOOKUP($B$10,ABONE,12,FALSE)),0)</f>
        <v>0</v>
      </c>
      <c r="M28" s="12">
        <f>IFERROR((SUMIFS(SANAYIOG2,KAYNAK,A28,SEBEP,B28,SÜRE,"Uzun",BİLDİRİM,"Bildirimli",İL,$B$10)/VLOOKUP($B$10,ABONE,13,FALSE)),0)</f>
        <v>0</v>
      </c>
      <c r="N28" s="12">
        <f>IFERROR(((SUMIFS(SANAYIAG2,KAYNAK,A28,SEBEP,B28,SÜRE,"Uzun",BİLDİRİM,"Bildirimli",İL,$B$10)+SUMIFS(SANAYIOG2,KAYNAK,A28,SEBEP,B28,SÜRE,"Uzun",BİLDİRİM,"Bildirimli",İL,$B$10))/VLOOKUP($B$10,ABONE,14,FALSE)),0)</f>
        <v>0</v>
      </c>
      <c r="O28" s="16">
        <f>IFERROR((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37" t="s">
        <v>58</v>
      </c>
      <c r="B29" s="37"/>
      <c r="C29" s="12">
        <f>SUM(C24:C28)</f>
        <v>0.20617321899033078</v>
      </c>
      <c r="D29" s="12">
        <f t="shared" ref="D29:O29" si="22">SUM(D24:D28)</f>
        <v>8.3300293977041093</v>
      </c>
      <c r="E29" s="12">
        <f t="shared" si="22"/>
        <v>0.22204609235604389</v>
      </c>
      <c r="F29" s="12">
        <f t="shared" si="22"/>
        <v>0.45682964073120758</v>
      </c>
      <c r="G29" s="12">
        <f t="shared" si="22"/>
        <v>1.6688548120466526</v>
      </c>
      <c r="H29" s="12">
        <f t="shared" si="22"/>
        <v>0.84130288788711161</v>
      </c>
      <c r="I29" s="12">
        <f t="shared" si="22"/>
        <v>0.39167778275417442</v>
      </c>
      <c r="J29" s="12">
        <f t="shared" si="22"/>
        <v>7.5155762385212945</v>
      </c>
      <c r="K29" s="12">
        <f t="shared" si="22"/>
        <v>0.66010699878975343</v>
      </c>
      <c r="L29" s="12">
        <f t="shared" si="22"/>
        <v>34.186111784883124</v>
      </c>
      <c r="M29" s="12">
        <f t="shared" si="22"/>
        <v>125.29756116131689</v>
      </c>
      <c r="N29" s="12">
        <f t="shared" si="22"/>
        <v>93.809313396570928</v>
      </c>
      <c r="O29" s="12">
        <f t="shared" si="22"/>
        <v>0.43343861088721031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C30" s="10"/>
      <c r="D30" s="10"/>
      <c r="E30" s="10"/>
      <c r="F30" s="10"/>
      <c r="G30" s="10"/>
      <c r="H30" s="10"/>
      <c r="I30" s="10"/>
      <c r="J30" s="10"/>
      <c r="K30" s="10"/>
      <c r="L30" s="1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B31" s="35" t="s">
        <v>69</v>
      </c>
      <c r="C31" s="34" t="s">
        <v>54</v>
      </c>
      <c r="D31" s="34"/>
      <c r="E31" s="34"/>
      <c r="F31" s="34" t="s">
        <v>55</v>
      </c>
      <c r="G31" s="34"/>
      <c r="H31" s="34"/>
      <c r="I31" s="34" t="s">
        <v>56</v>
      </c>
      <c r="J31" s="34"/>
      <c r="K31" s="34"/>
      <c r="L31" s="34" t="s">
        <v>77</v>
      </c>
      <c r="M31" s="34"/>
      <c r="N31" s="34"/>
      <c r="O31" s="35" t="s">
        <v>58</v>
      </c>
      <c r="T31"/>
      <c r="U31"/>
      <c r="V31"/>
      <c r="W31"/>
      <c r="X31"/>
      <c r="Y31"/>
      <c r="Z31"/>
      <c r="AA31"/>
      <c r="AB31"/>
      <c r="AC31"/>
    </row>
    <row r="32" spans="1:29" ht="28.5" customHeight="1" x14ac:dyDescent="0.3">
      <c r="B32" s="35"/>
      <c r="C32" s="21" t="s">
        <v>1</v>
      </c>
      <c r="D32" s="21" t="s">
        <v>2</v>
      </c>
      <c r="E32" s="21" t="s">
        <v>59</v>
      </c>
      <c r="F32" s="21" t="s">
        <v>1</v>
      </c>
      <c r="G32" s="21" t="s">
        <v>2</v>
      </c>
      <c r="H32" s="21" t="s">
        <v>59</v>
      </c>
      <c r="I32" s="21" t="s">
        <v>1</v>
      </c>
      <c r="J32" s="21" t="s">
        <v>2</v>
      </c>
      <c r="K32" s="21" t="s">
        <v>59</v>
      </c>
      <c r="L32" s="21" t="s">
        <v>1</v>
      </c>
      <c r="M32" s="21" t="s">
        <v>2</v>
      </c>
      <c r="N32" s="21" t="s">
        <v>59</v>
      </c>
      <c r="O32" s="35"/>
      <c r="T32"/>
      <c r="U32"/>
      <c r="V32"/>
      <c r="W32"/>
      <c r="X32"/>
      <c r="Y32"/>
      <c r="Z32"/>
      <c r="AA32"/>
      <c r="AB32"/>
      <c r="AC32"/>
    </row>
    <row r="33" spans="2:29" ht="16.2" x14ac:dyDescent="0.3">
      <c r="B33" s="14" t="s">
        <v>60</v>
      </c>
      <c r="C33" s="20">
        <f>VLOOKUP($B$10,ABONE,3,FALSE)</f>
        <v>745779</v>
      </c>
      <c r="D33" s="20">
        <f>VLOOKUP($B$10,ABONE,4,FALSE)</f>
        <v>1460</v>
      </c>
      <c r="E33" s="20">
        <f>VLOOKUP($B$10,ABONE,5,FALSE)</f>
        <v>747239</v>
      </c>
      <c r="F33" s="20">
        <f>VLOOKUP($B$10,ABONE,6,FALSE)</f>
        <v>35203</v>
      </c>
      <c r="G33" s="20">
        <f>VLOOKUP($B$10,ABONE,7,FALSE)</f>
        <v>16355</v>
      </c>
      <c r="H33" s="20">
        <f>VLOOKUP($B$10,ABONE,8,FALSE)</f>
        <v>51558</v>
      </c>
      <c r="I33" s="20">
        <f>VLOOKUP($B$10,ABONE,9,FALSE)</f>
        <v>139725</v>
      </c>
      <c r="J33" s="20">
        <f>VLOOKUP($B$10,ABONE,10,FALSE)</f>
        <v>5471</v>
      </c>
      <c r="K33" s="20">
        <f>VLOOKUP($B$10,ABONE,11,FALSE)</f>
        <v>145196</v>
      </c>
      <c r="L33" s="20">
        <f>VLOOKUP($B$10,ABONE,12,FALSE)</f>
        <v>385</v>
      </c>
      <c r="M33" s="20">
        <f>VLOOKUP($B$10,ABONE,13,FALSE)</f>
        <v>729</v>
      </c>
      <c r="N33" s="20">
        <f>VLOOKUP($B$10,ABONE,14,FALSE)</f>
        <v>1114</v>
      </c>
      <c r="O33" s="20">
        <f>VLOOKUP($B$10,ABONE,15,FALSE)</f>
        <v>945107</v>
      </c>
      <c r="T33"/>
      <c r="U33"/>
      <c r="V33"/>
      <c r="W33"/>
      <c r="X33"/>
      <c r="Y33"/>
      <c r="Z33"/>
      <c r="AA33"/>
      <c r="AB33"/>
      <c r="AC33"/>
    </row>
    <row r="34" spans="2:29" ht="30" x14ac:dyDescent="0.3">
      <c r="B34" s="14" t="s">
        <v>61</v>
      </c>
      <c r="C34" s="20">
        <f>VLOOKUP($B$10,TUKETIM,3,FALSE)</f>
        <v>122127.9640230377</v>
      </c>
      <c r="D34" s="20">
        <f>VLOOKUP($B$10,TUKETIM,4,FALSE)</f>
        <v>9823.9141875793357</v>
      </c>
      <c r="E34" s="20">
        <f>VLOOKUP($B$10,TUKETIM,5,FALSE)</f>
        <v>131951.87821061703</v>
      </c>
      <c r="F34" s="20">
        <f>VLOOKUP($B$10,TUKETIM,6,FALSE)</f>
        <v>21840.03782657428</v>
      </c>
      <c r="G34" s="20">
        <f>VLOOKUP($B$10,TUKETIM,7,FALSE)</f>
        <v>31891.36826748971</v>
      </c>
      <c r="H34" s="20">
        <f>VLOOKUP($B$10,TUKETIM,8,FALSE)</f>
        <v>53731.40609406399</v>
      </c>
      <c r="I34" s="20">
        <f>VLOOKUP($B$10,TUKETIM,9,FALSE)</f>
        <v>58994.049658209784</v>
      </c>
      <c r="J34" s="20">
        <f>VLOOKUP($B$10,TUKETIM,10,FALSE)</f>
        <v>60413.194232878086</v>
      </c>
      <c r="K34" s="20">
        <f>VLOOKUP($B$10,TUKETIM,11,FALSE)</f>
        <v>119407.24389108787</v>
      </c>
      <c r="L34" s="20">
        <f>VLOOKUP($B$10,TUKETIM,12,FALSE)</f>
        <v>5145.4679504828864</v>
      </c>
      <c r="M34" s="20">
        <f>VLOOKUP($B$10,TUKETIM,13,FALSE)</f>
        <v>114281.10739398649</v>
      </c>
      <c r="N34" s="20">
        <f>VLOOKUP($B$10,TUKETIM,14,FALSE)</f>
        <v>119426.57534446937</v>
      </c>
      <c r="O34" s="20">
        <f>VLOOKUP($B$10,TUKETIM,15,FALSE)</f>
        <v>424517.10354023823</v>
      </c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62</v>
      </c>
      <c r="C35" s="20">
        <f>VLOOKUP($B$10,ANLASMA,3,FALSE)</f>
        <v>3602882.4260001415</v>
      </c>
      <c r="D35" s="20">
        <f>VLOOKUP($B$10,ANLASMA,4,FALSE)</f>
        <v>27333.851999999999</v>
      </c>
      <c r="E35" s="20">
        <f>VLOOKUP($B$10,ANLASMA,5,FALSE)</f>
        <v>3630216.2780001415</v>
      </c>
      <c r="F35" s="20">
        <f>VLOOKUP($B$10,ANLASMA,6,FALSE)</f>
        <v>235773.09699999916</v>
      </c>
      <c r="G35" s="20">
        <f>VLOOKUP($B$10,ANLASMA,7,FALSE)</f>
        <v>388924.19899999979</v>
      </c>
      <c r="H35" s="20">
        <f>VLOOKUP($B$10,ANLASMA,8,FALSE)</f>
        <v>624697.29599999893</v>
      </c>
      <c r="I35" s="20">
        <f>VLOOKUP($B$10,ANLASMA,9,FALSE)</f>
        <v>774601.25600000122</v>
      </c>
      <c r="J35" s="20">
        <f>VLOOKUP($B$10,ANLASMA,10,FALSE)</f>
        <v>992695.35900000005</v>
      </c>
      <c r="K35" s="20">
        <f>VLOOKUP($B$10,ANLASMA,11,FALSE)</f>
        <v>1767296.6150000012</v>
      </c>
      <c r="L35" s="20">
        <f>VLOOKUP($B$10,ANLASMA,12,FALSE)</f>
        <v>18555.72</v>
      </c>
      <c r="M35" s="20">
        <f>VLOOKUP($B$10,ANLASMA,13,FALSE)</f>
        <v>620777.26800000004</v>
      </c>
      <c r="N35" s="20">
        <f>VLOOKUP($B$10,ANLASMA,14,FALSE)</f>
        <v>639332.98800000001</v>
      </c>
      <c r="O35" s="20">
        <f>VLOOKUP($B$10,ANLASMA,15,FALSE)</f>
        <v>6661543.1770001417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x14ac:dyDescent="0.3">
      <c r="C36" s="10"/>
      <c r="D36" s="10"/>
      <c r="E36" s="10"/>
      <c r="F36" s="10"/>
      <c r="G36" s="10"/>
      <c r="H36" s="10"/>
      <c r="I36" s="10"/>
      <c r="J36" s="10"/>
      <c r="K36" s="10"/>
      <c r="L36" s="1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B37" s="17" t="s">
        <v>23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ht="27" customHeight="1" x14ac:dyDescent="0.3">
      <c r="B38" s="36" t="s">
        <v>70</v>
      </c>
      <c r="C38" s="36"/>
      <c r="D38" s="36"/>
      <c r="E38" s="36"/>
      <c r="F38" s="36"/>
      <c r="G38" s="36"/>
      <c r="H38" s="36"/>
      <c r="I38" s="36"/>
      <c r="J38" s="36"/>
      <c r="K38" s="36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x14ac:dyDescent="0.3">
      <c r="B39" s="36" t="s">
        <v>71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72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18" t="s">
        <v>73</v>
      </c>
      <c r="C41" s="19"/>
      <c r="D41" s="19"/>
      <c r="E41" s="19"/>
      <c r="F41" s="19"/>
      <c r="G41" s="19"/>
      <c r="H41" s="19"/>
      <c r="I41" s="19"/>
      <c r="J41" s="19"/>
      <c r="K41" s="19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E42" s="10"/>
      <c r="F42" s="10"/>
      <c r="G42" s="10"/>
      <c r="H42" s="10"/>
      <c r="I42" s="10"/>
      <c r="J42" s="10"/>
      <c r="K42" s="10"/>
      <c r="L42" s="10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</sheetData>
  <mergeCells count="33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O12:O13"/>
    <mergeCell ref="A21:B21"/>
    <mergeCell ref="A22:B22"/>
    <mergeCell ref="C22:E22"/>
    <mergeCell ref="F22:H22"/>
    <mergeCell ref="I22:K22"/>
    <mergeCell ref="L22:N22"/>
    <mergeCell ref="O22:O23"/>
    <mergeCell ref="A12:B12"/>
    <mergeCell ref="C12:E12"/>
    <mergeCell ref="F12:H12"/>
    <mergeCell ref="I12:K12"/>
    <mergeCell ref="L12:N12"/>
    <mergeCell ref="A29:B29"/>
    <mergeCell ref="B31:B32"/>
    <mergeCell ref="C31:E31"/>
    <mergeCell ref="F31:H31"/>
    <mergeCell ref="I31:K31"/>
    <mergeCell ref="L31:N31"/>
    <mergeCell ref="O31:O32"/>
    <mergeCell ref="B38:K38"/>
    <mergeCell ref="B39:K39"/>
    <mergeCell ref="B40:K40"/>
  </mergeCells>
  <dataValidations count="1">
    <dataValidation type="textLength" allowBlank="1" showInputMessage="1" showErrorMessage="1" sqref="B6" xr:uid="{00000000-0002-0000-0300-000000000000}">
      <formula1>10</formula1>
      <formula2>10</formula2>
    </dataValidation>
  </dataValidations>
  <pageMargins left="0.7" right="0.7" top="0.75" bottom="0.75" header="0.3" footer="0.3"/>
  <pageSetup orientation="portrait" r:id="rId1"/>
  <headerFooter>
    <oddFooter xml:space="preserve">&amp;R_x000D_&amp;1#&amp;"Calibri"&amp;10&amp;K000000 Tasnif Dışı 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E3CF1-224C-417E-A30F-96F9796C13E7}">
  <dimension ref="A1:AC67"/>
  <sheetViews>
    <sheetView topLeftCell="A9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83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122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0.18119096053420083</v>
      </c>
      <c r="D15" s="12">
        <f t="shared" ref="D15:D21" si="1">IFERROR((SUMIFS(MESKENOG2,KAYNAK,A15,SEBEP,B15,SÜRE,"Uzun",BİLDİRİM,"Bildirimsiz",İL,$B$10,İLÇE,$B$11)/VLOOKUP($B$11,ABONE,4,FALSE)),0)</f>
        <v>4.969999882882882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0.20383645920845228</v>
      </c>
      <c r="F15" s="12">
        <f t="shared" ref="F15:F21" si="3">IFERROR((SUMIFS(TARIMSALAG2,KAYNAK,A15,SEBEP,B15,SÜRE,"Uzun",BİLDİRİM,"Bildirimsiz",İL,$B$10,İLÇE,$B$11)/VLOOKUP($B$11,ABONE,6,FALSE)),0)</f>
        <v>0.29592341117533721</v>
      </c>
      <c r="G15" s="12">
        <f t="shared" ref="G15:G21" si="4">IFERROR((SUMIFS(TARIMSALOG2,KAYNAK,A15,SEBEP,B15,SÜRE,"Uzun",BİLDİRİM,"Bildirimsiz",İL,$B$10,İLÇE,$B$11)/VLOOKUP($B$11,ABONE,7,FALSE)),0)</f>
        <v>0.37432312206235008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0.31839260666666669</v>
      </c>
      <c r="I15" s="12">
        <f t="shared" ref="I15:I21" si="6">IFERROR((SUMIFS(TICARETHANEAG2,KAYNAK,A15,SEBEP,B15,SÜRE,"Uzun",BİLDİRİM,"Bildirimsiz",İL,$B$10,İLÇE,$B$11)/VLOOKUP($B$11,ABONE,9,FALSE)),0)</f>
        <v>0.33331705962008651</v>
      </c>
      <c r="J15" s="12">
        <f t="shared" ref="J15:J21" si="7">IFERROR((SUMIFS(TICARETHANEOG2,KAYNAK,A15,SEBEP,B15,SÜRE,"Uzun",BİLDİRİM,"Bildirimsiz",İL,$B$10,İLÇE,$B$11)/VLOOKUP($B$11,ABONE,10,FALSE)),0)</f>
        <v>4.598381435582823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0.46017937591240876</v>
      </c>
      <c r="L15" s="12">
        <f t="shared" ref="L15:L21" si="9">IFERROR((SUMIFS(SANAYIAG2,KAYNAK,A15,SEBEP,B15,SÜRE,"Uzun",BİLDİRİM,"Bildirimsiz",İL,$B$10,İLÇE,$B$11)/VLOOKUP($B$11,ABONE,12,FALSE)),0)</f>
        <v>14.494198764</v>
      </c>
      <c r="M15" s="12">
        <f t="shared" ref="M15:M21" si="10">IFERROR((SUMIFS(SANAYIOG2,KAYNAK,A15,SEBEP,B15,SÜRE,"Uzun",BİLDİRİM,"Bildirimsiz",İL,$B$10,İLÇE,$B$11)/VLOOKUP($B$11,ABONE,13,FALSE)),0)</f>
        <v>17.206099083333335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15.822476471428573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0.28055943713432058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0.20141791059070288</v>
      </c>
      <c r="D16" s="12">
        <f t="shared" si="1"/>
        <v>5.9808573423423415</v>
      </c>
      <c r="E16" s="12">
        <f t="shared" si="2"/>
        <v>0.22874793985515277</v>
      </c>
      <c r="F16" s="12">
        <f t="shared" si="3"/>
        <v>0.25951705541618492</v>
      </c>
      <c r="G16" s="12">
        <f t="shared" si="4"/>
        <v>3.5021252061870496</v>
      </c>
      <c r="H16" s="12">
        <f t="shared" si="5"/>
        <v>1.1888418656371134</v>
      </c>
      <c r="I16" s="12">
        <f t="shared" si="6"/>
        <v>0.28648863075042319</v>
      </c>
      <c r="J16" s="12">
        <f t="shared" si="7"/>
        <v>15.773738135092024</v>
      </c>
      <c r="K16" s="12">
        <f t="shared" si="8"/>
        <v>0.74714951929197082</v>
      </c>
      <c r="L16" s="12">
        <f t="shared" si="9"/>
        <v>5.3280600000000007</v>
      </c>
      <c r="M16" s="12">
        <f t="shared" si="10"/>
        <v>112.79126224999999</v>
      </c>
      <c r="N16" s="12">
        <f t="shared" si="11"/>
        <v>57.96309783673469</v>
      </c>
      <c r="O16" s="16">
        <f t="shared" si="12"/>
        <v>0.46077212024959779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1.9784951929141339E-2</v>
      </c>
      <c r="D19" s="12">
        <f t="shared" si="1"/>
        <v>0</v>
      </c>
      <c r="E19" s="12">
        <f t="shared" si="2"/>
        <v>1.9691392108746219E-2</v>
      </c>
      <c r="F19" s="12">
        <f t="shared" si="3"/>
        <v>2.1924000681117533E-2</v>
      </c>
      <c r="G19" s="12">
        <f t="shared" si="4"/>
        <v>0</v>
      </c>
      <c r="H19" s="12">
        <f t="shared" si="5"/>
        <v>1.5640627290034365E-2</v>
      </c>
      <c r="I19" s="12">
        <f t="shared" si="6"/>
        <v>3.8830222578333649E-2</v>
      </c>
      <c r="J19" s="12">
        <f t="shared" si="7"/>
        <v>0</v>
      </c>
      <c r="K19" s="12">
        <f t="shared" si="8"/>
        <v>3.7675236030839415E-2</v>
      </c>
      <c r="L19" s="12">
        <f t="shared" si="9"/>
        <v>0.6956757400000001</v>
      </c>
      <c r="M19" s="12">
        <f t="shared" si="10"/>
        <v>0</v>
      </c>
      <c r="N19" s="12">
        <f t="shared" si="11"/>
        <v>0.35493660204081634</v>
      </c>
      <c r="O19" s="16">
        <f t="shared" si="12"/>
        <v>2.3272986394740125E-2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3.0933177810119001E-3</v>
      </c>
      <c r="D20" s="12">
        <f t="shared" si="1"/>
        <v>0</v>
      </c>
      <c r="E20" s="12">
        <f t="shared" si="2"/>
        <v>3.078689984237209E-3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5.6299078427684781E-8</v>
      </c>
      <c r="J20" s="12">
        <f t="shared" si="7"/>
        <v>0</v>
      </c>
      <c r="K20" s="12">
        <f t="shared" si="8"/>
        <v>5.4624489051094887E-8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2.3727349818498211E-3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0.40548714083505694</v>
      </c>
      <c r="D22" s="12">
        <f t="shared" ref="D22:O22" si="13">SUM(D15:D21)</f>
        <v>10.950857225225224</v>
      </c>
      <c r="E22" s="12">
        <f t="shared" si="13"/>
        <v>0.45535448115658844</v>
      </c>
      <c r="F22" s="12">
        <f t="shared" si="13"/>
        <v>0.57736446727263968</v>
      </c>
      <c r="G22" s="12">
        <f t="shared" si="13"/>
        <v>3.8764483282493996</v>
      </c>
      <c r="H22" s="12">
        <f t="shared" si="13"/>
        <v>1.5228750995938145</v>
      </c>
      <c r="I22" s="12">
        <f t="shared" si="13"/>
        <v>0.65863596924792178</v>
      </c>
      <c r="J22" s="12">
        <f t="shared" si="13"/>
        <v>20.372119570674847</v>
      </c>
      <c r="K22" s="12">
        <f t="shared" si="13"/>
        <v>1.2450041858597081</v>
      </c>
      <c r="L22" s="12">
        <f t="shared" si="13"/>
        <v>20.517934503999999</v>
      </c>
      <c r="M22" s="12">
        <f t="shared" si="13"/>
        <v>129.99736133333332</v>
      </c>
      <c r="N22" s="12">
        <f t="shared" si="13"/>
        <v>74.140510910204085</v>
      </c>
      <c r="O22" s="12">
        <f t="shared" si="13"/>
        <v>0.76697727876050825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1.6352696719458952</v>
      </c>
      <c r="D26" s="12">
        <f>IFERROR((SUMIFS(MESKENOG2,KAYNAK,A26,SEBEP,B26,SÜRE,"Uzun",BİLDİRİM,"Bildirimli",İL,$B$10,İLÇE,$B$11)/VLOOKUP($B$11,ABONE,4,FALSE)),0)</f>
        <v>35.042255315315316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1.7932458746645084</v>
      </c>
      <c r="F26" s="12">
        <f>IFERROR((SUMIFS(TARIMSALAG2,KAYNAK,A26,SEBEP,B26,SÜRE,"Uzun",BİLDİRİM,"Bildirimli",İL,$B$10,İLÇE,$B$11)/VLOOKUP($B$11,ABONE,6,FALSE)),0)</f>
        <v>1.760036026974952</v>
      </c>
      <c r="G26" s="12">
        <f>IFERROR((SUMIFS(TARIMSALOG2,KAYNAK,A26,SEBEP,B26,SÜRE,"Uzun",BİLDİRİM,"Bildirimli",İL,$B$10,İLÇE,$B$11)/VLOOKUP($B$11,ABONE,7,FALSE)),0)</f>
        <v>17.444427122302159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6.2551501759450181</v>
      </c>
      <c r="I26" s="12">
        <f>IFERROR((SUMIFS(TICARETHANEAG2,KAYNAK,A26,SEBEP,B26,SÜRE,"Uzun",BİLDİRİM,"Bildirimli",İL,$B$10,İLÇE,$B$11)/VLOOKUP($B$11,ABONE,9,FALSE)),0)</f>
        <v>2.8538384844461162</v>
      </c>
      <c r="J26" s="12">
        <f>IFERROR((SUMIFS(TICARETHANEOG2,KAYNAK,A26,SEBEP,B26,SÜRE,"Uzun",BİLDİRİM,"Bildirimli",İL,$B$10,İLÇE,$B$11)/VLOOKUP($B$11,ABONE,10,FALSE)),0)</f>
        <v>43.133405251533738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4.0519350871897801</v>
      </c>
      <c r="L26" s="12">
        <f>IFERROR((SUMIFS(SANAYIAG2,KAYNAK,A26,SEBEP,B26,SÜRE,"Uzun",BİLDİRİM,"Bildirimli",İL,$B$10,İLÇE,$B$11)/VLOOKUP($B$11,ABONE,12,FALSE)),0)</f>
        <v>40.687809999999999</v>
      </c>
      <c r="M26" s="12">
        <f>IFERROR((SUMIFS(SANAYIOG2,KAYNAK,A26,SEBEP,B26,SÜRE,"Uzun",BİLDİRİM,"Bildirimli",İL,$B$10,İLÇE,$B$11)/VLOOKUP($B$11,ABONE,13,FALSE)),0)</f>
        <v>460.17244583333331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246.1496724489796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2.8059244886167387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1.1617379333961134E-2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1.1562442636220338E-2</v>
      </c>
      <c r="F28" s="12">
        <f>IFERROR((SUMIFS(TARIMSALAG2,KAYNAK,A28,SEBEP,B28,SÜRE,"Uzun",BİLDİRİM,"Bildirimli",İL,$B$10,İLÇE,$B$11)/VLOOKUP($B$11,ABONE,6,FALSE)),0)</f>
        <v>1.3139998073217727E-3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9.3741017182130584E-4</v>
      </c>
      <c r="I28" s="12">
        <f>IFERROR((SUMIFS(TICARETHANEAG2,KAYNAK,A28,SEBEP,B28,SÜRE,"Uzun",BİLDİRİM,"Bildirimli",İL,$B$10,İLÇE,$B$11)/VLOOKUP($B$11,ABONE,9,FALSE)),0)</f>
        <v>1.1176607673500096E-2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1.08441647810219E-2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1.0907022057326722E-2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1.6468870512798564</v>
      </c>
      <c r="D30" s="12">
        <f t="shared" ref="D30:O30" si="14">SUM(D25:D29)</f>
        <v>35.042255315315316</v>
      </c>
      <c r="E30" s="12">
        <f t="shared" si="14"/>
        <v>1.8048083173007288</v>
      </c>
      <c r="F30" s="12">
        <f t="shared" si="14"/>
        <v>1.7613500267822737</v>
      </c>
      <c r="G30" s="12">
        <f t="shared" si="14"/>
        <v>17.444427122302159</v>
      </c>
      <c r="H30" s="12">
        <f t="shared" si="14"/>
        <v>6.2560875861168395</v>
      </c>
      <c r="I30" s="12">
        <f t="shared" si="14"/>
        <v>2.8650150921196165</v>
      </c>
      <c r="J30" s="12">
        <f t="shared" si="14"/>
        <v>43.133405251533738</v>
      </c>
      <c r="K30" s="12">
        <f t="shared" si="14"/>
        <v>4.0627792519708024</v>
      </c>
      <c r="L30" s="12">
        <f t="shared" si="14"/>
        <v>40.687809999999999</v>
      </c>
      <c r="M30" s="12">
        <f t="shared" si="14"/>
        <v>460.17244583333331</v>
      </c>
      <c r="N30" s="12">
        <f t="shared" si="14"/>
        <v>246.1496724489796</v>
      </c>
      <c r="O30" s="12">
        <f t="shared" si="14"/>
        <v>2.8168315106740653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23362</v>
      </c>
      <c r="D34" s="20">
        <f>VLOOKUP($B$11,ABONE,4,FALSE)</f>
        <v>111</v>
      </c>
      <c r="E34" s="20">
        <f>VLOOKUP($B$11,ABONE,5,FALSE)</f>
        <v>23473</v>
      </c>
      <c r="F34" s="20">
        <f>VLOOKUP($B$11,ABONE,6,FALSE)</f>
        <v>1038</v>
      </c>
      <c r="G34" s="20">
        <f>VLOOKUP($B$11,ABONE,7,FALSE)</f>
        <v>417</v>
      </c>
      <c r="H34" s="20">
        <f>VLOOKUP($B$11,ABONE,8,FALSE)</f>
        <v>1455</v>
      </c>
      <c r="I34" s="20">
        <f>VLOOKUP($B$11,ABONE,9,FALSE)</f>
        <v>5317</v>
      </c>
      <c r="J34" s="20">
        <f>VLOOKUP($B$11,ABONE,10,FALSE)</f>
        <v>163</v>
      </c>
      <c r="K34" s="20">
        <f>VLOOKUP($B$11,ABONE,11,FALSE)</f>
        <v>5480</v>
      </c>
      <c r="L34" s="20">
        <f>VLOOKUP($B$11,ABONE,12,FALSE)</f>
        <v>25</v>
      </c>
      <c r="M34" s="20">
        <f>VLOOKUP($B$11,ABONE,13,FALSE)</f>
        <v>24</v>
      </c>
      <c r="N34" s="20">
        <f>VLOOKUP($B$11,ABONE,14,FALSE)</f>
        <v>49</v>
      </c>
      <c r="O34" s="20">
        <f>VLOOKUP($B$11,ABONE,15,FALSE)</f>
        <v>30457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3101.8937622043054</v>
      </c>
      <c r="D35" s="20">
        <f>VLOOKUP($B$11,TUKETIM,4,FALSE)</f>
        <v>494.49245753424657</v>
      </c>
      <c r="E35" s="20">
        <f>VLOOKUP($B$11,TUKETIM,5,FALSE)</f>
        <v>3596.386219738552</v>
      </c>
      <c r="F35" s="20">
        <f>VLOOKUP($B$11,TUKETIM,6,FALSE)</f>
        <v>390.98104465753426</v>
      </c>
      <c r="G35" s="20">
        <f>VLOOKUP($B$11,TUKETIM,7,FALSE)</f>
        <v>892.97694275811875</v>
      </c>
      <c r="H35" s="20">
        <f>VLOOKUP($B$11,TUKETIM,8,FALSE)</f>
        <v>1283.957987415653</v>
      </c>
      <c r="I35" s="20">
        <f>VLOOKUP($B$11,TUKETIM,9,FALSE)</f>
        <v>2079.5436113101177</v>
      </c>
      <c r="J35" s="20">
        <f>VLOOKUP($B$11,TUKETIM,10,FALSE)</f>
        <v>1512.0161134683422</v>
      </c>
      <c r="K35" s="20">
        <f>VLOOKUP($B$11,TUKETIM,11,FALSE)</f>
        <v>3591.5597247784599</v>
      </c>
      <c r="L35" s="20">
        <f>VLOOKUP($B$11,TUKETIM,12,FALSE)</f>
        <v>342.10826336996337</v>
      </c>
      <c r="M35" s="20">
        <f>VLOOKUP($B$11,TUKETIM,13,FALSE)</f>
        <v>2151.745782496118</v>
      </c>
      <c r="N35" s="20">
        <f>VLOOKUP($B$11,TUKETIM,14,FALSE)</f>
        <v>2493.8540458660814</v>
      </c>
      <c r="O35" s="20">
        <f>VLOOKUP($B$11,TUKETIM,15,FALSE)</f>
        <v>10965.757977798747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99838.363000000201</v>
      </c>
      <c r="D36" s="20">
        <f>VLOOKUP($B$11,ANLASMA,4,FALSE)</f>
        <v>2107.7599999999998</v>
      </c>
      <c r="E36" s="20">
        <f>VLOOKUP($B$11,ANLASMA,5,FALSE)</f>
        <v>101946.1230000002</v>
      </c>
      <c r="F36" s="20">
        <f>VLOOKUP($B$11,ANLASMA,6,FALSE)</f>
        <v>4622.3740000000098</v>
      </c>
      <c r="G36" s="20">
        <f>VLOOKUP($B$11,ANLASMA,7,FALSE)</f>
        <v>11728.041999999999</v>
      </c>
      <c r="H36" s="20">
        <f>VLOOKUP($B$11,ANLASMA,8,FALSE)</f>
        <v>16350.416000000008</v>
      </c>
      <c r="I36" s="20">
        <f>VLOOKUP($B$11,ANLASMA,9,FALSE)</f>
        <v>32384.746999999803</v>
      </c>
      <c r="J36" s="20">
        <f>VLOOKUP($B$11,ANLASMA,10,FALSE)</f>
        <v>55665</v>
      </c>
      <c r="K36" s="20">
        <f>VLOOKUP($B$11,ANLASMA,11,FALSE)</f>
        <v>88049.746999999799</v>
      </c>
      <c r="L36" s="20">
        <f>VLOOKUP($B$11,ANLASMA,12,FALSE)</f>
        <v>1525.2840000000001</v>
      </c>
      <c r="M36" s="20">
        <f>VLOOKUP($B$11,ANLASMA,13,FALSE)</f>
        <v>30080.2</v>
      </c>
      <c r="N36" s="20">
        <f>VLOOKUP($B$11,ANLASMA,14,FALSE)</f>
        <v>31605.484</v>
      </c>
      <c r="O36" s="20">
        <f>VLOOKUP($B$11,ANLASMA,15,FALSE)</f>
        <v>237951.77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B458A821-F359-46A7-9BA0-1C1CADFCA2A1}">
      <formula1>10</formula1>
      <formula2>10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39FC7-1EF3-456F-A7C5-66EBD00DA58B}">
  <dimension ref="A1:AC67"/>
  <sheetViews>
    <sheetView topLeftCell="A12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83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123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1.4607182846792595E-3</v>
      </c>
      <c r="D15" s="12">
        <f t="shared" ref="D15:D21" si="1">IFERROR((SUMIFS(MESKENOG2,KAYNAK,A15,SEBEP,B15,SÜRE,"Uzun",BİLDİRİM,"Bildirimsiz",İL,$B$10,İLÇE,$B$11)/VLOOKUP($B$11,ABONE,4,FALSE)),0)</f>
        <v>9.2084229864253395E-2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1.6956677357671597E-3</v>
      </c>
      <c r="F15" s="12">
        <f t="shared" ref="F15:F21" si="3">IFERROR((SUMIFS(TARIMSALAG2,KAYNAK,A15,SEBEP,B15,SÜRE,"Uzun",BİLDİRİM,"Bildirimsiz",İL,$B$10,İLÇE,$B$11)/VLOOKUP($B$11,ABONE,6,FALSE)),0)</f>
        <v>4.362249857712009E-2</v>
      </c>
      <c r="G15" s="12">
        <f t="shared" ref="G15:G21" si="4">IFERROR((SUMIFS(TARIMSALOG2,KAYNAK,A15,SEBEP,B15,SÜRE,"Uzun",BİLDİRİM,"Bildirimsiz",İL,$B$10,İLÇE,$B$11)/VLOOKUP($B$11,ABONE,7,FALSE)),0)</f>
        <v>0.11007483575363046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6.7702577935039018E-2</v>
      </c>
      <c r="I15" s="12">
        <f t="shared" ref="I15:I21" si="6">IFERROR((SUMIFS(TICARETHANEAG2,KAYNAK,A15,SEBEP,B15,SÜRE,"Uzun",BİLDİRİM,"Bildirimsiz",İL,$B$10,İLÇE,$B$11)/VLOOKUP($B$11,ABONE,9,FALSE)),0)</f>
        <v>1.4589535142968621E-3</v>
      </c>
      <c r="J15" s="12">
        <f t="shared" ref="J15:J21" si="7">IFERROR((SUMIFS(TICARETHANEOG2,KAYNAK,A15,SEBEP,B15,SÜRE,"Uzun",BİLDİRİM,"Bildirimsiz",İL,$B$10,İLÇE,$B$11)/VLOOKUP($B$11,ABONE,10,FALSE)),0)</f>
        <v>0.12927271870604784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6.3311166630924311E-3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2.3452674754098362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1.4598093469387756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7.1120873739772064E-3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0.17848358056981756</v>
      </c>
      <c r="D16" s="12">
        <f t="shared" si="1"/>
        <v>4.0310737887330319</v>
      </c>
      <c r="E16" s="12">
        <f t="shared" si="2"/>
        <v>0.18847176066676477</v>
      </c>
      <c r="F16" s="12">
        <f t="shared" si="3"/>
        <v>0.36638470867722539</v>
      </c>
      <c r="G16" s="12">
        <f t="shared" si="4"/>
        <v>1.0843247572508763</v>
      </c>
      <c r="H16" s="12">
        <f t="shared" si="5"/>
        <v>0.62654189920554715</v>
      </c>
      <c r="I16" s="12">
        <f t="shared" si="6"/>
        <v>0.2790133780441077</v>
      </c>
      <c r="J16" s="12">
        <f t="shared" si="7"/>
        <v>23.962330162354426</v>
      </c>
      <c r="K16" s="12">
        <f t="shared" si="8"/>
        <v>1.1818033326679893</v>
      </c>
      <c r="L16" s="12">
        <f t="shared" si="9"/>
        <v>1.5781257913513511</v>
      </c>
      <c r="M16" s="12">
        <f t="shared" si="10"/>
        <v>295.94962619836076</v>
      </c>
      <c r="N16" s="12">
        <f t="shared" si="11"/>
        <v>184.80936584061229</v>
      </c>
      <c r="O16" s="16">
        <f t="shared" si="12"/>
        <v>0.54493976762805141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2.0104584828279742E-2</v>
      </c>
      <c r="D17" s="12">
        <f t="shared" si="1"/>
        <v>0</v>
      </c>
      <c r="E17" s="12">
        <f t="shared" si="2"/>
        <v>2.0052461917928744E-2</v>
      </c>
      <c r="F17" s="12">
        <f t="shared" si="3"/>
        <v>3.0484928856004554E-5</v>
      </c>
      <c r="G17" s="12">
        <f t="shared" si="4"/>
        <v>4.3120225338007009E-2</v>
      </c>
      <c r="H17" s="12">
        <f t="shared" si="5"/>
        <v>1.5644749417528581E-2</v>
      </c>
      <c r="I17" s="12">
        <f t="shared" si="6"/>
        <v>3.5765411459784846E-2</v>
      </c>
      <c r="J17" s="12">
        <f t="shared" si="7"/>
        <v>0.95978257383966237</v>
      </c>
      <c r="K17" s="12">
        <f t="shared" si="8"/>
        <v>7.0988240242333259E-2</v>
      </c>
      <c r="L17" s="12">
        <f t="shared" si="9"/>
        <v>0.29870654567567573</v>
      </c>
      <c r="M17" s="12">
        <f t="shared" si="10"/>
        <v>23.918855737704916</v>
      </c>
      <c r="N17" s="12">
        <f t="shared" si="11"/>
        <v>15.001044308061225</v>
      </c>
      <c r="O17" s="16">
        <f t="shared" si="12"/>
        <v>4.19137677573422E-2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2.0829127359144693E-2</v>
      </c>
      <c r="D19" s="12">
        <f t="shared" si="1"/>
        <v>0</v>
      </c>
      <c r="E19" s="12">
        <f t="shared" si="2"/>
        <v>2.0775126008343206E-2</v>
      </c>
      <c r="F19" s="12">
        <f t="shared" si="3"/>
        <v>2.3419208218725104E-2</v>
      </c>
      <c r="G19" s="12">
        <f t="shared" si="4"/>
        <v>0</v>
      </c>
      <c r="H19" s="12">
        <f t="shared" si="5"/>
        <v>1.4932879274287792E-2</v>
      </c>
      <c r="I19" s="12">
        <f t="shared" si="6"/>
        <v>6.3426811538559738E-2</v>
      </c>
      <c r="J19" s="12">
        <f t="shared" si="7"/>
        <v>0</v>
      </c>
      <c r="K19" s="12">
        <f t="shared" si="8"/>
        <v>6.1009029906353214E-2</v>
      </c>
      <c r="L19" s="12">
        <f t="shared" si="9"/>
        <v>0.72364978756756759</v>
      </c>
      <c r="M19" s="12">
        <f t="shared" si="10"/>
        <v>0</v>
      </c>
      <c r="N19" s="12">
        <f t="shared" si="11"/>
        <v>0.27321471571428574</v>
      </c>
      <c r="O19" s="16">
        <f t="shared" si="12"/>
        <v>2.7560131428651925E-2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8.2343052386441159E-4</v>
      </c>
      <c r="D20" s="12">
        <f t="shared" si="1"/>
        <v>0</v>
      </c>
      <c r="E20" s="12">
        <f t="shared" si="2"/>
        <v>8.2129570756543061E-4</v>
      </c>
      <c r="F20" s="12">
        <f t="shared" si="3"/>
        <v>1.2736204610130904E-5</v>
      </c>
      <c r="G20" s="12">
        <f t="shared" si="4"/>
        <v>0</v>
      </c>
      <c r="H20" s="12">
        <f t="shared" si="5"/>
        <v>8.1210348394120838E-6</v>
      </c>
      <c r="I20" s="12">
        <f t="shared" si="6"/>
        <v>4.6617632796388164E-4</v>
      </c>
      <c r="J20" s="12">
        <f t="shared" si="7"/>
        <v>0</v>
      </c>
      <c r="K20" s="12">
        <f t="shared" si="8"/>
        <v>4.4840604224748019E-4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7.1612118756392458E-4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0.22170144156578564</v>
      </c>
      <c r="D22" s="12">
        <f t="shared" ref="D22:O22" si="13">SUM(D15:D21)</f>
        <v>4.1231580185972856</v>
      </c>
      <c r="E22" s="12">
        <f t="shared" si="13"/>
        <v>0.23181631203636929</v>
      </c>
      <c r="F22" s="12">
        <f t="shared" si="13"/>
        <v>0.4334696366065367</v>
      </c>
      <c r="G22" s="12">
        <f t="shared" si="13"/>
        <v>1.2375198183425138</v>
      </c>
      <c r="H22" s="12">
        <f t="shared" si="13"/>
        <v>0.72483022686724186</v>
      </c>
      <c r="I22" s="12">
        <f t="shared" si="13"/>
        <v>0.380130730884713</v>
      </c>
      <c r="J22" s="12">
        <f t="shared" si="13"/>
        <v>25.051385454900135</v>
      </c>
      <c r="K22" s="12">
        <f t="shared" si="13"/>
        <v>1.3205801255220155</v>
      </c>
      <c r="L22" s="12">
        <f t="shared" si="13"/>
        <v>2.6004821245945946</v>
      </c>
      <c r="M22" s="12">
        <f t="shared" si="13"/>
        <v>322.21374941147553</v>
      </c>
      <c r="N22" s="12">
        <f t="shared" si="13"/>
        <v>201.5434342113266</v>
      </c>
      <c r="O22" s="12">
        <f t="shared" si="13"/>
        <v>0.62224187537558662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0.23836047688833481</v>
      </c>
      <c r="D26" s="12">
        <f>IFERROR((SUMIFS(MESKENOG2,KAYNAK,A26,SEBEP,B26,SÜRE,"Uzun",BİLDİRİM,"Bildirimli",İL,$B$10,İLÇE,$B$11)/VLOOKUP($B$11,ABONE,4,FALSE)),0)</f>
        <v>5.9738317006334842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0.25323019217812609</v>
      </c>
      <c r="F26" s="12">
        <f>IFERROR((SUMIFS(TARIMSALAG2,KAYNAK,A26,SEBEP,B26,SÜRE,"Uzun",BİLDİRİM,"Bildirimli",İL,$B$10,İLÇE,$B$11)/VLOOKUP($B$11,ABONE,6,FALSE)),0)</f>
        <v>0.84070361795674453</v>
      </c>
      <c r="G26" s="12">
        <f>IFERROR((SUMIFS(TARIMSALOG2,KAYNAK,A26,SEBEP,B26,SÜRE,"Uzun",BİLDİRİM,"Bildirimli",İL,$B$10,İLÇE,$B$11)/VLOOKUP($B$11,ABONE,7,FALSE)),0)</f>
        <v>2.5337829369053586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1.4542182976773728</v>
      </c>
      <c r="I26" s="12">
        <f>IFERROR((SUMIFS(TICARETHANEAG2,KAYNAK,A26,SEBEP,B26,SÜRE,"Uzun",BİLDİRİM,"Bildirimli",İL,$B$10,İLÇE,$B$11)/VLOOKUP($B$11,ABONE,9,FALSE)),0)</f>
        <v>0.40600271749066386</v>
      </c>
      <c r="J26" s="12">
        <f>IFERROR((SUMIFS(TICARETHANEOG2,KAYNAK,A26,SEBEP,B26,SÜRE,"Uzun",BİLDİRİM,"Bildirimli",İL,$B$10,İLÇE,$B$11)/VLOOKUP($B$11,ABONE,10,FALSE)),0)</f>
        <v>11.767232889732773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0.83908413784580749</v>
      </c>
      <c r="L26" s="12">
        <f>IFERROR((SUMIFS(SANAYIAG2,KAYNAK,A26,SEBEP,B26,SÜRE,"Uzun",BİLDİRİM,"Bildirimli",İL,$B$10,İLÇE,$B$11)/VLOOKUP($B$11,ABONE,12,FALSE)),0)</f>
        <v>8.9586058378378386</v>
      </c>
      <c r="M26" s="12">
        <f>IFERROR((SUMIFS(SANAYIOG2,KAYNAK,A26,SEBEP,B26,SÜRE,"Uzun",BİLDİRİM,"Bildirimli",İL,$B$10,İLÇE,$B$11)/VLOOKUP($B$11,ABONE,13,FALSE)),0)</f>
        <v>207.68240819672133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132.6540338367347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0.53195308815604925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3.836424277951589E-3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3.8264780094553219E-3</v>
      </c>
      <c r="F28" s="12">
        <f>IFERROR((SUMIFS(TARIMSALAG2,KAYNAK,A28,SEBEP,B28,SÜRE,"Uzun",BİLDİRİM,"Bildirimli",İL,$B$10,İLÇE,$B$11)/VLOOKUP($B$11,ABONE,6,FALSE)),0)</f>
        <v>9.5308012236767212E-4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6.0771612230085283E-4</v>
      </c>
      <c r="I28" s="12">
        <f>IFERROR((SUMIFS(TICARETHANEAG2,KAYNAK,A28,SEBEP,B28,SÜRE,"Uzun",BİLDİRİM,"Bildirimli",İL,$B$10,İLÇE,$B$11)/VLOOKUP($B$11,ABONE,9,FALSE)),0)</f>
        <v>8.5221198796053728E-3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8.1972631760669108E-3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4.4055462930121273E-3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0.24219690116628639</v>
      </c>
      <c r="D30" s="12">
        <f t="shared" ref="D30:O30" si="14">SUM(D25:D29)</f>
        <v>5.9738317006334842</v>
      </c>
      <c r="E30" s="12">
        <f t="shared" si="14"/>
        <v>0.25705667018758144</v>
      </c>
      <c r="F30" s="12">
        <f t="shared" si="14"/>
        <v>0.84165669807911225</v>
      </c>
      <c r="G30" s="12">
        <f t="shared" si="14"/>
        <v>2.5337829369053586</v>
      </c>
      <c r="H30" s="12">
        <f t="shared" si="14"/>
        <v>1.4548260137996736</v>
      </c>
      <c r="I30" s="12">
        <f t="shared" si="14"/>
        <v>0.41452483737026924</v>
      </c>
      <c r="J30" s="12">
        <f t="shared" si="14"/>
        <v>11.767232889732773</v>
      </c>
      <c r="K30" s="12">
        <f t="shared" si="14"/>
        <v>0.84728140102187444</v>
      </c>
      <c r="L30" s="12">
        <f t="shared" si="14"/>
        <v>8.9586058378378386</v>
      </c>
      <c r="M30" s="12">
        <f t="shared" si="14"/>
        <v>207.68240819672133</v>
      </c>
      <c r="N30" s="12">
        <f t="shared" si="14"/>
        <v>132.6540338367347</v>
      </c>
      <c r="O30" s="12">
        <f t="shared" si="14"/>
        <v>0.5363586344490614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85022</v>
      </c>
      <c r="D34" s="20">
        <f>VLOOKUP($B$11,ABONE,4,FALSE)</f>
        <v>221</v>
      </c>
      <c r="E34" s="20">
        <f>VLOOKUP($B$11,ABONE,5,FALSE)</f>
        <v>85243</v>
      </c>
      <c r="F34" s="20">
        <f>VLOOKUP($B$11,ABONE,6,FALSE)</f>
        <v>3514</v>
      </c>
      <c r="G34" s="20">
        <f>VLOOKUP($B$11,ABONE,7,FALSE)</f>
        <v>1997</v>
      </c>
      <c r="H34" s="20">
        <f>VLOOKUP($B$11,ABONE,8,FALSE)</f>
        <v>5511</v>
      </c>
      <c r="I34" s="20">
        <f>VLOOKUP($B$11,ABONE,9,FALSE)</f>
        <v>17941</v>
      </c>
      <c r="J34" s="20">
        <f>VLOOKUP($B$11,ABONE,10,FALSE)</f>
        <v>711</v>
      </c>
      <c r="K34" s="20">
        <f>VLOOKUP($B$11,ABONE,11,FALSE)</f>
        <v>18652</v>
      </c>
      <c r="L34" s="20">
        <f>VLOOKUP($B$11,ABONE,12,FALSE)</f>
        <v>37</v>
      </c>
      <c r="M34" s="20">
        <f>VLOOKUP($B$11,ABONE,13,FALSE)</f>
        <v>61</v>
      </c>
      <c r="N34" s="20">
        <f>VLOOKUP($B$11,ABONE,14,FALSE)</f>
        <v>98</v>
      </c>
      <c r="O34" s="20">
        <f>VLOOKUP($B$11,ABONE,15,FALSE)</f>
        <v>109504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15223.759819313465</v>
      </c>
      <c r="D35" s="20">
        <f>VLOOKUP($B$11,TUKETIM,4,FALSE)</f>
        <v>811.25006684931509</v>
      </c>
      <c r="E35" s="20">
        <f>VLOOKUP($B$11,TUKETIM,5,FALSE)</f>
        <v>16035.009886162781</v>
      </c>
      <c r="F35" s="20">
        <f>VLOOKUP($B$11,TUKETIM,6,FALSE)</f>
        <v>3009.3961781004364</v>
      </c>
      <c r="G35" s="20">
        <f>VLOOKUP($B$11,TUKETIM,7,FALSE)</f>
        <v>4665.7845156173535</v>
      </c>
      <c r="H35" s="20">
        <f>VLOOKUP($B$11,TUKETIM,8,FALSE)</f>
        <v>7675.1806937177898</v>
      </c>
      <c r="I35" s="20">
        <f>VLOOKUP($B$11,TUKETIM,9,FALSE)</f>
        <v>7229.8641310373141</v>
      </c>
      <c r="J35" s="20">
        <f>VLOOKUP($B$11,TUKETIM,10,FALSE)</f>
        <v>6392.7615900113396</v>
      </c>
      <c r="K35" s="20">
        <f>VLOOKUP($B$11,TUKETIM,11,FALSE)</f>
        <v>13622.625721048655</v>
      </c>
      <c r="L35" s="20">
        <f>VLOOKUP($B$11,TUKETIM,12,FALSE)</f>
        <v>355.23090769230771</v>
      </c>
      <c r="M35" s="20">
        <f>VLOOKUP($B$11,TUKETIM,13,FALSE)</f>
        <v>6586.4366716332979</v>
      </c>
      <c r="N35" s="20">
        <f>VLOOKUP($B$11,TUKETIM,14,FALSE)</f>
        <v>6941.6675793256054</v>
      </c>
      <c r="O35" s="20">
        <f>VLOOKUP($B$11,TUKETIM,15,FALSE)</f>
        <v>44274.483880254833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426843.152000028</v>
      </c>
      <c r="D36" s="20">
        <f>VLOOKUP($B$11,ANLASMA,4,FALSE)</f>
        <v>3299.3509999999997</v>
      </c>
      <c r="E36" s="20">
        <f>VLOOKUP($B$11,ANLASMA,5,FALSE)</f>
        <v>430142.50300002802</v>
      </c>
      <c r="F36" s="20">
        <f>VLOOKUP($B$11,ANLASMA,6,FALSE)</f>
        <v>32155.004999999801</v>
      </c>
      <c r="G36" s="20">
        <f>VLOOKUP($B$11,ANLASMA,7,FALSE)</f>
        <v>57244.950999999899</v>
      </c>
      <c r="H36" s="20">
        <f>VLOOKUP($B$11,ANLASMA,8,FALSE)</f>
        <v>89399.9559999997</v>
      </c>
      <c r="I36" s="20">
        <f>VLOOKUP($B$11,ANLASMA,9,FALSE)</f>
        <v>96478.584999999206</v>
      </c>
      <c r="J36" s="20">
        <f>VLOOKUP($B$11,ANLASMA,10,FALSE)</f>
        <v>111304.49600000001</v>
      </c>
      <c r="K36" s="20">
        <f>VLOOKUP($B$11,ANLASMA,11,FALSE)</f>
        <v>207783.08099999922</v>
      </c>
      <c r="L36" s="20">
        <f>VLOOKUP($B$11,ANLASMA,12,FALSE)</f>
        <v>1403.7080000000001</v>
      </c>
      <c r="M36" s="20">
        <f>VLOOKUP($B$11,ANLASMA,13,FALSE)</f>
        <v>64396.479999999996</v>
      </c>
      <c r="N36" s="20">
        <f>VLOOKUP($B$11,ANLASMA,14,FALSE)</f>
        <v>65800.187999999995</v>
      </c>
      <c r="O36" s="20">
        <f>VLOOKUP($B$11,ANLASMA,15,FALSE)</f>
        <v>793125.72800002689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5CE4D92A-0DA3-412F-9F8C-5A18A127AE4A}">
      <formula1>10</formula1>
      <formula2>10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3DDE1-2BD5-44EC-98BD-E9409A7573EC}">
  <dimension ref="A1:AC67"/>
  <sheetViews>
    <sheetView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83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124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0.20326683552762709</v>
      </c>
      <c r="D16" s="12">
        <f t="shared" si="1"/>
        <v>7.747511365624999</v>
      </c>
      <c r="E16" s="12">
        <f t="shared" si="2"/>
        <v>0.21660914927600311</v>
      </c>
      <c r="F16" s="12">
        <f t="shared" si="3"/>
        <v>0.51720962682584259</v>
      </c>
      <c r="G16" s="12">
        <f t="shared" si="4"/>
        <v>0.53114263660262884</v>
      </c>
      <c r="H16" s="12">
        <f t="shared" si="5"/>
        <v>0.52080090820953862</v>
      </c>
      <c r="I16" s="12">
        <f t="shared" si="6"/>
        <v>0.13031189242774369</v>
      </c>
      <c r="J16" s="12">
        <f t="shared" si="7"/>
        <v>0.57862864950526316</v>
      </c>
      <c r="K16" s="12">
        <f t="shared" si="8"/>
        <v>0.14437266889600528</v>
      </c>
      <c r="L16" s="12">
        <f t="shared" si="9"/>
        <v>0</v>
      </c>
      <c r="M16" s="12">
        <f t="shared" si="10"/>
        <v>0.20007259999999999</v>
      </c>
      <c r="N16" s="12">
        <f t="shared" si="11"/>
        <v>0.10003629999999999</v>
      </c>
      <c r="O16" s="16">
        <f t="shared" si="12"/>
        <v>0.25458035535515144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0.14317805829191674</v>
      </c>
      <c r="D19" s="12">
        <f t="shared" si="1"/>
        <v>0</v>
      </c>
      <c r="E19" s="12">
        <f t="shared" si="2"/>
        <v>0.14292484187402454</v>
      </c>
      <c r="F19" s="12">
        <f t="shared" si="3"/>
        <v>4.2899927174157311E-2</v>
      </c>
      <c r="G19" s="12">
        <f t="shared" si="4"/>
        <v>0</v>
      </c>
      <c r="H19" s="12">
        <f t="shared" si="5"/>
        <v>3.1842322802189217E-2</v>
      </c>
      <c r="I19" s="12">
        <f t="shared" si="6"/>
        <v>0.19215740430010694</v>
      </c>
      <c r="J19" s="12">
        <f t="shared" si="7"/>
        <v>0</v>
      </c>
      <c r="K19" s="12">
        <f t="shared" si="8"/>
        <v>0.18613067818306828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0.13107077814761714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4.4889761377477581E-3</v>
      </c>
      <c r="D20" s="12">
        <f t="shared" si="1"/>
        <v>0</v>
      </c>
      <c r="E20" s="12">
        <f t="shared" si="2"/>
        <v>4.4810371946501599E-3</v>
      </c>
      <c r="F20" s="12">
        <f t="shared" si="3"/>
        <v>3.8619982443820222E-3</v>
      </c>
      <c r="G20" s="12">
        <f t="shared" si="4"/>
        <v>0</v>
      </c>
      <c r="H20" s="12">
        <f t="shared" si="5"/>
        <v>2.8665548605681518E-3</v>
      </c>
      <c r="I20" s="12">
        <f t="shared" si="6"/>
        <v>3.3847132413087934E-3</v>
      </c>
      <c r="J20" s="12">
        <f t="shared" si="7"/>
        <v>0</v>
      </c>
      <c r="K20" s="12">
        <f t="shared" si="8"/>
        <v>3.2785568339385937E-3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4.0862684926293857E-3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0.35093386995729153</v>
      </c>
      <c r="D22" s="12">
        <f t="shared" ref="D22:O22" si="13">SUM(D15:D21)</f>
        <v>7.747511365624999</v>
      </c>
      <c r="E22" s="12">
        <f t="shared" si="13"/>
        <v>0.3640150283446778</v>
      </c>
      <c r="F22" s="12">
        <f t="shared" si="13"/>
        <v>0.563971552244382</v>
      </c>
      <c r="G22" s="12">
        <f t="shared" si="13"/>
        <v>0.53114263660262884</v>
      </c>
      <c r="H22" s="12">
        <f t="shared" si="13"/>
        <v>0.55550978587229605</v>
      </c>
      <c r="I22" s="12">
        <f t="shared" si="13"/>
        <v>0.32585400996915942</v>
      </c>
      <c r="J22" s="12">
        <f t="shared" si="13"/>
        <v>0.57862864950526316</v>
      </c>
      <c r="K22" s="12">
        <f t="shared" si="13"/>
        <v>0.33378190391301216</v>
      </c>
      <c r="L22" s="12">
        <f t="shared" si="13"/>
        <v>0</v>
      </c>
      <c r="M22" s="12">
        <f t="shared" si="13"/>
        <v>0.20007259999999999</v>
      </c>
      <c r="N22" s="12">
        <f t="shared" si="13"/>
        <v>0.10003629999999999</v>
      </c>
      <c r="O22" s="12">
        <f t="shared" si="13"/>
        <v>0.38973740199539797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0.4665866329586979</v>
      </c>
      <c r="D26" s="12">
        <f>IFERROR((SUMIFS(MESKENOG2,KAYNAK,A26,SEBEP,B26,SÜRE,"Uzun",BİLDİRİM,"Bildirimli",İL,$B$10,İLÇE,$B$11)/VLOOKUP($B$11,ABONE,4,FALSE)),0)</f>
        <v>9.9266669125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0.4833171828064553</v>
      </c>
      <c r="F26" s="12">
        <f>IFERROR((SUMIFS(TARIMSALAG2,KAYNAK,A26,SEBEP,B26,SÜRE,"Uzun",BİLDİRİM,"Bildirimli",İL,$B$10,İLÇE,$B$11)/VLOOKUP($B$11,ABONE,6,FALSE)),0)</f>
        <v>0.68900249027387639</v>
      </c>
      <c r="G26" s="12">
        <f>IFERROR((SUMIFS(TARIMSALOG2,KAYNAK,A26,SEBEP,B26,SÜRE,"Uzun",BİLDİRİM,"Bildirimli",İL,$B$10,İLÇE,$B$11)/VLOOKUP($B$11,ABONE,7,FALSE)),0)</f>
        <v>0.7546000283114257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0.70591048222569719</v>
      </c>
      <c r="I26" s="12">
        <f>IFERROR((SUMIFS(TICARETHANEAG2,KAYNAK,A26,SEBEP,B26,SÜRE,"Uzun",BİLDİRİM,"Bildirimli",İL,$B$10,İLÇE,$B$11)/VLOOKUP($B$11,ABONE,9,FALSE)),0)</f>
        <v>0.36793684301295154</v>
      </c>
      <c r="J26" s="12">
        <f>IFERROR((SUMIFS(TICARETHANEOG2,KAYNAK,A26,SEBEP,B26,SÜRE,"Uzun",BİLDİRİM,"Bildirimli",İL,$B$10,İLÇE,$B$11)/VLOOKUP($B$11,ABONE,10,FALSE)),0)</f>
        <v>0.72501159042105257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0.37913595196104322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0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0.50481182600905317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0.4665866329586979</v>
      </c>
      <c r="D30" s="12">
        <f t="shared" ref="D30:O30" si="14">SUM(D25:D29)</f>
        <v>9.9266669125</v>
      </c>
      <c r="E30" s="12">
        <f t="shared" si="14"/>
        <v>0.4833171828064553</v>
      </c>
      <c r="F30" s="12">
        <f t="shared" si="14"/>
        <v>0.68900249027387639</v>
      </c>
      <c r="G30" s="12">
        <f t="shared" si="14"/>
        <v>0.7546000283114257</v>
      </c>
      <c r="H30" s="12">
        <f t="shared" si="14"/>
        <v>0.70591048222569719</v>
      </c>
      <c r="I30" s="12">
        <f t="shared" si="14"/>
        <v>0.36793684301295154</v>
      </c>
      <c r="J30" s="12">
        <f t="shared" si="14"/>
        <v>0.72501159042105257</v>
      </c>
      <c r="K30" s="12">
        <f t="shared" si="14"/>
        <v>0.37913595196104322</v>
      </c>
      <c r="L30" s="12">
        <f t="shared" si="14"/>
        <v>0</v>
      </c>
      <c r="M30" s="12">
        <f t="shared" si="14"/>
        <v>0</v>
      </c>
      <c r="N30" s="12">
        <f t="shared" si="14"/>
        <v>0</v>
      </c>
      <c r="O30" s="12">
        <f t="shared" si="14"/>
        <v>0.50481182600905317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18062</v>
      </c>
      <c r="D34" s="20">
        <f>VLOOKUP($B$11,ABONE,4,FALSE)</f>
        <v>32</v>
      </c>
      <c r="E34" s="20">
        <f>VLOOKUP($B$11,ABONE,5,FALSE)</f>
        <v>18094</v>
      </c>
      <c r="F34" s="20">
        <f>VLOOKUP($B$11,ABONE,6,FALSE)</f>
        <v>2848</v>
      </c>
      <c r="G34" s="20">
        <f>VLOOKUP($B$11,ABONE,7,FALSE)</f>
        <v>989</v>
      </c>
      <c r="H34" s="20">
        <f>VLOOKUP($B$11,ABONE,8,FALSE)</f>
        <v>3837</v>
      </c>
      <c r="I34" s="20">
        <f>VLOOKUP($B$11,ABONE,9,FALSE)</f>
        <v>2934</v>
      </c>
      <c r="J34" s="20">
        <f>VLOOKUP($B$11,ABONE,10,FALSE)</f>
        <v>95</v>
      </c>
      <c r="K34" s="20">
        <f>VLOOKUP($B$11,ABONE,11,FALSE)</f>
        <v>3029</v>
      </c>
      <c r="L34" s="20">
        <f>VLOOKUP($B$11,ABONE,12,FALSE)</f>
        <v>2</v>
      </c>
      <c r="M34" s="20">
        <f>VLOOKUP($B$11,ABONE,13,FALSE)</f>
        <v>2</v>
      </c>
      <c r="N34" s="20">
        <f>VLOOKUP($B$11,ABONE,14,FALSE)</f>
        <v>4</v>
      </c>
      <c r="O34" s="20">
        <f>VLOOKUP($B$11,ABONE,15,FALSE)</f>
        <v>24964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3083.8574015944018</v>
      </c>
      <c r="D35" s="20">
        <f>VLOOKUP($B$11,TUKETIM,4,FALSE)</f>
        <v>440.55349999999999</v>
      </c>
      <c r="E35" s="20">
        <f>VLOOKUP($B$11,TUKETIM,5,FALSE)</f>
        <v>3524.4109015944018</v>
      </c>
      <c r="F35" s="20">
        <f>VLOOKUP($B$11,TUKETIM,6,FALSE)</f>
        <v>2974.1209840513234</v>
      </c>
      <c r="G35" s="20">
        <f>VLOOKUP($B$11,TUKETIM,7,FALSE)</f>
        <v>1668.4794769950872</v>
      </c>
      <c r="H35" s="20">
        <f>VLOOKUP($B$11,TUKETIM,8,FALSE)</f>
        <v>4642.6004610464106</v>
      </c>
      <c r="I35" s="20">
        <f>VLOOKUP($B$11,TUKETIM,9,FALSE)</f>
        <v>1538.7270105706521</v>
      </c>
      <c r="J35" s="20">
        <f>VLOOKUP($B$11,TUKETIM,10,FALSE)</f>
        <v>1002.9819521542804</v>
      </c>
      <c r="K35" s="20">
        <f>VLOOKUP($B$11,TUKETIM,11,FALSE)</f>
        <v>2541.7089627249325</v>
      </c>
      <c r="L35" s="20">
        <f>VLOOKUP($B$11,TUKETIM,12,FALSE)</f>
        <v>27.716029670329672</v>
      </c>
      <c r="M35" s="20">
        <f>VLOOKUP($B$11,TUKETIM,13,FALSE)</f>
        <v>36.357543956043955</v>
      </c>
      <c r="N35" s="20">
        <f>VLOOKUP($B$11,TUKETIM,14,FALSE)</f>
        <v>64.07357362637363</v>
      </c>
      <c r="O35" s="20">
        <f>VLOOKUP($B$11,TUKETIM,15,FALSE)</f>
        <v>10772.79389899212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74986.218000000095</v>
      </c>
      <c r="D36" s="20">
        <f>VLOOKUP($B$11,ANLASMA,4,FALSE)</f>
        <v>811.88</v>
      </c>
      <c r="E36" s="20">
        <f>VLOOKUP($B$11,ANLASMA,5,FALSE)</f>
        <v>75798.0980000001</v>
      </c>
      <c r="F36" s="20">
        <f>VLOOKUP($B$11,ANLASMA,6,FALSE)</f>
        <v>25399.9549999999</v>
      </c>
      <c r="G36" s="20">
        <f>VLOOKUP($B$11,ANLASMA,7,FALSE)</f>
        <v>20346.699999999997</v>
      </c>
      <c r="H36" s="20">
        <f>VLOOKUP($B$11,ANLASMA,8,FALSE)</f>
        <v>45746.654999999897</v>
      </c>
      <c r="I36" s="20">
        <f>VLOOKUP($B$11,ANLASMA,9,FALSE)</f>
        <v>18034.509999999998</v>
      </c>
      <c r="J36" s="20">
        <f>VLOOKUP($B$11,ANLASMA,10,FALSE)</f>
        <v>8391.66</v>
      </c>
      <c r="K36" s="20">
        <f>VLOOKUP($B$11,ANLASMA,11,FALSE)</f>
        <v>26426.17</v>
      </c>
      <c r="L36" s="20">
        <f>VLOOKUP($B$11,ANLASMA,12,FALSE)</f>
        <v>88.427999999999997</v>
      </c>
      <c r="M36" s="20">
        <f>VLOOKUP($B$11,ANLASMA,13,FALSE)</f>
        <v>150</v>
      </c>
      <c r="N36" s="20">
        <f>VLOOKUP($B$11,ANLASMA,14,FALSE)</f>
        <v>238.428</v>
      </c>
      <c r="O36" s="20">
        <f>VLOOKUP($B$11,ANLASMA,15,FALSE)</f>
        <v>148209.351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87FE2133-7A5B-42A5-B6F0-6358CD92C427}">
      <formula1>10</formula1>
      <formula2>10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3CE0B-1179-4B55-B333-FD33569FB9F9}">
  <dimension ref="A1:AC67"/>
  <sheetViews>
    <sheetView topLeftCell="A12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83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125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0.13097748081228061</v>
      </c>
      <c r="D16" s="12">
        <f t="shared" si="1"/>
        <v>2.4341928640545452</v>
      </c>
      <c r="E16" s="12">
        <f t="shared" si="2"/>
        <v>0.13508024172944361</v>
      </c>
      <c r="F16" s="12">
        <f t="shared" si="3"/>
        <v>0.67204216049309906</v>
      </c>
      <c r="G16" s="12">
        <f t="shared" si="4"/>
        <v>2.3516951074297179</v>
      </c>
      <c r="H16" s="12">
        <f t="shared" si="5"/>
        <v>1.564886041710094</v>
      </c>
      <c r="I16" s="12">
        <f t="shared" si="6"/>
        <v>0.12895764976243926</v>
      </c>
      <c r="J16" s="12">
        <f t="shared" si="7"/>
        <v>10.604560648881117</v>
      </c>
      <c r="K16" s="12">
        <f t="shared" si="8"/>
        <v>0.58981328085733875</v>
      </c>
      <c r="L16" s="12">
        <f t="shared" si="9"/>
        <v>15.79627329888889</v>
      </c>
      <c r="M16" s="12">
        <f t="shared" si="10"/>
        <v>37.409667351739131</v>
      </c>
      <c r="N16" s="12">
        <f t="shared" si="11"/>
        <v>33.872930143090912</v>
      </c>
      <c r="O16" s="16">
        <f t="shared" si="12"/>
        <v>0.36843570954113775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2.4609066585769439E-2</v>
      </c>
      <c r="D19" s="12">
        <f t="shared" si="1"/>
        <v>0</v>
      </c>
      <c r="E19" s="12">
        <f t="shared" si="2"/>
        <v>2.4565229992226968E-2</v>
      </c>
      <c r="F19" s="12">
        <f t="shared" si="3"/>
        <v>1.485848879804688E-2</v>
      </c>
      <c r="G19" s="12">
        <f t="shared" si="4"/>
        <v>0</v>
      </c>
      <c r="H19" s="12">
        <f t="shared" si="5"/>
        <v>6.9602436089661506E-3</v>
      </c>
      <c r="I19" s="12">
        <f t="shared" si="6"/>
        <v>6.9904156304102974E-2</v>
      </c>
      <c r="J19" s="12">
        <f t="shared" si="7"/>
        <v>0</v>
      </c>
      <c r="K19" s="12">
        <f t="shared" si="8"/>
        <v>6.6828846551299809E-2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2.9863010278887766E-2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0.15558654739805006</v>
      </c>
      <c r="D22" s="12">
        <f t="shared" ref="D22:O22" si="13">SUM(D15:D21)</f>
        <v>2.4341928640545452</v>
      </c>
      <c r="E22" s="12">
        <f t="shared" si="13"/>
        <v>0.15964547172167057</v>
      </c>
      <c r="F22" s="12">
        <f t="shared" si="13"/>
        <v>0.68690064929114591</v>
      </c>
      <c r="G22" s="12">
        <f t="shared" si="13"/>
        <v>2.3516951074297179</v>
      </c>
      <c r="H22" s="12">
        <f t="shared" si="13"/>
        <v>1.5718462853190602</v>
      </c>
      <c r="I22" s="12">
        <f t="shared" si="13"/>
        <v>0.19886180606654225</v>
      </c>
      <c r="J22" s="12">
        <f t="shared" si="13"/>
        <v>10.604560648881117</v>
      </c>
      <c r="K22" s="12">
        <f t="shared" si="13"/>
        <v>0.65664212740863859</v>
      </c>
      <c r="L22" s="12">
        <f t="shared" si="13"/>
        <v>15.79627329888889</v>
      </c>
      <c r="M22" s="12">
        <f t="shared" si="13"/>
        <v>37.409667351739131</v>
      </c>
      <c r="N22" s="12">
        <f t="shared" si="13"/>
        <v>33.872930143090912</v>
      </c>
      <c r="O22" s="12">
        <f t="shared" si="13"/>
        <v>0.39829871982002552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7.7258164887576653E-4</v>
      </c>
      <c r="D26" s="12">
        <f>IFERROR((SUMIFS(MESKENOG2,KAYNAK,A26,SEBEP,B26,SÜRE,"Uzun",BİLDİRİM,"Bildirimli",İL,$B$10,İLÇE,$B$11)/VLOOKUP($B$11,ABONE,4,FALSE)),0)</f>
        <v>8.305369090909091E-3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7.8599994494105456E-4</v>
      </c>
      <c r="F26" s="12">
        <f>IFERROR((SUMIFS(TARIMSALAG2,KAYNAK,A26,SEBEP,B26,SÜRE,"Uzun",BİLDİRİM,"Bildirimli",İL,$B$10,İLÇE,$B$11)/VLOOKUP($B$11,ABONE,6,FALSE)),0)</f>
        <v>3.5434804687499996E-4</v>
      </c>
      <c r="G26" s="12">
        <f>IFERROR((SUMIFS(TARIMSALOG2,KAYNAK,A26,SEBEP,B26,SÜRE,"Uzun",BİLDİRİM,"Bildirimli",İL,$B$10,İLÇE,$B$11)/VLOOKUP($B$11,ABONE,7,FALSE)),0)</f>
        <v>2.4247736660929432E-2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1.3055225251601096E-2</v>
      </c>
      <c r="I26" s="12">
        <f>IFERROR((SUMIFS(TICARETHANEAG2,KAYNAK,A26,SEBEP,B26,SÜRE,"Uzun",BİLDİRİM,"Bildirimli",İL,$B$10,İLÇE,$B$11)/VLOOKUP($B$11,ABONE,9,FALSE)),0)</f>
        <v>5.3555724859211584E-4</v>
      </c>
      <c r="J26" s="12">
        <f>IFERROR((SUMIFS(TICARETHANEOG2,KAYNAK,A26,SEBEP,B26,SÜRE,"Uzun",BİLDİRİM,"Bildirimli",İL,$B$10,İLÇE,$B$11)/VLOOKUP($B$11,ABONE,10,FALSE)),0)</f>
        <v>0.19870209790209792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9.2535438086448242E-3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0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3.125295527007443E-3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7.7258164887576653E-4</v>
      </c>
      <c r="D30" s="12">
        <f t="shared" ref="D30:O30" si="14">SUM(D25:D29)</f>
        <v>8.305369090909091E-3</v>
      </c>
      <c r="E30" s="12">
        <f t="shared" si="14"/>
        <v>7.8599994494105456E-4</v>
      </c>
      <c r="F30" s="12">
        <f t="shared" si="14"/>
        <v>3.5434804687499996E-4</v>
      </c>
      <c r="G30" s="12">
        <f t="shared" si="14"/>
        <v>2.4247736660929432E-2</v>
      </c>
      <c r="H30" s="12">
        <f t="shared" si="14"/>
        <v>1.3055225251601096E-2</v>
      </c>
      <c r="I30" s="12">
        <f t="shared" si="14"/>
        <v>5.3555724859211584E-4</v>
      </c>
      <c r="J30" s="12">
        <f t="shared" si="14"/>
        <v>0.19870209790209792</v>
      </c>
      <c r="K30" s="12">
        <f t="shared" si="14"/>
        <v>9.2535438086448242E-3</v>
      </c>
      <c r="L30" s="12">
        <f t="shared" si="14"/>
        <v>0</v>
      </c>
      <c r="M30" s="12">
        <f t="shared" si="14"/>
        <v>0</v>
      </c>
      <c r="N30" s="12">
        <f t="shared" si="14"/>
        <v>0</v>
      </c>
      <c r="O30" s="12">
        <f t="shared" si="14"/>
        <v>3.125295527007443E-3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30821</v>
      </c>
      <c r="D34" s="20">
        <f>VLOOKUP($B$11,ABONE,4,FALSE)</f>
        <v>55</v>
      </c>
      <c r="E34" s="20">
        <f>VLOOKUP($B$11,ABONE,5,FALSE)</f>
        <v>30876</v>
      </c>
      <c r="F34" s="20">
        <f>VLOOKUP($B$11,ABONE,6,FALSE)</f>
        <v>1536</v>
      </c>
      <c r="G34" s="20">
        <f>VLOOKUP($B$11,ABONE,7,FALSE)</f>
        <v>1743</v>
      </c>
      <c r="H34" s="20">
        <f>VLOOKUP($B$11,ABONE,8,FALSE)</f>
        <v>3279</v>
      </c>
      <c r="I34" s="20">
        <f>VLOOKUP($B$11,ABONE,9,FALSE)</f>
        <v>6215</v>
      </c>
      <c r="J34" s="20">
        <f>VLOOKUP($B$11,ABONE,10,FALSE)</f>
        <v>286</v>
      </c>
      <c r="K34" s="20">
        <f>VLOOKUP($B$11,ABONE,11,FALSE)</f>
        <v>6501</v>
      </c>
      <c r="L34" s="20">
        <f>VLOOKUP($B$11,ABONE,12,FALSE)</f>
        <v>9</v>
      </c>
      <c r="M34" s="20">
        <f>VLOOKUP($B$11,ABONE,13,FALSE)</f>
        <v>46</v>
      </c>
      <c r="N34" s="20">
        <f>VLOOKUP($B$11,ABONE,14,FALSE)</f>
        <v>55</v>
      </c>
      <c r="O34" s="20">
        <f>VLOOKUP($B$11,ABONE,15,FALSE)</f>
        <v>40711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5251.3037371944265</v>
      </c>
      <c r="D35" s="20">
        <f>VLOOKUP($B$11,TUKETIM,4,FALSE)</f>
        <v>240.53030000000001</v>
      </c>
      <c r="E35" s="20">
        <f>VLOOKUP($B$11,TUKETIM,5,FALSE)</f>
        <v>5491.8340371944269</v>
      </c>
      <c r="F35" s="20">
        <f>VLOOKUP($B$11,TUKETIM,6,FALSE)</f>
        <v>1714.3498434189673</v>
      </c>
      <c r="G35" s="20">
        <f>VLOOKUP($B$11,TUKETIM,7,FALSE)</f>
        <v>7815.5815542874252</v>
      </c>
      <c r="H35" s="20">
        <f>VLOOKUP($B$11,TUKETIM,8,FALSE)</f>
        <v>9529.9313977063921</v>
      </c>
      <c r="I35" s="20">
        <f>VLOOKUP($B$11,TUKETIM,9,FALSE)</f>
        <v>2305.8442007897629</v>
      </c>
      <c r="J35" s="20">
        <f>VLOOKUP($B$11,TUKETIM,10,FALSE)</f>
        <v>2994.8308355235572</v>
      </c>
      <c r="K35" s="20">
        <f>VLOOKUP($B$11,TUKETIM,11,FALSE)</f>
        <v>5300.6750363133197</v>
      </c>
      <c r="L35" s="20">
        <f>VLOOKUP($B$11,TUKETIM,12,FALSE)</f>
        <v>91.662692653921425</v>
      </c>
      <c r="M35" s="20">
        <f>VLOOKUP($B$11,TUKETIM,13,FALSE)</f>
        <v>8012.5496469530162</v>
      </c>
      <c r="N35" s="20">
        <f>VLOOKUP($B$11,TUKETIM,14,FALSE)</f>
        <v>8104.2123396069373</v>
      </c>
      <c r="O35" s="20">
        <f>VLOOKUP($B$11,TUKETIM,15,FALSE)</f>
        <v>28426.652810821077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138936.77599999899</v>
      </c>
      <c r="D36" s="20">
        <f>VLOOKUP($B$11,ANLASMA,4,FALSE)</f>
        <v>994.43</v>
      </c>
      <c r="E36" s="20">
        <f>VLOOKUP($B$11,ANLASMA,5,FALSE)</f>
        <v>139931.20599999899</v>
      </c>
      <c r="F36" s="20">
        <f>VLOOKUP($B$11,ANLASMA,6,FALSE)</f>
        <v>15652.631000000099</v>
      </c>
      <c r="G36" s="20">
        <f>VLOOKUP($B$11,ANLASMA,7,FALSE)</f>
        <v>40803.097999999998</v>
      </c>
      <c r="H36" s="20">
        <f>VLOOKUP($B$11,ANLASMA,8,FALSE)</f>
        <v>56455.729000000094</v>
      </c>
      <c r="I36" s="20">
        <f>VLOOKUP($B$11,ANLASMA,9,FALSE)</f>
        <v>30811.569999999199</v>
      </c>
      <c r="J36" s="20">
        <f>VLOOKUP($B$11,ANLASMA,10,FALSE)</f>
        <v>47103.130000000005</v>
      </c>
      <c r="K36" s="20">
        <f>VLOOKUP($B$11,ANLASMA,11,FALSE)</f>
        <v>77914.699999999197</v>
      </c>
      <c r="L36" s="20">
        <f>VLOOKUP($B$11,ANLASMA,12,FALSE)</f>
        <v>244.06899999999999</v>
      </c>
      <c r="M36" s="20">
        <f>VLOOKUP($B$11,ANLASMA,13,FALSE)</f>
        <v>25563.599999999999</v>
      </c>
      <c r="N36" s="20">
        <f>VLOOKUP($B$11,ANLASMA,14,FALSE)</f>
        <v>25807.668999999998</v>
      </c>
      <c r="O36" s="20">
        <f>VLOOKUP($B$11,ANLASMA,15,FALSE)</f>
        <v>300109.30399999826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23BE723F-2C29-4824-8EC6-12E235535C8B}">
      <formula1>10</formula1>
      <formula2>10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1BF7B-FD6A-4480-B0ED-9061A7D7EE11}">
  <dimension ref="A1:AC67"/>
  <sheetViews>
    <sheetView topLeftCell="A15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83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126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0.46777692548139282</v>
      </c>
      <c r="D16" s="12">
        <f t="shared" si="1"/>
        <v>11.879898181632653</v>
      </c>
      <c r="E16" s="12">
        <f t="shared" si="2"/>
        <v>0.52329657813741071</v>
      </c>
      <c r="F16" s="12">
        <f t="shared" si="3"/>
        <v>0.38210690204399989</v>
      </c>
      <c r="G16" s="12">
        <f t="shared" si="4"/>
        <v>5.2404834973076921</v>
      </c>
      <c r="H16" s="12">
        <f t="shared" si="5"/>
        <v>0.54488756116365966</v>
      </c>
      <c r="I16" s="12">
        <f t="shared" si="6"/>
        <v>0.80108465100730353</v>
      </c>
      <c r="J16" s="12">
        <f t="shared" si="7"/>
        <v>6.4706997689655177</v>
      </c>
      <c r="K16" s="12">
        <f t="shared" si="8"/>
        <v>1.0862040239913293</v>
      </c>
      <c r="L16" s="12">
        <f t="shared" si="9"/>
        <v>91.00808932486666</v>
      </c>
      <c r="M16" s="12">
        <f t="shared" si="10"/>
        <v>57.929335333333334</v>
      </c>
      <c r="N16" s="12">
        <f t="shared" si="11"/>
        <v>74.468712329100001</v>
      </c>
      <c r="O16" s="16">
        <f t="shared" si="12"/>
        <v>0.63727122679136983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2.2409264691210216E-2</v>
      </c>
      <c r="D17" s="12">
        <f t="shared" si="1"/>
        <v>1.5996948979591838</v>
      </c>
      <c r="E17" s="12">
        <f t="shared" si="2"/>
        <v>3.0082715448768865E-2</v>
      </c>
      <c r="F17" s="12">
        <f t="shared" si="3"/>
        <v>2.720434E-2</v>
      </c>
      <c r="G17" s="12">
        <f t="shared" si="4"/>
        <v>0</v>
      </c>
      <c r="H17" s="12">
        <f t="shared" si="5"/>
        <v>2.6292854381443301E-2</v>
      </c>
      <c r="I17" s="12">
        <f t="shared" si="6"/>
        <v>5.531251369446135E-2</v>
      </c>
      <c r="J17" s="12">
        <f t="shared" si="7"/>
        <v>0</v>
      </c>
      <c r="K17" s="12">
        <f t="shared" si="8"/>
        <v>5.2530901734104046E-2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3.2920758502860775E-2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4.0110152443380225E-2</v>
      </c>
      <c r="D19" s="12">
        <f t="shared" si="1"/>
        <v>0</v>
      </c>
      <c r="E19" s="12">
        <f t="shared" si="2"/>
        <v>3.9915017666799044E-2</v>
      </c>
      <c r="F19" s="12">
        <f t="shared" si="3"/>
        <v>5.3125508371253315E-2</v>
      </c>
      <c r="G19" s="12">
        <f t="shared" si="4"/>
        <v>0</v>
      </c>
      <c r="H19" s="12">
        <f t="shared" si="5"/>
        <v>5.1345529997989678E-2</v>
      </c>
      <c r="I19" s="12">
        <f t="shared" si="6"/>
        <v>0.10863696438596715</v>
      </c>
      <c r="J19" s="12">
        <f t="shared" si="7"/>
        <v>0</v>
      </c>
      <c r="K19" s="12">
        <f t="shared" si="8"/>
        <v>0.10317371820008325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4.9297419080148126E-2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2.7458586309488174E-3</v>
      </c>
      <c r="D20" s="12">
        <f t="shared" si="1"/>
        <v>0</v>
      </c>
      <c r="E20" s="12">
        <f t="shared" si="2"/>
        <v>2.7325001050436852E-3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7.7468502738892275E-2</v>
      </c>
      <c r="J20" s="12">
        <f t="shared" si="7"/>
        <v>0</v>
      </c>
      <c r="K20" s="12">
        <f t="shared" si="8"/>
        <v>7.3572687861271677E-2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1.2301532982994277E-2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0.53304220124693202</v>
      </c>
      <c r="D22" s="12">
        <f t="shared" ref="D22:O22" si="13">SUM(D15:D21)</f>
        <v>13.479593079591837</v>
      </c>
      <c r="E22" s="12">
        <f t="shared" si="13"/>
        <v>0.59602681135802227</v>
      </c>
      <c r="F22" s="12">
        <f t="shared" si="13"/>
        <v>0.46243675041525317</v>
      </c>
      <c r="G22" s="12">
        <f t="shared" si="13"/>
        <v>5.2404834973076921</v>
      </c>
      <c r="H22" s="12">
        <f t="shared" si="13"/>
        <v>0.62252594554309271</v>
      </c>
      <c r="I22" s="12">
        <f t="shared" si="13"/>
        <v>1.0425026318266242</v>
      </c>
      <c r="J22" s="12">
        <f t="shared" si="13"/>
        <v>6.4706997689655177</v>
      </c>
      <c r="K22" s="12">
        <f t="shared" si="13"/>
        <v>1.3154813317867882</v>
      </c>
      <c r="L22" s="12">
        <f t="shared" si="13"/>
        <v>91.00808932486666</v>
      </c>
      <c r="M22" s="12">
        <f t="shared" si="13"/>
        <v>57.929335333333334</v>
      </c>
      <c r="N22" s="12">
        <f t="shared" si="13"/>
        <v>74.468712329100001</v>
      </c>
      <c r="O22" s="12">
        <f t="shared" si="13"/>
        <v>0.73179093735737311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1.4650617579566996E-2</v>
      </c>
      <c r="D26" s="12">
        <f>IFERROR((SUMIFS(MESKENOG2,KAYNAK,A26,SEBEP,B26,SÜRE,"Uzun",BİLDİRİM,"Bildirimli",İL,$B$10,İLÇE,$B$11)/VLOOKUP($B$11,ABONE,4,FALSE)),0)</f>
        <v>0.89367102040816315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1.8927027402700556E-2</v>
      </c>
      <c r="F26" s="12">
        <f>IFERROR((SUMIFS(TARIMSALAG2,KAYNAK,A26,SEBEP,B26,SÜRE,"Uzun",BİLDİRİM,"Bildirimli",İL,$B$10,İLÇE,$B$11)/VLOOKUP($B$11,ABONE,6,FALSE)),0)</f>
        <v>2.6286104000000001E-3</v>
      </c>
      <c r="G26" s="12">
        <f>IFERROR((SUMIFS(TARIMSALOG2,KAYNAK,A26,SEBEP,B26,SÜRE,"Uzun",BİLDİRİM,"Bildirimli",İL,$B$10,İLÇE,$B$11)/VLOOKUP($B$11,ABONE,7,FALSE)),0)</f>
        <v>0.79556730769230777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2.9196144072164948E-2</v>
      </c>
      <c r="I26" s="12">
        <f>IFERROR((SUMIFS(TICARETHANEAG2,KAYNAK,A26,SEBEP,B26,SÜRE,"Uzun",BİLDİRİM,"Bildirimli",İL,$B$10,İLÇE,$B$11)/VLOOKUP($B$11,ABONE,9,FALSE)),0)</f>
        <v>1.3560105295191723E-2</v>
      </c>
      <c r="J26" s="12">
        <f>IFERROR((SUMIFS(TICARETHANEOG2,KAYNAK,A26,SEBEP,B26,SÜRE,"Uzun",BİLDİRİM,"Bildirimli",İL,$B$10,İLÇE,$B$11)/VLOOKUP($B$11,ABONE,10,FALSE)),0)</f>
        <v>5.1305891954022992E-2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1.5458303815028903E-2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0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1.9074387587412589E-2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5.6323393195650004E-4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5.6049381453534555E-4</v>
      </c>
      <c r="F28" s="12">
        <f>IFERROR((SUMIFS(TARIMSALAG2,KAYNAK,A28,SEBEP,B28,SÜRE,"Uzun",BİLDİRİM,"Bildirimli",İL,$B$10,İLÇE,$B$11)/VLOOKUP($B$11,ABONE,6,FALSE)),0)</f>
        <v>2.0185558666666664E-3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1.9509238402061855E-3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5.689137476160203E-4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1.5213851511523496E-2</v>
      </c>
      <c r="D30" s="12">
        <f t="shared" ref="D30:O30" si="14">SUM(D25:D29)</f>
        <v>0.89367102040816315</v>
      </c>
      <c r="E30" s="12">
        <f t="shared" si="14"/>
        <v>1.94875212172359E-2</v>
      </c>
      <c r="F30" s="12">
        <f t="shared" si="14"/>
        <v>4.6471662666666665E-3</v>
      </c>
      <c r="G30" s="12">
        <f t="shared" si="14"/>
        <v>0.79556730769230777</v>
      </c>
      <c r="H30" s="12">
        <f t="shared" si="14"/>
        <v>3.1147067912371134E-2</v>
      </c>
      <c r="I30" s="12">
        <f t="shared" si="14"/>
        <v>1.3560105295191723E-2</v>
      </c>
      <c r="J30" s="12">
        <f t="shared" si="14"/>
        <v>5.1305891954022992E-2</v>
      </c>
      <c r="K30" s="12">
        <f t="shared" si="14"/>
        <v>1.5458303815028903E-2</v>
      </c>
      <c r="L30" s="12">
        <f t="shared" si="14"/>
        <v>0</v>
      </c>
      <c r="M30" s="12">
        <f t="shared" si="14"/>
        <v>0</v>
      </c>
      <c r="N30" s="12">
        <f t="shared" si="14"/>
        <v>0</v>
      </c>
      <c r="O30" s="12">
        <f t="shared" si="14"/>
        <v>1.9643301335028611E-2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10023</v>
      </c>
      <c r="D34" s="20">
        <f>VLOOKUP($B$11,ABONE,4,FALSE)</f>
        <v>49</v>
      </c>
      <c r="E34" s="20">
        <f>VLOOKUP($B$11,ABONE,5,FALSE)</f>
        <v>10072</v>
      </c>
      <c r="F34" s="20">
        <f>VLOOKUP($B$11,ABONE,6,FALSE)</f>
        <v>750</v>
      </c>
      <c r="G34" s="20">
        <f>VLOOKUP($B$11,ABONE,7,FALSE)</f>
        <v>26</v>
      </c>
      <c r="H34" s="20">
        <f>VLOOKUP($B$11,ABONE,8,FALSE)</f>
        <v>776</v>
      </c>
      <c r="I34" s="20">
        <f>VLOOKUP($B$11,ABONE,9,FALSE)</f>
        <v>1643</v>
      </c>
      <c r="J34" s="20">
        <f>VLOOKUP($B$11,ABONE,10,FALSE)</f>
        <v>87</v>
      </c>
      <c r="K34" s="20">
        <f>VLOOKUP($B$11,ABONE,11,FALSE)</f>
        <v>1730</v>
      </c>
      <c r="L34" s="20">
        <f>VLOOKUP($B$11,ABONE,12,FALSE)</f>
        <v>3</v>
      </c>
      <c r="M34" s="20">
        <f>VLOOKUP($B$11,ABONE,13,FALSE)</f>
        <v>3</v>
      </c>
      <c r="N34" s="20">
        <f>VLOOKUP($B$11,ABONE,14,FALSE)</f>
        <v>6</v>
      </c>
      <c r="O34" s="20">
        <f>VLOOKUP($B$11,ABONE,15,FALSE)</f>
        <v>12584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1201.6975721172571</v>
      </c>
      <c r="D35" s="20">
        <f>VLOOKUP($B$11,TUKETIM,4,FALSE)</f>
        <v>196.85730000000001</v>
      </c>
      <c r="E35" s="20">
        <f>VLOOKUP($B$11,TUKETIM,5,FALSE)</f>
        <v>1398.5548721172572</v>
      </c>
      <c r="F35" s="20">
        <f>VLOOKUP($B$11,TUKETIM,6,FALSE)</f>
        <v>168.80369561643835</v>
      </c>
      <c r="G35" s="20">
        <f>VLOOKUP($B$11,TUKETIM,7,FALSE)</f>
        <v>50.275399999999998</v>
      </c>
      <c r="H35" s="20">
        <f>VLOOKUP($B$11,TUKETIM,8,FALSE)</f>
        <v>219.07909561643834</v>
      </c>
      <c r="I35" s="20">
        <f>VLOOKUP($B$11,TUKETIM,9,FALSE)</f>
        <v>610.28063027116639</v>
      </c>
      <c r="J35" s="20">
        <f>VLOOKUP($B$11,TUKETIM,10,FALSE)</f>
        <v>451.12082871335133</v>
      </c>
      <c r="K35" s="20">
        <f>VLOOKUP($B$11,TUKETIM,11,FALSE)</f>
        <v>1061.4014589845178</v>
      </c>
      <c r="L35" s="20">
        <f>VLOOKUP($B$11,TUKETIM,12,FALSE)</f>
        <v>73.186776469243597</v>
      </c>
      <c r="M35" s="20">
        <f>VLOOKUP($B$11,TUKETIM,13,FALSE)</f>
        <v>39.589470329670327</v>
      </c>
      <c r="N35" s="20">
        <f>VLOOKUP($B$11,TUKETIM,14,FALSE)</f>
        <v>112.77624679891392</v>
      </c>
      <c r="O35" s="20">
        <f>VLOOKUP($B$11,TUKETIM,15,FALSE)</f>
        <v>2791.811673517127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40842.756999999896</v>
      </c>
      <c r="D36" s="20">
        <f>VLOOKUP($B$11,ANLASMA,4,FALSE)</f>
        <v>867</v>
      </c>
      <c r="E36" s="20">
        <f>VLOOKUP($B$11,ANLASMA,5,FALSE)</f>
        <v>41709.756999999896</v>
      </c>
      <c r="F36" s="20">
        <f>VLOOKUP($B$11,ANLASMA,6,FALSE)</f>
        <v>3391.5</v>
      </c>
      <c r="G36" s="20">
        <f>VLOOKUP($B$11,ANLASMA,7,FALSE)</f>
        <v>1021.2</v>
      </c>
      <c r="H36" s="20">
        <f>VLOOKUP($B$11,ANLASMA,8,FALSE)</f>
        <v>4412.7</v>
      </c>
      <c r="I36" s="20">
        <f>VLOOKUP($B$11,ANLASMA,9,FALSE)</f>
        <v>8305.2490000000307</v>
      </c>
      <c r="J36" s="20">
        <f>VLOOKUP($B$11,ANLASMA,10,FALSE)</f>
        <v>10105.719999999999</v>
      </c>
      <c r="K36" s="20">
        <f>VLOOKUP($B$11,ANLASMA,11,FALSE)</f>
        <v>18410.96900000003</v>
      </c>
      <c r="L36" s="20">
        <f>VLOOKUP($B$11,ANLASMA,12,FALSE)</f>
        <v>225.72</v>
      </c>
      <c r="M36" s="20">
        <f>VLOOKUP($B$11,ANLASMA,13,FALSE)</f>
        <v>0</v>
      </c>
      <c r="N36" s="20">
        <f>VLOOKUP($B$11,ANLASMA,14,FALSE)</f>
        <v>225.72</v>
      </c>
      <c r="O36" s="20">
        <f>VLOOKUP($B$11,ANLASMA,15,FALSE)</f>
        <v>64759.145999999928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C81D5A8A-3AF4-43B9-9DAE-C51B7F155D59}">
      <formula1>10</formula1>
      <formula2>10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10D13-7F37-49EC-8F18-6FA614499747}">
  <dimension ref="A1:AC67"/>
  <sheetViews>
    <sheetView topLeftCell="A21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83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127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0.15225945358384321</v>
      </c>
      <c r="D16" s="12">
        <f t="shared" si="1"/>
        <v>9.7755721194096381</v>
      </c>
      <c r="E16" s="12">
        <f t="shared" si="2"/>
        <v>0.16616355397836227</v>
      </c>
      <c r="F16" s="12">
        <f t="shared" si="3"/>
        <v>0.45137510902810296</v>
      </c>
      <c r="G16" s="12">
        <f t="shared" si="4"/>
        <v>3.6245825510330332</v>
      </c>
      <c r="H16" s="12">
        <f t="shared" si="5"/>
        <v>1.8417410013802633</v>
      </c>
      <c r="I16" s="12">
        <f t="shared" si="6"/>
        <v>0.27731045717476044</v>
      </c>
      <c r="J16" s="12">
        <f t="shared" si="7"/>
        <v>13.365875465070028</v>
      </c>
      <c r="K16" s="12">
        <f t="shared" si="8"/>
        <v>0.76182079601949393</v>
      </c>
      <c r="L16" s="12">
        <f t="shared" si="9"/>
        <v>24.715150775249999</v>
      </c>
      <c r="M16" s="12">
        <f t="shared" si="10"/>
        <v>324.56537518048782</v>
      </c>
      <c r="N16" s="12">
        <f t="shared" si="11"/>
        <v>275.6102365020817</v>
      </c>
      <c r="O16" s="16">
        <f t="shared" si="12"/>
        <v>0.46829932735834107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8.5172626629709064E-2</v>
      </c>
      <c r="D19" s="12">
        <f t="shared" si="1"/>
        <v>0</v>
      </c>
      <c r="E19" s="12">
        <f t="shared" si="2"/>
        <v>8.5049566224976517E-2</v>
      </c>
      <c r="F19" s="12">
        <f t="shared" si="3"/>
        <v>0.14468935986026932</v>
      </c>
      <c r="G19" s="12">
        <f t="shared" si="4"/>
        <v>0</v>
      </c>
      <c r="H19" s="12">
        <f t="shared" si="5"/>
        <v>8.1292574553072372E-2</v>
      </c>
      <c r="I19" s="12">
        <f t="shared" si="6"/>
        <v>0.14727356856988272</v>
      </c>
      <c r="J19" s="12">
        <f t="shared" si="7"/>
        <v>0</v>
      </c>
      <c r="K19" s="12">
        <f t="shared" si="8"/>
        <v>0.14182181992000215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9.3009755214787201E-2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0.23743208021355228</v>
      </c>
      <c r="D22" s="12">
        <f t="shared" ref="D22:O22" si="13">SUM(D15:D21)</f>
        <v>9.7755721194096381</v>
      </c>
      <c r="E22" s="12">
        <f t="shared" si="13"/>
        <v>0.2512131202033388</v>
      </c>
      <c r="F22" s="12">
        <f t="shared" si="13"/>
        <v>0.59606446888837228</v>
      </c>
      <c r="G22" s="12">
        <f t="shared" si="13"/>
        <v>3.6245825510330332</v>
      </c>
      <c r="H22" s="12">
        <f t="shared" si="13"/>
        <v>1.9230335759333357</v>
      </c>
      <c r="I22" s="12">
        <f t="shared" si="13"/>
        <v>0.42458402574464316</v>
      </c>
      <c r="J22" s="12">
        <f t="shared" si="13"/>
        <v>13.365875465070028</v>
      </c>
      <c r="K22" s="12">
        <f t="shared" si="13"/>
        <v>0.90364261593949613</v>
      </c>
      <c r="L22" s="12">
        <f t="shared" si="13"/>
        <v>24.715150775249999</v>
      </c>
      <c r="M22" s="12">
        <f t="shared" si="13"/>
        <v>324.56537518048782</v>
      </c>
      <c r="N22" s="12">
        <f t="shared" si="13"/>
        <v>275.6102365020817</v>
      </c>
      <c r="O22" s="12">
        <f t="shared" si="13"/>
        <v>0.56130908257312828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0.30951593185502851</v>
      </c>
      <c r="D26" s="12">
        <f>IFERROR((SUMIFS(MESKENOG2,KAYNAK,A26,SEBEP,B26,SÜRE,"Uzun",BİLDİRİM,"Bildirimli",İL,$B$10,İLÇE,$B$11)/VLOOKUP($B$11,ABONE,4,FALSE)),0)</f>
        <v>8.8381266843373503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0.32183836844688923</v>
      </c>
      <c r="F26" s="12">
        <f>IFERROR((SUMIFS(TARIMSALAG2,KAYNAK,A26,SEBEP,B26,SÜRE,"Uzun",BİLDİRİM,"Bildirimli",İL,$B$10,İLÇE,$B$11)/VLOOKUP($B$11,ABONE,6,FALSE)),0)</f>
        <v>1.3624921873067917</v>
      </c>
      <c r="G26" s="12">
        <f>IFERROR((SUMIFS(TARIMSALOG2,KAYNAK,A26,SEBEP,B26,SÜRE,"Uzun",BİLDİRİM,"Bildirimli",İL,$B$10,İLÇE,$B$11)/VLOOKUP($B$11,ABONE,7,FALSE)),0)</f>
        <v>4.2357098608048052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2.6214151942473682</v>
      </c>
      <c r="I26" s="12">
        <f>IFERROR((SUMIFS(TICARETHANEAG2,KAYNAK,A26,SEBEP,B26,SÜRE,"Uzun",BİLDİRİM,"Bildirimli",İL,$B$10,İLÇE,$B$11)/VLOOKUP($B$11,ABONE,9,FALSE)),0)</f>
        <v>0.39811364914396463</v>
      </c>
      <c r="J26" s="12">
        <f>IFERROR((SUMIFS(TICARETHANEOG2,KAYNAK,A26,SEBEP,B26,SÜRE,"Uzun",BİLDİRİM,"Bildirimli",İL,$B$10,İLÇE,$B$11)/VLOOKUP($B$11,ABONE,10,FALSE)),0)</f>
        <v>10.266549163473391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0.7634217659643302</v>
      </c>
      <c r="L26" s="12">
        <f>IFERROR((SUMIFS(SANAYIAG2,KAYNAK,A26,SEBEP,B26,SÜRE,"Uzun",BİLDİRİM,"Bildirimli",İL,$B$10,İLÇE,$B$11)/VLOOKUP($B$11,ABONE,12,FALSE)),0)</f>
        <v>23.530528924999999</v>
      </c>
      <c r="M26" s="12">
        <f>IFERROR((SUMIFS(SANAYIOG2,KAYNAK,A26,SEBEP,B26,SÜRE,"Uzun",BİLDİRİM,"Bildirimli",İL,$B$10,İLÇE,$B$11)/VLOOKUP($B$11,ABONE,13,FALSE)),0)</f>
        <v>115.65150730243903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100.61134756734694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0.48267276400518411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1.0482101922842251E-2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1.0466957013543153E-2</v>
      </c>
      <c r="F28" s="12">
        <f>IFERROR((SUMIFS(TARIMSALAG2,KAYNAK,A28,SEBEP,B28,SÜRE,"Uzun",BİLDİRİM,"Bildirimli",İL,$B$10,İLÇE,$B$11)/VLOOKUP($B$11,ABONE,6,FALSE)),0)</f>
        <v>5.7144260584519912E-4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3.2106051670513161E-4</v>
      </c>
      <c r="I28" s="12">
        <f>IFERROR((SUMIFS(TICARETHANEAG2,KAYNAK,A28,SEBEP,B28,SÜRE,"Uzun",BİLDİRİM,"Bildirimli",İL,$B$10,İLÇE,$B$11)/VLOOKUP($B$11,ABONE,9,FALSE)),0)</f>
        <v>1.7907997604177883E-2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1.7245082305060142E-2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1.130856702370721E-2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0.31999803377787078</v>
      </c>
      <c r="D30" s="12">
        <f t="shared" ref="D30:O30" si="14">SUM(D25:D29)</f>
        <v>8.8381266843373503</v>
      </c>
      <c r="E30" s="12">
        <f t="shared" si="14"/>
        <v>0.3323053254604324</v>
      </c>
      <c r="F30" s="12">
        <f t="shared" si="14"/>
        <v>1.3630636299126369</v>
      </c>
      <c r="G30" s="12">
        <f t="shared" si="14"/>
        <v>4.2357098608048052</v>
      </c>
      <c r="H30" s="12">
        <f t="shared" si="14"/>
        <v>2.6217362547640732</v>
      </c>
      <c r="I30" s="12">
        <f t="shared" si="14"/>
        <v>0.41602164674814252</v>
      </c>
      <c r="J30" s="12">
        <f t="shared" si="14"/>
        <v>10.266549163473391</v>
      </c>
      <c r="K30" s="12">
        <f t="shared" si="14"/>
        <v>0.78066684826939037</v>
      </c>
      <c r="L30" s="12">
        <f t="shared" si="14"/>
        <v>23.530528924999999</v>
      </c>
      <c r="M30" s="12">
        <f t="shared" si="14"/>
        <v>115.65150730243903</v>
      </c>
      <c r="N30" s="12">
        <f t="shared" si="14"/>
        <v>100.61134756734694</v>
      </c>
      <c r="O30" s="12">
        <f t="shared" si="14"/>
        <v>0.4939813310288913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57363</v>
      </c>
      <c r="D34" s="20">
        <f>VLOOKUP($B$11,ABONE,4,FALSE)</f>
        <v>83</v>
      </c>
      <c r="E34" s="20">
        <f>VLOOKUP($B$11,ABONE,5,FALSE)</f>
        <v>57446</v>
      </c>
      <c r="F34" s="20">
        <f>VLOOKUP($B$11,ABONE,6,FALSE)</f>
        <v>427</v>
      </c>
      <c r="G34" s="20">
        <f>VLOOKUP($B$11,ABONE,7,FALSE)</f>
        <v>333</v>
      </c>
      <c r="H34" s="20">
        <f>VLOOKUP($B$11,ABONE,8,FALSE)</f>
        <v>760</v>
      </c>
      <c r="I34" s="20">
        <f>VLOOKUP($B$11,ABONE,9,FALSE)</f>
        <v>9287</v>
      </c>
      <c r="J34" s="20">
        <f>VLOOKUP($B$11,ABONE,10,FALSE)</f>
        <v>357</v>
      </c>
      <c r="K34" s="20">
        <f>VLOOKUP($B$11,ABONE,11,FALSE)</f>
        <v>9644</v>
      </c>
      <c r="L34" s="20">
        <f>VLOOKUP($B$11,ABONE,12,FALSE)</f>
        <v>8</v>
      </c>
      <c r="M34" s="20">
        <f>VLOOKUP($B$11,ABONE,13,FALSE)</f>
        <v>41</v>
      </c>
      <c r="N34" s="20">
        <f>VLOOKUP($B$11,ABONE,14,FALSE)</f>
        <v>49</v>
      </c>
      <c r="O34" s="20">
        <f>VLOOKUP($B$11,ABONE,15,FALSE)</f>
        <v>67899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9738.5311795685702</v>
      </c>
      <c r="D35" s="20">
        <f>VLOOKUP($B$11,TUKETIM,4,FALSE)</f>
        <v>1047.7843944802455</v>
      </c>
      <c r="E35" s="20">
        <f>VLOOKUP($B$11,TUKETIM,5,FALSE)</f>
        <v>10786.315574048816</v>
      </c>
      <c r="F35" s="20">
        <f>VLOOKUP($B$11,TUKETIM,6,FALSE)</f>
        <v>125.72818428324339</v>
      </c>
      <c r="G35" s="20">
        <f>VLOOKUP($B$11,TUKETIM,7,FALSE)</f>
        <v>538.75288218459218</v>
      </c>
      <c r="H35" s="20">
        <f>VLOOKUP($B$11,TUKETIM,8,FALSE)</f>
        <v>664.4810664678356</v>
      </c>
      <c r="I35" s="20">
        <f>VLOOKUP($B$11,TUKETIM,9,FALSE)</f>
        <v>3962.26443295839</v>
      </c>
      <c r="J35" s="20">
        <f>VLOOKUP($B$11,TUKETIM,10,FALSE)</f>
        <v>4203.6378125950314</v>
      </c>
      <c r="K35" s="20">
        <f>VLOOKUP($B$11,TUKETIM,11,FALSE)</f>
        <v>8165.9022455534214</v>
      </c>
      <c r="L35" s="20">
        <f>VLOOKUP($B$11,TUKETIM,12,FALSE)</f>
        <v>109.05955901741054</v>
      </c>
      <c r="M35" s="20">
        <f>VLOOKUP($B$11,TUKETIM,13,FALSE)</f>
        <v>30957.647716023232</v>
      </c>
      <c r="N35" s="20">
        <f>VLOOKUP($B$11,TUKETIM,14,FALSE)</f>
        <v>31066.707275040641</v>
      </c>
      <c r="O35" s="20">
        <f>VLOOKUP($B$11,TUKETIM,15,FALSE)</f>
        <v>50683.406161110717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267833.08600000601</v>
      </c>
      <c r="D36" s="20">
        <f>VLOOKUP($B$11,ANLASMA,4,FALSE)</f>
        <v>2007.45</v>
      </c>
      <c r="E36" s="20">
        <f>VLOOKUP($B$11,ANLASMA,5,FALSE)</f>
        <v>269840.53600000602</v>
      </c>
      <c r="F36" s="20">
        <f>VLOOKUP($B$11,ANLASMA,6,FALSE)</f>
        <v>1928.5609999999999</v>
      </c>
      <c r="G36" s="20">
        <f>VLOOKUP($B$11,ANLASMA,7,FALSE)</f>
        <v>5123.4620000000004</v>
      </c>
      <c r="H36" s="20">
        <f>VLOOKUP($B$11,ANLASMA,8,FALSE)</f>
        <v>7052.0230000000001</v>
      </c>
      <c r="I36" s="20">
        <f>VLOOKUP($B$11,ANLASMA,9,FALSE)</f>
        <v>48711.6560000014</v>
      </c>
      <c r="J36" s="20">
        <f>VLOOKUP($B$11,ANLASMA,10,FALSE)</f>
        <v>134633.28</v>
      </c>
      <c r="K36" s="20">
        <f>VLOOKUP($B$11,ANLASMA,11,FALSE)</f>
        <v>183344.93600000138</v>
      </c>
      <c r="L36" s="20">
        <f>VLOOKUP($B$11,ANLASMA,12,FALSE)</f>
        <v>378.15</v>
      </c>
      <c r="M36" s="20">
        <f>VLOOKUP($B$11,ANLASMA,13,FALSE)</f>
        <v>103942</v>
      </c>
      <c r="N36" s="20">
        <f>VLOOKUP($B$11,ANLASMA,14,FALSE)</f>
        <v>104320.15</v>
      </c>
      <c r="O36" s="20">
        <f>VLOOKUP($B$11,ANLASMA,15,FALSE)</f>
        <v>564557.64500000747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CB1701E6-CBBA-44C3-90A4-A2AA7C41CD61}">
      <formula1>10</formula1>
      <formula2>10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FA007-0158-4B81-BA73-D916263A7CA9}">
  <dimension ref="A1:AC67"/>
  <sheetViews>
    <sheetView topLeftCell="A12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83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129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6.7921846902225858E-2</v>
      </c>
      <c r="D16" s="12">
        <f t="shared" si="1"/>
        <v>1.2761590871826087</v>
      </c>
      <c r="E16" s="12">
        <f t="shared" si="2"/>
        <v>6.9537231226265206E-2</v>
      </c>
      <c r="F16" s="12">
        <f t="shared" si="3"/>
        <v>0.40917539620870153</v>
      </c>
      <c r="G16" s="12">
        <f t="shared" si="4"/>
        <v>0.76343662616293528</v>
      </c>
      <c r="H16" s="12">
        <f t="shared" si="5"/>
        <v>0.53437365066285702</v>
      </c>
      <c r="I16" s="12">
        <f t="shared" si="6"/>
        <v>0.13219133943145636</v>
      </c>
      <c r="J16" s="12">
        <f t="shared" si="7"/>
        <v>8.0706172959265761</v>
      </c>
      <c r="K16" s="12">
        <f t="shared" si="8"/>
        <v>0.40385030725169013</v>
      </c>
      <c r="L16" s="12">
        <f t="shared" si="9"/>
        <v>2.7087468623188409</v>
      </c>
      <c r="M16" s="12">
        <f t="shared" si="10"/>
        <v>83.016445295454545</v>
      </c>
      <c r="N16" s="12">
        <f t="shared" si="11"/>
        <v>47.721979105095535</v>
      </c>
      <c r="O16" s="16">
        <f t="shared" si="12"/>
        <v>0.21087105615062968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2.5703304661932474E-2</v>
      </c>
      <c r="D19" s="12">
        <f t="shared" si="1"/>
        <v>0</v>
      </c>
      <c r="E19" s="12">
        <f t="shared" si="2"/>
        <v>2.5668939957681793E-2</v>
      </c>
      <c r="F19" s="12">
        <f t="shared" si="3"/>
        <v>5.6452159374575116E-2</v>
      </c>
      <c r="G19" s="12">
        <f t="shared" si="4"/>
        <v>0</v>
      </c>
      <c r="H19" s="12">
        <f t="shared" si="5"/>
        <v>3.6501594039560437E-2</v>
      </c>
      <c r="I19" s="12">
        <f t="shared" si="6"/>
        <v>4.4383649493315983E-2</v>
      </c>
      <c r="J19" s="12">
        <f t="shared" si="7"/>
        <v>0</v>
      </c>
      <c r="K19" s="12">
        <f t="shared" si="8"/>
        <v>4.2864807285109177E-2</v>
      </c>
      <c r="L19" s="12">
        <f t="shared" si="9"/>
        <v>7.7640685507246371E-2</v>
      </c>
      <c r="M19" s="12">
        <f t="shared" si="10"/>
        <v>0</v>
      </c>
      <c r="N19" s="12">
        <f t="shared" si="11"/>
        <v>3.4122339490445859E-2</v>
      </c>
      <c r="O19" s="16">
        <f t="shared" si="12"/>
        <v>2.8815385615854866E-2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9.3625151564158335E-2</v>
      </c>
      <c r="D22" s="12">
        <f t="shared" ref="D22:O22" si="13">SUM(D15:D21)</f>
        <v>1.2761590871826087</v>
      </c>
      <c r="E22" s="12">
        <f t="shared" si="13"/>
        <v>9.5206171183947003E-2</v>
      </c>
      <c r="F22" s="12">
        <f t="shared" si="13"/>
        <v>0.46562755558327662</v>
      </c>
      <c r="G22" s="12">
        <f t="shared" si="13"/>
        <v>0.76343662616293528</v>
      </c>
      <c r="H22" s="12">
        <f t="shared" si="13"/>
        <v>0.57087524470241746</v>
      </c>
      <c r="I22" s="12">
        <f t="shared" si="13"/>
        <v>0.17657498892477236</v>
      </c>
      <c r="J22" s="12">
        <f t="shared" si="13"/>
        <v>8.0706172959265761</v>
      </c>
      <c r="K22" s="12">
        <f t="shared" si="13"/>
        <v>0.4467151145367993</v>
      </c>
      <c r="L22" s="12">
        <f t="shared" si="13"/>
        <v>2.7863875478260871</v>
      </c>
      <c r="M22" s="12">
        <f t="shared" si="13"/>
        <v>83.016445295454545</v>
      </c>
      <c r="N22" s="12">
        <f t="shared" si="13"/>
        <v>47.75610144458598</v>
      </c>
      <c r="O22" s="12">
        <f t="shared" si="13"/>
        <v>0.23968644176648454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2.3604384194412104E-2</v>
      </c>
      <c r="D26" s="12">
        <f>IFERROR((SUMIFS(MESKENOG2,KAYNAK,A26,SEBEP,B26,SÜRE,"Uzun",BİLDİRİM,"Bildirimli",İL,$B$10,İLÇE,$B$11)/VLOOKUP($B$11,ABONE,4,FALSE)),0)</f>
        <v>0.58160342695652179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2.435041558332849E-2</v>
      </c>
      <c r="F26" s="12">
        <f>IFERROR((SUMIFS(TARIMSALAG2,KAYNAK,A26,SEBEP,B26,SÜRE,"Uzun",BİLDİRİM,"Bildirimli",İL,$B$10,İLÇE,$B$11)/VLOOKUP($B$11,ABONE,6,FALSE)),0)</f>
        <v>0.14408331781101291</v>
      </c>
      <c r="G26" s="12">
        <f>IFERROR((SUMIFS(TARIMSALOG2,KAYNAK,A26,SEBEP,B26,SÜRE,"Uzun",BİLDİRİM,"Bildirimli",İL,$B$10,İLÇE,$B$11)/VLOOKUP($B$11,ABONE,7,FALSE)),0)</f>
        <v>0.20743822388059704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0.16647335934065935</v>
      </c>
      <c r="I26" s="12">
        <f>IFERROR((SUMIFS(TICARETHANEAG2,KAYNAK,A26,SEBEP,B26,SÜRE,"Uzun",BİLDİRİM,"Bildirimli",İL,$B$10,İLÇE,$B$11)/VLOOKUP($B$11,ABONE,9,FALSE)),0)</f>
        <v>4.5015429368766652E-2</v>
      </c>
      <c r="J26" s="12">
        <f>IFERROR((SUMIFS(TICARETHANEOG2,KAYNAK,A26,SEBEP,B26,SÜRE,"Uzun",BİLDİRİM,"Bildirimli",İL,$B$10,İLÇE,$B$11)/VLOOKUP($B$11,ABONE,10,FALSE)),0)</f>
        <v>0.814561684965035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7.1349886933891729E-2</v>
      </c>
      <c r="L26" s="12">
        <f>IFERROR((SUMIFS(SANAYIAG2,KAYNAK,A26,SEBEP,B26,SÜRE,"Uzun",BİLDİRİM,"Bildirimli",İL,$B$10,İLÇE,$B$11)/VLOOKUP($B$11,ABONE,12,FALSE)),0)</f>
        <v>1.1099755666666666</v>
      </c>
      <c r="M26" s="12">
        <f>IFERROR((SUMIFS(SANAYIOG2,KAYNAK,A26,SEBEP,B26,SÜRE,"Uzun",BİLDİRİM,"Bildirimli",İL,$B$10,İLÇE,$B$11)/VLOOKUP($B$11,ABONE,13,FALSE)),0)</f>
        <v>13.847772331818181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8.2496323522292982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4.9701317244524701E-2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5.6989187776484282E-3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5.6912994593966166E-3</v>
      </c>
      <c r="F28" s="12">
        <f>IFERROR((SUMIFS(TARIMSALAG2,KAYNAK,A28,SEBEP,B28,SÜRE,"Uzun",BİLDİRİM,"Bildirimli",İL,$B$10,İLÇE,$B$11)/VLOOKUP($B$11,ABONE,6,FALSE)),0)</f>
        <v>7.0696044289598914E-2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4.5711596109890111E-2</v>
      </c>
      <c r="I28" s="12">
        <f>IFERROR((SUMIFS(TICARETHANEAG2,KAYNAK,A28,SEBEP,B28,SÜRE,"Uzun",BİLDİRİM,"Bildirimli",İL,$B$10,İLÇE,$B$11)/VLOOKUP($B$11,ABONE,9,FALSE)),0)</f>
        <v>6.9794784860310972E-3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6.7406354292551601E-3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7.5411134571888635E-3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2.9303302972060533E-2</v>
      </c>
      <c r="D30" s="12">
        <f t="shared" ref="D30:O30" si="14">SUM(D25:D29)</f>
        <v>0.58160342695652179</v>
      </c>
      <c r="E30" s="12">
        <f t="shared" si="14"/>
        <v>3.0041715042725105E-2</v>
      </c>
      <c r="F30" s="12">
        <f t="shared" si="14"/>
        <v>0.21477936210061183</v>
      </c>
      <c r="G30" s="12">
        <f t="shared" si="14"/>
        <v>0.20743822388059704</v>
      </c>
      <c r="H30" s="12">
        <f t="shared" si="14"/>
        <v>0.21218495545054947</v>
      </c>
      <c r="I30" s="12">
        <f t="shared" si="14"/>
        <v>5.1994907854797746E-2</v>
      </c>
      <c r="J30" s="12">
        <f t="shared" si="14"/>
        <v>0.814561684965035</v>
      </c>
      <c r="K30" s="12">
        <f t="shared" si="14"/>
        <v>7.8090522363146883E-2</v>
      </c>
      <c r="L30" s="12">
        <f t="shared" si="14"/>
        <v>1.1099755666666666</v>
      </c>
      <c r="M30" s="12">
        <f t="shared" si="14"/>
        <v>13.847772331818181</v>
      </c>
      <c r="N30" s="12">
        <f t="shared" si="14"/>
        <v>8.2496323522292982</v>
      </c>
      <c r="O30" s="12">
        <f t="shared" si="14"/>
        <v>5.7242430701713566E-2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85900</v>
      </c>
      <c r="D34" s="20">
        <f>VLOOKUP($B$11,ABONE,4,FALSE)</f>
        <v>115</v>
      </c>
      <c r="E34" s="20">
        <f>VLOOKUP($B$11,ABONE,5,FALSE)</f>
        <v>86015</v>
      </c>
      <c r="F34" s="20">
        <f>VLOOKUP($B$11,ABONE,6,FALSE)</f>
        <v>2942</v>
      </c>
      <c r="G34" s="20">
        <f>VLOOKUP($B$11,ABONE,7,FALSE)</f>
        <v>1608</v>
      </c>
      <c r="H34" s="20">
        <f>VLOOKUP($B$11,ABONE,8,FALSE)</f>
        <v>4550</v>
      </c>
      <c r="I34" s="20">
        <f>VLOOKUP($B$11,ABONE,9,FALSE)</f>
        <v>16143</v>
      </c>
      <c r="J34" s="20">
        <f>VLOOKUP($B$11,ABONE,10,FALSE)</f>
        <v>572</v>
      </c>
      <c r="K34" s="20">
        <f>VLOOKUP($B$11,ABONE,11,FALSE)</f>
        <v>16715</v>
      </c>
      <c r="L34" s="20">
        <f>VLOOKUP($B$11,ABONE,12,FALSE)</f>
        <v>69</v>
      </c>
      <c r="M34" s="20">
        <f>VLOOKUP($B$11,ABONE,13,FALSE)</f>
        <v>88</v>
      </c>
      <c r="N34" s="20">
        <f>VLOOKUP($B$11,ABONE,14,FALSE)</f>
        <v>157</v>
      </c>
      <c r="O34" s="20">
        <f>VLOOKUP($B$11,ABONE,15,FALSE)</f>
        <v>107437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14073.451854294015</v>
      </c>
      <c r="D35" s="20">
        <f>VLOOKUP($B$11,TUKETIM,4,FALSE)</f>
        <v>560.84825349748564</v>
      </c>
      <c r="E35" s="20">
        <f>VLOOKUP($B$11,TUKETIM,5,FALSE)</f>
        <v>14634.300107791501</v>
      </c>
      <c r="F35" s="20">
        <f>VLOOKUP($B$11,TUKETIM,6,FALSE)</f>
        <v>1588.8654581305721</v>
      </c>
      <c r="G35" s="20">
        <f>VLOOKUP($B$11,TUKETIM,7,FALSE)</f>
        <v>1652.3252836105653</v>
      </c>
      <c r="H35" s="20">
        <f>VLOOKUP($B$11,TUKETIM,8,FALSE)</f>
        <v>3241.1907417411376</v>
      </c>
      <c r="I35" s="20">
        <f>VLOOKUP($B$11,TUKETIM,9,FALSE)</f>
        <v>7217.1420070324102</v>
      </c>
      <c r="J35" s="20">
        <f>VLOOKUP($B$11,TUKETIM,10,FALSE)</f>
        <v>4608.6403409033828</v>
      </c>
      <c r="K35" s="20">
        <f>VLOOKUP($B$11,TUKETIM,11,FALSE)</f>
        <v>11825.782347935794</v>
      </c>
      <c r="L35" s="20">
        <f>VLOOKUP($B$11,TUKETIM,12,FALSE)</f>
        <v>581.86287617461846</v>
      </c>
      <c r="M35" s="20">
        <f>VLOOKUP($B$11,TUKETIM,13,FALSE)</f>
        <v>17160.145044625351</v>
      </c>
      <c r="N35" s="20">
        <f>VLOOKUP($B$11,TUKETIM,14,FALSE)</f>
        <v>17742.00792079997</v>
      </c>
      <c r="O35" s="20">
        <f>VLOOKUP($B$11,TUKETIM,15,FALSE)</f>
        <v>47443.281118268402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431980.77500001405</v>
      </c>
      <c r="D36" s="20">
        <f>VLOOKUP($B$11,ANLASMA,4,FALSE)</f>
        <v>1253.82</v>
      </c>
      <c r="E36" s="20">
        <f>VLOOKUP($B$11,ANLASMA,5,FALSE)</f>
        <v>433234.59500001406</v>
      </c>
      <c r="F36" s="20">
        <f>VLOOKUP($B$11,ANLASMA,6,FALSE)</f>
        <v>16233.6080000002</v>
      </c>
      <c r="G36" s="20">
        <f>VLOOKUP($B$11,ANLASMA,7,FALSE)</f>
        <v>51211.188999999998</v>
      </c>
      <c r="H36" s="20">
        <f>VLOOKUP($B$11,ANLASMA,8,FALSE)</f>
        <v>67444.797000000195</v>
      </c>
      <c r="I36" s="20">
        <f>VLOOKUP($B$11,ANLASMA,9,FALSE)</f>
        <v>81999.972999996404</v>
      </c>
      <c r="J36" s="20">
        <f>VLOOKUP($B$11,ANLASMA,10,FALSE)</f>
        <v>72566.885999999999</v>
      </c>
      <c r="K36" s="20">
        <f>VLOOKUP($B$11,ANLASMA,11,FALSE)</f>
        <v>154566.85899999639</v>
      </c>
      <c r="L36" s="20">
        <f>VLOOKUP($B$11,ANLASMA,12,FALSE)</f>
        <v>1978.415</v>
      </c>
      <c r="M36" s="20">
        <f>VLOOKUP($B$11,ANLASMA,13,FALSE)</f>
        <v>52157</v>
      </c>
      <c r="N36" s="20">
        <f>VLOOKUP($B$11,ANLASMA,14,FALSE)</f>
        <v>54135.415000000001</v>
      </c>
      <c r="O36" s="20">
        <f>VLOOKUP($B$11,ANLASMA,15,FALSE)</f>
        <v>709381.66600001068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3240B3D0-806B-413D-BCC6-0862DDB27893}">
      <formula1>10</formula1>
      <formula2>10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0C72C-A3AB-4D3A-9080-6EFC8332B7DF}">
  <dimension ref="A1:AC67"/>
  <sheetViews>
    <sheetView topLeftCell="A9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83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114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4.5329704624312905E-2</v>
      </c>
      <c r="D16" s="12">
        <f t="shared" si="1"/>
        <v>2.7119860614000002</v>
      </c>
      <c r="E16" s="12">
        <f t="shared" si="2"/>
        <v>5.23583191651028E-2</v>
      </c>
      <c r="F16" s="12">
        <f t="shared" si="3"/>
        <v>0.5478118674049588</v>
      </c>
      <c r="G16" s="12">
        <f t="shared" si="4"/>
        <v>0.86879806265432113</v>
      </c>
      <c r="H16" s="12">
        <f t="shared" si="5"/>
        <v>0.71381270900239435</v>
      </c>
      <c r="I16" s="12">
        <f t="shared" si="6"/>
        <v>3.900541610769958E-2</v>
      </c>
      <c r="J16" s="12">
        <f t="shared" si="7"/>
        <v>2.8236885372261904</v>
      </c>
      <c r="K16" s="12">
        <f t="shared" si="8"/>
        <v>0.14528137347887324</v>
      </c>
      <c r="L16" s="12">
        <f t="shared" si="9"/>
        <v>0</v>
      </c>
      <c r="M16" s="12">
        <f t="shared" si="10"/>
        <v>149.91427331111112</v>
      </c>
      <c r="N16" s="12">
        <f t="shared" si="11"/>
        <v>122.65713270909092</v>
      </c>
      <c r="O16" s="16">
        <f t="shared" si="12"/>
        <v>0.23629488374424712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8.1420806178118393E-3</v>
      </c>
      <c r="D19" s="12">
        <f t="shared" si="1"/>
        <v>0</v>
      </c>
      <c r="E19" s="12">
        <f t="shared" si="2"/>
        <v>8.1206202050079068E-3</v>
      </c>
      <c r="F19" s="12">
        <f t="shared" si="3"/>
        <v>8.9653825950413227E-3</v>
      </c>
      <c r="G19" s="12">
        <f t="shared" si="4"/>
        <v>0</v>
      </c>
      <c r="H19" s="12">
        <f t="shared" si="5"/>
        <v>4.3288559217877099E-3</v>
      </c>
      <c r="I19" s="12">
        <f t="shared" si="6"/>
        <v>1.7379903235710911E-2</v>
      </c>
      <c r="J19" s="12">
        <f t="shared" si="7"/>
        <v>0</v>
      </c>
      <c r="K19" s="12">
        <f t="shared" si="8"/>
        <v>1.6716608427987278E-2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9.2078296729343635E-3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7.5083456659619447E-5</v>
      </c>
      <c r="D20" s="12">
        <f t="shared" si="1"/>
        <v>0</v>
      </c>
      <c r="E20" s="12">
        <f t="shared" si="2"/>
        <v>7.4885556141275703E-5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6.0136235238545108E-6</v>
      </c>
      <c r="J20" s="12">
        <f t="shared" si="7"/>
        <v>0</v>
      </c>
      <c r="K20" s="12">
        <f t="shared" si="8"/>
        <v>5.7841167651067693E-6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5.5831686563706563E-5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5.3546868698784361E-2</v>
      </c>
      <c r="D22" s="12">
        <f t="shared" ref="D22:O22" si="13">SUM(D15:D21)</f>
        <v>2.7119860614000002</v>
      </c>
      <c r="E22" s="12">
        <f t="shared" si="13"/>
        <v>6.0553824926251984E-2</v>
      </c>
      <c r="F22" s="12">
        <f t="shared" si="13"/>
        <v>0.55677725000000011</v>
      </c>
      <c r="G22" s="12">
        <f t="shared" si="13"/>
        <v>0.86879806265432113</v>
      </c>
      <c r="H22" s="12">
        <f t="shared" si="13"/>
        <v>0.71814156492418202</v>
      </c>
      <c r="I22" s="12">
        <f t="shared" si="13"/>
        <v>5.6391332966934347E-2</v>
      </c>
      <c r="J22" s="12">
        <f t="shared" si="13"/>
        <v>2.8236885372261904</v>
      </c>
      <c r="K22" s="12">
        <f t="shared" si="13"/>
        <v>0.16200376602362562</v>
      </c>
      <c r="L22" s="12">
        <f t="shared" si="13"/>
        <v>0</v>
      </c>
      <c r="M22" s="12">
        <f t="shared" si="13"/>
        <v>149.91427331111112</v>
      </c>
      <c r="N22" s="12">
        <f t="shared" si="13"/>
        <v>122.65713270909092</v>
      </c>
      <c r="O22" s="12">
        <f t="shared" si="13"/>
        <v>0.2455585451037452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4.7405596194503172E-2</v>
      </c>
      <c r="D26" s="12">
        <f>IFERROR((SUMIFS(MESKENOG2,KAYNAK,A26,SEBEP,B26,SÜRE,"Uzun",BİLDİRİM,"Bildirimli",İL,$B$10,İLÇE,$B$11)/VLOOKUP($B$11,ABONE,4,FALSE)),0)</f>
        <v>1.9639548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5.2457122825513965E-2</v>
      </c>
      <c r="F26" s="12">
        <f>IFERROR((SUMIFS(TARIMSALAG2,KAYNAK,A26,SEBEP,B26,SÜRE,"Uzun",BİLDİRİM,"Bildirimli",İL,$B$10,İLÇE,$B$11)/VLOOKUP($B$11,ABONE,6,FALSE)),0)</f>
        <v>0.48435170247933884</v>
      </c>
      <c r="G26" s="12">
        <f>IFERROR((SUMIFS(TARIMSALOG2,KAYNAK,A26,SEBEP,B26,SÜRE,"Uzun",BİLDİRİM,"Bildirimli",İL,$B$10,İLÇE,$B$11)/VLOOKUP($B$11,ABONE,7,FALSE)),0)</f>
        <v>1.7031635802469136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1.1146710135674383</v>
      </c>
      <c r="I26" s="12">
        <f>IFERROR((SUMIFS(TICARETHANEAG2,KAYNAK,A26,SEBEP,B26,SÜRE,"Uzun",BİLDİRİM,"Bildirimli",İL,$B$10,İLÇE,$B$11)/VLOOKUP($B$11,ABONE,9,FALSE)),0)</f>
        <v>2.5441280113367971E-2</v>
      </c>
      <c r="J26" s="12">
        <f>IFERROR((SUMIFS(TICARETHANEOG2,KAYNAK,A26,SEBEP,B26,SÜRE,"Uzun",BİLDİRİM,"Bildirimli",İL,$B$10,İLÇE,$B$11)/VLOOKUP($B$11,ABONE,10,FALSE)),0)</f>
        <v>0.29371342857142857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3.5679744661517486E-2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65.565816666666663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53.644759090909091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0.197904406023166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2.6621792177589851E-2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2.6551624037954663E-2</v>
      </c>
      <c r="F28" s="12">
        <f>IFERROR((SUMIFS(TARIMSALAG2,KAYNAK,A28,SEBEP,B28,SÜRE,"Uzun",BİLDİRİM,"Bildirimli",İL,$B$10,İLÇE,$B$11)/VLOOKUP($B$11,ABONE,6,FALSE)),0)</f>
        <v>9.4228148760330571E-4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4.5497230646448524E-4</v>
      </c>
      <c r="I28" s="12">
        <f>IFERROR((SUMIFS(TICARETHANEAG2,KAYNAK,A28,SEBEP,B28,SÜRE,"Uzun",BİLDİRİM,"Bildirimli",İL,$B$10,İLÇE,$B$11)/VLOOKUP($B$11,ABONE,9,FALSE)),0)</f>
        <v>5.2184350452054794E-2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5.0192762338482508E-2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2.8022123876988415E-2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7.4027388372093023E-2</v>
      </c>
      <c r="D30" s="12">
        <f t="shared" ref="D30:O30" si="14">SUM(D25:D29)</f>
        <v>1.9639548</v>
      </c>
      <c r="E30" s="12">
        <f t="shared" si="14"/>
        <v>7.9008746863468621E-2</v>
      </c>
      <c r="F30" s="12">
        <f t="shared" si="14"/>
        <v>0.48529398396694212</v>
      </c>
      <c r="G30" s="12">
        <f t="shared" si="14"/>
        <v>1.7031635802469136</v>
      </c>
      <c r="H30" s="12">
        <f t="shared" si="14"/>
        <v>1.1151259858739027</v>
      </c>
      <c r="I30" s="12">
        <f t="shared" si="14"/>
        <v>7.7625630565422765E-2</v>
      </c>
      <c r="J30" s="12">
        <f t="shared" si="14"/>
        <v>0.29371342857142857</v>
      </c>
      <c r="K30" s="12">
        <f t="shared" si="14"/>
        <v>8.5872506999999987E-2</v>
      </c>
      <c r="L30" s="12">
        <f t="shared" si="14"/>
        <v>0</v>
      </c>
      <c r="M30" s="12">
        <f t="shared" si="14"/>
        <v>65.565816666666663</v>
      </c>
      <c r="N30" s="12">
        <f t="shared" si="14"/>
        <v>53.644759090909091</v>
      </c>
      <c r="O30" s="12">
        <f t="shared" si="14"/>
        <v>0.22592652990015441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9460</v>
      </c>
      <c r="D34" s="20">
        <f>VLOOKUP($B$11,ABONE,4,FALSE)</f>
        <v>25</v>
      </c>
      <c r="E34" s="20">
        <f>VLOOKUP($B$11,ABONE,5,FALSE)</f>
        <v>9485</v>
      </c>
      <c r="F34" s="20">
        <f>VLOOKUP($B$11,ABONE,6,FALSE)</f>
        <v>605</v>
      </c>
      <c r="G34" s="20">
        <f>VLOOKUP($B$11,ABONE,7,FALSE)</f>
        <v>648</v>
      </c>
      <c r="H34" s="20">
        <f>VLOOKUP($B$11,ABONE,8,FALSE)</f>
        <v>1253</v>
      </c>
      <c r="I34" s="20">
        <f>VLOOKUP($B$11,ABONE,9,FALSE)</f>
        <v>2117</v>
      </c>
      <c r="J34" s="20">
        <f>VLOOKUP($B$11,ABONE,10,FALSE)</f>
        <v>84</v>
      </c>
      <c r="K34" s="20">
        <f>VLOOKUP($B$11,ABONE,11,FALSE)</f>
        <v>2201</v>
      </c>
      <c r="L34" s="20">
        <f>VLOOKUP($B$11,ABONE,12,FALSE)</f>
        <v>2</v>
      </c>
      <c r="M34" s="20">
        <f>VLOOKUP($B$11,ABONE,13,FALSE)</f>
        <v>9</v>
      </c>
      <c r="N34" s="20">
        <f>VLOOKUP($B$11,ABONE,14,FALSE)</f>
        <v>11</v>
      </c>
      <c r="O34" s="20">
        <f>VLOOKUP($B$11,ABONE,15,FALSE)</f>
        <v>12950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1410.7678247426056</v>
      </c>
      <c r="D35" s="20">
        <f>VLOOKUP($B$11,TUKETIM,4,FALSE)</f>
        <v>28.462299999999999</v>
      </c>
      <c r="E35" s="20">
        <f>VLOOKUP($B$11,TUKETIM,5,FALSE)</f>
        <v>1439.2301247426055</v>
      </c>
      <c r="F35" s="20">
        <f>VLOOKUP($B$11,TUKETIM,6,FALSE)</f>
        <v>422.67756375901223</v>
      </c>
      <c r="G35" s="20">
        <f>VLOOKUP($B$11,TUKETIM,7,FALSE)</f>
        <v>1137.4021825392015</v>
      </c>
      <c r="H35" s="20">
        <f>VLOOKUP($B$11,TUKETIM,8,FALSE)</f>
        <v>1560.0797462982136</v>
      </c>
      <c r="I35" s="20">
        <f>VLOOKUP($B$11,TUKETIM,9,FALSE)</f>
        <v>717.74886842559476</v>
      </c>
      <c r="J35" s="20">
        <f>VLOOKUP($B$11,TUKETIM,10,FALSE)</f>
        <v>705.65946094001833</v>
      </c>
      <c r="K35" s="20">
        <f>VLOOKUP($B$11,TUKETIM,11,FALSE)</f>
        <v>1423.4083293656131</v>
      </c>
      <c r="L35" s="20">
        <f>VLOOKUP($B$11,TUKETIM,12,FALSE)</f>
        <v>11.813800000000001</v>
      </c>
      <c r="M35" s="20">
        <f>VLOOKUP($B$11,TUKETIM,13,FALSE)</f>
        <v>1437.015605479452</v>
      </c>
      <c r="N35" s="20">
        <f>VLOOKUP($B$11,TUKETIM,14,FALSE)</f>
        <v>1448.8294054794519</v>
      </c>
      <c r="O35" s="20">
        <f>VLOOKUP($B$11,TUKETIM,15,FALSE)</f>
        <v>5871.547605885884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44506.476999999904</v>
      </c>
      <c r="D36" s="20">
        <f>VLOOKUP($B$11,ANLASMA,4,FALSE)</f>
        <v>211.52</v>
      </c>
      <c r="E36" s="20">
        <f>VLOOKUP($B$11,ANLASMA,5,FALSE)</f>
        <v>44717.996999999901</v>
      </c>
      <c r="F36" s="20">
        <f>VLOOKUP($B$11,ANLASMA,6,FALSE)</f>
        <v>3985.855</v>
      </c>
      <c r="G36" s="20">
        <f>VLOOKUP($B$11,ANLASMA,7,FALSE)</f>
        <v>13171.245000000001</v>
      </c>
      <c r="H36" s="20">
        <f>VLOOKUP($B$11,ANLASMA,8,FALSE)</f>
        <v>17157.100000000002</v>
      </c>
      <c r="I36" s="20">
        <f>VLOOKUP($B$11,ANLASMA,9,FALSE)</f>
        <v>10771.294</v>
      </c>
      <c r="J36" s="20">
        <f>VLOOKUP($B$11,ANLASMA,10,FALSE)</f>
        <v>19057.986000000001</v>
      </c>
      <c r="K36" s="20">
        <f>VLOOKUP($B$11,ANLASMA,11,FALSE)</f>
        <v>29829.279999999999</v>
      </c>
      <c r="L36" s="20">
        <f>VLOOKUP($B$11,ANLASMA,12,FALSE)</f>
        <v>19.52</v>
      </c>
      <c r="M36" s="20">
        <f>VLOOKUP($B$11,ANLASMA,13,FALSE)</f>
        <v>5968</v>
      </c>
      <c r="N36" s="20">
        <f>VLOOKUP($B$11,ANLASMA,14,FALSE)</f>
        <v>5987.52</v>
      </c>
      <c r="O36" s="20">
        <f>VLOOKUP($B$11,ANLASMA,15,FALSE)</f>
        <v>97691.89699999991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930CD6A5-B94D-460E-B76B-01E3E3D6114C}">
      <formula1>10</formula1>
      <formula2>10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2B81B-CD93-44C0-9A52-A2EBDC9C0773}">
  <dimension ref="A1:AC67"/>
  <sheetViews>
    <sheetView topLeftCell="A12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83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118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5.7757673897219385E-2</v>
      </c>
      <c r="D16" s="12">
        <f t="shared" si="1"/>
        <v>2.3131540115789475</v>
      </c>
      <c r="E16" s="12">
        <f t="shared" si="2"/>
        <v>6.3979005258420429E-2</v>
      </c>
      <c r="F16" s="12">
        <f t="shared" si="3"/>
        <v>0.28332363527791354</v>
      </c>
      <c r="G16" s="12">
        <f t="shared" si="4"/>
        <v>0.58399743424657535</v>
      </c>
      <c r="H16" s="12">
        <f t="shared" si="5"/>
        <v>0.37172657617146138</v>
      </c>
      <c r="I16" s="12">
        <f t="shared" si="6"/>
        <v>0.15778510616929281</v>
      </c>
      <c r="J16" s="12">
        <f t="shared" si="7"/>
        <v>1.7905397444262297</v>
      </c>
      <c r="K16" s="12">
        <f t="shared" si="8"/>
        <v>0.21731770206509265</v>
      </c>
      <c r="L16" s="12">
        <f t="shared" si="9"/>
        <v>0</v>
      </c>
      <c r="M16" s="12">
        <f t="shared" si="10"/>
        <v>542.35817780000002</v>
      </c>
      <c r="N16" s="12">
        <f t="shared" si="11"/>
        <v>451.96514816666667</v>
      </c>
      <c r="O16" s="16">
        <f t="shared" si="12"/>
        <v>0.40389243883172249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5.092029640413452E-5</v>
      </c>
      <c r="D19" s="12">
        <f t="shared" si="1"/>
        <v>0</v>
      </c>
      <c r="E19" s="12">
        <f t="shared" si="2"/>
        <v>5.077983681765389E-5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3.3941922950024261E-5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5.7808594193623518E-2</v>
      </c>
      <c r="D22" s="12">
        <f t="shared" ref="D22:O22" si="13">SUM(D15:D21)</f>
        <v>2.3131540115789475</v>
      </c>
      <c r="E22" s="12">
        <f t="shared" si="13"/>
        <v>6.4029785095238087E-2</v>
      </c>
      <c r="F22" s="12">
        <f t="shared" si="13"/>
        <v>0.28332363527791354</v>
      </c>
      <c r="G22" s="12">
        <f t="shared" si="13"/>
        <v>0.58399743424657535</v>
      </c>
      <c r="H22" s="12">
        <f t="shared" si="13"/>
        <v>0.37172657617146138</v>
      </c>
      <c r="I22" s="12">
        <f t="shared" si="13"/>
        <v>0.15778510616929281</v>
      </c>
      <c r="J22" s="12">
        <f t="shared" si="13"/>
        <v>1.7905397444262297</v>
      </c>
      <c r="K22" s="12">
        <f t="shared" si="13"/>
        <v>0.21731770206509265</v>
      </c>
      <c r="L22" s="12">
        <f t="shared" si="13"/>
        <v>0</v>
      </c>
      <c r="M22" s="12">
        <f t="shared" si="13"/>
        <v>542.35817780000002</v>
      </c>
      <c r="N22" s="12">
        <f t="shared" si="13"/>
        <v>451.96514816666667</v>
      </c>
      <c r="O22" s="12">
        <f t="shared" si="13"/>
        <v>0.40392638075467252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8.2056878730528467E-3</v>
      </c>
      <c r="D26" s="12">
        <f>IFERROR((SUMIFS(MESKENOG2,KAYNAK,A26,SEBEP,B26,SÜRE,"Uzun",BİLDİRİM,"Bildirimli",İL,$B$10,İLÇE,$B$11)/VLOOKUP($B$11,ABONE,4,FALSE)),0)</f>
        <v>2.5274375263157896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1.5154788472706156E-2</v>
      </c>
      <c r="F26" s="12">
        <f>IFERROR((SUMIFS(TARIMSALAG2,KAYNAK,A26,SEBEP,B26,SÜRE,"Uzun",BİLDİRİM,"Bildirimli",İL,$B$10,İLÇE,$B$11)/VLOOKUP($B$11,ABONE,6,FALSE)),0)</f>
        <v>0.12436961695191523</v>
      </c>
      <c r="G26" s="12">
        <f>IFERROR((SUMIFS(TARIMSALOG2,KAYNAK,A26,SEBEP,B26,SÜRE,"Uzun",BİLDİRİM,"Bildirimli",İL,$B$10,İLÇE,$B$11)/VLOOKUP($B$11,ABONE,7,FALSE)),0)</f>
        <v>6.7760661448140899E-2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0.10772567203682393</v>
      </c>
      <c r="I26" s="12">
        <f>IFERROR((SUMIFS(TICARETHANEAG2,KAYNAK,A26,SEBEP,B26,SÜRE,"Uzun",BİLDİRİM,"Bildirimli",İL,$B$10,İLÇE,$B$11)/VLOOKUP($B$11,ABONE,9,FALSE)),0)</f>
        <v>4.9541821960297772E-3</v>
      </c>
      <c r="J26" s="12">
        <f>IFERROR((SUMIFS(TICARETHANEOG2,KAYNAK,A26,SEBEP,B26,SÜRE,"Uzun",BİLDİRİM,"Bildirimli",İL,$B$10,İLÇE,$B$11)/VLOOKUP($B$11,ABONE,10,FALSE)),0)</f>
        <v>0.66663295081967222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2.9079947220561866E-2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146.11697999999998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121.76414999999999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0.10391548303736049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8.2056878730528467E-3</v>
      </c>
      <c r="D30" s="12">
        <f t="shared" ref="D30:O30" si="14">SUM(D25:D29)</f>
        <v>2.5274375263157896</v>
      </c>
      <c r="E30" s="12">
        <f t="shared" si="14"/>
        <v>1.5154788472706156E-2</v>
      </c>
      <c r="F30" s="12">
        <f t="shared" si="14"/>
        <v>0.12436961695191523</v>
      </c>
      <c r="G30" s="12">
        <f t="shared" si="14"/>
        <v>6.7760661448140899E-2</v>
      </c>
      <c r="H30" s="12">
        <f t="shared" si="14"/>
        <v>0.10772567203682393</v>
      </c>
      <c r="I30" s="12">
        <f t="shared" si="14"/>
        <v>4.9541821960297772E-3</v>
      </c>
      <c r="J30" s="12">
        <f t="shared" si="14"/>
        <v>0.66663295081967222</v>
      </c>
      <c r="K30" s="12">
        <f t="shared" si="14"/>
        <v>2.9079947220561866E-2</v>
      </c>
      <c r="L30" s="12">
        <f t="shared" si="14"/>
        <v>0</v>
      </c>
      <c r="M30" s="12">
        <f t="shared" si="14"/>
        <v>146.11697999999998</v>
      </c>
      <c r="N30" s="12">
        <f t="shared" si="14"/>
        <v>121.76414999999999</v>
      </c>
      <c r="O30" s="12">
        <f t="shared" si="14"/>
        <v>0.10391548303736049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6869</v>
      </c>
      <c r="D34" s="20">
        <f>VLOOKUP($B$11,ABONE,4,FALSE)</f>
        <v>19</v>
      </c>
      <c r="E34" s="20">
        <f>VLOOKUP($B$11,ABONE,5,FALSE)</f>
        <v>6888</v>
      </c>
      <c r="F34" s="20">
        <f>VLOOKUP($B$11,ABONE,6,FALSE)</f>
        <v>1227</v>
      </c>
      <c r="G34" s="20">
        <f>VLOOKUP($B$11,ABONE,7,FALSE)</f>
        <v>511</v>
      </c>
      <c r="H34" s="20">
        <f>VLOOKUP($B$11,ABONE,8,FALSE)</f>
        <v>1738</v>
      </c>
      <c r="I34" s="20">
        <f>VLOOKUP($B$11,ABONE,9,FALSE)</f>
        <v>1612</v>
      </c>
      <c r="J34" s="20">
        <f>VLOOKUP($B$11,ABONE,10,FALSE)</f>
        <v>61</v>
      </c>
      <c r="K34" s="20">
        <f>VLOOKUP($B$11,ABONE,11,FALSE)</f>
        <v>1673</v>
      </c>
      <c r="L34" s="20">
        <f>VLOOKUP($B$11,ABONE,12,FALSE)</f>
        <v>1</v>
      </c>
      <c r="M34" s="20">
        <f>VLOOKUP($B$11,ABONE,13,FALSE)</f>
        <v>5</v>
      </c>
      <c r="N34" s="20">
        <f>VLOOKUP($B$11,ABONE,14,FALSE)</f>
        <v>6</v>
      </c>
      <c r="O34" s="20">
        <f>VLOOKUP($B$11,ABONE,15,FALSE)</f>
        <v>10305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999.77946126100244</v>
      </c>
      <c r="D35" s="20">
        <f>VLOOKUP($B$11,TUKETIM,4,FALSE)</f>
        <v>59.777999999999999</v>
      </c>
      <c r="E35" s="20">
        <f>VLOOKUP($B$11,TUKETIM,5,FALSE)</f>
        <v>1059.5574612610023</v>
      </c>
      <c r="F35" s="20">
        <f>VLOOKUP($B$11,TUKETIM,6,FALSE)</f>
        <v>1017.1813764387338</v>
      </c>
      <c r="G35" s="20">
        <f>VLOOKUP($B$11,TUKETIM,7,FALSE)</f>
        <v>997.1191606717864</v>
      </c>
      <c r="H35" s="20">
        <f>VLOOKUP($B$11,TUKETIM,8,FALSE)</f>
        <v>2014.3005371105201</v>
      </c>
      <c r="I35" s="20">
        <f>VLOOKUP($B$11,TUKETIM,9,FALSE)</f>
        <v>541.76870594731179</v>
      </c>
      <c r="J35" s="20">
        <f>VLOOKUP($B$11,TUKETIM,10,FALSE)</f>
        <v>433.50890536391313</v>
      </c>
      <c r="K35" s="20">
        <f>VLOOKUP($B$11,TUKETIM,11,FALSE)</f>
        <v>975.27761131122497</v>
      </c>
      <c r="L35" s="20">
        <f>VLOOKUP($B$11,TUKETIM,12,FALSE)</f>
        <v>34.134300000000003</v>
      </c>
      <c r="M35" s="20">
        <f>VLOOKUP($B$11,TUKETIM,13,FALSE)</f>
        <v>359.06284663414971</v>
      </c>
      <c r="N35" s="20">
        <f>VLOOKUP($B$11,TUKETIM,14,FALSE)</f>
        <v>393.1971466341497</v>
      </c>
      <c r="O35" s="20">
        <f>VLOOKUP($B$11,TUKETIM,15,FALSE)</f>
        <v>4442.3327563168968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29133.1809999998</v>
      </c>
      <c r="D36" s="20">
        <f>VLOOKUP($B$11,ANLASMA,4,FALSE)</f>
        <v>249.5</v>
      </c>
      <c r="E36" s="20">
        <f>VLOOKUP($B$11,ANLASMA,5,FALSE)</f>
        <v>29382.6809999998</v>
      </c>
      <c r="F36" s="20">
        <f>VLOOKUP($B$11,ANLASMA,6,FALSE)</f>
        <v>8667.5400000000391</v>
      </c>
      <c r="G36" s="20">
        <f>VLOOKUP($B$11,ANLASMA,7,FALSE)</f>
        <v>8167.9740000000102</v>
      </c>
      <c r="H36" s="20">
        <f>VLOOKUP($B$11,ANLASMA,8,FALSE)</f>
        <v>16835.51400000005</v>
      </c>
      <c r="I36" s="20">
        <f>VLOOKUP($B$11,ANLASMA,9,FALSE)</f>
        <v>7959.5030000000297</v>
      </c>
      <c r="J36" s="20">
        <f>VLOOKUP($B$11,ANLASMA,10,FALSE)</f>
        <v>23036.43</v>
      </c>
      <c r="K36" s="20">
        <f>VLOOKUP($B$11,ANLASMA,11,FALSE)</f>
        <v>30995.93300000003</v>
      </c>
      <c r="L36" s="20">
        <f>VLOOKUP($B$11,ANLASMA,12,FALSE)</f>
        <v>167</v>
      </c>
      <c r="M36" s="20">
        <f>VLOOKUP($B$11,ANLASMA,13,FALSE)</f>
        <v>3630</v>
      </c>
      <c r="N36" s="20">
        <f>VLOOKUP($B$11,ANLASMA,14,FALSE)</f>
        <v>3797</v>
      </c>
      <c r="O36" s="20">
        <f>VLOOKUP($B$11,ANLASMA,15,FALSE)</f>
        <v>81011.127999999881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C7821029-F2F3-4105-BCC1-795BBFFCD0F3}">
      <formula1>10</formula1>
      <formula2>10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D1D56-9ED8-4AB1-BD64-ABDA765572F8}">
  <dimension ref="A1:AC67"/>
  <sheetViews>
    <sheetView topLeftCell="A9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83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121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7.6125046138415239E-2</v>
      </c>
      <c r="D16" s="12">
        <f t="shared" si="1"/>
        <v>3.9766062253333341</v>
      </c>
      <c r="E16" s="12">
        <f t="shared" si="2"/>
        <v>9.074088867849113E-2</v>
      </c>
      <c r="F16" s="12">
        <f t="shared" si="3"/>
        <v>0.19204444182072825</v>
      </c>
      <c r="G16" s="12">
        <f t="shared" si="4"/>
        <v>3.3457313868087426</v>
      </c>
      <c r="H16" s="12">
        <f t="shared" si="5"/>
        <v>0.55028448585102407</v>
      </c>
      <c r="I16" s="12">
        <f t="shared" si="6"/>
        <v>0.13742155552769431</v>
      </c>
      <c r="J16" s="12">
        <f t="shared" si="7"/>
        <v>2.8568315440303036</v>
      </c>
      <c r="K16" s="12">
        <f t="shared" si="8"/>
        <v>0.24980794202811524</v>
      </c>
      <c r="L16" s="12">
        <f t="shared" si="9"/>
        <v>0.10711018999999999</v>
      </c>
      <c r="M16" s="12">
        <f t="shared" si="10"/>
        <v>167.60620855000002</v>
      </c>
      <c r="N16" s="12">
        <f t="shared" si="11"/>
        <v>111.77317576333336</v>
      </c>
      <c r="O16" s="16">
        <f t="shared" si="12"/>
        <v>0.20925761542078095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1.2276062973667252E-2</v>
      </c>
      <c r="D19" s="12">
        <f t="shared" si="1"/>
        <v>0</v>
      </c>
      <c r="E19" s="12">
        <f t="shared" si="2"/>
        <v>1.2230062238067699E-2</v>
      </c>
      <c r="F19" s="12">
        <f t="shared" si="3"/>
        <v>6.3690430518207278E-3</v>
      </c>
      <c r="G19" s="12">
        <f t="shared" si="4"/>
        <v>0</v>
      </c>
      <c r="H19" s="12">
        <f t="shared" si="5"/>
        <v>5.6455577144630658E-3</v>
      </c>
      <c r="I19" s="12">
        <f t="shared" si="6"/>
        <v>2.1848076898236448E-2</v>
      </c>
      <c r="J19" s="12">
        <f t="shared" si="7"/>
        <v>0</v>
      </c>
      <c r="K19" s="12">
        <f t="shared" si="8"/>
        <v>2.094515073963682E-2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1.252191116048587E-2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8.8401109112082488E-2</v>
      </c>
      <c r="D22" s="12">
        <f t="shared" ref="D22:O22" si="13">SUM(D15:D21)</f>
        <v>3.9766062253333341</v>
      </c>
      <c r="E22" s="12">
        <f t="shared" si="13"/>
        <v>0.10297095091655883</v>
      </c>
      <c r="F22" s="12">
        <f t="shared" si="13"/>
        <v>0.19841348487254898</v>
      </c>
      <c r="G22" s="12">
        <f t="shared" si="13"/>
        <v>3.3457313868087426</v>
      </c>
      <c r="H22" s="12">
        <f t="shared" si="13"/>
        <v>0.55593004356548714</v>
      </c>
      <c r="I22" s="12">
        <f t="shared" si="13"/>
        <v>0.15926963242593076</v>
      </c>
      <c r="J22" s="12">
        <f t="shared" si="13"/>
        <v>2.8568315440303036</v>
      </c>
      <c r="K22" s="12">
        <f t="shared" si="13"/>
        <v>0.27075309276775206</v>
      </c>
      <c r="L22" s="12">
        <f t="shared" si="13"/>
        <v>0.10711018999999999</v>
      </c>
      <c r="M22" s="12">
        <f t="shared" si="13"/>
        <v>167.60620855000002</v>
      </c>
      <c r="N22" s="12">
        <f t="shared" si="13"/>
        <v>111.77317576333336</v>
      </c>
      <c r="O22" s="12">
        <f t="shared" si="13"/>
        <v>0.22177952658126682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7.5257505507773326E-2</v>
      </c>
      <c r="D26" s="12">
        <f>IFERROR((SUMIFS(MESKENOG2,KAYNAK,A26,SEBEP,B26,SÜRE,"Uzun",BİLDİRİM,"Bildirimli",İL,$B$10,İLÇE,$B$11)/VLOOKUP($B$11,ABONE,4,FALSE)),0)</f>
        <v>6.0551803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9.7665410058705979E-2</v>
      </c>
      <c r="F26" s="12">
        <f>IFERROR((SUMIFS(TARIMSALAG2,KAYNAK,A26,SEBEP,B26,SÜRE,"Uzun",BİLDİRİM,"Bildirimli",İL,$B$10,İLÇE,$B$11)/VLOOKUP($B$11,ABONE,6,FALSE)),0)</f>
        <v>0.46751828173529414</v>
      </c>
      <c r="G26" s="12">
        <f>IFERROR((SUMIFS(TARIMSALOG2,KAYNAK,A26,SEBEP,B26,SÜRE,"Uzun",BİLDİRİM,"Bildirimli",İL,$B$10,İLÇE,$B$11)/VLOOKUP($B$11,ABONE,7,FALSE)),0)</f>
        <v>5.0430529508196731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0.98727175438733716</v>
      </c>
      <c r="I26" s="12">
        <f>IFERROR((SUMIFS(TICARETHANEAG2,KAYNAK,A26,SEBEP,B26,SÜRE,"Uzun",BİLDİRİM,"Bildirimli",İL,$B$10,İLÇE,$B$11)/VLOOKUP($B$11,ABONE,9,FALSE)),0)</f>
        <v>0.13315799924232527</v>
      </c>
      <c r="J26" s="12">
        <f>IFERROR((SUMIFS(TICARETHANEOG2,KAYNAK,A26,SEBEP,B26,SÜRE,"Uzun",BİLDİRİM,"Bildirimli",İL,$B$10,İLÇE,$B$11)/VLOOKUP($B$11,ABONE,10,FALSE)),0)</f>
        <v>4.5251752166666668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0.31466904266750156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170.72421600000001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113.81614400000001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0.28674146049638943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7.5257505507773326E-2</v>
      </c>
      <c r="D30" s="12">
        <f t="shared" ref="D30:O30" si="14">SUM(D25:D29)</f>
        <v>6.0551803</v>
      </c>
      <c r="E30" s="12">
        <f t="shared" si="14"/>
        <v>9.7665410058705979E-2</v>
      </c>
      <c r="F30" s="12">
        <f t="shared" si="14"/>
        <v>0.46751828173529414</v>
      </c>
      <c r="G30" s="12">
        <f t="shared" si="14"/>
        <v>5.0430529508196731</v>
      </c>
      <c r="H30" s="12">
        <f t="shared" si="14"/>
        <v>0.98727175438733716</v>
      </c>
      <c r="I30" s="12">
        <f t="shared" si="14"/>
        <v>0.13315799924232527</v>
      </c>
      <c r="J30" s="12">
        <f t="shared" si="14"/>
        <v>4.5251752166666668</v>
      </c>
      <c r="K30" s="12">
        <f t="shared" si="14"/>
        <v>0.31466904266750156</v>
      </c>
      <c r="L30" s="12">
        <f t="shared" si="14"/>
        <v>0</v>
      </c>
      <c r="M30" s="12">
        <f t="shared" si="14"/>
        <v>170.72421600000001</v>
      </c>
      <c r="N30" s="12">
        <f t="shared" si="14"/>
        <v>113.81614400000001</v>
      </c>
      <c r="O30" s="12">
        <f t="shared" si="14"/>
        <v>0.28674146049638943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7976</v>
      </c>
      <c r="D34" s="20">
        <f>VLOOKUP($B$11,ABONE,4,FALSE)</f>
        <v>30</v>
      </c>
      <c r="E34" s="20">
        <f>VLOOKUP($B$11,ABONE,5,FALSE)</f>
        <v>8006</v>
      </c>
      <c r="F34" s="20">
        <f>VLOOKUP($B$11,ABONE,6,FALSE)</f>
        <v>1428</v>
      </c>
      <c r="G34" s="20">
        <f>VLOOKUP($B$11,ABONE,7,FALSE)</f>
        <v>183</v>
      </c>
      <c r="H34" s="20">
        <f>VLOOKUP($B$11,ABONE,8,FALSE)</f>
        <v>1611</v>
      </c>
      <c r="I34" s="20">
        <f>VLOOKUP($B$11,ABONE,9,FALSE)</f>
        <v>1531</v>
      </c>
      <c r="J34" s="20">
        <f>VLOOKUP($B$11,ABONE,10,FALSE)</f>
        <v>66</v>
      </c>
      <c r="K34" s="20">
        <f>VLOOKUP($B$11,ABONE,11,FALSE)</f>
        <v>1597</v>
      </c>
      <c r="L34" s="20">
        <f>VLOOKUP($B$11,ABONE,12,FALSE)</f>
        <v>1</v>
      </c>
      <c r="M34" s="20">
        <f>VLOOKUP($B$11,ABONE,13,FALSE)</f>
        <v>2</v>
      </c>
      <c r="N34" s="20">
        <f>VLOOKUP($B$11,ABONE,14,FALSE)</f>
        <v>3</v>
      </c>
      <c r="O34" s="20">
        <f>VLOOKUP($B$11,ABONE,15,FALSE)</f>
        <v>11217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875.86222114039788</v>
      </c>
      <c r="D35" s="20">
        <f>VLOOKUP($B$11,TUKETIM,4,FALSE)</f>
        <v>83.046000000000006</v>
      </c>
      <c r="E35" s="20">
        <f>VLOOKUP($B$11,TUKETIM,5,FALSE)</f>
        <v>958.90822114039793</v>
      </c>
      <c r="F35" s="20">
        <f>VLOOKUP($B$11,TUKETIM,6,FALSE)</f>
        <v>511.92856795753039</v>
      </c>
      <c r="G35" s="20">
        <f>VLOOKUP($B$11,TUKETIM,7,FALSE)</f>
        <v>1034.6023490279242</v>
      </c>
      <c r="H35" s="20">
        <f>VLOOKUP($B$11,TUKETIM,8,FALSE)</f>
        <v>1546.5309169854545</v>
      </c>
      <c r="I35" s="20">
        <f>VLOOKUP($B$11,TUKETIM,9,FALSE)</f>
        <v>717.49621723259531</v>
      </c>
      <c r="J35" s="20">
        <f>VLOOKUP($B$11,TUKETIM,10,FALSE)</f>
        <v>354.77486882296205</v>
      </c>
      <c r="K35" s="20">
        <f>VLOOKUP($B$11,TUKETIM,11,FALSE)</f>
        <v>1072.2710860555574</v>
      </c>
      <c r="L35" s="20">
        <f>VLOOKUP($B$11,TUKETIM,12,FALSE)</f>
        <v>23.053638583638584</v>
      </c>
      <c r="M35" s="20">
        <f>VLOOKUP($B$11,TUKETIM,13,FALSE)</f>
        <v>19.700192271544246</v>
      </c>
      <c r="N35" s="20">
        <f>VLOOKUP($B$11,TUKETIM,14,FALSE)</f>
        <v>42.753830855182827</v>
      </c>
      <c r="O35" s="20">
        <f>VLOOKUP($B$11,TUKETIM,15,FALSE)</f>
        <v>3620.464055036593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31064.352999999901</v>
      </c>
      <c r="D36" s="20">
        <f>VLOOKUP($B$11,ANLASMA,4,FALSE)</f>
        <v>602.1</v>
      </c>
      <c r="E36" s="20">
        <f>VLOOKUP($B$11,ANLASMA,5,FALSE)</f>
        <v>31666.452999999899</v>
      </c>
      <c r="F36" s="20">
        <f>VLOOKUP($B$11,ANLASMA,6,FALSE)</f>
        <v>6253.2170000000297</v>
      </c>
      <c r="G36" s="20">
        <f>VLOOKUP($B$11,ANLASMA,7,FALSE)</f>
        <v>12809.4</v>
      </c>
      <c r="H36" s="20">
        <f>VLOOKUP($B$11,ANLASMA,8,FALSE)</f>
        <v>19062.617000000027</v>
      </c>
      <c r="I36" s="20">
        <f>VLOOKUP($B$11,ANLASMA,9,FALSE)</f>
        <v>8033.61600000003</v>
      </c>
      <c r="J36" s="20">
        <f>VLOOKUP($B$11,ANLASMA,10,FALSE)</f>
        <v>15687</v>
      </c>
      <c r="K36" s="20">
        <f>VLOOKUP($B$11,ANLASMA,11,FALSE)</f>
        <v>23720.616000000031</v>
      </c>
      <c r="L36" s="20">
        <f>VLOOKUP($B$11,ANLASMA,12,FALSE)</f>
        <v>31.481999999999999</v>
      </c>
      <c r="M36" s="20">
        <f>VLOOKUP($B$11,ANLASMA,13,FALSE)</f>
        <v>390</v>
      </c>
      <c r="N36" s="20">
        <f>VLOOKUP($B$11,ANLASMA,14,FALSE)</f>
        <v>421.48199999999997</v>
      </c>
      <c r="O36" s="20">
        <f>VLOOKUP($B$11,ANLASMA,15,FALSE)</f>
        <v>74871.167999999947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0E1C8238-1AB4-443C-8C19-EE2788BECF7F}">
      <formula1>10</formula1>
      <formula2>10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4BEAC-AEFC-4365-BEA4-A652F5ED1216}">
  <dimension ref="A1:AC67"/>
  <sheetViews>
    <sheetView topLeftCell="A12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104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9.7028787763440177E-2</v>
      </c>
      <c r="D16" s="12">
        <f t="shared" si="1"/>
        <v>0.93136943448275855</v>
      </c>
      <c r="E16" s="12">
        <f t="shared" si="2"/>
        <v>9.7157571448530988E-2</v>
      </c>
      <c r="F16" s="12">
        <f t="shared" si="3"/>
        <v>11.752712200000001</v>
      </c>
      <c r="G16" s="12">
        <f t="shared" si="4"/>
        <v>0</v>
      </c>
      <c r="H16" s="12">
        <f t="shared" si="5"/>
        <v>7.3454451250000004</v>
      </c>
      <c r="I16" s="12">
        <f t="shared" si="6"/>
        <v>0.17991371307424883</v>
      </c>
      <c r="J16" s="12">
        <f t="shared" si="7"/>
        <v>11.125924870087976</v>
      </c>
      <c r="K16" s="12">
        <f t="shared" si="8"/>
        <v>0.27182452060279239</v>
      </c>
      <c r="L16" s="12">
        <f t="shared" si="9"/>
        <v>6.2788700791044771</v>
      </c>
      <c r="M16" s="12">
        <f t="shared" si="10"/>
        <v>13.980362852631581</v>
      </c>
      <c r="N16" s="12">
        <f t="shared" si="11"/>
        <v>7.9803626686046503</v>
      </c>
      <c r="O16" s="16">
        <f t="shared" si="12"/>
        <v>0.15509199157815973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1.2546283277704139E-2</v>
      </c>
      <c r="D17" s="12">
        <f t="shared" si="1"/>
        <v>0</v>
      </c>
      <c r="E17" s="12">
        <f t="shared" si="2"/>
        <v>1.2544346710666385E-2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6.7044428855227212E-2</v>
      </c>
      <c r="J17" s="12">
        <f t="shared" si="7"/>
        <v>3.5297202785923751</v>
      </c>
      <c r="K17" s="12">
        <f t="shared" si="8"/>
        <v>9.6119616975696237E-2</v>
      </c>
      <c r="L17" s="12">
        <f t="shared" si="9"/>
        <v>0.77747082089552233</v>
      </c>
      <c r="M17" s="12">
        <f t="shared" si="10"/>
        <v>0</v>
      </c>
      <c r="N17" s="12">
        <f t="shared" si="11"/>
        <v>0.60570401162790699</v>
      </c>
      <c r="O17" s="16">
        <f t="shared" si="12"/>
        <v>3.8131180249701059E-2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0.19560610595252628</v>
      </c>
      <c r="D19" s="12">
        <f t="shared" si="1"/>
        <v>0</v>
      </c>
      <c r="E19" s="12">
        <f t="shared" si="2"/>
        <v>0.19557591339838204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0.20332250450833012</v>
      </c>
      <c r="J19" s="12">
        <f t="shared" si="7"/>
        <v>0</v>
      </c>
      <c r="K19" s="12">
        <f t="shared" si="8"/>
        <v>0.20161525834257846</v>
      </c>
      <c r="L19" s="12">
        <f t="shared" si="9"/>
        <v>1.840487251492537</v>
      </c>
      <c r="M19" s="12">
        <f t="shared" si="10"/>
        <v>0</v>
      </c>
      <c r="N19" s="12">
        <f t="shared" si="11"/>
        <v>1.4338679749999999</v>
      </c>
      <c r="O19" s="16">
        <f t="shared" si="12"/>
        <v>0.19818265763804832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9.5463913101340961E-4</v>
      </c>
      <c r="D20" s="12">
        <f t="shared" si="1"/>
        <v>0</v>
      </c>
      <c r="E20" s="12">
        <f t="shared" si="2"/>
        <v>9.5449177879497558E-4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5.2861434442513034E-3</v>
      </c>
      <c r="J20" s="12">
        <f t="shared" si="7"/>
        <v>0</v>
      </c>
      <c r="K20" s="12">
        <f t="shared" si="8"/>
        <v>5.2417570732067667E-3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2.246997231155443E-3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0.30613581612468399</v>
      </c>
      <c r="D22" s="12">
        <f t="shared" ref="D22:O22" si="13">SUM(D15:D21)</f>
        <v>0.93136943448275855</v>
      </c>
      <c r="E22" s="12">
        <f t="shared" si="13"/>
        <v>0.3062323233363744</v>
      </c>
      <c r="F22" s="12">
        <f t="shared" si="13"/>
        <v>11.752712200000001</v>
      </c>
      <c r="G22" s="12">
        <f t="shared" si="13"/>
        <v>0</v>
      </c>
      <c r="H22" s="12">
        <f t="shared" si="13"/>
        <v>7.3454451250000004</v>
      </c>
      <c r="I22" s="12">
        <f t="shared" si="13"/>
        <v>0.45556678988205751</v>
      </c>
      <c r="J22" s="12">
        <f t="shared" si="13"/>
        <v>14.655645148680351</v>
      </c>
      <c r="K22" s="12">
        <f t="shared" si="13"/>
        <v>0.57480115299427381</v>
      </c>
      <c r="L22" s="12">
        <f t="shared" si="13"/>
        <v>8.8968281514925369</v>
      </c>
      <c r="M22" s="12">
        <f t="shared" si="13"/>
        <v>13.980362852631581</v>
      </c>
      <c r="N22" s="12">
        <f t="shared" si="13"/>
        <v>10.019934655232557</v>
      </c>
      <c r="O22" s="12">
        <f t="shared" si="13"/>
        <v>0.39365282669706453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6.868503905755094E-2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6.8674437257824142E-2</v>
      </c>
      <c r="F26" s="12">
        <f>IFERROR((SUMIFS(TARIMSALAG2,KAYNAK,A26,SEBEP,B26,SÜRE,"Uzun",BİLDİRİM,"Bildirimli",İL,$B$10,İLÇE,$B$11)/VLOOKUP($B$11,ABONE,6,FALSE)),0)</f>
        <v>0</v>
      </c>
      <c r="G26" s="12">
        <f>IFERROR((SUMIFS(TARIMSALOG2,KAYNAK,A26,SEBEP,B26,SÜRE,"Uzun",BİLDİRİM,"Bildirimli",İL,$B$10,İLÇE,$B$11)/VLOOKUP($B$11,ABONE,7,FALSE)),0)</f>
        <v>0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</v>
      </c>
      <c r="I26" s="12">
        <f>IFERROR((SUMIFS(TICARETHANEAG2,KAYNAK,A26,SEBEP,B26,SÜRE,"Uzun",BİLDİRİM,"Bildirimli",İL,$B$10,İLÇE,$B$11)/VLOOKUP($B$11,ABONE,9,FALSE)),0)</f>
        <v>6.279581816488701E-2</v>
      </c>
      <c r="J26" s="12">
        <f>IFERROR((SUMIFS(TICARETHANEOG2,KAYNAK,A26,SEBEP,B26,SÜRE,"Uzun",BİLDİRİM,"Bildirimli",İL,$B$10,İLÇE,$B$11)/VLOOKUP($B$11,ABONE,10,FALSE)),0)</f>
        <v>5.5050750557184749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0.1084932208391815</v>
      </c>
      <c r="L26" s="12">
        <f>IFERROR((SUMIFS(SANAYIAG2,KAYNAK,A26,SEBEP,B26,SÜRE,"Uzun",BİLDİRİM,"Bildirimli",İL,$B$10,İLÇE,$B$11)/VLOOKUP($B$11,ABONE,12,FALSE)),0)</f>
        <v>3.4934682477611942</v>
      </c>
      <c r="M26" s="12">
        <f>IFERROR((SUMIFS(SANAYIOG2,KAYNAK,A26,SEBEP,B26,SÜRE,"Uzun",BİLDİRİM,"Bildirimli",İL,$B$10,İLÇE,$B$11)/VLOOKUP($B$11,ABONE,13,FALSE)),0)</f>
        <v>3.8970195789473685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3.5826249372093022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8.2927195817767252E-2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4.3912460285013125E-2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4.3905682228017884E-2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4.1385816352123163E-2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4.1038310420821941E-2</v>
      </c>
      <c r="L28" s="12">
        <f>IFERROR((SUMIFS(SANAYIAG2,KAYNAK,A28,SEBEP,B28,SÜRE,"Uzun",BİLDİRİM,"Bildirimli",İL,$B$10,İLÇE,$B$11)/VLOOKUP($B$11,ABONE,12,FALSE)),0)</f>
        <v>5.2083026119402985E-2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4.0576311046511632E-2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4.3037382192274272E-2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0.11259749934256406</v>
      </c>
      <c r="D30" s="12">
        <f t="shared" ref="D30:O30" si="14">SUM(D25:D29)</f>
        <v>0</v>
      </c>
      <c r="E30" s="12">
        <f t="shared" si="14"/>
        <v>0.11258011948584203</v>
      </c>
      <c r="F30" s="12">
        <f t="shared" si="14"/>
        <v>0</v>
      </c>
      <c r="G30" s="12">
        <f t="shared" si="14"/>
        <v>0</v>
      </c>
      <c r="H30" s="12">
        <f t="shared" si="14"/>
        <v>0</v>
      </c>
      <c r="I30" s="12">
        <f t="shared" si="14"/>
        <v>0.10418163451701018</v>
      </c>
      <c r="J30" s="12">
        <f t="shared" si="14"/>
        <v>5.5050750557184749</v>
      </c>
      <c r="K30" s="12">
        <f t="shared" si="14"/>
        <v>0.14953153126000346</v>
      </c>
      <c r="L30" s="12">
        <f t="shared" si="14"/>
        <v>3.5455512738805974</v>
      </c>
      <c r="M30" s="12">
        <f t="shared" si="14"/>
        <v>3.8970195789473685</v>
      </c>
      <c r="N30" s="12">
        <f t="shared" si="14"/>
        <v>3.623201248255814</v>
      </c>
      <c r="O30" s="12">
        <f t="shared" si="14"/>
        <v>0.12596457801004152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187851</v>
      </c>
      <c r="D34" s="20">
        <f>VLOOKUP($B$11,ABONE,4,FALSE)</f>
        <v>29</v>
      </c>
      <c r="E34" s="20">
        <f>VLOOKUP($B$11,ABONE,5,FALSE)</f>
        <v>187880</v>
      </c>
      <c r="F34" s="20">
        <f>VLOOKUP($B$11,ABONE,6,FALSE)</f>
        <v>5</v>
      </c>
      <c r="G34" s="20">
        <f>VLOOKUP($B$11,ABONE,7,FALSE)</f>
        <v>3</v>
      </c>
      <c r="H34" s="20">
        <f>VLOOKUP($B$11,ABONE,8,FALSE)</f>
        <v>8</v>
      </c>
      <c r="I34" s="20">
        <f>VLOOKUP($B$11,ABONE,9,FALSE)</f>
        <v>80540</v>
      </c>
      <c r="J34" s="20">
        <f>VLOOKUP($B$11,ABONE,10,FALSE)</f>
        <v>682</v>
      </c>
      <c r="K34" s="20">
        <f>VLOOKUP($B$11,ABONE,11,FALSE)</f>
        <v>81222</v>
      </c>
      <c r="L34" s="20">
        <f>VLOOKUP($B$11,ABONE,12,FALSE)</f>
        <v>134</v>
      </c>
      <c r="M34" s="20">
        <f>VLOOKUP($B$11,ABONE,13,FALSE)</f>
        <v>38</v>
      </c>
      <c r="N34" s="20">
        <f>VLOOKUP($B$11,ABONE,14,FALSE)</f>
        <v>172</v>
      </c>
      <c r="O34" s="20">
        <f>VLOOKUP($B$11,ABONE,15,FALSE)</f>
        <v>269282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41575.611057986105</v>
      </c>
      <c r="D35" s="20">
        <f>VLOOKUP($B$11,TUKETIM,4,FALSE)</f>
        <v>114.83240000000001</v>
      </c>
      <c r="E35" s="20">
        <f>VLOOKUP($B$11,TUKETIM,5,FALSE)</f>
        <v>41690.443457986104</v>
      </c>
      <c r="F35" s="20">
        <f>VLOOKUP($B$11,TUKETIM,6,FALSE)</f>
        <v>0.30859999999999999</v>
      </c>
      <c r="G35" s="20">
        <f>VLOOKUP($B$11,TUKETIM,7,FALSE)</f>
        <v>0.1583</v>
      </c>
      <c r="H35" s="20">
        <f>VLOOKUP($B$11,TUKETIM,8,FALSE)</f>
        <v>0.46689999999999998</v>
      </c>
      <c r="I35" s="20">
        <f>VLOOKUP($B$11,TUKETIM,9,FALSE)</f>
        <v>42297.095966340734</v>
      </c>
      <c r="J35" s="20">
        <f>VLOOKUP($B$11,TUKETIM,10,FALSE)</f>
        <v>28610.040649577124</v>
      </c>
      <c r="K35" s="20">
        <f>VLOOKUP($B$11,TUKETIM,11,FALSE)</f>
        <v>70907.136615917858</v>
      </c>
      <c r="L35" s="20">
        <f>VLOOKUP($B$11,TUKETIM,12,FALSE)</f>
        <v>1240.2566783561645</v>
      </c>
      <c r="M35" s="20">
        <f>VLOOKUP($B$11,TUKETIM,13,FALSE)</f>
        <v>1460.253698856372</v>
      </c>
      <c r="N35" s="20">
        <f>VLOOKUP($B$11,TUKETIM,14,FALSE)</f>
        <v>2700.5103772125367</v>
      </c>
      <c r="O35" s="20">
        <f>VLOOKUP($B$11,TUKETIM,15,FALSE)</f>
        <v>115298.5573511165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771260.02100005466</v>
      </c>
      <c r="D36" s="20">
        <f>VLOOKUP($B$11,ANLASMA,4,FALSE)</f>
        <v>11329.43</v>
      </c>
      <c r="E36" s="20">
        <f>VLOOKUP($B$11,ANLASMA,5,FALSE)</f>
        <v>782589.45100005472</v>
      </c>
      <c r="F36" s="20">
        <f>VLOOKUP($B$11,ANLASMA,6,FALSE)</f>
        <v>15</v>
      </c>
      <c r="G36" s="20">
        <f>VLOOKUP($B$11,ANLASMA,7,FALSE)</f>
        <v>1009</v>
      </c>
      <c r="H36" s="20">
        <f>VLOOKUP($B$11,ANLASMA,8,FALSE)</f>
        <v>1024</v>
      </c>
      <c r="I36" s="20">
        <f>VLOOKUP($B$11,ANLASMA,9,FALSE)</f>
        <v>548644.29000004206</v>
      </c>
      <c r="J36" s="20">
        <f>VLOOKUP($B$11,ANLASMA,10,FALSE)</f>
        <v>683455.46299999999</v>
      </c>
      <c r="K36" s="20">
        <f>VLOOKUP($B$11,ANLASMA,11,FALSE)</f>
        <v>1232099.7530000419</v>
      </c>
      <c r="L36" s="20">
        <f>VLOOKUP($B$11,ANLASMA,12,FALSE)</f>
        <v>4165.4920000000002</v>
      </c>
      <c r="M36" s="20">
        <f>VLOOKUP($B$11,ANLASMA,13,FALSE)</f>
        <v>22103.59</v>
      </c>
      <c r="N36" s="20">
        <f>VLOOKUP($B$11,ANLASMA,14,FALSE)</f>
        <v>26269.082000000002</v>
      </c>
      <c r="O36" s="20">
        <f>VLOOKUP($B$11,ANLASMA,15,FALSE)</f>
        <v>2041982.2860000967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disablePrompts="1" count="1">
    <dataValidation type="textLength" allowBlank="1" showInputMessage="1" showErrorMessage="1" sqref="B6" xr:uid="{7CFDABFE-A17E-42B7-93FA-D7B7AE56D80D}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B78C3-CD01-4B30-AB1E-4FADB8101DEE}">
  <dimension ref="A1:AC67"/>
  <sheetViews>
    <sheetView topLeftCell="A12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83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128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0.28827168483093912</v>
      </c>
      <c r="D16" s="12">
        <f t="shared" si="1"/>
        <v>5.1199716659208638</v>
      </c>
      <c r="E16" s="12">
        <f t="shared" si="2"/>
        <v>0.29773079522898283</v>
      </c>
      <c r="F16" s="12">
        <f t="shared" si="3"/>
        <v>2.6162535619361074</v>
      </c>
      <c r="G16" s="12">
        <f t="shared" si="4"/>
        <v>7.3714493480041776</v>
      </c>
      <c r="H16" s="12">
        <f t="shared" si="5"/>
        <v>4.8541303100389559</v>
      </c>
      <c r="I16" s="12">
        <f t="shared" si="6"/>
        <v>0.8111617684240563</v>
      </c>
      <c r="J16" s="12">
        <f t="shared" si="7"/>
        <v>68.041607138220058</v>
      </c>
      <c r="K16" s="12">
        <f t="shared" si="8"/>
        <v>2.5513366402004816</v>
      </c>
      <c r="L16" s="12">
        <f t="shared" si="9"/>
        <v>617.65420016500002</v>
      </c>
      <c r="M16" s="12">
        <f t="shared" si="10"/>
        <v>977.96608891836718</v>
      </c>
      <c r="N16" s="12">
        <f t="shared" si="11"/>
        <v>889.27393168676917</v>
      </c>
      <c r="O16" s="16">
        <f t="shared" si="12"/>
        <v>1.4831757362765423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5.8684273658660489E-2</v>
      </c>
      <c r="D17" s="12">
        <f t="shared" si="1"/>
        <v>0</v>
      </c>
      <c r="E17" s="12">
        <f t="shared" si="2"/>
        <v>5.8569386346671172E-2</v>
      </c>
      <c r="F17" s="12">
        <f t="shared" si="3"/>
        <v>1.3820111472364143E-3</v>
      </c>
      <c r="G17" s="12">
        <f t="shared" si="4"/>
        <v>0</v>
      </c>
      <c r="H17" s="12">
        <f t="shared" si="5"/>
        <v>7.3161298254241459E-4</v>
      </c>
      <c r="I17" s="12">
        <f t="shared" si="6"/>
        <v>0.11590945911084358</v>
      </c>
      <c r="J17" s="12">
        <f t="shared" si="7"/>
        <v>5.1285559870550158E-3</v>
      </c>
      <c r="K17" s="12">
        <f t="shared" si="8"/>
        <v>0.11304203583514826</v>
      </c>
      <c r="L17" s="12">
        <f t="shared" si="9"/>
        <v>0.59966793750000003</v>
      </c>
      <c r="M17" s="12">
        <f t="shared" si="10"/>
        <v>0</v>
      </c>
      <c r="N17" s="12">
        <f t="shared" si="11"/>
        <v>0.14761056923076923</v>
      </c>
      <c r="O17" s="16">
        <f t="shared" si="12"/>
        <v>6.340286640557706E-2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6.0155907426829615E-2</v>
      </c>
      <c r="D19" s="12">
        <f t="shared" si="1"/>
        <v>0</v>
      </c>
      <c r="E19" s="12">
        <f t="shared" si="2"/>
        <v>6.0038139069590574E-2</v>
      </c>
      <c r="F19" s="12">
        <f t="shared" si="3"/>
        <v>0.20811980757984208</v>
      </c>
      <c r="G19" s="12">
        <f t="shared" si="4"/>
        <v>0</v>
      </c>
      <c r="H19" s="12">
        <f t="shared" si="5"/>
        <v>0.11017505427081387</v>
      </c>
      <c r="I19" s="12">
        <f t="shared" si="6"/>
        <v>0.14974013662283941</v>
      </c>
      <c r="J19" s="12">
        <f t="shared" si="7"/>
        <v>0</v>
      </c>
      <c r="K19" s="12">
        <f t="shared" si="8"/>
        <v>0.14586430296423183</v>
      </c>
      <c r="L19" s="12">
        <f t="shared" si="9"/>
        <v>28.5942429125</v>
      </c>
      <c r="M19" s="12">
        <f t="shared" si="10"/>
        <v>0</v>
      </c>
      <c r="N19" s="12">
        <f t="shared" si="11"/>
        <v>7.0385828707692308</v>
      </c>
      <c r="O19" s="16">
        <f t="shared" si="12"/>
        <v>7.9356913245356098E-2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4.0348527419491404E-4</v>
      </c>
      <c r="D20" s="12">
        <f t="shared" si="1"/>
        <v>0</v>
      </c>
      <c r="E20" s="12">
        <f t="shared" si="2"/>
        <v>4.0269536344558527E-4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3.3201354028721299E-3</v>
      </c>
      <c r="J20" s="12">
        <f t="shared" si="7"/>
        <v>0</v>
      </c>
      <c r="K20" s="12">
        <f t="shared" si="8"/>
        <v>3.2341979058468752E-3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7.7180264496789965E-4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0.40751535119062415</v>
      </c>
      <c r="D22" s="12">
        <f t="shared" ref="D22:O22" si="13">SUM(D15:D21)</f>
        <v>5.1199716659208638</v>
      </c>
      <c r="E22" s="12">
        <f t="shared" si="13"/>
        <v>0.41674101600869012</v>
      </c>
      <c r="F22" s="12">
        <f t="shared" si="13"/>
        <v>2.8257553806631859</v>
      </c>
      <c r="G22" s="12">
        <f t="shared" si="13"/>
        <v>7.3714493480041776</v>
      </c>
      <c r="H22" s="12">
        <f t="shared" si="13"/>
        <v>4.9650369772923115</v>
      </c>
      <c r="I22" s="12">
        <f t="shared" si="13"/>
        <v>1.0801314995606115</v>
      </c>
      <c r="J22" s="12">
        <f t="shared" si="13"/>
        <v>68.046735694207115</v>
      </c>
      <c r="K22" s="12">
        <f t="shared" si="13"/>
        <v>2.8134771769057085</v>
      </c>
      <c r="L22" s="12">
        <f t="shared" si="13"/>
        <v>646.84811101500009</v>
      </c>
      <c r="M22" s="12">
        <f t="shared" si="13"/>
        <v>977.96608891836718</v>
      </c>
      <c r="N22" s="12">
        <f t="shared" si="13"/>
        <v>896.46012512676919</v>
      </c>
      <c r="O22" s="12">
        <f t="shared" si="13"/>
        <v>1.6267073185724434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4.1303036051762582E-2</v>
      </c>
      <c r="D26" s="12">
        <f>IFERROR((SUMIFS(MESKENOG2,KAYNAK,A26,SEBEP,B26,SÜRE,"Uzun",BİLDİRİM,"Bildirimli",İL,$B$10,İLÇE,$B$11)/VLOOKUP($B$11,ABONE,4,FALSE)),0)</f>
        <v>1.1364810741007196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4.3447086801594342E-2</v>
      </c>
      <c r="F26" s="12">
        <f>IFERROR((SUMIFS(TARIMSALAG2,KAYNAK,A26,SEBEP,B26,SÜRE,"Uzun",BİLDİRİM,"Bildirimli",İL,$B$10,İLÇE,$B$11)/VLOOKUP($B$11,ABONE,6,FALSE)),0)</f>
        <v>1.1258207190896425</v>
      </c>
      <c r="G26" s="12">
        <f>IFERROR((SUMIFS(TARIMSALOG2,KAYNAK,A26,SEBEP,B26,SÜRE,"Uzun",BİLDİRİM,"Bildirimli",İL,$B$10,İLÇE,$B$11)/VLOOKUP($B$11,ABONE,7,FALSE)),0)</f>
        <v>2.6542703204806686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1.8451353335628227</v>
      </c>
      <c r="I26" s="12">
        <f>IFERROR((SUMIFS(TICARETHANEAG2,KAYNAK,A26,SEBEP,B26,SÜRE,"Uzun",BİLDİRİM,"Bildirimli",İL,$B$10,İLÇE,$B$11)/VLOOKUP($B$11,ABONE,9,FALSE)),0)</f>
        <v>0.14029960873677877</v>
      </c>
      <c r="J26" s="12">
        <f>IFERROR((SUMIFS(TICARETHANEOG2,KAYNAK,A26,SEBEP,B26,SÜRE,"Uzun",BİLDİRİM,"Bildirimli",İL,$B$10,İLÇE,$B$11)/VLOOKUP($B$11,ABONE,10,FALSE)),0)</f>
        <v>21.973462218770226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0.70542335195175077</v>
      </c>
      <c r="L26" s="12">
        <f>IFERROR((SUMIFS(SANAYIAG2,KAYNAK,A26,SEBEP,B26,SÜRE,"Uzun",BİLDİRİM,"Bildirimli",İL,$B$10,İLÇE,$B$11)/VLOOKUP($B$11,ABONE,12,FALSE)),0)</f>
        <v>87.48077152812499</v>
      </c>
      <c r="M26" s="12">
        <f>IFERROR((SUMIFS(SANAYIOG2,KAYNAK,A26,SEBEP,B26,SÜRE,"Uzun",BİLDİRİM,"Bildirimli",İL,$B$10,İLÇE,$B$11)/VLOOKUP($B$11,ABONE,13,FALSE)),0)</f>
        <v>241.68946734693876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203.73040376076918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0.37041922375590031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1.1036833987186362E-2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1.1015226968634245E-2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1.1593889672370798E-2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1.1293796532082427E-2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1.0530687289683132E-2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5.2339870038948945E-2</v>
      </c>
      <c r="D30" s="12">
        <f t="shared" ref="D30:O30" si="14">SUM(D25:D29)</f>
        <v>1.1364810741007196</v>
      </c>
      <c r="E30" s="12">
        <f t="shared" si="14"/>
        <v>5.4462313770228588E-2</v>
      </c>
      <c r="F30" s="12">
        <f t="shared" si="14"/>
        <v>1.1258207190896425</v>
      </c>
      <c r="G30" s="12">
        <f t="shared" si="14"/>
        <v>2.6542703204806686</v>
      </c>
      <c r="H30" s="12">
        <f t="shared" si="14"/>
        <v>1.8451353335628227</v>
      </c>
      <c r="I30" s="12">
        <f t="shared" si="14"/>
        <v>0.15189349840914956</v>
      </c>
      <c r="J30" s="12">
        <f t="shared" si="14"/>
        <v>21.973462218770226</v>
      </c>
      <c r="K30" s="12">
        <f t="shared" si="14"/>
        <v>0.71671714848383317</v>
      </c>
      <c r="L30" s="12">
        <f t="shared" si="14"/>
        <v>87.48077152812499</v>
      </c>
      <c r="M30" s="12">
        <f t="shared" si="14"/>
        <v>241.68946734693876</v>
      </c>
      <c r="N30" s="12">
        <f t="shared" si="14"/>
        <v>203.73040376076918</v>
      </c>
      <c r="O30" s="12">
        <f t="shared" si="14"/>
        <v>0.38094991104558346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70862</v>
      </c>
      <c r="D34" s="20">
        <f>VLOOKUP($B$11,ABONE,4,FALSE)</f>
        <v>139</v>
      </c>
      <c r="E34" s="20">
        <f>VLOOKUP($B$11,ABONE,5,FALSE)</f>
        <v>71001</v>
      </c>
      <c r="F34" s="20">
        <f>VLOOKUP($B$11,ABONE,6,FALSE)</f>
        <v>2153</v>
      </c>
      <c r="G34" s="20">
        <f>VLOOKUP($B$11,ABONE,7,FALSE)</f>
        <v>1914</v>
      </c>
      <c r="H34" s="20">
        <f>VLOOKUP($B$11,ABONE,8,FALSE)</f>
        <v>4067</v>
      </c>
      <c r="I34" s="20">
        <f>VLOOKUP($B$11,ABONE,9,FALSE)</f>
        <v>11629</v>
      </c>
      <c r="J34" s="20">
        <f>VLOOKUP($B$11,ABONE,10,FALSE)</f>
        <v>309</v>
      </c>
      <c r="K34" s="20">
        <f>VLOOKUP($B$11,ABONE,11,FALSE)</f>
        <v>11938</v>
      </c>
      <c r="L34" s="20">
        <f>VLOOKUP($B$11,ABONE,12,FALSE)</f>
        <v>16</v>
      </c>
      <c r="M34" s="20">
        <f>VLOOKUP($B$11,ABONE,13,FALSE)</f>
        <v>49</v>
      </c>
      <c r="N34" s="20">
        <f>VLOOKUP($B$11,ABONE,14,FALSE)</f>
        <v>65</v>
      </c>
      <c r="O34" s="20">
        <f>VLOOKUP($B$11,ABONE,15,FALSE)</f>
        <v>87071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13441.126542056851</v>
      </c>
      <c r="D35" s="20">
        <f>VLOOKUP($B$11,TUKETIM,4,FALSE)</f>
        <v>273.71542320354393</v>
      </c>
      <c r="E35" s="20">
        <f>VLOOKUP($B$11,TUKETIM,5,FALSE)</f>
        <v>13714.841965260395</v>
      </c>
      <c r="F35" s="20">
        <f>VLOOKUP($B$11,TUKETIM,6,FALSE)</f>
        <v>1702.3018063577438</v>
      </c>
      <c r="G35" s="20">
        <f>VLOOKUP($B$11,TUKETIM,7,FALSE)</f>
        <v>2533.8298745539564</v>
      </c>
      <c r="H35" s="20">
        <f>VLOOKUP($B$11,TUKETIM,8,FALSE)</f>
        <v>4236.1316809116997</v>
      </c>
      <c r="I35" s="20">
        <f>VLOOKUP($B$11,TUKETIM,9,FALSE)</f>
        <v>6914.3124069829655</v>
      </c>
      <c r="J35" s="20">
        <f>VLOOKUP($B$11,TUKETIM,10,FALSE)</f>
        <v>7514.8559139221807</v>
      </c>
      <c r="K35" s="20">
        <f>VLOOKUP($B$11,TUKETIM,11,FALSE)</f>
        <v>14429.168320905146</v>
      </c>
      <c r="L35" s="20">
        <f>VLOOKUP($B$11,TUKETIM,12,FALSE)</f>
        <v>204.33079230769232</v>
      </c>
      <c r="M35" s="20">
        <f>VLOOKUP($B$11,TUKETIM,13,FALSE)</f>
        <v>2941.5861138190576</v>
      </c>
      <c r="N35" s="20">
        <f>VLOOKUP($B$11,TUKETIM,14,FALSE)</f>
        <v>3145.9169061267498</v>
      </c>
      <c r="O35" s="20">
        <f>VLOOKUP($B$11,TUKETIM,15,FALSE)</f>
        <v>35526.058873203998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336416.22799999407</v>
      </c>
      <c r="D36" s="20">
        <f>VLOOKUP($B$11,ANLASMA,4,FALSE)</f>
        <v>1372.364</v>
      </c>
      <c r="E36" s="20">
        <f>VLOOKUP($B$11,ANLASMA,5,FALSE)</f>
        <v>337788.59199999407</v>
      </c>
      <c r="F36" s="20">
        <f>VLOOKUP($B$11,ANLASMA,6,FALSE)</f>
        <v>16991.571000000102</v>
      </c>
      <c r="G36" s="20">
        <f>VLOOKUP($B$11,ANLASMA,7,FALSE)</f>
        <v>31817.737999999801</v>
      </c>
      <c r="H36" s="20">
        <f>VLOOKUP($B$11,ANLASMA,8,FALSE)</f>
        <v>48809.308999999907</v>
      </c>
      <c r="I36" s="20">
        <f>VLOOKUP($B$11,ANLASMA,9,FALSE)</f>
        <v>64158.883999998499</v>
      </c>
      <c r="J36" s="20">
        <f>VLOOKUP($B$11,ANLASMA,10,FALSE)</f>
        <v>54876.857000000004</v>
      </c>
      <c r="K36" s="20">
        <f>VLOOKUP($B$11,ANLASMA,11,FALSE)</f>
        <v>119035.7409999985</v>
      </c>
      <c r="L36" s="20">
        <f>VLOOKUP($B$11,ANLASMA,12,FALSE)</f>
        <v>852.21100000000001</v>
      </c>
      <c r="M36" s="20">
        <f>VLOOKUP($B$11,ANLASMA,13,FALSE)</f>
        <v>22638.54</v>
      </c>
      <c r="N36" s="20">
        <f>VLOOKUP($B$11,ANLASMA,14,FALSE)</f>
        <v>23490.751</v>
      </c>
      <c r="O36" s="20">
        <f>VLOOKUP($B$11,ANLASMA,15,FALSE)</f>
        <v>529124.39299999247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E8033ECD-6661-4BF2-8B10-1598A3183E0A}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D0C9D-CC65-43AA-AB6C-1836822D218E}">
  <dimension ref="A1:AC67"/>
  <sheetViews>
    <sheetView topLeftCell="A11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83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130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7.3561523228501471E-2</v>
      </c>
      <c r="D16" s="12">
        <f t="shared" si="1"/>
        <v>19.822174410285719</v>
      </c>
      <c r="E16" s="12">
        <f t="shared" si="2"/>
        <v>0.10076967979501421</v>
      </c>
      <c r="F16" s="12">
        <f t="shared" si="3"/>
        <v>0.69218182209857249</v>
      </c>
      <c r="G16" s="12">
        <f t="shared" si="4"/>
        <v>3.635010247344356</v>
      </c>
      <c r="H16" s="12">
        <f t="shared" si="5"/>
        <v>2.0999191981584446</v>
      </c>
      <c r="I16" s="12">
        <f t="shared" si="6"/>
        <v>0.17148608373287993</v>
      </c>
      <c r="J16" s="12">
        <f t="shared" si="7"/>
        <v>10.768011105596186</v>
      </c>
      <c r="K16" s="12">
        <f t="shared" si="8"/>
        <v>0.75066702210201619</v>
      </c>
      <c r="L16" s="12">
        <f t="shared" si="9"/>
        <v>22.849653754850745</v>
      </c>
      <c r="M16" s="12">
        <f t="shared" si="10"/>
        <v>97.993744651393442</v>
      </c>
      <c r="N16" s="12">
        <f t="shared" si="11"/>
        <v>71.355363222460312</v>
      </c>
      <c r="O16" s="16">
        <f t="shared" si="12"/>
        <v>0.4035176800088815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4.8741701112877582E-3</v>
      </c>
      <c r="K17" s="12">
        <f t="shared" si="8"/>
        <v>2.6641058394160586E-4</v>
      </c>
      <c r="L17" s="12">
        <f t="shared" si="9"/>
        <v>0</v>
      </c>
      <c r="M17" s="12">
        <f t="shared" si="10"/>
        <v>19.236514344262297</v>
      </c>
      <c r="N17" s="12">
        <f t="shared" si="11"/>
        <v>12.4172208994709</v>
      </c>
      <c r="O17" s="16">
        <f t="shared" si="12"/>
        <v>3.0805702564169792E-2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5.7894698223751644E-2</v>
      </c>
      <c r="D19" s="12">
        <f t="shared" si="1"/>
        <v>0</v>
      </c>
      <c r="E19" s="12">
        <f t="shared" si="2"/>
        <v>5.7814935253934399E-2</v>
      </c>
      <c r="F19" s="12">
        <f t="shared" si="3"/>
        <v>5.9661597105976821E-2</v>
      </c>
      <c r="G19" s="12">
        <f t="shared" si="4"/>
        <v>0</v>
      </c>
      <c r="H19" s="12">
        <f t="shared" si="5"/>
        <v>3.112175446989298E-2</v>
      </c>
      <c r="I19" s="12">
        <f t="shared" si="6"/>
        <v>0.16323090429712286</v>
      </c>
      <c r="J19" s="12">
        <f t="shared" si="7"/>
        <v>0</v>
      </c>
      <c r="K19" s="12">
        <f t="shared" si="8"/>
        <v>0.15430909001115742</v>
      </c>
      <c r="L19" s="12">
        <f t="shared" si="9"/>
        <v>10.838237052238807</v>
      </c>
      <c r="M19" s="12">
        <f t="shared" si="10"/>
        <v>0</v>
      </c>
      <c r="N19" s="12">
        <f t="shared" si="11"/>
        <v>3.8421263624338629</v>
      </c>
      <c r="O19" s="16">
        <f t="shared" si="12"/>
        <v>8.1372363873145712E-2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5.7973461086672029E-3</v>
      </c>
      <c r="D20" s="12">
        <f t="shared" si="1"/>
        <v>0</v>
      </c>
      <c r="E20" s="12">
        <f t="shared" si="2"/>
        <v>5.7893589603293947E-3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4.256823145509697E-3</v>
      </c>
      <c r="J20" s="12">
        <f t="shared" si="7"/>
        <v>0</v>
      </c>
      <c r="K20" s="12">
        <f t="shared" si="8"/>
        <v>4.0241552832811951E-3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5.427165795993812E-3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0.1372535675609203</v>
      </c>
      <c r="D22" s="12">
        <f t="shared" ref="D22:O22" si="13">SUM(D15:D21)</f>
        <v>19.822174410285719</v>
      </c>
      <c r="E22" s="12">
        <f t="shared" si="13"/>
        <v>0.164373974009278</v>
      </c>
      <c r="F22" s="12">
        <f t="shared" si="13"/>
        <v>0.75184341920454933</v>
      </c>
      <c r="G22" s="12">
        <f t="shared" si="13"/>
        <v>3.635010247344356</v>
      </c>
      <c r="H22" s="12">
        <f t="shared" si="13"/>
        <v>2.1310409526283376</v>
      </c>
      <c r="I22" s="12">
        <f t="shared" si="13"/>
        <v>0.33897381117551251</v>
      </c>
      <c r="J22" s="12">
        <f t="shared" si="13"/>
        <v>10.772885275707473</v>
      </c>
      <c r="K22" s="12">
        <f t="shared" si="13"/>
        <v>0.9092666779803964</v>
      </c>
      <c r="L22" s="12">
        <f t="shared" si="13"/>
        <v>33.687890807089552</v>
      </c>
      <c r="M22" s="12">
        <f t="shared" si="13"/>
        <v>117.23025899565573</v>
      </c>
      <c r="N22" s="12">
        <f t="shared" si="13"/>
        <v>87.614710484365077</v>
      </c>
      <c r="O22" s="12">
        <f t="shared" si="13"/>
        <v>0.52112291224219076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0.27990916739195565</v>
      </c>
      <c r="D26" s="12">
        <f>IFERROR((SUMIFS(MESKENOG2,KAYNAK,A26,SEBEP,B26,SÜRE,"Uzun",BİLDİRİM,"Bildirimli",İL,$B$10,İLÇE,$B$11)/VLOOKUP($B$11,ABONE,4,FALSE)),0)</f>
        <v>5.2937874043657143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0.2868169125007991</v>
      </c>
      <c r="F26" s="12">
        <f>IFERROR((SUMIFS(TARIMSALAG2,KAYNAK,A26,SEBEP,B26,SÜRE,"Uzun",BİLDİRİM,"Bildirimli",İL,$B$10,İLÇE,$B$11)/VLOOKUP($B$11,ABONE,6,FALSE)),0)</f>
        <v>0.76295140022301511</v>
      </c>
      <c r="G26" s="12">
        <f>IFERROR((SUMIFS(TARIMSALOG2,KAYNAK,A26,SEBEP,B26,SÜRE,"Uzun",BİLDİRİM,"Bildirimli",İL,$B$10,İLÇE,$B$11)/VLOOKUP($B$11,ABONE,7,FALSE)),0)</f>
        <v>1.5681940519941633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1.1481489088413215</v>
      </c>
      <c r="I26" s="12">
        <f>IFERROR((SUMIFS(TICARETHANEAG2,KAYNAK,A26,SEBEP,B26,SÜRE,"Uzun",BİLDİRİM,"Bildirimli",İL,$B$10,İLÇE,$B$11)/VLOOKUP($B$11,ABONE,9,FALSE)),0)</f>
        <v>0.76974888655666873</v>
      </c>
      <c r="J26" s="12">
        <f>IFERROR((SUMIFS(TICARETHANEOG2,KAYNAK,A26,SEBEP,B26,SÜRE,"Uzun",BİLDİRİM,"Bildirimli",İL,$B$10,İLÇE,$B$11)/VLOOKUP($B$11,ABONE,10,FALSE)),0)</f>
        <v>7.2350401756756737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1.1231263822862356</v>
      </c>
      <c r="L26" s="12">
        <f>IFERROR((SUMIFS(SANAYIAG2,KAYNAK,A26,SEBEP,B26,SÜRE,"Uzun",BİLDİRİM,"Bildirimli",İL,$B$10,İLÇE,$B$11)/VLOOKUP($B$11,ABONE,12,FALSE)),0)</f>
        <v>75.679932469402985</v>
      </c>
      <c r="M26" s="12">
        <f>IFERROR((SUMIFS(SANAYIOG2,KAYNAK,A26,SEBEP,B26,SÜRE,"Uzun",BİLDİRİM,"Bildirimli",İL,$B$10,İLÇE,$B$11)/VLOOKUP($B$11,ABONE,13,FALSE)),0)</f>
        <v>147.26506777049184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121.88832668492066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0.72640208272897944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5.4570386334610466E-3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5.44952033522016E-3</v>
      </c>
      <c r="F28" s="12">
        <f>IFERROR((SUMIFS(TARIMSALAG2,KAYNAK,A28,SEBEP,B28,SÜRE,"Uzun",BİLDİRİM,"Bildirimli",İL,$B$10,İLÇE,$B$11)/VLOOKUP($B$11,ABONE,6,FALSE)),0)</f>
        <v>1.0496761552185548E-3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5.4755093997208004E-4</v>
      </c>
      <c r="I28" s="12">
        <f>IFERROR((SUMIFS(TICARETHANEAG2,KAYNAK,A28,SEBEP,B28,SÜRE,"Uzun",BİLDİRİM,"Bildirimli",İL,$B$10,İLÇE,$B$11)/VLOOKUP($B$11,ABONE,9,FALSE)),0)</f>
        <v>1.3105929069767442E-2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1.2389590054744526E-2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6.4139575140268997E-3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0.28536620602541668</v>
      </c>
      <c r="D30" s="12">
        <f t="shared" ref="D30:O30" si="14">SUM(D25:D29)</f>
        <v>5.2937874043657143</v>
      </c>
      <c r="E30" s="12">
        <f t="shared" si="14"/>
        <v>0.29226643283601927</v>
      </c>
      <c r="F30" s="12">
        <f t="shared" si="14"/>
        <v>0.76400107637823367</v>
      </c>
      <c r="G30" s="12">
        <f t="shared" si="14"/>
        <v>1.5681940519941633</v>
      </c>
      <c r="H30" s="12">
        <f t="shared" si="14"/>
        <v>1.1486964597812936</v>
      </c>
      <c r="I30" s="12">
        <f t="shared" si="14"/>
        <v>0.78285481562643622</v>
      </c>
      <c r="J30" s="12">
        <f t="shared" si="14"/>
        <v>7.2350401756756737</v>
      </c>
      <c r="K30" s="12">
        <f t="shared" si="14"/>
        <v>1.1355159723409802</v>
      </c>
      <c r="L30" s="12">
        <f t="shared" si="14"/>
        <v>75.679932469402985</v>
      </c>
      <c r="M30" s="12">
        <f t="shared" si="14"/>
        <v>147.26506777049184</v>
      </c>
      <c r="N30" s="12">
        <f t="shared" si="14"/>
        <v>121.88832668492066</v>
      </c>
      <c r="O30" s="12">
        <f t="shared" si="14"/>
        <v>0.73281604024300628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126846</v>
      </c>
      <c r="D34" s="20">
        <f>VLOOKUP($B$11,ABONE,4,FALSE)</f>
        <v>175</v>
      </c>
      <c r="E34" s="20">
        <f>VLOOKUP($B$11,ABONE,5,FALSE)</f>
        <v>127021</v>
      </c>
      <c r="F34" s="20">
        <f>VLOOKUP($B$11,ABONE,6,FALSE)</f>
        <v>1121</v>
      </c>
      <c r="G34" s="20">
        <f>VLOOKUP($B$11,ABONE,7,FALSE)</f>
        <v>1028</v>
      </c>
      <c r="H34" s="20">
        <f>VLOOKUP($B$11,ABONE,8,FALSE)</f>
        <v>2149</v>
      </c>
      <c r="I34" s="20">
        <f>VLOOKUP($B$11,ABONE,9,FALSE)</f>
        <v>21758</v>
      </c>
      <c r="J34" s="20">
        <f>VLOOKUP($B$11,ABONE,10,FALSE)</f>
        <v>1258</v>
      </c>
      <c r="K34" s="20">
        <f>VLOOKUP($B$11,ABONE,11,FALSE)</f>
        <v>23016</v>
      </c>
      <c r="L34" s="20">
        <f>VLOOKUP($B$11,ABONE,12,FALSE)</f>
        <v>134</v>
      </c>
      <c r="M34" s="20">
        <f>VLOOKUP($B$11,ABONE,13,FALSE)</f>
        <v>244</v>
      </c>
      <c r="N34" s="20">
        <f>VLOOKUP($B$11,ABONE,14,FALSE)</f>
        <v>378</v>
      </c>
      <c r="O34" s="20">
        <f>VLOOKUP($B$11,ABONE,15,FALSE)</f>
        <v>152564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22516.327798790117</v>
      </c>
      <c r="D35" s="20">
        <f>VLOOKUP($B$11,TUKETIM,4,FALSE)</f>
        <v>4111.1043439670675</v>
      </c>
      <c r="E35" s="20">
        <f>VLOOKUP($B$11,TUKETIM,5,FALSE)</f>
        <v>26627.432142757185</v>
      </c>
      <c r="F35" s="20">
        <f>VLOOKUP($B$11,TUKETIM,6,FALSE)</f>
        <v>395.67781688302546</v>
      </c>
      <c r="G35" s="20">
        <f>VLOOKUP($B$11,TUKETIM,7,FALSE)</f>
        <v>940.6932842360925</v>
      </c>
      <c r="H35" s="20">
        <f>VLOOKUP($B$11,TUKETIM,8,FALSE)</f>
        <v>1336.3711011191181</v>
      </c>
      <c r="I35" s="20">
        <f>VLOOKUP($B$11,TUKETIM,9,FALSE)</f>
        <v>10414.386973009063</v>
      </c>
      <c r="J35" s="20">
        <f>VLOOKUP($B$11,TUKETIM,10,FALSE)</f>
        <v>16843.607821681773</v>
      </c>
      <c r="K35" s="20">
        <f>VLOOKUP($B$11,TUKETIM,11,FALSE)</f>
        <v>27257.994794690836</v>
      </c>
      <c r="L35" s="20">
        <f>VLOOKUP($B$11,TUKETIM,12,FALSE)</f>
        <v>1952.1065114354708</v>
      </c>
      <c r="M35" s="20">
        <f>VLOOKUP($B$11,TUKETIM,13,FALSE)</f>
        <v>25938.125121560843</v>
      </c>
      <c r="N35" s="20">
        <f>VLOOKUP($B$11,TUKETIM,14,FALSE)</f>
        <v>27890.231632996314</v>
      </c>
      <c r="O35" s="20">
        <f>VLOOKUP($B$11,TUKETIM,15,FALSE)</f>
        <v>83112.029671563447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709585.573000059</v>
      </c>
      <c r="D36" s="20">
        <f>VLOOKUP($B$11,ANLASMA,4,FALSE)</f>
        <v>7083.8980000000001</v>
      </c>
      <c r="E36" s="20">
        <f>VLOOKUP($B$11,ANLASMA,5,FALSE)</f>
        <v>716669.47100005904</v>
      </c>
      <c r="F36" s="20">
        <f>VLOOKUP($B$11,ANLASMA,6,FALSE)</f>
        <v>6206.9480000000094</v>
      </c>
      <c r="G36" s="20">
        <f>VLOOKUP($B$11,ANLASMA,7,FALSE)</f>
        <v>19102.080000000002</v>
      </c>
      <c r="H36" s="20">
        <f>VLOOKUP($B$11,ANLASMA,8,FALSE)</f>
        <v>25309.028000000013</v>
      </c>
      <c r="I36" s="20">
        <f>VLOOKUP($B$11,ANLASMA,9,FALSE)</f>
        <v>152117.01300000801</v>
      </c>
      <c r="J36" s="20">
        <f>VLOOKUP($B$11,ANLASMA,10,FALSE)</f>
        <v>224956.86299999998</v>
      </c>
      <c r="K36" s="20">
        <f>VLOOKUP($B$11,ANLASMA,11,FALSE)</f>
        <v>377073.87600000796</v>
      </c>
      <c r="L36" s="20">
        <f>VLOOKUP($B$11,ANLASMA,12,FALSE)</f>
        <v>7658.2719999999999</v>
      </c>
      <c r="M36" s="20">
        <f>VLOOKUP($B$11,ANLASMA,13,FALSE)</f>
        <v>189482.448</v>
      </c>
      <c r="N36" s="20">
        <f>VLOOKUP($B$11,ANLASMA,14,FALSE)</f>
        <v>197140.72</v>
      </c>
      <c r="O36" s="20">
        <f>VLOOKUP($B$11,ANLASMA,15,FALSE)</f>
        <v>1316193.095000067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88E42BFB-DDE4-4244-BD05-DAC31A63BA4F}">
      <formula1>10</formula1>
      <formula2>10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ayfa65"/>
  <dimension ref="A1:O52"/>
  <sheetViews>
    <sheetView zoomScale="87" zoomScaleNormal="85" workbookViewId="0">
      <selection activeCell="A34" sqref="A34"/>
    </sheetView>
  </sheetViews>
  <sheetFormatPr defaultColWidth="8.77734375" defaultRowHeight="14.4" x14ac:dyDescent="0.3"/>
  <cols>
    <col min="1" max="1" width="15.33203125" bestFit="1" customWidth="1"/>
    <col min="2" max="2" width="10.77734375" bestFit="1" customWidth="1"/>
    <col min="3" max="3" width="8.77734375" bestFit="1" customWidth="1"/>
    <col min="4" max="4" width="18.77734375" customWidth="1"/>
    <col min="5" max="5" width="20.77734375" customWidth="1"/>
    <col min="6" max="6" width="6.77734375" bestFit="1" customWidth="1"/>
    <col min="7" max="7" width="13.44140625" customWidth="1"/>
    <col min="8" max="8" width="14.77734375" customWidth="1"/>
    <col min="9" max="9" width="7.109375" bestFit="1" customWidth="1"/>
    <col min="10" max="10" width="16.109375" customWidth="1"/>
    <col min="11" max="11" width="13.77734375" customWidth="1"/>
    <col min="12" max="12" width="17.77734375" customWidth="1"/>
    <col min="13" max="13" width="18.33203125" customWidth="1"/>
    <col min="14" max="14" width="21.33203125" customWidth="1"/>
    <col min="15" max="15" width="31.77734375" customWidth="1"/>
    <col min="32" max="32" width="14.109375" bestFit="1" customWidth="1"/>
    <col min="33" max="33" width="10.33203125" bestFit="1" customWidth="1"/>
  </cols>
  <sheetData>
    <row r="1" spans="1:15" x14ac:dyDescent="0.3">
      <c r="C1" s="35" t="s">
        <v>63</v>
      </c>
      <c r="D1" s="35"/>
      <c r="E1" s="35"/>
      <c r="F1" s="35" t="s">
        <v>64</v>
      </c>
      <c r="G1" s="35"/>
      <c r="H1" s="35"/>
      <c r="I1" s="35" t="s">
        <v>65</v>
      </c>
      <c r="J1" s="35"/>
      <c r="K1" s="35"/>
      <c r="L1" s="35" t="s">
        <v>66</v>
      </c>
      <c r="M1" s="35"/>
      <c r="N1" s="35"/>
      <c r="O1" s="11" t="s">
        <v>16</v>
      </c>
    </row>
    <row r="2" spans="1:15" x14ac:dyDescent="0.3">
      <c r="C2" s="11" t="s">
        <v>1</v>
      </c>
      <c r="D2" s="11" t="s">
        <v>2</v>
      </c>
      <c r="E2" s="11" t="s">
        <v>21</v>
      </c>
      <c r="F2" s="11" t="s">
        <v>1</v>
      </c>
      <c r="G2" s="11" t="s">
        <v>2</v>
      </c>
      <c r="H2" s="11" t="s">
        <v>21</v>
      </c>
      <c r="I2" s="11" t="s">
        <v>1</v>
      </c>
      <c r="J2" s="11" t="s">
        <v>2</v>
      </c>
      <c r="K2" s="11" t="s">
        <v>21</v>
      </c>
      <c r="L2" s="11" t="s">
        <v>1</v>
      </c>
      <c r="M2" s="11" t="s">
        <v>2</v>
      </c>
      <c r="N2" s="11" t="s">
        <v>21</v>
      </c>
      <c r="O2" s="11"/>
    </row>
    <row r="3" spans="1:15" x14ac:dyDescent="0.3">
      <c r="A3" s="24" t="s">
        <v>20</v>
      </c>
      <c r="B3" s="24" t="s">
        <v>20</v>
      </c>
      <c r="C3" s="31">
        <f>+C4+C5</f>
        <v>3077991</v>
      </c>
      <c r="D3" s="31">
        <f>+D4+D5</f>
        <v>3597</v>
      </c>
      <c r="E3" s="32">
        <f>+C3+D3</f>
        <v>3081588</v>
      </c>
      <c r="F3" s="32">
        <f>+F4+F5</f>
        <v>84859</v>
      </c>
      <c r="G3" s="32">
        <f>+G4+G5</f>
        <v>23289</v>
      </c>
      <c r="H3" s="32">
        <f>+F3+G3</f>
        <v>108148</v>
      </c>
      <c r="I3" s="32">
        <f>+I4+I5</f>
        <v>602214</v>
      </c>
      <c r="J3" s="32">
        <f>+J4+J5</f>
        <v>16079</v>
      </c>
      <c r="K3" s="32">
        <f>+I3+J3</f>
        <v>618293</v>
      </c>
      <c r="L3" s="32">
        <f>+L4+L5</f>
        <v>1981</v>
      </c>
      <c r="M3" s="32">
        <f>+M4+M5</f>
        <v>2271</v>
      </c>
      <c r="N3" s="32">
        <f>+L3+M3</f>
        <v>4252</v>
      </c>
      <c r="O3" s="33">
        <f>+N3+K3+H3+E3</f>
        <v>3812281</v>
      </c>
    </row>
    <row r="4" spans="1:15" x14ac:dyDescent="0.3">
      <c r="A4" s="27" t="s">
        <v>82</v>
      </c>
      <c r="B4" s="24" t="s">
        <v>75</v>
      </c>
      <c r="C4" s="31">
        <f>+SUM(C6:C35)</f>
        <v>2332212</v>
      </c>
      <c r="D4" s="31">
        <f>+SUM(D6:D35)</f>
        <v>2137</v>
      </c>
      <c r="E4" s="32">
        <f t="shared" ref="E4:E5" si="0">+C4+D4</f>
        <v>2334349</v>
      </c>
      <c r="F4" s="32">
        <f>+SUM(F6:F35)</f>
        <v>49656</v>
      </c>
      <c r="G4" s="32">
        <f>+SUM(G6:G35)</f>
        <v>6934</v>
      </c>
      <c r="H4" s="32">
        <f t="shared" ref="H4:H5" si="1">+F4+G4</f>
        <v>56590</v>
      </c>
      <c r="I4" s="32">
        <f>+SUM(I6:I35)</f>
        <v>462489</v>
      </c>
      <c r="J4" s="32">
        <f>+SUM(J6:J35)</f>
        <v>10608</v>
      </c>
      <c r="K4" s="32">
        <f t="shared" ref="K4:K5" si="2">+I4+J4</f>
        <v>473097</v>
      </c>
      <c r="L4" s="32">
        <f>+SUM(L6:L35)</f>
        <v>1596</v>
      </c>
      <c r="M4" s="32">
        <f>+SUM(M6:M35)</f>
        <v>1542</v>
      </c>
      <c r="N4" s="32">
        <f t="shared" ref="N4:N5" si="3">+L4+M4</f>
        <v>3138</v>
      </c>
      <c r="O4" s="33">
        <f t="shared" ref="O4:O52" si="4">+N4+K4+H4+E4</f>
        <v>2867174</v>
      </c>
    </row>
    <row r="5" spans="1:15" x14ac:dyDescent="0.3">
      <c r="A5" s="27" t="s">
        <v>83</v>
      </c>
      <c r="B5" s="24" t="s">
        <v>76</v>
      </c>
      <c r="C5" s="31">
        <f>+SUM(C36:C52)</f>
        <v>745779</v>
      </c>
      <c r="D5" s="31">
        <f>+SUM(D36:D52)</f>
        <v>1460</v>
      </c>
      <c r="E5" s="32">
        <f t="shared" si="0"/>
        <v>747239</v>
      </c>
      <c r="F5" s="32">
        <f>+SUM(F36:F52)</f>
        <v>35203</v>
      </c>
      <c r="G5" s="32">
        <f>+SUM(G36:G52)</f>
        <v>16355</v>
      </c>
      <c r="H5" s="32">
        <f t="shared" si="1"/>
        <v>51558</v>
      </c>
      <c r="I5" s="32">
        <f>+SUM(I36:I52)</f>
        <v>139725</v>
      </c>
      <c r="J5" s="32">
        <f>+SUM(J36:J52)</f>
        <v>5471</v>
      </c>
      <c r="K5" s="32">
        <f t="shared" si="2"/>
        <v>145196</v>
      </c>
      <c r="L5" s="32">
        <f>+SUM(L36:L52)</f>
        <v>385</v>
      </c>
      <c r="M5" s="32">
        <f>+SUM(M36:M52)</f>
        <v>729</v>
      </c>
      <c r="N5" s="32">
        <f t="shared" si="3"/>
        <v>1114</v>
      </c>
      <c r="O5" s="33">
        <f t="shared" si="4"/>
        <v>945107</v>
      </c>
    </row>
    <row r="6" spans="1:15" x14ac:dyDescent="0.3">
      <c r="A6" s="27" t="s">
        <v>84</v>
      </c>
      <c r="B6" s="27" t="s">
        <v>82</v>
      </c>
      <c r="C6" s="31">
        <v>45609</v>
      </c>
      <c r="D6" s="31">
        <v>58</v>
      </c>
      <c r="E6" s="32">
        <v>45667</v>
      </c>
      <c r="F6" s="32">
        <v>225</v>
      </c>
      <c r="G6" s="32">
        <v>100</v>
      </c>
      <c r="H6" s="32">
        <v>325</v>
      </c>
      <c r="I6" s="32">
        <v>8584</v>
      </c>
      <c r="J6" s="32">
        <v>501</v>
      </c>
      <c r="K6" s="32">
        <v>9085</v>
      </c>
      <c r="L6" s="32">
        <v>12</v>
      </c>
      <c r="M6" s="32">
        <v>60</v>
      </c>
      <c r="N6" s="32">
        <v>72</v>
      </c>
      <c r="O6" s="33">
        <f t="shared" si="4"/>
        <v>55149</v>
      </c>
    </row>
    <row r="7" spans="1:15" x14ac:dyDescent="0.3">
      <c r="A7" s="27" t="s">
        <v>85</v>
      </c>
      <c r="B7" s="27" t="s">
        <v>82</v>
      </c>
      <c r="C7" s="31">
        <v>37799</v>
      </c>
      <c r="D7" s="31">
        <v>2</v>
      </c>
      <c r="E7" s="31">
        <v>37801</v>
      </c>
      <c r="F7" s="31">
        <v>232</v>
      </c>
      <c r="G7" s="31">
        <v>0</v>
      </c>
      <c r="H7" s="31">
        <v>232</v>
      </c>
      <c r="I7" s="31">
        <v>4953</v>
      </c>
      <c r="J7" s="31">
        <v>43</v>
      </c>
      <c r="K7" s="31">
        <v>4996</v>
      </c>
      <c r="L7" s="31">
        <v>12</v>
      </c>
      <c r="M7" s="31">
        <v>6</v>
      </c>
      <c r="N7" s="31">
        <v>18</v>
      </c>
      <c r="O7" s="33">
        <f t="shared" si="4"/>
        <v>43047</v>
      </c>
    </row>
    <row r="8" spans="1:15" x14ac:dyDescent="0.3">
      <c r="A8" s="27" t="s">
        <v>86</v>
      </c>
      <c r="B8" s="27" t="s">
        <v>82</v>
      </c>
      <c r="C8" s="31">
        <v>20261</v>
      </c>
      <c r="D8" s="31">
        <v>35</v>
      </c>
      <c r="E8" s="31">
        <v>20296</v>
      </c>
      <c r="F8" s="31">
        <v>4489</v>
      </c>
      <c r="G8" s="31">
        <v>307</v>
      </c>
      <c r="H8" s="31">
        <v>4796</v>
      </c>
      <c r="I8" s="31">
        <v>6364</v>
      </c>
      <c r="J8" s="31">
        <v>211</v>
      </c>
      <c r="K8" s="31">
        <v>6575</v>
      </c>
      <c r="L8" s="31">
        <v>1</v>
      </c>
      <c r="M8" s="31">
        <v>12</v>
      </c>
      <c r="N8" s="31">
        <v>13</v>
      </c>
      <c r="O8" s="33">
        <f t="shared" si="4"/>
        <v>31680</v>
      </c>
    </row>
    <row r="9" spans="1:15" x14ac:dyDescent="0.3">
      <c r="A9" s="27" t="s">
        <v>87</v>
      </c>
      <c r="B9" s="27" t="s">
        <v>82</v>
      </c>
      <c r="C9" s="31">
        <v>135035</v>
      </c>
      <c r="D9" s="31">
        <v>8</v>
      </c>
      <c r="E9" s="31">
        <v>135043</v>
      </c>
      <c r="F9" s="31">
        <v>13</v>
      </c>
      <c r="G9" s="31">
        <v>3</v>
      </c>
      <c r="H9" s="31">
        <v>16</v>
      </c>
      <c r="I9" s="31">
        <v>17145</v>
      </c>
      <c r="J9" s="31">
        <v>68</v>
      </c>
      <c r="K9" s="31">
        <v>17213</v>
      </c>
      <c r="L9" s="31">
        <v>22</v>
      </c>
      <c r="M9" s="31">
        <v>3</v>
      </c>
      <c r="N9" s="31">
        <v>25</v>
      </c>
      <c r="O9" s="33">
        <f t="shared" si="4"/>
        <v>152297</v>
      </c>
    </row>
    <row r="10" spans="1:15" x14ac:dyDescent="0.3">
      <c r="A10" s="27" t="s">
        <v>88</v>
      </c>
      <c r="B10" s="27" t="s">
        <v>82</v>
      </c>
      <c r="C10" s="31">
        <v>58741</v>
      </c>
      <c r="D10" s="31">
        <v>29</v>
      </c>
      <c r="E10" s="31">
        <v>58770</v>
      </c>
      <c r="F10" s="31">
        <v>3457</v>
      </c>
      <c r="G10" s="31">
        <v>646</v>
      </c>
      <c r="H10" s="31">
        <v>4103</v>
      </c>
      <c r="I10" s="31">
        <v>11906</v>
      </c>
      <c r="J10" s="31">
        <v>486</v>
      </c>
      <c r="K10" s="31">
        <v>12392</v>
      </c>
      <c r="L10" s="31">
        <v>13</v>
      </c>
      <c r="M10" s="31">
        <v>69</v>
      </c>
      <c r="N10" s="31">
        <v>82</v>
      </c>
      <c r="O10" s="33">
        <f t="shared" si="4"/>
        <v>75347</v>
      </c>
    </row>
    <row r="11" spans="1:15" x14ac:dyDescent="0.3">
      <c r="A11" s="27" t="s">
        <v>89</v>
      </c>
      <c r="B11" s="27" t="s">
        <v>82</v>
      </c>
      <c r="C11" s="31">
        <v>7544</v>
      </c>
      <c r="D11" s="31">
        <v>2</v>
      </c>
      <c r="E11" s="31">
        <v>7546</v>
      </c>
      <c r="F11" s="31">
        <v>1121</v>
      </c>
      <c r="G11" s="31">
        <v>6</v>
      </c>
      <c r="H11" s="31">
        <v>1127</v>
      </c>
      <c r="I11" s="31">
        <v>2012</v>
      </c>
      <c r="J11" s="31">
        <v>38</v>
      </c>
      <c r="K11" s="31">
        <v>2050</v>
      </c>
      <c r="L11" s="31">
        <v>2</v>
      </c>
      <c r="M11" s="31">
        <v>8</v>
      </c>
      <c r="N11" s="31">
        <v>10</v>
      </c>
      <c r="O11" s="33">
        <f t="shared" si="4"/>
        <v>10733</v>
      </c>
    </row>
    <row r="12" spans="1:15" x14ac:dyDescent="0.3">
      <c r="A12" s="27" t="s">
        <v>90</v>
      </c>
      <c r="B12" s="27" t="s">
        <v>82</v>
      </c>
      <c r="C12" s="31">
        <v>214818</v>
      </c>
      <c r="D12" s="31">
        <v>68</v>
      </c>
      <c r="E12" s="31">
        <v>214886</v>
      </c>
      <c r="F12" s="31">
        <v>394</v>
      </c>
      <c r="G12" s="31">
        <v>43</v>
      </c>
      <c r="H12" s="31">
        <v>437</v>
      </c>
      <c r="I12" s="31">
        <v>53886</v>
      </c>
      <c r="J12" s="31">
        <v>939</v>
      </c>
      <c r="K12" s="31">
        <v>54825</v>
      </c>
      <c r="L12" s="31">
        <v>539</v>
      </c>
      <c r="M12" s="31">
        <v>218</v>
      </c>
      <c r="N12" s="31">
        <v>757</v>
      </c>
      <c r="O12" s="33">
        <f t="shared" si="4"/>
        <v>270905</v>
      </c>
    </row>
    <row r="13" spans="1:15" x14ac:dyDescent="0.3">
      <c r="A13" s="27" t="s">
        <v>91</v>
      </c>
      <c r="B13" s="27" t="s">
        <v>82</v>
      </c>
      <c r="C13" s="31">
        <v>251550</v>
      </c>
      <c r="D13" s="31">
        <v>62</v>
      </c>
      <c r="E13" s="31">
        <v>251612</v>
      </c>
      <c r="F13" s="31">
        <v>841</v>
      </c>
      <c r="G13" s="31">
        <v>44</v>
      </c>
      <c r="H13" s="31">
        <v>885</v>
      </c>
      <c r="I13" s="31">
        <v>36988</v>
      </c>
      <c r="J13" s="31">
        <v>226</v>
      </c>
      <c r="K13" s="31">
        <v>37214</v>
      </c>
      <c r="L13" s="31">
        <v>90</v>
      </c>
      <c r="M13" s="31">
        <v>15</v>
      </c>
      <c r="N13" s="31">
        <v>105</v>
      </c>
      <c r="O13" s="33">
        <f t="shared" si="4"/>
        <v>289816</v>
      </c>
    </row>
    <row r="14" spans="1:15" x14ac:dyDescent="0.3">
      <c r="A14" s="27" t="s">
        <v>92</v>
      </c>
      <c r="B14" s="27" t="s">
        <v>82</v>
      </c>
      <c r="C14" s="31">
        <v>53001</v>
      </c>
      <c r="D14" s="31">
        <v>225</v>
      </c>
      <c r="E14" s="31">
        <v>53226</v>
      </c>
      <c r="F14" s="31">
        <v>888</v>
      </c>
      <c r="G14" s="31">
        <v>93</v>
      </c>
      <c r="H14" s="31">
        <v>981</v>
      </c>
      <c r="I14" s="31">
        <v>11845</v>
      </c>
      <c r="J14" s="31">
        <v>390</v>
      </c>
      <c r="K14" s="31">
        <v>12235</v>
      </c>
      <c r="L14" s="31">
        <v>7</v>
      </c>
      <c r="M14" s="31">
        <v>12</v>
      </c>
      <c r="N14" s="31">
        <v>19</v>
      </c>
      <c r="O14" s="33">
        <f t="shared" si="4"/>
        <v>66461</v>
      </c>
    </row>
    <row r="15" spans="1:15" x14ac:dyDescent="0.3">
      <c r="A15" s="27" t="s">
        <v>93</v>
      </c>
      <c r="B15" s="27" t="s">
        <v>82</v>
      </c>
      <c r="C15" s="31">
        <v>100937</v>
      </c>
      <c r="D15" s="31">
        <v>20</v>
      </c>
      <c r="E15" s="31">
        <v>100957</v>
      </c>
      <c r="F15" s="31">
        <v>38</v>
      </c>
      <c r="G15" s="31">
        <v>1</v>
      </c>
      <c r="H15" s="31">
        <v>39</v>
      </c>
      <c r="I15" s="31">
        <v>15256</v>
      </c>
      <c r="J15" s="31">
        <v>146</v>
      </c>
      <c r="K15" s="31">
        <v>15402</v>
      </c>
      <c r="L15" s="31">
        <v>25</v>
      </c>
      <c r="M15" s="31">
        <v>16</v>
      </c>
      <c r="N15" s="31">
        <v>41</v>
      </c>
      <c r="O15" s="33">
        <f t="shared" si="4"/>
        <v>116439</v>
      </c>
    </row>
    <row r="16" spans="1:15" x14ac:dyDescent="0.3">
      <c r="A16" s="27" t="s">
        <v>94</v>
      </c>
      <c r="B16" s="27" t="s">
        <v>82</v>
      </c>
      <c r="C16" s="31">
        <v>55298</v>
      </c>
      <c r="D16" s="31">
        <v>147</v>
      </c>
      <c r="E16" s="31">
        <v>55445</v>
      </c>
      <c r="F16" s="31">
        <v>1003</v>
      </c>
      <c r="G16" s="31">
        <v>327</v>
      </c>
      <c r="H16" s="31">
        <v>1330</v>
      </c>
      <c r="I16" s="31">
        <v>8377</v>
      </c>
      <c r="J16" s="31">
        <v>278</v>
      </c>
      <c r="K16" s="31">
        <v>8655</v>
      </c>
      <c r="L16" s="31">
        <v>31</v>
      </c>
      <c r="M16" s="31">
        <v>10</v>
      </c>
      <c r="N16" s="31">
        <v>41</v>
      </c>
      <c r="O16" s="33">
        <f t="shared" si="4"/>
        <v>65471</v>
      </c>
    </row>
    <row r="17" spans="1:15" x14ac:dyDescent="0.3">
      <c r="A17" s="27" t="s">
        <v>95</v>
      </c>
      <c r="B17" s="27" t="s">
        <v>82</v>
      </c>
      <c r="C17" s="31">
        <v>29925</v>
      </c>
      <c r="D17" s="31">
        <v>126</v>
      </c>
      <c r="E17" s="31">
        <v>30051</v>
      </c>
      <c r="F17" s="31">
        <v>352</v>
      </c>
      <c r="G17" s="31">
        <v>113</v>
      </c>
      <c r="H17" s="31">
        <v>465</v>
      </c>
      <c r="I17" s="31">
        <v>4721</v>
      </c>
      <c r="J17" s="31">
        <v>247</v>
      </c>
      <c r="K17" s="31">
        <v>4968</v>
      </c>
      <c r="L17" s="31">
        <v>3</v>
      </c>
      <c r="M17" s="31">
        <v>14</v>
      </c>
      <c r="N17" s="31">
        <v>17</v>
      </c>
      <c r="O17" s="33">
        <f t="shared" si="4"/>
        <v>35501</v>
      </c>
    </row>
    <row r="18" spans="1:15" x14ac:dyDescent="0.3">
      <c r="A18" s="27" t="s">
        <v>96</v>
      </c>
      <c r="B18" s="27" t="s">
        <v>82</v>
      </c>
      <c r="C18" s="31">
        <v>59994</v>
      </c>
      <c r="D18" s="31">
        <v>1</v>
      </c>
      <c r="E18" s="31">
        <v>59995</v>
      </c>
      <c r="F18" s="31">
        <v>13</v>
      </c>
      <c r="G18" s="31">
        <v>1</v>
      </c>
      <c r="H18" s="31">
        <v>14</v>
      </c>
      <c r="I18" s="31">
        <v>9985</v>
      </c>
      <c r="J18" s="31">
        <v>245</v>
      </c>
      <c r="K18" s="31">
        <v>10230</v>
      </c>
      <c r="L18" s="31">
        <v>115</v>
      </c>
      <c r="M18" s="31">
        <v>73</v>
      </c>
      <c r="N18" s="31">
        <v>188</v>
      </c>
      <c r="O18" s="33">
        <f t="shared" si="4"/>
        <v>70427</v>
      </c>
    </row>
    <row r="19" spans="1:15" x14ac:dyDescent="0.3">
      <c r="A19" s="27" t="s">
        <v>97</v>
      </c>
      <c r="B19" s="27" t="s">
        <v>82</v>
      </c>
      <c r="C19" s="31">
        <v>18704</v>
      </c>
      <c r="D19" s="31">
        <v>20</v>
      </c>
      <c r="E19" s="31">
        <v>18724</v>
      </c>
      <c r="F19" s="31">
        <v>419</v>
      </c>
      <c r="G19" s="31">
        <v>9</v>
      </c>
      <c r="H19" s="31">
        <v>428</v>
      </c>
      <c r="I19" s="31">
        <v>3754</v>
      </c>
      <c r="J19" s="31">
        <v>83</v>
      </c>
      <c r="K19" s="31">
        <v>3837</v>
      </c>
      <c r="L19" s="31">
        <v>3</v>
      </c>
      <c r="M19" s="31">
        <v>8</v>
      </c>
      <c r="N19" s="31">
        <v>11</v>
      </c>
      <c r="O19" s="33">
        <f t="shared" si="4"/>
        <v>23000</v>
      </c>
    </row>
    <row r="20" spans="1:15" x14ac:dyDescent="0.3">
      <c r="A20" s="27" t="s">
        <v>98</v>
      </c>
      <c r="B20" s="27" t="s">
        <v>82</v>
      </c>
      <c r="C20" s="31">
        <v>221180</v>
      </c>
      <c r="D20" s="31">
        <v>7</v>
      </c>
      <c r="E20" s="31">
        <v>221187</v>
      </c>
      <c r="F20" s="31">
        <v>14</v>
      </c>
      <c r="G20" s="31">
        <v>3</v>
      </c>
      <c r="H20" s="31">
        <v>17</v>
      </c>
      <c r="I20" s="31">
        <v>31483</v>
      </c>
      <c r="J20" s="31">
        <v>58</v>
      </c>
      <c r="K20" s="31">
        <v>31541</v>
      </c>
      <c r="L20" s="31">
        <v>88</v>
      </c>
      <c r="M20" s="31">
        <v>1</v>
      </c>
      <c r="N20" s="31">
        <v>89</v>
      </c>
      <c r="O20" s="33">
        <f t="shared" si="4"/>
        <v>252834</v>
      </c>
    </row>
    <row r="21" spans="1:15" x14ac:dyDescent="0.3">
      <c r="A21" s="27" t="s">
        <v>99</v>
      </c>
      <c r="B21" s="27" t="s">
        <v>82</v>
      </c>
      <c r="C21" s="31">
        <v>16171</v>
      </c>
      <c r="D21" s="31">
        <v>48</v>
      </c>
      <c r="E21" s="31">
        <v>16219</v>
      </c>
      <c r="F21" s="31">
        <v>440</v>
      </c>
      <c r="G21" s="31">
        <v>23</v>
      </c>
      <c r="H21" s="31">
        <v>463</v>
      </c>
      <c r="I21" s="31">
        <v>2794</v>
      </c>
      <c r="J21" s="31">
        <v>126</v>
      </c>
      <c r="K21" s="31">
        <v>2920</v>
      </c>
      <c r="L21" s="31">
        <v>24</v>
      </c>
      <c r="M21" s="31">
        <v>4</v>
      </c>
      <c r="N21" s="31">
        <v>28</v>
      </c>
      <c r="O21" s="33">
        <f t="shared" si="4"/>
        <v>19630</v>
      </c>
    </row>
    <row r="22" spans="1:15" x14ac:dyDescent="0.3">
      <c r="A22" s="27" t="s">
        <v>100</v>
      </c>
      <c r="B22" s="27" t="s">
        <v>82</v>
      </c>
      <c r="C22" s="31">
        <v>199727</v>
      </c>
      <c r="D22" s="31">
        <v>3</v>
      </c>
      <c r="E22" s="31">
        <v>199730</v>
      </c>
      <c r="F22" s="31">
        <v>55</v>
      </c>
      <c r="G22" s="31">
        <v>6</v>
      </c>
      <c r="H22" s="31">
        <v>61</v>
      </c>
      <c r="I22" s="31">
        <v>32969</v>
      </c>
      <c r="J22" s="31">
        <v>118</v>
      </c>
      <c r="K22" s="31">
        <v>33087</v>
      </c>
      <c r="L22" s="31">
        <v>23</v>
      </c>
      <c r="M22" s="31">
        <v>6</v>
      </c>
      <c r="N22" s="31">
        <v>29</v>
      </c>
      <c r="O22" s="33">
        <f t="shared" si="4"/>
        <v>232907</v>
      </c>
    </row>
    <row r="23" spans="1:15" x14ac:dyDescent="0.3">
      <c r="A23" s="27" t="s">
        <v>101</v>
      </c>
      <c r="B23" s="27" t="s">
        <v>82</v>
      </c>
      <c r="C23" s="31">
        <v>58043</v>
      </c>
      <c r="D23" s="31">
        <v>407</v>
      </c>
      <c r="E23" s="31">
        <v>58450</v>
      </c>
      <c r="F23" s="31">
        <v>4029</v>
      </c>
      <c r="G23" s="31">
        <v>1127</v>
      </c>
      <c r="H23" s="31">
        <v>5156</v>
      </c>
      <c r="I23" s="31">
        <v>9936</v>
      </c>
      <c r="J23" s="31">
        <v>1475</v>
      </c>
      <c r="K23" s="31">
        <v>11411</v>
      </c>
      <c r="L23" s="31">
        <v>18</v>
      </c>
      <c r="M23" s="31">
        <v>197</v>
      </c>
      <c r="N23" s="31">
        <v>215</v>
      </c>
      <c r="O23" s="33">
        <f t="shared" si="4"/>
        <v>75232</v>
      </c>
    </row>
    <row r="24" spans="1:15" x14ac:dyDescent="0.3">
      <c r="A24" s="27" t="s">
        <v>102</v>
      </c>
      <c r="B24" s="27" t="s">
        <v>82</v>
      </c>
      <c r="C24" s="31">
        <v>12979</v>
      </c>
      <c r="D24" s="31">
        <v>8</v>
      </c>
      <c r="E24" s="31">
        <v>12987</v>
      </c>
      <c r="F24" s="31">
        <v>1655</v>
      </c>
      <c r="G24" s="31">
        <v>122</v>
      </c>
      <c r="H24" s="31">
        <v>1777</v>
      </c>
      <c r="I24" s="31">
        <v>2847</v>
      </c>
      <c r="J24" s="31">
        <v>99</v>
      </c>
      <c r="K24" s="31">
        <v>2946</v>
      </c>
      <c r="L24" s="31">
        <v>4</v>
      </c>
      <c r="M24" s="31">
        <v>19</v>
      </c>
      <c r="N24" s="31">
        <v>23</v>
      </c>
      <c r="O24" s="33">
        <f t="shared" si="4"/>
        <v>17733</v>
      </c>
    </row>
    <row r="25" spans="1:15" x14ac:dyDescent="0.3">
      <c r="A25" s="27" t="s">
        <v>103</v>
      </c>
      <c r="B25" s="27" t="s">
        <v>82</v>
      </c>
      <c r="C25" s="31">
        <v>20050</v>
      </c>
      <c r="D25" s="31">
        <v>1</v>
      </c>
      <c r="E25" s="31">
        <v>20051</v>
      </c>
      <c r="F25" s="31">
        <v>4056</v>
      </c>
      <c r="G25" s="31">
        <v>28</v>
      </c>
      <c r="H25" s="31">
        <v>4084</v>
      </c>
      <c r="I25" s="31">
        <v>4656</v>
      </c>
      <c r="J25" s="31">
        <v>120</v>
      </c>
      <c r="K25" s="31">
        <v>4776</v>
      </c>
      <c r="L25" s="31">
        <v>1</v>
      </c>
      <c r="M25" s="31">
        <v>7</v>
      </c>
      <c r="N25" s="31">
        <v>8</v>
      </c>
      <c r="O25" s="33">
        <f t="shared" si="4"/>
        <v>28919</v>
      </c>
    </row>
    <row r="26" spans="1:15" x14ac:dyDescent="0.3">
      <c r="A26" s="27" t="s">
        <v>104</v>
      </c>
      <c r="B26" s="27" t="s">
        <v>82</v>
      </c>
      <c r="C26" s="31">
        <v>187851</v>
      </c>
      <c r="D26" s="31">
        <v>29</v>
      </c>
      <c r="E26" s="31">
        <v>187880</v>
      </c>
      <c r="F26" s="31">
        <v>5</v>
      </c>
      <c r="G26" s="31">
        <v>3</v>
      </c>
      <c r="H26" s="31">
        <v>8</v>
      </c>
      <c r="I26" s="31">
        <v>80540</v>
      </c>
      <c r="J26" s="31">
        <v>682</v>
      </c>
      <c r="K26" s="31">
        <v>81222</v>
      </c>
      <c r="L26" s="31">
        <v>134</v>
      </c>
      <c r="M26" s="31">
        <v>38</v>
      </c>
      <c r="N26" s="31">
        <v>172</v>
      </c>
      <c r="O26" s="33">
        <f t="shared" si="4"/>
        <v>269282</v>
      </c>
    </row>
    <row r="27" spans="1:15" x14ac:dyDescent="0.3">
      <c r="A27" s="27" t="s">
        <v>105</v>
      </c>
      <c r="B27" s="27" t="s">
        <v>82</v>
      </c>
      <c r="C27" s="31">
        <v>66535</v>
      </c>
      <c r="D27" s="31">
        <v>117</v>
      </c>
      <c r="E27" s="31">
        <v>66652</v>
      </c>
      <c r="F27" s="31">
        <v>3764</v>
      </c>
      <c r="G27" s="31">
        <v>553</v>
      </c>
      <c r="H27" s="31">
        <v>4317</v>
      </c>
      <c r="I27" s="31">
        <v>13530</v>
      </c>
      <c r="J27" s="31">
        <v>594</v>
      </c>
      <c r="K27" s="31">
        <v>14124</v>
      </c>
      <c r="L27" s="31">
        <v>182</v>
      </c>
      <c r="M27" s="31">
        <v>71</v>
      </c>
      <c r="N27" s="31">
        <v>253</v>
      </c>
      <c r="O27" s="33">
        <f t="shared" si="4"/>
        <v>85346</v>
      </c>
    </row>
    <row r="28" spans="1:15" x14ac:dyDescent="0.3">
      <c r="A28" s="27" t="s">
        <v>106</v>
      </c>
      <c r="B28" s="27" t="s">
        <v>82</v>
      </c>
      <c r="C28" s="31">
        <v>93459</v>
      </c>
      <c r="D28" s="31">
        <v>172</v>
      </c>
      <c r="E28" s="31">
        <v>93631</v>
      </c>
      <c r="F28" s="31">
        <v>1958</v>
      </c>
      <c r="G28" s="31">
        <v>168</v>
      </c>
      <c r="H28" s="31">
        <v>2126</v>
      </c>
      <c r="I28" s="31">
        <v>13510</v>
      </c>
      <c r="J28" s="31">
        <v>740</v>
      </c>
      <c r="K28" s="31">
        <v>14250</v>
      </c>
      <c r="L28" s="31">
        <v>92</v>
      </c>
      <c r="M28" s="31">
        <v>122</v>
      </c>
      <c r="N28" s="31">
        <v>214</v>
      </c>
      <c r="O28" s="33">
        <f t="shared" si="4"/>
        <v>110221</v>
      </c>
    </row>
    <row r="29" spans="1:15" x14ac:dyDescent="0.3">
      <c r="A29" s="27" t="s">
        <v>107</v>
      </c>
      <c r="B29" s="27" t="s">
        <v>82</v>
      </c>
      <c r="C29" s="31">
        <v>33182</v>
      </c>
      <c r="D29" s="31">
        <v>6</v>
      </c>
      <c r="E29" s="31">
        <v>33188</v>
      </c>
      <c r="F29" s="31">
        <v>381</v>
      </c>
      <c r="G29" s="31">
        <v>0</v>
      </c>
      <c r="H29" s="31">
        <v>381</v>
      </c>
      <c r="I29" s="31">
        <v>7179</v>
      </c>
      <c r="J29" s="31">
        <v>68</v>
      </c>
      <c r="K29" s="31">
        <v>7247</v>
      </c>
      <c r="L29" s="31">
        <v>5</v>
      </c>
      <c r="M29" s="31">
        <v>1</v>
      </c>
      <c r="N29" s="31">
        <v>6</v>
      </c>
      <c r="O29" s="33">
        <f t="shared" si="4"/>
        <v>40822</v>
      </c>
    </row>
    <row r="30" spans="1:15" x14ac:dyDescent="0.3">
      <c r="A30" s="27" t="s">
        <v>108</v>
      </c>
      <c r="B30" s="27" t="s">
        <v>82</v>
      </c>
      <c r="C30" s="31">
        <v>74930</v>
      </c>
      <c r="D30" s="31">
        <v>41</v>
      </c>
      <c r="E30" s="31">
        <v>74971</v>
      </c>
      <c r="F30" s="31">
        <v>7981</v>
      </c>
      <c r="G30" s="31">
        <v>1023</v>
      </c>
      <c r="H30" s="31">
        <v>9004</v>
      </c>
      <c r="I30" s="31">
        <v>17472</v>
      </c>
      <c r="J30" s="31">
        <v>417</v>
      </c>
      <c r="K30" s="31">
        <v>17889</v>
      </c>
      <c r="L30" s="31">
        <v>30</v>
      </c>
      <c r="M30" s="31">
        <v>38</v>
      </c>
      <c r="N30" s="31">
        <v>68</v>
      </c>
      <c r="O30" s="33">
        <f t="shared" si="4"/>
        <v>101932</v>
      </c>
    </row>
    <row r="31" spans="1:15" x14ac:dyDescent="0.3">
      <c r="A31" s="27" t="s">
        <v>109</v>
      </c>
      <c r="B31" s="27" t="s">
        <v>82</v>
      </c>
      <c r="C31" s="31">
        <v>50112</v>
      </c>
      <c r="D31" s="31">
        <v>73</v>
      </c>
      <c r="E31" s="31">
        <v>50185</v>
      </c>
      <c r="F31" s="31">
        <v>1980</v>
      </c>
      <c r="G31" s="31">
        <v>45</v>
      </c>
      <c r="H31" s="31">
        <v>2025</v>
      </c>
      <c r="I31" s="31">
        <v>7092</v>
      </c>
      <c r="J31" s="31">
        <v>197</v>
      </c>
      <c r="K31" s="31">
        <v>7289</v>
      </c>
      <c r="L31" s="31">
        <v>11</v>
      </c>
      <c r="M31" s="31">
        <v>11</v>
      </c>
      <c r="N31" s="31">
        <v>22</v>
      </c>
      <c r="O31" s="33">
        <f t="shared" si="4"/>
        <v>59521</v>
      </c>
    </row>
    <row r="32" spans="1:15" x14ac:dyDescent="0.3">
      <c r="A32" s="27" t="s">
        <v>110</v>
      </c>
      <c r="B32" s="27" t="s">
        <v>82</v>
      </c>
      <c r="C32" s="31">
        <v>21255</v>
      </c>
      <c r="D32" s="31">
        <v>94</v>
      </c>
      <c r="E32" s="31">
        <v>21349</v>
      </c>
      <c r="F32" s="31">
        <v>949</v>
      </c>
      <c r="G32" s="31">
        <v>246</v>
      </c>
      <c r="H32" s="31">
        <v>1195</v>
      </c>
      <c r="I32" s="31">
        <v>4788</v>
      </c>
      <c r="J32" s="31">
        <v>219</v>
      </c>
      <c r="K32" s="31">
        <v>5007</v>
      </c>
      <c r="L32" s="31">
        <v>8</v>
      </c>
      <c r="M32" s="31">
        <v>10</v>
      </c>
      <c r="N32" s="31">
        <v>18</v>
      </c>
      <c r="O32" s="33">
        <f t="shared" si="4"/>
        <v>27569</v>
      </c>
    </row>
    <row r="33" spans="1:15" x14ac:dyDescent="0.3">
      <c r="A33" s="27" t="s">
        <v>111</v>
      </c>
      <c r="B33" s="27" t="s">
        <v>82</v>
      </c>
      <c r="C33" s="31">
        <v>46174</v>
      </c>
      <c r="D33" s="31">
        <v>51</v>
      </c>
      <c r="E33" s="31">
        <v>46225</v>
      </c>
      <c r="F33" s="31">
        <v>3584</v>
      </c>
      <c r="G33" s="31">
        <v>939</v>
      </c>
      <c r="H33" s="31">
        <v>4523</v>
      </c>
      <c r="I33" s="31">
        <v>9562</v>
      </c>
      <c r="J33" s="31">
        <v>372</v>
      </c>
      <c r="K33" s="31">
        <v>9934</v>
      </c>
      <c r="L33" s="31">
        <v>14</v>
      </c>
      <c r="M33" s="31">
        <v>29</v>
      </c>
      <c r="N33" s="31">
        <v>43</v>
      </c>
      <c r="O33" s="33">
        <f t="shared" si="4"/>
        <v>60725</v>
      </c>
    </row>
    <row r="34" spans="1:15" x14ac:dyDescent="0.3">
      <c r="A34" s="27" t="s">
        <v>112</v>
      </c>
      <c r="B34" s="27" t="s">
        <v>82</v>
      </c>
      <c r="C34" s="31">
        <v>95607</v>
      </c>
      <c r="D34" s="31">
        <v>74</v>
      </c>
      <c r="E34" s="31">
        <v>95681</v>
      </c>
      <c r="F34" s="31">
        <v>2509</v>
      </c>
      <c r="G34" s="31">
        <v>854</v>
      </c>
      <c r="H34" s="31">
        <v>3363</v>
      </c>
      <c r="I34" s="31">
        <v>19211</v>
      </c>
      <c r="J34" s="31">
        <v>1063</v>
      </c>
      <c r="K34" s="31">
        <v>20274</v>
      </c>
      <c r="L34" s="31">
        <v>76</v>
      </c>
      <c r="M34" s="31">
        <v>447</v>
      </c>
      <c r="N34" s="31">
        <v>523</v>
      </c>
      <c r="O34" s="33">
        <f t="shared" si="4"/>
        <v>119841</v>
      </c>
    </row>
    <row r="35" spans="1:15" x14ac:dyDescent="0.3">
      <c r="A35" s="27" t="s">
        <v>113</v>
      </c>
      <c r="B35" s="27" t="s">
        <v>82</v>
      </c>
      <c r="C35" s="31">
        <v>45741</v>
      </c>
      <c r="D35" s="31">
        <v>203</v>
      </c>
      <c r="E35" s="31">
        <v>45944</v>
      </c>
      <c r="F35" s="31">
        <v>2811</v>
      </c>
      <c r="G35" s="31">
        <v>101</v>
      </c>
      <c r="H35" s="31">
        <v>2912</v>
      </c>
      <c r="I35" s="31">
        <v>9144</v>
      </c>
      <c r="J35" s="31">
        <v>359</v>
      </c>
      <c r="K35" s="31">
        <v>9503</v>
      </c>
      <c r="L35" s="31">
        <v>11</v>
      </c>
      <c r="M35" s="31">
        <v>17</v>
      </c>
      <c r="N35" s="31">
        <v>28</v>
      </c>
      <c r="O35" s="33">
        <f t="shared" si="4"/>
        <v>58387</v>
      </c>
    </row>
    <row r="36" spans="1:15" x14ac:dyDescent="0.3">
      <c r="A36" s="27" t="s">
        <v>114</v>
      </c>
      <c r="B36" s="27" t="s">
        <v>83</v>
      </c>
      <c r="C36" s="31">
        <v>9460</v>
      </c>
      <c r="D36" s="31">
        <v>25</v>
      </c>
      <c r="E36" s="31">
        <v>9485</v>
      </c>
      <c r="F36" s="31">
        <v>605</v>
      </c>
      <c r="G36" s="31">
        <v>648</v>
      </c>
      <c r="H36" s="31">
        <v>1253</v>
      </c>
      <c r="I36" s="31">
        <v>2117</v>
      </c>
      <c r="J36" s="31">
        <v>84</v>
      </c>
      <c r="K36" s="31">
        <v>2201</v>
      </c>
      <c r="L36" s="31">
        <v>2</v>
      </c>
      <c r="M36" s="31">
        <v>9</v>
      </c>
      <c r="N36" s="31">
        <v>11</v>
      </c>
      <c r="O36" s="33">
        <f t="shared" si="4"/>
        <v>12950</v>
      </c>
    </row>
    <row r="37" spans="1:15" x14ac:dyDescent="0.3">
      <c r="A37" s="27" t="s">
        <v>115</v>
      </c>
      <c r="B37" s="27" t="s">
        <v>83</v>
      </c>
      <c r="C37" s="31">
        <v>101486</v>
      </c>
      <c r="D37" s="31">
        <v>117</v>
      </c>
      <c r="E37" s="31">
        <v>101603</v>
      </c>
      <c r="F37" s="31">
        <v>7678</v>
      </c>
      <c r="G37" s="31">
        <v>2455</v>
      </c>
      <c r="H37" s="31">
        <v>10133</v>
      </c>
      <c r="I37" s="31">
        <v>20857</v>
      </c>
      <c r="J37" s="31">
        <v>600</v>
      </c>
      <c r="K37" s="31">
        <v>21457</v>
      </c>
      <c r="L37" s="31">
        <v>36</v>
      </c>
      <c r="M37" s="31">
        <v>88</v>
      </c>
      <c r="N37" s="31">
        <v>124</v>
      </c>
      <c r="O37" s="33">
        <f t="shared" si="4"/>
        <v>133317</v>
      </c>
    </row>
    <row r="38" spans="1:15" x14ac:dyDescent="0.3">
      <c r="A38" s="27" t="s">
        <v>116</v>
      </c>
      <c r="B38" s="27" t="s">
        <v>83</v>
      </c>
      <c r="C38" s="31">
        <v>49768</v>
      </c>
      <c r="D38" s="31">
        <v>82</v>
      </c>
      <c r="E38" s="31">
        <v>49850</v>
      </c>
      <c r="F38" s="31">
        <v>5276</v>
      </c>
      <c r="G38" s="31">
        <v>1249</v>
      </c>
      <c r="H38" s="31">
        <v>6525</v>
      </c>
      <c r="I38" s="31">
        <v>9514</v>
      </c>
      <c r="J38" s="31">
        <v>401</v>
      </c>
      <c r="K38" s="31">
        <v>9915</v>
      </c>
      <c r="L38" s="31">
        <v>21</v>
      </c>
      <c r="M38" s="31">
        <v>43</v>
      </c>
      <c r="N38" s="31">
        <v>64</v>
      </c>
      <c r="O38" s="33">
        <f t="shared" si="4"/>
        <v>66354</v>
      </c>
    </row>
    <row r="39" spans="1:15" x14ac:dyDescent="0.3">
      <c r="A39" s="27" t="s">
        <v>117</v>
      </c>
      <c r="B39" s="27" t="s">
        <v>83</v>
      </c>
      <c r="C39" s="31">
        <v>21326</v>
      </c>
      <c r="D39" s="31">
        <v>33</v>
      </c>
      <c r="E39" s="31">
        <v>21359</v>
      </c>
      <c r="F39" s="31">
        <v>601</v>
      </c>
      <c r="G39" s="31">
        <v>19</v>
      </c>
      <c r="H39" s="31">
        <v>620</v>
      </c>
      <c r="I39" s="31">
        <v>3998</v>
      </c>
      <c r="J39" s="31">
        <v>130</v>
      </c>
      <c r="K39" s="31">
        <v>4128</v>
      </c>
      <c r="L39" s="31">
        <v>16</v>
      </c>
      <c r="M39" s="31">
        <v>2</v>
      </c>
      <c r="N39" s="31">
        <v>18</v>
      </c>
      <c r="O39" s="33">
        <f t="shared" si="4"/>
        <v>26125</v>
      </c>
    </row>
    <row r="40" spans="1:15" x14ac:dyDescent="0.3">
      <c r="A40" s="27" t="s">
        <v>118</v>
      </c>
      <c r="B40" s="27" t="s">
        <v>83</v>
      </c>
      <c r="C40" s="31">
        <v>6869</v>
      </c>
      <c r="D40" s="31">
        <v>19</v>
      </c>
      <c r="E40" s="31">
        <v>6888</v>
      </c>
      <c r="F40" s="31">
        <v>1227</v>
      </c>
      <c r="G40" s="31">
        <v>511</v>
      </c>
      <c r="H40" s="31">
        <v>1738</v>
      </c>
      <c r="I40" s="31">
        <v>1612</v>
      </c>
      <c r="J40" s="31">
        <v>61</v>
      </c>
      <c r="K40" s="31">
        <v>1673</v>
      </c>
      <c r="L40" s="31">
        <v>1</v>
      </c>
      <c r="M40" s="31">
        <v>5</v>
      </c>
      <c r="N40" s="31">
        <v>6</v>
      </c>
      <c r="O40" s="33">
        <f t="shared" si="4"/>
        <v>10305</v>
      </c>
    </row>
    <row r="41" spans="1:15" x14ac:dyDescent="0.3">
      <c r="A41" s="27" t="s">
        <v>119</v>
      </c>
      <c r="B41" s="27" t="s">
        <v>83</v>
      </c>
      <c r="C41" s="31">
        <v>19677</v>
      </c>
      <c r="D41" s="31">
        <v>35</v>
      </c>
      <c r="E41" s="31">
        <v>19712</v>
      </c>
      <c r="F41" s="31">
        <v>983</v>
      </c>
      <c r="G41" s="31">
        <v>49</v>
      </c>
      <c r="H41" s="31">
        <v>1032</v>
      </c>
      <c r="I41" s="31">
        <v>2985</v>
      </c>
      <c r="J41" s="31">
        <v>100</v>
      </c>
      <c r="K41" s="31">
        <v>3085</v>
      </c>
      <c r="L41" s="31">
        <v>2</v>
      </c>
      <c r="M41" s="31">
        <v>10</v>
      </c>
      <c r="N41" s="31">
        <v>12</v>
      </c>
      <c r="O41" s="33">
        <f t="shared" si="4"/>
        <v>23841</v>
      </c>
    </row>
    <row r="42" spans="1:15" x14ac:dyDescent="0.3">
      <c r="A42" s="27" t="s">
        <v>120</v>
      </c>
      <c r="B42" s="27" t="s">
        <v>83</v>
      </c>
      <c r="C42" s="31">
        <v>20956</v>
      </c>
      <c r="D42" s="31">
        <v>139</v>
      </c>
      <c r="E42" s="31">
        <v>21095</v>
      </c>
      <c r="F42" s="31">
        <v>1076</v>
      </c>
      <c r="G42" s="31">
        <v>1186</v>
      </c>
      <c r="H42" s="31">
        <v>2262</v>
      </c>
      <c r="I42" s="31">
        <v>4244</v>
      </c>
      <c r="J42" s="31">
        <v>191</v>
      </c>
      <c r="K42" s="31">
        <v>4435</v>
      </c>
      <c r="L42" s="31">
        <v>3</v>
      </c>
      <c r="M42" s="31">
        <v>12</v>
      </c>
      <c r="N42" s="31">
        <v>15</v>
      </c>
      <c r="O42" s="33">
        <f t="shared" si="4"/>
        <v>27807</v>
      </c>
    </row>
    <row r="43" spans="1:15" x14ac:dyDescent="0.3">
      <c r="A43" s="27" t="s">
        <v>121</v>
      </c>
      <c r="B43" s="27" t="s">
        <v>83</v>
      </c>
      <c r="C43" s="31">
        <v>7976</v>
      </c>
      <c r="D43" s="31">
        <v>30</v>
      </c>
      <c r="E43" s="31">
        <v>8006</v>
      </c>
      <c r="F43" s="31">
        <v>1428</v>
      </c>
      <c r="G43" s="31">
        <v>183</v>
      </c>
      <c r="H43" s="31">
        <v>1611</v>
      </c>
      <c r="I43" s="31">
        <v>1531</v>
      </c>
      <c r="J43" s="31">
        <v>66</v>
      </c>
      <c r="K43" s="31">
        <v>1597</v>
      </c>
      <c r="L43" s="31">
        <v>1</v>
      </c>
      <c r="M43" s="31">
        <v>2</v>
      </c>
      <c r="N43" s="31">
        <v>3</v>
      </c>
      <c r="O43" s="33">
        <f t="shared" si="4"/>
        <v>11217</v>
      </c>
    </row>
    <row r="44" spans="1:15" x14ac:dyDescent="0.3">
      <c r="A44" s="27" t="s">
        <v>122</v>
      </c>
      <c r="B44" s="27" t="s">
        <v>83</v>
      </c>
      <c r="C44" s="31">
        <v>23362</v>
      </c>
      <c r="D44" s="31">
        <v>111</v>
      </c>
      <c r="E44" s="31">
        <v>23473</v>
      </c>
      <c r="F44" s="31">
        <v>1038</v>
      </c>
      <c r="G44" s="31">
        <v>417</v>
      </c>
      <c r="H44" s="31">
        <v>1455</v>
      </c>
      <c r="I44" s="31">
        <v>5317</v>
      </c>
      <c r="J44" s="31">
        <v>163</v>
      </c>
      <c r="K44" s="31">
        <v>5480</v>
      </c>
      <c r="L44" s="31">
        <v>25</v>
      </c>
      <c r="M44" s="31">
        <v>24</v>
      </c>
      <c r="N44" s="31">
        <v>49</v>
      </c>
      <c r="O44" s="33">
        <f t="shared" si="4"/>
        <v>30457</v>
      </c>
    </row>
    <row r="45" spans="1:15" x14ac:dyDescent="0.3">
      <c r="A45" s="27" t="s">
        <v>123</v>
      </c>
      <c r="B45" s="27" t="s">
        <v>83</v>
      </c>
      <c r="C45" s="31">
        <v>85022</v>
      </c>
      <c r="D45" s="31">
        <v>221</v>
      </c>
      <c r="E45" s="31">
        <v>85243</v>
      </c>
      <c r="F45" s="31">
        <v>3514</v>
      </c>
      <c r="G45" s="31">
        <v>1997</v>
      </c>
      <c r="H45" s="31">
        <v>5511</v>
      </c>
      <c r="I45" s="31">
        <v>17941</v>
      </c>
      <c r="J45" s="31">
        <v>711</v>
      </c>
      <c r="K45" s="31">
        <v>18652</v>
      </c>
      <c r="L45" s="31">
        <v>37</v>
      </c>
      <c r="M45" s="31">
        <v>61</v>
      </c>
      <c r="N45" s="31">
        <v>98</v>
      </c>
      <c r="O45" s="33">
        <f t="shared" si="4"/>
        <v>109504</v>
      </c>
    </row>
    <row r="46" spans="1:15" x14ac:dyDescent="0.3">
      <c r="A46" s="27" t="s">
        <v>124</v>
      </c>
      <c r="B46" s="27" t="s">
        <v>83</v>
      </c>
      <c r="C46" s="31">
        <v>18062</v>
      </c>
      <c r="D46" s="31">
        <v>32</v>
      </c>
      <c r="E46" s="31">
        <v>18094</v>
      </c>
      <c r="F46" s="31">
        <v>2848</v>
      </c>
      <c r="G46" s="31">
        <v>989</v>
      </c>
      <c r="H46" s="31">
        <v>3837</v>
      </c>
      <c r="I46" s="31">
        <v>2934</v>
      </c>
      <c r="J46" s="31">
        <v>95</v>
      </c>
      <c r="K46" s="31">
        <v>3029</v>
      </c>
      <c r="L46" s="31">
        <v>2</v>
      </c>
      <c r="M46" s="31">
        <v>2</v>
      </c>
      <c r="N46" s="31">
        <v>4</v>
      </c>
      <c r="O46" s="33">
        <f t="shared" si="4"/>
        <v>24964</v>
      </c>
    </row>
    <row r="47" spans="1:15" x14ac:dyDescent="0.3">
      <c r="A47" s="27" t="s">
        <v>125</v>
      </c>
      <c r="B47" s="27" t="s">
        <v>83</v>
      </c>
      <c r="C47" s="31">
        <v>30821</v>
      </c>
      <c r="D47" s="31">
        <v>55</v>
      </c>
      <c r="E47" s="31">
        <v>30876</v>
      </c>
      <c r="F47" s="31">
        <v>1536</v>
      </c>
      <c r="G47" s="31">
        <v>1743</v>
      </c>
      <c r="H47" s="31">
        <v>3279</v>
      </c>
      <c r="I47" s="31">
        <v>6215</v>
      </c>
      <c r="J47" s="31">
        <v>286</v>
      </c>
      <c r="K47" s="31">
        <v>6501</v>
      </c>
      <c r="L47" s="31">
        <v>9</v>
      </c>
      <c r="M47" s="31">
        <v>46</v>
      </c>
      <c r="N47" s="31">
        <v>55</v>
      </c>
      <c r="O47" s="33">
        <f t="shared" si="4"/>
        <v>40711</v>
      </c>
    </row>
    <row r="48" spans="1:15" x14ac:dyDescent="0.3">
      <c r="A48" s="27" t="s">
        <v>126</v>
      </c>
      <c r="B48" s="27" t="s">
        <v>83</v>
      </c>
      <c r="C48" s="31">
        <v>10023</v>
      </c>
      <c r="D48" s="31">
        <v>49</v>
      </c>
      <c r="E48" s="31">
        <v>10072</v>
      </c>
      <c r="F48" s="31">
        <v>750</v>
      </c>
      <c r="G48" s="31">
        <v>26</v>
      </c>
      <c r="H48" s="31">
        <v>776</v>
      </c>
      <c r="I48" s="31">
        <v>1643</v>
      </c>
      <c r="J48" s="31">
        <v>87</v>
      </c>
      <c r="K48" s="31">
        <v>1730</v>
      </c>
      <c r="L48" s="31">
        <v>3</v>
      </c>
      <c r="M48" s="31">
        <v>3</v>
      </c>
      <c r="N48" s="31">
        <v>6</v>
      </c>
      <c r="O48" s="33">
        <f t="shared" si="4"/>
        <v>12584</v>
      </c>
    </row>
    <row r="49" spans="1:15" x14ac:dyDescent="0.3">
      <c r="A49" s="27" t="s">
        <v>127</v>
      </c>
      <c r="B49" s="27" t="s">
        <v>83</v>
      </c>
      <c r="C49" s="31">
        <v>57363</v>
      </c>
      <c r="D49" s="31">
        <v>83</v>
      </c>
      <c r="E49" s="31">
        <v>57446</v>
      </c>
      <c r="F49" s="31">
        <v>427</v>
      </c>
      <c r="G49" s="31">
        <v>333</v>
      </c>
      <c r="H49" s="31">
        <v>760</v>
      </c>
      <c r="I49" s="31">
        <v>9287</v>
      </c>
      <c r="J49" s="31">
        <v>357</v>
      </c>
      <c r="K49" s="31">
        <v>9644</v>
      </c>
      <c r="L49" s="31">
        <v>8</v>
      </c>
      <c r="M49" s="31">
        <v>41</v>
      </c>
      <c r="N49" s="31">
        <v>49</v>
      </c>
      <c r="O49" s="33">
        <f t="shared" si="4"/>
        <v>67899</v>
      </c>
    </row>
    <row r="50" spans="1:15" x14ac:dyDescent="0.3">
      <c r="A50" s="27" t="s">
        <v>128</v>
      </c>
      <c r="B50" s="27" t="s">
        <v>83</v>
      </c>
      <c r="C50" s="31">
        <v>70862</v>
      </c>
      <c r="D50" s="31">
        <v>139</v>
      </c>
      <c r="E50" s="31">
        <v>71001</v>
      </c>
      <c r="F50" s="31">
        <v>2153</v>
      </c>
      <c r="G50" s="31">
        <v>1914</v>
      </c>
      <c r="H50" s="31">
        <v>4067</v>
      </c>
      <c r="I50" s="31">
        <v>11629</v>
      </c>
      <c r="J50" s="31">
        <v>309</v>
      </c>
      <c r="K50" s="31">
        <v>11938</v>
      </c>
      <c r="L50" s="31">
        <v>16</v>
      </c>
      <c r="M50" s="31">
        <v>49</v>
      </c>
      <c r="N50" s="31">
        <v>65</v>
      </c>
      <c r="O50" s="33">
        <f t="shared" si="4"/>
        <v>87071</v>
      </c>
    </row>
    <row r="51" spans="1:15" x14ac:dyDescent="0.3">
      <c r="A51" s="27" t="s">
        <v>129</v>
      </c>
      <c r="B51" s="27" t="s">
        <v>83</v>
      </c>
      <c r="C51" s="31">
        <v>85900</v>
      </c>
      <c r="D51" s="31">
        <v>115</v>
      </c>
      <c r="E51" s="31">
        <v>86015</v>
      </c>
      <c r="F51" s="31">
        <v>2942</v>
      </c>
      <c r="G51" s="31">
        <v>1608</v>
      </c>
      <c r="H51" s="31">
        <v>4550</v>
      </c>
      <c r="I51" s="31">
        <v>16143</v>
      </c>
      <c r="J51" s="31">
        <v>572</v>
      </c>
      <c r="K51" s="31">
        <v>16715</v>
      </c>
      <c r="L51" s="31">
        <v>69</v>
      </c>
      <c r="M51" s="31">
        <v>88</v>
      </c>
      <c r="N51" s="31">
        <v>157</v>
      </c>
      <c r="O51" s="33">
        <f t="shared" si="4"/>
        <v>107437</v>
      </c>
    </row>
    <row r="52" spans="1:15" x14ac:dyDescent="0.3">
      <c r="A52" s="27" t="s">
        <v>130</v>
      </c>
      <c r="B52" s="27" t="s">
        <v>83</v>
      </c>
      <c r="C52" s="31">
        <v>126846</v>
      </c>
      <c r="D52" s="31">
        <v>175</v>
      </c>
      <c r="E52" s="31">
        <v>127021</v>
      </c>
      <c r="F52" s="31">
        <v>1121</v>
      </c>
      <c r="G52" s="31">
        <v>1028</v>
      </c>
      <c r="H52" s="31">
        <v>2149</v>
      </c>
      <c r="I52" s="31">
        <v>21758</v>
      </c>
      <c r="J52" s="31">
        <v>1258</v>
      </c>
      <c r="K52" s="31">
        <v>23016</v>
      </c>
      <c r="L52" s="31">
        <v>134</v>
      </c>
      <c r="M52" s="31">
        <v>244</v>
      </c>
      <c r="N52" s="31">
        <v>378</v>
      </c>
      <c r="O52" s="33">
        <f t="shared" si="4"/>
        <v>152564</v>
      </c>
    </row>
  </sheetData>
  <mergeCells count="4">
    <mergeCell ref="C1:E1"/>
    <mergeCell ref="F1:H1"/>
    <mergeCell ref="I1:K1"/>
    <mergeCell ref="L1:N1"/>
  </mergeCells>
  <phoneticPr fontId="27" type="noConversion"/>
  <pageMargins left="0.7" right="0.7" top="0.75" bottom="0.75" header="0.3" footer="0.3"/>
  <pageSetup paperSize="9" orientation="portrait" verticalDpi="0" r:id="rId1"/>
  <headerFooter>
    <oddFooter xml:space="preserve">&amp;R_x000D_&amp;1#&amp;"Calibri"&amp;10&amp;K000000 Tasnif Dışı 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ayfa8"/>
  <dimension ref="A1:O52"/>
  <sheetViews>
    <sheetView zoomScale="80" zoomScaleNormal="80" workbookViewId="0">
      <selection activeCell="A34" sqref="A34"/>
    </sheetView>
  </sheetViews>
  <sheetFormatPr defaultColWidth="8.77734375" defaultRowHeight="14.4" x14ac:dyDescent="0.3"/>
  <cols>
    <col min="1" max="1" width="17.6640625" bestFit="1" customWidth="1"/>
    <col min="2" max="2" width="19" customWidth="1"/>
    <col min="3" max="15" width="16.109375" customWidth="1"/>
    <col min="16" max="16" width="8.77734375" customWidth="1"/>
  </cols>
  <sheetData>
    <row r="1" spans="1:15" ht="27.6" x14ac:dyDescent="0.3">
      <c r="C1" s="35" t="s">
        <v>63</v>
      </c>
      <c r="D1" s="35"/>
      <c r="E1" s="35"/>
      <c r="F1" s="35" t="s">
        <v>64</v>
      </c>
      <c r="G1" s="35"/>
      <c r="H1" s="35"/>
      <c r="I1" s="35" t="s">
        <v>65</v>
      </c>
      <c r="J1" s="35"/>
      <c r="K1" s="35"/>
      <c r="L1" s="35" t="s">
        <v>66</v>
      </c>
      <c r="M1" s="35"/>
      <c r="N1" s="35"/>
      <c r="O1" s="11" t="s">
        <v>16</v>
      </c>
    </row>
    <row r="2" spans="1:15" x14ac:dyDescent="0.3">
      <c r="C2" s="11" t="s">
        <v>1</v>
      </c>
      <c r="D2" s="11" t="s">
        <v>2</v>
      </c>
      <c r="E2" s="11" t="s">
        <v>21</v>
      </c>
      <c r="F2" s="11" t="s">
        <v>1</v>
      </c>
      <c r="G2" s="11" t="s">
        <v>2</v>
      </c>
      <c r="H2" s="11" t="s">
        <v>21</v>
      </c>
      <c r="I2" s="11" t="s">
        <v>1</v>
      </c>
      <c r="J2" s="11" t="s">
        <v>2</v>
      </c>
      <c r="K2" s="11" t="s">
        <v>21</v>
      </c>
      <c r="L2" s="11" t="s">
        <v>1</v>
      </c>
      <c r="M2" s="11" t="s">
        <v>2</v>
      </c>
      <c r="N2" s="11" t="s">
        <v>21</v>
      </c>
      <c r="O2" s="11"/>
    </row>
    <row r="3" spans="1:15" x14ac:dyDescent="0.3">
      <c r="A3" s="10" t="s">
        <v>20</v>
      </c>
      <c r="B3" s="10" t="s">
        <v>20</v>
      </c>
      <c r="C3" s="28">
        <v>628837.01409497648</v>
      </c>
      <c r="D3" s="28">
        <v>16103.948339122973</v>
      </c>
      <c r="E3" s="28">
        <v>644940.96243409941</v>
      </c>
      <c r="F3" s="28">
        <v>54815.521403282168</v>
      </c>
      <c r="G3" s="28">
        <v>56783.888262640015</v>
      </c>
      <c r="H3" s="28">
        <v>111599.40966592218</v>
      </c>
      <c r="I3" s="28">
        <v>338642.58123570459</v>
      </c>
      <c r="J3" s="28">
        <v>299520.40615469369</v>
      </c>
      <c r="K3" s="28">
        <v>638162.98739039828</v>
      </c>
      <c r="L3" s="28">
        <v>26223.257026689116</v>
      </c>
      <c r="M3" s="28">
        <v>411418.09229566529</v>
      </c>
      <c r="N3" s="28">
        <v>437641.34932235442</v>
      </c>
      <c r="O3" s="28">
        <v>1832344.7088127742</v>
      </c>
    </row>
    <row r="4" spans="1:15" x14ac:dyDescent="0.3">
      <c r="A4" s="10" t="s">
        <v>82</v>
      </c>
      <c r="B4" s="10" t="s">
        <v>75</v>
      </c>
      <c r="C4" s="28">
        <v>506709.05007193878</v>
      </c>
      <c r="D4" s="28">
        <v>6280.0341515436385</v>
      </c>
      <c r="E4" s="28">
        <v>512989.08422348241</v>
      </c>
      <c r="F4" s="28">
        <v>32975.483576707884</v>
      </c>
      <c r="G4" s="28">
        <v>24892.519995150305</v>
      </c>
      <c r="H4" s="28">
        <v>57868.003571858193</v>
      </c>
      <c r="I4" s="28">
        <v>279648.53157749481</v>
      </c>
      <c r="J4" s="28">
        <v>239107.21192181559</v>
      </c>
      <c r="K4" s="28">
        <v>518755.7434993104</v>
      </c>
      <c r="L4" s="28">
        <v>21077.789076206231</v>
      </c>
      <c r="M4" s="28">
        <v>297136.98490167881</v>
      </c>
      <c r="N4" s="28">
        <v>318214.77397788502</v>
      </c>
      <c r="O4" s="28">
        <v>1407827.6052725359</v>
      </c>
    </row>
    <row r="5" spans="1:15" x14ac:dyDescent="0.3">
      <c r="A5" s="10" t="s">
        <v>83</v>
      </c>
      <c r="B5" s="10" t="s">
        <v>76</v>
      </c>
      <c r="C5" s="28">
        <v>122127.9640230377</v>
      </c>
      <c r="D5" s="28">
        <v>9823.9141875793357</v>
      </c>
      <c r="E5" s="28">
        <v>131951.87821061703</v>
      </c>
      <c r="F5" s="28">
        <v>21840.03782657428</v>
      </c>
      <c r="G5" s="28">
        <v>31891.36826748971</v>
      </c>
      <c r="H5" s="28">
        <v>53731.40609406399</v>
      </c>
      <c r="I5" s="28">
        <v>58994.049658209784</v>
      </c>
      <c r="J5" s="28">
        <v>60413.194232878086</v>
      </c>
      <c r="K5" s="28">
        <v>119407.24389108787</v>
      </c>
      <c r="L5" s="28">
        <v>5145.4679504828864</v>
      </c>
      <c r="M5" s="28">
        <v>114281.10739398649</v>
      </c>
      <c r="N5" s="28">
        <v>119426.57534446937</v>
      </c>
      <c r="O5" s="28">
        <v>424517.10354023823</v>
      </c>
    </row>
    <row r="6" spans="1:15" x14ac:dyDescent="0.3">
      <c r="A6" s="10" t="s">
        <v>84</v>
      </c>
      <c r="B6" s="10" t="s">
        <v>82</v>
      </c>
      <c r="C6" s="28">
        <v>8464.3699669750004</v>
      </c>
      <c r="D6" s="28">
        <v>62.021292405063292</v>
      </c>
      <c r="E6" s="28">
        <v>8526.3912593800633</v>
      </c>
      <c r="F6" s="28">
        <v>53.34921780821918</v>
      </c>
      <c r="G6" s="28">
        <v>414.36284179107457</v>
      </c>
      <c r="H6" s="28">
        <v>467.71205959929375</v>
      </c>
      <c r="I6" s="28">
        <v>5113.2063446340899</v>
      </c>
      <c r="J6" s="28">
        <v>12458.207577748108</v>
      </c>
      <c r="K6" s="28">
        <v>17571.413922382199</v>
      </c>
      <c r="L6" s="28">
        <v>82.312399999999997</v>
      </c>
      <c r="M6" s="28">
        <v>35961.007195696206</v>
      </c>
      <c r="N6" s="28">
        <v>36043.319595696208</v>
      </c>
      <c r="O6" s="28">
        <v>62608.836837057766</v>
      </c>
    </row>
    <row r="7" spans="1:15" x14ac:dyDescent="0.3">
      <c r="A7" s="10" t="s">
        <v>85</v>
      </c>
      <c r="B7" s="10" t="s">
        <v>82</v>
      </c>
      <c r="C7" s="28">
        <v>9598.6847834852906</v>
      </c>
      <c r="D7" s="28">
        <v>12.4252</v>
      </c>
      <c r="E7" s="28">
        <v>9611.1099834852903</v>
      </c>
      <c r="F7" s="28">
        <v>130.24876717171716</v>
      </c>
      <c r="G7" s="28">
        <v>0</v>
      </c>
      <c r="H7" s="28">
        <v>130.24876717171716</v>
      </c>
      <c r="I7" s="28">
        <v>4341.4482679711164</v>
      </c>
      <c r="J7" s="28">
        <v>16440.993679959083</v>
      </c>
      <c r="K7" s="28">
        <v>20782.441947930201</v>
      </c>
      <c r="L7" s="28">
        <v>247.7809</v>
      </c>
      <c r="M7" s="28">
        <v>436.09269999999998</v>
      </c>
      <c r="N7" s="28">
        <v>683.87360000000001</v>
      </c>
      <c r="O7" s="28">
        <v>31207.674298587208</v>
      </c>
    </row>
    <row r="8" spans="1:15" x14ac:dyDescent="0.3">
      <c r="A8" s="10" t="s">
        <v>86</v>
      </c>
      <c r="B8" s="10" t="s">
        <v>82</v>
      </c>
      <c r="C8" s="28">
        <v>3656.0975609850052</v>
      </c>
      <c r="D8" s="28">
        <v>8.4098000000000006</v>
      </c>
      <c r="E8" s="28">
        <v>3664.5073609850051</v>
      </c>
      <c r="F8" s="28">
        <v>3623.4979455543303</v>
      </c>
      <c r="G8" s="28">
        <v>799.79548373983744</v>
      </c>
      <c r="H8" s="28">
        <v>4423.2934292941682</v>
      </c>
      <c r="I8" s="28">
        <v>3602.1696682719371</v>
      </c>
      <c r="J8" s="28">
        <v>1489.4835271552945</v>
      </c>
      <c r="K8" s="28">
        <v>5091.6531954272314</v>
      </c>
      <c r="L8" s="28">
        <v>0</v>
      </c>
      <c r="M8" s="28">
        <v>1241.0123000000001</v>
      </c>
      <c r="N8" s="28">
        <v>1241.0123000000001</v>
      </c>
      <c r="O8" s="28">
        <v>14420.466285706405</v>
      </c>
    </row>
    <row r="9" spans="1:15" x14ac:dyDescent="0.3">
      <c r="A9" s="10" t="s">
        <v>87</v>
      </c>
      <c r="B9" s="10" t="s">
        <v>82</v>
      </c>
      <c r="C9" s="28">
        <v>34537.77430904995</v>
      </c>
      <c r="D9" s="28">
        <v>164.19084936708862</v>
      </c>
      <c r="E9" s="28">
        <v>34701.965158417035</v>
      </c>
      <c r="F9" s="28">
        <v>3.7078000000000002</v>
      </c>
      <c r="G9" s="28">
        <v>1.1979</v>
      </c>
      <c r="H9" s="28">
        <v>4.9057000000000004</v>
      </c>
      <c r="I9" s="28">
        <v>13265.167801833746</v>
      </c>
      <c r="J9" s="28">
        <v>7811.5580393171986</v>
      </c>
      <c r="K9" s="28">
        <v>21076.725841150947</v>
      </c>
      <c r="L9" s="28">
        <v>271.59012222222225</v>
      </c>
      <c r="M9" s="28">
        <v>1223.2077901515152</v>
      </c>
      <c r="N9" s="28">
        <v>1494.7979123737373</v>
      </c>
      <c r="O9" s="28">
        <v>57278.394611941723</v>
      </c>
    </row>
    <row r="10" spans="1:15" x14ac:dyDescent="0.3">
      <c r="A10" s="10" t="s">
        <v>88</v>
      </c>
      <c r="B10" s="10" t="s">
        <v>82</v>
      </c>
      <c r="C10" s="28">
        <v>9550.5640862082346</v>
      </c>
      <c r="D10" s="28">
        <v>12.009385316455695</v>
      </c>
      <c r="E10" s="28">
        <v>9562.5734715246908</v>
      </c>
      <c r="F10" s="28">
        <v>2146.5939491297318</v>
      </c>
      <c r="G10" s="28">
        <v>2011.8845377715263</v>
      </c>
      <c r="H10" s="28">
        <v>4158.4784869012583</v>
      </c>
      <c r="I10" s="28">
        <v>5278.6471266962981</v>
      </c>
      <c r="J10" s="28">
        <v>4102.6646185191885</v>
      </c>
      <c r="K10" s="28">
        <v>9381.3117452154875</v>
      </c>
      <c r="L10" s="28">
        <v>102.79300000000001</v>
      </c>
      <c r="M10" s="28">
        <v>10792.274518793052</v>
      </c>
      <c r="N10" s="28">
        <v>10895.067518793052</v>
      </c>
      <c r="O10" s="28">
        <v>33997.43122243449</v>
      </c>
    </row>
    <row r="11" spans="1:15" x14ac:dyDescent="0.3">
      <c r="A11" s="10" t="s">
        <v>89</v>
      </c>
      <c r="B11" s="10" t="s">
        <v>82</v>
      </c>
      <c r="C11" s="28">
        <v>916.12326677775445</v>
      </c>
      <c r="D11" s="28">
        <v>0</v>
      </c>
      <c r="E11" s="28">
        <v>916.12326677775445</v>
      </c>
      <c r="F11" s="28">
        <v>450.32244875912409</v>
      </c>
      <c r="G11" s="28">
        <v>5.8457999999999997</v>
      </c>
      <c r="H11" s="28">
        <v>456.16824875912408</v>
      </c>
      <c r="I11" s="28">
        <v>677.08168353352983</v>
      </c>
      <c r="J11" s="28">
        <v>330.22012657534248</v>
      </c>
      <c r="K11" s="28">
        <v>1007.3018101088724</v>
      </c>
      <c r="L11" s="28">
        <v>82.726799999999997</v>
      </c>
      <c r="M11" s="28">
        <v>325.70069999999998</v>
      </c>
      <c r="N11" s="28">
        <v>408.42750000000001</v>
      </c>
      <c r="O11" s="28">
        <v>2788.0208256457508</v>
      </c>
    </row>
    <row r="12" spans="1:15" x14ac:dyDescent="0.3">
      <c r="A12" s="10" t="s">
        <v>90</v>
      </c>
      <c r="B12" s="10" t="s">
        <v>82</v>
      </c>
      <c r="C12" s="28">
        <v>50656.463740414903</v>
      </c>
      <c r="D12" s="28">
        <v>128.57749999999999</v>
      </c>
      <c r="E12" s="28">
        <v>50785.041240414903</v>
      </c>
      <c r="F12" s="28">
        <v>155.48869999999999</v>
      </c>
      <c r="G12" s="28">
        <v>202.65180000000001</v>
      </c>
      <c r="H12" s="28">
        <v>358.14049999999997</v>
      </c>
      <c r="I12" s="28">
        <v>41266.435989582293</v>
      </c>
      <c r="J12" s="28">
        <v>27853.479793662504</v>
      </c>
      <c r="K12" s="28">
        <v>69119.915783244796</v>
      </c>
      <c r="L12" s="28">
        <v>7902.3429654044921</v>
      </c>
      <c r="M12" s="28">
        <v>56767.784243972252</v>
      </c>
      <c r="N12" s="28">
        <v>64670.127209376747</v>
      </c>
      <c r="O12" s="28">
        <v>184933.22473303645</v>
      </c>
    </row>
    <row r="13" spans="1:15" x14ac:dyDescent="0.3">
      <c r="A13" s="10" t="s">
        <v>91</v>
      </c>
      <c r="B13" s="10" t="s">
        <v>82</v>
      </c>
      <c r="C13" s="28">
        <v>51232.148758800664</v>
      </c>
      <c r="D13" s="28">
        <v>49.377628268173702</v>
      </c>
      <c r="E13" s="28">
        <v>51281.526387068836</v>
      </c>
      <c r="F13" s="28">
        <v>413.98276867400841</v>
      </c>
      <c r="G13" s="28">
        <v>110.05027297979798</v>
      </c>
      <c r="H13" s="28">
        <v>524.03304165380644</v>
      </c>
      <c r="I13" s="28">
        <v>23086.130662401196</v>
      </c>
      <c r="J13" s="28">
        <v>7158.2731425713582</v>
      </c>
      <c r="K13" s="28">
        <v>30244.403804972553</v>
      </c>
      <c r="L13" s="28">
        <v>1132.3866</v>
      </c>
      <c r="M13" s="28">
        <v>1225.7924111111111</v>
      </c>
      <c r="N13" s="28">
        <v>2358.1790111111113</v>
      </c>
      <c r="O13" s="28">
        <v>84408.142244806309</v>
      </c>
    </row>
    <row r="14" spans="1:15" x14ac:dyDescent="0.3">
      <c r="A14" s="10" t="s">
        <v>92</v>
      </c>
      <c r="B14" s="10" t="s">
        <v>82</v>
      </c>
      <c r="C14" s="28">
        <v>16479.347343166268</v>
      </c>
      <c r="D14" s="28">
        <v>359.91502301369866</v>
      </c>
      <c r="E14" s="28">
        <v>16839.262366179966</v>
      </c>
      <c r="F14" s="28">
        <v>304.69807070656094</v>
      </c>
      <c r="G14" s="28">
        <v>928.30278193861625</v>
      </c>
      <c r="H14" s="28">
        <v>1233.0008526451772</v>
      </c>
      <c r="I14" s="28">
        <v>9892.5701253674997</v>
      </c>
      <c r="J14" s="28">
        <v>7774.2766668779377</v>
      </c>
      <c r="K14" s="28">
        <v>17666.846792245437</v>
      </c>
      <c r="L14" s="28">
        <v>62.305199999999999</v>
      </c>
      <c r="M14" s="28">
        <v>962.4896</v>
      </c>
      <c r="N14" s="28">
        <v>1024.7947999999999</v>
      </c>
      <c r="O14" s="28">
        <v>36763.904811070584</v>
      </c>
    </row>
    <row r="15" spans="1:15" x14ac:dyDescent="0.3">
      <c r="A15" s="10" t="s">
        <v>93</v>
      </c>
      <c r="B15" s="10" t="s">
        <v>82</v>
      </c>
      <c r="C15" s="28">
        <v>23013.379932619373</v>
      </c>
      <c r="D15" s="28">
        <v>138.5729</v>
      </c>
      <c r="E15" s="28">
        <v>23151.952832619372</v>
      </c>
      <c r="F15" s="28">
        <v>4.9337</v>
      </c>
      <c r="G15" s="28">
        <v>0.25140000000000001</v>
      </c>
      <c r="H15" s="28">
        <v>5.1851000000000003</v>
      </c>
      <c r="I15" s="28">
        <v>9852.1220160910252</v>
      </c>
      <c r="J15" s="28">
        <v>14095.681184470681</v>
      </c>
      <c r="K15" s="28">
        <v>23947.803200561706</v>
      </c>
      <c r="L15" s="28">
        <v>434.25420000000003</v>
      </c>
      <c r="M15" s="28">
        <v>10471.169400000001</v>
      </c>
      <c r="N15" s="28">
        <v>10905.4236</v>
      </c>
      <c r="O15" s="28">
        <v>58010.364733181079</v>
      </c>
    </row>
    <row r="16" spans="1:15" x14ac:dyDescent="0.3">
      <c r="A16" s="10" t="s">
        <v>94</v>
      </c>
      <c r="B16" s="10" t="s">
        <v>82</v>
      </c>
      <c r="C16" s="28">
        <v>8833.0020663099604</v>
      </c>
      <c r="D16" s="28">
        <v>278.89325946450811</v>
      </c>
      <c r="E16" s="28">
        <v>9111.8953257744688</v>
      </c>
      <c r="F16" s="28">
        <v>539.75393127883922</v>
      </c>
      <c r="G16" s="28">
        <v>1902.4002726166118</v>
      </c>
      <c r="H16" s="28">
        <v>2442.1542038954512</v>
      </c>
      <c r="I16" s="28">
        <v>3430.6861028637277</v>
      </c>
      <c r="J16" s="28">
        <v>1628.5094932208915</v>
      </c>
      <c r="K16" s="28">
        <v>5059.195596084619</v>
      </c>
      <c r="L16" s="28">
        <v>106.2835</v>
      </c>
      <c r="M16" s="28">
        <v>4560.2884999999997</v>
      </c>
      <c r="N16" s="28">
        <v>4666.5720000000001</v>
      </c>
      <c r="O16" s="28">
        <v>21279.81712575454</v>
      </c>
    </row>
    <row r="17" spans="1:15" x14ac:dyDescent="0.3">
      <c r="A17" s="10" t="s">
        <v>95</v>
      </c>
      <c r="B17" s="10" t="s">
        <v>82</v>
      </c>
      <c r="C17" s="28">
        <v>6016.0916986486964</v>
      </c>
      <c r="D17" s="28">
        <v>172.53250872377319</v>
      </c>
      <c r="E17" s="28">
        <v>6188.6242073724698</v>
      </c>
      <c r="F17" s="28">
        <v>97.950704657534246</v>
      </c>
      <c r="G17" s="28">
        <v>811.8476931193178</v>
      </c>
      <c r="H17" s="28">
        <v>909.79839777685208</v>
      </c>
      <c r="I17" s="28">
        <v>2700.9438001129638</v>
      </c>
      <c r="J17" s="28">
        <v>5711.354297731762</v>
      </c>
      <c r="K17" s="28">
        <v>8412.2980978447267</v>
      </c>
      <c r="L17" s="28">
        <v>2.3803999999999998</v>
      </c>
      <c r="M17" s="28">
        <v>840.74929999999995</v>
      </c>
      <c r="N17" s="28">
        <v>843.12969999999996</v>
      </c>
      <c r="O17" s="28">
        <v>16353.850402994047</v>
      </c>
    </row>
    <row r="18" spans="1:15" x14ac:dyDescent="0.3">
      <c r="A18" s="10" t="s">
        <v>96</v>
      </c>
      <c r="B18" s="10" t="s">
        <v>82</v>
      </c>
      <c r="C18" s="28">
        <v>13806.904678146018</v>
      </c>
      <c r="D18" s="28">
        <v>63.772799999999997</v>
      </c>
      <c r="E18" s="28">
        <v>13870.677478146019</v>
      </c>
      <c r="F18" s="28">
        <v>8.5147999999999993</v>
      </c>
      <c r="G18" s="28">
        <v>0</v>
      </c>
      <c r="H18" s="28">
        <v>8.5147999999999993</v>
      </c>
      <c r="I18" s="28">
        <v>9542.1660451279095</v>
      </c>
      <c r="J18" s="28">
        <v>15431.460971897686</v>
      </c>
      <c r="K18" s="28">
        <v>24973.627017025596</v>
      </c>
      <c r="L18" s="28">
        <v>2111.1825146585061</v>
      </c>
      <c r="M18" s="28">
        <v>5845.5100398229124</v>
      </c>
      <c r="N18" s="28">
        <v>7956.6925544814185</v>
      </c>
      <c r="O18" s="28">
        <v>46809.511849653034</v>
      </c>
    </row>
    <row r="19" spans="1:15" x14ac:dyDescent="0.3">
      <c r="A19" s="10" t="s">
        <v>97</v>
      </c>
      <c r="B19" s="10" t="s">
        <v>82</v>
      </c>
      <c r="C19" s="28">
        <v>7020.5711076325115</v>
      </c>
      <c r="D19" s="28">
        <v>221.0736</v>
      </c>
      <c r="E19" s="28">
        <v>7241.6447076325112</v>
      </c>
      <c r="F19" s="28">
        <v>108.58269451453523</v>
      </c>
      <c r="G19" s="28">
        <v>11.97</v>
      </c>
      <c r="H19" s="28">
        <v>120.55269451453523</v>
      </c>
      <c r="I19" s="28">
        <v>3008.6316666002031</v>
      </c>
      <c r="J19" s="28">
        <v>838.12132188305486</v>
      </c>
      <c r="K19" s="28">
        <v>3846.7529884832579</v>
      </c>
      <c r="L19" s="28">
        <v>121.1444</v>
      </c>
      <c r="M19" s="28">
        <v>5683.1446999999998</v>
      </c>
      <c r="N19" s="28">
        <v>5804.2891</v>
      </c>
      <c r="O19" s="28">
        <v>17013.239490630305</v>
      </c>
    </row>
    <row r="20" spans="1:15" x14ac:dyDescent="0.3">
      <c r="A20" s="10" t="s">
        <v>98</v>
      </c>
      <c r="B20" s="10" t="s">
        <v>82</v>
      </c>
      <c r="C20" s="28">
        <v>50449.50007704</v>
      </c>
      <c r="D20" s="28">
        <v>22.8</v>
      </c>
      <c r="E20" s="28">
        <v>50472.300077040003</v>
      </c>
      <c r="F20" s="28">
        <v>2.4306999999999999</v>
      </c>
      <c r="G20" s="28">
        <v>0</v>
      </c>
      <c r="H20" s="28">
        <v>2.4306999999999999</v>
      </c>
      <c r="I20" s="28">
        <v>17534.951915205384</v>
      </c>
      <c r="J20" s="28">
        <v>5291.6506237351505</v>
      </c>
      <c r="K20" s="28">
        <v>22826.602538940533</v>
      </c>
      <c r="L20" s="28">
        <v>751.92698712121216</v>
      </c>
      <c r="M20" s="28">
        <v>29.536000000000001</v>
      </c>
      <c r="N20" s="28">
        <v>781.46298712121211</v>
      </c>
      <c r="O20" s="28">
        <v>74082.796303101743</v>
      </c>
    </row>
    <row r="21" spans="1:15" x14ac:dyDescent="0.3">
      <c r="A21" s="10" t="s">
        <v>99</v>
      </c>
      <c r="B21" s="10" t="s">
        <v>82</v>
      </c>
      <c r="C21" s="28">
        <v>2614.6486230229043</v>
      </c>
      <c r="D21" s="28">
        <v>210.5274</v>
      </c>
      <c r="E21" s="28">
        <v>2825.1760230229042</v>
      </c>
      <c r="F21" s="28">
        <v>79.505756624425572</v>
      </c>
      <c r="G21" s="28">
        <v>51.498699999999999</v>
      </c>
      <c r="H21" s="28">
        <v>131.00445662442559</v>
      </c>
      <c r="I21" s="28">
        <v>1268.8718713819685</v>
      </c>
      <c r="J21" s="28">
        <v>1291.0569025431619</v>
      </c>
      <c r="K21" s="28">
        <v>2559.9287739251304</v>
      </c>
      <c r="L21" s="28">
        <v>40.657922465753423</v>
      </c>
      <c r="M21" s="28">
        <v>150.2133</v>
      </c>
      <c r="N21" s="28">
        <v>190.87122246575342</v>
      </c>
      <c r="O21" s="28">
        <v>5706.980476038214</v>
      </c>
    </row>
    <row r="22" spans="1:15" x14ac:dyDescent="0.3">
      <c r="A22" s="10" t="s">
        <v>100</v>
      </c>
      <c r="B22" s="10" t="s">
        <v>82</v>
      </c>
      <c r="C22" s="28">
        <v>43332.122957874781</v>
      </c>
      <c r="D22" s="28">
        <v>205.24639999999999</v>
      </c>
      <c r="E22" s="28">
        <v>43537.369357874777</v>
      </c>
      <c r="F22" s="28">
        <v>2.5045000000000002</v>
      </c>
      <c r="G22" s="28">
        <v>2.0066999999999999</v>
      </c>
      <c r="H22" s="28">
        <v>4.5112000000000005</v>
      </c>
      <c r="I22" s="28">
        <v>18998.493165446132</v>
      </c>
      <c r="J22" s="28">
        <v>10499.688703623533</v>
      </c>
      <c r="K22" s="28">
        <v>29498.181869069667</v>
      </c>
      <c r="L22" s="28">
        <v>327.26209999999998</v>
      </c>
      <c r="M22" s="28">
        <v>2604.5655667394249</v>
      </c>
      <c r="N22" s="28">
        <v>2931.8276667394248</v>
      </c>
      <c r="O22" s="28">
        <v>75971.890093683862</v>
      </c>
    </row>
    <row r="23" spans="1:15" x14ac:dyDescent="0.3">
      <c r="A23" s="10" t="s">
        <v>101</v>
      </c>
      <c r="B23" s="10" t="s">
        <v>82</v>
      </c>
      <c r="C23" s="28">
        <v>10668.45472247117</v>
      </c>
      <c r="D23" s="28">
        <v>256.94165459599134</v>
      </c>
      <c r="E23" s="28">
        <v>10925.396377067162</v>
      </c>
      <c r="F23" s="28">
        <v>1479.1253928766068</v>
      </c>
      <c r="G23" s="28">
        <v>1590.7646399330831</v>
      </c>
      <c r="H23" s="28">
        <v>3069.8900328096897</v>
      </c>
      <c r="I23" s="28">
        <v>4909.0345164853379</v>
      </c>
      <c r="J23" s="28">
        <v>10332.60994884432</v>
      </c>
      <c r="K23" s="28">
        <v>15241.644465329657</v>
      </c>
      <c r="L23" s="28">
        <v>350.38979999999998</v>
      </c>
      <c r="M23" s="28">
        <v>35350.136838751067</v>
      </c>
      <c r="N23" s="28">
        <v>35700.526638751064</v>
      </c>
      <c r="O23" s="28">
        <v>64937.457513957575</v>
      </c>
    </row>
    <row r="24" spans="1:15" x14ac:dyDescent="0.3">
      <c r="A24" s="10" t="s">
        <v>102</v>
      </c>
      <c r="B24" s="10" t="s">
        <v>82</v>
      </c>
      <c r="C24" s="28">
        <v>2014.6237950142076</v>
      </c>
      <c r="D24" s="28">
        <v>1.4328000000000001</v>
      </c>
      <c r="E24" s="28">
        <v>2016.0565950142077</v>
      </c>
      <c r="F24" s="28">
        <v>1272.2792420439798</v>
      </c>
      <c r="G24" s="28">
        <v>219.89500000000001</v>
      </c>
      <c r="H24" s="28">
        <v>1492.1742420439798</v>
      </c>
      <c r="I24" s="28">
        <v>1290.7972766844573</v>
      </c>
      <c r="J24" s="28">
        <v>1032.9094872036824</v>
      </c>
      <c r="K24" s="28">
        <v>2323.7067638881399</v>
      </c>
      <c r="L24" s="28">
        <v>58.218600000000002</v>
      </c>
      <c r="M24" s="28">
        <v>12752.6756</v>
      </c>
      <c r="N24" s="28">
        <v>12810.894200000001</v>
      </c>
      <c r="O24" s="28">
        <v>18642.831800946329</v>
      </c>
    </row>
    <row r="25" spans="1:15" x14ac:dyDescent="0.3">
      <c r="A25" s="10" t="s">
        <v>103</v>
      </c>
      <c r="B25" s="10" t="s">
        <v>82</v>
      </c>
      <c r="C25" s="28">
        <v>2929.5201610764943</v>
      </c>
      <c r="D25" s="28">
        <v>0</v>
      </c>
      <c r="E25" s="28">
        <v>2929.5201610764943</v>
      </c>
      <c r="F25" s="28">
        <v>2476.4114112836182</v>
      </c>
      <c r="G25" s="28">
        <v>189.9436</v>
      </c>
      <c r="H25" s="28">
        <v>2666.3550112836183</v>
      </c>
      <c r="I25" s="28">
        <v>2539.49876833497</v>
      </c>
      <c r="J25" s="28">
        <v>783.1750427169444</v>
      </c>
      <c r="K25" s="28">
        <v>3322.6738110519145</v>
      </c>
      <c r="L25" s="28">
        <v>7.0410000000000004</v>
      </c>
      <c r="M25" s="28">
        <v>327.56439999999998</v>
      </c>
      <c r="N25" s="28">
        <v>334.60539999999997</v>
      </c>
      <c r="O25" s="28">
        <v>9253.1543834120275</v>
      </c>
    </row>
    <row r="26" spans="1:15" x14ac:dyDescent="0.3">
      <c r="A26" s="10" t="s">
        <v>104</v>
      </c>
      <c r="B26" s="10" t="s">
        <v>82</v>
      </c>
      <c r="C26" s="28">
        <v>41575.611057986105</v>
      </c>
      <c r="D26" s="28">
        <v>114.83240000000001</v>
      </c>
      <c r="E26" s="28">
        <v>41690.443457986104</v>
      </c>
      <c r="F26" s="28">
        <v>0.30859999999999999</v>
      </c>
      <c r="G26" s="28">
        <v>0.1583</v>
      </c>
      <c r="H26" s="28">
        <v>0.46689999999999998</v>
      </c>
      <c r="I26" s="28">
        <v>42297.095966340734</v>
      </c>
      <c r="J26" s="28">
        <v>28610.040649577124</v>
      </c>
      <c r="K26" s="28">
        <v>70907.136615917858</v>
      </c>
      <c r="L26" s="28">
        <v>1240.2566783561645</v>
      </c>
      <c r="M26" s="28">
        <v>1460.253698856372</v>
      </c>
      <c r="N26" s="28">
        <v>2700.5103772125367</v>
      </c>
      <c r="O26" s="28">
        <v>115298.5573511165</v>
      </c>
    </row>
    <row r="27" spans="1:15" x14ac:dyDescent="0.3">
      <c r="A27" s="10" t="s">
        <v>105</v>
      </c>
      <c r="B27" s="10" t="s">
        <v>82</v>
      </c>
      <c r="C27" s="28">
        <v>13316.688022364899</v>
      </c>
      <c r="D27" s="28">
        <v>205.7722449396077</v>
      </c>
      <c r="E27" s="28">
        <v>13522.460267304506</v>
      </c>
      <c r="F27" s="28">
        <v>2249.7565834592233</v>
      </c>
      <c r="G27" s="28">
        <v>1246.2031937897029</v>
      </c>
      <c r="H27" s="28">
        <v>3495.959777248926</v>
      </c>
      <c r="I27" s="28">
        <v>7860.3115440112497</v>
      </c>
      <c r="J27" s="28">
        <v>9931.6685807249287</v>
      </c>
      <c r="K27" s="28">
        <v>17791.980124736179</v>
      </c>
      <c r="L27" s="28">
        <v>1967.4989344397013</v>
      </c>
      <c r="M27" s="28">
        <v>9718.1149811860578</v>
      </c>
      <c r="N27" s="28">
        <v>11685.61391562576</v>
      </c>
      <c r="O27" s="28">
        <v>46496.014084915369</v>
      </c>
    </row>
    <row r="28" spans="1:15" x14ac:dyDescent="0.3">
      <c r="A28" s="10" t="s">
        <v>106</v>
      </c>
      <c r="B28" s="10" t="s">
        <v>82</v>
      </c>
      <c r="C28" s="28">
        <v>19143.600719358506</v>
      </c>
      <c r="D28" s="28">
        <v>143.54917083464696</v>
      </c>
      <c r="E28" s="28">
        <v>19287.149890193152</v>
      </c>
      <c r="F28" s="28">
        <v>502.12171639274112</v>
      </c>
      <c r="G28" s="28">
        <v>698.85140000000001</v>
      </c>
      <c r="H28" s="28">
        <v>1200.9731163927411</v>
      </c>
      <c r="I28" s="28">
        <v>8216.4008166487056</v>
      </c>
      <c r="J28" s="28">
        <v>10567.199387821576</v>
      </c>
      <c r="K28" s="28">
        <v>18783.600204470284</v>
      </c>
      <c r="L28" s="28">
        <v>1327.3233282194631</v>
      </c>
      <c r="M28" s="28">
        <v>18015.513084343434</v>
      </c>
      <c r="N28" s="28">
        <v>19342.836412562898</v>
      </c>
      <c r="O28" s="28">
        <v>58614.559623619076</v>
      </c>
    </row>
    <row r="29" spans="1:15" x14ac:dyDescent="0.3">
      <c r="A29" s="10" t="s">
        <v>107</v>
      </c>
      <c r="B29" s="10" t="s">
        <v>82</v>
      </c>
      <c r="C29" s="28">
        <v>9056.0597121144456</v>
      </c>
      <c r="D29" s="28">
        <v>15.1035</v>
      </c>
      <c r="E29" s="28">
        <v>9071.1632121144448</v>
      </c>
      <c r="F29" s="28">
        <v>93.866378082191787</v>
      </c>
      <c r="G29" s="28">
        <v>0</v>
      </c>
      <c r="H29" s="28">
        <v>93.866378082191787</v>
      </c>
      <c r="I29" s="28">
        <v>3139.1768591507735</v>
      </c>
      <c r="J29" s="28">
        <v>2779.9702841213766</v>
      </c>
      <c r="K29" s="28">
        <v>5919.1471432721501</v>
      </c>
      <c r="L29" s="28">
        <v>107.95350000000001</v>
      </c>
      <c r="M29" s="28">
        <v>345.51690000000002</v>
      </c>
      <c r="N29" s="28">
        <v>453.47040000000004</v>
      </c>
      <c r="O29" s="28">
        <v>15537.647133468787</v>
      </c>
    </row>
    <row r="30" spans="1:15" x14ac:dyDescent="0.3">
      <c r="A30" s="10" t="s">
        <v>108</v>
      </c>
      <c r="B30" s="10" t="s">
        <v>82</v>
      </c>
      <c r="C30" s="28">
        <v>12307.119032989234</v>
      </c>
      <c r="D30" s="28">
        <v>53.673435616438354</v>
      </c>
      <c r="E30" s="28">
        <v>12360.792468605672</v>
      </c>
      <c r="F30" s="28">
        <v>7689.2368789853917</v>
      </c>
      <c r="G30" s="28">
        <v>4618.002236349038</v>
      </c>
      <c r="H30" s="28">
        <v>12307.239115334429</v>
      </c>
      <c r="I30" s="28">
        <v>8844.2674604312288</v>
      </c>
      <c r="J30" s="28">
        <v>4629.4736287315136</v>
      </c>
      <c r="K30" s="28">
        <v>13473.741089162742</v>
      </c>
      <c r="L30" s="28">
        <v>273.39530000000002</v>
      </c>
      <c r="M30" s="28">
        <v>4032.1732999999999</v>
      </c>
      <c r="N30" s="28">
        <v>4305.5685999999996</v>
      </c>
      <c r="O30" s="28">
        <v>42447.341273102844</v>
      </c>
    </row>
    <row r="31" spans="1:15" x14ac:dyDescent="0.3">
      <c r="A31" s="10" t="s">
        <v>109</v>
      </c>
      <c r="B31" s="10" t="s">
        <v>82</v>
      </c>
      <c r="C31" s="28">
        <v>9304.0412500934654</v>
      </c>
      <c r="D31" s="28">
        <v>743.64525000000003</v>
      </c>
      <c r="E31" s="28">
        <v>10047.686500093465</v>
      </c>
      <c r="F31" s="28">
        <v>533.00918296040106</v>
      </c>
      <c r="G31" s="28">
        <v>120.78368602739727</v>
      </c>
      <c r="H31" s="28">
        <v>653.79286898779833</v>
      </c>
      <c r="I31" s="28">
        <v>3849.2702629845026</v>
      </c>
      <c r="J31" s="28">
        <v>3347.464776333959</v>
      </c>
      <c r="K31" s="28">
        <v>7196.7350393184615</v>
      </c>
      <c r="L31" s="28">
        <v>34.700499999999998</v>
      </c>
      <c r="M31" s="28">
        <v>596.97320000000002</v>
      </c>
      <c r="N31" s="28">
        <v>631.67370000000005</v>
      </c>
      <c r="O31" s="28">
        <v>18529.888108399726</v>
      </c>
    </row>
    <row r="32" spans="1:15" x14ac:dyDescent="0.3">
      <c r="A32" s="10" t="s">
        <v>110</v>
      </c>
      <c r="B32" s="10" t="s">
        <v>82</v>
      </c>
      <c r="C32" s="28">
        <v>3950.3490620156763</v>
      </c>
      <c r="D32" s="28">
        <v>115.69790376919883</v>
      </c>
      <c r="E32" s="28">
        <v>4066.0469657848753</v>
      </c>
      <c r="F32" s="28">
        <v>466.50352884578001</v>
      </c>
      <c r="G32" s="28">
        <v>309.38792327867719</v>
      </c>
      <c r="H32" s="28">
        <v>775.89145212445715</v>
      </c>
      <c r="I32" s="28">
        <v>2654.6190129596007</v>
      </c>
      <c r="J32" s="28">
        <v>3978.2430212014806</v>
      </c>
      <c r="K32" s="28">
        <v>6632.8620341610813</v>
      </c>
      <c r="L32" s="28">
        <v>92.399699999999996</v>
      </c>
      <c r="M32" s="28">
        <v>153.1353</v>
      </c>
      <c r="N32" s="28">
        <v>245.535</v>
      </c>
      <c r="O32" s="28">
        <v>11720.335452070412</v>
      </c>
    </row>
    <row r="33" spans="1:15" x14ac:dyDescent="0.3">
      <c r="A33" s="10" t="s">
        <v>111</v>
      </c>
      <c r="B33" s="10" t="s">
        <v>82</v>
      </c>
      <c r="C33" s="28">
        <v>7994.3686664283396</v>
      </c>
      <c r="D33" s="28">
        <v>13.278850951285001</v>
      </c>
      <c r="E33" s="28">
        <v>8007.6475173796243</v>
      </c>
      <c r="F33" s="28">
        <v>4719.3581408370856</v>
      </c>
      <c r="G33" s="28">
        <v>3926.3325442110126</v>
      </c>
      <c r="H33" s="28">
        <v>8645.6906850480991</v>
      </c>
      <c r="I33" s="28">
        <v>5336.3314666903434</v>
      </c>
      <c r="J33" s="28">
        <v>2966.03275455841</v>
      </c>
      <c r="K33" s="28">
        <v>8302.3642212487539</v>
      </c>
      <c r="L33" s="28">
        <v>51.476100000000002</v>
      </c>
      <c r="M33" s="28">
        <v>4854.1763392405064</v>
      </c>
      <c r="N33" s="28">
        <v>4905.6524392405063</v>
      </c>
      <c r="O33" s="28">
        <v>29861.354862916982</v>
      </c>
    </row>
    <row r="34" spans="1:15" x14ac:dyDescent="0.3">
      <c r="A34" s="10" t="s">
        <v>112</v>
      </c>
      <c r="B34" s="10" t="s">
        <v>82</v>
      </c>
      <c r="C34" s="28">
        <v>19535.700789126837</v>
      </c>
      <c r="D34" s="28">
        <v>43.923263044831877</v>
      </c>
      <c r="E34" s="28">
        <v>19579.624052171668</v>
      </c>
      <c r="F34" s="28">
        <v>2439.830535995347</v>
      </c>
      <c r="G34" s="28">
        <v>3944.3278818975455</v>
      </c>
      <c r="H34" s="28">
        <v>6384.1584178928924</v>
      </c>
      <c r="I34" s="28">
        <v>10191.291000681857</v>
      </c>
      <c r="J34" s="28">
        <v>12882.756786460724</v>
      </c>
      <c r="K34" s="28">
        <v>23074.047787142583</v>
      </c>
      <c r="L34" s="28">
        <v>1727.9269233187135</v>
      </c>
      <c r="M34" s="28">
        <v>69116.626493015021</v>
      </c>
      <c r="N34" s="28">
        <v>70844.553416333729</v>
      </c>
      <c r="O34" s="28">
        <v>119882.38367354087</v>
      </c>
    </row>
    <row r="35" spans="1:15" x14ac:dyDescent="0.3">
      <c r="A35" s="10" t="s">
        <v>113</v>
      </c>
      <c r="B35" s="10" t="s">
        <v>82</v>
      </c>
      <c r="C35" s="28">
        <v>14735.118123741966</v>
      </c>
      <c r="D35" s="28">
        <v>2461.8381312328765</v>
      </c>
      <c r="E35" s="28">
        <v>17196.956254974844</v>
      </c>
      <c r="F35" s="28">
        <v>927.60953006648913</v>
      </c>
      <c r="G35" s="28">
        <v>773.80340570707074</v>
      </c>
      <c r="H35" s="28">
        <v>1701.4129357735599</v>
      </c>
      <c r="I35" s="28">
        <v>5660.7123729699879</v>
      </c>
      <c r="J35" s="28">
        <v>7058.9869020276401</v>
      </c>
      <c r="K35" s="28">
        <v>12719.699274997627</v>
      </c>
      <c r="L35" s="28">
        <v>59.878700000000002</v>
      </c>
      <c r="M35" s="28">
        <v>1293.5864999999999</v>
      </c>
      <c r="N35" s="28">
        <v>1353.4651999999999</v>
      </c>
      <c r="O35" s="28">
        <v>32971.533665746028</v>
      </c>
    </row>
    <row r="36" spans="1:15" x14ac:dyDescent="0.3">
      <c r="A36" s="10" t="s">
        <v>114</v>
      </c>
      <c r="B36" s="10" t="s">
        <v>83</v>
      </c>
      <c r="C36" s="28">
        <v>1410.7678247426056</v>
      </c>
      <c r="D36" s="28">
        <v>28.462299999999999</v>
      </c>
      <c r="E36" s="28">
        <v>1439.2301247426055</v>
      </c>
      <c r="F36" s="28">
        <v>422.67756375901223</v>
      </c>
      <c r="G36" s="28">
        <v>1137.4021825392015</v>
      </c>
      <c r="H36" s="28">
        <v>1560.0797462982136</v>
      </c>
      <c r="I36" s="28">
        <v>717.74886842559476</v>
      </c>
      <c r="J36" s="28">
        <v>705.65946094001833</v>
      </c>
      <c r="K36" s="28">
        <v>1423.4083293656131</v>
      </c>
      <c r="L36" s="28">
        <v>11.813800000000001</v>
      </c>
      <c r="M36" s="28">
        <v>1437.015605479452</v>
      </c>
      <c r="N36" s="28">
        <v>1448.8294054794519</v>
      </c>
      <c r="O36" s="28">
        <v>5871.547605885884</v>
      </c>
    </row>
    <row r="37" spans="1:15" x14ac:dyDescent="0.3">
      <c r="A37" s="10" t="s">
        <v>115</v>
      </c>
      <c r="B37" s="10" t="s">
        <v>83</v>
      </c>
      <c r="C37" s="28">
        <v>14166.609886921211</v>
      </c>
      <c r="D37" s="28">
        <v>424.09616493150685</v>
      </c>
      <c r="E37" s="28">
        <v>14590.706051852718</v>
      </c>
      <c r="F37" s="28">
        <v>3367.2559426023131</v>
      </c>
      <c r="G37" s="28">
        <v>4696.7438921077774</v>
      </c>
      <c r="H37" s="28">
        <v>8063.99983471009</v>
      </c>
      <c r="I37" s="28">
        <v>6952.9216010632617</v>
      </c>
      <c r="J37" s="28">
        <v>6207.5866876392656</v>
      </c>
      <c r="K37" s="28">
        <v>13160.508288702527</v>
      </c>
      <c r="L37" s="28">
        <v>469.97548239642913</v>
      </c>
      <c r="M37" s="28">
        <v>12111.121598864534</v>
      </c>
      <c r="N37" s="28">
        <v>12581.097081260963</v>
      </c>
      <c r="O37" s="28">
        <v>48396.3112565263</v>
      </c>
    </row>
    <row r="38" spans="1:15" x14ac:dyDescent="0.3">
      <c r="A38" s="10" t="s">
        <v>116</v>
      </c>
      <c r="B38" s="10" t="s">
        <v>83</v>
      </c>
      <c r="C38" s="28">
        <v>9754.555399768582</v>
      </c>
      <c r="D38" s="28">
        <v>374.02969999999999</v>
      </c>
      <c r="E38" s="28">
        <v>10128.585099768581</v>
      </c>
      <c r="F38" s="28">
        <v>3649.0207686069734</v>
      </c>
      <c r="G38" s="28">
        <v>1713.7040204847503</v>
      </c>
      <c r="H38" s="28">
        <v>5362.7247890917242</v>
      </c>
      <c r="I38" s="28">
        <v>4497.0073310921471</v>
      </c>
      <c r="J38" s="28">
        <v>4830.6034426764545</v>
      </c>
      <c r="K38" s="28">
        <v>9327.6107737686016</v>
      </c>
      <c r="L38" s="28">
        <v>152.76430219780221</v>
      </c>
      <c r="M38" s="28">
        <v>5932.7206617315624</v>
      </c>
      <c r="N38" s="28">
        <v>6085.4849639293643</v>
      </c>
      <c r="O38" s="28">
        <v>30904.405626558273</v>
      </c>
    </row>
    <row r="39" spans="1:15" x14ac:dyDescent="0.3">
      <c r="A39" s="10" t="s">
        <v>117</v>
      </c>
      <c r="B39" s="10" t="s">
        <v>83</v>
      </c>
      <c r="C39" s="28">
        <v>2358.6505474712944</v>
      </c>
      <c r="D39" s="28">
        <v>114.3308</v>
      </c>
      <c r="E39" s="28">
        <v>2472.9813474712946</v>
      </c>
      <c r="F39" s="28">
        <v>132.62126810309303</v>
      </c>
      <c r="G39" s="28">
        <v>44.896999999999998</v>
      </c>
      <c r="H39" s="28">
        <v>177.51826810309302</v>
      </c>
      <c r="I39" s="28">
        <v>1190.0892478393723</v>
      </c>
      <c r="J39" s="28">
        <v>507.47087572635621</v>
      </c>
      <c r="K39" s="28">
        <v>1697.5601235657286</v>
      </c>
      <c r="L39" s="28">
        <v>653.06815567765568</v>
      </c>
      <c r="M39" s="28">
        <v>11.297697802197803</v>
      </c>
      <c r="N39" s="28">
        <v>664.36585347985351</v>
      </c>
      <c r="O39" s="28">
        <v>5012.4255926199694</v>
      </c>
    </row>
    <row r="40" spans="1:15" x14ac:dyDescent="0.3">
      <c r="A40" s="10" t="s">
        <v>118</v>
      </c>
      <c r="B40" s="10" t="s">
        <v>83</v>
      </c>
      <c r="C40" s="28">
        <v>999.77946126100244</v>
      </c>
      <c r="D40" s="28">
        <v>59.777999999999999</v>
      </c>
      <c r="E40" s="28">
        <v>1059.5574612610023</v>
      </c>
      <c r="F40" s="28">
        <v>1017.1813764387338</v>
      </c>
      <c r="G40" s="28">
        <v>997.1191606717864</v>
      </c>
      <c r="H40" s="28">
        <v>2014.3005371105201</v>
      </c>
      <c r="I40" s="28">
        <v>541.76870594731179</v>
      </c>
      <c r="J40" s="28">
        <v>433.50890536391313</v>
      </c>
      <c r="K40" s="28">
        <v>975.27761131122497</v>
      </c>
      <c r="L40" s="28">
        <v>34.134300000000003</v>
      </c>
      <c r="M40" s="28">
        <v>359.06284663414971</v>
      </c>
      <c r="N40" s="28">
        <v>393.1971466341497</v>
      </c>
      <c r="O40" s="28">
        <v>4442.3327563168968</v>
      </c>
    </row>
    <row r="41" spans="1:15" x14ac:dyDescent="0.3">
      <c r="A41" s="10" t="s">
        <v>119</v>
      </c>
      <c r="B41" s="10" t="s">
        <v>83</v>
      </c>
      <c r="C41" s="28">
        <v>1889.9584761683643</v>
      </c>
      <c r="D41" s="28">
        <v>294.48689999999999</v>
      </c>
      <c r="E41" s="28">
        <v>2184.4453761683644</v>
      </c>
      <c r="F41" s="28">
        <v>319.42847753588711</v>
      </c>
      <c r="G41" s="28">
        <v>140.80869395599834</v>
      </c>
      <c r="H41" s="28">
        <v>460.23717149188542</v>
      </c>
      <c r="I41" s="28">
        <v>875.64528108209834</v>
      </c>
      <c r="J41" s="28">
        <v>650.88150414092149</v>
      </c>
      <c r="K41" s="28">
        <v>1526.5267852230199</v>
      </c>
      <c r="L41" s="28">
        <v>12.826522222222222</v>
      </c>
      <c r="M41" s="28">
        <v>199.77748493150685</v>
      </c>
      <c r="N41" s="28">
        <v>212.60400715372907</v>
      </c>
      <c r="O41" s="28">
        <v>4383.8133400369989</v>
      </c>
    </row>
    <row r="42" spans="1:15" x14ac:dyDescent="0.3">
      <c r="A42" s="10" t="s">
        <v>120</v>
      </c>
      <c r="B42" s="10" t="s">
        <v>83</v>
      </c>
      <c r="C42" s="28">
        <v>3039.8305384308137</v>
      </c>
      <c r="D42" s="28">
        <v>268.54828311592661</v>
      </c>
      <c r="E42" s="28">
        <v>3308.3788215467403</v>
      </c>
      <c r="F42" s="28">
        <v>349.69885007145598</v>
      </c>
      <c r="G42" s="28">
        <v>1367.3917544590847</v>
      </c>
      <c r="H42" s="28">
        <v>1717.0906045305408</v>
      </c>
      <c r="I42" s="28">
        <v>1229.007001565571</v>
      </c>
      <c r="J42" s="28">
        <v>1198.2552785949595</v>
      </c>
      <c r="K42" s="28">
        <v>2427.2622801605303</v>
      </c>
      <c r="L42" s="28">
        <v>50.567340614180338</v>
      </c>
      <c r="M42" s="28">
        <v>386.22819487489801</v>
      </c>
      <c r="N42" s="28">
        <v>436.79553548907836</v>
      </c>
      <c r="O42" s="28">
        <v>7889.5272417268898</v>
      </c>
    </row>
    <row r="43" spans="1:15" x14ac:dyDescent="0.3">
      <c r="A43" s="10" t="s">
        <v>121</v>
      </c>
      <c r="B43" s="10" t="s">
        <v>83</v>
      </c>
      <c r="C43" s="28">
        <v>875.86222114039788</v>
      </c>
      <c r="D43" s="28">
        <v>83.046000000000006</v>
      </c>
      <c r="E43" s="28">
        <v>958.90822114039793</v>
      </c>
      <c r="F43" s="28">
        <v>511.92856795753039</v>
      </c>
      <c r="G43" s="28">
        <v>1034.6023490279242</v>
      </c>
      <c r="H43" s="28">
        <v>1546.5309169854545</v>
      </c>
      <c r="I43" s="28">
        <v>717.49621723259531</v>
      </c>
      <c r="J43" s="28">
        <v>354.77486882296205</v>
      </c>
      <c r="K43" s="28">
        <v>1072.2710860555574</v>
      </c>
      <c r="L43" s="28">
        <v>23.053638583638584</v>
      </c>
      <c r="M43" s="28">
        <v>19.700192271544246</v>
      </c>
      <c r="N43" s="28">
        <v>42.753830855182827</v>
      </c>
      <c r="O43" s="28">
        <v>3620.464055036593</v>
      </c>
    </row>
    <row r="44" spans="1:15" x14ac:dyDescent="0.3">
      <c r="A44" s="10" t="s">
        <v>122</v>
      </c>
      <c r="B44" s="10" t="s">
        <v>83</v>
      </c>
      <c r="C44" s="28">
        <v>3101.8937622043054</v>
      </c>
      <c r="D44" s="28">
        <v>494.49245753424657</v>
      </c>
      <c r="E44" s="28">
        <v>3596.386219738552</v>
      </c>
      <c r="F44" s="28">
        <v>390.98104465753426</v>
      </c>
      <c r="G44" s="28">
        <v>892.97694275811875</v>
      </c>
      <c r="H44" s="28">
        <v>1283.957987415653</v>
      </c>
      <c r="I44" s="28">
        <v>2079.5436113101177</v>
      </c>
      <c r="J44" s="28">
        <v>1512.0161134683422</v>
      </c>
      <c r="K44" s="28">
        <v>3591.5597247784599</v>
      </c>
      <c r="L44" s="28">
        <v>342.10826336996337</v>
      </c>
      <c r="M44" s="28">
        <v>2151.745782496118</v>
      </c>
      <c r="N44" s="28">
        <v>2493.8540458660814</v>
      </c>
      <c r="O44" s="28">
        <v>10965.757977798747</v>
      </c>
    </row>
    <row r="45" spans="1:15" x14ac:dyDescent="0.3">
      <c r="A45" s="10" t="s">
        <v>123</v>
      </c>
      <c r="B45" s="10" t="s">
        <v>83</v>
      </c>
      <c r="C45" s="28">
        <v>15223.759819313465</v>
      </c>
      <c r="D45" s="28">
        <v>811.25006684931509</v>
      </c>
      <c r="E45" s="28">
        <v>16035.009886162781</v>
      </c>
      <c r="F45" s="28">
        <v>3009.3961781004364</v>
      </c>
      <c r="G45" s="28">
        <v>4665.7845156173535</v>
      </c>
      <c r="H45" s="28">
        <v>7675.1806937177898</v>
      </c>
      <c r="I45" s="28">
        <v>7229.8641310373141</v>
      </c>
      <c r="J45" s="28">
        <v>6392.7615900113396</v>
      </c>
      <c r="K45" s="28">
        <v>13622.625721048655</v>
      </c>
      <c r="L45" s="28">
        <v>355.23090769230771</v>
      </c>
      <c r="M45" s="28">
        <v>6586.4366716332979</v>
      </c>
      <c r="N45" s="28">
        <v>6941.6675793256054</v>
      </c>
      <c r="O45" s="28">
        <v>44274.483880254833</v>
      </c>
    </row>
    <row r="46" spans="1:15" x14ac:dyDescent="0.3">
      <c r="A46" s="10" t="s">
        <v>124</v>
      </c>
      <c r="B46" s="10" t="s">
        <v>83</v>
      </c>
      <c r="C46" s="28">
        <v>3083.8574015944018</v>
      </c>
      <c r="D46" s="28">
        <v>440.55349999999999</v>
      </c>
      <c r="E46" s="28">
        <v>3524.4109015944018</v>
      </c>
      <c r="F46" s="28">
        <v>2974.1209840513234</v>
      </c>
      <c r="G46" s="28">
        <v>1668.4794769950872</v>
      </c>
      <c r="H46" s="28">
        <v>4642.6004610464106</v>
      </c>
      <c r="I46" s="28">
        <v>1538.7270105706521</v>
      </c>
      <c r="J46" s="28">
        <v>1002.9819521542804</v>
      </c>
      <c r="K46" s="28">
        <v>2541.7089627249325</v>
      </c>
      <c r="L46" s="28">
        <v>27.716029670329672</v>
      </c>
      <c r="M46" s="28">
        <v>36.357543956043955</v>
      </c>
      <c r="N46" s="28">
        <v>64.07357362637363</v>
      </c>
      <c r="O46" s="28">
        <v>10772.79389899212</v>
      </c>
    </row>
    <row r="47" spans="1:15" x14ac:dyDescent="0.3">
      <c r="A47" s="10" t="s">
        <v>125</v>
      </c>
      <c r="B47" s="10" t="s">
        <v>83</v>
      </c>
      <c r="C47" s="28">
        <v>5251.3037371944265</v>
      </c>
      <c r="D47" s="28">
        <v>240.53030000000001</v>
      </c>
      <c r="E47" s="28">
        <v>5491.8340371944269</v>
      </c>
      <c r="F47" s="28">
        <v>1714.3498434189673</v>
      </c>
      <c r="G47" s="28">
        <v>7815.5815542874252</v>
      </c>
      <c r="H47" s="28">
        <v>9529.9313977063921</v>
      </c>
      <c r="I47" s="28">
        <v>2305.8442007897629</v>
      </c>
      <c r="J47" s="28">
        <v>2994.8308355235572</v>
      </c>
      <c r="K47" s="28">
        <v>5300.6750363133197</v>
      </c>
      <c r="L47" s="28">
        <v>91.662692653921425</v>
      </c>
      <c r="M47" s="28">
        <v>8012.5496469530162</v>
      </c>
      <c r="N47" s="28">
        <v>8104.2123396069373</v>
      </c>
      <c r="O47" s="28">
        <v>28426.652810821077</v>
      </c>
    </row>
    <row r="48" spans="1:15" x14ac:dyDescent="0.3">
      <c r="A48" s="10" t="s">
        <v>126</v>
      </c>
      <c r="B48" s="10" t="s">
        <v>83</v>
      </c>
      <c r="C48" s="28">
        <v>1201.6975721172571</v>
      </c>
      <c r="D48" s="28">
        <v>196.85730000000001</v>
      </c>
      <c r="E48" s="28">
        <v>1398.5548721172572</v>
      </c>
      <c r="F48" s="28">
        <v>168.80369561643835</v>
      </c>
      <c r="G48" s="28">
        <v>50.275399999999998</v>
      </c>
      <c r="H48" s="28">
        <v>219.07909561643834</v>
      </c>
      <c r="I48" s="28">
        <v>610.28063027116639</v>
      </c>
      <c r="J48" s="28">
        <v>451.12082871335133</v>
      </c>
      <c r="K48" s="28">
        <v>1061.4014589845178</v>
      </c>
      <c r="L48" s="28">
        <v>73.186776469243597</v>
      </c>
      <c r="M48" s="28">
        <v>39.589470329670327</v>
      </c>
      <c r="N48" s="28">
        <v>112.77624679891392</v>
      </c>
      <c r="O48" s="28">
        <v>2791.811673517127</v>
      </c>
    </row>
    <row r="49" spans="1:15" x14ac:dyDescent="0.3">
      <c r="A49" s="10" t="s">
        <v>127</v>
      </c>
      <c r="B49" s="10" t="s">
        <v>83</v>
      </c>
      <c r="C49" s="28">
        <v>9738.5311795685702</v>
      </c>
      <c r="D49" s="28">
        <v>1047.7843944802455</v>
      </c>
      <c r="E49" s="28">
        <v>10786.315574048816</v>
      </c>
      <c r="F49" s="28">
        <v>125.72818428324339</v>
      </c>
      <c r="G49" s="28">
        <v>538.75288218459218</v>
      </c>
      <c r="H49" s="28">
        <v>664.4810664678356</v>
      </c>
      <c r="I49" s="28">
        <v>3962.26443295839</v>
      </c>
      <c r="J49" s="28">
        <v>4203.6378125950314</v>
      </c>
      <c r="K49" s="28">
        <v>8165.9022455534214</v>
      </c>
      <c r="L49" s="28">
        <v>109.05955901741054</v>
      </c>
      <c r="M49" s="28">
        <v>30957.647716023232</v>
      </c>
      <c r="N49" s="28">
        <v>31066.707275040641</v>
      </c>
      <c r="O49" s="28">
        <v>50683.406161110717</v>
      </c>
    </row>
    <row r="50" spans="1:15" x14ac:dyDescent="0.3">
      <c r="A50" s="10" t="s">
        <v>128</v>
      </c>
      <c r="B50" s="10" t="s">
        <v>83</v>
      </c>
      <c r="C50" s="28">
        <v>13441.126542056851</v>
      </c>
      <c r="D50" s="28">
        <v>273.71542320354393</v>
      </c>
      <c r="E50" s="28">
        <v>13714.841965260395</v>
      </c>
      <c r="F50" s="28">
        <v>1702.3018063577438</v>
      </c>
      <c r="G50" s="28">
        <v>2533.8298745539564</v>
      </c>
      <c r="H50" s="28">
        <v>4236.1316809116997</v>
      </c>
      <c r="I50" s="28">
        <v>6914.3124069829655</v>
      </c>
      <c r="J50" s="28">
        <v>7514.8559139221807</v>
      </c>
      <c r="K50" s="28">
        <v>14429.168320905146</v>
      </c>
      <c r="L50" s="28">
        <v>204.33079230769232</v>
      </c>
      <c r="M50" s="28">
        <v>2941.5861138190576</v>
      </c>
      <c r="N50" s="28">
        <v>3145.9169061267498</v>
      </c>
      <c r="O50" s="28">
        <v>35526.058873203998</v>
      </c>
    </row>
    <row r="51" spans="1:15" x14ac:dyDescent="0.3">
      <c r="A51" s="10" t="s">
        <v>129</v>
      </c>
      <c r="B51" s="10" t="s">
        <v>83</v>
      </c>
      <c r="C51" s="28">
        <v>14073.451854294015</v>
      </c>
      <c r="D51" s="28">
        <v>560.84825349748564</v>
      </c>
      <c r="E51" s="28">
        <v>14634.300107791501</v>
      </c>
      <c r="F51" s="28">
        <v>1588.8654581305721</v>
      </c>
      <c r="G51" s="28">
        <v>1652.3252836105653</v>
      </c>
      <c r="H51" s="28">
        <v>3241.1907417411376</v>
      </c>
      <c r="I51" s="28">
        <v>7217.1420070324102</v>
      </c>
      <c r="J51" s="28">
        <v>4608.6403409033828</v>
      </c>
      <c r="K51" s="28">
        <v>11825.782347935794</v>
      </c>
      <c r="L51" s="28">
        <v>581.86287617461846</v>
      </c>
      <c r="M51" s="28">
        <v>17160.145044625351</v>
      </c>
      <c r="N51" s="28">
        <v>17742.00792079997</v>
      </c>
      <c r="O51" s="28">
        <v>47443.281118268402</v>
      </c>
    </row>
    <row r="52" spans="1:15" x14ac:dyDescent="0.3">
      <c r="A52" s="10" t="s">
        <v>130</v>
      </c>
      <c r="B52" s="10" t="s">
        <v>83</v>
      </c>
      <c r="C52" s="28">
        <v>22516.327798790117</v>
      </c>
      <c r="D52" s="28">
        <v>4111.1043439670675</v>
      </c>
      <c r="E52" s="28">
        <v>26627.432142757185</v>
      </c>
      <c r="F52" s="28">
        <v>395.67781688302546</v>
      </c>
      <c r="G52" s="28">
        <v>940.6932842360925</v>
      </c>
      <c r="H52" s="28">
        <v>1336.3711011191181</v>
      </c>
      <c r="I52" s="28">
        <v>10414.386973009063</v>
      </c>
      <c r="J52" s="28">
        <v>16843.607821681773</v>
      </c>
      <c r="K52" s="28">
        <v>27257.994794690836</v>
      </c>
      <c r="L52" s="28">
        <v>1952.1065114354708</v>
      </c>
      <c r="M52" s="28">
        <v>25938.125121560843</v>
      </c>
      <c r="N52" s="28">
        <v>27890.231632996314</v>
      </c>
      <c r="O52" s="28">
        <v>83112.029671563447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  <headerFooter>
    <oddFooter xml:space="preserve">&amp;R_x000D_&amp;1#&amp;"Calibri"&amp;10&amp;K000000 Tasnif Dışı 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ayfa9"/>
  <dimension ref="A1:O52"/>
  <sheetViews>
    <sheetView zoomScale="80" zoomScaleNormal="80" workbookViewId="0">
      <selection activeCell="A34" sqref="A34"/>
    </sheetView>
  </sheetViews>
  <sheetFormatPr defaultColWidth="8.77734375" defaultRowHeight="14.4" x14ac:dyDescent="0.3"/>
  <cols>
    <col min="1" max="1" width="18.6640625" bestFit="1" customWidth="1"/>
    <col min="2" max="2" width="12.109375" bestFit="1" customWidth="1"/>
    <col min="3" max="15" width="16" customWidth="1"/>
    <col min="17" max="17" width="12" bestFit="1" customWidth="1"/>
    <col min="18" max="18" width="8.6640625" bestFit="1" customWidth="1"/>
    <col min="19" max="19" width="12" bestFit="1" customWidth="1"/>
    <col min="20" max="22" width="9.77734375" bestFit="1" customWidth="1"/>
    <col min="23" max="25" width="10.77734375" bestFit="1" customWidth="1"/>
    <col min="26" max="26" width="8.6640625" bestFit="1" customWidth="1"/>
    <col min="27" max="28" width="9.77734375" bestFit="1" customWidth="1"/>
    <col min="29" max="29" width="12" bestFit="1" customWidth="1"/>
    <col min="31" max="31" width="15" bestFit="1" customWidth="1"/>
    <col min="32" max="32" width="10.77734375" bestFit="1" customWidth="1"/>
    <col min="33" max="33" width="13.109375" bestFit="1" customWidth="1"/>
    <col min="34" max="34" width="10.6640625" bestFit="1" customWidth="1"/>
    <col min="35" max="35" width="13.109375" bestFit="1" customWidth="1"/>
    <col min="36" max="37" width="10.6640625" bestFit="1" customWidth="1"/>
    <col min="38" max="40" width="11.6640625" bestFit="1" customWidth="1"/>
    <col min="41" max="41" width="13.109375" bestFit="1" customWidth="1"/>
    <col min="42" max="42" width="9.44140625" bestFit="1" customWidth="1"/>
    <col min="43" max="44" width="11.6640625" bestFit="1" customWidth="1"/>
    <col min="45" max="45" width="13.109375" bestFit="1" customWidth="1"/>
  </cols>
  <sheetData>
    <row r="1" spans="1:15" ht="27.6" x14ac:dyDescent="0.3">
      <c r="C1" s="35" t="s">
        <v>63</v>
      </c>
      <c r="D1" s="35"/>
      <c r="E1" s="35"/>
      <c r="F1" s="35" t="s">
        <v>64</v>
      </c>
      <c r="G1" s="35"/>
      <c r="H1" s="35"/>
      <c r="I1" s="35" t="s">
        <v>65</v>
      </c>
      <c r="J1" s="35"/>
      <c r="K1" s="35"/>
      <c r="L1" s="35" t="s">
        <v>66</v>
      </c>
      <c r="M1" s="35"/>
      <c r="N1" s="35"/>
      <c r="O1" s="11" t="s">
        <v>16</v>
      </c>
    </row>
    <row r="2" spans="1:15" x14ac:dyDescent="0.3">
      <c r="C2" s="11" t="s">
        <v>1</v>
      </c>
      <c r="D2" s="11" t="s">
        <v>2</v>
      </c>
      <c r="E2" s="11" t="s">
        <v>21</v>
      </c>
      <c r="F2" s="11" t="s">
        <v>1</v>
      </c>
      <c r="G2" s="11" t="s">
        <v>2</v>
      </c>
      <c r="H2" s="11" t="s">
        <v>21</v>
      </c>
      <c r="I2" s="11" t="s">
        <v>1</v>
      </c>
      <c r="J2" s="11" t="s">
        <v>2</v>
      </c>
      <c r="K2" s="11" t="s">
        <v>21</v>
      </c>
      <c r="L2" s="11" t="s">
        <v>1</v>
      </c>
      <c r="M2" s="11" t="s">
        <v>2</v>
      </c>
      <c r="N2" s="11" t="s">
        <v>21</v>
      </c>
      <c r="O2" s="11"/>
    </row>
    <row r="3" spans="1:15" x14ac:dyDescent="0.3">
      <c r="A3" t="s">
        <v>20</v>
      </c>
      <c r="B3" t="s">
        <v>20</v>
      </c>
      <c r="C3" s="29">
        <v>15551205.020000614</v>
      </c>
      <c r="D3" s="29">
        <v>144123.59100000001</v>
      </c>
      <c r="E3" s="29">
        <v>15695328.611000614</v>
      </c>
      <c r="F3" s="29">
        <v>544355.37899999844</v>
      </c>
      <c r="G3" s="29">
        <v>631304.84299999964</v>
      </c>
      <c r="H3" s="29">
        <v>1175660.2219999982</v>
      </c>
      <c r="I3" s="29">
        <v>3774496.082000114</v>
      </c>
      <c r="J3" s="29">
        <v>4557876.8999999994</v>
      </c>
      <c r="K3" s="29">
        <v>8332372.9820001135</v>
      </c>
      <c r="L3" s="29">
        <v>98553.172999999995</v>
      </c>
      <c r="M3" s="29">
        <v>1997602.9110000003</v>
      </c>
      <c r="N3" s="29">
        <v>2096156.0840000003</v>
      </c>
      <c r="O3" s="29">
        <v>27299517.899000727</v>
      </c>
    </row>
    <row r="4" spans="1:15" x14ac:dyDescent="0.3">
      <c r="A4" t="s">
        <v>82</v>
      </c>
      <c r="B4" t="s">
        <v>75</v>
      </c>
      <c r="C4" s="29">
        <v>11948322.594000474</v>
      </c>
      <c r="D4" s="29">
        <v>116789.739</v>
      </c>
      <c r="E4" s="29">
        <v>12065112.333000474</v>
      </c>
      <c r="F4" s="29">
        <v>308582.28199999925</v>
      </c>
      <c r="G4" s="29">
        <v>242380.64399999991</v>
      </c>
      <c r="H4" s="29">
        <v>550962.92599999916</v>
      </c>
      <c r="I4" s="29">
        <v>2999894.826000113</v>
      </c>
      <c r="J4" s="29">
        <v>3565181.5409999993</v>
      </c>
      <c r="K4" s="29">
        <v>6565076.3670001123</v>
      </c>
      <c r="L4" s="29">
        <v>79997.452999999994</v>
      </c>
      <c r="M4" s="29">
        <v>1376825.6430000002</v>
      </c>
      <c r="N4" s="29">
        <v>1456823.0960000001</v>
      </c>
      <c r="O4" s="29">
        <v>20637974.722000584</v>
      </c>
    </row>
    <row r="5" spans="1:15" x14ac:dyDescent="0.3">
      <c r="A5" t="s">
        <v>83</v>
      </c>
      <c r="B5" t="s">
        <v>76</v>
      </c>
      <c r="C5" s="29">
        <v>3602882.4260001415</v>
      </c>
      <c r="D5" s="29">
        <v>27333.851999999999</v>
      </c>
      <c r="E5" s="29">
        <v>3630216.2780001415</v>
      </c>
      <c r="F5" s="29">
        <v>235773.09699999916</v>
      </c>
      <c r="G5" s="29">
        <v>388924.19899999979</v>
      </c>
      <c r="H5" s="29">
        <v>624697.29599999893</v>
      </c>
      <c r="I5" s="29">
        <v>774601.25600000122</v>
      </c>
      <c r="J5" s="29">
        <v>992695.35900000005</v>
      </c>
      <c r="K5" s="29">
        <v>1767296.6150000012</v>
      </c>
      <c r="L5" s="29">
        <v>18555.72</v>
      </c>
      <c r="M5" s="29">
        <v>620777.26800000004</v>
      </c>
      <c r="N5" s="29">
        <v>639332.98800000001</v>
      </c>
      <c r="O5" s="29">
        <v>6661543.1770001417</v>
      </c>
    </row>
    <row r="6" spans="1:15" x14ac:dyDescent="0.3">
      <c r="A6" t="s">
        <v>84</v>
      </c>
      <c r="B6" t="s">
        <v>82</v>
      </c>
      <c r="C6" s="29">
        <v>261681.30500000599</v>
      </c>
      <c r="D6" s="29">
        <v>1667.03</v>
      </c>
      <c r="E6" s="29">
        <v>263348.33500000602</v>
      </c>
      <c r="F6" s="29">
        <v>1164.4010000000001</v>
      </c>
      <c r="G6" s="29">
        <v>4297.1000000000004</v>
      </c>
      <c r="H6" s="29">
        <v>5461.5010000000002</v>
      </c>
      <c r="I6" s="29">
        <v>53084.347000000103</v>
      </c>
      <c r="J6" s="29">
        <v>463972.18700000003</v>
      </c>
      <c r="K6" s="29">
        <v>517056.53400000016</v>
      </c>
      <c r="L6" s="29">
        <v>407.38900000000001</v>
      </c>
      <c r="M6" s="29">
        <v>220303.91700000002</v>
      </c>
      <c r="N6" s="29">
        <v>220711.30600000001</v>
      </c>
      <c r="O6" s="29">
        <v>1006577.6760000063</v>
      </c>
    </row>
    <row r="7" spans="1:15" x14ac:dyDescent="0.3">
      <c r="A7" t="s">
        <v>85</v>
      </c>
      <c r="B7" t="s">
        <v>82</v>
      </c>
      <c r="C7" s="29">
        <v>175442.07700000002</v>
      </c>
      <c r="D7" s="29">
        <v>60</v>
      </c>
      <c r="E7" s="29">
        <v>175502.07700000002</v>
      </c>
      <c r="F7" s="29">
        <v>1273.48</v>
      </c>
      <c r="G7" s="29">
        <v>0</v>
      </c>
      <c r="H7" s="29">
        <v>1273.48</v>
      </c>
      <c r="I7" s="29">
        <v>30700.360000000499</v>
      </c>
      <c r="J7" s="29">
        <v>85430.8</v>
      </c>
      <c r="K7" s="29">
        <v>116131.1600000005</v>
      </c>
      <c r="L7" s="29">
        <v>1166.18</v>
      </c>
      <c r="M7" s="29">
        <v>2208</v>
      </c>
      <c r="N7" s="29">
        <v>3374.1800000000003</v>
      </c>
      <c r="O7" s="29">
        <v>296280.89700000052</v>
      </c>
    </row>
    <row r="8" spans="1:15" x14ac:dyDescent="0.3">
      <c r="A8" t="s">
        <v>86</v>
      </c>
      <c r="B8" t="s">
        <v>82</v>
      </c>
      <c r="C8" s="29">
        <v>80006.1679999997</v>
      </c>
      <c r="D8" s="29">
        <v>182.6</v>
      </c>
      <c r="E8" s="29">
        <v>80188.767999999705</v>
      </c>
      <c r="F8" s="29">
        <v>23055.989999999802</v>
      </c>
      <c r="G8" s="29">
        <v>8730.7900000000009</v>
      </c>
      <c r="H8" s="29">
        <v>31786.779999999802</v>
      </c>
      <c r="I8" s="29">
        <v>33818.502999999298</v>
      </c>
      <c r="J8" s="29">
        <v>16819.77</v>
      </c>
      <c r="K8" s="29">
        <v>50638.272999999303</v>
      </c>
      <c r="L8" s="29">
        <v>5</v>
      </c>
      <c r="M8" s="29">
        <v>5562</v>
      </c>
      <c r="N8" s="29">
        <v>5567</v>
      </c>
      <c r="O8" s="29">
        <v>168180.82099999883</v>
      </c>
    </row>
    <row r="9" spans="1:15" x14ac:dyDescent="0.3">
      <c r="A9" t="s">
        <v>87</v>
      </c>
      <c r="B9" t="s">
        <v>82</v>
      </c>
      <c r="C9" s="29">
        <v>696877.38400002208</v>
      </c>
      <c r="D9" s="29">
        <v>1555.588</v>
      </c>
      <c r="E9" s="29">
        <v>698432.97200002207</v>
      </c>
      <c r="F9" s="29">
        <v>53.52</v>
      </c>
      <c r="G9" s="29">
        <v>21.1</v>
      </c>
      <c r="H9" s="29">
        <v>74.62</v>
      </c>
      <c r="I9" s="29">
        <v>118303.099999994</v>
      </c>
      <c r="J9" s="29">
        <v>62732</v>
      </c>
      <c r="K9" s="29">
        <v>181035.09999999398</v>
      </c>
      <c r="L9" s="29">
        <v>959.48399999999992</v>
      </c>
      <c r="M9" s="29">
        <v>2209.4899999999998</v>
      </c>
      <c r="N9" s="29">
        <v>3168.9739999999997</v>
      </c>
      <c r="O9" s="29">
        <v>882711.66600001603</v>
      </c>
    </row>
    <row r="10" spans="1:15" x14ac:dyDescent="0.3">
      <c r="A10" t="s">
        <v>88</v>
      </c>
      <c r="B10" t="s">
        <v>82</v>
      </c>
      <c r="C10" s="29">
        <v>254054.51300000498</v>
      </c>
      <c r="D10" s="29">
        <v>627.91</v>
      </c>
      <c r="E10" s="29">
        <v>254682.42300000499</v>
      </c>
      <c r="F10" s="29">
        <v>30934.684999999699</v>
      </c>
      <c r="G10" s="29">
        <v>25220.35</v>
      </c>
      <c r="H10" s="29">
        <v>56155.034999999698</v>
      </c>
      <c r="I10" s="29">
        <v>64981.527000001006</v>
      </c>
      <c r="J10" s="29">
        <v>121911.02600000001</v>
      </c>
      <c r="K10" s="29">
        <v>186892.553000001</v>
      </c>
      <c r="L10" s="29">
        <v>720.91300000000001</v>
      </c>
      <c r="M10" s="29">
        <v>69387.739999999991</v>
      </c>
      <c r="N10" s="29">
        <v>70108.652999999991</v>
      </c>
      <c r="O10" s="29">
        <v>567838.66400000569</v>
      </c>
    </row>
    <row r="11" spans="1:15" x14ac:dyDescent="0.3">
      <c r="A11" t="s">
        <v>89</v>
      </c>
      <c r="B11" t="s">
        <v>82</v>
      </c>
      <c r="C11" s="29">
        <v>30825.185999999903</v>
      </c>
      <c r="D11" s="29">
        <v>155</v>
      </c>
      <c r="E11" s="29">
        <v>30980.185999999903</v>
      </c>
      <c r="F11" s="29">
        <v>4649.0910000000003</v>
      </c>
      <c r="G11" s="29">
        <v>157.80000000000001</v>
      </c>
      <c r="H11" s="29">
        <v>4806.8910000000005</v>
      </c>
      <c r="I11" s="29">
        <v>10492.643000000018</v>
      </c>
      <c r="J11" s="29">
        <v>5026.3999999999996</v>
      </c>
      <c r="K11" s="29">
        <v>15519.043000000018</v>
      </c>
      <c r="L11" s="29">
        <v>172.04900000000001</v>
      </c>
      <c r="M11" s="29">
        <v>2140</v>
      </c>
      <c r="N11" s="29">
        <v>2312.049</v>
      </c>
      <c r="O11" s="29">
        <v>53618.168999999922</v>
      </c>
    </row>
    <row r="12" spans="1:15" x14ac:dyDescent="0.3">
      <c r="A12" t="s">
        <v>90</v>
      </c>
      <c r="B12" t="s">
        <v>82</v>
      </c>
      <c r="C12" s="29">
        <v>1017528.6450000748</v>
      </c>
      <c r="D12" s="29">
        <v>1529.5640000000001</v>
      </c>
      <c r="E12" s="29">
        <v>1019058.2090000748</v>
      </c>
      <c r="F12" s="29">
        <v>1722.125</v>
      </c>
      <c r="G12" s="29">
        <v>1306.3</v>
      </c>
      <c r="H12" s="29">
        <v>3028.4250000000002</v>
      </c>
      <c r="I12" s="29">
        <v>423547.027000056</v>
      </c>
      <c r="J12" s="29">
        <v>347904.68299999996</v>
      </c>
      <c r="K12" s="29">
        <v>771451.71000005596</v>
      </c>
      <c r="L12" s="29">
        <v>25424.62</v>
      </c>
      <c r="M12" s="29">
        <v>184769.5</v>
      </c>
      <c r="N12" s="29">
        <v>210194.12</v>
      </c>
      <c r="O12" s="29">
        <v>2003732.4640001308</v>
      </c>
    </row>
    <row r="13" spans="1:15" x14ac:dyDescent="0.3">
      <c r="A13" t="s">
        <v>91</v>
      </c>
      <c r="B13" t="s">
        <v>82</v>
      </c>
      <c r="C13" s="29">
        <v>1258990.6400000982</v>
      </c>
      <c r="D13" s="29">
        <v>1242</v>
      </c>
      <c r="E13" s="29">
        <v>1260232.6400000982</v>
      </c>
      <c r="F13" s="29">
        <v>4100.6260000000202</v>
      </c>
      <c r="G13" s="29">
        <v>1967.2</v>
      </c>
      <c r="H13" s="29">
        <v>6067.82600000002</v>
      </c>
      <c r="I13" s="29">
        <v>229196.42600002201</v>
      </c>
      <c r="J13" s="29">
        <v>61610.19</v>
      </c>
      <c r="K13" s="29">
        <v>290806.61600002204</v>
      </c>
      <c r="L13" s="29">
        <v>2808.6990000000001</v>
      </c>
      <c r="M13" s="29">
        <v>18908.400000000001</v>
      </c>
      <c r="N13" s="29">
        <v>21717.099000000002</v>
      </c>
      <c r="O13" s="29">
        <v>1578824.1810001202</v>
      </c>
    </row>
    <row r="14" spans="1:15" x14ac:dyDescent="0.3">
      <c r="A14" t="s">
        <v>92</v>
      </c>
      <c r="B14" t="s">
        <v>82</v>
      </c>
      <c r="C14" s="29">
        <v>343035.27700001001</v>
      </c>
      <c r="D14" s="29">
        <v>13611.61</v>
      </c>
      <c r="E14" s="29">
        <v>356646.88700001</v>
      </c>
      <c r="F14" s="29">
        <v>3954.9940000000001</v>
      </c>
      <c r="G14" s="29">
        <v>4122.8100000000004</v>
      </c>
      <c r="H14" s="29">
        <v>8077.8040000000001</v>
      </c>
      <c r="I14" s="29">
        <v>87812.787999999302</v>
      </c>
      <c r="J14" s="29">
        <v>82300.48000000001</v>
      </c>
      <c r="K14" s="29">
        <v>170113.26799999931</v>
      </c>
      <c r="L14" s="29">
        <v>322.62599999999998</v>
      </c>
      <c r="M14" s="29">
        <v>5514</v>
      </c>
      <c r="N14" s="29">
        <v>5836.6260000000002</v>
      </c>
      <c r="O14" s="29">
        <v>540674.58500000928</v>
      </c>
    </row>
    <row r="15" spans="1:15" x14ac:dyDescent="0.3">
      <c r="A15" t="s">
        <v>93</v>
      </c>
      <c r="B15" t="s">
        <v>82</v>
      </c>
      <c r="C15" s="29">
        <v>600584.30400002783</v>
      </c>
      <c r="D15" s="29">
        <v>1152.51</v>
      </c>
      <c r="E15" s="29">
        <v>601736.81400002784</v>
      </c>
      <c r="F15" s="29">
        <v>290.61599999999999</v>
      </c>
      <c r="G15" s="29">
        <v>15</v>
      </c>
      <c r="H15" s="29">
        <v>305.61599999999999</v>
      </c>
      <c r="I15" s="29">
        <v>103706.431999996</v>
      </c>
      <c r="J15" s="29">
        <v>58181.446000000004</v>
      </c>
      <c r="K15" s="29">
        <v>161887.87799999601</v>
      </c>
      <c r="L15" s="29">
        <v>2260.163</v>
      </c>
      <c r="M15" s="29">
        <v>53476</v>
      </c>
      <c r="N15" s="29">
        <v>55736.163</v>
      </c>
      <c r="O15" s="29">
        <v>819666.47100002388</v>
      </c>
    </row>
    <row r="16" spans="1:15" x14ac:dyDescent="0.3">
      <c r="A16" t="s">
        <v>94</v>
      </c>
      <c r="B16" t="s">
        <v>82</v>
      </c>
      <c r="C16" s="29">
        <v>289384.25499998394</v>
      </c>
      <c r="D16" s="29">
        <v>17115.3</v>
      </c>
      <c r="E16" s="29">
        <v>306499.55499998393</v>
      </c>
      <c r="F16" s="29">
        <v>8464.0500000000284</v>
      </c>
      <c r="G16" s="29">
        <v>14179.788</v>
      </c>
      <c r="H16" s="29">
        <v>22643.838000000029</v>
      </c>
      <c r="I16" s="29">
        <v>46237.268999999797</v>
      </c>
      <c r="J16" s="29">
        <v>46431.509999999995</v>
      </c>
      <c r="K16" s="29">
        <v>92668.778999999791</v>
      </c>
      <c r="L16" s="29">
        <v>547.93200000000002</v>
      </c>
      <c r="M16" s="29">
        <v>11219.4</v>
      </c>
      <c r="N16" s="29">
        <v>11767.332</v>
      </c>
      <c r="O16" s="29">
        <v>433579.50399998378</v>
      </c>
    </row>
    <row r="17" spans="1:15" x14ac:dyDescent="0.3">
      <c r="A17" t="s">
        <v>95</v>
      </c>
      <c r="B17" t="s">
        <v>82</v>
      </c>
      <c r="C17" s="29">
        <v>166016.02499999799</v>
      </c>
      <c r="D17" s="29">
        <v>4299.3</v>
      </c>
      <c r="E17" s="29">
        <v>170315.32499999797</v>
      </c>
      <c r="F17" s="29">
        <v>1886.27</v>
      </c>
      <c r="G17" s="29">
        <v>5594.4</v>
      </c>
      <c r="H17" s="29">
        <v>7480.67</v>
      </c>
      <c r="I17" s="29">
        <v>25186.4729999999</v>
      </c>
      <c r="J17" s="29">
        <v>71640.14</v>
      </c>
      <c r="K17" s="29">
        <v>96826.612999999896</v>
      </c>
      <c r="L17" s="29">
        <v>41.6</v>
      </c>
      <c r="M17" s="29">
        <v>4963.8</v>
      </c>
      <c r="N17" s="29">
        <v>5005.4000000000005</v>
      </c>
      <c r="O17" s="29">
        <v>279628.00799999788</v>
      </c>
    </row>
    <row r="18" spans="1:15" x14ac:dyDescent="0.3">
      <c r="A18" t="s">
        <v>96</v>
      </c>
      <c r="B18" t="s">
        <v>82</v>
      </c>
      <c r="C18" s="29">
        <v>311057.188000019</v>
      </c>
      <c r="D18" s="29">
        <v>1950</v>
      </c>
      <c r="E18" s="29">
        <v>313007.188000019</v>
      </c>
      <c r="F18" s="29">
        <v>63.29</v>
      </c>
      <c r="G18" s="29">
        <v>100</v>
      </c>
      <c r="H18" s="29">
        <v>163.29</v>
      </c>
      <c r="I18" s="29">
        <v>87035.115999998801</v>
      </c>
      <c r="J18" s="29">
        <v>116125.79800000001</v>
      </c>
      <c r="K18" s="29">
        <v>203160.91399999883</v>
      </c>
      <c r="L18" s="29">
        <v>7978.6480000000001</v>
      </c>
      <c r="M18" s="29">
        <v>62790.767999999996</v>
      </c>
      <c r="N18" s="29">
        <v>70769.415999999997</v>
      </c>
      <c r="O18" s="29">
        <v>587100.80800001777</v>
      </c>
    </row>
    <row r="19" spans="1:15" x14ac:dyDescent="0.3">
      <c r="A19" t="s">
        <v>97</v>
      </c>
      <c r="B19" t="s">
        <v>82</v>
      </c>
      <c r="C19" s="29">
        <v>137987.96300000002</v>
      </c>
      <c r="D19" s="29">
        <v>2486.4</v>
      </c>
      <c r="E19" s="29">
        <v>140474.36300000001</v>
      </c>
      <c r="F19" s="29">
        <v>2056.2959999999998</v>
      </c>
      <c r="G19" s="29">
        <v>580</v>
      </c>
      <c r="H19" s="29">
        <v>2636.2959999999998</v>
      </c>
      <c r="I19" s="29">
        <v>26699.752000000502</v>
      </c>
      <c r="J19" s="29">
        <v>12326.5</v>
      </c>
      <c r="K19" s="29">
        <v>39026.252000000502</v>
      </c>
      <c r="L19" s="29">
        <v>483.10700000000003</v>
      </c>
      <c r="M19" s="29">
        <v>8016</v>
      </c>
      <c r="N19" s="29">
        <v>8499.107</v>
      </c>
      <c r="O19" s="29">
        <v>190636.01800000051</v>
      </c>
    </row>
    <row r="20" spans="1:15" x14ac:dyDescent="0.3">
      <c r="A20" t="s">
        <v>98</v>
      </c>
      <c r="B20" t="s">
        <v>82</v>
      </c>
      <c r="C20" s="29">
        <v>1017818.0590000289</v>
      </c>
      <c r="D20" s="29">
        <v>518.10900000000004</v>
      </c>
      <c r="E20" s="29">
        <v>1018336.1680000289</v>
      </c>
      <c r="F20" s="29">
        <v>55.87</v>
      </c>
      <c r="G20" s="29">
        <v>65</v>
      </c>
      <c r="H20" s="29">
        <v>120.87</v>
      </c>
      <c r="I20" s="29">
        <v>174630.88700000002</v>
      </c>
      <c r="J20" s="29">
        <v>25859.964</v>
      </c>
      <c r="K20" s="29">
        <v>200490.85100000002</v>
      </c>
      <c r="L20" s="29">
        <v>2237.2150000000001</v>
      </c>
      <c r="M20" s="29">
        <v>240</v>
      </c>
      <c r="N20" s="29">
        <v>2477.2150000000001</v>
      </c>
      <c r="O20" s="29">
        <v>1221425.1040000289</v>
      </c>
    </row>
    <row r="21" spans="1:15" x14ac:dyDescent="0.3">
      <c r="A21" t="s">
        <v>99</v>
      </c>
      <c r="B21" t="s">
        <v>82</v>
      </c>
      <c r="C21" s="29">
        <v>77344.732000000513</v>
      </c>
      <c r="D21" s="29">
        <v>5649.13</v>
      </c>
      <c r="E21" s="29">
        <v>82993.862000000518</v>
      </c>
      <c r="F21" s="29">
        <v>2304.0730000000003</v>
      </c>
      <c r="G21" s="29">
        <v>1133.0999999999999</v>
      </c>
      <c r="H21" s="29">
        <v>3437.1730000000002</v>
      </c>
      <c r="I21" s="29">
        <v>16008.881000000001</v>
      </c>
      <c r="J21" s="29">
        <v>72011.100000000006</v>
      </c>
      <c r="K21" s="29">
        <v>88019.981</v>
      </c>
      <c r="L21" s="29">
        <v>168.1</v>
      </c>
      <c r="M21" s="29">
        <v>24862.32</v>
      </c>
      <c r="N21" s="29">
        <v>25030.42</v>
      </c>
      <c r="O21" s="29">
        <v>199481.43600000051</v>
      </c>
    </row>
    <row r="22" spans="1:15" x14ac:dyDescent="0.3">
      <c r="A22" t="s">
        <v>100</v>
      </c>
      <c r="B22" t="s">
        <v>82</v>
      </c>
      <c r="C22" s="29">
        <v>1103557.5800000606</v>
      </c>
      <c r="D22" s="29">
        <v>1020</v>
      </c>
      <c r="E22" s="29">
        <v>1104577.5800000606</v>
      </c>
      <c r="F22" s="29">
        <v>229</v>
      </c>
      <c r="G22" s="29">
        <v>108.4</v>
      </c>
      <c r="H22" s="29">
        <v>337.4</v>
      </c>
      <c r="I22" s="29">
        <v>197504.20000001701</v>
      </c>
      <c r="J22" s="29">
        <v>66797.260000000009</v>
      </c>
      <c r="K22" s="29">
        <v>264301.46000001702</v>
      </c>
      <c r="L22" s="29">
        <v>962.09400000000005</v>
      </c>
      <c r="M22" s="29">
        <v>8890.2000000000007</v>
      </c>
      <c r="N22" s="29">
        <v>9852.2940000000017</v>
      </c>
      <c r="O22" s="29">
        <v>1379068.7340000777</v>
      </c>
    </row>
    <row r="23" spans="1:15" x14ac:dyDescent="0.3">
      <c r="A23" t="s">
        <v>101</v>
      </c>
      <c r="B23" t="s">
        <v>82</v>
      </c>
      <c r="C23" s="29">
        <v>291947.56600001303</v>
      </c>
      <c r="D23" s="29">
        <v>5204.1580000000004</v>
      </c>
      <c r="E23" s="29">
        <v>297151.72400001303</v>
      </c>
      <c r="F23" s="29">
        <v>32650.363999999503</v>
      </c>
      <c r="G23" s="29">
        <v>29993.886999999901</v>
      </c>
      <c r="H23" s="29">
        <v>62644.250999999407</v>
      </c>
      <c r="I23" s="29">
        <v>56708.022000000696</v>
      </c>
      <c r="J23" s="29">
        <v>308541.06</v>
      </c>
      <c r="K23" s="29">
        <v>365249.08200000069</v>
      </c>
      <c r="L23" s="29">
        <v>1011.938</v>
      </c>
      <c r="M23" s="29">
        <v>81708.540000000008</v>
      </c>
      <c r="N23" s="29">
        <v>82720.478000000003</v>
      </c>
      <c r="O23" s="29">
        <v>807765.53500001319</v>
      </c>
    </row>
    <row r="24" spans="1:15" x14ac:dyDescent="0.3">
      <c r="A24" t="s">
        <v>102</v>
      </c>
      <c r="B24" t="s">
        <v>82</v>
      </c>
      <c r="C24" s="29">
        <v>55032.010000000104</v>
      </c>
      <c r="D24" s="29">
        <v>100</v>
      </c>
      <c r="E24" s="29">
        <v>55132.010000000104</v>
      </c>
      <c r="F24" s="29">
        <v>12786.2410000001</v>
      </c>
      <c r="G24" s="29">
        <v>6448.02</v>
      </c>
      <c r="H24" s="29">
        <v>19234.2610000001</v>
      </c>
      <c r="I24" s="29">
        <v>15792.029000000099</v>
      </c>
      <c r="J24" s="29">
        <v>50378.400000000001</v>
      </c>
      <c r="K24" s="29">
        <v>66170.429000000106</v>
      </c>
      <c r="L24" s="29">
        <v>787.67899999999997</v>
      </c>
      <c r="M24" s="29">
        <v>52601</v>
      </c>
      <c r="N24" s="29">
        <v>53388.678999999996</v>
      </c>
      <c r="O24" s="29">
        <v>193925.37900000028</v>
      </c>
    </row>
    <row r="25" spans="1:15" x14ac:dyDescent="0.3">
      <c r="A25" t="s">
        <v>103</v>
      </c>
      <c r="B25" t="s">
        <v>82</v>
      </c>
      <c r="C25" s="29">
        <v>79261.729999999807</v>
      </c>
      <c r="D25" s="29">
        <v>750</v>
      </c>
      <c r="E25" s="29">
        <v>80011.729999999807</v>
      </c>
      <c r="F25" s="29">
        <v>18834.260000000002</v>
      </c>
      <c r="G25" s="29">
        <v>1088.5999999999999</v>
      </c>
      <c r="H25" s="29">
        <v>19922.86</v>
      </c>
      <c r="I25" s="29">
        <v>24292.878999999899</v>
      </c>
      <c r="J25" s="29">
        <v>24776.400000000001</v>
      </c>
      <c r="K25" s="29">
        <v>49069.2789999999</v>
      </c>
      <c r="L25" s="29">
        <v>30</v>
      </c>
      <c r="M25" s="29">
        <v>1128</v>
      </c>
      <c r="N25" s="29">
        <v>1158</v>
      </c>
      <c r="O25" s="29">
        <v>150161.86899999972</v>
      </c>
    </row>
    <row r="26" spans="1:15" x14ac:dyDescent="0.3">
      <c r="A26" t="s">
        <v>104</v>
      </c>
      <c r="B26" t="s">
        <v>82</v>
      </c>
      <c r="C26" s="29">
        <v>771260.02100005466</v>
      </c>
      <c r="D26" s="29">
        <v>11329.43</v>
      </c>
      <c r="E26" s="29">
        <v>782589.45100005472</v>
      </c>
      <c r="F26" s="29">
        <v>15</v>
      </c>
      <c r="G26" s="29">
        <v>1009</v>
      </c>
      <c r="H26" s="29">
        <v>1024</v>
      </c>
      <c r="I26" s="29">
        <v>548644.29000004206</v>
      </c>
      <c r="J26" s="29">
        <v>683455.46299999999</v>
      </c>
      <c r="K26" s="29">
        <v>1232099.7530000419</v>
      </c>
      <c r="L26" s="29">
        <v>4165.4920000000002</v>
      </c>
      <c r="M26" s="29">
        <v>22103.59</v>
      </c>
      <c r="N26" s="29">
        <v>26269.082000000002</v>
      </c>
      <c r="O26" s="29">
        <v>2041982.2860000967</v>
      </c>
    </row>
    <row r="27" spans="1:15" x14ac:dyDescent="0.3">
      <c r="A27" t="s">
        <v>105</v>
      </c>
      <c r="B27" t="s">
        <v>82</v>
      </c>
      <c r="C27" s="29">
        <v>358154.0880000061</v>
      </c>
      <c r="D27" s="29">
        <v>6988.58</v>
      </c>
      <c r="E27" s="29">
        <v>365142.66800000612</v>
      </c>
      <c r="F27" s="29">
        <v>21049.389999999901</v>
      </c>
      <c r="G27" s="29">
        <v>17750.47</v>
      </c>
      <c r="H27" s="29">
        <v>38799.859999999899</v>
      </c>
      <c r="I27" s="29">
        <v>99929.282999997697</v>
      </c>
      <c r="J27" s="29">
        <v>93445.04</v>
      </c>
      <c r="K27" s="29">
        <v>193374.3229999977</v>
      </c>
      <c r="L27" s="29">
        <v>7707.5140000000092</v>
      </c>
      <c r="M27" s="29">
        <v>41095.730000000003</v>
      </c>
      <c r="N27" s="29">
        <v>48803.244000000013</v>
      </c>
      <c r="O27" s="29">
        <v>646120.0950000037</v>
      </c>
    </row>
    <row r="28" spans="1:15" x14ac:dyDescent="0.3">
      <c r="A28" t="s">
        <v>106</v>
      </c>
      <c r="B28" t="s">
        <v>82</v>
      </c>
      <c r="C28" s="29">
        <v>541601.36899999797</v>
      </c>
      <c r="D28" s="29">
        <v>3468.9</v>
      </c>
      <c r="E28" s="29">
        <v>545070.26899999799</v>
      </c>
      <c r="F28" s="29">
        <v>8607.5040000000699</v>
      </c>
      <c r="G28" s="29">
        <v>7123.8</v>
      </c>
      <c r="H28" s="29">
        <v>15731.304000000069</v>
      </c>
      <c r="I28" s="29">
        <v>84415.643999995795</v>
      </c>
      <c r="J28" s="29">
        <v>140513.60000000001</v>
      </c>
      <c r="K28" s="29">
        <v>224929.24399999582</v>
      </c>
      <c r="L28" s="29">
        <v>7567.0019999999995</v>
      </c>
      <c r="M28" s="29">
        <v>103388.41</v>
      </c>
      <c r="N28" s="29">
        <v>110955.412</v>
      </c>
      <c r="O28" s="29">
        <v>896686.22899999388</v>
      </c>
    </row>
    <row r="29" spans="1:15" x14ac:dyDescent="0.3">
      <c r="A29" t="s">
        <v>107</v>
      </c>
      <c r="B29" t="s">
        <v>82</v>
      </c>
      <c r="C29" s="29">
        <v>197430.41499999599</v>
      </c>
      <c r="D29" s="29">
        <v>801.96</v>
      </c>
      <c r="E29" s="29">
        <v>198232.37499999598</v>
      </c>
      <c r="F29" s="29">
        <v>2145.9300000000003</v>
      </c>
      <c r="G29" s="29">
        <v>0</v>
      </c>
      <c r="H29" s="29">
        <v>2145.9300000000003</v>
      </c>
      <c r="I29" s="29">
        <v>43119.742000000799</v>
      </c>
      <c r="J29" s="29">
        <v>55579.05</v>
      </c>
      <c r="K29" s="29">
        <v>98698.792000000802</v>
      </c>
      <c r="L29" s="29">
        <v>763.65</v>
      </c>
      <c r="M29" s="29">
        <v>600</v>
      </c>
      <c r="N29" s="29">
        <v>1363.65</v>
      </c>
      <c r="O29" s="29">
        <v>300440.74699999677</v>
      </c>
    </row>
    <row r="30" spans="1:15" x14ac:dyDescent="0.3">
      <c r="A30" t="s">
        <v>108</v>
      </c>
      <c r="B30" t="s">
        <v>82</v>
      </c>
      <c r="C30" s="29">
        <v>359155.86600002594</v>
      </c>
      <c r="D30" s="29">
        <v>782.7</v>
      </c>
      <c r="E30" s="29">
        <v>359938.56600002595</v>
      </c>
      <c r="F30" s="29">
        <v>49067.221000000296</v>
      </c>
      <c r="G30" s="29">
        <v>33117.250999999997</v>
      </c>
      <c r="H30" s="29">
        <v>82184.4720000003</v>
      </c>
      <c r="I30" s="29">
        <v>95848.177999997395</v>
      </c>
      <c r="J30" s="29">
        <v>60748.701000000001</v>
      </c>
      <c r="K30" s="29">
        <v>156596.8789999974</v>
      </c>
      <c r="L30" s="29">
        <v>1431.52</v>
      </c>
      <c r="M30" s="29">
        <v>63462</v>
      </c>
      <c r="N30" s="29">
        <v>64893.52</v>
      </c>
      <c r="O30" s="29">
        <v>663613.43700002367</v>
      </c>
    </row>
    <row r="31" spans="1:15" x14ac:dyDescent="0.3">
      <c r="A31" t="s">
        <v>109</v>
      </c>
      <c r="B31" t="s">
        <v>82</v>
      </c>
      <c r="C31" s="29">
        <v>288974.42800000706</v>
      </c>
      <c r="D31" s="29">
        <v>11200.14</v>
      </c>
      <c r="E31" s="29">
        <v>300174.56800000707</v>
      </c>
      <c r="F31" s="29">
        <v>10243.330000000071</v>
      </c>
      <c r="G31" s="29">
        <v>2103.9</v>
      </c>
      <c r="H31" s="29">
        <v>12347.230000000071</v>
      </c>
      <c r="I31" s="29">
        <v>39784.345999999401</v>
      </c>
      <c r="J31" s="29">
        <v>59959.320999999996</v>
      </c>
      <c r="K31" s="29">
        <v>99743.666999999405</v>
      </c>
      <c r="L31" s="29">
        <v>245.393</v>
      </c>
      <c r="M31" s="29">
        <v>10299</v>
      </c>
      <c r="N31" s="29">
        <v>10544.393</v>
      </c>
      <c r="O31" s="29">
        <v>422809.85800000653</v>
      </c>
    </row>
    <row r="32" spans="1:15" x14ac:dyDescent="0.3">
      <c r="A32" t="s">
        <v>110</v>
      </c>
      <c r="B32" t="s">
        <v>82</v>
      </c>
      <c r="C32" s="29">
        <v>108235.45</v>
      </c>
      <c r="D32" s="29">
        <v>2287.44</v>
      </c>
      <c r="E32" s="29">
        <v>110522.89</v>
      </c>
      <c r="F32" s="29">
        <v>9592.304000000031</v>
      </c>
      <c r="G32" s="29">
        <v>6763.46</v>
      </c>
      <c r="H32" s="29">
        <v>16355.764000000032</v>
      </c>
      <c r="I32" s="29">
        <v>31003.530999999799</v>
      </c>
      <c r="J32" s="29">
        <v>30144.62</v>
      </c>
      <c r="K32" s="29">
        <v>61148.150999999794</v>
      </c>
      <c r="L32" s="29">
        <v>234.27700000000002</v>
      </c>
      <c r="M32" s="29">
        <v>1602</v>
      </c>
      <c r="N32" s="29">
        <v>1836.277</v>
      </c>
      <c r="O32" s="29">
        <v>189863.08199999982</v>
      </c>
    </row>
    <row r="33" spans="1:15" x14ac:dyDescent="0.3">
      <c r="A33" t="s">
        <v>111</v>
      </c>
      <c r="B33" t="s">
        <v>82</v>
      </c>
      <c r="C33" s="29">
        <v>240667.90900001299</v>
      </c>
      <c r="D33" s="29">
        <v>337.7</v>
      </c>
      <c r="E33" s="29">
        <v>241005.60900001301</v>
      </c>
      <c r="F33" s="29">
        <v>28422.255999999597</v>
      </c>
      <c r="G33" s="29">
        <v>30460.890000000003</v>
      </c>
      <c r="H33" s="29">
        <v>58883.1459999996</v>
      </c>
      <c r="I33" s="29">
        <v>59650.609000000797</v>
      </c>
      <c r="J33" s="29">
        <v>70387.956000000006</v>
      </c>
      <c r="K33" s="29">
        <v>130038.5650000008</v>
      </c>
      <c r="L33" s="29">
        <v>721.08299999999997</v>
      </c>
      <c r="M33" s="29">
        <v>19051.317999999999</v>
      </c>
      <c r="N33" s="29">
        <v>19772.400999999998</v>
      </c>
      <c r="O33" s="29">
        <v>449699.72100001341</v>
      </c>
    </row>
    <row r="34" spans="1:15" x14ac:dyDescent="0.3">
      <c r="A34" t="s">
        <v>112</v>
      </c>
      <c r="B34" t="s">
        <v>82</v>
      </c>
      <c r="C34" s="29">
        <v>561201.53600001894</v>
      </c>
      <c r="D34" s="29">
        <v>2085.19</v>
      </c>
      <c r="E34" s="29">
        <v>563286.72600001888</v>
      </c>
      <c r="F34" s="29">
        <v>18248.225000000002</v>
      </c>
      <c r="G34" s="29">
        <v>33949.948000000004</v>
      </c>
      <c r="H34" s="29">
        <v>52198.17300000001</v>
      </c>
      <c r="I34" s="29">
        <v>119317.234999993</v>
      </c>
      <c r="J34" s="29">
        <v>196106.82</v>
      </c>
      <c r="K34" s="29">
        <v>315424.05499999301</v>
      </c>
      <c r="L34" s="29">
        <v>8531.0360000000001</v>
      </c>
      <c r="M34" s="29">
        <v>277674.52</v>
      </c>
      <c r="N34" s="29">
        <v>286205.55600000004</v>
      </c>
      <c r="O34" s="29">
        <v>1217114.5100000119</v>
      </c>
    </row>
    <row r="35" spans="1:15" x14ac:dyDescent="0.3">
      <c r="A35" t="s">
        <v>113</v>
      </c>
      <c r="B35" t="s">
        <v>82</v>
      </c>
      <c r="C35" s="29">
        <v>273208.90500000899</v>
      </c>
      <c r="D35" s="29">
        <v>16631.490000000002</v>
      </c>
      <c r="E35" s="29">
        <v>289840.39500000898</v>
      </c>
      <c r="F35" s="29">
        <v>10661.880000000101</v>
      </c>
      <c r="G35" s="29">
        <v>4972.28</v>
      </c>
      <c r="H35" s="29">
        <v>15634.160000000102</v>
      </c>
      <c r="I35" s="29">
        <v>52443.307000000998</v>
      </c>
      <c r="J35" s="29">
        <v>74063.856</v>
      </c>
      <c r="K35" s="29">
        <v>126507.16300000099</v>
      </c>
      <c r="L35" s="29">
        <v>135.05000000000001</v>
      </c>
      <c r="M35" s="29">
        <v>16650</v>
      </c>
      <c r="N35" s="29">
        <v>16785.05</v>
      </c>
      <c r="O35" s="29">
        <v>448766.76800001005</v>
      </c>
    </row>
    <row r="36" spans="1:15" x14ac:dyDescent="0.3">
      <c r="A36" t="s">
        <v>114</v>
      </c>
      <c r="B36" t="s">
        <v>83</v>
      </c>
      <c r="C36" s="29">
        <v>44506.476999999904</v>
      </c>
      <c r="D36" s="29">
        <v>211.52</v>
      </c>
      <c r="E36" s="29">
        <v>44717.996999999901</v>
      </c>
      <c r="F36" s="29">
        <v>3985.855</v>
      </c>
      <c r="G36" s="29">
        <v>13171.245000000001</v>
      </c>
      <c r="H36" s="29">
        <v>17157.100000000002</v>
      </c>
      <c r="I36" s="29">
        <v>10771.294</v>
      </c>
      <c r="J36" s="29">
        <v>19057.986000000001</v>
      </c>
      <c r="K36" s="29">
        <v>29829.279999999999</v>
      </c>
      <c r="L36" s="29">
        <v>19.52</v>
      </c>
      <c r="M36" s="29">
        <v>5968</v>
      </c>
      <c r="N36" s="29">
        <v>5987.52</v>
      </c>
      <c r="O36" s="29">
        <v>97691.89699999991</v>
      </c>
    </row>
    <row r="37" spans="1:15" x14ac:dyDescent="0.3">
      <c r="A37" t="s">
        <v>115</v>
      </c>
      <c r="B37" t="s">
        <v>83</v>
      </c>
      <c r="C37" s="29">
        <v>481454.77400003694</v>
      </c>
      <c r="D37" s="29">
        <v>2301.1260000000002</v>
      </c>
      <c r="E37" s="29">
        <v>483755.90000003693</v>
      </c>
      <c r="F37" s="29">
        <v>38205.929999999404</v>
      </c>
      <c r="G37" s="29">
        <v>73627.546999999991</v>
      </c>
      <c r="H37" s="29">
        <v>111833.4769999994</v>
      </c>
      <c r="I37" s="29">
        <v>104825.355999999</v>
      </c>
      <c r="J37" s="29">
        <v>102875.64200000001</v>
      </c>
      <c r="K37" s="29">
        <v>207700.997999999</v>
      </c>
      <c r="L37" s="29">
        <v>1298.1559999999999</v>
      </c>
      <c r="M37" s="29">
        <v>34902.800000000003</v>
      </c>
      <c r="N37" s="29">
        <v>36200.956000000006</v>
      </c>
      <c r="O37" s="29">
        <v>839491.3310000354</v>
      </c>
    </row>
    <row r="38" spans="1:15" x14ac:dyDescent="0.3">
      <c r="A38" t="s">
        <v>116</v>
      </c>
      <c r="B38" t="s">
        <v>83</v>
      </c>
      <c r="C38" s="29">
        <v>235539.24900000799</v>
      </c>
      <c r="D38" s="29">
        <v>1333.32</v>
      </c>
      <c r="E38" s="29">
        <v>236872.56900000799</v>
      </c>
      <c r="F38" s="29">
        <v>44584.779999999504</v>
      </c>
      <c r="G38" s="29">
        <v>27870.827000000099</v>
      </c>
      <c r="H38" s="29">
        <v>72455.606999999611</v>
      </c>
      <c r="I38" s="29">
        <v>51467.2389999999</v>
      </c>
      <c r="J38" s="29">
        <v>76645.200000000012</v>
      </c>
      <c r="K38" s="29">
        <v>128112.43899999991</v>
      </c>
      <c r="L38" s="29">
        <v>436.21899999999999</v>
      </c>
      <c r="M38" s="29">
        <v>61532.2</v>
      </c>
      <c r="N38" s="29">
        <v>61968.418999999994</v>
      </c>
      <c r="O38" s="29">
        <v>499409.03400000749</v>
      </c>
    </row>
    <row r="39" spans="1:15" x14ac:dyDescent="0.3">
      <c r="A39" t="s">
        <v>117</v>
      </c>
      <c r="B39" t="s">
        <v>83</v>
      </c>
      <c r="C39" s="29">
        <v>88736.0659999989</v>
      </c>
      <c r="D39" s="29">
        <v>700.2</v>
      </c>
      <c r="E39" s="29">
        <v>89436.265999998897</v>
      </c>
      <c r="F39" s="29">
        <v>2572.4839999999999</v>
      </c>
      <c r="G39" s="29">
        <v>567.6</v>
      </c>
      <c r="H39" s="29">
        <v>3140.0839999999998</v>
      </c>
      <c r="I39" s="29">
        <v>21527.437999999798</v>
      </c>
      <c r="J39" s="29">
        <v>7690.82</v>
      </c>
      <c r="K39" s="29">
        <v>29218.257999999798</v>
      </c>
      <c r="L39" s="29">
        <v>2166.5699999999997</v>
      </c>
      <c r="M39" s="29">
        <v>0</v>
      </c>
      <c r="N39" s="29">
        <v>2166.5699999999997</v>
      </c>
      <c r="O39" s="29">
        <v>123961.1779999987</v>
      </c>
    </row>
    <row r="40" spans="1:15" x14ac:dyDescent="0.3">
      <c r="A40" t="s">
        <v>118</v>
      </c>
      <c r="B40" t="s">
        <v>83</v>
      </c>
      <c r="C40" s="29">
        <v>29133.1809999998</v>
      </c>
      <c r="D40" s="29">
        <v>249.5</v>
      </c>
      <c r="E40" s="29">
        <v>29382.6809999998</v>
      </c>
      <c r="F40" s="29">
        <v>8667.5400000000391</v>
      </c>
      <c r="G40" s="29">
        <v>8167.9740000000102</v>
      </c>
      <c r="H40" s="29">
        <v>16835.51400000005</v>
      </c>
      <c r="I40" s="29">
        <v>7959.5030000000297</v>
      </c>
      <c r="J40" s="29">
        <v>23036.43</v>
      </c>
      <c r="K40" s="29">
        <v>30995.93300000003</v>
      </c>
      <c r="L40" s="29">
        <v>167</v>
      </c>
      <c r="M40" s="29">
        <v>3630</v>
      </c>
      <c r="N40" s="29">
        <v>3797</v>
      </c>
      <c r="O40" s="29">
        <v>81011.127999999881</v>
      </c>
    </row>
    <row r="41" spans="1:15" x14ac:dyDescent="0.3">
      <c r="A41" t="s">
        <v>119</v>
      </c>
      <c r="B41" t="s">
        <v>83</v>
      </c>
      <c r="C41" s="29">
        <v>75745.20199999951</v>
      </c>
      <c r="D41" s="29">
        <v>770.65</v>
      </c>
      <c r="E41" s="29">
        <v>76515.851999999504</v>
      </c>
      <c r="F41" s="29">
        <v>4170.8600000000297</v>
      </c>
      <c r="G41" s="29">
        <v>1949.18</v>
      </c>
      <c r="H41" s="29">
        <v>6120.04000000003</v>
      </c>
      <c r="I41" s="29">
        <v>14571.341</v>
      </c>
      <c r="J41" s="29">
        <v>10020.93</v>
      </c>
      <c r="K41" s="29">
        <v>24592.271000000001</v>
      </c>
      <c r="L41" s="29">
        <v>62.506</v>
      </c>
      <c r="M41" s="29">
        <v>2970</v>
      </c>
      <c r="N41" s="29">
        <v>3032.5059999999999</v>
      </c>
      <c r="O41" s="29">
        <v>110260.66899999953</v>
      </c>
    </row>
    <row r="42" spans="1:15" x14ac:dyDescent="0.3">
      <c r="A42" t="s">
        <v>120</v>
      </c>
      <c r="B42" t="s">
        <v>83</v>
      </c>
      <c r="C42" s="29">
        <v>89440.195999998512</v>
      </c>
      <c r="D42" s="29">
        <v>1367.4829999999999</v>
      </c>
      <c r="E42" s="29">
        <v>90807.678999998505</v>
      </c>
      <c r="F42" s="29">
        <v>4750.2780000000203</v>
      </c>
      <c r="G42" s="29">
        <v>12361.965999999999</v>
      </c>
      <c r="H42" s="29">
        <v>17112.244000000021</v>
      </c>
      <c r="I42" s="29">
        <v>22443.281999999897</v>
      </c>
      <c r="J42" s="29">
        <v>18077.459000000003</v>
      </c>
      <c r="K42" s="29">
        <v>40520.7409999999</v>
      </c>
      <c r="L42" s="29">
        <v>20.010000000000002</v>
      </c>
      <c r="M42" s="29">
        <v>22974</v>
      </c>
      <c r="N42" s="29">
        <v>22994.01</v>
      </c>
      <c r="O42" s="29">
        <v>171434.67399999843</v>
      </c>
    </row>
    <row r="43" spans="1:15" x14ac:dyDescent="0.3">
      <c r="A43" t="s">
        <v>121</v>
      </c>
      <c r="B43" t="s">
        <v>83</v>
      </c>
      <c r="C43" s="29">
        <v>31064.352999999901</v>
      </c>
      <c r="D43" s="29">
        <v>602.1</v>
      </c>
      <c r="E43" s="29">
        <v>31666.452999999899</v>
      </c>
      <c r="F43" s="29">
        <v>6253.2170000000297</v>
      </c>
      <c r="G43" s="29">
        <v>12809.4</v>
      </c>
      <c r="H43" s="29">
        <v>19062.617000000027</v>
      </c>
      <c r="I43" s="29">
        <v>8033.61600000003</v>
      </c>
      <c r="J43" s="29">
        <v>15687</v>
      </c>
      <c r="K43" s="29">
        <v>23720.616000000031</v>
      </c>
      <c r="L43" s="29">
        <v>31.481999999999999</v>
      </c>
      <c r="M43" s="29">
        <v>390</v>
      </c>
      <c r="N43" s="29">
        <v>421.48199999999997</v>
      </c>
      <c r="O43" s="29">
        <v>74871.167999999947</v>
      </c>
    </row>
    <row r="44" spans="1:15" x14ac:dyDescent="0.3">
      <c r="A44" t="s">
        <v>122</v>
      </c>
      <c r="B44" t="s">
        <v>83</v>
      </c>
      <c r="C44" s="29">
        <v>99838.363000000201</v>
      </c>
      <c r="D44" s="29">
        <v>2107.7599999999998</v>
      </c>
      <c r="E44" s="29">
        <v>101946.1230000002</v>
      </c>
      <c r="F44" s="29">
        <v>4622.3740000000098</v>
      </c>
      <c r="G44" s="29">
        <v>11728.041999999999</v>
      </c>
      <c r="H44" s="29">
        <v>16350.416000000008</v>
      </c>
      <c r="I44" s="29">
        <v>32384.746999999803</v>
      </c>
      <c r="J44" s="29">
        <v>55665</v>
      </c>
      <c r="K44" s="29">
        <v>88049.746999999799</v>
      </c>
      <c r="L44" s="29">
        <v>1525.2840000000001</v>
      </c>
      <c r="M44" s="29">
        <v>30080.2</v>
      </c>
      <c r="N44" s="29">
        <v>31605.484</v>
      </c>
      <c r="O44" s="29">
        <v>237951.77</v>
      </c>
    </row>
    <row r="45" spans="1:15" x14ac:dyDescent="0.3">
      <c r="A45" t="s">
        <v>123</v>
      </c>
      <c r="B45" t="s">
        <v>83</v>
      </c>
      <c r="C45" s="29">
        <v>426843.152000028</v>
      </c>
      <c r="D45" s="29">
        <v>3299.3509999999997</v>
      </c>
      <c r="E45" s="29">
        <v>430142.50300002802</v>
      </c>
      <c r="F45" s="29">
        <v>32155.004999999801</v>
      </c>
      <c r="G45" s="29">
        <v>57244.950999999899</v>
      </c>
      <c r="H45" s="29">
        <v>89399.9559999997</v>
      </c>
      <c r="I45" s="29">
        <v>96478.584999999206</v>
      </c>
      <c r="J45" s="29">
        <v>111304.49600000001</v>
      </c>
      <c r="K45" s="29">
        <v>207783.08099999922</v>
      </c>
      <c r="L45" s="29">
        <v>1403.7080000000001</v>
      </c>
      <c r="M45" s="29">
        <v>64396.479999999996</v>
      </c>
      <c r="N45" s="29">
        <v>65800.187999999995</v>
      </c>
      <c r="O45" s="29">
        <v>793125.72800002689</v>
      </c>
    </row>
    <row r="46" spans="1:15" x14ac:dyDescent="0.3">
      <c r="A46" t="s">
        <v>124</v>
      </c>
      <c r="B46" t="s">
        <v>83</v>
      </c>
      <c r="C46" s="29">
        <v>74986.218000000095</v>
      </c>
      <c r="D46" s="29">
        <v>811.88</v>
      </c>
      <c r="E46" s="29">
        <v>75798.0980000001</v>
      </c>
      <c r="F46" s="29">
        <v>25399.9549999999</v>
      </c>
      <c r="G46" s="29">
        <v>20346.699999999997</v>
      </c>
      <c r="H46" s="29">
        <v>45746.654999999897</v>
      </c>
      <c r="I46" s="29">
        <v>18034.509999999998</v>
      </c>
      <c r="J46" s="29">
        <v>8391.66</v>
      </c>
      <c r="K46" s="29">
        <v>26426.17</v>
      </c>
      <c r="L46" s="29">
        <v>88.427999999999997</v>
      </c>
      <c r="M46" s="29">
        <v>150</v>
      </c>
      <c r="N46" s="29">
        <v>238.428</v>
      </c>
      <c r="O46" s="29">
        <v>148209.351</v>
      </c>
    </row>
    <row r="47" spans="1:15" x14ac:dyDescent="0.3">
      <c r="A47" t="s">
        <v>125</v>
      </c>
      <c r="B47" t="s">
        <v>83</v>
      </c>
      <c r="C47" s="29">
        <v>138936.77599999899</v>
      </c>
      <c r="D47" s="29">
        <v>994.43</v>
      </c>
      <c r="E47" s="29">
        <v>139931.20599999899</v>
      </c>
      <c r="F47" s="29">
        <v>15652.631000000099</v>
      </c>
      <c r="G47" s="29">
        <v>40803.097999999998</v>
      </c>
      <c r="H47" s="29">
        <v>56455.729000000094</v>
      </c>
      <c r="I47" s="29">
        <v>30811.569999999199</v>
      </c>
      <c r="J47" s="29">
        <v>47103.130000000005</v>
      </c>
      <c r="K47" s="29">
        <v>77914.699999999197</v>
      </c>
      <c r="L47" s="29">
        <v>244.06899999999999</v>
      </c>
      <c r="M47" s="29">
        <v>25563.599999999999</v>
      </c>
      <c r="N47" s="29">
        <v>25807.668999999998</v>
      </c>
      <c r="O47" s="29">
        <v>300109.30399999826</v>
      </c>
    </row>
    <row r="48" spans="1:15" x14ac:dyDescent="0.3">
      <c r="A48" t="s">
        <v>126</v>
      </c>
      <c r="B48" t="s">
        <v>83</v>
      </c>
      <c r="C48" s="29">
        <v>40842.756999999896</v>
      </c>
      <c r="D48" s="29">
        <v>867</v>
      </c>
      <c r="E48" s="29">
        <v>41709.756999999896</v>
      </c>
      <c r="F48" s="29">
        <v>3391.5</v>
      </c>
      <c r="G48" s="29">
        <v>1021.2</v>
      </c>
      <c r="H48" s="29">
        <v>4412.7</v>
      </c>
      <c r="I48" s="29">
        <v>8305.2490000000307</v>
      </c>
      <c r="J48" s="29">
        <v>10105.719999999999</v>
      </c>
      <c r="K48" s="29">
        <v>18410.96900000003</v>
      </c>
      <c r="L48" s="29">
        <v>225.72</v>
      </c>
      <c r="M48" s="29">
        <v>0</v>
      </c>
      <c r="N48" s="29">
        <v>225.72</v>
      </c>
      <c r="O48" s="29">
        <v>64759.145999999928</v>
      </c>
    </row>
    <row r="49" spans="1:15" x14ac:dyDescent="0.3">
      <c r="A49" t="s">
        <v>127</v>
      </c>
      <c r="B49" t="s">
        <v>83</v>
      </c>
      <c r="C49" s="29">
        <v>267833.08600000601</v>
      </c>
      <c r="D49" s="29">
        <v>2007.45</v>
      </c>
      <c r="E49" s="29">
        <v>269840.53600000602</v>
      </c>
      <c r="F49" s="29">
        <v>1928.5609999999999</v>
      </c>
      <c r="G49" s="29">
        <v>5123.4620000000004</v>
      </c>
      <c r="H49" s="29">
        <v>7052.0230000000001</v>
      </c>
      <c r="I49" s="29">
        <v>48711.6560000014</v>
      </c>
      <c r="J49" s="29">
        <v>134633.28</v>
      </c>
      <c r="K49" s="29">
        <v>183344.93600000138</v>
      </c>
      <c r="L49" s="29">
        <v>378.15</v>
      </c>
      <c r="M49" s="29">
        <v>103942</v>
      </c>
      <c r="N49" s="29">
        <v>104320.15</v>
      </c>
      <c r="O49" s="29">
        <v>564557.64500000747</v>
      </c>
    </row>
    <row r="50" spans="1:15" x14ac:dyDescent="0.3">
      <c r="A50" t="s">
        <v>128</v>
      </c>
      <c r="B50" t="s">
        <v>83</v>
      </c>
      <c r="C50" s="29">
        <v>336416.22799999407</v>
      </c>
      <c r="D50" s="29">
        <v>1372.364</v>
      </c>
      <c r="E50" s="29">
        <v>337788.59199999407</v>
      </c>
      <c r="F50" s="29">
        <v>16991.571000000102</v>
      </c>
      <c r="G50" s="29">
        <v>31817.737999999801</v>
      </c>
      <c r="H50" s="29">
        <v>48809.308999999907</v>
      </c>
      <c r="I50" s="29">
        <v>64158.883999998499</v>
      </c>
      <c r="J50" s="29">
        <v>54876.857000000004</v>
      </c>
      <c r="K50" s="29">
        <v>119035.7409999985</v>
      </c>
      <c r="L50" s="29">
        <v>852.21100000000001</v>
      </c>
      <c r="M50" s="29">
        <v>22638.54</v>
      </c>
      <c r="N50" s="29">
        <v>23490.751</v>
      </c>
      <c r="O50" s="29">
        <v>529124.39299999247</v>
      </c>
    </row>
    <row r="51" spans="1:15" x14ac:dyDescent="0.3">
      <c r="A51" t="s">
        <v>129</v>
      </c>
      <c r="B51" t="s">
        <v>83</v>
      </c>
      <c r="C51" s="29">
        <v>431980.77500001405</v>
      </c>
      <c r="D51" s="29">
        <v>1253.82</v>
      </c>
      <c r="E51" s="29">
        <v>433234.59500001406</v>
      </c>
      <c r="F51" s="29">
        <v>16233.6080000002</v>
      </c>
      <c r="G51" s="29">
        <v>51211.188999999998</v>
      </c>
      <c r="H51" s="29">
        <v>67444.797000000195</v>
      </c>
      <c r="I51" s="29">
        <v>81999.972999996404</v>
      </c>
      <c r="J51" s="29">
        <v>72566.885999999999</v>
      </c>
      <c r="K51" s="29">
        <v>154566.85899999639</v>
      </c>
      <c r="L51" s="29">
        <v>1978.415</v>
      </c>
      <c r="M51" s="29">
        <v>52157</v>
      </c>
      <c r="N51" s="29">
        <v>54135.415000000001</v>
      </c>
      <c r="O51" s="29">
        <v>709381.66600001068</v>
      </c>
    </row>
    <row r="52" spans="1:15" x14ac:dyDescent="0.3">
      <c r="A52" t="s">
        <v>130</v>
      </c>
      <c r="B52" t="s">
        <v>83</v>
      </c>
      <c r="C52" s="29">
        <v>709585.573000059</v>
      </c>
      <c r="D52" s="29">
        <v>7083.8980000000001</v>
      </c>
      <c r="E52" s="29">
        <v>716669.47100005904</v>
      </c>
      <c r="F52" s="29">
        <v>6206.9480000000094</v>
      </c>
      <c r="G52" s="29">
        <v>19102.080000000002</v>
      </c>
      <c r="H52" s="29">
        <v>25309.028000000013</v>
      </c>
      <c r="I52" s="29">
        <v>152117.01300000801</v>
      </c>
      <c r="J52" s="29">
        <v>224956.86299999998</v>
      </c>
      <c r="K52" s="29">
        <v>377073.87600000796</v>
      </c>
      <c r="L52" s="29">
        <v>7658.2719999999999</v>
      </c>
      <c r="M52" s="29">
        <v>189482.448</v>
      </c>
      <c r="N52" s="29">
        <v>197140.72</v>
      </c>
      <c r="O52" s="29">
        <v>1316193.095000067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  <headerFooter>
    <oddFooter xml:space="preserve">&amp;R_x000D_&amp;1#&amp;"Calibri"&amp;10&amp;K000000 Tasnif Dışı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6E027-F043-4AEC-B604-7A71C58ACC8B}">
  <dimension ref="A1:AC67"/>
  <sheetViews>
    <sheetView topLeftCell="A6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90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0.10582567755029838</v>
      </c>
      <c r="D15" s="12">
        <f t="shared" ref="D15:D21" si="1">IFERROR((SUMIFS(MESKENOG2,KAYNAK,A15,SEBEP,B15,SÜRE,"Uzun",BİLDİRİM,"Bildirimsiz",İL,$B$10,İLÇE,$B$11)/VLOOKUP($B$11,ABONE,4,FALSE)),0)</f>
        <v>0.13883732647058822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0.1058361239829491</v>
      </c>
      <c r="F15" s="12">
        <f t="shared" ref="F15:F21" si="3">IFERROR((SUMIFS(TARIMSALAG2,KAYNAK,A15,SEBEP,B15,SÜRE,"Uzun",BİLDİRİM,"Bildirimsiz",İL,$B$10,İLÇE,$B$11)/VLOOKUP($B$11,ABONE,6,FALSE)),0)</f>
        <v>9.9790428934010161E-2</v>
      </c>
      <c r="G15" s="12">
        <f t="shared" ref="G15:G21" si="4">IFERROR((SUMIFS(TARIMSALOG2,KAYNAK,A15,SEBEP,B15,SÜRE,"Uzun",BİLDİRİM,"Bildirimsiz",İL,$B$10,İLÇE,$B$11)/VLOOKUP($B$11,ABONE,7,FALSE)),0)</f>
        <v>7.2170574418604643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0.80011647368421046</v>
      </c>
      <c r="I15" s="12">
        <f t="shared" ref="I15:I21" si="6">IFERROR((SUMIFS(TICARETHANEAG2,KAYNAK,A15,SEBEP,B15,SÜRE,"Uzun",BİLDİRİM,"Bildirimsiz",İL,$B$10,İLÇE,$B$11)/VLOOKUP($B$11,ABONE,9,FALSE)),0)</f>
        <v>0.24166765022454809</v>
      </c>
      <c r="J15" s="12">
        <f t="shared" ref="J15:J21" si="7">IFERROR((SUMIFS(TICARETHANEOG2,KAYNAK,A15,SEBEP,B15,SÜRE,"Uzun",BİLDİRİM,"Bildirimsiz",İL,$B$10,İLÇE,$B$11)/VLOOKUP($B$11,ABONE,10,FALSE)),0)</f>
        <v>10.349944685835997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0.41479436497948019</v>
      </c>
      <c r="L15" s="12">
        <f t="shared" ref="L15:L21" si="9">IFERROR((SUMIFS(SANAYIAG2,KAYNAK,A15,SEBEP,B15,SÜRE,"Uzun",BİLDİRİM,"Bildirimsiz",İL,$B$10,İLÇE,$B$11)/VLOOKUP($B$11,ABONE,12,FALSE)),0)</f>
        <v>2.5670706122448981</v>
      </c>
      <c r="M15" s="12">
        <f t="shared" ref="M15:M21" si="10">IFERROR((SUMIFS(SANAYIOG2,KAYNAK,A15,SEBEP,B15,SÜRE,"Uzun",BİLDİRİM,"Bildirimsiz",İL,$B$10,İLÇE,$B$11)/VLOOKUP($B$11,ABONE,13,FALSE)),0)</f>
        <v>65.643095412844048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20.731632575957729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0.22711762114837306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0.15659362453705</v>
      </c>
      <c r="D16" s="12">
        <f t="shared" si="1"/>
        <v>1.3934049561764705</v>
      </c>
      <c r="E16" s="12">
        <f t="shared" si="2"/>
        <v>0.15698500959960168</v>
      </c>
      <c r="F16" s="12">
        <f t="shared" si="3"/>
        <v>0.66541688765989837</v>
      </c>
      <c r="G16" s="12">
        <f t="shared" si="4"/>
        <v>1.0188939603255818</v>
      </c>
      <c r="H16" s="12">
        <f t="shared" si="5"/>
        <v>0.70019838451258565</v>
      </c>
      <c r="I16" s="12">
        <f t="shared" si="6"/>
        <v>0.37357218350079802</v>
      </c>
      <c r="J16" s="12">
        <f t="shared" si="7"/>
        <v>41.006572445740154</v>
      </c>
      <c r="K16" s="12">
        <f t="shared" si="8"/>
        <v>1.0695026394286185</v>
      </c>
      <c r="L16" s="12">
        <f t="shared" si="9"/>
        <v>8.900893958942488</v>
      </c>
      <c r="M16" s="12">
        <f t="shared" si="10"/>
        <v>314.80181497178893</v>
      </c>
      <c r="N16" s="12">
        <f t="shared" si="11"/>
        <v>96.993893669379119</v>
      </c>
      <c r="O16" s="16">
        <f t="shared" si="12"/>
        <v>0.61312905698029196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4.7323971920416348E-6</v>
      </c>
      <c r="D17" s="12">
        <f t="shared" si="1"/>
        <v>0</v>
      </c>
      <c r="E17" s="12">
        <f t="shared" si="2"/>
        <v>4.7308996398090147E-6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3.7920383773150726E-3</v>
      </c>
      <c r="J17" s="12">
        <f t="shared" si="7"/>
        <v>7.8028690095846651E-3</v>
      </c>
      <c r="K17" s="12">
        <f t="shared" si="8"/>
        <v>3.8607327678978572E-3</v>
      </c>
      <c r="L17" s="12">
        <f t="shared" si="9"/>
        <v>5.5419619666048235E-4</v>
      </c>
      <c r="M17" s="12">
        <f t="shared" si="10"/>
        <v>8.6709678899082565</v>
      </c>
      <c r="N17" s="12">
        <f t="shared" si="11"/>
        <v>2.4974500815719947</v>
      </c>
      <c r="O17" s="16">
        <f t="shared" si="12"/>
        <v>7.7637953889739941E-3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5.0043864589910982E-2</v>
      </c>
      <c r="D19" s="12">
        <f t="shared" si="1"/>
        <v>0</v>
      </c>
      <c r="E19" s="12">
        <f t="shared" si="2"/>
        <v>5.0028028366089446E-2</v>
      </c>
      <c r="F19" s="12">
        <f t="shared" si="3"/>
        <v>0.44140418455725888</v>
      </c>
      <c r="G19" s="12">
        <f t="shared" si="4"/>
        <v>0</v>
      </c>
      <c r="H19" s="12">
        <f t="shared" si="5"/>
        <v>0.39797082085940505</v>
      </c>
      <c r="I19" s="12">
        <f t="shared" si="6"/>
        <v>0.18499239239331175</v>
      </c>
      <c r="J19" s="12">
        <f t="shared" si="7"/>
        <v>0</v>
      </c>
      <c r="K19" s="12">
        <f t="shared" si="8"/>
        <v>0.18182398643877787</v>
      </c>
      <c r="L19" s="12">
        <f t="shared" si="9"/>
        <v>4.665278937105751</v>
      </c>
      <c r="M19" s="12">
        <f t="shared" si="10"/>
        <v>0</v>
      </c>
      <c r="N19" s="12">
        <f t="shared" si="11"/>
        <v>3.321777208850726</v>
      </c>
      <c r="O19" s="16">
        <f t="shared" si="12"/>
        <v>8.6404169564227515E-2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2.8101037222206708E-3</v>
      </c>
      <c r="D20" s="12">
        <f t="shared" si="1"/>
        <v>0</v>
      </c>
      <c r="E20" s="12">
        <f t="shared" si="2"/>
        <v>2.80921447372095E-3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4.7703528950005566E-3</v>
      </c>
      <c r="J20" s="12">
        <f t="shared" si="7"/>
        <v>0</v>
      </c>
      <c r="K20" s="12">
        <f t="shared" si="8"/>
        <v>4.6886499972640218E-3</v>
      </c>
      <c r="L20" s="12">
        <f t="shared" si="9"/>
        <v>1.7010155844155845E-2</v>
      </c>
      <c r="M20" s="12">
        <f t="shared" si="10"/>
        <v>0</v>
      </c>
      <c r="N20" s="12">
        <f t="shared" si="11"/>
        <v>1.2111590488771466E-2</v>
      </c>
      <c r="O20" s="16">
        <f t="shared" si="12"/>
        <v>3.2110318063527806E-3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0.31527800279667212</v>
      </c>
      <c r="D22" s="12">
        <f t="shared" ref="D22:O22" si="13">SUM(D15:D21)</f>
        <v>1.5322422826470588</v>
      </c>
      <c r="E22" s="12">
        <f t="shared" si="13"/>
        <v>0.31566310732200098</v>
      </c>
      <c r="F22" s="12">
        <f t="shared" si="13"/>
        <v>1.2066115011511673</v>
      </c>
      <c r="G22" s="12">
        <f t="shared" si="13"/>
        <v>8.2359514021860463</v>
      </c>
      <c r="H22" s="12">
        <f t="shared" si="13"/>
        <v>1.8982856790562013</v>
      </c>
      <c r="I22" s="12">
        <f t="shared" si="13"/>
        <v>0.80879461739097358</v>
      </c>
      <c r="J22" s="12">
        <f t="shared" si="13"/>
        <v>51.364320000585742</v>
      </c>
      <c r="K22" s="12">
        <f t="shared" si="13"/>
        <v>1.6746703736120383</v>
      </c>
      <c r="L22" s="12">
        <f t="shared" si="13"/>
        <v>16.150807860333952</v>
      </c>
      <c r="M22" s="12">
        <f t="shared" si="13"/>
        <v>389.11587827454122</v>
      </c>
      <c r="N22" s="12">
        <f t="shared" si="13"/>
        <v>123.55686512624835</v>
      </c>
      <c r="O22" s="12">
        <f t="shared" si="13"/>
        <v>0.93762567488821924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2.0665768459812495E-2</v>
      </c>
      <c r="D25" s="12">
        <f>IFERROR((SUMIFS(MESKENOG2,KAYNAK,A25,SEBEP,B25,SÜRE,"Uzun",BİLDİRİM,"Bildirimli",İL,$B$10,İLÇE,$B$11)/VLOOKUP($B$11,ABONE,4,FALSE)),0)</f>
        <v>5.7732157352941176E-2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2.0677498002196513E-2</v>
      </c>
      <c r="F25" s="12">
        <f>IFERROR((SUMIFS(TARIMSALAG2,KAYNAK,A25,SEBEP,B25,SÜRE,"Uzun",BİLDİRİM,"Bildirimli",İL,$B$10,İLÇE,$B$11)/VLOOKUP($B$11,ABONE,6,FALSE)),0)</f>
        <v>5.2090955989847715E-4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4.6965301281464528E-4</v>
      </c>
      <c r="I25" s="12">
        <f>IFERROR((SUMIFS(TICARETHANEAG2,KAYNAK,A25,SEBEP,B25,SÜRE,"Uzun",BİLDİRİM,"Bildirimli",İL,$B$10,İLÇE,$B$11)/VLOOKUP($B$11,ABONE,9,FALSE)),0)</f>
        <v>2.5691775935679031E-2</v>
      </c>
      <c r="J25" s="12">
        <f>IFERROR((SUMIFS(TICARETHANEOG2,KAYNAK,A25,SEBEP,B25,SÜRE,"Uzun",BİLDİRİM,"Bildirimli",İL,$B$10,İLÇE,$B$11)/VLOOKUP($B$11,ABONE,10,FALSE)),0)</f>
        <v>1.2459700535676248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4.6591754097036024E-2</v>
      </c>
      <c r="L25" s="12">
        <f>IFERROR((SUMIFS(SANAYIAG2,KAYNAK,A25,SEBEP,B25,SÜRE,"Uzun",BİLDİRİM,"Bildirimli",İL,$B$10,İLÇE,$B$11)/VLOOKUP($B$11,ABONE,12,FALSE)),0)</f>
        <v>0.4608243742115028</v>
      </c>
      <c r="M25" s="12">
        <f>IFERROR((SUMIFS(SANAYIOG2,KAYNAK,A25,SEBEP,B25,SÜRE,"Uzun",BİLDİRİM,"Bildirimli",İL,$B$10,İLÇE,$B$11)/VLOOKUP($B$11,ABONE,13,FALSE)),0)</f>
        <v>0.74847644082568809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0.5436620895640687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2.7350750979998888E-2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9.8510969169250243E-2</v>
      </c>
      <c r="D26" s="12">
        <f>IFERROR((SUMIFS(MESKENOG2,KAYNAK,A26,SEBEP,B26,SÜRE,"Uzun",BİLDİRİM,"Bildirimli",İL,$B$10,İLÇE,$B$11)/VLOOKUP($B$11,ABONE,4,FALSE)),0)</f>
        <v>3.3663417647058824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9.9545063964148431E-2</v>
      </c>
      <c r="F26" s="12">
        <f>IFERROR((SUMIFS(TARIMSALAG2,KAYNAK,A26,SEBEP,B26,SÜRE,"Uzun",BİLDİRİM,"Bildirimli",İL,$B$10,İLÇE,$B$11)/VLOOKUP($B$11,ABONE,6,FALSE)),0)</f>
        <v>0.15184418237055838</v>
      </c>
      <c r="G26" s="12">
        <f>IFERROR((SUMIFS(TARIMSALOG2,KAYNAK,A26,SEBEP,B26,SÜRE,"Uzun",BİLDİRİM,"Bildirimli",İL,$B$10,İLÇE,$B$11)/VLOOKUP($B$11,ABONE,7,FALSE)),0)</f>
        <v>4.2914138372093019E-3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0.13732526006636156</v>
      </c>
      <c r="I26" s="12">
        <f>IFERROR((SUMIFS(TICARETHANEAG2,KAYNAK,A26,SEBEP,B26,SÜRE,"Uzun",BİLDİRİM,"Bildirimli",İL,$B$10,İLÇE,$B$11)/VLOOKUP($B$11,ABONE,9,FALSE)),0)</f>
        <v>0.13070308641019932</v>
      </c>
      <c r="J26" s="12">
        <f>IFERROR((SUMIFS(TICARETHANEOG2,KAYNAK,A26,SEBEP,B26,SÜRE,"Uzun",BİLDİRİM,"Bildirimli",İL,$B$10,İLÇE,$B$11)/VLOOKUP($B$11,ABONE,10,FALSE)),0)</f>
        <v>5.9078390553780631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0.22964938234929322</v>
      </c>
      <c r="L26" s="12">
        <f>IFERROR((SUMIFS(SANAYIAG2,KAYNAK,A26,SEBEP,B26,SÜRE,"Uzun",BİLDİRİM,"Bildirimli",İL,$B$10,İLÇE,$B$11)/VLOOKUP($B$11,ABONE,12,FALSE)),0)</f>
        <v>0.97203911651205932</v>
      </c>
      <c r="M26" s="12">
        <f>IFERROR((SUMIFS(SANAYIOG2,KAYNAK,A26,SEBEP,B26,SÜRE,"Uzun",BİLDİRİM,"Bildirimli",İL,$B$10,İLÇE,$B$11)/VLOOKUP($B$11,ABONE,13,FALSE)),0)</f>
        <v>16.95070533027523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5.5735572599735796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0.14123239507114671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2.5684122373357914E-4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2.5675994713475985E-4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3.6522059533088374E-4</v>
      </c>
      <c r="J27" s="12">
        <f>IFERROR((SUMIFS(TICARETHANEOG2,KAYNAK,A27,SEBEP,B27,SÜRE,"Uzun",BİLDİRİM,"Bildirimli",İL,$B$10,İLÇE,$B$11)/VLOOKUP($B$11,ABONE,10,FALSE)),0)</f>
        <v>4.196486687965921E-2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1.077707013223894E-3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4.2176927336151046E-4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1.7747260496792632E-2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1.7741644431931349E-2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5.0291143456556428E-2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4.942979582854537E-2</v>
      </c>
      <c r="L28" s="12">
        <f>IFERROR((SUMIFS(SANAYIAG2,KAYNAK,A28,SEBEP,B28,SÜRE,"Uzun",BİLDİRİM,"Bildirimli",İL,$B$10,İLÇE,$B$11)/VLOOKUP($B$11,ABONE,12,FALSE)),0)</f>
        <v>1.5733239358070501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1.1202398961690885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2.7206737280965648E-2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0.13718083934958894</v>
      </c>
      <c r="D30" s="12">
        <f t="shared" ref="D30:O30" si="14">SUM(D25:D29)</f>
        <v>3.4240739220588234</v>
      </c>
      <c r="E30" s="12">
        <f t="shared" si="14"/>
        <v>0.13822096634541103</v>
      </c>
      <c r="F30" s="12">
        <f t="shared" si="14"/>
        <v>0.15236509193045686</v>
      </c>
      <c r="G30" s="12">
        <f t="shared" si="14"/>
        <v>4.2914138372093019E-3</v>
      </c>
      <c r="H30" s="12">
        <f t="shared" si="14"/>
        <v>0.13779491307917621</v>
      </c>
      <c r="I30" s="12">
        <f t="shared" si="14"/>
        <v>0.20705122639776569</v>
      </c>
      <c r="J30" s="12">
        <f t="shared" si="14"/>
        <v>7.1957739758253467</v>
      </c>
      <c r="K30" s="12">
        <f t="shared" si="14"/>
        <v>0.3267486392880985</v>
      </c>
      <c r="L30" s="12">
        <f t="shared" si="14"/>
        <v>3.0061874265306123</v>
      </c>
      <c r="M30" s="12">
        <f t="shared" si="14"/>
        <v>17.699181771100918</v>
      </c>
      <c r="N30" s="12">
        <f t="shared" si="14"/>
        <v>7.2374592457067362</v>
      </c>
      <c r="O30" s="12">
        <f t="shared" si="14"/>
        <v>0.19621165260547277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214818</v>
      </c>
      <c r="D34" s="20">
        <f>VLOOKUP($B$11,ABONE,4,FALSE)</f>
        <v>68</v>
      </c>
      <c r="E34" s="20">
        <f>VLOOKUP($B$11,ABONE,5,FALSE)</f>
        <v>214886</v>
      </c>
      <c r="F34" s="20">
        <f>VLOOKUP($B$11,ABONE,6,FALSE)</f>
        <v>394</v>
      </c>
      <c r="G34" s="20">
        <f>VLOOKUP($B$11,ABONE,7,FALSE)</f>
        <v>43</v>
      </c>
      <c r="H34" s="20">
        <f>VLOOKUP($B$11,ABONE,8,FALSE)</f>
        <v>437</v>
      </c>
      <c r="I34" s="20">
        <f>VLOOKUP($B$11,ABONE,9,FALSE)</f>
        <v>53886</v>
      </c>
      <c r="J34" s="20">
        <f>VLOOKUP($B$11,ABONE,10,FALSE)</f>
        <v>939</v>
      </c>
      <c r="K34" s="20">
        <f>VLOOKUP($B$11,ABONE,11,FALSE)</f>
        <v>54825</v>
      </c>
      <c r="L34" s="20">
        <f>VLOOKUP($B$11,ABONE,12,FALSE)</f>
        <v>539</v>
      </c>
      <c r="M34" s="20">
        <f>VLOOKUP($B$11,ABONE,13,FALSE)</f>
        <v>218</v>
      </c>
      <c r="N34" s="20">
        <f>VLOOKUP($B$11,ABONE,14,FALSE)</f>
        <v>757</v>
      </c>
      <c r="O34" s="20">
        <f>VLOOKUP($B$11,ABONE,15,FALSE)</f>
        <v>270905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50656.463740414903</v>
      </c>
      <c r="D35" s="20">
        <f>VLOOKUP($B$11,TUKETIM,4,FALSE)</f>
        <v>128.57749999999999</v>
      </c>
      <c r="E35" s="20">
        <f>VLOOKUP($B$11,TUKETIM,5,FALSE)</f>
        <v>50785.041240414903</v>
      </c>
      <c r="F35" s="20">
        <f>VLOOKUP($B$11,TUKETIM,6,FALSE)</f>
        <v>155.48869999999999</v>
      </c>
      <c r="G35" s="20">
        <f>VLOOKUP($B$11,TUKETIM,7,FALSE)</f>
        <v>202.65180000000001</v>
      </c>
      <c r="H35" s="20">
        <f>VLOOKUP($B$11,TUKETIM,8,FALSE)</f>
        <v>358.14049999999997</v>
      </c>
      <c r="I35" s="20">
        <f>VLOOKUP($B$11,TUKETIM,9,FALSE)</f>
        <v>41266.435989582293</v>
      </c>
      <c r="J35" s="20">
        <f>VLOOKUP($B$11,TUKETIM,10,FALSE)</f>
        <v>27853.479793662504</v>
      </c>
      <c r="K35" s="20">
        <f>VLOOKUP($B$11,TUKETIM,11,FALSE)</f>
        <v>69119.915783244796</v>
      </c>
      <c r="L35" s="20">
        <f>VLOOKUP($B$11,TUKETIM,12,FALSE)</f>
        <v>7902.3429654044921</v>
      </c>
      <c r="M35" s="20">
        <f>VLOOKUP($B$11,TUKETIM,13,FALSE)</f>
        <v>56767.784243972252</v>
      </c>
      <c r="N35" s="20">
        <f>VLOOKUP($B$11,TUKETIM,14,FALSE)</f>
        <v>64670.127209376747</v>
      </c>
      <c r="O35" s="20">
        <f>VLOOKUP($B$11,TUKETIM,15,FALSE)</f>
        <v>184933.22473303645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1017528.6450000748</v>
      </c>
      <c r="D36" s="20">
        <f>VLOOKUP($B$11,ANLASMA,4,FALSE)</f>
        <v>1529.5640000000001</v>
      </c>
      <c r="E36" s="20">
        <f>VLOOKUP($B$11,ANLASMA,5,FALSE)</f>
        <v>1019058.2090000748</v>
      </c>
      <c r="F36" s="20">
        <f>VLOOKUP($B$11,ANLASMA,6,FALSE)</f>
        <v>1722.125</v>
      </c>
      <c r="G36" s="20">
        <f>VLOOKUP($B$11,ANLASMA,7,FALSE)</f>
        <v>1306.3</v>
      </c>
      <c r="H36" s="20">
        <f>VLOOKUP($B$11,ANLASMA,8,FALSE)</f>
        <v>3028.4250000000002</v>
      </c>
      <c r="I36" s="20">
        <f>VLOOKUP($B$11,ANLASMA,9,FALSE)</f>
        <v>423547.027000056</v>
      </c>
      <c r="J36" s="20">
        <f>VLOOKUP($B$11,ANLASMA,10,FALSE)</f>
        <v>347904.68299999996</v>
      </c>
      <c r="K36" s="20">
        <f>VLOOKUP($B$11,ANLASMA,11,FALSE)</f>
        <v>771451.71000005596</v>
      </c>
      <c r="L36" s="20">
        <f>VLOOKUP($B$11,ANLASMA,12,FALSE)</f>
        <v>25424.62</v>
      </c>
      <c r="M36" s="20">
        <f>VLOOKUP($B$11,ANLASMA,13,FALSE)</f>
        <v>184769.5</v>
      </c>
      <c r="N36" s="20">
        <f>VLOOKUP($B$11,ANLASMA,14,FALSE)</f>
        <v>210194.12</v>
      </c>
      <c r="O36" s="20">
        <f>VLOOKUP($B$11,ANLASMA,15,FALSE)</f>
        <v>2003732.4640001308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B95B6D2A-62C6-49A3-9B03-6EF3B9A9E33F}">
      <formula1>10</formula1>
      <formula2>10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9BF6E-0B55-4D40-973B-1DDCE07A9BB1}">
  <dimension ref="A1:AC67"/>
  <sheetViews>
    <sheetView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91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0.17465921267938778</v>
      </c>
      <c r="D16" s="12">
        <f t="shared" si="1"/>
        <v>1.1136348411290324</v>
      </c>
      <c r="E16" s="12">
        <f t="shared" si="2"/>
        <v>0.17489058673533056</v>
      </c>
      <c r="F16" s="12">
        <f t="shared" si="3"/>
        <v>2.1603992324732459</v>
      </c>
      <c r="G16" s="12">
        <f t="shared" si="4"/>
        <v>9.7571666059090898</v>
      </c>
      <c r="H16" s="12">
        <f t="shared" si="5"/>
        <v>2.538091621661017</v>
      </c>
      <c r="I16" s="12">
        <f t="shared" si="6"/>
        <v>0.38629406068427591</v>
      </c>
      <c r="J16" s="12">
        <f t="shared" si="7"/>
        <v>16.435416253053099</v>
      </c>
      <c r="K16" s="12">
        <f t="shared" si="8"/>
        <v>0.48376011151125908</v>
      </c>
      <c r="L16" s="12">
        <f t="shared" si="9"/>
        <v>4.5616281222222215</v>
      </c>
      <c r="M16" s="12">
        <f t="shared" si="10"/>
        <v>104.00365448000001</v>
      </c>
      <c r="N16" s="12">
        <f t="shared" si="11"/>
        <v>18.76763188761905</v>
      </c>
      <c r="O16" s="16">
        <f t="shared" si="12"/>
        <v>0.22850371108841466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2.3809596501689523E-3</v>
      </c>
      <c r="D17" s="12">
        <f t="shared" si="1"/>
        <v>0</v>
      </c>
      <c r="E17" s="12">
        <f t="shared" si="2"/>
        <v>2.3803729551849671E-3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2.813405699145669E-3</v>
      </c>
      <c r="J17" s="12">
        <f t="shared" si="7"/>
        <v>1.3042938053097346</v>
      </c>
      <c r="K17" s="12">
        <f t="shared" si="8"/>
        <v>1.0717274412855377E-2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3.4427466047423192E-3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3.7955405543072945E-2</v>
      </c>
      <c r="D19" s="12">
        <f t="shared" si="1"/>
        <v>0</v>
      </c>
      <c r="E19" s="12">
        <f t="shared" si="2"/>
        <v>3.7946052908287356E-2</v>
      </c>
      <c r="F19" s="12">
        <f t="shared" si="3"/>
        <v>7.3194896445897745E-2</v>
      </c>
      <c r="G19" s="12">
        <f t="shared" si="4"/>
        <v>0</v>
      </c>
      <c r="H19" s="12">
        <f t="shared" si="5"/>
        <v>6.9555828148022608E-2</v>
      </c>
      <c r="I19" s="12">
        <f t="shared" si="6"/>
        <v>0.33479732592922018</v>
      </c>
      <c r="J19" s="12">
        <f t="shared" si="7"/>
        <v>0</v>
      </c>
      <c r="K19" s="12">
        <f t="shared" si="8"/>
        <v>0.3327641073647013</v>
      </c>
      <c r="L19" s="12">
        <f t="shared" si="9"/>
        <v>81.118960804888886</v>
      </c>
      <c r="M19" s="12">
        <f t="shared" si="10"/>
        <v>0</v>
      </c>
      <c r="N19" s="12">
        <f t="shared" si="11"/>
        <v>69.530537832761908</v>
      </c>
      <c r="O19" s="16">
        <f t="shared" si="12"/>
        <v>0.10107595555863373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3.4622498143510234E-3</v>
      </c>
      <c r="D20" s="12">
        <f t="shared" si="1"/>
        <v>0</v>
      </c>
      <c r="E20" s="12">
        <f t="shared" si="2"/>
        <v>3.46139667742397E-3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7.5556532713042064E-3</v>
      </c>
      <c r="J20" s="12">
        <f t="shared" si="7"/>
        <v>0</v>
      </c>
      <c r="K20" s="12">
        <f t="shared" si="8"/>
        <v>7.5097679152738217E-3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3.9694062577600962E-3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0.21845782768698072</v>
      </c>
      <c r="D22" s="12">
        <f t="shared" ref="D22:O22" si="13">SUM(D15:D21)</f>
        <v>1.1136348411290324</v>
      </c>
      <c r="E22" s="12">
        <f t="shared" si="13"/>
        <v>0.21867840927622686</v>
      </c>
      <c r="F22" s="12">
        <f t="shared" si="13"/>
        <v>2.2335941289191439</v>
      </c>
      <c r="G22" s="12">
        <f t="shared" si="13"/>
        <v>9.7571666059090898</v>
      </c>
      <c r="H22" s="12">
        <f t="shared" si="13"/>
        <v>2.6076474498090394</v>
      </c>
      <c r="I22" s="12">
        <f t="shared" si="13"/>
        <v>0.73146044558394607</v>
      </c>
      <c r="J22" s="12">
        <f t="shared" si="13"/>
        <v>17.739710058362832</v>
      </c>
      <c r="K22" s="12">
        <f t="shared" si="13"/>
        <v>0.83475126120408949</v>
      </c>
      <c r="L22" s="12">
        <f t="shared" si="13"/>
        <v>85.680588927111103</v>
      </c>
      <c r="M22" s="12">
        <f t="shared" si="13"/>
        <v>104.00365448000001</v>
      </c>
      <c r="N22" s="12">
        <f t="shared" si="13"/>
        <v>88.298169720380955</v>
      </c>
      <c r="O22" s="12">
        <f t="shared" si="13"/>
        <v>0.33699181950955082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2.833496243291592E-2</v>
      </c>
      <c r="D26" s="12">
        <f>IFERROR((SUMIFS(MESKENOG2,KAYNAK,A26,SEBEP,B26,SÜRE,"Uzun",BİLDİRİM,"Bildirimli",İL,$B$10,İLÇE,$B$11)/VLOOKUP($B$11,ABONE,4,FALSE)),0)</f>
        <v>0.52637677419354834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2.8457685483999171E-2</v>
      </c>
      <c r="F26" s="12">
        <f>IFERROR((SUMIFS(TARIMSALAG2,KAYNAK,A26,SEBEP,B26,SÜRE,"Uzun",BİLDİRİM,"Bildirimli",İL,$B$10,İLÇE,$B$11)/VLOOKUP($B$11,ABONE,6,FALSE)),0)</f>
        <v>0.64058382877526754</v>
      </c>
      <c r="G26" s="12">
        <f>IFERROR((SUMIFS(TARIMSALOG2,KAYNAK,A26,SEBEP,B26,SÜRE,"Uzun",BİLDİRİM,"Bildirimli",İL,$B$10,İLÇE,$B$11)/VLOOKUP($B$11,ABONE,7,FALSE)),0)</f>
        <v>4.898939545454545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0.85229868926553665</v>
      </c>
      <c r="I26" s="12">
        <f>IFERROR((SUMIFS(TICARETHANEAG2,KAYNAK,A26,SEBEP,B26,SÜRE,"Uzun",BİLDİRİM,"Bildirimli",İL,$B$10,İLÇE,$B$11)/VLOOKUP($B$11,ABONE,9,FALSE)),0)</f>
        <v>5.5523533578457879E-2</v>
      </c>
      <c r="J26" s="12">
        <f>IFERROR((SUMIFS(TICARETHANEOG2,KAYNAK,A26,SEBEP,B26,SÜRE,"Uzun",BİLDİRİM,"Bildirimli",İL,$B$10,İLÇE,$B$11)/VLOOKUP($B$11,ABONE,10,FALSE)),0)</f>
        <v>3.7159172566371683E-2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5.5412007120975978E-2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0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3.4424193050073153E-2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0.10092269412840391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0.10089782565219466</v>
      </c>
      <c r="F28" s="12">
        <f>IFERROR((SUMIFS(TARIMSALAG2,KAYNAK,A28,SEBEP,B28,SÜRE,"Uzun",BİLDİRİM,"Bildirimli",İL,$B$10,İLÇE,$B$11)/VLOOKUP($B$11,ABONE,6,FALSE)),0)</f>
        <v>5.1133766944114152E-2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4.8591523163841806E-2</v>
      </c>
      <c r="I28" s="12">
        <f>IFERROR((SUMIFS(TICARETHANEAG2,KAYNAK,A28,SEBEP,B28,SÜRE,"Uzun",BİLDİRİM,"Bildirimli",İL,$B$10,İLÇE,$B$11)/VLOOKUP($B$11,ABONE,9,FALSE)),0)</f>
        <v>0.17690117093354601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0.1758268530792175</v>
      </c>
      <c r="L28" s="12">
        <f>IFERROR((SUMIFS(SANAYIAG2,KAYNAK,A28,SEBEP,B28,SÜRE,"Uzun",BİLDİRİM,"Bildirimli",İL,$B$10,İLÇE,$B$11)/VLOOKUP($B$11,ABONE,12,FALSE)),0)</f>
        <v>9.5126596666666661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8.153708285714286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0.11327693117871337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0.12925765656131982</v>
      </c>
      <c r="D30" s="12">
        <f t="shared" ref="D30:O30" si="14">SUM(D25:D29)</f>
        <v>0.52637677419354834</v>
      </c>
      <c r="E30" s="12">
        <f t="shared" si="14"/>
        <v>0.12935551113619381</v>
      </c>
      <c r="F30" s="12">
        <f t="shared" si="14"/>
        <v>0.69171759571938174</v>
      </c>
      <c r="G30" s="12">
        <f t="shared" si="14"/>
        <v>4.898939545454545</v>
      </c>
      <c r="H30" s="12">
        <f t="shared" si="14"/>
        <v>0.9008902124293785</v>
      </c>
      <c r="I30" s="12">
        <f t="shared" si="14"/>
        <v>0.23242470451200389</v>
      </c>
      <c r="J30" s="12">
        <f t="shared" si="14"/>
        <v>3.7159172566371683E-2</v>
      </c>
      <c r="K30" s="12">
        <f t="shared" si="14"/>
        <v>0.23123886020019346</v>
      </c>
      <c r="L30" s="12">
        <f t="shared" si="14"/>
        <v>9.5126596666666661</v>
      </c>
      <c r="M30" s="12">
        <f t="shared" si="14"/>
        <v>0</v>
      </c>
      <c r="N30" s="12">
        <f t="shared" si="14"/>
        <v>8.153708285714286</v>
      </c>
      <c r="O30" s="12">
        <f t="shared" si="14"/>
        <v>0.14770112422878653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251550</v>
      </c>
      <c r="D34" s="20">
        <f>VLOOKUP($B$11,ABONE,4,FALSE)</f>
        <v>62</v>
      </c>
      <c r="E34" s="20">
        <f>VLOOKUP($B$11,ABONE,5,FALSE)</f>
        <v>251612</v>
      </c>
      <c r="F34" s="20">
        <f>VLOOKUP($B$11,ABONE,6,FALSE)</f>
        <v>841</v>
      </c>
      <c r="G34" s="20">
        <f>VLOOKUP($B$11,ABONE,7,FALSE)</f>
        <v>44</v>
      </c>
      <c r="H34" s="20">
        <f>VLOOKUP($B$11,ABONE,8,FALSE)</f>
        <v>885</v>
      </c>
      <c r="I34" s="20">
        <f>VLOOKUP($B$11,ABONE,9,FALSE)</f>
        <v>36988</v>
      </c>
      <c r="J34" s="20">
        <f>VLOOKUP($B$11,ABONE,10,FALSE)</f>
        <v>226</v>
      </c>
      <c r="K34" s="20">
        <f>VLOOKUP($B$11,ABONE,11,FALSE)</f>
        <v>37214</v>
      </c>
      <c r="L34" s="20">
        <f>VLOOKUP($B$11,ABONE,12,FALSE)</f>
        <v>90</v>
      </c>
      <c r="M34" s="20">
        <f>VLOOKUP($B$11,ABONE,13,FALSE)</f>
        <v>15</v>
      </c>
      <c r="N34" s="20">
        <f>VLOOKUP($B$11,ABONE,14,FALSE)</f>
        <v>105</v>
      </c>
      <c r="O34" s="20">
        <f>VLOOKUP($B$11,ABONE,15,FALSE)</f>
        <v>289816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51232.148758800664</v>
      </c>
      <c r="D35" s="20">
        <f>VLOOKUP($B$11,TUKETIM,4,FALSE)</f>
        <v>49.377628268173702</v>
      </c>
      <c r="E35" s="20">
        <f>VLOOKUP($B$11,TUKETIM,5,FALSE)</f>
        <v>51281.526387068836</v>
      </c>
      <c r="F35" s="20">
        <f>VLOOKUP($B$11,TUKETIM,6,FALSE)</f>
        <v>413.98276867400841</v>
      </c>
      <c r="G35" s="20">
        <f>VLOOKUP($B$11,TUKETIM,7,FALSE)</f>
        <v>110.05027297979798</v>
      </c>
      <c r="H35" s="20">
        <f>VLOOKUP($B$11,TUKETIM,8,FALSE)</f>
        <v>524.03304165380644</v>
      </c>
      <c r="I35" s="20">
        <f>VLOOKUP($B$11,TUKETIM,9,FALSE)</f>
        <v>23086.130662401196</v>
      </c>
      <c r="J35" s="20">
        <f>VLOOKUP($B$11,TUKETIM,10,FALSE)</f>
        <v>7158.2731425713582</v>
      </c>
      <c r="K35" s="20">
        <f>VLOOKUP($B$11,TUKETIM,11,FALSE)</f>
        <v>30244.403804972553</v>
      </c>
      <c r="L35" s="20">
        <f>VLOOKUP($B$11,TUKETIM,12,FALSE)</f>
        <v>1132.3866</v>
      </c>
      <c r="M35" s="20">
        <f>VLOOKUP($B$11,TUKETIM,13,FALSE)</f>
        <v>1225.7924111111111</v>
      </c>
      <c r="N35" s="20">
        <f>VLOOKUP($B$11,TUKETIM,14,FALSE)</f>
        <v>2358.1790111111113</v>
      </c>
      <c r="O35" s="20">
        <f>VLOOKUP($B$11,TUKETIM,15,FALSE)</f>
        <v>84408.142244806309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1258990.6400000982</v>
      </c>
      <c r="D36" s="20">
        <f>VLOOKUP($B$11,ANLASMA,4,FALSE)</f>
        <v>1242</v>
      </c>
      <c r="E36" s="20">
        <f>VLOOKUP($B$11,ANLASMA,5,FALSE)</f>
        <v>1260232.6400000982</v>
      </c>
      <c r="F36" s="20">
        <f>VLOOKUP($B$11,ANLASMA,6,FALSE)</f>
        <v>4100.6260000000202</v>
      </c>
      <c r="G36" s="20">
        <f>VLOOKUP($B$11,ANLASMA,7,FALSE)</f>
        <v>1967.2</v>
      </c>
      <c r="H36" s="20">
        <f>VLOOKUP($B$11,ANLASMA,8,FALSE)</f>
        <v>6067.82600000002</v>
      </c>
      <c r="I36" s="20">
        <f>VLOOKUP($B$11,ANLASMA,9,FALSE)</f>
        <v>229196.42600002201</v>
      </c>
      <c r="J36" s="20">
        <f>VLOOKUP($B$11,ANLASMA,10,FALSE)</f>
        <v>61610.19</v>
      </c>
      <c r="K36" s="20">
        <f>VLOOKUP($B$11,ANLASMA,11,FALSE)</f>
        <v>290806.61600002204</v>
      </c>
      <c r="L36" s="20">
        <f>VLOOKUP($B$11,ANLASMA,12,FALSE)</f>
        <v>2808.6990000000001</v>
      </c>
      <c r="M36" s="20">
        <f>VLOOKUP($B$11,ANLASMA,13,FALSE)</f>
        <v>18908.400000000001</v>
      </c>
      <c r="N36" s="20">
        <f>VLOOKUP($B$11,ANLASMA,14,FALSE)</f>
        <v>21717.099000000002</v>
      </c>
      <c r="O36" s="20">
        <f>VLOOKUP($B$11,ANLASMA,15,FALSE)</f>
        <v>1578824.1810001202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4AFF7AD5-A4C0-43E3-B81D-C1F29BD1D7AD}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7F99A-41A6-428E-A2DF-6A9ABB235067}">
  <dimension ref="A1:AC67"/>
  <sheetViews>
    <sheetView topLeftCell="A12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100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4.5653489222789112E-2</v>
      </c>
      <c r="D16" s="12">
        <f t="shared" si="1"/>
        <v>0.12761555999999999</v>
      </c>
      <c r="E16" s="12">
        <f t="shared" si="2"/>
        <v>4.5654720315826375E-2</v>
      </c>
      <c r="F16" s="12">
        <f t="shared" si="3"/>
        <v>2.2983772727272725E-3</v>
      </c>
      <c r="G16" s="12">
        <f t="shared" si="4"/>
        <v>2.6568140000000001E-2</v>
      </c>
      <c r="H16" s="12">
        <f t="shared" si="5"/>
        <v>4.6855670491803281E-3</v>
      </c>
      <c r="I16" s="12">
        <f t="shared" si="6"/>
        <v>8.7404252873911861E-2</v>
      </c>
      <c r="J16" s="12">
        <f t="shared" si="7"/>
        <v>5.1506426762711861</v>
      </c>
      <c r="K16" s="12">
        <f t="shared" si="8"/>
        <v>0.10546156039532144</v>
      </c>
      <c r="L16" s="12">
        <f t="shared" si="9"/>
        <v>0.44919540869565217</v>
      </c>
      <c r="M16" s="12">
        <f t="shared" si="10"/>
        <v>0</v>
      </c>
      <c r="N16" s="12">
        <f t="shared" si="11"/>
        <v>0.3562584275862069</v>
      </c>
      <c r="O16" s="16">
        <f t="shared" si="12"/>
        <v>5.4178883637975669E-2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3.8127859249525581E-2</v>
      </c>
      <c r="D19" s="12">
        <f t="shared" si="1"/>
        <v>0</v>
      </c>
      <c r="E19" s="12">
        <f t="shared" si="2"/>
        <v>3.8127286558503962E-2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0.14804906932946094</v>
      </c>
      <c r="J19" s="12">
        <f t="shared" si="7"/>
        <v>0</v>
      </c>
      <c r="K19" s="12">
        <f t="shared" si="8"/>
        <v>0.14752107373660345</v>
      </c>
      <c r="L19" s="12">
        <f t="shared" si="9"/>
        <v>0.26741285608695653</v>
      </c>
      <c r="M19" s="12">
        <f t="shared" si="10"/>
        <v>0</v>
      </c>
      <c r="N19" s="12">
        <f t="shared" si="11"/>
        <v>0.21208605827586208</v>
      </c>
      <c r="O19" s="16">
        <f t="shared" si="12"/>
        <v>5.3679551094398169E-2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1.6260324543001198E-3</v>
      </c>
      <c r="D20" s="12">
        <f t="shared" si="1"/>
        <v>0</v>
      </c>
      <c r="E20" s="12">
        <f t="shared" si="2"/>
        <v>1.6260080308416363E-3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1.0555917910764658E-2</v>
      </c>
      <c r="J20" s="12">
        <f t="shared" si="7"/>
        <v>0</v>
      </c>
      <c r="K20" s="12">
        <f t="shared" si="8"/>
        <v>1.0518271756278902E-2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2.8886235347155734E-3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8.5407380926614818E-2</v>
      </c>
      <c r="D22" s="12">
        <f t="shared" ref="D22:O22" si="13">SUM(D15:D21)</f>
        <v>0.12761555999999999</v>
      </c>
      <c r="E22" s="12">
        <f t="shared" si="13"/>
        <v>8.5408014905171969E-2</v>
      </c>
      <c r="F22" s="12">
        <f t="shared" si="13"/>
        <v>2.2983772727272725E-3</v>
      </c>
      <c r="G22" s="12">
        <f t="shared" si="13"/>
        <v>2.6568140000000001E-2</v>
      </c>
      <c r="H22" s="12">
        <f t="shared" si="13"/>
        <v>4.6855670491803281E-3</v>
      </c>
      <c r="I22" s="12">
        <f t="shared" si="13"/>
        <v>0.24600924011413744</v>
      </c>
      <c r="J22" s="12">
        <f t="shared" si="13"/>
        <v>5.1506426762711861</v>
      </c>
      <c r="K22" s="12">
        <f t="shared" si="13"/>
        <v>0.2635009058882038</v>
      </c>
      <c r="L22" s="12">
        <f t="shared" si="13"/>
        <v>0.71660826478260864</v>
      </c>
      <c r="M22" s="12">
        <f t="shared" si="13"/>
        <v>0</v>
      </c>
      <c r="N22" s="12">
        <f t="shared" si="13"/>
        <v>0.56834448586206898</v>
      </c>
      <c r="O22" s="12">
        <f t="shared" si="13"/>
        <v>0.1107470582670894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3.8920929568861493E-2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3.89203449657037E-2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0.14330707634444478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0.14279599238371565</v>
      </c>
      <c r="L25" s="12">
        <f>IFERROR((SUMIFS(SANAYIAG2,KAYNAK,A25,SEBEP,B25,SÜRE,"Uzun",BİLDİRİM,"Bildirimli",İL,$B$10,İLÇE,$B$11)/VLOOKUP($B$11,ABONE,12,FALSE)),0)</f>
        <v>10.599095652173913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8.406179310344827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5.4708663543817919E-2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3.3464873302057309E-2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3.3464370650378016E-2</v>
      </c>
      <c r="F26" s="12">
        <f>IFERROR((SUMIFS(TARIMSALAG2,KAYNAK,A26,SEBEP,B26,SÜRE,"Uzun",BİLDİRİM,"Bildirimli",İL,$B$10,İLÇE,$B$11)/VLOOKUP($B$11,ABONE,6,FALSE)),0)</f>
        <v>0</v>
      </c>
      <c r="G26" s="12">
        <f>IFERROR((SUMIFS(TARIMSALOG2,KAYNAK,A26,SEBEP,B26,SÜRE,"Uzun",BİLDİRİM,"Bildirimli",İL,$B$10,İLÇE,$B$11)/VLOOKUP($B$11,ABONE,7,FALSE)),0)</f>
        <v>0.93211999999999995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9.1683934426229505E-2</v>
      </c>
      <c r="I26" s="12">
        <f>IFERROR((SUMIFS(TICARETHANEAG2,KAYNAK,A26,SEBEP,B26,SÜRE,"Uzun",BİLDİRİM,"Bildirimli",İL,$B$10,İLÇE,$B$11)/VLOOKUP($B$11,ABONE,9,FALSE)),0)</f>
        <v>8.1730284267038739E-2</v>
      </c>
      <c r="J26" s="12">
        <f>IFERROR((SUMIFS(TICARETHANEOG2,KAYNAK,A26,SEBEP,B26,SÜRE,"Uzun",BİLDİRİM,"Bildirimli",İL,$B$10,İLÇE,$B$11)/VLOOKUP($B$11,ABONE,10,FALSE)),0)</f>
        <v>0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8.1438805029165534E-2</v>
      </c>
      <c r="L26" s="12">
        <f>IFERROR((SUMIFS(SANAYIAG2,KAYNAK,A26,SEBEP,B26,SÜRE,"Uzun",BİLDİRİM,"Bildirimli",İL,$B$10,İLÇE,$B$11)/VLOOKUP($B$11,ABONE,12,FALSE)),0)</f>
        <v>8.5289913043478265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6.7643724137931036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4.1133001635846073E-2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1.1551690159067126E-2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1.1551516649476793E-2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2.7294204658922027E-2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2.7196863825671724E-2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1.3769646484648379E-2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8.3937493029985932E-2</v>
      </c>
      <c r="D30" s="12">
        <f t="shared" ref="D30:O30" si="14">SUM(D25:D29)</f>
        <v>0</v>
      </c>
      <c r="E30" s="12">
        <f t="shared" si="14"/>
        <v>8.3936232265558505E-2</v>
      </c>
      <c r="F30" s="12">
        <f t="shared" si="14"/>
        <v>0</v>
      </c>
      <c r="G30" s="12">
        <f t="shared" si="14"/>
        <v>0.93211999999999995</v>
      </c>
      <c r="H30" s="12">
        <f t="shared" si="14"/>
        <v>9.1683934426229505E-2</v>
      </c>
      <c r="I30" s="12">
        <f t="shared" si="14"/>
        <v>0.25233156527040557</v>
      </c>
      <c r="J30" s="12">
        <f t="shared" si="14"/>
        <v>0</v>
      </c>
      <c r="K30" s="12">
        <f t="shared" si="14"/>
        <v>0.25143166123855293</v>
      </c>
      <c r="L30" s="12">
        <f t="shared" si="14"/>
        <v>19.128086956521742</v>
      </c>
      <c r="M30" s="12">
        <f t="shared" si="14"/>
        <v>0</v>
      </c>
      <c r="N30" s="12">
        <f t="shared" si="14"/>
        <v>15.17055172413793</v>
      </c>
      <c r="O30" s="12">
        <f t="shared" si="14"/>
        <v>0.10961131166431237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199727</v>
      </c>
      <c r="D34" s="20">
        <f>VLOOKUP($B$11,ABONE,4,FALSE)</f>
        <v>3</v>
      </c>
      <c r="E34" s="20">
        <f>VLOOKUP($B$11,ABONE,5,FALSE)</f>
        <v>199730</v>
      </c>
      <c r="F34" s="20">
        <f>VLOOKUP($B$11,ABONE,6,FALSE)</f>
        <v>55</v>
      </c>
      <c r="G34" s="20">
        <f>VLOOKUP($B$11,ABONE,7,FALSE)</f>
        <v>6</v>
      </c>
      <c r="H34" s="20">
        <f>VLOOKUP($B$11,ABONE,8,FALSE)</f>
        <v>61</v>
      </c>
      <c r="I34" s="20">
        <f>VLOOKUP($B$11,ABONE,9,FALSE)</f>
        <v>32969</v>
      </c>
      <c r="J34" s="20">
        <f>VLOOKUP($B$11,ABONE,10,FALSE)</f>
        <v>118</v>
      </c>
      <c r="K34" s="20">
        <f>VLOOKUP($B$11,ABONE,11,FALSE)</f>
        <v>33087</v>
      </c>
      <c r="L34" s="20">
        <f>VLOOKUP($B$11,ABONE,12,FALSE)</f>
        <v>23</v>
      </c>
      <c r="M34" s="20">
        <f>VLOOKUP($B$11,ABONE,13,FALSE)</f>
        <v>6</v>
      </c>
      <c r="N34" s="20">
        <f>VLOOKUP($B$11,ABONE,14,FALSE)</f>
        <v>29</v>
      </c>
      <c r="O34" s="20">
        <f>VLOOKUP($B$11,ABONE,15,FALSE)</f>
        <v>232907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43332.122957874781</v>
      </c>
      <c r="D35" s="20">
        <f>VLOOKUP($B$11,TUKETIM,4,FALSE)</f>
        <v>205.24639999999999</v>
      </c>
      <c r="E35" s="20">
        <f>VLOOKUP($B$11,TUKETIM,5,FALSE)</f>
        <v>43537.369357874777</v>
      </c>
      <c r="F35" s="20">
        <f>VLOOKUP($B$11,TUKETIM,6,FALSE)</f>
        <v>2.5045000000000002</v>
      </c>
      <c r="G35" s="20">
        <f>VLOOKUP($B$11,TUKETIM,7,FALSE)</f>
        <v>2.0066999999999999</v>
      </c>
      <c r="H35" s="20">
        <f>VLOOKUP($B$11,TUKETIM,8,FALSE)</f>
        <v>4.5112000000000005</v>
      </c>
      <c r="I35" s="20">
        <f>VLOOKUP($B$11,TUKETIM,9,FALSE)</f>
        <v>18998.493165446132</v>
      </c>
      <c r="J35" s="20">
        <f>VLOOKUP($B$11,TUKETIM,10,FALSE)</f>
        <v>10499.688703623533</v>
      </c>
      <c r="K35" s="20">
        <f>VLOOKUP($B$11,TUKETIM,11,FALSE)</f>
        <v>29498.181869069667</v>
      </c>
      <c r="L35" s="20">
        <f>VLOOKUP($B$11,TUKETIM,12,FALSE)</f>
        <v>327.26209999999998</v>
      </c>
      <c r="M35" s="20">
        <f>VLOOKUP($B$11,TUKETIM,13,FALSE)</f>
        <v>2604.5655667394249</v>
      </c>
      <c r="N35" s="20">
        <f>VLOOKUP($B$11,TUKETIM,14,FALSE)</f>
        <v>2931.8276667394248</v>
      </c>
      <c r="O35" s="20">
        <f>VLOOKUP($B$11,TUKETIM,15,FALSE)</f>
        <v>75971.890093683862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1103557.5800000606</v>
      </c>
      <c r="D36" s="20">
        <f>VLOOKUP($B$11,ANLASMA,4,FALSE)</f>
        <v>1020</v>
      </c>
      <c r="E36" s="20">
        <f>VLOOKUP($B$11,ANLASMA,5,FALSE)</f>
        <v>1104577.5800000606</v>
      </c>
      <c r="F36" s="20">
        <f>VLOOKUP($B$11,ANLASMA,6,FALSE)</f>
        <v>229</v>
      </c>
      <c r="G36" s="20">
        <f>VLOOKUP($B$11,ANLASMA,7,FALSE)</f>
        <v>108.4</v>
      </c>
      <c r="H36" s="20">
        <f>VLOOKUP($B$11,ANLASMA,8,FALSE)</f>
        <v>337.4</v>
      </c>
      <c r="I36" s="20">
        <f>VLOOKUP($B$11,ANLASMA,9,FALSE)</f>
        <v>197504.20000001701</v>
      </c>
      <c r="J36" s="20">
        <f>VLOOKUP($B$11,ANLASMA,10,FALSE)</f>
        <v>66797.260000000009</v>
      </c>
      <c r="K36" s="20">
        <f>VLOOKUP($B$11,ANLASMA,11,FALSE)</f>
        <v>264301.46000001702</v>
      </c>
      <c r="L36" s="20">
        <f>VLOOKUP($B$11,ANLASMA,12,FALSE)</f>
        <v>962.09400000000005</v>
      </c>
      <c r="M36" s="20">
        <f>VLOOKUP($B$11,ANLASMA,13,FALSE)</f>
        <v>8890.2000000000007</v>
      </c>
      <c r="N36" s="20">
        <f>VLOOKUP($B$11,ANLASMA,14,FALSE)</f>
        <v>9852.2940000000017</v>
      </c>
      <c r="O36" s="20">
        <f>VLOOKUP($B$11,ANLASMA,15,FALSE)</f>
        <v>1379068.7340000777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8D04F408-B403-4BBC-8FDF-B207946D5BA4}">
      <formula1>10</formula1>
      <formula2>10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E1C8C-DA91-439C-9407-231E2AF7255E}">
  <dimension ref="A1:AC67"/>
  <sheetViews>
    <sheetView topLeftCell="A6" workbookViewId="0">
      <selection activeCell="A34" sqref="A3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45" t="s">
        <v>5</v>
      </c>
      <c r="B1" s="46"/>
      <c r="C1" s="46"/>
      <c r="D1" s="1"/>
      <c r="E1" s="1"/>
      <c r="F1" s="1"/>
    </row>
    <row r="2" spans="1:29" x14ac:dyDescent="0.3">
      <c r="A2" s="2" t="s">
        <v>6</v>
      </c>
      <c r="B2" s="47" t="s">
        <v>7</v>
      </c>
      <c r="C2" s="47"/>
      <c r="D2" s="3"/>
      <c r="E2" s="3"/>
      <c r="F2" s="3"/>
    </row>
    <row r="3" spans="1:29" x14ac:dyDescent="0.3">
      <c r="A3" s="2" t="s">
        <v>8</v>
      </c>
      <c r="B3" s="48" t="s">
        <v>74</v>
      </c>
      <c r="C3" s="48"/>
      <c r="D3" s="4"/>
      <c r="E3" s="4"/>
      <c r="F3" s="4"/>
    </row>
    <row r="4" spans="1:29" x14ac:dyDescent="0.3">
      <c r="A4" s="2" t="s">
        <v>9</v>
      </c>
      <c r="B4" s="47">
        <v>4</v>
      </c>
      <c r="C4" s="47"/>
      <c r="D4" s="3"/>
      <c r="E4" s="3"/>
      <c r="F4" s="3"/>
    </row>
    <row r="5" spans="1:29" x14ac:dyDescent="0.3">
      <c r="A5" s="2" t="s">
        <v>10</v>
      </c>
      <c r="B5" s="39"/>
      <c r="C5" s="40"/>
      <c r="D5" s="3"/>
      <c r="E5" s="3"/>
      <c r="F5" s="3"/>
    </row>
    <row r="6" spans="1:29" ht="15" customHeight="1" x14ac:dyDescent="0.3">
      <c r="A6" s="2" t="s">
        <v>11</v>
      </c>
      <c r="B6" s="39"/>
      <c r="C6" s="40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1"/>
      <c r="C7" s="42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3"/>
      <c r="C8" s="43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4"/>
      <c r="C9" s="44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3" t="s">
        <v>82</v>
      </c>
      <c r="C10" s="43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107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37" t="s">
        <v>67</v>
      </c>
      <c r="B13" s="37"/>
      <c r="C13" s="38" t="s">
        <v>54</v>
      </c>
      <c r="D13" s="38"/>
      <c r="E13" s="38"/>
      <c r="F13" s="38" t="s">
        <v>55</v>
      </c>
      <c r="G13" s="38"/>
      <c r="H13" s="38"/>
      <c r="I13" s="38" t="s">
        <v>56</v>
      </c>
      <c r="J13" s="38"/>
      <c r="K13" s="38"/>
      <c r="L13" s="38" t="s">
        <v>57</v>
      </c>
      <c r="M13" s="38"/>
      <c r="N13" s="38"/>
      <c r="O13" s="35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0.13837603914773072</v>
      </c>
      <c r="D16" s="12">
        <f t="shared" si="1"/>
        <v>41.026969166666667</v>
      </c>
      <c r="E16" s="12">
        <f t="shared" si="2"/>
        <v>0.14576821580089191</v>
      </c>
      <c r="F16" s="12">
        <f t="shared" si="3"/>
        <v>0.22159066464566934</v>
      </c>
      <c r="G16" s="12">
        <f t="shared" si="4"/>
        <v>0</v>
      </c>
      <c r="H16" s="12">
        <f t="shared" si="5"/>
        <v>0.23385553236220477</v>
      </c>
      <c r="I16" s="12">
        <f t="shared" si="6"/>
        <v>0.24512695014138458</v>
      </c>
      <c r="J16" s="12">
        <f t="shared" si="7"/>
        <v>31.11705669852941</v>
      </c>
      <c r="K16" s="12">
        <f t="shared" si="8"/>
        <v>0.53480422665447769</v>
      </c>
      <c r="L16" s="12">
        <f t="shared" si="9"/>
        <v>9.2830111599999992</v>
      </c>
      <c r="M16" s="12">
        <f t="shared" si="10"/>
        <v>661.5352175999999</v>
      </c>
      <c r="N16" s="12">
        <f t="shared" si="11"/>
        <v>117.99171223333332</v>
      </c>
      <c r="O16" s="16">
        <f t="shared" si="12"/>
        <v>0.23297562607895253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5.0630501786329947E-2</v>
      </c>
      <c r="D19" s="12">
        <f t="shared" si="1"/>
        <v>0</v>
      </c>
      <c r="E19" s="12">
        <f t="shared" si="2"/>
        <v>5.0621348387188153E-2</v>
      </c>
      <c r="F19" s="12">
        <f t="shared" si="3"/>
        <v>8.6954041994750653E-3</v>
      </c>
      <c r="G19" s="12">
        <f t="shared" si="4"/>
        <v>0</v>
      </c>
      <c r="H19" s="12">
        <f t="shared" si="5"/>
        <v>8.6954041994750653E-3</v>
      </c>
      <c r="I19" s="12">
        <f t="shared" si="6"/>
        <v>0.15753450023465665</v>
      </c>
      <c r="J19" s="12">
        <f t="shared" si="7"/>
        <v>0</v>
      </c>
      <c r="K19" s="12">
        <f t="shared" si="8"/>
        <v>0.15605632360764454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6.8940141013634812E-2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37" t="s">
        <v>58</v>
      </c>
      <c r="B22" s="37"/>
      <c r="C22" s="12">
        <f>SUM(C15:C21)</f>
        <v>0.18900654093406066</v>
      </c>
      <c r="D22" s="12">
        <f t="shared" ref="D22:O22" si="13">SUM(D15:D21)</f>
        <v>41.026969166666667</v>
      </c>
      <c r="E22" s="12">
        <f t="shared" si="13"/>
        <v>0.19638956418808007</v>
      </c>
      <c r="F22" s="12">
        <f t="shared" si="13"/>
        <v>0.23028606884514441</v>
      </c>
      <c r="G22" s="12">
        <f t="shared" si="13"/>
        <v>0</v>
      </c>
      <c r="H22" s="12">
        <f t="shared" si="13"/>
        <v>0.24255093656167984</v>
      </c>
      <c r="I22" s="12">
        <f t="shared" si="13"/>
        <v>0.40266145037604123</v>
      </c>
      <c r="J22" s="12">
        <f t="shared" si="13"/>
        <v>31.11705669852941</v>
      </c>
      <c r="K22" s="12">
        <f t="shared" si="13"/>
        <v>0.69086055026212223</v>
      </c>
      <c r="L22" s="12">
        <f t="shared" si="13"/>
        <v>9.2830111599999992</v>
      </c>
      <c r="M22" s="12">
        <f t="shared" si="13"/>
        <v>661.5352175999999</v>
      </c>
      <c r="N22" s="12">
        <f t="shared" si="13"/>
        <v>117.99171223333332</v>
      </c>
      <c r="O22" s="12">
        <f t="shared" si="13"/>
        <v>0.30191576709258733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37" t="s">
        <v>68</v>
      </c>
      <c r="B23" s="37"/>
      <c r="C23" s="38" t="s">
        <v>54</v>
      </c>
      <c r="D23" s="38"/>
      <c r="E23" s="38"/>
      <c r="F23" s="38" t="s">
        <v>55</v>
      </c>
      <c r="G23" s="38"/>
      <c r="H23" s="38"/>
      <c r="I23" s="38" t="s">
        <v>56</v>
      </c>
      <c r="J23" s="38"/>
      <c r="K23" s="38"/>
      <c r="L23" s="38" t="s">
        <v>57</v>
      </c>
      <c r="M23" s="38"/>
      <c r="N23" s="38"/>
      <c r="O23" s="35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3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8.3348066270869763E-3</v>
      </c>
      <c r="D25" s="12">
        <f>IFERROR((SUMIFS(MESKENOG2,KAYNAK,A25,SEBEP,B25,SÜRE,"Uzun",BİLDİRİM,"Bildirimli",İL,$B$10,İLÇE,$B$11)/VLOOKUP($B$11,ABONE,4,FALSE)),0)</f>
        <v>0.34781069999999997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8.396179875256116E-3</v>
      </c>
      <c r="F25" s="12">
        <f>IFERROR((SUMIFS(TARIMSALAG2,KAYNAK,A25,SEBEP,B25,SÜRE,"Uzun",BİLDİRİM,"Bildirimli",İL,$B$10,İLÇE,$B$11)/VLOOKUP($B$11,ABONE,6,FALSE)),0)</f>
        <v>1.3013171675590551E-2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1.3013171675590551E-2</v>
      </c>
      <c r="I25" s="12">
        <f>IFERROR((SUMIFS(TICARETHANEAG2,KAYNAK,A25,SEBEP,B25,SÜRE,"Uzun",BİLDİRİM,"Bildirimli",İL,$B$10,İLÇE,$B$11)/VLOOKUP($B$11,ABONE,9,FALSE)),0)</f>
        <v>1.3212514027023262E-2</v>
      </c>
      <c r="J25" s="12">
        <f>IFERROR((SUMIFS(TICARETHANEOG2,KAYNAK,A25,SEBEP,B25,SÜRE,"Uzun",BİLDİRİM,"Bildirimli",İL,$B$10,İLÇE,$B$11)/VLOOKUP($B$11,ABONE,10,FALSE)),0)</f>
        <v>4.2481303320147052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5.2949565444597758E-2</v>
      </c>
      <c r="L25" s="12">
        <f>IFERROR((SUMIFS(SANAYIAG2,KAYNAK,A25,SEBEP,B25,SÜRE,"Uzun",BİLDİRİM,"Bildirimli",İL,$B$10,İLÇE,$B$11)/VLOOKUP($B$11,ABONE,12,FALSE)),0)</f>
        <v>4.0785872000000001E-2</v>
      </c>
      <c r="M25" s="12">
        <f>IFERROR((SUMIFS(SANAYIOG2,KAYNAK,A25,SEBEP,B25,SÜRE,"Uzun",BİLDİRİM,"Bildirimli",İL,$B$10,İLÇE,$B$11)/VLOOKUP($B$11,ABONE,13,FALSE)),0)</f>
        <v>24.277087999999999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4.0801695599999999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1.6947159723810688E-2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</v>
      </c>
      <c r="F26" s="12">
        <f>IFERROR((SUMIFS(TARIMSALAG2,KAYNAK,A26,SEBEP,B26,SÜRE,"Uzun",BİLDİRİM,"Bildirimli",İL,$B$10,İLÇE,$B$11)/VLOOKUP($B$11,ABONE,6,FALSE)),0)</f>
        <v>0</v>
      </c>
      <c r="G26" s="12">
        <f>IFERROR((SUMIFS(TARIMSALOG2,KAYNAK,A26,SEBEP,B26,SÜRE,"Uzun",BİLDİRİM,"Bildirimli",İL,$B$10,İLÇE,$B$11)/VLOOKUP($B$11,ABONE,7,FALSE)),0)</f>
        <v>0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</v>
      </c>
      <c r="I26" s="12">
        <f>IFERROR((SUMIFS(TICARETHANEAG2,KAYNAK,A26,SEBEP,B26,SÜRE,"Uzun",BİLDİRİM,"Bildirimli",İL,$B$10,İLÇE,$B$11)/VLOOKUP($B$11,ABONE,9,FALSE)),0)</f>
        <v>0</v>
      </c>
      <c r="J26" s="12">
        <f>IFERROR((SUMIFS(TICARETHANEOG2,KAYNAK,A26,SEBEP,B26,SÜRE,"Uzun",BİLDİRİM,"Bildirimli",İL,$B$10,İLÇE,$B$11)/VLOOKUP($B$11,ABONE,10,FALSE)),0)</f>
        <v>0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0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3.9014579350250132E-3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3.900752597324334E-3</v>
      </c>
      <c r="F28" s="12">
        <f>IFERROR((SUMIFS(TARIMSALAG2,KAYNAK,A28,SEBEP,B28,SÜRE,"Uzun",BİLDİRİM,"Bildirimli",İL,$B$10,İLÇE,$B$11)/VLOOKUP($B$11,ABONE,6,FALSE)),0)</f>
        <v>3.4450740157480314E-2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3.4450740157480314E-2</v>
      </c>
      <c r="I28" s="12">
        <f>IFERROR((SUMIFS(TICARETHANEAG2,KAYNAK,A28,SEBEP,B28,SÜRE,"Uzun",BİLDİRİM,"Bildirimli",İL,$B$10,İLÇE,$B$11)/VLOOKUP($B$11,ABONE,9,FALSE)),0)</f>
        <v>1.209149435854576E-3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1.1978037532772183E-3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3.7054625692028802E-3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37" t="s">
        <v>58</v>
      </c>
      <c r="B30" s="37"/>
      <c r="C30" s="12">
        <f>SUM(C25:C29)</f>
        <v>1.2236264562111989E-2</v>
      </c>
      <c r="D30" s="12">
        <f t="shared" ref="D30:O30" si="14">SUM(D25:D29)</f>
        <v>0.34781069999999997</v>
      </c>
      <c r="E30" s="12">
        <f t="shared" si="14"/>
        <v>1.229693247258045E-2</v>
      </c>
      <c r="F30" s="12">
        <f t="shared" si="14"/>
        <v>4.7463911833070867E-2</v>
      </c>
      <c r="G30" s="12">
        <f t="shared" si="14"/>
        <v>0</v>
      </c>
      <c r="H30" s="12">
        <f t="shared" si="14"/>
        <v>4.7463911833070867E-2</v>
      </c>
      <c r="I30" s="12">
        <f t="shared" si="14"/>
        <v>1.4421663462877838E-2</v>
      </c>
      <c r="J30" s="12">
        <f t="shared" si="14"/>
        <v>4.2481303320147052</v>
      </c>
      <c r="K30" s="12">
        <f t="shared" si="14"/>
        <v>5.4147369197874974E-2</v>
      </c>
      <c r="L30" s="12">
        <f t="shared" si="14"/>
        <v>4.0785872000000001E-2</v>
      </c>
      <c r="M30" s="12">
        <f t="shared" si="14"/>
        <v>24.277087999999999</v>
      </c>
      <c r="N30" s="12">
        <f t="shared" si="14"/>
        <v>4.0801695599999999</v>
      </c>
      <c r="O30" s="12">
        <f t="shared" si="14"/>
        <v>2.0652622293013567E-2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35" t="s">
        <v>69</v>
      </c>
      <c r="C32" s="34" t="s">
        <v>54</v>
      </c>
      <c r="D32" s="34"/>
      <c r="E32" s="34"/>
      <c r="F32" s="34" t="s">
        <v>55</v>
      </c>
      <c r="G32" s="34"/>
      <c r="H32" s="34"/>
      <c r="I32" s="34" t="s">
        <v>56</v>
      </c>
      <c r="J32" s="34"/>
      <c r="K32" s="34"/>
      <c r="L32" s="34" t="s">
        <v>77</v>
      </c>
      <c r="M32" s="34"/>
      <c r="N32" s="34"/>
      <c r="O32" s="35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35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35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33182</v>
      </c>
      <c r="D34" s="20">
        <f>VLOOKUP($B$11,ABONE,4,FALSE)</f>
        <v>6</v>
      </c>
      <c r="E34" s="20">
        <f>VLOOKUP($B$11,ABONE,5,FALSE)</f>
        <v>33188</v>
      </c>
      <c r="F34" s="20">
        <f>VLOOKUP($B$11,ABONE,6,FALSE)</f>
        <v>381</v>
      </c>
      <c r="G34" s="20">
        <f>VLOOKUP($B$11,ABONE,7,FALSE)</f>
        <v>0</v>
      </c>
      <c r="H34" s="20">
        <f>VLOOKUP($B$11,ABONE,8,FALSE)</f>
        <v>381</v>
      </c>
      <c r="I34" s="20">
        <f>VLOOKUP($B$11,ABONE,9,FALSE)</f>
        <v>7179</v>
      </c>
      <c r="J34" s="20">
        <f>VLOOKUP($B$11,ABONE,10,FALSE)</f>
        <v>68</v>
      </c>
      <c r="K34" s="20">
        <f>VLOOKUP($B$11,ABONE,11,FALSE)</f>
        <v>7247</v>
      </c>
      <c r="L34" s="20">
        <f>VLOOKUP($B$11,ABONE,12,FALSE)</f>
        <v>5</v>
      </c>
      <c r="M34" s="20">
        <f>VLOOKUP($B$11,ABONE,13,FALSE)</f>
        <v>1</v>
      </c>
      <c r="N34" s="20">
        <f>VLOOKUP($B$11,ABONE,14,FALSE)</f>
        <v>6</v>
      </c>
      <c r="O34" s="20">
        <f>VLOOKUP($B$11,ABONE,15,FALSE)</f>
        <v>40822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9056.0597121144456</v>
      </c>
      <c r="D35" s="20">
        <f>VLOOKUP($B$11,TUKETIM,4,FALSE)</f>
        <v>15.1035</v>
      </c>
      <c r="E35" s="20">
        <f>VLOOKUP($B$11,TUKETIM,5,FALSE)</f>
        <v>9071.1632121144448</v>
      </c>
      <c r="F35" s="20">
        <f>VLOOKUP($B$11,TUKETIM,6,FALSE)</f>
        <v>93.866378082191787</v>
      </c>
      <c r="G35" s="20">
        <f>VLOOKUP($B$11,TUKETIM,7,FALSE)</f>
        <v>0</v>
      </c>
      <c r="H35" s="20">
        <f>VLOOKUP($B$11,TUKETIM,8,FALSE)</f>
        <v>93.866378082191787</v>
      </c>
      <c r="I35" s="20">
        <f>VLOOKUP($B$11,TUKETIM,9,FALSE)</f>
        <v>3139.1768591507735</v>
      </c>
      <c r="J35" s="20">
        <f>VLOOKUP($B$11,TUKETIM,10,FALSE)</f>
        <v>2779.9702841213766</v>
      </c>
      <c r="K35" s="20">
        <f>VLOOKUP($B$11,TUKETIM,11,FALSE)</f>
        <v>5919.1471432721501</v>
      </c>
      <c r="L35" s="20">
        <f>VLOOKUP($B$11,TUKETIM,12,FALSE)</f>
        <v>107.95350000000001</v>
      </c>
      <c r="M35" s="20">
        <f>VLOOKUP($B$11,TUKETIM,13,FALSE)</f>
        <v>345.51690000000002</v>
      </c>
      <c r="N35" s="20">
        <f>VLOOKUP($B$11,TUKETIM,14,FALSE)</f>
        <v>453.47040000000004</v>
      </c>
      <c r="O35" s="20">
        <f>VLOOKUP($B$11,TUKETIM,15,FALSE)</f>
        <v>15537.647133468787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197430.41499999599</v>
      </c>
      <c r="D36" s="20">
        <f>VLOOKUP($B$11,ANLASMA,4,FALSE)</f>
        <v>801.96</v>
      </c>
      <c r="E36" s="20">
        <f>VLOOKUP($B$11,ANLASMA,5,FALSE)</f>
        <v>198232.37499999598</v>
      </c>
      <c r="F36" s="20">
        <f>VLOOKUP($B$11,ANLASMA,6,FALSE)</f>
        <v>2145.9300000000003</v>
      </c>
      <c r="G36" s="20">
        <f>VLOOKUP($B$11,ANLASMA,7,FALSE)</f>
        <v>0</v>
      </c>
      <c r="H36" s="20">
        <f>VLOOKUP($B$11,ANLASMA,8,FALSE)</f>
        <v>2145.9300000000003</v>
      </c>
      <c r="I36" s="20">
        <f>VLOOKUP($B$11,ANLASMA,9,FALSE)</f>
        <v>43119.742000000799</v>
      </c>
      <c r="J36" s="20">
        <f>VLOOKUP($B$11,ANLASMA,10,FALSE)</f>
        <v>55579.05</v>
      </c>
      <c r="K36" s="20">
        <f>VLOOKUP($B$11,ANLASMA,11,FALSE)</f>
        <v>98698.792000000802</v>
      </c>
      <c r="L36" s="20">
        <f>VLOOKUP($B$11,ANLASMA,12,FALSE)</f>
        <v>763.65</v>
      </c>
      <c r="M36" s="20">
        <f>VLOOKUP($B$11,ANLASMA,13,FALSE)</f>
        <v>600</v>
      </c>
      <c r="N36" s="20">
        <f>VLOOKUP($B$11,ANLASMA,14,FALSE)</f>
        <v>1363.65</v>
      </c>
      <c r="O36" s="20">
        <f>VLOOKUP($B$11,ANLASMA,15,FALSE)</f>
        <v>300440.74699999677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36" t="s">
        <v>70</v>
      </c>
      <c r="C39" s="36"/>
      <c r="D39" s="36"/>
      <c r="E39" s="36"/>
      <c r="F39" s="36"/>
      <c r="G39" s="36"/>
      <c r="H39" s="36"/>
      <c r="I39" s="36"/>
      <c r="J39" s="36"/>
      <c r="K39" s="36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36" t="s">
        <v>71</v>
      </c>
      <c r="C40" s="36"/>
      <c r="D40" s="36"/>
      <c r="E40" s="36"/>
      <c r="F40" s="36"/>
      <c r="G40" s="36"/>
      <c r="H40" s="36"/>
      <c r="I40" s="36"/>
      <c r="J40" s="36"/>
      <c r="K40" s="36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36" t="s">
        <v>72</v>
      </c>
      <c r="C41" s="36"/>
      <c r="D41" s="36"/>
      <c r="E41" s="36"/>
      <c r="F41" s="36"/>
      <c r="G41" s="36"/>
      <c r="H41" s="36"/>
      <c r="I41" s="36"/>
      <c r="J41" s="36"/>
      <c r="K41" s="36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A13:B13"/>
    <mergeCell ref="C13:E13"/>
    <mergeCell ref="F13:H13"/>
    <mergeCell ref="I13:K13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A30:B30"/>
    <mergeCell ref="B32:B33"/>
    <mergeCell ref="C32:E32"/>
    <mergeCell ref="F32:H32"/>
    <mergeCell ref="I32:K32"/>
    <mergeCell ref="L32:N32"/>
    <mergeCell ref="O32:O33"/>
    <mergeCell ref="B39:K39"/>
    <mergeCell ref="B40:K40"/>
    <mergeCell ref="B41:K41"/>
  </mergeCells>
  <dataValidations count="1">
    <dataValidation type="textLength" allowBlank="1" showInputMessage="1" showErrorMessage="1" sqref="B6" xr:uid="{7864522E-2D2C-4C89-93E5-812B7B09C834}">
      <formula1>10</formula1>
      <formula2>10</formula2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titus xmlns="http://schemas.titus.com/TitusProperties/">
  <TitusGUID xmlns="">b6c6ab1f-725b-440b-b92f-8b84f82fbab0</TitusGUID>
  <TitusMetadata xmlns="">eyJucyI6Imh0dHBzOlwvXC93d3cuYXlkZW1lbmVyamkuY29tLnRyXC8iLCJwcm9wcyI6W3sibiI6IkNsYXNzaWZpY2F0aW9uIiwidmFscyI6W3sidmFsdWUiOiJLQTRiYjI5OTlhMTI0NGQ2YTE1YjdlIn1dfSx7Im4iOiJLVktLIiwidmFscyI6W3sidmFsdWUiOiJLWTRiODk5NGM0MmMwZDVmZTY5NTNlIn1dfV19</TitusMetadata>
</titus>
</file>

<file path=customXml/itemProps1.xml><?xml version="1.0" encoding="utf-8"?>
<ds:datastoreItem xmlns:ds="http://schemas.openxmlformats.org/officeDocument/2006/customXml" ds:itemID="{33F08361-2B9B-4110-A10E-AA055AF4B108}">
  <ds:schemaRefs>
    <ds:schemaRef ds:uri="http://schemas.titus.com/TitusProperties/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22</vt:i4>
      </vt:variant>
    </vt:vector>
  </HeadingPairs>
  <TitlesOfParts>
    <vt:vector size="76" baseType="lpstr">
      <vt:lpstr>TABLO-3</vt:lpstr>
      <vt:lpstr>TÜM BÖLGE</vt:lpstr>
      <vt:lpstr>İZMİR</vt:lpstr>
      <vt:lpstr>MANİSA</vt:lpstr>
      <vt:lpstr>İZMİR-KONAK</vt:lpstr>
      <vt:lpstr>İZMİR-BORNOVA</vt:lpstr>
      <vt:lpstr>İZMİR BUCA</vt:lpstr>
      <vt:lpstr>İZMİR-KARŞIYAKA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ANLASMA</vt:lpstr>
      <vt:lpstr>BİLDİRİM</vt:lpstr>
      <vt:lpstr>İL</vt:lpstr>
      <vt:lpstr>İLÇE</vt:lpstr>
      <vt:lpstr>KAYNAK</vt:lpstr>
      <vt:lpstr>MESKEN</vt:lpstr>
      <vt:lpstr>MESKENAG2</vt:lpstr>
      <vt:lpstr>MESKENOG2</vt:lpstr>
      <vt:lpstr>SANAYI</vt:lpstr>
      <vt:lpstr>SANAYIAG2</vt:lpstr>
      <vt:lpstr>SANAYIOG2</vt:lpstr>
      <vt:lpstr>SEBEP</vt:lpstr>
      <vt:lpstr>SÜRE</vt:lpstr>
      <vt:lpstr>TARIMSAL</vt:lpstr>
      <vt:lpstr>TARIMSALAG2</vt:lpstr>
      <vt:lpstr>TARIMSALOG2</vt:lpstr>
      <vt:lpstr>TICARETHANE</vt:lpstr>
      <vt:lpstr>TICARETHANEAG2</vt:lpstr>
      <vt:lpstr>TICARETHANEOG2</vt:lpstr>
      <vt:lpstr>TOPLAM</vt:lpstr>
      <vt:lpstr>TUKETIM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Kemal ÖZKAN</dc:creator>
  <cp:keywords>Kamuya Açık, Kişisel Veri İçermez</cp:keywords>
  <dc:description/>
  <cp:lastModifiedBy>Yağmur AÇIK BOLAT</cp:lastModifiedBy>
  <dcterms:created xsi:type="dcterms:W3CDTF">2018-03-07T06:32:47Z</dcterms:created>
  <dcterms:modified xsi:type="dcterms:W3CDTF">2024-03-15T10:41:16Z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f560730-74aa-484c-ab22-071dc6bdcd2d_Enabled">
    <vt:lpwstr>true</vt:lpwstr>
  </property>
  <property fmtid="{D5CDD505-2E9C-101B-9397-08002B2CF9AE}" pid="3" name="MSIP_Label_cf560730-74aa-484c-ab22-071dc6bdcd2d_SetDate">
    <vt:lpwstr>2023-09-07T14:17:07Z</vt:lpwstr>
  </property>
  <property fmtid="{D5CDD505-2E9C-101B-9397-08002B2CF9AE}" pid="4" name="MSIP_Label_cf560730-74aa-484c-ab22-071dc6bdcd2d_Method">
    <vt:lpwstr>Privileged</vt:lpwstr>
  </property>
  <property fmtid="{D5CDD505-2E9C-101B-9397-08002B2CF9AE}" pid="5" name="MSIP_Label_cf560730-74aa-484c-ab22-071dc6bdcd2d_Name">
    <vt:lpwstr>Tasnif Dışı</vt:lpwstr>
  </property>
  <property fmtid="{D5CDD505-2E9C-101B-9397-08002B2CF9AE}" pid="6" name="MSIP_Label_cf560730-74aa-484c-ab22-071dc6bdcd2d_SiteId">
    <vt:lpwstr>2c6d33c0-d62b-4623-b965-c88a0515e03c</vt:lpwstr>
  </property>
  <property fmtid="{D5CDD505-2E9C-101B-9397-08002B2CF9AE}" pid="7" name="MSIP_Label_cf560730-74aa-484c-ab22-071dc6bdcd2d_ActionId">
    <vt:lpwstr>024d690c-3b7b-4e19-918a-a17ac6f484ef</vt:lpwstr>
  </property>
  <property fmtid="{D5CDD505-2E9C-101B-9397-08002B2CF9AE}" pid="8" name="MSIP_Label_cf560730-74aa-484c-ab22-071dc6bdcd2d_ContentBits">
    <vt:lpwstr>2</vt:lpwstr>
  </property>
  <property fmtid="{D5CDD505-2E9C-101B-9397-08002B2CF9AE}" pid="9" name="TitusGUID">
    <vt:lpwstr>b6c6ab1f-725b-440b-b92f-8b84f82fbab0</vt:lpwstr>
  </property>
  <property fmtid="{D5CDD505-2E9C-101B-9397-08002B2CF9AE}" pid="10" name="ClassifierUsername">
    <vt:lpwstr>Eren NAYMAN </vt:lpwstr>
  </property>
  <property fmtid="{D5CDD505-2E9C-101B-9397-08002B2CF9AE}" pid="11" name="ClassifiedDateTime">
    <vt:lpwstr>14.03.2024_14:19</vt:lpwstr>
  </property>
  <property fmtid="{D5CDD505-2E9C-101B-9397-08002B2CF9AE}" pid="12" name="Classification">
    <vt:lpwstr>KA4bb2999a1244d6a15b7e</vt:lpwstr>
  </property>
  <property fmtid="{D5CDD505-2E9C-101B-9397-08002B2CF9AE}" pid="13" name="KVKK">
    <vt:lpwstr>KY4b8994c42c0d5fe6953e</vt:lpwstr>
  </property>
  <property fmtid="{D5CDD505-2E9C-101B-9397-08002B2CF9AE}" pid="14" name="Retention">
    <vt:lpwstr>2034-03-13</vt:lpwstr>
  </property>
</Properties>
</file>